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C:\Users\hector.baraona\Documents\ALCALDIA MANIZALES\29.MANTENIMIENTO DE AVENIDAD 2026 -GRUPO 2\01. OBRA\V7.1 14-05-2026\VESRION 02 30-06-2026\"/>
    </mc:Choice>
  </mc:AlternateContent>
  <bookViews>
    <workbookView xWindow="-105" yWindow="-105" windowWidth="23250" windowHeight="12450"/>
  </bookViews>
  <sheets>
    <sheet name="PPTO-OFICIAL" sheetId="25" r:id="rId1"/>
    <sheet name="FORMULARIO 1 " sheetId="27" r:id="rId2"/>
    <sheet name="A.P.U" sheetId="20" r:id="rId3"/>
    <sheet name="Analisis AU" sheetId="24" r:id="rId4"/>
    <sheet name="Analisis Herramienta Menor" sheetId="11" state="hidden" r:id="rId5"/>
  </sheets>
  <definedNames>
    <definedName name="_xlnm._FilterDatabase" localSheetId="2" hidden="1">A.P.U!$L$1:$N$25335</definedName>
    <definedName name="_xlnm._FilterDatabase" localSheetId="1" hidden="1">'FORMULARIO 1 '!$C$11:$I$97</definedName>
    <definedName name="_xlnm._FilterDatabase" localSheetId="0" hidden="1">'PPTO-OFICIAL'!$C$11:$I$97</definedName>
    <definedName name="Acero">#REF!</definedName>
    <definedName name="Agregados">#REF!</definedName>
    <definedName name="Apar.Sanitarios">#REF!</definedName>
    <definedName name="_xlnm.Print_Area" localSheetId="2">A.P.U!$A$1:$I$23783</definedName>
    <definedName name="_xlnm.Print_Area" localSheetId="3">'Analisis AU'!$A$1:$J$49</definedName>
    <definedName name="Carp.Aluminio">#REF!</definedName>
    <definedName name="Carp.Metalica">#REF!</definedName>
    <definedName name="Cerrajeria">#REF!</definedName>
    <definedName name="Ciudades">#REF!</definedName>
    <definedName name="Combustible">#REF!</definedName>
    <definedName name="Concretos">#REF!</definedName>
    <definedName name="Cuadrillas">#REF!</definedName>
    <definedName name="Cubierta">#REF!</definedName>
    <definedName name="Drywall">#REF!</definedName>
    <definedName name="Dsfsff">#REF!</definedName>
    <definedName name="Equipos">#REF!</definedName>
    <definedName name="EquiposEspeciales">#REF!</definedName>
    <definedName name="Ferreteria">#REF!</definedName>
    <definedName name="Formaletas">#REF!</definedName>
    <definedName name="Geosinteticos">#REF!</definedName>
    <definedName name="Impermeabilizantes">#REF!</definedName>
    <definedName name="Inst.Electricas">#REF!</definedName>
    <definedName name="Inst.Hidrosanitarias">#REF!</definedName>
    <definedName name="INSUMOS">#REF!</definedName>
    <definedName name="INSUMOS_NOM">#REF!</definedName>
    <definedName name="INSUMOS_PRECIO">#REF!</definedName>
    <definedName name="INSUMOS_TIPO">#REF!</definedName>
    <definedName name="INSUMOS_UNI">#REF!</definedName>
    <definedName name="Ladrillos">#REF!</definedName>
    <definedName name="Maderas">#REF!</definedName>
    <definedName name="Pinturas">#REF!</definedName>
    <definedName name="PisosEnchapes">#REF!</definedName>
    <definedName name="Prefabricados">#REF!</definedName>
    <definedName name="solver_adj" localSheetId="2" hidden="1">A.P.U!$F$6</definedName>
    <definedName name="solver_adj" localSheetId="3" hidden="1">'Analisis AU'!$G$26</definedName>
    <definedName name="solver_cvg" localSheetId="2" hidden="1">0.0001</definedName>
    <definedName name="solver_cvg" localSheetId="3" hidden="1">0.0001</definedName>
    <definedName name="solver_drv" localSheetId="2" hidden="1">1</definedName>
    <definedName name="solver_drv" localSheetId="3" hidden="1">2</definedName>
    <definedName name="solver_eng" localSheetId="2" hidden="1">1</definedName>
    <definedName name="solver_eng" localSheetId="3" hidden="1">1</definedName>
    <definedName name="solver_est" localSheetId="2" hidden="1">1</definedName>
    <definedName name="solver_est" localSheetId="3" hidden="1">1</definedName>
    <definedName name="solver_itr" localSheetId="2" hidden="1">2147483647</definedName>
    <definedName name="solver_itr" localSheetId="3" hidden="1">2147483647</definedName>
    <definedName name="solver_lhs1" localSheetId="2" hidden="1">A.P.U!$J$4</definedName>
    <definedName name="solver_lhs1" localSheetId="3" hidden="1">'Analisis AU'!$G$26</definedName>
    <definedName name="solver_mip" localSheetId="2" hidden="1">2147483647</definedName>
    <definedName name="solver_mip" localSheetId="3" hidden="1">2147483647</definedName>
    <definedName name="solver_mni" localSheetId="2" hidden="1">30</definedName>
    <definedName name="solver_mni" localSheetId="3" hidden="1">30</definedName>
    <definedName name="solver_mrt" localSheetId="2" hidden="1">0.075</definedName>
    <definedName name="solver_mrt" localSheetId="3" hidden="1">0.075</definedName>
    <definedName name="solver_msl" localSheetId="2" hidden="1">2</definedName>
    <definedName name="solver_msl" localSheetId="3" hidden="1">2</definedName>
    <definedName name="solver_neg" localSheetId="2" hidden="1">1</definedName>
    <definedName name="solver_neg" localSheetId="3" hidden="1">1</definedName>
    <definedName name="solver_nod" localSheetId="2" hidden="1">2147483647</definedName>
    <definedName name="solver_nod" localSheetId="3" hidden="1">2147483647</definedName>
    <definedName name="solver_num" localSheetId="2" hidden="1">1</definedName>
    <definedName name="solver_num" localSheetId="3" hidden="1">1</definedName>
    <definedName name="solver_nwt" localSheetId="2" hidden="1">1</definedName>
    <definedName name="solver_nwt" localSheetId="3" hidden="1">1</definedName>
    <definedName name="solver_opt" localSheetId="2" hidden="1">A.P.U!$I$3</definedName>
    <definedName name="solver_opt" localSheetId="3" hidden="1">'Analisis AU'!$J$49</definedName>
    <definedName name="solver_pre" localSheetId="2" hidden="1">0.000001</definedName>
    <definedName name="solver_pre" localSheetId="3" hidden="1">0.000001</definedName>
    <definedName name="solver_rbv" localSheetId="2" hidden="1">1</definedName>
    <definedName name="solver_rbv" localSheetId="3" hidden="1">2</definedName>
    <definedName name="solver_rel1" localSheetId="2" hidden="1">2</definedName>
    <definedName name="solver_rel1" localSheetId="3" hidden="1">2</definedName>
    <definedName name="solver_rhs1" localSheetId="2" hidden="1">A.P.U!$I$3</definedName>
    <definedName name="solver_rhs1" localSheetId="3" hidden="1">'Analisis AU'!$J$51</definedName>
    <definedName name="solver_rlx" localSheetId="2" hidden="1">2</definedName>
    <definedName name="solver_rlx" localSheetId="3" hidden="1">2</definedName>
    <definedName name="solver_rsd" localSheetId="2" hidden="1">0</definedName>
    <definedName name="solver_rsd" localSheetId="3" hidden="1">0</definedName>
    <definedName name="solver_scl" localSheetId="2" hidden="1">1</definedName>
    <definedName name="solver_scl" localSheetId="3" hidden="1">2</definedName>
    <definedName name="solver_sho" localSheetId="2" hidden="1">2</definedName>
    <definedName name="solver_sho" localSheetId="3" hidden="1">2</definedName>
    <definedName name="solver_ssz" localSheetId="2" hidden="1">100</definedName>
    <definedName name="solver_ssz" localSheetId="3" hidden="1">100</definedName>
    <definedName name="solver_tim" localSheetId="2" hidden="1">2147483647</definedName>
    <definedName name="solver_tim" localSheetId="3" hidden="1">2147483647</definedName>
    <definedName name="solver_tol" localSheetId="2" hidden="1">0.01</definedName>
    <definedName name="solver_tol" localSheetId="3" hidden="1">0.01</definedName>
    <definedName name="solver_typ" localSheetId="2" hidden="1">1</definedName>
    <definedName name="solver_typ" localSheetId="3" hidden="1">1</definedName>
    <definedName name="solver_val" localSheetId="2" hidden="1">0</definedName>
    <definedName name="solver_val" localSheetId="3" hidden="1">0</definedName>
    <definedName name="solver_ver" localSheetId="2" hidden="1">3</definedName>
    <definedName name="solver_ver" localSheetId="3" hidden="1">3</definedName>
    <definedName name="VariosAnalisis">#REF!</definedName>
  </definedNames>
  <calcPr calcId="152511"/>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3" i="25" l="1"/>
  <c r="E73" i="25"/>
  <c r="F70" i="25"/>
  <c r="E70" i="25"/>
  <c r="F96" i="25"/>
  <c r="E96" i="25"/>
  <c r="E68" i="25"/>
  <c r="F14" i="25"/>
  <c r="F15" i="25"/>
  <c r="F16" i="25"/>
  <c r="F17" i="25"/>
  <c r="F18" i="25"/>
  <c r="F21" i="25"/>
  <c r="F22" i="25"/>
  <c r="F23" i="25"/>
  <c r="F24" i="25"/>
  <c r="F25" i="25"/>
  <c r="F26" i="25"/>
  <c r="F27" i="25"/>
  <c r="F30" i="25"/>
  <c r="F33" i="25"/>
  <c r="F36" i="25"/>
  <c r="F37" i="25"/>
  <c r="F40" i="25"/>
  <c r="F41" i="25"/>
  <c r="F42" i="25"/>
  <c r="F43" i="25"/>
  <c r="F44" i="25"/>
  <c r="F45" i="25"/>
  <c r="F46" i="25"/>
  <c r="F47" i="25"/>
  <c r="F48" i="25"/>
  <c r="F49" i="25"/>
  <c r="F50" i="25"/>
  <c r="F51" i="25"/>
  <c r="F52" i="25"/>
  <c r="F53" i="25"/>
  <c r="F54" i="25"/>
  <c r="F55" i="25"/>
  <c r="F56" i="25"/>
  <c r="F57" i="25"/>
  <c r="F58" i="25"/>
  <c r="F59" i="25"/>
  <c r="F60" i="25"/>
  <c r="F61" i="25"/>
  <c r="F62" i="25"/>
  <c r="F65" i="25"/>
  <c r="F66" i="25"/>
  <c r="F69" i="25"/>
  <c r="F71" i="25"/>
  <c r="F72" i="25"/>
  <c r="F76" i="25"/>
  <c r="F77" i="25"/>
  <c r="F80" i="25"/>
  <c r="F81" i="25"/>
  <c r="F82" i="25"/>
  <c r="F83" i="25"/>
  <c r="F84" i="25"/>
  <c r="F85" i="25"/>
  <c r="F86" i="25"/>
  <c r="F89" i="25"/>
  <c r="F90" i="25"/>
  <c r="F91" i="25"/>
  <c r="F92" i="25"/>
  <c r="F95" i="25"/>
  <c r="F13" i="25"/>
  <c r="H14" i="24"/>
  <c r="H15" i="24"/>
  <c r="H16" i="24"/>
  <c r="H17" i="24"/>
  <c r="E14" i="25"/>
  <c r="E15" i="25"/>
  <c r="E16" i="25"/>
  <c r="E17" i="25"/>
  <c r="E18" i="25"/>
  <c r="E20" i="25"/>
  <c r="E21" i="25"/>
  <c r="E22" i="25"/>
  <c r="E23" i="25"/>
  <c r="E24" i="25"/>
  <c r="E25" i="25"/>
  <c r="E26" i="25"/>
  <c r="E27" i="25"/>
  <c r="E29" i="25"/>
  <c r="E30" i="25"/>
  <c r="E32" i="25"/>
  <c r="E33" i="25"/>
  <c r="E35" i="25"/>
  <c r="E36" i="25"/>
  <c r="E37" i="25"/>
  <c r="E39" i="25"/>
  <c r="E40" i="25"/>
  <c r="E41" i="25"/>
  <c r="E42" i="25"/>
  <c r="E43" i="25"/>
  <c r="E44" i="25"/>
  <c r="E45" i="25"/>
  <c r="E46" i="25"/>
  <c r="E47" i="25"/>
  <c r="E48" i="25"/>
  <c r="E49" i="25"/>
  <c r="E50" i="25"/>
  <c r="E51" i="25"/>
  <c r="E52" i="25"/>
  <c r="E53" i="25"/>
  <c r="E54" i="25"/>
  <c r="E55" i="25"/>
  <c r="E56" i="25"/>
  <c r="E57" i="25"/>
  <c r="E58" i="25"/>
  <c r="E59" i="25"/>
  <c r="E60" i="25"/>
  <c r="E61" i="25"/>
  <c r="E62" i="25"/>
  <c r="E64" i="25"/>
  <c r="E65" i="25"/>
  <c r="E66" i="25"/>
  <c r="E69" i="25"/>
  <c r="E71" i="25"/>
  <c r="E72" i="25"/>
  <c r="E75" i="25"/>
  <c r="E76" i="25"/>
  <c r="E77" i="25"/>
  <c r="E79" i="25"/>
  <c r="E80" i="25"/>
  <c r="E81" i="25"/>
  <c r="E82" i="25"/>
  <c r="E83" i="25"/>
  <c r="E84" i="25"/>
  <c r="E85" i="25"/>
  <c r="E86" i="25"/>
  <c r="E88" i="25"/>
  <c r="E89" i="25"/>
  <c r="E90" i="25"/>
  <c r="E91" i="25"/>
  <c r="E92" i="25"/>
  <c r="E95" i="25"/>
  <c r="E13" i="25"/>
  <c r="J11575" i="20"/>
  <c r="J11574" i="20"/>
  <c r="J11573" i="20"/>
  <c r="J11572" i="20"/>
  <c r="J11571" i="20"/>
  <c r="J11570" i="20"/>
  <c r="J11569" i="20"/>
  <c r="J11568" i="20"/>
  <c r="J11567" i="20"/>
  <c r="J459" i="20"/>
  <c r="J458" i="20"/>
  <c r="J457" i="20"/>
  <c r="J456" i="20"/>
  <c r="J455" i="20"/>
  <c r="J454" i="20"/>
  <c r="J21476" i="20"/>
  <c r="J21475" i="20"/>
  <c r="J21474" i="20"/>
  <c r="J21473" i="20"/>
  <c r="J21472" i="20"/>
  <c r="J21471" i="20"/>
  <c r="J21470" i="20"/>
  <c r="J16210" i="20"/>
  <c r="I100" i="27" l="1"/>
  <c r="J11565" i="20"/>
  <c r="J11563" i="20"/>
  <c r="J11562" i="20"/>
  <c r="J11561" i="20"/>
  <c r="J11560" i="20"/>
  <c r="J11559" i="20"/>
  <c r="J11558" i="20"/>
  <c r="J11557" i="20"/>
  <c r="J11556" i="20"/>
  <c r="J11555" i="20"/>
  <c r="J11554" i="20"/>
  <c r="J11553" i="20"/>
  <c r="J11552" i="20"/>
  <c r="J11551" i="20"/>
  <c r="J11550" i="20"/>
  <c r="J11549" i="20"/>
  <c r="J11548" i="20"/>
  <c r="J11547" i="20"/>
  <c r="J11546" i="20"/>
  <c r="J11545" i="20"/>
  <c r="J11544" i="20"/>
  <c r="J11543" i="20"/>
  <c r="J11542" i="20"/>
  <c r="J11539" i="20"/>
  <c r="J11538" i="20"/>
  <c r="J11540" i="20"/>
  <c r="J11537" i="20"/>
  <c r="J11536" i="20"/>
  <c r="J11535" i="20"/>
  <c r="J11534" i="20"/>
  <c r="J11533" i="20"/>
  <c r="J11532" i="20"/>
  <c r="J11531" i="20"/>
  <c r="J11530" i="20"/>
  <c r="J11529" i="20"/>
  <c r="J11528" i="20"/>
  <c r="J16235" i="20"/>
  <c r="J16236" i="20"/>
  <c r="J16234" i="20"/>
  <c r="J16233" i="20"/>
  <c r="J16232" i="20"/>
  <c r="J16231" i="20"/>
  <c r="J16230" i="20"/>
  <c r="J16229" i="20"/>
  <c r="J16228" i="20"/>
  <c r="J16227" i="20"/>
  <c r="J16226" i="20"/>
  <c r="J16225" i="20"/>
  <c r="J21290" i="20"/>
  <c r="J21288" i="20"/>
  <c r="J21287" i="20"/>
  <c r="J21286" i="20"/>
  <c r="J21285" i="20"/>
  <c r="J21284" i="20"/>
  <c r="J21281" i="20"/>
  <c r="J21282" i="20"/>
  <c r="J21280" i="20"/>
  <c r="J21279" i="20"/>
  <c r="J21278" i="20"/>
  <c r="J21277" i="20"/>
  <c r="J21276" i="20"/>
  <c r="J21275" i="20"/>
  <c r="J11526" i="20"/>
  <c r="J11525" i="20"/>
  <c r="J11524" i="20"/>
  <c r="J11523" i="20"/>
  <c r="J11522" i="20"/>
  <c r="J11521" i="20"/>
  <c r="J11520" i="20"/>
  <c r="J11519" i="20"/>
  <c r="J11518" i="20"/>
  <c r="J11517" i="20"/>
  <c r="J11516" i="20"/>
  <c r="J16222" i="20" l="1"/>
  <c r="J16221" i="20"/>
  <c r="J16223" i="20"/>
  <c r="J16220" i="20"/>
  <c r="J16219" i="20"/>
  <c r="J16218" i="20"/>
  <c r="J16217" i="20"/>
  <c r="J16216" i="20"/>
  <c r="J16215" i="20"/>
  <c r="J16214" i="20"/>
  <c r="J16213" i="20"/>
  <c r="J14592" i="20"/>
  <c r="J14591" i="20"/>
  <c r="J14590" i="20"/>
  <c r="J14589" i="20"/>
  <c r="J14588" i="20"/>
  <c r="J14587" i="20"/>
  <c r="J14586" i="20"/>
  <c r="J14585" i="20"/>
  <c r="J14584" i="20"/>
  <c r="J14583" i="20"/>
  <c r="J14581" i="20"/>
  <c r="J14580" i="20"/>
  <c r="J14579" i="20"/>
  <c r="J14578" i="20"/>
  <c r="J14577" i="20"/>
  <c r="J14576" i="20"/>
  <c r="J14575" i="20"/>
  <c r="J14574" i="20"/>
  <c r="J14573" i="20"/>
  <c r="J14572" i="20"/>
  <c r="J15104" i="20"/>
  <c r="J15103" i="20"/>
  <c r="J15102" i="20"/>
  <c r="J15101" i="20"/>
  <c r="J14570" i="20"/>
  <c r="J14569" i="20"/>
  <c r="J14568" i="20"/>
  <c r="J14567" i="20"/>
  <c r="J14566" i="20"/>
  <c r="J14565" i="20"/>
  <c r="J14564" i="20"/>
  <c r="J14563" i="20"/>
  <c r="J14562" i="20"/>
  <c r="J14561" i="20"/>
  <c r="J21273" i="20"/>
  <c r="J21272" i="20"/>
  <c r="J21271" i="20"/>
  <c r="J21270" i="20"/>
  <c r="J21269" i="20"/>
  <c r="J21268" i="20"/>
  <c r="J21267" i="20"/>
  <c r="J15099" i="20"/>
  <c r="J15098" i="20"/>
  <c r="J15097" i="20"/>
  <c r="J15096" i="20"/>
  <c r="J15095" i="20"/>
  <c r="J15094" i="20"/>
  <c r="J15093" i="20"/>
  <c r="J15092" i="20"/>
  <c r="J15091" i="20"/>
  <c r="J16211" i="20" l="1"/>
  <c r="J16209" i="20"/>
  <c r="J16208" i="20"/>
  <c r="J16207" i="20"/>
  <c r="J16206" i="20"/>
  <c r="J16205" i="20"/>
  <c r="J16204" i="20"/>
  <c r="J16203" i="20"/>
  <c r="J16201" i="20"/>
  <c r="J16200" i="20"/>
  <c r="J16199" i="20"/>
  <c r="J16198" i="20"/>
  <c r="J16197" i="20"/>
  <c r="J16196" i="20"/>
  <c r="J16195" i="20"/>
  <c r="J16194" i="20"/>
  <c r="J16193" i="20"/>
  <c r="J24440" i="20"/>
  <c r="J24439" i="20"/>
  <c r="J24438" i="20"/>
  <c r="J24437" i="20"/>
  <c r="J24436" i="20"/>
  <c r="J24435" i="20"/>
  <c r="J24453" i="20"/>
  <c r="J24452" i="20"/>
  <c r="J24451" i="20"/>
  <c r="J24450" i="20"/>
  <c r="J24449" i="20"/>
  <c r="J24448" i="20"/>
  <c r="J24456" i="20"/>
  <c r="J24455" i="20"/>
  <c r="J24454" i="20"/>
  <c r="J24447" i="20"/>
  <c r="J24446" i="20"/>
  <c r="J24444" i="20"/>
  <c r="J24442" i="20"/>
  <c r="J11512" i="20"/>
  <c r="J11511" i="20"/>
  <c r="J11514" i="20"/>
  <c r="J11513" i="20"/>
  <c r="J11510" i="20"/>
  <c r="J11509" i="20"/>
  <c r="J11508" i="20"/>
  <c r="J11507" i="20"/>
  <c r="J11506" i="20"/>
  <c r="J11505" i="20"/>
  <c r="J11504" i="20"/>
  <c r="J11503" i="20"/>
  <c r="J10957" i="20"/>
  <c r="J10956" i="20"/>
  <c r="J10955" i="20"/>
  <c r="J10954" i="20"/>
  <c r="J10953" i="20"/>
  <c r="J10952" i="20"/>
  <c r="J20560" i="20" l="1"/>
  <c r="J20559" i="20"/>
  <c r="J20558" i="20"/>
  <c r="J20557" i="20"/>
  <c r="J20556" i="20"/>
  <c r="J20555" i="20"/>
  <c r="J20554" i="20"/>
  <c r="J20553" i="20"/>
  <c r="J24433" i="20"/>
  <c r="J24432" i="20"/>
  <c r="J24431" i="20"/>
  <c r="J24430" i="20"/>
  <c r="J24429" i="20"/>
  <c r="J24428" i="20"/>
  <c r="J24426" i="20" l="1"/>
  <c r="J24425" i="20"/>
  <c r="J24424" i="20"/>
  <c r="J24423" i="20"/>
  <c r="J24422" i="20"/>
  <c r="J24421" i="20"/>
  <c r="J1104" i="20"/>
  <c r="J1109" i="20"/>
  <c r="J1108" i="20"/>
  <c r="J1107" i="20"/>
  <c r="J1106" i="20"/>
  <c r="J1105" i="20"/>
  <c r="J16838" i="20"/>
  <c r="J16837" i="20"/>
  <c r="J16836" i="20"/>
  <c r="J16835" i="20"/>
  <c r="J24416" i="20"/>
  <c r="J24419" i="20"/>
  <c r="J24418" i="20"/>
  <c r="J24417" i="20"/>
  <c r="J24415" i="20"/>
  <c r="J24414" i="20"/>
  <c r="J24413" i="20"/>
  <c r="J24412" i="20"/>
  <c r="J24411" i="20"/>
  <c r="J24409" i="20"/>
  <c r="J24408" i="20"/>
  <c r="J24407" i="20"/>
  <c r="J24406" i="20"/>
  <c r="J24405" i="20"/>
  <c r="J24404" i="20"/>
  <c r="J24403" i="20"/>
  <c r="J24402" i="20"/>
  <c r="J24401" i="20"/>
  <c r="J24400" i="20"/>
  <c r="J24398" i="20"/>
  <c r="J24397" i="20"/>
  <c r="J24396" i="20"/>
  <c r="J24395" i="20"/>
  <c r="J24394" i="20"/>
  <c r="J24393" i="20"/>
  <c r="J24392" i="20"/>
  <c r="J24391" i="20"/>
  <c r="J24390" i="20"/>
  <c r="J24389" i="20"/>
  <c r="J24388" i="20"/>
  <c r="J24387" i="20"/>
  <c r="J24385" i="20"/>
  <c r="J24384" i="20"/>
  <c r="J24383" i="20"/>
  <c r="J24382" i="20"/>
  <c r="J24381" i="20"/>
  <c r="J24380" i="20"/>
  <c r="J24379" i="20"/>
  <c r="J24378" i="20"/>
  <c r="J24377" i="20"/>
  <c r="J24376" i="20"/>
  <c r="J24375" i="20"/>
  <c r="J24374" i="20"/>
  <c r="J24373" i="20"/>
  <c r="J24371" i="20"/>
  <c r="J24370" i="20"/>
  <c r="J24369" i="20"/>
  <c r="J24368" i="20"/>
  <c r="J24367" i="20"/>
  <c r="J24366" i="20"/>
  <c r="J24365" i="20"/>
  <c r="J24364" i="20"/>
  <c r="J24363" i="20"/>
  <c r="J24362" i="20"/>
  <c r="J24361" i="20"/>
  <c r="J24359" i="20"/>
  <c r="J24358" i="20"/>
  <c r="J24357" i="20"/>
  <c r="J24356" i="20"/>
  <c r="J24355" i="20"/>
  <c r="J24354" i="20"/>
  <c r="J24353" i="20"/>
  <c r="J24352" i="20"/>
  <c r="J24351" i="20"/>
  <c r="J24350" i="20"/>
  <c r="J24349" i="20"/>
  <c r="J24346" i="20"/>
  <c r="J24345" i="20"/>
  <c r="J24338" i="20"/>
  <c r="J24347" i="20"/>
  <c r="J24344" i="20"/>
  <c r="J24343" i="20"/>
  <c r="J24342" i="20"/>
  <c r="J24341" i="20"/>
  <c r="J24340" i="20"/>
  <c r="J24339" i="20"/>
  <c r="J24337" i="20"/>
  <c r="J24336" i="20"/>
  <c r="J24335" i="20"/>
  <c r="J24334" i="20"/>
  <c r="J24325" i="20"/>
  <c r="J24326" i="20"/>
  <c r="J24332" i="20"/>
  <c r="J24331" i="20"/>
  <c r="J24330" i="20"/>
  <c r="J24329" i="20"/>
  <c r="J24328" i="20"/>
  <c r="J24327" i="20"/>
  <c r="J24324" i="20"/>
  <c r="J24323" i="20"/>
  <c r="J24322" i="20"/>
  <c r="J24321" i="20"/>
  <c r="J24315" i="20"/>
  <c r="J24319" i="20"/>
  <c r="J24318" i="20"/>
  <c r="J24317" i="20"/>
  <c r="J24316" i="20"/>
  <c r="J24314" i="20"/>
  <c r="J24313" i="20"/>
  <c r="J24312" i="20"/>
  <c r="J24311" i="20"/>
  <c r="J24310" i="20"/>
  <c r="J14557" i="20"/>
  <c r="J14545" i="20"/>
  <c r="J14546" i="20"/>
  <c r="J14559" i="20"/>
  <c r="J14558" i="20"/>
  <c r="J14556" i="20"/>
  <c r="J14555" i="20"/>
  <c r="J14554" i="20"/>
  <c r="J14553" i="20"/>
  <c r="J14552" i="20"/>
  <c r="J14551" i="20"/>
  <c r="J14550" i="20"/>
  <c r="J14549" i="20"/>
  <c r="J14548" i="20"/>
  <c r="J14547" i="20"/>
  <c r="J14544" i="20"/>
  <c r="J24304" i="20"/>
  <c r="J24300" i="20"/>
  <c r="J24298" i="20"/>
  <c r="J24307" i="20"/>
  <c r="J24308" i="20"/>
  <c r="J24306" i="20"/>
  <c r="J24305" i="20"/>
  <c r="J24303" i="20"/>
  <c r="J24302" i="20"/>
  <c r="J24301" i="20"/>
  <c r="J24299" i="20"/>
  <c r="J24297" i="20"/>
  <c r="J24295" i="20"/>
  <c r="J24294" i="20"/>
  <c r="J24293" i="20"/>
  <c r="J24292" i="20"/>
  <c r="J24291" i="20"/>
  <c r="J24290" i="20"/>
  <c r="J24289" i="20"/>
  <c r="J24288" i="20"/>
  <c r="J16832" i="20"/>
  <c r="J16831" i="20"/>
  <c r="J16830" i="20"/>
  <c r="J16829" i="20"/>
  <c r="J16828" i="20"/>
  <c r="J20551" i="20"/>
  <c r="J20550" i="20"/>
  <c r="J20549" i="20"/>
  <c r="J20548" i="20"/>
  <c r="J20547" i="20"/>
  <c r="J20538" i="20"/>
  <c r="J20534" i="20"/>
  <c r="J20530" i="20"/>
  <c r="J20544" i="20"/>
  <c r="J20543" i="20"/>
  <c r="J20542" i="20"/>
  <c r="J20531" i="20"/>
  <c r="J20540" i="20"/>
  <c r="J20533" i="20"/>
  <c r="J20545" i="20"/>
  <c r="J20541" i="20"/>
  <c r="J20539" i="20"/>
  <c r="J20537" i="20"/>
  <c r="J20536" i="20"/>
  <c r="J20535" i="20"/>
  <c r="J20532" i="20"/>
  <c r="J20529" i="20"/>
  <c r="J11499" i="20"/>
  <c r="J11501" i="20"/>
  <c r="J11500" i="20"/>
  <c r="J11498" i="20"/>
  <c r="J11497" i="20"/>
  <c r="J11496" i="20"/>
  <c r="J11495" i="20"/>
  <c r="J11494" i="20"/>
  <c r="J11493" i="20"/>
  <c r="J11492" i="20"/>
  <c r="J14527" i="20"/>
  <c r="J12666" i="20"/>
  <c r="J12665" i="20"/>
  <c r="J12664" i="20"/>
  <c r="J12663" i="20"/>
  <c r="J12662" i="20"/>
  <c r="J16125" i="20"/>
  <c r="J16128" i="20"/>
  <c r="J16127" i="20"/>
  <c r="J16126" i="20"/>
  <c r="J16124" i="20"/>
  <c r="J16123" i="20"/>
  <c r="F28" i="24"/>
  <c r="J3206" i="20"/>
  <c r="J3207" i="20"/>
  <c r="J3205" i="20"/>
  <c r="J3252" i="20"/>
  <c r="J3251" i="20"/>
  <c r="J3250" i="20"/>
  <c r="J3249" i="20"/>
  <c r="J3248" i="20"/>
  <c r="J3247" i="20"/>
  <c r="J3246" i="20"/>
  <c r="J3245" i="20"/>
  <c r="J3244" i="20"/>
  <c r="J3243" i="20"/>
  <c r="J3242" i="20"/>
  <c r="J3241" i="20"/>
  <c r="J3240" i="20"/>
  <c r="J3239" i="20"/>
  <c r="J1099" i="20"/>
  <c r="J1098" i="20"/>
  <c r="J1097" i="20"/>
  <c r="J1096" i="20"/>
  <c r="J1092" i="20"/>
  <c r="J1101" i="20"/>
  <c r="J1100" i="20"/>
  <c r="J1095" i="20"/>
  <c r="J1094" i="20"/>
  <c r="J1093" i="20"/>
  <c r="J3225" i="20"/>
  <c r="J3227" i="20"/>
  <c r="J3236" i="20"/>
  <c r="J3235" i="20"/>
  <c r="J3234" i="20"/>
  <c r="J3233" i="20"/>
  <c r="J3232" i="20"/>
  <c r="J3231" i="20"/>
  <c r="J3230" i="20"/>
  <c r="J3229" i="20"/>
  <c r="J3228" i="20"/>
  <c r="J3226" i="20"/>
  <c r="J3224" i="20"/>
  <c r="J3223" i="20"/>
  <c r="J3222" i="20"/>
  <c r="J1089" i="20" l="1"/>
  <c r="J1088" i="20"/>
  <c r="J1087" i="20"/>
  <c r="J1086" i="20"/>
  <c r="J20957" i="20"/>
  <c r="J20956" i="20"/>
  <c r="J20955" i="20"/>
  <c r="J20954" i="20"/>
  <c r="J20953" i="20"/>
  <c r="J20952" i="20"/>
  <c r="J20951" i="20"/>
  <c r="J20950" i="20"/>
  <c r="J20949" i="20"/>
  <c r="J20900" i="20"/>
  <c r="J20899" i="20"/>
  <c r="J14542" i="20"/>
  <c r="J14541" i="20"/>
  <c r="J14540" i="20"/>
  <c r="J14539" i="20"/>
  <c r="J14538" i="20"/>
  <c r="J14537" i="20"/>
  <c r="J14536" i="20"/>
  <c r="J14535" i="20"/>
  <c r="J14534" i="20"/>
  <c r="J14533" i="20"/>
  <c r="J14532" i="20"/>
  <c r="J14531" i="20"/>
  <c r="J14530" i="20"/>
  <c r="J3219" i="20"/>
  <c r="J3218" i="20"/>
  <c r="J3217" i="20"/>
  <c r="J3216" i="20"/>
  <c r="J3215" i="20"/>
  <c r="J3214" i="20"/>
  <c r="J3213" i="20"/>
  <c r="J3212" i="20"/>
  <c r="J3211" i="20"/>
  <c r="J3210" i="20"/>
  <c r="J3209" i="20"/>
  <c r="J3208" i="20"/>
  <c r="J3204" i="20"/>
  <c r="J3203" i="20"/>
  <c r="J3164" i="20" l="1"/>
  <c r="J3163" i="20"/>
  <c r="J16823" i="20"/>
  <c r="J16822" i="20"/>
  <c r="J16821" i="20"/>
  <c r="J16820" i="20"/>
  <c r="J16819" i="20"/>
  <c r="J16818" i="20"/>
  <c r="J16817" i="20"/>
  <c r="J16816" i="20"/>
  <c r="J16815" i="20"/>
  <c r="J16814" i="20"/>
  <c r="J16813" i="20"/>
  <c r="J16812" i="20"/>
  <c r="J14526" i="20" l="1"/>
  <c r="J14522" i="20"/>
  <c r="J14528" i="20"/>
  <c r="J14525" i="20"/>
  <c r="J14524" i="20"/>
  <c r="J14523" i="20"/>
  <c r="J14521" i="20"/>
  <c r="J14520" i="20"/>
  <c r="J13665" i="20"/>
  <c r="J13664" i="20"/>
  <c r="J13663" i="20"/>
  <c r="J13670" i="20"/>
  <c r="J13669" i="20"/>
  <c r="J13668" i="20"/>
  <c r="J13667" i="20"/>
  <c r="J13666" i="20"/>
  <c r="J13662" i="20"/>
  <c r="J13661" i="20"/>
  <c r="J13660" i="20"/>
  <c r="J13659" i="20"/>
  <c r="J16809" i="20"/>
  <c r="J16808" i="20"/>
  <c r="J16807" i="20"/>
  <c r="J16806" i="20"/>
  <c r="J16805" i="20"/>
  <c r="J16804" i="20"/>
  <c r="J16803" i="20"/>
  <c r="J16802" i="20"/>
  <c r="J16801" i="20"/>
  <c r="J11886" i="20" l="1"/>
  <c r="J11490" i="20"/>
  <c r="J11489" i="20"/>
  <c r="J11488" i="20"/>
  <c r="J11487" i="20"/>
  <c r="J11486" i="20"/>
  <c r="J11485" i="20"/>
  <c r="J11484" i="20"/>
  <c r="J11483" i="20"/>
  <c r="J11482" i="20"/>
  <c r="J11481" i="20"/>
  <c r="J11480" i="20"/>
  <c r="J11479" i="20"/>
  <c r="J11478" i="20"/>
  <c r="J16798" i="20" l="1"/>
  <c r="J16799" i="20"/>
  <c r="J16797" i="20"/>
  <c r="J16796" i="20"/>
  <c r="J16795" i="20"/>
  <c r="J16794" i="20"/>
  <c r="J16793" i="20"/>
  <c r="J16792" i="20"/>
  <c r="J16791" i="20"/>
  <c r="J23178" i="20"/>
  <c r="J24282" i="20"/>
  <c r="J24285" i="20"/>
  <c r="J24286" i="20"/>
  <c r="J24284" i="20"/>
  <c r="J24283" i="20"/>
  <c r="J24281" i="20"/>
  <c r="J3200" i="20"/>
  <c r="J3199" i="20"/>
  <c r="J3198" i="20"/>
  <c r="J3197" i="20"/>
  <c r="J3196" i="20"/>
  <c r="J3195" i="20"/>
  <c r="J3194" i="20"/>
  <c r="J3193" i="20"/>
  <c r="J3192" i="20"/>
  <c r="J3191" i="20"/>
  <c r="J3190" i="20"/>
  <c r="J3189" i="20"/>
  <c r="J3188" i="20"/>
  <c r="J3187" i="20"/>
  <c r="J23172" i="20" l="1"/>
  <c r="J14518" i="20"/>
  <c r="J14517" i="20"/>
  <c r="J14516" i="20"/>
  <c r="J14515" i="20"/>
  <c r="J14514" i="20"/>
  <c r="J14513" i="20"/>
  <c r="J14512" i="20"/>
  <c r="J14511" i="20"/>
  <c r="J14510" i="20"/>
  <c r="J14509" i="20"/>
  <c r="J14508" i="20"/>
  <c r="J14507" i="20"/>
  <c r="J14506" i="20"/>
  <c r="J14505" i="20"/>
  <c r="J16190" i="20"/>
  <c r="J16191" i="20"/>
  <c r="J16189" i="20"/>
  <c r="J16188" i="20"/>
  <c r="J16187" i="20"/>
  <c r="J16186" i="20"/>
  <c r="J23176" i="20"/>
  <c r="J23175" i="20"/>
  <c r="J23174" i="20"/>
  <c r="J23173" i="20"/>
  <c r="J23171" i="20"/>
  <c r="J23170" i="20"/>
  <c r="J12660" i="20"/>
  <c r="J12659" i="20"/>
  <c r="J12658" i="20"/>
  <c r="J12657" i="20"/>
  <c r="J12656" i="20"/>
  <c r="J12655" i="20"/>
  <c r="J12654" i="20"/>
  <c r="J11158" i="20"/>
  <c r="J11157" i="20"/>
  <c r="J11156" i="20"/>
  <c r="J14503" i="20"/>
  <c r="J14502" i="20"/>
  <c r="J14501" i="20"/>
  <c r="J14500" i="20"/>
  <c r="J14499" i="20"/>
  <c r="J14498" i="20"/>
  <c r="J14497" i="20"/>
  <c r="J14496" i="20"/>
  <c r="J11802" i="20"/>
  <c r="J11801" i="20"/>
  <c r="J11800" i="20"/>
  <c r="J11799" i="20"/>
  <c r="J11798" i="20"/>
  <c r="J21265" i="20"/>
  <c r="J21264" i="20"/>
  <c r="J21263" i="20"/>
  <c r="J21262" i="20"/>
  <c r="J12652" i="20"/>
  <c r="J12651" i="20"/>
  <c r="J12650" i="20"/>
  <c r="J12649" i="20"/>
  <c r="J12648" i="20"/>
  <c r="J12647" i="20"/>
  <c r="J11796" i="20"/>
  <c r="J11795" i="20"/>
  <c r="J11794" i="20"/>
  <c r="J11793" i="20"/>
  <c r="J11792" i="20"/>
  <c r="J11791" i="20"/>
  <c r="J11790" i="20"/>
  <c r="J11789" i="20"/>
  <c r="J11788" i="20"/>
  <c r="J23" i="24" l="1"/>
  <c r="H12" i="24"/>
  <c r="J12" i="24" s="1"/>
  <c r="H11" i="24"/>
  <c r="J11" i="24" s="1"/>
  <c r="H10" i="24"/>
  <c r="J10" i="24" s="1"/>
  <c r="H9" i="24"/>
  <c r="J9" i="24" s="1"/>
  <c r="D22" i="24"/>
  <c r="H22" i="24" s="1"/>
  <c r="J22" i="24" s="1"/>
  <c r="J15777" i="20"/>
  <c r="J15778" i="20"/>
  <c r="J15776" i="20"/>
  <c r="J16071" i="20"/>
  <c r="J14484" i="20"/>
  <c r="J14491" i="20"/>
  <c r="J14482" i="20"/>
  <c r="J14494" i="20"/>
  <c r="J14493" i="20"/>
  <c r="J14492" i="20"/>
  <c r="J14490" i="20"/>
  <c r="J14489" i="20"/>
  <c r="J14488" i="20"/>
  <c r="J14487" i="20"/>
  <c r="J14486" i="20"/>
  <c r="J14485" i="20"/>
  <c r="J14483" i="20"/>
  <c r="J14481" i="20"/>
  <c r="G46" i="24"/>
  <c r="F46" i="24"/>
  <c r="G45" i="24"/>
  <c r="F45" i="24"/>
  <c r="G44" i="24"/>
  <c r="F44" i="24"/>
  <c r="G43" i="24"/>
  <c r="F43" i="24"/>
  <c r="G42" i="24"/>
  <c r="F42" i="24"/>
  <c r="G41" i="24"/>
  <c r="F41" i="24"/>
  <c r="G40" i="24"/>
  <c r="F40" i="24"/>
  <c r="G39" i="24"/>
  <c r="F39" i="24"/>
  <c r="H36" i="24"/>
  <c r="J36" i="24" s="1"/>
  <c r="F35" i="24"/>
  <c r="H35" i="24" s="1"/>
  <c r="G32" i="24"/>
  <c r="F32" i="24"/>
  <c r="G31" i="24"/>
  <c r="F31" i="24"/>
  <c r="G30" i="24"/>
  <c r="F30" i="24"/>
  <c r="G29" i="24"/>
  <c r="F29" i="24"/>
  <c r="G28" i="24"/>
  <c r="H28" i="24" s="1"/>
  <c r="H26" i="24"/>
  <c r="I25" i="24" s="1"/>
  <c r="J25" i="24" s="1"/>
  <c r="D21" i="24"/>
  <c r="H21" i="24" s="1"/>
  <c r="D20" i="24"/>
  <c r="H20" i="24" s="1"/>
  <c r="J20" i="24" s="1"/>
  <c r="D19" i="24"/>
  <c r="H19" i="24" s="1"/>
  <c r="J19" i="24" s="1"/>
  <c r="D18" i="24"/>
  <c r="H18" i="24" s="1"/>
  <c r="J17" i="24"/>
  <c r="J16" i="24"/>
  <c r="J15" i="24"/>
  <c r="H13" i="24"/>
  <c r="J13" i="24" s="1"/>
  <c r="J14478" i="20"/>
  <c r="J14477" i="20"/>
  <c r="J14469" i="20"/>
  <c r="J14479" i="20"/>
  <c r="J14476" i="20"/>
  <c r="J14475" i="20"/>
  <c r="J14474" i="20"/>
  <c r="J14473" i="20"/>
  <c r="J14472" i="20"/>
  <c r="J14471" i="20"/>
  <c r="J14470" i="20"/>
  <c r="J14468" i="20"/>
  <c r="J14467" i="20"/>
  <c r="H45" i="24" l="1"/>
  <c r="J45" i="24" s="1"/>
  <c r="H31" i="24"/>
  <c r="J31" i="24" s="1"/>
  <c r="H32" i="24"/>
  <c r="J32" i="24" s="1"/>
  <c r="H30" i="24"/>
  <c r="J30" i="24" s="1"/>
  <c r="H41" i="24"/>
  <c r="J41" i="24" s="1"/>
  <c r="J18" i="24"/>
  <c r="J21" i="24"/>
  <c r="H40" i="24"/>
  <c r="J40" i="24" s="1"/>
  <c r="H39" i="24"/>
  <c r="J39" i="24" s="1"/>
  <c r="H29" i="24"/>
  <c r="J29" i="24" s="1"/>
  <c r="H44" i="24"/>
  <c r="J44" i="24" s="1"/>
  <c r="H43" i="24"/>
  <c r="J43" i="24" s="1"/>
  <c r="H42" i="24"/>
  <c r="J42" i="24" s="1"/>
  <c r="H46" i="24"/>
  <c r="J46" i="24" s="1"/>
  <c r="J28" i="24"/>
  <c r="I8" i="24"/>
  <c r="J35" i="24"/>
  <c r="I34" i="24"/>
  <c r="J34" i="24" s="1"/>
  <c r="J14" i="24"/>
  <c r="I27" i="24" l="1"/>
  <c r="J27" i="24" s="1"/>
  <c r="I38" i="24"/>
  <c r="J38" i="24" s="1"/>
  <c r="J8" i="24"/>
  <c r="J7" i="24" s="1"/>
  <c r="J24" i="24" l="1"/>
  <c r="J47" i="24" s="1"/>
  <c r="I104" i="27" s="1"/>
  <c r="I107" i="27" s="1"/>
  <c r="I47" i="24"/>
  <c r="J49" i="24" l="1"/>
  <c r="I104" i="25"/>
  <c r="I107" i="25" s="1"/>
  <c r="J3184" i="20"/>
  <c r="J3183" i="20"/>
  <c r="J3182" i="20"/>
  <c r="J3181" i="20"/>
  <c r="J3180" i="20"/>
  <c r="J3179" i="20"/>
  <c r="J3178" i="20"/>
  <c r="J3177" i="20"/>
  <c r="J3176" i="20"/>
  <c r="J14465" i="20"/>
  <c r="J14464" i="20"/>
  <c r="J14463" i="20"/>
  <c r="J14462" i="20"/>
  <c r="J14461" i="20"/>
  <c r="J14460" i="20"/>
  <c r="J14459" i="20"/>
  <c r="J14458" i="20"/>
  <c r="J14457" i="20"/>
  <c r="J14456" i="20"/>
  <c r="J14455" i="20"/>
  <c r="J14454" i="20"/>
  <c r="J16789" i="20"/>
  <c r="J16788" i="20"/>
  <c r="J16787" i="20"/>
  <c r="J16786" i="20"/>
  <c r="J13363" i="20"/>
  <c r="J13362" i="20"/>
  <c r="J13361" i="20"/>
  <c r="J13360" i="20"/>
  <c r="J13359" i="20"/>
  <c r="J13358" i="20"/>
  <c r="J13357" i="20"/>
  <c r="J13353" i="20"/>
  <c r="J13352" i="20"/>
  <c r="J13355" i="20"/>
  <c r="J13354" i="20"/>
  <c r="J13351" i="20"/>
  <c r="J13350" i="20"/>
  <c r="J13349" i="20"/>
  <c r="L2" i="20" l="1"/>
  <c r="M5673" i="20" s="1"/>
  <c r="J51" i="24"/>
  <c r="M10133" i="20"/>
  <c r="M16091" i="20"/>
  <c r="M4792" i="20"/>
  <c r="M4057" i="20"/>
  <c r="M3268" i="20"/>
  <c r="M3115" i="20"/>
  <c r="M1787" i="20"/>
  <c r="M1739" i="20"/>
  <c r="M1498" i="20"/>
  <c r="M1452" i="20"/>
  <c r="M891" i="20"/>
  <c r="H26" i="25" s="1"/>
  <c r="I26" i="25" s="1"/>
  <c r="M870" i="20"/>
  <c r="M640" i="20"/>
  <c r="H25" i="25" s="1"/>
  <c r="I25" i="25" s="1"/>
  <c r="M604" i="20"/>
  <c r="M396" i="20"/>
  <c r="H18" i="25" s="1"/>
  <c r="I18" i="25" s="1"/>
  <c r="M391" i="20"/>
  <c r="H16" i="25" s="1"/>
  <c r="I16" i="25" s="1"/>
  <c r="M313" i="20"/>
  <c r="M307" i="20"/>
  <c r="M235" i="20"/>
  <c r="M201" i="20"/>
  <c r="M180" i="20"/>
  <c r="M173" i="20"/>
  <c r="J1083" i="20"/>
  <c r="J1082" i="20"/>
  <c r="J1081" i="20"/>
  <c r="J1080" i="20"/>
  <c r="J1077" i="20"/>
  <c r="J1076" i="20"/>
  <c r="J1075" i="20"/>
  <c r="J1074" i="20"/>
  <c r="J1073" i="20"/>
  <c r="J1072" i="20"/>
  <c r="J1071" i="20"/>
  <c r="M247" i="20" l="1"/>
  <c r="M461" i="20"/>
  <c r="H21" i="25" s="1"/>
  <c r="I21" i="25" s="1"/>
  <c r="M1084" i="20"/>
  <c r="M2452" i="20"/>
  <c r="M4928" i="20"/>
  <c r="M266" i="20"/>
  <c r="M466" i="20"/>
  <c r="M1142" i="20"/>
  <c r="M2510" i="20"/>
  <c r="M5540" i="20"/>
  <c r="M418" i="20"/>
  <c r="M714" i="20"/>
  <c r="M1269" i="20"/>
  <c r="M1879" i="20"/>
  <c r="M3715" i="20"/>
  <c r="M5182" i="20"/>
  <c r="M4175" i="20"/>
  <c r="M5659" i="20"/>
  <c r="M353" i="20"/>
  <c r="H15" i="25" s="1"/>
  <c r="I15" i="25" s="1"/>
  <c r="M515" i="20"/>
  <c r="M966" i="20"/>
  <c r="M1596" i="20"/>
  <c r="M2755" i="20"/>
  <c r="M4399" i="20"/>
  <c r="M12279" i="20"/>
  <c r="M12628" i="20"/>
  <c r="M18377" i="20"/>
  <c r="M11040" i="20"/>
  <c r="M194" i="20"/>
  <c r="M262" i="20"/>
  <c r="H13" i="25" s="1"/>
  <c r="I13" i="25" s="1"/>
  <c r="M336" i="20"/>
  <c r="M416" i="20"/>
  <c r="M481" i="20"/>
  <c r="M666" i="20"/>
  <c r="M928" i="20"/>
  <c r="M1206" i="20"/>
  <c r="M1544" i="20"/>
  <c r="M1832" i="20"/>
  <c r="M2633" i="20"/>
  <c r="M3393" i="20"/>
  <c r="M4285" i="20"/>
  <c r="M5053" i="20"/>
  <c r="M10573" i="20"/>
  <c r="M13935" i="20"/>
  <c r="M13704" i="20"/>
  <c r="M20070" i="20"/>
  <c r="M10007" i="20"/>
  <c r="M12345" i="20"/>
  <c r="M9195" i="20"/>
  <c r="M8607" i="20"/>
  <c r="M8353" i="20"/>
  <c r="M7871" i="20"/>
  <c r="M6985" i="20"/>
  <c r="M6647" i="20"/>
  <c r="M6300" i="20"/>
  <c r="M5848" i="20"/>
  <c r="M19416" i="20"/>
  <c r="M18831" i="20"/>
  <c r="M18363" i="20"/>
  <c r="M17838" i="20"/>
  <c r="M16040" i="20"/>
  <c r="M15608" i="20"/>
  <c r="M15175" i="20"/>
  <c r="M14983" i="20"/>
  <c r="M14853" i="20"/>
  <c r="M14677" i="20"/>
  <c r="M14136" i="20"/>
  <c r="M14052" i="20"/>
  <c r="M12920" i="20"/>
  <c r="M12758" i="20"/>
  <c r="M12596" i="20"/>
  <c r="M12431" i="20"/>
  <c r="M12262" i="20"/>
  <c r="M12095" i="20"/>
  <c r="M11928" i="20"/>
  <c r="M11755" i="20"/>
  <c r="M11527" i="20"/>
  <c r="M11342" i="20"/>
  <c r="M11141" i="20"/>
  <c r="M10997" i="20"/>
  <c r="M10556" i="20"/>
  <c r="M10375" i="20"/>
  <c r="M5652" i="20"/>
  <c r="M5594" i="20"/>
  <c r="M5534" i="20"/>
  <c r="M5480" i="20"/>
  <c r="M5413" i="20"/>
  <c r="M5358" i="20"/>
  <c r="M5303" i="20"/>
  <c r="M5239" i="20"/>
  <c r="M5173" i="20"/>
  <c r="M5109" i="20"/>
  <c r="M5046" i="20"/>
  <c r="M4987" i="20"/>
  <c r="M4921" i="20"/>
  <c r="M4849" i="20"/>
  <c r="M4784" i="20"/>
  <c r="M4707" i="20"/>
  <c r="M4651" i="20"/>
  <c r="M4571" i="20"/>
  <c r="M4502" i="20"/>
  <c r="M4435" i="20"/>
  <c r="M4391" i="20"/>
  <c r="M4335" i="20"/>
  <c r="M4275" i="20"/>
  <c r="M4225" i="20"/>
  <c r="M4165" i="20"/>
  <c r="M4105" i="20"/>
  <c r="M4045" i="20"/>
  <c r="M3976" i="20"/>
  <c r="M3922" i="20"/>
  <c r="M3862" i="20"/>
  <c r="M3812" i="20"/>
  <c r="M3760" i="20"/>
  <c r="M3707" i="20"/>
  <c r="M3654" i="20"/>
  <c r="M3378" i="20"/>
  <c r="M3325" i="20"/>
  <c r="M3261" i="20"/>
  <c r="M3174" i="20"/>
  <c r="M3108" i="20"/>
  <c r="M3039" i="20"/>
  <c r="M2994" i="20"/>
  <c r="M2934" i="20"/>
  <c r="M2861" i="20"/>
  <c r="M2809" i="20"/>
  <c r="M2744" i="20"/>
  <c r="M2687" i="20"/>
  <c r="M2617" i="20"/>
  <c r="M2550" i="20"/>
  <c r="M19266" i="20"/>
  <c r="M17667" i="20"/>
  <c r="M10943" i="20"/>
  <c r="M8816" i="20"/>
  <c r="M8444" i="20"/>
  <c r="M8193" i="20"/>
  <c r="M7131" i="20"/>
  <c r="M6807" i="20"/>
  <c r="M6498" i="20"/>
  <c r="M5933" i="20"/>
  <c r="M5733" i="20"/>
  <c r="M19038" i="20"/>
  <c r="M18488" i="20"/>
  <c r="M18126" i="20"/>
  <c r="M17597" i="20"/>
  <c r="M15799" i="20"/>
  <c r="M15373" i="20"/>
  <c r="M15081" i="20"/>
  <c r="M14917" i="20"/>
  <c r="M14749" i="20"/>
  <c r="M14211" i="20"/>
  <c r="M14090" i="20"/>
  <c r="M13952" i="20"/>
  <c r="M12832" i="20"/>
  <c r="M12678" i="20"/>
  <c r="M12519" i="20"/>
  <c r="M12338" i="20"/>
  <c r="M12175" i="20"/>
  <c r="M11998" i="20"/>
  <c r="M11822" i="20"/>
  <c r="M11662" i="20"/>
  <c r="M11444" i="20"/>
  <c r="M11224" i="20"/>
  <c r="M11067" i="20"/>
  <c r="M10903" i="20"/>
  <c r="M10447" i="20"/>
  <c r="M10230" i="20"/>
  <c r="M5620" i="20"/>
  <c r="M5559" i="20"/>
  <c r="M5504" i="20"/>
  <c r="M5444" i="20"/>
  <c r="M5380" i="20"/>
  <c r="M5329" i="20"/>
  <c r="M5258" i="20"/>
  <c r="M5207" i="20"/>
  <c r="M5133" i="20"/>
  <c r="M5077" i="20"/>
  <c r="M5013" i="20"/>
  <c r="M4953" i="20"/>
  <c r="M4883" i="20"/>
  <c r="M4813" i="20"/>
  <c r="M4744" i="20"/>
  <c r="M4697" i="20"/>
  <c r="M4608" i="20"/>
  <c r="M4531" i="20"/>
  <c r="M4461" i="20"/>
  <c r="M4414" i="20"/>
  <c r="M4365" i="20"/>
  <c r="M4305" i="20"/>
  <c r="M4249" i="20"/>
  <c r="M4195" i="20"/>
  <c r="M4135" i="20"/>
  <c r="M4081" i="20"/>
  <c r="M4009" i="20"/>
  <c r="M3949" i="20"/>
  <c r="M3894" i="20"/>
  <c r="M3836" i="20"/>
  <c r="M3787" i="20"/>
  <c r="M3733" i="20"/>
  <c r="M3686" i="20"/>
  <c r="M3415" i="20"/>
  <c r="M3358" i="20"/>
  <c r="M3289" i="20"/>
  <c r="M3220" i="20"/>
  <c r="M3141" i="20"/>
  <c r="M3069" i="20"/>
  <c r="M3011" i="20"/>
  <c r="M2961" i="20"/>
  <c r="M2892" i="20"/>
  <c r="M2843" i="20"/>
  <c r="M2779" i="20"/>
  <c r="M2721" i="20"/>
  <c r="M2654" i="20"/>
  <c r="M2577" i="20"/>
  <c r="M2524" i="20"/>
  <c r="M23211" i="20"/>
  <c r="M17863" i="20"/>
  <c r="M15132" i="20"/>
  <c r="M10716" i="20"/>
  <c r="M8755" i="20"/>
  <c r="M8426" i="20"/>
  <c r="M7914" i="20"/>
  <c r="M7096" i="20"/>
  <c r="M6772" i="20"/>
  <c r="M6450" i="20"/>
  <c r="M5912" i="20"/>
  <c r="M5715" i="20"/>
  <c r="M18991" i="20"/>
  <c r="M18474" i="20"/>
  <c r="M18099" i="20"/>
  <c r="M16164" i="20"/>
  <c r="M15772" i="20"/>
  <c r="M15353" i="20"/>
  <c r="H37" i="25" s="1"/>
  <c r="I37" i="25" s="1"/>
  <c r="M15056" i="20"/>
  <c r="M14901" i="20"/>
  <c r="M14721" i="20"/>
  <c r="M14187" i="20"/>
  <c r="M14084" i="20"/>
  <c r="M13946" i="20"/>
  <c r="M12802" i="20"/>
  <c r="M12653" i="20"/>
  <c r="M12511" i="20"/>
  <c r="M12314" i="20"/>
  <c r="M12145" i="20"/>
  <c r="M11984" i="20"/>
  <c r="M11810" i="20"/>
  <c r="M11628" i="20"/>
  <c r="M11417" i="20"/>
  <c r="M11202" i="20"/>
  <c r="M11054" i="20"/>
  <c r="M10895" i="20"/>
  <c r="M10436" i="20"/>
  <c r="M10207" i="20"/>
  <c r="M5614" i="20"/>
  <c r="M5552" i="20"/>
  <c r="M5498" i="20"/>
  <c r="M5437" i="20"/>
  <c r="M5373" i="20"/>
  <c r="M5322" i="20"/>
  <c r="M5253" i="20"/>
  <c r="M5200" i="20"/>
  <c r="M5128" i="20"/>
  <c r="M5071" i="20"/>
  <c r="M5006" i="20"/>
  <c r="M4944" i="20"/>
  <c r="M4874" i="20"/>
  <c r="M4806" i="20"/>
  <c r="M4735" i="20"/>
  <c r="M4693" i="20"/>
  <c r="M4598" i="20"/>
  <c r="M4524" i="20"/>
  <c r="M4453" i="20"/>
  <c r="M4407" i="20"/>
  <c r="M4355" i="20"/>
  <c r="M4295" i="20"/>
  <c r="M4241" i="20"/>
  <c r="M4185" i="20"/>
  <c r="M4125" i="20"/>
  <c r="M4069" i="20"/>
  <c r="M3997" i="20"/>
  <c r="M3940" i="20"/>
  <c r="M3883" i="20"/>
  <c r="M3828" i="20"/>
  <c r="M3778" i="20"/>
  <c r="M3724" i="20"/>
  <c r="M3671" i="20"/>
  <c r="M3409" i="20"/>
  <c r="M3347" i="20"/>
  <c r="M3279" i="20"/>
  <c r="M3201" i="20"/>
  <c r="M3128" i="20"/>
  <c r="M3064" i="20"/>
  <c r="M3005" i="20"/>
  <c r="M2952" i="20"/>
  <c r="M2885" i="20"/>
  <c r="M2831" i="20"/>
  <c r="M2768" i="20"/>
  <c r="M2711" i="20"/>
  <c r="M2643" i="20"/>
  <c r="M2567" i="20"/>
  <c r="M14256" i="20"/>
  <c r="M11297" i="20"/>
  <c r="M8484" i="20"/>
  <c r="M7177" i="20"/>
  <c r="M6564" i="20"/>
  <c r="M5776" i="20"/>
  <c r="M18624" i="20"/>
  <c r="M17716" i="20"/>
  <c r="M15477" i="20"/>
  <c r="M14943" i="20"/>
  <c r="M14243" i="20"/>
  <c r="M13970" i="20"/>
  <c r="M12718" i="20"/>
  <c r="M12370" i="20"/>
  <c r="M12034" i="20"/>
  <c r="M11709" i="20"/>
  <c r="M11269" i="20"/>
  <c r="M10951" i="20"/>
  <c r="M10283" i="20"/>
  <c r="M5573" i="20"/>
  <c r="M5454" i="20"/>
  <c r="M5342" i="20"/>
  <c r="M5221" i="20"/>
  <c r="M5089" i="20"/>
  <c r="M4965" i="20"/>
  <c r="M4829" i="20"/>
  <c r="M4701" i="20"/>
  <c r="M4545" i="20"/>
  <c r="M4421" i="20"/>
  <c r="M4315" i="20"/>
  <c r="M4205" i="20"/>
  <c r="M4089" i="20"/>
  <c r="M3958" i="20"/>
  <c r="M3844" i="20"/>
  <c r="M3742" i="20"/>
  <c r="M3642" i="20"/>
  <c r="M3300" i="20"/>
  <c r="M3143" i="20"/>
  <c r="M3022" i="20"/>
  <c r="M2901" i="20"/>
  <c r="M2790" i="20"/>
  <c r="M2664" i="20"/>
  <c r="M2534" i="20"/>
  <c r="M2459" i="20"/>
  <c r="M2036" i="20"/>
  <c r="M1985" i="20"/>
  <c r="M1886" i="20"/>
  <c r="M1841" i="20"/>
  <c r="M1796" i="20"/>
  <c r="M1746" i="20"/>
  <c r="M1703" i="20"/>
  <c r="M1646" i="20"/>
  <c r="M1604" i="20"/>
  <c r="M1552" i="20"/>
  <c r="H30" i="25" s="1"/>
  <c r="I30" i="25" s="1"/>
  <c r="I31" i="25" s="1"/>
  <c r="M1505" i="20"/>
  <c r="M1463" i="20"/>
  <c r="M1401" i="20"/>
  <c r="M1343" i="20"/>
  <c r="M1279" i="20"/>
  <c r="M1217" i="20"/>
  <c r="M1155" i="20"/>
  <c r="M1090" i="20"/>
  <c r="M1052" i="20"/>
  <c r="M1012" i="20"/>
  <c r="M973" i="20"/>
  <c r="M932" i="20"/>
  <c r="M896" i="20"/>
  <c r="M874" i="20"/>
  <c r="M829" i="20"/>
  <c r="M775" i="20"/>
  <c r="M722" i="20"/>
  <c r="M674" i="20"/>
  <c r="M645" i="20"/>
  <c r="M612" i="20"/>
  <c r="M571" i="20"/>
  <c r="M548" i="20"/>
  <c r="M520" i="20"/>
  <c r="M486" i="20"/>
  <c r="M453" i="20"/>
  <c r="M420" i="20"/>
  <c r="M394" i="20"/>
  <c r="H17" i="25" s="1"/>
  <c r="I17" i="25" s="1"/>
  <c r="M365" i="20"/>
  <c r="M321" i="20"/>
  <c r="M290" i="20"/>
  <c r="H14" i="25" s="1"/>
  <c r="I14" i="25" s="1"/>
  <c r="M258" i="20"/>
  <c r="M17991" i="20"/>
  <c r="M8882" i="20"/>
  <c r="M8257" i="20"/>
  <c r="M6875" i="20"/>
  <c r="M5980" i="20"/>
  <c r="M19166" i="20"/>
  <c r="M18239" i="20"/>
  <c r="M15894" i="20"/>
  <c r="M15124" i="20"/>
  <c r="M14798" i="20"/>
  <c r="M14100" i="20"/>
  <c r="M12864" i="20"/>
  <c r="M12554" i="20"/>
  <c r="M12206" i="20"/>
  <c r="M11854" i="20"/>
  <c r="M11467" i="20"/>
  <c r="M11104" i="20"/>
  <c r="M10487" i="20"/>
  <c r="M5632" i="20"/>
  <c r="M5516" i="20"/>
  <c r="M5396" i="20"/>
  <c r="M5276" i="20"/>
  <c r="M5146" i="20"/>
  <c r="M5024" i="20"/>
  <c r="M4896" i="20"/>
  <c r="M4760" i="20"/>
  <c r="M4626" i="20"/>
  <c r="M4481" i="20"/>
  <c r="M4375" i="20"/>
  <c r="M4257" i="20"/>
  <c r="M4145" i="20"/>
  <c r="M4021" i="20"/>
  <c r="M3904" i="20"/>
  <c r="M3796" i="20"/>
  <c r="M3692" i="20"/>
  <c r="M3360" i="20"/>
  <c r="M3237" i="20"/>
  <c r="M3085" i="20"/>
  <c r="M2979" i="20"/>
  <c r="M2851" i="20"/>
  <c r="M2732" i="20"/>
  <c r="M2587" i="20"/>
  <c r="M2489" i="20"/>
  <c r="M2433" i="20"/>
  <c r="M2012" i="20"/>
  <c r="M1905" i="20"/>
  <c r="M1865" i="20"/>
  <c r="M1816" i="20"/>
  <c r="M1774" i="20"/>
  <c r="M1724" i="20"/>
  <c r="M1664" i="20"/>
  <c r="M1625" i="20"/>
  <c r="M1576" i="20"/>
  <c r="M1531" i="20"/>
  <c r="M1484" i="20"/>
  <c r="M1430" i="20"/>
  <c r="M1373" i="20"/>
  <c r="M1311" i="20"/>
  <c r="M1249" i="20"/>
  <c r="M1184" i="20"/>
  <c r="M1120" i="20"/>
  <c r="M1069" i="20"/>
  <c r="M1031" i="20"/>
  <c r="M994" i="20"/>
  <c r="M952" i="20"/>
  <c r="M910" i="20"/>
  <c r="M882" i="20"/>
  <c r="M860" i="20"/>
  <c r="M802" i="20"/>
  <c r="M748" i="20"/>
  <c r="M698" i="20"/>
  <c r="M661" i="20"/>
  <c r="M628" i="20"/>
  <c r="M590" i="20"/>
  <c r="M560" i="20"/>
  <c r="M534" i="20"/>
  <c r="H22" i="25" s="1"/>
  <c r="I22" i="25" s="1"/>
  <c r="M503" i="20"/>
  <c r="M470" i="20"/>
  <c r="M442" i="20"/>
  <c r="M408" i="20"/>
  <c r="M381" i="20"/>
  <c r="M346" i="20"/>
  <c r="M300" i="20"/>
  <c r="M271" i="20"/>
  <c r="M239" i="20"/>
  <c r="M22673" i="20"/>
  <c r="M15048" i="20"/>
  <c r="M8631" i="20"/>
  <c r="M7877" i="20"/>
  <c r="M6686" i="20"/>
  <c r="M5870" i="20"/>
  <c r="M18919" i="20"/>
  <c r="M17875" i="20"/>
  <c r="M15638" i="20"/>
  <c r="M14998" i="20"/>
  <c r="M14688" i="20"/>
  <c r="M14074" i="20"/>
  <c r="M12768" i="20"/>
  <c r="M12454" i="20"/>
  <c r="M12115" i="20"/>
  <c r="M11764" i="20"/>
  <c r="M11361" i="20"/>
  <c r="M11011" i="20"/>
  <c r="M10389" i="20"/>
  <c r="M5601" i="20"/>
  <c r="M5486" i="20"/>
  <c r="M5363" i="20"/>
  <c r="M5243" i="20"/>
  <c r="M5115" i="20"/>
  <c r="M4994" i="20"/>
  <c r="M4856" i="20"/>
  <c r="M4717" i="20"/>
  <c r="M4581" i="20"/>
  <c r="M4444" i="20"/>
  <c r="M4345" i="20"/>
  <c r="M4233" i="20"/>
  <c r="M4115" i="20"/>
  <c r="M3985" i="20"/>
  <c r="M3872" i="20"/>
  <c r="M3769" i="20"/>
  <c r="M3666" i="20"/>
  <c r="M3338" i="20"/>
  <c r="M3185" i="20"/>
  <c r="M3050" i="20"/>
  <c r="M2943" i="20"/>
  <c r="M2821" i="20"/>
  <c r="M2699" i="20"/>
  <c r="M2556" i="20"/>
  <c r="M2479" i="20"/>
  <c r="M2421" i="20"/>
  <c r="M2006" i="20"/>
  <c r="M1899" i="20"/>
  <c r="M1859" i="20"/>
  <c r="M1809" i="20"/>
  <c r="M1764" i="20"/>
  <c r="M1717" i="20"/>
  <c r="M1658" i="20"/>
  <c r="M1618" i="20"/>
  <c r="M1568" i="20"/>
  <c r="M1525" i="20"/>
  <c r="M1477" i="20"/>
  <c r="M1419" i="20"/>
  <c r="M1363" i="20"/>
  <c r="M1300" i="20"/>
  <c r="M1239" i="20"/>
  <c r="M1173" i="20"/>
  <c r="M1111" i="20"/>
  <c r="M1062" i="20"/>
  <c r="M1027" i="20"/>
  <c r="M988" i="20"/>
  <c r="M943" i="20"/>
  <c r="M905" i="20"/>
  <c r="H27" i="25" s="1"/>
  <c r="I27" i="25" s="1"/>
  <c r="M879" i="20"/>
  <c r="M848" i="20"/>
  <c r="M793" i="20"/>
  <c r="M739" i="20"/>
  <c r="M690" i="20"/>
  <c r="M655" i="20"/>
  <c r="M620" i="20"/>
  <c r="M584" i="20"/>
  <c r="M556" i="20"/>
  <c r="M529" i="20"/>
  <c r="M498" i="20"/>
  <c r="M9534" i="20"/>
  <c r="M8292" i="20"/>
  <c r="M6000" i="20"/>
  <c r="M18247" i="20"/>
  <c r="M15128" i="20"/>
  <c r="M14109" i="20"/>
  <c r="M12568" i="20"/>
  <c r="M11872" i="20"/>
  <c r="M11120" i="20"/>
  <c r="M5638" i="20"/>
  <c r="M5401" i="20"/>
  <c r="M5155" i="20"/>
  <c r="M4905" i="20"/>
  <c r="M4637" i="20"/>
  <c r="M4383" i="20"/>
  <c r="M4155" i="20"/>
  <c r="M3913" i="20"/>
  <c r="M3698" i="20"/>
  <c r="M3254" i="20"/>
  <c r="M2983" i="20"/>
  <c r="M2738" i="20"/>
  <c r="M2500" i="20"/>
  <c r="M2019" i="20"/>
  <c r="M1872" i="20"/>
  <c r="M1781" i="20"/>
  <c r="M1677" i="20"/>
  <c r="M1584" i="20"/>
  <c r="M1491" i="20"/>
  <c r="M1383" i="20"/>
  <c r="M1259" i="20"/>
  <c r="M1129" i="20"/>
  <c r="M1038" i="20"/>
  <c r="M959" i="20"/>
  <c r="M886" i="20"/>
  <c r="M811" i="20"/>
  <c r="M706" i="20"/>
  <c r="M636" i="20"/>
  <c r="M564" i="20"/>
  <c r="M510" i="20"/>
  <c r="M451" i="20"/>
  <c r="M402" i="20"/>
  <c r="M360" i="20"/>
  <c r="M298" i="20"/>
  <c r="M253" i="20"/>
  <c r="M208" i="20"/>
  <c r="M163" i="20"/>
  <c r="M11748" i="20"/>
  <c r="M7198" i="20"/>
  <c r="M5800" i="20"/>
  <c r="M17742" i="20"/>
  <c r="M14959" i="20"/>
  <c r="M13986" i="20"/>
  <c r="M12398" i="20"/>
  <c r="M11729" i="20"/>
  <c r="M10965" i="20"/>
  <c r="M5580" i="20"/>
  <c r="M5348" i="20"/>
  <c r="M5095" i="20"/>
  <c r="M4837" i="20"/>
  <c r="M4553" i="20"/>
  <c r="M4325" i="20"/>
  <c r="M4097" i="20"/>
  <c r="M3852" i="20"/>
  <c r="M3644" i="20"/>
  <c r="M3159" i="20"/>
  <c r="M2917" i="20"/>
  <c r="M2675" i="20"/>
  <c r="M2469" i="20"/>
  <c r="M1993" i="20"/>
  <c r="M1850" i="20"/>
  <c r="M1754" i="20"/>
  <c r="M1652" i="20"/>
  <c r="M1560" i="20"/>
  <c r="M1470" i="20"/>
  <c r="M1353" i="20"/>
  <c r="M1228" i="20"/>
  <c r="M1102" i="20"/>
  <c r="M1018" i="20"/>
  <c r="M936" i="20"/>
  <c r="M876" i="20"/>
  <c r="M784" i="20"/>
  <c r="M682" i="20"/>
  <c r="M616" i="20"/>
  <c r="M552" i="20"/>
  <c r="M492" i="20"/>
  <c r="M9063" i="20"/>
  <c r="M6911" i="20"/>
  <c r="M19231" i="20"/>
  <c r="M15925" i="20"/>
  <c r="M14824" i="20"/>
  <c r="M12880" i="20"/>
  <c r="M12225" i="20"/>
  <c r="M11477" i="20"/>
  <c r="M10512" i="20"/>
  <c r="M5522" i="20"/>
  <c r="M5285" i="20"/>
  <c r="M5029" i="20"/>
  <c r="M4768" i="20"/>
  <c r="M4488" i="20"/>
  <c r="M4265" i="20"/>
  <c r="M4033" i="20"/>
  <c r="M3804" i="20"/>
  <c r="M3362" i="20"/>
  <c r="M3098" i="20"/>
  <c r="M2859" i="20"/>
  <c r="M2603" i="20"/>
  <c r="M2443" i="20"/>
  <c r="M1911" i="20"/>
  <c r="M1823" i="20"/>
  <c r="M1731" i="20"/>
  <c r="M1632" i="20"/>
  <c r="M1538" i="20"/>
  <c r="M1441" i="20"/>
  <c r="M1322" i="20"/>
  <c r="M1195" i="20"/>
  <c r="M1078" i="20"/>
  <c r="M1000" i="20"/>
  <c r="M917" i="20"/>
  <c r="M866" i="20"/>
  <c r="M757" i="20"/>
  <c r="M663" i="20"/>
  <c r="M596" i="20"/>
  <c r="M538" i="20"/>
  <c r="H23" i="25" s="1"/>
  <c r="I23" i="25" s="1"/>
  <c r="M476" i="20"/>
  <c r="M426" i="20"/>
  <c r="M386" i="20"/>
  <c r="M329" i="20"/>
  <c r="M280" i="20"/>
  <c r="M230" i="20"/>
  <c r="M187" i="20"/>
  <c r="M133" i="20"/>
  <c r="H96" i="25" s="1"/>
  <c r="I96" i="25" s="1"/>
  <c r="M17009" i="20"/>
  <c r="M8522" i="20"/>
  <c r="M6582" i="20"/>
  <c r="M18680" i="20"/>
  <c r="M15506" i="20"/>
  <c r="M14269" i="20"/>
  <c r="M12736" i="20"/>
  <c r="M12054" i="20"/>
  <c r="M11308" i="20"/>
  <c r="M10309" i="20"/>
  <c r="M5462" i="20"/>
  <c r="M5227" i="20"/>
  <c r="M4972" i="20"/>
  <c r="M4703" i="20"/>
  <c r="M4428" i="20"/>
  <c r="M4215" i="20"/>
  <c r="M3967" i="20"/>
  <c r="M3751" i="20"/>
  <c r="M3310" i="20"/>
  <c r="M3028" i="20"/>
  <c r="M2800" i="20"/>
  <c r="M2544" i="20"/>
  <c r="M2046" i="20"/>
  <c r="M1893" i="20"/>
  <c r="M1802" i="20"/>
  <c r="M1710" i="20"/>
  <c r="M1611" i="20"/>
  <c r="M1515" i="20"/>
  <c r="M1410" i="20"/>
  <c r="M1289" i="20"/>
  <c r="M1164" i="20"/>
  <c r="M1056" i="20"/>
  <c r="M982" i="20"/>
  <c r="M902" i="20"/>
  <c r="M838" i="20"/>
  <c r="M730" i="20"/>
  <c r="M650" i="20"/>
  <c r="M578" i="20"/>
  <c r="M525" i="20"/>
  <c r="M143" i="20"/>
  <c r="M215" i="20"/>
  <c r="M284" i="20"/>
  <c r="M371" i="20"/>
  <c r="M434" i="20"/>
  <c r="M543" i="20"/>
  <c r="H24" i="25" s="1"/>
  <c r="I24" i="25" s="1"/>
  <c r="M766" i="20"/>
  <c r="M1006" i="20"/>
  <c r="M1333" i="20"/>
  <c r="M1639" i="20"/>
  <c r="M1921" i="20"/>
  <c r="M2873" i="20"/>
  <c r="M3820" i="20"/>
  <c r="M4509" i="20"/>
  <c r="M5309" i="20"/>
  <c r="M11566" i="20"/>
  <c r="M14869" i="20"/>
  <c r="M7022" i="20"/>
  <c r="M11160" i="20"/>
  <c r="M14162" i="20"/>
  <c r="M6318" i="20"/>
  <c r="M153" i="20"/>
  <c r="M223" i="20"/>
  <c r="M296" i="20"/>
  <c r="M376" i="20"/>
  <c r="M447" i="20"/>
  <c r="M568" i="20"/>
  <c r="M820" i="20"/>
  <c r="M1044" i="20"/>
  <c r="M1392" i="20"/>
  <c r="M1690" i="20"/>
  <c r="M2025" i="20"/>
  <c r="M3001" i="20"/>
  <c r="M3931" i="20"/>
  <c r="M4665" i="20"/>
  <c r="M5419" i="20"/>
  <c r="M11956" i="20"/>
  <c r="M15197" i="20"/>
  <c r="M8377" i="20"/>
  <c r="M8679" i="20"/>
  <c r="M9938" i="20"/>
  <c r="M12125" i="20"/>
  <c r="M9364" i="20"/>
  <c r="M18255" i="20"/>
  <c r="M20866" i="20"/>
  <c r="M13148" i="20"/>
  <c r="M9573" i="20"/>
  <c r="M15310" i="20"/>
  <c r="M11919" i="20"/>
  <c r="M10501" i="20"/>
  <c r="M8947" i="20"/>
  <c r="M8655" i="20"/>
  <c r="M8465" i="20"/>
  <c r="M8334" i="20"/>
  <c r="M7887" i="20"/>
  <c r="M7156" i="20"/>
  <c r="M6948" i="20"/>
  <c r="M6723" i="20"/>
  <c r="M6546" i="20"/>
  <c r="M6282" i="20"/>
  <c r="M5891" i="20"/>
  <c r="M5751" i="20"/>
  <c r="M19344" i="20"/>
  <c r="M18955" i="20"/>
  <c r="M18562" i="20"/>
  <c r="M18322" i="20"/>
  <c r="M18039" i="20"/>
  <c r="M17678" i="20"/>
  <c r="M15998" i="20"/>
  <c r="M15719" i="20"/>
  <c r="M15421" i="20"/>
  <c r="M15149" i="20"/>
  <c r="M15013" i="20"/>
  <c r="M14934" i="20"/>
  <c r="M14837" i="20"/>
  <c r="M14701" i="20"/>
  <c r="M14221" i="20"/>
  <c r="M14130" i="20"/>
  <c r="M14078" i="20"/>
  <c r="M13956" i="20"/>
  <c r="M12896" i="20"/>
  <c r="M12784" i="20"/>
  <c r="M12698" i="20"/>
  <c r="M12586" i="20"/>
  <c r="M12497" i="20"/>
  <c r="M12357" i="20"/>
  <c r="M12244" i="20"/>
  <c r="M12135" i="20"/>
  <c r="M12014" i="20"/>
  <c r="M11901" i="20"/>
  <c r="M11797" i="20"/>
  <c r="M11678" i="20"/>
  <c r="M11502" i="20"/>
  <c r="M11405" i="20"/>
  <c r="M11249" i="20"/>
  <c r="M11132" i="20"/>
  <c r="M11025" i="20"/>
  <c r="M10935" i="20"/>
  <c r="M10544" i="20"/>
  <c r="M10430" i="20"/>
  <c r="M10251" i="20"/>
  <c r="M5644" i="20"/>
  <c r="M5608" i="20"/>
  <c r="M5566" i="20"/>
  <c r="M5528" i="20"/>
  <c r="M5492" i="20"/>
  <c r="M5451" i="20"/>
  <c r="M5407" i="20"/>
  <c r="M5368" i="20"/>
  <c r="M5336" i="20"/>
  <c r="M5294" i="20"/>
  <c r="M5248" i="20"/>
  <c r="M5214" i="20"/>
  <c r="M5164" i="20"/>
  <c r="M5121" i="20"/>
  <c r="M5083" i="20"/>
  <c r="M5039" i="20"/>
  <c r="M5000" i="20"/>
  <c r="M4958" i="20"/>
  <c r="M4913" i="20"/>
  <c r="M4865" i="20"/>
  <c r="M4821" i="20"/>
  <c r="M4776" i="20"/>
  <c r="M4726" i="20"/>
  <c r="M4699" i="20"/>
  <c r="M4644" i="20"/>
  <c r="M4588" i="20"/>
  <c r="M4538" i="20"/>
  <c r="M4495" i="20"/>
  <c r="M16769" i="20"/>
  <c r="M15022" i="20"/>
  <c r="M18262" i="20"/>
  <c r="M14670" i="20"/>
  <c r="M11077" i="20"/>
  <c r="M9791" i="20"/>
  <c r="M8770" i="20"/>
  <c r="M8564" i="20"/>
  <c r="M8392" i="20"/>
  <c r="M8228" i="20"/>
  <c r="M7861" i="20"/>
  <c r="M7059" i="20"/>
  <c r="M6841" i="20"/>
  <c r="M6607" i="20"/>
  <c r="M6336" i="20"/>
  <c r="M5956" i="20"/>
  <c r="M5824" i="20"/>
  <c r="M5694" i="20"/>
  <c r="M19092" i="20"/>
  <c r="M18775" i="20"/>
  <c r="M18434" i="20"/>
  <c r="M18190" i="20"/>
  <c r="M17799" i="20"/>
  <c r="M16145" i="20"/>
  <c r="M15857" i="20"/>
  <c r="M15567" i="20"/>
  <c r="M15292" i="20"/>
  <c r="M15112" i="20"/>
  <c r="M14974" i="20"/>
  <c r="M14883" i="20"/>
  <c r="M14769" i="20"/>
  <c r="M14297" i="20"/>
  <c r="M14179" i="20"/>
  <c r="M14096" i="20"/>
  <c r="M14047" i="20"/>
  <c r="M13942" i="20"/>
  <c r="M12840" i="20"/>
  <c r="M12754" i="20"/>
  <c r="M12646" i="20"/>
  <c r="M12529" i="20"/>
  <c r="M12423" i="20"/>
  <c r="M12295" i="20"/>
  <c r="M12197" i="20"/>
  <c r="M12073" i="20"/>
  <c r="M11977" i="20"/>
  <c r="M11836" i="20"/>
  <c r="M11741" i="20"/>
  <c r="M11594" i="20"/>
  <c r="M11457" i="20"/>
  <c r="M11331" i="20"/>
  <c r="M11180" i="20"/>
  <c r="M11086" i="20"/>
  <c r="M10985" i="20"/>
  <c r="M10887" i="20"/>
  <c r="M10461" i="20"/>
  <c r="M10332" i="20"/>
  <c r="M9091" i="20"/>
  <c r="M5626" i="20"/>
  <c r="M5587" i="20"/>
  <c r="M5546" i="20"/>
  <c r="M5510" i="20"/>
  <c r="M5470" i="20"/>
  <c r="M5428" i="20"/>
  <c r="M5389" i="20"/>
  <c r="M5353" i="20"/>
  <c r="M5315" i="20"/>
  <c r="M5267" i="20"/>
  <c r="M5232" i="20"/>
  <c r="M5191" i="20"/>
  <c r="M5141" i="20"/>
  <c r="M5103" i="20"/>
  <c r="M5063" i="20"/>
  <c r="M5020" i="20"/>
  <c r="M4980" i="20"/>
  <c r="M4936" i="20"/>
  <c r="M4891" i="20"/>
  <c r="M4843" i="20"/>
  <c r="M4799" i="20"/>
  <c r="M4752" i="20"/>
  <c r="M4705" i="20"/>
  <c r="M4675" i="20"/>
  <c r="M4617" i="20"/>
  <c r="M4564" i="20"/>
  <c r="M4516" i="20"/>
  <c r="M4471" i="20"/>
  <c r="M12538" i="20"/>
  <c r="M15514" i="20"/>
  <c r="M9427" i="20"/>
  <c r="M12483" i="20"/>
  <c r="M13342" i="20"/>
  <c r="M17186" i="20"/>
  <c r="M25220" i="20"/>
  <c r="M8712" i="20"/>
  <c r="M8998" i="20"/>
  <c r="M10344" i="20"/>
  <c r="M11515" i="20"/>
  <c r="M14412" i="20"/>
  <c r="M16073" i="20"/>
  <c r="M9485" i="20"/>
  <c r="M13937" i="20"/>
  <c r="M13579" i="20"/>
  <c r="M24961" i="20"/>
  <c r="M24994" i="20"/>
  <c r="M24474" i="20"/>
  <c r="M24199" i="20"/>
  <c r="M23994" i="20"/>
  <c r="M23801" i="20"/>
  <c r="M23338" i="20"/>
  <c r="M25249" i="20"/>
  <c r="M24915" i="20"/>
  <c r="M24679" i="20"/>
  <c r="M24508" i="20"/>
  <c r="M24372" i="20"/>
  <c r="M24209" i="20"/>
  <c r="M24118" i="20"/>
  <c r="M24004" i="20"/>
  <c r="M23908" i="20"/>
  <c r="M23812" i="20"/>
  <c r="M23675" i="20"/>
  <c r="M23531" i="20"/>
  <c r="M23332" i="20"/>
  <c r="M23272" i="20"/>
  <c r="M23192" i="20"/>
  <c r="M23150" i="20"/>
  <c r="M23083" i="20"/>
  <c r="M23042" i="20"/>
  <c r="M22989" i="20"/>
  <c r="M22967" i="20"/>
  <c r="M22947" i="20"/>
  <c r="M22931" i="20"/>
  <c r="M22892" i="20"/>
  <c r="M22846" i="20"/>
  <c r="M22797" i="20"/>
  <c r="M22759" i="20"/>
  <c r="M22720" i="20"/>
  <c r="M22682" i="20"/>
  <c r="M22590" i="20"/>
  <c r="M22548" i="20"/>
  <c r="M22496" i="20"/>
  <c r="M22326" i="20"/>
  <c r="M22261" i="20"/>
  <c r="M22210" i="20"/>
  <c r="M22173" i="20"/>
  <c r="M22140" i="20"/>
  <c r="M22092" i="20"/>
  <c r="M21050" i="20"/>
  <c r="M21018" i="20"/>
  <c r="M20982" i="20"/>
  <c r="M20936" i="20"/>
  <c r="M20859" i="20"/>
  <c r="M20797" i="20"/>
  <c r="M20733" i="20"/>
  <c r="M20661" i="20"/>
  <c r="M20592" i="20"/>
  <c r="M20519" i="20"/>
  <c r="M20463" i="20"/>
  <c r="M20403" i="20"/>
  <c r="M20346" i="20"/>
  <c r="M20290" i="20"/>
  <c r="M20238" i="20"/>
  <c r="M20187" i="20"/>
  <c r="M20141" i="20"/>
  <c r="M20090" i="20"/>
  <c r="M20046" i="20"/>
  <c r="M19978" i="20"/>
  <c r="M19933" i="20"/>
  <c r="M19818" i="20"/>
  <c r="M19706" i="20"/>
  <c r="M19615" i="20"/>
  <c r="M19533" i="20"/>
  <c r="M19479" i="20"/>
  <c r="M19280" i="20"/>
  <c r="M19108" i="20"/>
  <c r="M18825" i="20"/>
  <c r="M18610" i="20"/>
  <c r="M18420" i="20"/>
  <c r="M18223" i="20"/>
  <c r="M17882" i="20"/>
  <c r="M17695" i="20"/>
  <c r="M17563" i="20"/>
  <c r="M17515" i="20"/>
  <c r="M17466" i="20"/>
  <c r="M17427" i="20"/>
  <c r="M17384" i="20"/>
  <c r="M17340" i="20"/>
  <c r="M17290" i="20"/>
  <c r="M17237" i="20"/>
  <c r="M24823" i="20"/>
  <c r="M24458" i="20"/>
  <c r="M24184" i="20"/>
  <c r="M23975" i="20"/>
  <c r="M23790" i="20"/>
  <c r="M23314" i="20"/>
  <c r="M25241" i="20"/>
  <c r="M24887" i="20"/>
  <c r="M24667" i="20"/>
  <c r="M24497" i="20"/>
  <c r="M24360" i="20"/>
  <c r="M24204" i="20"/>
  <c r="M24105" i="20"/>
  <c r="M23999" i="20"/>
  <c r="M23894" i="20"/>
  <c r="M23807" i="20"/>
  <c r="M23667" i="20"/>
  <c r="M23521" i="20"/>
  <c r="M23326" i="20"/>
  <c r="M23264" i="20"/>
  <c r="M23189" i="20"/>
  <c r="M23145" i="20"/>
  <c r="M23078" i="20"/>
  <c r="M23035" i="20"/>
  <c r="M22981" i="20"/>
  <c r="M22965" i="20"/>
  <c r="M22945" i="20"/>
  <c r="M22929" i="20"/>
  <c r="M22884" i="20"/>
  <c r="M22844" i="20"/>
  <c r="M22793" i="20"/>
  <c r="M22757" i="20"/>
  <c r="M22713" i="20"/>
  <c r="M22678" i="20"/>
  <c r="M22583" i="20"/>
  <c r="M22541" i="20"/>
  <c r="M22485" i="20"/>
  <c r="M22312" i="20"/>
  <c r="M22255" i="20"/>
  <c r="M22206" i="20"/>
  <c r="M22169" i="20"/>
  <c r="M22133" i="20"/>
  <c r="M22078" i="20"/>
  <c r="M21046" i="20"/>
  <c r="M21015" i="20"/>
  <c r="M20977" i="20"/>
  <c r="M20922" i="20"/>
  <c r="M20846" i="20"/>
  <c r="M20793" i="20"/>
  <c r="M20724" i="20"/>
  <c r="M20650" i="20"/>
  <c r="M20577" i="20"/>
  <c r="M20509" i="20"/>
  <c r="M20454" i="20"/>
  <c r="M20389" i="20"/>
  <c r="M20339" i="20"/>
  <c r="M20280" i="20"/>
  <c r="M20228" i="20"/>
  <c r="M20180" i="20"/>
  <c r="M20133" i="20"/>
  <c r="M20080" i="20"/>
  <c r="M20040" i="20"/>
  <c r="M19972" i="20"/>
  <c r="M19920" i="20"/>
  <c r="M19796" i="20"/>
  <c r="M19686" i="20"/>
  <c r="M19599" i="20"/>
  <c r="M19524" i="20"/>
  <c r="M19470" i="20"/>
  <c r="M19252" i="20"/>
  <c r="M19080" i="20"/>
  <c r="M18797" i="20"/>
  <c r="M18583" i="20"/>
  <c r="M18370" i="20"/>
  <c r="M18159" i="20"/>
  <c r="M17851" i="20"/>
  <c r="M17662" i="20"/>
  <c r="M17558" i="20"/>
  <c r="M17509" i="20"/>
  <c r="M17462" i="20"/>
  <c r="M17413" i="20"/>
  <c r="M17373" i="20"/>
  <c r="M17329" i="20"/>
  <c r="M17281" i="20"/>
  <c r="M17227" i="20"/>
  <c r="M24568" i="20"/>
  <c r="M24309" i="20"/>
  <c r="M24112" i="20"/>
  <c r="M23903" i="20"/>
  <c r="M23641" i="20"/>
  <c r="M23025" i="20"/>
  <c r="H86" i="25" s="1"/>
  <c r="I86" i="25" s="1"/>
  <c r="M25131" i="20"/>
  <c r="M24808" i="20"/>
  <c r="M24562" i="20"/>
  <c r="M24445" i="20"/>
  <c r="M24275" i="20"/>
  <c r="M24164" i="20"/>
  <c r="M24052" i="20"/>
  <c r="M23955" i="20"/>
  <c r="M23857" i="20"/>
  <c r="M23760" i="20"/>
  <c r="M23611" i="20"/>
  <c r="M23431" i="20"/>
  <c r="H92" i="25" s="1"/>
  <c r="I92" i="25" s="1"/>
  <c r="M23308" i="20"/>
  <c r="M23233" i="20"/>
  <c r="M23180" i="20"/>
  <c r="M23122" i="20"/>
  <c r="M23061" i="20"/>
  <c r="M23019" i="20"/>
  <c r="H83" i="25" s="1"/>
  <c r="I83" i="25" s="1"/>
  <c r="M22977" i="20"/>
  <c r="M22957" i="20"/>
  <c r="M22941" i="20"/>
  <c r="M22918" i="20"/>
  <c r="M22868" i="20"/>
  <c r="M22825" i="20"/>
  <c r="M22780" i="20"/>
  <c r="M22731" i="20"/>
  <c r="M22704" i="20"/>
  <c r="M22621" i="20"/>
  <c r="M22570" i="20"/>
  <c r="M22521" i="20"/>
  <c r="M22347" i="20"/>
  <c r="M22295" i="20"/>
  <c r="M22243" i="20"/>
  <c r="M22191" i="20"/>
  <c r="M22156" i="20"/>
  <c r="M22112" i="20"/>
  <c r="M22066" i="20"/>
  <c r="M21039" i="20"/>
  <c r="M21005" i="20"/>
  <c r="M20959" i="20"/>
  <c r="M20888" i="20"/>
  <c r="M20830" i="20"/>
  <c r="M20771" i="20"/>
  <c r="M20697" i="20"/>
  <c r="M20629" i="20"/>
  <c r="M20552" i="20"/>
  <c r="M20487" i="20"/>
  <c r="M20431" i="20"/>
  <c r="M20366" i="20"/>
  <c r="M20322" i="20"/>
  <c r="M20258" i="20"/>
  <c r="M20207" i="20"/>
  <c r="M20165" i="20"/>
  <c r="M20119" i="20"/>
  <c r="M20064" i="20"/>
  <c r="M20028" i="20"/>
  <c r="M19960" i="20"/>
  <c r="M19896" i="20"/>
  <c r="M19752" i="20"/>
  <c r="M19663" i="20"/>
  <c r="M19567" i="20"/>
  <c r="M19506" i="20"/>
  <c r="M19452" i="20"/>
  <c r="M19178" i="20"/>
  <c r="M18949" i="20"/>
  <c r="M18727" i="20"/>
  <c r="M18515" i="20"/>
  <c r="M18307" i="20"/>
  <c r="M18059" i="20"/>
  <c r="M17786" i="20"/>
  <c r="M17592" i="20"/>
  <c r="M17542" i="20"/>
  <c r="M17493" i="20"/>
  <c r="M17452" i="20"/>
  <c r="M17403" i="20"/>
  <c r="H65" i="25" s="1"/>
  <c r="I65" i="25" s="1"/>
  <c r="M17356" i="20"/>
  <c r="M17313" i="20"/>
  <c r="M17263" i="20"/>
  <c r="M17215" i="20"/>
  <c r="M25056" i="20"/>
  <c r="M24556" i="20"/>
  <c r="M24287" i="20"/>
  <c r="M24084" i="20"/>
  <c r="M23882" i="20"/>
  <c r="M23591" i="20"/>
  <c r="M25331" i="20"/>
  <c r="M25021" i="20"/>
  <c r="M24791" i="20"/>
  <c r="M24550" i="20"/>
  <c r="M24443" i="20"/>
  <c r="M24265" i="20"/>
  <c r="M24159" i="20"/>
  <c r="M24047" i="20"/>
  <c r="M23950" i="20"/>
  <c r="M23847" i="20"/>
  <c r="M23750" i="20"/>
  <c r="M23601" i="20"/>
  <c r="M23417" i="20"/>
  <c r="H91" i="25" s="1"/>
  <c r="I91" i="25" s="1"/>
  <c r="M23290" i="20"/>
  <c r="M23226" i="20"/>
  <c r="M23162" i="20"/>
  <c r="M23116" i="20"/>
  <c r="M23046" i="20"/>
  <c r="M23013" i="20"/>
  <c r="H82" i="25" s="1"/>
  <c r="I82" i="25" s="1"/>
  <c r="M22971" i="20"/>
  <c r="M22955" i="20"/>
  <c r="M22935" i="20"/>
  <c r="M22916" i="20"/>
  <c r="M22853" i="20"/>
  <c r="M22820" i="20"/>
  <c r="M22767" i="20"/>
  <c r="M22729" i="20"/>
  <c r="M22697" i="20"/>
  <c r="M22615" i="20"/>
  <c r="M22560" i="20"/>
  <c r="M22509" i="20"/>
  <c r="M22340" i="20"/>
  <c r="M22286" i="20"/>
  <c r="M22237" i="20"/>
  <c r="M22183" i="20"/>
  <c r="M22150" i="20"/>
  <c r="M22105" i="20"/>
  <c r="M21065" i="20"/>
  <c r="M21034" i="20"/>
  <c r="M20993" i="20"/>
  <c r="M20948" i="20"/>
  <c r="M20876" i="20"/>
  <c r="M20822" i="20"/>
  <c r="M20760" i="20"/>
  <c r="M20678" i="20"/>
  <c r="M20616" i="20"/>
  <c r="M20546" i="20"/>
  <c r="M20481" i="20"/>
  <c r="M20424" i="20"/>
  <c r="M20359" i="20"/>
  <c r="M20311" i="20"/>
  <c r="M20253" i="20"/>
  <c r="M20201" i="20"/>
  <c r="M20157" i="20"/>
  <c r="M20113" i="20"/>
  <c r="M20058" i="20"/>
  <c r="M20000" i="20"/>
  <c r="M19954" i="20"/>
  <c r="M19872" i="20"/>
  <c r="M19736" i="20"/>
  <c r="M19647" i="20"/>
  <c r="M19551" i="20"/>
  <c r="M19497" i="20"/>
  <c r="M19398" i="20"/>
  <c r="M19154" i="20"/>
  <c r="M18892" i="20"/>
  <c r="M18697" i="20"/>
  <c r="M18495" i="20"/>
  <c r="M18285" i="20"/>
  <c r="M17976" i="20"/>
  <c r="M17747" i="20"/>
  <c r="M17579" i="20"/>
  <c r="M17531" i="20"/>
  <c r="M17482" i="20"/>
  <c r="M17446" i="20"/>
  <c r="M17397" i="20"/>
  <c r="M17352" i="20"/>
  <c r="M17306" i="20"/>
  <c r="M17255" i="20"/>
  <c r="M24539" i="20"/>
  <c r="M23867" i="20"/>
  <c r="M25006" i="20"/>
  <c r="M24434" i="20"/>
  <c r="M24037" i="20"/>
  <c r="M23730" i="20"/>
  <c r="M23279" i="20"/>
  <c r="M23110" i="20"/>
  <c r="M22969" i="20"/>
  <c r="M22914" i="20"/>
  <c r="M22761" i="20"/>
  <c r="M22597" i="20"/>
  <c r="M22333" i="20"/>
  <c r="M22178" i="20"/>
  <c r="M21059" i="20"/>
  <c r="M20943" i="20"/>
  <c r="M20741" i="20"/>
  <c r="M20528" i="20"/>
  <c r="M20352" i="20"/>
  <c r="M20194" i="20"/>
  <c r="M20052" i="20"/>
  <c r="M19850" i="20"/>
  <c r="M19542" i="20"/>
  <c r="M19134" i="20"/>
  <c r="M18447" i="20"/>
  <c r="M17721" i="20"/>
  <c r="M17476" i="20"/>
  <c r="M17345" i="20"/>
  <c r="M17210" i="20"/>
  <c r="M17178" i="20"/>
  <c r="M17139" i="20"/>
  <c r="M17101" i="20"/>
  <c r="M17062" i="20"/>
  <c r="M17022" i="20"/>
  <c r="M16981" i="20"/>
  <c r="M16928" i="20"/>
  <c r="M16855" i="20"/>
  <c r="M16810" i="20"/>
  <c r="M16763" i="20"/>
  <c r="M16718" i="20"/>
  <c r="M16683" i="20"/>
  <c r="M16643" i="20"/>
  <c r="M14311" i="20"/>
  <c r="M14134" i="20"/>
  <c r="M13968" i="20"/>
  <c r="M13903" i="20"/>
  <c r="M13784" i="20"/>
  <c r="M13696" i="20"/>
  <c r="M13644" i="20"/>
  <c r="M13629" i="20"/>
  <c r="M13617" i="20"/>
  <c r="M13597" i="20"/>
  <c r="M13534" i="20"/>
  <c r="M13483" i="20"/>
  <c r="M13437" i="20"/>
  <c r="M13387" i="20"/>
  <c r="M13336" i="20"/>
  <c r="M13291" i="20"/>
  <c r="M13255" i="20"/>
  <c r="M13212" i="20"/>
  <c r="M13170" i="20"/>
  <c r="M13136" i="20"/>
  <c r="M13105" i="20"/>
  <c r="M13061" i="20"/>
  <c r="M13006" i="20"/>
  <c r="M19238" i="20"/>
  <c r="M18905" i="20"/>
  <c r="M18715" i="20"/>
  <c r="M18427" i="20"/>
  <c r="M17947" i="20"/>
  <c r="M17734" i="20"/>
  <c r="M15988" i="20"/>
  <c r="M15708" i="20"/>
  <c r="M15266" i="20"/>
  <c r="M14966" i="20"/>
  <c r="M14655" i="20"/>
  <c r="M14322" i="20"/>
  <c r="M14086" i="20"/>
  <c r="M13925" i="20"/>
  <c r="M13776" i="20"/>
  <c r="M12727" i="20"/>
  <c r="M12425" i="20"/>
  <c r="M12024" i="20"/>
  <c r="M11283" i="20"/>
  <c r="M10978" i="20"/>
  <c r="M24441" i="20"/>
  <c r="M23776" i="20"/>
  <c r="M24879" i="20"/>
  <c r="M24348" i="20"/>
  <c r="M23989" i="20"/>
  <c r="M23659" i="20"/>
  <c r="M23239" i="20"/>
  <c r="M23069" i="20"/>
  <c r="M22959" i="20"/>
  <c r="M22876" i="20"/>
  <c r="M22749" i="20"/>
  <c r="M22577" i="20"/>
  <c r="M22305" i="20"/>
  <c r="M22165" i="20"/>
  <c r="M21042" i="20"/>
  <c r="M20902" i="20"/>
  <c r="M20714" i="20"/>
  <c r="M20499" i="20"/>
  <c r="M20330" i="20"/>
  <c r="M20173" i="20"/>
  <c r="M20034" i="20"/>
  <c r="M19774" i="20"/>
  <c r="M19515" i="20"/>
  <c r="M19033" i="20"/>
  <c r="M18337" i="20"/>
  <c r="M17616" i="20"/>
  <c r="M17456" i="20"/>
  <c r="M17323" i="20"/>
  <c r="M17203" i="20"/>
  <c r="M17173" i="20"/>
  <c r="M17134" i="20"/>
  <c r="M17096" i="20"/>
  <c r="M17057" i="20"/>
  <c r="M17017" i="20"/>
  <c r="M16975" i="20"/>
  <c r="M16896" i="20"/>
  <c r="M16849" i="20"/>
  <c r="M16800" i="20"/>
  <c r="H61" i="25" s="1"/>
  <c r="I61" i="25" s="1"/>
  <c r="M16756" i="20"/>
  <c r="M16708" i="20"/>
  <c r="M16674" i="20"/>
  <c r="M14543" i="20"/>
  <c r="M14286" i="20"/>
  <c r="M14128" i="20"/>
  <c r="M13960" i="20"/>
  <c r="M13893" i="20"/>
  <c r="M13752" i="20"/>
  <c r="M13688" i="20"/>
  <c r="M13642" i="20"/>
  <c r="M13627" i="20"/>
  <c r="M13615" i="20"/>
  <c r="M13590" i="20"/>
  <c r="M13526" i="20"/>
  <c r="M13477" i="20"/>
  <c r="M13430" i="20"/>
  <c r="M13376" i="20"/>
  <c r="M13327" i="20"/>
  <c r="M13287" i="20"/>
  <c r="M13249" i="20"/>
  <c r="M13204" i="20"/>
  <c r="M13159" i="20"/>
  <c r="M13133" i="20"/>
  <c r="M13100" i="20"/>
  <c r="M13051" i="20"/>
  <c r="M13000" i="20"/>
  <c r="M19196" i="20"/>
  <c r="M18880" i="20"/>
  <c r="M18651" i="20"/>
  <c r="M18385" i="20"/>
  <c r="M17899" i="20"/>
  <c r="M17682" i="20"/>
  <c r="M15939" i="20"/>
  <c r="M15617" i="20"/>
  <c r="M15190" i="20"/>
  <c r="M14909" i="20"/>
  <c r="M14600" i="20"/>
  <c r="M14280" i="20"/>
  <c r="M24169" i="20"/>
  <c r="M23284" i="20"/>
  <c r="M24661" i="20"/>
  <c r="M24194" i="20"/>
  <c r="M23887" i="20"/>
  <c r="M23515" i="20"/>
  <c r="M23186" i="20"/>
  <c r="M23021" i="20"/>
  <c r="H84" i="25" s="1"/>
  <c r="I84" i="25" s="1"/>
  <c r="M22943" i="20"/>
  <c r="M22833" i="20"/>
  <c r="M22710" i="20"/>
  <c r="M22535" i="20"/>
  <c r="M22249" i="20"/>
  <c r="M22119" i="20"/>
  <c r="M21010" i="20"/>
  <c r="M20840" i="20"/>
  <c r="M20639" i="20"/>
  <c r="M20435" i="20"/>
  <c r="M20269" i="20"/>
  <c r="M20125" i="20"/>
  <c r="M19966" i="20"/>
  <c r="M19674" i="20"/>
  <c r="M19461" i="20"/>
  <c r="M18755" i="20"/>
  <c r="M18110" i="20"/>
  <c r="M17547" i="20"/>
  <c r="M17409" i="20"/>
  <c r="H66" i="25" s="1"/>
  <c r="I66" i="25" s="1"/>
  <c r="M17273" i="20"/>
  <c r="M17197" i="20"/>
  <c r="M17160" i="20"/>
  <c r="M17121" i="20"/>
  <c r="M17083" i="20"/>
  <c r="M17044" i="20"/>
  <c r="M17003" i="20"/>
  <c r="M16960" i="20"/>
  <c r="M16880" i="20"/>
  <c r="M16833" i="20"/>
  <c r="M16785" i="20"/>
  <c r="M16744" i="20"/>
  <c r="M16696" i="20"/>
  <c r="M16664" i="20"/>
  <c r="M14426" i="20"/>
  <c r="M14233" i="20"/>
  <c r="M14092" i="20"/>
  <c r="M13939" i="20"/>
  <c r="M13879" i="20"/>
  <c r="M13720" i="20"/>
  <c r="M13672" i="20"/>
  <c r="M13638" i="20"/>
  <c r="M13623" i="20"/>
  <c r="M13611" i="20"/>
  <c r="M13564" i="20"/>
  <c r="M13505" i="20"/>
  <c r="M13464" i="20"/>
  <c r="M13416" i="20"/>
  <c r="M13356" i="20"/>
  <c r="M13311" i="20"/>
  <c r="M13275" i="20"/>
  <c r="M13237" i="20"/>
  <c r="M13192" i="20"/>
  <c r="M13145" i="20"/>
  <c r="M13123" i="20"/>
  <c r="M13089" i="20"/>
  <c r="M13029" i="20"/>
  <c r="M19389" i="20"/>
  <c r="M19098" i="20"/>
  <c r="M18811" i="20"/>
  <c r="M18555" i="20"/>
  <c r="M18150" i="20"/>
  <c r="M17833" i="20"/>
  <c r="M16173" i="20"/>
  <c r="M15834" i="20"/>
  <c r="M15485" i="20"/>
  <c r="M15116" i="20"/>
  <c r="M14789" i="20"/>
  <c r="M14466" i="20"/>
  <c r="M14201" i="20"/>
  <c r="M13964" i="20"/>
  <c r="M13885" i="20"/>
  <c r="M12848" i="20"/>
  <c r="M12547" i="20"/>
  <c r="M12234" i="20"/>
  <c r="M11816" i="20"/>
  <c r="M11135" i="20"/>
  <c r="M10757" i="20"/>
  <c r="M25036" i="20"/>
  <c r="M24063" i="20"/>
  <c r="M25308" i="20"/>
  <c r="M24545" i="20"/>
  <c r="M24149" i="20"/>
  <c r="M23842" i="20"/>
  <c r="M23403" i="20"/>
  <c r="M23157" i="20"/>
  <c r="M23011" i="20"/>
  <c r="M22933" i="20"/>
  <c r="M22813" i="20"/>
  <c r="M22687" i="20"/>
  <c r="M22505" i="20"/>
  <c r="M22225" i="20"/>
  <c r="M22098" i="20"/>
  <c r="M20987" i="20"/>
  <c r="M20813" i="20"/>
  <c r="M20603" i="20"/>
  <c r="M20416" i="20"/>
  <c r="M20248" i="20"/>
  <c r="M20102" i="20"/>
  <c r="M19945" i="20"/>
  <c r="M19631" i="20"/>
  <c r="M19335" i="20"/>
  <c r="M18665" i="20"/>
  <c r="M17918" i="20"/>
  <c r="M17526" i="20"/>
  <c r="M17389" i="20"/>
  <c r="M17245" i="20"/>
  <c r="M17191" i="20"/>
  <c r="M17152" i="20"/>
  <c r="M17113" i="20"/>
  <c r="M17075" i="20"/>
  <c r="M17035" i="20"/>
  <c r="M16995" i="20"/>
  <c r="M16951" i="20"/>
  <c r="M16871" i="20"/>
  <c r="M16826" i="20"/>
  <c r="M16778" i="20"/>
  <c r="M16738" i="20"/>
  <c r="M16694" i="20"/>
  <c r="M16658" i="20"/>
  <c r="M14373" i="20"/>
  <c r="M14206" i="20"/>
  <c r="M14080" i="20"/>
  <c r="M13931" i="20"/>
  <c r="M13848" i="20"/>
  <c r="M13712" i="20"/>
  <c r="M13657" i="20"/>
  <c r="M13633" i="20"/>
  <c r="M13621" i="20"/>
  <c r="M13609" i="20"/>
  <c r="M13555" i="20"/>
  <c r="M13499" i="20"/>
  <c r="M13457" i="20"/>
  <c r="M13409" i="20"/>
  <c r="M13348" i="20"/>
  <c r="M13305" i="20"/>
  <c r="M13269" i="20"/>
  <c r="M13230" i="20"/>
  <c r="M13186" i="20"/>
  <c r="M13140" i="20"/>
  <c r="M13117" i="20"/>
  <c r="M13081" i="20"/>
  <c r="M13018" i="20"/>
  <c r="M19323" i="20"/>
  <c r="M19062" i="20"/>
  <c r="M18783" i="20"/>
  <c r="M18522" i="20"/>
  <c r="M18079" i="20"/>
  <c r="M17781" i="20"/>
  <c r="M16106" i="20"/>
  <c r="M15805" i="20"/>
  <c r="M15411" i="20"/>
  <c r="M15073" i="20"/>
  <c r="M14731" i="20"/>
  <c r="M14397" i="20"/>
  <c r="M14154" i="20"/>
  <c r="M13954" i="20"/>
  <c r="M13856" i="20"/>
  <c r="M12792" i="20"/>
  <c r="M12517" i="20"/>
  <c r="M12165" i="20"/>
  <c r="M11383" i="20"/>
  <c r="M11096" i="20"/>
  <c r="M10683" i="20"/>
  <c r="M23960" i="20"/>
  <c r="M24098" i="20"/>
  <c r="M23128" i="20"/>
  <c r="M22786" i="20"/>
  <c r="M22195" i="20"/>
  <c r="M20782" i="20"/>
  <c r="M20218" i="20"/>
  <c r="M19583" i="20"/>
  <c r="M17825" i="20"/>
  <c r="M17222" i="20"/>
  <c r="M17109" i="20"/>
  <c r="M16989" i="20"/>
  <c r="M16824" i="20"/>
  <c r="H62" i="25" s="1"/>
  <c r="I62" i="25" s="1"/>
  <c r="M16689" i="20"/>
  <c r="M14181" i="20"/>
  <c r="M13816" i="20"/>
  <c r="M13631" i="20"/>
  <c r="M13540" i="20"/>
  <c r="M13398" i="20"/>
  <c r="M13262" i="20"/>
  <c r="M13138" i="20"/>
  <c r="M13012" i="20"/>
  <c r="M18741" i="20"/>
  <c r="M17760" i="20"/>
  <c r="M15334" i="20"/>
  <c r="M14357" i="20"/>
  <c r="M13911" i="20"/>
  <c r="M12668" i="20"/>
  <c r="M11963" i="20"/>
  <c r="M10908" i="20"/>
  <c r="M10186" i="20"/>
  <c r="M9697" i="20"/>
  <c r="M9569" i="20"/>
  <c r="M9542" i="20"/>
  <c r="M9518" i="20"/>
  <c r="M9478" i="20"/>
  <c r="M9441" i="20"/>
  <c r="M9399" i="20"/>
  <c r="M9357" i="20"/>
  <c r="M18292" i="20"/>
  <c r="M18133" i="20"/>
  <c r="M17961" i="20"/>
  <c r="M17794" i="20"/>
  <c r="M16153" i="20"/>
  <c r="M16020" i="20"/>
  <c r="M15574" i="20"/>
  <c r="M15394" i="20"/>
  <c r="M15301" i="20"/>
  <c r="M15157" i="20"/>
  <c r="M15114" i="20"/>
  <c r="M14951" i="20"/>
  <c r="M14759" i="20"/>
  <c r="M14571" i="20"/>
  <c r="M14385" i="20"/>
  <c r="M12577" i="20"/>
  <c r="M12488" i="20"/>
  <c r="M12328" i="20"/>
  <c r="M12183" i="20"/>
  <c r="M12005" i="20"/>
  <c r="M11888" i="20"/>
  <c r="M11775" i="20"/>
  <c r="M11645" i="20"/>
  <c r="M11491" i="20"/>
  <c r="M11350" i="20"/>
  <c r="M11191" i="20"/>
  <c r="M11061" i="20"/>
  <c r="M10971" i="20"/>
  <c r="M10841" i="20"/>
  <c r="M10702" i="20"/>
  <c r="M10550" i="20"/>
  <c r="M10404" i="20"/>
  <c r="M10320" i="20"/>
  <c r="M10179" i="20"/>
  <c r="M10039" i="20"/>
  <c r="M9922" i="20"/>
  <c r="M9809" i="20"/>
  <c r="M9682" i="20"/>
  <c r="M9183" i="20"/>
  <c r="M9077" i="20"/>
  <c r="M9031" i="20"/>
  <c r="M8996" i="20"/>
  <c r="M8962" i="20"/>
  <c r="M8927" i="20"/>
  <c r="M8877" i="20"/>
  <c r="M8828" i="20"/>
  <c r="M8788" i="20"/>
  <c r="M23541" i="20"/>
  <c r="M23940" i="20"/>
  <c r="M23044" i="20"/>
  <c r="M22727" i="20"/>
  <c r="M22146" i="20"/>
  <c r="M20671" i="20"/>
  <c r="M20149" i="20"/>
  <c r="M19488" i="20"/>
  <c r="M17574" i="20"/>
  <c r="M17201" i="20"/>
  <c r="M17088" i="20"/>
  <c r="M16967" i="20"/>
  <c r="M16790" i="20"/>
  <c r="M16669" i="20"/>
  <c r="M14098" i="20"/>
  <c r="M13728" i="20"/>
  <c r="M13625" i="20"/>
  <c r="M13515" i="20"/>
  <c r="M13365" i="20"/>
  <c r="M13243" i="20"/>
  <c r="M13131" i="20"/>
  <c r="M12994" i="20"/>
  <c r="M18590" i="20"/>
  <c r="M17629" i="20"/>
  <c r="M15140" i="20"/>
  <c r="M14238" i="20"/>
  <c r="M13899" i="20"/>
  <c r="M12610" i="20"/>
  <c r="M11910" i="20"/>
  <c r="M10828" i="20"/>
  <c r="M10083" i="20"/>
  <c r="M9607" i="20"/>
  <c r="M9565" i="20"/>
  <c r="M9538" i="20"/>
  <c r="M9513" i="20"/>
  <c r="M9471" i="20"/>
  <c r="M9434" i="20"/>
  <c r="M9392" i="20"/>
  <c r="M9349" i="20"/>
  <c r="M18277" i="20"/>
  <c r="M18118" i="20"/>
  <c r="M17911" i="20"/>
  <c r="M17708" i="20"/>
  <c r="M16149" i="20"/>
  <c r="M15971" i="20"/>
  <c r="M15534" i="20"/>
  <c r="M15382" i="20"/>
  <c r="M15279" i="20"/>
  <c r="M15143" i="20"/>
  <c r="M15110" i="20"/>
  <c r="M14926" i="20"/>
  <c r="M14711" i="20"/>
  <c r="M14504" i="20"/>
  <c r="M12708" i="20"/>
  <c r="M12561" i="20"/>
  <c r="M12469" i="20"/>
  <c r="M12321" i="20"/>
  <c r="M12155" i="20"/>
  <c r="M11991" i="20"/>
  <c r="M11863" i="20"/>
  <c r="M11762" i="20"/>
  <c r="M11611" i="20"/>
  <c r="M11455" i="20"/>
  <c r="M11319" i="20"/>
  <c r="M11155" i="20"/>
  <c r="M11047" i="20"/>
  <c r="M10959" i="20"/>
  <c r="M10817" i="20"/>
  <c r="M10664" i="20"/>
  <c r="M10531" i="20"/>
  <c r="M10396" i="20"/>
  <c r="M10289" i="20"/>
  <c r="M10150" i="20"/>
  <c r="M10021" i="20"/>
  <c r="M9893" i="20"/>
  <c r="M9803" i="20"/>
  <c r="M9656" i="20"/>
  <c r="M9168" i="20"/>
  <c r="M9070" i="20"/>
  <c r="M9018" i="20"/>
  <c r="M8991" i="20"/>
  <c r="M8951" i="20"/>
  <c r="M8915" i="20"/>
  <c r="M8872" i="20"/>
  <c r="M8822" i="20"/>
  <c r="M24759" i="20"/>
  <c r="M23581" i="20"/>
  <c r="M22953" i="20"/>
  <c r="M22555" i="20"/>
  <c r="M21023" i="20"/>
  <c r="M20468" i="20"/>
  <c r="M19988" i="20"/>
  <c r="M18866" i="20"/>
  <c r="M17433" i="20"/>
  <c r="M17165" i="20"/>
  <c r="M17049" i="20"/>
  <c r="M16887" i="20"/>
  <c r="M16750" i="20"/>
  <c r="M14480" i="20"/>
  <c r="M13948" i="20"/>
  <c r="M13680" i="20"/>
  <c r="M13613" i="20"/>
  <c r="M13471" i="20"/>
  <c r="M13321" i="20"/>
  <c r="M13198" i="20"/>
  <c r="M13095" i="20"/>
  <c r="M19149" i="20"/>
  <c r="M18343" i="20"/>
  <c r="M15885" i="20"/>
  <c r="M14861" i="20"/>
  <c r="M14064" i="20"/>
  <c r="M12948" i="20"/>
  <c r="M12380" i="20"/>
  <c r="M11233" i="20"/>
  <c r="M10478" i="20"/>
  <c r="M9915" i="20"/>
  <c r="M9585" i="20"/>
  <c r="M9557" i="20"/>
  <c r="M9530" i="20"/>
  <c r="M9499" i="20"/>
  <c r="M9457" i="20"/>
  <c r="M9420" i="20"/>
  <c r="M9378" i="20"/>
  <c r="M9337" i="20"/>
  <c r="M18231" i="20"/>
  <c r="M18049" i="20"/>
  <c r="M17858" i="20"/>
  <c r="M17611" i="20"/>
  <c r="M16121" i="20"/>
  <c r="M15932" i="20"/>
  <c r="M15497" i="20"/>
  <c r="M15341" i="20"/>
  <c r="M15226" i="20"/>
  <c r="M15126" i="20"/>
  <c r="M15090" i="20"/>
  <c r="M14849" i="20"/>
  <c r="M14668" i="20"/>
  <c r="M14453" i="20"/>
  <c r="M12661" i="20"/>
  <c r="M12527" i="20"/>
  <c r="M12413" i="20"/>
  <c r="M12272" i="20"/>
  <c r="M12085" i="20"/>
  <c r="M11946" i="20"/>
  <c r="M11828" i="20"/>
  <c r="M11736" i="20"/>
  <c r="M11564" i="20"/>
  <c r="M11415" i="20"/>
  <c r="M11259" i="20"/>
  <c r="M11124" i="20"/>
  <c r="M11018" i="20"/>
  <c r="M10927" i="20"/>
  <c r="M10778" i="20"/>
  <c r="M10630" i="20"/>
  <c r="M10472" i="20"/>
  <c r="M10358" i="20"/>
  <c r="M10223" i="20"/>
  <c r="M10110" i="20"/>
  <c r="M9990" i="20"/>
  <c r="M9865" i="20"/>
  <c r="M9756" i="20"/>
  <c r="M9615" i="20"/>
  <c r="M9134" i="20"/>
  <c r="M9055" i="20"/>
  <c r="M9009" i="20"/>
  <c r="M8980" i="20"/>
  <c r="M8943" i="20"/>
  <c r="M8904" i="20"/>
  <c r="M8851" i="20"/>
  <c r="M8809" i="20"/>
  <c r="M24775" i="20"/>
  <c r="M24486" i="20"/>
  <c r="M23320" i="20"/>
  <c r="M22920" i="20"/>
  <c r="M22356" i="20"/>
  <c r="M20971" i="20"/>
  <c r="M20373" i="20"/>
  <c r="M19908" i="20"/>
  <c r="M18535" i="20"/>
  <c r="M17368" i="20"/>
  <c r="M17147" i="20"/>
  <c r="M17030" i="20"/>
  <c r="M16864" i="20"/>
  <c r="M16726" i="20"/>
  <c r="M14347" i="20"/>
  <c r="M13916" i="20"/>
  <c r="M13655" i="20"/>
  <c r="M13607" i="20"/>
  <c r="M13447" i="20"/>
  <c r="M13300" i="20"/>
  <c r="M13178" i="20"/>
  <c r="M13071" i="20"/>
  <c r="M19009" i="20"/>
  <c r="M18017" i="20"/>
  <c r="M15756" i="20"/>
  <c r="M14682" i="20"/>
  <c r="M13997" i="20"/>
  <c r="M12904" i="20"/>
  <c r="M12304" i="20"/>
  <c r="M11169" i="20"/>
  <c r="M10417" i="20"/>
  <c r="M9851" i="20"/>
  <c r="M9577" i="20"/>
  <c r="M9553" i="20"/>
  <c r="M9526" i="20"/>
  <c r="M9492" i="20"/>
  <c r="M9452" i="20"/>
  <c r="M9413" i="20"/>
  <c r="M9371" i="20"/>
  <c r="M18330" i="20"/>
  <c r="M18199" i="20"/>
  <c r="M18028" i="20"/>
  <c r="M17846" i="20"/>
  <c r="M16175" i="20"/>
  <c r="M16086" i="20"/>
  <c r="M15651" i="20"/>
  <c r="M15469" i="20"/>
  <c r="M15327" i="20"/>
  <c r="M15211" i="20"/>
  <c r="M15122" i="20"/>
  <c r="M15065" i="20"/>
  <c r="M14830" i="20"/>
  <c r="M14636" i="20"/>
  <c r="M14436" i="20"/>
  <c r="M12637" i="20"/>
  <c r="M12515" i="20"/>
  <c r="M12392" i="20"/>
  <c r="M12253" i="20"/>
  <c r="M12064" i="20"/>
  <c r="M11937" i="20"/>
  <c r="M11804" i="20"/>
  <c r="M11722" i="20"/>
  <c r="M11541" i="20"/>
  <c r="M11394" i="20"/>
  <c r="M11242" i="20"/>
  <c r="M11113" i="20"/>
  <c r="M11004" i="20"/>
  <c r="M10877" i="20"/>
  <c r="M10747" i="20"/>
  <c r="M10588" i="20"/>
  <c r="M10457" i="20"/>
  <c r="M10351" i="20"/>
  <c r="M10215" i="20"/>
  <c r="M10089" i="20"/>
  <c r="M9954" i="20"/>
  <c r="M9855" i="20"/>
  <c r="M9734" i="20"/>
  <c r="M9218" i="20"/>
  <c r="M9116" i="20"/>
  <c r="M9047" i="20"/>
  <c r="M9005" i="20"/>
  <c r="M8971" i="20"/>
  <c r="M8939" i="20"/>
  <c r="M8902" i="20"/>
  <c r="M8843" i="20"/>
  <c r="M8803" i="20"/>
  <c r="M24260" i="20"/>
  <c r="M22276" i="20"/>
  <c r="M19722" i="20"/>
  <c r="M17126" i="20"/>
  <c r="M16701" i="20"/>
  <c r="M13640" i="20"/>
  <c r="M13281" i="20"/>
  <c r="M18853" i="20"/>
  <c r="M14529" i="20"/>
  <c r="M12105" i="20"/>
  <c r="M9783" i="20"/>
  <c r="M9522" i="20"/>
  <c r="M9406" i="20"/>
  <c r="M18184" i="20"/>
  <c r="M16161" i="20"/>
  <c r="M15435" i="20"/>
  <c r="M15118" i="20"/>
  <c r="M14612" i="20"/>
  <c r="M12504" i="20"/>
  <c r="M12044" i="20"/>
  <c r="M11694" i="20"/>
  <c r="M11213" i="20"/>
  <c r="M10856" i="20"/>
  <c r="M10442" i="20"/>
  <c r="M10064" i="20"/>
  <c r="M9704" i="20"/>
  <c r="M9039" i="20"/>
  <c r="M8937" i="20"/>
  <c r="M8795" i="20"/>
  <c r="M8743" i="20"/>
  <c r="M8671" i="20"/>
  <c r="M8623" i="20"/>
  <c r="M8550" i="20"/>
  <c r="M8482" i="20"/>
  <c r="M8437" i="20"/>
  <c r="M8383" i="20"/>
  <c r="M8345" i="20"/>
  <c r="M8277" i="20"/>
  <c r="M8213" i="20"/>
  <c r="M7901" i="20"/>
  <c r="M7875" i="20"/>
  <c r="M7851" i="20"/>
  <c r="M7170" i="20"/>
  <c r="M7120" i="20"/>
  <c r="M7047" i="20"/>
  <c r="M6973" i="20"/>
  <c r="M6899" i="20"/>
  <c r="M6830" i="20"/>
  <c r="M6760" i="20"/>
  <c r="M6673" i="20"/>
  <c r="M6594" i="20"/>
  <c r="M6558" i="20"/>
  <c r="M6462" i="20"/>
  <c r="M6330" i="20"/>
  <c r="M6294" i="20"/>
  <c r="M5994" i="20"/>
  <c r="M5948" i="20"/>
  <c r="M5905" i="20"/>
  <c r="M5863" i="20"/>
  <c r="M5816" i="20"/>
  <c r="M5768" i="20"/>
  <c r="M5727" i="20"/>
  <c r="M5687" i="20"/>
  <c r="M19380" i="20"/>
  <c r="M19190" i="20"/>
  <c r="M19068" i="20"/>
  <c r="M18973" i="20"/>
  <c r="M18884" i="20"/>
  <c r="M18761" i="20"/>
  <c r="M18604" i="20"/>
  <c r="M23798" i="20"/>
  <c r="M22072" i="20"/>
  <c r="M19202" i="20"/>
  <c r="M17070" i="20"/>
  <c r="M16652" i="20"/>
  <c r="M13619" i="20"/>
  <c r="M13221" i="20"/>
  <c r="M18468" i="20"/>
  <c r="M14113" i="20"/>
  <c r="M11335" i="20"/>
  <c r="M9592" i="20"/>
  <c r="M9506" i="20"/>
  <c r="M9385" i="20"/>
  <c r="M18089" i="20"/>
  <c r="M16137" i="20"/>
  <c r="M15364" i="20"/>
  <c r="M15106" i="20"/>
  <c r="M14495" i="20"/>
  <c r="M12445" i="20"/>
  <c r="M11970" i="20"/>
  <c r="M11577" i="20"/>
  <c r="M11148" i="20"/>
  <c r="M10809" i="20"/>
  <c r="M10366" i="20"/>
  <c r="M10002" i="20"/>
  <c r="M9633" i="20"/>
  <c r="M9013" i="20"/>
  <c r="M8906" i="20"/>
  <c r="M8777" i="20"/>
  <c r="M8729" i="20"/>
  <c r="M8663" i="20"/>
  <c r="M8615" i="20"/>
  <c r="M8536" i="20"/>
  <c r="M8473" i="20"/>
  <c r="M8430" i="20"/>
  <c r="M8379" i="20"/>
  <c r="M8340" i="20"/>
  <c r="M8264" i="20"/>
  <c r="M8200" i="20"/>
  <c r="M7894" i="20"/>
  <c r="M7873" i="20"/>
  <c r="M7205" i="20"/>
  <c r="M7163" i="20"/>
  <c r="M7108" i="20"/>
  <c r="M7034" i="20"/>
  <c r="M6960" i="20"/>
  <c r="M6886" i="20"/>
  <c r="M6818" i="20"/>
  <c r="M6735" i="20"/>
  <c r="M6661" i="20"/>
  <c r="M6588" i="20"/>
  <c r="M6552" i="20"/>
  <c r="M6456" i="20"/>
  <c r="M6324" i="20"/>
  <c r="M6288" i="20"/>
  <c r="M5988" i="20"/>
  <c r="M5940" i="20"/>
  <c r="M5898" i="20"/>
  <c r="M5856" i="20"/>
  <c r="M5808" i="20"/>
  <c r="M5759" i="20"/>
  <c r="M5721" i="20"/>
  <c r="M5680" i="20"/>
  <c r="M19362" i="20"/>
  <c r="M19172" i="20"/>
  <c r="M19050" i="20"/>
  <c r="M18961" i="20"/>
  <c r="M18859" i="20"/>
  <c r="M18709" i="20"/>
  <c r="M18576" i="20"/>
  <c r="M18454" i="20"/>
  <c r="M18349" i="20"/>
  <c r="M18207" i="20"/>
  <c r="M18069" i="20"/>
  <c r="M17812" i="20"/>
  <c r="M17703" i="20"/>
  <c r="M16157" i="20"/>
  <c r="M16033" i="20"/>
  <c r="M15876" i="20"/>
  <c r="M15747" i="20"/>
  <c r="M15594" i="20"/>
  <c r="M15448" i="20"/>
  <c r="M15319" i="20"/>
  <c r="M15169" i="20"/>
  <c r="M15120" i="20"/>
  <c r="M15039" i="20"/>
  <c r="M22979" i="20"/>
  <c r="M20562" i="20"/>
  <c r="M17499" i="20"/>
  <c r="M16935" i="20"/>
  <c r="M14033" i="20"/>
  <c r="M13489" i="20"/>
  <c r="M13111" i="20"/>
  <c r="M16060" i="20"/>
  <c r="M13824" i="20"/>
  <c r="M10567" i="20"/>
  <c r="M9561" i="20"/>
  <c r="M9464" i="20"/>
  <c r="M9341" i="20"/>
  <c r="M17887" i="20"/>
  <c r="M15952" i="20"/>
  <c r="M15253" i="20"/>
  <c r="M14876" i="20"/>
  <c r="M12688" i="20"/>
  <c r="M12288" i="20"/>
  <c r="M11845" i="20"/>
  <c r="M11435" i="20"/>
  <c r="M11032" i="20"/>
  <c r="M10645" i="20"/>
  <c r="M10239" i="20"/>
  <c r="M9877" i="20"/>
  <c r="M9150" i="20"/>
  <c r="M8984" i="20"/>
  <c r="M8862" i="20"/>
  <c r="M8765" i="20"/>
  <c r="M8698" i="20"/>
  <c r="M8647" i="20"/>
  <c r="M8592" i="20"/>
  <c r="M8508" i="20"/>
  <c r="M8459" i="20"/>
  <c r="M8417" i="20"/>
  <c r="M8371" i="20"/>
  <c r="M8319" i="20"/>
  <c r="M8250" i="20"/>
  <c r="M8186" i="20"/>
  <c r="M7881" i="20"/>
  <c r="M7869" i="20"/>
  <c r="M7191" i="20"/>
  <c r="M7149" i="20"/>
  <c r="M7084" i="20"/>
  <c r="M7010" i="20"/>
  <c r="M6936" i="20"/>
  <c r="M6864" i="20"/>
  <c r="M6796" i="20"/>
  <c r="M6710" i="20"/>
  <c r="M6633" i="20"/>
  <c r="M6576" i="20"/>
  <c r="M6540" i="20"/>
  <c r="M6348" i="20"/>
  <c r="M6312" i="20"/>
  <c r="M6012" i="20"/>
  <c r="M5972" i="20"/>
  <c r="M5926" i="20"/>
  <c r="M5884" i="20"/>
  <c r="M5840" i="20"/>
  <c r="M5792" i="20"/>
  <c r="M5745" i="20"/>
  <c r="M5708" i="20"/>
  <c r="M5666" i="20"/>
  <c r="M19287" i="20"/>
  <c r="M19138" i="20"/>
  <c r="M19021" i="20"/>
  <c r="M18944" i="20"/>
  <c r="M18817" i="20"/>
  <c r="M18658" i="20"/>
  <c r="M18542" i="20"/>
  <c r="M18414" i="20"/>
  <c r="M18300" i="20"/>
  <c r="M18176" i="20"/>
  <c r="M17933" i="20"/>
  <c r="M17773" i="20"/>
  <c r="M17646" i="20"/>
  <c r="M16141" i="20"/>
  <c r="M15973" i="20"/>
  <c r="M15840" i="20"/>
  <c r="M15693" i="20"/>
  <c r="M15551" i="20"/>
  <c r="M15401" i="20"/>
  <c r="M15246" i="20"/>
  <c r="H36" i="25" s="1"/>
  <c r="I36" i="25" s="1"/>
  <c r="I38" i="25" s="1"/>
  <c r="M15137" i="20"/>
  <c r="M15108" i="20"/>
  <c r="M24270" i="20"/>
  <c r="M22851" i="20"/>
  <c r="M20300" i="20"/>
  <c r="M17297" i="20"/>
  <c r="M16840" i="20"/>
  <c r="M13887" i="20"/>
  <c r="M13423" i="20"/>
  <c r="M13040" i="20"/>
  <c r="M15560" i="20"/>
  <c r="M12756" i="20"/>
  <c r="M10263" i="20"/>
  <c r="M9547" i="20"/>
  <c r="M9448" i="20"/>
  <c r="M18315" i="20"/>
  <c r="M17820" i="20"/>
  <c r="M15600" i="20"/>
  <c r="M15182" i="20"/>
  <c r="M14805" i="20"/>
  <c r="M12619" i="20"/>
  <c r="M12215" i="20"/>
  <c r="M11787" i="20"/>
  <c r="M11369" i="20"/>
  <c r="M10991" i="20"/>
  <c r="M10562" i="20"/>
  <c r="M10198" i="20"/>
  <c r="M9827" i="20"/>
  <c r="M9105" i="20"/>
  <c r="M8967" i="20"/>
  <c r="M8834" i="20"/>
  <c r="M8760" i="20"/>
  <c r="M8689" i="20"/>
  <c r="M8639" i="20"/>
  <c r="M8578" i="20"/>
  <c r="M8490" i="20"/>
  <c r="M8451" i="20"/>
  <c r="M8400" i="20"/>
  <c r="M8360" i="20"/>
  <c r="M8307" i="20"/>
  <c r="M8243" i="20"/>
  <c r="M8179" i="20"/>
  <c r="M7879" i="20"/>
  <c r="M7867" i="20"/>
  <c r="M7184" i="20"/>
  <c r="M7142" i="20"/>
  <c r="M7071" i="20"/>
  <c r="M6997" i="20"/>
  <c r="M6923" i="20"/>
  <c r="M6852" i="20"/>
  <c r="M6784" i="20"/>
  <c r="M6698" i="20"/>
  <c r="M6620" i="20"/>
  <c r="M6570" i="20"/>
  <c r="M6534" i="20"/>
  <c r="M6342" i="20"/>
  <c r="M6306" i="20"/>
  <c r="M6006" i="20"/>
  <c r="M5964" i="20"/>
  <c r="M5919" i="20"/>
  <c r="M5877" i="20"/>
  <c r="M5832" i="20"/>
  <c r="M5784" i="20"/>
  <c r="M5739" i="20"/>
  <c r="M5701" i="20"/>
  <c r="M19434" i="20"/>
  <c r="M19259" i="20"/>
  <c r="M19104" i="20"/>
  <c r="M19003" i="20"/>
  <c r="M18933" i="20"/>
  <c r="M18789" i="20"/>
  <c r="M18637" i="20"/>
  <c r="M18501" i="20"/>
  <c r="M18393" i="20"/>
  <c r="M18270" i="20"/>
  <c r="M18142" i="20"/>
  <c r="M17906" i="20"/>
  <c r="M17755" i="20"/>
  <c r="M17634" i="20"/>
  <c r="M16133" i="20"/>
  <c r="M15946" i="20"/>
  <c r="M15813" i="20"/>
  <c r="M15667" i="20"/>
  <c r="M15523" i="20"/>
  <c r="M15387" i="20"/>
  <c r="M15219" i="20"/>
  <c r="M15130" i="20"/>
  <c r="M15100" i="20"/>
  <c r="M24866" i="20"/>
  <c r="I19" i="25"/>
  <c r="I28" i="25"/>
  <c r="M20685" i="20"/>
  <c r="M20750" i="20"/>
  <c r="M20805" i="20"/>
  <c r="M20852" i="20"/>
  <c r="M20916" i="20"/>
  <c r="M20965" i="20"/>
  <c r="M20999" i="20"/>
  <c r="M21028" i="20"/>
  <c r="M21054" i="20"/>
  <c r="M22085" i="20"/>
  <c r="M22123" i="20"/>
  <c r="M22161" i="20"/>
  <c r="M22187" i="20"/>
  <c r="M22231" i="20"/>
  <c r="M22267" i="20"/>
  <c r="M22319" i="20"/>
  <c r="M22474" i="20"/>
  <c r="M22531" i="20"/>
  <c r="M22565" i="20"/>
  <c r="M22605" i="20"/>
  <c r="M22684" i="20"/>
  <c r="M22715" i="20"/>
  <c r="M22751" i="20"/>
  <c r="M22769" i="20"/>
  <c r="M22803" i="20"/>
  <c r="M22840" i="20"/>
  <c r="M22855" i="20"/>
  <c r="M22900" i="20"/>
  <c r="M22922" i="20"/>
  <c r="M22937" i="20"/>
  <c r="M22949" i="20"/>
  <c r="M22961" i="20"/>
  <c r="M22973" i="20"/>
  <c r="M22996" i="20"/>
  <c r="M23023" i="20"/>
  <c r="H85" i="25" s="1"/>
  <c r="I85" i="25" s="1"/>
  <c r="M23050" i="20"/>
  <c r="M23094" i="20"/>
  <c r="M23133" i="20"/>
  <c r="M23167" i="20"/>
  <c r="M23196" i="20"/>
  <c r="M23244" i="20"/>
  <c r="H89" i="25" s="1"/>
  <c r="I89" i="25" s="1"/>
  <c r="M23296" i="20"/>
  <c r="M23351" i="20"/>
  <c r="M23459" i="20"/>
  <c r="M23551" i="20"/>
  <c r="M23621" i="20"/>
  <c r="M23695" i="20"/>
  <c r="M23762" i="20"/>
  <c r="M23822" i="20"/>
  <c r="M23862" i="20"/>
  <c r="M23920" i="20"/>
  <c r="M23965" i="20"/>
  <c r="M24014" i="20"/>
  <c r="M24070" i="20"/>
  <c r="M24124" i="20"/>
  <c r="M24174" i="20"/>
  <c r="M24223" i="20"/>
  <c r="M24280" i="20"/>
  <c r="M24399" i="20"/>
  <c r="M24466" i="20"/>
  <c r="M24521" i="20"/>
  <c r="M24576" i="20"/>
  <c r="M24717" i="20"/>
  <c r="M24834" i="20"/>
  <c r="M24930" i="20"/>
  <c r="M25142" i="20"/>
  <c r="M25265" i="20"/>
  <c r="M23177" i="20"/>
  <c r="M23390" i="20"/>
  <c r="H90" i="25" s="1"/>
  <c r="I90" i="25" s="1"/>
  <c r="M23683" i="20"/>
  <c r="M23817" i="20"/>
  <c r="M23913" i="20"/>
  <c r="M24009" i="20"/>
  <c r="M24129" i="20"/>
  <c r="M24217" i="20"/>
  <c r="M24333" i="20"/>
  <c r="M24492" i="20"/>
  <c r="M24635" i="20"/>
  <c r="M24901" i="20"/>
  <c r="M25067" i="20"/>
  <c r="M22755" i="20"/>
  <c r="M22778" i="20"/>
  <c r="M22806" i="20"/>
  <c r="M22842" i="20"/>
  <c r="M22861" i="20"/>
  <c r="M22909" i="20"/>
  <c r="M22924" i="20"/>
  <c r="M22939" i="20"/>
  <c r="M22951" i="20"/>
  <c r="M22963" i="20"/>
  <c r="M22975" i="20"/>
  <c r="M23002" i="20"/>
  <c r="M23027" i="20"/>
  <c r="M23055" i="20"/>
  <c r="M23105" i="20"/>
  <c r="M23140" i="20"/>
  <c r="M23169" i="20"/>
  <c r="M23204" i="20"/>
  <c r="M23257" i="20"/>
  <c r="M23302" i="20"/>
  <c r="M23364" i="20"/>
  <c r="M23469" i="20"/>
  <c r="M23561" i="20"/>
  <c r="M23631" i="20"/>
  <c r="M23706" i="20"/>
  <c r="M23780" i="20"/>
  <c r="M23827" i="20"/>
  <c r="M23872" i="20"/>
  <c r="M23925" i="20"/>
  <c r="M23970" i="20"/>
  <c r="M24020" i="20"/>
  <c r="M24077" i="20"/>
  <c r="M24134" i="20"/>
  <c r="M24179" i="20"/>
  <c r="M24229" i="20"/>
  <c r="M24296" i="20"/>
  <c r="M24410" i="20"/>
  <c r="M24470" i="20"/>
  <c r="M24527" i="20"/>
  <c r="M24602" i="20"/>
  <c r="M24726" i="20"/>
  <c r="M24840" i="20"/>
  <c r="M24952" i="20"/>
  <c r="M25175" i="20"/>
  <c r="M25288" i="20"/>
  <c r="M23219" i="20"/>
  <c r="M23445" i="20"/>
  <c r="M23724" i="20"/>
  <c r="M23837" i="20"/>
  <c r="M23930" i="20"/>
  <c r="M24032" i="20"/>
  <c r="M24139" i="20"/>
  <c r="M24239" i="20"/>
  <c r="M24386" i="20"/>
  <c r="M24502" i="20"/>
  <c r="M24691" i="20"/>
  <c r="M24944" i="20"/>
  <c r="M23377" i="20"/>
  <c r="M23485" i="20"/>
  <c r="M23571" i="20"/>
  <c r="M23651" i="20"/>
  <c r="M23717" i="20"/>
  <c r="M23784" i="20"/>
  <c r="M23832" i="20"/>
  <c r="M23877" i="20"/>
  <c r="M23935" i="20"/>
  <c r="M23984" i="20"/>
  <c r="M24027" i="20"/>
  <c r="M24091" i="20"/>
  <c r="M24144" i="20"/>
  <c r="M24189" i="20"/>
  <c r="M24248" i="20"/>
  <c r="M24320" i="20"/>
  <c r="M24427" i="20"/>
  <c r="M24480" i="20"/>
  <c r="M24533" i="20"/>
  <c r="M24619" i="20"/>
  <c r="M24735" i="20"/>
  <c r="M24852" i="20"/>
  <c r="M24979" i="20"/>
  <c r="M25194" i="20"/>
  <c r="M25303" i="20"/>
  <c r="M23252" i="20"/>
  <c r="M23500" i="20"/>
  <c r="M23735" i="20"/>
  <c r="M23852" i="20"/>
  <c r="M23945" i="20"/>
  <c r="M24042" i="20"/>
  <c r="M24154" i="20"/>
  <c r="M24254" i="20"/>
  <c r="M24420" i="20"/>
  <c r="M24514" i="20"/>
  <c r="M24743" i="20"/>
  <c r="M22671" i="20"/>
  <c r="M22665" i="20"/>
  <c r="M22656" i="20"/>
  <c r="M22644" i="20"/>
  <c r="M22638" i="20"/>
  <c r="M22633" i="20"/>
  <c r="M22627" i="20"/>
  <c r="M1969" i="20"/>
  <c r="M1963" i="20"/>
  <c r="M1957" i="20"/>
  <c r="M1951" i="20"/>
  <c r="M1945" i="20"/>
  <c r="M1939" i="20"/>
  <c r="M1933" i="20"/>
  <c r="M1927" i="20"/>
  <c r="M1977" i="20"/>
  <c r="M16944" i="20"/>
  <c r="M6747" i="20"/>
  <c r="M6036" i="20"/>
  <c r="M14352" i="20"/>
  <c r="M14341" i="20"/>
  <c r="M14309" i="20"/>
  <c r="M14263" i="20"/>
  <c r="M14248" i="20"/>
  <c r="M14216" i="20"/>
  <c r="M14196" i="20"/>
  <c r="M14167" i="20"/>
  <c r="M14132" i="20"/>
  <c r="M14126" i="20"/>
  <c r="M14094" i="20"/>
  <c r="M14088" i="20"/>
  <c r="M14082" i="20"/>
  <c r="M14076" i="20"/>
  <c r="M14049" i="20"/>
  <c r="M14013" i="20"/>
  <c r="M13972" i="20"/>
  <c r="M13966" i="20"/>
  <c r="M13962" i="20"/>
  <c r="M13958" i="20"/>
  <c r="M13950" i="20"/>
  <c r="M13944" i="20"/>
  <c r="M13933" i="20"/>
  <c r="M13929" i="20"/>
  <c r="M13920" i="20"/>
  <c r="M13907" i="20"/>
  <c r="M13901" i="20"/>
  <c r="M13889" i="20"/>
  <c r="M13883" i="20"/>
  <c r="M13877" i="20"/>
  <c r="M13840" i="20"/>
  <c r="M13808" i="20"/>
  <c r="M13792" i="20"/>
  <c r="M13760" i="20"/>
  <c r="M13744" i="20"/>
  <c r="M12988" i="20"/>
  <c r="M12975" i="20"/>
  <c r="M12968" i="20"/>
  <c r="M12955" i="20"/>
  <c r="M12944" i="20"/>
  <c r="M12928" i="20"/>
  <c r="M12912" i="20"/>
  <c r="M12888" i="20"/>
  <c r="M12872" i="20"/>
  <c r="M12856" i="20"/>
  <c r="M12822" i="20"/>
  <c r="M12812" i="20"/>
  <c r="M12776" i="20"/>
  <c r="M12760" i="20"/>
  <c r="M12745" i="20"/>
  <c r="M6276" i="20"/>
  <c r="M6270" i="20"/>
  <c r="M6264" i="20"/>
  <c r="M6258" i="20"/>
  <c r="M6252" i="20"/>
  <c r="M6246" i="20"/>
  <c r="M6240" i="20"/>
  <c r="M6231" i="20"/>
  <c r="M6222" i="20"/>
  <c r="M6216" i="20"/>
  <c r="M6210" i="20"/>
  <c r="M6204" i="20"/>
  <c r="M6198" i="20"/>
  <c r="M6192" i="20"/>
  <c r="M6186" i="20"/>
  <c r="M6180" i="20"/>
  <c r="M6174" i="20"/>
  <c r="M6168" i="20"/>
  <c r="M6162" i="20"/>
  <c r="M6156" i="20"/>
  <c r="M6150" i="20"/>
  <c r="M6144" i="20"/>
  <c r="M6137" i="20"/>
  <c r="M6130" i="20"/>
  <c r="M6123" i="20"/>
  <c r="M6116" i="20"/>
  <c r="M6109" i="20"/>
  <c r="M6102" i="20"/>
  <c r="M6096" i="20"/>
  <c r="M6090" i="20"/>
  <c r="M6084" i="20"/>
  <c r="M6078" i="20"/>
  <c r="M6072" i="20"/>
  <c r="M6066" i="20"/>
  <c r="M6060" i="20"/>
  <c r="M6054" i="20"/>
  <c r="M6048" i="20"/>
  <c r="M6042" i="20"/>
  <c r="M14366" i="20"/>
  <c r="M6030" i="20"/>
  <c r="M6024" i="20"/>
  <c r="M6018" i="20"/>
  <c r="M10193" i="20"/>
  <c r="M10165" i="20"/>
  <c r="M10143" i="20"/>
  <c r="M10137" i="20"/>
  <c r="M10127" i="20"/>
  <c r="M10115" i="20"/>
  <c r="M10102" i="20"/>
  <c r="M10078" i="20"/>
  <c r="M10072" i="20"/>
  <c r="M10052" i="20"/>
  <c r="M10046" i="20"/>
  <c r="M10032" i="20"/>
  <c r="M10014" i="20"/>
  <c r="M9997" i="20"/>
  <c r="M9969" i="20"/>
  <c r="M9946" i="20"/>
  <c r="M9930" i="20"/>
  <c r="M9908" i="20"/>
  <c r="M9900" i="20"/>
  <c r="M9882" i="20"/>
  <c r="M9861" i="20"/>
  <c r="M9840" i="20"/>
  <c r="M9831" i="20"/>
  <c r="M9823" i="20"/>
  <c r="M9813" i="20"/>
  <c r="M9797" i="20"/>
  <c r="M9775" i="20"/>
  <c r="M9770" i="20"/>
  <c r="M9750" i="20"/>
  <c r="M9744" i="20"/>
  <c r="M9719" i="20"/>
  <c r="M9688" i="20"/>
  <c r="M9672" i="20"/>
  <c r="M9664" i="20"/>
  <c r="M9649" i="20"/>
  <c r="M9641" i="20"/>
  <c r="M9625" i="20"/>
  <c r="M9619" i="20"/>
  <c r="M9599" i="20"/>
  <c r="M9229" i="20"/>
  <c r="M9213" i="20"/>
  <c r="M9208" i="20"/>
  <c r="M9190" i="20"/>
  <c r="M9176" i="20"/>
  <c r="M9155" i="20"/>
  <c r="M9142" i="20"/>
  <c r="M9121" i="20"/>
  <c r="M9114" i="20"/>
  <c r="M2409" i="20"/>
  <c r="M2399" i="20"/>
  <c r="M2389" i="20"/>
  <c r="M2375" i="20"/>
  <c r="M2365" i="20"/>
  <c r="M2352" i="20"/>
  <c r="M2339" i="20"/>
  <c r="M2326" i="20"/>
  <c r="M2313" i="20"/>
  <c r="M2301" i="20"/>
  <c r="M2289" i="20"/>
  <c r="M2277" i="20"/>
  <c r="M2265" i="20"/>
  <c r="M2251" i="20"/>
  <c r="M2237" i="20"/>
  <c r="M2223" i="20"/>
  <c r="M2210" i="20"/>
  <c r="M2200" i="20"/>
  <c r="M2186" i="20"/>
  <c r="M2168" i="20"/>
  <c r="M2158" i="20"/>
  <c r="M2148" i="20"/>
  <c r="M2138" i="20"/>
  <c r="M2128" i="20"/>
  <c r="M2122" i="20"/>
  <c r="M2116" i="20"/>
  <c r="M2110" i="20"/>
  <c r="M2105" i="20"/>
  <c r="M2102" i="20"/>
  <c r="M2096" i="20"/>
  <c r="M2090" i="20"/>
  <c r="M2084" i="20"/>
  <c r="M2077" i="20"/>
  <c r="M2072" i="20"/>
  <c r="M2067" i="20"/>
  <c r="M2059" i="20"/>
  <c r="M2054" i="20"/>
  <c r="M22465" i="20"/>
  <c r="M22461" i="20"/>
  <c r="M22448" i="20"/>
  <c r="M22435" i="20"/>
  <c r="M22422" i="20"/>
  <c r="M22409" i="20"/>
  <c r="M22400" i="20"/>
  <c r="M22394" i="20"/>
  <c r="M22387" i="20"/>
  <c r="M22380" i="20"/>
  <c r="M22374" i="20"/>
  <c r="M22368" i="20"/>
  <c r="M22362" i="20"/>
  <c r="M16641" i="20"/>
  <c r="M16639" i="20"/>
  <c r="M16629" i="20"/>
  <c r="M17807" i="20"/>
  <c r="M17768" i="20"/>
  <c r="M17729" i="20"/>
  <c r="M17690" i="20"/>
  <c r="M17651" i="20"/>
  <c r="M16168" i="20"/>
  <c r="M16130" i="20"/>
  <c r="M15787" i="20"/>
  <c r="M15726" i="20"/>
  <c r="M15684" i="20"/>
  <c r="M14892" i="20"/>
  <c r="M14843" i="20"/>
  <c r="M14815" i="20"/>
  <c r="M14779" i="20"/>
  <c r="M14740" i="20"/>
  <c r="M14691" i="20"/>
  <c r="M14661" i="20"/>
  <c r="M14624" i="20"/>
  <c r="M14594" i="20"/>
  <c r="M6492" i="20"/>
  <c r="M6486" i="20"/>
  <c r="M6480" i="20"/>
  <c r="M6474" i="20"/>
  <c r="M6468" i="20"/>
  <c r="M16627" i="20"/>
  <c r="M16625" i="20"/>
  <c r="M17870" i="20"/>
  <c r="M15030" i="20"/>
  <c r="M15006" i="20"/>
  <c r="M14992" i="20"/>
  <c r="M14977" i="20"/>
  <c r="M6528" i="20"/>
  <c r="M6522" i="20"/>
  <c r="M6516" i="20"/>
  <c r="M6510" i="20"/>
  <c r="M6504" i="20"/>
  <c r="M16078" i="20"/>
  <c r="M16012" i="20"/>
  <c r="M15958" i="20"/>
  <c r="M15910" i="20"/>
  <c r="M15863" i="20"/>
  <c r="M15828" i="20"/>
  <c r="M6444" i="20"/>
  <c r="M6438" i="20"/>
  <c r="M6432" i="20"/>
  <c r="M6426" i="20"/>
  <c r="M6420" i="20"/>
  <c r="M6414" i="20"/>
  <c r="M6408" i="20"/>
  <c r="M6402" i="20"/>
  <c r="M6396" i="20"/>
  <c r="M6390" i="20"/>
  <c r="M6384" i="20"/>
  <c r="M6378" i="20"/>
  <c r="M6372" i="20"/>
  <c r="M6366" i="20"/>
  <c r="M6360" i="20"/>
  <c r="M6354" i="20"/>
  <c r="M10866" i="20"/>
  <c r="M10847" i="20"/>
  <c r="M10823" i="20"/>
  <c r="M10812" i="20"/>
  <c r="M10802" i="20"/>
  <c r="M10792" i="20"/>
  <c r="M10785" i="20"/>
  <c r="M10766" i="20"/>
  <c r="M10752" i="20"/>
  <c r="M10732" i="20"/>
  <c r="M10707" i="20"/>
  <c r="M10696" i="20"/>
  <c r="M10674" i="20"/>
  <c r="M10656" i="20"/>
  <c r="M10638" i="20"/>
  <c r="M10617" i="20"/>
  <c r="M10604" i="20"/>
  <c r="M9329" i="20"/>
  <c r="M22052" i="20"/>
  <c r="M22046" i="20"/>
  <c r="M22032" i="20"/>
  <c r="M21503" i="20"/>
  <c r="M21501" i="20"/>
  <c r="M21499" i="20"/>
  <c r="M21497" i="20"/>
  <c r="M21495" i="20"/>
  <c r="M21493" i="20"/>
  <c r="M21491" i="20"/>
  <c r="M21489" i="20"/>
  <c r="M21487" i="20"/>
  <c r="M21484" i="20"/>
  <c r="M21482" i="20"/>
  <c r="H77" i="25" s="1"/>
  <c r="I77" i="25" s="1"/>
  <c r="M21480" i="20"/>
  <c r="H76" i="25" s="1"/>
  <c r="I76" i="25" s="1"/>
  <c r="M21478" i="20"/>
  <c r="M21469" i="20"/>
  <c r="M21463" i="20"/>
  <c r="M21461" i="20"/>
  <c r="M21458" i="20"/>
  <c r="M21454" i="20"/>
  <c r="M21448" i="20"/>
  <c r="M21444" i="20"/>
  <c r="M21440" i="20"/>
  <c r="M21436" i="20"/>
  <c r="M21431" i="20"/>
  <c r="M21426" i="20"/>
  <c r="M21422" i="20"/>
  <c r="M21418" i="20"/>
  <c r="M21413" i="20"/>
  <c r="M21411" i="20"/>
  <c r="M21406" i="20"/>
  <c r="M21400" i="20"/>
  <c r="M21396" i="20"/>
  <c r="M21391" i="20"/>
  <c r="M21386" i="20"/>
  <c r="M21381" i="20"/>
  <c r="M21375" i="20"/>
  <c r="M21370" i="20"/>
  <c r="M21364" i="20"/>
  <c r="H73" i="25" s="1"/>
  <c r="I73" i="25" s="1"/>
  <c r="M21358" i="20"/>
  <c r="H72" i="25" s="1"/>
  <c r="I72" i="25" s="1"/>
  <c r="M21351" i="20"/>
  <c r="H71" i="25" s="1"/>
  <c r="I71" i="25" s="1"/>
  <c r="M21346" i="20"/>
  <c r="M21343" i="20"/>
  <c r="M21337" i="20"/>
  <c r="M21334" i="20"/>
  <c r="M21328" i="20"/>
  <c r="M21322" i="20"/>
  <c r="H69" i="25" s="1"/>
  <c r="I69" i="25" s="1"/>
  <c r="M21319" i="20"/>
  <c r="M21314" i="20"/>
  <c r="M21309" i="20"/>
  <c r="M21304" i="20"/>
  <c r="M21298" i="20"/>
  <c r="M21292" i="20"/>
  <c r="H70" i="25" s="1"/>
  <c r="I70" i="25" s="1"/>
  <c r="M21289" i="20"/>
  <c r="M21283" i="20"/>
  <c r="M21274" i="20"/>
  <c r="M21266" i="20"/>
  <c r="M21261" i="20"/>
  <c r="M21251" i="20"/>
  <c r="M21244" i="20"/>
  <c r="M21237" i="20"/>
  <c r="M21230" i="20"/>
  <c r="M21225" i="20"/>
  <c r="M21221" i="20"/>
  <c r="M21218" i="20"/>
  <c r="M21213" i="20"/>
  <c r="M21208" i="20"/>
  <c r="M21203" i="20"/>
  <c r="M21198" i="20"/>
  <c r="M21193" i="20"/>
  <c r="M21189" i="20"/>
  <c r="M21187" i="20"/>
  <c r="M21181" i="20"/>
  <c r="M21173" i="20"/>
  <c r="M21165" i="20"/>
  <c r="M21156" i="20"/>
  <c r="M21150" i="20"/>
  <c r="M21147" i="20"/>
  <c r="M21142" i="20"/>
  <c r="M21137" i="20"/>
  <c r="M21133" i="20"/>
  <c r="M21127" i="20"/>
  <c r="M21123" i="20"/>
  <c r="M21118" i="20"/>
  <c r="M21114" i="20"/>
  <c r="M21109" i="20"/>
  <c r="M21104" i="20"/>
  <c r="M21099" i="20"/>
  <c r="M21097" i="20"/>
  <c r="M21095" i="20"/>
  <c r="M21093" i="20"/>
  <c r="M21090" i="20"/>
  <c r="M21088" i="20"/>
  <c r="M21082" i="20"/>
  <c r="M21076" i="20"/>
  <c r="M21070" i="20"/>
  <c r="M16623" i="20"/>
  <c r="M16621" i="20"/>
  <c r="M16615" i="20"/>
  <c r="M16605" i="20"/>
  <c r="M16600" i="20"/>
  <c r="M16591" i="20"/>
  <c r="M16584" i="20"/>
  <c r="M16582" i="20"/>
  <c r="M16580" i="20"/>
  <c r="M16578" i="20"/>
  <c r="M16571" i="20"/>
  <c r="H60" i="25" s="1"/>
  <c r="I60" i="25" s="1"/>
  <c r="M16564" i="20"/>
  <c r="H59" i="25" s="1"/>
  <c r="I59" i="25" s="1"/>
  <c r="M16556" i="20"/>
  <c r="M16551" i="20"/>
  <c r="H58" i="25" s="1"/>
  <c r="I58" i="25" s="1"/>
  <c r="M16547" i="20"/>
  <c r="H57" i="25" s="1"/>
  <c r="I57" i="25" s="1"/>
  <c r="M16542" i="20"/>
  <c r="H56" i="25" s="1"/>
  <c r="I56" i="25" s="1"/>
  <c r="M16535" i="20"/>
  <c r="H55" i="25" s="1"/>
  <c r="I55" i="25" s="1"/>
  <c r="M16530" i="20"/>
  <c r="M16525" i="20"/>
  <c r="H54" i="25" s="1"/>
  <c r="I54" i="25" s="1"/>
  <c r="M16513" i="20"/>
  <c r="H53" i="25" s="1"/>
  <c r="I53" i="25" s="1"/>
  <c r="M16507" i="20"/>
  <c r="H52" i="25" s="1"/>
  <c r="I52" i="25" s="1"/>
  <c r="M16499" i="20"/>
  <c r="H51" i="25" s="1"/>
  <c r="I51" i="25" s="1"/>
  <c r="M16487" i="20"/>
  <c r="H50" i="25" s="1"/>
  <c r="I50" i="25" s="1"/>
  <c r="M16475" i="20"/>
  <c r="H49" i="25" s="1"/>
  <c r="I49" i="25" s="1"/>
  <c r="M16458" i="20"/>
  <c r="H48" i="25" s="1"/>
  <c r="I48" i="25" s="1"/>
  <c r="M16447" i="20"/>
  <c r="M16433" i="20"/>
  <c r="M16425" i="20"/>
  <c r="M16417" i="20"/>
  <c r="M16406" i="20"/>
  <c r="M16395" i="20"/>
  <c r="M16381" i="20"/>
  <c r="M16367" i="20"/>
  <c r="M16349" i="20"/>
  <c r="M16336" i="20"/>
  <c r="M16325" i="20"/>
  <c r="M16320" i="20"/>
  <c r="M16312" i="20"/>
  <c r="H47" i="25" s="1"/>
  <c r="I47" i="25" s="1"/>
  <c r="M16304" i="20"/>
  <c r="H46" i="25" s="1"/>
  <c r="I46" i="25" s="1"/>
  <c r="M16296" i="20"/>
  <c r="H45" i="25" s="1"/>
  <c r="I45" i="25" s="1"/>
  <c r="M16288" i="20"/>
  <c r="H44" i="25" s="1"/>
  <c r="I44" i="25" s="1"/>
  <c r="M16282" i="20"/>
  <c r="H43" i="25" s="1"/>
  <c r="I43" i="25" s="1"/>
  <c r="M16269" i="20"/>
  <c r="M16258" i="20"/>
  <c r="H42" i="25" s="1"/>
  <c r="I42" i="25" s="1"/>
  <c r="M16250" i="20"/>
  <c r="H41" i="25" s="1"/>
  <c r="I41" i="25" s="1"/>
  <c r="M16238" i="20"/>
  <c r="H40" i="25" s="1"/>
  <c r="I40" i="25" s="1"/>
  <c r="M16224" i="20"/>
  <c r="M16212" i="20"/>
  <c r="M16202" i="20"/>
  <c r="M16192" i="20"/>
  <c r="M16185" i="20"/>
  <c r="M16179" i="20"/>
  <c r="M16177" i="20"/>
  <c r="M19407" i="20"/>
  <c r="M19353" i="20"/>
  <c r="M19299" i="20"/>
  <c r="M19217" i="20"/>
  <c r="M19143" i="20"/>
  <c r="M19124" i="20"/>
  <c r="M19044" i="20"/>
  <c r="M19015" i="20"/>
  <c r="M18979" i="20"/>
  <c r="M18897" i="20"/>
  <c r="M18845" i="20"/>
  <c r="M18803" i="20"/>
  <c r="M18747" i="20"/>
  <c r="M18703" i="20"/>
  <c r="M18671" i="20"/>
  <c r="M18631" i="20"/>
  <c r="M18597" i="20"/>
  <c r="M18569" i="20"/>
  <c r="M18528" i="20"/>
  <c r="M18441" i="20"/>
  <c r="M18407" i="20"/>
  <c r="M18215" i="20"/>
  <c r="M18167" i="20"/>
  <c r="M18006" i="20"/>
  <c r="M17923" i="20"/>
  <c r="M17894" i="20"/>
  <c r="M9333" i="20"/>
  <c r="M22059" i="20"/>
  <c r="M9325" i="20"/>
  <c r="M9321" i="20"/>
  <c r="M9316" i="20"/>
  <c r="M9307" i="20"/>
  <c r="M9301" i="20"/>
  <c r="M9296" i="20"/>
  <c r="M9285" i="20"/>
  <c r="M9277" i="20"/>
  <c r="M9270" i="20"/>
  <c r="M9263" i="20"/>
  <c r="M9256" i="20"/>
  <c r="M9249" i="20"/>
  <c r="M9243" i="20"/>
  <c r="M9236" i="20"/>
  <c r="M9231" i="20"/>
  <c r="M19443" i="20"/>
  <c r="M19425" i="20"/>
  <c r="M19371" i="20"/>
  <c r="M19311" i="20"/>
  <c r="M19273" i="20"/>
  <c r="M19245" i="20"/>
  <c r="M19224" i="20"/>
  <c r="M19211" i="20"/>
  <c r="M19184" i="20"/>
  <c r="M19160" i="20"/>
  <c r="M19129" i="20"/>
  <c r="M19120" i="20"/>
  <c r="M19114" i="20"/>
  <c r="M19086" i="20"/>
  <c r="M19074" i="20"/>
  <c r="M19056" i="20"/>
  <c r="M19027" i="20"/>
  <c r="M18997" i="20"/>
  <c r="M18985" i="20"/>
  <c r="M18967" i="20"/>
  <c r="M18939" i="20"/>
  <c r="M18925" i="20"/>
  <c r="M18911" i="20"/>
  <c r="M18870" i="20"/>
  <c r="M18839" i="20"/>
  <c r="M18769" i="20"/>
  <c r="M18733" i="20"/>
  <c r="M18721" i="20"/>
  <c r="M18690" i="20"/>
  <c r="M18644" i="20"/>
  <c r="M18617" i="20"/>
  <c r="M18549" i="20"/>
  <c r="M18508" i="20"/>
  <c r="M18481" i="20"/>
  <c r="M18461" i="20"/>
  <c r="M18400" i="20"/>
  <c r="M18356" i="20"/>
  <c r="M7843" i="20"/>
  <c r="M7837" i="20"/>
  <c r="M7833" i="20"/>
  <c r="M7827" i="20"/>
  <c r="M7820" i="20"/>
  <c r="M7814" i="20"/>
  <c r="M7807" i="20"/>
  <c r="M7797" i="20"/>
  <c r="M7792" i="20"/>
  <c r="M7790" i="20"/>
  <c r="M7785" i="20"/>
  <c r="M7772" i="20"/>
  <c r="M7765" i="20"/>
  <c r="M7760" i="20"/>
  <c r="M7755" i="20"/>
  <c r="M7745" i="20"/>
  <c r="M7734" i="20"/>
  <c r="M7723" i="20"/>
  <c r="M7713" i="20"/>
  <c r="M7706" i="20"/>
  <c r="M7695" i="20"/>
  <c r="M7688" i="20"/>
  <c r="M7681" i="20"/>
  <c r="M7671" i="20"/>
  <c r="M7661" i="20"/>
  <c r="M7651" i="20"/>
  <c r="M7645" i="20"/>
  <c r="M7638" i="20"/>
  <c r="M7631" i="20"/>
  <c r="M7624" i="20"/>
  <c r="M7619" i="20"/>
  <c r="M7611" i="20"/>
  <c r="M7603" i="20"/>
  <c r="M7593" i="20"/>
  <c r="M7585" i="20"/>
  <c r="M7568" i="20"/>
  <c r="M7555" i="20"/>
  <c r="M7545" i="20"/>
  <c r="M7536" i="20"/>
  <c r="M7523" i="20"/>
  <c r="M7515" i="20"/>
  <c r="M7509" i="20"/>
  <c r="M7507" i="20"/>
  <c r="M7499" i="20"/>
  <c r="M7491" i="20"/>
  <c r="M7484" i="20"/>
  <c r="M7478" i="20"/>
  <c r="M7471" i="20"/>
  <c r="M7464" i="20"/>
  <c r="M7454" i="20"/>
  <c r="M7439" i="20"/>
  <c r="M7428" i="20"/>
  <c r="M7414" i="20"/>
  <c r="M7408" i="20"/>
  <c r="M7399" i="20"/>
  <c r="M7388" i="20"/>
  <c r="M7376" i="20"/>
  <c r="M7370" i="20"/>
  <c r="M7364" i="20"/>
  <c r="M7357" i="20"/>
  <c r="M7350" i="20"/>
  <c r="M7343" i="20"/>
  <c r="M7335" i="20"/>
  <c r="M7328" i="20"/>
  <c r="M7321" i="20"/>
  <c r="M7314" i="20"/>
  <c r="M7307" i="20"/>
  <c r="M7300" i="20"/>
  <c r="M7293" i="20"/>
  <c r="M7286" i="20"/>
  <c r="M7279" i="20"/>
  <c r="M7272" i="20"/>
  <c r="M7265" i="20"/>
  <c r="M7258" i="20"/>
  <c r="M7251" i="20"/>
  <c r="M7244" i="20"/>
  <c r="M7235" i="20"/>
  <c r="M7226" i="20"/>
  <c r="M7219" i="20"/>
  <c r="M7212" i="20"/>
  <c r="M13927" i="20"/>
  <c r="M13922" i="20"/>
  <c r="M13918" i="20"/>
  <c r="M13914" i="20"/>
  <c r="M13909" i="20"/>
  <c r="M13905" i="20"/>
  <c r="M13897" i="20"/>
  <c r="M13895" i="20"/>
  <c r="M13891" i="20"/>
  <c r="M13881" i="20"/>
  <c r="M13864" i="20"/>
  <c r="M13832" i="20"/>
  <c r="M13800" i="20"/>
  <c r="M13768" i="20"/>
  <c r="M13736" i="20"/>
  <c r="M12982" i="20"/>
  <c r="M12962" i="20"/>
  <c r="M12936" i="20"/>
  <c r="M3640" i="20"/>
  <c r="M3633" i="20"/>
  <c r="M3615" i="20"/>
  <c r="M3613" i="20"/>
  <c r="M3611" i="20"/>
  <c r="M3602" i="20"/>
  <c r="M3593" i="20"/>
  <c r="M3590" i="20"/>
  <c r="M3588" i="20"/>
  <c r="M3576" i="20"/>
  <c r="M3568" i="20"/>
  <c r="M3555" i="20"/>
  <c r="M3548" i="20"/>
  <c r="M3544" i="20"/>
  <c r="M3538" i="20"/>
  <c r="M3533" i="20"/>
  <c r="M3521" i="20"/>
  <c r="M3512" i="20"/>
  <c r="M3503" i="20"/>
  <c r="M3494" i="20"/>
  <c r="M3485" i="20"/>
  <c r="M3476" i="20"/>
  <c r="M3467" i="20"/>
  <c r="M3457" i="20"/>
  <c r="H33" i="25" s="1"/>
  <c r="I33" i="25" s="1"/>
  <c r="I34" i="25" s="1"/>
  <c r="M3448" i="20"/>
  <c r="M3438" i="20"/>
  <c r="M3428" i="20"/>
  <c r="M3421" i="20"/>
  <c r="M8163" i="20"/>
  <c r="M22011" i="20"/>
  <c r="M21997" i="20"/>
  <c r="M21985" i="20"/>
  <c r="M21973" i="20"/>
  <c r="M21957" i="20"/>
  <c r="M21950" i="20"/>
  <c r="M21942" i="20"/>
  <c r="M21935" i="20"/>
  <c r="M21928" i="20"/>
  <c r="M21921" i="20"/>
  <c r="M21914" i="20"/>
  <c r="M21907" i="20"/>
  <c r="M21895" i="20"/>
  <c r="M21888" i="20"/>
  <c r="M21877" i="20"/>
  <c r="M21867" i="20"/>
  <c r="M21853" i="20"/>
  <c r="M21842" i="20"/>
  <c r="M21831" i="20"/>
  <c r="M21821" i="20"/>
  <c r="M21809" i="20"/>
  <c r="M21798" i="20"/>
  <c r="M21787" i="20"/>
  <c r="M21776" i="20"/>
  <c r="M21765" i="20"/>
  <c r="M21754" i="20"/>
  <c r="M21743" i="20"/>
  <c r="M21734" i="20"/>
  <c r="M21730" i="20"/>
  <c r="M21726" i="20"/>
  <c r="M21722" i="20"/>
  <c r="M21718" i="20"/>
  <c r="M21714" i="20"/>
  <c r="M21707" i="20"/>
  <c r="M21694" i="20"/>
  <c r="M21685" i="20"/>
  <c r="H81" i="25" s="1"/>
  <c r="I81" i="25" s="1"/>
  <c r="M21680" i="20"/>
  <c r="H80" i="25" s="1"/>
  <c r="I80" i="25" s="1"/>
  <c r="I87" i="25" s="1"/>
  <c r="M21672" i="20"/>
  <c r="M21665" i="20"/>
  <c r="M21658" i="20"/>
  <c r="M21651" i="20"/>
  <c r="M21645" i="20"/>
  <c r="M21638" i="20"/>
  <c r="M21628" i="20"/>
  <c r="M21614" i="20"/>
  <c r="M21607" i="20"/>
  <c r="M21596" i="20"/>
  <c r="M21585" i="20"/>
  <c r="M21570" i="20"/>
  <c r="M21559" i="20"/>
  <c r="M21541" i="20"/>
  <c r="M21528" i="20"/>
  <c r="M21522" i="20"/>
  <c r="M21519" i="20"/>
  <c r="M21517" i="20"/>
  <c r="M21515" i="20"/>
  <c r="M21513" i="20"/>
  <c r="M21511" i="20"/>
  <c r="M21509" i="20"/>
  <c r="M21507" i="20"/>
  <c r="M21505" i="20"/>
  <c r="M16919" i="20"/>
  <c r="M16912" i="20"/>
  <c r="M16903" i="20"/>
  <c r="M22020" i="20"/>
  <c r="M8149" i="20"/>
  <c r="M8142" i="20"/>
  <c r="M8130" i="20"/>
  <c r="M8119" i="20"/>
  <c r="M8115" i="20"/>
  <c r="M8107" i="20"/>
  <c r="M8098" i="20"/>
  <c r="M8091" i="20"/>
  <c r="M8078" i="20"/>
  <c r="M8072" i="20"/>
  <c r="M8067" i="20"/>
  <c r="M8058" i="20"/>
  <c r="M8049" i="20"/>
  <c r="M8038" i="20"/>
  <c r="M8027" i="20"/>
  <c r="M8014" i="20"/>
  <c r="M8009" i="20"/>
  <c r="M7995" i="20"/>
  <c r="M7985" i="20"/>
  <c r="M7974" i="20"/>
  <c r="M7964" i="20"/>
  <c r="M7956" i="20"/>
  <c r="M7948" i="20"/>
  <c r="M7943" i="20"/>
  <c r="M7938" i="20"/>
  <c r="M7933" i="20"/>
  <c r="M7925" i="20"/>
  <c r="M7921" i="20"/>
  <c r="M14666" i="20"/>
  <c r="M14649" i="20"/>
  <c r="M14642" i="20"/>
  <c r="M14630" i="20"/>
  <c r="M14618" i="20"/>
  <c r="M14606" i="20"/>
  <c r="M14582" i="20"/>
  <c r="M14560" i="20"/>
  <c r="M14519" i="20"/>
  <c r="M14343" i="20"/>
  <c r="M14331" i="20"/>
  <c r="M14313" i="20"/>
  <c r="M123" i="20"/>
  <c r="M113" i="20"/>
  <c r="M103" i="20"/>
  <c r="M93" i="20"/>
  <c r="M83" i="20"/>
  <c r="M73" i="20"/>
  <c r="M63" i="20"/>
  <c r="M54" i="20"/>
  <c r="M45" i="20"/>
  <c r="M36" i="20"/>
  <c r="M27" i="20"/>
  <c r="M18" i="20"/>
  <c r="M9" i="20"/>
  <c r="M3" i="20"/>
  <c r="H95" i="25" s="1"/>
  <c r="I95" i="25" s="1"/>
  <c r="I97" i="25" s="1"/>
  <c r="M25323" i="20"/>
  <c r="M25298" i="20"/>
  <c r="M25278" i="20"/>
  <c r="M25246" i="20"/>
  <c r="M25204" i="20"/>
  <c r="M25156" i="20"/>
  <c r="M25120" i="20"/>
  <c r="M25113" i="20"/>
  <c r="M25104" i="20"/>
  <c r="M25082" i="20"/>
  <c r="I67" i="25"/>
  <c r="J18107" i="20"/>
  <c r="J18108" i="20"/>
  <c r="J18106" i="20"/>
  <c r="J18105" i="20"/>
  <c r="J18104" i="20"/>
  <c r="J18103" i="20"/>
  <c r="J18102" i="20"/>
  <c r="J18101" i="20"/>
  <c r="J18100" i="20"/>
  <c r="J2042" i="20"/>
  <c r="J2041" i="20"/>
  <c r="J2043" i="20"/>
  <c r="J2044" i="20"/>
  <c r="J2040" i="20"/>
  <c r="J2039" i="20"/>
  <c r="J2038" i="20"/>
  <c r="J2037" i="20"/>
  <c r="J15086" i="20"/>
  <c r="J15089" i="20"/>
  <c r="J15088" i="20"/>
  <c r="J15087" i="20"/>
  <c r="J15085" i="20"/>
  <c r="J15084" i="20"/>
  <c r="J15083" i="20"/>
  <c r="J15082" i="20"/>
  <c r="J15080" i="20"/>
  <c r="J15079" i="20"/>
  <c r="J15078" i="20"/>
  <c r="J15077" i="20"/>
  <c r="J15076" i="20"/>
  <c r="J15075" i="20"/>
  <c r="J15074" i="20"/>
  <c r="J13347" i="20"/>
  <c r="J13346" i="20"/>
  <c r="J13345" i="20"/>
  <c r="J13344" i="20"/>
  <c r="J13343" i="20"/>
  <c r="I93" i="25" l="1"/>
  <c r="I78" i="25"/>
  <c r="I63" i="25"/>
  <c r="I74" i="25"/>
  <c r="J11786" i="20"/>
  <c r="J11785" i="20"/>
  <c r="J11784" i="20"/>
  <c r="J11783" i="20"/>
  <c r="J11782" i="20"/>
  <c r="J11781" i="20"/>
  <c r="J11780" i="20"/>
  <c r="J11779" i="20"/>
  <c r="J11778" i="20"/>
  <c r="J11777" i="20"/>
  <c r="J11776" i="20"/>
  <c r="J10950" i="20"/>
  <c r="J10949" i="20"/>
  <c r="J10948" i="20"/>
  <c r="J10947" i="20"/>
  <c r="J10946" i="20"/>
  <c r="J10945" i="20"/>
  <c r="J10944" i="20"/>
  <c r="J10942" i="20"/>
  <c r="J10941" i="20"/>
  <c r="J10940" i="20"/>
  <c r="J10939" i="20"/>
  <c r="J10938" i="20"/>
  <c r="J10937" i="20"/>
  <c r="J10936" i="20"/>
  <c r="J10934" i="20"/>
  <c r="J10933" i="20"/>
  <c r="J10932" i="20"/>
  <c r="J10931" i="20"/>
  <c r="J10930" i="20"/>
  <c r="J10929" i="20"/>
  <c r="J10928" i="20"/>
  <c r="I100" i="25" l="1"/>
  <c r="J10926" i="20"/>
  <c r="J10925" i="20"/>
  <c r="J10924" i="20"/>
  <c r="J10923" i="20"/>
  <c r="J10922" i="20"/>
  <c r="J10921" i="20"/>
  <c r="J10920" i="20"/>
  <c r="J10919" i="20"/>
  <c r="J10918" i="20"/>
  <c r="J10917" i="20"/>
  <c r="J10916" i="20"/>
  <c r="J10915" i="20"/>
  <c r="J10914" i="20"/>
  <c r="J10913" i="20"/>
  <c r="J10912" i="20"/>
  <c r="J10911" i="20"/>
  <c r="J10910" i="20"/>
  <c r="J10909" i="20"/>
  <c r="J10907" i="20"/>
  <c r="J10906" i="20"/>
  <c r="J10905" i="20"/>
  <c r="J10904" i="20"/>
  <c r="J10902" i="20"/>
  <c r="J10901" i="20"/>
  <c r="J10900" i="20"/>
  <c r="J10899" i="20"/>
  <c r="J10898" i="20"/>
  <c r="J10897" i="20"/>
  <c r="J10896" i="20"/>
  <c r="J10894" i="20"/>
  <c r="J10893" i="20"/>
  <c r="J10892" i="20"/>
  <c r="J10891" i="20"/>
  <c r="J10890" i="20"/>
  <c r="J10889" i="20"/>
  <c r="J10888" i="20"/>
  <c r="J10886" i="20"/>
  <c r="J10885" i="20"/>
  <c r="J10884" i="20"/>
  <c r="J10883" i="20"/>
  <c r="J10882" i="20"/>
  <c r="J10881" i="20"/>
  <c r="J10880" i="20"/>
  <c r="J10879" i="20"/>
  <c r="J10878" i="20"/>
  <c r="J10876" i="20"/>
  <c r="J10875" i="20"/>
  <c r="J10874" i="20"/>
  <c r="J10873" i="20"/>
  <c r="J10872" i="20"/>
  <c r="J10871" i="20"/>
  <c r="J10870" i="20"/>
  <c r="J10869" i="20"/>
  <c r="J10868" i="20"/>
  <c r="J10867" i="20"/>
  <c r="J10865" i="20"/>
  <c r="J10864" i="20"/>
  <c r="J10863" i="20"/>
  <c r="J10862" i="20"/>
  <c r="J10861" i="20"/>
  <c r="J10860" i="20"/>
  <c r="J10859" i="20"/>
  <c r="J10858" i="20"/>
  <c r="J10857" i="20"/>
  <c r="J10855" i="20"/>
  <c r="J10854" i="20"/>
  <c r="J10853" i="20"/>
  <c r="J10852" i="20"/>
  <c r="J10851" i="20"/>
  <c r="J10850" i="20"/>
  <c r="J10849" i="20"/>
  <c r="J10848" i="20"/>
  <c r="J10846" i="20"/>
  <c r="J10845" i="20"/>
  <c r="J10844" i="20"/>
  <c r="J10843" i="20"/>
  <c r="J10842" i="20"/>
  <c r="J10840" i="20"/>
  <c r="J10839" i="20"/>
  <c r="J10838" i="20"/>
  <c r="J10837" i="20"/>
  <c r="J10836" i="20"/>
  <c r="J10835" i="20"/>
  <c r="J10834" i="20"/>
  <c r="J10833" i="20"/>
  <c r="J10832" i="20"/>
  <c r="J10831" i="20"/>
  <c r="J10830" i="20"/>
  <c r="J10829" i="20"/>
  <c r="J10827" i="20"/>
  <c r="J10826" i="20"/>
  <c r="J10825" i="20"/>
  <c r="J10824" i="20"/>
  <c r="J10822" i="20"/>
  <c r="J10821" i="20"/>
  <c r="J10820" i="20"/>
  <c r="J10819" i="20"/>
  <c r="J10818" i="20"/>
  <c r="J10816" i="20"/>
  <c r="J10815" i="20"/>
  <c r="J10814" i="20"/>
  <c r="J10813" i="20"/>
  <c r="J10811" i="20"/>
  <c r="J10810" i="20"/>
  <c r="J16110" i="20"/>
  <c r="J16117" i="20"/>
  <c r="J16120" i="20"/>
  <c r="J16119" i="20"/>
  <c r="J16118" i="20"/>
  <c r="J16116" i="20"/>
  <c r="J16115" i="20"/>
  <c r="J16114" i="20"/>
  <c r="J16113" i="20"/>
  <c r="J16112" i="20"/>
  <c r="J16111" i="20"/>
  <c r="J16109" i="20"/>
  <c r="J16108" i="20"/>
  <c r="J24279" i="20"/>
  <c r="J24278" i="20"/>
  <c r="J24277" i="20"/>
  <c r="J24276" i="20"/>
  <c r="J24274" i="20"/>
  <c r="J24273" i="20"/>
  <c r="J24272" i="20"/>
  <c r="J24271" i="20"/>
  <c r="J24269" i="20"/>
  <c r="J24268" i="20"/>
  <c r="J24267" i="20"/>
  <c r="J24266" i="20"/>
  <c r="J24264" i="20"/>
  <c r="J24263" i="20"/>
  <c r="J24262" i="20"/>
  <c r="J24261" i="20"/>
  <c r="J10808" i="20"/>
  <c r="J10807" i="20"/>
  <c r="J10806" i="20"/>
  <c r="J10805" i="20"/>
  <c r="J10804" i="20"/>
  <c r="J10803" i="20"/>
  <c r="J16784" i="20"/>
  <c r="J16783" i="20"/>
  <c r="J16782" i="20"/>
  <c r="J16781" i="20"/>
  <c r="J16780" i="20"/>
  <c r="J16779" i="20"/>
  <c r="J21711" i="20"/>
  <c r="J13134" i="20" l="1"/>
  <c r="J15607" i="20"/>
  <c r="J15606" i="20"/>
  <c r="J15605" i="20"/>
  <c r="J15616" i="20"/>
  <c r="J15615" i="20"/>
  <c r="J15614" i="20"/>
  <c r="J15559" i="20"/>
  <c r="J15558" i="20"/>
  <c r="J15556" i="20"/>
  <c r="J14011" i="20"/>
  <c r="J14689" i="20" l="1"/>
  <c r="J23168" i="20"/>
  <c r="J10801" i="20"/>
  <c r="J10800" i="20"/>
  <c r="J10799" i="20"/>
  <c r="J10798" i="20"/>
  <c r="J10797" i="20"/>
  <c r="J10796" i="20"/>
  <c r="J10795" i="20"/>
  <c r="J10794" i="20"/>
  <c r="J10793" i="20"/>
  <c r="J10791" i="20"/>
  <c r="J10790" i="20"/>
  <c r="J10789" i="20"/>
  <c r="J10788" i="20"/>
  <c r="J10787" i="20"/>
  <c r="J10786" i="20"/>
  <c r="J10784" i="20"/>
  <c r="J10783" i="20"/>
  <c r="J10782" i="20"/>
  <c r="J10781" i="20"/>
  <c r="J10780" i="20"/>
  <c r="J10779" i="20"/>
  <c r="J10777" i="20"/>
  <c r="J10776" i="20"/>
  <c r="J10775" i="20"/>
  <c r="J10774" i="20"/>
  <c r="J10773" i="20"/>
  <c r="J10772" i="20"/>
  <c r="J10771" i="20"/>
  <c r="J10770" i="20"/>
  <c r="J10769" i="20"/>
  <c r="J10768" i="20"/>
  <c r="J10767" i="20"/>
  <c r="J10765" i="20"/>
  <c r="J10764" i="20"/>
  <c r="J10763" i="20"/>
  <c r="J10762" i="20"/>
  <c r="J10761" i="20"/>
  <c r="J10760" i="20"/>
  <c r="J10759" i="20"/>
  <c r="J10758" i="20"/>
  <c r="J10756" i="20"/>
  <c r="J10755" i="20"/>
  <c r="J10754" i="20"/>
  <c r="J10753" i="20"/>
  <c r="J10751" i="20" l="1"/>
  <c r="J10750" i="20"/>
  <c r="J10749" i="20"/>
  <c r="J10748" i="20"/>
  <c r="J10746" i="20"/>
  <c r="J10745" i="20"/>
  <c r="J10744" i="20"/>
  <c r="J10743" i="20"/>
  <c r="J10742" i="20"/>
  <c r="J10741" i="20"/>
  <c r="J10740" i="20"/>
  <c r="J10739" i="20"/>
  <c r="J10738" i="20"/>
  <c r="J10737" i="20"/>
  <c r="J10736" i="20"/>
  <c r="J10735" i="20"/>
  <c r="J10734" i="20"/>
  <c r="J10733" i="20"/>
  <c r="J10731" i="20"/>
  <c r="J10730" i="20"/>
  <c r="J10729" i="20"/>
  <c r="J10728" i="20"/>
  <c r="J10727" i="20"/>
  <c r="J10726" i="20"/>
  <c r="J10725" i="20"/>
  <c r="J10724" i="20"/>
  <c r="J10723" i="20"/>
  <c r="J10722" i="20"/>
  <c r="J10721" i="20"/>
  <c r="J10720" i="20"/>
  <c r="J10719" i="20"/>
  <c r="J10718" i="20"/>
  <c r="J10717" i="20"/>
  <c r="J10715" i="20"/>
  <c r="J10714" i="20"/>
  <c r="J10713" i="20"/>
  <c r="J10712" i="20"/>
  <c r="J10711" i="20"/>
  <c r="J10710" i="20"/>
  <c r="J10709" i="20"/>
  <c r="J10708" i="20"/>
  <c r="J10706" i="20"/>
  <c r="J10705" i="20"/>
  <c r="J10704" i="20"/>
  <c r="J10703" i="20"/>
  <c r="J10701" i="20"/>
  <c r="J10700" i="20"/>
  <c r="J10699" i="20"/>
  <c r="J10698" i="20"/>
  <c r="J10697" i="20"/>
  <c r="J10694" i="20"/>
  <c r="J10693" i="20"/>
  <c r="J10692" i="20"/>
  <c r="J10691" i="20"/>
  <c r="J10695" i="20"/>
  <c r="J10690" i="20"/>
  <c r="J10689" i="20"/>
  <c r="J10688" i="20"/>
  <c r="J10687" i="20"/>
  <c r="J10686" i="20"/>
  <c r="J10685" i="20"/>
  <c r="J10684" i="20"/>
  <c r="J10682" i="20"/>
  <c r="J10681" i="20"/>
  <c r="J10680" i="20"/>
  <c r="J10679" i="20"/>
  <c r="J10678" i="20"/>
  <c r="J10677" i="20"/>
  <c r="J10676" i="20"/>
  <c r="J10675" i="20"/>
  <c r="J3713" i="20"/>
  <c r="J3712" i="20"/>
  <c r="J3711" i="20"/>
  <c r="J3710" i="20"/>
  <c r="J3709" i="20"/>
  <c r="J3708" i="20"/>
  <c r="J15072" i="20" l="1"/>
  <c r="J15071" i="20"/>
  <c r="J15070" i="20"/>
  <c r="J15069" i="20"/>
  <c r="J15068" i="20"/>
  <c r="J15067" i="20"/>
  <c r="J15066" i="20"/>
  <c r="J15146" i="20" l="1"/>
  <c r="J15145" i="20"/>
  <c r="J15147" i="20"/>
  <c r="J15144" i="20"/>
  <c r="J11476" i="20"/>
  <c r="J11475" i="20"/>
  <c r="J11474" i="20"/>
  <c r="J11473" i="20"/>
  <c r="J11472" i="20"/>
  <c r="J11471" i="20"/>
  <c r="J11470" i="20"/>
  <c r="J11469" i="20"/>
  <c r="J11468" i="20"/>
  <c r="J11466" i="20"/>
  <c r="J11465" i="20"/>
  <c r="J11464" i="20"/>
  <c r="J11463" i="20"/>
  <c r="J11462" i="20"/>
  <c r="J11461" i="20"/>
  <c r="J11460" i="20"/>
  <c r="J11459" i="20"/>
  <c r="J11458" i="20"/>
  <c r="J11774" i="20" l="1"/>
  <c r="J11773" i="20"/>
  <c r="J11772" i="20"/>
  <c r="J11771" i="20"/>
  <c r="J11770" i="20"/>
  <c r="J11769" i="20"/>
  <c r="J11768" i="20"/>
  <c r="J11767" i="20"/>
  <c r="J11766" i="20"/>
  <c r="J11765" i="20"/>
  <c r="J15064" i="20"/>
  <c r="J15063" i="20"/>
  <c r="J15062" i="20"/>
  <c r="J15061" i="20"/>
  <c r="J15060" i="20"/>
  <c r="J15059" i="20"/>
  <c r="J15058" i="20"/>
  <c r="J15057" i="20"/>
  <c r="J2114" i="20"/>
  <c r="J2113" i="20"/>
  <c r="J2112" i="20"/>
  <c r="J2111" i="20"/>
  <c r="J10673" i="20" l="1"/>
  <c r="J10672" i="20"/>
  <c r="J10671" i="20"/>
  <c r="J10670" i="20"/>
  <c r="J10669" i="20"/>
  <c r="J10668" i="20"/>
  <c r="J10667" i="20"/>
  <c r="J10666" i="20"/>
  <c r="J10665" i="20"/>
  <c r="J10663" i="20"/>
  <c r="J10662" i="20"/>
  <c r="J10661" i="20"/>
  <c r="J10660" i="20"/>
  <c r="J10659" i="20"/>
  <c r="J10658" i="20"/>
  <c r="J10657" i="20"/>
  <c r="J10654" i="20"/>
  <c r="J10653" i="20"/>
  <c r="J10652" i="20"/>
  <c r="J10651" i="20"/>
  <c r="J10655" i="20"/>
  <c r="J10650" i="20"/>
  <c r="J10649" i="20"/>
  <c r="J10648" i="20"/>
  <c r="J10647" i="20"/>
  <c r="J10646" i="20"/>
  <c r="J15051" i="20"/>
  <c r="J15055" i="20"/>
  <c r="J15054" i="20"/>
  <c r="J15053" i="20"/>
  <c r="J15052" i="20"/>
  <c r="J15050" i="20"/>
  <c r="J15049" i="20"/>
  <c r="J10644" i="20" l="1"/>
  <c r="J10643" i="20"/>
  <c r="J10642" i="20"/>
  <c r="J10641" i="20"/>
  <c r="J10640" i="20"/>
  <c r="J10639" i="20"/>
  <c r="J10637" i="20"/>
  <c r="J10636" i="20"/>
  <c r="J10635" i="20"/>
  <c r="J10634" i="20"/>
  <c r="J10633" i="20"/>
  <c r="J10632" i="20"/>
  <c r="J10631" i="20"/>
  <c r="J10629" i="20"/>
  <c r="J10628" i="20"/>
  <c r="J10627" i="20"/>
  <c r="J10626" i="20"/>
  <c r="J10625" i="20"/>
  <c r="J10624" i="20"/>
  <c r="J10623" i="20"/>
  <c r="J10622" i="20"/>
  <c r="J10621" i="20"/>
  <c r="J10620" i="20"/>
  <c r="J10619" i="20"/>
  <c r="J10618" i="20"/>
  <c r="J10616" i="20"/>
  <c r="J10615" i="20"/>
  <c r="J10614" i="20"/>
  <c r="J10613" i="20"/>
  <c r="J10612" i="20"/>
  <c r="J10611" i="20"/>
  <c r="J10610" i="20"/>
  <c r="J10609" i="20"/>
  <c r="J10608" i="20"/>
  <c r="J10607" i="20"/>
  <c r="J10606" i="20"/>
  <c r="J10605" i="20"/>
  <c r="J10603" i="20"/>
  <c r="J10602" i="20"/>
  <c r="J10601" i="20"/>
  <c r="J10600" i="20"/>
  <c r="J10599" i="20"/>
  <c r="J10598" i="20"/>
  <c r="J10597" i="20"/>
  <c r="J10596" i="20"/>
  <c r="J10595" i="20"/>
  <c r="J10594" i="20"/>
  <c r="J10593" i="20"/>
  <c r="J10592" i="20"/>
  <c r="J10591" i="20"/>
  <c r="J10590" i="20"/>
  <c r="J10589" i="20"/>
  <c r="J10587" i="20"/>
  <c r="J10586" i="20"/>
  <c r="J10585" i="20"/>
  <c r="J10584" i="20"/>
  <c r="J10583" i="20"/>
  <c r="J10582" i="20"/>
  <c r="J10581" i="20"/>
  <c r="J10580" i="20"/>
  <c r="J10579" i="20"/>
  <c r="J10578" i="20"/>
  <c r="J10577" i="20"/>
  <c r="J10576" i="20"/>
  <c r="J10575" i="20"/>
  <c r="J10574" i="20"/>
  <c r="J17350" i="20"/>
  <c r="J20526" i="20" l="1"/>
  <c r="J20525" i="20"/>
  <c r="J20527" i="20"/>
  <c r="J20524" i="20"/>
  <c r="J20523" i="20"/>
  <c r="J20522" i="20"/>
  <c r="J20521" i="20"/>
  <c r="J20520" i="20"/>
  <c r="J20516" i="20"/>
  <c r="J20515" i="20"/>
  <c r="J20518" i="20"/>
  <c r="J20517" i="20"/>
  <c r="J20514" i="20"/>
  <c r="J20513" i="20"/>
  <c r="J20512" i="20"/>
  <c r="J20511" i="20"/>
  <c r="J20510" i="20"/>
  <c r="J10572" i="20"/>
  <c r="J10571" i="20"/>
  <c r="J10570" i="20"/>
  <c r="J10569" i="20"/>
  <c r="J10568" i="20"/>
  <c r="J20216" i="20"/>
  <c r="J10566" i="20"/>
  <c r="J10565" i="20"/>
  <c r="J10564" i="20"/>
  <c r="J10563" i="20"/>
  <c r="J20327" i="20"/>
  <c r="J20508" i="20"/>
  <c r="J20507" i="20"/>
  <c r="J20506" i="20"/>
  <c r="J20505" i="20"/>
  <c r="J20504" i="20"/>
  <c r="J20503" i="20"/>
  <c r="J20502" i="20"/>
  <c r="J20501" i="20"/>
  <c r="J20500" i="20"/>
  <c r="J16775" i="20" l="1"/>
  <c r="J16774" i="20"/>
  <c r="J16773" i="20"/>
  <c r="J16777" i="20"/>
  <c r="J16776" i="20"/>
  <c r="J16772" i="20"/>
  <c r="J16771" i="20"/>
  <c r="J16770" i="20"/>
  <c r="J16768" i="20"/>
  <c r="J16767" i="20"/>
  <c r="J16766" i="20"/>
  <c r="J16765" i="20"/>
  <c r="J16764" i="20"/>
  <c r="J16760" i="20"/>
  <c r="J16762" i="20"/>
  <c r="J16761" i="20"/>
  <c r="J16759" i="20"/>
  <c r="J16758" i="20"/>
  <c r="J16757" i="20"/>
  <c r="J16755" i="20"/>
  <c r="J16754" i="20"/>
  <c r="J16753" i="20"/>
  <c r="J16752" i="20"/>
  <c r="J16751" i="20"/>
  <c r="J16749" i="20"/>
  <c r="J16748" i="20"/>
  <c r="J16747" i="20"/>
  <c r="J16746" i="20"/>
  <c r="J16745" i="20"/>
  <c r="J16743" i="20" l="1"/>
  <c r="J16742" i="20"/>
  <c r="J16741" i="20"/>
  <c r="J16740" i="20"/>
  <c r="J16739" i="20"/>
  <c r="J14452" i="20" l="1"/>
  <c r="J14451" i="20"/>
  <c r="J14450" i="20"/>
  <c r="J14449" i="20"/>
  <c r="J14448" i="20"/>
  <c r="J14447" i="20"/>
  <c r="J14446" i="20"/>
  <c r="J14445" i="20"/>
  <c r="J14444" i="20"/>
  <c r="J14443" i="20"/>
  <c r="J14442" i="20"/>
  <c r="J14441" i="20"/>
  <c r="J14440" i="20"/>
  <c r="J14439" i="20"/>
  <c r="J14438" i="20"/>
  <c r="J14437" i="20"/>
  <c r="J10561" i="20"/>
  <c r="J10560" i="20"/>
  <c r="J10559" i="20"/>
  <c r="J10558" i="20"/>
  <c r="J10557" i="20"/>
  <c r="J10555" i="20"/>
  <c r="J10554" i="20"/>
  <c r="J10553" i="20"/>
  <c r="J10552" i="20"/>
  <c r="J10551" i="20"/>
  <c r="J10549" i="20"/>
  <c r="J10548" i="20"/>
  <c r="J10547" i="20"/>
  <c r="J10546" i="20"/>
  <c r="J10545" i="20"/>
  <c r="J10543" i="20"/>
  <c r="J10542" i="20"/>
  <c r="J10541" i="20"/>
  <c r="J10540" i="20"/>
  <c r="J10539" i="20"/>
  <c r="J10538" i="20"/>
  <c r="J10537" i="20"/>
  <c r="J10536" i="20"/>
  <c r="J10535" i="20"/>
  <c r="J10534" i="20"/>
  <c r="J10533" i="20"/>
  <c r="J10532" i="20"/>
  <c r="J10530" i="20"/>
  <c r="J10529" i="20"/>
  <c r="J10528" i="20"/>
  <c r="J10527" i="20"/>
  <c r="J10526" i="20"/>
  <c r="J10525" i="20"/>
  <c r="J10524" i="20"/>
  <c r="J10523" i="20"/>
  <c r="J10522" i="20"/>
  <c r="J10521" i="20"/>
  <c r="J10520" i="20"/>
  <c r="J10519" i="20"/>
  <c r="J10518" i="20"/>
  <c r="J10517" i="20"/>
  <c r="J10516" i="20"/>
  <c r="J10515" i="20"/>
  <c r="J10514" i="20"/>
  <c r="J10513" i="20"/>
  <c r="J10511" i="20"/>
  <c r="J10510" i="20"/>
  <c r="J10509" i="20"/>
  <c r="J10508" i="20"/>
  <c r="J10507" i="20"/>
  <c r="J10506" i="20"/>
  <c r="J10505" i="20"/>
  <c r="J10504" i="20"/>
  <c r="J10503" i="20"/>
  <c r="J10502" i="20"/>
  <c r="J10500" i="20"/>
  <c r="J10499" i="20"/>
  <c r="J10498" i="20"/>
  <c r="J10497" i="20"/>
  <c r="J10496" i="20"/>
  <c r="J10495" i="20"/>
  <c r="J10494" i="20"/>
  <c r="J10493" i="20"/>
  <c r="J10492" i="20"/>
  <c r="J10491" i="20"/>
  <c r="J10490" i="20"/>
  <c r="J10489" i="20"/>
  <c r="J10488" i="20"/>
  <c r="J10486" i="20"/>
  <c r="J10485" i="20"/>
  <c r="J10484" i="20"/>
  <c r="J10483" i="20"/>
  <c r="J10482" i="20"/>
  <c r="J10481" i="20"/>
  <c r="J10480" i="20"/>
  <c r="J10479" i="20"/>
  <c r="J10477" i="20"/>
  <c r="J10476" i="20"/>
  <c r="J10475" i="20"/>
  <c r="J10474" i="20"/>
  <c r="J10473" i="20"/>
  <c r="J10471" i="20"/>
  <c r="J10470" i="20"/>
  <c r="J10469" i="20"/>
  <c r="J10468" i="20"/>
  <c r="J10467" i="20"/>
  <c r="J10466" i="20"/>
  <c r="J10465" i="20"/>
  <c r="J10464" i="20"/>
  <c r="J10463" i="20"/>
  <c r="J10462" i="20"/>
  <c r="J10460" i="20"/>
  <c r="J10459" i="20"/>
  <c r="J10458" i="20"/>
  <c r="J10456" i="20"/>
  <c r="J10455" i="20"/>
  <c r="J10454" i="20"/>
  <c r="J10453" i="20"/>
  <c r="J10452" i="20"/>
  <c r="J10451" i="20"/>
  <c r="J10450" i="20"/>
  <c r="J10449" i="20"/>
  <c r="J10448" i="20"/>
  <c r="J10446" i="20"/>
  <c r="J10445" i="20"/>
  <c r="J10444" i="20"/>
  <c r="J10443" i="20"/>
  <c r="J10441" i="20"/>
  <c r="J10440" i="20"/>
  <c r="J10439" i="20"/>
  <c r="J10438" i="20"/>
  <c r="J10437" i="20"/>
  <c r="J10435" i="20"/>
  <c r="J10434" i="20"/>
  <c r="J10433" i="20"/>
  <c r="J10432" i="20"/>
  <c r="J10431" i="20"/>
  <c r="J10429" i="20"/>
  <c r="J10428" i="20"/>
  <c r="J10427" i="20"/>
  <c r="J10426" i="20"/>
  <c r="J10425" i="20"/>
  <c r="J10424" i="20"/>
  <c r="J10423" i="20"/>
  <c r="J10422" i="20"/>
  <c r="J10421" i="20"/>
  <c r="J10420" i="20"/>
  <c r="J10419" i="20"/>
  <c r="J10418" i="20"/>
  <c r="J10416" i="20"/>
  <c r="J10415" i="20"/>
  <c r="J10414" i="20"/>
  <c r="J10413" i="20"/>
  <c r="J10412" i="20"/>
  <c r="J10411" i="20"/>
  <c r="J10410" i="20"/>
  <c r="J10409" i="20"/>
  <c r="J10408" i="20"/>
  <c r="J10407" i="20"/>
  <c r="J10406" i="20"/>
  <c r="J10405" i="20"/>
  <c r="J10403" i="20"/>
  <c r="J10402" i="20"/>
  <c r="J10401" i="20"/>
  <c r="J10400" i="20"/>
  <c r="J10399" i="20"/>
  <c r="J10398" i="20"/>
  <c r="J10397" i="20"/>
  <c r="J10395" i="20" l="1"/>
  <c r="J10394" i="20"/>
  <c r="J10393" i="20"/>
  <c r="J10392" i="20"/>
  <c r="J10391" i="20"/>
  <c r="J10390" i="20"/>
  <c r="J10388" i="20"/>
  <c r="J10387" i="20"/>
  <c r="J10386" i="20"/>
  <c r="J10385" i="20"/>
  <c r="J10384" i="20"/>
  <c r="J10383" i="20"/>
  <c r="J10382" i="20"/>
  <c r="J10381" i="20"/>
  <c r="J10380" i="20"/>
  <c r="J10379" i="20"/>
  <c r="J10378" i="20"/>
  <c r="J10377" i="20"/>
  <c r="J10376" i="20"/>
  <c r="J10374" i="20"/>
  <c r="J10373" i="20"/>
  <c r="J10372" i="20"/>
  <c r="J10371" i="20"/>
  <c r="J10370" i="20"/>
  <c r="J10369" i="20"/>
  <c r="J10368" i="20"/>
  <c r="J10367" i="20"/>
  <c r="J10365" i="20"/>
  <c r="J10364" i="20"/>
  <c r="J10363" i="20"/>
  <c r="J10362" i="20"/>
  <c r="J10361" i="20"/>
  <c r="J10360" i="20"/>
  <c r="J10359" i="20"/>
  <c r="J10357" i="20"/>
  <c r="J10356" i="20"/>
  <c r="J10355" i="20"/>
  <c r="J10354" i="20"/>
  <c r="J10353" i="20"/>
  <c r="J10352" i="20"/>
  <c r="J10350" i="20"/>
  <c r="J10349" i="20"/>
  <c r="J10348" i="20"/>
  <c r="J10347" i="20"/>
  <c r="J10346" i="20"/>
  <c r="J10345" i="20"/>
  <c r="J10343" i="20"/>
  <c r="J10342" i="20"/>
  <c r="J10341" i="20"/>
  <c r="J10340" i="20"/>
  <c r="J10339" i="20"/>
  <c r="J10338" i="20"/>
  <c r="J10337" i="20"/>
  <c r="J10336" i="20"/>
  <c r="J10335" i="20"/>
  <c r="J10334" i="20"/>
  <c r="J10333" i="20"/>
  <c r="J10331" i="20"/>
  <c r="J10330" i="20"/>
  <c r="J10329" i="20"/>
  <c r="J10328" i="20"/>
  <c r="J10327" i="20"/>
  <c r="J10326" i="20"/>
  <c r="J10325" i="20"/>
  <c r="J10324" i="20"/>
  <c r="J10323" i="20"/>
  <c r="J10322" i="20"/>
  <c r="J10321" i="20"/>
  <c r="J10319" i="20"/>
  <c r="J10318" i="20"/>
  <c r="J10317" i="20"/>
  <c r="J10316" i="20"/>
  <c r="J10315" i="20"/>
  <c r="J10314" i="20"/>
  <c r="J10313" i="20"/>
  <c r="J10312" i="20"/>
  <c r="J10311" i="20"/>
  <c r="J10310" i="20"/>
  <c r="J10308" i="20"/>
  <c r="J10307" i="20"/>
  <c r="J10306" i="20"/>
  <c r="J10305" i="20"/>
  <c r="J10304" i="20"/>
  <c r="J10303" i="20"/>
  <c r="J10302" i="20"/>
  <c r="J10301" i="20"/>
  <c r="J10300" i="20"/>
  <c r="J10299" i="20"/>
  <c r="J10298" i="20"/>
  <c r="J10297" i="20"/>
  <c r="J10296" i="20"/>
  <c r="J10295" i="20"/>
  <c r="J10294" i="20"/>
  <c r="J10293" i="20"/>
  <c r="J10292" i="20"/>
  <c r="J10291" i="20"/>
  <c r="J10290" i="20"/>
  <c r="J10288" i="20"/>
  <c r="J10287" i="20"/>
  <c r="J10286" i="20"/>
  <c r="J10285" i="20"/>
  <c r="J10284" i="20"/>
  <c r="J10282" i="20"/>
  <c r="J10281" i="20"/>
  <c r="J10280" i="20"/>
  <c r="J10279" i="20"/>
  <c r="J10278" i="20"/>
  <c r="J10277" i="20"/>
  <c r="J10276" i="20"/>
  <c r="J10275" i="20"/>
  <c r="J10274" i="20"/>
  <c r="J10273" i="20"/>
  <c r="J10272" i="20"/>
  <c r="J10271" i="20"/>
  <c r="J10270" i="20"/>
  <c r="J10269" i="20"/>
  <c r="J10268" i="20"/>
  <c r="J10267" i="20"/>
  <c r="J10266" i="20"/>
  <c r="J10265" i="20"/>
  <c r="J10264" i="20"/>
  <c r="J14429" i="20" l="1"/>
  <c r="J14433" i="20"/>
  <c r="J14431" i="20"/>
  <c r="J14435" i="20"/>
  <c r="J14434" i="20"/>
  <c r="J14432" i="20"/>
  <c r="J14430" i="20"/>
  <c r="J14428" i="20"/>
  <c r="J14427" i="20"/>
  <c r="J16737" i="20"/>
  <c r="J16736" i="20"/>
  <c r="J16735" i="20"/>
  <c r="J16734" i="20"/>
  <c r="J16733" i="20"/>
  <c r="J16732" i="20"/>
  <c r="J16731" i="20"/>
  <c r="J16730" i="20"/>
  <c r="J16729" i="20"/>
  <c r="J16728" i="20"/>
  <c r="J16727" i="20"/>
  <c r="J16714" i="20"/>
  <c r="J16713" i="20"/>
  <c r="J16717" i="20"/>
  <c r="J16716" i="20"/>
  <c r="J16715" i="20"/>
  <c r="J16712" i="20"/>
  <c r="J16711" i="20"/>
  <c r="J16710" i="20"/>
  <c r="J16709" i="20"/>
  <c r="J16704" i="20"/>
  <c r="J16725" i="20"/>
  <c r="J16724" i="20"/>
  <c r="J16723" i="20"/>
  <c r="J16722" i="20"/>
  <c r="J16721" i="20"/>
  <c r="J16720" i="20"/>
  <c r="J16719" i="20"/>
  <c r="J16705" i="20"/>
  <c r="J16707" i="20"/>
  <c r="J16706" i="20"/>
  <c r="J16703" i="20"/>
  <c r="J16702" i="20"/>
  <c r="J16700" i="20"/>
  <c r="J16699" i="20"/>
  <c r="J16698" i="20"/>
  <c r="J16697" i="20"/>
  <c r="J14422" i="20"/>
  <c r="J3146" i="20"/>
  <c r="J14425" i="20"/>
  <c r="J14424" i="20"/>
  <c r="J14423" i="20"/>
  <c r="J14421" i="20"/>
  <c r="J14420" i="20"/>
  <c r="J14419" i="20"/>
  <c r="J14418" i="20"/>
  <c r="J14417" i="20"/>
  <c r="J14416" i="20"/>
  <c r="J14415" i="20"/>
  <c r="J14414" i="20"/>
  <c r="J14413" i="20"/>
  <c r="J3173" i="20"/>
  <c r="J3172" i="20"/>
  <c r="J3171" i="20"/>
  <c r="J3170" i="20"/>
  <c r="J3169" i="20"/>
  <c r="J3168" i="20"/>
  <c r="J3167" i="20"/>
  <c r="J3166" i="20"/>
  <c r="J3165" i="20"/>
  <c r="J3162" i="20"/>
  <c r="J3161" i="20"/>
  <c r="J3154" i="20"/>
  <c r="J3151" i="20"/>
  <c r="J10262" i="20"/>
  <c r="J10261" i="20"/>
  <c r="J10260" i="20"/>
  <c r="J10259" i="20"/>
  <c r="J10258" i="20"/>
  <c r="J10257" i="20"/>
  <c r="J10256" i="20"/>
  <c r="J10255" i="20"/>
  <c r="J10254" i="20"/>
  <c r="J10253" i="20"/>
  <c r="J10252" i="20"/>
  <c r="J10250" i="20"/>
  <c r="J10249" i="20"/>
  <c r="J10248" i="20"/>
  <c r="J10247" i="20"/>
  <c r="J10246" i="20"/>
  <c r="J10245" i="20"/>
  <c r="J10244" i="20"/>
  <c r="J10243" i="20"/>
  <c r="J10242" i="20"/>
  <c r="J10241" i="20"/>
  <c r="J10240" i="20"/>
  <c r="J3158" i="20" l="1"/>
  <c r="J3157" i="20"/>
  <c r="J3156" i="20"/>
  <c r="J3155" i="20"/>
  <c r="J3153" i="20"/>
  <c r="J3152" i="20"/>
  <c r="J3150" i="20"/>
  <c r="J3149" i="20"/>
  <c r="J3148" i="20"/>
  <c r="J3147" i="20"/>
  <c r="J3145" i="20"/>
  <c r="J2034" i="20" l="1"/>
  <c r="J2033" i="20"/>
  <c r="J2032" i="20"/>
  <c r="J2031" i="20"/>
  <c r="J2030" i="20"/>
  <c r="J2035" i="20"/>
  <c r="J2029" i="20"/>
  <c r="J2028" i="20"/>
  <c r="J2027" i="20"/>
  <c r="J2026" i="20"/>
  <c r="J11111" i="20"/>
  <c r="J13132" i="20" l="1"/>
  <c r="J14407" i="20" l="1"/>
  <c r="J14406" i="20"/>
  <c r="J14405" i="20"/>
  <c r="J11154" i="20" l="1"/>
  <c r="J11153" i="20"/>
  <c r="J11152" i="20"/>
  <c r="J11151" i="20"/>
  <c r="J11150" i="20"/>
  <c r="J11149" i="20"/>
  <c r="J14411" i="20" l="1"/>
  <c r="J14410" i="20"/>
  <c r="J14409" i="20"/>
  <c r="J14408" i="20"/>
  <c r="J14404" i="20"/>
  <c r="J14403" i="20"/>
  <c r="J14402" i="20"/>
  <c r="J14401" i="20"/>
  <c r="J14400" i="20"/>
  <c r="J14399" i="20"/>
  <c r="J14398" i="20"/>
  <c r="J21520" i="20"/>
  <c r="J21518" i="20"/>
  <c r="J21516" i="20"/>
  <c r="J21514" i="20"/>
  <c r="J21512" i="20"/>
  <c r="J21510" i="20"/>
  <c r="J21508" i="20"/>
  <c r="J21506" i="20"/>
  <c r="J14396" i="20"/>
  <c r="J14395" i="20"/>
  <c r="J14394" i="20"/>
  <c r="J14393" i="20"/>
  <c r="J14392" i="20"/>
  <c r="J14391" i="20"/>
  <c r="J14390" i="20"/>
  <c r="J14389" i="20"/>
  <c r="J14388" i="20"/>
  <c r="J14387" i="20"/>
  <c r="J14386" i="20"/>
  <c r="J14384" i="20"/>
  <c r="J14383" i="20"/>
  <c r="J14382" i="20"/>
  <c r="J14381" i="20"/>
  <c r="J14380" i="20"/>
  <c r="J14379" i="20"/>
  <c r="J14378" i="20"/>
  <c r="J14377" i="20"/>
  <c r="J14376" i="20"/>
  <c r="J14375" i="20"/>
  <c r="J14374" i="20"/>
  <c r="J11763" i="20"/>
  <c r="J14372" i="20"/>
  <c r="J14371" i="20"/>
  <c r="J14370" i="20"/>
  <c r="J14369" i="20"/>
  <c r="J14368" i="20"/>
  <c r="J14367" i="20"/>
  <c r="J21259" i="20"/>
  <c r="J21258" i="20"/>
  <c r="J21257" i="20"/>
  <c r="J21260" i="20"/>
  <c r="J21256" i="20"/>
  <c r="J21255" i="20"/>
  <c r="J21254" i="20"/>
  <c r="J21253" i="20"/>
  <c r="J21252" i="20"/>
  <c r="J11456" i="20"/>
  <c r="J13652" i="20"/>
  <c r="J13653" i="20"/>
  <c r="J13651" i="20"/>
  <c r="J13650" i="20"/>
  <c r="J13649" i="20"/>
  <c r="J13648" i="20"/>
  <c r="J13654" i="20"/>
  <c r="J13647" i="20"/>
  <c r="J13646" i="20"/>
  <c r="J10235" i="20"/>
  <c r="J10238" i="20"/>
  <c r="J10237" i="20"/>
  <c r="J10236" i="20"/>
  <c r="J10234" i="20"/>
  <c r="J10233" i="20"/>
  <c r="J10232" i="20"/>
  <c r="J10231" i="20"/>
  <c r="J12645" i="20"/>
  <c r="J12644" i="20"/>
  <c r="J12643" i="20"/>
  <c r="J12642" i="20"/>
  <c r="J12641" i="20"/>
  <c r="J12640" i="20"/>
  <c r="J12639" i="20"/>
  <c r="J12638" i="20"/>
  <c r="J24259" i="20" l="1"/>
  <c r="J24258" i="20"/>
  <c r="J24257" i="20"/>
  <c r="J24256" i="20"/>
  <c r="J24255" i="20"/>
  <c r="J24253" i="20"/>
  <c r="J24252" i="20"/>
  <c r="J24251" i="20"/>
  <c r="J24250" i="20"/>
  <c r="J24249" i="20"/>
  <c r="J2127" i="20"/>
  <c r="J2126" i="20"/>
  <c r="J2125" i="20"/>
  <c r="J2124" i="20"/>
  <c r="J2123" i="20"/>
  <c r="J3706" i="20"/>
  <c r="J3705" i="20"/>
  <c r="J3704" i="20"/>
  <c r="J3703" i="20"/>
  <c r="J3702" i="20"/>
  <c r="J3701" i="20"/>
  <c r="J3700" i="20"/>
  <c r="J3699" i="20"/>
  <c r="J3697" i="20" l="1"/>
  <c r="J3696" i="20"/>
  <c r="J3695" i="20"/>
  <c r="J3694" i="20"/>
  <c r="J3693" i="20"/>
  <c r="J10229" i="20" l="1"/>
  <c r="J10228" i="20"/>
  <c r="J10227" i="20"/>
  <c r="J10226" i="20"/>
  <c r="J10225" i="20"/>
  <c r="J10224" i="20"/>
  <c r="J16104" i="20" l="1"/>
  <c r="J16103" i="20"/>
  <c r="J16102" i="20"/>
  <c r="J16105" i="20"/>
  <c r="J16101" i="20"/>
  <c r="J16100" i="20"/>
  <c r="J16099" i="20"/>
  <c r="J16098" i="20"/>
  <c r="J16097" i="20"/>
  <c r="J16096" i="20"/>
  <c r="J16095" i="20"/>
  <c r="J16094" i="20"/>
  <c r="J16093" i="20"/>
  <c r="J10222" i="20" l="1"/>
  <c r="J10221" i="20"/>
  <c r="J10220" i="20"/>
  <c r="J10219" i="20"/>
  <c r="J10218" i="20"/>
  <c r="J10217" i="20"/>
  <c r="J10216" i="20"/>
  <c r="J10214" i="20"/>
  <c r="J10213" i="20"/>
  <c r="J10212" i="20"/>
  <c r="J10211" i="20"/>
  <c r="J10210" i="20"/>
  <c r="J10209" i="20"/>
  <c r="J10208" i="20"/>
  <c r="J10206" i="20"/>
  <c r="J10205" i="20"/>
  <c r="J10204" i="20"/>
  <c r="J10203" i="20"/>
  <c r="J10202" i="20"/>
  <c r="J10201" i="20"/>
  <c r="J10200" i="20"/>
  <c r="J10199" i="20"/>
  <c r="J10197" i="20"/>
  <c r="J10196" i="20"/>
  <c r="J10195" i="20"/>
  <c r="J10194" i="20"/>
  <c r="J926" i="20" l="1"/>
  <c r="J925" i="20"/>
  <c r="J924" i="20"/>
  <c r="J923" i="20"/>
  <c r="J922" i="20"/>
  <c r="J921" i="20"/>
  <c r="J920" i="20"/>
  <c r="J919" i="20"/>
  <c r="J918" i="20"/>
  <c r="J915" i="20"/>
  <c r="J914" i="20"/>
  <c r="J916" i="20"/>
  <c r="J913" i="20"/>
  <c r="J912" i="20"/>
  <c r="J911" i="20"/>
  <c r="J3140" i="20"/>
  <c r="J3139" i="20"/>
  <c r="J3138" i="20"/>
  <c r="J3137" i="20"/>
  <c r="J3136" i="20"/>
  <c r="J3135" i="20"/>
  <c r="J3134" i="20"/>
  <c r="J3133" i="20"/>
  <c r="J3132" i="20"/>
  <c r="J3131" i="20"/>
  <c r="J3130" i="20"/>
  <c r="J3127" i="20"/>
  <c r="J3126" i="20"/>
  <c r="J3125" i="20"/>
  <c r="J3124" i="20"/>
  <c r="J3123" i="20"/>
  <c r="J3122" i="20"/>
  <c r="J3121" i="20"/>
  <c r="J3120" i="20"/>
  <c r="J3119" i="20"/>
  <c r="J3118" i="20"/>
  <c r="J3117" i="20"/>
  <c r="J14365" i="20" l="1"/>
  <c r="J14364" i="20"/>
  <c r="J14363" i="20"/>
  <c r="J14362" i="20"/>
  <c r="J14361" i="20"/>
  <c r="J14360" i="20"/>
  <c r="J14359" i="20"/>
  <c r="J14358" i="20"/>
  <c r="J10192" i="20"/>
  <c r="J10191" i="20"/>
  <c r="J10190" i="20"/>
  <c r="J10189" i="20"/>
  <c r="J10188" i="20"/>
  <c r="J10187" i="20"/>
  <c r="J10183" i="20"/>
  <c r="J10185" i="20"/>
  <c r="J10184" i="20"/>
  <c r="J10182" i="20"/>
  <c r="J10181" i="20"/>
  <c r="J10180" i="20"/>
  <c r="J10178" i="20"/>
  <c r="J10177" i="20"/>
  <c r="J10176" i="20"/>
  <c r="J10175" i="20"/>
  <c r="J10174" i="20"/>
  <c r="J10173" i="20"/>
  <c r="J10172" i="20"/>
  <c r="J10171" i="20"/>
  <c r="J10170" i="20"/>
  <c r="J10169" i="20"/>
  <c r="J10168" i="20"/>
  <c r="J10167" i="20"/>
  <c r="J10166" i="20"/>
  <c r="J10163" i="20"/>
  <c r="J10162" i="20"/>
  <c r="J10161" i="20"/>
  <c r="J10164" i="20"/>
  <c r="J10160" i="20"/>
  <c r="J10159" i="20"/>
  <c r="J10158" i="20"/>
  <c r="J10157" i="20"/>
  <c r="J10156" i="20"/>
  <c r="J10155" i="20"/>
  <c r="J10154" i="20"/>
  <c r="J10153" i="20"/>
  <c r="J10152" i="20"/>
  <c r="J10151" i="20"/>
  <c r="J10149" i="20"/>
  <c r="J10148" i="20"/>
  <c r="J10147" i="20"/>
  <c r="J10146" i="20"/>
  <c r="J10145" i="20"/>
  <c r="J10144" i="20"/>
  <c r="J12636" i="20" l="1"/>
  <c r="J12635" i="20"/>
  <c r="J12634" i="20"/>
  <c r="J12633" i="20"/>
  <c r="J12632" i="20"/>
  <c r="J12631" i="20"/>
  <c r="J12630" i="20"/>
  <c r="J12629" i="20"/>
  <c r="J12627" i="20"/>
  <c r="J12626" i="20"/>
  <c r="J12625" i="20"/>
  <c r="J12624" i="20"/>
  <c r="J12623" i="20"/>
  <c r="J12622" i="20"/>
  <c r="J12621" i="20"/>
  <c r="J12620" i="20"/>
  <c r="J10142" i="20"/>
  <c r="J10141" i="20"/>
  <c r="J10140" i="20"/>
  <c r="J10139" i="20"/>
  <c r="J10138" i="20"/>
  <c r="J10136" i="20"/>
  <c r="J10135" i="20"/>
  <c r="J10134" i="20"/>
  <c r="J10132" i="20"/>
  <c r="J10131" i="20"/>
  <c r="J10130" i="20"/>
  <c r="J10129" i="20"/>
  <c r="J10128" i="20"/>
  <c r="J10121" i="20"/>
  <c r="J10120" i="20"/>
  <c r="J10126" i="20"/>
  <c r="J10125" i="20"/>
  <c r="J10124" i="20"/>
  <c r="J10123" i="20"/>
  <c r="J10122" i="20"/>
  <c r="J10119" i="20"/>
  <c r="J10118" i="20"/>
  <c r="J10117" i="20"/>
  <c r="J10116" i="20"/>
  <c r="J10114" i="20"/>
  <c r="J10113" i="20"/>
  <c r="J10112" i="20"/>
  <c r="J10111" i="20"/>
  <c r="J16082" i="20" l="1"/>
  <c r="J16090" i="20"/>
  <c r="J16089" i="20"/>
  <c r="J16088" i="20"/>
  <c r="J16085" i="20"/>
  <c r="J16084" i="20"/>
  <c r="J16083" i="20"/>
  <c r="J16081" i="20"/>
  <c r="J16080" i="20"/>
  <c r="J16077" i="20"/>
  <c r="J16076" i="20"/>
  <c r="J16075" i="20"/>
  <c r="J16070" i="20" l="1"/>
  <c r="J16069" i="20"/>
  <c r="J16072" i="20"/>
  <c r="J16068" i="20"/>
  <c r="J16067" i="20"/>
  <c r="J16066" i="20"/>
  <c r="J16065" i="20"/>
  <c r="J16064" i="20"/>
  <c r="J16063" i="20"/>
  <c r="J16062" i="20"/>
  <c r="J1756" i="20"/>
  <c r="J1759" i="20"/>
  <c r="J1760" i="20"/>
  <c r="J10109" i="20"/>
  <c r="J10108" i="20"/>
  <c r="J10107" i="20"/>
  <c r="J10106" i="20"/>
  <c r="J10105" i="20"/>
  <c r="J10104" i="20"/>
  <c r="J10103" i="20"/>
  <c r="J10101" i="20"/>
  <c r="J10100" i="20"/>
  <c r="J10099" i="20"/>
  <c r="J10098" i="20"/>
  <c r="J10097" i="20"/>
  <c r="J10096" i="20"/>
  <c r="J10095" i="20"/>
  <c r="J10094" i="20"/>
  <c r="J10093" i="20"/>
  <c r="J10092" i="20"/>
  <c r="J10091" i="20"/>
  <c r="J10090" i="20"/>
  <c r="J10087" i="20"/>
  <c r="J10088" i="20"/>
  <c r="J10086" i="20"/>
  <c r="J10085" i="20"/>
  <c r="J10084" i="20"/>
  <c r="J24247" i="20"/>
  <c r="J24246" i="20"/>
  <c r="J24245" i="20"/>
  <c r="J24244" i="20"/>
  <c r="J24243" i="20"/>
  <c r="J24242" i="20"/>
  <c r="J24241" i="20"/>
  <c r="J24240" i="20"/>
  <c r="J24237" i="20"/>
  <c r="J24236" i="20"/>
  <c r="J24235" i="20"/>
  <c r="J24234" i="20"/>
  <c r="J24238" i="20"/>
  <c r="J24233" i="20"/>
  <c r="J24232" i="20"/>
  <c r="J24231" i="20"/>
  <c r="J24230" i="20"/>
  <c r="J24228" i="20"/>
  <c r="J24227" i="20"/>
  <c r="J24226" i="20"/>
  <c r="J24225" i="20"/>
  <c r="J24224" i="20"/>
  <c r="J24222" i="20"/>
  <c r="J24221" i="20"/>
  <c r="J24220" i="20"/>
  <c r="J24219" i="20"/>
  <c r="J24218" i="20"/>
  <c r="J9994" i="20" l="1"/>
  <c r="J10053" i="20"/>
  <c r="J10082" i="20" l="1"/>
  <c r="J10081" i="20"/>
  <c r="J10080" i="20"/>
  <c r="J10079" i="20"/>
  <c r="J10077" i="20"/>
  <c r="J10076" i="20"/>
  <c r="J10075" i="20"/>
  <c r="J10074" i="20"/>
  <c r="J10073" i="20"/>
  <c r="J10071" i="20"/>
  <c r="J10070" i="20"/>
  <c r="J10069" i="20"/>
  <c r="J10068" i="20"/>
  <c r="J10067" i="20"/>
  <c r="J10066" i="20"/>
  <c r="J10065" i="20"/>
  <c r="J10063" i="20"/>
  <c r="J10062" i="20"/>
  <c r="J10061" i="20"/>
  <c r="J10060" i="20"/>
  <c r="J10059" i="20"/>
  <c r="J10058" i="20"/>
  <c r="J10057" i="20"/>
  <c r="J10056" i="20"/>
  <c r="J10055" i="20"/>
  <c r="J10054" i="20"/>
  <c r="J10051" i="20"/>
  <c r="J10050" i="20"/>
  <c r="J10049" i="20"/>
  <c r="J10048" i="20"/>
  <c r="J10047" i="20"/>
  <c r="J10045" i="20"/>
  <c r="J10044" i="20"/>
  <c r="J10043" i="20"/>
  <c r="J10042" i="20"/>
  <c r="J10041" i="20"/>
  <c r="J10040" i="20"/>
  <c r="J10038" i="20"/>
  <c r="J10037" i="20"/>
  <c r="J10036" i="20"/>
  <c r="J10035" i="20"/>
  <c r="J10034" i="20"/>
  <c r="J10033" i="20"/>
  <c r="J10031" i="20"/>
  <c r="J10030" i="20"/>
  <c r="J10029" i="20"/>
  <c r="J10028" i="20"/>
  <c r="J10027" i="20"/>
  <c r="J10026" i="20"/>
  <c r="J10025" i="20"/>
  <c r="J10024" i="20"/>
  <c r="J10023" i="20"/>
  <c r="J10022" i="20"/>
  <c r="J10020" i="20"/>
  <c r="J10019" i="20"/>
  <c r="J10018" i="20"/>
  <c r="J10017" i="20"/>
  <c r="J10016" i="20"/>
  <c r="J10015" i="20"/>
  <c r="J10013" i="20"/>
  <c r="J10012" i="20"/>
  <c r="J10011" i="20"/>
  <c r="J10010" i="20"/>
  <c r="J10009" i="20"/>
  <c r="J10008" i="20"/>
  <c r="J10006" i="20"/>
  <c r="J10005" i="20"/>
  <c r="J10004" i="20"/>
  <c r="J10003" i="20"/>
  <c r="J10001" i="20"/>
  <c r="J10000" i="20"/>
  <c r="J9999" i="20"/>
  <c r="J9998" i="20"/>
  <c r="J9996" i="20"/>
  <c r="J9995" i="20"/>
  <c r="J9993" i="20"/>
  <c r="J9992" i="20"/>
  <c r="J9991" i="20"/>
  <c r="J9988" i="20"/>
  <c r="J9987" i="20"/>
  <c r="J9986" i="20"/>
  <c r="J9985" i="20"/>
  <c r="J9984" i="20"/>
  <c r="J9983" i="20"/>
  <c r="J9989" i="20"/>
  <c r="J9982" i="20"/>
  <c r="J9981" i="20"/>
  <c r="J9980" i="20"/>
  <c r="J9979" i="20"/>
  <c r="J9978" i="20"/>
  <c r="J9977" i="20"/>
  <c r="J9976" i="20"/>
  <c r="J9975" i="20"/>
  <c r="J9974" i="20"/>
  <c r="J9973" i="20"/>
  <c r="J9972" i="20"/>
  <c r="J9971" i="20"/>
  <c r="J9970" i="20"/>
  <c r="J9968" i="20"/>
  <c r="J9967" i="20"/>
  <c r="J9966" i="20"/>
  <c r="J9965" i="20"/>
  <c r="J9964" i="20"/>
  <c r="J9963" i="20"/>
  <c r="J9962" i="20"/>
  <c r="J9961" i="20"/>
  <c r="J9960" i="20"/>
  <c r="J9959" i="20"/>
  <c r="J9958" i="20"/>
  <c r="J9957" i="20"/>
  <c r="J9956" i="20"/>
  <c r="J9955" i="20"/>
  <c r="J9953" i="20"/>
  <c r="J9952" i="20"/>
  <c r="J9951" i="20"/>
  <c r="J9950" i="20"/>
  <c r="J9949" i="20"/>
  <c r="J9948" i="20"/>
  <c r="J9947" i="20"/>
  <c r="J9945" i="20"/>
  <c r="J9944" i="20"/>
  <c r="J9943" i="20"/>
  <c r="J9942" i="20"/>
  <c r="J9941" i="20"/>
  <c r="J9940" i="20"/>
  <c r="J9939" i="20"/>
  <c r="J9937" i="20"/>
  <c r="J9936" i="20"/>
  <c r="J9935" i="20"/>
  <c r="J9934" i="20"/>
  <c r="J9933" i="20"/>
  <c r="J9932" i="20"/>
  <c r="J9931" i="20"/>
  <c r="J9929" i="20"/>
  <c r="J9928" i="20"/>
  <c r="J9927" i="20"/>
  <c r="J9926" i="20"/>
  <c r="J9925" i="20"/>
  <c r="J9924" i="20"/>
  <c r="J9923" i="20"/>
  <c r="J9921" i="20"/>
  <c r="J9920" i="20"/>
  <c r="J9919" i="20"/>
  <c r="J9918" i="20"/>
  <c r="J9917" i="20"/>
  <c r="J9916" i="20"/>
  <c r="J9914" i="20"/>
  <c r="J9913" i="20"/>
  <c r="J9912" i="20"/>
  <c r="J9911" i="20"/>
  <c r="J9910" i="20"/>
  <c r="J9909" i="20"/>
  <c r="J9906" i="20"/>
  <c r="J9907" i="20"/>
  <c r="J9905" i="20"/>
  <c r="J9904" i="20"/>
  <c r="J9903" i="20"/>
  <c r="J9902" i="20"/>
  <c r="J9901" i="20"/>
  <c r="J23166" i="20" l="1"/>
  <c r="J23165" i="20"/>
  <c r="J23164" i="20"/>
  <c r="J23163" i="20"/>
  <c r="J9899" i="20"/>
  <c r="J9898" i="20"/>
  <c r="J9897" i="20"/>
  <c r="J9896" i="20"/>
  <c r="J9895" i="20"/>
  <c r="J9894" i="20"/>
  <c r="J9892" i="20"/>
  <c r="J9891" i="20"/>
  <c r="J9890" i="20"/>
  <c r="J9889" i="20"/>
  <c r="J9888" i="20"/>
  <c r="J9887" i="20"/>
  <c r="J9886" i="20"/>
  <c r="J9885" i="20"/>
  <c r="J9884" i="20"/>
  <c r="J9883" i="20"/>
  <c r="J9881" i="20"/>
  <c r="J9880" i="20"/>
  <c r="J9879" i="20"/>
  <c r="J9878" i="20"/>
  <c r="J9875" i="20"/>
  <c r="J9876" i="20"/>
  <c r="J9874" i="20"/>
  <c r="J9873" i="20"/>
  <c r="J9872" i="20"/>
  <c r="J9871" i="20"/>
  <c r="J9870" i="20"/>
  <c r="J9869" i="20"/>
  <c r="J9868" i="20"/>
  <c r="J9867" i="20"/>
  <c r="J9866" i="20"/>
  <c r="J9864" i="20"/>
  <c r="J9863" i="20"/>
  <c r="J9862" i="20"/>
  <c r="J9860" i="20"/>
  <c r="J9859" i="20"/>
  <c r="J9858" i="20"/>
  <c r="J9857" i="20"/>
  <c r="J9856" i="20"/>
  <c r="J9854" i="20"/>
  <c r="J9853" i="20"/>
  <c r="J9852" i="20"/>
  <c r="J9849" i="20" l="1"/>
  <c r="J9848" i="20"/>
  <c r="J9850" i="20"/>
  <c r="J9847" i="20"/>
  <c r="J9846" i="20"/>
  <c r="J9845" i="20"/>
  <c r="J9844" i="20"/>
  <c r="J9843" i="20"/>
  <c r="J9842" i="20"/>
  <c r="J9841" i="20"/>
  <c r="J9839" i="20"/>
  <c r="J9838" i="20"/>
  <c r="J9837" i="20"/>
  <c r="J9836" i="20"/>
  <c r="J9835" i="20"/>
  <c r="J9834" i="20"/>
  <c r="J9833" i="20"/>
  <c r="J9832" i="20"/>
  <c r="J9830" i="20"/>
  <c r="J9829" i="20"/>
  <c r="J9828" i="20"/>
  <c r="J9826" i="20"/>
  <c r="J9825" i="20"/>
  <c r="J9824" i="20"/>
  <c r="J9820" i="20"/>
  <c r="J9819" i="20"/>
  <c r="J9818" i="20"/>
  <c r="J9817" i="20"/>
  <c r="J9816" i="20"/>
  <c r="J9815" i="20"/>
  <c r="J9822" i="20"/>
  <c r="J9821" i="20"/>
  <c r="J9814" i="20"/>
  <c r="J9812" i="20"/>
  <c r="J9811" i="20"/>
  <c r="J9810" i="20"/>
  <c r="J9807" i="20"/>
  <c r="J9808" i="20"/>
  <c r="J9806" i="20"/>
  <c r="J9805" i="20"/>
  <c r="J9804" i="20"/>
  <c r="J9802" i="20"/>
  <c r="J9801" i="20"/>
  <c r="J9800" i="20"/>
  <c r="J9799" i="20"/>
  <c r="J9798" i="20"/>
  <c r="J9796" i="20"/>
  <c r="J9795" i="20"/>
  <c r="J9794" i="20"/>
  <c r="J9793" i="20"/>
  <c r="J9792" i="20"/>
  <c r="J9790" i="20"/>
  <c r="J9789" i="20"/>
  <c r="J9788" i="20"/>
  <c r="J9787" i="20"/>
  <c r="J9786" i="20"/>
  <c r="J9785" i="20"/>
  <c r="J9784" i="20"/>
  <c r="J9782" i="20"/>
  <c r="J9781" i="20"/>
  <c r="J9780" i="20"/>
  <c r="J9779" i="20"/>
  <c r="J9778" i="20"/>
  <c r="J9777" i="20"/>
  <c r="J9776" i="20"/>
  <c r="J9774" i="20"/>
  <c r="J9773" i="20"/>
  <c r="J9772" i="20"/>
  <c r="J9771" i="20"/>
  <c r="J9769" i="20"/>
  <c r="J9768" i="20"/>
  <c r="J9767" i="20"/>
  <c r="J9766" i="20"/>
  <c r="J9765" i="20"/>
  <c r="J9764" i="20"/>
  <c r="J9763" i="20"/>
  <c r="J9762" i="20"/>
  <c r="J9761" i="20"/>
  <c r="J9760" i="20"/>
  <c r="J9759" i="20"/>
  <c r="J9758" i="20"/>
  <c r="J9757" i="20"/>
  <c r="J20497" i="20"/>
  <c r="J20496" i="20"/>
  <c r="J20495" i="20"/>
  <c r="J20494" i="20"/>
  <c r="J20493" i="20"/>
  <c r="J20492" i="20"/>
  <c r="J20498" i="20"/>
  <c r="J20491" i="20"/>
  <c r="J20490" i="20"/>
  <c r="J20489" i="20"/>
  <c r="J20488" i="20"/>
  <c r="J9755" i="20"/>
  <c r="J9754" i="20"/>
  <c r="J9753" i="20"/>
  <c r="J9752" i="20"/>
  <c r="J9751" i="20"/>
  <c r="J20485" i="20" l="1"/>
  <c r="J20486" i="20"/>
  <c r="J20484" i="20"/>
  <c r="J20483" i="20"/>
  <c r="J20482" i="20"/>
  <c r="J9749" i="20"/>
  <c r="J9748" i="20"/>
  <c r="J9747" i="20"/>
  <c r="J9746" i="20"/>
  <c r="J9745" i="20"/>
  <c r="J9741" i="20" l="1"/>
  <c r="J9740" i="20" l="1"/>
  <c r="J9742" i="20" l="1"/>
  <c r="J9738" i="20"/>
  <c r="J9743" i="20"/>
  <c r="J9739" i="20"/>
  <c r="J9737" i="20"/>
  <c r="J9736" i="20"/>
  <c r="J9735" i="20"/>
  <c r="J9733" i="20" l="1"/>
  <c r="J9732" i="20"/>
  <c r="J9731" i="20"/>
  <c r="J9730" i="20"/>
  <c r="J9729" i="20"/>
  <c r="J9728" i="20"/>
  <c r="J9727" i="20"/>
  <c r="J9726" i="20"/>
  <c r="J9725" i="20"/>
  <c r="J9724" i="20"/>
  <c r="J9723" i="20"/>
  <c r="J9722" i="20"/>
  <c r="J9721" i="20"/>
  <c r="J9720" i="20"/>
  <c r="J9706" i="20"/>
  <c r="J9718" i="20"/>
  <c r="J9716" i="20"/>
  <c r="J9715" i="20"/>
  <c r="J9714" i="20"/>
  <c r="J9713" i="20"/>
  <c r="J9712" i="20"/>
  <c r="J9711" i="20"/>
  <c r="J9717" i="20"/>
  <c r="J9710" i="20"/>
  <c r="J9709" i="20"/>
  <c r="J9708" i="20"/>
  <c r="J9707" i="20"/>
  <c r="J9705" i="20"/>
  <c r="J9700" i="20" l="1"/>
  <c r="J9703" i="20"/>
  <c r="J9702" i="20"/>
  <c r="J9701" i="20"/>
  <c r="J9699" i="20"/>
  <c r="J9698" i="20"/>
  <c r="J9696" i="20"/>
  <c r="J9695" i="20"/>
  <c r="J9694" i="20"/>
  <c r="J9693" i="20"/>
  <c r="J9692" i="20"/>
  <c r="J9691" i="20"/>
  <c r="J9690" i="20"/>
  <c r="J9689" i="20"/>
  <c r="J9687" i="20"/>
  <c r="J9686" i="20"/>
  <c r="J9685" i="20"/>
  <c r="J9684" i="20"/>
  <c r="J9683" i="20"/>
  <c r="J9679" i="20"/>
  <c r="J9678" i="20"/>
  <c r="J9681" i="20"/>
  <c r="J9680" i="20"/>
  <c r="J9677" i="20"/>
  <c r="J9676" i="20"/>
  <c r="J9675" i="20"/>
  <c r="J9674" i="20"/>
  <c r="J9673" i="20"/>
  <c r="J9671" i="20"/>
  <c r="J9670" i="20"/>
  <c r="J9669" i="20"/>
  <c r="J9668" i="20"/>
  <c r="J9667" i="20"/>
  <c r="J9666" i="20"/>
  <c r="J9665" i="20"/>
  <c r="J23161" i="20"/>
  <c r="J23160" i="20"/>
  <c r="J23159" i="20"/>
  <c r="J23158" i="20"/>
  <c r="J21468" i="20"/>
  <c r="J21467" i="20"/>
  <c r="J21466" i="20"/>
  <c r="J21465" i="20"/>
  <c r="J21464" i="20"/>
  <c r="J23155" i="20"/>
  <c r="J23154" i="20"/>
  <c r="J23156" i="20"/>
  <c r="J23153" i="20"/>
  <c r="J23152" i="20"/>
  <c r="J23151" i="20"/>
  <c r="J21250" i="20"/>
  <c r="J21249" i="20"/>
  <c r="J21248" i="20"/>
  <c r="J21247" i="20"/>
  <c r="J21246" i="20"/>
  <c r="J21245" i="20"/>
  <c r="J21243" i="20"/>
  <c r="J21242" i="20"/>
  <c r="J21241" i="20"/>
  <c r="J21240" i="20"/>
  <c r="J21239" i="20"/>
  <c r="J21238" i="20"/>
  <c r="J23748" i="20"/>
  <c r="J23747" i="20"/>
  <c r="J23742" i="20"/>
  <c r="J5478" i="20" l="1"/>
  <c r="J5477" i="20"/>
  <c r="J5476" i="20"/>
  <c r="J5475" i="20"/>
  <c r="J5474" i="20"/>
  <c r="J5473" i="20"/>
  <c r="J5472" i="20"/>
  <c r="J5471" i="20"/>
  <c r="J14356" i="20"/>
  <c r="J14355" i="20"/>
  <c r="J14354" i="20"/>
  <c r="J14353" i="20"/>
  <c r="J14349" i="20"/>
  <c r="J14351" i="20"/>
  <c r="J14350" i="20"/>
  <c r="J14348" i="20"/>
  <c r="J23149" i="20"/>
  <c r="J23148" i="20"/>
  <c r="J23147" i="20"/>
  <c r="J23146" i="20"/>
  <c r="J11761" i="20"/>
  <c r="J11760" i="20"/>
  <c r="J11759" i="20"/>
  <c r="J11758" i="20"/>
  <c r="J11757" i="20"/>
  <c r="J11756" i="20"/>
  <c r="J12618" i="20"/>
  <c r="J12617" i="20"/>
  <c r="J12616" i="20"/>
  <c r="J12615" i="20"/>
  <c r="J12614" i="20"/>
  <c r="J12613" i="20"/>
  <c r="J12612" i="20"/>
  <c r="J12611" i="20"/>
  <c r="J3688" i="20"/>
  <c r="J3691" i="20"/>
  <c r="J3690" i="20"/>
  <c r="J3689" i="20"/>
  <c r="J3687" i="20"/>
  <c r="J23144" i="20"/>
  <c r="J23143" i="20"/>
  <c r="J23142" i="20"/>
  <c r="J23141" i="20"/>
  <c r="J11451" i="20"/>
  <c r="J11454" i="20"/>
  <c r="J11453" i="20"/>
  <c r="J11452" i="20"/>
  <c r="J11450" i="20"/>
  <c r="J11449" i="20"/>
  <c r="J11448" i="20"/>
  <c r="J11447" i="20"/>
  <c r="J11446" i="20"/>
  <c r="J11445" i="20"/>
  <c r="J11443" i="20"/>
  <c r="J11442" i="20"/>
  <c r="J11441" i="20"/>
  <c r="J11440" i="20"/>
  <c r="J11439" i="20"/>
  <c r="J11438" i="20"/>
  <c r="J11437" i="20"/>
  <c r="J11436" i="20"/>
  <c r="J9662" i="20" l="1"/>
  <c r="J9655" i="20"/>
  <c r="J9654" i="20"/>
  <c r="J9653" i="20"/>
  <c r="J9652" i="20"/>
  <c r="J9651" i="20"/>
  <c r="J9650" i="20"/>
  <c r="J13146" i="20"/>
  <c r="J12608" i="20"/>
  <c r="J12606" i="20"/>
  <c r="J12605" i="20"/>
  <c r="J12604" i="20"/>
  <c r="J12609" i="20"/>
  <c r="J12607" i="20"/>
  <c r="J12603" i="20"/>
  <c r="J12602" i="20"/>
  <c r="J12601" i="20"/>
  <c r="J12600" i="20"/>
  <c r="J12599" i="20"/>
  <c r="J12598" i="20"/>
  <c r="J12597" i="20"/>
  <c r="J14346" i="20"/>
  <c r="J14345" i="20"/>
  <c r="J14344" i="20"/>
  <c r="J21462" i="20" l="1"/>
  <c r="J21460" i="20"/>
  <c r="J21459" i="20"/>
  <c r="J21457" i="20"/>
  <c r="J21456" i="20"/>
  <c r="J21455" i="20"/>
  <c r="J21485" i="20"/>
  <c r="J15047" i="20"/>
  <c r="J15046" i="20"/>
  <c r="J15045" i="20"/>
  <c r="J15044" i="20"/>
  <c r="J15043" i="20"/>
  <c r="J15042" i="20"/>
  <c r="J15041" i="20"/>
  <c r="J15040" i="20"/>
  <c r="J9663" i="20"/>
  <c r="J9661" i="20"/>
  <c r="J9660" i="20"/>
  <c r="J9659" i="20"/>
  <c r="J9658" i="20"/>
  <c r="J9657" i="20"/>
  <c r="J9648" i="20"/>
  <c r="J9647" i="20"/>
  <c r="J9646" i="20"/>
  <c r="J9645" i="20"/>
  <c r="J9644" i="20"/>
  <c r="J9643" i="20"/>
  <c r="J9642" i="20"/>
  <c r="J9640" i="20"/>
  <c r="J9639" i="20"/>
  <c r="J9638" i="20"/>
  <c r="J9637" i="20"/>
  <c r="J9636" i="20"/>
  <c r="J9635" i="20"/>
  <c r="J9634" i="20"/>
  <c r="J9632" i="20"/>
  <c r="J9631" i="20"/>
  <c r="J9630" i="20"/>
  <c r="J9629" i="20"/>
  <c r="J9628" i="20"/>
  <c r="J9627" i="20"/>
  <c r="J9626" i="20"/>
  <c r="J9624" i="20"/>
  <c r="J9623" i="20"/>
  <c r="J9622" i="20"/>
  <c r="J9621" i="20"/>
  <c r="J9620" i="20"/>
  <c r="J9618" i="20"/>
  <c r="J9617" i="20"/>
  <c r="J9616" i="20"/>
  <c r="J9614" i="20"/>
  <c r="J9613" i="20"/>
  <c r="J9612" i="20"/>
  <c r="J9611" i="20"/>
  <c r="J9610" i="20"/>
  <c r="J9609" i="20"/>
  <c r="J9608" i="20"/>
  <c r="J9605" i="20"/>
  <c r="J9606" i="20"/>
  <c r="J9604" i="20"/>
  <c r="J9603" i="20"/>
  <c r="J9602" i="20"/>
  <c r="J9601" i="20"/>
  <c r="J9600" i="20"/>
  <c r="J9598" i="20"/>
  <c r="J9597" i="20"/>
  <c r="J9596" i="20"/>
  <c r="J9595" i="20"/>
  <c r="J9594" i="20"/>
  <c r="J9593" i="20"/>
  <c r="J9591" i="20"/>
  <c r="J9590" i="20"/>
  <c r="J9589" i="20"/>
  <c r="J9588" i="20"/>
  <c r="J9587" i="20"/>
  <c r="J9586" i="20"/>
  <c r="J9583" i="20"/>
  <c r="J9582" i="20"/>
  <c r="J9581" i="20"/>
  <c r="J9580" i="20"/>
  <c r="J9584" i="20"/>
  <c r="J9579" i="20"/>
  <c r="J9578" i="20"/>
  <c r="J21234" i="20"/>
  <c r="J21235" i="20"/>
  <c r="J21236" i="20"/>
  <c r="J21233" i="20"/>
  <c r="J21232" i="20"/>
  <c r="J21231" i="20"/>
  <c r="J21229" i="20"/>
  <c r="J21228" i="20"/>
  <c r="J21227" i="20"/>
  <c r="J21226" i="20"/>
  <c r="J21224" i="20"/>
  <c r="J21223" i="20"/>
  <c r="J21222" i="20"/>
  <c r="J21220" i="20"/>
  <c r="J21219" i="20"/>
  <c r="J21217" i="20"/>
  <c r="J21216" i="20"/>
  <c r="J21215" i="20"/>
  <c r="J21214" i="20"/>
  <c r="J21212" i="20"/>
  <c r="J21211" i="20"/>
  <c r="J21210" i="20"/>
  <c r="J21209" i="20"/>
  <c r="J21207" i="20"/>
  <c r="J21206" i="20"/>
  <c r="J21205" i="20"/>
  <c r="J21204" i="20"/>
  <c r="J21202" i="20"/>
  <c r="J21201" i="20"/>
  <c r="J21200" i="20"/>
  <c r="J21199" i="20"/>
  <c r="J21196" i="20"/>
  <c r="J21197" i="20"/>
  <c r="J21195" i="20"/>
  <c r="J21194" i="20"/>
  <c r="J21192" i="20"/>
  <c r="J21191" i="20"/>
  <c r="J21190" i="20"/>
  <c r="J14342" i="20"/>
  <c r="J13637" i="20"/>
  <c r="J13636" i="20"/>
  <c r="J13635" i="20"/>
  <c r="J13341" i="20"/>
  <c r="J13340" i="20"/>
  <c r="J13339" i="20"/>
  <c r="J13338" i="20"/>
  <c r="J13337" i="20"/>
  <c r="J13334" i="20"/>
  <c r="J13333" i="20"/>
  <c r="J13332" i="20"/>
  <c r="J13335" i="20"/>
  <c r="J13331" i="20"/>
  <c r="J13330" i="20"/>
  <c r="J13329" i="20"/>
  <c r="J13328" i="20"/>
  <c r="J12593" i="20"/>
  <c r="J12595" i="20"/>
  <c r="J12594" i="20"/>
  <c r="J12592" i="20"/>
  <c r="J12591" i="20"/>
  <c r="J12590" i="20"/>
  <c r="J12589" i="20"/>
  <c r="J12588" i="20"/>
  <c r="J12587" i="20"/>
  <c r="J12585" i="20"/>
  <c r="J12584" i="20"/>
  <c r="J12583" i="20"/>
  <c r="J12582" i="20"/>
  <c r="J12581" i="20"/>
  <c r="J12580" i="20"/>
  <c r="J12579" i="20"/>
  <c r="J12578" i="20"/>
  <c r="J12575" i="20"/>
  <c r="J12574" i="20"/>
  <c r="J12576" i="20"/>
  <c r="J12573" i="20"/>
  <c r="J12572" i="20"/>
  <c r="J12571" i="20"/>
  <c r="J12570" i="20"/>
  <c r="J12569" i="20"/>
  <c r="J5469" i="20"/>
  <c r="J5468" i="20"/>
  <c r="J5467" i="20"/>
  <c r="J5466" i="20"/>
  <c r="J5465" i="20"/>
  <c r="J5464" i="20"/>
  <c r="J5463" i="20"/>
  <c r="J5460" i="20"/>
  <c r="J5459" i="20"/>
  <c r="J5458" i="20"/>
  <c r="J5457" i="20"/>
  <c r="J5456" i="20"/>
  <c r="J5461" i="20"/>
  <c r="J5455" i="20"/>
  <c r="J23137" i="20"/>
  <c r="J23136" i="20"/>
  <c r="J23139" i="20"/>
  <c r="J23138" i="20"/>
  <c r="J23135" i="20"/>
  <c r="J23134" i="20"/>
  <c r="J23132" i="20"/>
  <c r="J23131" i="20"/>
  <c r="J23130" i="20"/>
  <c r="J23129" i="20"/>
  <c r="J23127" i="20"/>
  <c r="J23126" i="20"/>
  <c r="J23125" i="20"/>
  <c r="J23124" i="20"/>
  <c r="J23123" i="20"/>
  <c r="J23121" i="20"/>
  <c r="J23120" i="20"/>
  <c r="J23119" i="20"/>
  <c r="J23118" i="20"/>
  <c r="J23117" i="20"/>
  <c r="J23114" i="20"/>
  <c r="J23115" i="20"/>
  <c r="J23113" i="20"/>
  <c r="J23112" i="20"/>
  <c r="J23111" i="20"/>
  <c r="J21188" i="20"/>
  <c r="J23109" i="20"/>
  <c r="J23108" i="20"/>
  <c r="J23107" i="20"/>
  <c r="J23106" i="20"/>
  <c r="J23805" i="20" l="1"/>
  <c r="J23804" i="20"/>
  <c r="J23803" i="20"/>
  <c r="J23802" i="20"/>
  <c r="J13129" i="20"/>
  <c r="J13128" i="20"/>
  <c r="J13130" i="20"/>
  <c r="J13127" i="20"/>
  <c r="J13126" i="20"/>
  <c r="J13125" i="20"/>
  <c r="J13124" i="20"/>
  <c r="J9576" i="20"/>
  <c r="J9575" i="20"/>
  <c r="J9574" i="20"/>
  <c r="J9572" i="20"/>
  <c r="J9571" i="20"/>
  <c r="J9570" i="20"/>
  <c r="J9568" i="20"/>
  <c r="J9567" i="20"/>
  <c r="J9566" i="20"/>
  <c r="J9564" i="20"/>
  <c r="J9563" i="20"/>
  <c r="J9562" i="20"/>
  <c r="J9560" i="20"/>
  <c r="J9559" i="20"/>
  <c r="J9558" i="20"/>
  <c r="J9556" i="20"/>
  <c r="J9555" i="20"/>
  <c r="J9554" i="20"/>
  <c r="J9552" i="20"/>
  <c r="J9551" i="20"/>
  <c r="J9550" i="20"/>
  <c r="J9549" i="20"/>
  <c r="J9548" i="20"/>
  <c r="J9546" i="20"/>
  <c r="J9545" i="20"/>
  <c r="J9544" i="20"/>
  <c r="J9543" i="20"/>
  <c r="J9541" i="20"/>
  <c r="J9540" i="20"/>
  <c r="J9539" i="20"/>
  <c r="J9537" i="20"/>
  <c r="J9536" i="20"/>
  <c r="J9535" i="20"/>
  <c r="J9533" i="20"/>
  <c r="J9532" i="20"/>
  <c r="J9531" i="20"/>
  <c r="J9529" i="20"/>
  <c r="J9528" i="20"/>
  <c r="J9527" i="20"/>
  <c r="J9525" i="20"/>
  <c r="J9524" i="20"/>
  <c r="J9523" i="20"/>
  <c r="J9521" i="20"/>
  <c r="J9520" i="20"/>
  <c r="J9519" i="20"/>
  <c r="J9517" i="20"/>
  <c r="J9516" i="20"/>
  <c r="J9515" i="20"/>
  <c r="J9514" i="20"/>
  <c r="J9512" i="20"/>
  <c r="J9511" i="20"/>
  <c r="J9510" i="20"/>
  <c r="J9509" i="20"/>
  <c r="J9508" i="20"/>
  <c r="J9507" i="20"/>
  <c r="J9505" i="20"/>
  <c r="J9504" i="20"/>
  <c r="J9503" i="20"/>
  <c r="J9502" i="20"/>
  <c r="J9501" i="20"/>
  <c r="J9500" i="20"/>
  <c r="J9498" i="20"/>
  <c r="J9497" i="20"/>
  <c r="J9496" i="20"/>
  <c r="J9495" i="20"/>
  <c r="J9494" i="20"/>
  <c r="J9493" i="20"/>
  <c r="J9491" i="20"/>
  <c r="J9490" i="20"/>
  <c r="J9489" i="20"/>
  <c r="J9488" i="20"/>
  <c r="J9487" i="20"/>
  <c r="J9486" i="20"/>
  <c r="J9484" i="20"/>
  <c r="J9483" i="20"/>
  <c r="J9482" i="20"/>
  <c r="J9481" i="20"/>
  <c r="J9480" i="20"/>
  <c r="J9479" i="20"/>
  <c r="J9477" i="20"/>
  <c r="J9476" i="20"/>
  <c r="J9475" i="20"/>
  <c r="J9474" i="20"/>
  <c r="J9473" i="20"/>
  <c r="J9472" i="20"/>
  <c r="J9470" i="20"/>
  <c r="J9469" i="20"/>
  <c r="J9468" i="20"/>
  <c r="J9467" i="20"/>
  <c r="J9466" i="20"/>
  <c r="J9465" i="20"/>
  <c r="J9463" i="20"/>
  <c r="J9462" i="20"/>
  <c r="J9461" i="20"/>
  <c r="J9460" i="20"/>
  <c r="J9459" i="20"/>
  <c r="J9458" i="20"/>
  <c r="J9456" i="20"/>
  <c r="J9455" i="20"/>
  <c r="J9454" i="20"/>
  <c r="J9453" i="20"/>
  <c r="J9451" i="20"/>
  <c r="J9450" i="20"/>
  <c r="J9449" i="20"/>
  <c r="J9447" i="20"/>
  <c r="J9446" i="20"/>
  <c r="J9445" i="20"/>
  <c r="J9444" i="20"/>
  <c r="J9443" i="20"/>
  <c r="J9442" i="20"/>
  <c r="J9440" i="20"/>
  <c r="J9439" i="20"/>
  <c r="J9438" i="20"/>
  <c r="J9437" i="20"/>
  <c r="J9436" i="20"/>
  <c r="J9435" i="20"/>
  <c r="J9433" i="20"/>
  <c r="J9432" i="20"/>
  <c r="J9431" i="20"/>
  <c r="J9430" i="20"/>
  <c r="J9429" i="20"/>
  <c r="J9428" i="20"/>
  <c r="J9426" i="20"/>
  <c r="J9425" i="20"/>
  <c r="J9424" i="20"/>
  <c r="J9423" i="20"/>
  <c r="J9422" i="20"/>
  <c r="J9421" i="20"/>
  <c r="J9419" i="20"/>
  <c r="J9418" i="20"/>
  <c r="J9417" i="20"/>
  <c r="J9416" i="20"/>
  <c r="J9415" i="20"/>
  <c r="J9414" i="20"/>
  <c r="J9412" i="20"/>
  <c r="J9411" i="20"/>
  <c r="J9410" i="20"/>
  <c r="J9409" i="20"/>
  <c r="J9408" i="20"/>
  <c r="J9407" i="20"/>
  <c r="J9405" i="20"/>
  <c r="J9404" i="20"/>
  <c r="J9403" i="20"/>
  <c r="J9402" i="20"/>
  <c r="J9401" i="20"/>
  <c r="J9400" i="20"/>
  <c r="J9398" i="20"/>
  <c r="J9397" i="20"/>
  <c r="J9396" i="20"/>
  <c r="J9395" i="20"/>
  <c r="J9394" i="20"/>
  <c r="J9393" i="20"/>
  <c r="J9391" i="20"/>
  <c r="J9390" i="20"/>
  <c r="J9389" i="20"/>
  <c r="J9388" i="20"/>
  <c r="J9387" i="20"/>
  <c r="J9386" i="20"/>
  <c r="J9384" i="20"/>
  <c r="J9383" i="20"/>
  <c r="J9382" i="20"/>
  <c r="J9381" i="20"/>
  <c r="J9380" i="20"/>
  <c r="J9379" i="20"/>
  <c r="J9377" i="20"/>
  <c r="J9376" i="20"/>
  <c r="J9375" i="20"/>
  <c r="J9374" i="20"/>
  <c r="J9373" i="20"/>
  <c r="J9372" i="20"/>
  <c r="J9370" i="20"/>
  <c r="J9369" i="20"/>
  <c r="J9368" i="20"/>
  <c r="J9367" i="20"/>
  <c r="J9366" i="20"/>
  <c r="J9365" i="20"/>
  <c r="J9363" i="20"/>
  <c r="J9362" i="20"/>
  <c r="J9361" i="20"/>
  <c r="J9360" i="20"/>
  <c r="J9359" i="20"/>
  <c r="J9358" i="20"/>
  <c r="J9356" i="20"/>
  <c r="J9355" i="20"/>
  <c r="J9354" i="20"/>
  <c r="J9353" i="20"/>
  <c r="J9352" i="20"/>
  <c r="J9351" i="20"/>
  <c r="J9350" i="20"/>
  <c r="J9348" i="20"/>
  <c r="J9347" i="20"/>
  <c r="J9346" i="20"/>
  <c r="J9345" i="20"/>
  <c r="J9344" i="20"/>
  <c r="J9343" i="20"/>
  <c r="J9342" i="20"/>
  <c r="J9340" i="20"/>
  <c r="J9339" i="20"/>
  <c r="J9338" i="20"/>
  <c r="J9336" i="20"/>
  <c r="J9335" i="20"/>
  <c r="J9334" i="20"/>
  <c r="J9332" i="20"/>
  <c r="J9331" i="20"/>
  <c r="J9330" i="20"/>
  <c r="J9328" i="20"/>
  <c r="J9327" i="20"/>
  <c r="J9326" i="20"/>
  <c r="J9324" i="20"/>
  <c r="J9323" i="20"/>
  <c r="J9322" i="20"/>
  <c r="J16058" i="20" l="1"/>
  <c r="J16043" i="20"/>
  <c r="J16059" i="20"/>
  <c r="J16057" i="20"/>
  <c r="J16056" i="20"/>
  <c r="J16055" i="20"/>
  <c r="J16054" i="20"/>
  <c r="J16053" i="20"/>
  <c r="J16052" i="20"/>
  <c r="J16051" i="20"/>
  <c r="J16050" i="20"/>
  <c r="J16049" i="20"/>
  <c r="J16048" i="20"/>
  <c r="J16047" i="20"/>
  <c r="J16046" i="20"/>
  <c r="J16045" i="20"/>
  <c r="J16044" i="20"/>
  <c r="J16042" i="20"/>
  <c r="J2674" i="20" l="1"/>
  <c r="J2673" i="20"/>
  <c r="J2672" i="20"/>
  <c r="J2671" i="20"/>
  <c r="J2670" i="20"/>
  <c r="J2669" i="20"/>
  <c r="J2668" i="20"/>
  <c r="J2667" i="20"/>
  <c r="J2666" i="20"/>
  <c r="J2665" i="20"/>
  <c r="J2655" i="20"/>
  <c r="J12567" i="20" l="1"/>
  <c r="J12566" i="20"/>
  <c r="J12565" i="20"/>
  <c r="J12564" i="20"/>
  <c r="J12563" i="20"/>
  <c r="J12562" i="20"/>
  <c r="J14337" i="20"/>
  <c r="J14340" i="20"/>
  <c r="J14339" i="20"/>
  <c r="J14338" i="20"/>
  <c r="J14336" i="20"/>
  <c r="J14335" i="20"/>
  <c r="J14334" i="20"/>
  <c r="J14333" i="20"/>
  <c r="J14332" i="20"/>
  <c r="J15595" i="20"/>
  <c r="J228" i="20" l="1"/>
  <c r="J227" i="20"/>
  <c r="J226" i="20"/>
  <c r="J225" i="20"/>
  <c r="J224" i="20"/>
  <c r="J2804" i="20" l="1"/>
  <c r="J2805" i="20"/>
  <c r="J12558" i="20"/>
  <c r="J12560" i="20"/>
  <c r="J12559" i="20"/>
  <c r="J12557" i="20"/>
  <c r="J12556" i="20"/>
  <c r="J12555" i="20"/>
  <c r="J15265" i="20"/>
  <c r="J15264" i="20"/>
  <c r="J15263" i="20"/>
  <c r="J15262" i="20"/>
  <c r="J15261" i="20"/>
  <c r="J15260" i="20"/>
  <c r="J9320" i="20" l="1"/>
  <c r="J9319" i="20"/>
  <c r="J9318" i="20"/>
  <c r="J9317" i="20"/>
  <c r="J11434" i="20"/>
  <c r="J11433" i="20"/>
  <c r="J11432" i="20"/>
  <c r="J11431" i="20"/>
  <c r="J11430" i="20"/>
  <c r="J11429" i="20"/>
  <c r="J11428" i="20"/>
  <c r="J11427" i="20"/>
  <c r="J11426" i="20"/>
  <c r="J11425" i="20"/>
  <c r="J11424" i="20"/>
  <c r="J11423" i="20"/>
  <c r="J11422" i="20"/>
  <c r="J11421" i="20"/>
  <c r="J11420" i="20"/>
  <c r="J11419" i="20"/>
  <c r="J11418" i="20"/>
  <c r="J11754" i="20"/>
  <c r="J11753" i="20"/>
  <c r="J11752" i="20"/>
  <c r="J11751" i="20"/>
  <c r="J11750" i="20"/>
  <c r="J11749" i="20"/>
  <c r="J11745" i="20"/>
  <c r="J11743" i="20"/>
  <c r="J11747" i="20" l="1"/>
  <c r="J11746" i="20"/>
  <c r="J11744" i="20"/>
  <c r="J11742" i="20"/>
  <c r="J24210" i="20" l="1"/>
  <c r="J24212" i="20"/>
  <c r="J24211" i="20"/>
  <c r="J24216" i="20"/>
  <c r="J24215" i="20"/>
  <c r="J24214" i="20"/>
  <c r="J24213" i="20"/>
  <c r="J16039" i="20"/>
  <c r="J16038" i="20"/>
  <c r="J16037" i="20"/>
  <c r="J16036" i="20"/>
  <c r="J16035" i="20"/>
  <c r="J14330" i="20"/>
  <c r="J14329" i="20"/>
  <c r="J14328" i="20"/>
  <c r="J14327" i="20"/>
  <c r="J14326" i="20"/>
  <c r="J14325" i="20"/>
  <c r="J14324" i="20"/>
  <c r="J14323" i="20"/>
  <c r="J14321" i="20"/>
  <c r="J14320" i="20"/>
  <c r="J14319" i="20"/>
  <c r="J14318" i="20"/>
  <c r="J14317" i="20"/>
  <c r="J14316" i="20"/>
  <c r="J14315" i="20"/>
  <c r="J14314" i="20"/>
  <c r="J12553" i="20"/>
  <c r="J12552" i="20"/>
  <c r="J12551" i="20"/>
  <c r="J12550" i="20"/>
  <c r="J12549" i="20"/>
  <c r="J12548" i="20"/>
  <c r="J12546" i="20" l="1"/>
  <c r="J12545" i="20"/>
  <c r="J12544" i="20"/>
  <c r="J12543" i="20"/>
  <c r="J12542" i="20"/>
  <c r="J12541" i="20"/>
  <c r="J12540" i="20"/>
  <c r="J12539" i="20"/>
  <c r="J13632" i="20"/>
  <c r="J13630" i="20"/>
  <c r="J13628" i="20"/>
  <c r="J13626" i="20"/>
  <c r="J13624" i="20"/>
  <c r="J13622" i="20"/>
  <c r="J13620" i="20"/>
  <c r="J13618" i="20"/>
  <c r="J13616" i="20"/>
  <c r="J13614" i="20"/>
  <c r="J13612" i="20"/>
  <c r="J13610" i="20"/>
  <c r="J13608" i="20"/>
  <c r="J14312" i="20"/>
  <c r="J14310" i="20"/>
  <c r="J13122" i="20"/>
  <c r="J13121" i="20"/>
  <c r="J13120" i="20"/>
  <c r="J13119" i="20"/>
  <c r="J13118" i="20"/>
  <c r="J12537" i="20"/>
  <c r="J12536" i="20"/>
  <c r="J12535" i="20"/>
  <c r="J12534" i="20"/>
  <c r="J12533" i="20"/>
  <c r="J12532" i="20"/>
  <c r="J12531" i="20"/>
  <c r="J12530" i="20"/>
  <c r="J12528" i="20"/>
  <c r="J12526" i="20"/>
  <c r="J12525" i="20"/>
  <c r="J12524" i="20"/>
  <c r="J12523" i="20"/>
  <c r="J12522" i="20"/>
  <c r="J12521" i="20"/>
  <c r="J12520" i="20"/>
  <c r="J12518" i="20"/>
  <c r="J12516" i="20"/>
  <c r="J24208" i="20"/>
  <c r="J24207" i="20"/>
  <c r="J24206" i="20"/>
  <c r="J24205" i="20"/>
  <c r="J24203" i="20"/>
  <c r="J24202" i="20"/>
  <c r="J24201" i="20"/>
  <c r="J24200" i="20"/>
  <c r="J24198" i="20"/>
  <c r="J24197" i="20"/>
  <c r="J24196" i="20"/>
  <c r="J24195" i="20"/>
  <c r="J24193" i="20"/>
  <c r="J24192" i="20"/>
  <c r="J24191" i="20"/>
  <c r="J24190" i="20"/>
  <c r="J24188" i="20"/>
  <c r="J24187" i="20"/>
  <c r="J24186" i="20"/>
  <c r="J24185" i="20"/>
  <c r="J24183" i="20"/>
  <c r="J24182" i="20"/>
  <c r="J24181" i="20"/>
  <c r="J24180" i="20"/>
  <c r="J24178" i="20"/>
  <c r="J24177" i="20"/>
  <c r="J24176" i="20"/>
  <c r="J24175" i="20"/>
  <c r="J24173" i="20"/>
  <c r="J24172" i="20"/>
  <c r="J24171" i="20"/>
  <c r="J24170" i="20"/>
  <c r="J24168" i="20"/>
  <c r="J24167" i="20"/>
  <c r="J24166" i="20"/>
  <c r="J24165" i="20"/>
  <c r="J24163" i="20"/>
  <c r="J24162" i="20"/>
  <c r="J24161" i="20"/>
  <c r="J24160" i="20"/>
  <c r="J24158" i="20"/>
  <c r="J24157" i="20"/>
  <c r="J24156" i="20"/>
  <c r="J24155" i="20"/>
  <c r="J24153" i="20"/>
  <c r="J24152" i="20"/>
  <c r="J24151" i="20"/>
  <c r="J24150" i="20"/>
  <c r="J24148" i="20"/>
  <c r="J24147" i="20"/>
  <c r="J24146" i="20"/>
  <c r="J24145" i="20"/>
  <c r="J24143" i="20"/>
  <c r="J24142" i="20"/>
  <c r="J24141" i="20"/>
  <c r="J24140" i="20"/>
  <c r="J24138" i="20"/>
  <c r="J24137" i="20"/>
  <c r="J24136" i="20"/>
  <c r="J24135" i="20"/>
  <c r="J24133" i="20"/>
  <c r="J24132" i="20"/>
  <c r="J24131" i="20"/>
  <c r="J24130" i="20"/>
  <c r="J24128" i="20"/>
  <c r="J24127" i="20"/>
  <c r="J24126" i="20"/>
  <c r="J24125" i="20"/>
  <c r="J21186" i="20"/>
  <c r="J21185" i="20"/>
  <c r="J21184" i="20"/>
  <c r="J21183" i="20"/>
  <c r="J21182" i="20"/>
  <c r="J14301" i="20"/>
  <c r="J14308" i="20"/>
  <c r="J14307" i="20"/>
  <c r="J14306" i="20"/>
  <c r="J14305" i="20"/>
  <c r="J14304" i="20"/>
  <c r="J14303" i="20"/>
  <c r="J14302" i="20"/>
  <c r="J14300" i="20"/>
  <c r="J14299" i="20"/>
  <c r="J14298" i="20"/>
  <c r="J11416" i="20" l="1"/>
  <c r="J16695" i="20"/>
  <c r="J16031" i="20"/>
  <c r="J16030" i="20"/>
  <c r="J16029" i="20"/>
  <c r="J16028" i="20"/>
  <c r="J16027" i="20"/>
  <c r="J16032" i="20"/>
  <c r="J16026" i="20"/>
  <c r="J16025" i="20"/>
  <c r="J16024" i="20"/>
  <c r="J16023" i="20"/>
  <c r="J16022" i="20"/>
  <c r="J16019" i="20"/>
  <c r="J16018" i="20"/>
  <c r="J16017" i="20"/>
  <c r="J16016" i="20"/>
  <c r="J16015" i="20"/>
  <c r="J16014" i="20"/>
  <c r="J23104" i="20"/>
  <c r="J23103" i="20"/>
  <c r="J23102" i="20"/>
  <c r="J23101" i="20"/>
  <c r="J23100" i="20"/>
  <c r="J23099" i="20"/>
  <c r="J23098" i="20"/>
  <c r="J23097" i="20"/>
  <c r="J23096" i="20"/>
  <c r="J23095" i="20"/>
  <c r="J2109" i="20"/>
  <c r="J2108" i="20"/>
  <c r="J2107" i="20"/>
  <c r="J2106" i="20"/>
  <c r="J16010" i="20"/>
  <c r="J16011" i="20"/>
  <c r="J16009" i="20"/>
  <c r="J16008" i="20"/>
  <c r="J16007" i="20"/>
  <c r="J16006" i="20"/>
  <c r="J16005" i="20"/>
  <c r="J16004" i="20"/>
  <c r="J16003" i="20"/>
  <c r="J16002" i="20"/>
  <c r="J16001" i="20"/>
  <c r="J16000" i="20"/>
  <c r="J23092" i="20" l="1"/>
  <c r="J23091" i="20"/>
  <c r="J23093" i="20"/>
  <c r="J23090" i="20"/>
  <c r="J23089" i="20"/>
  <c r="J23088" i="20"/>
  <c r="J23087" i="20"/>
  <c r="J23086" i="20"/>
  <c r="J23085" i="20"/>
  <c r="J23084" i="20"/>
  <c r="J23082" i="20"/>
  <c r="J23081" i="20"/>
  <c r="J23080" i="20"/>
  <c r="J23079" i="20"/>
  <c r="J24123" i="20"/>
  <c r="J24122" i="20"/>
  <c r="J24121" i="20"/>
  <c r="J24120" i="20"/>
  <c r="J24119" i="20"/>
  <c r="J24117" i="20"/>
  <c r="J24116" i="20"/>
  <c r="J24115" i="20"/>
  <c r="J24114" i="20"/>
  <c r="J24113" i="20"/>
  <c r="J15997" i="20"/>
  <c r="J15996" i="20"/>
  <c r="J15995" i="20"/>
  <c r="J15994" i="20"/>
  <c r="J15993" i="20"/>
  <c r="J15992" i="20"/>
  <c r="J15991" i="20"/>
  <c r="J15990" i="20"/>
  <c r="J24111" i="20"/>
  <c r="J24110" i="20"/>
  <c r="J24109" i="20"/>
  <c r="J24108" i="20"/>
  <c r="J24107" i="20"/>
  <c r="J24106" i="20"/>
  <c r="J24104" i="20"/>
  <c r="J24103" i="20"/>
  <c r="J24102" i="20"/>
  <c r="J24101" i="20"/>
  <c r="J24100" i="20"/>
  <c r="J24099" i="20"/>
  <c r="J24097" i="20"/>
  <c r="J24096" i="20"/>
  <c r="J24095" i="20"/>
  <c r="J24094" i="20"/>
  <c r="J24093" i="20"/>
  <c r="J24092" i="20"/>
  <c r="J24090" i="20" l="1"/>
  <c r="J24089" i="20"/>
  <c r="J24088" i="20"/>
  <c r="J24087" i="20"/>
  <c r="J24086" i="20"/>
  <c r="J24085" i="20"/>
  <c r="J21906" i="20" l="1"/>
  <c r="J21905" i="20"/>
  <c r="J21904" i="20"/>
  <c r="J21903" i="20"/>
  <c r="J21902" i="20"/>
  <c r="J21901" i="20"/>
  <c r="J21900" i="20"/>
  <c r="J21899" i="20"/>
  <c r="J21898" i="20"/>
  <c r="J21897" i="20"/>
  <c r="J21896" i="20"/>
  <c r="J3583" i="20" l="1"/>
  <c r="J3581" i="20"/>
  <c r="J3587" i="20"/>
  <c r="J3586" i="20"/>
  <c r="J3585" i="20"/>
  <c r="J3584" i="20"/>
  <c r="J3582" i="20"/>
  <c r="J3580" i="20"/>
  <c r="J3578" i="20"/>
  <c r="J3577" i="20"/>
  <c r="J3579" i="20"/>
  <c r="J9315" i="20" l="1"/>
  <c r="J9314" i="20"/>
  <c r="J9313" i="20"/>
  <c r="J9312" i="20"/>
  <c r="J9311" i="20"/>
  <c r="J9310" i="20"/>
  <c r="J9309" i="20"/>
  <c r="J9308" i="20"/>
  <c r="J15038" i="20" l="1"/>
  <c r="J15037" i="20"/>
  <c r="J15036" i="20"/>
  <c r="J15035" i="20"/>
  <c r="J15034" i="20"/>
  <c r="J15033" i="20"/>
  <c r="J15032" i="20"/>
  <c r="J15031" i="20"/>
  <c r="J23076" i="20" l="1"/>
  <c r="J23077" i="20"/>
  <c r="J23075" i="20"/>
  <c r="J23074" i="20"/>
  <c r="J23073" i="20"/>
  <c r="J23072" i="20"/>
  <c r="J23071" i="20"/>
  <c r="J23070" i="20"/>
  <c r="J5453" i="20"/>
  <c r="J5452" i="20"/>
  <c r="J5450" i="20"/>
  <c r="J5449" i="20"/>
  <c r="J5448" i="20"/>
  <c r="J5447" i="20"/>
  <c r="J5446" i="20"/>
  <c r="J5445" i="20"/>
  <c r="J5443" i="20"/>
  <c r="J5442" i="20"/>
  <c r="J5441" i="20"/>
  <c r="J5440" i="20"/>
  <c r="J5439" i="20"/>
  <c r="J5438" i="20"/>
  <c r="J5436" i="20"/>
  <c r="J5435" i="20"/>
  <c r="J5434" i="20"/>
  <c r="J5433" i="20"/>
  <c r="J5432" i="20"/>
  <c r="J5431" i="20"/>
  <c r="J5430" i="20"/>
  <c r="J5429" i="20"/>
  <c r="J5427" i="20"/>
  <c r="J5426" i="20"/>
  <c r="J5425" i="20"/>
  <c r="J5424" i="20"/>
  <c r="J5423" i="20"/>
  <c r="J5422" i="20"/>
  <c r="J5421" i="20"/>
  <c r="J5420" i="20"/>
  <c r="J5418" i="20"/>
  <c r="J5417" i="20"/>
  <c r="J5416" i="20"/>
  <c r="J5415" i="20"/>
  <c r="J5414" i="20"/>
  <c r="J5412" i="20"/>
  <c r="J5411" i="20"/>
  <c r="J5410" i="20"/>
  <c r="J5409" i="20"/>
  <c r="J5408" i="20"/>
  <c r="J5405" i="20"/>
  <c r="J5406" i="20"/>
  <c r="J5404" i="20"/>
  <c r="J5403" i="20"/>
  <c r="J5402" i="20"/>
  <c r="J5400" i="20"/>
  <c r="J5399" i="20"/>
  <c r="J5398" i="20"/>
  <c r="J5397" i="20"/>
  <c r="J5395" i="20"/>
  <c r="J5394" i="20"/>
  <c r="J5393" i="20"/>
  <c r="J5392" i="20"/>
  <c r="J5391" i="20"/>
  <c r="J5390" i="20"/>
  <c r="J5387" i="20"/>
  <c r="J5386" i="20"/>
  <c r="J5388" i="20" l="1"/>
  <c r="J5385" i="20"/>
  <c r="J5384" i="20"/>
  <c r="J5383" i="20"/>
  <c r="J5382" i="20"/>
  <c r="J5381" i="20"/>
  <c r="J5378" i="20"/>
  <c r="J5377" i="20"/>
  <c r="J5379" i="20"/>
  <c r="J5376" i="20"/>
  <c r="J5375" i="20"/>
  <c r="J5374" i="20"/>
  <c r="J5372" i="20"/>
  <c r="J5371" i="20"/>
  <c r="J5370" i="20"/>
  <c r="J5369" i="20"/>
  <c r="J5367" i="20"/>
  <c r="J5366" i="20"/>
  <c r="J5365" i="20"/>
  <c r="J5364" i="20"/>
  <c r="J5362" i="20"/>
  <c r="J5361" i="20"/>
  <c r="J5360" i="20"/>
  <c r="J5359" i="20"/>
  <c r="J5357" i="20"/>
  <c r="J5356" i="20"/>
  <c r="J5355" i="20"/>
  <c r="J5354" i="20"/>
  <c r="J5347" i="20"/>
  <c r="J5352" i="20"/>
  <c r="J5351" i="20"/>
  <c r="J5350" i="20"/>
  <c r="J5349" i="20"/>
  <c r="J5346" i="20"/>
  <c r="J5345" i="20"/>
  <c r="J5344" i="20"/>
  <c r="J5343" i="20"/>
  <c r="J5341" i="20"/>
  <c r="J5340" i="20"/>
  <c r="J5339" i="20"/>
  <c r="J5338" i="20"/>
  <c r="J5337" i="20"/>
  <c r="J5335" i="20"/>
  <c r="J5334" i="20"/>
  <c r="J5333" i="20"/>
  <c r="J5332" i="20"/>
  <c r="J5331" i="20"/>
  <c r="J5330" i="20"/>
  <c r="J5328" i="20"/>
  <c r="J5327" i="20"/>
  <c r="J5326" i="20"/>
  <c r="J5325" i="20"/>
  <c r="J5324" i="20"/>
  <c r="J5323" i="20"/>
  <c r="J5321" i="20"/>
  <c r="J5320" i="20"/>
  <c r="J5319" i="20"/>
  <c r="J5318" i="20"/>
  <c r="J5317" i="20"/>
  <c r="J5316" i="20"/>
  <c r="J21179" i="20" l="1"/>
  <c r="J21178" i="20"/>
  <c r="J21177" i="20"/>
  <c r="J21176" i="20"/>
  <c r="J21175" i="20"/>
  <c r="J21174" i="20"/>
  <c r="J14290" i="20"/>
  <c r="J14296" i="20"/>
  <c r="J14294" i="20"/>
  <c r="J14295" i="20"/>
  <c r="J14293" i="20"/>
  <c r="J14292" i="20"/>
  <c r="J14291" i="20"/>
  <c r="J14289" i="20"/>
  <c r="J14288" i="20"/>
  <c r="J14287" i="20"/>
  <c r="J11146" i="20"/>
  <c r="J11147" i="20"/>
  <c r="J11145" i="20"/>
  <c r="J11144" i="20"/>
  <c r="J11143" i="20"/>
  <c r="J11142" i="20"/>
  <c r="J11140" i="20"/>
  <c r="J11139" i="20"/>
  <c r="J11138" i="20"/>
  <c r="J11137" i="20"/>
  <c r="J11136" i="20"/>
  <c r="J23054" i="20"/>
  <c r="J23053" i="20"/>
  <c r="J23052" i="20"/>
  <c r="J23049" i="20"/>
  <c r="J23048" i="20"/>
  <c r="J23060" i="20"/>
  <c r="J23059" i="20"/>
  <c r="J23058" i="20"/>
  <c r="J23057" i="20"/>
  <c r="J23068" i="20"/>
  <c r="J23067" i="20"/>
  <c r="J23066" i="20"/>
  <c r="J23065" i="20"/>
  <c r="J23064" i="20"/>
  <c r="J23063" i="20"/>
  <c r="J23062" i="20"/>
  <c r="J23056" i="20"/>
  <c r="J23051" i="20"/>
  <c r="J23047" i="20"/>
  <c r="J3685" i="20"/>
  <c r="J3684" i="20"/>
  <c r="J3683" i="20"/>
  <c r="J3682" i="20"/>
  <c r="J3681" i="20"/>
  <c r="J3680" i="20"/>
  <c r="J3679" i="20"/>
  <c r="J3678" i="20"/>
  <c r="J3677" i="20"/>
  <c r="J3676" i="20"/>
  <c r="J3675" i="20"/>
  <c r="J3674" i="20"/>
  <c r="J3673" i="20"/>
  <c r="J3672" i="20"/>
  <c r="J23045" i="20"/>
  <c r="J5314" i="20"/>
  <c r="J5313" i="20"/>
  <c r="J5312" i="20"/>
  <c r="J5311" i="20"/>
  <c r="J5310" i="20"/>
  <c r="J5308" i="20"/>
  <c r="J5307" i="20"/>
  <c r="J5306" i="20"/>
  <c r="J5305" i="20"/>
  <c r="J5304" i="20"/>
  <c r="J5302" i="20"/>
  <c r="J5301" i="20"/>
  <c r="J5300" i="20"/>
  <c r="J5299" i="20"/>
  <c r="J5298" i="20"/>
  <c r="J5297" i="20"/>
  <c r="J5296" i="20"/>
  <c r="J5295" i="20"/>
  <c r="J5293" i="20"/>
  <c r="J5292" i="20"/>
  <c r="J5291" i="20"/>
  <c r="J5290" i="20"/>
  <c r="J5289" i="20"/>
  <c r="J5288" i="20"/>
  <c r="J5287" i="20"/>
  <c r="J5286" i="20"/>
  <c r="J5284" i="20"/>
  <c r="J5283" i="20"/>
  <c r="J5282" i="20"/>
  <c r="J5281" i="20"/>
  <c r="J5280" i="20"/>
  <c r="J5279" i="20"/>
  <c r="J5278" i="20"/>
  <c r="J5277" i="20"/>
  <c r="J5275" i="20"/>
  <c r="J5274" i="20"/>
  <c r="J5273" i="20"/>
  <c r="J5272" i="20"/>
  <c r="J5271" i="20"/>
  <c r="J5270" i="20"/>
  <c r="J5269" i="20"/>
  <c r="J5268" i="20"/>
  <c r="J5260" i="20"/>
  <c r="J5266" i="20"/>
  <c r="J5265" i="20"/>
  <c r="J5264" i="20"/>
  <c r="J5263" i="20"/>
  <c r="J5262" i="20"/>
  <c r="J5261" i="20"/>
  <c r="J5259" i="20"/>
  <c r="J5257" i="20"/>
  <c r="J5256" i="20"/>
  <c r="J5255" i="20"/>
  <c r="J5254" i="20"/>
  <c r="J5251" i="20"/>
  <c r="J5246" i="20"/>
  <c r="J5252" i="20"/>
  <c r="J5250" i="20"/>
  <c r="J5249" i="20"/>
  <c r="J5247" i="20"/>
  <c r="J5245" i="20"/>
  <c r="J5244" i="20"/>
  <c r="J5241" i="20"/>
  <c r="J5234" i="20"/>
  <c r="J5223" i="20"/>
  <c r="J5229" i="20"/>
  <c r="J5216" i="20"/>
  <c r="J5209" i="20"/>
  <c r="J5202" i="20"/>
  <c r="J5194" i="20"/>
  <c r="J5185" i="20"/>
  <c r="J5176" i="20"/>
  <c r="J5167" i="20"/>
  <c r="J5158" i="20"/>
  <c r="J5149" i="20"/>
  <c r="J5242" i="20"/>
  <c r="J5240" i="20"/>
  <c r="J5238" i="20"/>
  <c r="J5237" i="20"/>
  <c r="J5236" i="20"/>
  <c r="J5235" i="20"/>
  <c r="J5233" i="20"/>
  <c r="J5231" i="20"/>
  <c r="J5230" i="20"/>
  <c r="J5228" i="20"/>
  <c r="J5226" i="20"/>
  <c r="J5225" i="20"/>
  <c r="J5224" i="20"/>
  <c r="J5222" i="20"/>
  <c r="J5220" i="20"/>
  <c r="J5219" i="20"/>
  <c r="J5218" i="20"/>
  <c r="J5217" i="20"/>
  <c r="J5215" i="20"/>
  <c r="J5213" i="20"/>
  <c r="J5212" i="20"/>
  <c r="J5211" i="20"/>
  <c r="J5210" i="20"/>
  <c r="J5208" i="20"/>
  <c r="J5206" i="20"/>
  <c r="J5205" i="20"/>
  <c r="J5204" i="20"/>
  <c r="J5203" i="20"/>
  <c r="J5201" i="20"/>
  <c r="J5199" i="20"/>
  <c r="J5198" i="20"/>
  <c r="J5197" i="20"/>
  <c r="J5196" i="20"/>
  <c r="J5195" i="20"/>
  <c r="J5193" i="20"/>
  <c r="J5192" i="20"/>
  <c r="J5190" i="20"/>
  <c r="J5189" i="20"/>
  <c r="J5188" i="20"/>
  <c r="J5187" i="20"/>
  <c r="J5186" i="20"/>
  <c r="J5184" i="20"/>
  <c r="J5183" i="20"/>
  <c r="J5181" i="20"/>
  <c r="J5172" i="20"/>
  <c r="J5163" i="20"/>
  <c r="J5153" i="20"/>
  <c r="J5180" i="20"/>
  <c r="J5179" i="20"/>
  <c r="J5178" i="20"/>
  <c r="J5177" i="20"/>
  <c r="J5175" i="20"/>
  <c r="J5174" i="20"/>
  <c r="J5171" i="20"/>
  <c r="J5170" i="20"/>
  <c r="J5169" i="20"/>
  <c r="J5168" i="20"/>
  <c r="J5166" i="20"/>
  <c r="J5165" i="20"/>
  <c r="J5162" i="20"/>
  <c r="J5161" i="20"/>
  <c r="J5160" i="20"/>
  <c r="J5159" i="20"/>
  <c r="J5157" i="20"/>
  <c r="J5156" i="20"/>
  <c r="J14278" i="20"/>
  <c r="J14285" i="20"/>
  <c r="J14284" i="20"/>
  <c r="J14283" i="20"/>
  <c r="J14282" i="20"/>
  <c r="J14281" i="20"/>
  <c r="J14277" i="20"/>
  <c r="J14275" i="20"/>
  <c r="J14276" i="20"/>
  <c r="J14279" i="20"/>
  <c r="J14274" i="20"/>
  <c r="J14273" i="20"/>
  <c r="J14272" i="20"/>
  <c r="J14271" i="20"/>
  <c r="J14270" i="20"/>
  <c r="J24083" i="20"/>
  <c r="J24082" i="20"/>
  <c r="J24081" i="20"/>
  <c r="J24080" i="20"/>
  <c r="J24079" i="20"/>
  <c r="J24078" i="20"/>
  <c r="J24076" i="20"/>
  <c r="J24075" i="20"/>
  <c r="J24074" i="20"/>
  <c r="J24073" i="20"/>
  <c r="J24072" i="20"/>
  <c r="J24071" i="20"/>
  <c r="J452" i="20"/>
  <c r="J1736" i="20" l="1"/>
  <c r="J2024" i="20"/>
  <c r="J2023" i="20"/>
  <c r="J2022" i="20"/>
  <c r="J2021" i="20"/>
  <c r="J2020" i="20"/>
  <c r="J21453" i="20" l="1"/>
  <c r="J21452" i="20"/>
  <c r="J21451" i="20"/>
  <c r="J21450" i="20"/>
  <c r="J21449" i="20"/>
  <c r="J9305" i="20" l="1"/>
  <c r="J9306" i="20"/>
  <c r="J9304" i="20"/>
  <c r="J9303" i="20"/>
  <c r="J9302" i="20"/>
  <c r="J3392" i="20" l="1"/>
  <c r="J3391" i="20"/>
  <c r="J3390" i="20"/>
  <c r="J3389" i="20"/>
  <c r="J3388" i="20"/>
  <c r="J3387" i="20"/>
  <c r="J3386" i="20"/>
  <c r="J3385" i="20"/>
  <c r="J3384" i="20"/>
  <c r="J3383" i="20"/>
  <c r="J3382" i="20"/>
  <c r="J3381" i="20"/>
  <c r="J3380" i="20"/>
  <c r="J3379" i="20"/>
  <c r="J5154" i="20" l="1"/>
  <c r="J5152" i="20"/>
  <c r="J5151" i="20"/>
  <c r="J5150" i="20"/>
  <c r="J5148" i="20"/>
  <c r="J5147" i="20"/>
  <c r="J9298" i="20"/>
  <c r="J9300" i="20"/>
  <c r="J9299" i="20"/>
  <c r="J9297" i="20"/>
  <c r="J9293" i="20"/>
  <c r="J9294" i="20"/>
  <c r="J9292" i="20"/>
  <c r="J9295" i="20"/>
  <c r="J9291" i="20"/>
  <c r="J9290" i="20"/>
  <c r="J9289" i="20"/>
  <c r="J9288" i="20"/>
  <c r="J9287" i="20"/>
  <c r="J9286" i="20"/>
  <c r="J9283" i="20"/>
  <c r="J9284" i="20"/>
  <c r="J9282" i="20"/>
  <c r="J9281" i="20"/>
  <c r="J9280" i="20"/>
  <c r="J9279" i="20"/>
  <c r="J9278" i="20"/>
  <c r="J15987" i="20"/>
  <c r="J15985" i="20"/>
  <c r="J15986" i="20"/>
  <c r="J15984" i="20"/>
  <c r="J15983" i="20"/>
  <c r="J15982" i="20"/>
  <c r="J15981" i="20"/>
  <c r="J15980" i="20"/>
  <c r="J15979" i="20"/>
  <c r="J15978" i="20"/>
  <c r="J15977" i="20"/>
  <c r="J15976" i="20"/>
  <c r="J15975" i="20"/>
  <c r="J9276" i="20"/>
  <c r="J9275" i="20"/>
  <c r="J9274" i="20"/>
  <c r="J9273" i="20"/>
  <c r="J9272" i="20"/>
  <c r="J9271" i="20"/>
  <c r="J5145" i="20"/>
  <c r="J5144" i="20"/>
  <c r="J5143" i="20"/>
  <c r="J5142" i="20"/>
  <c r="J5140" i="20"/>
  <c r="J5139" i="20"/>
  <c r="J5138" i="20"/>
  <c r="J5137" i="20"/>
  <c r="J5136" i="20"/>
  <c r="J5135" i="20"/>
  <c r="J5134" i="20"/>
  <c r="J5132" i="20"/>
  <c r="J5131" i="20"/>
  <c r="J5130" i="20"/>
  <c r="J5129" i="20"/>
  <c r="J5126" i="20"/>
  <c r="J5127" i="20"/>
  <c r="J5125" i="20"/>
  <c r="J5124" i="20"/>
  <c r="J5123" i="20"/>
  <c r="J5122" i="20"/>
  <c r="J5120" i="20"/>
  <c r="J5119" i="20"/>
  <c r="J5118" i="20"/>
  <c r="J5117" i="20"/>
  <c r="J5116" i="20"/>
  <c r="J5114" i="20"/>
  <c r="J5113" i="20"/>
  <c r="J5112" i="20"/>
  <c r="J5111" i="20"/>
  <c r="J5110" i="20"/>
  <c r="J5108" i="20"/>
  <c r="J5107" i="20"/>
  <c r="J5106" i="20"/>
  <c r="J5105" i="20"/>
  <c r="J5104" i="20"/>
  <c r="J23043" i="20"/>
  <c r="J16182" i="20"/>
  <c r="J16184" i="20"/>
  <c r="J16183" i="20"/>
  <c r="J16181" i="20"/>
  <c r="J16180" i="20"/>
  <c r="J15972" i="20"/>
  <c r="J21168" i="20"/>
  <c r="J21171" i="20"/>
  <c r="J21170" i="20"/>
  <c r="J21169" i="20"/>
  <c r="J21167" i="20"/>
  <c r="J21166" i="20"/>
  <c r="J15970" i="20"/>
  <c r="J15969" i="20"/>
  <c r="J15968" i="20"/>
  <c r="J15967" i="20"/>
  <c r="J15961" i="20"/>
  <c r="J15960" i="20"/>
  <c r="J15965" i="20"/>
  <c r="J15966" i="20"/>
  <c r="J15964" i="20"/>
  <c r="J15963" i="20"/>
  <c r="J15962" i="20"/>
  <c r="J15959" i="20"/>
  <c r="J14268" i="20" l="1"/>
  <c r="J14267" i="20"/>
  <c r="J14266" i="20"/>
  <c r="J14265" i="20"/>
  <c r="J14264" i="20"/>
  <c r="J24068" i="20"/>
  <c r="J24069" i="20"/>
  <c r="J24067" i="20"/>
  <c r="J24066" i="20"/>
  <c r="J24065" i="20"/>
  <c r="J24064" i="20"/>
  <c r="J14262" i="20" l="1"/>
  <c r="J14261" i="20"/>
  <c r="J14260" i="20"/>
  <c r="J14259" i="20"/>
  <c r="J14258" i="20"/>
  <c r="J14257" i="20"/>
  <c r="J1068" i="20"/>
  <c r="J1067" i="20"/>
  <c r="J1066" i="20"/>
  <c r="J1065" i="20"/>
  <c r="J1064" i="20"/>
  <c r="J1061" i="20"/>
  <c r="J1060" i="20"/>
  <c r="J1059" i="20"/>
  <c r="J1058" i="20"/>
  <c r="J21158" i="20" l="1"/>
  <c r="J21161" i="20"/>
  <c r="J21160" i="20"/>
  <c r="J21159" i="20"/>
  <c r="J21157" i="20"/>
  <c r="J19222" i="20"/>
  <c r="J19221" i="20"/>
  <c r="J19220" i="20"/>
  <c r="J19219" i="20"/>
  <c r="J19218" i="20"/>
  <c r="J3114" i="20" l="1"/>
  <c r="J3113" i="20"/>
  <c r="J3112" i="20"/>
  <c r="J3111" i="20"/>
  <c r="J3110" i="20"/>
  <c r="J2807" i="20"/>
  <c r="J2808" i="20"/>
  <c r="J4878" i="20"/>
  <c r="J4868" i="20"/>
  <c r="J4859" i="20"/>
  <c r="J5102" i="20"/>
  <c r="J5101" i="20"/>
  <c r="J5100" i="20"/>
  <c r="J5099" i="20"/>
  <c r="J5098" i="20"/>
  <c r="J5097" i="20"/>
  <c r="J5096" i="20"/>
  <c r="J25335" i="20"/>
  <c r="J25334" i="20"/>
  <c r="J25333" i="20"/>
  <c r="J25332" i="20"/>
  <c r="J5094" i="20"/>
  <c r="J5093" i="20"/>
  <c r="J5092" i="20"/>
  <c r="J5091" i="20"/>
  <c r="J5090" i="20"/>
  <c r="J5088" i="20"/>
  <c r="J5087" i="20"/>
  <c r="J5086" i="20"/>
  <c r="J5085" i="20"/>
  <c r="J5084" i="20"/>
  <c r="J5082" i="20"/>
  <c r="J5081" i="20"/>
  <c r="J5080" i="20"/>
  <c r="J5079" i="20"/>
  <c r="J5078" i="20"/>
  <c r="J5076" i="20"/>
  <c r="J5075" i="20"/>
  <c r="J5074" i="20"/>
  <c r="J5073" i="20"/>
  <c r="J5072" i="20"/>
  <c r="J19216" i="20"/>
  <c r="J19215" i="20"/>
  <c r="J19214" i="20"/>
  <c r="J19213" i="20"/>
  <c r="J19212" i="20"/>
  <c r="J2018" i="20" l="1"/>
  <c r="J2017" i="20"/>
  <c r="J2016" i="20"/>
  <c r="J2015" i="20"/>
  <c r="J2014" i="20"/>
  <c r="J2013" i="20"/>
  <c r="J5070" i="20"/>
  <c r="J5069" i="20"/>
  <c r="J5068" i="20"/>
  <c r="J5067" i="20"/>
  <c r="J5066" i="20"/>
  <c r="J5065" i="20"/>
  <c r="J5064" i="20"/>
  <c r="J4916" i="20"/>
  <c r="J4908" i="20"/>
  <c r="J4787" i="20"/>
  <c r="J4779" i="20"/>
  <c r="J4771" i="20"/>
  <c r="J4763" i="20"/>
  <c r="J4755" i="20"/>
  <c r="J19209" i="20"/>
  <c r="J19208" i="20"/>
  <c r="J19207" i="20"/>
  <c r="J19210" i="20"/>
  <c r="J19206" i="20"/>
  <c r="J19205" i="20"/>
  <c r="J19204" i="20"/>
  <c r="J19203" i="20"/>
  <c r="J19201" i="20"/>
  <c r="J19200" i="20"/>
  <c r="J19199" i="20"/>
  <c r="J19198" i="20"/>
  <c r="J19197" i="20"/>
  <c r="J19195" i="20"/>
  <c r="J19194" i="20"/>
  <c r="J19193" i="20"/>
  <c r="J19192" i="20"/>
  <c r="J19191" i="20"/>
  <c r="J19189" i="20"/>
  <c r="J19188" i="20"/>
  <c r="J19187" i="20"/>
  <c r="J19186" i="20"/>
  <c r="J19185" i="20"/>
  <c r="J19183" i="20"/>
  <c r="J19182" i="20"/>
  <c r="J19181" i="20"/>
  <c r="J19180" i="20"/>
  <c r="J19179" i="20"/>
  <c r="J19177" i="20"/>
  <c r="J19176" i="20"/>
  <c r="J19175" i="20"/>
  <c r="J19174" i="20"/>
  <c r="J19173" i="20"/>
  <c r="J19171" i="20"/>
  <c r="J19170" i="20"/>
  <c r="J19169" i="20"/>
  <c r="J19168" i="20"/>
  <c r="J19167" i="20"/>
  <c r="J5062" i="20"/>
  <c r="J5061" i="20"/>
  <c r="J5060" i="20"/>
  <c r="J5059" i="20"/>
  <c r="J5058" i="20"/>
  <c r="J5057" i="20"/>
  <c r="J5056" i="20"/>
  <c r="J5055" i="20"/>
  <c r="J5054" i="20"/>
  <c r="J4952" i="20"/>
  <c r="J4951" i="20"/>
  <c r="J4950" i="20"/>
  <c r="J4949" i="20"/>
  <c r="J4948" i="20"/>
  <c r="J4947" i="20"/>
  <c r="J4946" i="20"/>
  <c r="J4945" i="20"/>
  <c r="J4750" i="20"/>
  <c r="J4749" i="20"/>
  <c r="J4748" i="20"/>
  <c r="J17338" i="20"/>
  <c r="J18098" i="20"/>
  <c r="J18097" i="20"/>
  <c r="J18096" i="20"/>
  <c r="J18095" i="20"/>
  <c r="J18094" i="20"/>
  <c r="J18093" i="20"/>
  <c r="J18092" i="20"/>
  <c r="J18091" i="20"/>
  <c r="J18090" i="20"/>
  <c r="J18088" i="20"/>
  <c r="J18087" i="20"/>
  <c r="J18086" i="20"/>
  <c r="J18085" i="20"/>
  <c r="J18084" i="20"/>
  <c r="J18083" i="20"/>
  <c r="J18082" i="20"/>
  <c r="J18081" i="20"/>
  <c r="J18080" i="20"/>
  <c r="J18078" i="20"/>
  <c r="J18077" i="20"/>
  <c r="J18076" i="20"/>
  <c r="J18075" i="20"/>
  <c r="J18074" i="20"/>
  <c r="J18073" i="20"/>
  <c r="J18072" i="20"/>
  <c r="J18071" i="20"/>
  <c r="J18070" i="20"/>
  <c r="J18068" i="20"/>
  <c r="J18067" i="20"/>
  <c r="J18066" i="20"/>
  <c r="J18065" i="20"/>
  <c r="J18064" i="20"/>
  <c r="J18063" i="20"/>
  <c r="J18062" i="20"/>
  <c r="J18061" i="20"/>
  <c r="J18060" i="20"/>
  <c r="J18058" i="20"/>
  <c r="J18057" i="20"/>
  <c r="J18056" i="20"/>
  <c r="J18055" i="20"/>
  <c r="J18054" i="20"/>
  <c r="J18053" i="20"/>
  <c r="J18052" i="20"/>
  <c r="J18051" i="20"/>
  <c r="J18050" i="20"/>
  <c r="J18046" i="20"/>
  <c r="J18048" i="20" l="1"/>
  <c r="J18047" i="20"/>
  <c r="J18045" i="20"/>
  <c r="J18044" i="20"/>
  <c r="J18043" i="20"/>
  <c r="J18042" i="20"/>
  <c r="J18041" i="20"/>
  <c r="J18040" i="20"/>
  <c r="J18038" i="20"/>
  <c r="J18037" i="20"/>
  <c r="J18036" i="20"/>
  <c r="J18035" i="20"/>
  <c r="J18034" i="20"/>
  <c r="J18033" i="20"/>
  <c r="J18032" i="20"/>
  <c r="J18031" i="20"/>
  <c r="J18030" i="20"/>
  <c r="J18029" i="20"/>
  <c r="J18027" i="20"/>
  <c r="J18026" i="20"/>
  <c r="J18025" i="20"/>
  <c r="J18024" i="20"/>
  <c r="J18023" i="20"/>
  <c r="J18022" i="20"/>
  <c r="J18021" i="20"/>
  <c r="J18020" i="20"/>
  <c r="J18019" i="20"/>
  <c r="J18018" i="20"/>
  <c r="J18016" i="20"/>
  <c r="J18015" i="20"/>
  <c r="J18014" i="20"/>
  <c r="J18013" i="20"/>
  <c r="J18012" i="20"/>
  <c r="J18011" i="20"/>
  <c r="J18010" i="20"/>
  <c r="J18009" i="20"/>
  <c r="J18008" i="20"/>
  <c r="J18007" i="20"/>
  <c r="J18005" i="20"/>
  <c r="J18004" i="20"/>
  <c r="J18003" i="20"/>
  <c r="J18002" i="20"/>
  <c r="J18001" i="20"/>
  <c r="J18000" i="20"/>
  <c r="J17999" i="20"/>
  <c r="J17998" i="20"/>
  <c r="J17997" i="20"/>
  <c r="J17996" i="20"/>
  <c r="J17995" i="20"/>
  <c r="J17994" i="20"/>
  <c r="J17993" i="20"/>
  <c r="J17992" i="20"/>
  <c r="J17979" i="20"/>
  <c r="J17964" i="20"/>
  <c r="J17978" i="20"/>
  <c r="J17963" i="20"/>
  <c r="J17990" i="20"/>
  <c r="J17989" i="20"/>
  <c r="J17988" i="20"/>
  <c r="J17987" i="20"/>
  <c r="J17986" i="20"/>
  <c r="J17985" i="20"/>
  <c r="J17984" i="20"/>
  <c r="J17983" i="20"/>
  <c r="J17982" i="20"/>
  <c r="J17981" i="20"/>
  <c r="J17980" i="20"/>
  <c r="J17977" i="20"/>
  <c r="J17975" i="20"/>
  <c r="J17974" i="20"/>
  <c r="J17973" i="20"/>
  <c r="J17972" i="20"/>
  <c r="J17971" i="20"/>
  <c r="J17970" i="20"/>
  <c r="J17969" i="20"/>
  <c r="J17968" i="20"/>
  <c r="J17967" i="20"/>
  <c r="J17966" i="20"/>
  <c r="J17965" i="20"/>
  <c r="J17962" i="20"/>
  <c r="J19165" i="20"/>
  <c r="J19164" i="20"/>
  <c r="J19163" i="20"/>
  <c r="J19162" i="20"/>
  <c r="J19161" i="20"/>
  <c r="J19159" i="20"/>
  <c r="J19158" i="20"/>
  <c r="J19157" i="20"/>
  <c r="J19156" i="20"/>
  <c r="J19155" i="20"/>
  <c r="J2011" i="20"/>
  <c r="J2010" i="20"/>
  <c r="J2009" i="20"/>
  <c r="J2008" i="20"/>
  <c r="J2007" i="20"/>
  <c r="J1840" i="20"/>
  <c r="J1834" i="20"/>
  <c r="J1830" i="20"/>
  <c r="J16693" i="20" l="1"/>
  <c r="J16692" i="20"/>
  <c r="J16691" i="20"/>
  <c r="J16690" i="20"/>
  <c r="J16688" i="20"/>
  <c r="J16687" i="20"/>
  <c r="J16686" i="20"/>
  <c r="J16685" i="20"/>
  <c r="J16684" i="20"/>
  <c r="J25330" i="20" l="1"/>
  <c r="J25329" i="20"/>
  <c r="J25328" i="20"/>
  <c r="J25327" i="20"/>
  <c r="J25326" i="20"/>
  <c r="J25325" i="20"/>
  <c r="J25324" i="20"/>
  <c r="J25322" i="20"/>
  <c r="J25321" i="20"/>
  <c r="J25320" i="20"/>
  <c r="J25319" i="20"/>
  <c r="J25318" i="20"/>
  <c r="J25317" i="20"/>
  <c r="J25316" i="20"/>
  <c r="J25315" i="20"/>
  <c r="J25314" i="20"/>
  <c r="J25313" i="20"/>
  <c r="J25312" i="20"/>
  <c r="J25311" i="20"/>
  <c r="J25310" i="20"/>
  <c r="J25309" i="20"/>
  <c r="J25307" i="20"/>
  <c r="J25306" i="20"/>
  <c r="J25305" i="20"/>
  <c r="J25304" i="20"/>
  <c r="J25302" i="20"/>
  <c r="J25301" i="20"/>
  <c r="J25300" i="20"/>
  <c r="J25299" i="20"/>
  <c r="J25297" i="20"/>
  <c r="J25296" i="20"/>
  <c r="J25295" i="20"/>
  <c r="J25294" i="20"/>
  <c r="J25293" i="20"/>
  <c r="J25292" i="20"/>
  <c r="J25291" i="20"/>
  <c r="J25290" i="20"/>
  <c r="J25289" i="20"/>
  <c r="J25287" i="20"/>
  <c r="J25286" i="20"/>
  <c r="J25285" i="20"/>
  <c r="J25284" i="20"/>
  <c r="J25283" i="20"/>
  <c r="J25282" i="20"/>
  <c r="J25281" i="20"/>
  <c r="J25280" i="20"/>
  <c r="J25277" i="20"/>
  <c r="J25276" i="20"/>
  <c r="J25275" i="20"/>
  <c r="J25274" i="20"/>
  <c r="J25273" i="20"/>
  <c r="J25272" i="20"/>
  <c r="J25271" i="20"/>
  <c r="J25270" i="20"/>
  <c r="J25269" i="20"/>
  <c r="J25268" i="20"/>
  <c r="J25267" i="20"/>
  <c r="J25264" i="20"/>
  <c r="J25263" i="20"/>
  <c r="J25262" i="20"/>
  <c r="J25261" i="20"/>
  <c r="J25260" i="20"/>
  <c r="J25259" i="20"/>
  <c r="J25258" i="20"/>
  <c r="J25257" i="20"/>
  <c r="J25256" i="20"/>
  <c r="J25255" i="20"/>
  <c r="J25254" i="20"/>
  <c r="J25253" i="20"/>
  <c r="J25252" i="20"/>
  <c r="J25251" i="20"/>
  <c r="J25248" i="20"/>
  <c r="J25247" i="20"/>
  <c r="J25245" i="20"/>
  <c r="J25244" i="20"/>
  <c r="J25243" i="20"/>
  <c r="J25242" i="20"/>
  <c r="J25240" i="20"/>
  <c r="J25239" i="20"/>
  <c r="J25238" i="20"/>
  <c r="J25237" i="20"/>
  <c r="J25236" i="20"/>
  <c r="J25235" i="20"/>
  <c r="J25234" i="20"/>
  <c r="J25233" i="20"/>
  <c r="J25232" i="20"/>
  <c r="J25231" i="20"/>
  <c r="J25230" i="20"/>
  <c r="J25229" i="20"/>
  <c r="J25228" i="20"/>
  <c r="J25227" i="20"/>
  <c r="J25226" i="20"/>
  <c r="J25225" i="20"/>
  <c r="J25224" i="20"/>
  <c r="J25223" i="20"/>
  <c r="J25222" i="20"/>
  <c r="J25221" i="20"/>
  <c r="J25219" i="20"/>
  <c r="J25218" i="20"/>
  <c r="J25217" i="20"/>
  <c r="J25216" i="20"/>
  <c r="J25215" i="20"/>
  <c r="J25214" i="20"/>
  <c r="J25213" i="20"/>
  <c r="J25212" i="20"/>
  <c r="J25211" i="20"/>
  <c r="J25210" i="20"/>
  <c r="J25209" i="20"/>
  <c r="J25208" i="20"/>
  <c r="J25207" i="20"/>
  <c r="J25206" i="20"/>
  <c r="J25205" i="20"/>
  <c r="J25203" i="20"/>
  <c r="J25202" i="20"/>
  <c r="J25201" i="20"/>
  <c r="J25200" i="20"/>
  <c r="J25199" i="20"/>
  <c r="J25198" i="20"/>
  <c r="J25197" i="20"/>
  <c r="J25196" i="20"/>
  <c r="J25195" i="20"/>
  <c r="J25193" i="20"/>
  <c r="J25192" i="20"/>
  <c r="J25191" i="20"/>
  <c r="J25190" i="20"/>
  <c r="J25189" i="20"/>
  <c r="J25188" i="20"/>
  <c r="J25187" i="20"/>
  <c r="J25186" i="20"/>
  <c r="J25185" i="20"/>
  <c r="J25184" i="20"/>
  <c r="J25183" i="20"/>
  <c r="J25182" i="20"/>
  <c r="J25181" i="20"/>
  <c r="J25180" i="20"/>
  <c r="J25179" i="20"/>
  <c r="J25178" i="20"/>
  <c r="J25177" i="20"/>
  <c r="J25176" i="20"/>
  <c r="J25174" i="20"/>
  <c r="J25173" i="20"/>
  <c r="J25172" i="20"/>
  <c r="J25171" i="20"/>
  <c r="J25170" i="20"/>
  <c r="J25169" i="20"/>
  <c r="J25168" i="20"/>
  <c r="J25167" i="20"/>
  <c r="J25166" i="20"/>
  <c r="J25165" i="20"/>
  <c r="J25164" i="20"/>
  <c r="J25163" i="20"/>
  <c r="J25162" i="20"/>
  <c r="J25161" i="20"/>
  <c r="J25160" i="20"/>
  <c r="J25159" i="20"/>
  <c r="J25158" i="20"/>
  <c r="J25157" i="20"/>
  <c r="J25155" i="20"/>
  <c r="J25154" i="20"/>
  <c r="J25153" i="20"/>
  <c r="J25152" i="20"/>
  <c r="J25151" i="20"/>
  <c r="J25150" i="20"/>
  <c r="J25149" i="20"/>
  <c r="J25148" i="20"/>
  <c r="J25147" i="20"/>
  <c r="J25146" i="20"/>
  <c r="J25145" i="20"/>
  <c r="J25144" i="20"/>
  <c r="J25143" i="20"/>
  <c r="J25141" i="20"/>
  <c r="J25140" i="20"/>
  <c r="J25139" i="20"/>
  <c r="J25138" i="20"/>
  <c r="J25137" i="20"/>
  <c r="J25136" i="20"/>
  <c r="J25135" i="20"/>
  <c r="J25134" i="20"/>
  <c r="J25133" i="20"/>
  <c r="J25132" i="20"/>
  <c r="J25130" i="20"/>
  <c r="J25129" i="20"/>
  <c r="J25127" i="20"/>
  <c r="J25126" i="20"/>
  <c r="J25125" i="20"/>
  <c r="J25124" i="20"/>
  <c r="J25123" i="20"/>
  <c r="J25122" i="20"/>
  <c r="J25121" i="20"/>
  <c r="J25119" i="20"/>
  <c r="J25118" i="20"/>
  <c r="J25117" i="20"/>
  <c r="J25116" i="20"/>
  <c r="J25115" i="20"/>
  <c r="J25114" i="20"/>
  <c r="J25112" i="20"/>
  <c r="J25111" i="20"/>
  <c r="J25110" i="20"/>
  <c r="J25109" i="20"/>
  <c r="J25108" i="20"/>
  <c r="J25107" i="20"/>
  <c r="J25106" i="20"/>
  <c r="J25105" i="20"/>
  <c r="J25103" i="20"/>
  <c r="J25102" i="20"/>
  <c r="J25101" i="20"/>
  <c r="J25100" i="20"/>
  <c r="J25099" i="20"/>
  <c r="J25098" i="20"/>
  <c r="J25097" i="20"/>
  <c r="J25096" i="20"/>
  <c r="J25095" i="20"/>
  <c r="J25094" i="20"/>
  <c r="J25093" i="20"/>
  <c r="J25092" i="20"/>
  <c r="J25091" i="20"/>
  <c r="J25090" i="20"/>
  <c r="J25089" i="20"/>
  <c r="J25088" i="20"/>
  <c r="J25087" i="20"/>
  <c r="J25086" i="20"/>
  <c r="J25085" i="20"/>
  <c r="J25084" i="20"/>
  <c r="J25083" i="20"/>
  <c r="J25081" i="20"/>
  <c r="J25080" i="20"/>
  <c r="J25079" i="20"/>
  <c r="J25078" i="20"/>
  <c r="J25077" i="20"/>
  <c r="J25076" i="20"/>
  <c r="J25075" i="20"/>
  <c r="J25074" i="20"/>
  <c r="J25073" i="20"/>
  <c r="J25072" i="20"/>
  <c r="J25071" i="20"/>
  <c r="J25070" i="20"/>
  <c r="J25069" i="20"/>
  <c r="J25068" i="20"/>
  <c r="J25066" i="20"/>
  <c r="J25065" i="20"/>
  <c r="J25064" i="20"/>
  <c r="J25063" i="20"/>
  <c r="J25062" i="20"/>
  <c r="J25061" i="20"/>
  <c r="J25060" i="20"/>
  <c r="J25059" i="20"/>
  <c r="J25058" i="20"/>
  <c r="J25057" i="20"/>
  <c r="J25055" i="20"/>
  <c r="J25054" i="20"/>
  <c r="J25053" i="20"/>
  <c r="J25052" i="20"/>
  <c r="J25051" i="20"/>
  <c r="J25050" i="20"/>
  <c r="J25049" i="20"/>
  <c r="J25048" i="20"/>
  <c r="J25047" i="20"/>
  <c r="J25046" i="20"/>
  <c r="J25045" i="20"/>
  <c r="J25044" i="20"/>
  <c r="J25043" i="20"/>
  <c r="J25042" i="20"/>
  <c r="J25041" i="20"/>
  <c r="J25040" i="20"/>
  <c r="J25039" i="20"/>
  <c r="J25038" i="20"/>
  <c r="J25037" i="20"/>
  <c r="J25035" i="20"/>
  <c r="J25034" i="20"/>
  <c r="J25033" i="20"/>
  <c r="J25032" i="20"/>
  <c r="J25031" i="20"/>
  <c r="J25030" i="20"/>
  <c r="J25029" i="20"/>
  <c r="J25028" i="20"/>
  <c r="J25027" i="20"/>
  <c r="J25026" i="20"/>
  <c r="J25025" i="20"/>
  <c r="J25024" i="20"/>
  <c r="J25023" i="20"/>
  <c r="J25022" i="20"/>
  <c r="J25020" i="20"/>
  <c r="J25019" i="20"/>
  <c r="J25018" i="20"/>
  <c r="J25017" i="20"/>
  <c r="J25016" i="20"/>
  <c r="J25015" i="20"/>
  <c r="J25014" i="20"/>
  <c r="J25013" i="20"/>
  <c r="J25012" i="20"/>
  <c r="J25011" i="20"/>
  <c r="J25010" i="20"/>
  <c r="J25009" i="20"/>
  <c r="J25008" i="20"/>
  <c r="J25007" i="20"/>
  <c r="J25005" i="20"/>
  <c r="J25004" i="20"/>
  <c r="J25003" i="20"/>
  <c r="J25002" i="20"/>
  <c r="J25001" i="20"/>
  <c r="J25000" i="20"/>
  <c r="J24999" i="20"/>
  <c r="J24998" i="20"/>
  <c r="J24997" i="20"/>
  <c r="J24996" i="20"/>
  <c r="J24995" i="20"/>
  <c r="J24993" i="20"/>
  <c r="J24992" i="20"/>
  <c r="J24991" i="20"/>
  <c r="J24990" i="20"/>
  <c r="J24989" i="20"/>
  <c r="J24988" i="20"/>
  <c r="J24987" i="20"/>
  <c r="J24986" i="20"/>
  <c r="J24985" i="20"/>
  <c r="J24984" i="20"/>
  <c r="J24983" i="20"/>
  <c r="J24982" i="20"/>
  <c r="J24981" i="20"/>
  <c r="J24980" i="20"/>
  <c r="J24978" i="20"/>
  <c r="J24977" i="20"/>
  <c r="J24976" i="20"/>
  <c r="J24975" i="20"/>
  <c r="J24974" i="20"/>
  <c r="J24973" i="20"/>
  <c r="J24972" i="20"/>
  <c r="J24971" i="20"/>
  <c r="J24970" i="20"/>
  <c r="J24969" i="20"/>
  <c r="J24968" i="20"/>
  <c r="J24967" i="20"/>
  <c r="J24966" i="20"/>
  <c r="J24965" i="20"/>
  <c r="J24964" i="20"/>
  <c r="J24963" i="20"/>
  <c r="J24962" i="20"/>
  <c r="J24960" i="20"/>
  <c r="J24959" i="20"/>
  <c r="J24958" i="20"/>
  <c r="J24957" i="20"/>
  <c r="J24956" i="20"/>
  <c r="J24955" i="20"/>
  <c r="J24954" i="20"/>
  <c r="J24953" i="20"/>
  <c r="J24951" i="20"/>
  <c r="J24950" i="20"/>
  <c r="J24949" i="20"/>
  <c r="J24948" i="20"/>
  <c r="J24947" i="20"/>
  <c r="J24946" i="20"/>
  <c r="J24945" i="20"/>
  <c r="J24943" i="20"/>
  <c r="J24942" i="20"/>
  <c r="J24941" i="20"/>
  <c r="J24940" i="20"/>
  <c r="J24939" i="20"/>
  <c r="J24938" i="20"/>
  <c r="J24937" i="20"/>
  <c r="J24936" i="20"/>
  <c r="J24935" i="20"/>
  <c r="J24934" i="20"/>
  <c r="J24933" i="20"/>
  <c r="J24932" i="20"/>
  <c r="J24931" i="20"/>
  <c r="J24929" i="20"/>
  <c r="J24928" i="20"/>
  <c r="J24927" i="20"/>
  <c r="J24926" i="20"/>
  <c r="J24925" i="20"/>
  <c r="J24924" i="20"/>
  <c r="J24923" i="20"/>
  <c r="J24922" i="20"/>
  <c r="J24921" i="20"/>
  <c r="J24920" i="20"/>
  <c r="J24919" i="20"/>
  <c r="J24918" i="20"/>
  <c r="J24917" i="20"/>
  <c r="J24916" i="20"/>
  <c r="J24914" i="20"/>
  <c r="J24913" i="20"/>
  <c r="J24912" i="20"/>
  <c r="J24911" i="20"/>
  <c r="J24910" i="20"/>
  <c r="J24909" i="20"/>
  <c r="J24908" i="20"/>
  <c r="J24907" i="20"/>
  <c r="J24906" i="20"/>
  <c r="J24905" i="20"/>
  <c r="J24904" i="20"/>
  <c r="J24903" i="20"/>
  <c r="J24902" i="20"/>
  <c r="J24900" i="20"/>
  <c r="J24899" i="20"/>
  <c r="J24898" i="20"/>
  <c r="J24897" i="20"/>
  <c r="J24896" i="20"/>
  <c r="J24895" i="20"/>
  <c r="J24894" i="20"/>
  <c r="J24893" i="20"/>
  <c r="J24892" i="20"/>
  <c r="J24891" i="20"/>
  <c r="J24890" i="20"/>
  <c r="J24889" i="20"/>
  <c r="J24888" i="20"/>
  <c r="J24886" i="20"/>
  <c r="J24885" i="20"/>
  <c r="J24884" i="20"/>
  <c r="J24883" i="20"/>
  <c r="J24882" i="20"/>
  <c r="J24881" i="20"/>
  <c r="J24880" i="20"/>
  <c r="J24878" i="20"/>
  <c r="J24877" i="20"/>
  <c r="J24876" i="20"/>
  <c r="J24875" i="20"/>
  <c r="J24874" i="20"/>
  <c r="J24873" i="20"/>
  <c r="J24872" i="20"/>
  <c r="J24871" i="20"/>
  <c r="J24870" i="20"/>
  <c r="J24869" i="20"/>
  <c r="J24868" i="20"/>
  <c r="J24867" i="20"/>
  <c r="J24865" i="20"/>
  <c r="J24864" i="20"/>
  <c r="J24863" i="20"/>
  <c r="J24862" i="20"/>
  <c r="J24861" i="20"/>
  <c r="J24860" i="20"/>
  <c r="J24859" i="20"/>
  <c r="J24858" i="20"/>
  <c r="J24857" i="20"/>
  <c r="J24856" i="20"/>
  <c r="J24855" i="20"/>
  <c r="J24854" i="20"/>
  <c r="J24853" i="20"/>
  <c r="J24851" i="20"/>
  <c r="J24850" i="20"/>
  <c r="J24849" i="20"/>
  <c r="J24848" i="20"/>
  <c r="J24847" i="20"/>
  <c r="J24846" i="20"/>
  <c r="J24845" i="20"/>
  <c r="J24844" i="20"/>
  <c r="J24843" i="20"/>
  <c r="J24842" i="20"/>
  <c r="J24841" i="20"/>
  <c r="J24839" i="20"/>
  <c r="J24838" i="20"/>
  <c r="J24837" i="20"/>
  <c r="J24836" i="20"/>
  <c r="J24835" i="20"/>
  <c r="J24833" i="20"/>
  <c r="J24832" i="20"/>
  <c r="J24831" i="20"/>
  <c r="J24830" i="20"/>
  <c r="J24829" i="20"/>
  <c r="J24828" i="20"/>
  <c r="J24827" i="20"/>
  <c r="J24826" i="20"/>
  <c r="J24825" i="20"/>
  <c r="J24824" i="20"/>
  <c r="J24822" i="20"/>
  <c r="J24821" i="20"/>
  <c r="J24820" i="20"/>
  <c r="J24819" i="20"/>
  <c r="J24818" i="20"/>
  <c r="J24817" i="20"/>
  <c r="J24816" i="20"/>
  <c r="J24815" i="20"/>
  <c r="J24814" i="20"/>
  <c r="J24813" i="20"/>
  <c r="J24812" i="20"/>
  <c r="J24811" i="20"/>
  <c r="J24810" i="20"/>
  <c r="J24809" i="20"/>
  <c r="J24807" i="20"/>
  <c r="J24806" i="20"/>
  <c r="J24805" i="20"/>
  <c r="J24804" i="20"/>
  <c r="J24803" i="20"/>
  <c r="J24802" i="20"/>
  <c r="J24801" i="20"/>
  <c r="J24800" i="20"/>
  <c r="J24799" i="20"/>
  <c r="J24798" i="20"/>
  <c r="J24797" i="20"/>
  <c r="J24796" i="20"/>
  <c r="J24795" i="20"/>
  <c r="J24794" i="20"/>
  <c r="J24793" i="20"/>
  <c r="J24792" i="20"/>
  <c r="J24790" i="20"/>
  <c r="J24789" i="20"/>
  <c r="J24788" i="20"/>
  <c r="J24787" i="20"/>
  <c r="J24786" i="20"/>
  <c r="J24785" i="20"/>
  <c r="J24784" i="20"/>
  <c r="J24783" i="20"/>
  <c r="J24782" i="20"/>
  <c r="J24781" i="20"/>
  <c r="J24780" i="20"/>
  <c r="J24779" i="20"/>
  <c r="J24778" i="20"/>
  <c r="J24777" i="20"/>
  <c r="J24776" i="20"/>
  <c r="J24774" i="20"/>
  <c r="J24773" i="20"/>
  <c r="J24772" i="20"/>
  <c r="J24771" i="20"/>
  <c r="J24770" i="20"/>
  <c r="J24769" i="20"/>
  <c r="J24768" i="20"/>
  <c r="J24767" i="20"/>
  <c r="J24766" i="20"/>
  <c r="J24765" i="20"/>
  <c r="J24764" i="20"/>
  <c r="J24763" i="20"/>
  <c r="J24762" i="20"/>
  <c r="J24761" i="20"/>
  <c r="J24760" i="20"/>
  <c r="J24758" i="20"/>
  <c r="J24757" i="20"/>
  <c r="J24756" i="20"/>
  <c r="J24755" i="20"/>
  <c r="J24754" i="20"/>
  <c r="J24753" i="20"/>
  <c r="J24752" i="20"/>
  <c r="J24751" i="20"/>
  <c r="J24750" i="20"/>
  <c r="J24749" i="20"/>
  <c r="J24748" i="20"/>
  <c r="J24747" i="20"/>
  <c r="J24746" i="20"/>
  <c r="J24745" i="20"/>
  <c r="J24744" i="20"/>
  <c r="J24742" i="20"/>
  <c r="J24741" i="20"/>
  <c r="J24740" i="20"/>
  <c r="J24739" i="20"/>
  <c r="J24738" i="20"/>
  <c r="J24737" i="20"/>
  <c r="J24736" i="20"/>
  <c r="J24734" i="20"/>
  <c r="J24733" i="20"/>
  <c r="J24732" i="20"/>
  <c r="J24731" i="20"/>
  <c r="J24730" i="20"/>
  <c r="J24729" i="20"/>
  <c r="J24728" i="20"/>
  <c r="J24727" i="20"/>
  <c r="J24725" i="20"/>
  <c r="J24724" i="20"/>
  <c r="J24723" i="20"/>
  <c r="J24722" i="20"/>
  <c r="J24721" i="20"/>
  <c r="J24720" i="20"/>
  <c r="J24719" i="20"/>
  <c r="J24718" i="20"/>
  <c r="J24716" i="20"/>
  <c r="J24715" i="20"/>
  <c r="J24714" i="20"/>
  <c r="J24713" i="20"/>
  <c r="J24712" i="20"/>
  <c r="J24711" i="20"/>
  <c r="J24710" i="20"/>
  <c r="J24709" i="20"/>
  <c r="J24708" i="20"/>
  <c r="J24707" i="20"/>
  <c r="J24706" i="20"/>
  <c r="J24705" i="20"/>
  <c r="J24704" i="20"/>
  <c r="J24703" i="20"/>
  <c r="J24702" i="20"/>
  <c r="J24701" i="20"/>
  <c r="J24700" i="20"/>
  <c r="J24699" i="20"/>
  <c r="J24698" i="20"/>
  <c r="J24697" i="20"/>
  <c r="J24696" i="20"/>
  <c r="J24695" i="20"/>
  <c r="J24694" i="20"/>
  <c r="J24693" i="20"/>
  <c r="J24692" i="20"/>
  <c r="J24690" i="20"/>
  <c r="J24689" i="20"/>
  <c r="J24688" i="20"/>
  <c r="J24687" i="20"/>
  <c r="J24686" i="20"/>
  <c r="J24685" i="20"/>
  <c r="J24684" i="20"/>
  <c r="J24683" i="20"/>
  <c r="J24682" i="20"/>
  <c r="J24681" i="20"/>
  <c r="J24680" i="20"/>
  <c r="J24678" i="20"/>
  <c r="J24677" i="20"/>
  <c r="J24676" i="20"/>
  <c r="J24675" i="20"/>
  <c r="J24674" i="20"/>
  <c r="J24673" i="20"/>
  <c r="J24672" i="20"/>
  <c r="J24671" i="20"/>
  <c r="J24670" i="20"/>
  <c r="J24669" i="20"/>
  <c r="J24668" i="20"/>
  <c r="J24666" i="20"/>
  <c r="J24665" i="20"/>
  <c r="J24664" i="20"/>
  <c r="J24663" i="20"/>
  <c r="J24662" i="20"/>
  <c r="J24660" i="20"/>
  <c r="J24659" i="20"/>
  <c r="J24658" i="20"/>
  <c r="J24657" i="20"/>
  <c r="J24656" i="20"/>
  <c r="J24655" i="20"/>
  <c r="J24654" i="20"/>
  <c r="J24653" i="20"/>
  <c r="J24652" i="20"/>
  <c r="J24651" i="20"/>
  <c r="J24650" i="20"/>
  <c r="J24649" i="20"/>
  <c r="J24648" i="20"/>
  <c r="J24647" i="20"/>
  <c r="J24646" i="20"/>
  <c r="J24645" i="20"/>
  <c r="J24644" i="20"/>
  <c r="J24643" i="20"/>
  <c r="J24642" i="20"/>
  <c r="J24641" i="20"/>
  <c r="J24640" i="20"/>
  <c r="J24639" i="20"/>
  <c r="J24638" i="20"/>
  <c r="J24637" i="20"/>
  <c r="J24636" i="20"/>
  <c r="J24634" i="20"/>
  <c r="J24633" i="20"/>
  <c r="J24632" i="20"/>
  <c r="J24631" i="20"/>
  <c r="J24630" i="20"/>
  <c r="J24629" i="20"/>
  <c r="J24628" i="20"/>
  <c r="J24627" i="20"/>
  <c r="J24626" i="20"/>
  <c r="J24625" i="20"/>
  <c r="J24624" i="20"/>
  <c r="J24623" i="20"/>
  <c r="J24622" i="20"/>
  <c r="J24621" i="20"/>
  <c r="J24620" i="20"/>
  <c r="J24618" i="20"/>
  <c r="J24617" i="20"/>
  <c r="J24616" i="20"/>
  <c r="J24615" i="20"/>
  <c r="J24614" i="20"/>
  <c r="J24613" i="20"/>
  <c r="J24612" i="20"/>
  <c r="J24611" i="20"/>
  <c r="J24610" i="20"/>
  <c r="J24609" i="20"/>
  <c r="J24608" i="20"/>
  <c r="J24607" i="20"/>
  <c r="J24606" i="20"/>
  <c r="J24605" i="20"/>
  <c r="J24604" i="20"/>
  <c r="J24603" i="20"/>
  <c r="J24601" i="20"/>
  <c r="J24600" i="20"/>
  <c r="J24599" i="20"/>
  <c r="J24598" i="20"/>
  <c r="J24597" i="20"/>
  <c r="J24596" i="20"/>
  <c r="J24595" i="20"/>
  <c r="J24594" i="20"/>
  <c r="J24593" i="20"/>
  <c r="J24592" i="20"/>
  <c r="J24591" i="20"/>
  <c r="J24590" i="20"/>
  <c r="J24589" i="20"/>
  <c r="J24588" i="20"/>
  <c r="J24587" i="20"/>
  <c r="J24586" i="20"/>
  <c r="J24585" i="20"/>
  <c r="J24584" i="20"/>
  <c r="J24583" i="20"/>
  <c r="J24582" i="20"/>
  <c r="J24581" i="20"/>
  <c r="J24580" i="20"/>
  <c r="J24579" i="20"/>
  <c r="J24578" i="20"/>
  <c r="J24577" i="20"/>
  <c r="J24575" i="20"/>
  <c r="J24574" i="20"/>
  <c r="J24573" i="20"/>
  <c r="J24572" i="20"/>
  <c r="J24571" i="20"/>
  <c r="J24570" i="20"/>
  <c r="J24569" i="20"/>
  <c r="J24567" i="20"/>
  <c r="J24566" i="20"/>
  <c r="J24565" i="20"/>
  <c r="J24564" i="20"/>
  <c r="J24563" i="20"/>
  <c r="J24561" i="20"/>
  <c r="J24560" i="20"/>
  <c r="J24559" i="20"/>
  <c r="J24558" i="20"/>
  <c r="J24557" i="20"/>
  <c r="J24555" i="20"/>
  <c r="J24554" i="20"/>
  <c r="J24553" i="20"/>
  <c r="J24552" i="20"/>
  <c r="J24551" i="20"/>
  <c r="J24549" i="20"/>
  <c r="J24548" i="20"/>
  <c r="J24547" i="20"/>
  <c r="J24546" i="20"/>
  <c r="J24544" i="20"/>
  <c r="J24543" i="20"/>
  <c r="J24542" i="20"/>
  <c r="J24541" i="20"/>
  <c r="J24540" i="20"/>
  <c r="J24538" i="20"/>
  <c r="J24537" i="20"/>
  <c r="J24536" i="20"/>
  <c r="J24535" i="20"/>
  <c r="J24534" i="20"/>
  <c r="J24532" i="20"/>
  <c r="J24531" i="20"/>
  <c r="J24530" i="20"/>
  <c r="J24529" i="20"/>
  <c r="J24528" i="20"/>
  <c r="J24526" i="20"/>
  <c r="J24525" i="20"/>
  <c r="J24524" i="20"/>
  <c r="J24523" i="20"/>
  <c r="J24522" i="20"/>
  <c r="J24520" i="20"/>
  <c r="J24519" i="20"/>
  <c r="J24518" i="20"/>
  <c r="J24517" i="20"/>
  <c r="J24516" i="20"/>
  <c r="J24515" i="20"/>
  <c r="J24513" i="20"/>
  <c r="J24512" i="20"/>
  <c r="J24511" i="20"/>
  <c r="J24510" i="20"/>
  <c r="J24509" i="20"/>
  <c r="J24507" i="20"/>
  <c r="J24506" i="20"/>
  <c r="J24505" i="20"/>
  <c r="J24504" i="20"/>
  <c r="J24503" i="20"/>
  <c r="J24501" i="20"/>
  <c r="J24500" i="20"/>
  <c r="J24499" i="20"/>
  <c r="J24498" i="20"/>
  <c r="J24496" i="20"/>
  <c r="J24495" i="20"/>
  <c r="J24494" i="20"/>
  <c r="J24493" i="20"/>
  <c r="J24491" i="20"/>
  <c r="J24490" i="20"/>
  <c r="J24489" i="20"/>
  <c r="J24488" i="20"/>
  <c r="J24487" i="20"/>
  <c r="J24485" i="20"/>
  <c r="J24484" i="20"/>
  <c r="J24483" i="20"/>
  <c r="J24482" i="20"/>
  <c r="J24481" i="20"/>
  <c r="J24479" i="20"/>
  <c r="J24478" i="20"/>
  <c r="J24477" i="20"/>
  <c r="J24476" i="20"/>
  <c r="J24475" i="20"/>
  <c r="J24473" i="20"/>
  <c r="J24472" i="20"/>
  <c r="J24471" i="20"/>
  <c r="J24469" i="20"/>
  <c r="J24468" i="20"/>
  <c r="J24467" i="20"/>
  <c r="J24465" i="20"/>
  <c r="J24464" i="20"/>
  <c r="J24463" i="20"/>
  <c r="J24462" i="20"/>
  <c r="J24461" i="20"/>
  <c r="J24460" i="20"/>
  <c r="J24459" i="20"/>
  <c r="J24062" i="20"/>
  <c r="J24061" i="20"/>
  <c r="J24060" i="20"/>
  <c r="J24059" i="20"/>
  <c r="J24058" i="20"/>
  <c r="J24057" i="20"/>
  <c r="J24056" i="20"/>
  <c r="J24055" i="20"/>
  <c r="J24054" i="20"/>
  <c r="J24053" i="20"/>
  <c r="J24051" i="20"/>
  <c r="J24050" i="20"/>
  <c r="J24049" i="20"/>
  <c r="J24048" i="20"/>
  <c r="J24046" i="20"/>
  <c r="J24045" i="20"/>
  <c r="J24044" i="20"/>
  <c r="J24043" i="20"/>
  <c r="J24041" i="20"/>
  <c r="J24040" i="20"/>
  <c r="J24039" i="20"/>
  <c r="J24038" i="20"/>
  <c r="J24036" i="20"/>
  <c r="J24035" i="20"/>
  <c r="J24034" i="20"/>
  <c r="J24033" i="20"/>
  <c r="J24031" i="20"/>
  <c r="J24030" i="20"/>
  <c r="J24029" i="20"/>
  <c r="J24028" i="20"/>
  <c r="J24026" i="20"/>
  <c r="J24023" i="20"/>
  <c r="J24022" i="20"/>
  <c r="J24021" i="20"/>
  <c r="J24019" i="20"/>
  <c r="J24017" i="20"/>
  <c r="J24016" i="20"/>
  <c r="J24015" i="20"/>
  <c r="J24013" i="20"/>
  <c r="J24012" i="20"/>
  <c r="J24011" i="20"/>
  <c r="J24010" i="20"/>
  <c r="J24008" i="20"/>
  <c r="J24007" i="20"/>
  <c r="J24006" i="20"/>
  <c r="J24005" i="20"/>
  <c r="J24003" i="20"/>
  <c r="J24002" i="20"/>
  <c r="J24001" i="20"/>
  <c r="J24000" i="20"/>
  <c r="J23998" i="20"/>
  <c r="J23997" i="20"/>
  <c r="J23996" i="20"/>
  <c r="J23995" i="20"/>
  <c r="J23993" i="20"/>
  <c r="J23992" i="20"/>
  <c r="J23991" i="20"/>
  <c r="J23990" i="20"/>
  <c r="J23988" i="20"/>
  <c r="J23987" i="20"/>
  <c r="J23986" i="20"/>
  <c r="J23985" i="20"/>
  <c r="J23983" i="20"/>
  <c r="J23982" i="20"/>
  <c r="J23981" i="20"/>
  <c r="J23978" i="20"/>
  <c r="J23977" i="20"/>
  <c r="J23976" i="20"/>
  <c r="J23974" i="20"/>
  <c r="J23973" i="20"/>
  <c r="J23972" i="20"/>
  <c r="J23971" i="20"/>
  <c r="J23969" i="20"/>
  <c r="J23968" i="20"/>
  <c r="J23967" i="20"/>
  <c r="J23966" i="20"/>
  <c r="J23964" i="20"/>
  <c r="J23963" i="20"/>
  <c r="J23962" i="20"/>
  <c r="J23961" i="20"/>
  <c r="J23959" i="20"/>
  <c r="J23958" i="20"/>
  <c r="J23957" i="20"/>
  <c r="J23956" i="20"/>
  <c r="J23954" i="20"/>
  <c r="J23953" i="20"/>
  <c r="J23952" i="20"/>
  <c r="J23951" i="20"/>
  <c r="J23949" i="20"/>
  <c r="J23948" i="20"/>
  <c r="J23947" i="20"/>
  <c r="J23946" i="20"/>
  <c r="J23944" i="20"/>
  <c r="J23943" i="20"/>
  <c r="J23942" i="20"/>
  <c r="J23941" i="20"/>
  <c r="J23939" i="20"/>
  <c r="J23938" i="20"/>
  <c r="J23937" i="20"/>
  <c r="J23936" i="20"/>
  <c r="J23934" i="20"/>
  <c r="J23933" i="20"/>
  <c r="J23932" i="20"/>
  <c r="J23931" i="20"/>
  <c r="J23929" i="20"/>
  <c r="J23928" i="20"/>
  <c r="J23927" i="20"/>
  <c r="J23926" i="20"/>
  <c r="J23924" i="20"/>
  <c r="J23923" i="20"/>
  <c r="J23922" i="20"/>
  <c r="J23921" i="20"/>
  <c r="J23919" i="20"/>
  <c r="J23916" i="20"/>
  <c r="J23915" i="20"/>
  <c r="J23914" i="20"/>
  <c r="J23912" i="20"/>
  <c r="J23911" i="20"/>
  <c r="J23910" i="20"/>
  <c r="J23909" i="20"/>
  <c r="J23907" i="20"/>
  <c r="J23906" i="20"/>
  <c r="J23905" i="20"/>
  <c r="J23904" i="20"/>
  <c r="J23902" i="20"/>
  <c r="J23901" i="20"/>
  <c r="J23900" i="20"/>
  <c r="J23897" i="20"/>
  <c r="J23896" i="20"/>
  <c r="J23895" i="20"/>
  <c r="J23893" i="20"/>
  <c r="J23890" i="20"/>
  <c r="J23889" i="20"/>
  <c r="J23888" i="20"/>
  <c r="J23886" i="20"/>
  <c r="J23885" i="20"/>
  <c r="J23884" i="20"/>
  <c r="J23883" i="20"/>
  <c r="J23881" i="20"/>
  <c r="J23880" i="20"/>
  <c r="J23879" i="20"/>
  <c r="J23878" i="20"/>
  <c r="J23876" i="20"/>
  <c r="J23875" i="20"/>
  <c r="J23874" i="20"/>
  <c r="J23873" i="20"/>
  <c r="J23871" i="20"/>
  <c r="J23870" i="20"/>
  <c r="J23869" i="20"/>
  <c r="J23868" i="20"/>
  <c r="J23866" i="20"/>
  <c r="J23865" i="20"/>
  <c r="J23864" i="20"/>
  <c r="J23863" i="20"/>
  <c r="J23861" i="20"/>
  <c r="J23860" i="20"/>
  <c r="J23859" i="20"/>
  <c r="J23858" i="20"/>
  <c r="J23856" i="20"/>
  <c r="J23855" i="20"/>
  <c r="J23854" i="20"/>
  <c r="J23853" i="20"/>
  <c r="J23851" i="20"/>
  <c r="J23850" i="20"/>
  <c r="J23849" i="20"/>
  <c r="J23848" i="20"/>
  <c r="J23846" i="20"/>
  <c r="J23845" i="20"/>
  <c r="J23844" i="20"/>
  <c r="J23843" i="20"/>
  <c r="J23841" i="20"/>
  <c r="J23840" i="20"/>
  <c r="J23839" i="20"/>
  <c r="J23838" i="20"/>
  <c r="J23836" i="20"/>
  <c r="J23835" i="20"/>
  <c r="J23834" i="20"/>
  <c r="J23833" i="20"/>
  <c r="J23831" i="20"/>
  <c r="J23830" i="20"/>
  <c r="J23829" i="20"/>
  <c r="J23828" i="20"/>
  <c r="J23826" i="20"/>
  <c r="J23825" i="20"/>
  <c r="J23824" i="20"/>
  <c r="J23823" i="20"/>
  <c r="J23821" i="20"/>
  <c r="J23820" i="20"/>
  <c r="J23819" i="20"/>
  <c r="J23818" i="20"/>
  <c r="J23816" i="20"/>
  <c r="J23815" i="20"/>
  <c r="J23814" i="20"/>
  <c r="J23813" i="20"/>
  <c r="J23811" i="20"/>
  <c r="J23810" i="20"/>
  <c r="J23809" i="20"/>
  <c r="J23808" i="20"/>
  <c r="J23800" i="20"/>
  <c r="J23799" i="20"/>
  <c r="J23797" i="20"/>
  <c r="J23796" i="20"/>
  <c r="J23795" i="20"/>
  <c r="J23794" i="20"/>
  <c r="J23793" i="20"/>
  <c r="J23792" i="20"/>
  <c r="J23791" i="20"/>
  <c r="J23789" i="20"/>
  <c r="J23788" i="20"/>
  <c r="J23787" i="20"/>
  <c r="J23786" i="20"/>
  <c r="J23785" i="20"/>
  <c r="J23783" i="20"/>
  <c r="J23782" i="20"/>
  <c r="J23781" i="20"/>
  <c r="J23779" i="20"/>
  <c r="J23778" i="20"/>
  <c r="J23777" i="20"/>
  <c r="J23775" i="20"/>
  <c r="J23774" i="20"/>
  <c r="J23773" i="20"/>
  <c r="J23772" i="20"/>
  <c r="J23771" i="20"/>
  <c r="J23770" i="20"/>
  <c r="J23769" i="20"/>
  <c r="J23768" i="20"/>
  <c r="J23767" i="20"/>
  <c r="J23766" i="20"/>
  <c r="J23765" i="20"/>
  <c r="J23764" i="20"/>
  <c r="J23761" i="20"/>
  <c r="J23759" i="20"/>
  <c r="J23758" i="20"/>
  <c r="J23757" i="20"/>
  <c r="J23756" i="20"/>
  <c r="J23755" i="20"/>
  <c r="J23754" i="20"/>
  <c r="J23753" i="20"/>
  <c r="J23752" i="20"/>
  <c r="J23751" i="20"/>
  <c r="J23749" i="20"/>
  <c r="J23746" i="20"/>
  <c r="J23745" i="20"/>
  <c r="J23744" i="20"/>
  <c r="J23743" i="20"/>
  <c r="J23741" i="20"/>
  <c r="J23740" i="20"/>
  <c r="J23739" i="20"/>
  <c r="J23738" i="20"/>
  <c r="J23737" i="20"/>
  <c r="J23736" i="20"/>
  <c r="J23734" i="20"/>
  <c r="J23733" i="20"/>
  <c r="J23732" i="20"/>
  <c r="J23731" i="20"/>
  <c r="J23729" i="20"/>
  <c r="J23728" i="20"/>
  <c r="J23727" i="20"/>
  <c r="J23726" i="20"/>
  <c r="J23725" i="20"/>
  <c r="J23723" i="20"/>
  <c r="J23722" i="20"/>
  <c r="J23721" i="20"/>
  <c r="J23720" i="20"/>
  <c r="J23719" i="20"/>
  <c r="J23716" i="20"/>
  <c r="J23715" i="20"/>
  <c r="J23714" i="20"/>
  <c r="J23713" i="20"/>
  <c r="J23712" i="20"/>
  <c r="J23711" i="20"/>
  <c r="J23710" i="20"/>
  <c r="J23709" i="20"/>
  <c r="J23708" i="20"/>
  <c r="J23707" i="20"/>
  <c r="J23705" i="20"/>
  <c r="J23704" i="20"/>
  <c r="J23703" i="20"/>
  <c r="J23702" i="20"/>
  <c r="J23701" i="20"/>
  <c r="J23700" i="20"/>
  <c r="J23699" i="20"/>
  <c r="J23698" i="20"/>
  <c r="J23697" i="20"/>
  <c r="J23696" i="20"/>
  <c r="J23694" i="20"/>
  <c r="J23693" i="20"/>
  <c r="J23692" i="20"/>
  <c r="J23691" i="20"/>
  <c r="J23690" i="20"/>
  <c r="J23689" i="20"/>
  <c r="J23688" i="20"/>
  <c r="J23687" i="20"/>
  <c r="J23686" i="20"/>
  <c r="J23685" i="20"/>
  <c r="J23682" i="20"/>
  <c r="J23681" i="20"/>
  <c r="J23680" i="20"/>
  <c r="J23679" i="20"/>
  <c r="J23678" i="20"/>
  <c r="J23677" i="20"/>
  <c r="J23676" i="20"/>
  <c r="J23674" i="20"/>
  <c r="J23673" i="20"/>
  <c r="J23672" i="20"/>
  <c r="J23671" i="20"/>
  <c r="J23670" i="20"/>
  <c r="J23669" i="20"/>
  <c r="J23668" i="20"/>
  <c r="J23666" i="20"/>
  <c r="J23665" i="20"/>
  <c r="J23664" i="20"/>
  <c r="J23663" i="20"/>
  <c r="J23662" i="20"/>
  <c r="J23661" i="20"/>
  <c r="J23660" i="20"/>
  <c r="J23658" i="20"/>
  <c r="J23657" i="20"/>
  <c r="J23656" i="20"/>
  <c r="J23655" i="20"/>
  <c r="J23654" i="20"/>
  <c r="J23653" i="20"/>
  <c r="J23650" i="20"/>
  <c r="J23649" i="20"/>
  <c r="J23648" i="20"/>
  <c r="J23647" i="20"/>
  <c r="J23646" i="20"/>
  <c r="J23645" i="20"/>
  <c r="J23644" i="20"/>
  <c r="J23643" i="20"/>
  <c r="J23640" i="20"/>
  <c r="J23639" i="20"/>
  <c r="J23638" i="20"/>
  <c r="J23637" i="20"/>
  <c r="J23636" i="20"/>
  <c r="J23635" i="20"/>
  <c r="J23634" i="20"/>
  <c r="J23633" i="20"/>
  <c r="J23632" i="20"/>
  <c r="J23630" i="20"/>
  <c r="J23629" i="20"/>
  <c r="J23628" i="20"/>
  <c r="J23627" i="20"/>
  <c r="J23626" i="20"/>
  <c r="J23625" i="20"/>
  <c r="J23624" i="20"/>
  <c r="J23623" i="20"/>
  <c r="J23620" i="20"/>
  <c r="J23619" i="20"/>
  <c r="J23618" i="20"/>
  <c r="J23617" i="20"/>
  <c r="J23616" i="20"/>
  <c r="J23615" i="20"/>
  <c r="J23614" i="20"/>
  <c r="J23613" i="20"/>
  <c r="J23612" i="20"/>
  <c r="J23610" i="20"/>
  <c r="J23609" i="20"/>
  <c r="J23608" i="20"/>
  <c r="J23607" i="20"/>
  <c r="J23606" i="20"/>
  <c r="J23605" i="20"/>
  <c r="J23604" i="20"/>
  <c r="J23603" i="20"/>
  <c r="J23600" i="20"/>
  <c r="J23599" i="20"/>
  <c r="J23598" i="20"/>
  <c r="J23597" i="20"/>
  <c r="J23596" i="20"/>
  <c r="J23595" i="20"/>
  <c r="J23594" i="20"/>
  <c r="J23593" i="20"/>
  <c r="J23592" i="20"/>
  <c r="J23590" i="20"/>
  <c r="J23589" i="20"/>
  <c r="J23588" i="20"/>
  <c r="J23587" i="20"/>
  <c r="J23586" i="20"/>
  <c r="J23585" i="20"/>
  <c r="J23584" i="20"/>
  <c r="J23583" i="20"/>
  <c r="J23580" i="20"/>
  <c r="J23579" i="20"/>
  <c r="J23578" i="20"/>
  <c r="J23577" i="20"/>
  <c r="J23576" i="20"/>
  <c r="J23575" i="20"/>
  <c r="J23574" i="20"/>
  <c r="J23573" i="20"/>
  <c r="J23572" i="20"/>
  <c r="J23570" i="20"/>
  <c r="J23569" i="20"/>
  <c r="J23568" i="20"/>
  <c r="J23567" i="20"/>
  <c r="J23566" i="20"/>
  <c r="J23565" i="20"/>
  <c r="J23564" i="20"/>
  <c r="J23563" i="20"/>
  <c r="J23560" i="20"/>
  <c r="J23559" i="20"/>
  <c r="J23558" i="20"/>
  <c r="J23557" i="20"/>
  <c r="J23556" i="20"/>
  <c r="J23555" i="20"/>
  <c r="J23554" i="20"/>
  <c r="J23553" i="20"/>
  <c r="J23552" i="20"/>
  <c r="J23550" i="20"/>
  <c r="J23549" i="20"/>
  <c r="J23548" i="20"/>
  <c r="J23547" i="20"/>
  <c r="J23546" i="20"/>
  <c r="J23545" i="20"/>
  <c r="J23544" i="20"/>
  <c r="J23543" i="20"/>
  <c r="J23540" i="20"/>
  <c r="J23539" i="20"/>
  <c r="J23538" i="20"/>
  <c r="J23537" i="20"/>
  <c r="J23536" i="20"/>
  <c r="J23535" i="20"/>
  <c r="J23534" i="20"/>
  <c r="J23533" i="20"/>
  <c r="J23532" i="20"/>
  <c r="J23530" i="20"/>
  <c r="J23529" i="20"/>
  <c r="J23528" i="20"/>
  <c r="J23527" i="20"/>
  <c r="J23526" i="20"/>
  <c r="J23525" i="20"/>
  <c r="J23524" i="20"/>
  <c r="J23523" i="20"/>
  <c r="J23520" i="20"/>
  <c r="J23519" i="20"/>
  <c r="J23518" i="20"/>
  <c r="J23517" i="20"/>
  <c r="J23516" i="20"/>
  <c r="J23514" i="20"/>
  <c r="J23513" i="20"/>
  <c r="J23512" i="20"/>
  <c r="J23511" i="20"/>
  <c r="J23510" i="20"/>
  <c r="J23509" i="20"/>
  <c r="J23508" i="20"/>
  <c r="J23507" i="20"/>
  <c r="J23506" i="20"/>
  <c r="J23505" i="20"/>
  <c r="J23504" i="20"/>
  <c r="J23503" i="20"/>
  <c r="J23502" i="20"/>
  <c r="J23499" i="20"/>
  <c r="J23498" i="20"/>
  <c r="J23497" i="20"/>
  <c r="J23496" i="20"/>
  <c r="J23495" i="20"/>
  <c r="J23494" i="20"/>
  <c r="J23493" i="20"/>
  <c r="J23492" i="20"/>
  <c r="J23491" i="20"/>
  <c r="J23490" i="20"/>
  <c r="J23489" i="20"/>
  <c r="J23488" i="20"/>
  <c r="J23487" i="20"/>
  <c r="J23484" i="20"/>
  <c r="J23483" i="20"/>
  <c r="J23482" i="20"/>
  <c r="J23481" i="20"/>
  <c r="J23480" i="20"/>
  <c r="J23479" i="20"/>
  <c r="J23478" i="20"/>
  <c r="J23477" i="20"/>
  <c r="J23476" i="20"/>
  <c r="J23475" i="20"/>
  <c r="J23474" i="20"/>
  <c r="J23473" i="20"/>
  <c r="J23472" i="20"/>
  <c r="J23471" i="20"/>
  <c r="J23468" i="20"/>
  <c r="J23467" i="20"/>
  <c r="J23466" i="20"/>
  <c r="J23465" i="20"/>
  <c r="J23464" i="20"/>
  <c r="J23463" i="20"/>
  <c r="J23462" i="20"/>
  <c r="J23461" i="20"/>
  <c r="J23458" i="20"/>
  <c r="J23457" i="20"/>
  <c r="J23456" i="20"/>
  <c r="J23455" i="20"/>
  <c r="J23454" i="20"/>
  <c r="J23453" i="20"/>
  <c r="J23452" i="20"/>
  <c r="J23451" i="20"/>
  <c r="J23450" i="20"/>
  <c r="J23449" i="20"/>
  <c r="J23448" i="20"/>
  <c r="J23447" i="20"/>
  <c r="J23444" i="20"/>
  <c r="J23443" i="20"/>
  <c r="J23442" i="20"/>
  <c r="J23441" i="20"/>
  <c r="J23440" i="20"/>
  <c r="J23439" i="20"/>
  <c r="J23438" i="20"/>
  <c r="J23437" i="20"/>
  <c r="J23436" i="20"/>
  <c r="J23435" i="20"/>
  <c r="J23434" i="20"/>
  <c r="J23433" i="20"/>
  <c r="J23430" i="20"/>
  <c r="J23429" i="20"/>
  <c r="J23428" i="20"/>
  <c r="J23427" i="20"/>
  <c r="J23426" i="20"/>
  <c r="J23425" i="20"/>
  <c r="J23424" i="20"/>
  <c r="J23423" i="20"/>
  <c r="J23422" i="20"/>
  <c r="J23421" i="20"/>
  <c r="J23420" i="20"/>
  <c r="J23419" i="20"/>
  <c r="J23418" i="20"/>
  <c r="J23416" i="20"/>
  <c r="J23415" i="20"/>
  <c r="J23414" i="20"/>
  <c r="J23413" i="20"/>
  <c r="J23412" i="20"/>
  <c r="J23411" i="20"/>
  <c r="J23410" i="20"/>
  <c r="J23409" i="20"/>
  <c r="J23408" i="20"/>
  <c r="J23407" i="20"/>
  <c r="J23406" i="20"/>
  <c r="J23405" i="20"/>
  <c r="J23404" i="20"/>
  <c r="J23402" i="20"/>
  <c r="J23401" i="20"/>
  <c r="J23400" i="20"/>
  <c r="J23399" i="20"/>
  <c r="J23398" i="20"/>
  <c r="J23397" i="20"/>
  <c r="J23396" i="20"/>
  <c r="J23395" i="20"/>
  <c r="J23394" i="20"/>
  <c r="J23393" i="20"/>
  <c r="J23392" i="20"/>
  <c r="J23391" i="20"/>
  <c r="J23389" i="20"/>
  <c r="J23388" i="20"/>
  <c r="J23387" i="20"/>
  <c r="J23386" i="20"/>
  <c r="J23385" i="20"/>
  <c r="J23384" i="20"/>
  <c r="J23383" i="20"/>
  <c r="J23382" i="20"/>
  <c r="J23381" i="20"/>
  <c r="J23380" i="20"/>
  <c r="J23379" i="20"/>
  <c r="J23376" i="20"/>
  <c r="J23375" i="20"/>
  <c r="J23374" i="20"/>
  <c r="J23373" i="20"/>
  <c r="J23372" i="20"/>
  <c r="J23371" i="20"/>
  <c r="J23370" i="20"/>
  <c r="J23369" i="20"/>
  <c r="J23368" i="20"/>
  <c r="J23367" i="20"/>
  <c r="J23366" i="20"/>
  <c r="J23363" i="20"/>
  <c r="J23362" i="20"/>
  <c r="J23361" i="20"/>
  <c r="J23360" i="20"/>
  <c r="J23359" i="20"/>
  <c r="J23358" i="20"/>
  <c r="J23357" i="20"/>
  <c r="J23356" i="20"/>
  <c r="J23355" i="20"/>
  <c r="J23354" i="20"/>
  <c r="J23353" i="20"/>
  <c r="J23352" i="20"/>
  <c r="J23350" i="20"/>
  <c r="J23349" i="20"/>
  <c r="J23348" i="20"/>
  <c r="J23347" i="20"/>
  <c r="J23346" i="20"/>
  <c r="J23345" i="20"/>
  <c r="J23344" i="20"/>
  <c r="J23343" i="20"/>
  <c r="J23342" i="20"/>
  <c r="J23341" i="20"/>
  <c r="J23340" i="20"/>
  <c r="J23339" i="20"/>
  <c r="J23337" i="20"/>
  <c r="J23336" i="20"/>
  <c r="J23335" i="20"/>
  <c r="J23334" i="20"/>
  <c r="J23333" i="20"/>
  <c r="J23331" i="20"/>
  <c r="J23330" i="20"/>
  <c r="J23329" i="20"/>
  <c r="J23328" i="20"/>
  <c r="J23327" i="20"/>
  <c r="J23325" i="20"/>
  <c r="J23324" i="20"/>
  <c r="J23323" i="20"/>
  <c r="J23322" i="20"/>
  <c r="J23321" i="20"/>
  <c r="J23319" i="20"/>
  <c r="J23318" i="20"/>
  <c r="J23317" i="20"/>
  <c r="J23316" i="20"/>
  <c r="J23315" i="20"/>
  <c r="J23313" i="20"/>
  <c r="J23312" i="20"/>
  <c r="J23311" i="20"/>
  <c r="J23310" i="20"/>
  <c r="J23309" i="20"/>
  <c r="J23307" i="20"/>
  <c r="J23306" i="20"/>
  <c r="J23305" i="20"/>
  <c r="J23304" i="20"/>
  <c r="J23303" i="20"/>
  <c r="J23301" i="20"/>
  <c r="J23300" i="20"/>
  <c r="J23299" i="20"/>
  <c r="J23298" i="20"/>
  <c r="J23297" i="20"/>
  <c r="J23295" i="20"/>
  <c r="J23294" i="20"/>
  <c r="J23293" i="20"/>
  <c r="J23292" i="20"/>
  <c r="J23291" i="20"/>
  <c r="J23289" i="20"/>
  <c r="J23288" i="20"/>
  <c r="J23287" i="20"/>
  <c r="J23286" i="20"/>
  <c r="J23285" i="20"/>
  <c r="J23283" i="20"/>
  <c r="J23282" i="20"/>
  <c r="J23281" i="20"/>
  <c r="J23280" i="20"/>
  <c r="J23278" i="20"/>
  <c r="J23277" i="20"/>
  <c r="J23276" i="20"/>
  <c r="J23275" i="20"/>
  <c r="J23274" i="20"/>
  <c r="J23273" i="20"/>
  <c r="J23271" i="20"/>
  <c r="J23270" i="20"/>
  <c r="J23269" i="20"/>
  <c r="J23268" i="20"/>
  <c r="J23267" i="20"/>
  <c r="J23266" i="20"/>
  <c r="J23265" i="20"/>
  <c r="J23263" i="20"/>
  <c r="J23262" i="20"/>
  <c r="J23261" i="20"/>
  <c r="J23260" i="20"/>
  <c r="J23259" i="20"/>
  <c r="J23258" i="20"/>
  <c r="J23256" i="20"/>
  <c r="J23255" i="20"/>
  <c r="J23254" i="20"/>
  <c r="J23253" i="20"/>
  <c r="J23251" i="20"/>
  <c r="J23250" i="20"/>
  <c r="J23249" i="20"/>
  <c r="J23248" i="20"/>
  <c r="J23247" i="20"/>
  <c r="J23246" i="20"/>
  <c r="J23245" i="20"/>
  <c r="J23243" i="20"/>
  <c r="J23242" i="20"/>
  <c r="J23241" i="20"/>
  <c r="J23240" i="20"/>
  <c r="J23238" i="20"/>
  <c r="J23237" i="20"/>
  <c r="J23236" i="20"/>
  <c r="J23235" i="20"/>
  <c r="J23234" i="20"/>
  <c r="J23232" i="20"/>
  <c r="J23231" i="20"/>
  <c r="J23230" i="20"/>
  <c r="J23229" i="20"/>
  <c r="J23228" i="20"/>
  <c r="J23227" i="20"/>
  <c r="J23225" i="20"/>
  <c r="J23224" i="20"/>
  <c r="J23223" i="20"/>
  <c r="J23222" i="20"/>
  <c r="J23221" i="20"/>
  <c r="J23220" i="20"/>
  <c r="J23218" i="20"/>
  <c r="J23217" i="20"/>
  <c r="J23216" i="20"/>
  <c r="J23215" i="20"/>
  <c r="J23214" i="20"/>
  <c r="J23213" i="20"/>
  <c r="J23212" i="20"/>
  <c r="J23210" i="20"/>
  <c r="J23209" i="20"/>
  <c r="J23208" i="20"/>
  <c r="J23207" i="20"/>
  <c r="J23206" i="20"/>
  <c r="J23205" i="20"/>
  <c r="J23203" i="20"/>
  <c r="J23202" i="20"/>
  <c r="J23201" i="20"/>
  <c r="J23200" i="20"/>
  <c r="J23199" i="20"/>
  <c r="J23198" i="20"/>
  <c r="J23197" i="20"/>
  <c r="J23195" i="20"/>
  <c r="J23194" i="20"/>
  <c r="J23193" i="20"/>
  <c r="J23191" i="20"/>
  <c r="J23190" i="20"/>
  <c r="J23188" i="20"/>
  <c r="J23187" i="20"/>
  <c r="J23185" i="20"/>
  <c r="J23184" i="20"/>
  <c r="J23183" i="20"/>
  <c r="J23182" i="20"/>
  <c r="J23181" i="20"/>
  <c r="J23041" i="20"/>
  <c r="J23040" i="20"/>
  <c r="J23039" i="20"/>
  <c r="J23038" i="20"/>
  <c r="J23037" i="20"/>
  <c r="J23036" i="20"/>
  <c r="J23034" i="20"/>
  <c r="J23033" i="20"/>
  <c r="J23032" i="20"/>
  <c r="J23031" i="20"/>
  <c r="J23030" i="20"/>
  <c r="J23029" i="20"/>
  <c r="J23028" i="20"/>
  <c r="J23026" i="20"/>
  <c r="J23024" i="20"/>
  <c r="J23022" i="20"/>
  <c r="J23020" i="20"/>
  <c r="J23018" i="20"/>
  <c r="J23017" i="20"/>
  <c r="J23016" i="20"/>
  <c r="J23015" i="20"/>
  <c r="J23014" i="20"/>
  <c r="J23012" i="20"/>
  <c r="J23010" i="20"/>
  <c r="J23009" i="20"/>
  <c r="J23008" i="20"/>
  <c r="J23007" i="20"/>
  <c r="J23006" i="20"/>
  <c r="J23005" i="20"/>
  <c r="J23004" i="20"/>
  <c r="J23003" i="20"/>
  <c r="J23001" i="20"/>
  <c r="J23000" i="20"/>
  <c r="J22999" i="20"/>
  <c r="J22998" i="20"/>
  <c r="J22997" i="20"/>
  <c r="J22995" i="20"/>
  <c r="J22994" i="20"/>
  <c r="J22993" i="20"/>
  <c r="J22992" i="20"/>
  <c r="J22991" i="20"/>
  <c r="J22990" i="20"/>
  <c r="J22988" i="20"/>
  <c r="J22987" i="20"/>
  <c r="J22986" i="20"/>
  <c r="J22985" i="20"/>
  <c r="J22984" i="20"/>
  <c r="J22983" i="20"/>
  <c r="J22982" i="20"/>
  <c r="J22980" i="20"/>
  <c r="J22978" i="20"/>
  <c r="J22976" i="20"/>
  <c r="J22974" i="20"/>
  <c r="J22972" i="20"/>
  <c r="J22970" i="20"/>
  <c r="J22968" i="20"/>
  <c r="J22966" i="20"/>
  <c r="J22964" i="20"/>
  <c r="J22962" i="20"/>
  <c r="J22960" i="20"/>
  <c r="J22958" i="20"/>
  <c r="J22956" i="20"/>
  <c r="J22954" i="20"/>
  <c r="J22952" i="20"/>
  <c r="J22950" i="20"/>
  <c r="J22948" i="20"/>
  <c r="J22946" i="20"/>
  <c r="J22944" i="20"/>
  <c r="J22942" i="20"/>
  <c r="J22940" i="20"/>
  <c r="J22938" i="20"/>
  <c r="J22936" i="20"/>
  <c r="J22934" i="20"/>
  <c r="J22932" i="20"/>
  <c r="J22930" i="20"/>
  <c r="J22928" i="20"/>
  <c r="J22927" i="20"/>
  <c r="J22926" i="20"/>
  <c r="J22925" i="20"/>
  <c r="J22923" i="20"/>
  <c r="J22921" i="20"/>
  <c r="J22919" i="20"/>
  <c r="J22917" i="20"/>
  <c r="J22915" i="20"/>
  <c r="J22913" i="20"/>
  <c r="J22912" i="20"/>
  <c r="J22911" i="20"/>
  <c r="J22910" i="20"/>
  <c r="J22908" i="20"/>
  <c r="J22907" i="20"/>
  <c r="J22906" i="20"/>
  <c r="J22905" i="20"/>
  <c r="J22904" i="20"/>
  <c r="J22903" i="20"/>
  <c r="J22902" i="20"/>
  <c r="J22901" i="20"/>
  <c r="J22899" i="20"/>
  <c r="J22898" i="20"/>
  <c r="J22897" i="20"/>
  <c r="J22896" i="20"/>
  <c r="J22895" i="20"/>
  <c r="J22894" i="20"/>
  <c r="J22893" i="20"/>
  <c r="J22891" i="20"/>
  <c r="J22890" i="20"/>
  <c r="J22889" i="20"/>
  <c r="J22888" i="20"/>
  <c r="J22887" i="20"/>
  <c r="J22886" i="20"/>
  <c r="J22885" i="20"/>
  <c r="J22883" i="20"/>
  <c r="J22882" i="20"/>
  <c r="J22881" i="20"/>
  <c r="J22880" i="20"/>
  <c r="J22879" i="20"/>
  <c r="J22878" i="20"/>
  <c r="J22877" i="20"/>
  <c r="J22875" i="20"/>
  <c r="J22874" i="20"/>
  <c r="J22873" i="20"/>
  <c r="J22872" i="20"/>
  <c r="J22871" i="20"/>
  <c r="J22870" i="20"/>
  <c r="J22869" i="20"/>
  <c r="J22867" i="20"/>
  <c r="J22866" i="20"/>
  <c r="J22865" i="20"/>
  <c r="J22864" i="20"/>
  <c r="J22863" i="20"/>
  <c r="J22860" i="20"/>
  <c r="J22859" i="20"/>
  <c r="J22858" i="20"/>
  <c r="J22857" i="20"/>
  <c r="J22856" i="20"/>
  <c r="J22854" i="20"/>
  <c r="J22852" i="20"/>
  <c r="J22850" i="20"/>
  <c r="J22849" i="20"/>
  <c r="J22848" i="20"/>
  <c r="J22847" i="20"/>
  <c r="J22845" i="20"/>
  <c r="J22843" i="20"/>
  <c r="J22841" i="20"/>
  <c r="J22839" i="20"/>
  <c r="J22838" i="20"/>
  <c r="J22837" i="20"/>
  <c r="J22836" i="20"/>
  <c r="J22835" i="20"/>
  <c r="J22832" i="20"/>
  <c r="J22831" i="20"/>
  <c r="J22830" i="20"/>
  <c r="J22829" i="20"/>
  <c r="J22828" i="20"/>
  <c r="J22827" i="20"/>
  <c r="J22826" i="20"/>
  <c r="J22824" i="20"/>
  <c r="J22823" i="20"/>
  <c r="J22822" i="20"/>
  <c r="J22821" i="20"/>
  <c r="J22819" i="20"/>
  <c r="J22818" i="20"/>
  <c r="J22817" i="20"/>
  <c r="J22816" i="20"/>
  <c r="J22815" i="20"/>
  <c r="J22814" i="20"/>
  <c r="J22812" i="20"/>
  <c r="J22811" i="20"/>
  <c r="J22810" i="20"/>
  <c r="J22809" i="20"/>
  <c r="J22808" i="20"/>
  <c r="J22807" i="20"/>
  <c r="J22805" i="20"/>
  <c r="J22804" i="20"/>
  <c r="J22802" i="20"/>
  <c r="J22801" i="20"/>
  <c r="J22800" i="20"/>
  <c r="J22799" i="20"/>
  <c r="J22798" i="20"/>
  <c r="J22796" i="20"/>
  <c r="J22795" i="20"/>
  <c r="J22794" i="20"/>
  <c r="J22792" i="20"/>
  <c r="J22791" i="20"/>
  <c r="J22790" i="20"/>
  <c r="J22789" i="20"/>
  <c r="J22788" i="20"/>
  <c r="J22787" i="20"/>
  <c r="J22785" i="20"/>
  <c r="J22784" i="20"/>
  <c r="J22783" i="20"/>
  <c r="J22782" i="20"/>
  <c r="J22781" i="20"/>
  <c r="J22779" i="20"/>
  <c r="J22777" i="20"/>
  <c r="J22776" i="20"/>
  <c r="J22775" i="20"/>
  <c r="J22774" i="20"/>
  <c r="J22773" i="20"/>
  <c r="J22772" i="20"/>
  <c r="J22771" i="20"/>
  <c r="J22770" i="20"/>
  <c r="J22768" i="20"/>
  <c r="J22766" i="20"/>
  <c r="J22765" i="20"/>
  <c r="J22764" i="20"/>
  <c r="J22763" i="20"/>
  <c r="J22762" i="20"/>
  <c r="J22760" i="20"/>
  <c r="J22758" i="20"/>
  <c r="J22756" i="20"/>
  <c r="J22754" i="20"/>
  <c r="J22753" i="20"/>
  <c r="J22752" i="20"/>
  <c r="J22750" i="20"/>
  <c r="J22748" i="20"/>
  <c r="J22747" i="20"/>
  <c r="J22746" i="20"/>
  <c r="J22745" i="20"/>
  <c r="J22744" i="20"/>
  <c r="J22743" i="20"/>
  <c r="J22742" i="20"/>
  <c r="J22741" i="20"/>
  <c r="J22740" i="20"/>
  <c r="J22739" i="20"/>
  <c r="J22738" i="20"/>
  <c r="J22737" i="20"/>
  <c r="J22736" i="20"/>
  <c r="J22735" i="20"/>
  <c r="J22734" i="20"/>
  <c r="J22733" i="20"/>
  <c r="J22730" i="20"/>
  <c r="J22728" i="20"/>
  <c r="J22726" i="20"/>
  <c r="J22725" i="20"/>
  <c r="J22724" i="20"/>
  <c r="J22723" i="20"/>
  <c r="J22722" i="20"/>
  <c r="J22721" i="20"/>
  <c r="J22719" i="20"/>
  <c r="J22718" i="20"/>
  <c r="J22717" i="20"/>
  <c r="J22716" i="20"/>
  <c r="J22714" i="20"/>
  <c r="J22712" i="20"/>
  <c r="J22711" i="20"/>
  <c r="J22709" i="20"/>
  <c r="J22708" i="20"/>
  <c r="J22707" i="20"/>
  <c r="J22706" i="20"/>
  <c r="J22705" i="20"/>
  <c r="J22703" i="20"/>
  <c r="J22702" i="20"/>
  <c r="J22701" i="20"/>
  <c r="J22700" i="20"/>
  <c r="J22699" i="20"/>
  <c r="J22698" i="20"/>
  <c r="J22696" i="20"/>
  <c r="J22695" i="20"/>
  <c r="J22694" i="20"/>
  <c r="J22693" i="20"/>
  <c r="J22692" i="20"/>
  <c r="J22691" i="20"/>
  <c r="J22690" i="20"/>
  <c r="J22689" i="20"/>
  <c r="J22688" i="20"/>
  <c r="J22686" i="20"/>
  <c r="J22685" i="20"/>
  <c r="J22683" i="20"/>
  <c r="J22681" i="20"/>
  <c r="J22680" i="20"/>
  <c r="J22679" i="20"/>
  <c r="J22677" i="20"/>
  <c r="J22676" i="20"/>
  <c r="J22675" i="20"/>
  <c r="J22674" i="20"/>
  <c r="J22672" i="20"/>
  <c r="J22670" i="20"/>
  <c r="J22669" i="20"/>
  <c r="J22668" i="20"/>
  <c r="J22667" i="20"/>
  <c r="J22664" i="20"/>
  <c r="J22663" i="20"/>
  <c r="J22662" i="20"/>
  <c r="J22661" i="20"/>
  <c r="J22660" i="20"/>
  <c r="J22659" i="20"/>
  <c r="J22658" i="20"/>
  <c r="J22657" i="20"/>
  <c r="J22655" i="20"/>
  <c r="J22654" i="20"/>
  <c r="J22653" i="20"/>
  <c r="J22652" i="20"/>
  <c r="J22651" i="20"/>
  <c r="J22650" i="20"/>
  <c r="J22649" i="20"/>
  <c r="J22648" i="20"/>
  <c r="J22647" i="20"/>
  <c r="J22646" i="20"/>
  <c r="J22643" i="20"/>
  <c r="J22642" i="20"/>
  <c r="J22641" i="20"/>
  <c r="J22640" i="20"/>
  <c r="J22639" i="20"/>
  <c r="J22637" i="20"/>
  <c r="J22636" i="20"/>
  <c r="J22635" i="20"/>
  <c r="J22634" i="20"/>
  <c r="J22632" i="20"/>
  <c r="J22631" i="20"/>
  <c r="J22630" i="20"/>
  <c r="J22629" i="20"/>
  <c r="J22628" i="20"/>
  <c r="J22626" i="20"/>
  <c r="J22625" i="20"/>
  <c r="J22624" i="20"/>
  <c r="J22623" i="20"/>
  <c r="J22622" i="20"/>
  <c r="J22620" i="20"/>
  <c r="J22619" i="20"/>
  <c r="J22618" i="20"/>
  <c r="J22617" i="20"/>
  <c r="J22616" i="20"/>
  <c r="J22614" i="20"/>
  <c r="J22613" i="20"/>
  <c r="J22612" i="20"/>
  <c r="J22611" i="20"/>
  <c r="J22610" i="20"/>
  <c r="J22609" i="20"/>
  <c r="J22608" i="20"/>
  <c r="J22607" i="20"/>
  <c r="J22606" i="20"/>
  <c r="J22604" i="20"/>
  <c r="J22603" i="20"/>
  <c r="J22602" i="20"/>
  <c r="J22601" i="20"/>
  <c r="J22600" i="20"/>
  <c r="J22599" i="20"/>
  <c r="J22598" i="20"/>
  <c r="J22596" i="20"/>
  <c r="J22595" i="20"/>
  <c r="J22594" i="20"/>
  <c r="J22593" i="20"/>
  <c r="J22592" i="20"/>
  <c r="J22591" i="20"/>
  <c r="J22589" i="20"/>
  <c r="J22588" i="20"/>
  <c r="J22587" i="20"/>
  <c r="J22586" i="20"/>
  <c r="J22585" i="20"/>
  <c r="J22584" i="20"/>
  <c r="J22582" i="20"/>
  <c r="J22581" i="20"/>
  <c r="J22580" i="20"/>
  <c r="J22579" i="20"/>
  <c r="J22578" i="20"/>
  <c r="J22576" i="20"/>
  <c r="J22575" i="20"/>
  <c r="J22574" i="20"/>
  <c r="J22573" i="20"/>
  <c r="J22572" i="20"/>
  <c r="J22571" i="20"/>
  <c r="J22569" i="20"/>
  <c r="J22568" i="20"/>
  <c r="J22567" i="20"/>
  <c r="J22566" i="20"/>
  <c r="J22564" i="20"/>
  <c r="J22563" i="20"/>
  <c r="J22562" i="20"/>
  <c r="J22561" i="20"/>
  <c r="J22559" i="20"/>
  <c r="J22558" i="20"/>
  <c r="J22557" i="20"/>
  <c r="J22556" i="20"/>
  <c r="J22554" i="20"/>
  <c r="J22553" i="20"/>
  <c r="J22552" i="20"/>
  <c r="J22551" i="20"/>
  <c r="J22550" i="20"/>
  <c r="J22549" i="20"/>
  <c r="J22547" i="20"/>
  <c r="J22546" i="20"/>
  <c r="J22545" i="20"/>
  <c r="J22544" i="20"/>
  <c r="J22543" i="20"/>
  <c r="J22540" i="20"/>
  <c r="J22539" i="20"/>
  <c r="J22538" i="20"/>
  <c r="J22537" i="20"/>
  <c r="J22536" i="20"/>
  <c r="J22534" i="20"/>
  <c r="J22533" i="20"/>
  <c r="J22532" i="20"/>
  <c r="J22530" i="20"/>
  <c r="J22529" i="20"/>
  <c r="J22528" i="20"/>
  <c r="J22527" i="20"/>
  <c r="J22526" i="20"/>
  <c r="J22525" i="20"/>
  <c r="J22520" i="20"/>
  <c r="J22519" i="20"/>
  <c r="J22518" i="20"/>
  <c r="J22517" i="20"/>
  <c r="J22516" i="20"/>
  <c r="J22515" i="20"/>
  <c r="J22514" i="20"/>
  <c r="J22513" i="20"/>
  <c r="J22512" i="20"/>
  <c r="J22511" i="20"/>
  <c r="J22510" i="20"/>
  <c r="J22508" i="20"/>
  <c r="J22507" i="20"/>
  <c r="J22506" i="20"/>
  <c r="J22504" i="20"/>
  <c r="J22503" i="20"/>
  <c r="J22502" i="20"/>
  <c r="J22501" i="20"/>
  <c r="J22500" i="20"/>
  <c r="J22499" i="20"/>
  <c r="J22498" i="20"/>
  <c r="J22497" i="20"/>
  <c r="J22495" i="20"/>
  <c r="J22494" i="20"/>
  <c r="J22493" i="20"/>
  <c r="J22492" i="20"/>
  <c r="J22491" i="20"/>
  <c r="J22490" i="20"/>
  <c r="J22489" i="20"/>
  <c r="J22488" i="20"/>
  <c r="J22487" i="20"/>
  <c r="J22486" i="20"/>
  <c r="J22484" i="20"/>
  <c r="J22483" i="20"/>
  <c r="J22482" i="20"/>
  <c r="J22481" i="20"/>
  <c r="J22480" i="20"/>
  <c r="J22479" i="20"/>
  <c r="J22478" i="20"/>
  <c r="J22477" i="20"/>
  <c r="J22473" i="20"/>
  <c r="J22472" i="20"/>
  <c r="J22471" i="20"/>
  <c r="J22470" i="20"/>
  <c r="J22469" i="20"/>
  <c r="J22468" i="20"/>
  <c r="J22467" i="20"/>
  <c r="J22466" i="20"/>
  <c r="J22464" i="20"/>
  <c r="J22463" i="20"/>
  <c r="J22462" i="20"/>
  <c r="J22460" i="20"/>
  <c r="J22459" i="20"/>
  <c r="J22458" i="20"/>
  <c r="J22457" i="20"/>
  <c r="J22456" i="20"/>
  <c r="J22455" i="20"/>
  <c r="J22454" i="20"/>
  <c r="J22453" i="20"/>
  <c r="J22452" i="20"/>
  <c r="J22451" i="20"/>
  <c r="J22447" i="20"/>
  <c r="J22446" i="20"/>
  <c r="J22445" i="20"/>
  <c r="J22444" i="20"/>
  <c r="J22443" i="20"/>
  <c r="J22442" i="20"/>
  <c r="J22441" i="20"/>
  <c r="J22440" i="20"/>
  <c r="J22439" i="20"/>
  <c r="J22438" i="20"/>
  <c r="J22434" i="20"/>
  <c r="J22433" i="20"/>
  <c r="J22432" i="20"/>
  <c r="J22431" i="20"/>
  <c r="J22430" i="20"/>
  <c r="J22429" i="20"/>
  <c r="J22428" i="20"/>
  <c r="J22427" i="20"/>
  <c r="J22426" i="20"/>
  <c r="J22425" i="20"/>
  <c r="J22421" i="20"/>
  <c r="J22420" i="20"/>
  <c r="J22419" i="20"/>
  <c r="J22418" i="20"/>
  <c r="J22417" i="20"/>
  <c r="J22416" i="20"/>
  <c r="J22415" i="20"/>
  <c r="J22414" i="20"/>
  <c r="J22413" i="20"/>
  <c r="J22412" i="20"/>
  <c r="J22408" i="20"/>
  <c r="J22407" i="20"/>
  <c r="J22406" i="20"/>
  <c r="J22405" i="20"/>
  <c r="J22404" i="20"/>
  <c r="J22403" i="20"/>
  <c r="J22402" i="20"/>
  <c r="J22401" i="20"/>
  <c r="J22399" i="20"/>
  <c r="J22398" i="20"/>
  <c r="J22397" i="20"/>
  <c r="J22396" i="20"/>
  <c r="J22395" i="20"/>
  <c r="J22393" i="20"/>
  <c r="J22392" i="20"/>
  <c r="J22391" i="20"/>
  <c r="J22390" i="20"/>
  <c r="J22389" i="20"/>
  <c r="J22388" i="20"/>
  <c r="J22386" i="20"/>
  <c r="J22385" i="20"/>
  <c r="J22384" i="20"/>
  <c r="J22383" i="20"/>
  <c r="J22382" i="20"/>
  <c r="J22381" i="20"/>
  <c r="J22379" i="20"/>
  <c r="J22378" i="20"/>
  <c r="J22377" i="20"/>
  <c r="J22376" i="20"/>
  <c r="J22375" i="20"/>
  <c r="J22373" i="20"/>
  <c r="J22372" i="20"/>
  <c r="J22371" i="20"/>
  <c r="J22370" i="20"/>
  <c r="J22369" i="20"/>
  <c r="J22367" i="20"/>
  <c r="J22366" i="20"/>
  <c r="J22365" i="20"/>
  <c r="J22364" i="20"/>
  <c r="J22363" i="20"/>
  <c r="J22361" i="20"/>
  <c r="J22360" i="20"/>
  <c r="J22359" i="20"/>
  <c r="J22358" i="20"/>
  <c r="J22357" i="20"/>
  <c r="J22355" i="20"/>
  <c r="J22354" i="20"/>
  <c r="J22353" i="20"/>
  <c r="J22352" i="20"/>
  <c r="J22351" i="20"/>
  <c r="J22350" i="20"/>
  <c r="J22349" i="20"/>
  <c r="J22348" i="20"/>
  <c r="J22346" i="20"/>
  <c r="J22345" i="20"/>
  <c r="J22344" i="20"/>
  <c r="J22343" i="20"/>
  <c r="J22342" i="20"/>
  <c r="J22341" i="20"/>
  <c r="J22339" i="20"/>
  <c r="J22338" i="20"/>
  <c r="J22337" i="20"/>
  <c r="J22336" i="20"/>
  <c r="J22335" i="20"/>
  <c r="J22334" i="20"/>
  <c r="J22332" i="20"/>
  <c r="J22331" i="20"/>
  <c r="J22330" i="20"/>
  <c r="J22329" i="20"/>
  <c r="J22328" i="20"/>
  <c r="J22327" i="20"/>
  <c r="J22325" i="20"/>
  <c r="J22324" i="20"/>
  <c r="J22323" i="20"/>
  <c r="J22322" i="20"/>
  <c r="J22321" i="20"/>
  <c r="J22320" i="20"/>
  <c r="J22318" i="20"/>
  <c r="J22317" i="20"/>
  <c r="J22316" i="20"/>
  <c r="J22315" i="20"/>
  <c r="J22314" i="20"/>
  <c r="J22313" i="20"/>
  <c r="J22311" i="20"/>
  <c r="J22310" i="20"/>
  <c r="J22309" i="20"/>
  <c r="J22308" i="20"/>
  <c r="J22307" i="20"/>
  <c r="J22306" i="20"/>
  <c r="J22304" i="20"/>
  <c r="J22303" i="20"/>
  <c r="J22302" i="20"/>
  <c r="J22301" i="20"/>
  <c r="J22300" i="20"/>
  <c r="J22299" i="20"/>
  <c r="J22298" i="20"/>
  <c r="J22297" i="20"/>
  <c r="J22296" i="20"/>
  <c r="J22294" i="20"/>
  <c r="J22293" i="20"/>
  <c r="J22292" i="20"/>
  <c r="J22291" i="20"/>
  <c r="J22290" i="20"/>
  <c r="J22289" i="20"/>
  <c r="J22288" i="20"/>
  <c r="J22287" i="20"/>
  <c r="J22285" i="20"/>
  <c r="J22284" i="20"/>
  <c r="J22283" i="20"/>
  <c r="J22282" i="20"/>
  <c r="J22281" i="20"/>
  <c r="J22280" i="20"/>
  <c r="J22279" i="20"/>
  <c r="J22278" i="20"/>
  <c r="J22277" i="20"/>
  <c r="J22275" i="20"/>
  <c r="J22274" i="20"/>
  <c r="J22273" i="20"/>
  <c r="J22272" i="20"/>
  <c r="J22271" i="20"/>
  <c r="J22270" i="20"/>
  <c r="J22269" i="20"/>
  <c r="J22268" i="20"/>
  <c r="J22266" i="20"/>
  <c r="J22265" i="20"/>
  <c r="J22264" i="20"/>
  <c r="J22263" i="20"/>
  <c r="J22262" i="20"/>
  <c r="J22260" i="20"/>
  <c r="J22259" i="20"/>
  <c r="J22258" i="20"/>
  <c r="J22257" i="20"/>
  <c r="J22256" i="20"/>
  <c r="J22254" i="20"/>
  <c r="J22253" i="20"/>
  <c r="J22252" i="20"/>
  <c r="J22251" i="20"/>
  <c r="J22250" i="20"/>
  <c r="J22248" i="20"/>
  <c r="J22247" i="20"/>
  <c r="J22246" i="20"/>
  <c r="J22245" i="20"/>
  <c r="J22244" i="20"/>
  <c r="J22242" i="20"/>
  <c r="J22241" i="20"/>
  <c r="J22240" i="20"/>
  <c r="J22239" i="20"/>
  <c r="J22238" i="20"/>
  <c r="J22236" i="20"/>
  <c r="J22235" i="20"/>
  <c r="J22234" i="20"/>
  <c r="J22233" i="20"/>
  <c r="J22232" i="20"/>
  <c r="J22230" i="20"/>
  <c r="J22229" i="20"/>
  <c r="J22228" i="20"/>
  <c r="J22227" i="20"/>
  <c r="J22226" i="20"/>
  <c r="J22224" i="20"/>
  <c r="J22223" i="20"/>
  <c r="J22222" i="20"/>
  <c r="J22221" i="20"/>
  <c r="J22220" i="20"/>
  <c r="J22219" i="20"/>
  <c r="J22218" i="20"/>
  <c r="J22217" i="20"/>
  <c r="J22216" i="20"/>
  <c r="J22215" i="20"/>
  <c r="J22214" i="20"/>
  <c r="J22213" i="20"/>
  <c r="J22212" i="20"/>
  <c r="J22211" i="20"/>
  <c r="J22209" i="20"/>
  <c r="J22208" i="20"/>
  <c r="J22207" i="20"/>
  <c r="J22205" i="20"/>
  <c r="J22204" i="20"/>
  <c r="J22203" i="20"/>
  <c r="J22202" i="20"/>
  <c r="J22201" i="20"/>
  <c r="J22200" i="20"/>
  <c r="J22199" i="20"/>
  <c r="J22198" i="20"/>
  <c r="J22197" i="20"/>
  <c r="J22194" i="20"/>
  <c r="J22193" i="20"/>
  <c r="J22192" i="20"/>
  <c r="J22190" i="20"/>
  <c r="J22189" i="20"/>
  <c r="J22188" i="20"/>
  <c r="J22186" i="20"/>
  <c r="J22185" i="20"/>
  <c r="J22184" i="20"/>
  <c r="J22182" i="20"/>
  <c r="J22181" i="20"/>
  <c r="J22180" i="20"/>
  <c r="J22179" i="20"/>
  <c r="J22177" i="20"/>
  <c r="J22176" i="20"/>
  <c r="J22175" i="20"/>
  <c r="J22174" i="20"/>
  <c r="J22172" i="20"/>
  <c r="J22171" i="20"/>
  <c r="J22170" i="20"/>
  <c r="J22168" i="20"/>
  <c r="J22167" i="20"/>
  <c r="J22166" i="20"/>
  <c r="J22164" i="20"/>
  <c r="J22163" i="20"/>
  <c r="J22162" i="20"/>
  <c r="J22160" i="20"/>
  <c r="J22159" i="20"/>
  <c r="J22158" i="20"/>
  <c r="J22157" i="20"/>
  <c r="J22155" i="20"/>
  <c r="J22154" i="20"/>
  <c r="J22153" i="20"/>
  <c r="J22152" i="20"/>
  <c r="J22151" i="20"/>
  <c r="J22149" i="20"/>
  <c r="J22148" i="20"/>
  <c r="J22147" i="20"/>
  <c r="J22145" i="20"/>
  <c r="J22144" i="20"/>
  <c r="J22143" i="20"/>
  <c r="J22142" i="20"/>
  <c r="J22141" i="20"/>
  <c r="J22139" i="20"/>
  <c r="J22138" i="20"/>
  <c r="J22137" i="20"/>
  <c r="J22136" i="20"/>
  <c r="J22135" i="20"/>
  <c r="J22134" i="20"/>
  <c r="J22132" i="20"/>
  <c r="J22131" i="20"/>
  <c r="J22130" i="20"/>
  <c r="J22129" i="20"/>
  <c r="J22128" i="20"/>
  <c r="J22127" i="20"/>
  <c r="J22126" i="20"/>
  <c r="J22125" i="20"/>
  <c r="J22122" i="20"/>
  <c r="J22121" i="20"/>
  <c r="J22120" i="20"/>
  <c r="J22118" i="20"/>
  <c r="J22117" i="20"/>
  <c r="J22116" i="20"/>
  <c r="J22115" i="20"/>
  <c r="J22114" i="20"/>
  <c r="J22113" i="20"/>
  <c r="J22111" i="20"/>
  <c r="J22110" i="20"/>
  <c r="J22109" i="20"/>
  <c r="J22108" i="20"/>
  <c r="J22107" i="20"/>
  <c r="J22106" i="20"/>
  <c r="J22104" i="20"/>
  <c r="J22103" i="20"/>
  <c r="J22102" i="20"/>
  <c r="J22101" i="20"/>
  <c r="J22100" i="20"/>
  <c r="J22099" i="20"/>
  <c r="J22097" i="20"/>
  <c r="J22096" i="20"/>
  <c r="J22095" i="20"/>
  <c r="J22094" i="20"/>
  <c r="J22093" i="20"/>
  <c r="J22091" i="20"/>
  <c r="J22090" i="20"/>
  <c r="J22089" i="20"/>
  <c r="J22088" i="20"/>
  <c r="J22087" i="20"/>
  <c r="J22086" i="20"/>
  <c r="J22084" i="20"/>
  <c r="J22083" i="20"/>
  <c r="J22082" i="20"/>
  <c r="J22081" i="20"/>
  <c r="J22080" i="20"/>
  <c r="J22079" i="20"/>
  <c r="J22077" i="20"/>
  <c r="J22076" i="20"/>
  <c r="J22075" i="20"/>
  <c r="J22074" i="20"/>
  <c r="J22073" i="20"/>
  <c r="J22071" i="20"/>
  <c r="J22070" i="20"/>
  <c r="J22069" i="20"/>
  <c r="J22068" i="20"/>
  <c r="J22067" i="20"/>
  <c r="J22065" i="20"/>
  <c r="J22064" i="20"/>
  <c r="J22063" i="20"/>
  <c r="J22062" i="20"/>
  <c r="J22061" i="20"/>
  <c r="J22060" i="20"/>
  <c r="J22058" i="20"/>
  <c r="J22057" i="20"/>
  <c r="J22056" i="20"/>
  <c r="J22055" i="20"/>
  <c r="J22054" i="20"/>
  <c r="J22053" i="20"/>
  <c r="J22051" i="20"/>
  <c r="J22050" i="20"/>
  <c r="J22049" i="20"/>
  <c r="J22048" i="20"/>
  <c r="J22047" i="20"/>
  <c r="J22045" i="20"/>
  <c r="J22044" i="20"/>
  <c r="J22043" i="20"/>
  <c r="J22042" i="20"/>
  <c r="J22041" i="20"/>
  <c r="J22040" i="20"/>
  <c r="J22039" i="20"/>
  <c r="J22038" i="20"/>
  <c r="J22037" i="20"/>
  <c r="J22036" i="20"/>
  <c r="J22035" i="20"/>
  <c r="J22034" i="20"/>
  <c r="J22033" i="20"/>
  <c r="J22031" i="20"/>
  <c r="J22030" i="20"/>
  <c r="J22029" i="20"/>
  <c r="J22028" i="20"/>
  <c r="J22027" i="20"/>
  <c r="J22026" i="20"/>
  <c r="J22025" i="20"/>
  <c r="J22024" i="20"/>
  <c r="J22023" i="20"/>
  <c r="J22022" i="20"/>
  <c r="J22021" i="20"/>
  <c r="J22019" i="20"/>
  <c r="J22018" i="20"/>
  <c r="J22017" i="20"/>
  <c r="J22016" i="20"/>
  <c r="J22015" i="20"/>
  <c r="J22014" i="20"/>
  <c r="J22013" i="20"/>
  <c r="J22012" i="20"/>
  <c r="J22010" i="20"/>
  <c r="J22009" i="20"/>
  <c r="J22008" i="20"/>
  <c r="J22007" i="20"/>
  <c r="J22006" i="20"/>
  <c r="J22005" i="20"/>
  <c r="J22004" i="20"/>
  <c r="J22003" i="20"/>
  <c r="J22002" i="20"/>
  <c r="J22001" i="20"/>
  <c r="J22000" i="20"/>
  <c r="J21999" i="20"/>
  <c r="J21998" i="20"/>
  <c r="J21996" i="20"/>
  <c r="J21995" i="20"/>
  <c r="J21994" i="20"/>
  <c r="J21993" i="20"/>
  <c r="J21992" i="20"/>
  <c r="J21991" i="20"/>
  <c r="J21990" i="20"/>
  <c r="J21989" i="20"/>
  <c r="J21988" i="20"/>
  <c r="J21987" i="20"/>
  <c r="J21986" i="20"/>
  <c r="J21984" i="20"/>
  <c r="J21983" i="20"/>
  <c r="J21982" i="20"/>
  <c r="J21981" i="20"/>
  <c r="J21980" i="20"/>
  <c r="J21979" i="20"/>
  <c r="J21978" i="20"/>
  <c r="J21977" i="20"/>
  <c r="J21976" i="20"/>
  <c r="J21975" i="20"/>
  <c r="J21974" i="20"/>
  <c r="J21972" i="20"/>
  <c r="J21971" i="20"/>
  <c r="J21970" i="20"/>
  <c r="J21969" i="20"/>
  <c r="J21968" i="20"/>
  <c r="J21967" i="20"/>
  <c r="J21966" i="20"/>
  <c r="J21965" i="20"/>
  <c r="J21964" i="20"/>
  <c r="J21963" i="20"/>
  <c r="J21962" i="20"/>
  <c r="J21961" i="20"/>
  <c r="J21960" i="20"/>
  <c r="J21956" i="20"/>
  <c r="J21955" i="20"/>
  <c r="J21954" i="20"/>
  <c r="J21953" i="20"/>
  <c r="J21952" i="20"/>
  <c r="J21951" i="20"/>
  <c r="J21949" i="20"/>
  <c r="J21948" i="20"/>
  <c r="J21947" i="20"/>
  <c r="J21946" i="20"/>
  <c r="J21945" i="20"/>
  <c r="J21944" i="20"/>
  <c r="J21943" i="20"/>
  <c r="J21941" i="20"/>
  <c r="J21940" i="20"/>
  <c r="J21939" i="20"/>
  <c r="J21938" i="20"/>
  <c r="J21937" i="20"/>
  <c r="J21936" i="20"/>
  <c r="J21934" i="20"/>
  <c r="J21933" i="20"/>
  <c r="J21932" i="20"/>
  <c r="J21931" i="20"/>
  <c r="J21930" i="20"/>
  <c r="J21929" i="20"/>
  <c r="J21927" i="20"/>
  <c r="J21926" i="20"/>
  <c r="J21925" i="20"/>
  <c r="J21924" i="20"/>
  <c r="J21923" i="20"/>
  <c r="J21922" i="20"/>
  <c r="J21920" i="20"/>
  <c r="J21919" i="20"/>
  <c r="J21918" i="20"/>
  <c r="J21917" i="20"/>
  <c r="J21916" i="20"/>
  <c r="J21915" i="20"/>
  <c r="J21913" i="20"/>
  <c r="J21912" i="20"/>
  <c r="J21911" i="20"/>
  <c r="J21910" i="20"/>
  <c r="J21909" i="20"/>
  <c r="J21908" i="20"/>
  <c r="J21894" i="20"/>
  <c r="J21893" i="20"/>
  <c r="J21892" i="20"/>
  <c r="J21891" i="20"/>
  <c r="J21890" i="20"/>
  <c r="J21889" i="20"/>
  <c r="J21887" i="20"/>
  <c r="J21886" i="20"/>
  <c r="J21885" i="20"/>
  <c r="J21884" i="20"/>
  <c r="J21883" i="20"/>
  <c r="J21882" i="20"/>
  <c r="J21881" i="20"/>
  <c r="J21880" i="20"/>
  <c r="J21879" i="20"/>
  <c r="J21878" i="20"/>
  <c r="J21876" i="20"/>
  <c r="J21875" i="20"/>
  <c r="J21874" i="20"/>
  <c r="J21873" i="20"/>
  <c r="J21872" i="20"/>
  <c r="J21871" i="20"/>
  <c r="J21870" i="20"/>
  <c r="J21869" i="20"/>
  <c r="J21868" i="20"/>
  <c r="J21866" i="20"/>
  <c r="J21865" i="20"/>
  <c r="J21864" i="20"/>
  <c r="J21863" i="20"/>
  <c r="J21862" i="20"/>
  <c r="J21861" i="20"/>
  <c r="J21860" i="20"/>
  <c r="J21859" i="20"/>
  <c r="J21858" i="20"/>
  <c r="J21857" i="20"/>
  <c r="J21856" i="20"/>
  <c r="J21855" i="20"/>
  <c r="J21854" i="20"/>
  <c r="J21852" i="20"/>
  <c r="J21851" i="20"/>
  <c r="J21850" i="20"/>
  <c r="J21849" i="20"/>
  <c r="J21848" i="20"/>
  <c r="J21847" i="20"/>
  <c r="J21846" i="20"/>
  <c r="J21845" i="20"/>
  <c r="J21844" i="20"/>
  <c r="J21843" i="20"/>
  <c r="J21841" i="20"/>
  <c r="J21840" i="20"/>
  <c r="J21839" i="20"/>
  <c r="J21838" i="20"/>
  <c r="J21837" i="20"/>
  <c r="J21836" i="20"/>
  <c r="J21835" i="20"/>
  <c r="J21834" i="20"/>
  <c r="J21833" i="20"/>
  <c r="J21832" i="20"/>
  <c r="J21830" i="20"/>
  <c r="J21829" i="20"/>
  <c r="J21828" i="20"/>
  <c r="J21827" i="20"/>
  <c r="J21826" i="20"/>
  <c r="J21825" i="20"/>
  <c r="J21824" i="20"/>
  <c r="J21823" i="20"/>
  <c r="J21822" i="20"/>
  <c r="J21820" i="20"/>
  <c r="J21819" i="20"/>
  <c r="J21818" i="20"/>
  <c r="J21817" i="20"/>
  <c r="J21816" i="20"/>
  <c r="J21815" i="20"/>
  <c r="J21814" i="20"/>
  <c r="J21813" i="20"/>
  <c r="J21812" i="20"/>
  <c r="J21811" i="20"/>
  <c r="J21810" i="20"/>
  <c r="J21808" i="20"/>
  <c r="J21807" i="20"/>
  <c r="J21806" i="20"/>
  <c r="J21805" i="20"/>
  <c r="J21804" i="20"/>
  <c r="J21803" i="20"/>
  <c r="J21802" i="20"/>
  <c r="J21801" i="20"/>
  <c r="J21800" i="20"/>
  <c r="J21799" i="20"/>
  <c r="J21797" i="20"/>
  <c r="J21796" i="20"/>
  <c r="J21795" i="20"/>
  <c r="J21794" i="20"/>
  <c r="J21793" i="20"/>
  <c r="J21792" i="20"/>
  <c r="J21791" i="20"/>
  <c r="J21790" i="20"/>
  <c r="J21789" i="20"/>
  <c r="J21788" i="20"/>
  <c r="J21786" i="20"/>
  <c r="J21785" i="20"/>
  <c r="J21784" i="20"/>
  <c r="J21783" i="20"/>
  <c r="J21782" i="20"/>
  <c r="J21781" i="20"/>
  <c r="J21780" i="20"/>
  <c r="J21779" i="20"/>
  <c r="J21778" i="20"/>
  <c r="J21777" i="20"/>
  <c r="J21775" i="20"/>
  <c r="J21774" i="20"/>
  <c r="J21773" i="20"/>
  <c r="J21772" i="20"/>
  <c r="J21771" i="20"/>
  <c r="J21770" i="20"/>
  <c r="J21769" i="20"/>
  <c r="J21768" i="20"/>
  <c r="J21767" i="20"/>
  <c r="J21766" i="20"/>
  <c r="J21764" i="20"/>
  <c r="J21763" i="20"/>
  <c r="J21762" i="20"/>
  <c r="J21761" i="20"/>
  <c r="J21760" i="20"/>
  <c r="J21759" i="20"/>
  <c r="J21758" i="20"/>
  <c r="J21757" i="20"/>
  <c r="J21756" i="20"/>
  <c r="J21755" i="20"/>
  <c r="J21753" i="20"/>
  <c r="J21752" i="20"/>
  <c r="J21751" i="20"/>
  <c r="J21750" i="20"/>
  <c r="J21749" i="20"/>
  <c r="J21748" i="20"/>
  <c r="J21747" i="20"/>
  <c r="J21746" i="20"/>
  <c r="J21745" i="20"/>
  <c r="J21744" i="20"/>
  <c r="J21742" i="20"/>
  <c r="J21741" i="20"/>
  <c r="J21740" i="20"/>
  <c r="J21739" i="20"/>
  <c r="J21738" i="20"/>
  <c r="J21737" i="20"/>
  <c r="J21736" i="20"/>
  <c r="J21735" i="20"/>
  <c r="J21733" i="20"/>
  <c r="J21732" i="20"/>
  <c r="J21731" i="20"/>
  <c r="J21729" i="20"/>
  <c r="J21728" i="20"/>
  <c r="J21727" i="20"/>
  <c r="J21725" i="20"/>
  <c r="J21724" i="20"/>
  <c r="J21723" i="20"/>
  <c r="J21721" i="20"/>
  <c r="J21720" i="20"/>
  <c r="J21719" i="20"/>
  <c r="J21717" i="20"/>
  <c r="J21716" i="20"/>
  <c r="J21715" i="20"/>
  <c r="J21713" i="20"/>
  <c r="J21712" i="20"/>
  <c r="J21710" i="20"/>
  <c r="J21709" i="20"/>
  <c r="J21708" i="20"/>
  <c r="J21706" i="20"/>
  <c r="J21705" i="20"/>
  <c r="J21704" i="20"/>
  <c r="J21703" i="20"/>
  <c r="J21702" i="20"/>
  <c r="J21701" i="20"/>
  <c r="J21700" i="20"/>
  <c r="J21699" i="20"/>
  <c r="J21698" i="20"/>
  <c r="J21697" i="20"/>
  <c r="J21696" i="20"/>
  <c r="J21693" i="20"/>
  <c r="J21692" i="20"/>
  <c r="J21691" i="20"/>
  <c r="J21690" i="20"/>
  <c r="J21689" i="20"/>
  <c r="J21688" i="20"/>
  <c r="J21687" i="20"/>
  <c r="J21684" i="20"/>
  <c r="J21683" i="20"/>
  <c r="J21682" i="20"/>
  <c r="J21681" i="20"/>
  <c r="J21679" i="20"/>
  <c r="J21678" i="20"/>
  <c r="J21677" i="20"/>
  <c r="J21676" i="20"/>
  <c r="J21675" i="20"/>
  <c r="J21674" i="20"/>
  <c r="J21673" i="20"/>
  <c r="J21671" i="20"/>
  <c r="J21670" i="20"/>
  <c r="J21669" i="20"/>
  <c r="J21668" i="20"/>
  <c r="J21667" i="20"/>
  <c r="J21666" i="20"/>
  <c r="J21664" i="20"/>
  <c r="J21663" i="20"/>
  <c r="J21662" i="20"/>
  <c r="J21661" i="20"/>
  <c r="J21660" i="20"/>
  <c r="J21659" i="20"/>
  <c r="J21657" i="20"/>
  <c r="J21656" i="20"/>
  <c r="J21655" i="20"/>
  <c r="J21654" i="20"/>
  <c r="J21653" i="20"/>
  <c r="J21652" i="20"/>
  <c r="J21650" i="20"/>
  <c r="J21649" i="20"/>
  <c r="J21648" i="20"/>
  <c r="J21647" i="20"/>
  <c r="J21646" i="20"/>
  <c r="J21644" i="20"/>
  <c r="J21643" i="20"/>
  <c r="J21642" i="20"/>
  <c r="J21641" i="20"/>
  <c r="J21640" i="20"/>
  <c r="J21639" i="20"/>
  <c r="J21637" i="20"/>
  <c r="J21636" i="20"/>
  <c r="J21635" i="20"/>
  <c r="J21634" i="20"/>
  <c r="J21633" i="20"/>
  <c r="J21632" i="20"/>
  <c r="J21631" i="20"/>
  <c r="J21630" i="20"/>
  <c r="J21627" i="20"/>
  <c r="J21626" i="20"/>
  <c r="J21625" i="20"/>
  <c r="J21624" i="20"/>
  <c r="J21623" i="20"/>
  <c r="J21622" i="20"/>
  <c r="J21621" i="20"/>
  <c r="J21620" i="20"/>
  <c r="J21619" i="20"/>
  <c r="J21618" i="20"/>
  <c r="J21617" i="20"/>
  <c r="J21616" i="20"/>
  <c r="J21613" i="20"/>
  <c r="J21612" i="20"/>
  <c r="J21611" i="20"/>
  <c r="J21610" i="20"/>
  <c r="J21609" i="20"/>
  <c r="J21606" i="20"/>
  <c r="J21605" i="20"/>
  <c r="J21604" i="20"/>
  <c r="J21603" i="20"/>
  <c r="J21602" i="20"/>
  <c r="J21601" i="20"/>
  <c r="J21600" i="20"/>
  <c r="J21599" i="20"/>
  <c r="J21595" i="20"/>
  <c r="J21594" i="20"/>
  <c r="J21593" i="20"/>
  <c r="J21592" i="20"/>
  <c r="J21591" i="20"/>
  <c r="J21590" i="20"/>
  <c r="J21589" i="20"/>
  <c r="J21588" i="20"/>
  <c r="J21587" i="20"/>
  <c r="J21584" i="20"/>
  <c r="J21583" i="20"/>
  <c r="J21582" i="20"/>
  <c r="J21581" i="20"/>
  <c r="J21580" i="20"/>
  <c r="J21579" i="20"/>
  <c r="J21578" i="20"/>
  <c r="J21577" i="20"/>
  <c r="J21576" i="20"/>
  <c r="J21575" i="20"/>
  <c r="J21574" i="20"/>
  <c r="J21573" i="20"/>
  <c r="J21572" i="20"/>
  <c r="J21569" i="20"/>
  <c r="J21568" i="20"/>
  <c r="J21567" i="20"/>
  <c r="J21566" i="20"/>
  <c r="J21565" i="20"/>
  <c r="J21564" i="20"/>
  <c r="J21563" i="20"/>
  <c r="J21562" i="20"/>
  <c r="J21561" i="20"/>
  <c r="J21558" i="20"/>
  <c r="J21557" i="20"/>
  <c r="J21556" i="20"/>
  <c r="J21555" i="20"/>
  <c r="J21554" i="20"/>
  <c r="J21553" i="20"/>
  <c r="J21552" i="20"/>
  <c r="J21551" i="20"/>
  <c r="J21550" i="20"/>
  <c r="J21549" i="20"/>
  <c r="J21548" i="20"/>
  <c r="J21547" i="20"/>
  <c r="J21546" i="20"/>
  <c r="J21545" i="20"/>
  <c r="J21544" i="20"/>
  <c r="J21543" i="20"/>
  <c r="J21540" i="20"/>
  <c r="J21539" i="20"/>
  <c r="J21538" i="20"/>
  <c r="J21537" i="20"/>
  <c r="J21536" i="20"/>
  <c r="J21535" i="20"/>
  <c r="J21534" i="20"/>
  <c r="J21533" i="20"/>
  <c r="J21532" i="20"/>
  <c r="J21531" i="20"/>
  <c r="J21530" i="20"/>
  <c r="J21527" i="20"/>
  <c r="J21526" i="20"/>
  <c r="J21525" i="20"/>
  <c r="J21524" i="20"/>
  <c r="J21523" i="20"/>
  <c r="J21504" i="20"/>
  <c r="J21502" i="20"/>
  <c r="J21500" i="20"/>
  <c r="J21498" i="20"/>
  <c r="J21496" i="20"/>
  <c r="J21494" i="20"/>
  <c r="J21492" i="20"/>
  <c r="J21490" i="20"/>
  <c r="J21488" i="20"/>
  <c r="J21483" i="20"/>
  <c r="J21481" i="20"/>
  <c r="J21479" i="20"/>
  <c r="J21447" i="20"/>
  <c r="J21446" i="20"/>
  <c r="J21445" i="20"/>
  <c r="J21443" i="20"/>
  <c r="J21442" i="20"/>
  <c r="J21441" i="20"/>
  <c r="J21439" i="20"/>
  <c r="J21438" i="20"/>
  <c r="J21437" i="20"/>
  <c r="J21435" i="20"/>
  <c r="J21434" i="20"/>
  <c r="J21433" i="20"/>
  <c r="J21432" i="20"/>
  <c r="J21430" i="20"/>
  <c r="J21429" i="20"/>
  <c r="J21428" i="20"/>
  <c r="J21427" i="20"/>
  <c r="J21425" i="20"/>
  <c r="J21424" i="20"/>
  <c r="J21423" i="20"/>
  <c r="J21421" i="20"/>
  <c r="J21420" i="20"/>
  <c r="J21419" i="20"/>
  <c r="J21417" i="20"/>
  <c r="J21416" i="20"/>
  <c r="J21415" i="20"/>
  <c r="J21414" i="20"/>
  <c r="J21412" i="20"/>
  <c r="J21410" i="20"/>
  <c r="J21409" i="20"/>
  <c r="J21408" i="20"/>
  <c r="J21407" i="20"/>
  <c r="J21405" i="20"/>
  <c r="J21404" i="20"/>
  <c r="J21403" i="20"/>
  <c r="J21402" i="20"/>
  <c r="J21401" i="20"/>
  <c r="J21399" i="20"/>
  <c r="J21398" i="20"/>
  <c r="J21397" i="20"/>
  <c r="J21395" i="20"/>
  <c r="J21394" i="20"/>
  <c r="J21393" i="20"/>
  <c r="J21392" i="20"/>
  <c r="J21390" i="20"/>
  <c r="J21389" i="20"/>
  <c r="J21388" i="20"/>
  <c r="J21387" i="20"/>
  <c r="J21385" i="20"/>
  <c r="J21384" i="20"/>
  <c r="J21383" i="20"/>
  <c r="J21382" i="20"/>
  <c r="J21380" i="20"/>
  <c r="J21379" i="20"/>
  <c r="J21378" i="20"/>
  <c r="J21377" i="20"/>
  <c r="J21376" i="20"/>
  <c r="J21374" i="20"/>
  <c r="J21373" i="20"/>
  <c r="J21372" i="20"/>
  <c r="J21371" i="20"/>
  <c r="J21369" i="20"/>
  <c r="J21368" i="20"/>
  <c r="J21367" i="20"/>
  <c r="J21366" i="20"/>
  <c r="J21365" i="20"/>
  <c r="J21363" i="20"/>
  <c r="J21362" i="20"/>
  <c r="J21361" i="20"/>
  <c r="J21360" i="20"/>
  <c r="J21359" i="20"/>
  <c r="J21357" i="20"/>
  <c r="J21356" i="20"/>
  <c r="J21355" i="20"/>
  <c r="J21354" i="20"/>
  <c r="J21353" i="20"/>
  <c r="J21352" i="20"/>
  <c r="J21350" i="20"/>
  <c r="J21349" i="20"/>
  <c r="J21348" i="20"/>
  <c r="J21347" i="20"/>
  <c r="J21345" i="20"/>
  <c r="J21344" i="20"/>
  <c r="J21342" i="20"/>
  <c r="J21341" i="20"/>
  <c r="J21340" i="20"/>
  <c r="J21339" i="20"/>
  <c r="J21338" i="20"/>
  <c r="J21336" i="20"/>
  <c r="J21335" i="20"/>
  <c r="J21333" i="20"/>
  <c r="J21332" i="20"/>
  <c r="J21331" i="20"/>
  <c r="J21330" i="20"/>
  <c r="J21329" i="20"/>
  <c r="J21327" i="20"/>
  <c r="J21326" i="20"/>
  <c r="J21325" i="20"/>
  <c r="J21324" i="20"/>
  <c r="J21323" i="20"/>
  <c r="J21321" i="20"/>
  <c r="J21320" i="20"/>
  <c r="J21318" i="20"/>
  <c r="J21317" i="20"/>
  <c r="J21316" i="20"/>
  <c r="J21315" i="20"/>
  <c r="J21313" i="20"/>
  <c r="J21312" i="20"/>
  <c r="J21311" i="20"/>
  <c r="J21310" i="20"/>
  <c r="J21308" i="20"/>
  <c r="J21307" i="20"/>
  <c r="J21306" i="20"/>
  <c r="J21305" i="20"/>
  <c r="J21303" i="20"/>
  <c r="J21302" i="20"/>
  <c r="J21301" i="20"/>
  <c r="J21300" i="20"/>
  <c r="J21299" i="20"/>
  <c r="J21297" i="20"/>
  <c r="J21296" i="20"/>
  <c r="J21295" i="20"/>
  <c r="J21294" i="20"/>
  <c r="J21293" i="20"/>
  <c r="J21154" i="20"/>
  <c r="J21153" i="20"/>
  <c r="J21152" i="20"/>
  <c r="J21151" i="20"/>
  <c r="J21149" i="20"/>
  <c r="J21148" i="20"/>
  <c r="J21146" i="20"/>
  <c r="J21145" i="20"/>
  <c r="J21144" i="20"/>
  <c r="J21143" i="20"/>
  <c r="J21141" i="20"/>
  <c r="J21140" i="20"/>
  <c r="J21139" i="20"/>
  <c r="J21138" i="20"/>
  <c r="J21136" i="20"/>
  <c r="J21135" i="20"/>
  <c r="J21134" i="20"/>
  <c r="J21132" i="20"/>
  <c r="J21131" i="20"/>
  <c r="J21130" i="20"/>
  <c r="J21129" i="20"/>
  <c r="J21128" i="20"/>
  <c r="J21126" i="20"/>
  <c r="J21125" i="20"/>
  <c r="J21124" i="20"/>
  <c r="J21122" i="20"/>
  <c r="J21121" i="20"/>
  <c r="J21120" i="20"/>
  <c r="J21119" i="20"/>
  <c r="J21117" i="20"/>
  <c r="J21116" i="20"/>
  <c r="J21115" i="20"/>
  <c r="J21113" i="20"/>
  <c r="J21112" i="20"/>
  <c r="J21111" i="20"/>
  <c r="J21110" i="20"/>
  <c r="J21108" i="20"/>
  <c r="J21107" i="20"/>
  <c r="J21106" i="20"/>
  <c r="J21105" i="20"/>
  <c r="J21103" i="20"/>
  <c r="J21102" i="20"/>
  <c r="J21101" i="20"/>
  <c r="J21100" i="20"/>
  <c r="J21098" i="20"/>
  <c r="J21096" i="20"/>
  <c r="J21094" i="20"/>
  <c r="J21092" i="20"/>
  <c r="J21091" i="20"/>
  <c r="J21089" i="20"/>
  <c r="J21087" i="20"/>
  <c r="J21086" i="20"/>
  <c r="J21085" i="20"/>
  <c r="J21084" i="20"/>
  <c r="J21083" i="20"/>
  <c r="J21081" i="20"/>
  <c r="J21080" i="20"/>
  <c r="J21079" i="20"/>
  <c r="J21078" i="20"/>
  <c r="J21077" i="20"/>
  <c r="J21075" i="20"/>
  <c r="J21074" i="20"/>
  <c r="J21073" i="20"/>
  <c r="J21072" i="20"/>
  <c r="J21071" i="20"/>
  <c r="J21069" i="20"/>
  <c r="J21068" i="20"/>
  <c r="J21067" i="20"/>
  <c r="J21066" i="20"/>
  <c r="J21064" i="20"/>
  <c r="J21063" i="20"/>
  <c r="J21062" i="20"/>
  <c r="J21061" i="20"/>
  <c r="J21060" i="20"/>
  <c r="J21058" i="20"/>
  <c r="J21057" i="20"/>
  <c r="J21056" i="20"/>
  <c r="J21055" i="20"/>
  <c r="J21053" i="20"/>
  <c r="J21052" i="20"/>
  <c r="J21051" i="20"/>
  <c r="J21049" i="20"/>
  <c r="J21048" i="20"/>
  <c r="J21047" i="20"/>
  <c r="J21045" i="20"/>
  <c r="J21044" i="20"/>
  <c r="J21043" i="20"/>
  <c r="J21041" i="20"/>
  <c r="J21040" i="20"/>
  <c r="J21038" i="20"/>
  <c r="J21037" i="20"/>
  <c r="J21036" i="20"/>
  <c r="J21035" i="20"/>
  <c r="J21033" i="20"/>
  <c r="J21032" i="20"/>
  <c r="J21031" i="20"/>
  <c r="J21030" i="20"/>
  <c r="J21029" i="20"/>
  <c r="J21027" i="20"/>
  <c r="J21026" i="20"/>
  <c r="J21025" i="20"/>
  <c r="J21024" i="20"/>
  <c r="J21022" i="20"/>
  <c r="J21021" i="20"/>
  <c r="J21020" i="20"/>
  <c r="J21019" i="20"/>
  <c r="J21017" i="20"/>
  <c r="J21016" i="20"/>
  <c r="J21014" i="20"/>
  <c r="J21013" i="20"/>
  <c r="J21012" i="20"/>
  <c r="J21011" i="20"/>
  <c r="J21009" i="20"/>
  <c r="J21008" i="20"/>
  <c r="J21007" i="20"/>
  <c r="J21006" i="20"/>
  <c r="J21004" i="20"/>
  <c r="J21003" i="20"/>
  <c r="J21002" i="20"/>
  <c r="J21001" i="20"/>
  <c r="J21000" i="20"/>
  <c r="J20998" i="20"/>
  <c r="J20997" i="20"/>
  <c r="J20996" i="20"/>
  <c r="J20995" i="20"/>
  <c r="J20994" i="20"/>
  <c r="J20992" i="20"/>
  <c r="J20991" i="20"/>
  <c r="J20990" i="20"/>
  <c r="J20989" i="20"/>
  <c r="J20988" i="20"/>
  <c r="J20986" i="20"/>
  <c r="J20985" i="20"/>
  <c r="J20984" i="20"/>
  <c r="J20983" i="20"/>
  <c r="J20981" i="20"/>
  <c r="J20980" i="20"/>
  <c r="J20979" i="20"/>
  <c r="J20978" i="20"/>
  <c r="J20976" i="20"/>
  <c r="J20975" i="20"/>
  <c r="J20974" i="20"/>
  <c r="J20973" i="20"/>
  <c r="J20972" i="20"/>
  <c r="J20970" i="20"/>
  <c r="J20969" i="20"/>
  <c r="J20968" i="20"/>
  <c r="J20967" i="20"/>
  <c r="J20966" i="20"/>
  <c r="J20964" i="20"/>
  <c r="J20963" i="20"/>
  <c r="J20962" i="20"/>
  <c r="J20961" i="20"/>
  <c r="J20960" i="20"/>
  <c r="J20947" i="20"/>
  <c r="J20946" i="20"/>
  <c r="J20945" i="20"/>
  <c r="J20944" i="20"/>
  <c r="J20942" i="20"/>
  <c r="J20941" i="20"/>
  <c r="J20940" i="20"/>
  <c r="J20939" i="20"/>
  <c r="J20938" i="20"/>
  <c r="J20937" i="20"/>
  <c r="J20935" i="20"/>
  <c r="J20934" i="20"/>
  <c r="J20933" i="20"/>
  <c r="J20932" i="20"/>
  <c r="J20931" i="20"/>
  <c r="J20930" i="20"/>
  <c r="J20929" i="20"/>
  <c r="J20928" i="20"/>
  <c r="J20927" i="20"/>
  <c r="J20926" i="20"/>
  <c r="J20925" i="20"/>
  <c r="J20924" i="20"/>
  <c r="J20921" i="20"/>
  <c r="J20920" i="20"/>
  <c r="J20919" i="20"/>
  <c r="J20918" i="20"/>
  <c r="J20915" i="20"/>
  <c r="J20914" i="20"/>
  <c r="J20913" i="20"/>
  <c r="J20912" i="20"/>
  <c r="J20911" i="20"/>
  <c r="J20910" i="20"/>
  <c r="J20909" i="20"/>
  <c r="J20908" i="20"/>
  <c r="J20907" i="20"/>
  <c r="J20906" i="20"/>
  <c r="J20905" i="20"/>
  <c r="J20904" i="20"/>
  <c r="J20901" i="20"/>
  <c r="J20898" i="20"/>
  <c r="J20897" i="20"/>
  <c r="J20896" i="20"/>
  <c r="J20894" i="20"/>
  <c r="J20893" i="20"/>
  <c r="J20892" i="20"/>
  <c r="J20891" i="20"/>
  <c r="J20890" i="20"/>
  <c r="J20889" i="20"/>
  <c r="J20883" i="20"/>
  <c r="J20882" i="20"/>
  <c r="J20881" i="20"/>
  <c r="J20880" i="20"/>
  <c r="J20879" i="20"/>
  <c r="J20878" i="20"/>
  <c r="J20877" i="20"/>
  <c r="J20875" i="20"/>
  <c r="J20874" i="20"/>
  <c r="J20873" i="20"/>
  <c r="J20872" i="20"/>
  <c r="J20871" i="20"/>
  <c r="J20870" i="20"/>
  <c r="J20869" i="20"/>
  <c r="J20868" i="20"/>
  <c r="J20865" i="20"/>
  <c r="J20864" i="20"/>
  <c r="J20863" i="20"/>
  <c r="J20862" i="20"/>
  <c r="J20861" i="20"/>
  <c r="J20860" i="20"/>
  <c r="J20858" i="20"/>
  <c r="J20857" i="20"/>
  <c r="J20856" i="20"/>
  <c r="J20855" i="20"/>
  <c r="J20854" i="20"/>
  <c r="J20853" i="20"/>
  <c r="J20851" i="20"/>
  <c r="J20850" i="20"/>
  <c r="J20849" i="20"/>
  <c r="J20848" i="20"/>
  <c r="J20847" i="20"/>
  <c r="J20845" i="20"/>
  <c r="J20844" i="20"/>
  <c r="J20843" i="20"/>
  <c r="J20842" i="20"/>
  <c r="J20841" i="20"/>
  <c r="J20839" i="20"/>
  <c r="J20838" i="20"/>
  <c r="J20837" i="20"/>
  <c r="J20836" i="20"/>
  <c r="J20835" i="20"/>
  <c r="J20834" i="20"/>
  <c r="J20833" i="20"/>
  <c r="J20832" i="20"/>
  <c r="J20831" i="20"/>
  <c r="J20829" i="20"/>
  <c r="J20828" i="20"/>
  <c r="J20827" i="20"/>
  <c r="J20826" i="20"/>
  <c r="J20825" i="20"/>
  <c r="J20824" i="20"/>
  <c r="J20823" i="20"/>
  <c r="J20821" i="20"/>
  <c r="J20820" i="20"/>
  <c r="J20819" i="20"/>
  <c r="J20818" i="20"/>
  <c r="J20817" i="20"/>
  <c r="J20816" i="20"/>
  <c r="J20815" i="20"/>
  <c r="J20814" i="20"/>
  <c r="J20812" i="20"/>
  <c r="J20811" i="20"/>
  <c r="J20810" i="20"/>
  <c r="J20809" i="20"/>
  <c r="J20808" i="20"/>
  <c r="J20807" i="20"/>
  <c r="J20806" i="20"/>
  <c r="J20804" i="20"/>
  <c r="J20803" i="20"/>
  <c r="J20802" i="20"/>
  <c r="J20801" i="20"/>
  <c r="J20800" i="20"/>
  <c r="J20799" i="20"/>
  <c r="J20798" i="20"/>
  <c r="J20796" i="20"/>
  <c r="J20795" i="20"/>
  <c r="J20794" i="20"/>
  <c r="J20792" i="20"/>
  <c r="J20791" i="20"/>
  <c r="J20790" i="20"/>
  <c r="J20789" i="20"/>
  <c r="J20788" i="20"/>
  <c r="J20787" i="20"/>
  <c r="J20786" i="20"/>
  <c r="J20785" i="20"/>
  <c r="J20784" i="20"/>
  <c r="J20783" i="20"/>
  <c r="J20781" i="20"/>
  <c r="J20780" i="20"/>
  <c r="J20779" i="20"/>
  <c r="J20778" i="20"/>
  <c r="J20777" i="20"/>
  <c r="J20776" i="20"/>
  <c r="J20775" i="20"/>
  <c r="J20774" i="20"/>
  <c r="J20773" i="20"/>
  <c r="J20772" i="20"/>
  <c r="J20770" i="20"/>
  <c r="J20769" i="20"/>
  <c r="J20768" i="20"/>
  <c r="J20767" i="20"/>
  <c r="J20766" i="20"/>
  <c r="J20765" i="20"/>
  <c r="J20764" i="20"/>
  <c r="J20763" i="20"/>
  <c r="J20762" i="20"/>
  <c r="J20761" i="20"/>
  <c r="J20759" i="20"/>
  <c r="J20758" i="20"/>
  <c r="J20757" i="20"/>
  <c r="J20756" i="20"/>
  <c r="J20755" i="20"/>
  <c r="J20754" i="20"/>
  <c r="J20753" i="20"/>
  <c r="J20752" i="20"/>
  <c r="J20751" i="20"/>
  <c r="J20749" i="20"/>
  <c r="J20748" i="20"/>
  <c r="J20747" i="20"/>
  <c r="J20746" i="20"/>
  <c r="J20745" i="20"/>
  <c r="J20744" i="20"/>
  <c r="J20743" i="20"/>
  <c r="J20742" i="20"/>
  <c r="J20740" i="20"/>
  <c r="J20739" i="20"/>
  <c r="J20738" i="20"/>
  <c r="J20737" i="20"/>
  <c r="J20736" i="20"/>
  <c r="J20735" i="20"/>
  <c r="J20734" i="20"/>
  <c r="J20732" i="20"/>
  <c r="J20731" i="20"/>
  <c r="J20730" i="20"/>
  <c r="J20729" i="20"/>
  <c r="J20728" i="20"/>
  <c r="J20727" i="20"/>
  <c r="J20726" i="20"/>
  <c r="J20725" i="20"/>
  <c r="J20723" i="20"/>
  <c r="J20722" i="20"/>
  <c r="J20721" i="20"/>
  <c r="J20720" i="20"/>
  <c r="J20719" i="20"/>
  <c r="J20718" i="20"/>
  <c r="J20717" i="20"/>
  <c r="J20716" i="20"/>
  <c r="J20713" i="20"/>
  <c r="J20712" i="20"/>
  <c r="J20711" i="20"/>
  <c r="J20710" i="20"/>
  <c r="J20709" i="20"/>
  <c r="J20708" i="20"/>
  <c r="J20707" i="20"/>
  <c r="J20706" i="20"/>
  <c r="J20705" i="20"/>
  <c r="J20704" i="20"/>
  <c r="J20703" i="20"/>
  <c r="J20702" i="20"/>
  <c r="J20701" i="20"/>
  <c r="J20700" i="20"/>
  <c r="J20699" i="20"/>
  <c r="J20698" i="20"/>
  <c r="J20696" i="20"/>
  <c r="J20695" i="20"/>
  <c r="J20694" i="20"/>
  <c r="J20693" i="20"/>
  <c r="J20692" i="20"/>
  <c r="J20691" i="20"/>
  <c r="J20690" i="20"/>
  <c r="J20689" i="20"/>
  <c r="J20688" i="20"/>
  <c r="J20687" i="20"/>
  <c r="J20684" i="20"/>
  <c r="J20683" i="20"/>
  <c r="J20682" i="20"/>
  <c r="J20681" i="20"/>
  <c r="J20680" i="20"/>
  <c r="J20677" i="20"/>
  <c r="J20676" i="20"/>
  <c r="J20675" i="20"/>
  <c r="J20674" i="20"/>
  <c r="J20673" i="20"/>
  <c r="J20670" i="20"/>
  <c r="J20669" i="20"/>
  <c r="J20668" i="20"/>
  <c r="J20667" i="20"/>
  <c r="J20666" i="20"/>
  <c r="J20665" i="20"/>
  <c r="J20664" i="20"/>
  <c r="J20663" i="20"/>
  <c r="J20660" i="20"/>
  <c r="J20659" i="20"/>
  <c r="J20658" i="20"/>
  <c r="J20657" i="20"/>
  <c r="J20656" i="20"/>
  <c r="J20655" i="20"/>
  <c r="J20654" i="20"/>
  <c r="J20653" i="20"/>
  <c r="J20652" i="20"/>
  <c r="J20649" i="20"/>
  <c r="J20648" i="20"/>
  <c r="J20647" i="20"/>
  <c r="J20646" i="20"/>
  <c r="J20645" i="20"/>
  <c r="J20644" i="20"/>
  <c r="J20643" i="20"/>
  <c r="J20642" i="20"/>
  <c r="J20641" i="20"/>
  <c r="J20638" i="20"/>
  <c r="J20637" i="20"/>
  <c r="J20636" i="20"/>
  <c r="J20635" i="20"/>
  <c r="J20634" i="20"/>
  <c r="J20633" i="20"/>
  <c r="J20632" i="20"/>
  <c r="J20631" i="20"/>
  <c r="J20628" i="20"/>
  <c r="J20627" i="20"/>
  <c r="J20626" i="20"/>
  <c r="J20625" i="20"/>
  <c r="J20624" i="20"/>
  <c r="J20623" i="20"/>
  <c r="J20622" i="20"/>
  <c r="J20621" i="20"/>
  <c r="J20620" i="20"/>
  <c r="J20619" i="20"/>
  <c r="J20618" i="20"/>
  <c r="J20615" i="20"/>
  <c r="J20614" i="20"/>
  <c r="J20613" i="20"/>
  <c r="J20612" i="20"/>
  <c r="J20611" i="20"/>
  <c r="J20610" i="20"/>
  <c r="J20609" i="20"/>
  <c r="J20608" i="20"/>
  <c r="J20607" i="20"/>
  <c r="J20606" i="20"/>
  <c r="J20605" i="20"/>
  <c r="J20602" i="20"/>
  <c r="J20601" i="20"/>
  <c r="J20600" i="20"/>
  <c r="J20599" i="20"/>
  <c r="J20598" i="20"/>
  <c r="J20597" i="20"/>
  <c r="J20596" i="20"/>
  <c r="J20595" i="20"/>
  <c r="J20594" i="20"/>
  <c r="J20593" i="20"/>
  <c r="J20591" i="20"/>
  <c r="J20590" i="20"/>
  <c r="J20589" i="20"/>
  <c r="J20588" i="20"/>
  <c r="J20587" i="20"/>
  <c r="J20586" i="20"/>
  <c r="J20585" i="20"/>
  <c r="J20584" i="20"/>
  <c r="J20583" i="20"/>
  <c r="J20582" i="20"/>
  <c r="J20581" i="20"/>
  <c r="J20580" i="20"/>
  <c r="J20579" i="20"/>
  <c r="J20576" i="20"/>
  <c r="J20575" i="20"/>
  <c r="J20574" i="20"/>
  <c r="J20573" i="20"/>
  <c r="J20572" i="20"/>
  <c r="J20571" i="20"/>
  <c r="J20570" i="20"/>
  <c r="J20569" i="20"/>
  <c r="J20568" i="20"/>
  <c r="J20567" i="20"/>
  <c r="J20566" i="20"/>
  <c r="J20565" i="20"/>
  <c r="J20564" i="20"/>
  <c r="J20480" i="20"/>
  <c r="J20479" i="20"/>
  <c r="J20478" i="20"/>
  <c r="J20477" i="20"/>
  <c r="J20476" i="20"/>
  <c r="J20475" i="20"/>
  <c r="J20474" i="20"/>
  <c r="J20473" i="20"/>
  <c r="J20472" i="20"/>
  <c r="J20471" i="20"/>
  <c r="J20470" i="20"/>
  <c r="J20469" i="20"/>
  <c r="J20467" i="20"/>
  <c r="J20466" i="20"/>
  <c r="J20465" i="20"/>
  <c r="J20464" i="20"/>
  <c r="J20462" i="20"/>
  <c r="J20461" i="20"/>
  <c r="J20460" i="20"/>
  <c r="J20459" i="20"/>
  <c r="J20458" i="20"/>
  <c r="J20457" i="20"/>
  <c r="J20456" i="20"/>
  <c r="J20455" i="20"/>
  <c r="J20453" i="20"/>
  <c r="J20452" i="20"/>
  <c r="J20451" i="20"/>
  <c r="J20450" i="20"/>
  <c r="J20449" i="20"/>
  <c r="J20448" i="20"/>
  <c r="J20447" i="20"/>
  <c r="J20446" i="20"/>
  <c r="J20445" i="20"/>
  <c r="J20444" i="20"/>
  <c r="J20443" i="20"/>
  <c r="J20442" i="20"/>
  <c r="J20441" i="20"/>
  <c r="J20440" i="20"/>
  <c r="J20439" i="20"/>
  <c r="J20438" i="20"/>
  <c r="J20437" i="20"/>
  <c r="J20436" i="20"/>
  <c r="J20434" i="20"/>
  <c r="J20433" i="20"/>
  <c r="J20432" i="20"/>
  <c r="J20430" i="20"/>
  <c r="J20429" i="20"/>
  <c r="J20428" i="20"/>
  <c r="J20427" i="20"/>
  <c r="J20426" i="20"/>
  <c r="J20425" i="20"/>
  <c r="J20423" i="20"/>
  <c r="J20422" i="20"/>
  <c r="J20421" i="20"/>
  <c r="J20420" i="20"/>
  <c r="J20419" i="20"/>
  <c r="J20418" i="20"/>
  <c r="J20417" i="20"/>
  <c r="J20415" i="20"/>
  <c r="J20414" i="20"/>
  <c r="J20413" i="20"/>
  <c r="J20412" i="20"/>
  <c r="J20411" i="20"/>
  <c r="J20410" i="20"/>
  <c r="J20409" i="20"/>
  <c r="J20408" i="20"/>
  <c r="J20407" i="20"/>
  <c r="J20406" i="20"/>
  <c r="J20405" i="20"/>
  <c r="J20404" i="20"/>
  <c r="J20402" i="20"/>
  <c r="J20401" i="20"/>
  <c r="J20400" i="20"/>
  <c r="J20399" i="20"/>
  <c r="J20398" i="20"/>
  <c r="J20397" i="20"/>
  <c r="J20396" i="20"/>
  <c r="J20395" i="20"/>
  <c r="J20394" i="20"/>
  <c r="J20393" i="20"/>
  <c r="J20392" i="20"/>
  <c r="J20391" i="20"/>
  <c r="J20390" i="20"/>
  <c r="J20388" i="20"/>
  <c r="J20387" i="20"/>
  <c r="J20386" i="20"/>
  <c r="J20385" i="20"/>
  <c r="J20384" i="20"/>
  <c r="J20383" i="20"/>
  <c r="J20382" i="20"/>
  <c r="J20381" i="20"/>
  <c r="J20380" i="20"/>
  <c r="J20379" i="20"/>
  <c r="J20378" i="20"/>
  <c r="J20377" i="20"/>
  <c r="J20376" i="20"/>
  <c r="J20375" i="20"/>
  <c r="J20374" i="20"/>
  <c r="J20372" i="20"/>
  <c r="J20371" i="20"/>
  <c r="J20370" i="20"/>
  <c r="J20369" i="20"/>
  <c r="J20368" i="20"/>
  <c r="J20367" i="20"/>
  <c r="J20365" i="20"/>
  <c r="J20364" i="20"/>
  <c r="J20363" i="20"/>
  <c r="J20362" i="20"/>
  <c r="J20361" i="20"/>
  <c r="J20360" i="20"/>
  <c r="J20358" i="20"/>
  <c r="J20357" i="20"/>
  <c r="J20356" i="20"/>
  <c r="J20355" i="20"/>
  <c r="J20354" i="20"/>
  <c r="J20353" i="20"/>
  <c r="J20351" i="20"/>
  <c r="J20350" i="20"/>
  <c r="J20349" i="20"/>
  <c r="J20348" i="20"/>
  <c r="J20347" i="20"/>
  <c r="J20345" i="20"/>
  <c r="J20344" i="20"/>
  <c r="J20343" i="20"/>
  <c r="J20342" i="20"/>
  <c r="J20341" i="20"/>
  <c r="J20340" i="20"/>
  <c r="J20338" i="20"/>
  <c r="J20337" i="20"/>
  <c r="J20336" i="20"/>
  <c r="J20335" i="20"/>
  <c r="J20334" i="20"/>
  <c r="J20333" i="20"/>
  <c r="J20332" i="20"/>
  <c r="J20331" i="20"/>
  <c r="J20329" i="20"/>
  <c r="J20328" i="20"/>
  <c r="J20326" i="20"/>
  <c r="J20325" i="20"/>
  <c r="J20324" i="20"/>
  <c r="J20323" i="20"/>
  <c r="J20321" i="20"/>
  <c r="J20320" i="20"/>
  <c r="J20319" i="20"/>
  <c r="J20318" i="20"/>
  <c r="J20317" i="20"/>
  <c r="J20316" i="20"/>
  <c r="J20315" i="20"/>
  <c r="J20314" i="20"/>
  <c r="J20313" i="20"/>
  <c r="J20312" i="20"/>
  <c r="J20310" i="20"/>
  <c r="J20309" i="20"/>
  <c r="J20308" i="20"/>
  <c r="J20307" i="20"/>
  <c r="J20306" i="20"/>
  <c r="J20305" i="20"/>
  <c r="J20304" i="20"/>
  <c r="J20303" i="20"/>
  <c r="J20302" i="20"/>
  <c r="J20301" i="20"/>
  <c r="J20299" i="20"/>
  <c r="J20298" i="20"/>
  <c r="J20297" i="20"/>
  <c r="J20296" i="20"/>
  <c r="J20295" i="20"/>
  <c r="J20294" i="20"/>
  <c r="J20293" i="20"/>
  <c r="J20292" i="20"/>
  <c r="J20291" i="20"/>
  <c r="J20289" i="20"/>
  <c r="J20288" i="20"/>
  <c r="J20287" i="20"/>
  <c r="J20286" i="20"/>
  <c r="J20285" i="20"/>
  <c r="J20284" i="20"/>
  <c r="J20283" i="20"/>
  <c r="J20282" i="20"/>
  <c r="J20281" i="20"/>
  <c r="J20279" i="20"/>
  <c r="J20278" i="20"/>
  <c r="J20277" i="20"/>
  <c r="J20276" i="20"/>
  <c r="J20275" i="20"/>
  <c r="J20274" i="20"/>
  <c r="J20273" i="20"/>
  <c r="J20272" i="20"/>
  <c r="J20271" i="20"/>
  <c r="J20270" i="20"/>
  <c r="J20268" i="20"/>
  <c r="J20267" i="20"/>
  <c r="J20266" i="20"/>
  <c r="J20265" i="20"/>
  <c r="J20264" i="20"/>
  <c r="J20263" i="20"/>
  <c r="J20262" i="20"/>
  <c r="J20261" i="20"/>
  <c r="J20260" i="20"/>
  <c r="J20259" i="20"/>
  <c r="J20257" i="20"/>
  <c r="J20256" i="20"/>
  <c r="J20255" i="20"/>
  <c r="J20254" i="20"/>
  <c r="J20252" i="20"/>
  <c r="J20251" i="20"/>
  <c r="J20250" i="20"/>
  <c r="J20249" i="20"/>
  <c r="J20247" i="20"/>
  <c r="J20246" i="20"/>
  <c r="J20245" i="20"/>
  <c r="J20244" i="20"/>
  <c r="J20243" i="20"/>
  <c r="J20242" i="20"/>
  <c r="J20241" i="20"/>
  <c r="J20240" i="20"/>
  <c r="J20239" i="20"/>
  <c r="J20237" i="20"/>
  <c r="J20236" i="20"/>
  <c r="J20235" i="20"/>
  <c r="J20234" i="20"/>
  <c r="J20233" i="20"/>
  <c r="J20232" i="20"/>
  <c r="J20231" i="20"/>
  <c r="J20230" i="20"/>
  <c r="J20229" i="20"/>
  <c r="J20227" i="20"/>
  <c r="J20226" i="20"/>
  <c r="J20225" i="20"/>
  <c r="J20224" i="20"/>
  <c r="J20223" i="20"/>
  <c r="J20222" i="20"/>
  <c r="J20221" i="20"/>
  <c r="J20220" i="20"/>
  <c r="J20219" i="20"/>
  <c r="J20217" i="20"/>
  <c r="J20215" i="20"/>
  <c r="J20214" i="20"/>
  <c r="J20213" i="20"/>
  <c r="J20212" i="20"/>
  <c r="J20211" i="20"/>
  <c r="J20210" i="20"/>
  <c r="J20209" i="20"/>
  <c r="J20208" i="20"/>
  <c r="J20206" i="20"/>
  <c r="J20205" i="20"/>
  <c r="J20204" i="20"/>
  <c r="J20203" i="20"/>
  <c r="J20202" i="20"/>
  <c r="J20200" i="20"/>
  <c r="J20199" i="20"/>
  <c r="J20198" i="20"/>
  <c r="J20197" i="20"/>
  <c r="J20196" i="20"/>
  <c r="J20195" i="20"/>
  <c r="J20193" i="20"/>
  <c r="J20192" i="20"/>
  <c r="J20191" i="20"/>
  <c r="J20190" i="20"/>
  <c r="J20189" i="20"/>
  <c r="J20188" i="20"/>
  <c r="J20186" i="20"/>
  <c r="J20185" i="20"/>
  <c r="J20184" i="20"/>
  <c r="J20183" i="20"/>
  <c r="J20182" i="20"/>
  <c r="J20181" i="20"/>
  <c r="J20179" i="20"/>
  <c r="J20178" i="20"/>
  <c r="J20177" i="20"/>
  <c r="J20176" i="20"/>
  <c r="J20175" i="20"/>
  <c r="J20174" i="20"/>
  <c r="J20172" i="20"/>
  <c r="J20171" i="20"/>
  <c r="J20170" i="20"/>
  <c r="J20169" i="20"/>
  <c r="J20168" i="20"/>
  <c r="J20167" i="20"/>
  <c r="J20166" i="20"/>
  <c r="J20164" i="20"/>
  <c r="J20163" i="20"/>
  <c r="J20162" i="20"/>
  <c r="J20161" i="20"/>
  <c r="J20160" i="20"/>
  <c r="J20159" i="20"/>
  <c r="J20158" i="20"/>
  <c r="J20156" i="20"/>
  <c r="J20155" i="20"/>
  <c r="J20154" i="20"/>
  <c r="J20153" i="20"/>
  <c r="J20152" i="20"/>
  <c r="J20151" i="20"/>
  <c r="J20150" i="20"/>
  <c r="J20148" i="20"/>
  <c r="J20147" i="20"/>
  <c r="J20146" i="20"/>
  <c r="J20145" i="20"/>
  <c r="J20144" i="20"/>
  <c r="J20143" i="20"/>
  <c r="J20142" i="20"/>
  <c r="J20140" i="20"/>
  <c r="J20139" i="20"/>
  <c r="J20138" i="20"/>
  <c r="J20137" i="20"/>
  <c r="J20136" i="20"/>
  <c r="J20135" i="20"/>
  <c r="J20134" i="20"/>
  <c r="J20132" i="20"/>
  <c r="J20131" i="20"/>
  <c r="J20130" i="20"/>
  <c r="J20129" i="20"/>
  <c r="J20128" i="20"/>
  <c r="J20127" i="20"/>
  <c r="J20126" i="20"/>
  <c r="J20124" i="20"/>
  <c r="J20123" i="20"/>
  <c r="J20122" i="20"/>
  <c r="J20121" i="20"/>
  <c r="J20120" i="20"/>
  <c r="J20118" i="20"/>
  <c r="J20117" i="20"/>
  <c r="J20116" i="20"/>
  <c r="J20115" i="20"/>
  <c r="J20114" i="20"/>
  <c r="J20112" i="20"/>
  <c r="J20111" i="20"/>
  <c r="J20110" i="20"/>
  <c r="J20109" i="20"/>
  <c r="J20108" i="20"/>
  <c r="J20107" i="20"/>
  <c r="J20106" i="20"/>
  <c r="J20105" i="20"/>
  <c r="J20104" i="20"/>
  <c r="J20103" i="20"/>
  <c r="J20101" i="20"/>
  <c r="J20100" i="20"/>
  <c r="J20099" i="20"/>
  <c r="J20098" i="20"/>
  <c r="J20097" i="20"/>
  <c r="J20096" i="20"/>
  <c r="J20095" i="20"/>
  <c r="J20094" i="20"/>
  <c r="J20093" i="20"/>
  <c r="J20092" i="20"/>
  <c r="J20091" i="20"/>
  <c r="J20089" i="20"/>
  <c r="J20088" i="20"/>
  <c r="J20087" i="20"/>
  <c r="J20086" i="20"/>
  <c r="J20085" i="20"/>
  <c r="J20084" i="20"/>
  <c r="J20083" i="20"/>
  <c r="J20082" i="20"/>
  <c r="J20081" i="20"/>
  <c r="J20079" i="20"/>
  <c r="J20078" i="20"/>
  <c r="J20077" i="20"/>
  <c r="J20076" i="20"/>
  <c r="J20075" i="20"/>
  <c r="J20074" i="20"/>
  <c r="J20073" i="20"/>
  <c r="J20072" i="20"/>
  <c r="J20071" i="20"/>
  <c r="J20069" i="20"/>
  <c r="J20068" i="20"/>
  <c r="J20067" i="20"/>
  <c r="J20066" i="20"/>
  <c r="J20065" i="20"/>
  <c r="J20063" i="20"/>
  <c r="J20062" i="20"/>
  <c r="J20061" i="20"/>
  <c r="J20060" i="20"/>
  <c r="J20059" i="20"/>
  <c r="J20057" i="20"/>
  <c r="J20056" i="20"/>
  <c r="J20055" i="20"/>
  <c r="J20054" i="20"/>
  <c r="J20053" i="20"/>
  <c r="J20051" i="20"/>
  <c r="J20050" i="20"/>
  <c r="J20049" i="20"/>
  <c r="J20048" i="20"/>
  <c r="J20047" i="20"/>
  <c r="J20045" i="20"/>
  <c r="J20044" i="20"/>
  <c r="J20043" i="20"/>
  <c r="J20042" i="20"/>
  <c r="J20041" i="20"/>
  <c r="J20039" i="20"/>
  <c r="J20038" i="20"/>
  <c r="J20037" i="20"/>
  <c r="J20036" i="20"/>
  <c r="J20035" i="20"/>
  <c r="J20033" i="20"/>
  <c r="J20032" i="20"/>
  <c r="J20031" i="20"/>
  <c r="J20030" i="20"/>
  <c r="J20029" i="20"/>
  <c r="J20027" i="20"/>
  <c r="J20026" i="20"/>
  <c r="J20025" i="20"/>
  <c r="J20024" i="20"/>
  <c r="J20023" i="20"/>
  <c r="J20022" i="20"/>
  <c r="J20021" i="20"/>
  <c r="J20020" i="20"/>
  <c r="J20019" i="20"/>
  <c r="J20018" i="20"/>
  <c r="J20017" i="20"/>
  <c r="J20016" i="20"/>
  <c r="J20015" i="20"/>
  <c r="J20014" i="20"/>
  <c r="J20013" i="20"/>
  <c r="J20012" i="20"/>
  <c r="J20011" i="20"/>
  <c r="J20010" i="20"/>
  <c r="J20009" i="20"/>
  <c r="J20008" i="20"/>
  <c r="J20007" i="20"/>
  <c r="J20006" i="20"/>
  <c r="J20005" i="20"/>
  <c r="J20004" i="20"/>
  <c r="J20003" i="20"/>
  <c r="J20002" i="20"/>
  <c r="J20001" i="20"/>
  <c r="J19999" i="20"/>
  <c r="J19998" i="20"/>
  <c r="J19997" i="20"/>
  <c r="J19996" i="20"/>
  <c r="J19995" i="20"/>
  <c r="J19994" i="20"/>
  <c r="J19993" i="20"/>
  <c r="J19992" i="20"/>
  <c r="J19991" i="20"/>
  <c r="J19990" i="20"/>
  <c r="J19989" i="20"/>
  <c r="J19987" i="20"/>
  <c r="J19986" i="20"/>
  <c r="J19985" i="20"/>
  <c r="J19984" i="20"/>
  <c r="J19983" i="20"/>
  <c r="J19982" i="20"/>
  <c r="J19981" i="20"/>
  <c r="J19980" i="20"/>
  <c r="J19979" i="20"/>
  <c r="J19977" i="20"/>
  <c r="J19976" i="20"/>
  <c r="J19975" i="20"/>
  <c r="J19974" i="20"/>
  <c r="J19973" i="20"/>
  <c r="J19971" i="20"/>
  <c r="J19970" i="20"/>
  <c r="J19969" i="20"/>
  <c r="J19968" i="20"/>
  <c r="J19967" i="20"/>
  <c r="J19965" i="20"/>
  <c r="J19964" i="20"/>
  <c r="J19963" i="20"/>
  <c r="J19962" i="20"/>
  <c r="J19961" i="20"/>
  <c r="J19959" i="20"/>
  <c r="J19958" i="20"/>
  <c r="J19957" i="20"/>
  <c r="J19956" i="20"/>
  <c r="J19955" i="20"/>
  <c r="J19953" i="20"/>
  <c r="J19952" i="20"/>
  <c r="J19951" i="20"/>
  <c r="J19950" i="20"/>
  <c r="J19949" i="20"/>
  <c r="J19948" i="20"/>
  <c r="J19947" i="20"/>
  <c r="J19946" i="20"/>
  <c r="J19944" i="20"/>
  <c r="J19943" i="20"/>
  <c r="J19942" i="20"/>
  <c r="J19941" i="20"/>
  <c r="J19940" i="20"/>
  <c r="J19939" i="20"/>
  <c r="J19938" i="20"/>
  <c r="J19937" i="20"/>
  <c r="J19936" i="20"/>
  <c r="J19935" i="20"/>
  <c r="J19934" i="20"/>
  <c r="J19932" i="20"/>
  <c r="J19931" i="20"/>
  <c r="J19930" i="20"/>
  <c r="J19929" i="20"/>
  <c r="J19928" i="20"/>
  <c r="J19927" i="20"/>
  <c r="J19926" i="20"/>
  <c r="J19925" i="20"/>
  <c r="J19924" i="20"/>
  <c r="J19923" i="20"/>
  <c r="J19922" i="20"/>
  <c r="J19921" i="20"/>
  <c r="J19919" i="20"/>
  <c r="J19918" i="20"/>
  <c r="J19917" i="20"/>
  <c r="J19916" i="20"/>
  <c r="J19915" i="20"/>
  <c r="J19914" i="20"/>
  <c r="J19913" i="20"/>
  <c r="J19912" i="20"/>
  <c r="J19911" i="20"/>
  <c r="J19910" i="20"/>
  <c r="J19909" i="20"/>
  <c r="J19907" i="20"/>
  <c r="J19906" i="20"/>
  <c r="J19905" i="20"/>
  <c r="J19904" i="20"/>
  <c r="J19903" i="20"/>
  <c r="J19902" i="20"/>
  <c r="J19901" i="20"/>
  <c r="J19900" i="20"/>
  <c r="J19899" i="20"/>
  <c r="J19898" i="20"/>
  <c r="J19897" i="20"/>
  <c r="J19895" i="20"/>
  <c r="J19894" i="20"/>
  <c r="J19893" i="20"/>
  <c r="J19892" i="20"/>
  <c r="J19891" i="20"/>
  <c r="J19890" i="20"/>
  <c r="J19889" i="20"/>
  <c r="J19888" i="20"/>
  <c r="J19887" i="20"/>
  <c r="J19886" i="20"/>
  <c r="J19885" i="20"/>
  <c r="J19884" i="20"/>
  <c r="J19883" i="20"/>
  <c r="J19882" i="20"/>
  <c r="J19881" i="20"/>
  <c r="J19880" i="20"/>
  <c r="J19879" i="20"/>
  <c r="J19878" i="20"/>
  <c r="J19877" i="20"/>
  <c r="J19876" i="20"/>
  <c r="J19875" i="20"/>
  <c r="J19874" i="20"/>
  <c r="J19873" i="20"/>
  <c r="J19871" i="20"/>
  <c r="J19870" i="20"/>
  <c r="J19869" i="20"/>
  <c r="J19868" i="20"/>
  <c r="J19867" i="20"/>
  <c r="J19866" i="20"/>
  <c r="J19865" i="20"/>
  <c r="J19864" i="20"/>
  <c r="J19863" i="20"/>
  <c r="J19862" i="20"/>
  <c r="J19861" i="20"/>
  <c r="J19860" i="20"/>
  <c r="J19859" i="20"/>
  <c r="J19858" i="20"/>
  <c r="J19857" i="20"/>
  <c r="J19856" i="20"/>
  <c r="J19855" i="20"/>
  <c r="J19854" i="20"/>
  <c r="J19853" i="20"/>
  <c r="J19852" i="20"/>
  <c r="J19851" i="20"/>
  <c r="J19849" i="20"/>
  <c r="J19848" i="20"/>
  <c r="J19847" i="20"/>
  <c r="J19846" i="20"/>
  <c r="J19845" i="20"/>
  <c r="J19844" i="20"/>
  <c r="J19843" i="20"/>
  <c r="J19842" i="20"/>
  <c r="J19841" i="20"/>
  <c r="J19840" i="20"/>
  <c r="J19839" i="20"/>
  <c r="J19838" i="20"/>
  <c r="J19837" i="20"/>
  <c r="J19836" i="20"/>
  <c r="J19835" i="20"/>
  <c r="J19834" i="20"/>
  <c r="J19833" i="20"/>
  <c r="J19832" i="20"/>
  <c r="J19831" i="20"/>
  <c r="J19830" i="20"/>
  <c r="J19829" i="20"/>
  <c r="J19828" i="20"/>
  <c r="J19827" i="20"/>
  <c r="J19826" i="20"/>
  <c r="J19825" i="20"/>
  <c r="J19824" i="20"/>
  <c r="J19823" i="20"/>
  <c r="J19822" i="20"/>
  <c r="J19821" i="20"/>
  <c r="J19820" i="20"/>
  <c r="J19819" i="20"/>
  <c r="J19817" i="20"/>
  <c r="J19816" i="20"/>
  <c r="J19815" i="20"/>
  <c r="J19814" i="20"/>
  <c r="J19813" i="20"/>
  <c r="J19812" i="20"/>
  <c r="J19811" i="20"/>
  <c r="J19810" i="20"/>
  <c r="J19809" i="20"/>
  <c r="J19808" i="20"/>
  <c r="J19807" i="20"/>
  <c r="J19806" i="20"/>
  <c r="J19805" i="20"/>
  <c r="J19804" i="20"/>
  <c r="J19803" i="20"/>
  <c r="J19802" i="20"/>
  <c r="J19801" i="20"/>
  <c r="J19800" i="20"/>
  <c r="J19799" i="20"/>
  <c r="J19798" i="20"/>
  <c r="J19797" i="20"/>
  <c r="J19795" i="20"/>
  <c r="J19794" i="20"/>
  <c r="J19793" i="20"/>
  <c r="J19792" i="20"/>
  <c r="J19791" i="20"/>
  <c r="J19790" i="20"/>
  <c r="J19789" i="20"/>
  <c r="J19788" i="20"/>
  <c r="J19787" i="20"/>
  <c r="J19786" i="20"/>
  <c r="J19785" i="20"/>
  <c r="J19784" i="20"/>
  <c r="J19783" i="20"/>
  <c r="J19782" i="20"/>
  <c r="J19781" i="20"/>
  <c r="J19780" i="20"/>
  <c r="J19779" i="20"/>
  <c r="J19778" i="20"/>
  <c r="J19777" i="20"/>
  <c r="J19776" i="20"/>
  <c r="J19775" i="20"/>
  <c r="J19773" i="20"/>
  <c r="J19772" i="20"/>
  <c r="J19771" i="20"/>
  <c r="J19770" i="20"/>
  <c r="J19769" i="20"/>
  <c r="J19768" i="20"/>
  <c r="J19767" i="20"/>
  <c r="J19766" i="20"/>
  <c r="J19765" i="20"/>
  <c r="J19764" i="20"/>
  <c r="J19763" i="20"/>
  <c r="J19762" i="20"/>
  <c r="J19761" i="20"/>
  <c r="J19760" i="20"/>
  <c r="J19759" i="20"/>
  <c r="J19758" i="20"/>
  <c r="J19757" i="20"/>
  <c r="J19756" i="20"/>
  <c r="J19755" i="20"/>
  <c r="J19754" i="20"/>
  <c r="J19753" i="20"/>
  <c r="J19751" i="20"/>
  <c r="J19750" i="20"/>
  <c r="J19749" i="20"/>
  <c r="J19748" i="20"/>
  <c r="J19747" i="20"/>
  <c r="J19746" i="20"/>
  <c r="J19745" i="20"/>
  <c r="J19744" i="20"/>
  <c r="J19743" i="20"/>
  <c r="J19742" i="20"/>
  <c r="J19741" i="20"/>
  <c r="J19740" i="20"/>
  <c r="J19739" i="20"/>
  <c r="J19738" i="20"/>
  <c r="J19737" i="20"/>
  <c r="J19735" i="20"/>
  <c r="J19734" i="20"/>
  <c r="J19733" i="20"/>
  <c r="J19732" i="20"/>
  <c r="J19731" i="20"/>
  <c r="J19730" i="20"/>
  <c r="J19729" i="20"/>
  <c r="J19728" i="20"/>
  <c r="J19727" i="20"/>
  <c r="J19726" i="20"/>
  <c r="J19725" i="20"/>
  <c r="J19724" i="20"/>
  <c r="J19723" i="20"/>
  <c r="J19721" i="20"/>
  <c r="J19720" i="20"/>
  <c r="J19719" i="20"/>
  <c r="J19718" i="20"/>
  <c r="J19717" i="20"/>
  <c r="J19716" i="20"/>
  <c r="J19715" i="20"/>
  <c r="J19714" i="20"/>
  <c r="J19713" i="20"/>
  <c r="J19712" i="20"/>
  <c r="J19711" i="20"/>
  <c r="J19710" i="20"/>
  <c r="J19709" i="20"/>
  <c r="J19708" i="20"/>
  <c r="J19707" i="20"/>
  <c r="J19705" i="20"/>
  <c r="J19704" i="20"/>
  <c r="J19703" i="20"/>
  <c r="J19702" i="20"/>
  <c r="J19701" i="20"/>
  <c r="J19700" i="20"/>
  <c r="J19699" i="20"/>
  <c r="J19698" i="20"/>
  <c r="J19697" i="20"/>
  <c r="J19696" i="20"/>
  <c r="J19695" i="20"/>
  <c r="J19694" i="20"/>
  <c r="J19693" i="20"/>
  <c r="J19692" i="20"/>
  <c r="J19691" i="20"/>
  <c r="J19690" i="20"/>
  <c r="J19689" i="20"/>
  <c r="J19688" i="20"/>
  <c r="J19687" i="20"/>
  <c r="J19685" i="20"/>
  <c r="J19684" i="20"/>
  <c r="J19683" i="20"/>
  <c r="J19682" i="20"/>
  <c r="J19681" i="20"/>
  <c r="J19680" i="20"/>
  <c r="J19679" i="20"/>
  <c r="J19678" i="20"/>
  <c r="J19677" i="20"/>
  <c r="J19676" i="20"/>
  <c r="J19675" i="20"/>
  <c r="J19673" i="20"/>
  <c r="J19672" i="20"/>
  <c r="J19671" i="20"/>
  <c r="J19670" i="20"/>
  <c r="J19669" i="20"/>
  <c r="J19668" i="20"/>
  <c r="J19667" i="20"/>
  <c r="J19666" i="20"/>
  <c r="J19665" i="20"/>
  <c r="J19664" i="20"/>
  <c r="J19662" i="20"/>
  <c r="J19661" i="20"/>
  <c r="J19660" i="20"/>
  <c r="J19659" i="20"/>
  <c r="J19658" i="20"/>
  <c r="J19657" i="20"/>
  <c r="J19656" i="20"/>
  <c r="J19655" i="20"/>
  <c r="J19654" i="20"/>
  <c r="J19653" i="20"/>
  <c r="J19652" i="20"/>
  <c r="J19651" i="20"/>
  <c r="J19650" i="20"/>
  <c r="J19649" i="20"/>
  <c r="J19646" i="20"/>
  <c r="J19645" i="20"/>
  <c r="J19644" i="20"/>
  <c r="J19643" i="20"/>
  <c r="J19642" i="20"/>
  <c r="J19641" i="20"/>
  <c r="J19640" i="20"/>
  <c r="J19639" i="20"/>
  <c r="J19638" i="20"/>
  <c r="J19637" i="20"/>
  <c r="J19636" i="20"/>
  <c r="J19635" i="20"/>
  <c r="J19634" i="20"/>
  <c r="J19633" i="20"/>
  <c r="J19630" i="20"/>
  <c r="J19629" i="20"/>
  <c r="J19628" i="20"/>
  <c r="J19627" i="20"/>
  <c r="J19626" i="20"/>
  <c r="J19625" i="20"/>
  <c r="J19624" i="20"/>
  <c r="J19623" i="20"/>
  <c r="J19622" i="20"/>
  <c r="J19621" i="20"/>
  <c r="J19620" i="20"/>
  <c r="J19619" i="20"/>
  <c r="J19618" i="20"/>
  <c r="J19617" i="20"/>
  <c r="J19614" i="20"/>
  <c r="J19613" i="20"/>
  <c r="J19612" i="20"/>
  <c r="J19611" i="20"/>
  <c r="J19610" i="20"/>
  <c r="J19609" i="20"/>
  <c r="J19608" i="20"/>
  <c r="J19607" i="20"/>
  <c r="J19606" i="20"/>
  <c r="J19605" i="20"/>
  <c r="J19604" i="20"/>
  <c r="J19603" i="20"/>
  <c r="J19602" i="20"/>
  <c r="J19601" i="20"/>
  <c r="J19598" i="20"/>
  <c r="J19597" i="20"/>
  <c r="J19596" i="20"/>
  <c r="J19595" i="20"/>
  <c r="J19594" i="20"/>
  <c r="J19593" i="20"/>
  <c r="J19592" i="20"/>
  <c r="J19591" i="20"/>
  <c r="J19590" i="20"/>
  <c r="J19589" i="20"/>
  <c r="J19588" i="20"/>
  <c r="J19587" i="20"/>
  <c r="J19586" i="20"/>
  <c r="J19585" i="20"/>
  <c r="J19582" i="20"/>
  <c r="J19581" i="20"/>
  <c r="J19580" i="20"/>
  <c r="J19579" i="20"/>
  <c r="J19578" i="20"/>
  <c r="J19577" i="20"/>
  <c r="J19576" i="20"/>
  <c r="J19575" i="20"/>
  <c r="J19574" i="20"/>
  <c r="J19573" i="20"/>
  <c r="J19572" i="20"/>
  <c r="J19571" i="20"/>
  <c r="J19570" i="20"/>
  <c r="J19569" i="20"/>
  <c r="J19566" i="20"/>
  <c r="J19565" i="20"/>
  <c r="J19564" i="20"/>
  <c r="J19563" i="20"/>
  <c r="J19562" i="20"/>
  <c r="J19561" i="20"/>
  <c r="J19560" i="20"/>
  <c r="J19559" i="20"/>
  <c r="J19558" i="20"/>
  <c r="J19557" i="20"/>
  <c r="J19556" i="20"/>
  <c r="J19555" i="20"/>
  <c r="J19554" i="20"/>
  <c r="J19553" i="20"/>
  <c r="J19550" i="20"/>
  <c r="J19549" i="20"/>
  <c r="J19548" i="20"/>
  <c r="J19547" i="20"/>
  <c r="J19546" i="20"/>
  <c r="J19545" i="20"/>
  <c r="J19544" i="20"/>
  <c r="J19543" i="20"/>
  <c r="J19541" i="20"/>
  <c r="J19540" i="20"/>
  <c r="J19539" i="20"/>
  <c r="J19538" i="20"/>
  <c r="J19537" i="20"/>
  <c r="J19536" i="20"/>
  <c r="J19535" i="20"/>
  <c r="J19534" i="20"/>
  <c r="J19532" i="20"/>
  <c r="J19531" i="20"/>
  <c r="J19530" i="20"/>
  <c r="J19529" i="20"/>
  <c r="J19528" i="20"/>
  <c r="J19527" i="20"/>
  <c r="J19526" i="20"/>
  <c r="J19525" i="20"/>
  <c r="J19523" i="20"/>
  <c r="J19522" i="20"/>
  <c r="J19521" i="20"/>
  <c r="J19520" i="20"/>
  <c r="J19519" i="20"/>
  <c r="J19518" i="20"/>
  <c r="J19517" i="20"/>
  <c r="J19516" i="20"/>
  <c r="J19514" i="20"/>
  <c r="J19513" i="20"/>
  <c r="J19512" i="20"/>
  <c r="J19511" i="20"/>
  <c r="J19510" i="20"/>
  <c r="J19509" i="20"/>
  <c r="J19508" i="20"/>
  <c r="J19507" i="20"/>
  <c r="J19505" i="20"/>
  <c r="J19504" i="20"/>
  <c r="J19503" i="20"/>
  <c r="J19502" i="20"/>
  <c r="J19501" i="20"/>
  <c r="J19500" i="20"/>
  <c r="J19499" i="20"/>
  <c r="J19498" i="20"/>
  <c r="J19496" i="20"/>
  <c r="J19495" i="20"/>
  <c r="J19494" i="20"/>
  <c r="J19493" i="20"/>
  <c r="J19492" i="20"/>
  <c r="J19491" i="20"/>
  <c r="J19490" i="20"/>
  <c r="J19489" i="20"/>
  <c r="J19487" i="20"/>
  <c r="J19486" i="20"/>
  <c r="J19485" i="20"/>
  <c r="J19484" i="20"/>
  <c r="J19483" i="20"/>
  <c r="J19482" i="20"/>
  <c r="J19481" i="20"/>
  <c r="J19480" i="20"/>
  <c r="J19478" i="20"/>
  <c r="J19477" i="20"/>
  <c r="J19476" i="20"/>
  <c r="J19475" i="20"/>
  <c r="J19474" i="20"/>
  <c r="J19473" i="20"/>
  <c r="J19472" i="20"/>
  <c r="J19471" i="20"/>
  <c r="J19469" i="20"/>
  <c r="J19468" i="20"/>
  <c r="J19467" i="20"/>
  <c r="J19466" i="20"/>
  <c r="J19465" i="20"/>
  <c r="J19464" i="20"/>
  <c r="J19463" i="20"/>
  <c r="J19462" i="20"/>
  <c r="J19460" i="20"/>
  <c r="J19459" i="20"/>
  <c r="J19458" i="20"/>
  <c r="J19457" i="20"/>
  <c r="J19456" i="20"/>
  <c r="J19455" i="20"/>
  <c r="J19454" i="20"/>
  <c r="J19453" i="20"/>
  <c r="J19451" i="20"/>
  <c r="J19450" i="20"/>
  <c r="J19449" i="20"/>
  <c r="J19448" i="20"/>
  <c r="J19447" i="20"/>
  <c r="J19446" i="20"/>
  <c r="J19445" i="20"/>
  <c r="J19444" i="20"/>
  <c r="J19442" i="20"/>
  <c r="J19441" i="20"/>
  <c r="J19440" i="20"/>
  <c r="J19439" i="20"/>
  <c r="J19438" i="20"/>
  <c r="J19437" i="20"/>
  <c r="J19436" i="20"/>
  <c r="J19435" i="20"/>
  <c r="J19433" i="20"/>
  <c r="J19432" i="20"/>
  <c r="J19431" i="20"/>
  <c r="J19430" i="20"/>
  <c r="J19429" i="20"/>
  <c r="J19428" i="20"/>
  <c r="J19427" i="20"/>
  <c r="J19426" i="20"/>
  <c r="J19424" i="20"/>
  <c r="J19423" i="20"/>
  <c r="J19422" i="20"/>
  <c r="J19421" i="20"/>
  <c r="J19420" i="20"/>
  <c r="J19419" i="20"/>
  <c r="J19418" i="20"/>
  <c r="J19417" i="20"/>
  <c r="J19415" i="20"/>
  <c r="J19414" i="20"/>
  <c r="J19413" i="20"/>
  <c r="J19412" i="20"/>
  <c r="J19411" i="20"/>
  <c r="J19410" i="20"/>
  <c r="J19409" i="20"/>
  <c r="J19408" i="20"/>
  <c r="J19406" i="20"/>
  <c r="J19405" i="20"/>
  <c r="J19404" i="20"/>
  <c r="J19403" i="20"/>
  <c r="J19402" i="20"/>
  <c r="J19401" i="20"/>
  <c r="J19400" i="20"/>
  <c r="J19399" i="20"/>
  <c r="J19397" i="20"/>
  <c r="J19396" i="20"/>
  <c r="J19395" i="20"/>
  <c r="J19394" i="20"/>
  <c r="J19393" i="20"/>
  <c r="J19392" i="20"/>
  <c r="J19391" i="20"/>
  <c r="J19390" i="20"/>
  <c r="J19388" i="20"/>
  <c r="J19387" i="20"/>
  <c r="J19386" i="20"/>
  <c r="J19385" i="20"/>
  <c r="J19384" i="20"/>
  <c r="J19383" i="20"/>
  <c r="J19382" i="20"/>
  <c r="J19381" i="20"/>
  <c r="J19379" i="20"/>
  <c r="J19378" i="20"/>
  <c r="J19377" i="20"/>
  <c r="J19376" i="20"/>
  <c r="J19375" i="20"/>
  <c r="J19374" i="20"/>
  <c r="J19373" i="20"/>
  <c r="J19372" i="20"/>
  <c r="J19370" i="20"/>
  <c r="J19369" i="20"/>
  <c r="J19368" i="20"/>
  <c r="J19367" i="20"/>
  <c r="J19366" i="20"/>
  <c r="J19365" i="20"/>
  <c r="J19364" i="20"/>
  <c r="J19363" i="20"/>
  <c r="J19361" i="20"/>
  <c r="J19360" i="20"/>
  <c r="J19359" i="20"/>
  <c r="J19358" i="20"/>
  <c r="J19357" i="20"/>
  <c r="J19356" i="20"/>
  <c r="J19355" i="20"/>
  <c r="J19354" i="20"/>
  <c r="J19352" i="20"/>
  <c r="J19351" i="20"/>
  <c r="J19350" i="20"/>
  <c r="J19349" i="20"/>
  <c r="J19348" i="20"/>
  <c r="J19347" i="20"/>
  <c r="J19346" i="20"/>
  <c r="J19345" i="20"/>
  <c r="J19343" i="20"/>
  <c r="J19342" i="20"/>
  <c r="J19341" i="20"/>
  <c r="J19340" i="20"/>
  <c r="J19339" i="20"/>
  <c r="J19338" i="20"/>
  <c r="J19337" i="20"/>
  <c r="J19336" i="20"/>
  <c r="J19334" i="20"/>
  <c r="J19333" i="20"/>
  <c r="J19332" i="20"/>
  <c r="J19331" i="20"/>
  <c r="J19330" i="20"/>
  <c r="J19329" i="20"/>
  <c r="J19328" i="20"/>
  <c r="J19327" i="20"/>
  <c r="J19322" i="20"/>
  <c r="J19321" i="20"/>
  <c r="J19320" i="20"/>
  <c r="J19319" i="20"/>
  <c r="J19318" i="20"/>
  <c r="J19317" i="20"/>
  <c r="J19316" i="20"/>
  <c r="J19315" i="20"/>
  <c r="J19310" i="20"/>
  <c r="J19309" i="20"/>
  <c r="J19308" i="20"/>
  <c r="J19307" i="20"/>
  <c r="J19306" i="20"/>
  <c r="J19305" i="20"/>
  <c r="J19304" i="20"/>
  <c r="J19303" i="20"/>
  <c r="J19298" i="20"/>
  <c r="J19297" i="20"/>
  <c r="J19296" i="20"/>
  <c r="J19295" i="20"/>
  <c r="J19294" i="20"/>
  <c r="J19293" i="20"/>
  <c r="J19292" i="20"/>
  <c r="J19291" i="20"/>
  <c r="J19286" i="20"/>
  <c r="J19285" i="20"/>
  <c r="J19284" i="20"/>
  <c r="J19283" i="20"/>
  <c r="J19282" i="20"/>
  <c r="J19281" i="20"/>
  <c r="J19279" i="20"/>
  <c r="J19278" i="20"/>
  <c r="J19277" i="20"/>
  <c r="J19276" i="20"/>
  <c r="J19275" i="20"/>
  <c r="J19274" i="20"/>
  <c r="J19272" i="20"/>
  <c r="J19271" i="20"/>
  <c r="J19270" i="20"/>
  <c r="J19269" i="20"/>
  <c r="J19268" i="20"/>
  <c r="J19267" i="20"/>
  <c r="J19265" i="20"/>
  <c r="J19264" i="20"/>
  <c r="J19263" i="20"/>
  <c r="J19262" i="20"/>
  <c r="J19261" i="20"/>
  <c r="J19260" i="20"/>
  <c r="J19258" i="20"/>
  <c r="J19257" i="20"/>
  <c r="J19256" i="20"/>
  <c r="J19255" i="20"/>
  <c r="J19254" i="20"/>
  <c r="J19253" i="20"/>
  <c r="J19251" i="20"/>
  <c r="J19250" i="20"/>
  <c r="J19249" i="20"/>
  <c r="J19248" i="20"/>
  <c r="J19247" i="20"/>
  <c r="J19246" i="20"/>
  <c r="J19244" i="20"/>
  <c r="J19243" i="20"/>
  <c r="J19242" i="20"/>
  <c r="J19241" i="20"/>
  <c r="J19240" i="20"/>
  <c r="J19239" i="20"/>
  <c r="J19237" i="20"/>
  <c r="J19236" i="20"/>
  <c r="J19235" i="20"/>
  <c r="J19234" i="20"/>
  <c r="J19233" i="20"/>
  <c r="J19232" i="20"/>
  <c r="J19230" i="20"/>
  <c r="J19229" i="20"/>
  <c r="J19228" i="20"/>
  <c r="J19227" i="20"/>
  <c r="J19226" i="20"/>
  <c r="J19225" i="20"/>
  <c r="J19153" i="20"/>
  <c r="J19152" i="20"/>
  <c r="J19151" i="20"/>
  <c r="J19150" i="20"/>
  <c r="J19148" i="20"/>
  <c r="J19147" i="20"/>
  <c r="J19146" i="20"/>
  <c r="J19145" i="20"/>
  <c r="J19144" i="20"/>
  <c r="J19142" i="20"/>
  <c r="J19141" i="20"/>
  <c r="J19140" i="20"/>
  <c r="J19139" i="20"/>
  <c r="J19137" i="20"/>
  <c r="J19136" i="20"/>
  <c r="J19135" i="20"/>
  <c r="J19133" i="20"/>
  <c r="J19132" i="20"/>
  <c r="J19131" i="20"/>
  <c r="J19130" i="20"/>
  <c r="J19128" i="20"/>
  <c r="J19127" i="20"/>
  <c r="J19126" i="20"/>
  <c r="J19125" i="20"/>
  <c r="J19123" i="20"/>
  <c r="J19122" i="20"/>
  <c r="J19121" i="20"/>
  <c r="J19119" i="20"/>
  <c r="J19118" i="20"/>
  <c r="J19117" i="20"/>
  <c r="J19116" i="20"/>
  <c r="J19115" i="20"/>
  <c r="J19113" i="20"/>
  <c r="J19112" i="20"/>
  <c r="J19111" i="20"/>
  <c r="J19110" i="20"/>
  <c r="J19109" i="20"/>
  <c r="J19107" i="20"/>
  <c r="J19106" i="20"/>
  <c r="J19105" i="20"/>
  <c r="J19103" i="20"/>
  <c r="J19102" i="20"/>
  <c r="J19101" i="20"/>
  <c r="J19100" i="20"/>
  <c r="J19099" i="20"/>
  <c r="J19097" i="20"/>
  <c r="J19096" i="20"/>
  <c r="J19095" i="20"/>
  <c r="J19094" i="20"/>
  <c r="J19093" i="20"/>
  <c r="J19091" i="20"/>
  <c r="J19090" i="20"/>
  <c r="J19089" i="20"/>
  <c r="J19088" i="20"/>
  <c r="J19087" i="20"/>
  <c r="J19085" i="20"/>
  <c r="J19084" i="20"/>
  <c r="J19083" i="20"/>
  <c r="J19082" i="20"/>
  <c r="J19081" i="20"/>
  <c r="J19079" i="20"/>
  <c r="J19078" i="20"/>
  <c r="J19077" i="20"/>
  <c r="J19076" i="20"/>
  <c r="J19075" i="20"/>
  <c r="J19073" i="20"/>
  <c r="J19072" i="20"/>
  <c r="J19071" i="20"/>
  <c r="J19070" i="20"/>
  <c r="J19069" i="20"/>
  <c r="J19067" i="20"/>
  <c r="J19066" i="20"/>
  <c r="J19065" i="20"/>
  <c r="J19064" i="20"/>
  <c r="J19063" i="20"/>
  <c r="J19061" i="20"/>
  <c r="J19060" i="20"/>
  <c r="J19059" i="20"/>
  <c r="J19058" i="20"/>
  <c r="J19057" i="20"/>
  <c r="J19055" i="20"/>
  <c r="J19054" i="20"/>
  <c r="J19053" i="20"/>
  <c r="J19052" i="20"/>
  <c r="J19051" i="20"/>
  <c r="J19049" i="20"/>
  <c r="J19048" i="20"/>
  <c r="J19047" i="20"/>
  <c r="J19046" i="20"/>
  <c r="J19045" i="20"/>
  <c r="J19043" i="20"/>
  <c r="J19042" i="20"/>
  <c r="J19041" i="20"/>
  <c r="J19040" i="20"/>
  <c r="J19039" i="20"/>
  <c r="J19037" i="20"/>
  <c r="J19036" i="20"/>
  <c r="J19035" i="20"/>
  <c r="J19034" i="20"/>
  <c r="J19032" i="20"/>
  <c r="J19031" i="20"/>
  <c r="J19030" i="20"/>
  <c r="J19029" i="20"/>
  <c r="J19028" i="20"/>
  <c r="J19026" i="20"/>
  <c r="J19025" i="20"/>
  <c r="J19024" i="20"/>
  <c r="J19023" i="20"/>
  <c r="J19022" i="20"/>
  <c r="J19020" i="20"/>
  <c r="J19019" i="20"/>
  <c r="J19018" i="20"/>
  <c r="J19017" i="20"/>
  <c r="J19016" i="20"/>
  <c r="J19014" i="20"/>
  <c r="J19013" i="20"/>
  <c r="J19012" i="20"/>
  <c r="J19011" i="20"/>
  <c r="J19010" i="20"/>
  <c r="J19008" i="20"/>
  <c r="J19007" i="20"/>
  <c r="J19006" i="20"/>
  <c r="J19005" i="20"/>
  <c r="J19004" i="20"/>
  <c r="J19002" i="20"/>
  <c r="J19001" i="20"/>
  <c r="J19000" i="20"/>
  <c r="J18999" i="20"/>
  <c r="J18998" i="20"/>
  <c r="J18996" i="20"/>
  <c r="J18995" i="20"/>
  <c r="J18994" i="20"/>
  <c r="J18993" i="20"/>
  <c r="J18992" i="20"/>
  <c r="J18990" i="20"/>
  <c r="J18989" i="20"/>
  <c r="J18988" i="20"/>
  <c r="J18987" i="20"/>
  <c r="J18986" i="20"/>
  <c r="J18984" i="20"/>
  <c r="J18983" i="20"/>
  <c r="J18982" i="20"/>
  <c r="J18981" i="20"/>
  <c r="J18980" i="20"/>
  <c r="J18978" i="20"/>
  <c r="J18977" i="20"/>
  <c r="J18976" i="20"/>
  <c r="J18975" i="20"/>
  <c r="J18974" i="20"/>
  <c r="J18972" i="20"/>
  <c r="J18971" i="20"/>
  <c r="J18970" i="20"/>
  <c r="J18969" i="20"/>
  <c r="J18968" i="20"/>
  <c r="J18966" i="20"/>
  <c r="J18965" i="20"/>
  <c r="J18964" i="20"/>
  <c r="J18963" i="20"/>
  <c r="J18962" i="20"/>
  <c r="J18960" i="20"/>
  <c r="J18959" i="20"/>
  <c r="J18958" i="20"/>
  <c r="J18957" i="20"/>
  <c r="J18956" i="20"/>
  <c r="J18954" i="20"/>
  <c r="J18953" i="20"/>
  <c r="J18952" i="20"/>
  <c r="J18951" i="20"/>
  <c r="J18950" i="20"/>
  <c r="J18948" i="20"/>
  <c r="J18947" i="20"/>
  <c r="J18946" i="20"/>
  <c r="J18945" i="20"/>
  <c r="J18943" i="20"/>
  <c r="J18942" i="20"/>
  <c r="J18941" i="20"/>
  <c r="J18940" i="20"/>
  <c r="J18938" i="20"/>
  <c r="J18937" i="20"/>
  <c r="J18936" i="20"/>
  <c r="J18935" i="20"/>
  <c r="J18934" i="20"/>
  <c r="J18932" i="20"/>
  <c r="J18931" i="20"/>
  <c r="J18930" i="20"/>
  <c r="J18929" i="20"/>
  <c r="J18928" i="20"/>
  <c r="J18927" i="20"/>
  <c r="J18926" i="20"/>
  <c r="J18924" i="20"/>
  <c r="J18923" i="20"/>
  <c r="J18922" i="20"/>
  <c r="J18921" i="20"/>
  <c r="J18920" i="20"/>
  <c r="J18918" i="20"/>
  <c r="J18917" i="20"/>
  <c r="J18916" i="20"/>
  <c r="J18915" i="20"/>
  <c r="J18914" i="20"/>
  <c r="J18913" i="20"/>
  <c r="J18912" i="20"/>
  <c r="J18910" i="20"/>
  <c r="J18909" i="20"/>
  <c r="J18908" i="20"/>
  <c r="J18907" i="20"/>
  <c r="J18906" i="20"/>
  <c r="J18904" i="20"/>
  <c r="J18903" i="20"/>
  <c r="J18902" i="20"/>
  <c r="J18901" i="20"/>
  <c r="J18900" i="20"/>
  <c r="J18899" i="20"/>
  <c r="J18898" i="20"/>
  <c r="J18896" i="20"/>
  <c r="J18895" i="20"/>
  <c r="J18894" i="20"/>
  <c r="J18893" i="20"/>
  <c r="J18891" i="20"/>
  <c r="J18890" i="20"/>
  <c r="J18889" i="20"/>
  <c r="J18888" i="20"/>
  <c r="J18887" i="20"/>
  <c r="J18886" i="20"/>
  <c r="J18885" i="20"/>
  <c r="J18883" i="20"/>
  <c r="J18882" i="20"/>
  <c r="J18881" i="20"/>
  <c r="J18879" i="20"/>
  <c r="J18878" i="20"/>
  <c r="J18877" i="20"/>
  <c r="J18876" i="20"/>
  <c r="J18875" i="20"/>
  <c r="J18874" i="20"/>
  <c r="J18873" i="20"/>
  <c r="J18872" i="20"/>
  <c r="J18871" i="20"/>
  <c r="J18869" i="20"/>
  <c r="J18868" i="20"/>
  <c r="J18867" i="20"/>
  <c r="J18865" i="20"/>
  <c r="J18864" i="20"/>
  <c r="J18863" i="20"/>
  <c r="J18862" i="20"/>
  <c r="J18861" i="20"/>
  <c r="J18860" i="20"/>
  <c r="J18858" i="20"/>
  <c r="J18857" i="20"/>
  <c r="J18856" i="20"/>
  <c r="J18855" i="20"/>
  <c r="J18854" i="20"/>
  <c r="J18852" i="20"/>
  <c r="J18851" i="20"/>
  <c r="J18850" i="20"/>
  <c r="J18849" i="20"/>
  <c r="J18848" i="20"/>
  <c r="J18847" i="20"/>
  <c r="J18846" i="20"/>
  <c r="J18844" i="20"/>
  <c r="J18843" i="20"/>
  <c r="J18842" i="20"/>
  <c r="J18841" i="20"/>
  <c r="J18840" i="20"/>
  <c r="J18838" i="20"/>
  <c r="J18837" i="20"/>
  <c r="J18836" i="20"/>
  <c r="J18835" i="20"/>
  <c r="J18834" i="20"/>
  <c r="J18833" i="20"/>
  <c r="J18832" i="20"/>
  <c r="J18830" i="20"/>
  <c r="J18829" i="20"/>
  <c r="J18828" i="20"/>
  <c r="J18827" i="20"/>
  <c r="J18826" i="20"/>
  <c r="J18824" i="20"/>
  <c r="J18823" i="20"/>
  <c r="J18822" i="20"/>
  <c r="J18821" i="20"/>
  <c r="J18820" i="20"/>
  <c r="J18819" i="20"/>
  <c r="J18818" i="20"/>
  <c r="J18816" i="20"/>
  <c r="J18815" i="20"/>
  <c r="J18814" i="20"/>
  <c r="J18813" i="20"/>
  <c r="J18812" i="20"/>
  <c r="J18810" i="20"/>
  <c r="J18809" i="20"/>
  <c r="J18808" i="20"/>
  <c r="J18807" i="20"/>
  <c r="J18806" i="20"/>
  <c r="J18805" i="20"/>
  <c r="J18804" i="20"/>
  <c r="J18802" i="20"/>
  <c r="J18801" i="20"/>
  <c r="J18800" i="20"/>
  <c r="J18799" i="20"/>
  <c r="J18798" i="20"/>
  <c r="J18796" i="20"/>
  <c r="J18795" i="20"/>
  <c r="J18794" i="20"/>
  <c r="J18793" i="20"/>
  <c r="J18792" i="20"/>
  <c r="J18791" i="20"/>
  <c r="J18790" i="20"/>
  <c r="J18788" i="20"/>
  <c r="J18787" i="20"/>
  <c r="J18786" i="20"/>
  <c r="J18785" i="20"/>
  <c r="J18784" i="20"/>
  <c r="J18782" i="20"/>
  <c r="J18781" i="20"/>
  <c r="J18780" i="20"/>
  <c r="J18779" i="20"/>
  <c r="J18778" i="20"/>
  <c r="J18777" i="20"/>
  <c r="J18776" i="20"/>
  <c r="J18774" i="20"/>
  <c r="J18773" i="20"/>
  <c r="J18772" i="20"/>
  <c r="J18771" i="20"/>
  <c r="J18770" i="20"/>
  <c r="J18768" i="20"/>
  <c r="J18767" i="20"/>
  <c r="J18766" i="20"/>
  <c r="J18765" i="20"/>
  <c r="J18764" i="20"/>
  <c r="J18763" i="20"/>
  <c r="J18762" i="20"/>
  <c r="J18760" i="20"/>
  <c r="J18759" i="20"/>
  <c r="J18758" i="20"/>
  <c r="J18757" i="20"/>
  <c r="J18756" i="20"/>
  <c r="J18754" i="20"/>
  <c r="J18753" i="20"/>
  <c r="J18752" i="20"/>
  <c r="J18751" i="20"/>
  <c r="J18750" i="20"/>
  <c r="J18749" i="20"/>
  <c r="J18748" i="20"/>
  <c r="J18746" i="20"/>
  <c r="J18745" i="20"/>
  <c r="J18744" i="20"/>
  <c r="J18743" i="20"/>
  <c r="J18742" i="20"/>
  <c r="J18740" i="20"/>
  <c r="J18739" i="20"/>
  <c r="J18738" i="20"/>
  <c r="J18737" i="20"/>
  <c r="J18736" i="20"/>
  <c r="J18735" i="20"/>
  <c r="J18734" i="20"/>
  <c r="J18732" i="20"/>
  <c r="J18731" i="20"/>
  <c r="J18730" i="20"/>
  <c r="J18729" i="20"/>
  <c r="J18728" i="20"/>
  <c r="J18726" i="20"/>
  <c r="J18725" i="20"/>
  <c r="J18724" i="20"/>
  <c r="J18723" i="20"/>
  <c r="J18722" i="20"/>
  <c r="J18720" i="20"/>
  <c r="J18719" i="20"/>
  <c r="J18718" i="20"/>
  <c r="J18717" i="20"/>
  <c r="J18716" i="20"/>
  <c r="J18714" i="20"/>
  <c r="J18713" i="20"/>
  <c r="J18712" i="20"/>
  <c r="J18711" i="20"/>
  <c r="J18710" i="20"/>
  <c r="J18708" i="20"/>
  <c r="J18707" i="20"/>
  <c r="J18706" i="20"/>
  <c r="J18705" i="20"/>
  <c r="J18704" i="20"/>
  <c r="J18702" i="20"/>
  <c r="J18701" i="20"/>
  <c r="J18700" i="20"/>
  <c r="J18699" i="20"/>
  <c r="J18698" i="20"/>
  <c r="J18696" i="20"/>
  <c r="J18695" i="20"/>
  <c r="J18694" i="20"/>
  <c r="J18693" i="20"/>
  <c r="J18692" i="20"/>
  <c r="J18691" i="20"/>
  <c r="J18689" i="20"/>
  <c r="J18688" i="20"/>
  <c r="J18687" i="20"/>
  <c r="J18686" i="20"/>
  <c r="J18685" i="20"/>
  <c r="J18684" i="20"/>
  <c r="J18683" i="20"/>
  <c r="J18682" i="20"/>
  <c r="J18681" i="20"/>
  <c r="J18679" i="20"/>
  <c r="J18678" i="20"/>
  <c r="J18677" i="20"/>
  <c r="J18676" i="20"/>
  <c r="J18675" i="20"/>
  <c r="J18674" i="20"/>
  <c r="J18673" i="20"/>
  <c r="J18672" i="20"/>
  <c r="J18670" i="20"/>
  <c r="J18669" i="20"/>
  <c r="J18668" i="20"/>
  <c r="J18667" i="20"/>
  <c r="J18666" i="20"/>
  <c r="J18664" i="20"/>
  <c r="J18663" i="20"/>
  <c r="J18662" i="20"/>
  <c r="J18661" i="20"/>
  <c r="J18660" i="20"/>
  <c r="J18659" i="20"/>
  <c r="J18657" i="20"/>
  <c r="J18656" i="20"/>
  <c r="J18655" i="20"/>
  <c r="J18654" i="20"/>
  <c r="J18653" i="20"/>
  <c r="J18652" i="20"/>
  <c r="J18650" i="20"/>
  <c r="J18649" i="20"/>
  <c r="J18648" i="20"/>
  <c r="J18647" i="20"/>
  <c r="J18646" i="20"/>
  <c r="J18645" i="20"/>
  <c r="J18643" i="20"/>
  <c r="J18642" i="20"/>
  <c r="J18641" i="20"/>
  <c r="J18640" i="20"/>
  <c r="J18639" i="20"/>
  <c r="J18638" i="20"/>
  <c r="J18636" i="20"/>
  <c r="J18635" i="20"/>
  <c r="J18634" i="20"/>
  <c r="J18633" i="20"/>
  <c r="J18632" i="20"/>
  <c r="J18630" i="20"/>
  <c r="J18629" i="20"/>
  <c r="J18628" i="20"/>
  <c r="J18627" i="20"/>
  <c r="J18626" i="20"/>
  <c r="J18625" i="20"/>
  <c r="J18623" i="20"/>
  <c r="J18622" i="20"/>
  <c r="J18621" i="20"/>
  <c r="J18620" i="20"/>
  <c r="J18619" i="20"/>
  <c r="J18618" i="20"/>
  <c r="J18616" i="20"/>
  <c r="J18615" i="20"/>
  <c r="J18614" i="20"/>
  <c r="J18613" i="20"/>
  <c r="J18612" i="20"/>
  <c r="J18611" i="20"/>
  <c r="J18609" i="20"/>
  <c r="J18608" i="20"/>
  <c r="J18607" i="20"/>
  <c r="J18606" i="20"/>
  <c r="J18605" i="20"/>
  <c r="J18603" i="20"/>
  <c r="J18602" i="20"/>
  <c r="J18601" i="20"/>
  <c r="J18600" i="20"/>
  <c r="J18599" i="20"/>
  <c r="J18598" i="20"/>
  <c r="J18596" i="20"/>
  <c r="J18595" i="20"/>
  <c r="J18594" i="20"/>
  <c r="J18593" i="20"/>
  <c r="J18592" i="20"/>
  <c r="J18591" i="20"/>
  <c r="J18589" i="20"/>
  <c r="J18588" i="20"/>
  <c r="J18587" i="20"/>
  <c r="J18586" i="20"/>
  <c r="J18585" i="20"/>
  <c r="J18584" i="20"/>
  <c r="J18582" i="20"/>
  <c r="J18581" i="20"/>
  <c r="J18580" i="20"/>
  <c r="J18579" i="20"/>
  <c r="J18578" i="20"/>
  <c r="J18577" i="20"/>
  <c r="J18575" i="20"/>
  <c r="J18574" i="20"/>
  <c r="J18573" i="20"/>
  <c r="J18572" i="20"/>
  <c r="J18571" i="20"/>
  <c r="J18570" i="20"/>
  <c r="J18568" i="20"/>
  <c r="J18567" i="20"/>
  <c r="J18566" i="20"/>
  <c r="J18565" i="20"/>
  <c r="J18564" i="20"/>
  <c r="J18563" i="20"/>
  <c r="J18561" i="20"/>
  <c r="J18560" i="20"/>
  <c r="J18559" i="20"/>
  <c r="J18558" i="20"/>
  <c r="J18557" i="20"/>
  <c r="J18556" i="20"/>
  <c r="J18554" i="20"/>
  <c r="J18553" i="20"/>
  <c r="J18552" i="20"/>
  <c r="J18551" i="20"/>
  <c r="J18550" i="20"/>
  <c r="J18548" i="20"/>
  <c r="J18547" i="20"/>
  <c r="J18546" i="20"/>
  <c r="J18545" i="20"/>
  <c r="J18544" i="20"/>
  <c r="J18543" i="20"/>
  <c r="J18541" i="20"/>
  <c r="J18540" i="20"/>
  <c r="J18539" i="20"/>
  <c r="J18538" i="20"/>
  <c r="J18537" i="20"/>
  <c r="J18536" i="20"/>
  <c r="J18534" i="20"/>
  <c r="J18533" i="20"/>
  <c r="J18532" i="20"/>
  <c r="J18531" i="20"/>
  <c r="J18530" i="20"/>
  <c r="J18529" i="20"/>
  <c r="J18527" i="20"/>
  <c r="J18526" i="20"/>
  <c r="J18525" i="20"/>
  <c r="J18524" i="20"/>
  <c r="J18523" i="20"/>
  <c r="J18521" i="20"/>
  <c r="J18520" i="20"/>
  <c r="J18519" i="20"/>
  <c r="J18518" i="20"/>
  <c r="J18517" i="20"/>
  <c r="J18516" i="20"/>
  <c r="J18514" i="20"/>
  <c r="J18513" i="20"/>
  <c r="J18512" i="20"/>
  <c r="J18511" i="20"/>
  <c r="J18510" i="20"/>
  <c r="J18509" i="20"/>
  <c r="J18507" i="20"/>
  <c r="J18506" i="20"/>
  <c r="J18505" i="20"/>
  <c r="J18504" i="20"/>
  <c r="J18503" i="20"/>
  <c r="J18502" i="20"/>
  <c r="J18500" i="20"/>
  <c r="J18499" i="20"/>
  <c r="J18498" i="20"/>
  <c r="J18497" i="20"/>
  <c r="J18496" i="20"/>
  <c r="J18494" i="20"/>
  <c r="J18493" i="20"/>
  <c r="J18492" i="20"/>
  <c r="J18491" i="20"/>
  <c r="J18490" i="20"/>
  <c r="J18489" i="20"/>
  <c r="J18487" i="20"/>
  <c r="J18486" i="20"/>
  <c r="J18485" i="20"/>
  <c r="J18484" i="20"/>
  <c r="J18483" i="20"/>
  <c r="J18482" i="20"/>
  <c r="J18480" i="20"/>
  <c r="J18479" i="20"/>
  <c r="J18478" i="20"/>
  <c r="J18477" i="20"/>
  <c r="J18476" i="20"/>
  <c r="J18475" i="20"/>
  <c r="J18473" i="20"/>
  <c r="J18472" i="20"/>
  <c r="J18471" i="20"/>
  <c r="J18470" i="20"/>
  <c r="J18469" i="20"/>
  <c r="J18467" i="20"/>
  <c r="J18466" i="20"/>
  <c r="J18465" i="20"/>
  <c r="J18464" i="20"/>
  <c r="J18463" i="20"/>
  <c r="J18462" i="20"/>
  <c r="J18460" i="20"/>
  <c r="J18459" i="20"/>
  <c r="J18458" i="20"/>
  <c r="J18457" i="20"/>
  <c r="J18456" i="20"/>
  <c r="J18455" i="20"/>
  <c r="J18453" i="20"/>
  <c r="J18452" i="20"/>
  <c r="J18451" i="20"/>
  <c r="J18450" i="20"/>
  <c r="J18449" i="20"/>
  <c r="J18448" i="20"/>
  <c r="J18446" i="20"/>
  <c r="J18445" i="20"/>
  <c r="J18444" i="20"/>
  <c r="J18443" i="20"/>
  <c r="J18442" i="20"/>
  <c r="J18440" i="20"/>
  <c r="J18439" i="20"/>
  <c r="J18438" i="20"/>
  <c r="J18437" i="20"/>
  <c r="J18436" i="20"/>
  <c r="J18435" i="20"/>
  <c r="J18433" i="20"/>
  <c r="J18432" i="20"/>
  <c r="J18431" i="20"/>
  <c r="J18430" i="20"/>
  <c r="J18429" i="20"/>
  <c r="J18428" i="20"/>
  <c r="J18426" i="20"/>
  <c r="J18425" i="20"/>
  <c r="J18424" i="20"/>
  <c r="J18423" i="20"/>
  <c r="J18422" i="20"/>
  <c r="J18421" i="20"/>
  <c r="J18419" i="20"/>
  <c r="J18418" i="20"/>
  <c r="J18417" i="20"/>
  <c r="J18416" i="20"/>
  <c r="J18415" i="20"/>
  <c r="J18413" i="20"/>
  <c r="J18412" i="20"/>
  <c r="J18411" i="20"/>
  <c r="J18410" i="20"/>
  <c r="J18409" i="20"/>
  <c r="J18408" i="20"/>
  <c r="J18406" i="20"/>
  <c r="J18405" i="20"/>
  <c r="J18404" i="20"/>
  <c r="J18403" i="20"/>
  <c r="J18402" i="20"/>
  <c r="J18401" i="20"/>
  <c r="J18399" i="20"/>
  <c r="J18398" i="20"/>
  <c r="J18397" i="20"/>
  <c r="J18396" i="20"/>
  <c r="J18395" i="20"/>
  <c r="J18394" i="20"/>
  <c r="J18392" i="20"/>
  <c r="J18391" i="20"/>
  <c r="J18390" i="20"/>
  <c r="J18389" i="20"/>
  <c r="J18388" i="20"/>
  <c r="J18387" i="20"/>
  <c r="J18386" i="20"/>
  <c r="J18384" i="20"/>
  <c r="J18383" i="20"/>
  <c r="J18382" i="20"/>
  <c r="J18381" i="20"/>
  <c r="J18380" i="20"/>
  <c r="J18379" i="20"/>
  <c r="J18378" i="20"/>
  <c r="J18376" i="20"/>
  <c r="J18375" i="20"/>
  <c r="J18374" i="20"/>
  <c r="J18373" i="20"/>
  <c r="J18372" i="20"/>
  <c r="J18371" i="20"/>
  <c r="J18369" i="20"/>
  <c r="J18368" i="20"/>
  <c r="J18367" i="20"/>
  <c r="J18366" i="20"/>
  <c r="J18365" i="20"/>
  <c r="J18364" i="20"/>
  <c r="J18362" i="20"/>
  <c r="J18361" i="20"/>
  <c r="J18360" i="20"/>
  <c r="J18359" i="20"/>
  <c r="J18358" i="20"/>
  <c r="J18357" i="20"/>
  <c r="J18355" i="20"/>
  <c r="J18354" i="20"/>
  <c r="J18353" i="20"/>
  <c r="J18352" i="20"/>
  <c r="J18351" i="20"/>
  <c r="J18350" i="20"/>
  <c r="J18348" i="20"/>
  <c r="J18347" i="20"/>
  <c r="J18346" i="20"/>
  <c r="J18345" i="20"/>
  <c r="J18344" i="20"/>
  <c r="J18342" i="20"/>
  <c r="J18341" i="20"/>
  <c r="J18340" i="20"/>
  <c r="J18339" i="20"/>
  <c r="J18338" i="20"/>
  <c r="J18336" i="20"/>
  <c r="J18335" i="20"/>
  <c r="J18334" i="20"/>
  <c r="J18333" i="20"/>
  <c r="J18332" i="20"/>
  <c r="J18331" i="20"/>
  <c r="J18329" i="20"/>
  <c r="J18328" i="20"/>
  <c r="J18327" i="20"/>
  <c r="J18326" i="20"/>
  <c r="J18325" i="20"/>
  <c r="J18324" i="20"/>
  <c r="J18323" i="20"/>
  <c r="J18321" i="20"/>
  <c r="J18320" i="20"/>
  <c r="J18319" i="20"/>
  <c r="J18318" i="20"/>
  <c r="J18317" i="20"/>
  <c r="J18316" i="20"/>
  <c r="J18314" i="20"/>
  <c r="J18313" i="20"/>
  <c r="J18312" i="20"/>
  <c r="J18311" i="20"/>
  <c r="J18310" i="20"/>
  <c r="J18309" i="20"/>
  <c r="J18308" i="20"/>
  <c r="J18306" i="20"/>
  <c r="J18305" i="20"/>
  <c r="J18304" i="20"/>
  <c r="J18303" i="20"/>
  <c r="J18302" i="20"/>
  <c r="J18301" i="20"/>
  <c r="J18299" i="20"/>
  <c r="J18298" i="20"/>
  <c r="J18297" i="20"/>
  <c r="J18296" i="20"/>
  <c r="J18295" i="20"/>
  <c r="J18294" i="20"/>
  <c r="J18293" i="20"/>
  <c r="J18291" i="20"/>
  <c r="J18290" i="20"/>
  <c r="J18289" i="20"/>
  <c r="J18288" i="20"/>
  <c r="J18287" i="20"/>
  <c r="J18286" i="20"/>
  <c r="J18284" i="20"/>
  <c r="J18283" i="20"/>
  <c r="J18282" i="20"/>
  <c r="J18281" i="20"/>
  <c r="J18280" i="20"/>
  <c r="J18279" i="20"/>
  <c r="J18278" i="20"/>
  <c r="J18276" i="20"/>
  <c r="J18275" i="20"/>
  <c r="J18274" i="20"/>
  <c r="J18273" i="20"/>
  <c r="J18272" i="20"/>
  <c r="J18271" i="20"/>
  <c r="J18269" i="20"/>
  <c r="J18268" i="20"/>
  <c r="J18267" i="20"/>
  <c r="J18266" i="20"/>
  <c r="J18265" i="20"/>
  <c r="J18264" i="20"/>
  <c r="J18263" i="20"/>
  <c r="J18261" i="20"/>
  <c r="J18260" i="20"/>
  <c r="J18259" i="20"/>
  <c r="J18258" i="20"/>
  <c r="J18257" i="20"/>
  <c r="J18256" i="20"/>
  <c r="J18254" i="20"/>
  <c r="J18253" i="20"/>
  <c r="J18252" i="20"/>
  <c r="J18251" i="20"/>
  <c r="J18250" i="20"/>
  <c r="J18249" i="20"/>
  <c r="J18248" i="20"/>
  <c r="J18246" i="20"/>
  <c r="J18245" i="20"/>
  <c r="J18244" i="20"/>
  <c r="J18243" i="20"/>
  <c r="J18242" i="20"/>
  <c r="J18241" i="20"/>
  <c r="J18240" i="20"/>
  <c r="J18238" i="20"/>
  <c r="J18237" i="20"/>
  <c r="J18236" i="20"/>
  <c r="J18235" i="20"/>
  <c r="J18234" i="20"/>
  <c r="J18233" i="20"/>
  <c r="J18232" i="20"/>
  <c r="J18230" i="20"/>
  <c r="J18229" i="20"/>
  <c r="J18228" i="20"/>
  <c r="J18227" i="20"/>
  <c r="J18226" i="20"/>
  <c r="J18225" i="20"/>
  <c r="J18224" i="20"/>
  <c r="J18222" i="20"/>
  <c r="J18221" i="20"/>
  <c r="J18220" i="20"/>
  <c r="J18219" i="20"/>
  <c r="J18218" i="20"/>
  <c r="J18217" i="20"/>
  <c r="J18216" i="20"/>
  <c r="J18214" i="20"/>
  <c r="J18213" i="20"/>
  <c r="J18212" i="20"/>
  <c r="J18211" i="20"/>
  <c r="J18210" i="20"/>
  <c r="J18209" i="20"/>
  <c r="J18208" i="20"/>
  <c r="J18206" i="20"/>
  <c r="J18205" i="20"/>
  <c r="J18204" i="20"/>
  <c r="J18203" i="20"/>
  <c r="J18202" i="20"/>
  <c r="J18201" i="20"/>
  <c r="J18200" i="20"/>
  <c r="J18198" i="20"/>
  <c r="J18197" i="20"/>
  <c r="J18196" i="20"/>
  <c r="J18195" i="20"/>
  <c r="J18194" i="20"/>
  <c r="J18193" i="20"/>
  <c r="J18192" i="20"/>
  <c r="J18191" i="20"/>
  <c r="J18189" i="20"/>
  <c r="J18188" i="20"/>
  <c r="J18187" i="20"/>
  <c r="J18186" i="20"/>
  <c r="J18185" i="20"/>
  <c r="J18183" i="20"/>
  <c r="J18182" i="20"/>
  <c r="J18181" i="20"/>
  <c r="J18180" i="20"/>
  <c r="J18179" i="20"/>
  <c r="J18178" i="20"/>
  <c r="J18177" i="20"/>
  <c r="J18175" i="20"/>
  <c r="J18174" i="20"/>
  <c r="J18173" i="20"/>
  <c r="J18172" i="20"/>
  <c r="J18171" i="20"/>
  <c r="J18170" i="20"/>
  <c r="J18169" i="20"/>
  <c r="J18168" i="20"/>
  <c r="J18166" i="20"/>
  <c r="J18165" i="20"/>
  <c r="J18164" i="20"/>
  <c r="J18163" i="20"/>
  <c r="J18162" i="20"/>
  <c r="J18161" i="20"/>
  <c r="J18160" i="20"/>
  <c r="J18158" i="20"/>
  <c r="J18157" i="20"/>
  <c r="J18156" i="20"/>
  <c r="J18155" i="20"/>
  <c r="J18154" i="20"/>
  <c r="J18153" i="20"/>
  <c r="J18152" i="20"/>
  <c r="J18151" i="20"/>
  <c r="J18149" i="20"/>
  <c r="J18148" i="20"/>
  <c r="J18147" i="20"/>
  <c r="J18146" i="20"/>
  <c r="J18145" i="20"/>
  <c r="J18144" i="20"/>
  <c r="J18143" i="20"/>
  <c r="J18141" i="20"/>
  <c r="J18140" i="20"/>
  <c r="J18139" i="20"/>
  <c r="J18138" i="20"/>
  <c r="J18137" i="20"/>
  <c r="J18136" i="20"/>
  <c r="J18135" i="20"/>
  <c r="J18134" i="20"/>
  <c r="J18132" i="20"/>
  <c r="J18131" i="20"/>
  <c r="J18130" i="20"/>
  <c r="J18129" i="20"/>
  <c r="J18128" i="20"/>
  <c r="J18127" i="20"/>
  <c r="J18125" i="20"/>
  <c r="J18124" i="20"/>
  <c r="J18123" i="20"/>
  <c r="J18122" i="20"/>
  <c r="J18121" i="20"/>
  <c r="J18120" i="20"/>
  <c r="J18119" i="20"/>
  <c r="J18117" i="20"/>
  <c r="J18116" i="20"/>
  <c r="J18115" i="20"/>
  <c r="J18114" i="20"/>
  <c r="J18113" i="20"/>
  <c r="J18112" i="20"/>
  <c r="J18111" i="20"/>
  <c r="J17960" i="20"/>
  <c r="J17959" i="20"/>
  <c r="J17958" i="20"/>
  <c r="J17957" i="20"/>
  <c r="J17956" i="20"/>
  <c r="J17955" i="20"/>
  <c r="J17954" i="20"/>
  <c r="J17953" i="20"/>
  <c r="J17952" i="20"/>
  <c r="J17951" i="20"/>
  <c r="J17950" i="20"/>
  <c r="J17949" i="20"/>
  <c r="J17948" i="20"/>
  <c r="J17946" i="20"/>
  <c r="J17945" i="20"/>
  <c r="J17944" i="20"/>
  <c r="J17943" i="20"/>
  <c r="J17942" i="20"/>
  <c r="J17941" i="20"/>
  <c r="J17940" i="20"/>
  <c r="J17939" i="20"/>
  <c r="J17938" i="20"/>
  <c r="J17937" i="20"/>
  <c r="J17936" i="20"/>
  <c r="J17935" i="20"/>
  <c r="J17932" i="20"/>
  <c r="J17931" i="20"/>
  <c r="J17930" i="20"/>
  <c r="J17929" i="20"/>
  <c r="J17928" i="20"/>
  <c r="J17927" i="20"/>
  <c r="J17926" i="20"/>
  <c r="J17925" i="20"/>
  <c r="J17924" i="20"/>
  <c r="J17922" i="20"/>
  <c r="J17921" i="20"/>
  <c r="J17920" i="20"/>
  <c r="J17919" i="20"/>
  <c r="J17917" i="20"/>
  <c r="J17916" i="20"/>
  <c r="J17915" i="20"/>
  <c r="J17914" i="20"/>
  <c r="J17913" i="20"/>
  <c r="J17910" i="20"/>
  <c r="J17909" i="20"/>
  <c r="J17908" i="20"/>
  <c r="J17907" i="20"/>
  <c r="J17905" i="20"/>
  <c r="J17904" i="20"/>
  <c r="J17903" i="20"/>
  <c r="J17902" i="20"/>
  <c r="J17901" i="20"/>
  <c r="J17900" i="20"/>
  <c r="J17898" i="20"/>
  <c r="J17897" i="20"/>
  <c r="J17896" i="20"/>
  <c r="J17895" i="20"/>
  <c r="J17893" i="20"/>
  <c r="J17892" i="20"/>
  <c r="J17891" i="20"/>
  <c r="J17890" i="20"/>
  <c r="J17889" i="20"/>
  <c r="J17888" i="20"/>
  <c r="J17886" i="20"/>
  <c r="J17885" i="20"/>
  <c r="J17884" i="20"/>
  <c r="J17883" i="20"/>
  <c r="J17881" i="20"/>
  <c r="J17880" i="20"/>
  <c r="J17879" i="20"/>
  <c r="J17878" i="20"/>
  <c r="J17877" i="20"/>
  <c r="J17876" i="20"/>
  <c r="J17874" i="20"/>
  <c r="J17873" i="20"/>
  <c r="J17872" i="20"/>
  <c r="J17871" i="20"/>
  <c r="J17869" i="20"/>
  <c r="J17868" i="20"/>
  <c r="J17867" i="20"/>
  <c r="J17866" i="20"/>
  <c r="J17865" i="20"/>
  <c r="J17864" i="20"/>
  <c r="J17862" i="20"/>
  <c r="J17861" i="20"/>
  <c r="J17860" i="20"/>
  <c r="J17859" i="20"/>
  <c r="J17857" i="20"/>
  <c r="J17856" i="20"/>
  <c r="J17855" i="20"/>
  <c r="J17854" i="20"/>
  <c r="J17853" i="20"/>
  <c r="J17852" i="20"/>
  <c r="J17850" i="20"/>
  <c r="J17849" i="20"/>
  <c r="J17848" i="20"/>
  <c r="J17847" i="20"/>
  <c r="J17845" i="20"/>
  <c r="J17844" i="20"/>
  <c r="J17843" i="20"/>
  <c r="J17842" i="20"/>
  <c r="J17841" i="20"/>
  <c r="J17840" i="20"/>
  <c r="J17839" i="20"/>
  <c r="J17837" i="20"/>
  <c r="J17836" i="20"/>
  <c r="J17835" i="20"/>
  <c r="J17834" i="20"/>
  <c r="J17832" i="20"/>
  <c r="J17831" i="20"/>
  <c r="J17830" i="20"/>
  <c r="J17829" i="20"/>
  <c r="J17828" i="20"/>
  <c r="J17827" i="20"/>
  <c r="J17826" i="20"/>
  <c r="J17824" i="20"/>
  <c r="J17823" i="20"/>
  <c r="J17822" i="20"/>
  <c r="J17821" i="20"/>
  <c r="J17819" i="20"/>
  <c r="J17818" i="20"/>
  <c r="J17817" i="20"/>
  <c r="J17816" i="20"/>
  <c r="J17815" i="20"/>
  <c r="J17814" i="20"/>
  <c r="J17813" i="20"/>
  <c r="J17811" i="20"/>
  <c r="J17810" i="20"/>
  <c r="J17809" i="20"/>
  <c r="J17808" i="20"/>
  <c r="J17806" i="20"/>
  <c r="J17805" i="20"/>
  <c r="J17804" i="20"/>
  <c r="J17803" i="20"/>
  <c r="J17802" i="20"/>
  <c r="J17801" i="20"/>
  <c r="J17800" i="20"/>
  <c r="J17798" i="20"/>
  <c r="J17797" i="20"/>
  <c r="J17796" i="20"/>
  <c r="J17795" i="20"/>
  <c r="J17793" i="20"/>
  <c r="J17792" i="20"/>
  <c r="J17791" i="20"/>
  <c r="J17790" i="20"/>
  <c r="J17789" i="20"/>
  <c r="J17788" i="20"/>
  <c r="J17787" i="20"/>
  <c r="J17785" i="20"/>
  <c r="J17784" i="20"/>
  <c r="J17783" i="20"/>
  <c r="J17782" i="20"/>
  <c r="J17780" i="20"/>
  <c r="J17779" i="20"/>
  <c r="J17778" i="20"/>
  <c r="J17777" i="20"/>
  <c r="J17776" i="20"/>
  <c r="J17775" i="20"/>
  <c r="J17774" i="20"/>
  <c r="J17772" i="20"/>
  <c r="J17771" i="20"/>
  <c r="J17770" i="20"/>
  <c r="J17769" i="20"/>
  <c r="J17767" i="20"/>
  <c r="J17766" i="20"/>
  <c r="J17765" i="20"/>
  <c r="J17764" i="20"/>
  <c r="J17763" i="20"/>
  <c r="J17762" i="20"/>
  <c r="J17761" i="20"/>
  <c r="J17759" i="20"/>
  <c r="J17758" i="20"/>
  <c r="J17757" i="20"/>
  <c r="J17756" i="20"/>
  <c r="J17754" i="20"/>
  <c r="J17753" i="20"/>
  <c r="J17752" i="20"/>
  <c r="J17751" i="20"/>
  <c r="J17750" i="20"/>
  <c r="J17749" i="20"/>
  <c r="J17748" i="20"/>
  <c r="J17746" i="20"/>
  <c r="J17745" i="20"/>
  <c r="J17744" i="20"/>
  <c r="J17743" i="20"/>
  <c r="J17741" i="20"/>
  <c r="J17740" i="20"/>
  <c r="J17739" i="20"/>
  <c r="J17738" i="20"/>
  <c r="J17737" i="20"/>
  <c r="J17736" i="20"/>
  <c r="J17735" i="20"/>
  <c r="J17733" i="20"/>
  <c r="J17732" i="20"/>
  <c r="J17731" i="20"/>
  <c r="J17730" i="20"/>
  <c r="J17728" i="20"/>
  <c r="J17727" i="20"/>
  <c r="J17726" i="20"/>
  <c r="J17725" i="20"/>
  <c r="J17724" i="20"/>
  <c r="J17723" i="20"/>
  <c r="J17722" i="20"/>
  <c r="J17720" i="20"/>
  <c r="J17719" i="20"/>
  <c r="J17718" i="20"/>
  <c r="J17717" i="20"/>
  <c r="J17715" i="20"/>
  <c r="J17714" i="20"/>
  <c r="J17713" i="20"/>
  <c r="J17712" i="20"/>
  <c r="J17711" i="20"/>
  <c r="J17710" i="20"/>
  <c r="J17709" i="20"/>
  <c r="J17707" i="20"/>
  <c r="J17706" i="20"/>
  <c r="J17705" i="20"/>
  <c r="J17704" i="20"/>
  <c r="J17702" i="20"/>
  <c r="J17701" i="20"/>
  <c r="J17700" i="20"/>
  <c r="J17699" i="20"/>
  <c r="J17698" i="20"/>
  <c r="J17697" i="20"/>
  <c r="J17696" i="20"/>
  <c r="J17694" i="20"/>
  <c r="J17693" i="20"/>
  <c r="J17692" i="20"/>
  <c r="J17691" i="20"/>
  <c r="J17689" i="20"/>
  <c r="J17688" i="20"/>
  <c r="J17687" i="20"/>
  <c r="J17686" i="20"/>
  <c r="J17685" i="20"/>
  <c r="J17684" i="20"/>
  <c r="J17683" i="20"/>
  <c r="J17681" i="20"/>
  <c r="J17680" i="20"/>
  <c r="J17679" i="20"/>
  <c r="J17677" i="20"/>
  <c r="J17676" i="20"/>
  <c r="J17675" i="20"/>
  <c r="J17674" i="20"/>
  <c r="J17673" i="20"/>
  <c r="J17672" i="20"/>
  <c r="J17671" i="20"/>
  <c r="J17670" i="20"/>
  <c r="J17669" i="20"/>
  <c r="J17668" i="20"/>
  <c r="J17666" i="20"/>
  <c r="J17665" i="20"/>
  <c r="J17664" i="20"/>
  <c r="J17661" i="20"/>
  <c r="J17660" i="20"/>
  <c r="J17659" i="20"/>
  <c r="J17658" i="20"/>
  <c r="J17657" i="20"/>
  <c r="J17656" i="20"/>
  <c r="J17655" i="20"/>
  <c r="J17654" i="20"/>
  <c r="J17653" i="20"/>
  <c r="J17652" i="20"/>
  <c r="J17650" i="20"/>
  <c r="J17649" i="20"/>
  <c r="J17648" i="20"/>
  <c r="J17647" i="20"/>
  <c r="J17645" i="20"/>
  <c r="J17644" i="20"/>
  <c r="J17643" i="20"/>
  <c r="J17642" i="20"/>
  <c r="J17641" i="20"/>
  <c r="J17640" i="20"/>
  <c r="J17639" i="20"/>
  <c r="J17638" i="20"/>
  <c r="J17637" i="20"/>
  <c r="J17636" i="20"/>
  <c r="J17633" i="20"/>
  <c r="J17632" i="20"/>
  <c r="J17631" i="20"/>
  <c r="J17630" i="20"/>
  <c r="J17628" i="20"/>
  <c r="J17627" i="20"/>
  <c r="J17626" i="20"/>
  <c r="J17625" i="20"/>
  <c r="J17624" i="20"/>
  <c r="J17623" i="20"/>
  <c r="J17622" i="20"/>
  <c r="J17621" i="20"/>
  <c r="J17620" i="20"/>
  <c r="J17619" i="20"/>
  <c r="J17618" i="20"/>
  <c r="J17617" i="20"/>
  <c r="J17615" i="20"/>
  <c r="J17614" i="20"/>
  <c r="J17613" i="20"/>
  <c r="J17612" i="20"/>
  <c r="J17610" i="20"/>
  <c r="J17609" i="20"/>
  <c r="J17608" i="20"/>
  <c r="J17607" i="20"/>
  <c r="J17606" i="20"/>
  <c r="J17605" i="20"/>
  <c r="J17604" i="20"/>
  <c r="J17603" i="20"/>
  <c r="J17602" i="20"/>
  <c r="J17601" i="20"/>
  <c r="J17600" i="20"/>
  <c r="J17599" i="20"/>
  <c r="J17598" i="20"/>
  <c r="J17596" i="20"/>
  <c r="J17595" i="20"/>
  <c r="J17594" i="20"/>
  <c r="J17593" i="20"/>
  <c r="J17591" i="20"/>
  <c r="J17590" i="20"/>
  <c r="J17589" i="20"/>
  <c r="J17588" i="20"/>
  <c r="J17587" i="20"/>
  <c r="J17586" i="20"/>
  <c r="J17585" i="20"/>
  <c r="J17584" i="20"/>
  <c r="J17583" i="20"/>
  <c r="J17582" i="20"/>
  <c r="J17581" i="20"/>
  <c r="J17578" i="20"/>
  <c r="J17577" i="20"/>
  <c r="J17576" i="20"/>
  <c r="J17575" i="20"/>
  <c r="J17573" i="20"/>
  <c r="J17572" i="20"/>
  <c r="J17571" i="20"/>
  <c r="J17570" i="20"/>
  <c r="J17569" i="20"/>
  <c r="J17568" i="20"/>
  <c r="J17567" i="20"/>
  <c r="J17566" i="20"/>
  <c r="J17565" i="20"/>
  <c r="J17564" i="20"/>
  <c r="J17562" i="20"/>
  <c r="J17561" i="20"/>
  <c r="J17560" i="20"/>
  <c r="J17559" i="20"/>
  <c r="J17557" i="20"/>
  <c r="J17556" i="20"/>
  <c r="J17555" i="20"/>
  <c r="J17554" i="20"/>
  <c r="J17553" i="20"/>
  <c r="J17552" i="20"/>
  <c r="J17551" i="20"/>
  <c r="J17550" i="20"/>
  <c r="J17549" i="20"/>
  <c r="J17548" i="20"/>
  <c r="J17546" i="20"/>
  <c r="J17545" i="20"/>
  <c r="J17544" i="20"/>
  <c r="J17543" i="20"/>
  <c r="J17541" i="20"/>
  <c r="J17540" i="20"/>
  <c r="J17539" i="20"/>
  <c r="J17538" i="20"/>
  <c r="J17537" i="20"/>
  <c r="J17536" i="20"/>
  <c r="J17535" i="20"/>
  <c r="J17534" i="20"/>
  <c r="J17533" i="20"/>
  <c r="J17532" i="20"/>
  <c r="J17530" i="20"/>
  <c r="J17529" i="20"/>
  <c r="J17528" i="20"/>
  <c r="J17527" i="20"/>
  <c r="J17525" i="20"/>
  <c r="J17524" i="20"/>
  <c r="J17523" i="20"/>
  <c r="J17522" i="20"/>
  <c r="J17521" i="20"/>
  <c r="J17520" i="20"/>
  <c r="J17519" i="20"/>
  <c r="J17518" i="20"/>
  <c r="J17517" i="20"/>
  <c r="J17516" i="20"/>
  <c r="J17514" i="20"/>
  <c r="J17513" i="20"/>
  <c r="J17512" i="20"/>
  <c r="J17511" i="20"/>
  <c r="J17510" i="20"/>
  <c r="J17508" i="20"/>
  <c r="J17507" i="20"/>
  <c r="J17506" i="20"/>
  <c r="J17505" i="20"/>
  <c r="J17504" i="20"/>
  <c r="J17503" i="20"/>
  <c r="J17502" i="20"/>
  <c r="J17501" i="20"/>
  <c r="J17500" i="20"/>
  <c r="J17498" i="20"/>
  <c r="J17497" i="20"/>
  <c r="J17496" i="20"/>
  <c r="J17495" i="20"/>
  <c r="J17494" i="20"/>
  <c r="J17492" i="20"/>
  <c r="J17491" i="20"/>
  <c r="J17490" i="20"/>
  <c r="J17489" i="20"/>
  <c r="J17488" i="20"/>
  <c r="J17487" i="20"/>
  <c r="J17486" i="20"/>
  <c r="J17485" i="20"/>
  <c r="J17484" i="20"/>
  <c r="J17483" i="20"/>
  <c r="J17481" i="20"/>
  <c r="J17480" i="20"/>
  <c r="J17479" i="20"/>
  <c r="J17478" i="20"/>
  <c r="J17477" i="20"/>
  <c r="J17475" i="20"/>
  <c r="J17474" i="20"/>
  <c r="J17473" i="20"/>
  <c r="J17472" i="20"/>
  <c r="J17471" i="20"/>
  <c r="J17470" i="20"/>
  <c r="J17469" i="20"/>
  <c r="J17468" i="20"/>
  <c r="J17467" i="20"/>
  <c r="J17465" i="20"/>
  <c r="J17464" i="20"/>
  <c r="J17463" i="20"/>
  <c r="J17461" i="20"/>
  <c r="J17460" i="20"/>
  <c r="J17459" i="20"/>
  <c r="J17458" i="20"/>
  <c r="J17457" i="20"/>
  <c r="J17455" i="20"/>
  <c r="J17454" i="20"/>
  <c r="J17453" i="20"/>
  <c r="J17451" i="20"/>
  <c r="J17450" i="20"/>
  <c r="J17449" i="20"/>
  <c r="J17448" i="20"/>
  <c r="J17447" i="20"/>
  <c r="J17445" i="20"/>
  <c r="J17444" i="20"/>
  <c r="J17443" i="20"/>
  <c r="J17442" i="20"/>
  <c r="J17441" i="20"/>
  <c r="J17440" i="20"/>
  <c r="J17439" i="20"/>
  <c r="J17438" i="20"/>
  <c r="J17437" i="20"/>
  <c r="J17436" i="20"/>
  <c r="J17435" i="20"/>
  <c r="J17434" i="20"/>
  <c r="J17432" i="20"/>
  <c r="J17431" i="20"/>
  <c r="J17430" i="20"/>
  <c r="J17429" i="20"/>
  <c r="J17428" i="20"/>
  <c r="J17426" i="20"/>
  <c r="J17425" i="20"/>
  <c r="J17424" i="20"/>
  <c r="J17423" i="20"/>
  <c r="J17422" i="20"/>
  <c r="J17421" i="20"/>
  <c r="J17420" i="20"/>
  <c r="J17419" i="20"/>
  <c r="J17418" i="20"/>
  <c r="J17417" i="20"/>
  <c r="J17416" i="20"/>
  <c r="J17415" i="20"/>
  <c r="J17414" i="20"/>
  <c r="J17412" i="20"/>
  <c r="J17411" i="20"/>
  <c r="J17410" i="20"/>
  <c r="J17408" i="20"/>
  <c r="J17407" i="20"/>
  <c r="J17406" i="20"/>
  <c r="J17405" i="20"/>
  <c r="J17404" i="20"/>
  <c r="J17402" i="20"/>
  <c r="J17401" i="20"/>
  <c r="J17400" i="20"/>
  <c r="J17399" i="20"/>
  <c r="J17398" i="20"/>
  <c r="J17396" i="20"/>
  <c r="J17395" i="20"/>
  <c r="J17394" i="20"/>
  <c r="J17393" i="20"/>
  <c r="J17392" i="20"/>
  <c r="J17391" i="20"/>
  <c r="J17390" i="20"/>
  <c r="J17388" i="20"/>
  <c r="J17387" i="20"/>
  <c r="J17386" i="20"/>
  <c r="J17385" i="20"/>
  <c r="J17383" i="20"/>
  <c r="J17382" i="20"/>
  <c r="J17381" i="20"/>
  <c r="J17380" i="20"/>
  <c r="J17379" i="20"/>
  <c r="J17378" i="20"/>
  <c r="J17377" i="20"/>
  <c r="J17376" i="20"/>
  <c r="J17375" i="20"/>
  <c r="J17374" i="20"/>
  <c r="J17372" i="20"/>
  <c r="J17371" i="20"/>
  <c r="J17370" i="20"/>
  <c r="J17369" i="20"/>
  <c r="J17367" i="20"/>
  <c r="J17366" i="20"/>
  <c r="J17365" i="20"/>
  <c r="J17364" i="20"/>
  <c r="J17363" i="20"/>
  <c r="J17362" i="20"/>
  <c r="J17361" i="20"/>
  <c r="J17360" i="20"/>
  <c r="J17359" i="20"/>
  <c r="J17358" i="20"/>
  <c r="J17357" i="20"/>
  <c r="J17355" i="20"/>
  <c r="J17354" i="20"/>
  <c r="J17353" i="20"/>
  <c r="J17351" i="20"/>
  <c r="J17349" i="20"/>
  <c r="J17348" i="20"/>
  <c r="J17347" i="20"/>
  <c r="J17344" i="20"/>
  <c r="J17343" i="20"/>
  <c r="J17342" i="20"/>
  <c r="J17341" i="20"/>
  <c r="J17339" i="20"/>
  <c r="J17337" i="20"/>
  <c r="J17336" i="20"/>
  <c r="J17335" i="20"/>
  <c r="J17334" i="20"/>
  <c r="J17333" i="20"/>
  <c r="J17332" i="20"/>
  <c r="J17331" i="20"/>
  <c r="J17330" i="20"/>
  <c r="J17328" i="20"/>
  <c r="J17327" i="20"/>
  <c r="J17326" i="20"/>
  <c r="J17325" i="20"/>
  <c r="J17324" i="20"/>
  <c r="J17322" i="20"/>
  <c r="J17321" i="20"/>
  <c r="J17320" i="20"/>
  <c r="J17319" i="20"/>
  <c r="J17318" i="20"/>
  <c r="J17317" i="20"/>
  <c r="J17316" i="20"/>
  <c r="J17315" i="20"/>
  <c r="J17314" i="20"/>
  <c r="J17312" i="20"/>
  <c r="J17311" i="20"/>
  <c r="J17310" i="20"/>
  <c r="J17309" i="20"/>
  <c r="J17308" i="20"/>
  <c r="J17307" i="20"/>
  <c r="J17305" i="20"/>
  <c r="J17304" i="20"/>
  <c r="J17303" i="20"/>
  <c r="J17302" i="20"/>
  <c r="J17301" i="20"/>
  <c r="J17300" i="20"/>
  <c r="J17299" i="20"/>
  <c r="J17298" i="20"/>
  <c r="J17296" i="20"/>
  <c r="J17295" i="20"/>
  <c r="J17294" i="20"/>
  <c r="J17293" i="20"/>
  <c r="J17292" i="20"/>
  <c r="J17291" i="20"/>
  <c r="J17289" i="20"/>
  <c r="J17288" i="20"/>
  <c r="J17287" i="20"/>
  <c r="J17286" i="20"/>
  <c r="J17285" i="20"/>
  <c r="J17284" i="20"/>
  <c r="J17283" i="20"/>
  <c r="J17282" i="20"/>
  <c r="J17280" i="20"/>
  <c r="J17279" i="20"/>
  <c r="J17278" i="20"/>
  <c r="J17277" i="20"/>
  <c r="J17276" i="20"/>
  <c r="J17275" i="20"/>
  <c r="J17274" i="20"/>
  <c r="J17272" i="20"/>
  <c r="J17271" i="20"/>
  <c r="J17270" i="20"/>
  <c r="J17269" i="20"/>
  <c r="J17268" i="20"/>
  <c r="J17267" i="20"/>
  <c r="J17266" i="20"/>
  <c r="J17265" i="20"/>
  <c r="J17264" i="20"/>
  <c r="J17262" i="20"/>
  <c r="J17261" i="20"/>
  <c r="J17260" i="20"/>
  <c r="J17259" i="20"/>
  <c r="J17258" i="20"/>
  <c r="J17257" i="20"/>
  <c r="J17256" i="20"/>
  <c r="J17254" i="20"/>
  <c r="J17253" i="20"/>
  <c r="J17252" i="20"/>
  <c r="J17251" i="20"/>
  <c r="J17250" i="20"/>
  <c r="J17249" i="20"/>
  <c r="J17248" i="20"/>
  <c r="J17247" i="20"/>
  <c r="J17246" i="20"/>
  <c r="J17244" i="20"/>
  <c r="J17243" i="20"/>
  <c r="J17242" i="20"/>
  <c r="J17241" i="20"/>
  <c r="J17240" i="20"/>
  <c r="J17239" i="20"/>
  <c r="J17238" i="20"/>
  <c r="J17236" i="20"/>
  <c r="J17235" i="20"/>
  <c r="J17234" i="20"/>
  <c r="J17233" i="20"/>
  <c r="J17232" i="20"/>
  <c r="J17231" i="20"/>
  <c r="J17230" i="20"/>
  <c r="J17229" i="20"/>
  <c r="J17228" i="20"/>
  <c r="J17226" i="20"/>
  <c r="J17225" i="20"/>
  <c r="J17224" i="20"/>
  <c r="J17223" i="20"/>
  <c r="J17221" i="20"/>
  <c r="J17220" i="20"/>
  <c r="J17219" i="20"/>
  <c r="J17218" i="20"/>
  <c r="J17217" i="20"/>
  <c r="J17216" i="20"/>
  <c r="J17214" i="20"/>
  <c r="J17213" i="20"/>
  <c r="J17212" i="20"/>
  <c r="J17211" i="20"/>
  <c r="J17209" i="20"/>
  <c r="J17208" i="20"/>
  <c r="J17207" i="20"/>
  <c r="J17206" i="20"/>
  <c r="J17205" i="20"/>
  <c r="J17204" i="20"/>
  <c r="J17202" i="20"/>
  <c r="J17200" i="20"/>
  <c r="J17199" i="20"/>
  <c r="J17198" i="20"/>
  <c r="J17196" i="20"/>
  <c r="J17195" i="20"/>
  <c r="J17194" i="20"/>
  <c r="J17193" i="20"/>
  <c r="J17192" i="20"/>
  <c r="J17190" i="20"/>
  <c r="J17189" i="20"/>
  <c r="J17188" i="20"/>
  <c r="J17187" i="20"/>
  <c r="J17185" i="20"/>
  <c r="J17184" i="20"/>
  <c r="J17183" i="20"/>
  <c r="J17182" i="20"/>
  <c r="J17181" i="20"/>
  <c r="J17180" i="20"/>
  <c r="J17179" i="20"/>
  <c r="J17177" i="20"/>
  <c r="J17176" i="20"/>
  <c r="J17175" i="20"/>
  <c r="J17174" i="20"/>
  <c r="J17172" i="20"/>
  <c r="J17171" i="20"/>
  <c r="J17170" i="20"/>
  <c r="J17169" i="20"/>
  <c r="J17168" i="20"/>
  <c r="J17167" i="20"/>
  <c r="J17166" i="20"/>
  <c r="J17164" i="20"/>
  <c r="J17163" i="20"/>
  <c r="J17162" i="20"/>
  <c r="J17161" i="20"/>
  <c r="J17159" i="20"/>
  <c r="J17158" i="20"/>
  <c r="J17157" i="20"/>
  <c r="J17156" i="20"/>
  <c r="J17155" i="20"/>
  <c r="J17154" i="20"/>
  <c r="J17153" i="20"/>
  <c r="J17151" i="20"/>
  <c r="J17150" i="20"/>
  <c r="J17149" i="20"/>
  <c r="J17148" i="20"/>
  <c r="J17146" i="20"/>
  <c r="J17145" i="20"/>
  <c r="J17144" i="20"/>
  <c r="J17143" i="20"/>
  <c r="J17142" i="20"/>
  <c r="J17141" i="20"/>
  <c r="J17140" i="20"/>
  <c r="J17138" i="20"/>
  <c r="J17137" i="20"/>
  <c r="J17136" i="20"/>
  <c r="J17135" i="20"/>
  <c r="J17133" i="20"/>
  <c r="J17132" i="20"/>
  <c r="J17131" i="20"/>
  <c r="J17130" i="20"/>
  <c r="J17129" i="20"/>
  <c r="J17128" i="20"/>
  <c r="J17127" i="20"/>
  <c r="J17125" i="20"/>
  <c r="J17124" i="20"/>
  <c r="J17123" i="20"/>
  <c r="J17122" i="20"/>
  <c r="J17120" i="20"/>
  <c r="J17119" i="20"/>
  <c r="J17118" i="20"/>
  <c r="J17117" i="20"/>
  <c r="J17116" i="20"/>
  <c r="J17115" i="20"/>
  <c r="J17114" i="20"/>
  <c r="J17112" i="20"/>
  <c r="J17111" i="20"/>
  <c r="J17110" i="20"/>
  <c r="J17108" i="20"/>
  <c r="J17107" i="20"/>
  <c r="J17106" i="20"/>
  <c r="J17105" i="20"/>
  <c r="J17104" i="20"/>
  <c r="J17103" i="20"/>
  <c r="J17102" i="20"/>
  <c r="J17100" i="20"/>
  <c r="J17099" i="20"/>
  <c r="J17098" i="20"/>
  <c r="J17097" i="20"/>
  <c r="J17095" i="20"/>
  <c r="J17094" i="20"/>
  <c r="J17093" i="20"/>
  <c r="J17092" i="20"/>
  <c r="J17091" i="20"/>
  <c r="J17090" i="20"/>
  <c r="J17089" i="20"/>
  <c r="J17087" i="20"/>
  <c r="J17086" i="20"/>
  <c r="J17085" i="20"/>
  <c r="J17084" i="20"/>
  <c r="J17082" i="20"/>
  <c r="J17081" i="20"/>
  <c r="J17080" i="20"/>
  <c r="J17079" i="20"/>
  <c r="J17078" i="20"/>
  <c r="J17077" i="20"/>
  <c r="J17076" i="20"/>
  <c r="J17074" i="20"/>
  <c r="J17073" i="20"/>
  <c r="J17072" i="20"/>
  <c r="J17071" i="20"/>
  <c r="J17069" i="20"/>
  <c r="J17068" i="20"/>
  <c r="J17067" i="20"/>
  <c r="J17066" i="20"/>
  <c r="J17065" i="20"/>
  <c r="J17064" i="20"/>
  <c r="J17063" i="20"/>
  <c r="J17061" i="20"/>
  <c r="J17060" i="20"/>
  <c r="J17059" i="20"/>
  <c r="J17058" i="20"/>
  <c r="J17056" i="20"/>
  <c r="J17055" i="20"/>
  <c r="J17054" i="20"/>
  <c r="J17053" i="20"/>
  <c r="J17052" i="20"/>
  <c r="J17051" i="20"/>
  <c r="J17050" i="20"/>
  <c r="J17048" i="20"/>
  <c r="J17047" i="20"/>
  <c r="J17046" i="20"/>
  <c r="J17045" i="20"/>
  <c r="J17043" i="20"/>
  <c r="J17042" i="20"/>
  <c r="J17041" i="20"/>
  <c r="J17040" i="20"/>
  <c r="J17039" i="20"/>
  <c r="J17038" i="20"/>
  <c r="J17037" i="20"/>
  <c r="J17036" i="20"/>
  <c r="J17034" i="20"/>
  <c r="J17033" i="20"/>
  <c r="J17032" i="20"/>
  <c r="J17031" i="20"/>
  <c r="J17029" i="20"/>
  <c r="J17028" i="20"/>
  <c r="J17027" i="20"/>
  <c r="J17026" i="20"/>
  <c r="J17025" i="20"/>
  <c r="J17024" i="20"/>
  <c r="J17023" i="20"/>
  <c r="J17021" i="20"/>
  <c r="J17020" i="20"/>
  <c r="J17019" i="20"/>
  <c r="J17018" i="20"/>
  <c r="J17016" i="20"/>
  <c r="J17015" i="20"/>
  <c r="J17014" i="20"/>
  <c r="J17013" i="20"/>
  <c r="J17012" i="20"/>
  <c r="J17011" i="20"/>
  <c r="J17010" i="20"/>
  <c r="J17008" i="20"/>
  <c r="J17007" i="20"/>
  <c r="J17006" i="20"/>
  <c r="J17005" i="20"/>
  <c r="J17004" i="20"/>
  <c r="J17002" i="20"/>
  <c r="J17001" i="20"/>
  <c r="J17000" i="20"/>
  <c r="J16999" i="20"/>
  <c r="J16998" i="20"/>
  <c r="J16997" i="20"/>
  <c r="J16996" i="20"/>
  <c r="J16994" i="20"/>
  <c r="J16993" i="20"/>
  <c r="J16992" i="20"/>
  <c r="J16991" i="20"/>
  <c r="J16990" i="20"/>
  <c r="J16988" i="20"/>
  <c r="J16987" i="20"/>
  <c r="J16986" i="20"/>
  <c r="J16985" i="20"/>
  <c r="J16984" i="20"/>
  <c r="J16983" i="20"/>
  <c r="J16982" i="20"/>
  <c r="J16980" i="20"/>
  <c r="J16979" i="20"/>
  <c r="J16978" i="20"/>
  <c r="J16977" i="20"/>
  <c r="J16976" i="20"/>
  <c r="J16974" i="20"/>
  <c r="J16973" i="20"/>
  <c r="J16972" i="20"/>
  <c r="J16971" i="20"/>
  <c r="J16970" i="20"/>
  <c r="J16969" i="20"/>
  <c r="J16968" i="20"/>
  <c r="J16966" i="20"/>
  <c r="J16965" i="20"/>
  <c r="J16964" i="20"/>
  <c r="J16963" i="20"/>
  <c r="J16962" i="20"/>
  <c r="J16961" i="20"/>
  <c r="J16959" i="20"/>
  <c r="J16958" i="20"/>
  <c r="J16957" i="20"/>
  <c r="J16956" i="20"/>
  <c r="J16955" i="20"/>
  <c r="J16954" i="20"/>
  <c r="J16953" i="20"/>
  <c r="J16952" i="20"/>
  <c r="J16950" i="20"/>
  <c r="J16949" i="20"/>
  <c r="J16948" i="20"/>
  <c r="J16947" i="20"/>
  <c r="J16946" i="20"/>
  <c r="J16945" i="20"/>
  <c r="J16943" i="20"/>
  <c r="J16942" i="20"/>
  <c r="J16941" i="20"/>
  <c r="J16940" i="20"/>
  <c r="J16939" i="20"/>
  <c r="J16938" i="20"/>
  <c r="J16937" i="20"/>
  <c r="J16936" i="20"/>
  <c r="J16934" i="20"/>
  <c r="J16933" i="20"/>
  <c r="J16932" i="20"/>
  <c r="J16931" i="20"/>
  <c r="J16930" i="20"/>
  <c r="J16929" i="20"/>
  <c r="J16927" i="20"/>
  <c r="J16926" i="20"/>
  <c r="J16925" i="20"/>
  <c r="J16924" i="20"/>
  <c r="J16923" i="20"/>
  <c r="J16922" i="20"/>
  <c r="J16921" i="20"/>
  <c r="J16920" i="20"/>
  <c r="J16918" i="20"/>
  <c r="J16917" i="20"/>
  <c r="J16916" i="20"/>
  <c r="J16915" i="20"/>
  <c r="J16914" i="20"/>
  <c r="J16913" i="20"/>
  <c r="J16911" i="20"/>
  <c r="J16910" i="20"/>
  <c r="J16909" i="20"/>
  <c r="J16908" i="20"/>
  <c r="J16907" i="20"/>
  <c r="J16906" i="20"/>
  <c r="J16905" i="20"/>
  <c r="J16904" i="20"/>
  <c r="J16902" i="20"/>
  <c r="J16901" i="20"/>
  <c r="J16900" i="20"/>
  <c r="J16899" i="20"/>
  <c r="J16898" i="20"/>
  <c r="J16897" i="20"/>
  <c r="J16895" i="20"/>
  <c r="J16894" i="20"/>
  <c r="J16893" i="20"/>
  <c r="J16892" i="20"/>
  <c r="J16891" i="20"/>
  <c r="J16890" i="20"/>
  <c r="J16889" i="20"/>
  <c r="J16888" i="20"/>
  <c r="J16886" i="20"/>
  <c r="J16885" i="20"/>
  <c r="J16884" i="20"/>
  <c r="J16883" i="20"/>
  <c r="J16882" i="20"/>
  <c r="J16881" i="20"/>
  <c r="J16879" i="20"/>
  <c r="J16878" i="20"/>
  <c r="J16877" i="20"/>
  <c r="J16876" i="20"/>
  <c r="J16875" i="20"/>
  <c r="J16874" i="20"/>
  <c r="J16873" i="20"/>
  <c r="J16872" i="20"/>
  <c r="J16870" i="20"/>
  <c r="J16869" i="20"/>
  <c r="J16868" i="20"/>
  <c r="J16867" i="20"/>
  <c r="J16866" i="20"/>
  <c r="J16865" i="20"/>
  <c r="J16863" i="20"/>
  <c r="J16862" i="20"/>
  <c r="J16861" i="20"/>
  <c r="J16860" i="20"/>
  <c r="J16859" i="20"/>
  <c r="J16858" i="20"/>
  <c r="J16857" i="20"/>
  <c r="J16856" i="20"/>
  <c r="J16854" i="20"/>
  <c r="J16853" i="20"/>
  <c r="J16852" i="20"/>
  <c r="J16851" i="20"/>
  <c r="J16850" i="20"/>
  <c r="J16848" i="20"/>
  <c r="J16847" i="20"/>
  <c r="J16846" i="20"/>
  <c r="J16845" i="20"/>
  <c r="J16844" i="20"/>
  <c r="J16843" i="20"/>
  <c r="J16842" i="20"/>
  <c r="J16841" i="20"/>
  <c r="J16682" i="20"/>
  <c r="J16681" i="20"/>
  <c r="J16680" i="20"/>
  <c r="J16679" i="20"/>
  <c r="J16678" i="20"/>
  <c r="J16677" i="20"/>
  <c r="J16676" i="20"/>
  <c r="J16675" i="20"/>
  <c r="J16673" i="20"/>
  <c r="J16672" i="20"/>
  <c r="J16671" i="20"/>
  <c r="J16670" i="20"/>
  <c r="J16668" i="20"/>
  <c r="J16666" i="20"/>
  <c r="J16665" i="20"/>
  <c r="J16663" i="20"/>
  <c r="J16662" i="20"/>
  <c r="J16661" i="20"/>
  <c r="J16660" i="20"/>
  <c r="J16659" i="20"/>
  <c r="J16657" i="20"/>
  <c r="J16656" i="20"/>
  <c r="J16655" i="20"/>
  <c r="J16654" i="20"/>
  <c r="J16653" i="20"/>
  <c r="J16651" i="20"/>
  <c r="J16650" i="20"/>
  <c r="J16649" i="20"/>
  <c r="J16648" i="20"/>
  <c r="J16647" i="20"/>
  <c r="J16646" i="20"/>
  <c r="J16645" i="20"/>
  <c r="J16644" i="20"/>
  <c r="J16642" i="20"/>
  <c r="J16640" i="20"/>
  <c r="J16638" i="20"/>
  <c r="J16637" i="20"/>
  <c r="J16636" i="20"/>
  <c r="J16635" i="20"/>
  <c r="J16634" i="20"/>
  <c r="J16633" i="20"/>
  <c r="J16632" i="20"/>
  <c r="J16631" i="20"/>
  <c r="J16630" i="20"/>
  <c r="J16628" i="20"/>
  <c r="J16626" i="20"/>
  <c r="J16624" i="20"/>
  <c r="J16622" i="20"/>
  <c r="J16620" i="20"/>
  <c r="J16619" i="20"/>
  <c r="J16618" i="20"/>
  <c r="J16617" i="20"/>
  <c r="J16616" i="20"/>
  <c r="J16614" i="20"/>
  <c r="J16613" i="20"/>
  <c r="J16612" i="20"/>
  <c r="J16611" i="20"/>
  <c r="J16609" i="20"/>
  <c r="J16608" i="20"/>
  <c r="J16607" i="20"/>
  <c r="J16606" i="20"/>
  <c r="J16604" i="20"/>
  <c r="J16603" i="20"/>
  <c r="J16602" i="20"/>
  <c r="J16601" i="20"/>
  <c r="J16599" i="20"/>
  <c r="J16598" i="20"/>
  <c r="J16597" i="20"/>
  <c r="J16596" i="20"/>
  <c r="J16594" i="20"/>
  <c r="J16593" i="20"/>
  <c r="J16592" i="20"/>
  <c r="J16590" i="20"/>
  <c r="J16589" i="20"/>
  <c r="J16588" i="20"/>
  <c r="J16587" i="20"/>
  <c r="J16586" i="20"/>
  <c r="J16585" i="20"/>
  <c r="J16583" i="20"/>
  <c r="J16581" i="20"/>
  <c r="J16579" i="20"/>
  <c r="J16577" i="20"/>
  <c r="J16576" i="20"/>
  <c r="J16575" i="20"/>
  <c r="J16574" i="20"/>
  <c r="J16573" i="20"/>
  <c r="J16572" i="20"/>
  <c r="J16570" i="20"/>
  <c r="J16569" i="20"/>
  <c r="J16568" i="20"/>
  <c r="J16567" i="20"/>
  <c r="J16566" i="20"/>
  <c r="J16565" i="20"/>
  <c r="J16563" i="20"/>
  <c r="J16562" i="20"/>
  <c r="J16561" i="20"/>
  <c r="J16560" i="20"/>
  <c r="J16559" i="20"/>
  <c r="J16558" i="20"/>
  <c r="J16557" i="20"/>
  <c r="J16555" i="20"/>
  <c r="J16554" i="20"/>
  <c r="J16553" i="20"/>
  <c r="J16552" i="20"/>
  <c r="J16550" i="20"/>
  <c r="J16549" i="20"/>
  <c r="J16548" i="20"/>
  <c r="J16546" i="20"/>
  <c r="J16545" i="20"/>
  <c r="J16544" i="20"/>
  <c r="J16543" i="20"/>
  <c r="J16541" i="20"/>
  <c r="J16540" i="20"/>
  <c r="J16539" i="20"/>
  <c r="J16538" i="20"/>
  <c r="J16537" i="20"/>
  <c r="J16536" i="20"/>
  <c r="J16534" i="20"/>
  <c r="J16533" i="20"/>
  <c r="J16532" i="20"/>
  <c r="J16531" i="20"/>
  <c r="J16529" i="20"/>
  <c r="J16528" i="20"/>
  <c r="J16527" i="20"/>
  <c r="J16526" i="20"/>
  <c r="J16524" i="20"/>
  <c r="J16523" i="20"/>
  <c r="J16522" i="20"/>
  <c r="J16521" i="20"/>
  <c r="J16520" i="20"/>
  <c r="J16519" i="20"/>
  <c r="J16518" i="20"/>
  <c r="J16517" i="20"/>
  <c r="J16516" i="20"/>
  <c r="J16515" i="20"/>
  <c r="J16512" i="20"/>
  <c r="J16511" i="20"/>
  <c r="J16510" i="20"/>
  <c r="J16509" i="20"/>
  <c r="J16508" i="20"/>
  <c r="J16506" i="20"/>
  <c r="J16505" i="20"/>
  <c r="J16504" i="20"/>
  <c r="J16503" i="20"/>
  <c r="J16502" i="20"/>
  <c r="J16501" i="20"/>
  <c r="J16500" i="20"/>
  <c r="J16498" i="20"/>
  <c r="J16497" i="20"/>
  <c r="J16496" i="20"/>
  <c r="J16495" i="20"/>
  <c r="J16494" i="20"/>
  <c r="J16493" i="20"/>
  <c r="J16492" i="20"/>
  <c r="J16491" i="20"/>
  <c r="J16490" i="20"/>
  <c r="J16489" i="20"/>
  <c r="J16486" i="20"/>
  <c r="J16485" i="20"/>
  <c r="J16484" i="20"/>
  <c r="J16483" i="20"/>
  <c r="J16482" i="20"/>
  <c r="J16481" i="20"/>
  <c r="J16480" i="20"/>
  <c r="J16479" i="20"/>
  <c r="J16478" i="20"/>
  <c r="J16477" i="20"/>
  <c r="J16474" i="20"/>
  <c r="J16473" i="20"/>
  <c r="J16472" i="20"/>
  <c r="J16471" i="20"/>
  <c r="J16470" i="20"/>
  <c r="J16469" i="20"/>
  <c r="J16468" i="20"/>
  <c r="J16467" i="20"/>
  <c r="J16466" i="20"/>
  <c r="J16465" i="20"/>
  <c r="J16464" i="20"/>
  <c r="J16463" i="20"/>
  <c r="J16462" i="20"/>
  <c r="J16461" i="20"/>
  <c r="J16460" i="20"/>
  <c r="J16459" i="20"/>
  <c r="J16457" i="20"/>
  <c r="J16456" i="20"/>
  <c r="J16455" i="20"/>
  <c r="J16454" i="20"/>
  <c r="J16453" i="20"/>
  <c r="J16452" i="20"/>
  <c r="J16451" i="20"/>
  <c r="J16450" i="20"/>
  <c r="J16449" i="20"/>
  <c r="J16448" i="20"/>
  <c r="J16446" i="20"/>
  <c r="J16445" i="20"/>
  <c r="J16444" i="20"/>
  <c r="J16443" i="20"/>
  <c r="J16442" i="20"/>
  <c r="J16441" i="20"/>
  <c r="J16440" i="20"/>
  <c r="J16439" i="20"/>
  <c r="J16438" i="20"/>
  <c r="J16437" i="20"/>
  <c r="J16436" i="20"/>
  <c r="J16435" i="20"/>
  <c r="J16434" i="20"/>
  <c r="J16432" i="20"/>
  <c r="J16431" i="20"/>
  <c r="J16430" i="20"/>
  <c r="J16429" i="20"/>
  <c r="J16428" i="20"/>
  <c r="J16427" i="20"/>
  <c r="J16426" i="20"/>
  <c r="J16424" i="20"/>
  <c r="J16423" i="20"/>
  <c r="J16422" i="20"/>
  <c r="J16421" i="20"/>
  <c r="J16420" i="20"/>
  <c r="J16419" i="20"/>
  <c r="J16418" i="20"/>
  <c r="J16416" i="20"/>
  <c r="J16415" i="20"/>
  <c r="J16414" i="20"/>
  <c r="J16413" i="20"/>
  <c r="J16412" i="20"/>
  <c r="J16411" i="20"/>
  <c r="J16410" i="20"/>
  <c r="J16409" i="20"/>
  <c r="J16408" i="20"/>
  <c r="J16405" i="20"/>
  <c r="J16404" i="20"/>
  <c r="J16403" i="20"/>
  <c r="J16402" i="20"/>
  <c r="J16401" i="20"/>
  <c r="J16400" i="20"/>
  <c r="J16399" i="20"/>
  <c r="J16398" i="20"/>
  <c r="J16397" i="20"/>
  <c r="J16394" i="20"/>
  <c r="J16393" i="20"/>
  <c r="J16392" i="20"/>
  <c r="J16391" i="20"/>
  <c r="J16390" i="20"/>
  <c r="J16389" i="20"/>
  <c r="J16388" i="20"/>
  <c r="J16387" i="20"/>
  <c r="J16386" i="20"/>
  <c r="J16385" i="20"/>
  <c r="J16384" i="20"/>
  <c r="J16383" i="20"/>
  <c r="J16380" i="20"/>
  <c r="J16379" i="20"/>
  <c r="J16378" i="20"/>
  <c r="J16377" i="20"/>
  <c r="J16376" i="20"/>
  <c r="J16375" i="20"/>
  <c r="J16374" i="20"/>
  <c r="J16373" i="20"/>
  <c r="J16372" i="20"/>
  <c r="J16371" i="20"/>
  <c r="J16370" i="20"/>
  <c r="J16369" i="20"/>
  <c r="J16366" i="20"/>
  <c r="J16365" i="20"/>
  <c r="J16364" i="20"/>
  <c r="J16363" i="20"/>
  <c r="J16362" i="20"/>
  <c r="J16361" i="20"/>
  <c r="J16360" i="20"/>
  <c r="J16359" i="20"/>
  <c r="J16358" i="20"/>
  <c r="J16357" i="20"/>
  <c r="J16356" i="20"/>
  <c r="J16355" i="20"/>
  <c r="J16354" i="20"/>
  <c r="J16353" i="20"/>
  <c r="J16352" i="20"/>
  <c r="J16351" i="20"/>
  <c r="J16348" i="20"/>
  <c r="J16347" i="20"/>
  <c r="J16346" i="20"/>
  <c r="J16345" i="20"/>
  <c r="J16344" i="20"/>
  <c r="J16343" i="20"/>
  <c r="J16342" i="20"/>
  <c r="J16341" i="20"/>
  <c r="J16340" i="20"/>
  <c r="J16339" i="20"/>
  <c r="J16338" i="20"/>
  <c r="J16337" i="20"/>
  <c r="J16335" i="20"/>
  <c r="J16334" i="20"/>
  <c r="J16333" i="20"/>
  <c r="J16332" i="20"/>
  <c r="J16331" i="20"/>
  <c r="J16330" i="20"/>
  <c r="J16329" i="20"/>
  <c r="J16328" i="20"/>
  <c r="J16327" i="20"/>
  <c r="J16326" i="20"/>
  <c r="J16324" i="20"/>
  <c r="J16323" i="20"/>
  <c r="J16322" i="20"/>
  <c r="J16321" i="20"/>
  <c r="J16319" i="20"/>
  <c r="J16318" i="20"/>
  <c r="J16317" i="20"/>
  <c r="J16316" i="20"/>
  <c r="J16315" i="20"/>
  <c r="J16314" i="20"/>
  <c r="J16313" i="20"/>
  <c r="J16311" i="20"/>
  <c r="J16310" i="20"/>
  <c r="J16309" i="20"/>
  <c r="J16308" i="20"/>
  <c r="J16307" i="20"/>
  <c r="J16306" i="20"/>
  <c r="J16305" i="20"/>
  <c r="J16303" i="20"/>
  <c r="J16302" i="20"/>
  <c r="J16301" i="20"/>
  <c r="J16300" i="20"/>
  <c r="J16299" i="20"/>
  <c r="J16298" i="20"/>
  <c r="J16297" i="20"/>
  <c r="J16295" i="20"/>
  <c r="J16294" i="20"/>
  <c r="J16293" i="20"/>
  <c r="J16292" i="20"/>
  <c r="J16291" i="20"/>
  <c r="J16290" i="20"/>
  <c r="J16289" i="20"/>
  <c r="J16287" i="20"/>
  <c r="J16286" i="20"/>
  <c r="J16285" i="20"/>
  <c r="J16284" i="20"/>
  <c r="J16283" i="20"/>
  <c r="J16281" i="20"/>
  <c r="J16280" i="20"/>
  <c r="J16279" i="20"/>
  <c r="J16278" i="20"/>
  <c r="J16277" i="20"/>
  <c r="J16276" i="20"/>
  <c r="J16275" i="20"/>
  <c r="J16274" i="20"/>
  <c r="J16273" i="20"/>
  <c r="J16272" i="20"/>
  <c r="J16271" i="20"/>
  <c r="J16270" i="20"/>
  <c r="J16268" i="20"/>
  <c r="J16267" i="20"/>
  <c r="J16266" i="20"/>
  <c r="J16265" i="20"/>
  <c r="J16264" i="20"/>
  <c r="J16263" i="20"/>
  <c r="J16262" i="20"/>
  <c r="J16261" i="20"/>
  <c r="J16260" i="20"/>
  <c r="J16259" i="20"/>
  <c r="J16257" i="20"/>
  <c r="J16256" i="20"/>
  <c r="J16255" i="20"/>
  <c r="J16254" i="20"/>
  <c r="J16253" i="20"/>
  <c r="J16252" i="20"/>
  <c r="J16251" i="20"/>
  <c r="J16249" i="20"/>
  <c r="J16248" i="20"/>
  <c r="J16247" i="20"/>
  <c r="J16246" i="20"/>
  <c r="J16245" i="20"/>
  <c r="J16244" i="20"/>
  <c r="J16243" i="20"/>
  <c r="J16242" i="20"/>
  <c r="J16241" i="20"/>
  <c r="J16240" i="20"/>
  <c r="J16239" i="20"/>
  <c r="J16178" i="20"/>
  <c r="J16176" i="20"/>
  <c r="J16174" i="20"/>
  <c r="J16172" i="20"/>
  <c r="J16171" i="20"/>
  <c r="J16170" i="20"/>
  <c r="J16169" i="20"/>
  <c r="J16167" i="20"/>
  <c r="J16166" i="20"/>
  <c r="J16165" i="20"/>
  <c r="J16163" i="20"/>
  <c r="J16162" i="20"/>
  <c r="J16160" i="20"/>
  <c r="J16159" i="20"/>
  <c r="J16158" i="20"/>
  <c r="J16156" i="20"/>
  <c r="J16155" i="20"/>
  <c r="J16154" i="20"/>
  <c r="J16152" i="20"/>
  <c r="J16151" i="20"/>
  <c r="J16150" i="20"/>
  <c r="J16148" i="20"/>
  <c r="J16147" i="20"/>
  <c r="J16146" i="20"/>
  <c r="J16144" i="20"/>
  <c r="J16143" i="20"/>
  <c r="J16142" i="20"/>
  <c r="J16140" i="20"/>
  <c r="J16139" i="20"/>
  <c r="J16138" i="20"/>
  <c r="J16136" i="20"/>
  <c r="J16135" i="20"/>
  <c r="J16134" i="20"/>
  <c r="J16132" i="20"/>
  <c r="J16131" i="20"/>
  <c r="J15957" i="20"/>
  <c r="J15956" i="20"/>
  <c r="J15955" i="20"/>
  <c r="J15954" i="20"/>
  <c r="J15953" i="20"/>
  <c r="J15951" i="20"/>
  <c r="J15950" i="20"/>
  <c r="J15949" i="20"/>
  <c r="J15948" i="20"/>
  <c r="J15947" i="20"/>
  <c r="J15945" i="20"/>
  <c r="J15944" i="20"/>
  <c r="J15943" i="20"/>
  <c r="J15942" i="20"/>
  <c r="J15941" i="20"/>
  <c r="J15940" i="20"/>
  <c r="J15938" i="20"/>
  <c r="J15937" i="20"/>
  <c r="J15936" i="20"/>
  <c r="J15935" i="20"/>
  <c r="J15934" i="20"/>
  <c r="J15933" i="20"/>
  <c r="J15931" i="20"/>
  <c r="J15930" i="20"/>
  <c r="J15929" i="20"/>
  <c r="J15928" i="20"/>
  <c r="J15927" i="20"/>
  <c r="J15926" i="20"/>
  <c r="J15924" i="20"/>
  <c r="J15923" i="20"/>
  <c r="J15922" i="20"/>
  <c r="J15921" i="20"/>
  <c r="J15920" i="20"/>
  <c r="J15918" i="20"/>
  <c r="J15917" i="20"/>
  <c r="J15916" i="20"/>
  <c r="J15915" i="20"/>
  <c r="J15914" i="20"/>
  <c r="J15913" i="20"/>
  <c r="J15912" i="20"/>
  <c r="J15911" i="20"/>
  <c r="J15909" i="20"/>
  <c r="J15908" i="20"/>
  <c r="J15907" i="20"/>
  <c r="J15906" i="20"/>
  <c r="J15905" i="20"/>
  <c r="J15904" i="20"/>
  <c r="J15902" i="20"/>
  <c r="J15901" i="20"/>
  <c r="J15900" i="20"/>
  <c r="J15899" i="20"/>
  <c r="J15898" i="20"/>
  <c r="J15897" i="20"/>
  <c r="J15896" i="20"/>
  <c r="J15895" i="20"/>
  <c r="J15893" i="20"/>
  <c r="J15892" i="20"/>
  <c r="J15891" i="20"/>
  <c r="J15890" i="20"/>
  <c r="J15889" i="20"/>
  <c r="J15888" i="20"/>
  <c r="J15887" i="20"/>
  <c r="J15886" i="20"/>
  <c r="J15884" i="20"/>
  <c r="J15883" i="20"/>
  <c r="J15882" i="20"/>
  <c r="J15881" i="20"/>
  <c r="J15880" i="20"/>
  <c r="J15879" i="20"/>
  <c r="J15878" i="20"/>
  <c r="J15877" i="20"/>
  <c r="J15875" i="20"/>
  <c r="J15874" i="20"/>
  <c r="J15873" i="20"/>
  <c r="J15872" i="20"/>
  <c r="J15871" i="20"/>
  <c r="J15870" i="20"/>
  <c r="J15869" i="20"/>
  <c r="J15867" i="20"/>
  <c r="J15866" i="20"/>
  <c r="J15865" i="20"/>
  <c r="J15864" i="20"/>
  <c r="J15862" i="20"/>
  <c r="J15861" i="20"/>
  <c r="J15860" i="20"/>
  <c r="J15859" i="20"/>
  <c r="J15858" i="20"/>
  <c r="J15856" i="20"/>
  <c r="J15855" i="20"/>
  <c r="J15854" i="20"/>
  <c r="J15853" i="20"/>
  <c r="J15852" i="20"/>
  <c r="J15851" i="20"/>
  <c r="J15850" i="20"/>
  <c r="J15848" i="20"/>
  <c r="J15847" i="20"/>
  <c r="J15846" i="20"/>
  <c r="J15845" i="20"/>
  <c r="J15844" i="20"/>
  <c r="J15843" i="20"/>
  <c r="J15842" i="20"/>
  <c r="J15841" i="20"/>
  <c r="J15839" i="20"/>
  <c r="J15838" i="20"/>
  <c r="J15837" i="20"/>
  <c r="J15836" i="20"/>
  <c r="J15835" i="20"/>
  <c r="J15833" i="20"/>
  <c r="J15832" i="20"/>
  <c r="J15831" i="20"/>
  <c r="J15830" i="20"/>
  <c r="J15829" i="20"/>
  <c r="J15827" i="20"/>
  <c r="J15826" i="20"/>
  <c r="J15825" i="20"/>
  <c r="J15824" i="20"/>
  <c r="J15823" i="20"/>
  <c r="J15822" i="20"/>
  <c r="J15821" i="20"/>
  <c r="J15820" i="20"/>
  <c r="J15819" i="20"/>
  <c r="J15818" i="20"/>
  <c r="J15817" i="20"/>
  <c r="J15816" i="20"/>
  <c r="J15815" i="20"/>
  <c r="J15814" i="20"/>
  <c r="J15812" i="20"/>
  <c r="J15811" i="20"/>
  <c r="J15810" i="20"/>
  <c r="J15809" i="20"/>
  <c r="J15808" i="20"/>
  <c r="J15807" i="20"/>
  <c r="J15806" i="20"/>
  <c r="J15804" i="20"/>
  <c r="J15803" i="20"/>
  <c r="J15802" i="20"/>
  <c r="J15801" i="20"/>
  <c r="J15800" i="20"/>
  <c r="J15798" i="20"/>
  <c r="J15797" i="20"/>
  <c r="J15796" i="20"/>
  <c r="J15795" i="20"/>
  <c r="J15794" i="20"/>
  <c r="J15793" i="20"/>
  <c r="J15792" i="20"/>
  <c r="J15791" i="20"/>
  <c r="J15790" i="20"/>
  <c r="J15789" i="20"/>
  <c r="J15788" i="20"/>
  <c r="J15786" i="20"/>
  <c r="J15785" i="20"/>
  <c r="J15784" i="20"/>
  <c r="J15783" i="20"/>
  <c r="J15782" i="20"/>
  <c r="J15781" i="20"/>
  <c r="J15780" i="20"/>
  <c r="J15779" i="20"/>
  <c r="J15775" i="20"/>
  <c r="J15774" i="20"/>
  <c r="J15771" i="20"/>
  <c r="J15770" i="20"/>
  <c r="J15769" i="20"/>
  <c r="J15768" i="20"/>
  <c r="J15767" i="20"/>
  <c r="J15766" i="20"/>
  <c r="J15765" i="20"/>
  <c r="J15764" i="20"/>
  <c r="J15763" i="20"/>
  <c r="J15762" i="20"/>
  <c r="J15761" i="20"/>
  <c r="J15760" i="20"/>
  <c r="J15759" i="20"/>
  <c r="J15758" i="20"/>
  <c r="J15755" i="20"/>
  <c r="J15754" i="20"/>
  <c r="J15753" i="20"/>
  <c r="J15752" i="20"/>
  <c r="J15751" i="20"/>
  <c r="J15750" i="20"/>
  <c r="J15749" i="20"/>
  <c r="J15746" i="20"/>
  <c r="J15745" i="20"/>
  <c r="J15744" i="20"/>
  <c r="J15743" i="20"/>
  <c r="J15742" i="20"/>
  <c r="J15741" i="20"/>
  <c r="J15740" i="20"/>
  <c r="J15739" i="20"/>
  <c r="J15738" i="20"/>
  <c r="J15737" i="20"/>
  <c r="J15736" i="20"/>
  <c r="J15735" i="20"/>
  <c r="J15734" i="20"/>
  <c r="J15733" i="20"/>
  <c r="J15732" i="20"/>
  <c r="J15731" i="20"/>
  <c r="J15730" i="20"/>
  <c r="J15729" i="20"/>
  <c r="J15725" i="20"/>
  <c r="J15724" i="20"/>
  <c r="J15723" i="20"/>
  <c r="J15722" i="20"/>
  <c r="J15721" i="20"/>
  <c r="J15720" i="20"/>
  <c r="J15718" i="20"/>
  <c r="J15717" i="20"/>
  <c r="J15716" i="20"/>
  <c r="J15715" i="20"/>
  <c r="J15714" i="20"/>
  <c r="J15713" i="20"/>
  <c r="J15712" i="20"/>
  <c r="J15711" i="20"/>
  <c r="J15710" i="20"/>
  <c r="J15707" i="20"/>
  <c r="J15706" i="20"/>
  <c r="J15705" i="20"/>
  <c r="J15704" i="20"/>
  <c r="J15703" i="20"/>
  <c r="J15702" i="20"/>
  <c r="J15701" i="20"/>
  <c r="J15700" i="20"/>
  <c r="J15699" i="20"/>
  <c r="J15698" i="20"/>
  <c r="J15697" i="20"/>
  <c r="J15696" i="20"/>
  <c r="J15695" i="20"/>
  <c r="J15692" i="20"/>
  <c r="J15691" i="20"/>
  <c r="J15690" i="20"/>
  <c r="J15689" i="20"/>
  <c r="J15688" i="20"/>
  <c r="J15687" i="20"/>
  <c r="J15686" i="20"/>
  <c r="J15685" i="20"/>
  <c r="J15683" i="20"/>
  <c r="J15682" i="20"/>
  <c r="J15681" i="20"/>
  <c r="J15680" i="20"/>
  <c r="J15679" i="20"/>
  <c r="J15678" i="20"/>
  <c r="J15677" i="20"/>
  <c r="J15676" i="20"/>
  <c r="J15675" i="20"/>
  <c r="J15674" i="20"/>
  <c r="J15673" i="20"/>
  <c r="J15672" i="20"/>
  <c r="J15671" i="20"/>
  <c r="J15670" i="20"/>
  <c r="J15669" i="20"/>
  <c r="J15666" i="20"/>
  <c r="J15665" i="20"/>
  <c r="J15664" i="20"/>
  <c r="J15663" i="20"/>
  <c r="J15662" i="20"/>
  <c r="J15661" i="20"/>
  <c r="J15660" i="20"/>
  <c r="J15659" i="20"/>
  <c r="J15658" i="20"/>
  <c r="J15657" i="20"/>
  <c r="J15656" i="20"/>
  <c r="J15655" i="20"/>
  <c r="J15654" i="20"/>
  <c r="J15650" i="20"/>
  <c r="J15649" i="20"/>
  <c r="J15648" i="20"/>
  <c r="J15647" i="20"/>
  <c r="J15646" i="20"/>
  <c r="J15645" i="20"/>
  <c r="J15644" i="20"/>
  <c r="J15643" i="20"/>
  <c r="J15642" i="20"/>
  <c r="J15641" i="20"/>
  <c r="J15640" i="20"/>
  <c r="J15639" i="20"/>
  <c r="J15637" i="20"/>
  <c r="J15636" i="20"/>
  <c r="J15635" i="20"/>
  <c r="J15634" i="20"/>
  <c r="J15633" i="20"/>
  <c r="J15632" i="20"/>
  <c r="J15631" i="20"/>
  <c r="J15630" i="20"/>
  <c r="J15629" i="20"/>
  <c r="J15628" i="20"/>
  <c r="J15627" i="20"/>
  <c r="J15626" i="20"/>
  <c r="J15625" i="20"/>
  <c r="J15624" i="20"/>
  <c r="J15623" i="20"/>
  <c r="J15622" i="20"/>
  <c r="J15621" i="20"/>
  <c r="J15620" i="20"/>
  <c r="J15613" i="20"/>
  <c r="J15612" i="20"/>
  <c r="J15611" i="20"/>
  <c r="J15610" i="20"/>
  <c r="J15604" i="20"/>
  <c r="J15603" i="20"/>
  <c r="J15602" i="20"/>
  <c r="J15599" i="20"/>
  <c r="J15598" i="20"/>
  <c r="J15597" i="20"/>
  <c r="J15596" i="20"/>
  <c r="J15593" i="20"/>
  <c r="J15592" i="20"/>
  <c r="J15591" i="20"/>
  <c r="J15590" i="20"/>
  <c r="J15589" i="20"/>
  <c r="J15588" i="20"/>
  <c r="J15587" i="20"/>
  <c r="J15586" i="20"/>
  <c r="J15585" i="20"/>
  <c r="J15584" i="20"/>
  <c r="J15583" i="20"/>
  <c r="J15582" i="20"/>
  <c r="J15581" i="20"/>
  <c r="J15580" i="20"/>
  <c r="J15579" i="20"/>
  <c r="J15578" i="20"/>
  <c r="J15577" i="20"/>
  <c r="J15576" i="20"/>
  <c r="J15573" i="20"/>
  <c r="J15572" i="20"/>
  <c r="J15571" i="20"/>
  <c r="J15570" i="20"/>
  <c r="J15569" i="20"/>
  <c r="J15566" i="20"/>
  <c r="J15565" i="20"/>
  <c r="J15564" i="20"/>
  <c r="J15563" i="20"/>
  <c r="J15562" i="20"/>
  <c r="J15557" i="20"/>
  <c r="J15555" i="20"/>
  <c r="J15554" i="20"/>
  <c r="J15553" i="20"/>
  <c r="J15550" i="20"/>
  <c r="J15549" i="20"/>
  <c r="J15548" i="20"/>
  <c r="J15547" i="20"/>
  <c r="J15546" i="20"/>
  <c r="J15545" i="20"/>
  <c r="J15544" i="20"/>
  <c r="J15543" i="20"/>
  <c r="J15542" i="20"/>
  <c r="J15541" i="20"/>
  <c r="J15540" i="20"/>
  <c r="J15539" i="20"/>
  <c r="J15538" i="20"/>
  <c r="J15537" i="20"/>
  <c r="J15536" i="20"/>
  <c r="J15533" i="20"/>
  <c r="J15532" i="20"/>
  <c r="J15531" i="20"/>
  <c r="J15530" i="20"/>
  <c r="J15529" i="20"/>
  <c r="J15528" i="20"/>
  <c r="J15527" i="20"/>
  <c r="J15526" i="20"/>
  <c r="J15525" i="20"/>
  <c r="J15522" i="20"/>
  <c r="J15521" i="20"/>
  <c r="J15520" i="20"/>
  <c r="J15519" i="20"/>
  <c r="J15518" i="20"/>
  <c r="J15517" i="20"/>
  <c r="J15516" i="20"/>
  <c r="J15515" i="20"/>
  <c r="J15513" i="20"/>
  <c r="J15512" i="20"/>
  <c r="J15511" i="20"/>
  <c r="J15510" i="20"/>
  <c r="J15509" i="20"/>
  <c r="J15508" i="20"/>
  <c r="J15507" i="20"/>
  <c r="J15505" i="20"/>
  <c r="J15504" i="20"/>
  <c r="J15503" i="20"/>
  <c r="J15502" i="20"/>
  <c r="J15501" i="20"/>
  <c r="J15500" i="20"/>
  <c r="J15499" i="20"/>
  <c r="J15496" i="20"/>
  <c r="J15495" i="20"/>
  <c r="J15494" i="20"/>
  <c r="J15493" i="20"/>
  <c r="J15492" i="20"/>
  <c r="J15491" i="20"/>
  <c r="J15490" i="20"/>
  <c r="J15489" i="20"/>
  <c r="J15488" i="20"/>
  <c r="J15487" i="20"/>
  <c r="J15486" i="20"/>
  <c r="J15484" i="20"/>
  <c r="J15483" i="20"/>
  <c r="J15482" i="20"/>
  <c r="J15481" i="20"/>
  <c r="J15480" i="20"/>
  <c r="J15479" i="20"/>
  <c r="J15478" i="20"/>
  <c r="J15476" i="20"/>
  <c r="J15475" i="20"/>
  <c r="J15474" i="20"/>
  <c r="J15473" i="20"/>
  <c r="J15472" i="20"/>
  <c r="J15471" i="20"/>
  <c r="J15470" i="20"/>
  <c r="J15468" i="20"/>
  <c r="J15467" i="20"/>
  <c r="J15466" i="20"/>
  <c r="J15465" i="20"/>
  <c r="J15464" i="20"/>
  <c r="J15463" i="20"/>
  <c r="J15462" i="20"/>
  <c r="J15461" i="20"/>
  <c r="J15460" i="20"/>
  <c r="J15459" i="20"/>
  <c r="J15458" i="20"/>
  <c r="J15457" i="20"/>
  <c r="J15456" i="20"/>
  <c r="J15455" i="20"/>
  <c r="J15454" i="20"/>
  <c r="J15453" i="20"/>
  <c r="J15452" i="20"/>
  <c r="J15451" i="20"/>
  <c r="J15447" i="20"/>
  <c r="J15446" i="20"/>
  <c r="J15445" i="20"/>
  <c r="J15444" i="20"/>
  <c r="J15443" i="20"/>
  <c r="J15442" i="20"/>
  <c r="J15441" i="20"/>
  <c r="J15440" i="20"/>
  <c r="J15439" i="20"/>
  <c r="J15438" i="20"/>
  <c r="J15434" i="20"/>
  <c r="J15433" i="20"/>
  <c r="J15432" i="20"/>
  <c r="J15431" i="20"/>
  <c r="J15430" i="20"/>
  <c r="J15429" i="20"/>
  <c r="J15428" i="20"/>
  <c r="J15427" i="20"/>
  <c r="J15426" i="20"/>
  <c r="J15425" i="20"/>
  <c r="J15424" i="20"/>
  <c r="J15420" i="20"/>
  <c r="J15419" i="20"/>
  <c r="J15418" i="20"/>
  <c r="J15417" i="20"/>
  <c r="J15416" i="20"/>
  <c r="J15415" i="20"/>
  <c r="J15414" i="20"/>
  <c r="J15413" i="20"/>
  <c r="J15410" i="20"/>
  <c r="J15409" i="20"/>
  <c r="J15408" i="20"/>
  <c r="J15407" i="20"/>
  <c r="J15406" i="20"/>
  <c r="J15405" i="20"/>
  <c r="J15404" i="20"/>
  <c r="J15403" i="20"/>
  <c r="J15400" i="20"/>
  <c r="J15399" i="20"/>
  <c r="J15398" i="20"/>
  <c r="J15397" i="20"/>
  <c r="J15396" i="20"/>
  <c r="J15393" i="20"/>
  <c r="J15392" i="20"/>
  <c r="J15391" i="20"/>
  <c r="J15390" i="20"/>
  <c r="J15389" i="20"/>
  <c r="J15386" i="20"/>
  <c r="J15385" i="20"/>
  <c r="J15384" i="20"/>
  <c r="J15383" i="20"/>
  <c r="J15381" i="20"/>
  <c r="J15380" i="20"/>
  <c r="J15379" i="20"/>
  <c r="J15378" i="20"/>
  <c r="J15377" i="20"/>
  <c r="J15376" i="20"/>
  <c r="J15375" i="20"/>
  <c r="J15374" i="20"/>
  <c r="J15372" i="20"/>
  <c r="J15371" i="20"/>
  <c r="J15370" i="20"/>
  <c r="J15369" i="20"/>
  <c r="J15368" i="20"/>
  <c r="J15367" i="20"/>
  <c r="J15366" i="20"/>
  <c r="J15363" i="20"/>
  <c r="J15362" i="20"/>
  <c r="J15361" i="20"/>
  <c r="J15360" i="20"/>
  <c r="J15359" i="20"/>
  <c r="J15358" i="20"/>
  <c r="J15357" i="20"/>
  <c r="J15356" i="20"/>
  <c r="J15352" i="20"/>
  <c r="J15351" i="20"/>
  <c r="J15350" i="20"/>
  <c r="J15349" i="20"/>
  <c r="J15348" i="20"/>
  <c r="J15347" i="20"/>
  <c r="J15346" i="20"/>
  <c r="J15345" i="20"/>
  <c r="J15344" i="20"/>
  <c r="J15343" i="20"/>
  <c r="J15342" i="20"/>
  <c r="J15340" i="20"/>
  <c r="J15339" i="20"/>
  <c r="J15338" i="20"/>
  <c r="J15337" i="20"/>
  <c r="J15336" i="20"/>
  <c r="J15335" i="20"/>
  <c r="J15333" i="20"/>
  <c r="J15332" i="20"/>
  <c r="J15331" i="20"/>
  <c r="J15330" i="20"/>
  <c r="J15329" i="20"/>
  <c r="J15326" i="20"/>
  <c r="J15325" i="20"/>
  <c r="J15324" i="20"/>
  <c r="J15323" i="20"/>
  <c r="J15322" i="20"/>
  <c r="J15321" i="20"/>
  <c r="J15320" i="20"/>
  <c r="J15318" i="20"/>
  <c r="J15317" i="20"/>
  <c r="J15316" i="20"/>
  <c r="J15315" i="20"/>
  <c r="J15314" i="20"/>
  <c r="J15313" i="20"/>
  <c r="J15312" i="20"/>
  <c r="J15311" i="20"/>
  <c r="J15309" i="20"/>
  <c r="J15308" i="20"/>
  <c r="J15307" i="20"/>
  <c r="J15306" i="20"/>
  <c r="J15305" i="20"/>
  <c r="J15304" i="20"/>
  <c r="J15303" i="20"/>
  <c r="J15302" i="20"/>
  <c r="J15300" i="20"/>
  <c r="J15299" i="20"/>
  <c r="J15298" i="20"/>
  <c r="J15297" i="20"/>
  <c r="J15296" i="20"/>
  <c r="J15295" i="20"/>
  <c r="J15294" i="20"/>
  <c r="J15293" i="20"/>
  <c r="J15291" i="20"/>
  <c r="J15290" i="20"/>
  <c r="J15289" i="20"/>
  <c r="J15288" i="20"/>
  <c r="J15287" i="20"/>
  <c r="J15286" i="20"/>
  <c r="J15285" i="20"/>
  <c r="J15284" i="20"/>
  <c r="J15283" i="20"/>
  <c r="J15282" i="20"/>
  <c r="J15281" i="20"/>
  <c r="J15278" i="20"/>
  <c r="J15277" i="20"/>
  <c r="J15276" i="20"/>
  <c r="J15275" i="20"/>
  <c r="J15274" i="20"/>
  <c r="J15273" i="20"/>
  <c r="J15272" i="20"/>
  <c r="J15271" i="20"/>
  <c r="J15270" i="20"/>
  <c r="J15269" i="20"/>
  <c r="J15268" i="20"/>
  <c r="J15259" i="20"/>
  <c r="J15258" i="20"/>
  <c r="J15257" i="20"/>
  <c r="J15256" i="20"/>
  <c r="J15255" i="20"/>
  <c r="J15252" i="20"/>
  <c r="J15251" i="20"/>
  <c r="J15250" i="20"/>
  <c r="J15249" i="20"/>
  <c r="J15248" i="20"/>
  <c r="J15245" i="20"/>
  <c r="J15244" i="20"/>
  <c r="J15243" i="20"/>
  <c r="J15242" i="20"/>
  <c r="J15241" i="20"/>
  <c r="J15240" i="20"/>
  <c r="J15239" i="20"/>
  <c r="J15238" i="20"/>
  <c r="J15237" i="20"/>
  <c r="J15236" i="20"/>
  <c r="J15235" i="20"/>
  <c r="J15234" i="20"/>
  <c r="J15233" i="20"/>
  <c r="J15232" i="20"/>
  <c r="J15231" i="20"/>
  <c r="J15230" i="20"/>
  <c r="J15229" i="20"/>
  <c r="J15225" i="20"/>
  <c r="J15224" i="20"/>
  <c r="J15223" i="20"/>
  <c r="J15222" i="20"/>
  <c r="J15221" i="20"/>
  <c r="J15220" i="20"/>
  <c r="J15218" i="20"/>
  <c r="J15217" i="20"/>
  <c r="J15216" i="20"/>
  <c r="J15215" i="20"/>
  <c r="J15214" i="20"/>
  <c r="J15213" i="20"/>
  <c r="J15210" i="20"/>
  <c r="J15209" i="20"/>
  <c r="J15208" i="20"/>
  <c r="J15207" i="20"/>
  <c r="J15206" i="20"/>
  <c r="J15205" i="20"/>
  <c r="J15204" i="20"/>
  <c r="J15203" i="20"/>
  <c r="J15202" i="20"/>
  <c r="J15201" i="20"/>
  <c r="J15200" i="20"/>
  <c r="J15199" i="20"/>
  <c r="J15196" i="20"/>
  <c r="J15195" i="20"/>
  <c r="J15194" i="20"/>
  <c r="J15193" i="20"/>
  <c r="J15192" i="20"/>
  <c r="J15189" i="20"/>
  <c r="J15188" i="20"/>
  <c r="J15187" i="20"/>
  <c r="J15186" i="20"/>
  <c r="J15185" i="20"/>
  <c r="J15184" i="20"/>
  <c r="J15183" i="20"/>
  <c r="J15181" i="20"/>
  <c r="J15180" i="20"/>
  <c r="J15179" i="20"/>
  <c r="J15178" i="20"/>
  <c r="J15177" i="20"/>
  <c r="J15176" i="20"/>
  <c r="J15174" i="20"/>
  <c r="J15173" i="20"/>
  <c r="J15172" i="20"/>
  <c r="J15171" i="20"/>
  <c r="J15170" i="20"/>
  <c r="J15168" i="20"/>
  <c r="J15167" i="20"/>
  <c r="J15166" i="20"/>
  <c r="J15165" i="20"/>
  <c r="J15164" i="20"/>
  <c r="J15163" i="20"/>
  <c r="J15162" i="20"/>
  <c r="J15161" i="20"/>
  <c r="J15160" i="20"/>
  <c r="J15156" i="20"/>
  <c r="J15155" i="20"/>
  <c r="J15154" i="20"/>
  <c r="J15153" i="20"/>
  <c r="J15152" i="20"/>
  <c r="J15151" i="20"/>
  <c r="J15142" i="20"/>
  <c r="J15141" i="20"/>
  <c r="J15139" i="20"/>
  <c r="J15138" i="20"/>
  <c r="J15136" i="20"/>
  <c r="J15135" i="20"/>
  <c r="J15134" i="20"/>
  <c r="J15133" i="20"/>
  <c r="J15131" i="20"/>
  <c r="J15129" i="20"/>
  <c r="J15127" i="20"/>
  <c r="J15125" i="20"/>
  <c r="J15123" i="20"/>
  <c r="J15121" i="20"/>
  <c r="J15119" i="20"/>
  <c r="J15117" i="20"/>
  <c r="J15115" i="20"/>
  <c r="J15113" i="20"/>
  <c r="J15111" i="20"/>
  <c r="J15109" i="20"/>
  <c r="J15107" i="20"/>
  <c r="J15029" i="20"/>
  <c r="J15028" i="20"/>
  <c r="J15027" i="20"/>
  <c r="J15026" i="20"/>
  <c r="J15025" i="20"/>
  <c r="J15024" i="20"/>
  <c r="J15023" i="20"/>
  <c r="J15021" i="20"/>
  <c r="J15020" i="20"/>
  <c r="J15019" i="20"/>
  <c r="J15018" i="20"/>
  <c r="J15017" i="20"/>
  <c r="J15016" i="20"/>
  <c r="J15015" i="20"/>
  <c r="J15014" i="20"/>
  <c r="J15012" i="20"/>
  <c r="J15011" i="20"/>
  <c r="J15010" i="20"/>
  <c r="J15009" i="20"/>
  <c r="J15008" i="20"/>
  <c r="J15007" i="20"/>
  <c r="J15005" i="20"/>
  <c r="J15004" i="20"/>
  <c r="J15003" i="20"/>
  <c r="J15002" i="20"/>
  <c r="J15001" i="20"/>
  <c r="J15000" i="20"/>
  <c r="J14999" i="20"/>
  <c r="J14997" i="20"/>
  <c r="J14996" i="20"/>
  <c r="J14995" i="20"/>
  <c r="J14994" i="20"/>
  <c r="J14993" i="20"/>
  <c r="J14991" i="20"/>
  <c r="J14990" i="20"/>
  <c r="J14989" i="20"/>
  <c r="J14988" i="20"/>
  <c r="J14987" i="20"/>
  <c r="J14986" i="20"/>
  <c r="J14985" i="20"/>
  <c r="J14984" i="20"/>
  <c r="J14982" i="20"/>
  <c r="J14981" i="20"/>
  <c r="J14980" i="20"/>
  <c r="J14979" i="20"/>
  <c r="J14978" i="20"/>
  <c r="J14976" i="20"/>
  <c r="J14975" i="20"/>
  <c r="J14973" i="20"/>
  <c r="J14972" i="20"/>
  <c r="J14971" i="20"/>
  <c r="J14970" i="20"/>
  <c r="J14969" i="20"/>
  <c r="J14968" i="20"/>
  <c r="J14967" i="20"/>
  <c r="J14965" i="20"/>
  <c r="J14964" i="20"/>
  <c r="J14963" i="20"/>
  <c r="J14962" i="20"/>
  <c r="J14961" i="20"/>
  <c r="J14960" i="20"/>
  <c r="J14958" i="20"/>
  <c r="J14957" i="20"/>
  <c r="J14956" i="20"/>
  <c r="J14955" i="20"/>
  <c r="J14954" i="20"/>
  <c r="J14953" i="20"/>
  <c r="J14952" i="20"/>
  <c r="J14950" i="20"/>
  <c r="J14949" i="20"/>
  <c r="J14948" i="20"/>
  <c r="J14947" i="20"/>
  <c r="J14946" i="20"/>
  <c r="J14945" i="20"/>
  <c r="J14944" i="20"/>
  <c r="J14942" i="20"/>
  <c r="J14941" i="20"/>
  <c r="J14940" i="20"/>
  <c r="J14939" i="20"/>
  <c r="J14938" i="20"/>
  <c r="J14937" i="20"/>
  <c r="J14936" i="20"/>
  <c r="J14935" i="20"/>
  <c r="J14933" i="20"/>
  <c r="J14932" i="20"/>
  <c r="J14931" i="20"/>
  <c r="J14930" i="20"/>
  <c r="J14929" i="20"/>
  <c r="J14928" i="20"/>
  <c r="J14927" i="20"/>
  <c r="J14925" i="20"/>
  <c r="J14924" i="20"/>
  <c r="J14923" i="20"/>
  <c r="J14922" i="20"/>
  <c r="J14921" i="20"/>
  <c r="J14920" i="20"/>
  <c r="J14919" i="20"/>
  <c r="J14918" i="20"/>
  <c r="J14916" i="20"/>
  <c r="J14915" i="20"/>
  <c r="J14914" i="20"/>
  <c r="J14913" i="20"/>
  <c r="J14912" i="20"/>
  <c r="J14911" i="20"/>
  <c r="J14910" i="20"/>
  <c r="J14908" i="20"/>
  <c r="J14907" i="20"/>
  <c r="J14906" i="20"/>
  <c r="J14905" i="20"/>
  <c r="J14904" i="20"/>
  <c r="J14903" i="20"/>
  <c r="J14902" i="20"/>
  <c r="J14900" i="20"/>
  <c r="J14899" i="20"/>
  <c r="J14898" i="20"/>
  <c r="J14897" i="20"/>
  <c r="J14896" i="20"/>
  <c r="J14895" i="20"/>
  <c r="J14894" i="20"/>
  <c r="J14893" i="20"/>
  <c r="J14891" i="20"/>
  <c r="J14890" i="20"/>
  <c r="J14889" i="20"/>
  <c r="J14888" i="20"/>
  <c r="J14887" i="20"/>
  <c r="J14886" i="20"/>
  <c r="J14885" i="20"/>
  <c r="J14884" i="20"/>
  <c r="J14882" i="20"/>
  <c r="J14881" i="20"/>
  <c r="J14880" i="20"/>
  <c r="J14879" i="20"/>
  <c r="J14878" i="20"/>
  <c r="J14877" i="20"/>
  <c r="J14875" i="20"/>
  <c r="J14874" i="20"/>
  <c r="J14873" i="20"/>
  <c r="J14872" i="20"/>
  <c r="J14871" i="20"/>
  <c r="J14870" i="20"/>
  <c r="J14868" i="20"/>
  <c r="J14867" i="20"/>
  <c r="J14866" i="20"/>
  <c r="J14865" i="20"/>
  <c r="J14864" i="20"/>
  <c r="J14863" i="20"/>
  <c r="J14862" i="20"/>
  <c r="J14860" i="20"/>
  <c r="J14859" i="20"/>
  <c r="J14858" i="20"/>
  <c r="J14857" i="20"/>
  <c r="J14856" i="20"/>
  <c r="J14855" i="20"/>
  <c r="J14854" i="20"/>
  <c r="J14852" i="20"/>
  <c r="J14851" i="20"/>
  <c r="J14850" i="20"/>
  <c r="J14848" i="20"/>
  <c r="J14847" i="20"/>
  <c r="J14846" i="20"/>
  <c r="J14845" i="20"/>
  <c r="J14844" i="20"/>
  <c r="J14842" i="20"/>
  <c r="J14841" i="20"/>
  <c r="J14840" i="20"/>
  <c r="J14839" i="20"/>
  <c r="J14838" i="20"/>
  <c r="J14836" i="20"/>
  <c r="J14835" i="20"/>
  <c r="J14834" i="20"/>
  <c r="J14833" i="20"/>
  <c r="J14832" i="20"/>
  <c r="J14831" i="20"/>
  <c r="J14829" i="20"/>
  <c r="J14828" i="20"/>
  <c r="J14827" i="20"/>
  <c r="J14826" i="20"/>
  <c r="J14825" i="20"/>
  <c r="J14823" i="20"/>
  <c r="J14822" i="20"/>
  <c r="J14821" i="20"/>
  <c r="J14820" i="20"/>
  <c r="J14819" i="20"/>
  <c r="J14818" i="20"/>
  <c r="J14817" i="20"/>
  <c r="J14816" i="20"/>
  <c r="J14814" i="20"/>
  <c r="J14813" i="20"/>
  <c r="J14812" i="20"/>
  <c r="J14811" i="20"/>
  <c r="J14810" i="20"/>
  <c r="J14809" i="20"/>
  <c r="J14808" i="20"/>
  <c r="J14807" i="20"/>
  <c r="J14806" i="20"/>
  <c r="J14804" i="20"/>
  <c r="J14803" i="20"/>
  <c r="J14802" i="20"/>
  <c r="J14801" i="20"/>
  <c r="J14800" i="20"/>
  <c r="J14799" i="20"/>
  <c r="J14797" i="20"/>
  <c r="J14796" i="20"/>
  <c r="J14795" i="20"/>
  <c r="J14794" i="20"/>
  <c r="J14793" i="20"/>
  <c r="J14792" i="20"/>
  <c r="J14791" i="20"/>
  <c r="J14790" i="20"/>
  <c r="J14788" i="20"/>
  <c r="J14787" i="20"/>
  <c r="J14786" i="20"/>
  <c r="J14785" i="20"/>
  <c r="J14784" i="20"/>
  <c r="J14783" i="20"/>
  <c r="J14782" i="20"/>
  <c r="J14781" i="20"/>
  <c r="J14780" i="20"/>
  <c r="J14778" i="20"/>
  <c r="J14777" i="20"/>
  <c r="J14776" i="20"/>
  <c r="J14775" i="20"/>
  <c r="J14774" i="20"/>
  <c r="J14773" i="20"/>
  <c r="J14772" i="20"/>
  <c r="J14771" i="20"/>
  <c r="J14770" i="20"/>
  <c r="J14768" i="20"/>
  <c r="J14767" i="20"/>
  <c r="J14766" i="20"/>
  <c r="J14765" i="20"/>
  <c r="J14764" i="20"/>
  <c r="J14763" i="20"/>
  <c r="J14762" i="20"/>
  <c r="J14761" i="20"/>
  <c r="J14760" i="20"/>
  <c r="J14758" i="20"/>
  <c r="J14757" i="20"/>
  <c r="J14756" i="20"/>
  <c r="J14755" i="20"/>
  <c r="J14754" i="20"/>
  <c r="J14753" i="20"/>
  <c r="J14752" i="20"/>
  <c r="J14751" i="20"/>
  <c r="J14750" i="20"/>
  <c r="J14748" i="20"/>
  <c r="J14747" i="20"/>
  <c r="J14746" i="20"/>
  <c r="J14745" i="20"/>
  <c r="J14744" i="20"/>
  <c r="J14743" i="20"/>
  <c r="J14742" i="20"/>
  <c r="J14741" i="20"/>
  <c r="J14739" i="20"/>
  <c r="J14738" i="20"/>
  <c r="J14737" i="20"/>
  <c r="J14736" i="20"/>
  <c r="J14735" i="20"/>
  <c r="J14734" i="20"/>
  <c r="J14733" i="20"/>
  <c r="J14732" i="20"/>
  <c r="J14730" i="20"/>
  <c r="J14729" i="20"/>
  <c r="J14728" i="20"/>
  <c r="J14727" i="20"/>
  <c r="J14726" i="20"/>
  <c r="J14725" i="20"/>
  <c r="J14724" i="20"/>
  <c r="J14723" i="20"/>
  <c r="J14722" i="20"/>
  <c r="J14720" i="20"/>
  <c r="J14719" i="20"/>
  <c r="J14718" i="20"/>
  <c r="J14717" i="20"/>
  <c r="J14716" i="20"/>
  <c r="J14715" i="20"/>
  <c r="J14714" i="20"/>
  <c r="J14713" i="20"/>
  <c r="J14712" i="20"/>
  <c r="J14710" i="20"/>
  <c r="J14709" i="20"/>
  <c r="J14708" i="20"/>
  <c r="J14707" i="20"/>
  <c r="J14706" i="20"/>
  <c r="J14705" i="20"/>
  <c r="J14704" i="20"/>
  <c r="J14703" i="20"/>
  <c r="J14702" i="20"/>
  <c r="J14700" i="20"/>
  <c r="J14699" i="20"/>
  <c r="J14698" i="20"/>
  <c r="J14697" i="20"/>
  <c r="J14696" i="20"/>
  <c r="J14695" i="20"/>
  <c r="J14694" i="20"/>
  <c r="J14693" i="20"/>
  <c r="J14692" i="20"/>
  <c r="J14681" i="20"/>
  <c r="J14680" i="20"/>
  <c r="J14679" i="20"/>
  <c r="J14678" i="20"/>
  <c r="J14676" i="20"/>
  <c r="J14675" i="20"/>
  <c r="J14674" i="20"/>
  <c r="J14673" i="20"/>
  <c r="J14672" i="20"/>
  <c r="J14671" i="20"/>
  <c r="J14669" i="20"/>
  <c r="J14667" i="20"/>
  <c r="J14665" i="20"/>
  <c r="J14664" i="20"/>
  <c r="J14663" i="20"/>
  <c r="J14662" i="20"/>
  <c r="J14660" i="20"/>
  <c r="J14659" i="20"/>
  <c r="J14658" i="20"/>
  <c r="J14657" i="20"/>
  <c r="J14656" i="20"/>
  <c r="J14687" i="20"/>
  <c r="J14686" i="20"/>
  <c r="J14685" i="20"/>
  <c r="J14684" i="20"/>
  <c r="J14683" i="20"/>
  <c r="J14654" i="20"/>
  <c r="J14653" i="20"/>
  <c r="J14652" i="20"/>
  <c r="J14651" i="20"/>
  <c r="J14650" i="20"/>
  <c r="J14648" i="20"/>
  <c r="J14647" i="20"/>
  <c r="J14646" i="20"/>
  <c r="J14645" i="20"/>
  <c r="J14644" i="20"/>
  <c r="J14643" i="20"/>
  <c r="J14641" i="20"/>
  <c r="J14640" i="20"/>
  <c r="J14639" i="20"/>
  <c r="J14638" i="20"/>
  <c r="J14637" i="20"/>
  <c r="J14635" i="20"/>
  <c r="J14634" i="20"/>
  <c r="J14633" i="20"/>
  <c r="J14632" i="20"/>
  <c r="J14631" i="20"/>
  <c r="J14629" i="20"/>
  <c r="J14628" i="20"/>
  <c r="J14627" i="20"/>
  <c r="J14626" i="20"/>
  <c r="J14625" i="20"/>
  <c r="J14623" i="20"/>
  <c r="J14622" i="20"/>
  <c r="J14621" i="20"/>
  <c r="J14620" i="20"/>
  <c r="J14619" i="20"/>
  <c r="J14617" i="20"/>
  <c r="J14616" i="20"/>
  <c r="J14615" i="20"/>
  <c r="J14614" i="20"/>
  <c r="J14613" i="20"/>
  <c r="J14611" i="20"/>
  <c r="J14610" i="20"/>
  <c r="J14609" i="20"/>
  <c r="J14608" i="20"/>
  <c r="J14607" i="20"/>
  <c r="J14605" i="20"/>
  <c r="J14604" i="20"/>
  <c r="J14603" i="20"/>
  <c r="J14602" i="20"/>
  <c r="J14601" i="20"/>
  <c r="J14599" i="20"/>
  <c r="J14598" i="20"/>
  <c r="J14597" i="20"/>
  <c r="J14596" i="20"/>
  <c r="J14595" i="20"/>
  <c r="J14255" i="20"/>
  <c r="J14254" i="20"/>
  <c r="J14253" i="20"/>
  <c r="J14252" i="20"/>
  <c r="J14251" i="20"/>
  <c r="J14250" i="20"/>
  <c r="J14249" i="20"/>
  <c r="J14247" i="20"/>
  <c r="J14246" i="20"/>
  <c r="J14245" i="20"/>
  <c r="J14244" i="20"/>
  <c r="J14242" i="20"/>
  <c r="J14241" i="20"/>
  <c r="J14240" i="20"/>
  <c r="J14239" i="20"/>
  <c r="J14237" i="20"/>
  <c r="J14236" i="20"/>
  <c r="J14235" i="20"/>
  <c r="J14234" i="20"/>
  <c r="J14232" i="20"/>
  <c r="J14231" i="20"/>
  <c r="J14230" i="20"/>
  <c r="J14229" i="20"/>
  <c r="J14228" i="20"/>
  <c r="J14227" i="20"/>
  <c r="J14226" i="20"/>
  <c r="J14225" i="20"/>
  <c r="J14224" i="20"/>
  <c r="J14223" i="20"/>
  <c r="J14222" i="20"/>
  <c r="J14220" i="20"/>
  <c r="J14219" i="20"/>
  <c r="J14218" i="20"/>
  <c r="J14217" i="20"/>
  <c r="J14215" i="20"/>
  <c r="J14214" i="20"/>
  <c r="J14213" i="20"/>
  <c r="J14212" i="20"/>
  <c r="J14210" i="20"/>
  <c r="J14209" i="20"/>
  <c r="J14208" i="20"/>
  <c r="J14207" i="20"/>
  <c r="J14205" i="20"/>
  <c r="J14204" i="20"/>
  <c r="J14203" i="20"/>
  <c r="J14202" i="20"/>
  <c r="J14200" i="20"/>
  <c r="J14199" i="20"/>
  <c r="J14198" i="20"/>
  <c r="J14197" i="20"/>
  <c r="J14195" i="20"/>
  <c r="J14194" i="20"/>
  <c r="J14193" i="20"/>
  <c r="J14192" i="20"/>
  <c r="J14191" i="20"/>
  <c r="J14190" i="20"/>
  <c r="J14189" i="20"/>
  <c r="J14188" i="20"/>
  <c r="J14186" i="20"/>
  <c r="J14185" i="20"/>
  <c r="J14184" i="20"/>
  <c r="J14183" i="20"/>
  <c r="J14182" i="20"/>
  <c r="J14180" i="20"/>
  <c r="J14178" i="20"/>
  <c r="J14177" i="20"/>
  <c r="J14176" i="20"/>
  <c r="J14175" i="20"/>
  <c r="J14174" i="20"/>
  <c r="J14173" i="20"/>
  <c r="J14172" i="20"/>
  <c r="J14171" i="20"/>
  <c r="J14170" i="20"/>
  <c r="J14169" i="20"/>
  <c r="J14168" i="20"/>
  <c r="J14166" i="20"/>
  <c r="J14165" i="20"/>
  <c r="J14164" i="20"/>
  <c r="J14163" i="20"/>
  <c r="J14161" i="20"/>
  <c r="J14160" i="20"/>
  <c r="J14159" i="20"/>
  <c r="J14158" i="20"/>
  <c r="J14157" i="20"/>
  <c r="J14156" i="20"/>
  <c r="J14155" i="20"/>
  <c r="J14153" i="20"/>
  <c r="J14152" i="20"/>
  <c r="J14151" i="20"/>
  <c r="J14150" i="20"/>
  <c r="J14149" i="20"/>
  <c r="J14148" i="20"/>
  <c r="J14147" i="20"/>
  <c r="J14146" i="20"/>
  <c r="J14145" i="20"/>
  <c r="J14144" i="20"/>
  <c r="J14143" i="20"/>
  <c r="J14142" i="20"/>
  <c r="J14141" i="20"/>
  <c r="J14140" i="20"/>
  <c r="J14139" i="20"/>
  <c r="J14138" i="20"/>
  <c r="J14137" i="20"/>
  <c r="J14135" i="20"/>
  <c r="J14133" i="20"/>
  <c r="J14131" i="20"/>
  <c r="J14129" i="20"/>
  <c r="J14127" i="20"/>
  <c r="J14125" i="20"/>
  <c r="J14124" i="20"/>
  <c r="J14123" i="20"/>
  <c r="J14122" i="20"/>
  <c r="J14121" i="20"/>
  <c r="J14120" i="20"/>
  <c r="J14119" i="20"/>
  <c r="J14118" i="20"/>
  <c r="J14117" i="20"/>
  <c r="J14116" i="20"/>
  <c r="J14115" i="20"/>
  <c r="J14114" i="20"/>
  <c r="J14112" i="20"/>
  <c r="J14111" i="20"/>
  <c r="J14110" i="20"/>
  <c r="J14108" i="20"/>
  <c r="J14107" i="20"/>
  <c r="J14106" i="20"/>
  <c r="J14105" i="20"/>
  <c r="J14104" i="20"/>
  <c r="J14103" i="20"/>
  <c r="J14102" i="20"/>
  <c r="J14101" i="20"/>
  <c r="J14099" i="20"/>
  <c r="J14097" i="20"/>
  <c r="J14095" i="20"/>
  <c r="J14093" i="20"/>
  <c r="J14091" i="20"/>
  <c r="J14089" i="20"/>
  <c r="J14087" i="20"/>
  <c r="J14085" i="20"/>
  <c r="J14083" i="20"/>
  <c r="J14081" i="20"/>
  <c r="J14079" i="20"/>
  <c r="J14077" i="20"/>
  <c r="J14075" i="20"/>
  <c r="J14073" i="20"/>
  <c r="J14072" i="20"/>
  <c r="J14071" i="20"/>
  <c r="J14070" i="20"/>
  <c r="J14069" i="20"/>
  <c r="J14068" i="20"/>
  <c r="J14067" i="20"/>
  <c r="J14066" i="20"/>
  <c r="J14065" i="20"/>
  <c r="J14063" i="20"/>
  <c r="J14062" i="20"/>
  <c r="J14061" i="20"/>
  <c r="J14060" i="20"/>
  <c r="J14059" i="20"/>
  <c r="J14058" i="20"/>
  <c r="J14057" i="20"/>
  <c r="J14056" i="20"/>
  <c r="J14055" i="20"/>
  <c r="J14054" i="20"/>
  <c r="J14053" i="20"/>
  <c r="J14051" i="20"/>
  <c r="J14050" i="20"/>
  <c r="J14048" i="20"/>
  <c r="J14046" i="20"/>
  <c r="J14045" i="20"/>
  <c r="J14044" i="20"/>
  <c r="J14043" i="20"/>
  <c r="J14042" i="20"/>
  <c r="J14041" i="20"/>
  <c r="J14040" i="20"/>
  <c r="J14039" i="20"/>
  <c r="J14038" i="20"/>
  <c r="J14037" i="20"/>
  <c r="J14036" i="20"/>
  <c r="J14035" i="20"/>
  <c r="J14034" i="20"/>
  <c r="J14032" i="20"/>
  <c r="J14031" i="20"/>
  <c r="J14030" i="20"/>
  <c r="J14029" i="20"/>
  <c r="J14028" i="20"/>
  <c r="J14027" i="20"/>
  <c r="J14026" i="20"/>
  <c r="J14025" i="20"/>
  <c r="J14024" i="20"/>
  <c r="J14023" i="20"/>
  <c r="J14022" i="20"/>
  <c r="J14021" i="20"/>
  <c r="J14020" i="20"/>
  <c r="J14019" i="20"/>
  <c r="J14018" i="20"/>
  <c r="J14017" i="20"/>
  <c r="J14016" i="20"/>
  <c r="J14015" i="20"/>
  <c r="J14014" i="20"/>
  <c r="J14012" i="20"/>
  <c r="J14010" i="20"/>
  <c r="J14009" i="20"/>
  <c r="J14008" i="20"/>
  <c r="J14007" i="20"/>
  <c r="J14006" i="20"/>
  <c r="J14005" i="20"/>
  <c r="J14004" i="20"/>
  <c r="J14003" i="20"/>
  <c r="J14002" i="20"/>
  <c r="J14001" i="20"/>
  <c r="J14000" i="20"/>
  <c r="J13999" i="20"/>
  <c r="J13996" i="20"/>
  <c r="J13995" i="20"/>
  <c r="J13994" i="20"/>
  <c r="J13993" i="20"/>
  <c r="J13992" i="20"/>
  <c r="J13991" i="20"/>
  <c r="J13990" i="20"/>
  <c r="J13989" i="20"/>
  <c r="J13988" i="20"/>
  <c r="J13987" i="20"/>
  <c r="J13985" i="20"/>
  <c r="J13984" i="20"/>
  <c r="J13983" i="20"/>
  <c r="J13982" i="20"/>
  <c r="J13981" i="20"/>
  <c r="J13980" i="20"/>
  <c r="J13979" i="20"/>
  <c r="J13978" i="20"/>
  <c r="J13977" i="20"/>
  <c r="J13976" i="20"/>
  <c r="J13975" i="20"/>
  <c r="J13974" i="20"/>
  <c r="J13971" i="20"/>
  <c r="J13969" i="20"/>
  <c r="J13967" i="20"/>
  <c r="J13965" i="20"/>
  <c r="J13963" i="20"/>
  <c r="J13961" i="20"/>
  <c r="J13959" i="20"/>
  <c r="J13957" i="20"/>
  <c r="J13955" i="20"/>
  <c r="J13953" i="20"/>
  <c r="J13951" i="20"/>
  <c r="J13949" i="20"/>
  <c r="J13947" i="20"/>
  <c r="J13945" i="20"/>
  <c r="J13943" i="20"/>
  <c r="J13941" i="20"/>
  <c r="J13940" i="20"/>
  <c r="J13938" i="20"/>
  <c r="J13936" i="20"/>
  <c r="J13934" i="20"/>
  <c r="J13932" i="20"/>
  <c r="J13930" i="20"/>
  <c r="J13928" i="20"/>
  <c r="J13926" i="20"/>
  <c r="J13924" i="20"/>
  <c r="J13923" i="20"/>
  <c r="J13921" i="20"/>
  <c r="J13919" i="20"/>
  <c r="J13917" i="20"/>
  <c r="J13915" i="20"/>
  <c r="J13913" i="20"/>
  <c r="J13912" i="20"/>
  <c r="J13910" i="20"/>
  <c r="J13908" i="20"/>
  <c r="J13906" i="20"/>
  <c r="J13904" i="20"/>
  <c r="J13902" i="20"/>
  <c r="J13900" i="20"/>
  <c r="J13898" i="20"/>
  <c r="J13896" i="20"/>
  <c r="J13894" i="20"/>
  <c r="J13892" i="20"/>
  <c r="J13890" i="20"/>
  <c r="J13888" i="20"/>
  <c r="J13886" i="20"/>
  <c r="J13884" i="20"/>
  <c r="J13882" i="20"/>
  <c r="J13880" i="20"/>
  <c r="J13878" i="20"/>
  <c r="J13876" i="20"/>
  <c r="J13875" i="20"/>
  <c r="J13874" i="20"/>
  <c r="J13873" i="20"/>
  <c r="J13872" i="20"/>
  <c r="J13871" i="20"/>
  <c r="J13870" i="20"/>
  <c r="J13869" i="20"/>
  <c r="J13868" i="20"/>
  <c r="J13867" i="20"/>
  <c r="J13866" i="20"/>
  <c r="J13865" i="20"/>
  <c r="J13863" i="20"/>
  <c r="J13862" i="20"/>
  <c r="J13861" i="20"/>
  <c r="J13860" i="20"/>
  <c r="J13859" i="20"/>
  <c r="J13858" i="20"/>
  <c r="J13855" i="20"/>
  <c r="J13854" i="20"/>
  <c r="J13853" i="20"/>
  <c r="J13852" i="20"/>
  <c r="J13851" i="20"/>
  <c r="J13850" i="20"/>
  <c r="J13847" i="20"/>
  <c r="J13846" i="20"/>
  <c r="J13845" i="20"/>
  <c r="J13844" i="20"/>
  <c r="J13843" i="20"/>
  <c r="J13842" i="20"/>
  <c r="J13839" i="20"/>
  <c r="J13838" i="20"/>
  <c r="J13837" i="20"/>
  <c r="J13836" i="20"/>
  <c r="J13835" i="20"/>
  <c r="J13834" i="20"/>
  <c r="J13831" i="20"/>
  <c r="J13830" i="20"/>
  <c r="J13829" i="20"/>
  <c r="J13828" i="20"/>
  <c r="J13827" i="20"/>
  <c r="J13826" i="20"/>
  <c r="J13823" i="20"/>
  <c r="J13822" i="20"/>
  <c r="J13821" i="20"/>
  <c r="J13820" i="20"/>
  <c r="J13819" i="20"/>
  <c r="J13818" i="20"/>
  <c r="J13815" i="20"/>
  <c r="J13814" i="20"/>
  <c r="J13813" i="20"/>
  <c r="J13812" i="20"/>
  <c r="J13811" i="20"/>
  <c r="J13810" i="20"/>
  <c r="J13807" i="20"/>
  <c r="J13806" i="20"/>
  <c r="J13805" i="20"/>
  <c r="J13804" i="20"/>
  <c r="J13803" i="20"/>
  <c r="J13802" i="20"/>
  <c r="J13799" i="20"/>
  <c r="J13798" i="20"/>
  <c r="J13797" i="20"/>
  <c r="J13796" i="20"/>
  <c r="J13795" i="20"/>
  <c r="J13794" i="20"/>
  <c r="J13791" i="20"/>
  <c r="J13790" i="20"/>
  <c r="J13789" i="20"/>
  <c r="J13788" i="20"/>
  <c r="J13787" i="20"/>
  <c r="J13786" i="20"/>
  <c r="J13783" i="20"/>
  <c r="J13782" i="20"/>
  <c r="J13781" i="20"/>
  <c r="J13780" i="20"/>
  <c r="J13779" i="20"/>
  <c r="J13778" i="20"/>
  <c r="J13775" i="20"/>
  <c r="J13774" i="20"/>
  <c r="J13773" i="20"/>
  <c r="J13772" i="20"/>
  <c r="J13771" i="20"/>
  <c r="J13770" i="20"/>
  <c r="J13767" i="20"/>
  <c r="J13766" i="20"/>
  <c r="J13765" i="20"/>
  <c r="J13764" i="20"/>
  <c r="J13763" i="20"/>
  <c r="J13762" i="20"/>
  <c r="J13759" i="20"/>
  <c r="J13758" i="20"/>
  <c r="J13757" i="20"/>
  <c r="J13756" i="20"/>
  <c r="J13755" i="20"/>
  <c r="J13754" i="20"/>
  <c r="J13751" i="20"/>
  <c r="J13750" i="20"/>
  <c r="J13749" i="20"/>
  <c r="J13748" i="20"/>
  <c r="J13747" i="20"/>
  <c r="J13746" i="20"/>
  <c r="J13743" i="20"/>
  <c r="J13742" i="20"/>
  <c r="J13741" i="20"/>
  <c r="J13740" i="20"/>
  <c r="J13739" i="20"/>
  <c r="J13738" i="20"/>
  <c r="J13735" i="20"/>
  <c r="J13734" i="20"/>
  <c r="J13733" i="20"/>
  <c r="J13732" i="20"/>
  <c r="J13731" i="20"/>
  <c r="J13730" i="20"/>
  <c r="J13727" i="20"/>
  <c r="J13726" i="20"/>
  <c r="J13725" i="20"/>
  <c r="J13724" i="20"/>
  <c r="J13723" i="20"/>
  <c r="J13722" i="20"/>
  <c r="J13719" i="20"/>
  <c r="J13718" i="20"/>
  <c r="J13717" i="20"/>
  <c r="J13716" i="20"/>
  <c r="J13715" i="20"/>
  <c r="J13714" i="20"/>
  <c r="J13711" i="20"/>
  <c r="J13710" i="20"/>
  <c r="J13709" i="20"/>
  <c r="J13708" i="20"/>
  <c r="J13707" i="20"/>
  <c r="J13706" i="20"/>
  <c r="J13703" i="20"/>
  <c r="J13702" i="20"/>
  <c r="J13701" i="20"/>
  <c r="J13700" i="20"/>
  <c r="J13699" i="20"/>
  <c r="J13698" i="20"/>
  <c r="J13695" i="20"/>
  <c r="J13694" i="20"/>
  <c r="J13693" i="20"/>
  <c r="J13692" i="20"/>
  <c r="J13691" i="20"/>
  <c r="J13690" i="20"/>
  <c r="J13687" i="20"/>
  <c r="J13686" i="20"/>
  <c r="J13685" i="20"/>
  <c r="J13684" i="20"/>
  <c r="J13683" i="20"/>
  <c r="J13682" i="20"/>
  <c r="J13679" i="20"/>
  <c r="J13678" i="20"/>
  <c r="J13677" i="20"/>
  <c r="J13676" i="20"/>
  <c r="J13675" i="20"/>
  <c r="J13674" i="20"/>
  <c r="J13606" i="20"/>
  <c r="J13605" i="20"/>
  <c r="J13604" i="20"/>
  <c r="J13603" i="20"/>
  <c r="J13602" i="20"/>
  <c r="J13601" i="20"/>
  <c r="J13600" i="20"/>
  <c r="J13599" i="20"/>
  <c r="J13598" i="20"/>
  <c r="J13596" i="20"/>
  <c r="J13595" i="20"/>
  <c r="J13594" i="20"/>
  <c r="J13593" i="20"/>
  <c r="J13592" i="20"/>
  <c r="J13591" i="20"/>
  <c r="J13589" i="20"/>
  <c r="J13588" i="20"/>
  <c r="J13587" i="20"/>
  <c r="J13586" i="20"/>
  <c r="J13585" i="20"/>
  <c r="J13584" i="20"/>
  <c r="J13583" i="20"/>
  <c r="J13582" i="20"/>
  <c r="J13581" i="20"/>
  <c r="J13580" i="20"/>
  <c r="J13578" i="20"/>
  <c r="J13577" i="20"/>
  <c r="J13576" i="20"/>
  <c r="J13575" i="20"/>
  <c r="J13574" i="20"/>
  <c r="J13573" i="20"/>
  <c r="J13572" i="20"/>
  <c r="J13571" i="20"/>
  <c r="J13570" i="20"/>
  <c r="J13569" i="20"/>
  <c r="J13568" i="20"/>
  <c r="J13567" i="20"/>
  <c r="J13566" i="20"/>
  <c r="J13563" i="20"/>
  <c r="J13562" i="20"/>
  <c r="J13561" i="20"/>
  <c r="J13560" i="20"/>
  <c r="J13559" i="20"/>
  <c r="J13558" i="20"/>
  <c r="J13557" i="20"/>
  <c r="J13556" i="20"/>
  <c r="J13554" i="20"/>
  <c r="J13553" i="20"/>
  <c r="J13552" i="20"/>
  <c r="J13551" i="20"/>
  <c r="J13550" i="20"/>
  <c r="J13549" i="20"/>
  <c r="J13548" i="20"/>
  <c r="J13547" i="20"/>
  <c r="J13546" i="20"/>
  <c r="J13545" i="20"/>
  <c r="J13544" i="20"/>
  <c r="J13543" i="20"/>
  <c r="J13542" i="20"/>
  <c r="J13541" i="20"/>
  <c r="J13539" i="20"/>
  <c r="J13538" i="20"/>
  <c r="J13537" i="20"/>
  <c r="J13536" i="20"/>
  <c r="J13535" i="20"/>
  <c r="J13533" i="20"/>
  <c r="J13532" i="20"/>
  <c r="J13531" i="20"/>
  <c r="J13530" i="20"/>
  <c r="J13529" i="20"/>
  <c r="J13528" i="20"/>
  <c r="J13527" i="20"/>
  <c r="J13525" i="20"/>
  <c r="J13524" i="20"/>
  <c r="J13523" i="20"/>
  <c r="J13522" i="20"/>
  <c r="J13521" i="20"/>
  <c r="J13520" i="20"/>
  <c r="J13519" i="20"/>
  <c r="J13518" i="20"/>
  <c r="J13517" i="20"/>
  <c r="J13516" i="20"/>
  <c r="J13514" i="20"/>
  <c r="J13513" i="20"/>
  <c r="J13512" i="20"/>
  <c r="J13511" i="20"/>
  <c r="J13510" i="20"/>
  <c r="J13509" i="20"/>
  <c r="J13508" i="20"/>
  <c r="J13507" i="20"/>
  <c r="J13506" i="20"/>
  <c r="J13504" i="20"/>
  <c r="J13503" i="20"/>
  <c r="J13502" i="20"/>
  <c r="J13501" i="20"/>
  <c r="J13500" i="20"/>
  <c r="J13498" i="20"/>
  <c r="J13497" i="20"/>
  <c r="J13496" i="20"/>
  <c r="J13495" i="20"/>
  <c r="J13494" i="20"/>
  <c r="J13493" i="20"/>
  <c r="J13492" i="20"/>
  <c r="J13491" i="20"/>
  <c r="J13490" i="20"/>
  <c r="J13488" i="20"/>
  <c r="J13487" i="20"/>
  <c r="J13486" i="20"/>
  <c r="J13485" i="20"/>
  <c r="J13484" i="20"/>
  <c r="J13482" i="20"/>
  <c r="J13481" i="20"/>
  <c r="J13480" i="20"/>
  <c r="J13479" i="20"/>
  <c r="J13478" i="20"/>
  <c r="J13476" i="20"/>
  <c r="J13475" i="20"/>
  <c r="J13474" i="20"/>
  <c r="J13473" i="20"/>
  <c r="J13472" i="20"/>
  <c r="J13470" i="20"/>
  <c r="J13469" i="20"/>
  <c r="J13468" i="20"/>
  <c r="J13467" i="20"/>
  <c r="J13466" i="20"/>
  <c r="J13465" i="20"/>
  <c r="J13463" i="20"/>
  <c r="J13462" i="20"/>
  <c r="J13461" i="20"/>
  <c r="J13460" i="20"/>
  <c r="J13459" i="20"/>
  <c r="J13458" i="20"/>
  <c r="J13456" i="20"/>
  <c r="J13455" i="20"/>
  <c r="J13454" i="20"/>
  <c r="J13453" i="20"/>
  <c r="J13452" i="20"/>
  <c r="J13451" i="20"/>
  <c r="J13450" i="20"/>
  <c r="J13449" i="20"/>
  <c r="J13448" i="20"/>
  <c r="J13446" i="20"/>
  <c r="J13445" i="20"/>
  <c r="J13444" i="20"/>
  <c r="J13443" i="20"/>
  <c r="J13442" i="20"/>
  <c r="J13441" i="20"/>
  <c r="J13440" i="20"/>
  <c r="J13439" i="20"/>
  <c r="J13438" i="20"/>
  <c r="J13436" i="20"/>
  <c r="J13435" i="20"/>
  <c r="J13434" i="20"/>
  <c r="J13433" i="20"/>
  <c r="J13432" i="20"/>
  <c r="J13431" i="20"/>
  <c r="J13429" i="20"/>
  <c r="J13428" i="20"/>
  <c r="J13427" i="20"/>
  <c r="J13426" i="20"/>
  <c r="J13425" i="20"/>
  <c r="J13424" i="20"/>
  <c r="J13422" i="20"/>
  <c r="J13421" i="20"/>
  <c r="J13420" i="20"/>
  <c r="J13419" i="20"/>
  <c r="J13418" i="20"/>
  <c r="J13417" i="20"/>
  <c r="J13415" i="20"/>
  <c r="J13414" i="20"/>
  <c r="J13413" i="20"/>
  <c r="J13412" i="20"/>
  <c r="J13411" i="20"/>
  <c r="J13410" i="20"/>
  <c r="J13408" i="20"/>
  <c r="J13407" i="20"/>
  <c r="J13406" i="20"/>
  <c r="J13405" i="20"/>
  <c r="J13404" i="20"/>
  <c r="J13403" i="20"/>
  <c r="J13402" i="20"/>
  <c r="J13401" i="20"/>
  <c r="J13400" i="20"/>
  <c r="J13399" i="20"/>
  <c r="J13397" i="20"/>
  <c r="J13396" i="20"/>
  <c r="J13395" i="20"/>
  <c r="J13394" i="20"/>
  <c r="J13393" i="20"/>
  <c r="J13392" i="20"/>
  <c r="J13391" i="20"/>
  <c r="J13390" i="20"/>
  <c r="J13389" i="20"/>
  <c r="J13388" i="20"/>
  <c r="J13386" i="20"/>
  <c r="J13385" i="20"/>
  <c r="J13384" i="20"/>
  <c r="J13383" i="20"/>
  <c r="J13382" i="20"/>
  <c r="J13381" i="20"/>
  <c r="J13380" i="20"/>
  <c r="J13379" i="20"/>
  <c r="J13378" i="20"/>
  <c r="J13377" i="20"/>
  <c r="J13375" i="20"/>
  <c r="J13374" i="20"/>
  <c r="J13373" i="20"/>
  <c r="J13372" i="20"/>
  <c r="J13371" i="20"/>
  <c r="J13370" i="20"/>
  <c r="J13369" i="20"/>
  <c r="J13368" i="20"/>
  <c r="J13367" i="20"/>
  <c r="J13366" i="20"/>
  <c r="J13326" i="20"/>
  <c r="J13325" i="20"/>
  <c r="J13324" i="20"/>
  <c r="J13323" i="20"/>
  <c r="J13322" i="20"/>
  <c r="J13320" i="20"/>
  <c r="J13319" i="20"/>
  <c r="J13318" i="20"/>
  <c r="J13317" i="20"/>
  <c r="J13316" i="20"/>
  <c r="J13315" i="20"/>
  <c r="J13314" i="20"/>
  <c r="J13313" i="20"/>
  <c r="J13312" i="20"/>
  <c r="J13310" i="20"/>
  <c r="J13309" i="20"/>
  <c r="J13308" i="20"/>
  <c r="J13307" i="20"/>
  <c r="J13306" i="20"/>
  <c r="J13304" i="20"/>
  <c r="J13303" i="20"/>
  <c r="J13302" i="20"/>
  <c r="J13301" i="20"/>
  <c r="J13299" i="20"/>
  <c r="J13298" i="20"/>
  <c r="J13297" i="20"/>
  <c r="J13296" i="20"/>
  <c r="J13295" i="20"/>
  <c r="J13294" i="20"/>
  <c r="J13293" i="20"/>
  <c r="J13292" i="20"/>
  <c r="J13290" i="20"/>
  <c r="J13289" i="20"/>
  <c r="J13288" i="20"/>
  <c r="J13286" i="20"/>
  <c r="J13285" i="20"/>
  <c r="J13284" i="20"/>
  <c r="J13283" i="20"/>
  <c r="J13282" i="20"/>
  <c r="J13280" i="20"/>
  <c r="J13279" i="20"/>
  <c r="J13278" i="20"/>
  <c r="J13277" i="20"/>
  <c r="J13276" i="20"/>
  <c r="J13274" i="20"/>
  <c r="J13273" i="20"/>
  <c r="J13272" i="20"/>
  <c r="J13271" i="20"/>
  <c r="J13270" i="20"/>
  <c r="J13268" i="20"/>
  <c r="J13267" i="20"/>
  <c r="J13266" i="20"/>
  <c r="J13265" i="20"/>
  <c r="J13264" i="20"/>
  <c r="J13263" i="20"/>
  <c r="J13261" i="20"/>
  <c r="J13260" i="20"/>
  <c r="J13259" i="20"/>
  <c r="J13258" i="20"/>
  <c r="J13257" i="20"/>
  <c r="J13256" i="20"/>
  <c r="J13254" i="20"/>
  <c r="J13253" i="20"/>
  <c r="J13252" i="20"/>
  <c r="J13251" i="20"/>
  <c r="J13250" i="20"/>
  <c r="J13248" i="20"/>
  <c r="J13247" i="20"/>
  <c r="J13246" i="20"/>
  <c r="J13245" i="20"/>
  <c r="J13244" i="20"/>
  <c r="J13242" i="20"/>
  <c r="J13241" i="20"/>
  <c r="J13240" i="20"/>
  <c r="J13239" i="20"/>
  <c r="J13238" i="20"/>
  <c r="J13236" i="20"/>
  <c r="J13235" i="20"/>
  <c r="J13234" i="20"/>
  <c r="J13233" i="20"/>
  <c r="J13232" i="20"/>
  <c r="J13231" i="20"/>
  <c r="J13229" i="20"/>
  <c r="J13228" i="20"/>
  <c r="J13227" i="20"/>
  <c r="J13226" i="20"/>
  <c r="J13225" i="20"/>
  <c r="J13224" i="20"/>
  <c r="J13223" i="20"/>
  <c r="J13222" i="20"/>
  <c r="J13220" i="20"/>
  <c r="J13219" i="20"/>
  <c r="J13218" i="20"/>
  <c r="J13217" i="20"/>
  <c r="J13216" i="20"/>
  <c r="J13215" i="20"/>
  <c r="J13214" i="20"/>
  <c r="J13213" i="20"/>
  <c r="J13211" i="20"/>
  <c r="J13210" i="20"/>
  <c r="J13209" i="20"/>
  <c r="J13208" i="20"/>
  <c r="J13207" i="20"/>
  <c r="J13206" i="20"/>
  <c r="J13205" i="20"/>
  <c r="J13203" i="20"/>
  <c r="J13202" i="20"/>
  <c r="J13201" i="20"/>
  <c r="J13200" i="20"/>
  <c r="J13199" i="20"/>
  <c r="J13197" i="20"/>
  <c r="J13196" i="20"/>
  <c r="J13195" i="20"/>
  <c r="J13194" i="20"/>
  <c r="J13193" i="20"/>
  <c r="J13191" i="20"/>
  <c r="J13190" i="20"/>
  <c r="J13189" i="20"/>
  <c r="J13188" i="20"/>
  <c r="J13187" i="20"/>
  <c r="J13185" i="20"/>
  <c r="J13184" i="20"/>
  <c r="J13183" i="20"/>
  <c r="J13182" i="20"/>
  <c r="J13181" i="20"/>
  <c r="J13180" i="20"/>
  <c r="J13179" i="20"/>
  <c r="J13177" i="20"/>
  <c r="J13176" i="20"/>
  <c r="J13175" i="20"/>
  <c r="J13174" i="20"/>
  <c r="J13173" i="20"/>
  <c r="J13172" i="20"/>
  <c r="J13171" i="20"/>
  <c r="J13169" i="20"/>
  <c r="J13168" i="20"/>
  <c r="J13167" i="20"/>
  <c r="J13166" i="20"/>
  <c r="J13165" i="20"/>
  <c r="J13164" i="20"/>
  <c r="J13163" i="20"/>
  <c r="J13162" i="20"/>
  <c r="J13161" i="20"/>
  <c r="J13160" i="20"/>
  <c r="J13158" i="20"/>
  <c r="J13157" i="20"/>
  <c r="J13156" i="20"/>
  <c r="J13155" i="20"/>
  <c r="J13154" i="20"/>
  <c r="J13153" i="20"/>
  <c r="J13152" i="20"/>
  <c r="J13151" i="20"/>
  <c r="J13150" i="20"/>
  <c r="J13149" i="20"/>
  <c r="J13144" i="20"/>
  <c r="J13143" i="20"/>
  <c r="J13142" i="20"/>
  <c r="J13141" i="20"/>
  <c r="J13139" i="20"/>
  <c r="J13137" i="20"/>
  <c r="J13116" i="20"/>
  <c r="J13115" i="20"/>
  <c r="J13114" i="20"/>
  <c r="J13113" i="20"/>
  <c r="J13112" i="20"/>
  <c r="J13110" i="20"/>
  <c r="J13109" i="20"/>
  <c r="J13108" i="20"/>
  <c r="J13107" i="20"/>
  <c r="J13106" i="20"/>
  <c r="J13104" i="20"/>
  <c r="J13103" i="20"/>
  <c r="J13102" i="20"/>
  <c r="J13101" i="20"/>
  <c r="J13099" i="20"/>
  <c r="J13098" i="20"/>
  <c r="J13097" i="20"/>
  <c r="J13096" i="20"/>
  <c r="J13094" i="20"/>
  <c r="J13093" i="20"/>
  <c r="J13092" i="20"/>
  <c r="J13091" i="20"/>
  <c r="J13090" i="20"/>
  <c r="J13088" i="20"/>
  <c r="J13087" i="20"/>
  <c r="J13086" i="20"/>
  <c r="J13085" i="20"/>
  <c r="J13084" i="20"/>
  <c r="J13083" i="20"/>
  <c r="J13082" i="20"/>
  <c r="J13080" i="20"/>
  <c r="J13079" i="20"/>
  <c r="J13078" i="20"/>
  <c r="J13077" i="20"/>
  <c r="J13076" i="20"/>
  <c r="J13075" i="20"/>
  <c r="J13074" i="20"/>
  <c r="J13073" i="20"/>
  <c r="J13070" i="20"/>
  <c r="J13069" i="20"/>
  <c r="J13068" i="20"/>
  <c r="J13067" i="20"/>
  <c r="J13066" i="20"/>
  <c r="J13065" i="20"/>
  <c r="J13064" i="20"/>
  <c r="J13063" i="20"/>
  <c r="J13060" i="20"/>
  <c r="J13059" i="20"/>
  <c r="J13058" i="20"/>
  <c r="J13057" i="20"/>
  <c r="J13056" i="20"/>
  <c r="J13055" i="20"/>
  <c r="J13054" i="20"/>
  <c r="J13053" i="20"/>
  <c r="J13050" i="20"/>
  <c r="J13049" i="20"/>
  <c r="J13048" i="20"/>
  <c r="J13047" i="20"/>
  <c r="J13046" i="20"/>
  <c r="J13045" i="20"/>
  <c r="J13044" i="20"/>
  <c r="J13043" i="20"/>
  <c r="J13042" i="20"/>
  <c r="J13039" i="20"/>
  <c r="J13038" i="20"/>
  <c r="J13037" i="20"/>
  <c r="J13036" i="20"/>
  <c r="J13035" i="20"/>
  <c r="J13034" i="20"/>
  <c r="J13033" i="20"/>
  <c r="J13032" i="20"/>
  <c r="J13031" i="20"/>
  <c r="J13028" i="20"/>
  <c r="J13027" i="20"/>
  <c r="J13026" i="20"/>
  <c r="J13025" i="20"/>
  <c r="J13024" i="20"/>
  <c r="J13023" i="20"/>
  <c r="J13022" i="20"/>
  <c r="J13021" i="20"/>
  <c r="J13020" i="20"/>
  <c r="J13017" i="20"/>
  <c r="J13016" i="20"/>
  <c r="J13015" i="20"/>
  <c r="J13014" i="20"/>
  <c r="J13013" i="20"/>
  <c r="J13011" i="20"/>
  <c r="J13010" i="20"/>
  <c r="J13009" i="20"/>
  <c r="J13008" i="20"/>
  <c r="J13007" i="20"/>
  <c r="J13005" i="20"/>
  <c r="J13004" i="20"/>
  <c r="J13003" i="20"/>
  <c r="J13002" i="20"/>
  <c r="J13001" i="20"/>
  <c r="J12999" i="20"/>
  <c r="J12998" i="20"/>
  <c r="J12997" i="20"/>
  <c r="J12996" i="20"/>
  <c r="J12995" i="20"/>
  <c r="J12993" i="20"/>
  <c r="J12992" i="20"/>
  <c r="J12991" i="20"/>
  <c r="J12990" i="20"/>
  <c r="J12989" i="20"/>
  <c r="J12987" i="20"/>
  <c r="J12986" i="20"/>
  <c r="J12985" i="20"/>
  <c r="J12984" i="20"/>
  <c r="J12983" i="20"/>
  <c r="J12981" i="20"/>
  <c r="J12980" i="20"/>
  <c r="J12979" i="20"/>
  <c r="J12978" i="20"/>
  <c r="J12977" i="20"/>
  <c r="J12976" i="20"/>
  <c r="J12974" i="20"/>
  <c r="J12973" i="20"/>
  <c r="J12972" i="20"/>
  <c r="J12971" i="20"/>
  <c r="J12970" i="20"/>
  <c r="J12967" i="20"/>
  <c r="J12966" i="20"/>
  <c r="J12965" i="20"/>
  <c r="J12964" i="20"/>
  <c r="J12963" i="20"/>
  <c r="J12961" i="20"/>
  <c r="J12960" i="20"/>
  <c r="J12959" i="20"/>
  <c r="J12958" i="20"/>
  <c r="J12957" i="20"/>
  <c r="J12956" i="20"/>
  <c r="J12954" i="20"/>
  <c r="J12953" i="20"/>
  <c r="J12952" i="20"/>
  <c r="J12951" i="20"/>
  <c r="J12950" i="20"/>
  <c r="J12949" i="20"/>
  <c r="J12947" i="20"/>
  <c r="J12946" i="20"/>
  <c r="J12945" i="20"/>
  <c r="J12943" i="20"/>
  <c r="J12942" i="20"/>
  <c r="J12941" i="20"/>
  <c r="J12940" i="20"/>
  <c r="J12939" i="20"/>
  <c r="J12938" i="20"/>
  <c r="J12937" i="20"/>
  <c r="J12935" i="20"/>
  <c r="J12934" i="20"/>
  <c r="J12933" i="20"/>
  <c r="J12932" i="20"/>
  <c r="J12931" i="20"/>
  <c r="J12930" i="20"/>
  <c r="J12929" i="20"/>
  <c r="J12927" i="20"/>
  <c r="J12926" i="20"/>
  <c r="J12925" i="20"/>
  <c r="J12924" i="20"/>
  <c r="J12923" i="20"/>
  <c r="J12922" i="20"/>
  <c r="J12921" i="20"/>
  <c r="J12919" i="20"/>
  <c r="J12918" i="20"/>
  <c r="J12917" i="20"/>
  <c r="J12916" i="20"/>
  <c r="J12915" i="20"/>
  <c r="J12914" i="20"/>
  <c r="J12913" i="20"/>
  <c r="J12911" i="20"/>
  <c r="J12910" i="20"/>
  <c r="J12909" i="20"/>
  <c r="J12908" i="20"/>
  <c r="J12907" i="20"/>
  <c r="J12906" i="20"/>
  <c r="J12905" i="20"/>
  <c r="J12903" i="20"/>
  <c r="J12902" i="20"/>
  <c r="J12901" i="20"/>
  <c r="J12900" i="20"/>
  <c r="J12899" i="20"/>
  <c r="J12898" i="20"/>
  <c r="J12897" i="20"/>
  <c r="J12895" i="20"/>
  <c r="J12894" i="20"/>
  <c r="J12893" i="20"/>
  <c r="J12892" i="20"/>
  <c r="J12891" i="20"/>
  <c r="J12890" i="20"/>
  <c r="J12889" i="20"/>
  <c r="J12887" i="20"/>
  <c r="J12886" i="20"/>
  <c r="J12885" i="20"/>
  <c r="J12884" i="20"/>
  <c r="J12883" i="20"/>
  <c r="J12882" i="20"/>
  <c r="J12881" i="20"/>
  <c r="J12879" i="20"/>
  <c r="J12878" i="20"/>
  <c r="J12877" i="20"/>
  <c r="J12876" i="20"/>
  <c r="J12875" i="20"/>
  <c r="J12874" i="20"/>
  <c r="J12873" i="20"/>
  <c r="J12871" i="20"/>
  <c r="J12870" i="20"/>
  <c r="J12869" i="20"/>
  <c r="J12868" i="20"/>
  <c r="J12867" i="20"/>
  <c r="J12866" i="20"/>
  <c r="J12865" i="20"/>
  <c r="J12863" i="20"/>
  <c r="J12862" i="20"/>
  <c r="J12861" i="20"/>
  <c r="J12860" i="20"/>
  <c r="J12859" i="20"/>
  <c r="J12858" i="20"/>
  <c r="J12857" i="20"/>
  <c r="J12855" i="20"/>
  <c r="J12854" i="20"/>
  <c r="J12853" i="20"/>
  <c r="J12852" i="20"/>
  <c r="J12851" i="20"/>
  <c r="J12850" i="20"/>
  <c r="J12849" i="20"/>
  <c r="J12847" i="20"/>
  <c r="J12846" i="20"/>
  <c r="J12845" i="20"/>
  <c r="J12844" i="20"/>
  <c r="J12843" i="20"/>
  <c r="J12842" i="20"/>
  <c r="J12841" i="20"/>
  <c r="J12839" i="20"/>
  <c r="J12838" i="20"/>
  <c r="J12837" i="20"/>
  <c r="J12836" i="20"/>
  <c r="J12835" i="20"/>
  <c r="J12834" i="20"/>
  <c r="J12833" i="20"/>
  <c r="J12831" i="20"/>
  <c r="J12830" i="20"/>
  <c r="J12829" i="20"/>
  <c r="J12828" i="20"/>
  <c r="J12827" i="20"/>
  <c r="J12826" i="20"/>
  <c r="J12825" i="20"/>
  <c r="J12824" i="20"/>
  <c r="J12823" i="20"/>
  <c r="J12821" i="20"/>
  <c r="J12820" i="20"/>
  <c r="J12819" i="20"/>
  <c r="J12818" i="20"/>
  <c r="J12817" i="20"/>
  <c r="J12816" i="20"/>
  <c r="J12815" i="20"/>
  <c r="J12814" i="20"/>
  <c r="J12813" i="20"/>
  <c r="J12811" i="20"/>
  <c r="J12810" i="20"/>
  <c r="J12809" i="20"/>
  <c r="J12808" i="20"/>
  <c r="J12807" i="20"/>
  <c r="J12806" i="20"/>
  <c r="J12805" i="20"/>
  <c r="J12804" i="20"/>
  <c r="J12803" i="20"/>
  <c r="J12801" i="20"/>
  <c r="J12800" i="20"/>
  <c r="J12799" i="20"/>
  <c r="J12798" i="20"/>
  <c r="J12797" i="20"/>
  <c r="J12796" i="20"/>
  <c r="J12795" i="20"/>
  <c r="J12794" i="20"/>
  <c r="J12793" i="20"/>
  <c r="J12791" i="20"/>
  <c r="J12790" i="20"/>
  <c r="J12789" i="20"/>
  <c r="J12788" i="20"/>
  <c r="J12787" i="20"/>
  <c r="J12786" i="20"/>
  <c r="J12783" i="20"/>
  <c r="J12782" i="20"/>
  <c r="J12781" i="20"/>
  <c r="J12780" i="20"/>
  <c r="J12779" i="20"/>
  <c r="J12778" i="20"/>
  <c r="J12775" i="20"/>
  <c r="J12774" i="20"/>
  <c r="J12773" i="20"/>
  <c r="J12772" i="20"/>
  <c r="J12771" i="20"/>
  <c r="J12770" i="20"/>
  <c r="J12767" i="20"/>
  <c r="J12766" i="20"/>
  <c r="J12765" i="20"/>
  <c r="J12764" i="20"/>
  <c r="J12763" i="20"/>
  <c r="J12762" i="20"/>
  <c r="J12759" i="20"/>
  <c r="J12757" i="20"/>
  <c r="J12755" i="20"/>
  <c r="J12753" i="20"/>
  <c r="J12752" i="20"/>
  <c r="J12751" i="20"/>
  <c r="J12750" i="20"/>
  <c r="J12749" i="20"/>
  <c r="J12748" i="20"/>
  <c r="J12747" i="20"/>
  <c r="J12746" i="20"/>
  <c r="J12744" i="20"/>
  <c r="J12743" i="20"/>
  <c r="J12742" i="20"/>
  <c r="J12741" i="20"/>
  <c r="J12740" i="20"/>
  <c r="J12739" i="20"/>
  <c r="J12738" i="20"/>
  <c r="J12737" i="20"/>
  <c r="J12735" i="20"/>
  <c r="J12734" i="20"/>
  <c r="J12733" i="20"/>
  <c r="J12732" i="20"/>
  <c r="J12731" i="20"/>
  <c r="J12730" i="20"/>
  <c r="J12729" i="20"/>
  <c r="J12728" i="20"/>
  <c r="J12726" i="20"/>
  <c r="J12725" i="20"/>
  <c r="J12724" i="20"/>
  <c r="J12723" i="20"/>
  <c r="J12722" i="20"/>
  <c r="J12721" i="20"/>
  <c r="J12720" i="20"/>
  <c r="J12719" i="20"/>
  <c r="J12717" i="20"/>
  <c r="J12716" i="20"/>
  <c r="J12715" i="20"/>
  <c r="J12714" i="20"/>
  <c r="J12713" i="20"/>
  <c r="J12712" i="20"/>
  <c r="J12711" i="20"/>
  <c r="J12710" i="20"/>
  <c r="J12709" i="20"/>
  <c r="J12707" i="20"/>
  <c r="J12706" i="20"/>
  <c r="J12705" i="20"/>
  <c r="J12704" i="20"/>
  <c r="J12703" i="20"/>
  <c r="J12702" i="20"/>
  <c r="J12701" i="20"/>
  <c r="J12700" i="20"/>
  <c r="J12699" i="20"/>
  <c r="J12697" i="20"/>
  <c r="J12696" i="20"/>
  <c r="J12695" i="20"/>
  <c r="J12694" i="20"/>
  <c r="J12693" i="20"/>
  <c r="J12692" i="20"/>
  <c r="J12691" i="20"/>
  <c r="J12690" i="20"/>
  <c r="J12689" i="20"/>
  <c r="J12687" i="20"/>
  <c r="J12686" i="20"/>
  <c r="J12685" i="20"/>
  <c r="J12684" i="20"/>
  <c r="J12683" i="20"/>
  <c r="J12682" i="20"/>
  <c r="J12681" i="20"/>
  <c r="J12680" i="20"/>
  <c r="J12679" i="20"/>
  <c r="J12677" i="20"/>
  <c r="J12676" i="20"/>
  <c r="J12675" i="20"/>
  <c r="J12674" i="20"/>
  <c r="J12673" i="20"/>
  <c r="J12672" i="20"/>
  <c r="J12671" i="20"/>
  <c r="J12670" i="20"/>
  <c r="J12669" i="20"/>
  <c r="J12513" i="20"/>
  <c r="J12512" i="20"/>
  <c r="J12510" i="20"/>
  <c r="J12509" i="20"/>
  <c r="J12508" i="20"/>
  <c r="J12507" i="20"/>
  <c r="J12506" i="20"/>
  <c r="J12505" i="20"/>
  <c r="J12503" i="20"/>
  <c r="J12502" i="20"/>
  <c r="J12501" i="20"/>
  <c r="J12500" i="20"/>
  <c r="J12499" i="20"/>
  <c r="J12498" i="20"/>
  <c r="J12496" i="20"/>
  <c r="J12495" i="20"/>
  <c r="J12494" i="20"/>
  <c r="J12493" i="20"/>
  <c r="J12492" i="20"/>
  <c r="J12491" i="20"/>
  <c r="J12490" i="20"/>
  <c r="J12489" i="20"/>
  <c r="J12487" i="20"/>
  <c r="J12486" i="20"/>
  <c r="J12485" i="20"/>
  <c r="J12484" i="20"/>
  <c r="J12482" i="20"/>
  <c r="J12481" i="20"/>
  <c r="J12480" i="20"/>
  <c r="J12479" i="20"/>
  <c r="J12478" i="20"/>
  <c r="J12477" i="20"/>
  <c r="J12476" i="20"/>
  <c r="J12475" i="20"/>
  <c r="J12474" i="20"/>
  <c r="J12473" i="20"/>
  <c r="J12472" i="20"/>
  <c r="J12471" i="20"/>
  <c r="J12468" i="20"/>
  <c r="J12467" i="20"/>
  <c r="J12466" i="20"/>
  <c r="J12465" i="20"/>
  <c r="J12464" i="20"/>
  <c r="J12463" i="20"/>
  <c r="J12462" i="20"/>
  <c r="J12461" i="20"/>
  <c r="J12460" i="20"/>
  <c r="J12459" i="20"/>
  <c r="J12458" i="20"/>
  <c r="J12457" i="20"/>
  <c r="J12456" i="20"/>
  <c r="J12453" i="20"/>
  <c r="J12452" i="20"/>
  <c r="J12451" i="20"/>
  <c r="J12450" i="20"/>
  <c r="J12449" i="20"/>
  <c r="J12448" i="20"/>
  <c r="J12447" i="20"/>
  <c r="J12446" i="20"/>
  <c r="J12444" i="20"/>
  <c r="J12443" i="20"/>
  <c r="J12442" i="20"/>
  <c r="J12441" i="20"/>
  <c r="J12440" i="20"/>
  <c r="J12439" i="20"/>
  <c r="J12438" i="20"/>
  <c r="J12437" i="20"/>
  <c r="J12436" i="20"/>
  <c r="J12435" i="20"/>
  <c r="J12434" i="20"/>
  <c r="J12433" i="20"/>
  <c r="J12430" i="20"/>
  <c r="J12429" i="20"/>
  <c r="J12428" i="20"/>
  <c r="J12427" i="20"/>
  <c r="J12426" i="20"/>
  <c r="J12424" i="20"/>
  <c r="J12422" i="20"/>
  <c r="J12421" i="20"/>
  <c r="J12420" i="20"/>
  <c r="J12419" i="20"/>
  <c r="J12418" i="20"/>
  <c r="J12417" i="20"/>
  <c r="J12416" i="20"/>
  <c r="J12415" i="20"/>
  <c r="J12414" i="20"/>
  <c r="J12412" i="20"/>
  <c r="J12411" i="20"/>
  <c r="J12410" i="20"/>
  <c r="J12409" i="20"/>
  <c r="J12408" i="20"/>
  <c r="J12407" i="20"/>
  <c r="J12406" i="20"/>
  <c r="J12405" i="20"/>
  <c r="J12404" i="20"/>
  <c r="J12403" i="20"/>
  <c r="J12402" i="20"/>
  <c r="J12401" i="20"/>
  <c r="J12400" i="20"/>
  <c r="J12397" i="20"/>
  <c r="J12396" i="20"/>
  <c r="J12395" i="20"/>
  <c r="J12394" i="20"/>
  <c r="J12393" i="20"/>
  <c r="J12391" i="20"/>
  <c r="J12390" i="20"/>
  <c r="J12389" i="20"/>
  <c r="J12388" i="20"/>
  <c r="J12387" i="20"/>
  <c r="J12386" i="20"/>
  <c r="J12385" i="20"/>
  <c r="J12384" i="20"/>
  <c r="J12383" i="20"/>
  <c r="J12382" i="20"/>
  <c r="J12379" i="20"/>
  <c r="J12378" i="20"/>
  <c r="J12377" i="20"/>
  <c r="J12376" i="20"/>
  <c r="J12375" i="20"/>
  <c r="J12374" i="20"/>
  <c r="J12373" i="20"/>
  <c r="J12372" i="20"/>
  <c r="J12371" i="20"/>
  <c r="J12369" i="20"/>
  <c r="J12368" i="20"/>
  <c r="J12367" i="20"/>
  <c r="J12366" i="20"/>
  <c r="J12365" i="20"/>
  <c r="J12364" i="20"/>
  <c r="J12363" i="20"/>
  <c r="J12362" i="20"/>
  <c r="J12361" i="20"/>
  <c r="J12360" i="20"/>
  <c r="J12359" i="20"/>
  <c r="J12356" i="20"/>
  <c r="J12355" i="20"/>
  <c r="J12354" i="20"/>
  <c r="J12353" i="20"/>
  <c r="J12352" i="20"/>
  <c r="J12351" i="20"/>
  <c r="J12350" i="20"/>
  <c r="J12349" i="20"/>
  <c r="J12348" i="20"/>
  <c r="J12347" i="20"/>
  <c r="J12344" i="20"/>
  <c r="J12343" i="20"/>
  <c r="J12342" i="20"/>
  <c r="J12341" i="20"/>
  <c r="J12340" i="20"/>
  <c r="J12339" i="20"/>
  <c r="J12337" i="20"/>
  <c r="J12336" i="20"/>
  <c r="J12335" i="20"/>
  <c r="J12334" i="20"/>
  <c r="J12333" i="20"/>
  <c r="J12332" i="20"/>
  <c r="J12331" i="20"/>
  <c r="J12330" i="20"/>
  <c r="J12327" i="20"/>
  <c r="J12326" i="20"/>
  <c r="J12325" i="20"/>
  <c r="J12324" i="20"/>
  <c r="J12323" i="20"/>
  <c r="J12322" i="20"/>
  <c r="J12320" i="20"/>
  <c r="J12319" i="20"/>
  <c r="J12318" i="20"/>
  <c r="J12317" i="20"/>
  <c r="J12316" i="20"/>
  <c r="J12315" i="20"/>
  <c r="J12313" i="20"/>
  <c r="J12312" i="20"/>
  <c r="J12311" i="20"/>
  <c r="J12310" i="20"/>
  <c r="J12309" i="20"/>
  <c r="J12308" i="20"/>
  <c r="J12307" i="20"/>
  <c r="J12306" i="20"/>
  <c r="J12303" i="20"/>
  <c r="J12302" i="20"/>
  <c r="J12301" i="20"/>
  <c r="J12300" i="20"/>
  <c r="J12299" i="20"/>
  <c r="J12298" i="20"/>
  <c r="J12297" i="20"/>
  <c r="J12296" i="20"/>
  <c r="J12294" i="20"/>
  <c r="J12293" i="20"/>
  <c r="J12292" i="20"/>
  <c r="J12291" i="20"/>
  <c r="J12290" i="20"/>
  <c r="J12287" i="20"/>
  <c r="J12286" i="20"/>
  <c r="J12285" i="20"/>
  <c r="J12284" i="20"/>
  <c r="J12283" i="20"/>
  <c r="J12282" i="20"/>
  <c r="J12281" i="20"/>
  <c r="J12280" i="20"/>
  <c r="J12278" i="20"/>
  <c r="J12277" i="20"/>
  <c r="J12276" i="20"/>
  <c r="J12275" i="20"/>
  <c r="J12274" i="20"/>
  <c r="J12273" i="20"/>
  <c r="J12271" i="20"/>
  <c r="J12270" i="20"/>
  <c r="J12269" i="20"/>
  <c r="J12268" i="20"/>
  <c r="J12267" i="20"/>
  <c r="J12266" i="20"/>
  <c r="J12265" i="20"/>
  <c r="J12264" i="20"/>
  <c r="J12263" i="20"/>
  <c r="J12261" i="20"/>
  <c r="J12260" i="20"/>
  <c r="J12259" i="20"/>
  <c r="J12258" i="20"/>
  <c r="J12257" i="20"/>
  <c r="J12256" i="20"/>
  <c r="J12255" i="20"/>
  <c r="J12254" i="20"/>
  <c r="J12252" i="20"/>
  <c r="J12251" i="20"/>
  <c r="J12250" i="20"/>
  <c r="J12249" i="20"/>
  <c r="J12248" i="20"/>
  <c r="J12247" i="20"/>
  <c r="J12246" i="20"/>
  <c r="J12245" i="20"/>
  <c r="J12243" i="20"/>
  <c r="J12242" i="20"/>
  <c r="J12241" i="20"/>
  <c r="J12240" i="20"/>
  <c r="J12239" i="20"/>
  <c r="J12238" i="20"/>
  <c r="J12237" i="20"/>
  <c r="J12236" i="20"/>
  <c r="J12235" i="20"/>
  <c r="J12233" i="20"/>
  <c r="J12232" i="20"/>
  <c r="J12231" i="20"/>
  <c r="J12230" i="20"/>
  <c r="J12229" i="20"/>
  <c r="J12228" i="20"/>
  <c r="J12227" i="20"/>
  <c r="J12226" i="20"/>
  <c r="J12224" i="20"/>
  <c r="J12223" i="20"/>
  <c r="J12222" i="20"/>
  <c r="J12221" i="20"/>
  <c r="J12220" i="20"/>
  <c r="J12219" i="20"/>
  <c r="J12218" i="20"/>
  <c r="J12217" i="20"/>
  <c r="J12216" i="20"/>
  <c r="J12214" i="20"/>
  <c r="J12213" i="20"/>
  <c r="J12212" i="20"/>
  <c r="J12211" i="20"/>
  <c r="J12210" i="20"/>
  <c r="J12209" i="20"/>
  <c r="J12208" i="20"/>
  <c r="J12207" i="20"/>
  <c r="J12205" i="20"/>
  <c r="J12204" i="20"/>
  <c r="J12203" i="20"/>
  <c r="J12202" i="20"/>
  <c r="J12201" i="20"/>
  <c r="J12200" i="20"/>
  <c r="J12199" i="20"/>
  <c r="J12198" i="20"/>
  <c r="J12196" i="20"/>
  <c r="J12195" i="20"/>
  <c r="J12194" i="20"/>
  <c r="J12193" i="20"/>
  <c r="J12192" i="20"/>
  <c r="J12191" i="20"/>
  <c r="J12190" i="20"/>
  <c r="J12189" i="20"/>
  <c r="J12188" i="20"/>
  <c r="J12187" i="20"/>
  <c r="J12186" i="20"/>
  <c r="J12185" i="20"/>
  <c r="J12184" i="20"/>
  <c r="J12182" i="20"/>
  <c r="J12181" i="20"/>
  <c r="J12180" i="20"/>
  <c r="J12179" i="20"/>
  <c r="J12178" i="20"/>
  <c r="J12177" i="20"/>
  <c r="J12176" i="20"/>
  <c r="J12174" i="20"/>
  <c r="J12173" i="20"/>
  <c r="J12172" i="20"/>
  <c r="J12171" i="20"/>
  <c r="J12170" i="20"/>
  <c r="J12169" i="20"/>
  <c r="J12168" i="20"/>
  <c r="J12167" i="20"/>
  <c r="J12166" i="20"/>
  <c r="J12164" i="20"/>
  <c r="J12163" i="20"/>
  <c r="J12162" i="20"/>
  <c r="J12161" i="20"/>
  <c r="J12160" i="20"/>
  <c r="J12159" i="20"/>
  <c r="J12158" i="20"/>
  <c r="J12157" i="20"/>
  <c r="J12156" i="20"/>
  <c r="J12154" i="20"/>
  <c r="J12153" i="20"/>
  <c r="J12152" i="20"/>
  <c r="J12151" i="20"/>
  <c r="J12150" i="20"/>
  <c r="J12149" i="20"/>
  <c r="J12148" i="20"/>
  <c r="J12147" i="20"/>
  <c r="J12146" i="20"/>
  <c r="J12144" i="20"/>
  <c r="J12143" i="20"/>
  <c r="J12142" i="20"/>
  <c r="J12141" i="20"/>
  <c r="J12140" i="20"/>
  <c r="J12139" i="20"/>
  <c r="J12138" i="20"/>
  <c r="J12137" i="20"/>
  <c r="J12136" i="20"/>
  <c r="J12134" i="20"/>
  <c r="J12133" i="20"/>
  <c r="J12132" i="20"/>
  <c r="J12131" i="20"/>
  <c r="J12130" i="20"/>
  <c r="J12129" i="20"/>
  <c r="J12128" i="20"/>
  <c r="J12127" i="20"/>
  <c r="J12126" i="20"/>
  <c r="J12124" i="20"/>
  <c r="J12123" i="20"/>
  <c r="J12122" i="20"/>
  <c r="J12121" i="20"/>
  <c r="J12120" i="20"/>
  <c r="J12119" i="20"/>
  <c r="J12118" i="20"/>
  <c r="J12117" i="20"/>
  <c r="J12116" i="20"/>
  <c r="J12114" i="20"/>
  <c r="J12113" i="20"/>
  <c r="J12112" i="20"/>
  <c r="J12111" i="20"/>
  <c r="J12110" i="20"/>
  <c r="J12109" i="20"/>
  <c r="J12108" i="20"/>
  <c r="J12107" i="20"/>
  <c r="J12106" i="20"/>
  <c r="J12104" i="20"/>
  <c r="J12103" i="20"/>
  <c r="J12102" i="20"/>
  <c r="J12101" i="20"/>
  <c r="J12100" i="20"/>
  <c r="J12099" i="20"/>
  <c r="J12098" i="20"/>
  <c r="J12097" i="20"/>
  <c r="J12096" i="20"/>
  <c r="J12094" i="20"/>
  <c r="J12093" i="20"/>
  <c r="J12092" i="20"/>
  <c r="J12091" i="20"/>
  <c r="J12090" i="20"/>
  <c r="J12089" i="20"/>
  <c r="J12088" i="20"/>
  <c r="J12087" i="20"/>
  <c r="J12086" i="20"/>
  <c r="J12084" i="20"/>
  <c r="J12083" i="20"/>
  <c r="J12082" i="20"/>
  <c r="J12081" i="20"/>
  <c r="J12080" i="20"/>
  <c r="J12079" i="20"/>
  <c r="J12078" i="20"/>
  <c r="J12077" i="20"/>
  <c r="J12076" i="20"/>
  <c r="J12075" i="20"/>
  <c r="J12074" i="20"/>
  <c r="J12072" i="20"/>
  <c r="J12071" i="20"/>
  <c r="J12070" i="20"/>
  <c r="J12069" i="20"/>
  <c r="J12068" i="20"/>
  <c r="J12067" i="20"/>
  <c r="J12066" i="20"/>
  <c r="J12065" i="20"/>
  <c r="J12063" i="20"/>
  <c r="J12062" i="20"/>
  <c r="J12061" i="20"/>
  <c r="J12060" i="20"/>
  <c r="J12059" i="20"/>
  <c r="J12058" i="20"/>
  <c r="J12057" i="20"/>
  <c r="J12056" i="20"/>
  <c r="J12055" i="20"/>
  <c r="J12053" i="20"/>
  <c r="J12052" i="20"/>
  <c r="J12051" i="20"/>
  <c r="J12050" i="20"/>
  <c r="J12049" i="20"/>
  <c r="J12048" i="20"/>
  <c r="J12047" i="20"/>
  <c r="J12046" i="20"/>
  <c r="J12045" i="20"/>
  <c r="J12043" i="20"/>
  <c r="J12042" i="20"/>
  <c r="J12041" i="20"/>
  <c r="J12040" i="20"/>
  <c r="J12039" i="20"/>
  <c r="J12038" i="20"/>
  <c r="J12037" i="20"/>
  <c r="J12036" i="20"/>
  <c r="J12035" i="20"/>
  <c r="J12033" i="20"/>
  <c r="J12032" i="20"/>
  <c r="J12031" i="20"/>
  <c r="J12030" i="20"/>
  <c r="J12029" i="20"/>
  <c r="J12028" i="20"/>
  <c r="J12027" i="20"/>
  <c r="J12026" i="20"/>
  <c r="J12025" i="20"/>
  <c r="J12023" i="20"/>
  <c r="J12022" i="20"/>
  <c r="J12021" i="20"/>
  <c r="J12020" i="20"/>
  <c r="J12019" i="20"/>
  <c r="J12018" i="20"/>
  <c r="J12017" i="20"/>
  <c r="J12016" i="20"/>
  <c r="J12015" i="20"/>
  <c r="J12013" i="20"/>
  <c r="J12012" i="20"/>
  <c r="J12011" i="20"/>
  <c r="J12010" i="20"/>
  <c r="J12009" i="20"/>
  <c r="J12008" i="20"/>
  <c r="J12007" i="20"/>
  <c r="J12006" i="20"/>
  <c r="J12004" i="20"/>
  <c r="J12003" i="20"/>
  <c r="J12002" i="20"/>
  <c r="J12001" i="20"/>
  <c r="J12000" i="20"/>
  <c r="J11999" i="20"/>
  <c r="J11997" i="20"/>
  <c r="J11996" i="20"/>
  <c r="J11995" i="20"/>
  <c r="J11994" i="20"/>
  <c r="J11993" i="20"/>
  <c r="J11992" i="20"/>
  <c r="J11990" i="20"/>
  <c r="J11989" i="20"/>
  <c r="J11988" i="20"/>
  <c r="J11987" i="20"/>
  <c r="J11986" i="20"/>
  <c r="J11985" i="20"/>
  <c r="J11983" i="20"/>
  <c r="J11982" i="20"/>
  <c r="J11981" i="20"/>
  <c r="J11980" i="20"/>
  <c r="J11979" i="20"/>
  <c r="J11978" i="20"/>
  <c r="J11976" i="20"/>
  <c r="J11975" i="20"/>
  <c r="J11974" i="20"/>
  <c r="J11973" i="20"/>
  <c r="J11972" i="20"/>
  <c r="J11971" i="20"/>
  <c r="J11969" i="20"/>
  <c r="J11968" i="20"/>
  <c r="J11967" i="20"/>
  <c r="J11966" i="20"/>
  <c r="J11965" i="20"/>
  <c r="J11964" i="20"/>
  <c r="J11962" i="20"/>
  <c r="J11961" i="20"/>
  <c r="J11960" i="20"/>
  <c r="J11959" i="20"/>
  <c r="J11958" i="20"/>
  <c r="J11957" i="20"/>
  <c r="J11955" i="20"/>
  <c r="J11954" i="20"/>
  <c r="J11953" i="20"/>
  <c r="J11952" i="20"/>
  <c r="J11951" i="20"/>
  <c r="J11950" i="20"/>
  <c r="J11949" i="20"/>
  <c r="J11948" i="20"/>
  <c r="J11945" i="20"/>
  <c r="J11944" i="20"/>
  <c r="J11943" i="20"/>
  <c r="J11942" i="20"/>
  <c r="J11941" i="20"/>
  <c r="J11940" i="20"/>
  <c r="J11939" i="20"/>
  <c r="J11938" i="20"/>
  <c r="J11936" i="20"/>
  <c r="J11935" i="20"/>
  <c r="J11934" i="20"/>
  <c r="J11933" i="20"/>
  <c r="J11932" i="20"/>
  <c r="J11931" i="20"/>
  <c r="J11930" i="20"/>
  <c r="J11929" i="20"/>
  <c r="J11927" i="20"/>
  <c r="J11926" i="20"/>
  <c r="J11925" i="20"/>
  <c r="J11924" i="20"/>
  <c r="J11923" i="20"/>
  <c r="J11922" i="20"/>
  <c r="J11921" i="20"/>
  <c r="J11920" i="20"/>
  <c r="J11918" i="20"/>
  <c r="J11917" i="20"/>
  <c r="J11916" i="20"/>
  <c r="J11915" i="20"/>
  <c r="J11914" i="20"/>
  <c r="J11913" i="20"/>
  <c r="J11912" i="20"/>
  <c r="J11911" i="20"/>
  <c r="J11909" i="20"/>
  <c r="J11908" i="20"/>
  <c r="J11907" i="20"/>
  <c r="J11906" i="20"/>
  <c r="J11905" i="20"/>
  <c r="J11904" i="20"/>
  <c r="J11903" i="20"/>
  <c r="J11902" i="20"/>
  <c r="J11900" i="20"/>
  <c r="J11899" i="20"/>
  <c r="J11898" i="20"/>
  <c r="J11897" i="20"/>
  <c r="J11896" i="20"/>
  <c r="J11895" i="20"/>
  <c r="J11894" i="20"/>
  <c r="J11893" i="20"/>
  <c r="J11892" i="20"/>
  <c r="J11891" i="20"/>
  <c r="J11890" i="20"/>
  <c r="J11889" i="20"/>
  <c r="J11887" i="20"/>
  <c r="J11885" i="20"/>
  <c r="J11884" i="20"/>
  <c r="J11883" i="20"/>
  <c r="J11882" i="20"/>
  <c r="J11881" i="20"/>
  <c r="J11880" i="20"/>
  <c r="J11879" i="20"/>
  <c r="J11878" i="20"/>
  <c r="J11877" i="20"/>
  <c r="J11876" i="20"/>
  <c r="J11875" i="20"/>
  <c r="J11874" i="20"/>
  <c r="J11873" i="20"/>
  <c r="J11871" i="20"/>
  <c r="J11870" i="20"/>
  <c r="J11869" i="20"/>
  <c r="J11868" i="20"/>
  <c r="J11867" i="20"/>
  <c r="J11866" i="20"/>
  <c r="J11865" i="20"/>
  <c r="J11864" i="20"/>
  <c r="J11862" i="20"/>
  <c r="J11861" i="20"/>
  <c r="J11860" i="20"/>
  <c r="J11859" i="20"/>
  <c r="J11858" i="20"/>
  <c r="J11857" i="20"/>
  <c r="J11856" i="20"/>
  <c r="J11855" i="20"/>
  <c r="J11853" i="20"/>
  <c r="J11852" i="20"/>
  <c r="J11851" i="20"/>
  <c r="J11850" i="20"/>
  <c r="J11849" i="20"/>
  <c r="J11848" i="20"/>
  <c r="J11847" i="20"/>
  <c r="J11846" i="20"/>
  <c r="J11844" i="20"/>
  <c r="J11843" i="20"/>
  <c r="J11842" i="20"/>
  <c r="J11841" i="20"/>
  <c r="J11840" i="20"/>
  <c r="J11839" i="20"/>
  <c r="J11838" i="20"/>
  <c r="J11837" i="20"/>
  <c r="J11835" i="20"/>
  <c r="J11834" i="20"/>
  <c r="J11833" i="20"/>
  <c r="J11832" i="20"/>
  <c r="J11831" i="20"/>
  <c r="J11830" i="20"/>
  <c r="J11829" i="20"/>
  <c r="J11827" i="20"/>
  <c r="J11826" i="20"/>
  <c r="J11825" i="20"/>
  <c r="J11824" i="20"/>
  <c r="J11821" i="20"/>
  <c r="J11820" i="20"/>
  <c r="J11819" i="20"/>
  <c r="J11818" i="20"/>
  <c r="J11815" i="20"/>
  <c r="J11814" i="20"/>
  <c r="J11813" i="20"/>
  <c r="J11812" i="20"/>
  <c r="J11809" i="20"/>
  <c r="J11808" i="20"/>
  <c r="J11807" i="20"/>
  <c r="J11806" i="20"/>
  <c r="J11740" i="20"/>
  <c r="J11739" i="20"/>
  <c r="J11738" i="20"/>
  <c r="J11737" i="20"/>
  <c r="J11735" i="20"/>
  <c r="J11734" i="20"/>
  <c r="J11733" i="20"/>
  <c r="J11732" i="20"/>
  <c r="J11731" i="20"/>
  <c r="J11730" i="20"/>
  <c r="J11728" i="20"/>
  <c r="J11727" i="20"/>
  <c r="J11726" i="20"/>
  <c r="J11725" i="20"/>
  <c r="J11724" i="20"/>
  <c r="J11723" i="20"/>
  <c r="J11721" i="20"/>
  <c r="J11720" i="20"/>
  <c r="J11719" i="20"/>
  <c r="J11718" i="20"/>
  <c r="J11717" i="20"/>
  <c r="J11716" i="20"/>
  <c r="J11715" i="20"/>
  <c r="J11714" i="20"/>
  <c r="J11713" i="20"/>
  <c r="J11712" i="20"/>
  <c r="J11711" i="20"/>
  <c r="J11710" i="20"/>
  <c r="J11708" i="20"/>
  <c r="J11707" i="20"/>
  <c r="J11706" i="20"/>
  <c r="J11705" i="20"/>
  <c r="J11704" i="20"/>
  <c r="J11703" i="20"/>
  <c r="J11702" i="20"/>
  <c r="J11701" i="20"/>
  <c r="J11700" i="20"/>
  <c r="J11699" i="20"/>
  <c r="J11698" i="20"/>
  <c r="J11697" i="20"/>
  <c r="J11696" i="20"/>
  <c r="J11695" i="20"/>
  <c r="J11693" i="20"/>
  <c r="J11692" i="20"/>
  <c r="J11691" i="20"/>
  <c r="J11690" i="20"/>
  <c r="J11689" i="20"/>
  <c r="J11688" i="20"/>
  <c r="J11687" i="20"/>
  <c r="J11686" i="20"/>
  <c r="J11685" i="20"/>
  <c r="J11684" i="20"/>
  <c r="J11683" i="20"/>
  <c r="J11682" i="20"/>
  <c r="J11681" i="20"/>
  <c r="J11680" i="20"/>
  <c r="J11679" i="20"/>
  <c r="J11677" i="20"/>
  <c r="J11676" i="20"/>
  <c r="J11675" i="20"/>
  <c r="J11674" i="20"/>
  <c r="J11673" i="20"/>
  <c r="J11672" i="20"/>
  <c r="J11671" i="20"/>
  <c r="J11670" i="20"/>
  <c r="J11669" i="20"/>
  <c r="J11668" i="20"/>
  <c r="J11667" i="20"/>
  <c r="J11666" i="20"/>
  <c r="J11665" i="20"/>
  <c r="J11664" i="20"/>
  <c r="J11663" i="20"/>
  <c r="J11661" i="20"/>
  <c r="J11660" i="20"/>
  <c r="J11659" i="20"/>
  <c r="J11658" i="20"/>
  <c r="J11657" i="20"/>
  <c r="J11656" i="20"/>
  <c r="J11655" i="20"/>
  <c r="J11654" i="20"/>
  <c r="J11653" i="20"/>
  <c r="J11652" i="20"/>
  <c r="J11651" i="20"/>
  <c r="J11650" i="20"/>
  <c r="J11649" i="20"/>
  <c r="J11648" i="20"/>
  <c r="J11647" i="20"/>
  <c r="J11646" i="20"/>
  <c r="J11644" i="20"/>
  <c r="J11643" i="20"/>
  <c r="J11642" i="20"/>
  <c r="J11641" i="20"/>
  <c r="J11640" i="20"/>
  <c r="J11639" i="20"/>
  <c r="J11638" i="20"/>
  <c r="J11637" i="20"/>
  <c r="J11636" i="20"/>
  <c r="J11635" i="20"/>
  <c r="J11634" i="20"/>
  <c r="J11633" i="20"/>
  <c r="J11632" i="20"/>
  <c r="J11631" i="20"/>
  <c r="J11630" i="20"/>
  <c r="J11629" i="20"/>
  <c r="J11627" i="20"/>
  <c r="J11626" i="20"/>
  <c r="J11625" i="20"/>
  <c r="J11624" i="20"/>
  <c r="J11623" i="20"/>
  <c r="J11622" i="20"/>
  <c r="J11621" i="20"/>
  <c r="J11620" i="20"/>
  <c r="J11619" i="20"/>
  <c r="J11618" i="20"/>
  <c r="J11617" i="20"/>
  <c r="J11616" i="20"/>
  <c r="J11615" i="20"/>
  <c r="J11614" i="20"/>
  <c r="J11613" i="20"/>
  <c r="J11612" i="20"/>
  <c r="J11610" i="20"/>
  <c r="J11609" i="20"/>
  <c r="J11608" i="20"/>
  <c r="J11607" i="20"/>
  <c r="J11606" i="20"/>
  <c r="J11605" i="20"/>
  <c r="J11604" i="20"/>
  <c r="J11603" i="20"/>
  <c r="J11602" i="20"/>
  <c r="J11601" i="20"/>
  <c r="J11600" i="20"/>
  <c r="J11599" i="20"/>
  <c r="J11598" i="20"/>
  <c r="J11597" i="20"/>
  <c r="J11596" i="20"/>
  <c r="J11595" i="20"/>
  <c r="J11593" i="20"/>
  <c r="J11592" i="20"/>
  <c r="J11591" i="20"/>
  <c r="J11590" i="20"/>
  <c r="J11589" i="20"/>
  <c r="J11588" i="20"/>
  <c r="J11587" i="20"/>
  <c r="J11586" i="20"/>
  <c r="J11585" i="20"/>
  <c r="J11584" i="20"/>
  <c r="J11583" i="20"/>
  <c r="J11582" i="20"/>
  <c r="J11581" i="20"/>
  <c r="J11580" i="20"/>
  <c r="J11579" i="20"/>
  <c r="J11578" i="20"/>
  <c r="J11414" i="20"/>
  <c r="J11413" i="20"/>
  <c r="J11412" i="20"/>
  <c r="J11411" i="20"/>
  <c r="J11410" i="20"/>
  <c r="J11409" i="20"/>
  <c r="J11408" i="20"/>
  <c r="J11407" i="20"/>
  <c r="J11406" i="20"/>
  <c r="J11404" i="20"/>
  <c r="J11403" i="20"/>
  <c r="J11402" i="20"/>
  <c r="J11401" i="20"/>
  <c r="J11400" i="20"/>
  <c r="J11399" i="20"/>
  <c r="J11398" i="20"/>
  <c r="J11397" i="20"/>
  <c r="J11396" i="20"/>
  <c r="J11395" i="20"/>
  <c r="J11393" i="20"/>
  <c r="J11392" i="20"/>
  <c r="J11391" i="20"/>
  <c r="J11390" i="20"/>
  <c r="J11389" i="20"/>
  <c r="J11388" i="20"/>
  <c r="J11387" i="20"/>
  <c r="J11386" i="20"/>
  <c r="J11385" i="20"/>
  <c r="J11384" i="20"/>
  <c r="J11382" i="20"/>
  <c r="J11381" i="20"/>
  <c r="J11380" i="20"/>
  <c r="J11379" i="20"/>
  <c r="J11378" i="20"/>
  <c r="J11377" i="20"/>
  <c r="J11376" i="20"/>
  <c r="J11375" i="20"/>
  <c r="J11374" i="20"/>
  <c r="J11373" i="20"/>
  <c r="J11372" i="20"/>
  <c r="J11371" i="20"/>
  <c r="J11370" i="20"/>
  <c r="J11368" i="20"/>
  <c r="J11367" i="20"/>
  <c r="J11366" i="20"/>
  <c r="J11365" i="20"/>
  <c r="J11364" i="20"/>
  <c r="J11363" i="20"/>
  <c r="J11360" i="20"/>
  <c r="J11359" i="20"/>
  <c r="J11358" i="20"/>
  <c r="J11357" i="20"/>
  <c r="J11356" i="20"/>
  <c r="J11355" i="20"/>
  <c r="J11354" i="20"/>
  <c r="J11353" i="20"/>
  <c r="J11352" i="20"/>
  <c r="J11351" i="20"/>
  <c r="J11349" i="20"/>
  <c r="J11348" i="20"/>
  <c r="J11347" i="20"/>
  <c r="J11346" i="20"/>
  <c r="J11345" i="20"/>
  <c r="J11344" i="20"/>
  <c r="J11343" i="20"/>
  <c r="J11341" i="20"/>
  <c r="J11340" i="20"/>
  <c r="J11339" i="20"/>
  <c r="J11338" i="20"/>
  <c r="J11337" i="20"/>
  <c r="J11336" i="20"/>
  <c r="J11334" i="20"/>
  <c r="J11333" i="20"/>
  <c r="J11332" i="20"/>
  <c r="J11330" i="20"/>
  <c r="J11329" i="20"/>
  <c r="J11328" i="20"/>
  <c r="J11327" i="20"/>
  <c r="J11326" i="20"/>
  <c r="J11325" i="20"/>
  <c r="J11324" i="20"/>
  <c r="J11323" i="20"/>
  <c r="J11322" i="20"/>
  <c r="J11321" i="20"/>
  <c r="J11320" i="20"/>
  <c r="J11318" i="20"/>
  <c r="J11317" i="20"/>
  <c r="J11316" i="20"/>
  <c r="J11315" i="20"/>
  <c r="J11314" i="20"/>
  <c r="J11313" i="20"/>
  <c r="J11312" i="20"/>
  <c r="J11311" i="20"/>
  <c r="J11310" i="20"/>
  <c r="J11309" i="20"/>
  <c r="J11307" i="20"/>
  <c r="J11306" i="20"/>
  <c r="J11305" i="20"/>
  <c r="J11304" i="20"/>
  <c r="J11303" i="20"/>
  <c r="J11302" i="20"/>
  <c r="J11301" i="20"/>
  <c r="J11300" i="20"/>
  <c r="J11299" i="20"/>
  <c r="J11298" i="20"/>
  <c r="J11296" i="20"/>
  <c r="J11295" i="20"/>
  <c r="J11294" i="20"/>
  <c r="J11293" i="20"/>
  <c r="J11292" i="20"/>
  <c r="J11291" i="20"/>
  <c r="J11290" i="20"/>
  <c r="J11289" i="20"/>
  <c r="J11288" i="20"/>
  <c r="J11287" i="20"/>
  <c r="J11286" i="20"/>
  <c r="J11285" i="20"/>
  <c r="J11284" i="20"/>
  <c r="J11282" i="20"/>
  <c r="J11281" i="20"/>
  <c r="J11280" i="20"/>
  <c r="J11279" i="20"/>
  <c r="J11278" i="20"/>
  <c r="J11277" i="20"/>
  <c r="J11276" i="20"/>
  <c r="J11275" i="20"/>
  <c r="J11274" i="20"/>
  <c r="J11273" i="20"/>
  <c r="J11272" i="20"/>
  <c r="J11271" i="20"/>
  <c r="J11270" i="20"/>
  <c r="J11268" i="20"/>
  <c r="J11267" i="20"/>
  <c r="J11266" i="20"/>
  <c r="J11265" i="20"/>
  <c r="J11264" i="20"/>
  <c r="J11263" i="20"/>
  <c r="J11262" i="20"/>
  <c r="J11261" i="20"/>
  <c r="J11260" i="20"/>
  <c r="J11258" i="20"/>
  <c r="J11257" i="20"/>
  <c r="J11256" i="20"/>
  <c r="J11255" i="20"/>
  <c r="J11254" i="20"/>
  <c r="J11253" i="20"/>
  <c r="J11252" i="20"/>
  <c r="J11251" i="20"/>
  <c r="J11250" i="20"/>
  <c r="J11248" i="20"/>
  <c r="J11247" i="20"/>
  <c r="J11246" i="20"/>
  <c r="J11245" i="20"/>
  <c r="J11244" i="20"/>
  <c r="J11241" i="20"/>
  <c r="J11240" i="20"/>
  <c r="J11239" i="20"/>
  <c r="J11238" i="20"/>
  <c r="J11237" i="20"/>
  <c r="J11236" i="20"/>
  <c r="J11235" i="20"/>
  <c r="J11234" i="20"/>
  <c r="J11232" i="20"/>
  <c r="J11231" i="20"/>
  <c r="J11230" i="20"/>
  <c r="J11229" i="20"/>
  <c r="J11228" i="20"/>
  <c r="J11227" i="20"/>
  <c r="J11226" i="20"/>
  <c r="J11225" i="20"/>
  <c r="J11223" i="20"/>
  <c r="J11222" i="20"/>
  <c r="J11221" i="20"/>
  <c r="J11220" i="20"/>
  <c r="J11219" i="20"/>
  <c r="J11218" i="20"/>
  <c r="J11217" i="20"/>
  <c r="J11216" i="20"/>
  <c r="J11215" i="20"/>
  <c r="J11214" i="20"/>
  <c r="J11212" i="20"/>
  <c r="J11211" i="20"/>
  <c r="J11210" i="20"/>
  <c r="J11209" i="20"/>
  <c r="J11208" i="20"/>
  <c r="J11207" i="20"/>
  <c r="J11206" i="20"/>
  <c r="J11205" i="20"/>
  <c r="J11204" i="20"/>
  <c r="J11203" i="20"/>
  <c r="J11201" i="20"/>
  <c r="J11200" i="20"/>
  <c r="J11199" i="20"/>
  <c r="J11198" i="20"/>
  <c r="J11197" i="20"/>
  <c r="J11196" i="20"/>
  <c r="J11195" i="20"/>
  <c r="J11194" i="20"/>
  <c r="J11193" i="20"/>
  <c r="J11192" i="20"/>
  <c r="J11190" i="20"/>
  <c r="J11189" i="20"/>
  <c r="J11188" i="20"/>
  <c r="J11187" i="20"/>
  <c r="J11186" i="20"/>
  <c r="J11185" i="20"/>
  <c r="J11184" i="20"/>
  <c r="J11183" i="20"/>
  <c r="J11182" i="20"/>
  <c r="J11181" i="20"/>
  <c r="J11179" i="20"/>
  <c r="J11178" i="20"/>
  <c r="J11177" i="20"/>
  <c r="J11176" i="20"/>
  <c r="J11175" i="20"/>
  <c r="J11174" i="20"/>
  <c r="J11173" i="20"/>
  <c r="J11172" i="20"/>
  <c r="J11171" i="20"/>
  <c r="J11170" i="20"/>
  <c r="J11168" i="20"/>
  <c r="J11167" i="20"/>
  <c r="J11166" i="20"/>
  <c r="J11165" i="20"/>
  <c r="J11164" i="20"/>
  <c r="J11163" i="20"/>
  <c r="J11162" i="20"/>
  <c r="J11161" i="20"/>
  <c r="J11134" i="20"/>
  <c r="J11133" i="20"/>
  <c r="J11131" i="20"/>
  <c r="J11130" i="20"/>
  <c r="J11129" i="20"/>
  <c r="J11128" i="20"/>
  <c r="J11127" i="20"/>
  <c r="J11126" i="20"/>
  <c r="J11123" i="20"/>
  <c r="J11122" i="20"/>
  <c r="J11121" i="20"/>
  <c r="J11119" i="20"/>
  <c r="J11118" i="20"/>
  <c r="J11117" i="20"/>
  <c r="J11116" i="20"/>
  <c r="J11115" i="20"/>
  <c r="J11112" i="20"/>
  <c r="J11110" i="20"/>
  <c r="J11109" i="20"/>
  <c r="J11108" i="20"/>
  <c r="J11107" i="20"/>
  <c r="J11106" i="20"/>
  <c r="J11103" i="20"/>
  <c r="J11102" i="20"/>
  <c r="J11101" i="20"/>
  <c r="J11100" i="20"/>
  <c r="J11099" i="20"/>
  <c r="J11098" i="20"/>
  <c r="J11095" i="20"/>
  <c r="J11094" i="20"/>
  <c r="J11093" i="20"/>
  <c r="J11092" i="20"/>
  <c r="J11091" i="20"/>
  <c r="J11090" i="20"/>
  <c r="J11089" i="20"/>
  <c r="J11088" i="20"/>
  <c r="J11087" i="20"/>
  <c r="J11085" i="20"/>
  <c r="J11084" i="20"/>
  <c r="J11083" i="20"/>
  <c r="J11082" i="20"/>
  <c r="J11081" i="20"/>
  <c r="J11080" i="20"/>
  <c r="J11079" i="20"/>
  <c r="J11078" i="20"/>
  <c r="J11076" i="20"/>
  <c r="J11075" i="20"/>
  <c r="J11074" i="20"/>
  <c r="J11073" i="20"/>
  <c r="J11072" i="20"/>
  <c r="J11071" i="20"/>
  <c r="J11070" i="20"/>
  <c r="J11069" i="20"/>
  <c r="J11068" i="20"/>
  <c r="J11066" i="20"/>
  <c r="J11065" i="20"/>
  <c r="J11064" i="20"/>
  <c r="J11063" i="20"/>
  <c r="J11060" i="20"/>
  <c r="J11059" i="20"/>
  <c r="J11058" i="20"/>
  <c r="J11057" i="20"/>
  <c r="J11056" i="20"/>
  <c r="J11053" i="20"/>
  <c r="J11052" i="20"/>
  <c r="J11051" i="20"/>
  <c r="J11050" i="20"/>
  <c r="J11049" i="20"/>
  <c r="J11046" i="20"/>
  <c r="J11045" i="20"/>
  <c r="J11044" i="20"/>
  <c r="J11043" i="20"/>
  <c r="J11042" i="20"/>
  <c r="J11039" i="20"/>
  <c r="J11038" i="20"/>
  <c r="J11037" i="20"/>
  <c r="J11036" i="20"/>
  <c r="J11035" i="20"/>
  <c r="J11034" i="20"/>
  <c r="J11031" i="20"/>
  <c r="J11030" i="20"/>
  <c r="J11029" i="20"/>
  <c r="J11028" i="20"/>
  <c r="J11027" i="20"/>
  <c r="J11024" i="20"/>
  <c r="J11023" i="20"/>
  <c r="J11022" i="20"/>
  <c r="J11021" i="20"/>
  <c r="J11020" i="20"/>
  <c r="J11017" i="20"/>
  <c r="J11016" i="20"/>
  <c r="J11015" i="20"/>
  <c r="J11014" i="20"/>
  <c r="J11013" i="20"/>
  <c r="J11010" i="20"/>
  <c r="J11009" i="20"/>
  <c r="J11008" i="20"/>
  <c r="J11007" i="20"/>
  <c r="J11006" i="20"/>
  <c r="J11003" i="20"/>
  <c r="J11002" i="20"/>
  <c r="J11001" i="20"/>
  <c r="J11000" i="20"/>
  <c r="J10999" i="20"/>
  <c r="J10996" i="20"/>
  <c r="J10995" i="20"/>
  <c r="J10994" i="20"/>
  <c r="J10993" i="20"/>
  <c r="J10990" i="20"/>
  <c r="J10989" i="20"/>
  <c r="J10988" i="20"/>
  <c r="J10987" i="20"/>
  <c r="J10984" i="20"/>
  <c r="J10983" i="20"/>
  <c r="J10982" i="20"/>
  <c r="J10981" i="20"/>
  <c r="J10980" i="20"/>
  <c r="J10977" i="20"/>
  <c r="J10976" i="20"/>
  <c r="J10975" i="20"/>
  <c r="J10974" i="20"/>
  <c r="J10973" i="20"/>
  <c r="J10970" i="20"/>
  <c r="J10969" i="20"/>
  <c r="J10968" i="20"/>
  <c r="J10967" i="20"/>
  <c r="J10964" i="20"/>
  <c r="J10963" i="20"/>
  <c r="J10962" i="20"/>
  <c r="J10961" i="20"/>
  <c r="J9269" i="20"/>
  <c r="J9268" i="20"/>
  <c r="J9267" i="20"/>
  <c r="J9266" i="20"/>
  <c r="J9265" i="20"/>
  <c r="J9264" i="20"/>
  <c r="J9262" i="20"/>
  <c r="J9261" i="20"/>
  <c r="J9260" i="20"/>
  <c r="J9259" i="20"/>
  <c r="J9258" i="20"/>
  <c r="J9257" i="20"/>
  <c r="J9255" i="20"/>
  <c r="J9254" i="20"/>
  <c r="J9253" i="20"/>
  <c r="J9252" i="20"/>
  <c r="J9251" i="20"/>
  <c r="J9250" i="20"/>
  <c r="J9248" i="20"/>
  <c r="J9247" i="20"/>
  <c r="J9246" i="20"/>
  <c r="J9245" i="20"/>
  <c r="J9244" i="20"/>
  <c r="J9242" i="20"/>
  <c r="J9241" i="20"/>
  <c r="J9240" i="20"/>
  <c r="J9239" i="20"/>
  <c r="J9238" i="20"/>
  <c r="J9237" i="20"/>
  <c r="J9235" i="20"/>
  <c r="J9234" i="20"/>
  <c r="J9233" i="20"/>
  <c r="J9232" i="20"/>
  <c r="J9230" i="20"/>
  <c r="J9228" i="20"/>
  <c r="J9227" i="20"/>
  <c r="J9226" i="20"/>
  <c r="J9225" i="20"/>
  <c r="J9224" i="20"/>
  <c r="J9223" i="20"/>
  <c r="J9222" i="20"/>
  <c r="J9221" i="20"/>
  <c r="J9220" i="20"/>
  <c r="J9219" i="20"/>
  <c r="J9217" i="20"/>
  <c r="J9216" i="20"/>
  <c r="J9215" i="20"/>
  <c r="J9214" i="20"/>
  <c r="J9212" i="20"/>
  <c r="J9211" i="20"/>
  <c r="J9210" i="20"/>
  <c r="J9209" i="20"/>
  <c r="J9207" i="20"/>
  <c r="J9206" i="20"/>
  <c r="J9205" i="20"/>
  <c r="J9204" i="20"/>
  <c r="J9203" i="20"/>
  <c r="J9202" i="20"/>
  <c r="J9201" i="20"/>
  <c r="J9200" i="20"/>
  <c r="J9199" i="20"/>
  <c r="J9198" i="20"/>
  <c r="J9197" i="20"/>
  <c r="J9196" i="20"/>
  <c r="J9194" i="20"/>
  <c r="J9193" i="20"/>
  <c r="J9192" i="20"/>
  <c r="J9191" i="20"/>
  <c r="J9189" i="20"/>
  <c r="J9188" i="20"/>
  <c r="J9187" i="20"/>
  <c r="J9186" i="20"/>
  <c r="J9185" i="20"/>
  <c r="J9184" i="20"/>
  <c r="J9182" i="20"/>
  <c r="J9181" i="20"/>
  <c r="J9180" i="20"/>
  <c r="J9179" i="20"/>
  <c r="J9178" i="20"/>
  <c r="J9177" i="20"/>
  <c r="J9175" i="20"/>
  <c r="J9174" i="20"/>
  <c r="J9173" i="20"/>
  <c r="J9172" i="20"/>
  <c r="J9171" i="20"/>
  <c r="J9170" i="20"/>
  <c r="J9169" i="20"/>
  <c r="J9167" i="20"/>
  <c r="J9166" i="20"/>
  <c r="J9165" i="20"/>
  <c r="J9164" i="20"/>
  <c r="J9163" i="20"/>
  <c r="J9162" i="20"/>
  <c r="J9161" i="20"/>
  <c r="J9160" i="20"/>
  <c r="J9159" i="20"/>
  <c r="J9158" i="20"/>
  <c r="J9157" i="20"/>
  <c r="J9156" i="20"/>
  <c r="J9154" i="20"/>
  <c r="J9153" i="20"/>
  <c r="J9152" i="20"/>
  <c r="J9151" i="20"/>
  <c r="J9149" i="20"/>
  <c r="J9148" i="20"/>
  <c r="J9147" i="20"/>
  <c r="J9146" i="20"/>
  <c r="J9145" i="20"/>
  <c r="J9144" i="20"/>
  <c r="J9143" i="20"/>
  <c r="J9141" i="20"/>
  <c r="J9140" i="20"/>
  <c r="J9139" i="20"/>
  <c r="J9138" i="20"/>
  <c r="J9137" i="20"/>
  <c r="J9136" i="20"/>
  <c r="J9135" i="20"/>
  <c r="J9133" i="20"/>
  <c r="J9132" i="20"/>
  <c r="J9131" i="20"/>
  <c r="J9130" i="20"/>
  <c r="J9129" i="20"/>
  <c r="J9128" i="20"/>
  <c r="J9127" i="20"/>
  <c r="J9126" i="20"/>
  <c r="J9125" i="20"/>
  <c r="J9124" i="20"/>
  <c r="J9123" i="20"/>
  <c r="J9122" i="20"/>
  <c r="J9120" i="20"/>
  <c r="J9119" i="20"/>
  <c r="J9118" i="20"/>
  <c r="J9117" i="20"/>
  <c r="J9115" i="20"/>
  <c r="J9113" i="20"/>
  <c r="J9112" i="20"/>
  <c r="J9111" i="20"/>
  <c r="J9110" i="20"/>
  <c r="J9109" i="20"/>
  <c r="J9108" i="20"/>
  <c r="J9107" i="20"/>
  <c r="J9106" i="20"/>
  <c r="J9104" i="20"/>
  <c r="J9103" i="20"/>
  <c r="J9102" i="20"/>
  <c r="J9101" i="20"/>
  <c r="J9100" i="20"/>
  <c r="J9099" i="20"/>
  <c r="J9098" i="20"/>
  <c r="J9097" i="20"/>
  <c r="J9096" i="20"/>
  <c r="J9095" i="20"/>
  <c r="J9094" i="20"/>
  <c r="J9093" i="20"/>
  <c r="J9092" i="20"/>
  <c r="J9090" i="20"/>
  <c r="J9089" i="20"/>
  <c r="J9088" i="20"/>
  <c r="J9087" i="20"/>
  <c r="J9086" i="20"/>
  <c r="J9085" i="20"/>
  <c r="J9084" i="20"/>
  <c r="J9083" i="20"/>
  <c r="J9082" i="20"/>
  <c r="J9081" i="20"/>
  <c r="J9080" i="20"/>
  <c r="J9079" i="20"/>
  <c r="J9078" i="20"/>
  <c r="J9076" i="20"/>
  <c r="J9075" i="20"/>
  <c r="J9074" i="20"/>
  <c r="J9073" i="20"/>
  <c r="J9072" i="20"/>
  <c r="J9071" i="20"/>
  <c r="J9069" i="20"/>
  <c r="J9068" i="20"/>
  <c r="J9067" i="20"/>
  <c r="J9066" i="20"/>
  <c r="J9065" i="20"/>
  <c r="J9064" i="20"/>
  <c r="J9062" i="20"/>
  <c r="J9061" i="20"/>
  <c r="J9060" i="20"/>
  <c r="J9059" i="20"/>
  <c r="J9058" i="20"/>
  <c r="J9057" i="20"/>
  <c r="J9056" i="20"/>
  <c r="J9054" i="20"/>
  <c r="J9053" i="20"/>
  <c r="J9052" i="20"/>
  <c r="J9051" i="20"/>
  <c r="J9050" i="20"/>
  <c r="J9049" i="20"/>
  <c r="J9048" i="20"/>
  <c r="J9046" i="20"/>
  <c r="J9045" i="20"/>
  <c r="J9044" i="20"/>
  <c r="J9043" i="20"/>
  <c r="J9042" i="20"/>
  <c r="J9041" i="20"/>
  <c r="J9040" i="20"/>
  <c r="J9038" i="20"/>
  <c r="J9037" i="20"/>
  <c r="J9036" i="20"/>
  <c r="J9035" i="20"/>
  <c r="J9034" i="20"/>
  <c r="J9033" i="20"/>
  <c r="J9032" i="20"/>
  <c r="J9030" i="20"/>
  <c r="J9029" i="20"/>
  <c r="J9028" i="20"/>
  <c r="J9027" i="20"/>
  <c r="J9026" i="20"/>
  <c r="J9025" i="20"/>
  <c r="J9024" i="20"/>
  <c r="J9023" i="20"/>
  <c r="J9022" i="20"/>
  <c r="J9021" i="20"/>
  <c r="J9020" i="20"/>
  <c r="J9019" i="20"/>
  <c r="J9017" i="20"/>
  <c r="J9016" i="20"/>
  <c r="J9015" i="20"/>
  <c r="J9014" i="20"/>
  <c r="J9012" i="20"/>
  <c r="J9011" i="20"/>
  <c r="J9010" i="20"/>
  <c r="J9008" i="20"/>
  <c r="J9007" i="20"/>
  <c r="J9006" i="20"/>
  <c r="J9004" i="20"/>
  <c r="J9003" i="20"/>
  <c r="J9002" i="20"/>
  <c r="J9001" i="20"/>
  <c r="J9000" i="20"/>
  <c r="J8999" i="20"/>
  <c r="J8997" i="20"/>
  <c r="J8995" i="20"/>
  <c r="J8994" i="20"/>
  <c r="J8993" i="20"/>
  <c r="J8992" i="20"/>
  <c r="J8990" i="20"/>
  <c r="J8989" i="20"/>
  <c r="J8988" i="20"/>
  <c r="J8987" i="20"/>
  <c r="J8986" i="20"/>
  <c r="J8985" i="20"/>
  <c r="J8983" i="20"/>
  <c r="J8982" i="20"/>
  <c r="J8981" i="20"/>
  <c r="J8979" i="20"/>
  <c r="J8978" i="20"/>
  <c r="J8977" i="20"/>
  <c r="J8976" i="20"/>
  <c r="J8975" i="20"/>
  <c r="J8974" i="20"/>
  <c r="J8973" i="20"/>
  <c r="J8972" i="20"/>
  <c r="J8970" i="20"/>
  <c r="J8969" i="20"/>
  <c r="J8968" i="20"/>
  <c r="J8966" i="20"/>
  <c r="J8965" i="20"/>
  <c r="J8964" i="20"/>
  <c r="J8963" i="20"/>
  <c r="J8961" i="20"/>
  <c r="J8960" i="20"/>
  <c r="J8959" i="20"/>
  <c r="J8958" i="20"/>
  <c r="J8957" i="20"/>
  <c r="J8956" i="20"/>
  <c r="J8955" i="20"/>
  <c r="J8954" i="20"/>
  <c r="J8953" i="20"/>
  <c r="J8952" i="20"/>
  <c r="J8950" i="20"/>
  <c r="J8949" i="20"/>
  <c r="J8948" i="20"/>
  <c r="J8946" i="20"/>
  <c r="J8945" i="20"/>
  <c r="J8944" i="20"/>
  <c r="J8942" i="20"/>
  <c r="J8941" i="20"/>
  <c r="J8940" i="20"/>
  <c r="J8938" i="20"/>
  <c r="J8936" i="20"/>
  <c r="J8935" i="20"/>
  <c r="J8934" i="20"/>
  <c r="J8933" i="20"/>
  <c r="J8932" i="20"/>
  <c r="J8931" i="20"/>
  <c r="J8930" i="20"/>
  <c r="J8929" i="20"/>
  <c r="J8928" i="20"/>
  <c r="J8926" i="20"/>
  <c r="J8925" i="20"/>
  <c r="J8924" i="20"/>
  <c r="J8923" i="20"/>
  <c r="J8922" i="20"/>
  <c r="J8921" i="20"/>
  <c r="J8920" i="20"/>
  <c r="J8919" i="20"/>
  <c r="J8918" i="20"/>
  <c r="J8917" i="20"/>
  <c r="J8916" i="20"/>
  <c r="J8914" i="20"/>
  <c r="J8913" i="20"/>
  <c r="J8912" i="20"/>
  <c r="J8911" i="20"/>
  <c r="J8910" i="20"/>
  <c r="J8909" i="20"/>
  <c r="J8908" i="20"/>
  <c r="J8907" i="20"/>
  <c r="J8905" i="20"/>
  <c r="J8903" i="20"/>
  <c r="J8901" i="20"/>
  <c r="J8900" i="20"/>
  <c r="J8899" i="20"/>
  <c r="J8898" i="20"/>
  <c r="J8897" i="20"/>
  <c r="J8896" i="20"/>
  <c r="J8895" i="20"/>
  <c r="J8894" i="20"/>
  <c r="J8893" i="20"/>
  <c r="J8892" i="20"/>
  <c r="J8891" i="20"/>
  <c r="J8890" i="20"/>
  <c r="J8889" i="20"/>
  <c r="J8888" i="20"/>
  <c r="J8887" i="20"/>
  <c r="J8886" i="20"/>
  <c r="J8885" i="20"/>
  <c r="J8884" i="20"/>
  <c r="J8883" i="20"/>
  <c r="J8881" i="20"/>
  <c r="J8880" i="20"/>
  <c r="J8879" i="20"/>
  <c r="J8878" i="20"/>
  <c r="J8876" i="20"/>
  <c r="J8875" i="20"/>
  <c r="J8874" i="20"/>
  <c r="J8873" i="20"/>
  <c r="J8871" i="20"/>
  <c r="J8870" i="20"/>
  <c r="J8869" i="20"/>
  <c r="J8868" i="20"/>
  <c r="J8867" i="20"/>
  <c r="J8866" i="20"/>
  <c r="J8865" i="20"/>
  <c r="J8864" i="20"/>
  <c r="J8863" i="20"/>
  <c r="J8861" i="20"/>
  <c r="J8860" i="20"/>
  <c r="J8859" i="20"/>
  <c r="J8858" i="20"/>
  <c r="J8857" i="20"/>
  <c r="J8856" i="20"/>
  <c r="J8855" i="20"/>
  <c r="J8854" i="20"/>
  <c r="J8853" i="20"/>
  <c r="J8852" i="20"/>
  <c r="J8850" i="20"/>
  <c r="J8849" i="20"/>
  <c r="J8848" i="20"/>
  <c r="J8847" i="20"/>
  <c r="J8846" i="20"/>
  <c r="J8845" i="20"/>
  <c r="J8844" i="20"/>
  <c r="J8842" i="20"/>
  <c r="J8841" i="20"/>
  <c r="J8840" i="20"/>
  <c r="J8839" i="20"/>
  <c r="J8838" i="20"/>
  <c r="J8837" i="20"/>
  <c r="J8836" i="20"/>
  <c r="J8835" i="20"/>
  <c r="J8833" i="20"/>
  <c r="J8832" i="20"/>
  <c r="J8831" i="20"/>
  <c r="J8830" i="20"/>
  <c r="J8829" i="20"/>
  <c r="J8827" i="20"/>
  <c r="J8826" i="20"/>
  <c r="J8825" i="20"/>
  <c r="J8824" i="20"/>
  <c r="J8823" i="20"/>
  <c r="J8821" i="20"/>
  <c r="J8820" i="20"/>
  <c r="J8819" i="20"/>
  <c r="J8818" i="20"/>
  <c r="J8817" i="20"/>
  <c r="J8815" i="20"/>
  <c r="J8814" i="20"/>
  <c r="J8813" i="20"/>
  <c r="J8812" i="20"/>
  <c r="J8811" i="20"/>
  <c r="J8810" i="20"/>
  <c r="J8808" i="20"/>
  <c r="J8807" i="20"/>
  <c r="J8806" i="20"/>
  <c r="J8805" i="20"/>
  <c r="J8804" i="20"/>
  <c r="J8802" i="20"/>
  <c r="J8801" i="20"/>
  <c r="J8800" i="20"/>
  <c r="J8799" i="20"/>
  <c r="J8798" i="20"/>
  <c r="J8797" i="20"/>
  <c r="J8796" i="20"/>
  <c r="J8794" i="20"/>
  <c r="J8793" i="20"/>
  <c r="J8792" i="20"/>
  <c r="J8791" i="20"/>
  <c r="J8790" i="20"/>
  <c r="J8789" i="20"/>
  <c r="J8787" i="20"/>
  <c r="J8786" i="20"/>
  <c r="J8785" i="20"/>
  <c r="J8784" i="20"/>
  <c r="J8783" i="20"/>
  <c r="J8782" i="20"/>
  <c r="J8781" i="20"/>
  <c r="J8780" i="20"/>
  <c r="J8779" i="20"/>
  <c r="J8778" i="20"/>
  <c r="J8776" i="20"/>
  <c r="J8775" i="20"/>
  <c r="J8774" i="20"/>
  <c r="J8773" i="20"/>
  <c r="J8772" i="20"/>
  <c r="J8771" i="20"/>
  <c r="J8769" i="20"/>
  <c r="J8768" i="20"/>
  <c r="J8767" i="20"/>
  <c r="J8766" i="20"/>
  <c r="J8764" i="20"/>
  <c r="J8763" i="20"/>
  <c r="J8762" i="20"/>
  <c r="J8761" i="20"/>
  <c r="J8759" i="20"/>
  <c r="J8758" i="20"/>
  <c r="J8757" i="20"/>
  <c r="J8756" i="20"/>
  <c r="J8754" i="20"/>
  <c r="J8753" i="20"/>
  <c r="J8752" i="20"/>
  <c r="J8751" i="20"/>
  <c r="J8750" i="20"/>
  <c r="J8749" i="20"/>
  <c r="J8748" i="20"/>
  <c r="J8747" i="20"/>
  <c r="J8746" i="20"/>
  <c r="J8745" i="20"/>
  <c r="J8744" i="20"/>
  <c r="J8742" i="20"/>
  <c r="J8741" i="20"/>
  <c r="J8740" i="20"/>
  <c r="J8739" i="20"/>
  <c r="J8738" i="20"/>
  <c r="J8737" i="20"/>
  <c r="J8736" i="20"/>
  <c r="J8735" i="20"/>
  <c r="J8734" i="20"/>
  <c r="J8733" i="20"/>
  <c r="J8732" i="20"/>
  <c r="J8731" i="20"/>
  <c r="J8730" i="20"/>
  <c r="J8728" i="20"/>
  <c r="J8727" i="20"/>
  <c r="J8726" i="20"/>
  <c r="J8725" i="20"/>
  <c r="J8724" i="20"/>
  <c r="J8723" i="20"/>
  <c r="J8722" i="20"/>
  <c r="J8721" i="20"/>
  <c r="J8720" i="20"/>
  <c r="J8719" i="20"/>
  <c r="J8718" i="20"/>
  <c r="J8717" i="20"/>
  <c r="J8716" i="20"/>
  <c r="J8715" i="20"/>
  <c r="J8714" i="20"/>
  <c r="J8713" i="20"/>
  <c r="J8711" i="20"/>
  <c r="J8710" i="20"/>
  <c r="J8709" i="20"/>
  <c r="J8708" i="20"/>
  <c r="J8707" i="20"/>
  <c r="J8706" i="20"/>
  <c r="J8705" i="20"/>
  <c r="J8704" i="20"/>
  <c r="J8703" i="20"/>
  <c r="J8702" i="20"/>
  <c r="J8701" i="20"/>
  <c r="J8700" i="20"/>
  <c r="J8699" i="20"/>
  <c r="J8697" i="20"/>
  <c r="J8696" i="20"/>
  <c r="J8695" i="20"/>
  <c r="J8694" i="20"/>
  <c r="J8693" i="20"/>
  <c r="J8692" i="20"/>
  <c r="J8691" i="20"/>
  <c r="J8690" i="20"/>
  <c r="J8688" i="20"/>
  <c r="J8687" i="20"/>
  <c r="J8686" i="20"/>
  <c r="J8685" i="20"/>
  <c r="J8684" i="20"/>
  <c r="J8683" i="20"/>
  <c r="J8682" i="20"/>
  <c r="J8681" i="20"/>
  <c r="J8680" i="20"/>
  <c r="J8678" i="20"/>
  <c r="J8677" i="20"/>
  <c r="J8676" i="20"/>
  <c r="J8675" i="20"/>
  <c r="J8674" i="20"/>
  <c r="J8673" i="20"/>
  <c r="J8672" i="20"/>
  <c r="J8670" i="20"/>
  <c r="J8669" i="20"/>
  <c r="J8668" i="20"/>
  <c r="J8667" i="20"/>
  <c r="J8666" i="20"/>
  <c r="J8665" i="20"/>
  <c r="J8664" i="20"/>
  <c r="J8662" i="20"/>
  <c r="J8661" i="20"/>
  <c r="J8660" i="20"/>
  <c r="J8659" i="20"/>
  <c r="J8658" i="20"/>
  <c r="J8657" i="20"/>
  <c r="J8656" i="20"/>
  <c r="J8654" i="20"/>
  <c r="J8653" i="20"/>
  <c r="J8652" i="20"/>
  <c r="J8651" i="20"/>
  <c r="J8650" i="20"/>
  <c r="J8649" i="20"/>
  <c r="J8648" i="20"/>
  <c r="J8646" i="20"/>
  <c r="J8645" i="20"/>
  <c r="J8644" i="20"/>
  <c r="J8643" i="20"/>
  <c r="J8642" i="20"/>
  <c r="J8641" i="20"/>
  <c r="J8640" i="20"/>
  <c r="J8638" i="20"/>
  <c r="J8637" i="20"/>
  <c r="J8636" i="20"/>
  <c r="J8635" i="20"/>
  <c r="J8634" i="20"/>
  <c r="J8633" i="20"/>
  <c r="J8632" i="20"/>
  <c r="J8630" i="20"/>
  <c r="J8629" i="20"/>
  <c r="J8628" i="20"/>
  <c r="J8627" i="20"/>
  <c r="J8626" i="20"/>
  <c r="J8625" i="20"/>
  <c r="J8624" i="20"/>
  <c r="J8622" i="20"/>
  <c r="J8621" i="20"/>
  <c r="J8620" i="20"/>
  <c r="J8619" i="20"/>
  <c r="J8618" i="20"/>
  <c r="J8617" i="20"/>
  <c r="J8616" i="20"/>
  <c r="J8614" i="20"/>
  <c r="J8613" i="20"/>
  <c r="J8612" i="20"/>
  <c r="J8611" i="20"/>
  <c r="J8610" i="20"/>
  <c r="J8609" i="20"/>
  <c r="J8608" i="20"/>
  <c r="J8606" i="20"/>
  <c r="J8605" i="20"/>
  <c r="J8604" i="20"/>
  <c r="J8603" i="20"/>
  <c r="J8602" i="20"/>
  <c r="J8601" i="20"/>
  <c r="J8600" i="20"/>
  <c r="J8599" i="20"/>
  <c r="J8598" i="20"/>
  <c r="J8597" i="20"/>
  <c r="J8596" i="20"/>
  <c r="J8595" i="20"/>
  <c r="J8594" i="20"/>
  <c r="J8593" i="20"/>
  <c r="J8591" i="20"/>
  <c r="J8590" i="20"/>
  <c r="J8589" i="20"/>
  <c r="J8588" i="20"/>
  <c r="J8587" i="20"/>
  <c r="J8586" i="20"/>
  <c r="J8585" i="20"/>
  <c r="J8584" i="20"/>
  <c r="J8583" i="20"/>
  <c r="J8582" i="20"/>
  <c r="J8581" i="20"/>
  <c r="J8580" i="20"/>
  <c r="J8579" i="20"/>
  <c r="J8577" i="20"/>
  <c r="J8576" i="20"/>
  <c r="J8575" i="20"/>
  <c r="J8574" i="20"/>
  <c r="J8573" i="20"/>
  <c r="J8572" i="20"/>
  <c r="J8571" i="20"/>
  <c r="J8570" i="20"/>
  <c r="J8569" i="20"/>
  <c r="J8568" i="20"/>
  <c r="J8567" i="20"/>
  <c r="J8566" i="20"/>
  <c r="J8565" i="20"/>
  <c r="J8563" i="20"/>
  <c r="J8562" i="20"/>
  <c r="J8561" i="20"/>
  <c r="J8560" i="20"/>
  <c r="J8559" i="20"/>
  <c r="J8558" i="20"/>
  <c r="J8557" i="20"/>
  <c r="J8556" i="20"/>
  <c r="J8555" i="20"/>
  <c r="J8554" i="20"/>
  <c r="J8553" i="20"/>
  <c r="J8552" i="20"/>
  <c r="J8551" i="20"/>
  <c r="J8549" i="20"/>
  <c r="J8548" i="20"/>
  <c r="J8547" i="20"/>
  <c r="J8546" i="20"/>
  <c r="J8545" i="20"/>
  <c r="J8544" i="20"/>
  <c r="J8543" i="20"/>
  <c r="J8542" i="20"/>
  <c r="J8541" i="20"/>
  <c r="J8540" i="20"/>
  <c r="J8539" i="20"/>
  <c r="J8538" i="20"/>
  <c r="J8537" i="20"/>
  <c r="J8535" i="20"/>
  <c r="J8534" i="20"/>
  <c r="J8533" i="20"/>
  <c r="J8532" i="20"/>
  <c r="J8531" i="20"/>
  <c r="J8530" i="20"/>
  <c r="J8529" i="20"/>
  <c r="J8528" i="20"/>
  <c r="J8527" i="20"/>
  <c r="J8526" i="20"/>
  <c r="J8525" i="20"/>
  <c r="J8524" i="20"/>
  <c r="J8523" i="20"/>
  <c r="J8521" i="20"/>
  <c r="J8520" i="20"/>
  <c r="J8519" i="20"/>
  <c r="J8518" i="20"/>
  <c r="J8517" i="20"/>
  <c r="J8516" i="20"/>
  <c r="J8515" i="20"/>
  <c r="J8514" i="20"/>
  <c r="J8513" i="20"/>
  <c r="J8512" i="20"/>
  <c r="J8511" i="20"/>
  <c r="J8510" i="20"/>
  <c r="J8509" i="20"/>
  <c r="J8507" i="20"/>
  <c r="J8506" i="20"/>
  <c r="J8505" i="20"/>
  <c r="J8504" i="20"/>
  <c r="J8503" i="20"/>
  <c r="J8502" i="20"/>
  <c r="J8501" i="20"/>
  <c r="J8500" i="20"/>
  <c r="J8499" i="20"/>
  <c r="J8498" i="20"/>
  <c r="J8497" i="20"/>
  <c r="J8496" i="20"/>
  <c r="J8495" i="20"/>
  <c r="J8494" i="20"/>
  <c r="J8493" i="20"/>
  <c r="J8492" i="20"/>
  <c r="J8491" i="20"/>
  <c r="J8489" i="20"/>
  <c r="J8488" i="20"/>
  <c r="J8487" i="20"/>
  <c r="J8486" i="20"/>
  <c r="J8485" i="20"/>
  <c r="J8483" i="20"/>
  <c r="J8481" i="20"/>
  <c r="J8480" i="20"/>
  <c r="J8479" i="20"/>
  <c r="J8478" i="20"/>
  <c r="J8477" i="20"/>
  <c r="J8476" i="20"/>
  <c r="J8475" i="20"/>
  <c r="J8474" i="20"/>
  <c r="J8472" i="20"/>
  <c r="J8471" i="20"/>
  <c r="J8470" i="20"/>
  <c r="J8469" i="20"/>
  <c r="J8468" i="20"/>
  <c r="J8467" i="20"/>
  <c r="J8466" i="20"/>
  <c r="J8464" i="20"/>
  <c r="J8463" i="20"/>
  <c r="J8462" i="20"/>
  <c r="J8461" i="20"/>
  <c r="J8460" i="20"/>
  <c r="J8458" i="20"/>
  <c r="J8457" i="20"/>
  <c r="J8456" i="20"/>
  <c r="J8455" i="20"/>
  <c r="J8454" i="20"/>
  <c r="J8453" i="20"/>
  <c r="J8452" i="20"/>
  <c r="J8450" i="20"/>
  <c r="J8449" i="20"/>
  <c r="J8448" i="20"/>
  <c r="J8447" i="20"/>
  <c r="J8446" i="20"/>
  <c r="J8445" i="20"/>
  <c r="J8443" i="20"/>
  <c r="J8442" i="20"/>
  <c r="J8441" i="20"/>
  <c r="J8440" i="20"/>
  <c r="J8439" i="20"/>
  <c r="J8438" i="20"/>
  <c r="J8436" i="20"/>
  <c r="J8435" i="20"/>
  <c r="J8434" i="20"/>
  <c r="J8433" i="20"/>
  <c r="J8432" i="20"/>
  <c r="J8431" i="20"/>
  <c r="J8429" i="20"/>
  <c r="J8428" i="20"/>
  <c r="J8427" i="20"/>
  <c r="J8425" i="20"/>
  <c r="J8424" i="20"/>
  <c r="J8423" i="20"/>
  <c r="J8422" i="20"/>
  <c r="J8421" i="20"/>
  <c r="J8420" i="20"/>
  <c r="J8419" i="20"/>
  <c r="J8418" i="20"/>
  <c r="J8416" i="20"/>
  <c r="J8415" i="20"/>
  <c r="J8414" i="20"/>
  <c r="J8413" i="20"/>
  <c r="J8412" i="20"/>
  <c r="J8411" i="20"/>
  <c r="J8410" i="20"/>
  <c r="J8409" i="20"/>
  <c r="J8408" i="20"/>
  <c r="J8407" i="20"/>
  <c r="J8406" i="20"/>
  <c r="J8405" i="20"/>
  <c r="J8404" i="20"/>
  <c r="J8403" i="20"/>
  <c r="J8402" i="20"/>
  <c r="J8401" i="20"/>
  <c r="J8399" i="20"/>
  <c r="J8398" i="20"/>
  <c r="J8397" i="20"/>
  <c r="J8396" i="20"/>
  <c r="J8395" i="20"/>
  <c r="J8394" i="20"/>
  <c r="J8393" i="20"/>
  <c r="J8391" i="20"/>
  <c r="J8390" i="20"/>
  <c r="J8389" i="20"/>
  <c r="J8388" i="20"/>
  <c r="J8387" i="20"/>
  <c r="J8386" i="20"/>
  <c r="J8385" i="20"/>
  <c r="J8384" i="20"/>
  <c r="J8382" i="20"/>
  <c r="J8381" i="20"/>
  <c r="J8380" i="20"/>
  <c r="J8378" i="20"/>
  <c r="J8376" i="20"/>
  <c r="J8375" i="20"/>
  <c r="J8374" i="20"/>
  <c r="J8373" i="20"/>
  <c r="J8372" i="20"/>
  <c r="J8370" i="20"/>
  <c r="J8369" i="20"/>
  <c r="J8368" i="20"/>
  <c r="J8367" i="20"/>
  <c r="J8366" i="20"/>
  <c r="J8365" i="20"/>
  <c r="J8364" i="20"/>
  <c r="J8363" i="20"/>
  <c r="J8362" i="20"/>
  <c r="J8361" i="20"/>
  <c r="J8359" i="20"/>
  <c r="J8358" i="20"/>
  <c r="J8357" i="20"/>
  <c r="J8356" i="20"/>
  <c r="J8355" i="20"/>
  <c r="J8354" i="20"/>
  <c r="J8352" i="20"/>
  <c r="J8351" i="20"/>
  <c r="J8350" i="20"/>
  <c r="J8349" i="20"/>
  <c r="J8348" i="20"/>
  <c r="J8347" i="20"/>
  <c r="J8346" i="20"/>
  <c r="J8344" i="20"/>
  <c r="J8343" i="20"/>
  <c r="J8342" i="20"/>
  <c r="J8341" i="20"/>
  <c r="J8339" i="20"/>
  <c r="J8338" i="20"/>
  <c r="J8337" i="20"/>
  <c r="J8336" i="20"/>
  <c r="J8335" i="20"/>
  <c r="J8333" i="20"/>
  <c r="J8332" i="20"/>
  <c r="J8331" i="20"/>
  <c r="J8330" i="20"/>
  <c r="J8329" i="20"/>
  <c r="J8328" i="20"/>
  <c r="J8327" i="20"/>
  <c r="J8326" i="20"/>
  <c r="J8325" i="20"/>
  <c r="J8324" i="20"/>
  <c r="J8323" i="20"/>
  <c r="J8322" i="20"/>
  <c r="J8321" i="20"/>
  <c r="J8320" i="20"/>
  <c r="J8318" i="20"/>
  <c r="J8317" i="20"/>
  <c r="J8316" i="20"/>
  <c r="J8315" i="20"/>
  <c r="J8314" i="20"/>
  <c r="J8313" i="20"/>
  <c r="J8312" i="20"/>
  <c r="J8311" i="20"/>
  <c r="J8310" i="20"/>
  <c r="J8309" i="20"/>
  <c r="J8308" i="20"/>
  <c r="J8306" i="20"/>
  <c r="J8305" i="20"/>
  <c r="J8304" i="20"/>
  <c r="J8303" i="20"/>
  <c r="J8302" i="20"/>
  <c r="J8301" i="20"/>
  <c r="J8300" i="20"/>
  <c r="J8299" i="20"/>
  <c r="J8298" i="20"/>
  <c r="J8297" i="20"/>
  <c r="J8296" i="20"/>
  <c r="J8295" i="20"/>
  <c r="J8294" i="20"/>
  <c r="J8293" i="20"/>
  <c r="J8291" i="20"/>
  <c r="J8290" i="20"/>
  <c r="J8289" i="20"/>
  <c r="J8288" i="20"/>
  <c r="J8287" i="20"/>
  <c r="J8286" i="20"/>
  <c r="J8285" i="20"/>
  <c r="J8284" i="20"/>
  <c r="J8283" i="20"/>
  <c r="J8282" i="20"/>
  <c r="J8281" i="20"/>
  <c r="J8280" i="20"/>
  <c r="J8279" i="20"/>
  <c r="J8278" i="20"/>
  <c r="J8276" i="20"/>
  <c r="J8275" i="20"/>
  <c r="J8274" i="20"/>
  <c r="J8273" i="20"/>
  <c r="J8272" i="20"/>
  <c r="J8271" i="20"/>
  <c r="J8270" i="20"/>
  <c r="J8269" i="20"/>
  <c r="J8268" i="20"/>
  <c r="J8267" i="20"/>
  <c r="J8266" i="20"/>
  <c r="J8265" i="20"/>
  <c r="J8263" i="20"/>
  <c r="J8262" i="20"/>
  <c r="J8261" i="20"/>
  <c r="J8260" i="20"/>
  <c r="J8259" i="20"/>
  <c r="J8258" i="20"/>
  <c r="J8256" i="20"/>
  <c r="J8255" i="20"/>
  <c r="J8254" i="20"/>
  <c r="J8253" i="20"/>
  <c r="J8252" i="20"/>
  <c r="J8251" i="20"/>
  <c r="J8249" i="20"/>
  <c r="J8248" i="20"/>
  <c r="J8247" i="20"/>
  <c r="J8246" i="20"/>
  <c r="J8245" i="20"/>
  <c r="J8244" i="20"/>
  <c r="J8242" i="20"/>
  <c r="J8241" i="20"/>
  <c r="J8240" i="20"/>
  <c r="J8239" i="20"/>
  <c r="J8238" i="20"/>
  <c r="J8237" i="20"/>
  <c r="J8236" i="20"/>
  <c r="J8235" i="20"/>
  <c r="J8234" i="20"/>
  <c r="J8233" i="20"/>
  <c r="J8232" i="20"/>
  <c r="J8231" i="20"/>
  <c r="J8230" i="20"/>
  <c r="J8229" i="20"/>
  <c r="J8227" i="20"/>
  <c r="J8226" i="20"/>
  <c r="J8225" i="20"/>
  <c r="J8224" i="20"/>
  <c r="J8223" i="20"/>
  <c r="J8222" i="20"/>
  <c r="J8221" i="20"/>
  <c r="J8220" i="20"/>
  <c r="J8219" i="20"/>
  <c r="J8218" i="20"/>
  <c r="J8217" i="20"/>
  <c r="J8216" i="20"/>
  <c r="J8215" i="20"/>
  <c r="J8214" i="20"/>
  <c r="J8212" i="20"/>
  <c r="J8211" i="20"/>
  <c r="J8210" i="20"/>
  <c r="J8209" i="20"/>
  <c r="J8208" i="20"/>
  <c r="J8207" i="20"/>
  <c r="J8206" i="20"/>
  <c r="J8205" i="20"/>
  <c r="J8204" i="20"/>
  <c r="J8203" i="20"/>
  <c r="J8202" i="20"/>
  <c r="J8201" i="20"/>
  <c r="J8199" i="20"/>
  <c r="J8198" i="20"/>
  <c r="J8197" i="20"/>
  <c r="J8196" i="20"/>
  <c r="J8195" i="20"/>
  <c r="J8194" i="20"/>
  <c r="J8192" i="20"/>
  <c r="J8191" i="20"/>
  <c r="J8190" i="20"/>
  <c r="J8189" i="20"/>
  <c r="J8188" i="20"/>
  <c r="J8187" i="20"/>
  <c r="J8185" i="20"/>
  <c r="J8184" i="20"/>
  <c r="J8183" i="20"/>
  <c r="J8182" i="20"/>
  <c r="J8181" i="20"/>
  <c r="J8180" i="20"/>
  <c r="J8178" i="20"/>
  <c r="J8177" i="20"/>
  <c r="J8176" i="20"/>
  <c r="J8175" i="20"/>
  <c r="J8174" i="20"/>
  <c r="J8173" i="20"/>
  <c r="J8172" i="20"/>
  <c r="J8171" i="20"/>
  <c r="J8170" i="20"/>
  <c r="J8169" i="20"/>
  <c r="J8168" i="20"/>
  <c r="J8167" i="20"/>
  <c r="J8166" i="20"/>
  <c r="J8165" i="20"/>
  <c r="J8164" i="20"/>
  <c r="J8162" i="20"/>
  <c r="J8161" i="20"/>
  <c r="J8160" i="20"/>
  <c r="J8159" i="20"/>
  <c r="J8158" i="20"/>
  <c r="J8157" i="20"/>
  <c r="J8156" i="20"/>
  <c r="J8155" i="20"/>
  <c r="J8154" i="20"/>
  <c r="J8153" i="20"/>
  <c r="J8152" i="20"/>
  <c r="J8151" i="20"/>
  <c r="J8150" i="20"/>
  <c r="J8148" i="20"/>
  <c r="J8147" i="20"/>
  <c r="J8146" i="20"/>
  <c r="J8145" i="20"/>
  <c r="J8144" i="20"/>
  <c r="J8143" i="20"/>
  <c r="J8141" i="20"/>
  <c r="J8140" i="20"/>
  <c r="J8139" i="20"/>
  <c r="J8138" i="20"/>
  <c r="J8137" i="20"/>
  <c r="J8136" i="20"/>
  <c r="J8135" i="20"/>
  <c r="J8134" i="20"/>
  <c r="J8133" i="20"/>
  <c r="J8132" i="20"/>
  <c r="J8131" i="20"/>
  <c r="J8129" i="20"/>
  <c r="J8128" i="20"/>
  <c r="J8127" i="20"/>
  <c r="J8126" i="20"/>
  <c r="J8125" i="20"/>
  <c r="J8124" i="20"/>
  <c r="J8123" i="20"/>
  <c r="J8122" i="20"/>
  <c r="J8121" i="20"/>
  <c r="J8120" i="20"/>
  <c r="J8118" i="20"/>
  <c r="J8117" i="20"/>
  <c r="J8116" i="20"/>
  <c r="J8114" i="20"/>
  <c r="J8113" i="20"/>
  <c r="J8112" i="20"/>
  <c r="J8111" i="20"/>
  <c r="J8110" i="20"/>
  <c r="J8109" i="20"/>
  <c r="J8108" i="20"/>
  <c r="J8106" i="20"/>
  <c r="J8105" i="20"/>
  <c r="J8104" i="20"/>
  <c r="J8103" i="20"/>
  <c r="J8102" i="20"/>
  <c r="J8101" i="20"/>
  <c r="J8100" i="20"/>
  <c r="J8097" i="20"/>
  <c r="J8096" i="20"/>
  <c r="J8095" i="20"/>
  <c r="J8094" i="20"/>
  <c r="J8093" i="20"/>
  <c r="J8092" i="20"/>
  <c r="J8090" i="20"/>
  <c r="J8089" i="20"/>
  <c r="J8088" i="20"/>
  <c r="J8087" i="20"/>
  <c r="J8086" i="20"/>
  <c r="J8085" i="20"/>
  <c r="J8084" i="20"/>
  <c r="J8083" i="20"/>
  <c r="J8082" i="20"/>
  <c r="J8081" i="20"/>
  <c r="J8080" i="20"/>
  <c r="J8079" i="20"/>
  <c r="J8077" i="20"/>
  <c r="J8076" i="20"/>
  <c r="J8075" i="20"/>
  <c r="J8074" i="20"/>
  <c r="J8073" i="20"/>
  <c r="J8071" i="20"/>
  <c r="J8070" i="20"/>
  <c r="J8069" i="20"/>
  <c r="J8068" i="20"/>
  <c r="J8066" i="20"/>
  <c r="J8065" i="20"/>
  <c r="J8064" i="20"/>
  <c r="J8063" i="20"/>
  <c r="J8062" i="20"/>
  <c r="J8061" i="20"/>
  <c r="J8060" i="20"/>
  <c r="J8059" i="20"/>
  <c r="J8057" i="20"/>
  <c r="J8056" i="20"/>
  <c r="J8055" i="20"/>
  <c r="J8054" i="20"/>
  <c r="J8053" i="20"/>
  <c r="J8052" i="20"/>
  <c r="J8051" i="20"/>
  <c r="J8050" i="20"/>
  <c r="J8048" i="20"/>
  <c r="J8047" i="20"/>
  <c r="J8046" i="20"/>
  <c r="J8045" i="20"/>
  <c r="J8044" i="20"/>
  <c r="J8043" i="20"/>
  <c r="J8042" i="20"/>
  <c r="J8041" i="20"/>
  <c r="J8040" i="20"/>
  <c r="J8039" i="20"/>
  <c r="J8037" i="20"/>
  <c r="J8036" i="20"/>
  <c r="J8035" i="20"/>
  <c r="J8034" i="20"/>
  <c r="J8033" i="20"/>
  <c r="J8032" i="20"/>
  <c r="J8031" i="20"/>
  <c r="J8030" i="20"/>
  <c r="J8029" i="20"/>
  <c r="J8028" i="20"/>
  <c r="J8026" i="20"/>
  <c r="J8025" i="20"/>
  <c r="J8024" i="20"/>
  <c r="J8023" i="20"/>
  <c r="J8022" i="20"/>
  <c r="J8021" i="20"/>
  <c r="J8020" i="20"/>
  <c r="J8019" i="20"/>
  <c r="J8018" i="20"/>
  <c r="J8017" i="20"/>
  <c r="J8016" i="20"/>
  <c r="J8015" i="20"/>
  <c r="J8013" i="20"/>
  <c r="J8012" i="20"/>
  <c r="J8011" i="20"/>
  <c r="J8010" i="20"/>
  <c r="J8008" i="20"/>
  <c r="J8007" i="20"/>
  <c r="J8006" i="20"/>
  <c r="J8005" i="20"/>
  <c r="J8004" i="20"/>
  <c r="J8003" i="20"/>
  <c r="J8002" i="20"/>
  <c r="J8001" i="20"/>
  <c r="J8000" i="20"/>
  <c r="J7999" i="20"/>
  <c r="J7998" i="20"/>
  <c r="J7997" i="20"/>
  <c r="J7996" i="20"/>
  <c r="J7994" i="20"/>
  <c r="J7993" i="20"/>
  <c r="J7992" i="20"/>
  <c r="J7991" i="20"/>
  <c r="J7990" i="20"/>
  <c r="J7989" i="20"/>
  <c r="J7988" i="20"/>
  <c r="J7987" i="20"/>
  <c r="J7986" i="20"/>
  <c r="J7984" i="20"/>
  <c r="J7983" i="20"/>
  <c r="J7982" i="20"/>
  <c r="J7981" i="20"/>
  <c r="J7980" i="20"/>
  <c r="J7979" i="20"/>
  <c r="J7978" i="20"/>
  <c r="J7977" i="20"/>
  <c r="J7976" i="20"/>
  <c r="J7975" i="20"/>
  <c r="J7973" i="20"/>
  <c r="J7972" i="20"/>
  <c r="J7971" i="20"/>
  <c r="J7970" i="20"/>
  <c r="J7969" i="20"/>
  <c r="J7968" i="20"/>
  <c r="J7967" i="20"/>
  <c r="J7966" i="20"/>
  <c r="J7963" i="20"/>
  <c r="J7962" i="20"/>
  <c r="J7961" i="20"/>
  <c r="J7960" i="20"/>
  <c r="J7959" i="20"/>
  <c r="J7958" i="20"/>
  <c r="J7957" i="20"/>
  <c r="J7955" i="20"/>
  <c r="J7954" i="20"/>
  <c r="J7953" i="20"/>
  <c r="J7952" i="20"/>
  <c r="J7951" i="20"/>
  <c r="J7950" i="20"/>
  <c r="J7949" i="20"/>
  <c r="J7947" i="20"/>
  <c r="J7946" i="20"/>
  <c r="J7945" i="20"/>
  <c r="J7944" i="20"/>
  <c r="J7942" i="20"/>
  <c r="J7941" i="20"/>
  <c r="J7940" i="20"/>
  <c r="J7939" i="20"/>
  <c r="J7937" i="20"/>
  <c r="J7936" i="20"/>
  <c r="J7935" i="20"/>
  <c r="J7934" i="20"/>
  <c r="J7932" i="20"/>
  <c r="J7931" i="20"/>
  <c r="J7930" i="20"/>
  <c r="J7929" i="20"/>
  <c r="J7928" i="20"/>
  <c r="J7927" i="20"/>
  <c r="J7926" i="20"/>
  <c r="J7924" i="20"/>
  <c r="J7923" i="20"/>
  <c r="J7922" i="20"/>
  <c r="J7920" i="20"/>
  <c r="J7919" i="20"/>
  <c r="J7918" i="20"/>
  <c r="J7917" i="20"/>
  <c r="J7916" i="20"/>
  <c r="J7915" i="20"/>
  <c r="J7913" i="20"/>
  <c r="J7912" i="20"/>
  <c r="J7911" i="20"/>
  <c r="J7910" i="20"/>
  <c r="J7909" i="20"/>
  <c r="J7908" i="20"/>
  <c r="J7907" i="20"/>
  <c r="J7906" i="20"/>
  <c r="J7905" i="20"/>
  <c r="J7904" i="20"/>
  <c r="J7903" i="20"/>
  <c r="J7902" i="20"/>
  <c r="J7900" i="20"/>
  <c r="J7899" i="20"/>
  <c r="J7898" i="20"/>
  <c r="J7897" i="20"/>
  <c r="J7896" i="20"/>
  <c r="J7895" i="20"/>
  <c r="J7893" i="20"/>
  <c r="J7892" i="20"/>
  <c r="J7891" i="20"/>
  <c r="J7890" i="20"/>
  <c r="J7889" i="20"/>
  <c r="J7888" i="20"/>
  <c r="J7886" i="20"/>
  <c r="J7885" i="20"/>
  <c r="J7884" i="20"/>
  <c r="J7883" i="20"/>
  <c r="J7882" i="20"/>
  <c r="J7880" i="20"/>
  <c r="J7878" i="20"/>
  <c r="J7876" i="20"/>
  <c r="J7874" i="20"/>
  <c r="J7872" i="20"/>
  <c r="J7870" i="20"/>
  <c r="J7868" i="20"/>
  <c r="J7866" i="20"/>
  <c r="J7865" i="20"/>
  <c r="J7864" i="20"/>
  <c r="J7863" i="20"/>
  <c r="J7862" i="20"/>
  <c r="J7860" i="20"/>
  <c r="J7859" i="20"/>
  <c r="J7858" i="20"/>
  <c r="J7857" i="20"/>
  <c r="J7856" i="20"/>
  <c r="J7855" i="20"/>
  <c r="J7854" i="20"/>
  <c r="J7853" i="20"/>
  <c r="J7852" i="20"/>
  <c r="J7850" i="20"/>
  <c r="J7849" i="20"/>
  <c r="J7848" i="20"/>
  <c r="J7847" i="20"/>
  <c r="J7846" i="20"/>
  <c r="J7845" i="20"/>
  <c r="J7844" i="20"/>
  <c r="J7842" i="20"/>
  <c r="J7841" i="20"/>
  <c r="J7840" i="20"/>
  <c r="J7839" i="20"/>
  <c r="J7838" i="20"/>
  <c r="J7836" i="20"/>
  <c r="J7835" i="20"/>
  <c r="J7834" i="20"/>
  <c r="J7832" i="20"/>
  <c r="J7831" i="20"/>
  <c r="J7830" i="20"/>
  <c r="J7829" i="20"/>
  <c r="J7828" i="20"/>
  <c r="J7826" i="20"/>
  <c r="J7825" i="20"/>
  <c r="J7824" i="20"/>
  <c r="J7823" i="20"/>
  <c r="J7822" i="20"/>
  <c r="J7821" i="20"/>
  <c r="J7819" i="20"/>
  <c r="J7818" i="20"/>
  <c r="J7817" i="20"/>
  <c r="J7816" i="20"/>
  <c r="J7815" i="20"/>
  <c r="J7813" i="20"/>
  <c r="J7812" i="20"/>
  <c r="J7811" i="20"/>
  <c r="J7810" i="20"/>
  <c r="J7809" i="20"/>
  <c r="J7808" i="20"/>
  <c r="J7806" i="20"/>
  <c r="J7805" i="20"/>
  <c r="J7804" i="20"/>
  <c r="J7803" i="20"/>
  <c r="J7802" i="20"/>
  <c r="J7801" i="20"/>
  <c r="J7800" i="20"/>
  <c r="J7799" i="20"/>
  <c r="J7798" i="20"/>
  <c r="J7796" i="20"/>
  <c r="J7795" i="20"/>
  <c r="J7794" i="20"/>
  <c r="J7793" i="20"/>
  <c r="J7791" i="20"/>
  <c r="J7789" i="20"/>
  <c r="J7788" i="20"/>
  <c r="J7787" i="20"/>
  <c r="J7786" i="20"/>
  <c r="J7784" i="20"/>
  <c r="J7783" i="20"/>
  <c r="J7782" i="20"/>
  <c r="J7781" i="20"/>
  <c r="J7780" i="20"/>
  <c r="J7779" i="20"/>
  <c r="J7778" i="20"/>
  <c r="J7777" i="20"/>
  <c r="J7776" i="20"/>
  <c r="J7775" i="20"/>
  <c r="J7774" i="20"/>
  <c r="J7773" i="20"/>
  <c r="J7771" i="20"/>
  <c r="J7770" i="20"/>
  <c r="J7769" i="20"/>
  <c r="J7768" i="20"/>
  <c r="J7767" i="20"/>
  <c r="J7766" i="20"/>
  <c r="J7764" i="20"/>
  <c r="J7763" i="20"/>
  <c r="J7762" i="20"/>
  <c r="J7761" i="20"/>
  <c r="J7759" i="20"/>
  <c r="J7758" i="20"/>
  <c r="J7757" i="20"/>
  <c r="J7756" i="20"/>
  <c r="J7754" i="20"/>
  <c r="J7753" i="20"/>
  <c r="J7752" i="20"/>
  <c r="J7751" i="20"/>
  <c r="J7750" i="20"/>
  <c r="J7749" i="20"/>
  <c r="J7748" i="20"/>
  <c r="J7747" i="20"/>
  <c r="J7746" i="20"/>
  <c r="J7744" i="20"/>
  <c r="J7743" i="20"/>
  <c r="J7742" i="20"/>
  <c r="J7741" i="20"/>
  <c r="J7740" i="20"/>
  <c r="J7739" i="20"/>
  <c r="J7738" i="20"/>
  <c r="J7737" i="20"/>
  <c r="J7736" i="20"/>
  <c r="J7735" i="20"/>
  <c r="J7733" i="20"/>
  <c r="J7732" i="20"/>
  <c r="J7731" i="20"/>
  <c r="J7730" i="20"/>
  <c r="J7729" i="20"/>
  <c r="J7728" i="20"/>
  <c r="J7727" i="20"/>
  <c r="J7726" i="20"/>
  <c r="J7725" i="20"/>
  <c r="J7724" i="20"/>
  <c r="J7722" i="20"/>
  <c r="J7721" i="20"/>
  <c r="J7720" i="20"/>
  <c r="J7719" i="20"/>
  <c r="J7718" i="20"/>
  <c r="J7717" i="20"/>
  <c r="J7716" i="20"/>
  <c r="J7715" i="20"/>
  <c r="J7714" i="20"/>
  <c r="J7712" i="20"/>
  <c r="J7711" i="20"/>
  <c r="J7710" i="20"/>
  <c r="J7709" i="20"/>
  <c r="J7708" i="20"/>
  <c r="J7707" i="20"/>
  <c r="J7705" i="20"/>
  <c r="J7704" i="20"/>
  <c r="J7703" i="20"/>
  <c r="J7702" i="20"/>
  <c r="J7701" i="20"/>
  <c r="J7700" i="20"/>
  <c r="J7699" i="20"/>
  <c r="J7698" i="20"/>
  <c r="J7697" i="20"/>
  <c r="J7696" i="20"/>
  <c r="J7694" i="20"/>
  <c r="J7693" i="20"/>
  <c r="J7692" i="20"/>
  <c r="J7691" i="20"/>
  <c r="J7690" i="20"/>
  <c r="J7689" i="20"/>
  <c r="J7687" i="20"/>
  <c r="J7686" i="20"/>
  <c r="J7685" i="20"/>
  <c r="J7684" i="20"/>
  <c r="J7683" i="20"/>
  <c r="J7682" i="20"/>
  <c r="J7680" i="20"/>
  <c r="J7679" i="20"/>
  <c r="J7678" i="20"/>
  <c r="J7677" i="20"/>
  <c r="J7676" i="20"/>
  <c r="J7675" i="20"/>
  <c r="J7674" i="20"/>
  <c r="J7673" i="20"/>
  <c r="J7672" i="20"/>
  <c r="J7670" i="20"/>
  <c r="J7669" i="20"/>
  <c r="J7668" i="20"/>
  <c r="J7667" i="20"/>
  <c r="J7666" i="20"/>
  <c r="J7665" i="20"/>
  <c r="J7664" i="20"/>
  <c r="J7663" i="20"/>
  <c r="J7662" i="20"/>
  <c r="J7660" i="20"/>
  <c r="J7659" i="20"/>
  <c r="J7658" i="20"/>
  <c r="J7657" i="20"/>
  <c r="J7656" i="20"/>
  <c r="J7655" i="20"/>
  <c r="J7654" i="20"/>
  <c r="J7653" i="20"/>
  <c r="J7652" i="20"/>
  <c r="J7650" i="20"/>
  <c r="J7649" i="20"/>
  <c r="J7648" i="20"/>
  <c r="J7647" i="20"/>
  <c r="J7646" i="20"/>
  <c r="J7644" i="20"/>
  <c r="J7643" i="20"/>
  <c r="J7642" i="20"/>
  <c r="J7641" i="20"/>
  <c r="J7640" i="20"/>
  <c r="J7639" i="20"/>
  <c r="J7637" i="20"/>
  <c r="J7636" i="20"/>
  <c r="J7635" i="20"/>
  <c r="J7634" i="20"/>
  <c r="J7633" i="20"/>
  <c r="J7632" i="20"/>
  <c r="J7630" i="20"/>
  <c r="J7629" i="20"/>
  <c r="J7628" i="20"/>
  <c r="J7627" i="20"/>
  <c r="J7626" i="20"/>
  <c r="J7625" i="20"/>
  <c r="J7623" i="20"/>
  <c r="J7622" i="20"/>
  <c r="J7621" i="20"/>
  <c r="J7620" i="20"/>
  <c r="J7618" i="20"/>
  <c r="J7617" i="20"/>
  <c r="J7616" i="20"/>
  <c r="J7615" i="20"/>
  <c r="J7614" i="20"/>
  <c r="J7613" i="20"/>
  <c r="J7612" i="20"/>
  <c r="J7610" i="20"/>
  <c r="J7609" i="20"/>
  <c r="J7608" i="20"/>
  <c r="J7607" i="20"/>
  <c r="J7606" i="20"/>
  <c r="J7605" i="20"/>
  <c r="J7604" i="20"/>
  <c r="J7602" i="20"/>
  <c r="J7601" i="20"/>
  <c r="J7600" i="20"/>
  <c r="J7599" i="20"/>
  <c r="J7598" i="20"/>
  <c r="J7597" i="20"/>
  <c r="J7596" i="20"/>
  <c r="J7595" i="20"/>
  <c r="J7594" i="20"/>
  <c r="J7592" i="20"/>
  <c r="J7591" i="20"/>
  <c r="J7590" i="20"/>
  <c r="J7589" i="20"/>
  <c r="J7588" i="20"/>
  <c r="J7587" i="20"/>
  <c r="J7586" i="20"/>
  <c r="J7584" i="20"/>
  <c r="J7583" i="20"/>
  <c r="J7582" i="20"/>
  <c r="J7581" i="20"/>
  <c r="J7580" i="20"/>
  <c r="J7579" i="20"/>
  <c r="J7578" i="20"/>
  <c r="J7577" i="20"/>
  <c r="J7576" i="20"/>
  <c r="J7575" i="20"/>
  <c r="J7574" i="20"/>
  <c r="J7573" i="20"/>
  <c r="J7572" i="20"/>
  <c r="J7571" i="20"/>
  <c r="J7570" i="20"/>
  <c r="J7569" i="20"/>
  <c r="J7567" i="20"/>
  <c r="J7566" i="20"/>
  <c r="J7565" i="20"/>
  <c r="J7564" i="20"/>
  <c r="J7563" i="20"/>
  <c r="J7562" i="20"/>
  <c r="J7561" i="20"/>
  <c r="J7560" i="20"/>
  <c r="J7559" i="20"/>
  <c r="J7558" i="20"/>
  <c r="J7557" i="20"/>
  <c r="J7556" i="20"/>
  <c r="J7554" i="20"/>
  <c r="J7553" i="20"/>
  <c r="J7552" i="20"/>
  <c r="J7551" i="20"/>
  <c r="J7550" i="20"/>
  <c r="J7549" i="20"/>
  <c r="J7548" i="20"/>
  <c r="J7547" i="20"/>
  <c r="J7546" i="20"/>
  <c r="J7544" i="20"/>
  <c r="J7543" i="20"/>
  <c r="J7542" i="20"/>
  <c r="J7541" i="20"/>
  <c r="J7540" i="20"/>
  <c r="J7539" i="20"/>
  <c r="J7538" i="20"/>
  <c r="J7537" i="20"/>
  <c r="J7535" i="20"/>
  <c r="J7534" i="20"/>
  <c r="J7533" i="20"/>
  <c r="J7532" i="20"/>
  <c r="J7531" i="20"/>
  <c r="J7530" i="20"/>
  <c r="J7529" i="20"/>
  <c r="J7528" i="20"/>
  <c r="J7527" i="20"/>
  <c r="J7526" i="20"/>
  <c r="J7525" i="20"/>
  <c r="J7524" i="20"/>
  <c r="J7522" i="20"/>
  <c r="J7521" i="20"/>
  <c r="J7520" i="20"/>
  <c r="J7519" i="20"/>
  <c r="J7518" i="20"/>
  <c r="J7517" i="20"/>
  <c r="J7516" i="20"/>
  <c r="J7514" i="20"/>
  <c r="J7513" i="20"/>
  <c r="J7512" i="20"/>
  <c r="J7511" i="20"/>
  <c r="J7510" i="20"/>
  <c r="J7508" i="20"/>
  <c r="J7506" i="20"/>
  <c r="J7505" i="20"/>
  <c r="J7504" i="20"/>
  <c r="J7503" i="20"/>
  <c r="J7502" i="20"/>
  <c r="J7501" i="20"/>
  <c r="J7500" i="20"/>
  <c r="J7498" i="20"/>
  <c r="J7497" i="20"/>
  <c r="J7496" i="20"/>
  <c r="J7495" i="20"/>
  <c r="J7494" i="20"/>
  <c r="J7493" i="20"/>
  <c r="J7492" i="20"/>
  <c r="J7490" i="20"/>
  <c r="J7489" i="20"/>
  <c r="J7488" i="20"/>
  <c r="J7487" i="20"/>
  <c r="J7486" i="20"/>
  <c r="J7485" i="20"/>
  <c r="J7483" i="20"/>
  <c r="J7482" i="20"/>
  <c r="J7481" i="20"/>
  <c r="J7480" i="20"/>
  <c r="J7479" i="20"/>
  <c r="J7477" i="20"/>
  <c r="J7476" i="20"/>
  <c r="J7475" i="20"/>
  <c r="J7474" i="20"/>
  <c r="J7473" i="20"/>
  <c r="J7472" i="20"/>
  <c r="J7470" i="20"/>
  <c r="J7469" i="20"/>
  <c r="J7468" i="20"/>
  <c r="J7467" i="20"/>
  <c r="J7466" i="20"/>
  <c r="J7465" i="20"/>
  <c r="J7463" i="20"/>
  <c r="J7462" i="20"/>
  <c r="J7461" i="20"/>
  <c r="J7460" i="20"/>
  <c r="J7459" i="20"/>
  <c r="J7458" i="20"/>
  <c r="J7457" i="20"/>
  <c r="J7456" i="20"/>
  <c r="J7455" i="20"/>
  <c r="J7453" i="20"/>
  <c r="J7452" i="20"/>
  <c r="J7451" i="20"/>
  <c r="J7450" i="20"/>
  <c r="J7449" i="20"/>
  <c r="J7448" i="20"/>
  <c r="J7447" i="20"/>
  <c r="J7446" i="20"/>
  <c r="J7445" i="20"/>
  <c r="J7444" i="20"/>
  <c r="J7443" i="20"/>
  <c r="J7442" i="20"/>
  <c r="J7441" i="20"/>
  <c r="J7440" i="20"/>
  <c r="J7438" i="20"/>
  <c r="J7437" i="20"/>
  <c r="J7436" i="20"/>
  <c r="J7435" i="20"/>
  <c r="J7434" i="20"/>
  <c r="J7433" i="20"/>
  <c r="J7432" i="20"/>
  <c r="J7431" i="20"/>
  <c r="J7430" i="20"/>
  <c r="J7429" i="20"/>
  <c r="J7427" i="20"/>
  <c r="J7426" i="20"/>
  <c r="J7425" i="20"/>
  <c r="J7424" i="20"/>
  <c r="J7423" i="20"/>
  <c r="J7422" i="20"/>
  <c r="J7421" i="20"/>
  <c r="J7420" i="20"/>
  <c r="J7419" i="20"/>
  <c r="J7418" i="20"/>
  <c r="J7417" i="20"/>
  <c r="J7416" i="20"/>
  <c r="J7415" i="20"/>
  <c r="J7413" i="20"/>
  <c r="J7412" i="20"/>
  <c r="J7411" i="20"/>
  <c r="J7410" i="20"/>
  <c r="J7409" i="20"/>
  <c r="J7407" i="20"/>
  <c r="J7406" i="20"/>
  <c r="J7405" i="20"/>
  <c r="J7404" i="20"/>
  <c r="J7403" i="20"/>
  <c r="J7402" i="20"/>
  <c r="J7401" i="20"/>
  <c r="J7400" i="20"/>
  <c r="J7398" i="20"/>
  <c r="J7397" i="20"/>
  <c r="J7396" i="20"/>
  <c r="J7395" i="20"/>
  <c r="J7394" i="20"/>
  <c r="J7393" i="20"/>
  <c r="J7392" i="20"/>
  <c r="J7391" i="20"/>
  <c r="J7390" i="20"/>
  <c r="J7389" i="20"/>
  <c r="J7387" i="20"/>
  <c r="J7386" i="20"/>
  <c r="J7385" i="20"/>
  <c r="J7384" i="20"/>
  <c r="J7383" i="20"/>
  <c r="J7382" i="20"/>
  <c r="J7381" i="20"/>
  <c r="J7380" i="20"/>
  <c r="J7379" i="20"/>
  <c r="J7378" i="20"/>
  <c r="J7377" i="20"/>
  <c r="J7375" i="20"/>
  <c r="J7374" i="20"/>
  <c r="J7373" i="20"/>
  <c r="J7372" i="20"/>
  <c r="J7371" i="20"/>
  <c r="J7369" i="20"/>
  <c r="J7368" i="20"/>
  <c r="J7367" i="20"/>
  <c r="J7366" i="20"/>
  <c r="J7365" i="20"/>
  <c r="J7363" i="20"/>
  <c r="J7362" i="20"/>
  <c r="J7361" i="20"/>
  <c r="J7360" i="20"/>
  <c r="J7359" i="20"/>
  <c r="J7358" i="20"/>
  <c r="J7356" i="20"/>
  <c r="J7355" i="20"/>
  <c r="J7354" i="20"/>
  <c r="J7353" i="20"/>
  <c r="J7352" i="20"/>
  <c r="J7351" i="20"/>
  <c r="J7349" i="20"/>
  <c r="J7348" i="20"/>
  <c r="J7347" i="20"/>
  <c r="J7346" i="20"/>
  <c r="J7345" i="20"/>
  <c r="J7344" i="20"/>
  <c r="J7342" i="20"/>
  <c r="J7341" i="20"/>
  <c r="J7340" i="20"/>
  <c r="J7339" i="20"/>
  <c r="J7338" i="20"/>
  <c r="J7337" i="20"/>
  <c r="J7336" i="20"/>
  <c r="J7334" i="20"/>
  <c r="J7333" i="20"/>
  <c r="J7332" i="20"/>
  <c r="J7331" i="20"/>
  <c r="J7330" i="20"/>
  <c r="J7329" i="20"/>
  <c r="J7327" i="20"/>
  <c r="J7326" i="20"/>
  <c r="J7325" i="20"/>
  <c r="J7324" i="20"/>
  <c r="J7323" i="20"/>
  <c r="J7322" i="20"/>
  <c r="J7320" i="20"/>
  <c r="J7319" i="20"/>
  <c r="J7318" i="20"/>
  <c r="J7317" i="20"/>
  <c r="J7316" i="20"/>
  <c r="J7315" i="20"/>
  <c r="J7313" i="20"/>
  <c r="J7312" i="20"/>
  <c r="J7311" i="20"/>
  <c r="J7310" i="20"/>
  <c r="J7309" i="20"/>
  <c r="J7308" i="20"/>
  <c r="J7306" i="20"/>
  <c r="J7305" i="20"/>
  <c r="J7304" i="20"/>
  <c r="J7303" i="20"/>
  <c r="J7302" i="20"/>
  <c r="J7301" i="20"/>
  <c r="J7299" i="20"/>
  <c r="J7298" i="20"/>
  <c r="J7297" i="20"/>
  <c r="J7296" i="20"/>
  <c r="J7295" i="20"/>
  <c r="J7294" i="20"/>
  <c r="J7292" i="20"/>
  <c r="J7291" i="20"/>
  <c r="J7290" i="20"/>
  <c r="J7289" i="20"/>
  <c r="J7288" i="20"/>
  <c r="J7287" i="20"/>
  <c r="J7285" i="20"/>
  <c r="J7284" i="20"/>
  <c r="J7283" i="20"/>
  <c r="J7282" i="20"/>
  <c r="J7281" i="20"/>
  <c r="J7280" i="20"/>
  <c r="J7278" i="20"/>
  <c r="J7277" i="20"/>
  <c r="J7276" i="20"/>
  <c r="J7275" i="20"/>
  <c r="J7274" i="20"/>
  <c r="J7273" i="20"/>
  <c r="J7271" i="20"/>
  <c r="J7270" i="20"/>
  <c r="J7269" i="20"/>
  <c r="J7268" i="20"/>
  <c r="J7267" i="20"/>
  <c r="J7266" i="20"/>
  <c r="J7264" i="20"/>
  <c r="J7263" i="20"/>
  <c r="J7262" i="20"/>
  <c r="J7261" i="20"/>
  <c r="J7260" i="20"/>
  <c r="J7259" i="20"/>
  <c r="J7257" i="20"/>
  <c r="J7256" i="20"/>
  <c r="J7255" i="20"/>
  <c r="J7254" i="20"/>
  <c r="J7253" i="20"/>
  <c r="J7252" i="20"/>
  <c r="J7250" i="20"/>
  <c r="J7249" i="20"/>
  <c r="J7248" i="20"/>
  <c r="J7247" i="20"/>
  <c r="J7246" i="20"/>
  <c r="J7245" i="20"/>
  <c r="J7243" i="20"/>
  <c r="J7242" i="20"/>
  <c r="J7241" i="20"/>
  <c r="J7240" i="20"/>
  <c r="J7239" i="20"/>
  <c r="J7238" i="20"/>
  <c r="J7237" i="20"/>
  <c r="J7236" i="20"/>
  <c r="J7234" i="20"/>
  <c r="J7233" i="20"/>
  <c r="J7232" i="20"/>
  <c r="J7231" i="20"/>
  <c r="J7230" i="20"/>
  <c r="J7229" i="20"/>
  <c r="J7228" i="20"/>
  <c r="J7227" i="20"/>
  <c r="J7225" i="20"/>
  <c r="J7224" i="20"/>
  <c r="J7223" i="20"/>
  <c r="J7222" i="20"/>
  <c r="J7221" i="20"/>
  <c r="J7220" i="20"/>
  <c r="J7218" i="20"/>
  <c r="J7217" i="20"/>
  <c r="J7216" i="20"/>
  <c r="J7215" i="20"/>
  <c r="J7214" i="20"/>
  <c r="J7213" i="20"/>
  <c r="J7211" i="20"/>
  <c r="J7210" i="20"/>
  <c r="J7209" i="20"/>
  <c r="J7208" i="20"/>
  <c r="J7207" i="20"/>
  <c r="J7206" i="20"/>
  <c r="J7204" i="20"/>
  <c r="J7203" i="20"/>
  <c r="J7202" i="20"/>
  <c r="J7201" i="20"/>
  <c r="J7200" i="20"/>
  <c r="J7199" i="20"/>
  <c r="J7197" i="20"/>
  <c r="J7196" i="20"/>
  <c r="J7195" i="20"/>
  <c r="J7194" i="20"/>
  <c r="J7193" i="20"/>
  <c r="J7192" i="20"/>
  <c r="J7190" i="20"/>
  <c r="J7189" i="20"/>
  <c r="J7188" i="20"/>
  <c r="J7187" i="20"/>
  <c r="J7186" i="20"/>
  <c r="J7185" i="20"/>
  <c r="J7183" i="20"/>
  <c r="J7182" i="20"/>
  <c r="J7181" i="20"/>
  <c r="J7180" i="20"/>
  <c r="J7179" i="20"/>
  <c r="J7178" i="20"/>
  <c r="J7176" i="20"/>
  <c r="J7175" i="20"/>
  <c r="J7174" i="20"/>
  <c r="J7173" i="20"/>
  <c r="J7172" i="20"/>
  <c r="J7171" i="20"/>
  <c r="J7169" i="20"/>
  <c r="J7168" i="20"/>
  <c r="J7167" i="20"/>
  <c r="J7166" i="20"/>
  <c r="J7165" i="20"/>
  <c r="J7164" i="20"/>
  <c r="J7162" i="20"/>
  <c r="J7161" i="20"/>
  <c r="J7160" i="20"/>
  <c r="J7159" i="20"/>
  <c r="J7158" i="20"/>
  <c r="J7157" i="20"/>
  <c r="J7155" i="20"/>
  <c r="J7154" i="20"/>
  <c r="J7153" i="20"/>
  <c r="J7152" i="20"/>
  <c r="J7151" i="20"/>
  <c r="J7150" i="20"/>
  <c r="J7148" i="20"/>
  <c r="J7147" i="20"/>
  <c r="J7146" i="20"/>
  <c r="J7145" i="20"/>
  <c r="J7144" i="20"/>
  <c r="J7143" i="20"/>
  <c r="J7141" i="20"/>
  <c r="J7140" i="20"/>
  <c r="J7139" i="20"/>
  <c r="J7138" i="20"/>
  <c r="J7137" i="20"/>
  <c r="J7136" i="20"/>
  <c r="J7135" i="20"/>
  <c r="J7134" i="20"/>
  <c r="J7133" i="20"/>
  <c r="J7132" i="20"/>
  <c r="J7130" i="20"/>
  <c r="J7129" i="20"/>
  <c r="J7128" i="20"/>
  <c r="J7127" i="20"/>
  <c r="J7126" i="20"/>
  <c r="J7125" i="20"/>
  <c r="J7124" i="20"/>
  <c r="J7123" i="20"/>
  <c r="J7122" i="20"/>
  <c r="J7121" i="20"/>
  <c r="J7119" i="20"/>
  <c r="J7118" i="20"/>
  <c r="J7117" i="20"/>
  <c r="J7116" i="20"/>
  <c r="J7115" i="20"/>
  <c r="J7114" i="20"/>
  <c r="J7113" i="20"/>
  <c r="J7112" i="20"/>
  <c r="J7111" i="20"/>
  <c r="J7110" i="20"/>
  <c r="J7109" i="20"/>
  <c r="J7107" i="20"/>
  <c r="J7106" i="20"/>
  <c r="J7105" i="20"/>
  <c r="J7104" i="20"/>
  <c r="J7103" i="20"/>
  <c r="J7102" i="20"/>
  <c r="J7101" i="20"/>
  <c r="J7100" i="20"/>
  <c r="J7099" i="20"/>
  <c r="J7098" i="20"/>
  <c r="J7097" i="20"/>
  <c r="J7095" i="20"/>
  <c r="J7094" i="20"/>
  <c r="J7093" i="20"/>
  <c r="J7092" i="20"/>
  <c r="J7091" i="20"/>
  <c r="J7090" i="20"/>
  <c r="J7089" i="20"/>
  <c r="J7088" i="20"/>
  <c r="J7087" i="20"/>
  <c r="J7086" i="20"/>
  <c r="J7085" i="20"/>
  <c r="J7083" i="20"/>
  <c r="J7082" i="20"/>
  <c r="J7081" i="20"/>
  <c r="J7080" i="20"/>
  <c r="J7079" i="20"/>
  <c r="J7078" i="20"/>
  <c r="J7077" i="20"/>
  <c r="J7076" i="20"/>
  <c r="J7075" i="20"/>
  <c r="J7074" i="20"/>
  <c r="J7073" i="20"/>
  <c r="J7072" i="20"/>
  <c r="J7070" i="20"/>
  <c r="J7069" i="20"/>
  <c r="J7068" i="20"/>
  <c r="J7067" i="20"/>
  <c r="J7066" i="20"/>
  <c r="J7065" i="20"/>
  <c r="J7064" i="20"/>
  <c r="J7063" i="20"/>
  <c r="J7062" i="20"/>
  <c r="J7061" i="20"/>
  <c r="J7060" i="20"/>
  <c r="J7058" i="20"/>
  <c r="J7057" i="20"/>
  <c r="J7056" i="20"/>
  <c r="J7055" i="20"/>
  <c r="J7054" i="20"/>
  <c r="J7053" i="20"/>
  <c r="J7052" i="20"/>
  <c r="J7051" i="20"/>
  <c r="J7050" i="20"/>
  <c r="J7049" i="20"/>
  <c r="J7048" i="20"/>
  <c r="J7046" i="20"/>
  <c r="J7045" i="20"/>
  <c r="J7044" i="20"/>
  <c r="J7043" i="20"/>
  <c r="J7042" i="20"/>
  <c r="J7041" i="20"/>
  <c r="J7040" i="20"/>
  <c r="J7039" i="20"/>
  <c r="J7038" i="20"/>
  <c r="J7037" i="20"/>
  <c r="J7036" i="20"/>
  <c r="J7035" i="20"/>
  <c r="J7033" i="20"/>
  <c r="J7032" i="20"/>
  <c r="J7031" i="20"/>
  <c r="J7030" i="20"/>
  <c r="J7029" i="20"/>
  <c r="J7028" i="20"/>
  <c r="J7027" i="20"/>
  <c r="J7026" i="20"/>
  <c r="J7025" i="20"/>
  <c r="J7024" i="20"/>
  <c r="J7023" i="20"/>
  <c r="J7021" i="20"/>
  <c r="J7020" i="20"/>
  <c r="J7019" i="20"/>
  <c r="J7018" i="20"/>
  <c r="J7017" i="20"/>
  <c r="J7016" i="20"/>
  <c r="J7015" i="20"/>
  <c r="J7014" i="20"/>
  <c r="J7013" i="20"/>
  <c r="J7012" i="20"/>
  <c r="J7011" i="20"/>
  <c r="J7009" i="20"/>
  <c r="J7008" i="20"/>
  <c r="J7007" i="20"/>
  <c r="J7006" i="20"/>
  <c r="J7005" i="20"/>
  <c r="J7004" i="20"/>
  <c r="J7003" i="20"/>
  <c r="J7002" i="20"/>
  <c r="J7001" i="20"/>
  <c r="J7000" i="20"/>
  <c r="J6999" i="20"/>
  <c r="J6998" i="20"/>
  <c r="J6996" i="20"/>
  <c r="J6995" i="20"/>
  <c r="J6994" i="20"/>
  <c r="J6993" i="20"/>
  <c r="J6992" i="20"/>
  <c r="J6991" i="20"/>
  <c r="J6990" i="20"/>
  <c r="J6989" i="20"/>
  <c r="J6988" i="20"/>
  <c r="J6987" i="20"/>
  <c r="J6986" i="20"/>
  <c r="J6984" i="20"/>
  <c r="J6983" i="20"/>
  <c r="J6982" i="20"/>
  <c r="J6981" i="20"/>
  <c r="J6980" i="20"/>
  <c r="J6979" i="20"/>
  <c r="J6978" i="20"/>
  <c r="J6977" i="20"/>
  <c r="J6976" i="20"/>
  <c r="J6975" i="20"/>
  <c r="J6974" i="20"/>
  <c r="J6972" i="20"/>
  <c r="J6971" i="20"/>
  <c r="J6970" i="20"/>
  <c r="J6969" i="20"/>
  <c r="J6968" i="20"/>
  <c r="J6967" i="20"/>
  <c r="J6966" i="20"/>
  <c r="J6965" i="20"/>
  <c r="J6964" i="20"/>
  <c r="J6963" i="20"/>
  <c r="J6962" i="20"/>
  <c r="J6961" i="20"/>
  <c r="J6959" i="20"/>
  <c r="J6958" i="20"/>
  <c r="J6957" i="20"/>
  <c r="J6956" i="20"/>
  <c r="J6955" i="20"/>
  <c r="J6954" i="20"/>
  <c r="J6953" i="20"/>
  <c r="J6952" i="20"/>
  <c r="J6951" i="20"/>
  <c r="J6950" i="20"/>
  <c r="J6949" i="20"/>
  <c r="J6947" i="20"/>
  <c r="J6946" i="20"/>
  <c r="J6945" i="20"/>
  <c r="J6944" i="20"/>
  <c r="J6943" i="20"/>
  <c r="J6942" i="20"/>
  <c r="J6941" i="20"/>
  <c r="J6940" i="20"/>
  <c r="J6939" i="20"/>
  <c r="J6938" i="20"/>
  <c r="J6937" i="20"/>
  <c r="J6935" i="20"/>
  <c r="J6934" i="20"/>
  <c r="J6933" i="20"/>
  <c r="J6932" i="20"/>
  <c r="J6931" i="20"/>
  <c r="J6930" i="20"/>
  <c r="J6929" i="20"/>
  <c r="J6928" i="20"/>
  <c r="J6927" i="20"/>
  <c r="J6926" i="20"/>
  <c r="J6925" i="20"/>
  <c r="J6924" i="20"/>
  <c r="J6922" i="20"/>
  <c r="J6921" i="20"/>
  <c r="J6920" i="20"/>
  <c r="J6919" i="20"/>
  <c r="J6918" i="20"/>
  <c r="J6917" i="20"/>
  <c r="J6916" i="20"/>
  <c r="J6915" i="20"/>
  <c r="J6914" i="20"/>
  <c r="J6913" i="20"/>
  <c r="J6912" i="20"/>
  <c r="J6910" i="20"/>
  <c r="J6909" i="20"/>
  <c r="J6908" i="20"/>
  <c r="J6907" i="20"/>
  <c r="J6906" i="20"/>
  <c r="J6905" i="20"/>
  <c r="J6904" i="20"/>
  <c r="J6903" i="20"/>
  <c r="J6902" i="20"/>
  <c r="J6901" i="20"/>
  <c r="J6900" i="20"/>
  <c r="J6898" i="20"/>
  <c r="J6897" i="20"/>
  <c r="J6896" i="20"/>
  <c r="J6895" i="20"/>
  <c r="J6894" i="20"/>
  <c r="J6893" i="20"/>
  <c r="J6892" i="20"/>
  <c r="J6891" i="20"/>
  <c r="J6890" i="20"/>
  <c r="J6889" i="20"/>
  <c r="J6888" i="20"/>
  <c r="J6887" i="20"/>
  <c r="J6885" i="20"/>
  <c r="J6884" i="20"/>
  <c r="J6883" i="20"/>
  <c r="J6882" i="20"/>
  <c r="J6881" i="20"/>
  <c r="J6880" i="20"/>
  <c r="J6879" i="20"/>
  <c r="J6878" i="20"/>
  <c r="J6877" i="20"/>
  <c r="J6876" i="20"/>
  <c r="J6874" i="20"/>
  <c r="J6873" i="20"/>
  <c r="J6872" i="20"/>
  <c r="J6871" i="20"/>
  <c r="J6870" i="20"/>
  <c r="J6869" i="20"/>
  <c r="J6868" i="20"/>
  <c r="J6867" i="20"/>
  <c r="J6866" i="20"/>
  <c r="J6865" i="20"/>
  <c r="J6863" i="20"/>
  <c r="J6862" i="20"/>
  <c r="J6861" i="20"/>
  <c r="J6860" i="20"/>
  <c r="J6859" i="20"/>
  <c r="J6858" i="20"/>
  <c r="J6857" i="20"/>
  <c r="J6856" i="20"/>
  <c r="J6855" i="20"/>
  <c r="J6854" i="20"/>
  <c r="J6853" i="20"/>
  <c r="J6851" i="20"/>
  <c r="J6850" i="20"/>
  <c r="J6849" i="20"/>
  <c r="J6848" i="20"/>
  <c r="J6847" i="20"/>
  <c r="J6846" i="20"/>
  <c r="J6845" i="20"/>
  <c r="J6844" i="20"/>
  <c r="J6843" i="20"/>
  <c r="J6842" i="20"/>
  <c r="J6840" i="20"/>
  <c r="J6839" i="20"/>
  <c r="J6838" i="20"/>
  <c r="J6837" i="20"/>
  <c r="J6836" i="20"/>
  <c r="J6835" i="20"/>
  <c r="J6834" i="20"/>
  <c r="J6833" i="20"/>
  <c r="J6832" i="20"/>
  <c r="J6831" i="20"/>
  <c r="J6829" i="20"/>
  <c r="J6828" i="20"/>
  <c r="J6827" i="20"/>
  <c r="J6826" i="20"/>
  <c r="J6825" i="20"/>
  <c r="J6824" i="20"/>
  <c r="J6823" i="20"/>
  <c r="J6822" i="20"/>
  <c r="J6821" i="20"/>
  <c r="J6820" i="20"/>
  <c r="J6819" i="20"/>
  <c r="J6817" i="20"/>
  <c r="J6816" i="20"/>
  <c r="J6815" i="20"/>
  <c r="J6814" i="20"/>
  <c r="J6813" i="20"/>
  <c r="J6812" i="20"/>
  <c r="J6811" i="20"/>
  <c r="J6810" i="20"/>
  <c r="J6809" i="20"/>
  <c r="J6808" i="20"/>
  <c r="J6806" i="20"/>
  <c r="J6805" i="20"/>
  <c r="J6804" i="20"/>
  <c r="J6803" i="20"/>
  <c r="J6802" i="20"/>
  <c r="J6801" i="20"/>
  <c r="J6800" i="20"/>
  <c r="J6799" i="20"/>
  <c r="J6798" i="20"/>
  <c r="J6797" i="20"/>
  <c r="J6795" i="20"/>
  <c r="J6794" i="20"/>
  <c r="J6793" i="20"/>
  <c r="J6792" i="20"/>
  <c r="J6791" i="20"/>
  <c r="J6790" i="20"/>
  <c r="J6789" i="20"/>
  <c r="J6788" i="20"/>
  <c r="J6787" i="20"/>
  <c r="J6786" i="20"/>
  <c r="J6785" i="20"/>
  <c r="J6783" i="20"/>
  <c r="J6782" i="20"/>
  <c r="J6781" i="20"/>
  <c r="J6780" i="20"/>
  <c r="J6779" i="20"/>
  <c r="J6778" i="20"/>
  <c r="J6777" i="20"/>
  <c r="J6776" i="20"/>
  <c r="J6775" i="20"/>
  <c r="J6774" i="20"/>
  <c r="J6773" i="20"/>
  <c r="J6771" i="20"/>
  <c r="J6770" i="20"/>
  <c r="J6769" i="20"/>
  <c r="J6768" i="20"/>
  <c r="J6767" i="20"/>
  <c r="J6766" i="20"/>
  <c r="J6765" i="20"/>
  <c r="J6764" i="20"/>
  <c r="J6763" i="20"/>
  <c r="J6762" i="20"/>
  <c r="J6761" i="20"/>
  <c r="J6759" i="20"/>
  <c r="J6758" i="20"/>
  <c r="J6757" i="20"/>
  <c r="J6756" i="20"/>
  <c r="J6755" i="20"/>
  <c r="J6754" i="20"/>
  <c r="J6753" i="20"/>
  <c r="J6752" i="20"/>
  <c r="J6751" i="20"/>
  <c r="J6750" i="20"/>
  <c r="J6749" i="20"/>
  <c r="J6748" i="20"/>
  <c r="J6746" i="20"/>
  <c r="J6745" i="20"/>
  <c r="J6744" i="20"/>
  <c r="J6743" i="20"/>
  <c r="J6742" i="20"/>
  <c r="J6741" i="20"/>
  <c r="J6740" i="20"/>
  <c r="J6739" i="20"/>
  <c r="J6738" i="20"/>
  <c r="J6737" i="20"/>
  <c r="J6736" i="20"/>
  <c r="J6734" i="20"/>
  <c r="J6733" i="20"/>
  <c r="J6732" i="20"/>
  <c r="J6731" i="20"/>
  <c r="J6730" i="20"/>
  <c r="J6729" i="20"/>
  <c r="J6728" i="20"/>
  <c r="J6727" i="20"/>
  <c r="J6726" i="20"/>
  <c r="J6725" i="20"/>
  <c r="J6724" i="20"/>
  <c r="J6722" i="20"/>
  <c r="J6721" i="20"/>
  <c r="J6720" i="20"/>
  <c r="J6719" i="20"/>
  <c r="J6718" i="20"/>
  <c r="J6717" i="20"/>
  <c r="J6716" i="20"/>
  <c r="J6715" i="20"/>
  <c r="J6714" i="20"/>
  <c r="J6713" i="20"/>
  <c r="J6712" i="20"/>
  <c r="J6711" i="20"/>
  <c r="J6709" i="20"/>
  <c r="J6708" i="20"/>
  <c r="J6707" i="20"/>
  <c r="J6706" i="20"/>
  <c r="J6705" i="20"/>
  <c r="J6704" i="20"/>
  <c r="J6703" i="20"/>
  <c r="J6702" i="20"/>
  <c r="J6701" i="20"/>
  <c r="J6700" i="20"/>
  <c r="J6699" i="20"/>
  <c r="J6697" i="20"/>
  <c r="J6696" i="20"/>
  <c r="J6695" i="20"/>
  <c r="J6694" i="20"/>
  <c r="J6693" i="20"/>
  <c r="J6692" i="20"/>
  <c r="J6691" i="20"/>
  <c r="J6690" i="20"/>
  <c r="J6689" i="20"/>
  <c r="J6688" i="20"/>
  <c r="J6687" i="20"/>
  <c r="J6685" i="20"/>
  <c r="J6684" i="20"/>
  <c r="J6683" i="20"/>
  <c r="J6682" i="20"/>
  <c r="J6681" i="20"/>
  <c r="J6680" i="20"/>
  <c r="J6679" i="20"/>
  <c r="J6678" i="20"/>
  <c r="J6677" i="20"/>
  <c r="J6676" i="20"/>
  <c r="J6675" i="20"/>
  <c r="J6674" i="20"/>
  <c r="J6672" i="20"/>
  <c r="J6671" i="20"/>
  <c r="J6670" i="20"/>
  <c r="J6669" i="20"/>
  <c r="J6668" i="20"/>
  <c r="J6667" i="20"/>
  <c r="J6666" i="20"/>
  <c r="J6665" i="20"/>
  <c r="J6664" i="20"/>
  <c r="J6663" i="20"/>
  <c r="J6662" i="20"/>
  <c r="J6660" i="20"/>
  <c r="J6659" i="20"/>
  <c r="J6658" i="20"/>
  <c r="J6657" i="20"/>
  <c r="J6656" i="20"/>
  <c r="J6655" i="20"/>
  <c r="J6654" i="20"/>
  <c r="J6653" i="20"/>
  <c r="J6652" i="20"/>
  <c r="J6651" i="20"/>
  <c r="J6650" i="20"/>
  <c r="J6649" i="20"/>
  <c r="J6648" i="20"/>
  <c r="J6646" i="20"/>
  <c r="J6645" i="20"/>
  <c r="J6644" i="20"/>
  <c r="J6643" i="20"/>
  <c r="J6642" i="20"/>
  <c r="J6641" i="20"/>
  <c r="J6640" i="20"/>
  <c r="J6639" i="20"/>
  <c r="J6638" i="20"/>
  <c r="J6637" i="20"/>
  <c r="J6636" i="20"/>
  <c r="J6635" i="20"/>
  <c r="J6634" i="20"/>
  <c r="J6632" i="20"/>
  <c r="J6631" i="20"/>
  <c r="J6630" i="20"/>
  <c r="J6629" i="20"/>
  <c r="J6628" i="20"/>
  <c r="J6627" i="20"/>
  <c r="J6626" i="20"/>
  <c r="J6625" i="20"/>
  <c r="J6624" i="20"/>
  <c r="J6623" i="20"/>
  <c r="J6622" i="20"/>
  <c r="J6621" i="20"/>
  <c r="J6619" i="20"/>
  <c r="J6618" i="20"/>
  <c r="J6617" i="20"/>
  <c r="J6616" i="20"/>
  <c r="J6615" i="20"/>
  <c r="J6614" i="20"/>
  <c r="J6613" i="20"/>
  <c r="J6612" i="20"/>
  <c r="J6611" i="20"/>
  <c r="J6610" i="20"/>
  <c r="J6609" i="20"/>
  <c r="J6608" i="20"/>
  <c r="J6606" i="20"/>
  <c r="J6605" i="20"/>
  <c r="J6604" i="20"/>
  <c r="J6603" i="20"/>
  <c r="J6602" i="20"/>
  <c r="J6601" i="20"/>
  <c r="J6600" i="20"/>
  <c r="J6599" i="20"/>
  <c r="J6598" i="20"/>
  <c r="J6597" i="20"/>
  <c r="J6596" i="20"/>
  <c r="J6595" i="20"/>
  <c r="J6593" i="20"/>
  <c r="J6592" i="20"/>
  <c r="J6591" i="20"/>
  <c r="J6590" i="20"/>
  <c r="J6589" i="20"/>
  <c r="J6587" i="20"/>
  <c r="J6586" i="20"/>
  <c r="J6585" i="20"/>
  <c r="J6584" i="20"/>
  <c r="J6583" i="20"/>
  <c r="J6581" i="20"/>
  <c r="J6580" i="20"/>
  <c r="J6579" i="20"/>
  <c r="J6578" i="20"/>
  <c r="J6577" i="20"/>
  <c r="J6575" i="20"/>
  <c r="J6574" i="20"/>
  <c r="J6573" i="20"/>
  <c r="J6572" i="20"/>
  <c r="J6571" i="20"/>
  <c r="J6569" i="20"/>
  <c r="J6568" i="20"/>
  <c r="J6567" i="20"/>
  <c r="J6566" i="20"/>
  <c r="J6565" i="20"/>
  <c r="J6563" i="20"/>
  <c r="J6562" i="20"/>
  <c r="J6561" i="20"/>
  <c r="J6560" i="20"/>
  <c r="J6559" i="20"/>
  <c r="J6557" i="20"/>
  <c r="J6556" i="20"/>
  <c r="J6555" i="20"/>
  <c r="J6554" i="20"/>
  <c r="J6553" i="20"/>
  <c r="J6551" i="20"/>
  <c r="J6550" i="20"/>
  <c r="J6549" i="20"/>
  <c r="J6548" i="20"/>
  <c r="J6547" i="20"/>
  <c r="J6545" i="20"/>
  <c r="J6544" i="20"/>
  <c r="J6543" i="20"/>
  <c r="J6542" i="20"/>
  <c r="J6541" i="20"/>
  <c r="J6539" i="20"/>
  <c r="J6538" i="20"/>
  <c r="J6537" i="20"/>
  <c r="J6536" i="20"/>
  <c r="J6535" i="20"/>
  <c r="J6533" i="20"/>
  <c r="J6532" i="20"/>
  <c r="J6531" i="20"/>
  <c r="J6530" i="20"/>
  <c r="J6529" i="20"/>
  <c r="J6527" i="20"/>
  <c r="J6526" i="20"/>
  <c r="J6525" i="20"/>
  <c r="J6524" i="20"/>
  <c r="J6523" i="20"/>
  <c r="J6521" i="20"/>
  <c r="J6520" i="20"/>
  <c r="J6519" i="20"/>
  <c r="J6518" i="20"/>
  <c r="J6517" i="20"/>
  <c r="J6515" i="20"/>
  <c r="J6514" i="20"/>
  <c r="J6513" i="20"/>
  <c r="J6512" i="20"/>
  <c r="J6511" i="20"/>
  <c r="J6509" i="20"/>
  <c r="J6508" i="20"/>
  <c r="J6507" i="20"/>
  <c r="J6506" i="20"/>
  <c r="J6505" i="20"/>
  <c r="J6503" i="20"/>
  <c r="J6502" i="20"/>
  <c r="J6501" i="20"/>
  <c r="J6500" i="20"/>
  <c r="J6499" i="20"/>
  <c r="J6497" i="20"/>
  <c r="J6496" i="20"/>
  <c r="J6495" i="20"/>
  <c r="J6494" i="20"/>
  <c r="J6493" i="20"/>
  <c r="J6491" i="20"/>
  <c r="J6490" i="20"/>
  <c r="J6489" i="20"/>
  <c r="J6488" i="20"/>
  <c r="J6487" i="20"/>
  <c r="J6485" i="20"/>
  <c r="J6484" i="20"/>
  <c r="J6483" i="20"/>
  <c r="J6482" i="20"/>
  <c r="J6481" i="20"/>
  <c r="J6479" i="20"/>
  <c r="J6478" i="20"/>
  <c r="J6477" i="20"/>
  <c r="J6476" i="20"/>
  <c r="J6475" i="20"/>
  <c r="J6473" i="20"/>
  <c r="J6472" i="20"/>
  <c r="J6471" i="20"/>
  <c r="J6470" i="20"/>
  <c r="J6469" i="20"/>
  <c r="J6467" i="20"/>
  <c r="J6466" i="20"/>
  <c r="J6465" i="20"/>
  <c r="J6464" i="20"/>
  <c r="J6463" i="20"/>
  <c r="J6461" i="20"/>
  <c r="J6460" i="20"/>
  <c r="J6459" i="20"/>
  <c r="J6458" i="20"/>
  <c r="J6457" i="20"/>
  <c r="J6455" i="20"/>
  <c r="J6454" i="20"/>
  <c r="J6453" i="20"/>
  <c r="J6452" i="20"/>
  <c r="J6451" i="20"/>
  <c r="J6449" i="20"/>
  <c r="J6448" i="20"/>
  <c r="J6447" i="20"/>
  <c r="J6446" i="20"/>
  <c r="J6445" i="20"/>
  <c r="J6443" i="20"/>
  <c r="J6442" i="20"/>
  <c r="J6441" i="20"/>
  <c r="J6440" i="20"/>
  <c r="J6439" i="20"/>
  <c r="J6437" i="20"/>
  <c r="J6436" i="20"/>
  <c r="J6435" i="20"/>
  <c r="J6434" i="20"/>
  <c r="J6433" i="20"/>
  <c r="J6431" i="20"/>
  <c r="J6430" i="20"/>
  <c r="J6429" i="20"/>
  <c r="J6428" i="20"/>
  <c r="J6427" i="20"/>
  <c r="J6425" i="20"/>
  <c r="J6424" i="20"/>
  <c r="J6423" i="20"/>
  <c r="J6422" i="20"/>
  <c r="J6421" i="20"/>
  <c r="J6419" i="20"/>
  <c r="J6418" i="20"/>
  <c r="J6417" i="20"/>
  <c r="J6416" i="20"/>
  <c r="J6415" i="20"/>
  <c r="J6413" i="20"/>
  <c r="J6412" i="20"/>
  <c r="J6411" i="20"/>
  <c r="J6410" i="20"/>
  <c r="J6409" i="20"/>
  <c r="J6407" i="20"/>
  <c r="J6406" i="20"/>
  <c r="J6405" i="20"/>
  <c r="J6404" i="20"/>
  <c r="J6403" i="20"/>
  <c r="J6401" i="20"/>
  <c r="J6400" i="20"/>
  <c r="J6399" i="20"/>
  <c r="J6398" i="20"/>
  <c r="J6397" i="20"/>
  <c r="J6395" i="20"/>
  <c r="J6394" i="20"/>
  <c r="J6393" i="20"/>
  <c r="J6392" i="20"/>
  <c r="J6391" i="20"/>
  <c r="J6389" i="20"/>
  <c r="J6388" i="20"/>
  <c r="J6387" i="20"/>
  <c r="J6386" i="20"/>
  <c r="J6385" i="20"/>
  <c r="J6383" i="20"/>
  <c r="J6382" i="20"/>
  <c r="J6381" i="20"/>
  <c r="J6380" i="20"/>
  <c r="J6379" i="20"/>
  <c r="J6377" i="20"/>
  <c r="J6376" i="20"/>
  <c r="J6375" i="20"/>
  <c r="J6374" i="20"/>
  <c r="J6373" i="20"/>
  <c r="J6371" i="20"/>
  <c r="J6370" i="20"/>
  <c r="J6369" i="20"/>
  <c r="J6368" i="20"/>
  <c r="J6367" i="20"/>
  <c r="J6365" i="20"/>
  <c r="J6364" i="20"/>
  <c r="J6363" i="20"/>
  <c r="J6362" i="20"/>
  <c r="J6361" i="20"/>
  <c r="J6359" i="20"/>
  <c r="J6358" i="20"/>
  <c r="J6357" i="20"/>
  <c r="J6356" i="20"/>
  <c r="J6355" i="20"/>
  <c r="J6353" i="20"/>
  <c r="J6352" i="20"/>
  <c r="J6351" i="20"/>
  <c r="J6350" i="20"/>
  <c r="J6349" i="20"/>
  <c r="J6347" i="20"/>
  <c r="J6346" i="20"/>
  <c r="J6345" i="20"/>
  <c r="J6344" i="20"/>
  <c r="J6343" i="20"/>
  <c r="J6341" i="20"/>
  <c r="J6340" i="20"/>
  <c r="J6339" i="20"/>
  <c r="J6338" i="20"/>
  <c r="J6337" i="20"/>
  <c r="J6335" i="20"/>
  <c r="J6334" i="20"/>
  <c r="J6333" i="20"/>
  <c r="J6332" i="20"/>
  <c r="J6331" i="20"/>
  <c r="J6329" i="20"/>
  <c r="J6328" i="20"/>
  <c r="J6327" i="20"/>
  <c r="J6326" i="20"/>
  <c r="J6325" i="20"/>
  <c r="J6323" i="20"/>
  <c r="J6322" i="20"/>
  <c r="J6321" i="20"/>
  <c r="J6320" i="20"/>
  <c r="J6319" i="20"/>
  <c r="J6317" i="20"/>
  <c r="J6316" i="20"/>
  <c r="J6315" i="20"/>
  <c r="J6314" i="20"/>
  <c r="J6313" i="20"/>
  <c r="J6311" i="20"/>
  <c r="J6310" i="20"/>
  <c r="J6309" i="20"/>
  <c r="J6308" i="20"/>
  <c r="J6307" i="20"/>
  <c r="J6305" i="20"/>
  <c r="J6304" i="20"/>
  <c r="J6303" i="20"/>
  <c r="J6302" i="20"/>
  <c r="J6301" i="20"/>
  <c r="J6299" i="20"/>
  <c r="J6298" i="20"/>
  <c r="J6297" i="20"/>
  <c r="J6296" i="20"/>
  <c r="J6295" i="20"/>
  <c r="J6293" i="20"/>
  <c r="J6292" i="20"/>
  <c r="J6291" i="20"/>
  <c r="J6290" i="20"/>
  <c r="J6289" i="20"/>
  <c r="J6287" i="20"/>
  <c r="J6286" i="20"/>
  <c r="J6285" i="20"/>
  <c r="J6284" i="20"/>
  <c r="J6283" i="20"/>
  <c r="J6281" i="20"/>
  <c r="J6280" i="20"/>
  <c r="J6279" i="20"/>
  <c r="J6278" i="20"/>
  <c r="J6277" i="20"/>
  <c r="J6275" i="20"/>
  <c r="J6274" i="20"/>
  <c r="J6273" i="20"/>
  <c r="J6272" i="20"/>
  <c r="J6271" i="20"/>
  <c r="J6269" i="20"/>
  <c r="J6268" i="20"/>
  <c r="J6267" i="20"/>
  <c r="J6266" i="20"/>
  <c r="J6265" i="20"/>
  <c r="J6263" i="20"/>
  <c r="J6262" i="20"/>
  <c r="J6261" i="20"/>
  <c r="J6260" i="20"/>
  <c r="J6259" i="20"/>
  <c r="J6257" i="20"/>
  <c r="J6256" i="20"/>
  <c r="J6255" i="20"/>
  <c r="J6254" i="20"/>
  <c r="J6253" i="20"/>
  <c r="J6251" i="20"/>
  <c r="J6250" i="20"/>
  <c r="J6249" i="20"/>
  <c r="J6248" i="20"/>
  <c r="J6247" i="20"/>
  <c r="J6245" i="20"/>
  <c r="J6244" i="20"/>
  <c r="J6243" i="20"/>
  <c r="J6242" i="20"/>
  <c r="J6241" i="20"/>
  <c r="J6239" i="20"/>
  <c r="J6238" i="20"/>
  <c r="J6237" i="20"/>
  <c r="J6236" i="20"/>
  <c r="J6235" i="20"/>
  <c r="J6234" i="20"/>
  <c r="J6233" i="20"/>
  <c r="J6232" i="20"/>
  <c r="J6230" i="20"/>
  <c r="J6229" i="20"/>
  <c r="J6228" i="20"/>
  <c r="J6227" i="20"/>
  <c r="J6226" i="20"/>
  <c r="J6225" i="20"/>
  <c r="J6224" i="20"/>
  <c r="J6223" i="20"/>
  <c r="J6221" i="20"/>
  <c r="J6220" i="20"/>
  <c r="J6219" i="20"/>
  <c r="J6218" i="20"/>
  <c r="J6217" i="20"/>
  <c r="J6215" i="20"/>
  <c r="J6214" i="20"/>
  <c r="J6213" i="20"/>
  <c r="J6212" i="20"/>
  <c r="J6211" i="20"/>
  <c r="J6209" i="20"/>
  <c r="J6208" i="20"/>
  <c r="J6207" i="20"/>
  <c r="J6206" i="20"/>
  <c r="J6205" i="20"/>
  <c r="J6203" i="20"/>
  <c r="J6202" i="20"/>
  <c r="J6201" i="20"/>
  <c r="J6200" i="20"/>
  <c r="J6199" i="20"/>
  <c r="J6197" i="20"/>
  <c r="J6196" i="20"/>
  <c r="J6195" i="20"/>
  <c r="J6194" i="20"/>
  <c r="J6193" i="20"/>
  <c r="J6191" i="20"/>
  <c r="J6190" i="20"/>
  <c r="J6189" i="20"/>
  <c r="J6188" i="20"/>
  <c r="J6187" i="20"/>
  <c r="J6185" i="20"/>
  <c r="J6184" i="20"/>
  <c r="J6183" i="20"/>
  <c r="J6182" i="20"/>
  <c r="J6181" i="20"/>
  <c r="J6179" i="20"/>
  <c r="J6178" i="20"/>
  <c r="J6177" i="20"/>
  <c r="J6176" i="20"/>
  <c r="J6175" i="20"/>
  <c r="J6173" i="20"/>
  <c r="J6172" i="20"/>
  <c r="J6171" i="20"/>
  <c r="J6170" i="20"/>
  <c r="J6169" i="20"/>
  <c r="J6167" i="20"/>
  <c r="J6166" i="20"/>
  <c r="J6165" i="20"/>
  <c r="J6164" i="20"/>
  <c r="J6163" i="20"/>
  <c r="J6161" i="20"/>
  <c r="J6160" i="20"/>
  <c r="J6159" i="20"/>
  <c r="J6158" i="20"/>
  <c r="J6157" i="20"/>
  <c r="J6155" i="20"/>
  <c r="J6154" i="20"/>
  <c r="J6153" i="20"/>
  <c r="J6152" i="20"/>
  <c r="J6151" i="20"/>
  <c r="J6149" i="20"/>
  <c r="J6148" i="20"/>
  <c r="J6147" i="20"/>
  <c r="J6146" i="20"/>
  <c r="J6145" i="20"/>
  <c r="J6143" i="20"/>
  <c r="J6142" i="20"/>
  <c r="J6141" i="20"/>
  <c r="J6140" i="20"/>
  <c r="J6139" i="20"/>
  <c r="J6138" i="20"/>
  <c r="J6136" i="20"/>
  <c r="J6135" i="20"/>
  <c r="J6134" i="20"/>
  <c r="J6133" i="20"/>
  <c r="J6132" i="20"/>
  <c r="J6131" i="20"/>
  <c r="J6129" i="20"/>
  <c r="J6128" i="20"/>
  <c r="J6127" i="20"/>
  <c r="J6126" i="20"/>
  <c r="J6125" i="20"/>
  <c r="J6124" i="20"/>
  <c r="J6122" i="20"/>
  <c r="J6121" i="20"/>
  <c r="J6120" i="20"/>
  <c r="J6119" i="20"/>
  <c r="J6118" i="20"/>
  <c r="J6117" i="20"/>
  <c r="J6115" i="20"/>
  <c r="J6114" i="20"/>
  <c r="J6113" i="20"/>
  <c r="J6112" i="20"/>
  <c r="J6111" i="20"/>
  <c r="J6110" i="20"/>
  <c r="J6108" i="20"/>
  <c r="J6107" i="20"/>
  <c r="J6106" i="20"/>
  <c r="J6105" i="20"/>
  <c r="J6104" i="20"/>
  <c r="J6103" i="20"/>
  <c r="J6101" i="20"/>
  <c r="J6100" i="20"/>
  <c r="J6099" i="20"/>
  <c r="J6098" i="20"/>
  <c r="J6097" i="20"/>
  <c r="J6095" i="20"/>
  <c r="J6094" i="20"/>
  <c r="J6093" i="20"/>
  <c r="J6092" i="20"/>
  <c r="J6091" i="20"/>
  <c r="J6089" i="20"/>
  <c r="J6088" i="20"/>
  <c r="J6087" i="20"/>
  <c r="J6086" i="20"/>
  <c r="J6085" i="20"/>
  <c r="J6083" i="20"/>
  <c r="J6082" i="20"/>
  <c r="J6081" i="20"/>
  <c r="J6080" i="20"/>
  <c r="J6079" i="20"/>
  <c r="J6077" i="20"/>
  <c r="J6076" i="20"/>
  <c r="J6075" i="20"/>
  <c r="J6074" i="20"/>
  <c r="J6073" i="20"/>
  <c r="J6071" i="20"/>
  <c r="J6070" i="20"/>
  <c r="J6069" i="20"/>
  <c r="J6068" i="20"/>
  <c r="J6067" i="20"/>
  <c r="J6065" i="20"/>
  <c r="J6064" i="20"/>
  <c r="J6063" i="20"/>
  <c r="J6062" i="20"/>
  <c r="J6061" i="20"/>
  <c r="J6059" i="20"/>
  <c r="J6058" i="20"/>
  <c r="J6057" i="20"/>
  <c r="J6056" i="20"/>
  <c r="J6055" i="20"/>
  <c r="J6053" i="20"/>
  <c r="J6052" i="20"/>
  <c r="J6051" i="20"/>
  <c r="J6050" i="20"/>
  <c r="J6049" i="20"/>
  <c r="J6047" i="20"/>
  <c r="J6046" i="20"/>
  <c r="J6045" i="20"/>
  <c r="J6044" i="20"/>
  <c r="J6043" i="20"/>
  <c r="J6041" i="20"/>
  <c r="J6040" i="20"/>
  <c r="J6039" i="20"/>
  <c r="J6038" i="20"/>
  <c r="J6037" i="20"/>
  <c r="J6035" i="20"/>
  <c r="J6034" i="20"/>
  <c r="J6033" i="20"/>
  <c r="J6032" i="20"/>
  <c r="J6031" i="20"/>
  <c r="J6029" i="20"/>
  <c r="J6028" i="20"/>
  <c r="J6027" i="20"/>
  <c r="J6026" i="20"/>
  <c r="J6025" i="20"/>
  <c r="J6023" i="20"/>
  <c r="J6022" i="20"/>
  <c r="J6021" i="20"/>
  <c r="J6020" i="20"/>
  <c r="J6019" i="20"/>
  <c r="J6017" i="20"/>
  <c r="J6016" i="20"/>
  <c r="J6015" i="20"/>
  <c r="J6014" i="20"/>
  <c r="J6013" i="20"/>
  <c r="J6011" i="20"/>
  <c r="J6010" i="20"/>
  <c r="J6009" i="20"/>
  <c r="J6008" i="20"/>
  <c r="J6007" i="20"/>
  <c r="J6005" i="20"/>
  <c r="J6004" i="20"/>
  <c r="J6003" i="20"/>
  <c r="J6002" i="20"/>
  <c r="J6001" i="20"/>
  <c r="J5999" i="20"/>
  <c r="J5998" i="20"/>
  <c r="J5997" i="20"/>
  <c r="J5996" i="20"/>
  <c r="J5995" i="20"/>
  <c r="J5993" i="20"/>
  <c r="J5992" i="20"/>
  <c r="J5991" i="20"/>
  <c r="J5990" i="20"/>
  <c r="J5989" i="20"/>
  <c r="J5987" i="20"/>
  <c r="J5986" i="20"/>
  <c r="J5985" i="20"/>
  <c r="J5984" i="20"/>
  <c r="J5983" i="20"/>
  <c r="J5982" i="20"/>
  <c r="J5981" i="20"/>
  <c r="J5979" i="20"/>
  <c r="J5978" i="20"/>
  <c r="J5977" i="20"/>
  <c r="J5976" i="20"/>
  <c r="J5975" i="20"/>
  <c r="J5974" i="20"/>
  <c r="J5973" i="20"/>
  <c r="J5971" i="20"/>
  <c r="J5970" i="20"/>
  <c r="J5969" i="20"/>
  <c r="J5968" i="20"/>
  <c r="J5967" i="20"/>
  <c r="J5966" i="20"/>
  <c r="J5965" i="20"/>
  <c r="J5963" i="20"/>
  <c r="J5962" i="20"/>
  <c r="J5961" i="20"/>
  <c r="J5960" i="20"/>
  <c r="J5959" i="20"/>
  <c r="J5958" i="20"/>
  <c r="J5957" i="20"/>
  <c r="J5955" i="20"/>
  <c r="J5954" i="20"/>
  <c r="J5953" i="20"/>
  <c r="J5952" i="20"/>
  <c r="J5951" i="20"/>
  <c r="J5950" i="20"/>
  <c r="J5949" i="20"/>
  <c r="J5947" i="20"/>
  <c r="J5946" i="20"/>
  <c r="J5945" i="20"/>
  <c r="J5944" i="20"/>
  <c r="J5943" i="20"/>
  <c r="J5942" i="20"/>
  <c r="J5941" i="20"/>
  <c r="J5939" i="20"/>
  <c r="J5938" i="20"/>
  <c r="J5937" i="20"/>
  <c r="J5936" i="20"/>
  <c r="J5935" i="20"/>
  <c r="J5934" i="20"/>
  <c r="J5932" i="20"/>
  <c r="J5931" i="20"/>
  <c r="J5930" i="20"/>
  <c r="J5929" i="20"/>
  <c r="J5928" i="20"/>
  <c r="J5927" i="20"/>
  <c r="J5925" i="20"/>
  <c r="J5924" i="20"/>
  <c r="J5923" i="20"/>
  <c r="J5922" i="20"/>
  <c r="J5921" i="20"/>
  <c r="J5920" i="20"/>
  <c r="J5918" i="20"/>
  <c r="J5917" i="20"/>
  <c r="J5916" i="20"/>
  <c r="J5915" i="20"/>
  <c r="J5914" i="20"/>
  <c r="J5913" i="20"/>
  <c r="J5911" i="20"/>
  <c r="J5910" i="20"/>
  <c r="J5909" i="20"/>
  <c r="J5908" i="20"/>
  <c r="J5907" i="20"/>
  <c r="J5906" i="20"/>
  <c r="J5904" i="20"/>
  <c r="J5903" i="20"/>
  <c r="J5902" i="20"/>
  <c r="J5901" i="20"/>
  <c r="J5900" i="20"/>
  <c r="J5899" i="20"/>
  <c r="J5897" i="20"/>
  <c r="J5896" i="20"/>
  <c r="J5895" i="20"/>
  <c r="J5894" i="20"/>
  <c r="J5893" i="20"/>
  <c r="J5892" i="20"/>
  <c r="J5890" i="20"/>
  <c r="J5889" i="20"/>
  <c r="J5888" i="20"/>
  <c r="J5887" i="20"/>
  <c r="J5886" i="20"/>
  <c r="J5885" i="20"/>
  <c r="J5883" i="20"/>
  <c r="J5882" i="20"/>
  <c r="J5881" i="20"/>
  <c r="J5880" i="20"/>
  <c r="J5879" i="20"/>
  <c r="J5878" i="20"/>
  <c r="J5876" i="20"/>
  <c r="J5875" i="20"/>
  <c r="J5874" i="20"/>
  <c r="J5873" i="20"/>
  <c r="J5872" i="20"/>
  <c r="J5871" i="20"/>
  <c r="J5869" i="20"/>
  <c r="J5868" i="20"/>
  <c r="J5867" i="20"/>
  <c r="J5866" i="20"/>
  <c r="J5865" i="20"/>
  <c r="J5864" i="20"/>
  <c r="J5862" i="20"/>
  <c r="J5861" i="20"/>
  <c r="J5860" i="20"/>
  <c r="J5859" i="20"/>
  <c r="J5858" i="20"/>
  <c r="J5857" i="20"/>
  <c r="J5855" i="20"/>
  <c r="J5854" i="20"/>
  <c r="J5853" i="20"/>
  <c r="J5852" i="20"/>
  <c r="J5851" i="20"/>
  <c r="J5850" i="20"/>
  <c r="J5849" i="20"/>
  <c r="J5847" i="20"/>
  <c r="J5846" i="20"/>
  <c r="J5845" i="20"/>
  <c r="J5844" i="20"/>
  <c r="J5843" i="20"/>
  <c r="J5842" i="20"/>
  <c r="J5841" i="20"/>
  <c r="J5839" i="20"/>
  <c r="J5838" i="20"/>
  <c r="J5837" i="20"/>
  <c r="J5836" i="20"/>
  <c r="J5835" i="20"/>
  <c r="J5834" i="20"/>
  <c r="J5833" i="20"/>
  <c r="J5831" i="20"/>
  <c r="J5830" i="20"/>
  <c r="J5829" i="20"/>
  <c r="J5828" i="20"/>
  <c r="J5827" i="20"/>
  <c r="J5826" i="20"/>
  <c r="J5825" i="20"/>
  <c r="J5823" i="20"/>
  <c r="J5822" i="20"/>
  <c r="J5821" i="20"/>
  <c r="J5820" i="20"/>
  <c r="J5819" i="20"/>
  <c r="J5818" i="20"/>
  <c r="J5817" i="20"/>
  <c r="J5815" i="20"/>
  <c r="J5814" i="20"/>
  <c r="J5813" i="20"/>
  <c r="J5812" i="20"/>
  <c r="J5811" i="20"/>
  <c r="J5810" i="20"/>
  <c r="J5809" i="20"/>
  <c r="J5807" i="20"/>
  <c r="J5806" i="20"/>
  <c r="J5805" i="20"/>
  <c r="J5804" i="20"/>
  <c r="J5803" i="20"/>
  <c r="J5802" i="20"/>
  <c r="J5801" i="20"/>
  <c r="J5799" i="20"/>
  <c r="J5798" i="20"/>
  <c r="J5797" i="20"/>
  <c r="J5796" i="20"/>
  <c r="J5795" i="20"/>
  <c r="J5794" i="20"/>
  <c r="J5793" i="20"/>
  <c r="J5791" i="20"/>
  <c r="J5790" i="20"/>
  <c r="J5789" i="20"/>
  <c r="J5788" i="20"/>
  <c r="J5787" i="20"/>
  <c r="J5786" i="20"/>
  <c r="J5785" i="20"/>
  <c r="J5783" i="20"/>
  <c r="J5782" i="20"/>
  <c r="J5781" i="20"/>
  <c r="J5780" i="20"/>
  <c r="J5779" i="20"/>
  <c r="J5778" i="20"/>
  <c r="J5777" i="20"/>
  <c r="J5775" i="20"/>
  <c r="J5774" i="20"/>
  <c r="J5773" i="20"/>
  <c r="J5772" i="20"/>
  <c r="J5771" i="20"/>
  <c r="J5770" i="20"/>
  <c r="J5769" i="20"/>
  <c r="J5767" i="20"/>
  <c r="J5766" i="20"/>
  <c r="J5765" i="20"/>
  <c r="J5764" i="20"/>
  <c r="J5763" i="20"/>
  <c r="J5762" i="20"/>
  <c r="J5761" i="20"/>
  <c r="J5760" i="20"/>
  <c r="J5758" i="20"/>
  <c r="J5757" i="20"/>
  <c r="J5756" i="20"/>
  <c r="J5755" i="20"/>
  <c r="J5754" i="20"/>
  <c r="J5753" i="20"/>
  <c r="J5752" i="20"/>
  <c r="J5750" i="20"/>
  <c r="J5749" i="20"/>
  <c r="J5748" i="20"/>
  <c r="J5747" i="20"/>
  <c r="J5746" i="20"/>
  <c r="J5744" i="20"/>
  <c r="J5743" i="20"/>
  <c r="J5742" i="20"/>
  <c r="J5741" i="20"/>
  <c r="J5740" i="20"/>
  <c r="J5738" i="20"/>
  <c r="J5737" i="20"/>
  <c r="J5736" i="20"/>
  <c r="J5735" i="20"/>
  <c r="J5734" i="20"/>
  <c r="J5732" i="20"/>
  <c r="J5731" i="20"/>
  <c r="J5730" i="20"/>
  <c r="J5729" i="20"/>
  <c r="J5728" i="20"/>
  <c r="J5726" i="20"/>
  <c r="J5725" i="20"/>
  <c r="J5724" i="20"/>
  <c r="J5723" i="20"/>
  <c r="J5722" i="20"/>
  <c r="J5720" i="20"/>
  <c r="J5719" i="20"/>
  <c r="J5718" i="20"/>
  <c r="J5717" i="20"/>
  <c r="J5716" i="20"/>
  <c r="J5714" i="20"/>
  <c r="J5713" i="20"/>
  <c r="J5712" i="20"/>
  <c r="J5711" i="20"/>
  <c r="J5710" i="20"/>
  <c r="J5709" i="20"/>
  <c r="J5707" i="20"/>
  <c r="J5706" i="20"/>
  <c r="J5705" i="20"/>
  <c r="J5704" i="20"/>
  <c r="J5703" i="20"/>
  <c r="J5702" i="20"/>
  <c r="J5700" i="20"/>
  <c r="J5699" i="20"/>
  <c r="J5698" i="20"/>
  <c r="J5697" i="20"/>
  <c r="J5696" i="20"/>
  <c r="J5695" i="20"/>
  <c r="J5693" i="20"/>
  <c r="J5692" i="20"/>
  <c r="J5691" i="20"/>
  <c r="J5690" i="20"/>
  <c r="J5689" i="20"/>
  <c r="J5688" i="20"/>
  <c r="J5686" i="20"/>
  <c r="J5685" i="20"/>
  <c r="J5684" i="20"/>
  <c r="J5683" i="20"/>
  <c r="J5682" i="20"/>
  <c r="J5681" i="20"/>
  <c r="J5679" i="20"/>
  <c r="J5678" i="20"/>
  <c r="J5677" i="20"/>
  <c r="J5676" i="20"/>
  <c r="J5675" i="20"/>
  <c r="J5674" i="20"/>
  <c r="J5672" i="20"/>
  <c r="J5671" i="20"/>
  <c r="J5670" i="20"/>
  <c r="J5669" i="20"/>
  <c r="J5668" i="20"/>
  <c r="J5667" i="20"/>
  <c r="J5665" i="20"/>
  <c r="J5664" i="20"/>
  <c r="J5663" i="20"/>
  <c r="J5662" i="20"/>
  <c r="J5661" i="20"/>
  <c r="J5660" i="20"/>
  <c r="J5658" i="20"/>
  <c r="J5657" i="20"/>
  <c r="J5656" i="20"/>
  <c r="J5655" i="20"/>
  <c r="J5654" i="20"/>
  <c r="J5653" i="20"/>
  <c r="J5651" i="20"/>
  <c r="J5650" i="20"/>
  <c r="J5649" i="20"/>
  <c r="J5648" i="20"/>
  <c r="J5647" i="20"/>
  <c r="J5646" i="20"/>
  <c r="J5645" i="20"/>
  <c r="J5643" i="20"/>
  <c r="J5642" i="20"/>
  <c r="J5641" i="20"/>
  <c r="J5640" i="20"/>
  <c r="J5639" i="20"/>
  <c r="J5637" i="20"/>
  <c r="J5636" i="20"/>
  <c r="J5635" i="20"/>
  <c r="J5634" i="20"/>
  <c r="J5633" i="20"/>
  <c r="J5631" i="20"/>
  <c r="J5630" i="20"/>
  <c r="J5629" i="20"/>
  <c r="J5628" i="20"/>
  <c r="J5627" i="20"/>
  <c r="J5625" i="20"/>
  <c r="J5624" i="20"/>
  <c r="J5623" i="20"/>
  <c r="J5622" i="20"/>
  <c r="J5621" i="20"/>
  <c r="J5619" i="20"/>
  <c r="J5618" i="20"/>
  <c r="J5617" i="20"/>
  <c r="J5616" i="20"/>
  <c r="J5615" i="20"/>
  <c r="J5613" i="20"/>
  <c r="J5612" i="20"/>
  <c r="J5611" i="20"/>
  <c r="J5610" i="20"/>
  <c r="J5609" i="20"/>
  <c r="J5607" i="20"/>
  <c r="J5606" i="20"/>
  <c r="J5605" i="20"/>
  <c r="J5604" i="20"/>
  <c r="J5603" i="20"/>
  <c r="J5602" i="20"/>
  <c r="J5600" i="20"/>
  <c r="J5599" i="20"/>
  <c r="J5598" i="20"/>
  <c r="J5597" i="20"/>
  <c r="J5596" i="20"/>
  <c r="J5595" i="20"/>
  <c r="J5593" i="20"/>
  <c r="J5592" i="20"/>
  <c r="J5591" i="20"/>
  <c r="J5590" i="20"/>
  <c r="J5589" i="20"/>
  <c r="J5588" i="20"/>
  <c r="J5586" i="20"/>
  <c r="J5585" i="20"/>
  <c r="J5584" i="20"/>
  <c r="J5583" i="20"/>
  <c r="J5582" i="20"/>
  <c r="J5581" i="20"/>
  <c r="J5579" i="20"/>
  <c r="J5578" i="20"/>
  <c r="J5577" i="20"/>
  <c r="J5576" i="20"/>
  <c r="J5575" i="20"/>
  <c r="J5574" i="20"/>
  <c r="J5572" i="20"/>
  <c r="J5571" i="20"/>
  <c r="J5570" i="20"/>
  <c r="J5569" i="20"/>
  <c r="J5568" i="20"/>
  <c r="J5567" i="20"/>
  <c r="J5565" i="20"/>
  <c r="J5564" i="20"/>
  <c r="J5563" i="20"/>
  <c r="J5562" i="20"/>
  <c r="J5561" i="20"/>
  <c r="J5560" i="20"/>
  <c r="J5558" i="20"/>
  <c r="J5557" i="20"/>
  <c r="J5556" i="20"/>
  <c r="J5555" i="20"/>
  <c r="J5554" i="20"/>
  <c r="J5553" i="20"/>
  <c r="J5551" i="20"/>
  <c r="J5550" i="20"/>
  <c r="J5549" i="20"/>
  <c r="J5548" i="20"/>
  <c r="J5547" i="20"/>
  <c r="J5545" i="20"/>
  <c r="J5544" i="20"/>
  <c r="J5543" i="20"/>
  <c r="J5542" i="20"/>
  <c r="J5541" i="20"/>
  <c r="J5539" i="20"/>
  <c r="J5538" i="20"/>
  <c r="J5537" i="20"/>
  <c r="J5536" i="20"/>
  <c r="J5535" i="20"/>
  <c r="J5533" i="20"/>
  <c r="J5532" i="20"/>
  <c r="J5531" i="20"/>
  <c r="J5530" i="20"/>
  <c r="J5529" i="20"/>
  <c r="J5527" i="20"/>
  <c r="J5526" i="20"/>
  <c r="J5525" i="20"/>
  <c r="J5524" i="20"/>
  <c r="J5523" i="20"/>
  <c r="J5521" i="20"/>
  <c r="J5520" i="20"/>
  <c r="J5519" i="20"/>
  <c r="J5518" i="20"/>
  <c r="J5517" i="20"/>
  <c r="J5515" i="20"/>
  <c r="J5514" i="20"/>
  <c r="J5513" i="20"/>
  <c r="J5512" i="20"/>
  <c r="J5511" i="20"/>
  <c r="J5509" i="20"/>
  <c r="J5508" i="20"/>
  <c r="J5507" i="20"/>
  <c r="J5506" i="20"/>
  <c r="J5505" i="20"/>
  <c r="J5503" i="20"/>
  <c r="J5502" i="20"/>
  <c r="J5501" i="20"/>
  <c r="J5500" i="20"/>
  <c r="J5499" i="20"/>
  <c r="J5497" i="20"/>
  <c r="J5496" i="20"/>
  <c r="J5495" i="20"/>
  <c r="J5494" i="20"/>
  <c r="J5493" i="20"/>
  <c r="J5491" i="20"/>
  <c r="J5490" i="20"/>
  <c r="J5489" i="20"/>
  <c r="J5488" i="20"/>
  <c r="J5487" i="20"/>
  <c r="J5485" i="20"/>
  <c r="J5484" i="20"/>
  <c r="J5483" i="20"/>
  <c r="J5482" i="20"/>
  <c r="J5481" i="20"/>
  <c r="J5052" i="20"/>
  <c r="J5051" i="20"/>
  <c r="J5050" i="20"/>
  <c r="J5049" i="20"/>
  <c r="J5048" i="20"/>
  <c r="J5047" i="20"/>
  <c r="J5045" i="20"/>
  <c r="J5044" i="20"/>
  <c r="J5043" i="20"/>
  <c r="J5042" i="20"/>
  <c r="J5041" i="20"/>
  <c r="J5040" i="20"/>
  <c r="J5038" i="20"/>
  <c r="J5037" i="20"/>
  <c r="J5036" i="20"/>
  <c r="J5035" i="20"/>
  <c r="J5034" i="20"/>
  <c r="J5033" i="20"/>
  <c r="J5032" i="20"/>
  <c r="J5031" i="20"/>
  <c r="J5030" i="20"/>
  <c r="J5028" i="20"/>
  <c r="J5027" i="20"/>
  <c r="J5026" i="20"/>
  <c r="J5025" i="20"/>
  <c r="J5023" i="20"/>
  <c r="J5022" i="20"/>
  <c r="J5021" i="20"/>
  <c r="J5019" i="20"/>
  <c r="J5018" i="20"/>
  <c r="J5017" i="20"/>
  <c r="J5016" i="20"/>
  <c r="J5015" i="20"/>
  <c r="J5014" i="20"/>
  <c r="J5012" i="20"/>
  <c r="J5011" i="20"/>
  <c r="J5010" i="20"/>
  <c r="J5009" i="20"/>
  <c r="J5008" i="20"/>
  <c r="J5007" i="20"/>
  <c r="J5005" i="20"/>
  <c r="J5004" i="20"/>
  <c r="J5003" i="20"/>
  <c r="J5002" i="20"/>
  <c r="J5001" i="20"/>
  <c r="J4999" i="20"/>
  <c r="J4998" i="20"/>
  <c r="J4997" i="20"/>
  <c r="J4996" i="20"/>
  <c r="J4995" i="20"/>
  <c r="J4993" i="20"/>
  <c r="J4992" i="20"/>
  <c r="J4991" i="20"/>
  <c r="J4990" i="20"/>
  <c r="J4989" i="20"/>
  <c r="J4988" i="20"/>
  <c r="J4986" i="20"/>
  <c r="J4985" i="20"/>
  <c r="J4984" i="20"/>
  <c r="J4983" i="20"/>
  <c r="J4982" i="20"/>
  <c r="J4981" i="20"/>
  <c r="J4979" i="20"/>
  <c r="J4978" i="20"/>
  <c r="J4977" i="20"/>
  <c r="J4976" i="20"/>
  <c r="J4975" i="20"/>
  <c r="J4974" i="20"/>
  <c r="J4973" i="20"/>
  <c r="J4971" i="20"/>
  <c r="J4970" i="20"/>
  <c r="J4969" i="20"/>
  <c r="J4968" i="20"/>
  <c r="J4967" i="20"/>
  <c r="J4966" i="20"/>
  <c r="J4964" i="20"/>
  <c r="J4963" i="20"/>
  <c r="J4962" i="20"/>
  <c r="J4961" i="20"/>
  <c r="J4960" i="20"/>
  <c r="J4959" i="20"/>
  <c r="J4957" i="20"/>
  <c r="J4956" i="20"/>
  <c r="J4955" i="20"/>
  <c r="J4954" i="20"/>
  <c r="J4943" i="20"/>
  <c r="J4942" i="20"/>
  <c r="J4941" i="20"/>
  <c r="J4940" i="20"/>
  <c r="J4939" i="20"/>
  <c r="J4938" i="20"/>
  <c r="J4937" i="20"/>
  <c r="J4935" i="20"/>
  <c r="J4934" i="20"/>
  <c r="J4933" i="20"/>
  <c r="J4932" i="20"/>
  <c r="J4931" i="20"/>
  <c r="J4930" i="20"/>
  <c r="J4929" i="20"/>
  <c r="J4927" i="20"/>
  <c r="J4926" i="20"/>
  <c r="J4925" i="20"/>
  <c r="J4924" i="20"/>
  <c r="J4923" i="20"/>
  <c r="J4922" i="20"/>
  <c r="J4920" i="20"/>
  <c r="J4919" i="20"/>
  <c r="J4918" i="20"/>
  <c r="J4917" i="20"/>
  <c r="J4915" i="20"/>
  <c r="J4914" i="20"/>
  <c r="J4912" i="20"/>
  <c r="J4911" i="20"/>
  <c r="J4910" i="20"/>
  <c r="J4909" i="20"/>
  <c r="J4907" i="20"/>
  <c r="J4906" i="20"/>
  <c r="J4904" i="20"/>
  <c r="J4903" i="20"/>
  <c r="J4902" i="20"/>
  <c r="J4901" i="20"/>
  <c r="J4900" i="20"/>
  <c r="J4899" i="20"/>
  <c r="J4898" i="20"/>
  <c r="J4897" i="20"/>
  <c r="J4895" i="20"/>
  <c r="J4894" i="20"/>
  <c r="J4893" i="20"/>
  <c r="J4892" i="20"/>
  <c r="J4890" i="20"/>
  <c r="J4889" i="20"/>
  <c r="J4888" i="20"/>
  <c r="J4887" i="20"/>
  <c r="J4886" i="20"/>
  <c r="J4885" i="20"/>
  <c r="J4884" i="20"/>
  <c r="J4882" i="20"/>
  <c r="J4881" i="20"/>
  <c r="J4880" i="20"/>
  <c r="J4879" i="20"/>
  <c r="J4877" i="20"/>
  <c r="J4876" i="20"/>
  <c r="J4875" i="20"/>
  <c r="J4873" i="20"/>
  <c r="J4872" i="20"/>
  <c r="J4871" i="20"/>
  <c r="J4870" i="20"/>
  <c r="J4869" i="20"/>
  <c r="J4867" i="20"/>
  <c r="J4866" i="20"/>
  <c r="J4864" i="20"/>
  <c r="J4863" i="20"/>
  <c r="J4862" i="20"/>
  <c r="J4861" i="20"/>
  <c r="J4860" i="20"/>
  <c r="J4858" i="20"/>
  <c r="J4857" i="20"/>
  <c r="J4855" i="20"/>
  <c r="J4854" i="20"/>
  <c r="J4853" i="20"/>
  <c r="J4852" i="20"/>
  <c r="J4851" i="20"/>
  <c r="J4850" i="20"/>
  <c r="J4848" i="20"/>
  <c r="J4847" i="20"/>
  <c r="J4846" i="20"/>
  <c r="J4845" i="20"/>
  <c r="J4844" i="20"/>
  <c r="J4842" i="20"/>
  <c r="J4841" i="20"/>
  <c r="J4840" i="20"/>
  <c r="J4839" i="20"/>
  <c r="J4838" i="20"/>
  <c r="J4836" i="20"/>
  <c r="J4835" i="20"/>
  <c r="J4834" i="20"/>
  <c r="J4833" i="20"/>
  <c r="J4832" i="20"/>
  <c r="J4831" i="20"/>
  <c r="J4830" i="20"/>
  <c r="J4828" i="20"/>
  <c r="J4827" i="20"/>
  <c r="J4826" i="20"/>
  <c r="J4825" i="20"/>
  <c r="J4824" i="20"/>
  <c r="J4823" i="20"/>
  <c r="J4822" i="20"/>
  <c r="J4820" i="20"/>
  <c r="J4819" i="20"/>
  <c r="J4818" i="20"/>
  <c r="J4817" i="20"/>
  <c r="J4816" i="20"/>
  <c r="J4815" i="20"/>
  <c r="J4814" i="20"/>
  <c r="J4812" i="20"/>
  <c r="J4811" i="20"/>
  <c r="J4810" i="20"/>
  <c r="J4809" i="20"/>
  <c r="J4808" i="20"/>
  <c r="J4807" i="20"/>
  <c r="J4805" i="20"/>
  <c r="J4804" i="20"/>
  <c r="J4803" i="20"/>
  <c r="J4802" i="20"/>
  <c r="J4801" i="20"/>
  <c r="J4800" i="20"/>
  <c r="J4798" i="20"/>
  <c r="J4797" i="20"/>
  <c r="J4796" i="20"/>
  <c r="J4795" i="20"/>
  <c r="J4794" i="20"/>
  <c r="J4793" i="20"/>
  <c r="J4791" i="20"/>
  <c r="J4790" i="20"/>
  <c r="J4789" i="20"/>
  <c r="J4788" i="20"/>
  <c r="J4786" i="20"/>
  <c r="J4785" i="20"/>
  <c r="J4783" i="20"/>
  <c r="J4782" i="20"/>
  <c r="J4781" i="20"/>
  <c r="J4780" i="20"/>
  <c r="J4778" i="20"/>
  <c r="J4777" i="20"/>
  <c r="J4775" i="20"/>
  <c r="J4774" i="20"/>
  <c r="J4773" i="20"/>
  <c r="J4772" i="20"/>
  <c r="J4770" i="20"/>
  <c r="J4769" i="20"/>
  <c r="J4767" i="20"/>
  <c r="J4766" i="20"/>
  <c r="J4765" i="20"/>
  <c r="J4764" i="20"/>
  <c r="J4762" i="20"/>
  <c r="J4761" i="20"/>
  <c r="J4759" i="20"/>
  <c r="J4758" i="20"/>
  <c r="J4757" i="20"/>
  <c r="J4756" i="20"/>
  <c r="J4754" i="20"/>
  <c r="J4753" i="20"/>
  <c r="J4751" i="20"/>
  <c r="J4747" i="20"/>
  <c r="J4746" i="20"/>
  <c r="J4745" i="20"/>
  <c r="J4743" i="20"/>
  <c r="J4742" i="20"/>
  <c r="J4741" i="20"/>
  <c r="J4740" i="20"/>
  <c r="J4739" i="20"/>
  <c r="J4738" i="20"/>
  <c r="J4737" i="20"/>
  <c r="J4736" i="20"/>
  <c r="J4734" i="20"/>
  <c r="J4733" i="20"/>
  <c r="J4732" i="20"/>
  <c r="J4731" i="20"/>
  <c r="J4730" i="20"/>
  <c r="J4729" i="20"/>
  <c r="J4728" i="20"/>
  <c r="J4727" i="20"/>
  <c r="J4725" i="20"/>
  <c r="J4724" i="20"/>
  <c r="J4723" i="20"/>
  <c r="J4722" i="20"/>
  <c r="J4721" i="20"/>
  <c r="J4720" i="20"/>
  <c r="J4719" i="20"/>
  <c r="J4718" i="20"/>
  <c r="J4716" i="20"/>
  <c r="J4715" i="20"/>
  <c r="J4714" i="20"/>
  <c r="J4713" i="20"/>
  <c r="J4712" i="20"/>
  <c r="J4711" i="20"/>
  <c r="J4710" i="20"/>
  <c r="J4709" i="20"/>
  <c r="J4708" i="20"/>
  <c r="J4706" i="20"/>
  <c r="J4704" i="20"/>
  <c r="J4702" i="20"/>
  <c r="J4700" i="20"/>
  <c r="J4698" i="20"/>
  <c r="J4696" i="20"/>
  <c r="J4695" i="20"/>
  <c r="J4694" i="20"/>
  <c r="J4692" i="20"/>
  <c r="J4691" i="20"/>
  <c r="J4690" i="20"/>
  <c r="J4689" i="20"/>
  <c r="J4688" i="20"/>
  <c r="J4687" i="20"/>
  <c r="J4686" i="20"/>
  <c r="J4685" i="20"/>
  <c r="J4684" i="20"/>
  <c r="J4683" i="20"/>
  <c r="J4682" i="20"/>
  <c r="J4681" i="20"/>
  <c r="J4680" i="20"/>
  <c r="J4679" i="20"/>
  <c r="J4678" i="20"/>
  <c r="J4677" i="20"/>
  <c r="J4676" i="20"/>
  <c r="J4674" i="20"/>
  <c r="J4673" i="20"/>
  <c r="J4672" i="20"/>
  <c r="J4671" i="20"/>
  <c r="J4670" i="20"/>
  <c r="J4669" i="20"/>
  <c r="J4668" i="20"/>
  <c r="J4667" i="20"/>
  <c r="J4666" i="20"/>
  <c r="J4664" i="20"/>
  <c r="J4663" i="20"/>
  <c r="J4662" i="20"/>
  <c r="J4661" i="20"/>
  <c r="J4660" i="20"/>
  <c r="J4659" i="20"/>
  <c r="J4658" i="20"/>
  <c r="J4657" i="20"/>
  <c r="J4656" i="20"/>
  <c r="J4655" i="20"/>
  <c r="J4654" i="20"/>
  <c r="J4653" i="20"/>
  <c r="J4652" i="20"/>
  <c r="J4650" i="20"/>
  <c r="J4649" i="20"/>
  <c r="J4648" i="20"/>
  <c r="J4647" i="20"/>
  <c r="J4646" i="20"/>
  <c r="J4645" i="20"/>
  <c r="J4643" i="20"/>
  <c r="J4642" i="20"/>
  <c r="J4641" i="20"/>
  <c r="J4640" i="20"/>
  <c r="J4639" i="20"/>
  <c r="J4638" i="20"/>
  <c r="J4636" i="20"/>
  <c r="J4635" i="20"/>
  <c r="J4634" i="20"/>
  <c r="J4633" i="20"/>
  <c r="J4632" i="20"/>
  <c r="J4631" i="20"/>
  <c r="J4630" i="20"/>
  <c r="J4629" i="20"/>
  <c r="J4628" i="20"/>
  <c r="J4627" i="20"/>
  <c r="J4625" i="20"/>
  <c r="J4624" i="20"/>
  <c r="J4623" i="20"/>
  <c r="J4622" i="20"/>
  <c r="J4621" i="20"/>
  <c r="J4620" i="20"/>
  <c r="J4619" i="20"/>
  <c r="J4618" i="20"/>
  <c r="J4616" i="20"/>
  <c r="J4615" i="20"/>
  <c r="J4614" i="20"/>
  <c r="J4613" i="20"/>
  <c r="J4612" i="20"/>
  <c r="J4611" i="20"/>
  <c r="J4610" i="20"/>
  <c r="J4609" i="20"/>
  <c r="J4607" i="20"/>
  <c r="J4606" i="20"/>
  <c r="J4605" i="20"/>
  <c r="J4604" i="20"/>
  <c r="J4603" i="20"/>
  <c r="J4602" i="20"/>
  <c r="J4601" i="20"/>
  <c r="J4600" i="20"/>
  <c r="J4599" i="20"/>
  <c r="J4597" i="20"/>
  <c r="J4596" i="20"/>
  <c r="J4595" i="20"/>
  <c r="J4594" i="20"/>
  <c r="J4593" i="20"/>
  <c r="J4592" i="20"/>
  <c r="J4591" i="20"/>
  <c r="J4590" i="20"/>
  <c r="J4589" i="20"/>
  <c r="J4587" i="20"/>
  <c r="J4586" i="20"/>
  <c r="J4585" i="20"/>
  <c r="J4584" i="20"/>
  <c r="J4583" i="20"/>
  <c r="J4582" i="20"/>
  <c r="J4580" i="20"/>
  <c r="J4579" i="20"/>
  <c r="J4578" i="20"/>
  <c r="J4577" i="20"/>
  <c r="J4576" i="20"/>
  <c r="J4575" i="20"/>
  <c r="J4574" i="20"/>
  <c r="J4573" i="20"/>
  <c r="J4572" i="20"/>
  <c r="J4570" i="20"/>
  <c r="J4569" i="20"/>
  <c r="J4568" i="20"/>
  <c r="J4567" i="20"/>
  <c r="J4566" i="20"/>
  <c r="J4563" i="20"/>
  <c r="J4562" i="20"/>
  <c r="J4561" i="20"/>
  <c r="J4560" i="20"/>
  <c r="J4559" i="20"/>
  <c r="J4558" i="20"/>
  <c r="J4557" i="20"/>
  <c r="J4556" i="20"/>
  <c r="J4555" i="20"/>
  <c r="J4554" i="20"/>
  <c r="J4552" i="20"/>
  <c r="J4551" i="20"/>
  <c r="J4550" i="20"/>
  <c r="J4549" i="20"/>
  <c r="J4548" i="20"/>
  <c r="J4547" i="20"/>
  <c r="J4546" i="20"/>
  <c r="J4544" i="20"/>
  <c r="J4543" i="20"/>
  <c r="J4542" i="20"/>
  <c r="J4541" i="20"/>
  <c r="J4540" i="20"/>
  <c r="J4539" i="20"/>
  <c r="J4537" i="20"/>
  <c r="J4536" i="20"/>
  <c r="J4535" i="20"/>
  <c r="J4534" i="20"/>
  <c r="J4533" i="20"/>
  <c r="J4532" i="20"/>
  <c r="J4530" i="20"/>
  <c r="J4529" i="20"/>
  <c r="J4528" i="20"/>
  <c r="J4527" i="20"/>
  <c r="J4526" i="20"/>
  <c r="J4525" i="20"/>
  <c r="J4523" i="20"/>
  <c r="J4522" i="20"/>
  <c r="J4521" i="20"/>
  <c r="J4520" i="20"/>
  <c r="J4519" i="20"/>
  <c r="J4518" i="20"/>
  <c r="J4517" i="20"/>
  <c r="J4515" i="20"/>
  <c r="J4514" i="20"/>
  <c r="J4513" i="20"/>
  <c r="J4512" i="20"/>
  <c r="J4511" i="20"/>
  <c r="J4510" i="20"/>
  <c r="J4508" i="20"/>
  <c r="J4507" i="20"/>
  <c r="J4506" i="20"/>
  <c r="J4505" i="20"/>
  <c r="J4504" i="20"/>
  <c r="J4503" i="20"/>
  <c r="J4501" i="20"/>
  <c r="J4500" i="20"/>
  <c r="J4499" i="20"/>
  <c r="J4498" i="20"/>
  <c r="J4497" i="20"/>
  <c r="J4496" i="20"/>
  <c r="J4494" i="20"/>
  <c r="J4493" i="20"/>
  <c r="J4492" i="20"/>
  <c r="J4491" i="20"/>
  <c r="J4490" i="20"/>
  <c r="J4489" i="20"/>
  <c r="J4487" i="20"/>
  <c r="J4486" i="20"/>
  <c r="J4485" i="20"/>
  <c r="J4484" i="20"/>
  <c r="J4483" i="20"/>
  <c r="J4482" i="20"/>
  <c r="J4480" i="20"/>
  <c r="J4479" i="20"/>
  <c r="J4478" i="20"/>
  <c r="J4477" i="20"/>
  <c r="J4476" i="20"/>
  <c r="J4475" i="20"/>
  <c r="J4474" i="20"/>
  <c r="J4473" i="20"/>
  <c r="J4472" i="20"/>
  <c r="J4470" i="20"/>
  <c r="J4469" i="20"/>
  <c r="J4468" i="20"/>
  <c r="J4467" i="20"/>
  <c r="J4466" i="20"/>
  <c r="J4465" i="20"/>
  <c r="J4464" i="20"/>
  <c r="J4463" i="20"/>
  <c r="J4462" i="20"/>
  <c r="J4460" i="20"/>
  <c r="J4459" i="20"/>
  <c r="J4458" i="20"/>
  <c r="J4457" i="20"/>
  <c r="J4456" i="20"/>
  <c r="J4455" i="20"/>
  <c r="J4454" i="20"/>
  <c r="J4452" i="20"/>
  <c r="J4451" i="20"/>
  <c r="J4450" i="20"/>
  <c r="J4449" i="20"/>
  <c r="J4448" i="20"/>
  <c r="J4447" i="20"/>
  <c r="J4446" i="20"/>
  <c r="J4445" i="20"/>
  <c r="J4443" i="20"/>
  <c r="J4442" i="20"/>
  <c r="J4441" i="20"/>
  <c r="J4440" i="20"/>
  <c r="J4439" i="20"/>
  <c r="J4438" i="20"/>
  <c r="J4437" i="20"/>
  <c r="J4436" i="20"/>
  <c r="J4434" i="20"/>
  <c r="J4433" i="20"/>
  <c r="J4432" i="20"/>
  <c r="J4431" i="20"/>
  <c r="J4430" i="20"/>
  <c r="J4429" i="20"/>
  <c r="J4427" i="20"/>
  <c r="J4426" i="20"/>
  <c r="J4425" i="20"/>
  <c r="J4424" i="20"/>
  <c r="J4423" i="20"/>
  <c r="J4422" i="20"/>
  <c r="J4420" i="20"/>
  <c r="J4419" i="20"/>
  <c r="J4418" i="20"/>
  <c r="J4417" i="20"/>
  <c r="J4416" i="20"/>
  <c r="J4415" i="20"/>
  <c r="J4413" i="20"/>
  <c r="J4412" i="20"/>
  <c r="J4411" i="20"/>
  <c r="J4410" i="20"/>
  <c r="J4409" i="20"/>
  <c r="J4408" i="20"/>
  <c r="J4406" i="20"/>
  <c r="J4405" i="20"/>
  <c r="J4404" i="20"/>
  <c r="J4403" i="20"/>
  <c r="J4402" i="20"/>
  <c r="J4401" i="20"/>
  <c r="J4400" i="20"/>
  <c r="J4398" i="20"/>
  <c r="J4397" i="20"/>
  <c r="J4396" i="20"/>
  <c r="J4395" i="20"/>
  <c r="J4394" i="20"/>
  <c r="J4393" i="20"/>
  <c r="J4392" i="20"/>
  <c r="J4390" i="20"/>
  <c r="J4389" i="20"/>
  <c r="J4388" i="20"/>
  <c r="J4387" i="20"/>
  <c r="J4386" i="20"/>
  <c r="J4385" i="20"/>
  <c r="J4384" i="20"/>
  <c r="J4382" i="20"/>
  <c r="J4381" i="20"/>
  <c r="J4380" i="20"/>
  <c r="J4379" i="20"/>
  <c r="J4378" i="20"/>
  <c r="J4377" i="20"/>
  <c r="J4376" i="20"/>
  <c r="J4374" i="20"/>
  <c r="J4373" i="20"/>
  <c r="J4372" i="20"/>
  <c r="J4371" i="20"/>
  <c r="J4370" i="20"/>
  <c r="J4369" i="20"/>
  <c r="J4368" i="20"/>
  <c r="J4367" i="20"/>
  <c r="J4366" i="20"/>
  <c r="J4364" i="20"/>
  <c r="J4363" i="20"/>
  <c r="J4362" i="20"/>
  <c r="J4361" i="20"/>
  <c r="J4360" i="20"/>
  <c r="J4359" i="20"/>
  <c r="J4358" i="20"/>
  <c r="J4357" i="20"/>
  <c r="J4356" i="20"/>
  <c r="J4354" i="20"/>
  <c r="J4353" i="20"/>
  <c r="J4352" i="20"/>
  <c r="J4351" i="20"/>
  <c r="J4350" i="20"/>
  <c r="J4349" i="20"/>
  <c r="J4348" i="20"/>
  <c r="J4347" i="20"/>
  <c r="J4346" i="20"/>
  <c r="J4344" i="20"/>
  <c r="J4343" i="20"/>
  <c r="J4342" i="20"/>
  <c r="J4341" i="20"/>
  <c r="J4340" i="20"/>
  <c r="J4339" i="20"/>
  <c r="J4338" i="20"/>
  <c r="J4337" i="20"/>
  <c r="J4336" i="20"/>
  <c r="J4334" i="20"/>
  <c r="J4333" i="20"/>
  <c r="J4332" i="20"/>
  <c r="J4331" i="20"/>
  <c r="J4330" i="20"/>
  <c r="J4329" i="20"/>
  <c r="J4328" i="20"/>
  <c r="J4327" i="20"/>
  <c r="J4326" i="20"/>
  <c r="J4324" i="20"/>
  <c r="J4323" i="20"/>
  <c r="J4322" i="20"/>
  <c r="J4321" i="20"/>
  <c r="J4320" i="20"/>
  <c r="J4319" i="20"/>
  <c r="J4318" i="20"/>
  <c r="J4317" i="20"/>
  <c r="J4316" i="20"/>
  <c r="J4314" i="20"/>
  <c r="J4313" i="20"/>
  <c r="J4312" i="20"/>
  <c r="J4311" i="20"/>
  <c r="J4310" i="20"/>
  <c r="J4309" i="20"/>
  <c r="J4308" i="20"/>
  <c r="J4307" i="20"/>
  <c r="J4306" i="20"/>
  <c r="J4304" i="20"/>
  <c r="J4303" i="20"/>
  <c r="J4302" i="20"/>
  <c r="J4301" i="20"/>
  <c r="J4300" i="20"/>
  <c r="J4299" i="20"/>
  <c r="J4298" i="20"/>
  <c r="J4297" i="20"/>
  <c r="J4296" i="20"/>
  <c r="J4294" i="20"/>
  <c r="J4293" i="20"/>
  <c r="J4292" i="20"/>
  <c r="J4291" i="20"/>
  <c r="J4290" i="20"/>
  <c r="J4289" i="20"/>
  <c r="J4288" i="20"/>
  <c r="J4287" i="20"/>
  <c r="J4286" i="20"/>
  <c r="J4284" i="20"/>
  <c r="J4283" i="20"/>
  <c r="J4282" i="20"/>
  <c r="J4281" i="20"/>
  <c r="J4280" i="20"/>
  <c r="J4279" i="20"/>
  <c r="J4278" i="20"/>
  <c r="J4277" i="20"/>
  <c r="J4276" i="20"/>
  <c r="J4274" i="20"/>
  <c r="J4273" i="20"/>
  <c r="J4272" i="20"/>
  <c r="J4271" i="20"/>
  <c r="J4270" i="20"/>
  <c r="J4269" i="20"/>
  <c r="J4268" i="20"/>
  <c r="J4267" i="20"/>
  <c r="J4266" i="20"/>
  <c r="J4264" i="20"/>
  <c r="J4263" i="20"/>
  <c r="J4262" i="20"/>
  <c r="J4261" i="20"/>
  <c r="J4260" i="20"/>
  <c r="J4259" i="20"/>
  <c r="J4258" i="20"/>
  <c r="J4256" i="20"/>
  <c r="J4255" i="20"/>
  <c r="J4254" i="20"/>
  <c r="J4253" i="20"/>
  <c r="J4252" i="20"/>
  <c r="J4251" i="20"/>
  <c r="J4250" i="20"/>
  <c r="J4248" i="20"/>
  <c r="J4247" i="20"/>
  <c r="J4246" i="20"/>
  <c r="J4245" i="20"/>
  <c r="J4244" i="20"/>
  <c r="J4243" i="20"/>
  <c r="J4242" i="20"/>
  <c r="J4240" i="20"/>
  <c r="J4239" i="20"/>
  <c r="J4238" i="20"/>
  <c r="J4237" i="20"/>
  <c r="J4236" i="20"/>
  <c r="J4235" i="20"/>
  <c r="J4234" i="20"/>
  <c r="J4232" i="20"/>
  <c r="J4231" i="20"/>
  <c r="J4230" i="20"/>
  <c r="J4229" i="20"/>
  <c r="J4228" i="20"/>
  <c r="J4227" i="20"/>
  <c r="J4226" i="20"/>
  <c r="J4224" i="20"/>
  <c r="J4223" i="20"/>
  <c r="J4222" i="20"/>
  <c r="J4221" i="20"/>
  <c r="J4220" i="20"/>
  <c r="J4219" i="20"/>
  <c r="J4218" i="20"/>
  <c r="J4214" i="20"/>
  <c r="J4213" i="20"/>
  <c r="J4212" i="20"/>
  <c r="J4211" i="20"/>
  <c r="J4210" i="20"/>
  <c r="J4209" i="20"/>
  <c r="J4208" i="20"/>
  <c r="J4204" i="20"/>
  <c r="J4203" i="20"/>
  <c r="J4202" i="20"/>
  <c r="J4201" i="20"/>
  <c r="J4200" i="20"/>
  <c r="J4199" i="20"/>
  <c r="J4198" i="20"/>
  <c r="J4194" i="20"/>
  <c r="J4193" i="20"/>
  <c r="J4192" i="20"/>
  <c r="J4191" i="20"/>
  <c r="J4190" i="20"/>
  <c r="J4189" i="20"/>
  <c r="J4188" i="20"/>
  <c r="J4184" i="20"/>
  <c r="J4183" i="20"/>
  <c r="J4182" i="20"/>
  <c r="J4181" i="20"/>
  <c r="J4180" i="20"/>
  <c r="J4179" i="20"/>
  <c r="J4178" i="20"/>
  <c r="J4174" i="20"/>
  <c r="J4173" i="20"/>
  <c r="J4172" i="20"/>
  <c r="J4171" i="20"/>
  <c r="J4170" i="20"/>
  <c r="J4169" i="20"/>
  <c r="J4168" i="20"/>
  <c r="J4164" i="20"/>
  <c r="J4163" i="20"/>
  <c r="J4162" i="20"/>
  <c r="J4161" i="20"/>
  <c r="J4160" i="20"/>
  <c r="J4159" i="20"/>
  <c r="J4158" i="20"/>
  <c r="J4154" i="20"/>
  <c r="J4153" i="20"/>
  <c r="J4152" i="20"/>
  <c r="J4151" i="20"/>
  <c r="J4150" i="20"/>
  <c r="J4149" i="20"/>
  <c r="J4148" i="20"/>
  <c r="J4144" i="20"/>
  <c r="J4143" i="20"/>
  <c r="J4142" i="20"/>
  <c r="J4141" i="20"/>
  <c r="J4140" i="20"/>
  <c r="J4139" i="20"/>
  <c r="J4138" i="20"/>
  <c r="J4134" i="20"/>
  <c r="J4133" i="20"/>
  <c r="J4132" i="20"/>
  <c r="J4131" i="20"/>
  <c r="J4130" i="20"/>
  <c r="J4129" i="20"/>
  <c r="J4128" i="20"/>
  <c r="J4124" i="20"/>
  <c r="J4123" i="20"/>
  <c r="J4122" i="20"/>
  <c r="J4121" i="20"/>
  <c r="J4120" i="20"/>
  <c r="J4119" i="20"/>
  <c r="J4118" i="20"/>
  <c r="J4114" i="20"/>
  <c r="J4113" i="20"/>
  <c r="J4112" i="20"/>
  <c r="J4111" i="20"/>
  <c r="J4110" i="20"/>
  <c r="J4109" i="20"/>
  <c r="J4108" i="20"/>
  <c r="J4104" i="20"/>
  <c r="J4103" i="20"/>
  <c r="J4102" i="20"/>
  <c r="J4101" i="20"/>
  <c r="J4100" i="20"/>
  <c r="J4099" i="20"/>
  <c r="J4098" i="20"/>
  <c r="J4096" i="20"/>
  <c r="J4095" i="20"/>
  <c r="J4094" i="20"/>
  <c r="J4093" i="20"/>
  <c r="J4092" i="20"/>
  <c r="J4091" i="20"/>
  <c r="J4090" i="20"/>
  <c r="J4088" i="20"/>
  <c r="J4087" i="20"/>
  <c r="J4086" i="20"/>
  <c r="J4085" i="20"/>
  <c r="J4084" i="20"/>
  <c r="J4083" i="20"/>
  <c r="J4082" i="20"/>
  <c r="J4080" i="20"/>
  <c r="J4079" i="20"/>
  <c r="J4078" i="20"/>
  <c r="J4077" i="20"/>
  <c r="J4076" i="20"/>
  <c r="J4075" i="20"/>
  <c r="J4074" i="20"/>
  <c r="J4073" i="20"/>
  <c r="J4072" i="20"/>
  <c r="J4071" i="20"/>
  <c r="J4070" i="20"/>
  <c r="J4068" i="20"/>
  <c r="J4067" i="20"/>
  <c r="J4066" i="20"/>
  <c r="J4065" i="20"/>
  <c r="J4064" i="20"/>
  <c r="J4063" i="20"/>
  <c r="J4062" i="20"/>
  <c r="J4061" i="20"/>
  <c r="J4060" i="20"/>
  <c r="J4059" i="20"/>
  <c r="J4058" i="20"/>
  <c r="J4056" i="20"/>
  <c r="J4055" i="20"/>
  <c r="J4054" i="20"/>
  <c r="J4053" i="20"/>
  <c r="J4052" i="20"/>
  <c r="J4051" i="20"/>
  <c r="J4050" i="20"/>
  <c r="J4049" i="20"/>
  <c r="J4048" i="20"/>
  <c r="J4047" i="20"/>
  <c r="J4046" i="20"/>
  <c r="J4044" i="20"/>
  <c r="J4043" i="20"/>
  <c r="J4042" i="20"/>
  <c r="J4041" i="20"/>
  <c r="J4040" i="20"/>
  <c r="J4039" i="20"/>
  <c r="J4038" i="20"/>
  <c r="J4037" i="20"/>
  <c r="J4036" i="20"/>
  <c r="J4035" i="20"/>
  <c r="J4034" i="20"/>
  <c r="J4032" i="20"/>
  <c r="J4031" i="20"/>
  <c r="J4030" i="20"/>
  <c r="J4029" i="20"/>
  <c r="J4028" i="20"/>
  <c r="J4027" i="20"/>
  <c r="J4026" i="20"/>
  <c r="J4025" i="20"/>
  <c r="J4024" i="20"/>
  <c r="J4023" i="20"/>
  <c r="J4022" i="20"/>
  <c r="J4020" i="20"/>
  <c r="J4019" i="20"/>
  <c r="J4018" i="20"/>
  <c r="J4017" i="20"/>
  <c r="J4016" i="20"/>
  <c r="J4015" i="20"/>
  <c r="J4014" i="20"/>
  <c r="J4013" i="20"/>
  <c r="J4012" i="20"/>
  <c r="J4011" i="20"/>
  <c r="J4010" i="20"/>
  <c r="J4008" i="20"/>
  <c r="J4007" i="20"/>
  <c r="J4006" i="20"/>
  <c r="J4005" i="20"/>
  <c r="J4004" i="20"/>
  <c r="J4003" i="20"/>
  <c r="J4002" i="20"/>
  <c r="J4001" i="20"/>
  <c r="J4000" i="20"/>
  <c r="J3999" i="20"/>
  <c r="J3998" i="20"/>
  <c r="J3996" i="20"/>
  <c r="J3995" i="20"/>
  <c r="J3994" i="20"/>
  <c r="J3993" i="20"/>
  <c r="J3992" i="20"/>
  <c r="J3991" i="20"/>
  <c r="J3990" i="20"/>
  <c r="J3989" i="20"/>
  <c r="J3988" i="20"/>
  <c r="J3987" i="20"/>
  <c r="J3986" i="20"/>
  <c r="J3984" i="20"/>
  <c r="J3983" i="20"/>
  <c r="J3982" i="20"/>
  <c r="J3981" i="20"/>
  <c r="J3980" i="20"/>
  <c r="J3979" i="20"/>
  <c r="J3978" i="20"/>
  <c r="J3977" i="20"/>
  <c r="J3975" i="20"/>
  <c r="J3974" i="20"/>
  <c r="J3973" i="20"/>
  <c r="J3972" i="20"/>
  <c r="J3971" i="20"/>
  <c r="J3970" i="20"/>
  <c r="J3969" i="20"/>
  <c r="J3968" i="20"/>
  <c r="J3966" i="20"/>
  <c r="J3965" i="20"/>
  <c r="J3964" i="20"/>
  <c r="J3963" i="20"/>
  <c r="J3962" i="20"/>
  <c r="J3961" i="20"/>
  <c r="J3960" i="20"/>
  <c r="J3959" i="20"/>
  <c r="J3957" i="20"/>
  <c r="J3956" i="20"/>
  <c r="J3955" i="20"/>
  <c r="J3954" i="20"/>
  <c r="J3953" i="20"/>
  <c r="J3952" i="20"/>
  <c r="J3951" i="20"/>
  <c r="J3950" i="20"/>
  <c r="J3948" i="20"/>
  <c r="J3947" i="20"/>
  <c r="J3946" i="20"/>
  <c r="J3945" i="20"/>
  <c r="J3944" i="20"/>
  <c r="J3943" i="20"/>
  <c r="J3942" i="20"/>
  <c r="J3941" i="20"/>
  <c r="J3939" i="20"/>
  <c r="J3938" i="20"/>
  <c r="J3937" i="20"/>
  <c r="J3936" i="20"/>
  <c r="J3935" i="20"/>
  <c r="J3934" i="20"/>
  <c r="J3933" i="20"/>
  <c r="J3932" i="20"/>
  <c r="J3930" i="20"/>
  <c r="J3929" i="20"/>
  <c r="J3928" i="20"/>
  <c r="J3927" i="20"/>
  <c r="J3926" i="20"/>
  <c r="J3925" i="20"/>
  <c r="J3924" i="20"/>
  <c r="J3923" i="20"/>
  <c r="J3921" i="20"/>
  <c r="J3920" i="20"/>
  <c r="J3919" i="20"/>
  <c r="J3918" i="20"/>
  <c r="J3917" i="20"/>
  <c r="J3916" i="20"/>
  <c r="J3915" i="20"/>
  <c r="J3914" i="20"/>
  <c r="J3912" i="20"/>
  <c r="J3911" i="20"/>
  <c r="J3910" i="20"/>
  <c r="J3909" i="20"/>
  <c r="J3908" i="20"/>
  <c r="J3907" i="20"/>
  <c r="J3906" i="20"/>
  <c r="J3905" i="20"/>
  <c r="J3903" i="20"/>
  <c r="J3902" i="20"/>
  <c r="J3901" i="20"/>
  <c r="J3900" i="20"/>
  <c r="J3899" i="20"/>
  <c r="J3898" i="20"/>
  <c r="J3897" i="20"/>
  <c r="J3896" i="20"/>
  <c r="J3895" i="20"/>
  <c r="J3893" i="20"/>
  <c r="J3892" i="20"/>
  <c r="J3891" i="20"/>
  <c r="J3890" i="20"/>
  <c r="J3889" i="20"/>
  <c r="J3888" i="20"/>
  <c r="J3887" i="20"/>
  <c r="J3886" i="20"/>
  <c r="J3885" i="20"/>
  <c r="J3884" i="20"/>
  <c r="J3882" i="20"/>
  <c r="J3881" i="20"/>
  <c r="J3880" i="20"/>
  <c r="J3879" i="20"/>
  <c r="J3878" i="20"/>
  <c r="J3877" i="20"/>
  <c r="J3876" i="20"/>
  <c r="J3875" i="20"/>
  <c r="J3874" i="20"/>
  <c r="J3873" i="20"/>
  <c r="J3871" i="20"/>
  <c r="J3870" i="20"/>
  <c r="J3869" i="20"/>
  <c r="J3868" i="20"/>
  <c r="J3867" i="20"/>
  <c r="J3866" i="20"/>
  <c r="J3865" i="20"/>
  <c r="J3864" i="20"/>
  <c r="J3863" i="20"/>
  <c r="J3861" i="20"/>
  <c r="J3860" i="20"/>
  <c r="J3859" i="20"/>
  <c r="J3858" i="20"/>
  <c r="J3857" i="20"/>
  <c r="J3856" i="20"/>
  <c r="J3855" i="20"/>
  <c r="J3854" i="20"/>
  <c r="J3853" i="20"/>
  <c r="J3851" i="20"/>
  <c r="J3850" i="20"/>
  <c r="J3849" i="20"/>
  <c r="J3848" i="20"/>
  <c r="J3847" i="20"/>
  <c r="J3846" i="20"/>
  <c r="J3845" i="20"/>
  <c r="J3843" i="20"/>
  <c r="J3842" i="20"/>
  <c r="J3841" i="20"/>
  <c r="J3840" i="20"/>
  <c r="J3839" i="20"/>
  <c r="J3838" i="20"/>
  <c r="J3837" i="20"/>
  <c r="J3835" i="20"/>
  <c r="J3834" i="20"/>
  <c r="J3833" i="20"/>
  <c r="J3832" i="20"/>
  <c r="J3831" i="20"/>
  <c r="J3830" i="20"/>
  <c r="J3829" i="20"/>
  <c r="J3827" i="20"/>
  <c r="J3826" i="20"/>
  <c r="J3825" i="20"/>
  <c r="J3824" i="20"/>
  <c r="J3823" i="20"/>
  <c r="J3822" i="20"/>
  <c r="J3821" i="20"/>
  <c r="J3819" i="20"/>
  <c r="J3818" i="20"/>
  <c r="J3817" i="20"/>
  <c r="J3816" i="20"/>
  <c r="J3815" i="20"/>
  <c r="J3814" i="20"/>
  <c r="J3813" i="20"/>
  <c r="J3811" i="20"/>
  <c r="J3810" i="20"/>
  <c r="J3809" i="20"/>
  <c r="J3808" i="20"/>
  <c r="J3807" i="20"/>
  <c r="J3806" i="20"/>
  <c r="J3805" i="20"/>
  <c r="J3803" i="20"/>
  <c r="J3802" i="20"/>
  <c r="J3801" i="20"/>
  <c r="J3800" i="20"/>
  <c r="J3799" i="20"/>
  <c r="J3798" i="20"/>
  <c r="J3797" i="20"/>
  <c r="J3795" i="20"/>
  <c r="J3794" i="20"/>
  <c r="J3793" i="20"/>
  <c r="J3792" i="20"/>
  <c r="J3791" i="20"/>
  <c r="J3790" i="20"/>
  <c r="J3789" i="20"/>
  <c r="J3788" i="20"/>
  <c r="J3786" i="20"/>
  <c r="J3785" i="20"/>
  <c r="J3784" i="20"/>
  <c r="J3783" i="20"/>
  <c r="J3782" i="20"/>
  <c r="J3781" i="20"/>
  <c r="J3780" i="20"/>
  <c r="J3779" i="20"/>
  <c r="J3777" i="20"/>
  <c r="J3776" i="20"/>
  <c r="J3775" i="20"/>
  <c r="J3774" i="20"/>
  <c r="J3773" i="20"/>
  <c r="J3772" i="20"/>
  <c r="J3771" i="20"/>
  <c r="J3770" i="20"/>
  <c r="J3768" i="20"/>
  <c r="J3767" i="20"/>
  <c r="J3766" i="20"/>
  <c r="J3765" i="20"/>
  <c r="J3764" i="20"/>
  <c r="J3763" i="20"/>
  <c r="J3762" i="20"/>
  <c r="J3761" i="20"/>
  <c r="J3759" i="20"/>
  <c r="J3758" i="20"/>
  <c r="J3757" i="20"/>
  <c r="J3756" i="20"/>
  <c r="J3755" i="20"/>
  <c r="J3754" i="20"/>
  <c r="J3753" i="20"/>
  <c r="J3752" i="20"/>
  <c r="J3750" i="20"/>
  <c r="J3749" i="20"/>
  <c r="J3748" i="20"/>
  <c r="J3747" i="20"/>
  <c r="J3746" i="20"/>
  <c r="J3745" i="20"/>
  <c r="J3744" i="20"/>
  <c r="J3743" i="20"/>
  <c r="J3741" i="20"/>
  <c r="J3740" i="20"/>
  <c r="J3739" i="20"/>
  <c r="J3738" i="20"/>
  <c r="J3737" i="20"/>
  <c r="J3736" i="20"/>
  <c r="J3735" i="20"/>
  <c r="J3734" i="20"/>
  <c r="J3732" i="20"/>
  <c r="J3731" i="20"/>
  <c r="J3730" i="20"/>
  <c r="J3729" i="20"/>
  <c r="J3728" i="20"/>
  <c r="J3727" i="20"/>
  <c r="J3726" i="20"/>
  <c r="J3725" i="20"/>
  <c r="J3723" i="20"/>
  <c r="J3722" i="20"/>
  <c r="J3721" i="20"/>
  <c r="J3720" i="20"/>
  <c r="J3719" i="20"/>
  <c r="J3718" i="20"/>
  <c r="J3717" i="20"/>
  <c r="J3716" i="20"/>
  <c r="J3670" i="20"/>
  <c r="J3669" i="20"/>
  <c r="J3668" i="20"/>
  <c r="J3667" i="20"/>
  <c r="J3665" i="20"/>
  <c r="J3664" i="20"/>
  <c r="J3663" i="20"/>
  <c r="J3662" i="20"/>
  <c r="J3661" i="20"/>
  <c r="J3660" i="20"/>
  <c r="J3659" i="20"/>
  <c r="J3658" i="20"/>
  <c r="J3657" i="20"/>
  <c r="J3656" i="20"/>
  <c r="J3655" i="20"/>
  <c r="J3653" i="20"/>
  <c r="J3652" i="20"/>
  <c r="J3651" i="20"/>
  <c r="J3650" i="20"/>
  <c r="J3649" i="20"/>
  <c r="J3648" i="20"/>
  <c r="J3647" i="20"/>
  <c r="J3646" i="20"/>
  <c r="J3645" i="20"/>
  <c r="J3643" i="20"/>
  <c r="J3641" i="20"/>
  <c r="J3639" i="20"/>
  <c r="J3638" i="20"/>
  <c r="J3637" i="20"/>
  <c r="J3636" i="20"/>
  <c r="J3635" i="20"/>
  <c r="J3632" i="20"/>
  <c r="J3631" i="20"/>
  <c r="J3630" i="20"/>
  <c r="J3629" i="20"/>
  <c r="J3628" i="20"/>
  <c r="J3627" i="20"/>
  <c r="J3626" i="20"/>
  <c r="J3625" i="20"/>
  <c r="J3624" i="20"/>
  <c r="J3623" i="20"/>
  <c r="J3622" i="20"/>
  <c r="J3621" i="20"/>
  <c r="J3620" i="20"/>
  <c r="J3619" i="20"/>
  <c r="J3618" i="20"/>
  <c r="J3617" i="20"/>
  <c r="J3616" i="20"/>
  <c r="J3614" i="20"/>
  <c r="J3612" i="20"/>
  <c r="J3610" i="20"/>
  <c r="J3609" i="20"/>
  <c r="J3608" i="20"/>
  <c r="J3607" i="20"/>
  <c r="J3606" i="20"/>
  <c r="J3605" i="20"/>
  <c r="J3604" i="20"/>
  <c r="J3603" i="20"/>
  <c r="J3601" i="20"/>
  <c r="J3600" i="20"/>
  <c r="J3599" i="20"/>
  <c r="J3598" i="20"/>
  <c r="J3597" i="20"/>
  <c r="J3596" i="20"/>
  <c r="J3595" i="20"/>
  <c r="J3594" i="20"/>
  <c r="J3592" i="20"/>
  <c r="J3591" i="20"/>
  <c r="J3589" i="20"/>
  <c r="J3575" i="20"/>
  <c r="J3574" i="20"/>
  <c r="J3573" i="20"/>
  <c r="J3572" i="20"/>
  <c r="J3571" i="20"/>
  <c r="J3570" i="20"/>
  <c r="J3569" i="20"/>
  <c r="J3567" i="20"/>
  <c r="J3566" i="20"/>
  <c r="J3565" i="20"/>
  <c r="J3564" i="20"/>
  <c r="J3563" i="20"/>
  <c r="J3562" i="20"/>
  <c r="J3561" i="20"/>
  <c r="J3560" i="20"/>
  <c r="J3559" i="20"/>
  <c r="J3558" i="20"/>
  <c r="J3557" i="20"/>
  <c r="J3556" i="20"/>
  <c r="J3554" i="20"/>
  <c r="J3553" i="20"/>
  <c r="J3552" i="20"/>
  <c r="J3551" i="20"/>
  <c r="J3550" i="20"/>
  <c r="J3549" i="20"/>
  <c r="J3547" i="20"/>
  <c r="J3546" i="20"/>
  <c r="J3545" i="20"/>
  <c r="J3543" i="20"/>
  <c r="J3542" i="20"/>
  <c r="J3541" i="20"/>
  <c r="J3540" i="20"/>
  <c r="J3537" i="20"/>
  <c r="J3536" i="20"/>
  <c r="J3535" i="20"/>
  <c r="J3532" i="20"/>
  <c r="J3531" i="20"/>
  <c r="J3530" i="20"/>
  <c r="J3529" i="20"/>
  <c r="J3528" i="20"/>
  <c r="J3527" i="20"/>
  <c r="J3526" i="20"/>
  <c r="J3525" i="20"/>
  <c r="J3524" i="20"/>
  <c r="J3523" i="20"/>
  <c r="J3522" i="20"/>
  <c r="J3520" i="20"/>
  <c r="J3519" i="20"/>
  <c r="J3518" i="20"/>
  <c r="J3517" i="20"/>
  <c r="J3516" i="20"/>
  <c r="J3515" i="20"/>
  <c r="J3514" i="20"/>
  <c r="J3513" i="20"/>
  <c r="J3511" i="20"/>
  <c r="J3510" i="20"/>
  <c r="J3509" i="20"/>
  <c r="J3508" i="20"/>
  <c r="J3507" i="20"/>
  <c r="J3506" i="20"/>
  <c r="J3505" i="20"/>
  <c r="J3504" i="20"/>
  <c r="J3502" i="20"/>
  <c r="J3501" i="20"/>
  <c r="J3500" i="20"/>
  <c r="J3499" i="20"/>
  <c r="J3498" i="20"/>
  <c r="J3497" i="20"/>
  <c r="J3496" i="20"/>
  <c r="J3495" i="20"/>
  <c r="J3493" i="20"/>
  <c r="J3492" i="20"/>
  <c r="J3491" i="20"/>
  <c r="J3490" i="20"/>
  <c r="J3489" i="20"/>
  <c r="J3488" i="20"/>
  <c r="J3487" i="20"/>
  <c r="J3486" i="20"/>
  <c r="J3484" i="20"/>
  <c r="J3483" i="20"/>
  <c r="J3482" i="20"/>
  <c r="J3481" i="20"/>
  <c r="J3480" i="20"/>
  <c r="J3479" i="20"/>
  <c r="J3478" i="20"/>
  <c r="J3477" i="20"/>
  <c r="J3475" i="20"/>
  <c r="J3474" i="20"/>
  <c r="J3473" i="20"/>
  <c r="J3472" i="20"/>
  <c r="J3471" i="20"/>
  <c r="J3470" i="20"/>
  <c r="J3469" i="20"/>
  <c r="J3468" i="20"/>
  <c r="J3466" i="20"/>
  <c r="J3465" i="20"/>
  <c r="J3464" i="20"/>
  <c r="J3463" i="20"/>
  <c r="J3462" i="20"/>
  <c r="J3461" i="20"/>
  <c r="J3460" i="20"/>
  <c r="J3459" i="20"/>
  <c r="J3458" i="20"/>
  <c r="J3456" i="20"/>
  <c r="J3455" i="20"/>
  <c r="J3454" i="20"/>
  <c r="J3453" i="20"/>
  <c r="J3452" i="20"/>
  <c r="J3451" i="20"/>
  <c r="J3450" i="20"/>
  <c r="J3449" i="20"/>
  <c r="J3447" i="20"/>
  <c r="J3446" i="20"/>
  <c r="J3445" i="20"/>
  <c r="J3444" i="20"/>
  <c r="J3443" i="20"/>
  <c r="J3442" i="20"/>
  <c r="J3441" i="20"/>
  <c r="J3440" i="20"/>
  <c r="J3437" i="20"/>
  <c r="J3436" i="20"/>
  <c r="J3435" i="20"/>
  <c r="J3434" i="20"/>
  <c r="J3433" i="20"/>
  <c r="J3432" i="20"/>
  <c r="J3431" i="20"/>
  <c r="J3430" i="20"/>
  <c r="J3427" i="20"/>
  <c r="J3426" i="20"/>
  <c r="J3425" i="20"/>
  <c r="J3424" i="20"/>
  <c r="J3423" i="20"/>
  <c r="J3422" i="20"/>
  <c r="J3420" i="20"/>
  <c r="J3419" i="20"/>
  <c r="J3418" i="20"/>
  <c r="J3417" i="20"/>
  <c r="J3416" i="20"/>
  <c r="J3414" i="20"/>
  <c r="J3413" i="20"/>
  <c r="J3412" i="20"/>
  <c r="J3411" i="20"/>
  <c r="J3410" i="20"/>
  <c r="J3408" i="20"/>
  <c r="J3407" i="20"/>
  <c r="J3406" i="20"/>
  <c r="J3405" i="20"/>
  <c r="J3404" i="20"/>
  <c r="J3403" i="20"/>
  <c r="J3402" i="20"/>
  <c r="J3401" i="20"/>
  <c r="J3400" i="20"/>
  <c r="J3399" i="20"/>
  <c r="J3398" i="20"/>
  <c r="J3397" i="20"/>
  <c r="J3396" i="20"/>
  <c r="J3395" i="20"/>
  <c r="J3394" i="20"/>
  <c r="J3377" i="20"/>
  <c r="J3376" i="20"/>
  <c r="J3375" i="20"/>
  <c r="J3374" i="20"/>
  <c r="J3373" i="20"/>
  <c r="J3372" i="20"/>
  <c r="J3371" i="20"/>
  <c r="J3370" i="20"/>
  <c r="J3369" i="20"/>
  <c r="J3368" i="20"/>
  <c r="J3367" i="20"/>
  <c r="J3366" i="20"/>
  <c r="J3365" i="20"/>
  <c r="J3364" i="20"/>
  <c r="J3363" i="20"/>
  <c r="J3361" i="20"/>
  <c r="J3359" i="20"/>
  <c r="J3357" i="20"/>
  <c r="J3356" i="20"/>
  <c r="J3355" i="20"/>
  <c r="J3354" i="20"/>
  <c r="J3353" i="20"/>
  <c r="J3352" i="20"/>
  <c r="J3351" i="20"/>
  <c r="J3350" i="20"/>
  <c r="J3346" i="20"/>
  <c r="J3345" i="20"/>
  <c r="J3344" i="20"/>
  <c r="J3343" i="20"/>
  <c r="J3342" i="20"/>
  <c r="J3341" i="20"/>
  <c r="J3340" i="20"/>
  <c r="J3337" i="20"/>
  <c r="J3336" i="20"/>
  <c r="J3335" i="20"/>
  <c r="J3334" i="20"/>
  <c r="J3333" i="20"/>
  <c r="J3332" i="20"/>
  <c r="J3331" i="20"/>
  <c r="J3330" i="20"/>
  <c r="J3329" i="20"/>
  <c r="J3328" i="20"/>
  <c r="J3324" i="20"/>
  <c r="J3323" i="20"/>
  <c r="J3322" i="20"/>
  <c r="J3321" i="20"/>
  <c r="J3320" i="20"/>
  <c r="J3319" i="20"/>
  <c r="J3318" i="20"/>
  <c r="J3317" i="20"/>
  <c r="J3316" i="20"/>
  <c r="J3315" i="20"/>
  <c r="J3314" i="20"/>
  <c r="J3313" i="20"/>
  <c r="J3312" i="20"/>
  <c r="J3309" i="20"/>
  <c r="J3308" i="20"/>
  <c r="J3307" i="20"/>
  <c r="J3306" i="20"/>
  <c r="J3305" i="20"/>
  <c r="J3304" i="20"/>
  <c r="J3303" i="20"/>
  <c r="J3299" i="20"/>
  <c r="J3298" i="20"/>
  <c r="J3297" i="20"/>
  <c r="J3296" i="20"/>
  <c r="J3295" i="20"/>
  <c r="J3294" i="20"/>
  <c r="J3293" i="20"/>
  <c r="J3292" i="20"/>
  <c r="J3288" i="20"/>
  <c r="J3287" i="20"/>
  <c r="J3286" i="20"/>
  <c r="J3285" i="20"/>
  <c r="J3284" i="20"/>
  <c r="J3283" i="20"/>
  <c r="J3282" i="20"/>
  <c r="J3278" i="20"/>
  <c r="J3277" i="20"/>
  <c r="J3276" i="20"/>
  <c r="J3275" i="20"/>
  <c r="J3274" i="20"/>
  <c r="J3273" i="20"/>
  <c r="J3272" i="20"/>
  <c r="J3271" i="20"/>
  <c r="J3267" i="20"/>
  <c r="J3266" i="20"/>
  <c r="J3265" i="20"/>
  <c r="J3264" i="20"/>
  <c r="J3263" i="20"/>
  <c r="J3260" i="20"/>
  <c r="J3259" i="20"/>
  <c r="J3258" i="20"/>
  <c r="J3257" i="20"/>
  <c r="J3256" i="20"/>
  <c r="J3107" i="20"/>
  <c r="J3106" i="20"/>
  <c r="J3105" i="20"/>
  <c r="J3104" i="20"/>
  <c r="J3103" i="20"/>
  <c r="J3102" i="20"/>
  <c r="J3101" i="20"/>
  <c r="J3100" i="20"/>
  <c r="J3097" i="20"/>
  <c r="J3096" i="20"/>
  <c r="J3095" i="20"/>
  <c r="J3094" i="20"/>
  <c r="J3093" i="20"/>
  <c r="J3092" i="20"/>
  <c r="J3091" i="20"/>
  <c r="J3090" i="20"/>
  <c r="J3089" i="20"/>
  <c r="J3088" i="20"/>
  <c r="J3087" i="20"/>
  <c r="J3084" i="20"/>
  <c r="J3083" i="20"/>
  <c r="J3082" i="20"/>
  <c r="J3081" i="20"/>
  <c r="J3080" i="20"/>
  <c r="J3079" i="20"/>
  <c r="J3078" i="20"/>
  <c r="J3077" i="20"/>
  <c r="J3076" i="20"/>
  <c r="J3075" i="20"/>
  <c r="J3074" i="20"/>
  <c r="J3073" i="20"/>
  <c r="J3072" i="20"/>
  <c r="J3071" i="20"/>
  <c r="J3068" i="20"/>
  <c r="J3067" i="20"/>
  <c r="J3066" i="20"/>
  <c r="J3065" i="20"/>
  <c r="J3063" i="20"/>
  <c r="J3062" i="20"/>
  <c r="J3061" i="20"/>
  <c r="J3060" i="20"/>
  <c r="J3059" i="20"/>
  <c r="J3058" i="20"/>
  <c r="J3057" i="20"/>
  <c r="J3056" i="20"/>
  <c r="J3055" i="20"/>
  <c r="J3054" i="20"/>
  <c r="J3053" i="20"/>
  <c r="J3052" i="20"/>
  <c r="J3049" i="20"/>
  <c r="J3048" i="20"/>
  <c r="J3047" i="20"/>
  <c r="J3046" i="20"/>
  <c r="J3045" i="20"/>
  <c r="J3044" i="20"/>
  <c r="J3043" i="20"/>
  <c r="J3042" i="20"/>
  <c r="J3041" i="20"/>
  <c r="J3038" i="20"/>
  <c r="J3037" i="20"/>
  <c r="J3036" i="20"/>
  <c r="J3035" i="20"/>
  <c r="J3034" i="20"/>
  <c r="J3033" i="20"/>
  <c r="J3032" i="20"/>
  <c r="J3031" i="20"/>
  <c r="J3030" i="20"/>
  <c r="J3029" i="20"/>
  <c r="J3027" i="20"/>
  <c r="J3026" i="20"/>
  <c r="J3025" i="20"/>
  <c r="J3024" i="20"/>
  <c r="J3023" i="20"/>
  <c r="J3021" i="20"/>
  <c r="J3020" i="20"/>
  <c r="J3019" i="20"/>
  <c r="J3018" i="20"/>
  <c r="J3017" i="20"/>
  <c r="J3016" i="20"/>
  <c r="J3015" i="20"/>
  <c r="J3014" i="20"/>
  <c r="J3013" i="20"/>
  <c r="J3010" i="20"/>
  <c r="J3009" i="20"/>
  <c r="J3008" i="20"/>
  <c r="J3007" i="20"/>
  <c r="J3004" i="20"/>
  <c r="J3003" i="20"/>
  <c r="J3002" i="20"/>
  <c r="J3000" i="20"/>
  <c r="J2999" i="20"/>
  <c r="J2998" i="20"/>
  <c r="J2997" i="20"/>
  <c r="J2996" i="20"/>
  <c r="J2995" i="20"/>
  <c r="J2993" i="20"/>
  <c r="J2992" i="20"/>
  <c r="J2991" i="20"/>
  <c r="J2990" i="20"/>
  <c r="J2989" i="20"/>
  <c r="J2988" i="20"/>
  <c r="J2987" i="20"/>
  <c r="J2986" i="20"/>
  <c r="J2985" i="20"/>
  <c r="J2984" i="20"/>
  <c r="J2982" i="20"/>
  <c r="J2981" i="20"/>
  <c r="J2980" i="20"/>
  <c r="J2978" i="20"/>
  <c r="J2977" i="20"/>
  <c r="J2976" i="20"/>
  <c r="J2975" i="20"/>
  <c r="J2974" i="20"/>
  <c r="J2973" i="20"/>
  <c r="J2972" i="20"/>
  <c r="J2971" i="20"/>
  <c r="J2970" i="20"/>
  <c r="J2969" i="20"/>
  <c r="J2968" i="20"/>
  <c r="J2967" i="20"/>
  <c r="J2966" i="20"/>
  <c r="J2965" i="20"/>
  <c r="J2964" i="20"/>
  <c r="J2963" i="20"/>
  <c r="J2960" i="20"/>
  <c r="J2959" i="20"/>
  <c r="J2958" i="20"/>
  <c r="J2957" i="20"/>
  <c r="J2956" i="20"/>
  <c r="J2955" i="20"/>
  <c r="J2954" i="20"/>
  <c r="J2953" i="20"/>
  <c r="J2951" i="20"/>
  <c r="J2950" i="20"/>
  <c r="J2949" i="20"/>
  <c r="J2948" i="20"/>
  <c r="J2947" i="20"/>
  <c r="J2946" i="20"/>
  <c r="J2945" i="20"/>
  <c r="J2944" i="20"/>
  <c r="J2942" i="20"/>
  <c r="J2941" i="20"/>
  <c r="J2940" i="20"/>
  <c r="J2939" i="20"/>
  <c r="J2938" i="20"/>
  <c r="J2937" i="20"/>
  <c r="J2936" i="20"/>
  <c r="J2935" i="20"/>
  <c r="J2933" i="20"/>
  <c r="J2932" i="20"/>
  <c r="J2931" i="20"/>
  <c r="J2930" i="20"/>
  <c r="J2929" i="20"/>
  <c r="J2928" i="20"/>
  <c r="J2927" i="20"/>
  <c r="J2926" i="20"/>
  <c r="J2925" i="20"/>
  <c r="J2924" i="20"/>
  <c r="J2923" i="20"/>
  <c r="J2922" i="20"/>
  <c r="J2921" i="20"/>
  <c r="J2920" i="20"/>
  <c r="J2919" i="20"/>
  <c r="J2918" i="20"/>
  <c r="J2916" i="20"/>
  <c r="J2915" i="20"/>
  <c r="J2914" i="20"/>
  <c r="J2913" i="20"/>
  <c r="J2912" i="20"/>
  <c r="J2911" i="20"/>
  <c r="J2910" i="20"/>
  <c r="J2909" i="20"/>
  <c r="J2908" i="20"/>
  <c r="J2907" i="20"/>
  <c r="J2906" i="20"/>
  <c r="J2905" i="20"/>
  <c r="J2904" i="20"/>
  <c r="J2903" i="20"/>
  <c r="J2902" i="20"/>
  <c r="J2900" i="20"/>
  <c r="J2899" i="20"/>
  <c r="J2898" i="20"/>
  <c r="J2897" i="20"/>
  <c r="J2896" i="20"/>
  <c r="J2895" i="20"/>
  <c r="J2894" i="20"/>
  <c r="J2893" i="20"/>
  <c r="J2891" i="20"/>
  <c r="J2890" i="20"/>
  <c r="J2889" i="20"/>
  <c r="J2888" i="20"/>
  <c r="J2887" i="20"/>
  <c r="J2886" i="20"/>
  <c r="J2884" i="20"/>
  <c r="J2883" i="20"/>
  <c r="J2882" i="20"/>
  <c r="J2881" i="20"/>
  <c r="J2880" i="20"/>
  <c r="J2879" i="20"/>
  <c r="J2878" i="20"/>
  <c r="J2877" i="20"/>
  <c r="J2876" i="20"/>
  <c r="J2875" i="20"/>
  <c r="J2874" i="20"/>
  <c r="J2872" i="20"/>
  <c r="J2871" i="20"/>
  <c r="J2870" i="20"/>
  <c r="J2869" i="20"/>
  <c r="J2868" i="20"/>
  <c r="J2867" i="20"/>
  <c r="J2866" i="20"/>
  <c r="J2865" i="20"/>
  <c r="J2864" i="20"/>
  <c r="J2863" i="20"/>
  <c r="J2862" i="20"/>
  <c r="J2860" i="20"/>
  <c r="J2858" i="20"/>
  <c r="J2857" i="20"/>
  <c r="J2856" i="20"/>
  <c r="J2855" i="20"/>
  <c r="J2854" i="20"/>
  <c r="J2853" i="20"/>
  <c r="J2852" i="20"/>
  <c r="J2850" i="20"/>
  <c r="J2849" i="20"/>
  <c r="J2848" i="20"/>
  <c r="J2847" i="20"/>
  <c r="J2846" i="20"/>
  <c r="J2845" i="20"/>
  <c r="J2844" i="20"/>
  <c r="J2842" i="20"/>
  <c r="J2841" i="20"/>
  <c r="J2840" i="20"/>
  <c r="J2839" i="20"/>
  <c r="J2838" i="20"/>
  <c r="J2837" i="20"/>
  <c r="J2836" i="20"/>
  <c r="J2835" i="20"/>
  <c r="J2834" i="20"/>
  <c r="J2833" i="20"/>
  <c r="J2830" i="20"/>
  <c r="J2829" i="20"/>
  <c r="J2828" i="20"/>
  <c r="J2827" i="20"/>
  <c r="J2826" i="20"/>
  <c r="J2825" i="20"/>
  <c r="J2824" i="20"/>
  <c r="J2823" i="20"/>
  <c r="J2820" i="20"/>
  <c r="J2819" i="20"/>
  <c r="J2818" i="20"/>
  <c r="J2817" i="20"/>
  <c r="J2816" i="20"/>
  <c r="J2815" i="20"/>
  <c r="J2813" i="20"/>
  <c r="J2812" i="20"/>
  <c r="J2811" i="20"/>
  <c r="J2810" i="20"/>
  <c r="J2806" i="20"/>
  <c r="J2803" i="20"/>
  <c r="J2802" i="20"/>
  <c r="J2799" i="20"/>
  <c r="J2798" i="20"/>
  <c r="J2797" i="20"/>
  <c r="J2796" i="20"/>
  <c r="J2795" i="20"/>
  <c r="J2794" i="20"/>
  <c r="J2793" i="20"/>
  <c r="J2792" i="20"/>
  <c r="J2791" i="20"/>
  <c r="J2789" i="20"/>
  <c r="J2788" i="20"/>
  <c r="J2787" i="20"/>
  <c r="J2786" i="20"/>
  <c r="J2785" i="20"/>
  <c r="J2784" i="20"/>
  <c r="J2783" i="20"/>
  <c r="J2782" i="20"/>
  <c r="J2781" i="20"/>
  <c r="J2778" i="20"/>
  <c r="J2777" i="20"/>
  <c r="J2776" i="20"/>
  <c r="J2775" i="20"/>
  <c r="J2774" i="20"/>
  <c r="J2773" i="20"/>
  <c r="J2772" i="20"/>
  <c r="J2771" i="20"/>
  <c r="J2770" i="20"/>
  <c r="J2767" i="20"/>
  <c r="J2766" i="20"/>
  <c r="J2765" i="20"/>
  <c r="J2764" i="20"/>
  <c r="J2763" i="20"/>
  <c r="J2762" i="20"/>
  <c r="J2761" i="20"/>
  <c r="J2760" i="20"/>
  <c r="J2759" i="20"/>
  <c r="J2758" i="20"/>
  <c r="J2757" i="20"/>
  <c r="J2754" i="20"/>
  <c r="J2753" i="20"/>
  <c r="J2752" i="20"/>
  <c r="J2751" i="20"/>
  <c r="J2750" i="20"/>
  <c r="J2749" i="20"/>
  <c r="J2748" i="20"/>
  <c r="J2747" i="20"/>
  <c r="J2746" i="20"/>
  <c r="J2743" i="20"/>
  <c r="J2742" i="20"/>
  <c r="J2741" i="20"/>
  <c r="J2740" i="20"/>
  <c r="J2739" i="20"/>
  <c r="J2737" i="20"/>
  <c r="J2736" i="20"/>
  <c r="J2735" i="20"/>
  <c r="J2734" i="20"/>
  <c r="J2733" i="20"/>
  <c r="J2731" i="20"/>
  <c r="J2730" i="20"/>
  <c r="J2729" i="20"/>
  <c r="J2728" i="20"/>
  <c r="J2727" i="20"/>
  <c r="J2726" i="20"/>
  <c r="J2725" i="20"/>
  <c r="J2724" i="20"/>
  <c r="J2723" i="20"/>
  <c r="J2722" i="20"/>
  <c r="J2720" i="20"/>
  <c r="J2719" i="20"/>
  <c r="J2718" i="20"/>
  <c r="J2717" i="20"/>
  <c r="J2716" i="20"/>
  <c r="J2715" i="20"/>
  <c r="J2714" i="20"/>
  <c r="J2713" i="20"/>
  <c r="J2712" i="20"/>
  <c r="J2710" i="20"/>
  <c r="J2709" i="20"/>
  <c r="J2708" i="20"/>
  <c r="J2707" i="20"/>
  <c r="J2706" i="20"/>
  <c r="J2705" i="20"/>
  <c r="J2704" i="20"/>
  <c r="J2703" i="20"/>
  <c r="J2702" i="20"/>
  <c r="J2701" i="20"/>
  <c r="J2700" i="20"/>
  <c r="J2698" i="20"/>
  <c r="J2697" i="20"/>
  <c r="J2696" i="20"/>
  <c r="J2695" i="20"/>
  <c r="J2694" i="20"/>
  <c r="J2693" i="20"/>
  <c r="J2692" i="20"/>
  <c r="J2691" i="20"/>
  <c r="J2690" i="20"/>
  <c r="J2689" i="20"/>
  <c r="J2688" i="20"/>
  <c r="J2686" i="20"/>
  <c r="J2685" i="20"/>
  <c r="J2684" i="20"/>
  <c r="J2683" i="20"/>
  <c r="J2682" i="20"/>
  <c r="J2681" i="20"/>
  <c r="J2680" i="20"/>
  <c r="J2679" i="20"/>
  <c r="J2678" i="20"/>
  <c r="J2677" i="20"/>
  <c r="J2676" i="20"/>
  <c r="J2663" i="20"/>
  <c r="J2662" i="20"/>
  <c r="J2661" i="20"/>
  <c r="J2660" i="20"/>
  <c r="J2659" i="20"/>
  <c r="J2658" i="20"/>
  <c r="J2657" i="20"/>
  <c r="J2656" i="20"/>
  <c r="J2653" i="20"/>
  <c r="J2652" i="20"/>
  <c r="J2651" i="20"/>
  <c r="J2650" i="20"/>
  <c r="J2649" i="20"/>
  <c r="J2648" i="20"/>
  <c r="J2647" i="20"/>
  <c r="J2646" i="20"/>
  <c r="J2645" i="20"/>
  <c r="J2642" i="20"/>
  <c r="J2641" i="20"/>
  <c r="J2640" i="20"/>
  <c r="J2639" i="20"/>
  <c r="J2638" i="20"/>
  <c r="J2637" i="20"/>
  <c r="J2636" i="20"/>
  <c r="J2635" i="20"/>
  <c r="J2632" i="20"/>
  <c r="J2631" i="20"/>
  <c r="J2630" i="20"/>
  <c r="J2629" i="20"/>
  <c r="J2628" i="20"/>
  <c r="J2627" i="20"/>
  <c r="J2626" i="20"/>
  <c r="J2625" i="20"/>
  <c r="J2624" i="20"/>
  <c r="J2623" i="20"/>
  <c r="J2622" i="20"/>
  <c r="J2621" i="20"/>
  <c r="J2620" i="20"/>
  <c r="J2619" i="20"/>
  <c r="J2616" i="20"/>
  <c r="J2615" i="20"/>
  <c r="J2614" i="20"/>
  <c r="J2613" i="20"/>
  <c r="J2612" i="20"/>
  <c r="J2611" i="20"/>
  <c r="J2610" i="20"/>
  <c r="J2609" i="20"/>
  <c r="J2608" i="20"/>
  <c r="J2607" i="20"/>
  <c r="J2606" i="20"/>
  <c r="J2605" i="20"/>
  <c r="J2602" i="20"/>
  <c r="J2601" i="20"/>
  <c r="J2600" i="20"/>
  <c r="J2599" i="20"/>
  <c r="J2598" i="20"/>
  <c r="J2597" i="20"/>
  <c r="J2596" i="20"/>
  <c r="J2595" i="20"/>
  <c r="J2594" i="20"/>
  <c r="J2593" i="20"/>
  <c r="J2592" i="20"/>
  <c r="J2591" i="20"/>
  <c r="J2590" i="20"/>
  <c r="J2589" i="20"/>
  <c r="J2586" i="20"/>
  <c r="J2585" i="20"/>
  <c r="J2584" i="20"/>
  <c r="J2583" i="20"/>
  <c r="J2582" i="20"/>
  <c r="J2581" i="20"/>
  <c r="J2580" i="20"/>
  <c r="J2579" i="20"/>
  <c r="J2576" i="20"/>
  <c r="J2575" i="20"/>
  <c r="J2574" i="20"/>
  <c r="J2573" i="20"/>
  <c r="J2572" i="20"/>
  <c r="J2571" i="20"/>
  <c r="J2570" i="20"/>
  <c r="J2569" i="20"/>
  <c r="J2566" i="20"/>
  <c r="J2565" i="20"/>
  <c r="J2564" i="20"/>
  <c r="J2563" i="20"/>
  <c r="J2562" i="20"/>
  <c r="J2561" i="20"/>
  <c r="J2560" i="20"/>
  <c r="J2559" i="20"/>
  <c r="J2555" i="20"/>
  <c r="J2554" i="20"/>
  <c r="J2553" i="20"/>
  <c r="J2552" i="20"/>
  <c r="J2551" i="20"/>
  <c r="J2549" i="20"/>
  <c r="J2548" i="20"/>
  <c r="J2547" i="20"/>
  <c r="J2546" i="20"/>
  <c r="J2545" i="20"/>
  <c r="J2543" i="20"/>
  <c r="J2542" i="20"/>
  <c r="J2541" i="20"/>
  <c r="J2540" i="20"/>
  <c r="J2539" i="20"/>
  <c r="J2538" i="20"/>
  <c r="J2537" i="20"/>
  <c r="J2536" i="20"/>
  <c r="J2533" i="20"/>
  <c r="J2532" i="20"/>
  <c r="J2531" i="20"/>
  <c r="J2530" i="20"/>
  <c r="J2529" i="20"/>
  <c r="J2528" i="20"/>
  <c r="J2527" i="20"/>
  <c r="J2526" i="20"/>
  <c r="J2523" i="20"/>
  <c r="J2522" i="20"/>
  <c r="J2521" i="20"/>
  <c r="J2520" i="20"/>
  <c r="J2519" i="20"/>
  <c r="J2518" i="20"/>
  <c r="J2517" i="20"/>
  <c r="J2516" i="20"/>
  <c r="J2515" i="20"/>
  <c r="J2514" i="20"/>
  <c r="J2513" i="20"/>
  <c r="J2509" i="20"/>
  <c r="J2508" i="20"/>
  <c r="J2507" i="20"/>
  <c r="J2506" i="20"/>
  <c r="J2505" i="20"/>
  <c r="J2504" i="20"/>
  <c r="J2503" i="20"/>
  <c r="J2499" i="20"/>
  <c r="J2498" i="20"/>
  <c r="J2497" i="20"/>
  <c r="J2496" i="20"/>
  <c r="J2495" i="20"/>
  <c r="J2494" i="20"/>
  <c r="J2493" i="20"/>
  <c r="J2492" i="20"/>
  <c r="J2488" i="20"/>
  <c r="J2487" i="20"/>
  <c r="J2486" i="20"/>
  <c r="J2485" i="20"/>
  <c r="J2484" i="20"/>
  <c r="J2483" i="20"/>
  <c r="J2482" i="20"/>
  <c r="J2481" i="20"/>
  <c r="J2478" i="20"/>
  <c r="J2477" i="20"/>
  <c r="J2476" i="20"/>
  <c r="J2475" i="20"/>
  <c r="J2474" i="20"/>
  <c r="J2473" i="20"/>
  <c r="J2472" i="20"/>
  <c r="J2471" i="20"/>
  <c r="J2468" i="20"/>
  <c r="J2467" i="20"/>
  <c r="J2466" i="20"/>
  <c r="J2465" i="20"/>
  <c r="J2464" i="20"/>
  <c r="J2463" i="20"/>
  <c r="J2462" i="20"/>
  <c r="J2461" i="20"/>
  <c r="J2458" i="20"/>
  <c r="J2457" i="20"/>
  <c r="J2456" i="20"/>
  <c r="J2455" i="20"/>
  <c r="J2454" i="20"/>
  <c r="J2451" i="20"/>
  <c r="J2450" i="20"/>
  <c r="J2449" i="20"/>
  <c r="J2448" i="20"/>
  <c r="J2447" i="20"/>
  <c r="J2446" i="20"/>
  <c r="J2445" i="20"/>
  <c r="J2442" i="20"/>
  <c r="J2441" i="20"/>
  <c r="J2440" i="20"/>
  <c r="J2439" i="20"/>
  <c r="J2438" i="20"/>
  <c r="J2437" i="20"/>
  <c r="J2436" i="20"/>
  <c r="J2435" i="20"/>
  <c r="J2432" i="20"/>
  <c r="J2431" i="20"/>
  <c r="J2430" i="20"/>
  <c r="J2429" i="20"/>
  <c r="J2428" i="20"/>
  <c r="J2427" i="20"/>
  <c r="J2426" i="20"/>
  <c r="J2425" i="20"/>
  <c r="J2424" i="20"/>
  <c r="J2423" i="20"/>
  <c r="J2420" i="20"/>
  <c r="J2419" i="20"/>
  <c r="J2418" i="20"/>
  <c r="J2417" i="20"/>
  <c r="J2416" i="20"/>
  <c r="J2415" i="20"/>
  <c r="J2414" i="20"/>
  <c r="J2413" i="20"/>
  <c r="J2412" i="20"/>
  <c r="J2411" i="20"/>
  <c r="J2408" i="20"/>
  <c r="J2407" i="20"/>
  <c r="J2406" i="20"/>
  <c r="J2405" i="20"/>
  <c r="J2404" i="20"/>
  <c r="J2403" i="20"/>
  <c r="J2402" i="20"/>
  <c r="J2401" i="20"/>
  <c r="J2398" i="20"/>
  <c r="J2397" i="20"/>
  <c r="J2396" i="20"/>
  <c r="J2395" i="20"/>
  <c r="J2394" i="20"/>
  <c r="J2393" i="20"/>
  <c r="J2392" i="20"/>
  <c r="J2391" i="20"/>
  <c r="J2388" i="20"/>
  <c r="J2387" i="20"/>
  <c r="J2386" i="20"/>
  <c r="J2385" i="20"/>
  <c r="J2384" i="20"/>
  <c r="J2383" i="20"/>
  <c r="J2382" i="20"/>
  <c r="J2381" i="20"/>
  <c r="J2380" i="20"/>
  <c r="J2379" i="20"/>
  <c r="J2378" i="20"/>
  <c r="J2377" i="20"/>
  <c r="J2374" i="20"/>
  <c r="J2373" i="20"/>
  <c r="J2372" i="20"/>
  <c r="J2371" i="20"/>
  <c r="J2370" i="20"/>
  <c r="J2369" i="20"/>
  <c r="J2368" i="20"/>
  <c r="J2367" i="20"/>
  <c r="J2364" i="20"/>
  <c r="J2363" i="20"/>
  <c r="J2362" i="20"/>
  <c r="J2361" i="20"/>
  <c r="J2360" i="20"/>
  <c r="J2359" i="20"/>
  <c r="J2358" i="20"/>
  <c r="J2357" i="20"/>
  <c r="J2356" i="20"/>
  <c r="J2355" i="20"/>
  <c r="J2354" i="20"/>
  <c r="J2351" i="20"/>
  <c r="J2350" i="20"/>
  <c r="J2349" i="20"/>
  <c r="J2348" i="20"/>
  <c r="J2347" i="20"/>
  <c r="J2346" i="20"/>
  <c r="J2345" i="20"/>
  <c r="J2344" i="20"/>
  <c r="J2343" i="20"/>
  <c r="J2342" i="20"/>
  <c r="J2341" i="20"/>
  <c r="J2338" i="20"/>
  <c r="J2337" i="20"/>
  <c r="J2336" i="20"/>
  <c r="J2335" i="20"/>
  <c r="J2334" i="20"/>
  <c r="J2333" i="20"/>
  <c r="J2332" i="20"/>
  <c r="J2331" i="20"/>
  <c r="J2330" i="20"/>
  <c r="J2329" i="20"/>
  <c r="J2328" i="20"/>
  <c r="J2325" i="20"/>
  <c r="J2324" i="20"/>
  <c r="J2323" i="20"/>
  <c r="J2322" i="20"/>
  <c r="J2321" i="20"/>
  <c r="J2320" i="20"/>
  <c r="J2319" i="20"/>
  <c r="J2318" i="20"/>
  <c r="J2317" i="20"/>
  <c r="J2316" i="20"/>
  <c r="J2315" i="20"/>
  <c r="J2312" i="20"/>
  <c r="J2311" i="20"/>
  <c r="J2310" i="20"/>
  <c r="J2309" i="20"/>
  <c r="J2308" i="20"/>
  <c r="J2307" i="20"/>
  <c r="J2306" i="20"/>
  <c r="J2305" i="20"/>
  <c r="J2304" i="20"/>
  <c r="J2303" i="20"/>
  <c r="J2300" i="20"/>
  <c r="J2299" i="20"/>
  <c r="J2298" i="20"/>
  <c r="J2297" i="20"/>
  <c r="J2296" i="20"/>
  <c r="J2295" i="20"/>
  <c r="J2294" i="20"/>
  <c r="J2293" i="20"/>
  <c r="J2292" i="20"/>
  <c r="J2291" i="20"/>
  <c r="J2288" i="20"/>
  <c r="J2287" i="20"/>
  <c r="J2286" i="20"/>
  <c r="J2285" i="20"/>
  <c r="J2284" i="20"/>
  <c r="J2283" i="20"/>
  <c r="J2282" i="20"/>
  <c r="J2281" i="20"/>
  <c r="J2280" i="20"/>
  <c r="J2279" i="20"/>
  <c r="J2276" i="20"/>
  <c r="J2275" i="20"/>
  <c r="J2274" i="20"/>
  <c r="J2273" i="20"/>
  <c r="J2272" i="20"/>
  <c r="J2271" i="20"/>
  <c r="J2270" i="20"/>
  <c r="J2269" i="20"/>
  <c r="J2268" i="20"/>
  <c r="J2267" i="20"/>
  <c r="J2264" i="20"/>
  <c r="J2263" i="20"/>
  <c r="J2262" i="20"/>
  <c r="J2261" i="20"/>
  <c r="J2260" i="20"/>
  <c r="J2259" i="20"/>
  <c r="J2258" i="20"/>
  <c r="J2257" i="20"/>
  <c r="J2256" i="20"/>
  <c r="J2255" i="20"/>
  <c r="J2254" i="20"/>
  <c r="J2253" i="20"/>
  <c r="J2250" i="20"/>
  <c r="J2249" i="20"/>
  <c r="J2248" i="20"/>
  <c r="J2247" i="20"/>
  <c r="J2246" i="20"/>
  <c r="J2245" i="20"/>
  <c r="J2244" i="20"/>
  <c r="J2243" i="20"/>
  <c r="J2242" i="20"/>
  <c r="J2241" i="20"/>
  <c r="J2240" i="20"/>
  <c r="J2239" i="20"/>
  <c r="J2236" i="20"/>
  <c r="J2235" i="20"/>
  <c r="J2234" i="20"/>
  <c r="J2233" i="20"/>
  <c r="J2232" i="20"/>
  <c r="J2231" i="20"/>
  <c r="J2230" i="20"/>
  <c r="J2229" i="20"/>
  <c r="J2228" i="20"/>
  <c r="J2227" i="20"/>
  <c r="J2226" i="20"/>
  <c r="J2225" i="20"/>
  <c r="J2222" i="20"/>
  <c r="J2221" i="20"/>
  <c r="J2220" i="20"/>
  <c r="J2219" i="20"/>
  <c r="J2218" i="20"/>
  <c r="J2217" i="20"/>
  <c r="J2216" i="20"/>
  <c r="J2215" i="20"/>
  <c r="J2214" i="20"/>
  <c r="J2213" i="20"/>
  <c r="J2212" i="20"/>
  <c r="J2209" i="20"/>
  <c r="J2208" i="20"/>
  <c r="J2207" i="20"/>
  <c r="J2206" i="20"/>
  <c r="J2205" i="20"/>
  <c r="J2204" i="20"/>
  <c r="J2203" i="20"/>
  <c r="J2202" i="20"/>
  <c r="J2199" i="20"/>
  <c r="J2198" i="20"/>
  <c r="J2197" i="20"/>
  <c r="J2196" i="20"/>
  <c r="J2195" i="20"/>
  <c r="J2194" i="20"/>
  <c r="J2193" i="20"/>
  <c r="J2192" i="20"/>
  <c r="J2191" i="20"/>
  <c r="J2190" i="20"/>
  <c r="J2189" i="20"/>
  <c r="J2188" i="20"/>
  <c r="J2185" i="20"/>
  <c r="J2184" i="20"/>
  <c r="J2183" i="20"/>
  <c r="J2182" i="20"/>
  <c r="J2181" i="20"/>
  <c r="J2180" i="20"/>
  <c r="J2179" i="20"/>
  <c r="J2178" i="20"/>
  <c r="J2177" i="20"/>
  <c r="J2176" i="20"/>
  <c r="J2175" i="20"/>
  <c r="J2174" i="20"/>
  <c r="J2173" i="20"/>
  <c r="J2172" i="20"/>
  <c r="J2171" i="20"/>
  <c r="J2170" i="20"/>
  <c r="J2167" i="20"/>
  <c r="J2166" i="20"/>
  <c r="J2165" i="20"/>
  <c r="J2164" i="20"/>
  <c r="J2163" i="20"/>
  <c r="J2162" i="20"/>
  <c r="J2161" i="20"/>
  <c r="J2160" i="20"/>
  <c r="J2157" i="20"/>
  <c r="J2156" i="20"/>
  <c r="J2155" i="20"/>
  <c r="J2154" i="20"/>
  <c r="J2153" i="20"/>
  <c r="J2152" i="20"/>
  <c r="J2151" i="20"/>
  <c r="J2150" i="20"/>
  <c r="J2147" i="20"/>
  <c r="J2146" i="20"/>
  <c r="J2145" i="20"/>
  <c r="J2144" i="20"/>
  <c r="J2143" i="20"/>
  <c r="J2142" i="20"/>
  <c r="J2141" i="20"/>
  <c r="J2140" i="20"/>
  <c r="J2137" i="20"/>
  <c r="J2136" i="20"/>
  <c r="J2135" i="20"/>
  <c r="J2134" i="20"/>
  <c r="J2133" i="20"/>
  <c r="J2132" i="20"/>
  <c r="J2131" i="20"/>
  <c r="J2130" i="20"/>
  <c r="J2121" i="20"/>
  <c r="J2120" i="20"/>
  <c r="J2119" i="20"/>
  <c r="J2118" i="20"/>
  <c r="J2117" i="20"/>
  <c r="J2104" i="20"/>
  <c r="J2103" i="20"/>
  <c r="J2101" i="20"/>
  <c r="J2100" i="20"/>
  <c r="J2099" i="20"/>
  <c r="J2098" i="20"/>
  <c r="J2097" i="20"/>
  <c r="J2095" i="20"/>
  <c r="J2094" i="20"/>
  <c r="J2093" i="20"/>
  <c r="J2092" i="20"/>
  <c r="J2091" i="20"/>
  <c r="J2089" i="20"/>
  <c r="J2088" i="20"/>
  <c r="J2087" i="20"/>
  <c r="J2086" i="20"/>
  <c r="J2085" i="20"/>
  <c r="J2083" i="20"/>
  <c r="J2082" i="20"/>
  <c r="J2081" i="20"/>
  <c r="J2080" i="20"/>
  <c r="J2079" i="20"/>
  <c r="J2078" i="20"/>
  <c r="J2076" i="20"/>
  <c r="J2075" i="20"/>
  <c r="J2074" i="20"/>
  <c r="J2073" i="20"/>
  <c r="J2071" i="20"/>
  <c r="J2070" i="20"/>
  <c r="J2069" i="20"/>
  <c r="J2068" i="20"/>
  <c r="J2066" i="20"/>
  <c r="J2065" i="20"/>
  <c r="J2064" i="20"/>
  <c r="J2063" i="20"/>
  <c r="J2062" i="20"/>
  <c r="J2061" i="20"/>
  <c r="J2060" i="20"/>
  <c r="J2058" i="20"/>
  <c r="J2057" i="20"/>
  <c r="J2056" i="20"/>
  <c r="J2055" i="20"/>
  <c r="J2053" i="20"/>
  <c r="J2052" i="20"/>
  <c r="J2051" i="20"/>
  <c r="J2050" i="20"/>
  <c r="J2049" i="20"/>
  <c r="J2048" i="20"/>
  <c r="J2047" i="20"/>
  <c r="J2005" i="20"/>
  <c r="J2004" i="20"/>
  <c r="J2003" i="20"/>
  <c r="J2002" i="20"/>
  <c r="J2001" i="20"/>
  <c r="J2000" i="20"/>
  <c r="J1998" i="20"/>
  <c r="J1997" i="20"/>
  <c r="J1996" i="20"/>
  <c r="J1995" i="20"/>
  <c r="J1994" i="20"/>
  <c r="J1992" i="20"/>
  <c r="J1991" i="20"/>
  <c r="J1990" i="20"/>
  <c r="J1989" i="20"/>
  <c r="J1988" i="20"/>
  <c r="J1987" i="20"/>
  <c r="J1986" i="20"/>
  <c r="J1984" i="20"/>
  <c r="J1983" i="20"/>
  <c r="J1982" i="20"/>
  <c r="J1981" i="20"/>
  <c r="J1980" i="20"/>
  <c r="J1979" i="20"/>
  <c r="J1978" i="20"/>
  <c r="J1976" i="20"/>
  <c r="J1975" i="20"/>
  <c r="J1974" i="20"/>
  <c r="J1973" i="20"/>
  <c r="J1972" i="20"/>
  <c r="J1971" i="20"/>
  <c r="J1970" i="20"/>
  <c r="J1968" i="20"/>
  <c r="J1967" i="20"/>
  <c r="J1966" i="20"/>
  <c r="J1965" i="20"/>
  <c r="J1964" i="20"/>
  <c r="J1962" i="20"/>
  <c r="J1961" i="20"/>
  <c r="J1960" i="20"/>
  <c r="J1959" i="20"/>
  <c r="J1958" i="20"/>
  <c r="J1956" i="20"/>
  <c r="J1955" i="20"/>
  <c r="J1954" i="20"/>
  <c r="J1953" i="20"/>
  <c r="J1952" i="20"/>
  <c r="J1950" i="20"/>
  <c r="J1949" i="20"/>
  <c r="J1948" i="20"/>
  <c r="J1947" i="20"/>
  <c r="J1946" i="20"/>
  <c r="J1944" i="20"/>
  <c r="J1943" i="20"/>
  <c r="J1942" i="20"/>
  <c r="J1941" i="20"/>
  <c r="J1940" i="20"/>
  <c r="J1938" i="20"/>
  <c r="J1937" i="20"/>
  <c r="J1936" i="20"/>
  <c r="J1935" i="20"/>
  <c r="J1934" i="20"/>
  <c r="J1932" i="20"/>
  <c r="J1931" i="20"/>
  <c r="J1930" i="20"/>
  <c r="J1929" i="20"/>
  <c r="J1928" i="20"/>
  <c r="J1926" i="20"/>
  <c r="J1925" i="20"/>
  <c r="J1924" i="20"/>
  <c r="J1923" i="20"/>
  <c r="J1922" i="20"/>
  <c r="J1920" i="20"/>
  <c r="J1919" i="20"/>
  <c r="J1918" i="20"/>
  <c r="J1917" i="20"/>
  <c r="J1916" i="20"/>
  <c r="J1915" i="20"/>
  <c r="J1914" i="20"/>
  <c r="J1913" i="20"/>
  <c r="J1912" i="20"/>
  <c r="J1910" i="20"/>
  <c r="J1909" i="20"/>
  <c r="J1908" i="20"/>
  <c r="J1907" i="20"/>
  <c r="J1906" i="20"/>
  <c r="J1904" i="20"/>
  <c r="J1903" i="20"/>
  <c r="J1902" i="20"/>
  <c r="J1901" i="20"/>
  <c r="J1900" i="20"/>
  <c r="J1898" i="20"/>
  <c r="J1897" i="20"/>
  <c r="J1896" i="20"/>
  <c r="J1895" i="20"/>
  <c r="J1894" i="20"/>
  <c r="J1892" i="20"/>
  <c r="J1891" i="20"/>
  <c r="J1890" i="20"/>
  <c r="J1889" i="20"/>
  <c r="J1888" i="20"/>
  <c r="J1887" i="20"/>
  <c r="J1885" i="20"/>
  <c r="J1884" i="20"/>
  <c r="J1883" i="20"/>
  <c r="J1882" i="20"/>
  <c r="J1881" i="20"/>
  <c r="J1880" i="20"/>
  <c r="J1878" i="20"/>
  <c r="J1877" i="20"/>
  <c r="J1876" i="20"/>
  <c r="J1875" i="20"/>
  <c r="J1874" i="20"/>
  <c r="J1873" i="20"/>
  <c r="J1871" i="20"/>
  <c r="J1870" i="20"/>
  <c r="J1869" i="20"/>
  <c r="J1868" i="20"/>
  <c r="J1867" i="20"/>
  <c r="J1866" i="20"/>
  <c r="J1864" i="20"/>
  <c r="J1863" i="20"/>
  <c r="J1862" i="20"/>
  <c r="J1861" i="20"/>
  <c r="J1860" i="20"/>
  <c r="J1858" i="20"/>
  <c r="J1857" i="20"/>
  <c r="J1856" i="20"/>
  <c r="J1855" i="20"/>
  <c r="J1854" i="20"/>
  <c r="J1853" i="20"/>
  <c r="J1852" i="20"/>
  <c r="J1851" i="20"/>
  <c r="J1849" i="20"/>
  <c r="J1848" i="20"/>
  <c r="J1847" i="20"/>
  <c r="J1846" i="20"/>
  <c r="J1845" i="20"/>
  <c r="J1844" i="20"/>
  <c r="J1843" i="20"/>
  <c r="J1842" i="20"/>
  <c r="J1839" i="20"/>
  <c r="J1838" i="20"/>
  <c r="J1837" i="20"/>
  <c r="J1836" i="20"/>
  <c r="J1835" i="20"/>
  <c r="J1833" i="20"/>
  <c r="J1831" i="20"/>
  <c r="J1829" i="20"/>
  <c r="J1828" i="20"/>
  <c r="J1827" i="20"/>
  <c r="J1826" i="20"/>
  <c r="J1825" i="20"/>
  <c r="J1824" i="20"/>
  <c r="J1822" i="20"/>
  <c r="J1821" i="20"/>
  <c r="J1820" i="20"/>
  <c r="J1819" i="20"/>
  <c r="J1818" i="20"/>
  <c r="J1817" i="20"/>
  <c r="J1815" i="20"/>
  <c r="J1814" i="20"/>
  <c r="J1813" i="20"/>
  <c r="J1812" i="20"/>
  <c r="J1811" i="20"/>
  <c r="J1810" i="20"/>
  <c r="J1808" i="20"/>
  <c r="J1807" i="20"/>
  <c r="J1806" i="20"/>
  <c r="J1805" i="20"/>
  <c r="J1804" i="20"/>
  <c r="J1803" i="20"/>
  <c r="J1801" i="20"/>
  <c r="J1800" i="20"/>
  <c r="J1799" i="20"/>
  <c r="J1798" i="20"/>
  <c r="J1797" i="20"/>
  <c r="J1795" i="20"/>
  <c r="J1794" i="20"/>
  <c r="J1793" i="20"/>
  <c r="J1792" i="20"/>
  <c r="J1791" i="20"/>
  <c r="J1790" i="20"/>
  <c r="J1789" i="20"/>
  <c r="J1788" i="20"/>
  <c r="J1786" i="20"/>
  <c r="J1785" i="20"/>
  <c r="J1784" i="20"/>
  <c r="J1783" i="20"/>
  <c r="J1782" i="20"/>
  <c r="J1780" i="20"/>
  <c r="J1779" i="20"/>
  <c r="J1778" i="20"/>
  <c r="J1777" i="20"/>
  <c r="J1776" i="20"/>
  <c r="J1775" i="20"/>
  <c r="J1772" i="20"/>
  <c r="J1771" i="20"/>
  <c r="J1770" i="20"/>
  <c r="J1769" i="20"/>
  <c r="J1768" i="20"/>
  <c r="J1767" i="20"/>
  <c r="J1766" i="20"/>
  <c r="J1765" i="20"/>
  <c r="J1763" i="20"/>
  <c r="J1762" i="20"/>
  <c r="J1761" i="20"/>
  <c r="J1758" i="20"/>
  <c r="J1757" i="20"/>
  <c r="J1753" i="20"/>
  <c r="J1752" i="20"/>
  <c r="J1751" i="20"/>
  <c r="J1750" i="20"/>
  <c r="J1749" i="20"/>
  <c r="J1748" i="20"/>
  <c r="J1747" i="20"/>
  <c r="J1745" i="20"/>
  <c r="J1744" i="20"/>
  <c r="J1743" i="20"/>
  <c r="J1742" i="20"/>
  <c r="J1741" i="20"/>
  <c r="J1740" i="20"/>
  <c r="J1738" i="20"/>
  <c r="J1737" i="20"/>
  <c r="J1735" i="20"/>
  <c r="J1734" i="20"/>
  <c r="J1733" i="20"/>
  <c r="J1732" i="20"/>
  <c r="J1730" i="20"/>
  <c r="J1729" i="20"/>
  <c r="J1728" i="20"/>
  <c r="J1727" i="20"/>
  <c r="J1726" i="20"/>
  <c r="J1725" i="20"/>
  <c r="J1723" i="20"/>
  <c r="J1722" i="20"/>
  <c r="J1721" i="20"/>
  <c r="J1720" i="20"/>
  <c r="J1719" i="20"/>
  <c r="J1718" i="20"/>
  <c r="J1716" i="20"/>
  <c r="J1715" i="20"/>
  <c r="J1714" i="20"/>
  <c r="J1713" i="20"/>
  <c r="J1712" i="20"/>
  <c r="J1711" i="20"/>
  <c r="J1709" i="20"/>
  <c r="J1708" i="20"/>
  <c r="J1707" i="20"/>
  <c r="J1706" i="20"/>
  <c r="J1705" i="20"/>
  <c r="J1704" i="20"/>
  <c r="J1702" i="20"/>
  <c r="J1701" i="20"/>
  <c r="J1700" i="20"/>
  <c r="J1699" i="20"/>
  <c r="J1698" i="20"/>
  <c r="J1697" i="20"/>
  <c r="J1696" i="20"/>
  <c r="J1695" i="20"/>
  <c r="J1694" i="20"/>
  <c r="J1693" i="20"/>
  <c r="J1689" i="20"/>
  <c r="J1688" i="20"/>
  <c r="J1687" i="20"/>
  <c r="J1686" i="20"/>
  <c r="J1685" i="20"/>
  <c r="J1684" i="20"/>
  <c r="J1683" i="20"/>
  <c r="J1682" i="20"/>
  <c r="J1681" i="20"/>
  <c r="J1680" i="20"/>
  <c r="J1676" i="20"/>
  <c r="J1675" i="20"/>
  <c r="J1674" i="20"/>
  <c r="J1673" i="20"/>
  <c r="J1672" i="20"/>
  <c r="J1671" i="20"/>
  <c r="J1670" i="20"/>
  <c r="J1669" i="20"/>
  <c r="J1668" i="20"/>
  <c r="J1667" i="20"/>
  <c r="J1663" i="20"/>
  <c r="J1662" i="20"/>
  <c r="J1661" i="20"/>
  <c r="J1660" i="20"/>
  <c r="J1659" i="20"/>
  <c r="J1657" i="20"/>
  <c r="J1656" i="20"/>
  <c r="J1655" i="20"/>
  <c r="J1654" i="20"/>
  <c r="J1653" i="20"/>
  <c r="J1651" i="20"/>
  <c r="J1650" i="20"/>
  <c r="J1649" i="20"/>
  <c r="J1648" i="20"/>
  <c r="J1647" i="20"/>
  <c r="J1645" i="20"/>
  <c r="J1644" i="20"/>
  <c r="J1643" i="20"/>
  <c r="J1642" i="20"/>
  <c r="J1641" i="20"/>
  <c r="J1640" i="20"/>
  <c r="J1638" i="20"/>
  <c r="J1637" i="20"/>
  <c r="J1636" i="20"/>
  <c r="J1635" i="20"/>
  <c r="J1634" i="20"/>
  <c r="J1633" i="20"/>
  <c r="J1631" i="20"/>
  <c r="J1630" i="20"/>
  <c r="J1629" i="20"/>
  <c r="J1628" i="20"/>
  <c r="J1627" i="20"/>
  <c r="J1626" i="20"/>
  <c r="J1624" i="20"/>
  <c r="J1623" i="20"/>
  <c r="J1622" i="20"/>
  <c r="J1621" i="20"/>
  <c r="J1620" i="20"/>
  <c r="J1619" i="20"/>
  <c r="J1617" i="20"/>
  <c r="J1616" i="20"/>
  <c r="J1615" i="20"/>
  <c r="J1614" i="20"/>
  <c r="J1613" i="20"/>
  <c r="J1612" i="20"/>
  <c r="J1610" i="20"/>
  <c r="J1609" i="20"/>
  <c r="J1608" i="20"/>
  <c r="J1607" i="20"/>
  <c r="J1606" i="20"/>
  <c r="J1605" i="20"/>
  <c r="J1603" i="20"/>
  <c r="J1602" i="20"/>
  <c r="J1601" i="20"/>
  <c r="J1600" i="20"/>
  <c r="J1599" i="20"/>
  <c r="J1598" i="20"/>
  <c r="J1595" i="20"/>
  <c r="J1594" i="20"/>
  <c r="J1593" i="20"/>
  <c r="J1592" i="20"/>
  <c r="J1591" i="20"/>
  <c r="J1590" i="20"/>
  <c r="J1589" i="20"/>
  <c r="J1588" i="20"/>
  <c r="J1587" i="20"/>
  <c r="J1586" i="20"/>
  <c r="J1583" i="20"/>
  <c r="J1582" i="20"/>
  <c r="J1581" i="20"/>
  <c r="J1580" i="20"/>
  <c r="J1579" i="20"/>
  <c r="J1578" i="20"/>
  <c r="J1575" i="20"/>
  <c r="J1574" i="20"/>
  <c r="J1573" i="20"/>
  <c r="J1572" i="20"/>
  <c r="J1571" i="20"/>
  <c r="J1570" i="20"/>
  <c r="J1569" i="20"/>
  <c r="J1567" i="20"/>
  <c r="J1566" i="20"/>
  <c r="J1565" i="20"/>
  <c r="J1564" i="20"/>
  <c r="J1563" i="20"/>
  <c r="J1562" i="20"/>
  <c r="J1561" i="20"/>
  <c r="J1559" i="20"/>
  <c r="J1558" i="20"/>
  <c r="J1557" i="20"/>
  <c r="J1556" i="20"/>
  <c r="J1555" i="20"/>
  <c r="J1554" i="20"/>
  <c r="J1553" i="20"/>
  <c r="J1551" i="20"/>
  <c r="J1550" i="20"/>
  <c r="J1549" i="20"/>
  <c r="J1548" i="20"/>
  <c r="J1547" i="20"/>
  <c r="J1546" i="20"/>
  <c r="J1545" i="20"/>
  <c r="J1543" i="20"/>
  <c r="J1542" i="20"/>
  <c r="J1541" i="20"/>
  <c r="J1540" i="20"/>
  <c r="J1539" i="20"/>
  <c r="J1537" i="20"/>
  <c r="J1536" i="20"/>
  <c r="J1535" i="20"/>
  <c r="J1534" i="20"/>
  <c r="J1533" i="20"/>
  <c r="J1532" i="20"/>
  <c r="J1530" i="20"/>
  <c r="J1529" i="20"/>
  <c r="J1528" i="20"/>
  <c r="J1527" i="20"/>
  <c r="J1526" i="20"/>
  <c r="J1524" i="20"/>
  <c r="J1523" i="20"/>
  <c r="J1522" i="20"/>
  <c r="J1521" i="20"/>
  <c r="J1520" i="20"/>
  <c r="J1519" i="20"/>
  <c r="J1518" i="20"/>
  <c r="J1517" i="20"/>
  <c r="J1516" i="20"/>
  <c r="J1514" i="20"/>
  <c r="J1513" i="20"/>
  <c r="J1512" i="20"/>
  <c r="J1511" i="20"/>
  <c r="J1510" i="20"/>
  <c r="J1509" i="20"/>
  <c r="J1508" i="20"/>
  <c r="J1507" i="20"/>
  <c r="J1506" i="20"/>
  <c r="J1504" i="20"/>
  <c r="J1503" i="20"/>
  <c r="J1502" i="20"/>
  <c r="J1501" i="20"/>
  <c r="J1500" i="20"/>
  <c r="J1499" i="20"/>
  <c r="J1497" i="20"/>
  <c r="J1496" i="20"/>
  <c r="J1495" i="20"/>
  <c r="J1494" i="20"/>
  <c r="J1493" i="20"/>
  <c r="J1492" i="20"/>
  <c r="J1490" i="20"/>
  <c r="J1489" i="20"/>
  <c r="J1488" i="20"/>
  <c r="J1487" i="20"/>
  <c r="J1486" i="20"/>
  <c r="J1485" i="20"/>
  <c r="J1483" i="20"/>
  <c r="J1482" i="20"/>
  <c r="J1481" i="20"/>
  <c r="J1480" i="20"/>
  <c r="J1479" i="20"/>
  <c r="J1478" i="20"/>
  <c r="J1476" i="20"/>
  <c r="J1475" i="20"/>
  <c r="J1474" i="20"/>
  <c r="J1473" i="20"/>
  <c r="J1472" i="20"/>
  <c r="J1471" i="20"/>
  <c r="J1469" i="20"/>
  <c r="J1468" i="20"/>
  <c r="J1467" i="20"/>
  <c r="J1466" i="20"/>
  <c r="J1465" i="20"/>
  <c r="J1464" i="20"/>
  <c r="J1462" i="20"/>
  <c r="J1461" i="20"/>
  <c r="J1460" i="20"/>
  <c r="J1459" i="20"/>
  <c r="J1458" i="20"/>
  <c r="J1457" i="20"/>
  <c r="J1456" i="20"/>
  <c r="J1455" i="20"/>
  <c r="J1454" i="20"/>
  <c r="J1453" i="20"/>
  <c r="J1451" i="20"/>
  <c r="J1450" i="20"/>
  <c r="J1449" i="20"/>
  <c r="J1448" i="20"/>
  <c r="J1447" i="20"/>
  <c r="J1446" i="20"/>
  <c r="J1445" i="20"/>
  <c r="J1444" i="20"/>
  <c r="J1443" i="20"/>
  <c r="J1442" i="20"/>
  <c r="J1440" i="20"/>
  <c r="J1439" i="20"/>
  <c r="J1438" i="20"/>
  <c r="J1437" i="20"/>
  <c r="J1436" i="20"/>
  <c r="J1435" i="20"/>
  <c r="J1434" i="20"/>
  <c r="J1433" i="20"/>
  <c r="J1432" i="20"/>
  <c r="J1431" i="20"/>
  <c r="J1429" i="20"/>
  <c r="J1428" i="20"/>
  <c r="J1427" i="20"/>
  <c r="J1426" i="20"/>
  <c r="J1425" i="20"/>
  <c r="J1424" i="20"/>
  <c r="J1423" i="20"/>
  <c r="J1422" i="20"/>
  <c r="J1421" i="20"/>
  <c r="J1420" i="20"/>
  <c r="J1418" i="20"/>
  <c r="J1417" i="20"/>
  <c r="J1416" i="20"/>
  <c r="J1415" i="20"/>
  <c r="J1414" i="20"/>
  <c r="J1413" i="20"/>
  <c r="J1412" i="20"/>
  <c r="J1411" i="20"/>
  <c r="J1409" i="20"/>
  <c r="J1408" i="20"/>
  <c r="J1407" i="20"/>
  <c r="J1406" i="20"/>
  <c r="J1405" i="20"/>
  <c r="J1404" i="20"/>
  <c r="J1403" i="20"/>
  <c r="J1402" i="20"/>
  <c r="J1400" i="20"/>
  <c r="J1399" i="20"/>
  <c r="J1398" i="20"/>
  <c r="J1397" i="20"/>
  <c r="J1396" i="20"/>
  <c r="J1395" i="20"/>
  <c r="J1394" i="20"/>
  <c r="J1393" i="20"/>
  <c r="J1391" i="20"/>
  <c r="J1390" i="20"/>
  <c r="J1389" i="20"/>
  <c r="J1388" i="20"/>
  <c r="J1387" i="20"/>
  <c r="J1386" i="20"/>
  <c r="J1385" i="20"/>
  <c r="J1384" i="20"/>
  <c r="J1382" i="20"/>
  <c r="J1381" i="20"/>
  <c r="J1380" i="20"/>
  <c r="J1379" i="20"/>
  <c r="J1378" i="20"/>
  <c r="J1377" i="20"/>
  <c r="J1376" i="20"/>
  <c r="J1375" i="20"/>
  <c r="J1374" i="20"/>
  <c r="J1372" i="20"/>
  <c r="J1371" i="20"/>
  <c r="J1370" i="20"/>
  <c r="J1369" i="20"/>
  <c r="J1368" i="20"/>
  <c r="J1367" i="20"/>
  <c r="J1366" i="20"/>
  <c r="J1365" i="20"/>
  <c r="J1364" i="20"/>
  <c r="J1362" i="20"/>
  <c r="J1361" i="20"/>
  <c r="J1360" i="20"/>
  <c r="J1359" i="20"/>
  <c r="J1358" i="20"/>
  <c r="J1357" i="20"/>
  <c r="J1356" i="20"/>
  <c r="J1355" i="20"/>
  <c r="J1354" i="20"/>
  <c r="J1352" i="20"/>
  <c r="J1351" i="20"/>
  <c r="J1350" i="20"/>
  <c r="J1349" i="20"/>
  <c r="J1348" i="20"/>
  <c r="J1347" i="20"/>
  <c r="J1346" i="20"/>
  <c r="J1345" i="20"/>
  <c r="J1344" i="20"/>
  <c r="J1342" i="20"/>
  <c r="J1341" i="20"/>
  <c r="J1340" i="20"/>
  <c r="J1339" i="20"/>
  <c r="J1338" i="20"/>
  <c r="J1337" i="20"/>
  <c r="J1336" i="20"/>
  <c r="J1335" i="20"/>
  <c r="J1334" i="20"/>
  <c r="J1332" i="20"/>
  <c r="J1331" i="20"/>
  <c r="J1330" i="20"/>
  <c r="J1329" i="20"/>
  <c r="J1328" i="20"/>
  <c r="J1327" i="20"/>
  <c r="J1326" i="20"/>
  <c r="J1325" i="20"/>
  <c r="J1324" i="20"/>
  <c r="J1323" i="20"/>
  <c r="J1321" i="20"/>
  <c r="J1320" i="20"/>
  <c r="J1319" i="20"/>
  <c r="J1318" i="20"/>
  <c r="J1317" i="20"/>
  <c r="J1316" i="20"/>
  <c r="J1315" i="20"/>
  <c r="J1314" i="20"/>
  <c r="J1313" i="20"/>
  <c r="J1312" i="20"/>
  <c r="J1310" i="20"/>
  <c r="J1309" i="20"/>
  <c r="J1308" i="20"/>
  <c r="J1307" i="20"/>
  <c r="J1306" i="20"/>
  <c r="J1305" i="20"/>
  <c r="J1304" i="20"/>
  <c r="J1303" i="20"/>
  <c r="J1302" i="20"/>
  <c r="J1301" i="20"/>
  <c r="J1299" i="20"/>
  <c r="J1298" i="20"/>
  <c r="J1297" i="20"/>
  <c r="J1296" i="20"/>
  <c r="J1295" i="20"/>
  <c r="J1294" i="20"/>
  <c r="J1293" i="20"/>
  <c r="J1292" i="20"/>
  <c r="J1291" i="20"/>
  <c r="J1290" i="20"/>
  <c r="J1288" i="20"/>
  <c r="J1287" i="20"/>
  <c r="J1286" i="20"/>
  <c r="J1285" i="20"/>
  <c r="J1284" i="20"/>
  <c r="J1283" i="20"/>
  <c r="J1282" i="20"/>
  <c r="J1281" i="20"/>
  <c r="J1280" i="20"/>
  <c r="J1278" i="20"/>
  <c r="J1277" i="20"/>
  <c r="J1276" i="20"/>
  <c r="J1275" i="20"/>
  <c r="J1274" i="20"/>
  <c r="J1273" i="20"/>
  <c r="J1272" i="20"/>
  <c r="J1271" i="20"/>
  <c r="J1270" i="20"/>
  <c r="J1268" i="20"/>
  <c r="J1267" i="20"/>
  <c r="J1266" i="20"/>
  <c r="J1265" i="20"/>
  <c r="J1264" i="20"/>
  <c r="J1263" i="20"/>
  <c r="J1262" i="20"/>
  <c r="J1261" i="20"/>
  <c r="J1260" i="20"/>
  <c r="J1258" i="20"/>
  <c r="J1257" i="20"/>
  <c r="J1256" i="20"/>
  <c r="J1255" i="20"/>
  <c r="J1254" i="20"/>
  <c r="J1253" i="20"/>
  <c r="J1252" i="20"/>
  <c r="J1251" i="20"/>
  <c r="J1250" i="20"/>
  <c r="J1248" i="20"/>
  <c r="J1247" i="20"/>
  <c r="J1246" i="20"/>
  <c r="J1245" i="20"/>
  <c r="J1244" i="20"/>
  <c r="J1243" i="20"/>
  <c r="J1242" i="20"/>
  <c r="J1241" i="20"/>
  <c r="J1240" i="20"/>
  <c r="J1238" i="20"/>
  <c r="J1237" i="20"/>
  <c r="J1236" i="20"/>
  <c r="J1235" i="20"/>
  <c r="J1234" i="20"/>
  <c r="J1233" i="20"/>
  <c r="J1232" i="20"/>
  <c r="J1231" i="20"/>
  <c r="J1230" i="20"/>
  <c r="J1229" i="20"/>
  <c r="J1227" i="20"/>
  <c r="J1226" i="20"/>
  <c r="J1225" i="20"/>
  <c r="J1224" i="20"/>
  <c r="J1223" i="20"/>
  <c r="J1222" i="20"/>
  <c r="J1221" i="20"/>
  <c r="J1220" i="20"/>
  <c r="J1219" i="20"/>
  <c r="J1218" i="20"/>
  <c r="J1216" i="20"/>
  <c r="J1215" i="20"/>
  <c r="J1214" i="20"/>
  <c r="J1213" i="20"/>
  <c r="J1212" i="20"/>
  <c r="J1211" i="20"/>
  <c r="J1210" i="20"/>
  <c r="J1209" i="20"/>
  <c r="J1208" i="20"/>
  <c r="J1207" i="20"/>
  <c r="J1205" i="20"/>
  <c r="J1204" i="20"/>
  <c r="J1203" i="20"/>
  <c r="J1202" i="20"/>
  <c r="J1201" i="20"/>
  <c r="J1200" i="20"/>
  <c r="J1199" i="20"/>
  <c r="J1198" i="20"/>
  <c r="J1197" i="20"/>
  <c r="J1196" i="20"/>
  <c r="J1194" i="20"/>
  <c r="J1193" i="20"/>
  <c r="J1192" i="20"/>
  <c r="J1191" i="20"/>
  <c r="J1190" i="20"/>
  <c r="J1189" i="20"/>
  <c r="J1188" i="20"/>
  <c r="J1187" i="20"/>
  <c r="J1186" i="20"/>
  <c r="J1185" i="20"/>
  <c r="J1183" i="20"/>
  <c r="J1182" i="20"/>
  <c r="J1181" i="20"/>
  <c r="J1180" i="20"/>
  <c r="J1179" i="20"/>
  <c r="J1178" i="20"/>
  <c r="J1177" i="20"/>
  <c r="J1176" i="20"/>
  <c r="J1175" i="20"/>
  <c r="J1174" i="20"/>
  <c r="J1172" i="20"/>
  <c r="J1171" i="20"/>
  <c r="J1170" i="20"/>
  <c r="J1169" i="20"/>
  <c r="J1168" i="20"/>
  <c r="J1167" i="20"/>
  <c r="J1163" i="20"/>
  <c r="J1162" i="20"/>
  <c r="J1161" i="20"/>
  <c r="J1160" i="20"/>
  <c r="J1159" i="20"/>
  <c r="J1158" i="20"/>
  <c r="J1154" i="20"/>
  <c r="J1153" i="20"/>
  <c r="J1152" i="20"/>
  <c r="J1151" i="20"/>
  <c r="J1150" i="20"/>
  <c r="J1149" i="20"/>
  <c r="J1148" i="20"/>
  <c r="J1147" i="20"/>
  <c r="J1146" i="20"/>
  <c r="J1145" i="20"/>
  <c r="J1141" i="20"/>
  <c r="J1140" i="20"/>
  <c r="J1139" i="20"/>
  <c r="J1138" i="20"/>
  <c r="J1137" i="20"/>
  <c r="J1136" i="20"/>
  <c r="J1135" i="20"/>
  <c r="J1134" i="20"/>
  <c r="J1133" i="20"/>
  <c r="J1132" i="20"/>
  <c r="J1128" i="20"/>
  <c r="J1127" i="20"/>
  <c r="J1126" i="20"/>
  <c r="J1125" i="20"/>
  <c r="J1124" i="20"/>
  <c r="J1123" i="20"/>
  <c r="J1119" i="20"/>
  <c r="J1118" i="20"/>
  <c r="J1117" i="20"/>
  <c r="J1116" i="20"/>
  <c r="J1115" i="20"/>
  <c r="J1114" i="20"/>
  <c r="J1055" i="20"/>
  <c r="J1054" i="20"/>
  <c r="J1053" i="20"/>
  <c r="J1051" i="20"/>
  <c r="J1050" i="20"/>
  <c r="J1049" i="20"/>
  <c r="J1048" i="20"/>
  <c r="J1047" i="20"/>
  <c r="J1046" i="20"/>
  <c r="J1045" i="20"/>
  <c r="J1043" i="20"/>
  <c r="J1042" i="20"/>
  <c r="J1041" i="20"/>
  <c r="J1040" i="20"/>
  <c r="J1037" i="20"/>
  <c r="J1036" i="20"/>
  <c r="J1035" i="20"/>
  <c r="J1034" i="20"/>
  <c r="J1033" i="20"/>
  <c r="J1030" i="20"/>
  <c r="J1029" i="20"/>
  <c r="J1028" i="20"/>
  <c r="J1026" i="20"/>
  <c r="J1025" i="20"/>
  <c r="J1024" i="20"/>
  <c r="J1023" i="20"/>
  <c r="J1022" i="20"/>
  <c r="J1021" i="20"/>
  <c r="J1020" i="20"/>
  <c r="J1017" i="20"/>
  <c r="J1016" i="20"/>
  <c r="J1015" i="20"/>
  <c r="J1014" i="20"/>
  <c r="J1011" i="20"/>
  <c r="J1010" i="20"/>
  <c r="J1009" i="20"/>
  <c r="J1008" i="20"/>
  <c r="J1005" i="20"/>
  <c r="J1004" i="20"/>
  <c r="J1003" i="20"/>
  <c r="J1002" i="20"/>
  <c r="J999" i="20"/>
  <c r="J998" i="20"/>
  <c r="J997" i="20"/>
  <c r="J996" i="20"/>
  <c r="J995" i="20"/>
  <c r="J993" i="20"/>
  <c r="J992" i="20"/>
  <c r="J991" i="20"/>
  <c r="J990" i="20"/>
  <c r="J989" i="20"/>
  <c r="J987" i="20"/>
  <c r="J986" i="20"/>
  <c r="J985" i="20"/>
  <c r="J984" i="20"/>
  <c r="J983" i="20"/>
  <c r="J981" i="20"/>
  <c r="J980" i="20"/>
  <c r="J979" i="20"/>
  <c r="J978" i="20"/>
  <c r="J977" i="20"/>
  <c r="J976" i="20"/>
  <c r="J975" i="20"/>
  <c r="J972" i="20"/>
  <c r="J971" i="20"/>
  <c r="J970" i="20"/>
  <c r="J969" i="20"/>
  <c r="J968" i="20"/>
  <c r="J965" i="20"/>
  <c r="J964" i="20"/>
  <c r="J963" i="20"/>
  <c r="J962" i="20"/>
  <c r="J961" i="20"/>
  <c r="J958" i="20"/>
  <c r="J957" i="20"/>
  <c r="J956" i="20"/>
  <c r="J955" i="20"/>
  <c r="J954" i="20"/>
  <c r="J951" i="20"/>
  <c r="J950" i="20"/>
  <c r="J949" i="20"/>
  <c r="J948" i="20"/>
  <c r="J947" i="20"/>
  <c r="J946" i="20"/>
  <c r="J945" i="20"/>
  <c r="J942" i="20"/>
  <c r="J941" i="20"/>
  <c r="J940" i="20"/>
  <c r="J939" i="20"/>
  <c r="J938" i="20"/>
  <c r="J935" i="20"/>
  <c r="J934" i="20"/>
  <c r="J931" i="20"/>
  <c r="J930" i="20"/>
  <c r="J909" i="20"/>
  <c r="J908" i="20"/>
  <c r="J907" i="20"/>
  <c r="J906" i="20"/>
  <c r="J904" i="20"/>
  <c r="J903" i="20"/>
  <c r="J901" i="20"/>
  <c r="J900" i="20"/>
  <c r="J899" i="20"/>
  <c r="J898" i="20"/>
  <c r="J897" i="20"/>
  <c r="J895" i="20"/>
  <c r="J894" i="20"/>
  <c r="J893" i="20"/>
  <c r="J892" i="20"/>
  <c r="J890" i="20"/>
  <c r="J889" i="20"/>
  <c r="J888" i="20"/>
  <c r="J887" i="20"/>
  <c r="J885" i="20"/>
  <c r="J884" i="20"/>
  <c r="J883" i="20"/>
  <c r="J881" i="20"/>
  <c r="J880" i="20"/>
  <c r="J878" i="20"/>
  <c r="J877" i="20"/>
  <c r="J875" i="20"/>
  <c r="J873" i="20"/>
  <c r="J872" i="20"/>
  <c r="J871" i="20"/>
  <c r="J869" i="20"/>
  <c r="J868" i="20"/>
  <c r="J867" i="20"/>
  <c r="J865" i="20"/>
  <c r="J864" i="20"/>
  <c r="J863" i="20"/>
  <c r="J862" i="20"/>
  <c r="J861" i="20"/>
  <c r="J859" i="20"/>
  <c r="J858" i="20"/>
  <c r="J857" i="20"/>
  <c r="J856" i="20"/>
  <c r="J855" i="20"/>
  <c r="J854" i="20"/>
  <c r="J853" i="20"/>
  <c r="J852" i="20"/>
  <c r="J851" i="20"/>
  <c r="J850" i="20"/>
  <c r="J849" i="20"/>
  <c r="J847" i="20"/>
  <c r="J846" i="20"/>
  <c r="J845" i="20"/>
  <c r="J844" i="20"/>
  <c r="J843" i="20"/>
  <c r="J842" i="20"/>
  <c r="J841" i="20"/>
  <c r="J840" i="20"/>
  <c r="J839" i="20"/>
  <c r="J837" i="20"/>
  <c r="J836" i="20"/>
  <c r="J835" i="20"/>
  <c r="J834" i="20"/>
  <c r="J833" i="20"/>
  <c r="J832" i="20"/>
  <c r="J831" i="20"/>
  <c r="J830" i="20"/>
  <c r="J828" i="20"/>
  <c r="J827" i="20"/>
  <c r="J826" i="20"/>
  <c r="J825" i="20"/>
  <c r="J824" i="20"/>
  <c r="J823" i="20"/>
  <c r="J822" i="20"/>
  <c r="J821" i="20"/>
  <c r="J819" i="20"/>
  <c r="J818" i="20"/>
  <c r="J817" i="20"/>
  <c r="J816" i="20"/>
  <c r="J815" i="20"/>
  <c r="J814" i="20"/>
  <c r="J813" i="20"/>
  <c r="J812" i="20"/>
  <c r="J810" i="20"/>
  <c r="J809" i="20"/>
  <c r="J808" i="20"/>
  <c r="J807" i="20"/>
  <c r="J806" i="20"/>
  <c r="J805" i="20"/>
  <c r="J804" i="20"/>
  <c r="J803" i="20"/>
  <c r="J801" i="20"/>
  <c r="J800" i="20"/>
  <c r="J799" i="20"/>
  <c r="J798" i="20"/>
  <c r="J797" i="20"/>
  <c r="J796" i="20"/>
  <c r="J795" i="20"/>
  <c r="J794" i="20"/>
  <c r="J792" i="20"/>
  <c r="J791" i="20"/>
  <c r="J790" i="20"/>
  <c r="J789" i="20"/>
  <c r="J788" i="20"/>
  <c r="J787" i="20"/>
  <c r="J786" i="20"/>
  <c r="J785" i="20"/>
  <c r="J783" i="20"/>
  <c r="J782" i="20"/>
  <c r="J781" i="20"/>
  <c r="J780" i="20"/>
  <c r="J779" i="20"/>
  <c r="J778" i="20"/>
  <c r="J777" i="20"/>
  <c r="J776" i="20"/>
  <c r="J774" i="20"/>
  <c r="J773" i="20"/>
  <c r="J772" i="20"/>
  <c r="J771" i="20"/>
  <c r="J770" i="20"/>
  <c r="J769" i="20"/>
  <c r="J768" i="20"/>
  <c r="J767" i="20"/>
  <c r="J765" i="20"/>
  <c r="J764" i="20"/>
  <c r="J763" i="20"/>
  <c r="J762" i="20"/>
  <c r="J761" i="20"/>
  <c r="J760" i="20"/>
  <c r="J759" i="20"/>
  <c r="J758" i="20"/>
  <c r="J756" i="20"/>
  <c r="J755" i="20"/>
  <c r="J754" i="20"/>
  <c r="J753" i="20"/>
  <c r="J752" i="20"/>
  <c r="J751" i="20"/>
  <c r="J750" i="20"/>
  <c r="J749" i="20"/>
  <c r="J747" i="20"/>
  <c r="J746" i="20"/>
  <c r="J745" i="20"/>
  <c r="J744" i="20"/>
  <c r="J743" i="20"/>
  <c r="J742" i="20"/>
  <c r="J741" i="20"/>
  <c r="J740" i="20"/>
  <c r="J738" i="20"/>
  <c r="J737" i="20"/>
  <c r="J736" i="20"/>
  <c r="J735" i="20"/>
  <c r="J734" i="20"/>
  <c r="J733" i="20"/>
  <c r="J732" i="20"/>
  <c r="J731" i="20"/>
  <c r="J729" i="20"/>
  <c r="J728" i="20"/>
  <c r="J727" i="20"/>
  <c r="J726" i="20"/>
  <c r="J725" i="20"/>
  <c r="J724" i="20"/>
  <c r="J723" i="20"/>
  <c r="J721" i="20"/>
  <c r="J720" i="20"/>
  <c r="J719" i="20"/>
  <c r="J718" i="20"/>
  <c r="J717" i="20"/>
  <c r="J716" i="20"/>
  <c r="J715" i="20"/>
  <c r="J713" i="20"/>
  <c r="J712" i="20"/>
  <c r="J711" i="20"/>
  <c r="J710" i="20"/>
  <c r="J709" i="20"/>
  <c r="J708" i="20"/>
  <c r="J707" i="20"/>
  <c r="J705" i="20"/>
  <c r="J704" i="20"/>
  <c r="J703" i="20"/>
  <c r="J702" i="20"/>
  <c r="J701" i="20"/>
  <c r="J700" i="20"/>
  <c r="J699" i="20"/>
  <c r="J697" i="20"/>
  <c r="J696" i="20"/>
  <c r="J695" i="20"/>
  <c r="J694" i="20"/>
  <c r="J693" i="20"/>
  <c r="J692" i="20"/>
  <c r="J691" i="20"/>
  <c r="J689" i="20"/>
  <c r="J688" i="20"/>
  <c r="J687" i="20"/>
  <c r="J686" i="20"/>
  <c r="J685" i="20"/>
  <c r="J684" i="20"/>
  <c r="J683" i="20"/>
  <c r="J681" i="20"/>
  <c r="J680" i="20"/>
  <c r="J679" i="20"/>
  <c r="J678" i="20"/>
  <c r="J677" i="20"/>
  <c r="J676" i="20"/>
  <c r="J675" i="20"/>
  <c r="J673" i="20"/>
  <c r="J672" i="20"/>
  <c r="J671" i="20"/>
  <c r="J670" i="20"/>
  <c r="J669" i="20"/>
  <c r="J668" i="20"/>
  <c r="J667" i="20"/>
  <c r="J665" i="20"/>
  <c r="J664" i="20"/>
  <c r="J662" i="20"/>
  <c r="J660" i="20"/>
  <c r="J659" i="20"/>
  <c r="J658" i="20"/>
  <c r="J657" i="20"/>
  <c r="J656" i="20"/>
  <c r="J654" i="20"/>
  <c r="J653" i="20"/>
  <c r="J652" i="20"/>
  <c r="J651" i="20"/>
  <c r="J649" i="20"/>
  <c r="J648" i="20"/>
  <c r="J647" i="20"/>
  <c r="J646" i="20"/>
  <c r="J644" i="20"/>
  <c r="J643" i="20"/>
  <c r="J642" i="20"/>
  <c r="J641" i="20"/>
  <c r="J639" i="20"/>
  <c r="J638" i="20"/>
  <c r="J637" i="20"/>
  <c r="J635" i="20"/>
  <c r="J634" i="20"/>
  <c r="J633" i="20"/>
  <c r="J632" i="20"/>
  <c r="J631" i="20"/>
  <c r="J630" i="20"/>
  <c r="J629" i="20"/>
  <c r="J627" i="20"/>
  <c r="J626" i="20"/>
  <c r="J625" i="20"/>
  <c r="J624" i="20"/>
  <c r="J623" i="20"/>
  <c r="J622" i="20"/>
  <c r="J621" i="20"/>
  <c r="J619" i="20"/>
  <c r="J618" i="20"/>
  <c r="J617" i="20"/>
  <c r="J615" i="20"/>
  <c r="J614" i="20"/>
  <c r="J613" i="20"/>
  <c r="J611" i="20"/>
  <c r="J610" i="20"/>
  <c r="J609" i="20"/>
  <c r="J608" i="20"/>
  <c r="J607" i="20"/>
  <c r="J606" i="20"/>
  <c r="J605" i="20"/>
  <c r="J603" i="20"/>
  <c r="J602" i="20"/>
  <c r="J601" i="20"/>
  <c r="J600" i="20"/>
  <c r="J599" i="20"/>
  <c r="J598" i="20"/>
  <c r="J597" i="20"/>
  <c r="J595" i="20"/>
  <c r="J594" i="20"/>
  <c r="J593" i="20"/>
  <c r="J592" i="20"/>
  <c r="J591" i="20"/>
  <c r="J589" i="20"/>
  <c r="J588" i="20"/>
  <c r="J587" i="20"/>
  <c r="J586" i="20"/>
  <c r="J585" i="20"/>
  <c r="J583" i="20"/>
  <c r="J582" i="20"/>
  <c r="J581" i="20"/>
  <c r="J580" i="20"/>
  <c r="J579" i="20"/>
  <c r="J577" i="20"/>
  <c r="J576" i="20"/>
  <c r="J575" i="20"/>
  <c r="J574" i="20"/>
  <c r="J573" i="20"/>
  <c r="J572" i="20"/>
  <c r="J570" i="20"/>
  <c r="J569" i="20"/>
  <c r="J567" i="20"/>
  <c r="J566" i="20"/>
  <c r="J565" i="20"/>
  <c r="J563" i="20"/>
  <c r="J562" i="20"/>
  <c r="J561" i="20"/>
  <c r="J559" i="20"/>
  <c r="J558" i="20"/>
  <c r="J557" i="20"/>
  <c r="J555" i="20"/>
  <c r="J554" i="20"/>
  <c r="J553" i="20"/>
  <c r="J551" i="20"/>
  <c r="J550" i="20"/>
  <c r="J549" i="20"/>
  <c r="J547" i="20"/>
  <c r="J546" i="20"/>
  <c r="J545" i="20"/>
  <c r="J544" i="20"/>
  <c r="J542" i="20"/>
  <c r="J541" i="20"/>
  <c r="J540" i="20"/>
  <c r="J539" i="20"/>
  <c r="J537" i="20"/>
  <c r="J536" i="20"/>
  <c r="J535" i="20"/>
  <c r="J533" i="20"/>
  <c r="J532" i="20"/>
  <c r="J531" i="20"/>
  <c r="J530" i="20"/>
  <c r="J528" i="20"/>
  <c r="J527" i="20"/>
  <c r="J526" i="20"/>
  <c r="J524" i="20"/>
  <c r="J523" i="20"/>
  <c r="J522" i="20"/>
  <c r="J521" i="20"/>
  <c r="J519" i="20"/>
  <c r="J518" i="20"/>
  <c r="J517" i="20"/>
  <c r="J516" i="20"/>
  <c r="J514" i="20"/>
  <c r="J513" i="20"/>
  <c r="J512" i="20"/>
  <c r="J511" i="20"/>
  <c r="J509" i="20"/>
  <c r="J508" i="20"/>
  <c r="J507" i="20"/>
  <c r="J506" i="20"/>
  <c r="J505" i="20"/>
  <c r="J504" i="20"/>
  <c r="J502" i="20"/>
  <c r="J501" i="20"/>
  <c r="J500" i="20"/>
  <c r="J499" i="20"/>
  <c r="J497" i="20"/>
  <c r="J496" i="20"/>
  <c r="J495" i="20"/>
  <c r="J494" i="20"/>
  <c r="J493" i="20"/>
  <c r="J491" i="20"/>
  <c r="J490" i="20"/>
  <c r="J489" i="20"/>
  <c r="J488" i="20"/>
  <c r="J487" i="20"/>
  <c r="J485" i="20"/>
  <c r="J484" i="20"/>
  <c r="J483" i="20"/>
  <c r="J482" i="20"/>
  <c r="J480" i="20"/>
  <c r="J479" i="20"/>
  <c r="J478" i="20"/>
  <c r="J477" i="20"/>
  <c r="J475" i="20"/>
  <c r="J474" i="20"/>
  <c r="J473" i="20"/>
  <c r="J472" i="20"/>
  <c r="J471" i="20"/>
  <c r="J469" i="20"/>
  <c r="J468" i="20"/>
  <c r="J467" i="20"/>
  <c r="J465" i="20"/>
  <c r="J464" i="20"/>
  <c r="J463" i="20"/>
  <c r="J462" i="20"/>
  <c r="J450" i="20"/>
  <c r="J449" i="20"/>
  <c r="J448" i="20"/>
  <c r="J446" i="20"/>
  <c r="J445" i="20"/>
  <c r="J444" i="20"/>
  <c r="J443" i="20"/>
  <c r="J441" i="20"/>
  <c r="J440" i="20"/>
  <c r="J439" i="20"/>
  <c r="J438" i="20"/>
  <c r="J437" i="20"/>
  <c r="J436" i="20"/>
  <c r="J435" i="20"/>
  <c r="J433" i="20"/>
  <c r="J432" i="20"/>
  <c r="J431" i="20"/>
  <c r="J430" i="20"/>
  <c r="J429" i="20"/>
  <c r="J428" i="20"/>
  <c r="J427" i="20"/>
  <c r="J425" i="20"/>
  <c r="J424" i="20"/>
  <c r="J423" i="20"/>
  <c r="J422" i="20"/>
  <c r="J421" i="20"/>
  <c r="J419" i="20"/>
  <c r="J417" i="20"/>
  <c r="J415" i="20"/>
  <c r="J414" i="20"/>
  <c r="J413" i="20"/>
  <c r="J412" i="20"/>
  <c r="J411" i="20"/>
  <c r="J410" i="20"/>
  <c r="J407" i="20"/>
  <c r="J406" i="20"/>
  <c r="J405" i="20"/>
  <c r="J404" i="20"/>
  <c r="J403" i="20"/>
  <c r="J401" i="20"/>
  <c r="J400" i="20"/>
  <c r="J399" i="20"/>
  <c r="J398" i="20"/>
  <c r="J397" i="20"/>
  <c r="J395" i="20"/>
  <c r="J393" i="20"/>
  <c r="J392" i="20"/>
  <c r="J390" i="20"/>
  <c r="J389" i="20"/>
  <c r="J388" i="20"/>
  <c r="J387" i="20"/>
  <c r="J385" i="20"/>
  <c r="J384" i="20"/>
  <c r="J383" i="20"/>
  <c r="J382" i="20"/>
  <c r="J380" i="20"/>
  <c r="J379" i="20"/>
  <c r="J378" i="20"/>
  <c r="J377" i="20"/>
  <c r="J375" i="20"/>
  <c r="J374" i="20"/>
  <c r="J373" i="20"/>
  <c r="J372" i="20"/>
  <c r="J370" i="20"/>
  <c r="J369" i="20"/>
  <c r="J368" i="20"/>
  <c r="J367" i="20"/>
  <c r="J366" i="20"/>
  <c r="J364" i="20"/>
  <c r="J363" i="20"/>
  <c r="J362" i="20"/>
  <c r="J361" i="20"/>
  <c r="J359" i="20"/>
  <c r="J358" i="20"/>
  <c r="J357" i="20"/>
  <c r="J356" i="20"/>
  <c r="J355" i="20"/>
  <c r="J354" i="20"/>
  <c r="J352" i="20"/>
  <c r="J351" i="20"/>
  <c r="J350" i="20"/>
  <c r="J349" i="20"/>
  <c r="J348" i="20"/>
  <c r="J347" i="20"/>
  <c r="J345" i="20"/>
  <c r="J344" i="20"/>
  <c r="J343" i="20"/>
  <c r="J342" i="20"/>
  <c r="J341" i="20"/>
  <c r="J340" i="20"/>
  <c r="J339" i="20"/>
  <c r="J338" i="20"/>
  <c r="J337" i="20"/>
  <c r="J335" i="20"/>
  <c r="J334" i="20"/>
  <c r="J333" i="20"/>
  <c r="J332" i="20"/>
  <c r="J331" i="20"/>
  <c r="J330" i="20"/>
  <c r="J328" i="20"/>
  <c r="J327" i="20"/>
  <c r="J326" i="20"/>
  <c r="J325" i="20"/>
  <c r="J324" i="20"/>
  <c r="J323" i="20"/>
  <c r="J322" i="20"/>
  <c r="J320" i="20"/>
  <c r="J319" i="20"/>
  <c r="J318" i="20"/>
  <c r="J317" i="20"/>
  <c r="J316" i="20"/>
  <c r="J315" i="20"/>
  <c r="J312" i="20"/>
  <c r="J311" i="20"/>
  <c r="J310" i="20"/>
  <c r="J309" i="20"/>
  <c r="J308" i="20"/>
  <c r="J306" i="20"/>
  <c r="J305" i="20"/>
  <c r="J304" i="20"/>
  <c r="J303" i="20"/>
  <c r="J302" i="20"/>
  <c r="J301" i="20"/>
  <c r="J299" i="20"/>
  <c r="J297" i="20"/>
  <c r="J295" i="20"/>
  <c r="J294" i="20"/>
  <c r="J293" i="20"/>
  <c r="J292" i="20"/>
  <c r="J291" i="20"/>
  <c r="J289" i="20"/>
  <c r="J288" i="20"/>
  <c r="J287" i="20"/>
  <c r="J286" i="20"/>
  <c r="J285" i="20"/>
  <c r="J283" i="20"/>
  <c r="J282" i="20"/>
  <c r="J281" i="20"/>
  <c r="J279" i="20"/>
  <c r="J278" i="20"/>
  <c r="J277" i="20"/>
  <c r="J276" i="20"/>
  <c r="J275" i="20"/>
  <c r="J274" i="20"/>
  <c r="J273" i="20"/>
  <c r="J270" i="20"/>
  <c r="J269" i="20"/>
  <c r="J268" i="20"/>
  <c r="J267" i="20"/>
  <c r="J265" i="20"/>
  <c r="J264" i="20"/>
  <c r="J263" i="20"/>
  <c r="J261" i="20"/>
  <c r="J260" i="20"/>
  <c r="J259" i="20"/>
  <c r="J257" i="20"/>
  <c r="J256" i="20"/>
  <c r="J255" i="20"/>
  <c r="J254" i="20"/>
  <c r="J252" i="20"/>
  <c r="J251" i="20"/>
  <c r="J250" i="20"/>
  <c r="J249" i="20"/>
  <c r="J248" i="20"/>
  <c r="J246" i="20"/>
  <c r="J245" i="20"/>
  <c r="J244" i="20"/>
  <c r="J243" i="20"/>
  <c r="J242" i="20"/>
  <c r="J241" i="20"/>
  <c r="J240" i="20"/>
  <c r="J238" i="20"/>
  <c r="J237" i="20"/>
  <c r="J236" i="20"/>
  <c r="J234" i="20"/>
  <c r="J233" i="20"/>
  <c r="J232" i="20"/>
  <c r="J231" i="20"/>
  <c r="J222" i="20"/>
  <c r="J221" i="20"/>
  <c r="J220" i="20"/>
  <c r="J219" i="20"/>
  <c r="J218" i="20"/>
  <c r="J217" i="20"/>
  <c r="J216" i="20"/>
  <c r="J214" i="20"/>
  <c r="J213" i="20"/>
  <c r="J212" i="20"/>
  <c r="J211" i="20"/>
  <c r="J210" i="20"/>
  <c r="J209" i="20"/>
  <c r="J207" i="20"/>
  <c r="J206" i="20"/>
  <c r="J205" i="20"/>
  <c r="J204" i="20"/>
  <c r="J203" i="20"/>
  <c r="J202" i="20"/>
  <c r="J200" i="20"/>
  <c r="J199" i="20"/>
  <c r="J198" i="20"/>
  <c r="J197" i="20"/>
  <c r="J196" i="20"/>
  <c r="J195" i="20"/>
  <c r="J193" i="20"/>
  <c r="J192" i="20"/>
  <c r="J191" i="20"/>
  <c r="J190" i="20"/>
  <c r="J189" i="20"/>
  <c r="J188" i="20"/>
  <c r="J186" i="20"/>
  <c r="J185" i="20"/>
  <c r="J184" i="20"/>
  <c r="J183" i="20"/>
  <c r="J182" i="20"/>
  <c r="J181" i="20"/>
  <c r="J179" i="20"/>
  <c r="J178" i="20"/>
  <c r="J177" i="20"/>
  <c r="J176" i="20"/>
  <c r="J175" i="20"/>
  <c r="J174" i="20"/>
  <c r="J172" i="20"/>
  <c r="J171" i="20"/>
  <c r="J170" i="20"/>
  <c r="J169" i="20"/>
  <c r="J168" i="20"/>
  <c r="J167" i="20"/>
  <c r="J166" i="20"/>
  <c r="J165" i="20"/>
  <c r="J164" i="20"/>
  <c r="J162" i="20"/>
  <c r="J161" i="20"/>
  <c r="J160" i="20"/>
  <c r="J159" i="20"/>
  <c r="J158" i="20"/>
  <c r="J157" i="20"/>
  <c r="J156" i="20"/>
  <c r="J155" i="20"/>
  <c r="J154" i="20"/>
  <c r="J152" i="20"/>
  <c r="J151" i="20"/>
  <c r="J150" i="20"/>
  <c r="J149" i="20"/>
  <c r="J148" i="20"/>
  <c r="J147" i="20"/>
  <c r="J146" i="20"/>
  <c r="J145" i="20"/>
  <c r="J144" i="20"/>
  <c r="J142" i="20"/>
  <c r="J141" i="20"/>
  <c r="J140" i="20"/>
  <c r="J139" i="20"/>
  <c r="J138" i="20"/>
  <c r="J137" i="20"/>
  <c r="J136" i="20"/>
  <c r="J135" i="20"/>
  <c r="J134" i="20"/>
  <c r="J132" i="20"/>
  <c r="J131" i="20"/>
  <c r="J130" i="20"/>
  <c r="J129" i="20"/>
  <c r="J128" i="20"/>
  <c r="J127" i="20"/>
  <c r="J126" i="20"/>
  <c r="J125" i="20"/>
  <c r="J124" i="20"/>
  <c r="J122" i="20"/>
  <c r="J121" i="20"/>
  <c r="J120" i="20"/>
  <c r="J119" i="20"/>
  <c r="J118" i="20"/>
  <c r="J117" i="20"/>
  <c r="J116" i="20"/>
  <c r="J115" i="20"/>
  <c r="J114" i="20"/>
  <c r="J112" i="20"/>
  <c r="J111" i="20"/>
  <c r="J110" i="20"/>
  <c r="J109" i="20"/>
  <c r="J108" i="20"/>
  <c r="J107" i="20"/>
  <c r="J106" i="20"/>
  <c r="J105" i="20"/>
  <c r="J104" i="20"/>
  <c r="J102" i="20"/>
  <c r="J101" i="20"/>
  <c r="J100" i="20"/>
  <c r="J99" i="20"/>
  <c r="J98" i="20"/>
  <c r="J97" i="20"/>
  <c r="J96" i="20"/>
  <c r="J95" i="20"/>
  <c r="J94" i="20"/>
  <c r="J92" i="20"/>
  <c r="J91" i="20"/>
  <c r="J90" i="20"/>
  <c r="J89" i="20"/>
  <c r="J88" i="20"/>
  <c r="J87" i="20"/>
  <c r="J86" i="20"/>
  <c r="J85" i="20"/>
  <c r="J84" i="20"/>
  <c r="J82" i="20"/>
  <c r="J81" i="20"/>
  <c r="J80" i="20"/>
  <c r="J79" i="20"/>
  <c r="J78" i="20"/>
  <c r="J77" i="20"/>
  <c r="J76" i="20"/>
  <c r="J75" i="20"/>
  <c r="J74" i="20"/>
  <c r="J72" i="20"/>
  <c r="J71" i="20"/>
  <c r="J70" i="20"/>
  <c r="J69" i="20"/>
  <c r="J68" i="20"/>
  <c r="J67" i="20"/>
  <c r="J66" i="20"/>
  <c r="J65" i="20"/>
  <c r="J64" i="20"/>
  <c r="J62" i="20"/>
  <c r="J61" i="20"/>
  <c r="J60" i="20"/>
  <c r="J59" i="20"/>
  <c r="J58" i="20"/>
  <c r="J57" i="20"/>
  <c r="J56" i="20"/>
  <c r="J55" i="20"/>
  <c r="J53" i="20"/>
  <c r="J52" i="20"/>
  <c r="J51" i="20"/>
  <c r="J50" i="20"/>
  <c r="J49" i="20"/>
  <c r="J48" i="20"/>
  <c r="J47" i="20"/>
  <c r="J46" i="20"/>
  <c r="J44" i="20"/>
  <c r="J43" i="20"/>
  <c r="J42" i="20"/>
  <c r="J41" i="20"/>
  <c r="J40" i="20"/>
  <c r="J39" i="20"/>
  <c r="J38" i="20"/>
  <c r="J37" i="20"/>
  <c r="J35" i="20"/>
  <c r="J34" i="20"/>
  <c r="J33" i="20"/>
  <c r="J32" i="20"/>
  <c r="J31" i="20"/>
  <c r="J30" i="20"/>
  <c r="J29" i="20"/>
  <c r="J28" i="20"/>
  <c r="J26" i="20"/>
  <c r="J25" i="20"/>
  <c r="J24" i="20"/>
  <c r="J23" i="20"/>
  <c r="J22" i="20"/>
  <c r="J21" i="20"/>
  <c r="J20" i="20"/>
  <c r="J19" i="20"/>
  <c r="J17" i="20"/>
  <c r="J16" i="20"/>
  <c r="J15" i="20"/>
  <c r="J14" i="20"/>
  <c r="J13" i="20"/>
  <c r="J12" i="20"/>
  <c r="J11" i="20"/>
  <c r="J10" i="20"/>
  <c r="J8" i="20"/>
  <c r="J7" i="20"/>
  <c r="J6" i="20"/>
  <c r="J5" i="20"/>
  <c r="J4" i="20"/>
  <c r="F5" i="11" l="1"/>
  <c r="F6" i="11"/>
  <c r="F7" i="11"/>
  <c r="F8" i="11"/>
  <c r="F9" i="11"/>
  <c r="F10" i="11"/>
  <c r="F11" i="11"/>
  <c r="F12" i="11"/>
  <c r="F13" i="11"/>
  <c r="F14" i="11"/>
  <c r="F15" i="11"/>
  <c r="F16" i="11"/>
  <c r="F17" i="11"/>
  <c r="F4" i="11"/>
  <c r="D21" i="11"/>
  <c r="F18" i="11" l="1"/>
  <c r="F20" i="11" s="1"/>
  <c r="F22" i="11" s="1"/>
  <c r="F24" i="11" s="1"/>
  <c r="F25" i="11" s="1"/>
</calcChain>
</file>

<file path=xl/sharedStrings.xml><?xml version="1.0" encoding="utf-8"?>
<sst xmlns="http://schemas.openxmlformats.org/spreadsheetml/2006/main" count="126896" uniqueCount="12969">
  <si>
    <t>OBRAS EXTERIORES</t>
  </si>
  <si>
    <t>ASEO GENERAL</t>
  </si>
  <si>
    <t>VIAS</t>
  </si>
  <si>
    <t>CUBIERTAS</t>
  </si>
  <si>
    <t>ACCESORIOS DE FIJACION</t>
  </si>
  <si>
    <t>TUBO CONDUIT GALVANIZADA EMT 1 1/2"</t>
  </si>
  <si>
    <t xml:space="preserve"> </t>
  </si>
  <si>
    <t>CIELO RASOS</t>
  </si>
  <si>
    <t>PISOS - ACABADOS</t>
  </si>
  <si>
    <t>VIDRIOS Y ESPEJOS</t>
  </si>
  <si>
    <t>APARATOS SANITARIOS</t>
  </si>
  <si>
    <t>INSTALACIONES HIDRAULICAS</t>
  </si>
  <si>
    <t>PINTURA</t>
  </si>
  <si>
    <t>ENCHAPES Y ACCESORIOS</t>
  </si>
  <si>
    <t>INSTALACIONES ELECTRICAS - REDES INTERNAS</t>
  </si>
  <si>
    <t>E55</t>
  </si>
  <si>
    <t>E52</t>
  </si>
  <si>
    <t>E48</t>
  </si>
  <si>
    <t>E50</t>
  </si>
  <si>
    <t>E49</t>
  </si>
  <si>
    <t>E51</t>
  </si>
  <si>
    <t>E46</t>
  </si>
  <si>
    <t>E45</t>
  </si>
  <si>
    <t xml:space="preserve">SUMINISTRO E INSTALACION DE TUBERIA CONDUIT EMT 1". </t>
  </si>
  <si>
    <t xml:space="preserve">SUMINISTRO E INSTALACION DE TUBERIA CONDUIT EMT 1_1/2". </t>
  </si>
  <si>
    <t xml:space="preserve">SUMINISTRO E INSTALACION DE TUBERIA CONDUIT EMT 2". </t>
  </si>
  <si>
    <t xml:space="preserve">SUMINISTRO E INSTALACION DE TUBERIA CONDUIT EMT 3". </t>
  </si>
  <si>
    <t xml:space="preserve">SUMINISTRO E INSTALACION DE BANDEJA PORTACABLE ACERO GALVANIZADO EN CALIENTE SEMIPESADA ANCHO=10CM. </t>
  </si>
  <si>
    <t xml:space="preserve">SUMINISTRO E INSTALACION DE BANDEJA PORTACABLE ACERO GALVANIZADO EN CALIENTE SEMIPESADA ANCHO=20CM. </t>
  </si>
  <si>
    <t xml:space="preserve">SUMINISTRO E INSTALACION DE BANDEJA PORTACABLE ACERO GALVANIZADO EN CALIENTE SEMIPESADA ANCHO=30CM. </t>
  </si>
  <si>
    <t xml:space="preserve">SUMINISTRO E INSTALACION DE BANDEJA PORTACABLE ACERO GALVANIZADO EN CALIENTE SEMIPESADA ANCHO=40CM. </t>
  </si>
  <si>
    <t xml:space="preserve">SUMINISTRO E INSTALACION DE BANDEJA PORTACABLE ACERO GALVANIZADO EN CALIENTE SEMIPESADA ANCHO=50CM. </t>
  </si>
  <si>
    <t xml:space="preserve">SUMINISTRO E INSTALACION DE BANDEJA PORTACABLE ACERO GALVANIZADO EN CALIENTE SEMIPESADA ANCHO=60CM. </t>
  </si>
  <si>
    <t xml:space="preserve">SUMINISTRO E INSTALACION DE SOPORTE TIPO MENSULA ACERO GALVANIZADO EN CALIENTE PARA BANDEJA PORTACABLE SEMIPESADA ANCHO=10CM. </t>
  </si>
  <si>
    <t xml:space="preserve">SUMINISTRO E INSTALACION DE SOPORTE TIPO MENSULA ACERO GALVANIZADO EN CALIENTE PARA BANDEJA PORTACABLE SEMIPESADA ANCHO=20CM. </t>
  </si>
  <si>
    <t xml:space="preserve">SUMINISTRO E INSTALACION DE SOPORTE TIPO MENSULA ACERO GALVANIZADO EN CALIENTE PARA BANDEJA PORTACABLE SEMIPESADA ANCHO=30CM. </t>
  </si>
  <si>
    <t xml:space="preserve">SUMINISTRO E INSTALACION DE SOPORTE TIPO MENSULA ACERO GALVANIZADO EN CALIENTE PARA BANDEJA PORTACABLE SEMIPESADA ANCHO=40CM. </t>
  </si>
  <si>
    <t xml:space="preserve">SUMINISTRO E INSTALACION DE SOPORTE TIPO MENSULA ACERO GALVANIZADO EN CALIENTE PARA BANDEJA PORTACABLE SEMIPESADA ANCHO=50CM. </t>
  </si>
  <si>
    <t xml:space="preserve">SUMINISTRO E INSTALACION DE SOPORTE TIPO MENSULA ACERO GALVANIZADO EN CALIENTE PARA BANDEJA PORTACABLE SEMIPESADA ANCHO=60CM. </t>
  </si>
  <si>
    <t xml:space="preserve">SUMINISTRO E INSTALACION DE CRUCE PORTACABLE ACERO GALVANIZADO EN CALIENTE SEMIPESADA ANCHO=40CM. </t>
  </si>
  <si>
    <t xml:space="preserve">SUMINISTRO E INSTALACION DE CRUCE PORTACABLE ACERO GALVANIZADO EN CALIENTE SEMIPESADA ANCHO=50CM. </t>
  </si>
  <si>
    <t xml:space="preserve">SUMINISTRO E INSTALACION DE CRUCE PORTACABLE ACERO GALVANIZADO EN CALIENTE SEMIPESADA ANCHO=60CM. </t>
  </si>
  <si>
    <t xml:space="preserve">SUMINISTRO E INSTALACION DE TE PORTACABLE ACERO GALVANIZADO EN CALIENTE SEMIPESADA ANCHO=10CM. </t>
  </si>
  <si>
    <t xml:space="preserve">SUMINISTRO E INSTALACION DE TE PORTACABLE ACERO GALVANIZADO EN CALIENTE SEMIPESADA ANCHO=20CM. </t>
  </si>
  <si>
    <t xml:space="preserve">SUMINISTRO E INSTALACION DE TE PORTACABLE ACERO GALVANIZADO EN CALIENTE SEMIPESADA ANCHO=30CM. </t>
  </si>
  <si>
    <t xml:space="preserve">SUMINISTRO E INSTALACION DE TE PORTACABLE ACERO GALVANIZADO EN CALIENTE SEMIPESADA ANCHO=40CM. </t>
  </si>
  <si>
    <t xml:space="preserve">SUMINISTRO E INSTALACION DE TE PORTACABLE ACERO GALVANIZADO EN CALIENTE SEMIPESADA ANCHO=50CM. </t>
  </si>
  <si>
    <t xml:space="preserve">SUMINISTRO E INSTALACION DE TE PORTACABLE ACERO GALVANIZADO EN CALIENTE SEMIPESADA ANCHO=60CM. </t>
  </si>
  <si>
    <t xml:space="preserve">SUMINISTRO E INSTALACION DE TAPA PARA BANDEJA PORTACABLE ACERO GALVANIZADO EN CALIENTE SEMIPESADA DE ANCHO=10CM. </t>
  </si>
  <si>
    <t xml:space="preserve">SUMINISTRO E INSTALACION DE TAPA PARA BANDEJA PORTACABLE ACERO GALVANIZADO EN CALIENTE SEMIPESADA DE ANCHO=20CM. </t>
  </si>
  <si>
    <t xml:space="preserve">SUMINISTRO E INSTALACION DE TAPA PARA BANDEJA PORTACABLE ACERO GALVANIZADO EN CALIENTE SEMIPESADA DE ANCHO=30CM. </t>
  </si>
  <si>
    <t xml:space="preserve">SUMINISTRO E INSTALACION DE TAPA PARA BANDEJA PORTACABLE ACERO GALVANIZADO EN CALIENTE SEMIPESADA DE ANCHO=40CM. </t>
  </si>
  <si>
    <t xml:space="preserve">SUMINISTRO E INSTALACION DE TAPA PARA BANDEJA PORTACABLE ACERO GALVANIZADO EN CALIENTE SEMIPESADA DE ANCHO=50CM. </t>
  </si>
  <si>
    <t xml:space="preserve">SUMINISTRO E INSTALACION DE TAPA PARA BANDEJA PORTACABLE ACERO GALVANIZADO EN CALIENTE SEMIPESADA DE ANCHO=60CM. </t>
  </si>
  <si>
    <t>MAMPOSTERIA</t>
  </si>
  <si>
    <t>ABRAZADERA EN ACERO</t>
  </si>
  <si>
    <t>ADAPTADOR DE LIMPIEZA PVC  - 3"</t>
  </si>
  <si>
    <t>ADAPTADOR DE LIMPIEZA PVC  - 4"</t>
  </si>
  <si>
    <t>ADAPTADOR DE LIMPIEZA PVC  - 6"</t>
  </si>
  <si>
    <t>ADAPTADOR MACHO PRESION PVC - 1 1/2"</t>
  </si>
  <si>
    <t>ADAPTADOR MACHO PRESION PVC - 1 1/4"</t>
  </si>
  <si>
    <t>ADAPTADOR MACHO PRESION PVC - 1"</t>
  </si>
  <si>
    <t>ADAPTADOR MACHO PRESION PVC - 2 1/2"</t>
  </si>
  <si>
    <t>ADAPTADOR MACHO PRESION PVC - 3"</t>
  </si>
  <si>
    <t>ADAPTADOR MACHO PRESION PVC - 3/4"</t>
  </si>
  <si>
    <t>ADAPTADOR MACHO PRESION PVC - 4"</t>
  </si>
  <si>
    <t>BRIDAS LOCAS 10"</t>
  </si>
  <si>
    <t>ACERO 60.000 PSI</t>
  </si>
  <si>
    <t xml:space="preserve">VARILLA LISA 5/8" </t>
  </si>
  <si>
    <t>ml</t>
  </si>
  <si>
    <t>PIEDRA MEDIA ZONGA</t>
  </si>
  <si>
    <t>C15</t>
  </si>
  <si>
    <t>und</t>
  </si>
  <si>
    <t>C30</t>
  </si>
  <si>
    <t>C16</t>
  </si>
  <si>
    <t>C20</t>
  </si>
  <si>
    <t>C22</t>
  </si>
  <si>
    <t>C18</t>
  </si>
  <si>
    <t>C12</t>
  </si>
  <si>
    <t>C37</t>
  </si>
  <si>
    <t>C36</t>
  </si>
  <si>
    <t>C13</t>
  </si>
  <si>
    <t>E54</t>
  </si>
  <si>
    <t>ABRAZADERA DE SALIDA TIPO 3</t>
  </si>
  <si>
    <t>ABRAZADERA DE SALIDA TIPO 4</t>
  </si>
  <si>
    <t xml:space="preserve">ABRAZADERA EN  U </t>
  </si>
  <si>
    <t>CABLE CUADRUPLEX AUTOSOPORTADOS 90ºC 600V  Nº  3X2/0+1X1/0 CONDUCTOR DE ALUMIIO AISLADO EN POLITILENO RETICULADO (XLP)</t>
  </si>
  <si>
    <t>CABLE CUADRUPLEX AUTOSOPORTADOS 90ºC 600V  Nº  4X4/0 CONDUCTOR DE ALUMIIO AISLADO EN POLITILENO RETICULADO (XLP)</t>
  </si>
  <si>
    <t>CABLE DE ALUMINIO DESNUDO CON ALMA  ACERO GALVANIZADO ACSR Nº 1/0 AWG</t>
  </si>
  <si>
    <t>CABLE DE ALUMINIO DESNUDO CON ALMA  ACERO GALVANIZADO ACSR Nº 4/0 AWG</t>
  </si>
  <si>
    <t>E47</t>
  </si>
  <si>
    <t>E42</t>
  </si>
  <si>
    <t>E43</t>
  </si>
  <si>
    <t>E40</t>
  </si>
  <si>
    <t>E41</t>
  </si>
  <si>
    <t>E36</t>
  </si>
  <si>
    <t>E38</t>
  </si>
  <si>
    <t>E39</t>
  </si>
  <si>
    <t>E37</t>
  </si>
  <si>
    <t>E32</t>
  </si>
  <si>
    <t>E34</t>
  </si>
  <si>
    <t>E33</t>
  </si>
  <si>
    <t>E35</t>
  </si>
  <si>
    <t>E23</t>
  </si>
  <si>
    <t>E22</t>
  </si>
  <si>
    <t>E24</t>
  </si>
  <si>
    <t>E68</t>
  </si>
  <si>
    <t>E69</t>
  </si>
  <si>
    <t>E70</t>
  </si>
  <si>
    <t>E71</t>
  </si>
  <si>
    <t>E30</t>
  </si>
  <si>
    <t>E10</t>
  </si>
  <si>
    <t>E29</t>
  </si>
  <si>
    <t>E11</t>
  </si>
  <si>
    <t xml:space="preserve">SUMINISTRO E INSTALACION DE SOPORTE TIPO PELDAÑO EN SUSPENSION ACERO GALVANIZADO EN CALIENTE PARA BANDEJA PORTACABLE SEMIPESADA ANCHO=10CM. </t>
  </si>
  <si>
    <t xml:space="preserve">SUMINISTRO E INSTALACION DE SOPORTE TIPO PELDAÑO EN SUSPENSION ACERO GALVANIZADO EN CALIENTE PARA BANDEJA PORTACABLE SEMIPESADA ANCHO=20CM. </t>
  </si>
  <si>
    <t xml:space="preserve">SUMINISTRO E INSTALACION DE SOPORTE TIPO PELDAÑO EN SUSPENSION ACERO GALVANIZADO EN CALIENTE PARA BANDEJA PORTACABLE SEMIPESADA ANCHO=30CM. </t>
  </si>
  <si>
    <t xml:space="preserve">SUMINISTRO E INSTALACION DE SOPORTE TIPO PELDAÑO EN SUSPENSION ACERO GALVANIZADO EN CALIENTE PARA BANDEJA PORTACABLE SEMIPESADA ANCHO=40CM. </t>
  </si>
  <si>
    <t xml:space="preserve">SUMINISTRO E INSTALACION DE SOPORTE TIPO PELDAÑO EN SUSPENSION ACERO GALVANIZADO EN CALIENTE PARA BANDEJA PORTACABLE SEMIPESADA ANCHO=50CM. </t>
  </si>
  <si>
    <t xml:space="preserve">SUMINISTRO E INSTALACION DE SOPORTE TIPO PELDAÑO EN SUSPENSION ACERO GALVANIZADO EN CALIENTE PARA BANDEJA PORTACABLE SEMIPESADA ANCHO=60CM. </t>
  </si>
  <si>
    <t>SUMINISTRO E INSTALACION DE CURVA PORTACABLE ACERO GALVANIZADO EN CALIENTE SEMIPESADA ANCHO=10CM. (HORIZONTAL O VERTICAL)</t>
  </si>
  <si>
    <t>SUMINISTRO E INSTALACION DE CURVA PORTACABLE ACERO GALVANIZADO EN CALIENTE SEMIPESADA ANCHO=20CM. (HORIZONTAL O VERTICAL)</t>
  </si>
  <si>
    <t>SUMINISTRO E INSTALACION DE CURVA PORTACABLE ACERO GALVANIZADO EN CALIENTE SEMIPESADA ANCHO=30CM. (HORIZONTAL O VERTICAL)</t>
  </si>
  <si>
    <t>SUMINISTRO E INSTALACION DE CURVA PORTACABLE ACERO GALVANIZADO EN CALIENTE SEMIPESADA ANCHO=40CM. (HORIZONTAL O VERTICAL)</t>
  </si>
  <si>
    <t>SUMINISTRO E INSTALACION DE CURVA PORTACABLE ACERO GALVANIZADO EN CALIENTE SEMIPESADA ANCHO=50CM. (HORIZONTAL O VERTICAL)</t>
  </si>
  <si>
    <t>SUMINISTRO E INSTALACION DE CURVA PORTACABLE ACERO GALVANIZADO EN CALIENTE SEMIPESADA ANCHO=60CM. (HORIZONTAL O VERTICAL)</t>
  </si>
  <si>
    <t xml:space="preserve">SUMINISTRO E INSTALACION DE CRUCE PORTACABLE ACERO GALVANIZADO EN CALIENTE SEMIPESADA ANCHO=10CM. </t>
  </si>
  <si>
    <t xml:space="preserve">SUMINISTRO E INSTALACION DE CRUCE PORTACABLE ACERO GALVANIZADO EN CALIENTE SEMIPESADA ANCHO=20CM. </t>
  </si>
  <si>
    <t xml:space="preserve">SUMINISTRO E INSTALACION DE CRUCE PORTACABLE ACERO GALVANIZADO EN CALIENTE SEMIPESADA ANCHO=30CM. </t>
  </si>
  <si>
    <t>E56</t>
  </si>
  <si>
    <t>E57</t>
  </si>
  <si>
    <t>E66</t>
  </si>
  <si>
    <t>E67</t>
  </si>
  <si>
    <t>E64</t>
  </si>
  <si>
    <t>E14</t>
  </si>
  <si>
    <t>E15</t>
  </si>
  <si>
    <t>SOPORTE METALICO EN ANGULO PARA MESON ANCLADO A MURO CON CHAZOS EXPANSIVOS</t>
  </si>
  <si>
    <t>E16</t>
  </si>
  <si>
    <t>E18</t>
  </si>
  <si>
    <t>E19</t>
  </si>
  <si>
    <t>E27</t>
  </si>
  <si>
    <t>E20</t>
  </si>
  <si>
    <t>TUBO AGUAS NEGRAS DIAMETRO 2" CAL. 0.080</t>
  </si>
  <si>
    <t>E72</t>
  </si>
  <si>
    <t>E76</t>
  </si>
  <si>
    <t>E77</t>
  </si>
  <si>
    <t>E78</t>
  </si>
  <si>
    <t>CERRAJERIA</t>
  </si>
  <si>
    <t xml:space="preserve">INTERRUPTOR SENCILLO </t>
  </si>
  <si>
    <t>AISLADOR PORCELANA TIPO TENSOR ANSI 54-2</t>
  </si>
  <si>
    <t xml:space="preserve">INTERRUPTOR SENCILLO CONMUTABLE </t>
  </si>
  <si>
    <t xml:space="preserve">INTERRUPTOR TRIPLE </t>
  </si>
  <si>
    <t xml:space="preserve">INTERRUPTOR TRIPLE CONMUTABLE </t>
  </si>
  <si>
    <t>PERCHA TIPO PESADO DE 1 PUESTO</t>
  </si>
  <si>
    <t>MOTONIVELADORA 120 HP.</t>
  </si>
  <si>
    <t>TALADRO ROTO PERCUTOR</t>
  </si>
  <si>
    <t>TERMINADORA DE ASFALTO</t>
  </si>
  <si>
    <t>VIBRADOR A GASOLINA</t>
  </si>
  <si>
    <t>PLANTAS ORNAMENTALES VARIAS</t>
  </si>
  <si>
    <t>TIERRA NEGRA</t>
  </si>
  <si>
    <t>BISAGRAS ALUMINIO 3"</t>
  </si>
  <si>
    <t>CEMENTO BLANCO</t>
  </si>
  <si>
    <t>CHAZO PUNTILLA</t>
  </si>
  <si>
    <t xml:space="preserve">CHAZOS 3/8 X 2" </t>
  </si>
  <si>
    <t>COLOR MINERAL</t>
  </si>
  <si>
    <t>DILATACION EN BRONCE PC09</t>
  </si>
  <si>
    <t>ESTOPA</t>
  </si>
  <si>
    <t>LLAVE TERMINAL MANGUERA 1/2"</t>
  </si>
  <si>
    <t>PISTOLA INYECTOR PARA EPOXICO</t>
  </si>
  <si>
    <t>PINTURA ELECTROESTATICA</t>
  </si>
  <si>
    <t>CODO 90° ACERO GALVANIZADO  - 1/2''</t>
  </si>
  <si>
    <t>CODO 90° PRESION PVC  - 1''</t>
  </si>
  <si>
    <t>CODO 90° PRESION PVC  - 2"</t>
  </si>
  <si>
    <t>ESE DE NIVELACION EXT. GARRA DE TIGRE 3" L=40 CM</t>
  </si>
  <si>
    <t>ESE DE NIVELACION EXT. GARRA DE TIGRE 4" L=40 CM</t>
  </si>
  <si>
    <t>SOLDADURA LIQUIDA AGUA CALIENTE 1/4</t>
  </si>
  <si>
    <t>SOLDADURA PVC LIQUIDA 1/4</t>
  </si>
  <si>
    <t>TEE ACERO GALVANIZADO  1/2''</t>
  </si>
  <si>
    <t xml:space="preserve">TEE HIERRO DUCTIL  3 X 3" </t>
  </si>
  <si>
    <t>TEE PRESION  - 1''</t>
  </si>
  <si>
    <t>TEE PRESION  - 1 1/2''</t>
  </si>
  <si>
    <t>TEE PRESION  - 1 1/4''</t>
  </si>
  <si>
    <t>TEE PRESION  - 1/2''</t>
  </si>
  <si>
    <t>TEE PRESION -  3/4''</t>
  </si>
  <si>
    <t xml:space="preserve">TUBO PVC SANITARIO 2'' </t>
  </si>
  <si>
    <t>TUBO PVC SANITARIO 3"</t>
  </si>
  <si>
    <t>UNIIVERSAL 1"  GALVANIZADO</t>
  </si>
  <si>
    <t>UNION ACERO GALVANIZAD0  3/4"</t>
  </si>
  <si>
    <t>UNION ACERO GALVANIZADO  1 1/2"</t>
  </si>
  <si>
    <t>UNION ACERO GALVANIZADO  1"</t>
  </si>
  <si>
    <t>UNION ACERO GALVANIZADO  1/2"</t>
  </si>
  <si>
    <t>UNION ACERO GALVANIZADO  2 1/2"</t>
  </si>
  <si>
    <t>UNION ACERO GALVANIZADO  2"</t>
  </si>
  <si>
    <t>UNION ACERO GALVANIZADO  3"</t>
  </si>
  <si>
    <t>UNION ACERO GALVANIZADO  4"</t>
  </si>
  <si>
    <t>UNION SANITARIA  2'' PVC</t>
  </si>
  <si>
    <t>Unidad</t>
  </si>
  <si>
    <t>ACERO 37.000 PSI</t>
  </si>
  <si>
    <t>BORNA DE PONCHAR ESTAÑO DE DOS HUECOS Nº 4/0</t>
  </si>
  <si>
    <t>C29</t>
  </si>
  <si>
    <t>C42</t>
  </si>
  <si>
    <t>C23</t>
  </si>
  <si>
    <t>PRELIMINARES</t>
  </si>
  <si>
    <t>CONECTOR TIPO CUÑA</t>
  </si>
  <si>
    <t>CONFIGURACIÓN EQUIPO RECONECTADOR -INGENIERO ESPECIALISTA</t>
  </si>
  <si>
    <t>ADAPTADOR TERMINAL PVC 3/4"</t>
  </si>
  <si>
    <t>CURVA GRAN RADIO 90° PVC DUCTO  2"</t>
  </si>
  <si>
    <t>CURVA GRAN RADIO 90° PVC DUCTO  3"</t>
  </si>
  <si>
    <t>CURVA GRAN RADIO 90° PVC DUCTO  4"</t>
  </si>
  <si>
    <t>AISLADOR DE PIN ANSI 55-5 EN MATERIAL POLIMERICO</t>
  </si>
  <si>
    <t>C21</t>
  </si>
  <si>
    <t>C34</t>
  </si>
  <si>
    <t>C14</t>
  </si>
  <si>
    <t>C35</t>
  </si>
  <si>
    <t>C25</t>
  </si>
  <si>
    <t>C19</t>
  </si>
  <si>
    <t>C10</t>
  </si>
  <si>
    <t>C11</t>
  </si>
  <si>
    <t>C43</t>
  </si>
  <si>
    <t>m2</t>
  </si>
  <si>
    <t>CARPINTERIA METALICA</t>
  </si>
  <si>
    <t>E25</t>
  </si>
  <si>
    <t>E21</t>
  </si>
  <si>
    <t>E28</t>
  </si>
  <si>
    <t>E26</t>
  </si>
  <si>
    <t>CABLE DE COBRE DESNUDO Nº 1/0  AWG</t>
  </si>
  <si>
    <t>CABLE DE COBRE DESNUDO Nº 10 AWG</t>
  </si>
  <si>
    <t>CABLE DE COBRE DESNUDO Nº 2  AWG</t>
  </si>
  <si>
    <t>CABLE DE COBRE DESNUDO Nº 2/0  AWG</t>
  </si>
  <si>
    <t xml:space="preserve">CABLE DE COBRE DESNUDO Nº 4 AWG </t>
  </si>
  <si>
    <t xml:space="preserve">CABLE DE COBRE DESNUDO Nº 4/0 AWG </t>
  </si>
  <si>
    <t xml:space="preserve">CABLE DE COBRE DESNUDO Nº 6 AWG  </t>
  </si>
  <si>
    <t xml:space="preserve">CABLE DE COBRE DESNUDO Nº 8 AWG </t>
  </si>
  <si>
    <t>CABLE DE COBRE Nº 1/0 THHN  AWG</t>
  </si>
  <si>
    <t>CABLE DE COBRE Nº 2/0 THHN  AWG</t>
  </si>
  <si>
    <t>CABLE DE COBRE Nº 350 THHN MCM</t>
  </si>
  <si>
    <t>CAJA OCTOGONAL GALVANIZADA (CAJA EMP GALV.OCTAGONAL 4")</t>
  </si>
  <si>
    <t xml:space="preserve">CAJA TRIFÁSICA TIPO INTEMPERIE PARA ACOMETIDAS DE BT </t>
  </si>
  <si>
    <t xml:space="preserve">CAPACETE ROSCADO EN ALUMINIO PARA TUBERIA IMC GALVANIZADA DE 1" </t>
  </si>
  <si>
    <t xml:space="preserve">CAPACETE ROSCADO EN ALUMINIO PARA TUBERIA IMC GALVANIZADA DE 2" </t>
  </si>
  <si>
    <t xml:space="preserve">CAPACETE ROSCADO EN ALUMINIO PARA TUBERIA IMC GALVANIZADA DE 3" </t>
  </si>
  <si>
    <t xml:space="preserve">CINTA DE ACERO INOXIDABLE 5/8" </t>
  </si>
  <si>
    <t>CINTA EN ACERO INOXIDABLE 1/2"</t>
  </si>
  <si>
    <t>CONECTOR DE COMPRESIÓN DE RANURAS PARALELAS, TIPO 1</t>
  </si>
  <si>
    <t>CONECTOR DE TORNILLO CON CHAQUETA AISLANTE</t>
  </si>
  <si>
    <t>CEMENTO GRIS</t>
  </si>
  <si>
    <t>I10</t>
  </si>
  <si>
    <t>I23</t>
  </si>
  <si>
    <t>PERFIL HEA  A-36</t>
  </si>
  <si>
    <t>PERFIL IPE  A-36</t>
  </si>
  <si>
    <t xml:space="preserve">PLATINAS ACERO A-36  </t>
  </si>
  <si>
    <t>E60</t>
  </si>
  <si>
    <t>E61</t>
  </si>
  <si>
    <t>E58</t>
  </si>
  <si>
    <t>E59</t>
  </si>
  <si>
    <t>FIBRA DE VIDRIO FRESCASA DE 2 1/2"</t>
  </si>
  <si>
    <t>FIBRA DE VIDRIO FRESCASA DE 3 1/2"</t>
  </si>
  <si>
    <t>TORNILLO AUTOPERFORANTE  EST.  7/16 "</t>
  </si>
  <si>
    <t>EQUIPOS ESPECIALES</t>
  </si>
  <si>
    <t>E65</t>
  </si>
  <si>
    <t>E62</t>
  </si>
  <si>
    <t>E63</t>
  </si>
  <si>
    <t>E13</t>
  </si>
  <si>
    <t>E12</t>
  </si>
  <si>
    <t xml:space="preserve">ALAMBRE COBRE DESNUDO Nº 10 AWG  </t>
  </si>
  <si>
    <t>ALAMBRE COBRE DESNUDO Nº 12 AWG</t>
  </si>
  <si>
    <t>PORTA AISLADOR CRUCETA METÁLICA</t>
  </si>
  <si>
    <t>ALAMBRE COBRE Nº 10 THHN  AWG</t>
  </si>
  <si>
    <t>ALAMBRE COBRE Nº 12 THHN  AWG</t>
  </si>
  <si>
    <t>SUELO ARTIFICIAL CEMENTO CONDUCTOR CELEC</t>
  </si>
  <si>
    <t>CIMIENTOS</t>
  </si>
  <si>
    <t>DESAGUES E INSTALACIONES SANITARIAS</t>
  </si>
  <si>
    <t>UNION SANITARIA 3" PVC</t>
  </si>
  <si>
    <t>UNION SANITARIA 4" PVC</t>
  </si>
  <si>
    <t>UNION SANITARIA 6" PVC</t>
  </si>
  <si>
    <t>UNIVERSAL ACERO GALVANIZADO - 1 1/2"</t>
  </si>
  <si>
    <t xml:space="preserve">UNIVERSAL ACERO GALVANIZADO - 1 1/4" </t>
  </si>
  <si>
    <t>UNIVERSAL ACERO GALVANIZADO - 1/2"</t>
  </si>
  <si>
    <t>UNIVERSAL ACERO GALVANIZADO - 2 1/2 "</t>
  </si>
  <si>
    <t xml:space="preserve">UNIVERSAL ACERO GALVANIZADO - 2" </t>
  </si>
  <si>
    <t>UNIVERSAL ACERO GALVANIZADO - 3/4"</t>
  </si>
  <si>
    <t>UNIVERSAL ACERO GALVANIZADO - 4 "</t>
  </si>
  <si>
    <t>VALVULA DE PIE CANASTILLA BRONCE 3" HBVP</t>
  </si>
  <si>
    <t>VALVULA FLOTADORA DE 1" COBRE</t>
  </si>
  <si>
    <t>VALVULA REGULADORA DE PRESION 1"</t>
  </si>
  <si>
    <t>VENTOSA 3" DOBLE CAMARA TRIPLE EFECTO BRIDADA .</t>
  </si>
  <si>
    <t>PISOS-BASES-RELLENOS</t>
  </si>
  <si>
    <t>M</t>
  </si>
  <si>
    <t>CARROTANQUE IRRIGADOR DE ASFALTO</t>
  </si>
  <si>
    <t>COMPACTADOR DE ASFALTO</t>
  </si>
  <si>
    <t xml:space="preserve">EQUIPO DE TERMOFUSION </t>
  </si>
  <si>
    <t>EQUIPO HIDROLAVADORA</t>
  </si>
  <si>
    <t>GRUA CON BRAZO HIDRAULICO</t>
  </si>
  <si>
    <t>PUNTILLA CON CABEZA 1"</t>
  </si>
  <si>
    <t>PUNTILLA CON CABEZA 2"</t>
  </si>
  <si>
    <t>PUNTILLA CON CABEZA 3"</t>
  </si>
  <si>
    <t>WIN PLASTICO</t>
  </si>
  <si>
    <t>MORDAZA METALICA</t>
  </si>
  <si>
    <t>LOCALIZACION Y REPLANTEO</t>
  </si>
  <si>
    <t>TUBO PVC DOBLE PARED TDP 3"</t>
  </si>
  <si>
    <t>TUBO PVC DOBLE PARED TDP 4"</t>
  </si>
  <si>
    <t>TUERCA OJO ALARGADO 5/8"</t>
  </si>
  <si>
    <t>ARANDELA PRESION GUAZA 5/8</t>
  </si>
  <si>
    <t>VARILLA COPPERWELD DE  5/8 X 2,40</t>
  </si>
  <si>
    <t xml:space="preserve">VIGUETA DE ANCLAJE </t>
  </si>
  <si>
    <t>PRENSA ESTOPA ALUMINIO 3/4" NPT</t>
  </si>
  <si>
    <t>TERMINAL CAMPANA PVC DUCTO 4"</t>
  </si>
  <si>
    <t>UNION PVC DUCTO 4"</t>
  </si>
  <si>
    <t>TERMINAL CAMPANA PVC DUCTO 3"</t>
  </si>
  <si>
    <t>UNION PVC DUCTO 3"</t>
  </si>
  <si>
    <t>TERMINAL CAMPANA PVC DUCTO 2"</t>
  </si>
  <si>
    <t>UNION PVC DUCTO 2"</t>
  </si>
  <si>
    <t xml:space="preserve">CAPACETE ROSCADO EN ALUMINIO PARA TUBERIA IMC GALVANIZADA DE 4" </t>
  </si>
  <si>
    <t>TERMINAL PVC CONDUIT  1"</t>
  </si>
  <si>
    <t>UNION PVC CONDUIT  1"</t>
  </si>
  <si>
    <t>CONECTOR TERMINAL DE COMPRESION TIPO VASTAGO, TIPO4</t>
  </si>
  <si>
    <t>CONECTOR PARA VARILLA 5/8"</t>
  </si>
  <si>
    <t>ALAMBRE COBRE DESNUDO Nº 4 AWG</t>
  </si>
  <si>
    <t>GRAPA TIPO GRILLETE</t>
  </si>
  <si>
    <t>TENSOR</t>
  </si>
  <si>
    <t>ABRAZADERA EN  U TIPO 2</t>
  </si>
  <si>
    <t>ACCESORIOS TUBERIA EMT 1/2" (UNION, ADAPTADOR, CURVA)</t>
  </si>
  <si>
    <t>ACCESORIOS FIJACION TUBERIA EMT 1/2" (ABRAZADERA, ALAMBRE)</t>
  </si>
  <si>
    <t>ACCESORIOS FIJACION TUBERIA EMT 3/4" (ABRAZADERA, ALAMBRE)</t>
  </si>
  <si>
    <t>ACCESORIOS TUBERIA EMT 1" (UNION, ADAPTADOR, CURVA)</t>
  </si>
  <si>
    <t>ACCESORIOS FIJACION TUBERIA EMT 1" (ABRAZADERA, ALAMBRE)</t>
  </si>
  <si>
    <t>ACCESORIOS TUBERIA EMT 1_1/2" (UNION, ADAPTADOR, CURVA)</t>
  </si>
  <si>
    <t>ACCESORIOS FIJACION TUBERIA EMT 1_1/2" (ABRAZADERA, ALAMBRE)</t>
  </si>
  <si>
    <t>ACCESORIOS TUBERIA EMT 2" (UNION, ADAPTADOR, CURVA)</t>
  </si>
  <si>
    <t>ACCESORIOS FIJACION TUBERIA EMT 2" (ABRAZADERA, ALAMBRE)</t>
  </si>
  <si>
    <t>ACCESORIOS TUBERIA EMT 3" (UNION, ADAPTADOR, CURVA)</t>
  </si>
  <si>
    <t>REFLECTOR DE 250 VATIOS - SODIO ALTA PRESION - 208/240 VOLTIOS-SODIO ALTA PRESION-CUADRADO-CERRADO - ESTRIBOS - COMPLETO: CHASIS, BOMBILLA, ARRANCADOR, ETC. ACCESORIOS DE FIJACION E INSTALACION  -REFERENCIA RRA ROY ALPHA</t>
  </si>
  <si>
    <t>REFLECTOR DE 400 VATIOS - SODIO ALTA PRESION - 208/240 VOLTIOS-SODIO ALTA PRESION-CUADRADO-CERRADO - ESTRIBOS - COMPLETO: CHASIS, BOMBILLA, ARRANCADOR, ETC. ACCESORIOS DE FIJACION E INSTALACION  -REFERENCIA RRA ROY ALPHA</t>
  </si>
  <si>
    <t>REFLECTOR DE 1000 VATIOS - SODIO ALTA PRESION - 208/220 VOLTIOS-SODIO ALTA PRESION-CUADRADO-CERRADO - ESTRIBOS - COMPLETO: CHASIS, BOMBILLA, ARRANCADOR, ETC. ACCESORIOS DE FIJACION E INSTALACION  -REFERENCIA RCG ROY ALPHA</t>
  </si>
  <si>
    <t>VARA DE CLAVO</t>
  </si>
  <si>
    <t>TAPA CIEGA CON IMPACTO GALVANIZADA CUADRADA 4X4"</t>
  </si>
  <si>
    <t>TOMA CORRIENTE DOBLE CON  PROTECCION FALLA A TIERRA GFCI</t>
  </si>
  <si>
    <t>TORNILLO DE BRONCE PARA BORNA TERMINAL</t>
  </si>
  <si>
    <t>TOMA INDUSTRIAL DE SOBREPONER 3P+N+T 250V/16A IP44. MARCA LEGRAND</t>
  </si>
  <si>
    <t>CLAVIJA RECTA PARA TOMA INDUSTRIAL 3P+N+T 250V/16A IP44. MARCA LEGRAND</t>
  </si>
  <si>
    <t>TOMA INDUSTRIAL DE SOBREPONER 3P+T 250V/32A IP44. MARCA LEGRAND</t>
  </si>
  <si>
    <t>CLAVIJA RECTA PARA TOMA INDUSTRIAL 3P+T 250V/32A IP44. MARCA LEGRAND</t>
  </si>
  <si>
    <t>TOMA INDUSTRIAL DE SOBREPONER 3P+N+T 250V/32A IP44. MARCA LEGRAND</t>
  </si>
  <si>
    <t>CLAVIJA RECTA PARA TOMA INDUSTRIAL 3P+N+T 250V/32A IP44. MARCA LEGRAND</t>
  </si>
  <si>
    <t>TOMA INDUSTRIAL DE SOBREPONER 3P+T 250V/16A IP67. MARCA LEGRAND</t>
  </si>
  <si>
    <t>CLAVIJA RECTA PARA TOMA INDUSTRIAL 3P+T 250V/16A IP67. MARCA LEGRAND</t>
  </si>
  <si>
    <t>TOMA INDUSTRIAL DE SOBREPONER 3P+N+T 250V/16A IP67. MARCA LEGRAND</t>
  </si>
  <si>
    <t>CLAVIJA RECTA PARA TOMA INDUSTRIAL 3P+N+T 250V/16A IP67. MARCA LEGRAND</t>
  </si>
  <si>
    <t>TOMA INDUSTRIAL DE SOBREPONER 3P+T 250V/32A IP67. MARCA LEGRAND</t>
  </si>
  <si>
    <t>CLAVIJA RECTA PARA TOMA INDUSTRIAL 3P+T 250V/32A IP67. MARCA LEGRAND</t>
  </si>
  <si>
    <t>TOMA INDUSTRIAL DE SOBREPONER 3P+N+T 250V/32A IP67. MARCA LEGRAND</t>
  </si>
  <si>
    <t>CLAVIJA RECTA PARA TOMA INDUSTRIAL 3P+N+T 250V/32A IP67. MARCA LEGRAND</t>
  </si>
  <si>
    <t>TOMA INDUSTRIAL DE SOBREPONER 3P+T 250V/63A IP67. MARCA LEGRAND</t>
  </si>
  <si>
    <t>CLAVIJA RECTA PARA TOMA INDUSTRIAL 3P+T 250V/63A IP67. MARCA LEGRAND</t>
  </si>
  <si>
    <t>TOMA INDUSTRIAL DE SOBREPONER 3P+N+T 250V/63A IP67. MARCA LEGRAND</t>
  </si>
  <si>
    <t>CLAVIJA RECTA PARA TOMA INDUSTRIAL 3P+N+T 250V/63A IP67. MARCA LEGRAND</t>
  </si>
  <si>
    <t>TOMACORRIENTE DE INCRUSTAR CON SEGURO DE GIRO 2P+T 250V/20A. MARCA LEGRAND</t>
  </si>
  <si>
    <t>CLAVIJA CON SEGURO DE GIRO 2P+T 250V/20A. MARCA LEGRAND</t>
  </si>
  <si>
    <t>TOMACORRIENTE DE INCRUSTAR CON SEGURO DE GIRO 2P+T 250V/30A. MARCA LEGRAND</t>
  </si>
  <si>
    <t>CLAVIJA CON SEGURO DE GIRO 2P+T 250V/30A. MARCA LEGRAND</t>
  </si>
  <si>
    <t>ENCHUFE 1F+N+T 15A/250V</t>
  </si>
  <si>
    <t>VENTILADOR DE MURO</t>
  </si>
  <si>
    <t>TUBO CONDUIT GALVANIZADA EMT 1"</t>
  </si>
  <si>
    <t>TUBO CONDUIT GALVANIZADA EMT 1/2"</t>
  </si>
  <si>
    <t xml:space="preserve">TUBO CONDUIT GALVANIZADA EMT 2" </t>
  </si>
  <si>
    <t xml:space="preserve">TUBO CONDUIT GALVANIZADA EMT 3" </t>
  </si>
  <si>
    <t xml:space="preserve">TUBO CONDUIT GALVANIZADA EMT 3/4" </t>
  </si>
  <si>
    <t xml:space="preserve">TUBO CONDUIT IMC 1 1/2" </t>
  </si>
  <si>
    <t xml:space="preserve">TUBO CONDUIT IMC 1" </t>
  </si>
  <si>
    <t xml:space="preserve">TUBO CONDUIT IMC 1/2" </t>
  </si>
  <si>
    <t xml:space="preserve">TUBO CONDUIT IMC 2" </t>
  </si>
  <si>
    <t xml:space="preserve">TUBO CONDUIT IMC 3" </t>
  </si>
  <si>
    <t>TUBO CONDUIT IMC 3/4"</t>
  </si>
  <si>
    <t xml:space="preserve">TUBO CONDUIT IMC 4" </t>
  </si>
  <si>
    <t>TUBO CONDUIT PVC 1 1/2"</t>
  </si>
  <si>
    <t>TUBO CONDUIT PVC 1"</t>
  </si>
  <si>
    <t>TUBO CONDUIT PVC 1/2"</t>
  </si>
  <si>
    <t>TUBO CONDUIT PVC 2"</t>
  </si>
  <si>
    <t>TUBO CONDUIT PVC 3/4"</t>
  </si>
  <si>
    <t>TUBO PVC PESADO DB 2"</t>
  </si>
  <si>
    <t>TUBO PVC PESADO DB 3"</t>
  </si>
  <si>
    <t>ACCESORIOS FIJACION TUBERIA EMT 3" (ABRAZADERA, ALAMBRE)</t>
  </si>
  <si>
    <t>BANDEJA PORTACABLE ACERO GALVANIZADO EN CALIENTE ANCHO UTIL 10CM. INCLUYE PLATINAS DE UNION.</t>
  </si>
  <si>
    <t>BANDEJA PORTACABLE ACERO GALVANIZADO EN CALIENTE ANCHO UTIL 20CM. INCLUYE PLATINAS DE UNION.</t>
  </si>
  <si>
    <t>BANDEJA PORTACABLE ACERO GALVANIZADO EN CALIENTE ANCHO UTIL 30CM. INCLUYE PLATINAS DE UNION.</t>
  </si>
  <si>
    <t>BANDEJA PORTACABLE ACERO GALVANIZADO EN CALIENTE ANCHO UTIL 40CM. INCLUYE PLATINAS DE UNION.</t>
  </si>
  <si>
    <t>BANDA PLASTICA DE SEÑALIZACION SEGUN NORMA CS-273</t>
  </si>
  <si>
    <t>BANDEJA PORTACABLE ACERO GALVANIZADO EN CALIENTE ANCHO UTIL 50CM. INCLUYE PLATINAS DE UNION.</t>
  </si>
  <si>
    <t>BANDEJA PORTACABLE ACERO GALVANIZADO EN CALIENTE ANCHO UTIL 60CM. INCLUYE PLATINAS DE UNION.</t>
  </si>
  <si>
    <t>TUERCA MORDAZA. INCLUYE TORNILLO</t>
  </si>
  <si>
    <t>MENSULA GALVANIZADA EN CALIENTE PARA  BANDEJA DE 10CM</t>
  </si>
  <si>
    <t>MENSULA GALVANIZADA EN CALIENTE PARA  BANDEJA DE 20CM</t>
  </si>
  <si>
    <t>MENSULA GALVANIZADA EN CALIENTE PARA  BANDEJA DE 30CM</t>
  </si>
  <si>
    <t>MENSULA GALVANIZADA EN CALIENTE PARA  BANDEJA DE 40CM</t>
  </si>
  <si>
    <t>MENSULA GALVANIZADA EN CALIENTE PARA  BANDEJA DE 50CM</t>
  </si>
  <si>
    <t>MENSULA GALVANIZADA EN CALIENTE PARA  BANDEJA DE 60CM</t>
  </si>
  <si>
    <t>PERNO EXPANSION HEMBRA 3/8"</t>
  </si>
  <si>
    <t>PERFIL LISO SENCILLO GALVANIZADO EN CALIENTE TIPO MECANO</t>
  </si>
  <si>
    <t>CURVA PORTACABLE GALVANIZADA EN CALIENTE ANCHO UTIL 10CM. INCLUYE PLATINAS DE UNION</t>
  </si>
  <si>
    <t>CURVA PORTACABLE GALVANIZADA EN CALIENTE ANCHO UTIL 20CM. INCLUYE PLATINAS DE UNION</t>
  </si>
  <si>
    <t>CURVA PORTACABLE GALVANIZADA EN CALIENTE ANCHO UTIL 30CM. INCLUYE PLATINAS DE UNION</t>
  </si>
  <si>
    <t>CURVA PORTACABLE GALVANIZADA EN CALIENTE ANCHO UTIL 40CM. INCLUYE PLATINAS DE UNION</t>
  </si>
  <si>
    <t>CURVA PORTACABLE GALVANIZADA EN CALIENTE ANCHO UTIL 50CM. INCLUYE PLATINAS DE UNION</t>
  </si>
  <si>
    <t>CURVA PORTACABLE GALVANIZADA EN CALIENTE ANCHO UTIL 60CM. INCLUYE PLATINAS DE UNION</t>
  </si>
  <si>
    <t>CRUCE PORTACABLE GALVANIZADO EN CALIENTE ANCHO UTIL 10CM. INCLUYE PLATINAS DE UNION</t>
  </si>
  <si>
    <t>CRUCE PORTACABLE GALVANIZADO EN CALIENTE ANCHO UTIL 20CM. INCLUYE PLATINAS DE UNION</t>
  </si>
  <si>
    <t>CRUCE PORTACABLE GALVANIZADO EN CALIENTE ANCHO UTIL 30CM. INCLUYE PLATINAS DE UNION</t>
  </si>
  <si>
    <t>CRUCE PORTACABLE GALVANIZADO EN CALIENTE ANCHO UTIL 40CM. INCLUYE PLATINAS DE UNION</t>
  </si>
  <si>
    <t>CRUCE PORTACABLE GALVANIZADO EN CALIENTE ANCHO UTIL 50CM. INCLUYE PLATINAS DE UNION</t>
  </si>
  <si>
    <t>CRUCE PORTACABLE GALVANIZADO EN CALIENTE ANCHO UTIL 60CM. INCLUYE PLATINAS DE UNION</t>
  </si>
  <si>
    <t>TE PORTACABLE GALVANIZADA EN CALIENTE ANCHO UTIL 10CM. INCLUYE PLATINAS DE UNION</t>
  </si>
  <si>
    <t>TE PORTACABLE GALVANIZADA EN CALIENTE ANCHO UTIL 20CM. INCLUYE PLATINAS DE UNION</t>
  </si>
  <si>
    <t>TE PORTACABLE GALVANIZADA EN CALIENTE ANCHO UTIL 30CM. INCLUYE PLATINAS DE UNION</t>
  </si>
  <si>
    <t>TE PORTACABLE GALVANIZADA EN CALIENTE ANCHO UTIL 40CM. INCLUYE PLATINAS DE UNION</t>
  </si>
  <si>
    <t>TE PORTACABLE GALVANIZADA EN CALIENTE ANCHO UTIL 50CM. INCLUYE PLATINAS DE UNION</t>
  </si>
  <si>
    <t>TE PORTACABLE GALVANIZADA EN CALIENTE ANCHO UTIL 60CM. INCLUYE PLATINAS DE UNION</t>
  </si>
  <si>
    <t xml:space="preserve">TAPA PARA BANDEJA PORTACABLE GALVANIZADA EN CALIENTE DE ANCHO UTIL 10CM; LONG 1,2M. </t>
  </si>
  <si>
    <t xml:space="preserve">TAPA PARA BANDEJA PORTACABLE GALVANIZADA EN CALIENTE DE ANCHO UTIL 20CM; LONG 1,2M. </t>
  </si>
  <si>
    <t xml:space="preserve">TAPA PARA BANDEJA PORTACABLE GALVANIZADA EN CALIENTE DE ANCHO UTIL 30CM; LONG 1,2M. </t>
  </si>
  <si>
    <t xml:space="preserve">TAPA PARA BANDEJA PORTACABLE GALVANIZADA EN CALIENTE DE ANCHO UTIL 40CM; LONG 1,2M. </t>
  </si>
  <si>
    <t xml:space="preserve">TAPA PARA BANDEJA PORTACABLE GALVANIZADA EN CALIENTE DE ANCHO UTIL 50CM; LONG 1,2M. </t>
  </si>
  <si>
    <t xml:space="preserve">TAPA PARA BANDEJA PORTACABLE GALVANIZADA EN CALIENTE DE ANCHO UTIL 60CM; LONG 1,2M. </t>
  </si>
  <si>
    <t>SUJETADOR DE TAPA PARA BANDEJA PORTACABLE SEMIPESADA</t>
  </si>
  <si>
    <t xml:space="preserve">ABRAZADERA SIN SALIDA TIPO 2 </t>
  </si>
  <si>
    <t>TOMA INDUSTRIAL DE SOBREPONER 3P+T 250V/16A IP44. MARCA LEGRAND</t>
  </si>
  <si>
    <t>CLAVIJA RECTA PARA TOMA INDUSTRIAL 3P+T 250V/16A IP44. MARCA LEGRAND</t>
  </si>
  <si>
    <t xml:space="preserve">TUBO PVC SANITARIO 4" </t>
  </si>
  <si>
    <t xml:space="preserve">TUBO PVC SANITARIO 6" </t>
  </si>
  <si>
    <t xml:space="preserve">TUBO PVC A.LL-VENTILACION  4'' </t>
  </si>
  <si>
    <t xml:space="preserve">TUBO PVC A.LL-VENTILACION  3'' </t>
  </si>
  <si>
    <t xml:space="preserve">TUBO PVC A.LL-VENTILACION  1 1/2'' </t>
  </si>
  <si>
    <t>LAMPARA PARALUX 4X17W. BALASTO ELECTRONICO 4X17T8. INCLUYE 4 TUBOS FLUORESCENTE 17W T8</t>
  </si>
  <si>
    <t>LAMPARA HERMETICA POLICARBONATO IP65, 2X32W. BALASTO ELECTRONICO 2X32T8. INCLUYE 2 TUBOS FLUORESCENTE 32W T8</t>
  </si>
  <si>
    <t>LAMPARA SOBREPONER REF. FROST DE HIGH LIGHTS, 2X32W. BALASTO ELECTRONICO 2X32T8. INCLUYE 2 TUBOS FLUORESCENTE 32W T8</t>
  </si>
  <si>
    <t>LUMINARIA DESCOLGAR REF. APOLO DE HIGH LIGHTS, MH70W.  INCLUYE BOMBILLERIA</t>
  </si>
  <si>
    <t>BALA HQI RECTANGULAR EQUALIZABLE MARCA HIGH LIGHTS. INCLUYE AUTOTRANSFORMADOR Y BOMBILLA MH70W</t>
  </si>
  <si>
    <t>BALA MINI FC HIGH LIGHTS 1X26W. INCLUYE BOMBILLA AHORRADORA 26W. E27. ARO BLANCO REFLECTOR EN ALUMINIO BRILLADO</t>
  </si>
  <si>
    <t>BALA DULUX FC HIGH LIGHTS 2X26W. ARO BLANCO Y VIDRIO DECORATIVO. INCLUYE 2 BOMBILLAS AHORRADORAS 26W. E27 Y BALASTO ELECTRONICO.</t>
  </si>
  <si>
    <t>BALA HALOGENA INYECTADA CUADRADA HIGH LIGHTS. ARO ESCUALIZABLE. INCLUYE BOMBILLO DICROICO 50W Y ADAPTADOR 12V.</t>
  </si>
  <si>
    <t>BALA CUADRADA FC 2X26W HIGH LIGHTS. INCLUYE 2 BOMBILLAS AHORRADORAS 26W. E27, BALASTO ELECTRONICO Y VIDRIO DECORATIVO</t>
  </si>
  <si>
    <t>APLIQUE TORTUGA APTO PARA USO A LA INTEMPERIE. BOMBILLO AHORRADOR 26W E27.</t>
  </si>
  <si>
    <t>PLAFON LOZA BLANCO</t>
  </si>
  <si>
    <t>TENSOR DE ACOMETIDAS</t>
  </si>
  <si>
    <t>Prestaciones Sociales</t>
  </si>
  <si>
    <t>AISLADOR DE SUSPENSION ANSI 52-1, EN MATERIAL POLIMERICO</t>
  </si>
  <si>
    <t>ESPIGO DE ACERO GALVANIZADO PARA CRUCETA METÁLICA</t>
  </si>
  <si>
    <t>ESTRIBO 2 AWG CON CONECTOR CUÑA 4/0 AWG</t>
  </si>
  <si>
    <t>GRAPA DE OPERAR EN CALIENTE</t>
  </si>
  <si>
    <t>GRAPA DE RETENCION PARA CABLE DE GUARDA</t>
  </si>
  <si>
    <t xml:space="preserve">GRAPA PRENSADORA DE TRES TORNILLOS </t>
  </si>
  <si>
    <t>CONDULETA EN T Ó L 3/4" NPT</t>
  </si>
  <si>
    <t>GUARDACABO PARA RETENDIDAS</t>
  </si>
  <si>
    <t>HEBILLA DE ACERO INOXIDABLE 1/2"</t>
  </si>
  <si>
    <t>HEBILLA DE ACERO INOXIDABLE 5/8"</t>
  </si>
  <si>
    <t>HERRAJE PARA TEMPLETE CUERDA DE GUITARRA</t>
  </si>
  <si>
    <t>INTERRUPTOR DOBLE</t>
  </si>
  <si>
    <t xml:space="preserve">INTERRUPTOR DOBLE CONMUTABLE </t>
  </si>
  <si>
    <t xml:space="preserve">YEE SANITARIA 2'' </t>
  </si>
  <si>
    <t xml:space="preserve">YEE SANITARIA 3'' </t>
  </si>
  <si>
    <t xml:space="preserve">YEE SANITARIA 4'' </t>
  </si>
  <si>
    <t xml:space="preserve">YEE SANITARIA 6'' </t>
  </si>
  <si>
    <t xml:space="preserve">DURMIENTE  4*4  </t>
  </si>
  <si>
    <t xml:space="preserve">SOLDADURA E 6013 </t>
  </si>
  <si>
    <t>UN</t>
  </si>
  <si>
    <t>ML</t>
  </si>
  <si>
    <t>M2</t>
  </si>
  <si>
    <t>M3</t>
  </si>
  <si>
    <t>KG</t>
  </si>
  <si>
    <t>%</t>
  </si>
  <si>
    <t>UNION SANITARIA 1 1/2" PVC</t>
  </si>
  <si>
    <t xml:space="preserve">POLIETILENO NEGRO CAL 3.5 </t>
  </si>
  <si>
    <t xml:space="preserve">FORMALETA TABLEMAC 4MM SUPER T O EQUIVALENTE </t>
  </si>
  <si>
    <t>EQUIPO COLOCACION CONCRETO (BOMBEO)</t>
  </si>
  <si>
    <t xml:space="preserve">LUMINARIA WALLPACK SODIO 70 W TIPO QUIMBAYA DE ROY ALPHA </t>
  </si>
  <si>
    <t>CENEFA ROMANICA POMPEI AGA/CORAL ALPES TABACO</t>
  </si>
  <si>
    <t>ADHESIVO NOVAFORT 300 ML</t>
  </si>
  <si>
    <t>TEE ULTRATEMP - 1/2"</t>
  </si>
  <si>
    <t xml:space="preserve">FORMALETA BORDE VIGAS AEREAS INCLUYE PARAL </t>
  </si>
  <si>
    <t>ADAPTADOR MACHO PRESION PVC - 2"1</t>
  </si>
  <si>
    <t>DISPENSADOR PARA JABON LIQUIDO PARA INSTALAR EN MESON PICO EN ACERO INOXIDABLE TIPO 304 DE 6* DE LARGO GIRATORIO, TANQUE Y VASTAGO EN ABS DE INGENIERIA, CAP. 1 LITRO, MARCA BOBRICK REF. 3AA-8226</t>
  </si>
  <si>
    <t>DISPENSADOR PARA JABON LIQUIDO MARCA A&amp;A CUERPO EN ACERO INOXIDABLE CAPACIDAD 1.2 LITROS. REF 8-AA-600</t>
  </si>
  <si>
    <t xml:space="preserve">PROTECTOR PARA PAPEL HIGIENICO DE SOBREPONER EN LA PARED EN ACERO INOXIDABLE 304 SATINADO, PARA ROLLO DE 200/400 MTS CERRADURA CON LLAVE, IMPORTADO MARCA A&amp;A. </t>
  </si>
  <si>
    <t>BARRA DE SEGURIDAD EN ACERO INOXIDABLE SATINADO CON TORNILLOS ESCONDIDOS PARA INSTALAR EN SANITARIO SIN TANQUE MARCA A&amp;A REF 8-AA-808</t>
  </si>
  <si>
    <t xml:space="preserve">CABLE DE COBRE Nº 10 THHN AWG  AMARILLO </t>
  </si>
  <si>
    <t xml:space="preserve">CABLE DE COBRE Nº 2 THHN AWG NEGRO </t>
  </si>
  <si>
    <t xml:space="preserve">CABLE DE COBRE Nº 4 THHN AWG NEGRO </t>
  </si>
  <si>
    <t xml:space="preserve">CABLE DE COBRE Nº 4/0 THHN  AWG NEGRO </t>
  </si>
  <si>
    <t xml:space="preserve">CABLE DE COBRE Nº 6 THHN AWG NEGRO </t>
  </si>
  <si>
    <t xml:space="preserve">CABLE DE COBRE Nº 8 THHN AWG  NEGRO </t>
  </si>
  <si>
    <t>CINTA AISLANTE 3M</t>
  </si>
  <si>
    <t>ACCESORIOS TUBERIA EMT 3/4" (UNION Y CURVA)</t>
  </si>
  <si>
    <t xml:space="preserve">LAMPARA PARALUX 2X32W. BL CM BALASTO ELECTRONICO 2X32T8. INCLUYE 2 TUBOS FLUORESCENTE 32W SOCKET T8 120 V OSR SEGURIDAD 2249 -9HS </t>
  </si>
  <si>
    <t>DESMONTE PANELES DIVISORIOS</t>
  </si>
  <si>
    <t>LOCALIZACION Y REPLANTEO EDIFICIO</t>
  </si>
  <si>
    <t>LOCALIZACION Y REPLANTEO CERRAMIENTO</t>
  </si>
  <si>
    <t>PUNTA DE CAPTACION TIPO FRANKLIN</t>
  </si>
  <si>
    <t>CABLE DE ALUMINIO DESNUDO CALIBRE 1/0 AWG AAAC</t>
  </si>
  <si>
    <t>BARRAJE INTERNO PARA INTERRUPTORES ENCHUFABLES</t>
  </si>
  <si>
    <t>SELLOS CORTAFUEGO PARA TUBERIA DE 3/4"</t>
  </si>
  <si>
    <t xml:space="preserve">LUMINARIA TIPO QUIMBAYA II 70W </t>
  </si>
  <si>
    <t>ALLANADORA MECANICA CON CUCHILLAS</t>
  </si>
  <si>
    <t>RECUBRIMIENTO EPOXICO DURALCOTE 240</t>
  </si>
  <si>
    <t>MALLA ESLABONADA 21/4*21/4 *2 MTS</t>
  </si>
  <si>
    <t>CONCERTINA DIAMETRO 18" ESPIRAL ESPACIADO CADA 20 INCLUYE CABLE GALVANIZADO SUPER GX DE 1/8 Y PERROS DE SUJECION 3/16</t>
  </si>
  <si>
    <t>FALLEBA +PORTA CANDADO</t>
  </si>
  <si>
    <t xml:space="preserve">BISAGRA EN TUBO </t>
  </si>
  <si>
    <t>REJILLA MINICELL 5X 5  ALUMINIO</t>
  </si>
  <si>
    <t>VENTANERIA APOYADA EN PERFILERIA DE ALUMINIO ANODIZADO MATE COLOR BLANCO, VIDRIO TEMPLADO DE 8MM INCOLORO+REJILLA SUPERIOR Y PUERTA EN ALUMINIO ANODIZADO BLANCO MATE CON MANIJA GRIFOX</t>
  </si>
  <si>
    <t>VENTANERIA APOYADA EN PERFILERIA DE ALUMINIO EMBEBIDA EN MURO Y CIELO RASO, CON VIDRIO TEMPLADO 8MM INCOLORO</t>
  </si>
  <si>
    <t>VENTANERIA APOYADA EN PERFILERIA DE ALUMINIO ANODIZADO MATE COLOR BLANCO, VIDRIO TEMPLADO DE 8MM INCOLORO CON UNIONES A TOPE +REJILLA SUPERIOR</t>
  </si>
  <si>
    <t>REJILLA EN ALUMINIO ANODIZADO MATE BLANCO SU LONGUITUD ES VARIABLE, VERIFICAR EN PLANTAS GENERALES.</t>
  </si>
  <si>
    <t>BOMBILLA AHORRADORA 25W/120V E27. LUZ CALIDA</t>
  </si>
  <si>
    <t xml:space="preserve">SUMINISTRO E INSTALACION DE CAJA METALICA INCRUSTAR TIPO LEGRAND CP-15X15 CON PUERTA Y CHAPA  </t>
  </si>
  <si>
    <t xml:space="preserve">CAJA METALICA INCRUSTAR TIPO LEGRAND CP-15X15 CON PUERTA Y CHAPA </t>
  </si>
  <si>
    <t>SUMINISTRO E INSTALACION DE GABINETE METALICO FABRICADO EN LAMINA CR CAL 16-18, ACABADO EN PINTURA EPOXIPOLIESTER TIPO ELECTROSTATICA. INCLUYE DOBLE FONDO, PUERTA Y CHAPA. ALOJA TOTALIZADOR I HASTA 100A, BARRAJES N Y T, DIM MIN: 40X30X20CM</t>
  </si>
  <si>
    <t>GABINETE METALICO FABRICADO EN LAMINA CR CAL 16-18, ACABADO EN PINTURA EPOXIPOLIESTER TIPO ELECTROSTATICA. INCLUYE DOBLE FONDO, PUERTA Y CHAPA. ALOJA TOTALIZADOR I HASTA 100A, BARRAJES N Y T, DIM MIN: 40X30X20CM</t>
  </si>
  <si>
    <t>BASE Y FOTOCELDA TIPO EXTERIOR PARA ALUMBRADO INSTALADA.</t>
  </si>
  <si>
    <t xml:space="preserve">CERTIFICACIÓN RETIE DE LA INSTALACIÓN </t>
  </si>
  <si>
    <t xml:space="preserve">CORAZA AMERICANA DE 3/4" </t>
  </si>
  <si>
    <t>CONECTOR RECTO PARA CORAZA AMERICANA DE 3/4</t>
  </si>
  <si>
    <t>CAJA METALICA GALVANIZADA TIPO INTEMPERIE DE 20*20</t>
  </si>
  <si>
    <t>CAJA METALICA</t>
  </si>
  <si>
    <t>LUMINARIA DE SOBREPONER TIPO ELM</t>
  </si>
  <si>
    <t>BISAGRAS ALUMINIO VAIVEN 3"</t>
  </si>
  <si>
    <t>CAL HIDRATADA</t>
  </si>
  <si>
    <t>ACUEDUCTO</t>
  </si>
  <si>
    <t>ALUMBRADO PUBLICO</t>
  </si>
  <si>
    <t>ARMELLA PARA ANCLAJE</t>
  </si>
  <si>
    <t xml:space="preserve">CAPACETE ROSCADO EN ALUMINIO PARA TUBERIA IMC GALVANIZADA DE 1 1/2" </t>
  </si>
  <si>
    <t>ANGULO 2"* 2"*3/16"</t>
  </si>
  <si>
    <t>PLATINA 2"*3/16*</t>
  </si>
  <si>
    <t>CAL</t>
  </si>
  <si>
    <t xml:space="preserve">TOMA TV TERMINAL COAXIAL </t>
  </si>
  <si>
    <t>BARRAS CORRUGADAS W60X6M D: 3/8"</t>
  </si>
  <si>
    <t>TRAZADO SOBRE TERRENO</t>
  </si>
  <si>
    <t>ROCERIA Y LIMPIEZA</t>
  </si>
  <si>
    <t>NIVELACION Y LIMPIEZA</t>
  </si>
  <si>
    <t>TEJA DE ZINC ONDULADA TZO L=2.44X0.80</t>
  </si>
  <si>
    <t>ESTERILLA DE GUADUA</t>
  </si>
  <si>
    <t>MORTERO 1:2</t>
  </si>
  <si>
    <t>MORTERO 1:3</t>
  </si>
  <si>
    <t>MORTERO 1:4</t>
  </si>
  <si>
    <t>MORTERO 1:5</t>
  </si>
  <si>
    <t>VARILLON DE SAJO</t>
  </si>
  <si>
    <t>ALQUILER DE BODEGA PARA CAMPAMENTO</t>
  </si>
  <si>
    <t>CONTENEDOR 24 PIES</t>
  </si>
  <si>
    <t>MONTACARGA</t>
  </si>
  <si>
    <t>INSTALACION PROVISIONAL DE ACUEDUCTO</t>
  </si>
  <si>
    <t>INSTALACION PROVISIONAL DE ENERGIA</t>
  </si>
  <si>
    <t>SERVICIO DE AGUA</t>
  </si>
  <si>
    <t>SERVICIO DE ENERGIA</t>
  </si>
  <si>
    <t>VALLA EN LONA</t>
  </si>
  <si>
    <t>VALLA EN LONA TIPO TRIPODE (3 USOS)</t>
  </si>
  <si>
    <t>CAMPAMENTO CONTENEDOR</t>
  </si>
  <si>
    <t>FORMALETA PARA BASE DE CONCRETO</t>
  </si>
  <si>
    <t>CINTA REFLECTIVA DE SEGURIDAD (2 HILERAS)</t>
  </si>
  <si>
    <t>ESTRUCTURA EN GUADUA-CUARTÓN</t>
  </si>
  <si>
    <t>PASAMANOS EN LISTÓN</t>
  </si>
  <si>
    <t>ESTRUCTURA EN GUADUA</t>
  </si>
  <si>
    <t>PLÁSTICO TRANSPARENTE CALIBRE 6</t>
  </si>
  <si>
    <t>REVOQUES-RESANES</t>
  </si>
  <si>
    <t>MOVIMIENTO DE TIERRAS</t>
  </si>
  <si>
    <t>PERMISO USO DE ESCOMBRERA</t>
  </si>
  <si>
    <t xml:space="preserve">EXCAVACIÓN EN ZANJA - MATERIAL COMÚN - 2.01 A 4.00 M                                      </t>
  </si>
  <si>
    <t>EQUIPO MANEJO DE AGUAS DIFERENTE A AGUAS RESIDUALES</t>
  </si>
  <si>
    <t>EXCAVACIÓN EN ZANJA - MATERIAL COMÚN - 4.01 A 6.00 M</t>
  </si>
  <si>
    <t>MOTOBOMBA DE 2" A GASOLINA</t>
  </si>
  <si>
    <t>ACPM</t>
  </si>
  <si>
    <t>GASOLINA CORRIENTE</t>
  </si>
  <si>
    <t>EXCAVACIÓN PARA ESTRUCTURAS - MATERIAL COMÚN - 0.0 A 2.0 M</t>
  </si>
  <si>
    <t>EXCAVACIÓN PARA ESTRUCTURAS - CONGLOMERADO - 0.0 A 2.0 M</t>
  </si>
  <si>
    <t xml:space="preserve">EXCAVACIÓN A CIELO ABIERTO - MATERIAL COMÚN - 0.0 A 2.0 M                                                                            </t>
  </si>
  <si>
    <t xml:space="preserve">EXCAVACIÓN MECANIZADA CIELO ABIERTO-MAT COMÚN/CONGLOM  0.0 A 6.0 M.                                                                                                                                              </t>
  </si>
  <si>
    <t>LUBRICANTE PARA PVC CORRUGADA</t>
  </si>
  <si>
    <t>MANEJO TUBERIA PVC CORRUGADA 6  U.C</t>
  </si>
  <si>
    <t>MANEJO TUBERIA PVC CORRUGADA 8 U.C</t>
  </si>
  <si>
    <t>MANEJO TUBERIA PVC CORRUGADA 10 U.C</t>
  </si>
  <si>
    <t>MANEJO DE TUBERIA  PVC CORRUGADA 12 U.C</t>
  </si>
  <si>
    <t>MANEJO DE TUBERIA PVC CORRUGADA 14 U.C</t>
  </si>
  <si>
    <t xml:space="preserve">MANEJO DE TUBERIA PVC CORRUGADA 16 U.C </t>
  </si>
  <si>
    <t>MANEJO DE TUBERIA PVC CORRUGADA 18 U.C</t>
  </si>
  <si>
    <t>MANEJO DE TUBERIA PVC CORRUGADA 20 U.C</t>
  </si>
  <si>
    <t>TUBERIA PVC PERFILADA (24")</t>
  </si>
  <si>
    <t>TUBERIA PVC PERFILADA (27")</t>
  </si>
  <si>
    <t>TUBERIA PVC PERFILADA (30")</t>
  </si>
  <si>
    <t>TUBERIA PVC PERFILADA (33")</t>
  </si>
  <si>
    <t>TUBERIA PVC PERFILADA (36")</t>
  </si>
  <si>
    <t>TUBERIA PVC PERFILADA (39")</t>
  </si>
  <si>
    <t>TUBERIA PVC PERFILADA (42")</t>
  </si>
  <si>
    <t>TUBERIA PVC PERFILADA (45")</t>
  </si>
  <si>
    <t>TUBERIA PVC PERFILADA (48")</t>
  </si>
  <si>
    <t>TUBERIA PVC PERFILADA (51")</t>
  </si>
  <si>
    <t>MANEJO DE TUBERIA PVC  PERFILADA  30 U.C</t>
  </si>
  <si>
    <t>TUBERIA PVC PERFILADA (54")</t>
  </si>
  <si>
    <t>TUBERIA PVC PERFILADA (57")</t>
  </si>
  <si>
    <t>TUBERIA PVC PERFILADA (60")</t>
  </si>
  <si>
    <t>TUBERIA PVC PERFILADA (68")</t>
  </si>
  <si>
    <t>E1</t>
  </si>
  <si>
    <t>ENSAYOS</t>
  </si>
  <si>
    <t>ENSAYOS DE RESISTENCIA A COMPRESION</t>
  </si>
  <si>
    <t>ARO-TAPA HD DE 0.58 M - SELLO ELASTICO - LLAVE SEGURIDAD</t>
  </si>
  <si>
    <t>CURADO DEL CONCRETO</t>
  </si>
  <si>
    <t>I24</t>
  </si>
  <si>
    <t>MARCO REJA DE VARILLA 1" A.R/ ANGULO/PLATINA</t>
  </si>
  <si>
    <t>HIDROSELLO DE 24 "</t>
  </si>
  <si>
    <t>HIDROSELLO DE 30 "</t>
  </si>
  <si>
    <t>HIDROSELLO DE 27 "</t>
  </si>
  <si>
    <t>HIDROSELLO DE 33"</t>
  </si>
  <si>
    <t>HIDROSELLO DE 36 "</t>
  </si>
  <si>
    <t>HIDROSELLO DE 39 "</t>
  </si>
  <si>
    <t>HIDROSELLO DE 42 "</t>
  </si>
  <si>
    <t>HIDROSELLO DE 45 "</t>
  </si>
  <si>
    <t>HIDROSELLO DE 48 "</t>
  </si>
  <si>
    <t>HIDROSELLO DE 51 "</t>
  </si>
  <si>
    <t>HIDROSELLO DE 57 "</t>
  </si>
  <si>
    <t>HIDROSELLO DE 60 "</t>
  </si>
  <si>
    <t>HIDROSELLO DE 68 "</t>
  </si>
  <si>
    <t>UNION 27"</t>
  </si>
  <si>
    <t>UNION 30"</t>
  </si>
  <si>
    <t>UNION 33"</t>
  </si>
  <si>
    <t>UNION 39"</t>
  </si>
  <si>
    <t>UNION 42"</t>
  </si>
  <si>
    <t>UNION 45</t>
  </si>
  <si>
    <t>UNION 48</t>
  </si>
  <si>
    <t>UNION 51</t>
  </si>
  <si>
    <t>UNION 57</t>
  </si>
  <si>
    <t>UNION 60</t>
  </si>
  <si>
    <t>UNION 68</t>
  </si>
  <si>
    <t>UNION 36"</t>
  </si>
  <si>
    <t>SOLDADURA Y LIMPIADOR</t>
  </si>
  <si>
    <t>TUBERIA PVC SANITARIA DE 11/2"</t>
  </si>
  <si>
    <t>TUBERIA PVC SANITARIA DE 2"</t>
  </si>
  <si>
    <t>TUBERIA PVC SANITARIA DE 3"</t>
  </si>
  <si>
    <t>TUBERIA PVC SANITARIA DE 4"</t>
  </si>
  <si>
    <t>TUBERIA PVC SANITARIA DE 6"</t>
  </si>
  <si>
    <t>EQUIPOS-HERRAMIENTA /PRUEBA HIDROSTATICA</t>
  </si>
  <si>
    <t>TUBERIA PVC TIPO UNION MECANICA RDE 21 DE 2"</t>
  </si>
  <si>
    <t>TUBERIA PVC TIPO UNION MECANICA RDE 21 DE 4"</t>
  </si>
  <si>
    <t>TUBERIA PVC TIPO UNION MECANICA RDE 21 DE 6"</t>
  </si>
  <si>
    <t>TUBERIA PVC TIPO UNION MECANICA RDE 21 DE 8"</t>
  </si>
  <si>
    <t>TUBERIA PVC TIPO UNION MECANICA RDE 21 DE 10"</t>
  </si>
  <si>
    <t>TUBERIA PVC TIPO UNION MECANICA RDE 21 DE 12"</t>
  </si>
  <si>
    <t>TUBERIA PVC TIPO UNION MECANICA RDE 21 DE 14"</t>
  </si>
  <si>
    <t>TUBERIA PVC TIPO UNION MECANICA RDE 21 DE 16"</t>
  </si>
  <si>
    <t>TUBERIA PVC TIPO UNION MECANICA RDE 21 DE 3"</t>
  </si>
  <si>
    <t>MANEJO TUBERIA PVC UNION MECANICA RDE 21 DE 4"</t>
  </si>
  <si>
    <t>MANEJO TUBERIA PVC UNION MECANICA RDE 21 DE 8"</t>
  </si>
  <si>
    <t>MANEJO TUBERIA PVC UNION MECANICA RDE 21 DE 10"</t>
  </si>
  <si>
    <t>MANEJO TUBERIA PVC UNION MECANICA RDE 21 DE 12"</t>
  </si>
  <si>
    <t>MANEJO TUBERIA PVC UNION MECANICA RDE 21 DE 14"</t>
  </si>
  <si>
    <t>MANEJO TUBERIA PVC UNION MECANICA RDE 21 DE 16"</t>
  </si>
  <si>
    <t>TUBERIA PVC BIAXIAL PR 200 DE 3"</t>
  </si>
  <si>
    <t>TUBERIA PVC BIAXIAL PR 200 DE 4"</t>
  </si>
  <si>
    <t>TUBERIA PVC BIAXIAL PR 200 DE 6"</t>
  </si>
  <si>
    <t>TUBERIA PVC BIAXIAL PR 200 DE 8"</t>
  </si>
  <si>
    <t>TUBERIA PVC BIAXIAL PR 200 DE 10"</t>
  </si>
  <si>
    <t>TUBERIA PVC BIAXIAL PR 200 DE 12"</t>
  </si>
  <si>
    <t xml:space="preserve">REGISTRO O LLAVE DE PASO TIPO RED WHITE 1/2" ACUEDUCTO </t>
  </si>
  <si>
    <t>COLLARIN DE DERIVACION  PVC 6"X1/2" PARA ACUEDUCTO</t>
  </si>
  <si>
    <t>COLLARIN DE DERIVACION  PVC 4"X3/4" PARA ACUEDUCTO</t>
  </si>
  <si>
    <t>COLLARIN DE DERIVACION  PVC 3"X1/2" PARA ACUEDUCTO</t>
  </si>
  <si>
    <t>COLLARIN DE DERIVACION  PVC 2"X1/2" PARA ACUEDUCTO</t>
  </si>
  <si>
    <t>COLLARIN DE DERIVACION ACERO INOXIDABLE  6"X1/2" PARA ACUEDUCTO</t>
  </si>
  <si>
    <t>COLLARIN DE DERIVACION ACERO INOXIDABLE  8"X1/2" PARA ACUEDUCTO</t>
  </si>
  <si>
    <t>EQUIPOS-HERRAMIENTA P/FUSION DE TUBERIA</t>
  </si>
  <si>
    <t>TUBO DE POLIETILENO PE 100 A.D. PN 10 DE 90 M.M. (3,5")</t>
  </si>
  <si>
    <t>TUBO DE POLIETILENO PE 100 A.D. PN 12,5 DE 90 M.M. (3,5")</t>
  </si>
  <si>
    <t>TUBO DE POLIETILENO PE 100 A.D. PN 16 DE 90 M.M. (3,5")</t>
  </si>
  <si>
    <t>TUBO DE POLIETILENO PE 100 A.D. PN 10 DE 75 M.M. (3")</t>
  </si>
  <si>
    <t>TUBO DE POLIETILENO PE 100 A.D. PN 12,5 DE 75 M.M. (3")</t>
  </si>
  <si>
    <t>TUBO DE POLIETILENO PE 100 A.D. PN 16 DE 75 M.M. (3")</t>
  </si>
  <si>
    <t>TUBO DE POLIETILENO PE 100 A.D. PN 10 DE 63 M.M. (2.5")</t>
  </si>
  <si>
    <t>TUBO DE POLIETILENO PE 100 A.D. PN 12,5 DE 63 M.M. (2.5")</t>
  </si>
  <si>
    <t>TUBO DE POLIETILENO PE 100 A.D. PN 16 DE 63 M.M. (2.5")</t>
  </si>
  <si>
    <t>TUBO DE POLIETILENO PE 100 A.D. PN 10 DE 50 M.M. (2")</t>
  </si>
  <si>
    <t>TUBO DE POLIETILENO PE 100 A.D. PN 12,5 DE 50 M.M. (2")</t>
  </si>
  <si>
    <t>TUBO DE POLIETILENO PE 100 A.D. PN 16 DE 50 M.M. (2")</t>
  </si>
  <si>
    <t>TUBO DE POLIETILENO PE 80  A.D. PN 16 DE 20 M.M PARA ACOMETIDA</t>
  </si>
  <si>
    <t>TUBO DE POLIETILENO   PE 80 A.D PN 16 RDE 9  DE 32 M.M PARA ACOMETIDA</t>
  </si>
  <si>
    <t>FUSION TUBERIA SOCKET</t>
  </si>
  <si>
    <t>RACOR  Y OTROS MATERIALES</t>
  </si>
  <si>
    <t>REGISTRO O LLAVE DE PASO TIPO RED WHITE 1 1/2" ACUEDUCTO</t>
  </si>
  <si>
    <t>REGISTRO O LLAVE DE PASO TIPO RED WHITE 1" ACUEDUCTO</t>
  </si>
  <si>
    <t>REGISTRO O LLAVE DE PASO TIPO RED WHITE 3" ACUEDUCTO</t>
  </si>
  <si>
    <t>REGISTRO O LLAVE DE PASO TIPO RED WHITE 2" ACUEDUCTO</t>
  </si>
  <si>
    <t>VÁLVULA DE COMPUERTA ELÁSTICA VÁSTAGO NO ASCENDENTE HF DE 6" PARA ACUEDUCTO E.L</t>
  </si>
  <si>
    <t>VÁLVULA DE COMPUERTA ELÁSTICA VÁSTAGO NO ASCENDENTE HF DE 4" PARA ACUEDUCTO E.L</t>
  </si>
  <si>
    <t>VÁLVULA DE COMPUERTA ELÁSTICA VÁSTAGO NO ASCENDENTE HF DE 3" PARA ACUEDUCTO E.L</t>
  </si>
  <si>
    <t>VÁLVULA DE COMPUERTA ELÁSTICA VÁSTAGO NO ASCENDENTE HF DE 8" PARA ACUEDUCTO BRIDADA</t>
  </si>
  <si>
    <t>VÁLVULA DE COMPUERTA ELÁSTICA VÁSTAGO NO ASCENDENTE HF DE 6" PARA ACUEDUCTO BRIDADA</t>
  </si>
  <si>
    <t>VÁLVULA DE COMPUERTA ELÁSTICA VÁSTAGO NO ASCENDENTE HF DE 4" PARA ACUEDUCTO BRIDADA</t>
  </si>
  <si>
    <t>VÁLVULA DE COMPUERTA ELÁSTICA VÁSTAGO NO ASCENDENTE HF DE 3" PARA ACUEDUCTO BRIDADA</t>
  </si>
  <si>
    <t>VÁLVULA DE COMPUERTA ELÁSTICA VÁSTAGO NO ASCENDENTE HF DE 2" PARA ACUEDUCTO BRIDADA</t>
  </si>
  <si>
    <t>MANEJO DE VALVULA HF DE 6"</t>
  </si>
  <si>
    <t>MANEJO DE VALVULA HF DE 4"</t>
  </si>
  <si>
    <t>MANEJO DE VALVULA HF DE 3"</t>
  </si>
  <si>
    <t>EQUIPO DE TRANSPORTE</t>
  </si>
  <si>
    <t>MANEJO DE VALVULA HF DE 8" BRIDADA</t>
  </si>
  <si>
    <t>MANEJO DE VALVULA HF DE 6" BRIDADA</t>
  </si>
  <si>
    <t>MANEJO DE VALVULA HF DE 4" BRIDADA</t>
  </si>
  <si>
    <t>MANEJO DE VALVULA HF DE 3"BRIDADA</t>
  </si>
  <si>
    <t>MANEJO DE VALVULA HF DE 2" BRIDADA</t>
  </si>
  <si>
    <t>HIDRANTE BRIDADO HF TIPO TRÁFICO DE 4"</t>
  </si>
  <si>
    <t xml:space="preserve">HIDRANTE BRIDADO HF TIPO MILÁN DE 3" </t>
  </si>
  <si>
    <t>TAPA PORTAVÁLVULA HD</t>
  </si>
  <si>
    <t>CAJA RECTANGULAR HF CON LOGOTIPO DE AGUAS DE MZALES</t>
  </si>
  <si>
    <t>MANEJO HIDRANTE BRIDADO HF TIPO TRÁFICO DE 4"</t>
  </si>
  <si>
    <t xml:space="preserve">MANEJO HIDRANTE BRIDADO HF TIPO MILÁN DE 3" </t>
  </si>
  <si>
    <t>MATERIALES VARIOS PARA LA MOVILIZACION Y ALINEACION DEL MEDIDOR</t>
  </si>
  <si>
    <t xml:space="preserve">ADAPTADOR HEMBRA </t>
  </si>
  <si>
    <t>REDUCCION 6"X4"</t>
  </si>
  <si>
    <t>TELERA 0,05X0,22X2,90 M (3 USOS)</t>
  </si>
  <si>
    <t>VARILLÓN DE 0,02 X 0,05 X 2,80</t>
  </si>
  <si>
    <t>ENSAYOS DE GRANULOMETRÍA/PRÓCTOR</t>
  </si>
  <si>
    <t>ENSAYO DE DENSIDAD EN CAMPO</t>
  </si>
  <si>
    <t>E3</t>
  </si>
  <si>
    <t>EXCAVACION MECANICA EN ZANJA (RETROEXCAVADORA)</t>
  </si>
  <si>
    <t>RETROEXCAVADORA CARGADORA JD-510</t>
  </si>
  <si>
    <t>ENTIBADO</t>
  </si>
  <si>
    <t>TABLA 1"X10"X3M</t>
  </si>
  <si>
    <t>ACARREO INTERNO</t>
  </si>
  <si>
    <t>I26</t>
  </si>
  <si>
    <t>ACARREO CAMIONETA</t>
  </si>
  <si>
    <t>VIBROCOMPACTADOR TIPO RANA</t>
  </si>
  <si>
    <t>CANGURO</t>
  </si>
  <si>
    <t>PIEDRA DE MANO</t>
  </si>
  <si>
    <t>MATERIAL DE PRESTAMO CARGADO Y PUESTO EN OBRA</t>
  </si>
  <si>
    <t>FORMALETA METALICA PARA CAISSONS</t>
  </si>
  <si>
    <t>CUARTON 2"X4"X3M</t>
  </si>
  <si>
    <t>LADRILLO TOLETE COMUN</t>
  </si>
  <si>
    <t>CILINDRO COMPACTADOR 6 TONELADAS</t>
  </si>
  <si>
    <t>MOTONIVELADORA CAT-12 -F</t>
  </si>
  <si>
    <t>VIBROCOMPACTADOR  TANDEM</t>
  </si>
  <si>
    <t>VIBRADOR</t>
  </si>
  <si>
    <t>HIERRO LISO (DOVELAS)</t>
  </si>
  <si>
    <t xml:space="preserve">EQUIPO DE EXCAVACION </t>
  </si>
  <si>
    <t>PLANCHON Y REMOLCADOR</t>
  </si>
  <si>
    <t>OBRA FALSA Y PUNTALES PARA PILOTES</t>
  </si>
  <si>
    <t>BENTONITA</t>
  </si>
  <si>
    <t>RIGIDIZADORES</t>
  </si>
  <si>
    <t>PASARELA</t>
  </si>
  <si>
    <t>OXIGENO</t>
  </si>
  <si>
    <t>MUERTOS Y BOYAS</t>
  </si>
  <si>
    <t>CABOS</t>
  </si>
  <si>
    <t>EMBARCADERO</t>
  </si>
  <si>
    <t>LAMINA  DE SUPER T FORMALETA</t>
  </si>
  <si>
    <t>FORMALETA PARA PILARES DEL PUENTE</t>
  </si>
  <si>
    <t>AISLADOR SISMICO DIS DI=650</t>
  </si>
  <si>
    <t>PERNOS, TUERCA Y ARANDELA PARA FIJACION DE AISLADORES</t>
  </si>
  <si>
    <t>PLANTILLA PARA UBICACIÓN DE PERNOS PARA FIJAR AISLADOR SISMICO</t>
  </si>
  <si>
    <t>AISLADOR SISMICO DIS DI=1000</t>
  </si>
  <si>
    <t>EQUIPO DE SOLDADURA</t>
  </si>
  <si>
    <t>TUBO GALVANIZADO 4"</t>
  </si>
  <si>
    <t>LAMINA METALICA DE 1/2"</t>
  </si>
  <si>
    <t>PINTURA EPOXICA</t>
  </si>
  <si>
    <t>TORNILLO DE FIJACION M-24 INCLUYE TUERCA, ARANDELA Y RESINATIPO SIKA DUR 42 O SIMILAR</t>
  </si>
  <si>
    <t>JUNTA TIPO VSL T -100 O SIMILAR</t>
  </si>
  <si>
    <t>MORTERO DE NIVELACION SIKAGROUT O SIMILAR</t>
  </si>
  <si>
    <t>GATO PARA TENSIONAMIENTO</t>
  </si>
  <si>
    <t>BOMBA PARA INYECTAR LECHADA</t>
  </si>
  <si>
    <t>CUÑAS</t>
  </si>
  <si>
    <t>TUBO DE INYECCION</t>
  </si>
  <si>
    <t>ADOQUIN DE ARCILLA COLOR ( 8*10*20) PUESTO EN OBRA</t>
  </si>
  <si>
    <t>CARRETA O BUGGY</t>
  </si>
  <si>
    <t>BLOQUES DE CESPED</t>
  </si>
  <si>
    <t>CANECA METALICA PARA BASUREROS</t>
  </si>
  <si>
    <t>VARILLA DE 1" ROSCADA PARA ANCLAJES DE LUMINARIA</t>
  </si>
  <si>
    <t>E79</t>
  </si>
  <si>
    <t>E80</t>
  </si>
  <si>
    <t>E81</t>
  </si>
  <si>
    <t>E82</t>
  </si>
  <si>
    <t>SUMINISTRO, TRANSPORTE E INSTALACION VALLA INFORMATIVA GENERAL DEL PROYECTO</t>
  </si>
  <si>
    <t>SUMINISTRO, TRANSPORTE E INSTALACION VALLA INFORMATIVA TIPO TRIPODE TUBULAR</t>
  </si>
  <si>
    <t>SUMINISTRO, TRANSPORTE E INSTALACION SEÑAL PREVENTIVA, REGLAMENTARIA E INFORMATIVA</t>
  </si>
  <si>
    <t>SUMINISTRO, TRANSPORTE E INSTALACION EXCAVACIÓN EN ZANJA - ROCA - CON EXPLOSIVOS - 0.0 A 2.0 M</t>
  </si>
  <si>
    <t xml:space="preserve">SUMINISTRO, TRANSPORTE E INSTALACION EXCAVACIÓN EN ZANJA - ROCA - CON EXPLOSIVOS - 4.01 A 6.0 M                                      </t>
  </si>
  <si>
    <t>SUMINISTRO, TRANSPORTE E INSTALACION GEOTEXTIL NO TEJIDO 1600</t>
  </si>
  <si>
    <t>SUMINISTRO, TRANSPORTE E INSTALACION GEOTEXTIL NO TEJIDO 4000</t>
  </si>
  <si>
    <t>SUMINISTRO, TRANSPORTE E INSTALACION SUELO NATURAL TRATADO QUIMICAMENTE EN UNA MEZCLA CON CAL HIDRATADA, EN UNA DOSIFICACION IGUAL AL 5% EN PESO</t>
  </si>
  <si>
    <t>SUMINISTRO, TRANSPORTE E INSTALACION SALIDA TOMA TV (COAXIAL). INCLUYE CONDULINADO Y TUBERIA PVC 3/4" , APARATO. NO INCLUYE CABLEADO.PROM 16 MTS</t>
  </si>
  <si>
    <t>SUMINISTRO, TRANSPORTE E INSTALACION TOMA INDUSTRIAL DE SOBREPONER 3P+T 250V/16A IP44; INCLUYE CLAVIJA. MARCA LEGRAND</t>
  </si>
  <si>
    <t>SUMINISTRO, TRANSPORTE E INSTALACION TOMA INDUSTRIAL DE SOBREPONER 3P+N+T 250V/16A IP44; INCLUYE CLAVIJA. MARCA LEGRAND</t>
  </si>
  <si>
    <t>SUMINISTRO, TRANSPORTE E INSTALACION TOMA INDUSTRIAL DE SOBREPONER 3P+T 250V/32A IP44; INCLUYE CLAVIJA. MARCA LEGRAND</t>
  </si>
  <si>
    <t>SUMINISTRO, TRANSPORTE E INSTALACION TOMA INDUSTRIAL DE SOBREPONER 3P+N+T 250V/32A IP44; INCLUYE CLAVIJA. MARCA LEGRAND</t>
  </si>
  <si>
    <t>SUMINISTRO, TRANSPORTE E INSTALACION TOMA INDUSTRIAL DE SOBREPONER 3P+T 250V/16A IP67; INCLUYE CLAVIJA. MARCA LEGRAND</t>
  </si>
  <si>
    <t>SUMINISTRO, TRANSPORTE E INSTALACION TOMA INDUSTRIAL DE SOBREPONER 3P+N+T 250V/16A IP67; INCLUYE CLAVIJA. MARCA LEGRAND</t>
  </si>
  <si>
    <t>SUMINISTRO, TRANSPORTE E INSTALACION TOMA INDUSTRIAL DE SOBREPONER 3P+T 250V/32A IP67; INCLUYE CLAVIJA. MARCA LEGRAND</t>
  </si>
  <si>
    <t>SUMINISTRO, TRANSPORTE E INSTALACION TOMA INDUSTRIAL DE SOBREPONER 3P+N+T 250V/32A IP67; INCLUYE CLAVIJA. MARCA LEGRAND</t>
  </si>
  <si>
    <t>SUMINISTRO, TRANSPORTE E INSTALACION TOMA INDUSTRIAL DE SOBREPONER 3P+T 250V/63A IP67; INCLUYE CLAVIJA. MARCA LEGRAND</t>
  </si>
  <si>
    <t>SUMINISTRO, TRANSPORTE E INSTALACION TOMA INDUSTRIAL DE SOBREPONER 3P+N+T 250V/63A IP67; INCLUYE CLAVIJA. MARCA LEGRAND</t>
  </si>
  <si>
    <t>SUMINISTRO, TRANSPORTE E INSTALACION TOMA CON SEGURO DE GIRO 2P+T 250V/20A IP67; INCLUYE CLAVIJA. MARCA LEGRAND</t>
  </si>
  <si>
    <t>SUMINISTRO, TRANSPORTE E INSTALACION VENTILADOR DE MURO</t>
  </si>
  <si>
    <t>SUMINISTRO, TRANSPORTE E INSTALACION LAMPARA PARALUX 2X32W. BALASTO ELECTRONICO 2X32T8. INCLUYE 2 TUBOS FLUORESCENTE 32W T8</t>
  </si>
  <si>
    <t>SUMINISTRO, TRANSPORTE E INSTALACION LAMPARA PARALUX 4X17W. BALASTO ELECTRONICO 4X17T8. INCLUYE 4 TUBOS FLUORESCENTE 17W T8</t>
  </si>
  <si>
    <t>SUMINISTRO, TRANSPORTE E INSTALACION LAMPARA HERMETICA POLICARBONATO IP65, 2X32W. BALASTO ELECTRONICO 2X32T8. INCLUYE 2 TUBOS FLUORESCENTE 32W T8</t>
  </si>
  <si>
    <t>SUMINISTRO, TRANSPORTE E INSTALACION LAMPARA SOBREPONER REF. FROST DE HIGH LIGHTS, 2X32W. BALASTO ELECTRONICO 2X32T8. INCLUYE 2 TUBOS FLUORESCENTE 32W T8</t>
  </si>
  <si>
    <t>SUMINISTRO, TRANSPORTE E INSTALACION LUMINARIA DESCOLGAR REF. APOLO DE HIGH LIGHTS, MH70W.  INCLUYE BOMBILLERIA</t>
  </si>
  <si>
    <t>SUMINISTRO, TRANSPORTE E INSTALACION BALA HQI RECTANGULAR EQUALIZABLE MARCA HIGH LIGHTS. INCLUYE AUTOTRANSFORMADOR Y BOMBILLA MH70W</t>
  </si>
  <si>
    <t>SUMINISTRO, TRANSPORTE E INSTALACION BALA MINI FC HIGH LIGHTS 1X26W. INCLUYE BOMBILLA AHORRADORA 26W. E27. ARO BLANCO REFLECTOR EN ALUMINIO BRILLADO</t>
  </si>
  <si>
    <t>SUMINISTRO, TRANSPORTE E INSTALACION BALA DULUX FC HIGH LIGHTS 2X26W. ARO BLANCO Y VIDRIO DECORATIVO. INCLUYE 2 BOMBILLAS AHORRADORAS 26W. E27 Y BALASTO ELECTRONICO.</t>
  </si>
  <si>
    <t>SUMINISTRO, TRANSPORTE E INSTALACION BALA HALOGENA INYECTADA CUADRADA HIGH LIGHTS. ARO ESCUALIZABLE. INCLUYE BOMBILLO DICROICO 50W Y ADAPTADOR 12V.</t>
  </si>
  <si>
    <t>SUMINISTRO, TRANSPORTE E INSTALACION BALA CUADRADA FC 2X26W HIGH LIGHTS. INCLUYE 2 BOMBILLAS AHORRADORAS 26W. E27, BALASTO ELECTRONICO Y VIDRIO DECORATIVO</t>
  </si>
  <si>
    <t>SUMINISTRO, TRANSPORTE E INSTALACION APLIQUE TORTUGA APTO PARA USO A LA INTEMPERIE. BOMBILLO AHORRADOR 26W E27.</t>
  </si>
  <si>
    <t>SUMINISTRO, TRANSPORTE E INSTALACION PLAFON LOZA BLANCO. INCLUYE BOMBILLA AHORRADORA 25W/120V E27. LUZ CALIDA</t>
  </si>
  <si>
    <t>SUMINISTRO, TRANSPORTE E INSTALACION APLIQUE WALLPACK SODIO 70W 208/220V. TIPO QUIMBAYA ROY ALPHA</t>
  </si>
  <si>
    <t>SUMINISTRO, TRANSPORTE E INSTALACION LUMINARIA DE SOBREPONER TIPO ELM</t>
  </si>
  <si>
    <t>SUMINISTRO, TRANSPORTE E INSTALACION APLIQUE EXTERIOR TIPO DUBLIN PHILIPS. BOMBILLO AHORRADOR 26W E27.</t>
  </si>
  <si>
    <t>SUMINISTRO, TRANSPORTE E INSTALACION SELLOS CORTAFUEGO PARA TUBERIA DE 3/4"</t>
  </si>
  <si>
    <t>SUMINISTRO, TRANSPORTE E INSTALACION LUMINARIA TIPO QUIMBAYA WALL PACK 70W 220V PARA EXTERIORES; INCLUYE FOTOCELDA</t>
  </si>
  <si>
    <t>SUMINISTRO, TRANSPORTE E INSTALACION DISPENSADOR PARA JABON LIQUIDO MARCA A&amp;A CUERPO EN ACERO INOXIDABLE CAPACIDAD 1.2 LITROS. REF 8-AA-600</t>
  </si>
  <si>
    <t>SUMINISTRO, TRANSPORTE E INSTALACION DISPENSADOR PARA JABON LIQUIDO PARA INSTALAR EN MESON PICO EN ACERO INOXIDABLE TIPO 304 DE 6* DE LARGO GIRATORIO, TANQUE Y VASTAGO EN ABS DE INGENIERIA, CAP. 1 LITRO, MARCA BOBRICK REF. 3AA-8226</t>
  </si>
  <si>
    <t xml:space="preserve">SUMINISTRO, TRANSPORTE E INSTALACION PROTECTOR PARA PAPEL HIGIENICO DE SOBREPONER EN LA PARED EN ACERO INOXIDABLE 304 SATINADO, PARA ROLLO DE 200/400 MTS CERRADURA CON LLAVE, IMPORTADO MARCA A&amp;A. </t>
  </si>
  <si>
    <t>SUMINISTRO, TRANSPORTE E INSTALACION VENTANERIA APOYADA EN PERFILERIA DE ALUMINIO ANODIZADO MATE COLOR BLANCO, VIDRIO TEMPLADO DE 8MM INCOLORO+REJILLA SUPERIOR Y PUERTA EN ALUMINIO ANODIZADO BLANCO MATE CON MANIJA GRIFOX</t>
  </si>
  <si>
    <t>SUMINISTRO, TRANSPORTE E INSTALACION VENTANERIA APOYADA EN PERFILERIA DE ALUMINIO EMBEBIDA EN MURO Y CIELO RASO, CON VIDRIO TEMPLADO 8MM INCOLORO</t>
  </si>
  <si>
    <t>SUMINISTRO, TRANSPORTE E INSTALACION VENTANERIA APOYADA EN PERFILERIA DE ALUMINIO ANODIZADO MATE COLOR BLANCO, VIDRIO TEMPLADO DE 8MM INCOLORO CON UNIONES A TOPE +REJILLA SUPERIOR</t>
  </si>
  <si>
    <t>SUMINISTRO, TRANSPORTE E INSTALACION REJILLA EN ALUMINIO ANODIZADO MATE BLANCO SU LONGUITUD ES VARIABLE, VERIFICAR EN PLANTAS GENERALES.</t>
  </si>
  <si>
    <t>SUMINISTRO, TRANSPORTE E INSTALACION EMPRADIZACIÓN CON BLOQUES DE CÉSPED</t>
  </si>
  <si>
    <t xml:space="preserve">SUMINISTRO, TRANSPORTE E INSTALACION AFIRMADO PARA ANDENES </t>
  </si>
  <si>
    <t>SUMINISTRO, TRANSPORTE E INSTALACION SUB BASE COMPACTADA CON RANA</t>
  </si>
  <si>
    <t>SUMINISTRO, TRANSPORTE E INSTALACION BASE ESTABILIZADA CON CEMENTO</t>
  </si>
  <si>
    <t>SUMINISTRO, TRANSPORTE E INSTALACION AISLADORES SISMICOS DIS DI=650</t>
  </si>
  <si>
    <t>SUMINISTRO, TRANSPORTE E INSTALACION AISLADORES SISMICOS DIS DI=1000</t>
  </si>
  <si>
    <t>SUMINISTRO, TRANSPORTE E INSTALACION JUNTA ELASTOMETRICA DE EXPANSION TIPO VSL T-100 O SIMILAR</t>
  </si>
  <si>
    <t xml:space="preserve">SUMINISTRO EMPALME PARA PVC CORRUGADA DE 200 X 160 M.M. </t>
  </si>
  <si>
    <t>SUMINISTRO, TRANSPORTE E INSTALACION TUBERÍA PVC CORRUGADA DE 24" PARA ALCANTARILLADO</t>
  </si>
  <si>
    <t>SUMINISTRO, TRANSPORTE E INSTALACION TUBERÍA PVC CORRUGADA DE 27" PARA ALCANTARILLADO</t>
  </si>
  <si>
    <t>SUMINISTRO, TRANSPORTE E INSTALACION TUBERÍA PVC CORRUGADA DE 30" PARA ALCANTARILLADO</t>
  </si>
  <si>
    <t>SUMINISTRO, TRANSPORTE E INSTALACION  TUBERÍA PVC PERFILADA (24") ALCANTARILLADO</t>
  </si>
  <si>
    <t>SUMINISTRO, TRANSPORTE E INSTALACION  TUBERÍA PVC PERFILADA (27") ALCANTARILLADO</t>
  </si>
  <si>
    <t>SUMINISTRO, TRANSPORTE E INSTALACION  TUBERÍA PVC PERFILADA (30") ALCANTARILLADO</t>
  </si>
  <si>
    <t>SUMINISTRO, TRANSPORTE E INSTALACION  TUBERÍA PVC PERFILADA (33") ALCANTARILLADO</t>
  </si>
  <si>
    <t>SUMINISTRO, TRANSPORTE E INSTALACION  TUBERÍA PVC PERFILADA (36") ALCANTARILLADO</t>
  </si>
  <si>
    <t>SUMINISTRO, TRANSPORTE E INSTALACION  TUBERÍA PVC PERFILADA (39") ALCANTARILLADO</t>
  </si>
  <si>
    <t>SUMINISTRO, TRANSPORTE E INSTALACION  TUBERÍA PVC PERFILADA (42") ALCANTARILLADO</t>
  </si>
  <si>
    <t>SUMINISTRO, TRANSPORTE E INSTALACION  TUBERÍA PVC PERFILADA (45") ALCANTARILLADO</t>
  </si>
  <si>
    <t>SUMINISTRO, TRANSPORTE E INSTALACION  TUBERÍA PVC PERFILADA (48") ALCANTARILLADO</t>
  </si>
  <si>
    <t>SUMINISTRO, TRANSPORTE E INSTALACION  TUBERÍA PVC PERFILADA (51") ALCANTARILLADO</t>
  </si>
  <si>
    <t>SUMINISTRO, TRANSPORTE E INSTALACION  TUBERÍA PVC PERFILADA (54") ALCANTARILLADO</t>
  </si>
  <si>
    <t>SUMINISTRO, TRANSPORTE E INSTALACION  TUBERÍA PVC PERFILADA (57") ALCANTARILLADO</t>
  </si>
  <si>
    <t>SUMINISTRO, TRANSPORTE E INSTALACION  TUBERÍA PVC PERFILADA (60") ALCANTARILLADO</t>
  </si>
  <si>
    <t>SUMINISTRO, TRANSPORTE E INSTALACION  TUBERÍA PVC PERFILADA (68") ALCANTARILLADO</t>
  </si>
  <si>
    <t xml:space="preserve">SUMINISTRO, TRANSPORTE E INSTALACION EMPALME PARA PVC CORRUGADA DE 200 X 160 M.M. </t>
  </si>
  <si>
    <t>SUMINISTRO, TRANSPORTE E INSTALACION EMPALME PARA PVC CORRUGADA DE 250 X 160 M.M.</t>
  </si>
  <si>
    <t>SUMINISTRO, TRANSPORTE E INSTALACION  EMPALME PARA PVC CORRUGADA DE 315 X 160 M.M</t>
  </si>
  <si>
    <t>SUMINISTRO, TRANSPORTE E INSTALACION   EMPALME PARA PVC CORRUGADA DE 400 X 160 M.M.</t>
  </si>
  <si>
    <t>SUMINISTRO, TRANSPORTE E INSTALACION   EMPALME PARA PVC CORRUGADA DE 450 X 160 M.M.</t>
  </si>
  <si>
    <t>SUMINISTRO, TRANSPORTE E INSTALACION   EMPALME PARA PVC CORRUGADA DE 500 X 160 M.M.</t>
  </si>
  <si>
    <t>SUMINISTRO, TRANSPORTE E INSTALACION   EMPALME PARA PVC CORRUGADA DE 27"X 160 M.M.</t>
  </si>
  <si>
    <t xml:space="preserve">SUMINISTRO, TRANSPORTE E INSTALACION ANCLAJE Y EMPOTRAMIENTO DE TUBERÍAS EN CONCRETO CLASE II                                       </t>
  </si>
  <si>
    <t xml:space="preserve">SUMINISTRO, TRANSPORTE E INSTALACION CÁMARA CIRCULAR DE INSPECCIÓN/CAÍDA D=1.50 M. EN CONCRETO CLASE II                                       </t>
  </si>
  <si>
    <t xml:space="preserve">SUMINISTRO, TRANSPORTE E INSTALACION BASE-CAÑUELA CÁMARA CIRCULAR INSPEC D=1.50 M EN CONCRETO CLASE II                                                        </t>
  </si>
  <si>
    <t>SUMINISTRO, TRANSPORTE E INSTALACION  CÁMARA CIRCULAR DE INSPECCIÓN/CAÍDA D=1.20 M. EN CONCRETO CLASE II PARA REALCE</t>
  </si>
  <si>
    <t xml:space="preserve">SUMINISTRO, TRANSPORTE E INSTALACION ARO-TAPA HD DE 0.65 M. PARA CÁMARA CIRCULAR DE INSPECCIÓN-ANTI RUIDO                                                     </t>
  </si>
  <si>
    <t xml:space="preserve">SUMINISTRO, TRANSPORTE E INSTALACION ARO TAPA HF D=0.68 M. P/CÁMARA DE INSPECCIÓN                                                         </t>
  </si>
  <si>
    <t xml:space="preserve">SUMINISTRO, TRANSPORTE E INSTALACION TAPA D=0.68 M. P/CÁMARA DE INSPECCIÓN EN CONCRETO REFORZ CLASE I VEHIC              </t>
  </si>
  <si>
    <t xml:space="preserve">SUMINISTRO, TRANSPORTE E INSTALACION CAJA DE INSPECCIÓN EMPALME DOMICILIARIO TIPO I (0,60X0,60 M) EN CONCRETO CLASE II                                                                                  </t>
  </si>
  <si>
    <t xml:space="preserve">SUMINISTRO, TRANSPORTE E INSTALACION CAJA DE INSPECCIÓN TIPO II (0,80X0,80 M) EN CONCRETO CLASE II                                                                                                                      </t>
  </si>
  <si>
    <t xml:space="preserve">SUMINISTRO, TRANSPORTE E INSTALACION CAJA DE INSPECCIÓN EMPALME DOMICILIARIO  (0,50X0,50 M) EN CONCRETO CLASE II                                                                                                                                                         </t>
  </si>
  <si>
    <t xml:space="preserve">SUMINISTRO, TRANSPORTE E INSTALACION TAPA P/CAJA DE INSPECCIÓN TIPO II (0,9X0,9X0,1 M) CONCRETO CLASE II                                       </t>
  </si>
  <si>
    <t xml:space="preserve">SUMINISTRO, TRANSPORTE E INSTALACION TAPA P/CAJA DE INSPECCIÓN (0,5X0,5X0,1 M) CONCRETO CLASE II                                       </t>
  </si>
  <si>
    <t xml:space="preserve">SUMINISTRO, TRANSPORTE E INSTALACION SUMIDERO CUATRO REJAS TIPO SIFÓN EN CONCRETO CLASE II-TAPA HF     </t>
  </si>
  <si>
    <t>SUMINISTRO, TRANSPORTE E INSTALACION SUMIDERO DOBLE REJA TIPO SIFÓN EN CONCRETO CLASE II-TAPA EN POLIPROPILENO D=0,58M</t>
  </si>
  <si>
    <t>SUMINISTRO, TRANSPORTE E INSTALACION UNIÓN 24" (INCLUYE HIDROSELLO)</t>
  </si>
  <si>
    <t>SUMINISTRO, TRANSPORTE E INSTALACION UNIÓN 27" (INCLUYE HIDROSELLO)</t>
  </si>
  <si>
    <t>SUMINISTRO, TRANSPORTE E INSTALACION UNIÓN 30" (INCLUYE HIDROSELLO)</t>
  </si>
  <si>
    <t>SUMINISTRO, TRANSPORTE E INSTALACION UNIÓN 33" (INCLUYE HIDROSELLO)</t>
  </si>
  <si>
    <t>SUMINISTRO, TRANSPORTE E INSTALACION UNIÓN 36" (INCLUYE HIDROSELLO)</t>
  </si>
  <si>
    <t>SUMINISTRO, TRANSPORTE E INSTALACION UNIÓN 39" (INCLUYE HIDROSELLO)</t>
  </si>
  <si>
    <t>SUMINISTRO, TRANSPORTE E INSTALACION UNIÓN 42" (INCLUYE HIDROSELLO)</t>
  </si>
  <si>
    <t>SUMINISTRO, TRANSPORTE E INSTALACION UNIÓN 45" (INCLUYE HIDROSELLO)</t>
  </si>
  <si>
    <t>SUMINISTRO, TRANSPORTE E INSTALACION UNIÓN 48" (INCLUYE HIDROSELLO)</t>
  </si>
  <si>
    <t>SUMINISTRO, TRANSPORTE E INSTALACION UNIÓN 51" (INCLUYE HIDROSELLO)</t>
  </si>
  <si>
    <t>SUMINISTRO, TRANSPORTE E INSTALACION UNIÓN 57" (INCLUYE HIDROSELLO)</t>
  </si>
  <si>
    <t>SUMINISTRO, TRANSPORTE E INSTALACION UNIÓN 60" (INCLUYE HIDROSELLO)</t>
  </si>
  <si>
    <t>SUMINISTRO, TRANSPORTE E INSTALACION UNIÓN 68" (INCLUYE HIDROSELLO)</t>
  </si>
  <si>
    <t>SUMINISTRO, TRANSPORTE E INSTALACION DE TUBERIA PVC SANITARIA DE 2"</t>
  </si>
  <si>
    <t>SUMINISTRO, TRANSPORTE E INSTALACION DE TUBERIA PVC SANITARIA DE 3"</t>
  </si>
  <si>
    <t>SUMINISTRO, TRANSPORTE E INSTALACION DE TUBERIA PVC SANITARIA DE 4"</t>
  </si>
  <si>
    <t>SUMINISTRO, TRANSPORTE E INSTALACION DE TUBERIA PVC SANITARIA DE 6"</t>
  </si>
  <si>
    <t>SUMINISTRO, TRANSPORTE E INSTALACION TUBERÍA PVC TIPO BIAXIAL PR 200 DE 3" P/ACUEDUCTO</t>
  </si>
  <si>
    <t>SUMINISTRO, TRANSPORTE E INSTALACION TUBERÍA PVC TIPO BIAXIAL PR 200 DE 4" P/ACUEDUCTO</t>
  </si>
  <si>
    <t>SUMINISTRO, TRANSPORTE E INSTALACION TUBERÍA PVC TIPO BIAXIAL PR 200 DE 6" P/ACUEDUCTO</t>
  </si>
  <si>
    <t>SUMINISTRO, TRANSPORTE E INSTALACION TUBERÍA PVC TIPO BIAXIAL PR 200 DE 8" P/ACUEDUCTO</t>
  </si>
  <si>
    <t>SUMINISTRO, TRANSPORTE E INSTALACION TUBERÍA PVC TIPO BIAXIAL PR 200 DE 10" P/ACUEDUCTO</t>
  </si>
  <si>
    <t>SUMINISTRO, TRANSPORTE E INSTALACION TUBERÍA PVC TIPO BIAXIAL PR 200 DE 12" P/ACUEDUCTO</t>
  </si>
  <si>
    <t xml:space="preserve">SUMINISTRO, TRANSPORTE E INSTALACION TUBERÍA PF + UAD DE 3/4" PARA ACOMETIDA DE ACUEDUCTO                                      </t>
  </si>
  <si>
    <t xml:space="preserve">SUMINISTRO, TRANSPORTE E INSTALACION TUBERÍA PF + UAD DE 1/2" PARA ACOMETIDA DE ACUEDUCTO             </t>
  </si>
  <si>
    <t>SUMINISTRO, TRANSPORTE E INSTALACION TUBERÍA POLIETILE PE 100/PN 10 DE 355 MM PARA ACUEDUCTO</t>
  </si>
  <si>
    <t>SUMINISTRO, TRANSPORTE E INSTALACION TUBERÍA POLIETILE PE 100/PN 12,5 DE 355 MM PARA ACUEDUCTO</t>
  </si>
  <si>
    <t>SUMINISTRO, TRANSPORTE E INSTALACION TUBERÍA POLIETILE PE 100/PN 16 DE 355 MM PARA ACUEDUCTO</t>
  </si>
  <si>
    <t>SUMINISTRO, TRANSPORTE E INSTALACION TUBERÍA POLIETILE PE 100/PN 10 DE 315 MM PARA ACUEDUCTO</t>
  </si>
  <si>
    <t>SUMINISTRO, TRANSPORTE E INSTALACION TUBERÍA POLIETILE PE 100/PN 12,5 DE 315 MM PARA ACUEDUCTO</t>
  </si>
  <si>
    <t>SUMINISTRO, TRANSPORTE E INSTALACION TUBERÍA POLIETILE PE 100/PN 16 DE 315 MM PARA ACUEDUCTO</t>
  </si>
  <si>
    <t>SUMINISTRO, TRANSPORTE E INSTALACION TUBERÍA POLIETILE PE 100/PN 10 DE 250 MM PARA ACUEDUCTO</t>
  </si>
  <si>
    <t>SUMINISTRO, TRANSPORTE E INSTALACION TUBERÍA POLIETILE PE 100/PN 12,5 DE 250 MM PARA ACUEDUCTO</t>
  </si>
  <si>
    <t>SUMINISTRO, TRANSPORTE E INSTALACION TUBERÍA POLIETILE PE 100/PN 16 DE 250 MM PARA ACUEDUCTO</t>
  </si>
  <si>
    <t>SUMINISTRO, TRANSPORTE E INSTALACION TUBERÍA POLIETILE PE 100/PN 10 DE 200 MM PARA ACUEDUCTO</t>
  </si>
  <si>
    <t>SUMINISTRO, TRANSPORTE E INSTALACION TUBERÍA POLIETILE PE 100/PN 12,5 DE 200 MM PARA ACUEDUCTO</t>
  </si>
  <si>
    <t>SUMINISTRO, TRANSPORTE E INSTALACION TUBERÍA POLIETILE PE 100/PN 16 DE 200 MM PARA ACUEDUCTO</t>
  </si>
  <si>
    <t>SUMINISTRO, TRANSPORTE E INSTALACION TUBERÍA POLIETILE PE 100/PN 10 DE 160 MM PARA ACUEDUCTO</t>
  </si>
  <si>
    <t>SUMINISTRO, TRANSPORTE E INSTALACION TUBERÍA POLIETILE PE 100/PN 12,5 DE 160 MM PARA ACUEDUCTO</t>
  </si>
  <si>
    <t>SUMINISTRO, TRANSPORTE E INSTALACION TUBERÍA POLIETILE PE 100/PN 16 DE 160 MM PARA ACUEDUCTO</t>
  </si>
  <si>
    <t>SUMINISTRO, TRANSPORTE E INSTALACION TUBERÍA POLIETILE PE 100/PN 10 DE 110 MM  PARA ACUEDUCTO</t>
  </si>
  <si>
    <t>SUMINISTRO, TRANSPORTE E INSTALACION TUBERÍA POLIETILE PE 100/PN 12,5 DE 110 MM  PARA ACUEDUCTO</t>
  </si>
  <si>
    <t>SUMINISTRO, TRANSPORTE E INSTALACION TUBERÍA POLIETILE PE 100/PN 16 DE 110 MM  PARA ACUEDUCTO</t>
  </si>
  <si>
    <t>SUMINISTRO, TRANSPORTE E INSTALACION TUBERÍA POLIETILENO PE 100/PN 10 DE 90  MM   PARA ACUEDUCTO</t>
  </si>
  <si>
    <t>SUMINISTRO, TRANSPORTE E INSTALACION TUBERÍA POLIETILENO PE 100/PN 12,50 DE 90  MM   PARA ACUEDUCTO</t>
  </si>
  <si>
    <t>SUMINISTRO, TRANSPORTE E INSTALACION TUBERÍA POLIETILENO PE 100/PN 16 DE 90  MM   PARA ACUEDUCTO</t>
  </si>
  <si>
    <t>SUMINISTRO, TRANSPORTE E INSTALACION TUBERÍA POLIETILENO PE 100/ PN 10 DE 75 MM  PARA ACUEDUCTO</t>
  </si>
  <si>
    <t>SUMINISTRO, TRANSPORTE E INSTALACION TUBERÍA POLIETILENO PE 100/ PN 12,50 DE 75 MM  PARA ACUEDUCTO</t>
  </si>
  <si>
    <t>SUMINISTRO, TRANSPORTE E INSTALACION TUBERÍA POLIETILENO PE 100/ PN 16 DE 75 MM  PARA ACUEDUCTO</t>
  </si>
  <si>
    <t>SUMINISTRO, TRANSPORTE E INSTALACION TUBERÍA POLIETILENO PE 100 /PN 10 DE 63 MM   PARA ACUEDUCTO</t>
  </si>
  <si>
    <t>SUMINISTRO, TRANSPORTE E INSTALACION TUBERÍA POLIETILENO PE 100 /PN 12,50 DE 63 MM   PARA ACUEDUCTO</t>
  </si>
  <si>
    <t>SUMINISTRO, TRANSPORTE E INSTALACION TUBERÍA POLIETILENO PE 100 /PN 16 DE 63 MM   PARA ACUEDUCTO</t>
  </si>
  <si>
    <t>SUMINISTRO, TRANSPORTE E INSTALACION TUBERÍA POLIETILENO PE 100 /PN 10 DE 50 MM   PARA ACUEDUCTO</t>
  </si>
  <si>
    <t>SUMINISTRO, TRANSPORTE E INSTALACION TUBERÍA POLIETILENO PE 100 /PN 12,5 DE 50 MM   PARA ACUEDUCTO</t>
  </si>
  <si>
    <t>SUMINISTRO, TRANSPORTE E INSTALACION TUBERÍA POLIETILENO PE 100 /PN 16 DE 50 MM   PARA ACUEDUCTO</t>
  </si>
  <si>
    <t>SUMINISTRO, TRANSPORTE E INSTALACION TUBERÍA POLIETILENO PE 80/PN 16  RDE 9 DE 32 MM  PARA ACUEDUCTO</t>
  </si>
  <si>
    <t>SUMINISTRO, TRANSPORTE E INSTALACION TUBERÍA POLIETILENO PE 80/PN 16  RDE 9 DE 20 MM  PARA ACUEDUCTO</t>
  </si>
  <si>
    <t xml:space="preserve">SUMINISTRO, TRANSPORTE E INSTALACION EMPALME ACOMETIDA EN POLIETILENO 20 M.M. </t>
  </si>
  <si>
    <t xml:space="preserve">SUMINISTRO, TRANSPORTE E INSTALACION EMPALME ACOMETIDA EN POLIETILENO 32 M.M. </t>
  </si>
  <si>
    <t xml:space="preserve">SUMINISTRO, TRANSPORTE E INSTALACION  REGISTRO DE INCORPORACIÓN DE 1/2" PARA ACUEDUCTO                                       </t>
  </si>
  <si>
    <t xml:space="preserve">SUMINISTRO, TRANSPORTE E INSTALACION  REGISTRO TIPO RED WHITE 3" </t>
  </si>
  <si>
    <t xml:space="preserve">SUMINISTRO, TRANSPORTE E INSTALACION  REGISTRO TIPO RED WHITE 2" </t>
  </si>
  <si>
    <t xml:space="preserve">SUMINISTRO, TRANSPORTE E INSTALACION  REGISTRO TIPO RED WHITE 1.5" </t>
  </si>
  <si>
    <t xml:space="preserve">SUMINISTRO, TRANSPORTE E INSTALACION  REGISTRO TIPO RED WHITE 1" </t>
  </si>
  <si>
    <t xml:space="preserve">SUMINISTRO, TRANSPORTE E INSTALACION  REGISTRO TIPO RED WHITE 1/2" </t>
  </si>
  <si>
    <t xml:space="preserve">SUMINISTRO, TRANSPORTE E INSTALACION VÁLVULA DE COMPUERTA ELÁSTICA VÁSTAGO NO ASCENDENTE EXTREMO LISO HF DE 6" P/ACUEDUCTO </t>
  </si>
  <si>
    <t xml:space="preserve">SUMINISTRO, TRANSPORTE E INSTALACION VÁLVULA DE COMPUERTA ELÁSTICA VÁSTAGO NO ASCENDENTE EXTREMO LISO HF DE 4" P/ACUEDUCTO </t>
  </si>
  <si>
    <t xml:space="preserve">SUMINISTRO, TRANSPORTE E INSTALACION VÁLVULA DE COMPUERTA ELÁSTICA VÁSTAGO NO ASCENDENTE EXTREMO LISO HF DE 3" P/ACUEDUCTO </t>
  </si>
  <si>
    <t xml:space="preserve">SUMINISTRO, TRANSPORTE E INSTALACION VÁLVULA DE COMPUERTA ELÁSTICA VÁSTAGO NO ASCENDENTE BRIDADA HF DE 8" P/ACUEDUCTO </t>
  </si>
  <si>
    <t xml:space="preserve">SUMINISTRO, TRANSPORTE E INSTALACION VÁLVULA DE COMPUERTA ELÁSTICA VÁSTAGO NO ASCENDENTE BRIDADA HF DE 6" P/ACUEDUCTO </t>
  </si>
  <si>
    <t xml:space="preserve">SUMINISTRO, TRANSPORTE E INSTALACION VÁLVULA DE COMPUERTA ELÁSTICA VÁSTAGO NO ASCENDENTE BRIDADA HF DE 4" P/ACUEDUCTO </t>
  </si>
  <si>
    <t xml:space="preserve">SUMINISTRO, TRANSPORTE E INSTALACION VÁLVULA DE COMPUERTA ELÁSTICA VÁSTAGO NO ASCENDENTE BRIDADA HF DE 2" P/ACUEDUCTO </t>
  </si>
  <si>
    <t>SUMINISTRO, TRANSPORTE E INSTALACION CAJA HF Y ALINEACIÓN MEDIDORES DE ACUEDUCTO</t>
  </si>
  <si>
    <t xml:space="preserve">SUMINISTRO, TRANSPORTE E INSTALACION PORTAVÁLVULAS 2" A 8"  EN HD               </t>
  </si>
  <si>
    <t>SUMINISTRO, TRANSPORTE E INSTALACION TUBERÍA PVC PRESIÓN RDE 21 200 PSI DE 1" P/ACUEDUCTO</t>
  </si>
  <si>
    <t>SUMINISTRO, TRANSPORTE E INSTALACION TUBERÍA PVC PRESIÓN RDE 21 200 PSI DE 2" P/ACUEDUCTO</t>
  </si>
  <si>
    <t>SUMINISTRO, TRANSPORTE E INSTALACION TUBERÍA PVC PRESIÓN RDE 21 200 PSI DE 3" P/ACUEDUCTO</t>
  </si>
  <si>
    <t>SUMINISTRO, TRANSPORTE E INSTALACION TUBERÍA PVC PRESIÓN RDE 21 200 PSI DE 4" P/ACUEDUCTO</t>
  </si>
  <si>
    <t>EXCAVACION MECANIZADA CIELO ABIERTO-ROCA</t>
  </si>
  <si>
    <t>FILTRO EN ARENA</t>
  </si>
  <si>
    <t>FILTRO EN PIEDRA</t>
  </si>
  <si>
    <t>ADAPTADOR MACHO PRESION PVC - 1/2</t>
  </si>
  <si>
    <t>EXCAVACIÓN EN ZANJA - CONGLOMERADO - 0.0 A 2.0 M</t>
  </si>
  <si>
    <t>CARPINTERIA EN MADERA</t>
  </si>
  <si>
    <t>E83</t>
  </si>
  <si>
    <t>E84</t>
  </si>
  <si>
    <t>E85</t>
  </si>
  <si>
    <t>E86</t>
  </si>
  <si>
    <t>ANDAMIOS METALICO CERTIFICADO Y FORMALETA PARA SUPERESTRUCTURA</t>
  </si>
  <si>
    <t>SUMINISTRO, TRANSPORTE E INSTALACION RETENIDA TERMINAL O EN ANGULO. POSTE A VARILLA DE ANCLAJE. NORMA CODENSA LA411</t>
  </si>
  <si>
    <t>SUMINISTRO, TRANSPORTE E INSTALACION RETENIDA TERMINAL O EN ANGULO. POSTE A VARILLA DE ANCLAJE. NORMA CODENSA LA413</t>
  </si>
  <si>
    <t>SUMINISTRO, TRANSPORTE E INSTALACION TEMPLETE CUERDA DE GUITARRA. NORMA CODENSA LA417</t>
  </si>
  <si>
    <t>SUMINISTRO, TRANSPORTE E INSTALACION BAYONETA SENCILLA PARA  CABLE DE GUARDA ESTRUCTURA DE ALINEACION , CON TENSIÓN MAXIMA DE 80 KG EN EL EXTREMO-TODOS LOS HERRAJES GALVANIZADOS EN CALIENTE</t>
  </si>
  <si>
    <t>SUMINISTRO, TRANSPORTE E INSTALACION BAYONETA DOBLE PARA  CABLE DE GUARDA ESTRUCTURA DE ALINEACION , CON TENSIÓN MAXIMA DE 80 KG EN EL EXTREMO-TODOS LOS HERRAJES GALVANIZADOS EN CALIENTE</t>
  </si>
  <si>
    <t>SUMINISTRO, TRANSPORTE E INSTALACION BAYONETA DOBLE PARA  CABLE DE GUARDA ESTRUCTURA TERMINAL, TODOS LOS HERRAJES GALVANIZADOS EN CALIENTE - LAR402</t>
  </si>
  <si>
    <t>SUMINISTRO, TRANSPORTE E INSTALACION BAYONETA DOBLE PARA  CABLE DE GUARDA ESTRUCTURA DOBLE RETENIDA, TODOS LOS HERRAJES GALVANIZADOS EN CALIENTE - LAR406</t>
  </si>
  <si>
    <t>SUMINISTRO, TRANSPORTE E INSTALACION ESTRUCTURA CONEXIÓN RED TRENZADA NORMA CODENSA LA320. CONSTRUCCION EN LINEA CIRCUITO SECUNDARIO SENCILLO.</t>
  </si>
  <si>
    <t>SUMINISTRO, TRANSPORTE E INSTALACION ACOMETIDA AEREA TRIFASICA CABLE ANTIFRAUDE 3X6+1X8 AWG - SIN MEDIDOR (ILUSTRACION AE 220-1) 40MTS</t>
  </si>
  <si>
    <t>SUMINISTRO, TRANSPORTE E INSTALACION ESTRUCTURA CONEXIÓN RED TRENZADA NORMA CODENSA LA321. FINAL DE CIRCUITO SECUNDARIO SENCILLO.</t>
  </si>
  <si>
    <t xml:space="preserve">SUMINISTRO, TRANSPORTE E INSTALACION ESTRUCTURA CONEXIÓN RED TRENZADA NORMA CODENSA LA322. CTO. SECUNDARIO SENCILLO CON DERIVACION </t>
  </si>
  <si>
    <t>SUMINISTRO, TRANSPORTE E INSTALACION ESTRUCTURA CONEXIÓN RED TRENZADA NORMA CODENSA LA324. CTO. SECUNDARIO SENCILLO CONSTRUCCION ANGULAR</t>
  </si>
  <si>
    <t xml:space="preserve">SUMINISTRO, TRANSPORTE E INSTALACION CAJA TRIFÁSICA TIPO INTEMPERIE PARA ACOMETIDAS DE BT </t>
  </si>
  <si>
    <t>SUMINISTRO, TRANSPORTE E INSTALACION LUMINARIA HORIZONTAL CERRADA DE 150 VATIOS-BOMBILLO SODIO ALTA PRESION-208/240 VOLTIOS - FOTOCELDA INCORPORADA .  COMPLETA - TIPO PE-PC  -ROY ALPHA , SCHREDER , O CALIDAD SUPERIOR.</t>
  </si>
  <si>
    <t>SUMINISTRO, TRANSPORTE E INSTALACION LUMINARIA HORIZONTAL CERRADA DE 70 VATIOS-BOMBILLO SODIO ALTA PRESION-208/240 VOLTIOS - FOTOCELDA INCORPORADA .  COMPLETA - TIPO PE-PC  -ROY ALPHA , SCHREDER , O CALIDAD SUPERIOR.</t>
  </si>
  <si>
    <t>SUMINISTRO, TRANSPORTE E INSTALACION SISTEMA DE CAPTACION DE DESCARGAS ATMOSFERICAS</t>
  </si>
  <si>
    <t>Descripción</t>
  </si>
  <si>
    <t>TIPO</t>
  </si>
  <si>
    <t>UNIDAD</t>
  </si>
  <si>
    <t>PIEDRA FILTRO</t>
  </si>
  <si>
    <t>CUADRILLA AA TIPO 1 (1 OFICIAL + 1 AYUDANTE) (Albañileria)</t>
  </si>
  <si>
    <t>CUADRILLA CC TIPO 1 (1 OFICIAL + 1 AYUDANTE) (Pintura)</t>
  </si>
  <si>
    <t>CUADRILLA BB TIPO 1 (1 OFICIAL + 1 AYUDANTE) (Instalaciones)</t>
  </si>
  <si>
    <t>CUADRILLA DD TIPO 1 (1 OFICIAL + 1 AYUDANTE) (Carpinteria)</t>
  </si>
  <si>
    <t>CUADRILLA EE TIPO 1 (1 OFICIAL + 1 AYUDANTE) (Dry Wall)</t>
  </si>
  <si>
    <t>REND</t>
  </si>
  <si>
    <t>Herramienta</t>
  </si>
  <si>
    <t>INSUMO</t>
  </si>
  <si>
    <t>Valor estimado de la Obra (Costo Directo).</t>
  </si>
  <si>
    <t>Valor</t>
  </si>
  <si>
    <t>Plazo estimado de ejecución.</t>
  </si>
  <si>
    <t>Meses</t>
  </si>
  <si>
    <t>CAPITULO</t>
  </si>
  <si>
    <t>TIPO DE GASTO</t>
  </si>
  <si>
    <t>CANTIDAD.</t>
  </si>
  <si>
    <t>DEDICACION</t>
  </si>
  <si>
    <t>VLOR UNITARIO (mes)</t>
  </si>
  <si>
    <t>SUMA</t>
  </si>
  <si>
    <t>PORCENTAJE</t>
  </si>
  <si>
    <t>GASTOS GENERALES.</t>
  </si>
  <si>
    <t>MANO DE OBRA Y GASTOS DE OFICINA</t>
  </si>
  <si>
    <t xml:space="preserve">Ingeniero Director </t>
  </si>
  <si>
    <t>Un</t>
  </si>
  <si>
    <t xml:space="preserve">Ingeniero Residente </t>
  </si>
  <si>
    <t xml:space="preserve">Maestro de Obra </t>
  </si>
  <si>
    <t>Residente de Salud Ocupacional</t>
  </si>
  <si>
    <t xml:space="preserve">Almacenista </t>
  </si>
  <si>
    <t>Contador</t>
  </si>
  <si>
    <t>Mes</t>
  </si>
  <si>
    <t>Plan de Salud ocupacional y seguridad industrial</t>
  </si>
  <si>
    <t>Sistema de gestion ambiental</t>
  </si>
  <si>
    <t>Costos financiero</t>
  </si>
  <si>
    <t>GASTOS INDIRECTOS.</t>
  </si>
  <si>
    <t>LEGALIZACION.</t>
  </si>
  <si>
    <t>POLIZAS</t>
  </si>
  <si>
    <t>Anticipo</t>
  </si>
  <si>
    <t>Cumplimiento</t>
  </si>
  <si>
    <t>Estabilidad</t>
  </si>
  <si>
    <t>IMPUESTOS Y CONTRIBUCIONES</t>
  </si>
  <si>
    <t xml:space="preserve">Contribuación Especial </t>
  </si>
  <si>
    <t>Gasto bancarios4x1000 y retiros</t>
  </si>
  <si>
    <t>TOTAL GASTOS INDIRECTOS DE ADMINISTRACION.</t>
  </si>
  <si>
    <t>UTILIDAD:</t>
  </si>
  <si>
    <t>I28</t>
  </si>
  <si>
    <t>CUADRILLA AA TIPO 2 (1 OFICIAL + 2 AYUDANTE) (Albañileria)</t>
  </si>
  <si>
    <t>CUADRILLA BB TIPO 2 (1 OFICIAL + 2 AYUDANTE) (Instalaciones)</t>
  </si>
  <si>
    <t>CUADRILLA CC TIPO 2 (1 OFICIAL + 2 AYUDANTE) (Pintura)</t>
  </si>
  <si>
    <t>CUADRILLA DD TIPO 2 (1 OFICIAL + 2 AYUDANTE) (Carpinteria)</t>
  </si>
  <si>
    <t>CUADRILLA EE TIPO 2 (1 OFICIAL + 2 AYUDANTE) (Dry Wall)</t>
  </si>
  <si>
    <t>CUADRILLA FF TIPO 2 (1 OFICIAL + 2 AYUDANTE) (Electricas)</t>
  </si>
  <si>
    <t>CUADRILLA GG TIPO 2 (1 OFICIAL + 2 AYUDANTE) (Alumbrado Publico)</t>
  </si>
  <si>
    <t>CUADRILLA AA TIPO 3 (1 OFICIAL + 3 AYUDANTE) (Albañileria)</t>
  </si>
  <si>
    <t>CUADRILLA BB TIPO 3 (1 OFICIAL + 3 AYUDANTE) (Instalaciones)</t>
  </si>
  <si>
    <t>CUADRILLA DD TIPO 3 (1 OFICIAL + 3 AYUDANTE) (Carpinteria)</t>
  </si>
  <si>
    <t>CUADRILLA EE TIPO 3 (1 OFICIAL + 3 AYUDANTE) (Dry Wall)</t>
  </si>
  <si>
    <t>CUADRILLA FF TIPO 3 (1 OFICIAL + 3 AYUDANTE) (Electricas)</t>
  </si>
  <si>
    <t>CUADRILLA GG TIPO 3 (1 OFICIAL + 3 AYUDANTE) (Alumbrado Publico)</t>
  </si>
  <si>
    <t>CUADRILLA AA TIPO 4 (1 OFICIAL + 4 AYUDANTE) (Albañileria)</t>
  </si>
  <si>
    <t>CUADRILLA BB TIPO 4 (1 OFICIAL + 4 AYUDANTE) (Instalaciones)</t>
  </si>
  <si>
    <t>CUADRILLA DD TIPO 4 (1 OFICIAL + 4 AYUDANTE) (Carpinteria)</t>
  </si>
  <si>
    <t>CUADRILLA AA TIPO 5 (1 OFICIAL + 5 AYUDANTE) (Albañileria)</t>
  </si>
  <si>
    <t>CUADRILLA BB TIPO 5 (1 OFICIAL + 5 AYUDANTE) (Instalaciones)</t>
  </si>
  <si>
    <t>CUADRILLA FF TIPO 5 (1 OFICIAL + 5 AYUDANTE) (Electricas)</t>
  </si>
  <si>
    <t>CUADRILLA GG TIPO 5 (1 OFICIAL + 5 AYUDANTE) (Alumbrado Publico)</t>
  </si>
  <si>
    <t>CUADRILLA AA TIPO 6 (1 OFICIAL + 6 AYUDANTE) (Albañileria)</t>
  </si>
  <si>
    <t>CUADRILLA BB TIPO 6 (1 OFICIAL + 6 AYUDANTE) (Instalaciones)</t>
  </si>
  <si>
    <t>CUADRILLA GG TIPO 6 (1 OFICIAL + 6 AYUDANTE) (Alumbrado Publico)</t>
  </si>
  <si>
    <t>I30</t>
  </si>
  <si>
    <t>I31</t>
  </si>
  <si>
    <t>I32</t>
  </si>
  <si>
    <t>I33</t>
  </si>
  <si>
    <t>I34</t>
  </si>
  <si>
    <t>I37</t>
  </si>
  <si>
    <t>I38</t>
  </si>
  <si>
    <t>I39</t>
  </si>
  <si>
    <t>I43</t>
  </si>
  <si>
    <t>I45</t>
  </si>
  <si>
    <t>I47</t>
  </si>
  <si>
    <t>I48</t>
  </si>
  <si>
    <t>I49</t>
  </si>
  <si>
    <t>I50</t>
  </si>
  <si>
    <t>I51</t>
  </si>
  <si>
    <t>I52</t>
  </si>
  <si>
    <t>I55</t>
  </si>
  <si>
    <t>I58</t>
  </si>
  <si>
    <t>I59</t>
  </si>
  <si>
    <t>I60</t>
  </si>
  <si>
    <t>I61</t>
  </si>
  <si>
    <t>I62</t>
  </si>
  <si>
    <t>I63</t>
  </si>
  <si>
    <t>CODIGO</t>
  </si>
  <si>
    <t>AGUA M3</t>
  </si>
  <si>
    <t>AGUA LITRO</t>
  </si>
  <si>
    <t>ALAMBRE NEGRO NO. 18</t>
  </si>
  <si>
    <t xml:space="preserve">GRAFIL 5.5 MM </t>
  </si>
  <si>
    <t>MALLA ELECTROSOLDADA M-084  Q-2  4 MM  15 X 15 CM.</t>
  </si>
  <si>
    <t>MALLA ELECTROSOLDADA M-106  Q-3  4.5 MM 15 X 15 CM.</t>
  </si>
  <si>
    <t xml:space="preserve">MALLA ELECTROSOLDADA M-159  Q-4  5.5 MM 15 X 15 CM. </t>
  </si>
  <si>
    <t>MALLA ELECTROSOLDADA M-188. Q-5  6.0MM  15 X 15CM.</t>
  </si>
  <si>
    <t>MALLA ELECTROSOLDADA M-221  Q-6  6.5 MM  15 X 15 CM.</t>
  </si>
  <si>
    <t>GANCHO DE AGARRE DE 5/8" DE FY 420 MPA</t>
  </si>
  <si>
    <t>ESCALONES EN 3/8 DE FY 420 MPA</t>
  </si>
  <si>
    <t>ARO-TAPA HD DE 0,60 M SELLO ELASTICO- LLAVE-ANTIRUIDO</t>
  </si>
  <si>
    <t>ARO-TAPA HD DE 0,58 M SELLO ELASTICO- LLAVE-ANTIRUIDO</t>
  </si>
  <si>
    <t>TAPA D 0.58 M EN POLIPROPILENO RECICLADO Y ARO EN HF</t>
  </si>
  <si>
    <t>ANCLAJES 1/2" X 8" (INCLUYE PERFORACIÓN Y ADHESIVO EPÓXICO)</t>
  </si>
  <si>
    <t>ACCESORIOS PARA CONECTAR VÁLVULA ORINAL MEDIANO TIPO DOCOL REF. 4 AA TCDO1 O SIMILAR</t>
  </si>
  <si>
    <t>CEPILLERO EN PORCELANA TIPO ELITE DE CORONA REF. 06150100-1 O SIMILAR.</t>
  </si>
  <si>
    <t>CEPILLERO EN PORCELANA TIPO ESPACIO DE CORONA REF. 04250100-1 O SIMILAR.</t>
  </si>
  <si>
    <t>CONJUNTO SANITARIO TIPO MONTECARLO ELONGADO COLOR BLANCO REF. 02641100-1 DE CORONA O SIMILAR (INCLUYE SANITARIO ONE PIECE, TAPA, GRIFERIA, ACCESORIOS DE CONEXIÓN E INSTALACIÓN.)</t>
  </si>
  <si>
    <t>DUCHA MEZCLADORA CROMADA 8" TIPO GALAXIA DE GRIVAL SIN SALIDA BAÑERA REF. 50400001 O SIMILAR (INCLUYE UNIVERSAL, MEZCLADOR Y REGADERA)</t>
  </si>
  <si>
    <t>DUCHA ANTIVANDÁLICA CON REGADERA TUBULAR REF: 754000001 CORONA O SIMILAR</t>
  </si>
  <si>
    <t>DUCHA SENCILLA GALAXIA REF. 50430001 TIPO GRIVAL O SIMILAR. (INCLUYE UNIVERSAL Y REGADERA)</t>
  </si>
  <si>
    <t>GANCHOS  EN PORCELANA TIPO ELITE REF. 06170100-1 DE CORONA O SIMILAR. (JUEGO DE 2 UND)</t>
  </si>
  <si>
    <t>GANCHOS  EN PORCELANA TIPO ESPACIO REF. 04270100-1 DE CORONA O SIMILAR. (JUEGO DE 2 UND)</t>
  </si>
  <si>
    <t>JABONERA DUCHA EN PORCELANA TIPO ELITE REF. 06110100-1 DE CORONA O SIMILAR.</t>
  </si>
  <si>
    <t>JABONERA DUCHA EN PORCELANA TIPO ESPACIO REF. 04210100-1 DE CORONA O SIMILAR.</t>
  </si>
  <si>
    <t>JABONERA LAVAMANOS EN PORCELANA TIPO ELITE REF. 06130100-1 DE CORONA O SIMILAR.</t>
  </si>
  <si>
    <t>JABONERA LAVAMANOS EN PORCELANA TIPO ESPACIO REF. 04230100-1 DE CORONA O SIMILAR.</t>
  </si>
  <si>
    <t>JUEGO INCRUSTACIONES X 6 UND TIPO ELITE PORCELANA DE CORONA REF.06610100-1 O SIMILAR (PAPELERA, JABONERA LAVAMANOS, 2 GANCHOS, CEPILLERA, JABONERA DUCHA Y TOALLERO).</t>
  </si>
  <si>
    <t>JUEGO INCRUSTACIONES X 4 UND TIPO PORCELANA DE CORONA-1 O SIMILAR (JABONERA LAVAMANOS, 2 GANCHOS, CEPILLERA, JABONERA DUCHA Y TOALLERO).</t>
  </si>
  <si>
    <t>JUEGO INCRUSTACIONES X 6 UND TIPO ESPACIO PORCELANA DE CORONA REF.04400100-1 O SIMILAR (PAPELERA, JABONERA LAVAMANOS, 2 GANCHOS, CEPILLERA, JABONERA DUCHA Y TOALLERO).</t>
  </si>
  <si>
    <t>KIT GRIFERIA LAVAPLATOS SENCILLO GALAXIA CROMO REF. 50960 GRIVAL O SIMILAR (INCLUYE SIFON EN P, CANASTILLA 4" Y GRIVALFLEX)</t>
  </si>
  <si>
    <t>LAVAMANOS SOBREPONER LINEA MARSELLA COLOR BLANCO DE CORONA REF. .13011000 O SIMILAR.</t>
  </si>
  <si>
    <t>LAVAMANOS SOBREPONER LINEA STILO COLOR BLANCO DE CORONA REF. 072591001 O SIMILAR.</t>
  </si>
  <si>
    <t>LAVAMANOS NOVARA DE SOBREPONER (INCLUYE ACCESORIOS) TIPO CORONA  O SIMILAR.</t>
  </si>
  <si>
    <t>LAVAPLATOS DE EMPOTRAR DOBLE EN ACERO INOXIDABLE - TIPO SOCODA O SIMILAR - DIMENSIONES 81 X 51 CM.</t>
  </si>
  <si>
    <t>LAVAPLATOS DE EMPOTRAR EN ACERO INOXIDABLE - TIPO SOCODA O SIMILAR - DIMENSIONES 45 X 49 CM.</t>
  </si>
  <si>
    <t xml:space="preserve">ORINAL TIPO GOTTA BAJO CONSUMO 0,5 LPF SIFON OCULTO TIPO + GRIFERIA TIPO PUSH ANTIVANDALICA,  CORONA O SIMILAR </t>
  </si>
  <si>
    <t>PAPELERA EN PORCELANA TIPO ELITE REF. 06140100-1 DE CORONA O SIMILAR.</t>
  </si>
  <si>
    <t>PAPELERA EN PORCELANA TIPO ESPACIO REF. 04240100-1 TIPO CORONA O SIMILAR.</t>
  </si>
  <si>
    <t>SECADOR ELECTRICO PARA MANOS LIBRES EN ACERO INOXIDABLE 304 SATINADO TIPO ACCESORIOS &amp; ACABADOS REF. 1 AA 1318 O SIMILAR.</t>
  </si>
  <si>
    <t>SIFON P PARA ORINAL SANTA FÉ TIPO GRIVAL REF.. 93301 O SIMILAR</t>
  </si>
  <si>
    <t>TOALLERO EN PORCELANA TIPO ELITE REF. 09190100-1 DE CORONA O SIMILAR.</t>
  </si>
  <si>
    <t>TOALLERO EN PORCELANA TIPO ESPACIO REF. 04290100-1 DE CORONA O SIMILAR.</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</si>
  <si>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</si>
  <si>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</si>
  <si>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</si>
  <si>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PUERTA DOBLE VIDRIO TEMPLADO 10 MM CON ZOCALO EN ALUMINIO CON BISAGRAS DE PISO NEUMATICAS, CON CERRADURAS Y MANIJAS. INCLUYE EL SUMINISTRO DE TODOS LOS ACCESORIOS REQUERIDOS PARA EL CORRECTO MONTAJE. SEGUN DETALLE. (SUMINISTRO E INSTALACIÓN).</t>
  </si>
  <si>
    <t>PUERTA DUCHA ACRILICO (INCLUYE MARCO EN ALUMINIO ANODIZADO, PASADOR Y TOALLERO) A TODO COSTO</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</si>
  <si>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</si>
  <si>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PUERTA EN VIDRIO TEMPLADO 10 MM CON ZOCALO EN ALUMINIO CON BISAGRAS DE PISO NEUMATICAS, CON CERRADURA Y MANIJA (HOJA SENCILLA). INCLUYE EL SUMINISTRO DE TODOS LOS ACCESORIOS REQUERIDOS PARA EL CORRECTO MONTAJE. SEGUN DETALLE. (SUMINISTRO E INSTALACIÓN).</t>
  </si>
  <si>
    <t>PUERTA EN VIDRIO TEMPLADO 10 MM CON ZOCALO EN ALUMINIO DE PIVOTE Y PELICULA TIPO SANT BLASTING, CON CERRADURA Y MANIJA (HOJA SENCILLA). INCLUYE EL SUMINISTRO DE TODOS LOS ACCESORIOS REQUERIDOS PARA EL CORRECTO MONTAJE. SEGUN DETALLE. (SUMINISTRO E INSTALACIÓN).</t>
  </si>
  <si>
    <t>PUERTA EN VIDRIO TEMPLADO 10 MM CON ZOCALO EN ALUMINIO DE PIVOTE, CON CERRADURA Y MANIJA (HOJA SENCILLA). INCLUYE EL SUMINISTRO DE TODOS LOS ACCESORIOS REQUERIDOS PARA EL CORRECTO MONTAJE. SEGUN DETALLE. (SUMINISTRO E INSTALACIÓN).</t>
  </si>
  <si>
    <t>SUMINISTRO E INSTALACION DE ESPEJO   4 MM. BISELADO Y PULIDO EN CUATRO LADOS. (INCLUYE ELEMENTOS DE FIJACIÓN AL MURO).</t>
  </si>
  <si>
    <t>SUMINISTRO E INSTALACION DE ESPEJO  6 MM. SIN BISELAR Y SIN MARCO. (INCLUYE ELEMENTOS DE FIJACIÓN AL MURO).</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</si>
  <si>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</si>
  <si>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VENTANERIA APOYADA EN PERFILERIA DE ALUMINIO ANODIZADO COLOR NATURAL Y CUERPO CORREDIZO+ VIDRIO LAMINADO DE4+5 (INCLUYE EL SUMINISTRO DE TODOS LOS ACCESORIOS REQUERIDOS PARA EL CORRECTO MONTAJE).</t>
  </si>
  <si>
    <t>VENTANERIA APOYADA EN PERFILERIA DE ALUMINIO ANODIZADO COLOR NATURAL Y REJILLA SUPERIOR EN ALUMINO+ VIDRIO LAMINADO DE4+5 (INCLUYE EL SUMINISTRO DE TODOS LOS ACCESORIOS REQUERIDOS PARA EL CORRECTO MONTAJE).</t>
  </si>
  <si>
    <t>VENTANERIA APOYADA EN PERFILERIA DE ALUMINIO ANODIZADO COLOR NATURAL + VIDRIO LAMINADO DE4+5 (INCLUYE EL SUMINISTRO DE TODOS LOS ACCESORIOS REQUERIDOS PARA EL CORRECTO MONTAJE).</t>
  </si>
  <si>
    <t>VENTANERIA APOYADA EN PERFILERIA DE ALUMINIO ANODIZADO COLOR NATURAL +REJILLA SUPERIOR Y CUERPOS CORREDIZOS VIDRIO LAMINADO DE4+5 (INCLUYE EL SUMINISTRO DE TODOS LOS ACCESORIOS REQUERIDOS PARA EL CORRECTO MONTAJE).</t>
  </si>
  <si>
    <t>VENTANERIA APOYADA EN PERFILERIA DE ALUMINIO ANODIZADO COLOR NATURAL, ESTRUCTURA METALICA+ VIDRIO LAMINADO DE4+5 (INCLUYE EL SUMINISTRO DE TODOS LOS ACCESORIOS REQUERIDOS PARA EL CORRECTO MONTAJE).</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</si>
  <si>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</si>
  <si>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</si>
  <si>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</si>
  <si>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</si>
  <si>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</si>
  <si>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</si>
  <si>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</si>
  <si>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ANGULO  HIERRO 3/4" X 1/8"</t>
  </si>
  <si>
    <t>ESCALERA DE GATO EN "C" DE 6 PASOS EN TUBERIA AGUA NEGRA 3/4" TIPO COLMENA O SIMILAR. SUMINISTRO E INSTALACIÓN A TODO COSTO.</t>
  </si>
  <si>
    <t>ESCALERA METALICA TIPO CANASTA ACERO 3/4" Y 5/8"  DE 90 KILOGRAMOS (SEGUN DETALLE PLANO) A TODO COSTO. PARA TANQUE DE AGUA.</t>
  </si>
  <si>
    <t>LAMINA GALVANIZADA CAL. 20 TIPO ACESCO O SIMILAR.</t>
  </si>
  <si>
    <t>MARCO Y TAPA CAJA INSPECCION DE 0.30 X 0.30 M. (MARCO EN ANGULO 1 1/2 X 1 1/2 * 1/8", TAPA REFORZADA EN PLATINA DE 2 * 1/8" CON PARRILLA EN VARILLA 3/8 CADA 10 CM.).</t>
  </si>
  <si>
    <t>MARCO Y TAPA CAJA INSPECCION DE 0.40 X 0.40 M. (MARCO EN ANGULO 1 1/2 X 1 1/2 * 1/8", TAPA REFORZADA EN PLATINA DE 2 * 1/8" CON PARRILLA EN VARILLA 3/8 CADA 10 CM.).</t>
  </si>
  <si>
    <t>MARCO Y TAPA CAJA INSPECCION DE 1.00 X 1.00 M. (MARCO EN ANGULO 2 1/2 X 2 1/2 * 3/16", TAPA REFORZADA EN PLATINA DE 3 * 3/16" CON PARRILLA EN VARILLA 3/8 CADA 10 CM.).</t>
  </si>
  <si>
    <t>MARCO Y TAPA CAJA INSPECCION SEGÚN NORMA CS 274 DE 0.72 X 0.72 M. (MARCO EN ANGULO 2 1/2 X 2 1/2 * 3/16", TAPA REFORZADA EN PLATINA DE 2 1/2 * 3/16" CON PARRILLA EN VARILLA 3/8 CADA 10 CM.).</t>
  </si>
  <si>
    <t>MARCO Y TAPA CAJA INSPECCION SEGÚN NORMA CS 275 DE 0.805 X 1.305 M. (MARCO EN ANGULO 2 1/2 X 2 1/2 * 3/16", TAPA REFORZADA EN PLATINA DE 2 1/2 * 3/16" CON PARRILLA EN VARILLA 1/2" CADA 10 CM.).</t>
  </si>
  <si>
    <t>MARCO Y TAPA CAJA INSPECCION SEGÚN NORMA CS 276-2 DE 1.305 X 1.61 M. (MARCO EN ANGULO 2 1/2 X 2 1/2 * 3/16", TAPA REFORZADA EN PLATINA DE 2 1/2 * 3/16" CON PARRILLA EN VARILLA 1/2" CADA 10 CM.).</t>
  </si>
  <si>
    <t>MARCO Y TAPA CAJA INSPECCION SEGÚN NORMA CS 280-3 CON DIAMETRO DE 0.685 M. INCLUYE CONCRETO DE 4.000 PSI.</t>
  </si>
  <si>
    <t>PLATINA  2'' X 1/4''</t>
  </si>
  <si>
    <t>PLATINA SOPORTE 3 MM</t>
  </si>
  <si>
    <t>PUERTA CABINAS SANITARIAS SISTEMA CANTILIVER EN ACERO INOXIDABLE CAL. 18. SEGÚN DETALLE. INCLUYE SUMINISTRO, INSTALACIÓN, PASADOR DE CIERRE.</t>
  </si>
  <si>
    <t>PUERTA CABINAS SANITARIAS SISTEMA CANTILIVER EN ACERO INOXIDABLE CAL. 20. SEGÚN DETALLE. INCLUYE SUMINISTRO, INSTALACIÓN, PASADOR DE CIERRE .</t>
  </si>
  <si>
    <t>PUERTA ACERO INOXIDABLE CAL. 20. SEGÚN DETALLE. INCLUYE SUMINISTRO E INSTALACIÓN .</t>
  </si>
  <si>
    <t xml:space="preserve">PUERTA CABINAS SANITARIAS SISTEMA CANTILIVER EN LÁMINA GALVANIZADA CAL. 18 ENTAMBORADA. TIPO GRIJALBA O SIMILAR. INCLUYE PINTURA ELECTROSTATICA COLOR GRIS PLATA, SUMINISTRO, INSTALACIÓN, MARCO, CHAPETAS, PASADOR DE CIERRE Y PLATINAS SEGÚN DETALLE. </t>
  </si>
  <si>
    <t xml:space="preserve">PUERTA CABINAS SANITARIAS SISTEMA CANTILIVER EN LÁMINA GALVANIZADA CAL. 20 ENTAMBORADA. TIPO GRIJALBA O SIMILAR. INCLUYE PINTURA ELECTROSTATICA COLOR GRIS PLATA, SUMINISTRO, INSTALACIÓN, MARCO, CHAPETAS, PASADOR DE CIERRE Y PLATINAS SEGÚN DETALLE. </t>
  </si>
  <si>
    <t>REJILLA CUNETA METALICA (A = 0.50 M) MARCO CONTRAMARCO EN ANGULO DE 1 1/2 X 3/16 CELOSIAS EN PLATINA DE 1/4 X 3/16 ACERO A36 CON ANTICORROSIVO Y PINTURA NEGRO MATE.</t>
  </si>
  <si>
    <t>TAPA EN LÁMINA DE ALFAJOR 6MM  0.80*0.80 M. MARCO EN ÁNGULO DE 2 X 1/8". (INCLUYE GANCHO EN ACERO Y MARCO) SEGÚN DISEÑO. SUMINISTRO E INSTALACIÓN.</t>
  </si>
  <si>
    <t>TAPA EN LÁMINA DE ALFAJOR 6MM 1.00*1.00 M. MARCO EN ÁNGULO DE 2 X 1/8". (INCLUYE GANCHO EN ACERO Y MARCO) SEGÚN DISEÑO. SUMINISTRO E INSTALACIÓN.</t>
  </si>
  <si>
    <t>PLATINA 80X80 DE 1/16 "</t>
  </si>
  <si>
    <t>BARRA ANTIPANICO HORIZONTAL SOLO SALIDA - TIPO AZBE REF. B0950 O SIMILAR.</t>
  </si>
  <si>
    <t>CERRADURA BELL WOOD POMO MADERA - ALCOBA TIPO SCHALAGE REF. A50WS O SIMILAR. ACABADO SEGÚN DISEÑO.</t>
  </si>
  <si>
    <t>CERRADURA BELL WOOD POMO MADERA - BAÑO TIPO SCHALAGE REF. A40S O SIMILAR. ACABADO SEGÚN DISEÑO.</t>
  </si>
  <si>
    <t>CERRADURA BELL WOOD POMO MADERA - ENTRADA TIPO SCHALAGE REF. A80PD O SIMILAR. ACABADO SEGÚN DISEÑO.</t>
  </si>
  <si>
    <t>CERRADURA CERROJO DOBLE LLAVE - TIPO SCHALAGE REF. B362PX O SIMILAR. ACABADO SEGÚN DISEÑO.</t>
  </si>
  <si>
    <t>CERRADURA CERROJO LLAVE VOLTEADOR - TIPO SCHALAGE REF. B360PX O SIMILAR. ACABADO SEGÚN DISEÑO.</t>
  </si>
  <si>
    <t>CERRADURA ORBIT POMO METALICO - ALCOBA TIPO SCHALAGE REF. A50PD O SIMILAR. ACABADO SEGÚN DISEÑO.</t>
  </si>
  <si>
    <t>CERRADURA ORBIT POMO METALICO - BAÑO TIPO SCHALAGE REF. A40S O SIMILAR. ACABADO SEGÚN DISEÑO.</t>
  </si>
  <si>
    <t>CERRADURA ORBIT POMO METALICO - ENTRADA TIPO SCHALAGE REF. A80PD O SIMILAR. ACABADO SEGÚN DISEÑO.</t>
  </si>
  <si>
    <t>MANILLA Y CILINDRO EXTERIOR PARA BARRA ANTIPANICO HORIZONTAL - TIPO AZBE REF. 9510M O SIMILAR.</t>
  </si>
  <si>
    <t>CERRADURA ENTRADA PRINCIPAL  - TIPO SCHALAGE REF. H387  O SIMILAR. ACABADO SEGÚN DISEÑO.</t>
  </si>
  <si>
    <t>GROUTING 17.5 MPA</t>
  </si>
  <si>
    <t>CABALLETE LISO TEJA TIPO CINDULIT / CINDURIB  L=3.05 M. O SIMILAR.  COLOR VERDE, AZUL O ROJO SEGÚN DISEÑO.</t>
  </si>
  <si>
    <t>FACHADA F MULTIPANEL 300FS TIPO HUNTER DOUGLAS ALUZINC 0,6 MM Y ALUMINIO 0,7 MM. O SIMILAR</t>
  </si>
  <si>
    <t>LIMAHOYA LISA TEJA TIPO CINDULIT / CINDURIB  L=3.05 M. O SIMILAR. COLOR VERDE, AZUL O ROJO SEGÚN DISEÑO.</t>
  </si>
  <si>
    <t>PERFIL ACERO ESTRUCTURAL PHR ASTM A500 GRADO 50 - TIPO ACESCO O SIMILAR</t>
  </si>
  <si>
    <t>TEJA TERMOACUSTICA TIPO CINDURIB O SIMILAR A=0.78 M. E = 0.35 MM. COLOR VERDE, AZUL O ROJO SEGÚN DISEÑO.</t>
  </si>
  <si>
    <t>TEJA TRASLUCIDA TIPO CINDURIB  A=0.78 M E=0.35 MM O SIMILAR. CRISTAL O OPAL  SEGÚN DISEÑO.</t>
  </si>
  <si>
    <t>TEJA TERMOACUSTICA TIPO CINDULIT 180 O SIMILAR A=0.78 M. E = 0.35 MM. COLOR VERDE, AZUL O ROJO SEGÚN DISEÑO.</t>
  </si>
  <si>
    <t xml:space="preserve">TORNILLO AUTOPERFORANTE TEJA TIPO CINDU O SIMILAR. DIAM. 2 1/2". </t>
  </si>
  <si>
    <t>TORNILLO AUTOPERFORANTE TEJA TIPO CINDU O SIMILAR. DIAM. 3/4".</t>
  </si>
  <si>
    <t>CINTA MALLA DE FIBRA DE VIDRIO ( 90 M. )</t>
  </si>
  <si>
    <t>PERFIL OMEGA CAL 26 - 2.44 M.</t>
  </si>
  <si>
    <t>PLACA YESO TIPO GYPLAC ESTANDAR 1/2" (12.7 MM) DE 1.22 X 2.44 MM. O SIMILAR.</t>
  </si>
  <si>
    <t xml:space="preserve">PLACA YESO TIPO GYPLAC R.H. 1/2" (12.7 MM) DE 1.22 X 2.44 MM. O SIMILAR. </t>
  </si>
  <si>
    <t>SUPERBOARD  ( 2.44 X 1.22 )  E= 6 MM</t>
  </si>
  <si>
    <t>SUPERBOARD  ( 2.44 X 1.22 )  E= 8 MM</t>
  </si>
  <si>
    <t>TORNILLO AUTOPERFORANTE YESO 6 X1</t>
  </si>
  <si>
    <t>TORNILLO PTA BROCA EXTRAPL. EST 8 X 1/2" ( 13MM )</t>
  </si>
  <si>
    <t>PERFIL METALICO CAL 12 - 2,5MM. - 2,44M.</t>
  </si>
  <si>
    <t>COMPRESOR (BARRIDO Y/O SOPLADO DE LA SUPERFICIE PAVIMENTO)</t>
  </si>
  <si>
    <t>EQUIPO BASICO ( CONSTRUCCIÓN )</t>
  </si>
  <si>
    <t>EQUIPO BASICO ( HERRAMIENTA MENOR )</t>
  </si>
  <si>
    <t>VIBROCOMPACTADOR MANUAL SALTARÍN</t>
  </si>
  <si>
    <t>VOLQUETA  6M3 (CARGUE A MANO) RETIRO INTERNO</t>
  </si>
  <si>
    <t>VOLQUETA  6M3 (CARGUE A MECANICO) RETIRO INTERNO</t>
  </si>
  <si>
    <t>CORTADORA CON DISCO DIAMANTADO (INCLUYE OPERARIO)</t>
  </si>
  <si>
    <t>TABLERO  1.40 X 0,70</t>
  </si>
  <si>
    <t>EXPLOSIVOS (INCLUYE PERFORACIÓN, ESTOPINES, CORDON DETONANTE, MECHA LENTA Y DINAMITA)</t>
  </si>
  <si>
    <t>COMPRESOR 175 Q 2 MARTILLOS</t>
  </si>
  <si>
    <t>MIXER DE 6 M3 CONCRETO PREMEZCLADO</t>
  </si>
  <si>
    <t>BLOQUE (GALLETA) PARA POSTENSADO 12 TORONES N° 15 E= 75 MM D=170MM</t>
  </si>
  <si>
    <t>TORON N°15  GRADO 1860 D =0,6"</t>
  </si>
  <si>
    <t>DUCTO METALICO D = 87 MM PARA CLABLE</t>
  </si>
  <si>
    <t>PLACA DE 270MM X270 MM X 40 MM</t>
  </si>
  <si>
    <t>TROMPETA LONG 460 MM D1=118 MM D2 = 87 MM</t>
  </si>
  <si>
    <t>RANA COMPACTADORA (INCLUYE COMBUSTIBLE)</t>
  </si>
  <si>
    <t>EMULSION ASFALTICA TIPO CRL-1</t>
  </si>
  <si>
    <t>PASTO KIKUYO (CORTADO)</t>
  </si>
  <si>
    <t>GRAMA TIPO BERMUDA GRASS</t>
  </si>
  <si>
    <t>ALFALISTO BLANCO O SIMILAR</t>
  </si>
  <si>
    <t>ALFALISTO GRIS O SIMILAR.</t>
  </si>
  <si>
    <t>ALFALISTOPLUS O SIMILAR.</t>
  </si>
  <si>
    <t>BROCA PARA MURO 5/8" X 8"</t>
  </si>
  <si>
    <t>CINTA DE DEMARCACION * 10 M.</t>
  </si>
  <si>
    <t>GRAVILLA MONA ( 25 KILOS )</t>
  </si>
  <si>
    <t>PABMERIL PLIEGO 9" X 11"</t>
  </si>
  <si>
    <t>PLACA DE IDENTIFICACION EN ALUMINIO ALTO RELIEVE DE 12 X 5 CM. SEGÚN NORMA CS 278-1</t>
  </si>
  <si>
    <t>PLASTOCRETE DM DE SIKA IMPERMEABILIZANTE PARA CONCRETOS O SIMILAR.</t>
  </si>
  <si>
    <t>POLIETILENO NO. 6</t>
  </si>
  <si>
    <t>SIKA-1 IMPERMEABILIZANTE INTEGRAL MORTEROS O SIMILAR.</t>
  </si>
  <si>
    <t>SIKADUR -42  ANCLAJE O SIMILAR.</t>
  </si>
  <si>
    <t>SIKADUR PANEL O SIMILAR.</t>
  </si>
  <si>
    <t>SIKAFLEX 1A TUBO 305 CC O SIMILAR.</t>
  </si>
  <si>
    <t>SIKAFLEX PRO 3 WF TUBO 600 CC O SIMILAR.</t>
  </si>
  <si>
    <t>SILICONA TUBO 280 ML</t>
  </si>
  <si>
    <t>SOLDADURA DE ESTAÑO 60-40 250GR 1/16"  (1.6 MM)</t>
  </si>
  <si>
    <t>SOLDADURA ELECTRICA TIPO WESTARCO SUPER E- 6013  DE 1/8 O SIMILAR.</t>
  </si>
  <si>
    <t>FIBRA PARA CERRAMIENTO PROVISIONAL H=2,1M</t>
  </si>
  <si>
    <t>ARO-TAPA HFDE 0.60X 100 KG</t>
  </si>
  <si>
    <t>CASETON DE GUADUA 80 X 27 CM. ( PLACA H=0.35 M. )</t>
  </si>
  <si>
    <t>CASETON DE GUADUA 80 X 32 CM. ( PLACA H=0.40 M.)</t>
  </si>
  <si>
    <t>CASETON DE GUADUA 80 X 37 CM. ( PLACA H=0.45 M.)</t>
  </si>
  <si>
    <t>CASETON DE GUADUA 80 X 42 CM. ( PLACA H=0.50 M.)</t>
  </si>
  <si>
    <t xml:space="preserve">CERCHA METALICA L=3 M. </t>
  </si>
  <si>
    <t>PARAL CORTO 1.50 A 2.50 M</t>
  </si>
  <si>
    <t>PARAL EXTRALARGO 3.00 A 4.50 M</t>
  </si>
  <si>
    <t>PARAL LARGO 2.00 A 3.50 M</t>
  </si>
  <si>
    <t>PELDAÑOS  EN 3/4 DE FC=420 MPA INCLUYE PERFORACION Y ANCLAJE</t>
  </si>
  <si>
    <t>GEODREN PLANAR 0,5 M. PAVCO O SIMILAR</t>
  </si>
  <si>
    <t>GEODREN PLANAR 1,0 M. PAVCO O SIMILAR</t>
  </si>
  <si>
    <t>GEODREN VIAL TB 100 MM. 1,0 M. PAVCO O SIMILAR</t>
  </si>
  <si>
    <t>GEODREN VIAL TB 160 MM. 1,0 M. PAVCO O SIMILAR</t>
  </si>
  <si>
    <t>GEOTEXTIL NO TEJIDO  1600 PAVCO O SIMILAR</t>
  </si>
  <si>
    <t>GEOTEXTIL NO TEJIDO  3000 PAVCO O SIMILAR</t>
  </si>
  <si>
    <t>GEOTEXTIL NO TEJIDO  4000 PAVCO O SIMILAR</t>
  </si>
  <si>
    <t>IMPERMEABILIZACION TIPO MANTO MORTER PLAS AL - 300 E=3 MM O SIMILAR.</t>
  </si>
  <si>
    <t>IMPERMEABILIZACION TIPO MANTO MORTER PLAS AL - 80 E=3.5 MM O SIMILAR.</t>
  </si>
  <si>
    <t>IMPERMEABILIZACION FIBER GLASS PLAS P-3  CON REFUERZO EN POLIESTER . (REMATES, PINTURA BITUMINOSA)</t>
  </si>
  <si>
    <t>ACCESORIOS CPVC  1/2" ( CODO , UNIÓN Y TAPÓN )</t>
  </si>
  <si>
    <t>ACCESORIOS CPVC  3/4" ( CODO , UNIÓN Y TAPÓN )</t>
  </si>
  <si>
    <t>ACCESORIOS PVC-P  1 1/2"  ( CODO , UNIÓN Y TAPÓN )</t>
  </si>
  <si>
    <t>ACCESORIOS PVC-P  1 1/4" ( CODO , UNIÓN Y TAPÓN )</t>
  </si>
  <si>
    <t>ACCESORIOS PVC-P  1" ( CODO, UNIÓN Y TAPÓN )</t>
  </si>
  <si>
    <t>ACCESORIOS PVC-P  1/2" ( CODO , UNIÓN Y TAPÓN )</t>
  </si>
  <si>
    <t>ACCESORIOS PVC-P  2 1/2" ( CODO , UNIÓN Y TAPÓN )</t>
  </si>
  <si>
    <t>ACCESORIOS PVC-P  2" ( CODO , UNIÓN Y TAPÓN )</t>
  </si>
  <si>
    <t>ACCESORIOS PVC-P  3" ( CODO , UNIÓN Y TAPÓN )</t>
  </si>
  <si>
    <t>ACCESORIOS PVC-P  3/4" ( CODO , UNIÓN Y TAPÓN )</t>
  </si>
  <si>
    <t>ACCESORIOS PVC-P  4" ( CODO , UNIÓN Y TAPÓN )</t>
  </si>
  <si>
    <t>ACONDICIONADOR NOVAFORT  TARRO 500 GRS. O SIMILAR.</t>
  </si>
  <si>
    <t>ACOPLE 1/2"  PARA LAVAMANOS EN ACERO DE 40 CM.</t>
  </si>
  <si>
    <t>CAJA MEDIDOR DE AGUA 60 X 60 X 14 A TODO COSTO CON TAPA HG</t>
  </si>
  <si>
    <t>CAJA MEDIDOR DE AGUA 80 X 80 X 14 A TODO COSTO CON TAPA HG</t>
  </si>
  <si>
    <t>CHEQUE TIPO R&amp;W ROSCADO  1 1/2" REF. 236 O SIMILAR</t>
  </si>
  <si>
    <t>CHEQUE TIPO R&amp;W ROSCADO  1 1/4" REF. 236 O SIMILAR</t>
  </si>
  <si>
    <t>CHEQUE TIPO R&amp;W ROSCADO  1" REF. 236 O SIMILAR</t>
  </si>
  <si>
    <t>CHEQUE TIPO R&amp;W ROSCADO  2 1/2" REF. 236 O SIMILAR</t>
  </si>
  <si>
    <t>CHEQUE TIPO R&amp;W ROSCADO  2" REF. 236 O SIMILAR</t>
  </si>
  <si>
    <t>CHEQUE TIPO R&amp;W ROSCADO  3" REF. 236 O SIMILAR</t>
  </si>
  <si>
    <t>CHEQUE TIPO R&amp;W ROSCADO  3/4" REF. 236 O SIMILAR</t>
  </si>
  <si>
    <t>CHEQUE TIPO R&amp;W ROSCADO  4" REF. 236 O SIMILAR</t>
  </si>
  <si>
    <t>CINTA TEFLON 10 M 1/2"</t>
  </si>
  <si>
    <t>CODO 45° 1/8 CXE SANITARIO 4''</t>
  </si>
  <si>
    <t>CODO 90° 1/4 CXC SANITARIO 2''</t>
  </si>
  <si>
    <t>CODO 90° 1/4 CXC SANITARIO 3''</t>
  </si>
  <si>
    <t>CODO 90° 1/4 CXC SANITARIO 4''</t>
  </si>
  <si>
    <t>CODO 90° 1/4 CXC SANITARIO 6''</t>
  </si>
  <si>
    <t>CODO 90° 1/4 CXE SANITARIO 2''</t>
  </si>
  <si>
    <t>CODO 90° 1/4 CXE SANITARIO 3''</t>
  </si>
  <si>
    <t>CODO 90° 1/4 CXE SANITARIO 4''</t>
  </si>
  <si>
    <t>CODO 90° 1/4 CXE SANITARIO 6''</t>
  </si>
  <si>
    <t>CODO DE 11 1/4º GRAN RADIO RDE 21 PVC 10" 200PSI - UNIÓN PLATINO</t>
  </si>
  <si>
    <t>CODO DE 11 1/4º GRAN RADIO RDE 21 PVC 4" 200PSI - UNIÓN PLATINO</t>
  </si>
  <si>
    <t>CODO DE 11 1/4º GRAN RADIO RDE 21 PVC 6" 200PSI - UNIÓN PLATINO</t>
  </si>
  <si>
    <t>CODO DE 22 1/2º GRAN RADIO RDE 21 PVC 10" 200PSI - UNIÓN PLATINO</t>
  </si>
  <si>
    <t>CODO DE 22 1/2º GRAN RADIO RDE 21 PVC 4" 200PSI - UNIÓN PLATINO</t>
  </si>
  <si>
    <t>CODO DE 22 1/2º GRAN RADIO RDE 21 PVC 6" 200PSI - UNIÓN PLATINO</t>
  </si>
  <si>
    <t>CODO DE 45º GRAN RADIO RDE 21 PVC 10" 200PSI - UNIÓN PLATINO</t>
  </si>
  <si>
    <t>CODO DE 45º GRAN RADIO RDE 21 PVC 4" 200PSI - UNIÓN PLATINO</t>
  </si>
  <si>
    <t>CODO DE 45º GRAN RADIO RDE 21 PVC 6" 200PSI - UNIÓN PLATINO</t>
  </si>
  <si>
    <t>CODO DE 90º GRAN RADIO RDE 21 PVC 10" 200PSI - UNIÓN PLATINO</t>
  </si>
  <si>
    <t>CODO DE 90º GRAN RADIO RDE 21 PVC 4" 200PSI - UNIÓN PLATINO</t>
  </si>
  <si>
    <t>CODO DE 90º GRAN RADIO RDE 21 PVC 6" 200PSI - UNIÓN PLATINO</t>
  </si>
  <si>
    <t>FILTRO ANAEROBICO PREFABRICADO DE 2000 LTS. TIPO COLEMPAQUES CON TAPA Y ACCESORIOS OVOIDE - VERDE REF. 2 O SIMILAR.</t>
  </si>
  <si>
    <t>LIMPIADOR REM PVC 760 GRMS. (1/4)</t>
  </si>
  <si>
    <t>LLAVE PARA OPERAR VALVULA DE COMPUERTA ELASTICA</t>
  </si>
  <si>
    <t xml:space="preserve">MEDIDOR DE AGUA 1 1/2" VELOCIDAD CLASE C A ACCESORIOS Y ELEMENTOS DE CONECCION TODO COSTO </t>
  </si>
  <si>
    <t xml:space="preserve">MEDIDOR DE AGUA 1" VELOCIDAD CLASE C A ACCESORIOS Y ELEMENTOS DE CONECCION TODO COSTO </t>
  </si>
  <si>
    <t xml:space="preserve">MEDIDOR DE AGUA 1/2" VELOCIDAD CLASE C A ACCESORIOS Y ELEMENTOS DE CONECCION TODO COSTO </t>
  </si>
  <si>
    <t xml:space="preserve">MEDIDOR DE AGUA 3/4" VELOCIDAD CLASE C A ACCESORIOS Y ELEMENTOS DE CONECCION TODO COSTO </t>
  </si>
  <si>
    <t>REGISTRO TIPO R&amp;W - 1'' (DE CORTINA) REF. 206 O SIMILAR</t>
  </si>
  <si>
    <t>REGISTRO TIPO R&amp;W - 1 1/2''  (DE CORTINA) REF. 206 O SIMILAR</t>
  </si>
  <si>
    <t>REGISTRO TIPO R&amp;W - 1 1/4''  (DE CORTINA) REF. 206 O SIMILAR</t>
  </si>
  <si>
    <t>REGISTRO TIPO R&amp;W - 1/2''  (DE CORTINA ) REF. 206 O SIMILAR</t>
  </si>
  <si>
    <t>REGISTRO TIPO R&amp;W - 2'' (DE CORTINA) REF. 206 O SIMILAR</t>
  </si>
  <si>
    <t>REGISTRO TIPO R&amp;W - 2 1/2'' (DE CORTINA) REF. 206 O SIMILAR</t>
  </si>
  <si>
    <t>REGISTRO TIPO R&amp;W - 3'' (DE CORTINA) REF. 206 O SIMILAR</t>
  </si>
  <si>
    <t>REGISTRO TIPO R&amp;W - 3/4'' (DE CORTINA) REF. 206 O SIMILAR</t>
  </si>
  <si>
    <t>REGISTRO TIPO R&amp;W - 4'' (DE CORTINA) REF. 206 O SIMILAR</t>
  </si>
  <si>
    <t>REJILLA ALUMINIO 4" X 2" CÚPULA TRADICIONAL CON SOSCO - REF. C-4"X2" TIPO COLREJILLAS O SIMILAR</t>
  </si>
  <si>
    <t>REJILLA ALUMINIO 4" X 3" CON SOSCO ANTICUCARACHAS - REF. HA-4"X3" TIPO COLREJILLAS O SIMILAR</t>
  </si>
  <si>
    <t>REJILLA ALUMINIO 4" X 3" CON SOSCO TRADICIONAL - REF. H-4"X3" TIPO COLREJILLAS O SIMILAR</t>
  </si>
  <si>
    <t>REJILLA ALUMINIO 6" X 4" CON SOSCO ANTICUCARACHAS - REF. TA-6"X4" TIPO COLREJILLAS O SIMILAR</t>
  </si>
  <si>
    <t>REJILLA ALUMINIO 6" X 4" CÚPULA TRADICIONAL CON SOSCO - REF. C-6"X4" TIPO COLREJILLAS O SIMILAR</t>
  </si>
  <si>
    <t>REJILLA CARCAMO EN FUNDICIÓN DE HIERRO GRIS REF. CAR-30 X 50 CM. TIPO COLREJILLAS O SIMILAR</t>
  </si>
  <si>
    <t>TANQUE AGUA POTABLE PLASTICO CAP. 1.000 LTS, INCLUYE: TAPA, ACCESORIOS Y MANGUERA FLEXIBLE. A TODO COSTO.</t>
  </si>
  <si>
    <t>TANQUE AGUA POTABLE PLASTICO CAP. 20.000 LTS, INCLUYE: TAPA, ACCESORIOS Y MANGUERA FLEXIBLE. A TODO COSTO.</t>
  </si>
  <si>
    <t>TANQUE AGUA POTABLE PLASTICO CAP. 10.000 LTS, INCLUYE: TAPA, ACCESORIOS Y MANGUERA FLEXIBLE. A TODO COSTO.</t>
  </si>
  <si>
    <t>TANQUE SEPTICO INTEGRADO PREFABRICADO TIPO IMHOFF SUBTERRANEO DE 2000 LTS. TIPO COLEMPAQUES CON TAPA Y ACCESORIOS OVOIDE - VERDE REF. 2 O SIMILAR</t>
  </si>
  <si>
    <t xml:space="preserve">TEE 4"  X  3" HD EXTREMO LISO </t>
  </si>
  <si>
    <t xml:space="preserve">TEE 6"  X  4" HD EXTREMO LISO </t>
  </si>
  <si>
    <t>TRAMPA DE GRASA PLASTICA CAP.  250 LTS. TIPO COLEMPAQUES  O SIMILAR</t>
  </si>
  <si>
    <t xml:space="preserve">TUBO ACERO GALVANIZADO AGUA 1 1/2" - NIC 505 - 001  - TIPO COLMENA O SIMILAR. </t>
  </si>
  <si>
    <t xml:space="preserve">TUBO ACERO AGUA NEGRA PARA CERRAMIENTO  1 1/2" -   - TIPO COLMENA O SIMILAR. </t>
  </si>
  <si>
    <t xml:space="preserve">TUBO ACERO GALVANIZADO AGUA 1" - NIC 505 - 001  - TIPO COLMENA O SIMILAR. </t>
  </si>
  <si>
    <t xml:space="preserve">TUBO ACERO GALVANIZADO AGUA 2 1/2" - NIC 505 - 001  - TIPO COLMENA O SIMILAR. </t>
  </si>
  <si>
    <t xml:space="preserve">TUBO ACERO GALVANIZADO AGUA 2" - NIC 505 - 001  - TIPO COLMENA O SIMILAR. </t>
  </si>
  <si>
    <t xml:space="preserve">TUBO ACERO GALVANIZADO AGUA 3" - NIC 505 - 001  - TIPO COLMENA O SIMILAR. </t>
  </si>
  <si>
    <t xml:space="preserve">TUBO ACERO GALVANIZADO AGUA 3/4" - NIC 505 - 001  - TIPO COLMENA O SIMILAR. </t>
  </si>
  <si>
    <t xml:space="preserve">TUBO ACERO GALVANIZADO PRESION 3" - CALIBRE 40 ASTM A53  - TIPO COLMENA O SIMILAR. </t>
  </si>
  <si>
    <t xml:space="preserve">TUBO ACERO GALVANIZADO PRESION 4" - CALIBRE 40 ASTM A53 - TIPO COLMENA O SIMILAR. </t>
  </si>
  <si>
    <t xml:space="preserve">TUBO ACERO GALVANIZADO PRESION 6" - CALIBRE 40 ASTM A53 - TIPO COLMENA O SIMILAR. </t>
  </si>
  <si>
    <t xml:space="preserve">TUBO ACERO NEGRA CONTRA INCENDIO 2 1/2" - CALIBRE 10 ASTM A795 - TIPO COLMENA O SIMILAR. </t>
  </si>
  <si>
    <t xml:space="preserve">TUBO ACERO NEGRA CONTRA INCENDIO 4" - CALIBRE 10 ASTM A795 - TIPO COLMENA O SIMILAR. </t>
  </si>
  <si>
    <t xml:space="preserve">TUBO ALCANTARILLADO NOVAFORT  PVC  110 MM  </t>
  </si>
  <si>
    <t xml:space="preserve">TUBO ALCANTARILLADO NOVAFORT  PVC  160 MM  </t>
  </si>
  <si>
    <t xml:space="preserve">TUBO ALCANTARILLADO NOVAFORT  PVC  200 MM  </t>
  </si>
  <si>
    <t xml:space="preserve">TUBO ALCANTARILLADO NOVAFORT  PVC  250 MM </t>
  </si>
  <si>
    <t xml:space="preserve">TUBO ALCANTARILLADO NOVAFORT  PVC  315 MM </t>
  </si>
  <si>
    <t xml:space="preserve">TUBO ALCANTARILLADO NOVAFORT  PVC  355 MM </t>
  </si>
  <si>
    <t xml:space="preserve">TUBO ALCANTARILLADO NOVAFORT  PVC  450 MM </t>
  </si>
  <si>
    <t xml:space="preserve">TUBO ALCANTARILLADO NOVAFORT  PVC  500 MM </t>
  </si>
  <si>
    <t xml:space="preserve">TUBO ALCANTARILLADO NOVAFORT  PVC  400 MM </t>
  </si>
  <si>
    <t>TUBO POLIETILENO ALTA DENSIDAD - PEAD 110 MM PE 100 / PN 10 RDE 17 TIPO ACUAFLEX O SIMILAR ROLLO - 50</t>
  </si>
  <si>
    <t>TUBO POLIETILENO ALTA DENSIDAD - PEAD 160 MM PE 100 / PN 10 RDE 17 TIPO ACUAFLEX O SIMILAR PRECIOS X TRAMO, TRAMO-6</t>
  </si>
  <si>
    <t>TUBO POLIETILENO ALTA DENSIDAD - PEAD 200 MM PE 100 / PN 10 RDE 17 TIPO ACUAFLEX O SIMILAR PRECIOS X TRAMO, TRAMO-6</t>
  </si>
  <si>
    <t>TUBO POLIETILENO ALTA DENSIDAD - PEAD 63 MM PE 100 / PN 10 RDE 17 TIPO ACUAFLEX O SIMILAR ROLLO-100</t>
  </si>
  <si>
    <t>TUBO POLIETILENO ALTA DENSIDAD - PEAD 90 MM PE 100 / PN 10 RDE 17 TIPO ACUAFLEX O SIMILAR ROLLO-100</t>
  </si>
  <si>
    <t xml:space="preserve">TUBO PRESION RDE 21 PVC  200 PSI  -  1 1/2" </t>
  </si>
  <si>
    <t xml:space="preserve">TUBO PRESION RDE 21 PVC  200 PSI  -  1 1/4" </t>
  </si>
  <si>
    <t xml:space="preserve">TUBO PRESION RDE 21 PVC  200 PSI  -  2"  </t>
  </si>
  <si>
    <t>TUBO PRESION RDE 21 PVC  200 PSI  -  3/4"</t>
  </si>
  <si>
    <t>TUBO PRESION RDE 21 PVC 200 PSI  -  2 1/2"</t>
  </si>
  <si>
    <t xml:space="preserve">TUBO PRESION RDE 21 PVC 200 PSI  -  3"  </t>
  </si>
  <si>
    <t xml:space="preserve">TUBO PRESION RDE 21 PVC 200 PSI  -  4" </t>
  </si>
  <si>
    <t xml:space="preserve">TUBO PRESION RDE 9 PVC 500 PSI  -  1/2" </t>
  </si>
  <si>
    <t>UNION ALCANTARILLADO PVC 600MM</t>
  </si>
  <si>
    <t>UNION UNIVERSAL 3" HIERRO DUCTIL</t>
  </si>
  <si>
    <t>UNION UNIVERSAL 4" HIERRO DUCTIL</t>
  </si>
  <si>
    <t>UNION UNIVERSAL 6" HIERRO DUCTIL</t>
  </si>
  <si>
    <t>VALVULA DE PIE CON COLADERA - 1 1/2"</t>
  </si>
  <si>
    <t>VALVULA DE PIE CON COLADERA - 2 1/2"</t>
  </si>
  <si>
    <t>VALVULA DOBLE COMPUERTA ELASTICA EXTREMO LISO, H.D ASTM 536   3"</t>
  </si>
  <si>
    <t>VALVULA DOBLE COMPUERTA ELASTICA EXTREMO LISO, H.D ASTM 536   4"</t>
  </si>
  <si>
    <t>VALVULA DOBLE COMPUERTA ELASTICA EXTREMO LISO, H.D ASTM 536  6"</t>
  </si>
  <si>
    <t>VALVULA DOBLE COMPUERTA ELASTICA EXTREMOS BRIDAS, H.D ASTM 536  10"</t>
  </si>
  <si>
    <t>VALVULA DOBLE COMPUERTA ELASTICA, EXTREMOS BRIDAS, H.D ASTM 536  2"</t>
  </si>
  <si>
    <t>KIT SILLA YEE PVC CORRUGADA DE 200X160 MM</t>
  </si>
  <si>
    <t>KIT SILLA YEE PVC CORRUGADA DE 250X160 MM</t>
  </si>
  <si>
    <t xml:space="preserve">KIT SILLA YEE PVC  CORRUGADA DE  315 X 160 M.M. </t>
  </si>
  <si>
    <t xml:space="preserve"> SILLA YEE PVC CORRUGADA DE 400X160 MM</t>
  </si>
  <si>
    <t xml:space="preserve"> SILLA YEE PVC CORRUGADA DE 450X160 MM</t>
  </si>
  <si>
    <t xml:space="preserve"> SILLA YEE PVC CORRUGADA DE 500X160 MM</t>
  </si>
  <si>
    <t xml:space="preserve"> SILLA YEE PVC CORRUGADA DE 24"X160 MM</t>
  </si>
  <si>
    <t xml:space="preserve"> SILLA YEE PVC CORRUGADA DE 27"X160 MM</t>
  </si>
  <si>
    <t xml:space="preserve">TUBERIA PF + UAD DE 3/4 " </t>
  </si>
  <si>
    <t xml:space="preserve">TUBERIA PF + UAD DE 1/2" </t>
  </si>
  <si>
    <t>REGISTRO DE CORTE INCORPORACION DE 1/2" PARA ACUEDUCTO</t>
  </si>
  <si>
    <t>TUBO DE POLIETILENO PE 100 A.D PN 10 DE 355 MM 14"</t>
  </si>
  <si>
    <t>TUBO DE POLIETILENO PE 100 A.D PN 12,5 DE 355 MM 14"</t>
  </si>
  <si>
    <t>TUBO DE POLIETILENO PE 100 A.D PN 16 DE 355 MM 14"</t>
  </si>
  <si>
    <t>TUBO DE POLIETILENO PE 100 A.D PN 10 DE 315 MM 12"</t>
  </si>
  <si>
    <t>TUBO DE POLIETILENO PE 100 A.D PN 12,5 DE 315 MM 12"</t>
  </si>
  <si>
    <t>TUBO DE POLIETILENO PE 100 A.D PN 16 DE 315 MM 12"</t>
  </si>
  <si>
    <t>TUBO DE POLIETILENO PE 100 A.D PN 10 DE 250 MM 10"</t>
  </si>
  <si>
    <t>TUBO DE POLIETILENO PE 100 A.D PN 12,5 DE 250 MM 10"</t>
  </si>
  <si>
    <t>TUBO DE POLIETILENO PE 100 A.D PN 16 DE 250 MM 10"</t>
  </si>
  <si>
    <t>TUBO DE POLIETILENO PE 100 A.D PN 10 DE 200 MM 8"</t>
  </si>
  <si>
    <t>TUBO DE POLIETILENO PE 100 A.D PN 12,5 DE 200 MM 8"</t>
  </si>
  <si>
    <t>TUBO DE POLIETILENO PE 100 A.D PN 16 DE 200 MM 8"</t>
  </si>
  <si>
    <t>TUBO DE POLIETILENO PE 100 A.D PN 10 DE 160 MM 6"</t>
  </si>
  <si>
    <t>TUBO DE POLIETILENO PE 100 A.D PN 12,5 DE 160 MM 6"</t>
  </si>
  <si>
    <t>TUBO DE POLIETILENO PE 100 A.D PN 16 DE 160 MM 6"</t>
  </si>
  <si>
    <t>TUBO DE POLIETILENO PE 100 A.D PN 10 DE 110 MM 4"</t>
  </si>
  <si>
    <t>TUBO DE POLIETILENO PE 100 A.D PN 12,5 DE 110 MM 4"</t>
  </si>
  <si>
    <t>TUBO DE POLIETILENO PE 100 A.D PN 16 DE 110 MM 4"</t>
  </si>
  <si>
    <t>SILLETA POLIETILENO PE 110 X 20 MM PARA SOCKET</t>
  </si>
  <si>
    <t xml:space="preserve">ADAPTADOR MACHO PE 32 MM </t>
  </si>
  <si>
    <t>TAPON ROSCADO DE= 4" (100 MM) PVC PRESION</t>
  </si>
  <si>
    <t>BLOQUE CONCRETO COMUN</t>
  </si>
  <si>
    <t xml:space="preserve">BLOQUE CONCRETO DECORATIVO CATALÁN LISO GRIS VERDE OLIVA 15*10*30 </t>
  </si>
  <si>
    <t>BLOQUE DIVISORIO Nº 5 ( 33 X 23 X 11.5 CM) ARCILLA TIPO SANTAFÉ O SIMILAR.</t>
  </si>
  <si>
    <t>BLOQUE ESTRUCTURAL CONCRETO LISO 15*20*40 CM. TIPO ADOQUINAR O SIMILAR.</t>
  </si>
  <si>
    <t>LADRILLO 1/4 X 26  TONO OCRE ( 26 X 6 CM) TIPO MOORE O SIMILAR</t>
  </si>
  <si>
    <t>LADRILLO TOLETE RECOCIDO (24,5 X 12 X 6 CM)</t>
  </si>
  <si>
    <t>LADRILLO ESTRUCTURAL PORTANTE PRENSADO 30 X 6 CM. (29 X 12 X 9 CM) ARCILLA TIPO SANTAFÉ O SIMILAR.</t>
  </si>
  <si>
    <t>LADRILLO ESTRUCTURAL PORTANTE PRENSADO 30 X 9 CM. (29 X 14.5 X 9 CM) ARCILLA TIPO SANTAFÉ O SIMILAR.</t>
  </si>
  <si>
    <t>LADRILLO FACHADA PRENSADO LIVIANO (24.5 X 12 X 6 CM) ARCILLA TIPO SANTAFÉ O SIMILAR.</t>
  </si>
  <si>
    <t>LADRILLO FACHADA PRENSADO MACIZO (24.5 X 12 X 5.5 CM) ARCILLA TIPO SANTAFÉ O SIMILAR.</t>
  </si>
  <si>
    <t>PIEZA ESPECIAL EN "L"  25 X 12.5 X 6 CM. TONO OCRE TIPO MOORE O SIMILAR.</t>
  </si>
  <si>
    <t>CERCO ORDINARIO 8 CM X 8 CM X 4 M.</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</si>
  <si>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</si>
  <si>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</si>
  <si>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LISTON 2 X 4</t>
  </si>
  <si>
    <t>LISTON CEDRO MACHO 5 CM X 2.5 CM X 3 M.</t>
  </si>
  <si>
    <t>MARCO EN MADECOR SENCILLO - KIT DE MARKO MADECOR TIPO PIZANO O SIMILAR (2 LARGUEROS DE 2,40 M Y UN CABEZAL DE 1,20 M.) ANCHO MURO: 10 A 18 CM.</t>
  </si>
  <si>
    <t>MARCO EN MADECOR SENCILLO - KIT DE MARKO MADECOR TIPO PIZANO O SIMILAR (2 LARGUEROS DE 2,40 M Y UN CABEZAL DE 1,20 M.) ANCHO MURO: 8 CM.</t>
  </si>
  <si>
    <t>MARCO EN MADERA CHINGALE SENCILLO - KIT DE MARKO MADERA TIPO PIZANO O SIMILAR. (2 LARGUEROS DE 2,40 M Y UN CABEZAL DE 1,20 M.) ANCHO MURO: 8 CM.</t>
  </si>
  <si>
    <t>MARCO EN TABLEX ENCHAPADO OKUME (25 MM.) SENCILLO - KIT DE MARKO CLASSICO TIPO PIZANO O SIMILAR. (2 LARGUEROS DE 2,40 M Y UN CABEZAL DE 1,20 M.) ANCHO MURO: 10 A 18 CM.</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</si>
  <si>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</si>
  <si>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</si>
  <si>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TELERA 20 CM X 4 CM X 3 M.</t>
  </si>
  <si>
    <t xml:space="preserve">PUERTA ENTAMBORADA EN LAMINA TRIPLEX OKUME - TIPO PIZANO OKUMÉ O SIMILAR. ANCHO: 0,51A 0,75 M. ALTO: 1,80 A 2,40 M. HOJA LISA CON 4 RANURAS HORIZONTALES Y CON MARQUETE CHAPACANTO OKUMÉ. </t>
  </si>
  <si>
    <t xml:space="preserve">PUERTA ENTAMBORADA EN LAMINA TRIPLEX OKUME - TIPO PIZANO OKUMÉ O SIMILAR. ANCHO: 0,51A 0,75 M. ALTO: 1,80 A 2,40 M. HOJA LISA CON MARQUETE CHAPACANTO OKUMÉ. </t>
  </si>
  <si>
    <t xml:space="preserve">PUERTA ENTAMBORADA EN LAMINA TRIPLEX OKUME - TIPO PIZANO OKUMÉ O SIMILAR. ANCHO: 0,76 A 1,10 M. ALTO: 1,80 A 2,40 M. HOJA LISA CON 4 RANURAS HORIZONTALES Y CON MARQUETE CHAPACANTO OKUMÉ. </t>
  </si>
  <si>
    <t xml:space="preserve">PUERTA ENTAMBORADA EN LAMINA TRIPLEX OKUME - TIPO PIZANO OKUMÉ O SIMILAR. ANCHO: 0,76 A 1,10 M. ALTO: 1,80 A 2,40 M. HOJA LISA CON MARQUETE CHAPACANTO OKUMÉ. </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</si>
  <si>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</si>
  <si>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 xml:space="preserve">PUERTA ENTAMBORADA EN MADEFONDO - TIPO PIZANO ARQUITECTÓNICA O SIMILAR. ANCHO: 0,51 A 0,75 M. ALTO: 1,80 A 2,40 M. HOJA LISA CON MARQUETE EN CANTO DECORATIVO. ACABADO: SEGÚN PINTA SELECCIONADA DE CARTA COLORES MADECOR. </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</si>
  <si>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</si>
  <si>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 xml:space="preserve">PUERTA ENTAMBORADA EN MADEFONDO - TIPO PIZANO ARQUITECTÓNICA O SIMILAR. ANCHO: 0,76 A 1,10 M. ALTO: 1,80 A 2,40 M. HOJA LISA CON MARQUETE EN CANTO DECORATIVO. ACABADO: SEGÚN PINTA SELECCIONADA DE CARTA COLORES MADECOR. </t>
  </si>
  <si>
    <t>TABLA BURRA 30 CM * 2.5 CM * 3 M</t>
  </si>
  <si>
    <t>TABLA CHAPA EN CEDRO MACHO 30 CM X 2 CM X 3 M.</t>
  </si>
  <si>
    <t>TABLA CHAPA ORDINARIO 30 CM X 2 CM X 3 M.</t>
  </si>
  <si>
    <t>GUADUA SOBREBASA L= 1.50 MT. 3 USOS</t>
  </si>
  <si>
    <t>AJUSTADOR PARA DILUSION DE PINTURA EPOXI POLIAMIDA CON CATALIZADOR - TIPO PINTUCO REF. 125290 O SIMILAR</t>
  </si>
  <si>
    <t>ESTUCO PARA EXTERIORES - TIPO PINTUCO REF. 27060 O SIMILAR.</t>
  </si>
  <si>
    <t>GRANIPLAS (ESGRAFIADO) FACHADA COLORES INTERMEDIOS Y FUERTES</t>
  </si>
  <si>
    <t>LACA PINTULACA - TIPO PINTUCO O SIMILAR</t>
  </si>
  <si>
    <t>MARMOLINA (40 KILOS)</t>
  </si>
  <si>
    <t>PINTURA ACABADO KIT MARKO MADERA CHINGALE SENCILLO. ANCHO PUERTA: 0,51 X 0,75 M. (TINTILLA, SELLADOR Y LACA)</t>
  </si>
  <si>
    <t>PINTURA ACABADO KIT MARKO MADERA CHINGALE SENCILLO. ANCHO PUERTA: 0,76 X 1,10 M. (TINTILLA, SELLADOR Y LACA)</t>
  </si>
  <si>
    <t>PINTURA ACRILICA A BASE SOLVENTES DE RAPIDO SECAMIENTO TIPO PINTUCO (ACRILICO MANTENIMIENTO) O SIMILAR - COLORES: BLANCO, AMARILLO O NEGRO SEGÚN DISEÑO.</t>
  </si>
  <si>
    <t>PINTURA ACRILICA PARA TRAFICO TIPO PINTUCO (PINTUTRÁFICO) O SIMILAR - COLORES: BLANCO, AMARILLO O NEGRO SEGÚN DISEÑO.</t>
  </si>
  <si>
    <t>PINTURA BITUMINOSA - TIPO  PINTUCO REF. ECP-100 O SIMILAR</t>
  </si>
  <si>
    <t>PINTURA EPOXI POLIAMIDA CON CATALIZADOR - TIPO PINTUCO REF. 113243 COLOR SEGÚN DISEÑO O SIMILAR</t>
  </si>
  <si>
    <t>SELLADOR LIJABLE  - TIPO PINTUCO O SIMILAR</t>
  </si>
  <si>
    <t>TINTILLA SELLADORA - TIPO MINWAX O SIMILAR.</t>
  </si>
  <si>
    <t xml:space="preserve">WASH PRIMER COMPONENTE A - 1/4 GL  REF. 509A O SIMILAR </t>
  </si>
  <si>
    <t>WASH PRIMER COMPONENTE B - 1/4 GL REF. 509B O SIMILAR</t>
  </si>
  <si>
    <t xml:space="preserve">YESO CORRIENTE TIPO VENCEDOR O SIMILAR </t>
  </si>
  <si>
    <t>CENEFA MALLA SQUARE MESH POMPEI MOCCA 30.5 X 10 CM. TIPO ALFA O SIMILAR.</t>
  </si>
  <si>
    <t>CENEFA PRECORTADO OXIDO 10*30,5-1. TIPO ALFA O SIMILAR.</t>
  </si>
  <si>
    <t>CENEFA MALLA SQUARE MESH POMPEI MOCCA 30.5 X 5 CM. TIPO ALFA O SIMILAR.</t>
  </si>
  <si>
    <t xml:space="preserve">CENEFA TIPO ROMANICO GRIS DORADO ROYAL   22 X 6 CM. TIPO ALFA O SIMILAR. </t>
  </si>
  <si>
    <t xml:space="preserve">CERAMICA PARED TIPO FERRARA 20.3 X 30.5 CM.TIPO ALFA O SIMILAR. COLOR BLANCO O CAFÉ. </t>
  </si>
  <si>
    <t xml:space="preserve">PORCELANTO ARTICO BLANCO 46,1X46,1 </t>
  </si>
  <si>
    <t>PORCELANATTO BRILLANTE LISBOA  50 X 50 CM. TIPO ALFA O SIMILAR. COLOR BEIGE CON BETAS</t>
  </si>
  <si>
    <t>PORCELANATTO CONSTELLAZIONE BRILLANTE BLANCO 38.2 X 38.2 CM. TIPO ALFA O SIMILAR</t>
  </si>
  <si>
    <t>PORCELANATTO CONSTELLAZIONE BRILLANTE GRIS O NEGRO 38.2 X 38.2 CM. TIPO ALFA O SIMILAR</t>
  </si>
  <si>
    <t>PORCELANATTO CONSTELLAZIONE MATE BLANCO 38.2 X 38.2 CM. TIPO ALFA O SIMILAR</t>
  </si>
  <si>
    <t>PORCELANATTO CONSTELLAZIONE MATE GRIS O NEGRO 50 X 50 CM. TIPO ALFA O SIMILAR</t>
  </si>
  <si>
    <t>TABLON DE GRES LATINO LISO 20 X 20 CM. TIPO ALFA O SIMILAR. COLORES ROJO, SALMÓN O SAHARA.</t>
  </si>
  <si>
    <t>TABLON DE GRES LATINO PIRAMIDAL 20 X 20 CM. TIPO ALFA O SIMILAR. COLORES ROJO O SAHARA.</t>
  </si>
  <si>
    <t>TABLON DE GRES PORTAL LISO 30 X 15 CM. TIPO ALFA O SIMILAR. COLORES ROJO, SALMÓN O SAHARA.</t>
  </si>
  <si>
    <t>TABLON DE GRES TRADICION GRAFILADO 30 X 30 CM. TIPO ALFA O SIMILAR. COLOR ROJO</t>
  </si>
  <si>
    <t>TABLON DE GRES TRADICION LISO 30 X 30 CM. TIPO ALFA O SIMILAR. COLOR MOCCA.</t>
  </si>
  <si>
    <t>TABLON DE GRES TUNEZ ABRASIVO 15 X 15 CM. TIPO ALFA O SIMILAR. COLORES ROJO, SALMÓN O SAHARA.</t>
  </si>
  <si>
    <t xml:space="preserve">ZOCALO GRANO DE MARMOL PERLATO CLARO PCL 5 DE 30 X 7.2 CM. TIPO ALFA O SIMILAR. FONDO CREMA </t>
  </si>
  <si>
    <t>LOSETA INDUSTRIAL 24.5*12 COLOR SAHARA TIPO ALFA O SIMILAR</t>
  </si>
  <si>
    <t xml:space="preserve">LAVADERO PREFABRICADO EN GRANITO 80 X 60 X 50 CM. </t>
  </si>
  <si>
    <t>REJILLA SUMIDERO PLAQUETA (PEATONAL) A=40 CM. L=40 CM. E=6 CM. REF. P40402 TIPO TITAN O SIMILAR</t>
  </si>
  <si>
    <t>TOPELLANTAS PREFABRICADO H=15 CM, B=20 CM Y LARGO=50 CM.</t>
  </si>
  <si>
    <t xml:space="preserve">DISTANCIADORES EN MORTERO H=0.05 CMS </t>
  </si>
  <si>
    <t>ABRAZADERA O COLLARIN DE  7 - 8 UNA SALIDA - PL. 1/4 IDEM TIPO 3</t>
  </si>
  <si>
    <t xml:space="preserve">ABRAZADERA O COLLARIN DE 9 - 10 DOS SALIDAS- PL. 1/4 IDEM TIPO 4 </t>
  </si>
  <si>
    <t xml:space="preserve">ABRAZADERA O COLLARIN DE 9- 10 UNA SALIDA- PL. 1/4 IDEM TIPO 4 </t>
  </si>
  <si>
    <t>ACCESORIOS FIJACION TUBERIA IMC Ó RIDGID 1" (ABRAZADERA, PERNOS)</t>
  </si>
  <si>
    <t>ACCESORIOS FIJACION TUBERIA IMC Ó RIDGID 1/2" (ABRAZADERA, PERNOS)</t>
  </si>
  <si>
    <t>ACCESORIOS FIJACION TUBERIA IMC Ó RIDGID 1_1/2" (ABRAZADERA, PERNOS)</t>
  </si>
  <si>
    <t>ACCESORIOS FIJACION TUBERIA IMC Ó RIDGID 2" (ABRAZADERA, PERNOS)</t>
  </si>
  <si>
    <t>ACCESORIOS FIJACION TUBERIA IMC Ó RIDGID 3" (ABRAZADERA, PERNOS)</t>
  </si>
  <si>
    <t>ACCESORIOS FIJACION TUBERIA IMC Ó RIDGID 3/4" (ABRAZADERA, PERNOS)</t>
  </si>
  <si>
    <t>ACCESORIOS FIJACION TUBERIA IMC Ó RIDGID 4" (ABRAZADERA, PERNOS)</t>
  </si>
  <si>
    <t>ACCESORIOS TUBERIA IMC Ó RIDGID 1" (UNION  Y CURVA)</t>
  </si>
  <si>
    <t>ACCESORIOS TUBERIA IMC Ó RIDGID 1/2" (UNION Y CURVA)</t>
  </si>
  <si>
    <t xml:space="preserve">ACCESORIOS TUBERIA IMC Ó RIDGID 1_1/2" (UNION Y  CURVA ) </t>
  </si>
  <si>
    <t>ACCESORIOS TUBERIA IMC Ó RIDGID 2" (UNION Y  CURVA)</t>
  </si>
  <si>
    <t>ACCESORIOS TUBERIA IMC Ó RIDGID 3" (UNION, ADAPTADOR, CURVA)</t>
  </si>
  <si>
    <t>ACCESORIOS TUBERIA IMC Ó RIDGID 3/4" (UNION Y  CURVA)</t>
  </si>
  <si>
    <t>ACCESORIOS TUBERIA IMC Ó RIDGID 4" (UNION Y  CURVA)</t>
  </si>
  <si>
    <t>AMARRE PLÁSTICO PARA CABLE TRENZADO 20X4,8MM</t>
  </si>
  <si>
    <t>ARANDELA CUADRADA PLANA DE 4X4X5/8. PL. 1/8</t>
  </si>
  <si>
    <t>BAYONETA PARA ANGULO  DOBLE 2 1/2 X 2 1/2 X 1/4 X 1,50 M</t>
  </si>
  <si>
    <t>BAYONETA SENCILLA  2-1/2 X 1/4 X 1,50 M</t>
  </si>
  <si>
    <t>BOQUILLA-TERMINAL (JUEGO DE TUERCA Y CONTRATUERCA) PARA TUBERIA IMC GALVANIZADA 2"</t>
  </si>
  <si>
    <t>BOQUILLA-TERMINAL (JUEGO DE TUERCA Y CONTRATUERCA) PARA TUBERIA IMC GALVANIZADA 3"</t>
  </si>
  <si>
    <t>BOQUILLA-TERMINAL (JUEGO DE TUERCA Y CONTRATUERCA) PARA TUBERIA IMC GALVANIZADA 4"</t>
  </si>
  <si>
    <t>BORNA TERMINAL PONCHAR MARCA 3M Ó PANDUIT BARRIL LARGO PARA CABLE NO.1/0AWG</t>
  </si>
  <si>
    <t>BORNA TERMINAL PONCHAR MARCA 3M Ó PANDUIT BARRIL LARGO PARA CABLE NO.2/0AWG</t>
  </si>
  <si>
    <t>BORNA TERMINAL PONCHAR MARCA 3M Ó PANDUIT BARRIL LARGO PARA CABLE NO.2AWG</t>
  </si>
  <si>
    <t>BRAZO HORIZONTAL GALV. 3/4" X 1.50M</t>
  </si>
  <si>
    <t>CABLE DE COBRE ENCAUCHETADO 3 X 16 THHN</t>
  </si>
  <si>
    <t>CABLE DE COBRE MONOPOLAR  XLPE MV-90 15KV 90ºC CON NIVEL DE AISLAMIENTO  DE 100% Nº2 AWG</t>
  </si>
  <si>
    <t>CABLE SUPER GX DE 9,53 MM (3/8") GALVANIZADO O CABLE PARA RETENIDA DE 3/8 GALVANIZADO</t>
  </si>
  <si>
    <t xml:space="preserve">CAJA METALICA GALVANIZADA (REF: 2400) </t>
  </si>
  <si>
    <t xml:space="preserve">CAJA METALICA GALVANIZADA (REF: 5800) </t>
  </si>
  <si>
    <t>CORTACIRCUITOS 15 KV-100 A</t>
  </si>
  <si>
    <t>CRUCETA METÁLICA DE ÁNGULO GALVANIZADO DE  2 ½" X 3/16" X 2,0 M</t>
  </si>
  <si>
    <t>CRUCETA METÁLICA DE ÁNGULO GALVANIZADO DE  2 ½" X 3/16" X 2,5 M</t>
  </si>
  <si>
    <t>CRUCETA METALICA DE ANGULO GALVANIZADO DE 2 ½" X 1/4 "X  2,5 M</t>
  </si>
  <si>
    <t>CURVA PVC 90° CONDUIT C X E  1"</t>
  </si>
  <si>
    <t>DESCARGADOR DE SOBRETENSION DE LINEA 10KV- 10KA- POLIMERICO, OXIDO DE ZINC</t>
  </si>
  <si>
    <t>DIAGONAL RECTA DE ÁNGULO DE HIERRO GALVANIZADO DE 38X38X5 MM (1 ½" X 1 ½" X 3/16") 68 CM</t>
  </si>
  <si>
    <t>ESPARRAGO 5/8" X 10". INCLUYE 2 TUERCAS, 2 ARANDELAS.</t>
  </si>
  <si>
    <t>ESPARRAGO 5/8" X 18". INCLUYE 2 TUERCAS, 2 ARANDELAS.</t>
  </si>
  <si>
    <t>ESPARRAGO 5/8" X 20". INCLUYE 2 TUERCAS, 2 ARANDELAS.</t>
  </si>
  <si>
    <t>ESPARRAGO 5/8" X 24". INCLUYE 2 TUERCAS, 2 ARANDELAS.</t>
  </si>
  <si>
    <t>ESPARRAGO GALVANIZADO 3/8"X50CM. INCLUYE 4 TUERCAS</t>
  </si>
  <si>
    <t xml:space="preserve">GRAPA DE RETENSIÓN PARA CABLE TRENZADO DE B.T. </t>
  </si>
  <si>
    <t xml:space="preserve">GRAPA DE SUSPENSIÓN PARA CABLE TRENZADO DE B.T. </t>
  </si>
  <si>
    <t>INTERRUPTOR ATORNILLABLE DE 1  X  20A - 240V - 10KA</t>
  </si>
  <si>
    <t>INTERRUPTOR ATORNILLABLE DE 1 X 30A - 240V - 10KA</t>
  </si>
  <si>
    <t>INTERRUPTOR ATORNILLABLE DE 1 X 40A - 240V - 10KA</t>
  </si>
  <si>
    <t>INTERRUPTOR ATORNILLABLE DE 1 X 50A - 240V - 10KA</t>
  </si>
  <si>
    <t>INTERRUPTOR ATORNILLABLE DE 1 X 60A - 240V - 10KA</t>
  </si>
  <si>
    <t>INTERRUPTOR ATORNILLABLE DE 2 X 20A - 240V - 10KA</t>
  </si>
  <si>
    <t>INTERRUPTOR ATORNILLABLE DE 2 X 30A - 240V - 10KA</t>
  </si>
  <si>
    <t>INTERRUPTOR ATORNILLABLE DE 2 X 40A - 240V - 10KA</t>
  </si>
  <si>
    <t>INTERRUPTOR ATORNILLABLE DE 2 X 50A - 240V - 10KA</t>
  </si>
  <si>
    <t>INTERRUPTOR ATORNILLABLE DE 2 X 60A - 240V - 10KA</t>
  </si>
  <si>
    <t>INTERRUPTOR ATORNILLABLE DE 3 X 20A - 240V - 10KA</t>
  </si>
  <si>
    <t>INTERRUPTOR ATORNILLABLE DE 3 X 30A - 240V - 10KA</t>
  </si>
  <si>
    <t>INTERRUPTOR ATORNILLABLE DE 3 X 40A - 240V - 10KA</t>
  </si>
  <si>
    <t>INTERRUPTOR ATORNILLABLE DE 3 X 50A - 240V - 10KA</t>
  </si>
  <si>
    <t>INTERRUPTOR ATORNILLABLE DE 3 X 60A - 240V - 10KA</t>
  </si>
  <si>
    <t>INTERRUPTOR ENCHUFABLE DE 1 X 30A - 240V - 10KA</t>
  </si>
  <si>
    <t>INTERRUPTOR ENCHUFABLE DE 1 X 40A - 240V - 10KA</t>
  </si>
  <si>
    <t>INTERRUPTOR ENCHUFABLE DE 1 X 50A - 240V - 10KA</t>
  </si>
  <si>
    <t>INTERRUPTOR ENCHUFABLE DE 1 X 60A - 240V - 10KA</t>
  </si>
  <si>
    <t>INTERRUPTOR ENCHUFABLE DE 2 X 20A - 240V - 10KA</t>
  </si>
  <si>
    <t>INTERRUPTOR ENCHUFABLE DE 2 X 30A - 240V - 10KA</t>
  </si>
  <si>
    <t>INTERRUPTOR ENCHUFABLE DE 2 X 40A - 240V - 10KA</t>
  </si>
  <si>
    <t>INTERRUPTOR ENCHUFABLE DE 2 X 50A - 240V - 10KA</t>
  </si>
  <si>
    <t>INTERRUPTOR ENCHUFABLE DE 2 X 60A - 240V - 10KA</t>
  </si>
  <si>
    <t>INTERRUPTOR ENCHUFABLE DE 3 X 20A - 240V - 10KA</t>
  </si>
  <si>
    <t>INTERRUPTOR ENCHUFABLE DE 3 X 30A - 240V - 10KA</t>
  </si>
  <si>
    <t>INTERRUPTOR ENCHUFABLE DE 3 X 40A - 240V - 10KA</t>
  </si>
  <si>
    <t>INTERRUPTOR ENCHUFABLE DE 3 X 50A - 240V - 10KA</t>
  </si>
  <si>
    <t>INTERRUPTOR ENCHUFABLE DE 3 X 60A - 240V - 10KA</t>
  </si>
  <si>
    <t>INTERRUPTOR INDUSTRIAL GRADUABLE EN CAJA 3  X  (70 A 100A) , 50KA. CALIDAD LEGRAND, MERLIN GERIN, MITSUBISHI, SIEMENS, SQUAR D,  ABB O SUPERIOR DE MARCA RECONOCIDA Y HOMOLOGADA POR EL CIDET</t>
  </si>
  <si>
    <t>INTERRUPTOR INDUSTRIAL GRADUABLE EN CAJA 3  X  (87 A 125A), 25KA. CALIDAD LEGRAND, MERLIN GERIN, MITSUBISHI, SIEMENS, SQUAR D, ABB O SUPERIOR DE MARCA RECONOCIDA Y HOMOLOGADA POR EL CIDET</t>
  </si>
  <si>
    <t>INTERRUPTOR INDUSTRIAL GRADUABLE EN CAJA 3  X  (112 A 160A), 50KA. CALIDAD LEGRAND, MERLIN GERIN, MITSUBISHI, SIEMENS, SQUAR D, ABB O SUPERIOR DE MARCA RECONOCIDA Y HOMOLOGADA POR EL CIDET</t>
  </si>
  <si>
    <t>INTERRUPTOR INDUSTRIAL GRADUABLE EN CAJA 3  X  (140 A 200 A), 50KA. CALIDAD LEGRAND, MERLIN GERIN, MITSUBISHI, SIEMENS, SQUAR D, ABB O SUPERIOR DE MARCA RECONOCIDA Y HOMOLOGADA POR EL CIDET</t>
  </si>
  <si>
    <t>INTERRUPTOR INDUSTRIAL GRADUABLE EN CAJA 3  X  (22.4 A 32A), 25KA. CALIDAD LEGRAND, MERLIN GERIN, MITSUBISHI, SIEMENS, SQUAR D, ABB O SUPERIOR DE MARCA RECONOCIDA Y HOMOLOGADA POR EL CIDET</t>
  </si>
  <si>
    <t>INTERRUPTOR INDUSTRIAL GRADUABLE EN CAJA 3  X  (35 A 50A), 25KA. CALIDAD LEGRAND, MERLIN GERIN, MITSUBISHI, SIEMENS, SQUAR D, ABB O SUPERIOR DE MARCA RECONOCIDA Y HOMOLOGADA POR EL CIDET</t>
  </si>
  <si>
    <t>INTERRUPTOR INDUSTRIAL GRADUABLE EN CAJA 3  X  (35 A 50A), 25KA. CALIDAD LEGRAND, MERLIN GERIN, MITSUBISHI, SIEMENS, SQUAR D, O SUPERIOR DE MARCA RECONOCIDA Y HOMOLOGADA POR EL CIDET</t>
  </si>
  <si>
    <t>INTERRUPTOR INDUSTRIAL GRADUABLE EN CAJA 3  X  (44.1 A 63A), 25KA. CALIDAD LEGRAND, MERLIN GERIN, MITSUBISHI, SIEMENS, SQUAR D, ABB O SUPERIOR DE MARCA RECONOCIDA Y HOMOLOGADA POR EL CIDET</t>
  </si>
  <si>
    <t>INTERRUPTOR INDUSTRIAL GRADUABLE EN CAJA 3  X  (56 A 80A) , 25 KA. CALIDAD LEGRAND, MERLIN GERIN, MITSUBISHI, SIEMENS, SQUAR D, ABB  SUPERIOR DE MARCA RECONOCIDA Y HOMOLOGADA POR EL CIDET</t>
  </si>
  <si>
    <t>INTERRUPTOR INDUSTRIAL GRADUABLE EN CAJA 3 X (140 A 200A), 50KA. CALIDAD LEGRAND, MERLIN GERIN, MITSUBISHI, SIEMENS, SQUAR D, ABB O SUPERIOR DE MARCA RECONOCIDA Y HOMOLOGADA POR EL CIDET</t>
  </si>
  <si>
    <t>INTERRUPTOR INDUSTRIAL GRADUABLE EN CAJA 3 X (175 A 250A), 50KA. CALIDAD LEGRAND, MERLIN GERIN, MITSUBISHI, SIEMENS, SQUAR D, ABB O SUPERIOR DE MARCA RECONOCIDA Y HOMOLOGADA POR EL CIDET</t>
  </si>
  <si>
    <t>INTERRUPTOR INDUSTRIAL GRADUABLE EN CAJA 3 X (128 A 320A), 85KA. CALIDAD LEGRAND, MERLIN GERIN, MITSUBISHI, SIEMENS, SQUAR D, O SUPERIOR DE MARCA RECONOCIDA Y HOMOLOGADA POR EL CIDET</t>
  </si>
  <si>
    <t>INTERRUPTOR INDUSTRIAL GRADUABLE EN CAJA 3 X (280 A 400A), 70KA. CALIDAD LEGRAND, MERLIN GERIN, MITSUBISHI, SIEMENS, SQUAR D, ABB  O SUPERIOR DE MARCA RECONOCIDA Y HOMOLOGADA POR EL CIDET</t>
  </si>
  <si>
    <t>INTERRUPTOR INDUSTRIAL EN CAJA 3 X 400A, 50KA. CALIDAD LEGRAND, MERLIN GERIN, MITSUBISHI, SIEMENS, SQUAR D, O SUPERIOR DE MARCA RECONOCIDA Y HOMOLOGADA POR EL CIDET</t>
  </si>
  <si>
    <t>INTERRUPTOR INDUSTRIAL EN CAJA MOLDEADA 3  X  20A, 25KA. CALIDAD LEGRAND, MERLIN GERIN, MITSUBISHI, SIEMENS, SQUAR D, O SUPERIOR DE MARCA RECONOCIDA Y HOMOLOGADA POR EL CIDET</t>
  </si>
  <si>
    <t>INTERRUPTOR INDUSTRIAL REGULABLE  160-250A  3 X 250A, 70KA. CALIDAD LEGRAND, MERLIN GERIN, MITSUBISHI, SIEMENS, SQUAR D, O SUPERIOR DE MARCA RECONOCIDA Y HOMOLOGADA POR EL CIDET</t>
  </si>
  <si>
    <t>INTERRUPTOR INDUSTRIAL REGULABLE  28-40A 3 X 28A, 25KA. CALIDAD LEGRAND, MERLIN GERIN, MITSUBISHI, SIEMENS, SQUAR D, O SUPERIOR DE MARCA RECONOCIDA Y HOMOLOGADA POR EL CIDET</t>
  </si>
  <si>
    <t>INTERRUPTOR INDUSTRIAL REGULABLE  320-400A  3 X 400A, 85KA. CALIDAD LEGRAND, MERLIN GERIN, MITSUBISHI, SIEMENS, SQUAR D, O SUPERIOR DE MARCA RECONOCIDA Y HOMOLOGADA POR EL CIDET</t>
  </si>
  <si>
    <t>INTERRUPTOR INDUSTRIAL REGULABLE  44-63A  3 X 63A, 40KA. CALIDAD LEGRAND, MERLIN GERIN, MITSUBISHI, SIEMENS, SQUAR D, O SUPERIOR DE MARCA RECONOCIDA Y HOMOLOGADA POR EL CIDET</t>
  </si>
  <si>
    <t>INTERRUPTOR INDUSTRIAL REGULABLE  500-630A  3 X 630A, 170KA. CALIDAD LEGRAND, MERLIN GERIN, MITSUBISHI, SIEMENS, SQUAR D, O SUPERIOR DE MARCA RECONOCIDA Y HOMOLOGADA POR EL CIDET</t>
  </si>
  <si>
    <t>INTERRUPTOR INDUSTRIAL REGULABLE  70-100A 3 X 100A, 25KA. CALIDAD LEGRAND, MERLIN GERIN, MITSUBISHI, SIEMENS, SQUAR D, O SUPERIOR DE MARCA RECONOCIDA Y HOMOLOGADA POR EL CIDET</t>
  </si>
  <si>
    <t>INTERRUPTOR INDUSTRIAL REGULABLE  87-125A 3 X 125A, 25KA. CALIDAD LEGRAND, MERLIN GERIN, MITSUBISHI, SIEMENS, SQUAR D, O SUPERIOR DE MARCA RECONOCIDA Y HOMOLOGADA POR EL CIDET</t>
  </si>
  <si>
    <t>INTERRUPTOR INDUSTRIAL TIPO ABIERTO REGULABLE  1000-2500A  3 X 2500A, 65KA/240V. CALIDAD LEGRAND, MERLIN GERIN, MITSUBISHI, SIEMENS, SQUAR D, O SUPERIOR DE MARCA RECONOCIDA Y HOMOLOGADA POR EL CIDET</t>
  </si>
  <si>
    <t>INTERRUPTOR INDUSTRIAL TIPO ABIERTO REGULABLE  1280-3200A  3 X 3200A, 65KA/240V. CALIDAD LEGRAND, MERLIN GERIN, MITSUBISHI, SIEMENS, SQUAR D, O SUPERIOR DE MARCA RECONOCIDA Y HOMOLOGADA POR EL CIDET</t>
  </si>
  <si>
    <t>INTERRUPTOR INDUSTRIAL TIPO ABIERTO REGULABLE  640-1600A  3 X 1600A, 65KA/240V. CALIDAD LEGRAND, MERLIN GERIN, MITSUBISHI, SIEMENS, SQUAR D, O SUPERIOR DE MARCA RECONOCIDA Y HOMOLOGADA POR EL CIDET</t>
  </si>
  <si>
    <t>INTERRUPTOR INDUSTRIAL TIPO ABIERTO REGULABLE  800-2000A  3 X 2000A, 65KA/240V. CALIDAD LEGRAND, MERLIN GERIN, MITSUBISHI, SIEMENS, SQUAR D, O SUPERIOR DE MARCA RECONOCIDA Y HOMOLOGADA POR EL CIDET</t>
  </si>
  <si>
    <t>LUMINARIA 150 W SODIO R 208/240V BALASTO REACTOR 208/240V.  TIPO PE-PC -ROY ALPHA O SIMILAR EN REFERENCIA SCHREDER. COMPLETA: BOMBILLA, ARRANCADOR, CHASIS, ETC</t>
  </si>
  <si>
    <t>LUMINARIA 70 W SODIO R 208/240V BALASTO REACTOR 208/240V.  TIPO PE-PC -ROY ALPHA O SIMILAR EN REFERENCIA SCHREDER. COMPLETA: BOMBILLA, ARRANCADOR, CHASIS, ETC</t>
  </si>
  <si>
    <t>LUMINARIA LINEAL LED SERIE SAFESITE DE 60 CM, 3500 LM, EXPLOSION PROFF CLASE 1 DIV 1 GRUPOS C Y D. REF LSC3C4D3GEX DE DAYLIGHT</t>
  </si>
  <si>
    <t>PERNO DE OJO 5/8" X 10"</t>
  </si>
  <si>
    <t>PERNO DE OJO 5/8" X 12"</t>
  </si>
  <si>
    <t>PERNO DE OJO 5/8" X 8"</t>
  </si>
  <si>
    <t>PERNO DE OJO CERRADO 5/8" X 20"</t>
  </si>
  <si>
    <t>PERNO DE OJO CERRADO 5/8" X 6"</t>
  </si>
  <si>
    <t>PERNO EN "U" DE 12 MM (1/2") PARA CABLE DE GUARDA</t>
  </si>
  <si>
    <t>PERNOS DE MAQUINA 5/8" X 8"</t>
  </si>
  <si>
    <t>POSTE DE CONCRETO 10 METROS - 510 KG - HOMOLOGADO</t>
  </si>
  <si>
    <t>POSTE DE CONCRETO 10 METROS -1050 KG - HOMOLOGADO</t>
  </si>
  <si>
    <t>POSTE DE CONCRETO 10 METROS -750 KG - HOMOLOGADO</t>
  </si>
  <si>
    <t>POSTE DE CONCRETO 12 METROS - 1050 KG - HOMOLOGADO</t>
  </si>
  <si>
    <t>POSTE DE CONCRETO 12 METROS - 510 KG - HOMOLOGADO</t>
  </si>
  <si>
    <t>POSTE DE CONCRETO 12 METROS - 750 KG - HOMOLOGADO</t>
  </si>
  <si>
    <t>POSTE DE CONCRETO 8 METROS - 510 KG - HOMOLOGADO</t>
  </si>
  <si>
    <t>POSTE DE CONCRETO 8 METROS - 750 KG - HOMOLOGADO</t>
  </si>
  <si>
    <t>POSTE DE CONCRETO 8 METROS -1050 KG - HOMOLOGADO</t>
  </si>
  <si>
    <t>SOLDADURA EXOTERMICA TIPO CADWELD  DE 115 GRAMOS O SIMILAR</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</si>
  <si>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</si>
  <si>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</si>
  <si>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</si>
  <si>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</si>
  <si>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TABLERO DE 12 CIRCUITOS 1F3H,  BARRAJE 75A, BARRA NEUTRO Y BARRA TIERRA  CALIDAD LEGRAND, SIEMENS, SQARED O SUPERIOR DE MARCA RECONOCIDA Y HOMOLOGADA POR EL CIDET</t>
  </si>
  <si>
    <t>TABLERO DE 12 CIRCUITOS 3F5H, CON PUERTA Y ESPACIO PARA TOTALIZADOR, CON  BARRA NEUTRO Y BARRA TIERRA  CALIDAD LEGRAND, SIEMENS, SQARED O SUPERIOR DE MARCA RECONOCIDA Y HOMOLOGADA POR EL CIDET</t>
  </si>
  <si>
    <t>TABLERO DE 12 CIRCUITOS 3F5H, CON PUERTA, BARRAJE, BARRA NEUTRO Y BARRA TIERRA  CALIDAD LEGRAND, SIEMENS, SQARED O SUPERIOR DE MARCA RECONOCIDA Y HOMOLOGADA POR EL CIDET</t>
  </si>
  <si>
    <t>TABLERO DE 18 CIRCUITOS 2F4H, CON PUERTA - CON BARRAJE, BARRA NEUTRO Y BARRA TIERRA  CALIDAD LEGRAND, SIEMENS, SQARED O SUPERIOR DE MARCA RECONOCIDA Y HOMOLOGADA POR EL CIDET</t>
  </si>
  <si>
    <t>TABLERO DE 18 CIRCUITOS 3F5H, CON PUERTA - CON BARRAJE, BARRA NEUTRO Y BARRA TIERRA  CALIDAD LEGRAND, SIEMENS, SQARED O SUPERIOR DE MARCA RECONOCIDA Y HOMOLOGADA POR EL CIDET</t>
  </si>
  <si>
    <t>TABLERO DE 18 CIRCUITOS 3F5H, CON PUERTA Y ESPACIO PARA TOTALIZADOR, BARRAJE , BARRA NEUTRO Y BARRA TIERRA  CALIDAD LEGRAND, SIEMENS, SQARED O SUPERIOR DE MARCA RECONOCIDA Y HOMOLOGADA POR EL CIDET</t>
  </si>
  <si>
    <t>TABLERO DE 24 CIRCUITOS 3F5H, CON PUERTA Y ESPACIO PARA TOTALIZADOR,  BARRA NEUTRO Y BARRA TIERRA  CALIDAD LEGRAND, SIEMENS, SQARED O SUPERIOR DE MARCA RECONOCIDA Y HOMOLOGADA POR EL CIDET</t>
  </si>
  <si>
    <t>TABLERO DE 24 CIRCUITOS 3F5H, CON PUERTA,BARRAJE , BARRA NEUTRO Y BARRA TIERRA  CALIDAD LEGRAND, SIEMENS, SQARED O SUPERIOR DE MARCA RECONOCIDA Y HOMOLOGADA POR EL CIDET</t>
  </si>
  <si>
    <t>TABLERO DE 30 CIRCUITOS 3F5H, CON PUERTA Y ESPACIO PARA TOTALIZADOR, BARRAJE , BARRA NEUTRO Y BARRA TIERRA  CALIDAD LEGRAND, SIEMENS, SQARED O SUPERIOR DE MARCA RECONOCIDA Y HOMOLOGADA POR EL CIDET</t>
  </si>
  <si>
    <t>TABLERO DE 30 CIRCUITOS 3F5H, CON PUERTA, BARRAJE , BARRA NEUTRO Y BARRA TIERRA  CALIDAD LEGRAND, SIEMENS, SQARED O SUPERIOR DE MARCA RECONOCIDA Y HOMOLOGADA POR EL CIDET</t>
  </si>
  <si>
    <t>TABLERO DE 36 CIRCUITOS 3F5H, CON PUERTA Y ESPACIO PARA TOTALIZADOR, BARRAJE , BARRA NEUTRO Y BARRA TIERRA  CALIDAD LEGRAND, SIEMENS, SQARED O SUPERIOR DE MARCA RECONOCIDA Y HOMOLOGADA POR EL CIDET</t>
  </si>
  <si>
    <t>TABLERO DE 36 CIRCUITOS 3F5H, CON PUERTA, BARRAJE , BARRA NEUTRO Y BARRA TIERRA  CALIDAD LEGRAND, SIEMENS, SQARED O SUPERIOR DE MARCA RECONOCIDA Y HOMOLOGADA POR EL CIDET</t>
  </si>
  <si>
    <t>TABLERO DE 42 CIRCUITOS 3F5H, CON PUERTA Y ESPACIO PARA TOTALIZADOR, BARRAJE , BARRA NEUTRO Y BARRA TIERRA  CALIDAD LEGRAND, SIEMENS, SQARED O SUPERIOR DE MARCA RECONOCIDA Y HOMOLOGADA POR EL CIDET</t>
  </si>
  <si>
    <t>TABLERO DE 42 CIRCUITOS 3F5H, CON PUERTA, BARRAJE , BARRA NEUTRO Y BARRA TIERRA  CALIDAD LEGRAND, SIEMENS, SQARED O SUPERIOR DE MARCA RECONOCIDA Y HOMOLOGADA POR EL CIDET</t>
  </si>
  <si>
    <t>TABLERO DE 6 CIRCUITOS 1F3H,  BARRAJE 75A, BARRA NEUTRO Y BARRA TIERRA  CALIDAD LEGRAND, SIEMENS, SQARED O SUPERIOR DE MARCA RECONOCIDA Y HOMOLOGADA POR EL CIDET</t>
  </si>
  <si>
    <t>TABLERO DE 8 CIRCUITOS 1F3H,  BARRAJE 75A, BARRA NEUTRO Y BARRA TIERRA  CALIDAD LEGRAND, SIEMENS, SQARED O SUPERIOR DE MARCA RECONOCIDA Y HOMOLOGADA POR EL CIDET</t>
  </si>
  <si>
    <t>TABLERO DE 8 CIRCUITOS 2F4H, CON PUERTA - CON BARRA NEUTRO Y BARRA TIERRA  CALIDAD LEGRAND, SIEMENS, SQARED O SUPERIOR DE MARCA RECONOCIDA Y HOMOLOGADA POR EL CIDET</t>
  </si>
  <si>
    <t>TERMINALES PREMOLDEADAS PARA 15 KV - USO EXTERIOR PARA CALIBRES DE CABLES ENTRE 2 - 3/0 - JUEGO X 3 UNIDADES</t>
  </si>
  <si>
    <t>TERMINALES PREMOLDEADAS PARA 15 KV - USO INTERIOR PARA CALIBRES DE CABLES ENTRE 2 - 3/0 - JUEGO X 3 UNIDADES</t>
  </si>
  <si>
    <t>TORNILLO DE ACERO GALVANIZADO 1/2"X1 1/2". INCLUYE 2 TUERCAS, 2 ARANDELAS.</t>
  </si>
  <si>
    <t>TORNILLO DE ACERO GALVANIZADO 5/8" X 10". INCLUYE 2 TUERCAS, 2 ARANDELAS.</t>
  </si>
  <si>
    <t>TORNILLO DE ACERO GALVANIZADO 5/8" X 5". INCLUYE 2 TUERCAS, 2 ARANDELAS.</t>
  </si>
  <si>
    <t>TORNILLO DE ACERO GALVANIZADO 5/8" X 8". INCLUYE 2 TUERCAS, 2 ARANDELAS.</t>
  </si>
  <si>
    <t xml:space="preserve">TRANSFORMADOR DE DISTRIBUCION  TRIFASICO AUTOPROTEGIDO 112,5 KVA-DYN5, 60 HZ, 13.2 KV-208/120 VOLTIOS ACEITE- INTEMPERIE- HOMOLOGADO -ACCESORIOS DE SUJECION -PROTOCOLO DE PRUEBAS. (DPS PRIMARIOS) </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</si>
  <si>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</si>
  <si>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150 KVA-DYN5, 60 HZ, 13.2 KV-208/120 VOLTIOS ACEITE- INTEMPERIE- HOMOLOGADO -ACCESORIOS DE SUJECION -PROTOCOLO DE PRUEBAS. (DPS PRIMARIOS) </t>
  </si>
  <si>
    <t xml:space="preserve">TRANSFORMADOR DE DISTRIBUCION  TRIFASICO AUTOPROTEGIDO 225 KVA-DYN5, 60 HZ, 13.2 KV-220/127 VOLTIOS ACEITE- INTEMPERIE- HOMOLOGADO -ACCESORIOS DE SUJECION -PROTOCOLO DE PRUEBAS. (DPS PRIMARIOS) </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</si>
  <si>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</si>
  <si>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</si>
  <si>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 xml:space="preserve">TRANSFORMADOR DE DISTRIBUCION  TRIFASICO AUTOPROTEGIDO 75 KVA-DYN5, 60 HZ, 13.2 KV-208/120 VOLTIOS ACEITE- INTEMPERIE- HOMOLOGADO -ACCESORIOS DE SUJECION -PROTOCOLO DE PRUEBAS. (DPS PRIMARIOS) </t>
  </si>
  <si>
    <t>VARILLA DE ANCLAJE DE 3/4 X 180 CM</t>
  </si>
  <si>
    <t>VENTILADOR DE TECHO 3 A 5 ASPAS, KDK</t>
  </si>
  <si>
    <t>CABLE ANTIFRAUDE CU 3X6+8 AWG 600V (PE/PVC-SR)</t>
  </si>
  <si>
    <t>CAJA DE PASO TIPO PLEXO LEGRAND 180X140X86MM</t>
  </si>
  <si>
    <t>COFRE PARA USO INTEMPERIE DIMENSIONESHXWXD=40X30X20CM</t>
  </si>
  <si>
    <t>GRANITO BLANCO HUILA  Nº 1,2 Y 3 (25 KG)</t>
  </si>
  <si>
    <t>COMISION TOPOGRAFICA PERMANENTE ( INCLUYE TOPOGRAFO, CADENERO Y EQUIPO TOPOGRAFICO (ESTACIÓN Y NIVEL)).</t>
  </si>
  <si>
    <t>COMISION TOPOGRAFICA (INCLUYE TOPOGRAFO, CADENERO Y EQUIPO TOPOGRAFÍA (ESTACIÓN Y NIVEL)).</t>
  </si>
  <si>
    <t>MANEJO SILLETA PVC CORRUGADA DE 250X160 M.M</t>
  </si>
  <si>
    <t>MANEJO SILLETA PVC CORRUGADA DE 400X160 M.M</t>
  </si>
  <si>
    <t>MANEJO SILLETA PVC CORRUGADA DE 450X160 M.M</t>
  </si>
  <si>
    <t>MANEJO SILLETA PVC CORRUGADA DE 500X160 M.M</t>
  </si>
  <si>
    <t>MANEJO TUBERIA POLIETILENO  90 MM</t>
  </si>
  <si>
    <t>I65</t>
  </si>
  <si>
    <t>I66</t>
  </si>
  <si>
    <t>I67</t>
  </si>
  <si>
    <t>I69</t>
  </si>
  <si>
    <t>I70</t>
  </si>
  <si>
    <t>I71</t>
  </si>
  <si>
    <t>I72</t>
  </si>
  <si>
    <t>I73</t>
  </si>
  <si>
    <t>I74</t>
  </si>
  <si>
    <t>I75</t>
  </si>
  <si>
    <t>I76</t>
  </si>
  <si>
    <t>I77</t>
  </si>
  <si>
    <t>I78</t>
  </si>
  <si>
    <t>VALOR TOTAL</t>
  </si>
  <si>
    <t>GEODREN CIRCULAR 1,0 M PAVCO O SIMILAR</t>
  </si>
  <si>
    <t xml:space="preserve">SUMINISTRO, TRANSPORTE E INSTALACION LLAVE TERMINAL MANGUERA 1/2"  </t>
  </si>
  <si>
    <t>MEZCLADORA A GASOLINA 1 SACO</t>
  </si>
  <si>
    <t>DESTRONCADORA DE PISOS 10HP</t>
  </si>
  <si>
    <t>PULIDORA PISOS</t>
  </si>
  <si>
    <t>BRILLADORA</t>
  </si>
  <si>
    <t xml:space="preserve">MESON EN MARMOL NEGRO CARACOL A=0.60 M.  SALPICADERO DE H=10 CM. Y BABERO DE H=10 CM. </t>
  </si>
  <si>
    <t xml:space="preserve">MESON EN MARMOL NEGRO SAN GIL  A=0.60 M.  SALPICADERO DE H=10 CM. Y BABERO DE H=10 CM. </t>
  </si>
  <si>
    <t>MESON EN MARMOL TRAVERTINO VILLA DE LEYVA A=0.60 M.  SALPICADERO DE H=10 CM. Y BABERO DE H=10 CM</t>
  </si>
  <si>
    <t>MESON EN MARMOL CAFE PINTO A=0.60 M.  SALPICADERO DE H=10 CM. Y BABERO DE H=10 CM.</t>
  </si>
  <si>
    <t>CERA POLIMERICA</t>
  </si>
  <si>
    <t>Valor unitario Antes de IVA</t>
  </si>
  <si>
    <t>Valor 
Total</t>
  </si>
  <si>
    <t>PALA CON CABO</t>
  </si>
  <si>
    <t>PICA CON CABO</t>
  </si>
  <si>
    <t>PALÍN CON CABO</t>
  </si>
  <si>
    <t>ALMADANA CON CABO</t>
  </si>
  <si>
    <t>BARRA METÁLICA</t>
  </si>
  <si>
    <t>BALDE PLÁSTICO</t>
  </si>
  <si>
    <t>CARRETA BUGGY</t>
  </si>
  <si>
    <t>MANILA DE 1/2"</t>
  </si>
  <si>
    <t>PLÁSTICO PARA COBERTORES</t>
  </si>
  <si>
    <t>SEGUETA</t>
  </si>
  <si>
    <t>ESCOBA</t>
  </si>
  <si>
    <t>PALUSTRE</t>
  </si>
  <si>
    <t>SERRUCHO</t>
  </si>
  <si>
    <t>FLEXOMETRO</t>
  </si>
  <si>
    <t>COSTO TOTAL</t>
  </si>
  <si>
    <t>NO. ESTIMADO DE USOS</t>
  </si>
  <si>
    <t>COSTO TOTAL POR USO</t>
  </si>
  <si>
    <t/>
  </si>
  <si>
    <t>COSTO UNITARIO HERRAMIENTA MENOR</t>
  </si>
  <si>
    <t>FORMALETA SARDINEL DESDE 0.20 HASTA 0.60 M. DE ALTURA POR 2.00 M. DE LONGITUD</t>
  </si>
  <si>
    <t>FORMALETA ENTREPISOS CON PARAL CORTO DE 1.50 A 2.50 M</t>
  </si>
  <si>
    <t>FORMALETA ENTREPISOS CON PARAL EXTRALARGO DE 3.00 A 4.50 M</t>
  </si>
  <si>
    <t>NO. DE HERRAMIENTAS</t>
  </si>
  <si>
    <t>ESTIMATIVO GENERAL DE HERRAMIENTAS MENORES DE UN PROYECTO</t>
  </si>
  <si>
    <t>SUMINISTRO, TRANSPORTE E INSTALACION PILOTES PARA PUENTE EN CONCRETO 3000 PSI INCLUYE EXCAVACION Y  RETIRO</t>
  </si>
  <si>
    <t>SUMINISTRO, TRANSPORTE E INSTALACION ESTRIBOS PARA PUENTE  EN CONCRETO 3000 PSI, INCLUYE CARGUEROS Y LOSAS DE APROXIMACION</t>
  </si>
  <si>
    <t>SUMINISTRO, TRANSPORTE E INSTALACION BARRERA TIPO NEW JERSEY EN CONCRETO 3000 PSI</t>
  </si>
  <si>
    <t>SUMINISTRO, TRANSPORTE E INSTALACION PILAS EN CONCRETO 4000 PSI</t>
  </si>
  <si>
    <t>SUMINISTRO, TRANSPORTE E INSTALACION TABLERO DE PUENTE EN CONCRETO 5000 PSI</t>
  </si>
  <si>
    <t>MOTOSIERRA GRANDE</t>
  </si>
  <si>
    <t>ESTABILIDAD DE TALUDES</t>
  </si>
  <si>
    <t>CERCHA VIGA METALICA</t>
  </si>
  <si>
    <t>SUMINISTRO, TRANSPORTE E INSTALACION ALCANTARILLA DE CAJON O BOX COULVERT EN CONCRETO DE 3000 PSI</t>
  </si>
  <si>
    <t>SUMINISTRO, TRANSPORTE E INSTALACION ENROCADOS CON LIGANTE DE CONCRETO 3000 PSI PARA PROTECCION DE ENTREGAS O REVESTIMIENTO DE CAUCES - DOSIFICACION: CONCRETO 40%, PIEDRA 60%</t>
  </si>
  <si>
    <t>SUMINISTRO, TRANSPORTE E INSTALACION ENROCADOS CON LIGANTE DE CONCRETO 3000 PSI PARA  CONFORMACION  DE CANALES - DOSIFICACION: CONCRETO 40%, PIEDRA 60%</t>
  </si>
  <si>
    <t>SUMINISTRO, TRANSPORTE E INSTALACION DIQUES DE CONTROL Y/O REGULACION EN CONCRETO 3000 PSI - DOSIFICACION: CONCRETO 40%, PIEDRA 60%</t>
  </si>
  <si>
    <t>E88</t>
  </si>
  <si>
    <t>PLATINA  25 x 25 CM X 1"</t>
  </si>
  <si>
    <t>SUMINISTRO, TRANSPORTE E INSTALACION DADOS EN CONCRETO REFORZADO 4000 PSI PARA PANTALLA ACTIVA</t>
  </si>
  <si>
    <t>SUMINISTRO, TRANSPORTE E INSTALACION ENROCADOS SIN LIGANTE DE CONCRETO PARA CONFORMACION DE PADDIES</t>
  </si>
  <si>
    <t>POSTE EN CONCRETO PREFABRICADO</t>
  </si>
  <si>
    <t>SUMINISTRO, TRANSPORTE E INSTALACION CANALES EN COSTALES DE FIBRA CON SUELO CEMENTO 10:1</t>
  </si>
  <si>
    <t>SUELO CEMENTO 10:1</t>
  </si>
  <si>
    <t>COSTAL</t>
  </si>
  <si>
    <t>ESTACAS PARA ANCLAJE</t>
  </si>
  <si>
    <t>SUMINISTRO, TRANSPORTE E INSTALACION GAVIONES CON COSTALES DE FIBRA CON SUELO CEMENTO 10:1</t>
  </si>
  <si>
    <t>SUMINISTRO, TRANSPORTE E INSTALACION TRINCHOS EN GUADUA</t>
  </si>
  <si>
    <t xml:space="preserve">SUMINISTRO, TRANSPORTE E INSTALACION FILTROS VIVOS EN GUADUA </t>
  </si>
  <si>
    <t>RASTROJO PARA FILTROS VIVOS</t>
  </si>
  <si>
    <t>SUMINISTRO, TRANSPORTE E INSTALACION BARRERAS VIVAS CON LIMONCILLO Y/O CITRONELA O SIMILAR</t>
  </si>
  <si>
    <t>PLANTULA DE  LIMONCILLO Y/O CITRONELA O SIMILAR</t>
  </si>
  <si>
    <t>REPOSICION PLANTULAS</t>
  </si>
  <si>
    <t>GUADUILLA</t>
  </si>
  <si>
    <t>SUMINISTRO, TRANSPORTE E INSTALACION COBERTURA VEGETAL CON BIOMANTO DE COSTALES DE FIQUE</t>
  </si>
  <si>
    <t>COSTAL BIODEGRADABLE</t>
  </si>
  <si>
    <t>SEMILLAS PARA BIOMANTO</t>
  </si>
  <si>
    <t>GALLINAZA</t>
  </si>
  <si>
    <t>SUMINISTRO, TRANSPORTE E INSTALACION REVEGETALIZACION CON ESTACAS DE CAÑABRAVA O SIMILAR</t>
  </si>
  <si>
    <t>ESTACAS DE GUADUA</t>
  </si>
  <si>
    <t>SUMINISTRO, TRANSPORTE E INSTALACION DE PLASTICOS PARA PROTECCIÓN EN TALUDES</t>
  </si>
  <si>
    <t>PLUMA  GRUA 250KG CON BALDE</t>
  </si>
  <si>
    <t>COMPRESOR</t>
  </si>
  <si>
    <t xml:space="preserve">BLOQUE  Nº 4 ARCILLA </t>
  </si>
  <si>
    <t>ANDAMIO COLGANTE</t>
  </si>
  <si>
    <t>SUMINISTRO, TRANSPORTE E INSTALACION PAVIMENTO DE CONCRETO PREMEZCLADO MR 45</t>
  </si>
  <si>
    <t>CONCRETO PREMEZCLADO PARA PAVIMENTO MR 45 KG/CM2</t>
  </si>
  <si>
    <t xml:space="preserve">DEMOLICION DE CABEZA DE PILOTES </t>
  </si>
  <si>
    <t xml:space="preserve">PICADO DE PLACA PISO </t>
  </si>
  <si>
    <t xml:space="preserve">DESMONTE CERRAMIENTO MALLA </t>
  </si>
  <si>
    <t xml:space="preserve">TRANSPORTE E INSTALACION TUBERÍA PVC CORRUGADA 160 M.M. (6") PARA ALCANTARILLADO   </t>
  </si>
  <si>
    <t xml:space="preserve">TRANSPORTE E INSTALACION TUBERÍA PVC CORRUGADA DE 200 M.M. (8") PARA ALCANTARILLADO                 </t>
  </si>
  <si>
    <t xml:space="preserve">TRANSPORTE E INSTALACION TUBERÍA PVC CORRUGADA DE 250 M.M. (10") PARA ALCANTARILLADO              </t>
  </si>
  <si>
    <t xml:space="preserve">TRANSPORTE E INSTALACION TUBERÍA PVC CORRUGADA DE 315 M.M. (12") PARA ALCANTARILLADO                                        </t>
  </si>
  <si>
    <t xml:space="preserve">TRANSPORTE E INSTALACION TUBERÍA PVC CORRUGADA DE 355 M.M. (14") PARA ALCANTARILLADO                                                      </t>
  </si>
  <si>
    <t xml:space="preserve">TRANSPORTE E INSTALACION TUBERÍA PVC CORRUGADA DE 400 M.M. (16") PARA ALCANTARILLADO                                        </t>
  </si>
  <si>
    <t xml:space="preserve">TRANSPORTE E INSTALACION TUBERÍA PVC CORRUGADA DE 450 M.M. (18") PARA ALCANTARILLADO         </t>
  </si>
  <si>
    <t xml:space="preserve">TRANSPORTE E INSTALACION TUBERÍA PVC CORRUGADA DE 500 M.M. (20") PARA ALCANTARILLADO </t>
  </si>
  <si>
    <t>TRANSPORTE E INSTALACION TUBERÍA PVC CORRUGADA DE 24" PARA ALCANTARILLADO</t>
  </si>
  <si>
    <t xml:space="preserve">TRANSPORTE E INSTALACION EMPALME PARA PVC CORRUGADA DE 200 X 160 M.M. </t>
  </si>
  <si>
    <t>TRANSPORTE E INSTALACION EMPALME PARA PVC CORRUGADA DE 250 X 160 M.M.</t>
  </si>
  <si>
    <t>TRANSPORTE E INSTALACION  EMPALME PARA PVC CORRUGADA DE 315 X 160 M.M</t>
  </si>
  <si>
    <t>TRANSPORTE E INSTALACION   EMPALME PARA PVC CORRUGADA DE 400 X 160 M.M.</t>
  </si>
  <si>
    <t>TRANSPORTE E INSTALACION   EMPALME PARA PVC CORRUGADA DE 450 X 160 M.M.</t>
  </si>
  <si>
    <t>TRANSPORTE E INSTALACION   EMPALME PARA PVC CORRUGADA DE 24"X 160 M.M.</t>
  </si>
  <si>
    <t>TRANSPORTE E INSTALACION   EMPALME PARA PVC CORRUGADA DE 27"X 160 M.M.</t>
  </si>
  <si>
    <t xml:space="preserve">TRANSPORTE E INSTALACION ANCLAJE Y EMPOTRAMIENTO DE TUBERÍAS EN CONCRETO CLASE II                                       </t>
  </si>
  <si>
    <t xml:space="preserve">TRANSPORTE E INSTALACION BASE-CAÑUELA CÁMARA CIRCULAR INSPEC D=1.50 M EN CONCRETO CLASE II                                                        </t>
  </si>
  <si>
    <t>TRANSPORTE E INSTALACION  CÁMARA CIRCULAR DE INSPECCIÓN/CAÍDA D=1.20 M. EN CONCRETO CLASE II PARA REALCE</t>
  </si>
  <si>
    <t xml:space="preserve">TRANSPORTE E INSTALACION ARO-TAPA HD DE 0.65 M. PARA CÁMARA CIRCULAR DE INSPECCIÓN-ANTI RUIDO                                                     </t>
  </si>
  <si>
    <t xml:space="preserve">TRANSPORTE E INSTALACION ARO TAPA HF D=0.68 M. P/CÁMARA DE INSPECCIÓN                                                         </t>
  </si>
  <si>
    <t xml:space="preserve">TRANSPORTE E INSTALACION  TAPA P/CAJA DE INSPECCIÓN TIPO I (0,6X0,6X0,1 M) CONCRETO CLASE II                                                                                                                                                                                             </t>
  </si>
  <si>
    <t xml:space="preserve">TRANSPORTE E INSTALACION TAPA P/CAJA DE INSPECCIÓN TIPO II (0,9X0,9X0,1 M) CONCRETO CLASE II                                       </t>
  </si>
  <si>
    <t xml:space="preserve">TRANSPORTE E INSTALACION TAPA P/CAJA DE INSPECCIÓN (0,5X0,5X0,1 M) CONCRETO CLASE II                                       </t>
  </si>
  <si>
    <t xml:space="preserve">TRANSPORTE E INSTALACION TAPA P/CAJA DE INSPECCIÓN (0,6X0,8X0,1 M) CONCRETO CLASE II                           </t>
  </si>
  <si>
    <t>TRANSPORTE E INSTALACION SUMIDERO DOBLE REJA TIPO SIFÓN EN CONCRETO CLASE II-TAPA EN POLIPROPILENO D=0,58M</t>
  </si>
  <si>
    <t>TRANSPORTE E INSTALACION TUBERÍA PVC CORRUGADA DE 27" PARA ALCANTARILLADO</t>
  </si>
  <si>
    <t>TRANSPORTE E INSTALACION TUBERÍA PVC CORRUGADA DE 30" PARA ALCANTARILLADO</t>
  </si>
  <si>
    <t>TRANSPORTE E INSTALACION  TUBERÍA PVC PERFILADA (24") ALCANTARILLADO</t>
  </si>
  <si>
    <t>TRANSPORTE E INSTALACION  TUBERÍA PVC PERFILADA (27") ALCANTARILLADO</t>
  </si>
  <si>
    <t>TRANSPORTE E INSTALACION  TUBERÍA PVC PERFILADA (30") ALCANTARILLADO</t>
  </si>
  <si>
    <t>TRANSPORTE E INSTALACION  TUBERÍA PVC PERFILADA (33") ALCANTARILLADO</t>
  </si>
  <si>
    <t>TRANSPORTE E INSTALACION  TUBERÍA PVC PERFILADA (36") ALCANTARILLADO</t>
  </si>
  <si>
    <t>TRANSPORTE E INSTALACION  TUBERÍA PVC PERFILADA (39") ALCANTARILLADO</t>
  </si>
  <si>
    <t>TRANSPORTE E INSTALACION  TUBERÍA PVC PERFILADA (42") ALCANTARILLADO</t>
  </si>
  <si>
    <t>TRANSPORTE E INSTALACION  TUBERÍA PVC PERFILADA (45") ALCANTARILLADO</t>
  </si>
  <si>
    <t>TRANSPORTE E INSTALACION  TUBERÍA PVC PERFILADA (48") ALCANTARILLADO</t>
  </si>
  <si>
    <t>TRANSPORTE E INSTALACION  TUBERÍA PVC PERFILADA (51") ALCANTARILLADO</t>
  </si>
  <si>
    <t>TRANSPORTE E INSTALACION  TUBERÍA PVC PERFILADA (54") ALCANTARILLADO</t>
  </si>
  <si>
    <t>TRANSPORTE E INSTALACION  TUBERÍA PVC PERFILADA (57") ALCANTARILLADO</t>
  </si>
  <si>
    <t>TRANSPORTE E INSTALACION  TUBERÍA PVC PERFILADA (60") ALCANTARILLADO</t>
  </si>
  <si>
    <t>TRANSPORTE E INSTALACION  TUBERÍA PVC PERFILADA (68") ALCANTARILLADO</t>
  </si>
  <si>
    <t>TRANSPORTE E INSTALACION UNIÓN 24" (INCLUYE HIDROSELLO)</t>
  </si>
  <si>
    <t>TRANSPORTE E INSTALACION UNIÓN 27" (INCLUYE HIDROSELLO)</t>
  </si>
  <si>
    <t>TRANSPORTE E INSTALACION UNIÓN 30" (INCLUYE HIDROSELLO)</t>
  </si>
  <si>
    <t>TRANSPORTE E INSTALACION UNIÓN 33" (INCLUYE HIDROSELLO)</t>
  </si>
  <si>
    <t>TRANSPORTE E INSTALACION UNIÓN 36" (INCLUYE HIDROSELLO)</t>
  </si>
  <si>
    <t>TRANSPORTE E INSTALACION UNIÓN 39" (INCLUYE HIDROSELLO)</t>
  </si>
  <si>
    <t>TRANSPORTE E INSTALACION UNIÓN 42" (INCLUYE HIDROSELLO)</t>
  </si>
  <si>
    <t>TRANSPORTE E INSTALACION UNIÓN 45" (INCLUYE HIDROSELLO)</t>
  </si>
  <si>
    <t>TRANSPORTE E INSTALACION UNIÓN 48" (INCLUYE HIDROSELLO)</t>
  </si>
  <si>
    <t>TRANSPORTE E INSTALACION UNIÓN 51" (INCLUYE HIDROSELLO)</t>
  </si>
  <si>
    <t>TRANSPORTE E INSTALACION UNIÓN 57" (INCLUYE HIDROSELLO)</t>
  </si>
  <si>
    <t>TRANSPORTE E INSTALACION UNIÓN 60" (INCLUYE HIDROSELLO)</t>
  </si>
  <si>
    <t>TRANSPORTE E INSTALACION UNIÓN 68" (INCLUYE HIDROSELLO)</t>
  </si>
  <si>
    <t>TRANSPORTE E INSTALACION DE TUBERIA PVC SANITARIA DE 2"</t>
  </si>
  <si>
    <t>TRANSPORTE E INSTALACION DE TUBERIA PVC SANITARIA DE 3"</t>
  </si>
  <si>
    <t>TRANSPORTE E INSTALACION DE TUBERIA PVC SANITARIA DE 4"</t>
  </si>
  <si>
    <t>TRANSPORTE E INSTALACION DE TUBERIA PVC SANITARIA DE 6"</t>
  </si>
  <si>
    <t xml:space="preserve">TRANSPORTE E INSTALACION TUBERÍA PVC TIPO UNIÓN MECÁNICA RDE 21 DE 4" P/ACUEDUCTO </t>
  </si>
  <si>
    <t xml:space="preserve">TRANSPORTE E INSTALACION TUBERÍA PVC TIPO UNIÓN MECÁNICA RDE 21 DE 6" P/ACUEDUCTO </t>
  </si>
  <si>
    <t xml:space="preserve">TRANSPORTE E INSTALACION TUBERÍA PVC TIPO UNIÓN MECÁNICA RDE 21 DE 12" P/ACUEDUCTO </t>
  </si>
  <si>
    <t>TRANSPORTE E INSTALACION TUBERÍA PVC TIPO BIAXIAL PR 200 DE 3" P/ACUEDUCTO</t>
  </si>
  <si>
    <t>TRANSPORTE E INSTALACION TUBERÍA PVC TIPO BIAXIAL PR 200 DE 4" P/ACUEDUCTO</t>
  </si>
  <si>
    <t>TRANSPORTE E INSTALACION TUBERÍA PVC TIPO BIAXIAL PR 200 DE 6" P/ACUEDUCTO</t>
  </si>
  <si>
    <t>TRANSPORTE E INSTALACION TUBERÍA PVC TIPO BIAXIAL PR 200 DE 8" P/ACUEDUCTO</t>
  </si>
  <si>
    <t>TRANSPORTE E INSTALACION TUBERÍA PVC TIPO BIAXIAL PR 200 DE 10" P/ACUEDUCTO</t>
  </si>
  <si>
    <t>TRANSPORTE E INSTALACION TUBERÍA PVC TIPO BIAXIAL PR 200 DE 12" P/ACUEDUCTO</t>
  </si>
  <si>
    <t xml:space="preserve">TRANSPORTE E INSTALACION EMPALME PVC DE 6" X 1/2" PARA ACOMETIDA DE ACUEDUCTO </t>
  </si>
  <si>
    <t xml:space="preserve">TRANSPORTE E INSTALACION EMPALME PVC DE 4" X 1/2" PARA ACOMETIDA DE ACUEDUCTO </t>
  </si>
  <si>
    <t xml:space="preserve">TRANSPORTE E INSTALACION EMPALME PVC DE 3" X 1/2" PARA ACOMETIDA DE ACUEDUCTO </t>
  </si>
  <si>
    <t xml:space="preserve">TRANSPORTE E INSTALACION EMPALME PVC DE 2" X 1/2" PARA ACOMETIDA DE ACUEDUCTO </t>
  </si>
  <si>
    <t>TRANSPORTE E INSTALACION TUBERÍA POLIETILE PE 100/PN 10 DE 355 MM PARA ACUEDUCTO</t>
  </si>
  <si>
    <t>TRANSPORTE E INSTALACION TUBERÍA POLIETILE PE 100/PN 12,5 DE 355 MM PARA ACUEDUCTO</t>
  </si>
  <si>
    <t>TRANSPORTE E INSTALACION TUBERÍA POLIETILE PE 100/PN 16 DE 355 MM PARA ACUEDUCTO</t>
  </si>
  <si>
    <t>TRANSPORTE E INSTALACION TUBERÍA POLIETILE PE 100/PN 10 DE 315 MM PARA ACUEDUCTO</t>
  </si>
  <si>
    <t>TRANSPORTE E INSTALACION TUBERÍA POLIETILE PE 100/PN 12,5 DE 315 MM PARA ACUEDUCTO</t>
  </si>
  <si>
    <t>TRANSPORTE E INSTALACION TUBERÍA POLIETILE PE 100/PN 16 DE 315 MM PARA ACUEDUCTO</t>
  </si>
  <si>
    <t>TRANSPORTE E INSTALACION TUBERÍA POLIETILE PE 100/PN 10 DE 250 MM PARA ACUEDUCTO</t>
  </si>
  <si>
    <t>TRANSPORTE E INSTALACION TUBERÍA POLIETILE PE 100/PN 12,5 DE 250 MM PARA ACUEDUCTO</t>
  </si>
  <si>
    <t>TRANSPORTE E INSTALACION TUBERÍA POLIETILE PE 100/PN 16 DE 250 MM PARA ACUEDUCTO</t>
  </si>
  <si>
    <t>TRANSPORTE E INSTALACION TUBERÍA POLIETILE PE 100/PN 10 DE 200 MM PARA ACUEDUCTO</t>
  </si>
  <si>
    <t>TRANSPORTE E INSTALACION TUBERÍA POLIETILE PE 100/PN 12,5 DE 200 MM PARA ACUEDUCTO</t>
  </si>
  <si>
    <t>TRANSPORTE E INSTALACION TUBERÍA POLIETILE PE 100/PN 16 DE 200 MM PARA ACUEDUCTO</t>
  </si>
  <si>
    <t>TRANSPORTE E INSTALACION TUBERÍA POLIETILE PE 100/PN 10 DE 160 MM PARA ACUEDUCTO</t>
  </si>
  <si>
    <t>TRANSPORTE E INSTALACION TUBERÍA POLIETILE PE 100/PN 12,5 DE 160 MM PARA ACUEDUCTO</t>
  </si>
  <si>
    <t>TRANSPORTE E INSTALACION TUBERÍA POLIETILE PE 100/PN 16 DE 160 MM PARA ACUEDUCTO</t>
  </si>
  <si>
    <t>TRANSPORTE E INSTALACION TUBERÍA POLIETILE PE 100/PN 10 DE 110 MM  PARA ACUEDUCTO</t>
  </si>
  <si>
    <t>TRANSPORTE E INSTALACION TUBERÍA POLIETILE PE 100/PN 12,5 DE 110 MM  PARA ACUEDUCTO</t>
  </si>
  <si>
    <t>TRANSPORTE E INSTALACION TUBERÍA POLIETILE PE 100/PN 16 DE 110 MM  PARA ACUEDUCTO</t>
  </si>
  <si>
    <t>TRANSPORTE E INSTALACION TUBERÍA POLIETILENO PE 100/PN 10 DE 90  MM   PARA ACUEDUCTO</t>
  </si>
  <si>
    <t>TRANSPORTE E INSTALACION TUBERÍA POLIETILENO PE 100/PN 12,50 DE 90  MM   PARA ACUEDUCTO</t>
  </si>
  <si>
    <t>TRANSPORTE E INSTALACION TUBERÍA POLIETILENO PE 100/PN 16 DE 90  MM   PARA ACUEDUCTO</t>
  </si>
  <si>
    <t>TRANSPORTE E INSTALACION TUBERÍA POLIETILENO PE 100/ PN 10 DE 75 MM  PARA ACUEDUCTO</t>
  </si>
  <si>
    <t>TRANSPORTE E INSTALACION TUBERÍA POLIETILENO PE 100/ PN 12,50 DE 75 MM  PARA ACUEDUCTO</t>
  </si>
  <si>
    <t>TRANSPORTE E INSTALACION TUBERÍA POLIETILENO PE 100/ PN 16 DE 75 MM  PARA ACUEDUCTO</t>
  </si>
  <si>
    <t>TRANSPORTE E INSTALACION TUBERÍA POLIETILENO PE 100 /PN 10 DE 63 MM   PARA ACUEDUCTO</t>
  </si>
  <si>
    <t>TRANSPORTE E INSTALACION TUBERÍA POLIETILENO PE 100 /PN 12,50 DE 63 MM   PARA ACUEDUCTO</t>
  </si>
  <si>
    <t>TRANSPORTE E INSTALACION TUBERÍA POLIETILENO PE 100 /PN 16 DE 63 MM   PARA ACUEDUCTO</t>
  </si>
  <si>
    <t>TRANSPORTE E INSTALACION TUBERÍA POLIETILENO PE 100 /PN 10 DE 50 MM   PARA ACUEDUCTO</t>
  </si>
  <si>
    <t>TRANSPORTE E INSTALACION TUBERÍA POLIETILENO PE 100 /PN 12,5 DE 50 MM   PARA ACUEDUCTO</t>
  </si>
  <si>
    <t>TRANSPORTE E INSTALACION TUBERÍA POLIETILENO PE 100 /PN 16 DE 50 MM   PARA ACUEDUCTO</t>
  </si>
  <si>
    <t>TRANSPORTE E INSTALACION TUBERÍA POLIETILENO PE 80/PN 16  RDE 9 DE 32 MM  PARA ACUEDUCTO</t>
  </si>
  <si>
    <t>TRANSPORTE E INSTALACION TUBERÍA POLIETILENO PE 80/PN 16  RDE 9 DE 20 MM  PARA ACUEDUCTO</t>
  </si>
  <si>
    <t xml:space="preserve">TRANSPORTE E INSTALACION EMPALME ACOMETIDA EN POLIETILENO 20 M.M. </t>
  </si>
  <si>
    <t xml:space="preserve">TRANSPORTE E INSTALACION EMPALME ACOMETIDA EN POLIETILENO 32 M.M. </t>
  </si>
  <si>
    <t xml:space="preserve">TRANSPORTE E INSTALACION  REGISTRO TIPO RED WHITE 3" </t>
  </si>
  <si>
    <t xml:space="preserve">TRANSPORTE E INSTALACION  REGISTRO TIPO RED WHITE 2" </t>
  </si>
  <si>
    <t xml:space="preserve">TRANSPORTE E INSTALACION  REGISTRO TIPO RED WHITE 1.5" </t>
  </si>
  <si>
    <t xml:space="preserve">TRANSPORTE E INSTALACION  REGISTRO TIPO RED WHITE 1" </t>
  </si>
  <si>
    <t xml:space="preserve">TRANSPORTE E INSTALACION  REGISTRO TIPO RED WHITE 1/2" </t>
  </si>
  <si>
    <t xml:space="preserve">SUMINISTRO/ TRANSPORTE E INSTALACION VÁLVULA DE COMPUERTA ELÁSTICA VÁSTAGO NO ASCENDENTE BRIDADA HF DE 3" P/ACUEDUCTO </t>
  </si>
  <si>
    <t>SUMINISTRO/ TRANSPORTE E INSTALACION HIDRANTE BRIDADO HF DE 4" TIPO TRÁFICO P/ACUEDUCTO</t>
  </si>
  <si>
    <t>TRANSPORTE E INSTALACION HIDRANTE BRIDADO HF DE 4" TIPO TRÁFICO P/ACUEDUCTO</t>
  </si>
  <si>
    <t>SUMNINISTRO/TRANSPORTE E INSTALACION HIDRANTE BRIDADO HF DE 3" TIPO TRÁFICO P/ACUEDUCTO</t>
  </si>
  <si>
    <t>TRANSPORTE E INSTALACION HIDRANTE BRIDADO HF DE 3" TIPO TRÁFICO P/ACUEDUCTO</t>
  </si>
  <si>
    <t>TRANSPORTE E INSTALACION CAJA HF Y ALINEACIÓN MEDIDORES DE ACUEDUCTO</t>
  </si>
  <si>
    <t xml:space="preserve">TRANSPORTE E INSTALACION PORTAVÁLVULAS 2" A 8"  EN HD               </t>
  </si>
  <si>
    <t>TRANSPORTE E INSTALACION TUBERÍA PVC PRESIÓN RDE 21 200 PSI DE 1" P/ACUEDUCTO</t>
  </si>
  <si>
    <t>TRANSPORTE E INSTALACION TUBERÍA PVC PRESIÓN RDE 21 200 PSI DE 2" P/ACUEDUCTO</t>
  </si>
  <si>
    <t>TRANSPORTE E INSTALACION TUBERÍA PVC PRESIÓN RDE 21 200 PSI DE 3" P/ACUEDUCTO</t>
  </si>
  <si>
    <t>TRANSPORTE E INSTALACION TUBERÍA PVC PRESIÓN RDE 21 200 PSI DE 4" P/ACUEDUCTO</t>
  </si>
  <si>
    <t xml:space="preserve">SUMINISTRO, TRANSPORTE E INSTALACION ARO/ TAPA EN POLIPROPILENO D= 0,70 M PARA CÁMARA DE INSPECCION  (CUELLO 20 CM)                                              </t>
  </si>
  <si>
    <t xml:space="preserve">SUMINISTRO, TRANSPORTE E INSTALACION TAPA P/CAJA DE INSPECCIÓN (0,6X0,8X0,1 M) CONCRETO CLASE II                           </t>
  </si>
  <si>
    <t xml:space="preserve">TRANSPORTE E INSTALACION CÁMARA CIRCULAR DE INSPECCIÓN/CAÍDA D=1.20 M. EN CONCRETO CLASE II                                </t>
  </si>
  <si>
    <t>ALQUILER DE MULA</t>
  </si>
  <si>
    <t>SOBREACARREO EN VEHICULO NO AUTOMOTOR DE TRACCION ANIMAL</t>
  </si>
  <si>
    <t>SUSTITUCION EN ARENA LIMPIA</t>
  </si>
  <si>
    <t>ARENA LIMPIA SIN SOBRETAMAÑOS</t>
  </si>
  <si>
    <t>CINTA SIKA PVC V - 15 CINTA FLEXIBLE SELLO DE JUNTAS</t>
  </si>
  <si>
    <t xml:space="preserve">CINTA SIKA PVC V - 10 CINTA FLEXIBLE SELLO DE JUNTAS </t>
  </si>
  <si>
    <t xml:space="preserve">CINTA SIKA PVC O - 22 CINTA SELLO DE JUNTAS </t>
  </si>
  <si>
    <t>SUMINISTRO, TRANSPORTE E INSTALACION PEDESTALES EN CONCRETO 3000 PSI</t>
  </si>
  <si>
    <t>SUMINISTRO, TRANSPORTE E INSTALACION SOLADO DE LIMPIEZA 2.000 PSI</t>
  </si>
  <si>
    <t>SUMINISTRO, TRANSPORTE E INSTALACION SUELO - CEMENTO 8:1</t>
  </si>
  <si>
    <t>SUMINISTRO, TRANSPORTE E INSTALACION SUELO - CEMENTO 20:1</t>
  </si>
  <si>
    <t>SUMINISTRO, TRANSPORTE E INSTALACION DEMARCACION HORIZONTAL DE VIAS PINTURA TIPO TRAFICO</t>
  </si>
  <si>
    <t>MOLDES GUIA METALICOS PINTURA</t>
  </si>
  <si>
    <t>SUMINISTRO, TRANSPORTE E INSTALACION DEMARCACION HORIZONTAL DE VIAS PINTURA PLASTICO EN FRIO</t>
  </si>
  <si>
    <t>VEHICULO DE APOYO DEMARCACION VIAS</t>
  </si>
  <si>
    <t>CARBURO</t>
  </si>
  <si>
    <t>SUMINISTRO, TRANSPORTE E INSTALACION PINTURA CARBURO PARA TANQUES</t>
  </si>
  <si>
    <t>SUMINISTRO, TRANSPORTE E INSTALACION PINTURA ESMALTE PARA TUBERIAS</t>
  </si>
  <si>
    <t>SUMINISTRO, TRANSPORTE E INSTALACION PINTURA REFLECTIVA DE ALUMINIO PARA PROTECCION DE TUBERIA EXPUESTA EN PVC</t>
  </si>
  <si>
    <t>ALUMOL</t>
  </si>
  <si>
    <t>SIKAGUARD</t>
  </si>
  <si>
    <t>DESMONTE PUERTAS  (INCLUYE RETIRO)</t>
  </si>
  <si>
    <t>RELLENO EN MATERIAL SELECCIONADO PROVENIENTE DE LA EXCAVACION (APISONADO)</t>
  </si>
  <si>
    <t>RELLENO EN MATERIAL SELECCIONADO PROVENIENTE DE LA EXCAVACION (CANGURO)</t>
  </si>
  <si>
    <t>RELLENO, CONFORMACION Y COMPACTACION A MAQUINA CON MATERIAL PROVENIENTE  DE  EXCAVACION (INCLUYE CARGUE, DESCARGUE)</t>
  </si>
  <si>
    <t xml:space="preserve">SUMINISTRO, TRANSPORTE E INSTALACION PLACA CONTRAPISO CONCRETO 3000 PSI  E=0.15  </t>
  </si>
  <si>
    <t xml:space="preserve">SUMINISTRO, TRANSPORTE E INSTALACION PLACA CONTRAPISO CONCRETO 3000 PSI  E=0.25  </t>
  </si>
  <si>
    <t xml:space="preserve">SUMINISTRO, TRANSPORTE E INSTALACION LOSA CIMENTACION CONCRETO 4000 PSI  E=0.10  </t>
  </si>
  <si>
    <t xml:space="preserve">SUMINISTRO, TRANSPORTE E INSTALACION PLACA CONTRAPISO CONCRETO 3000 PSI  </t>
  </si>
  <si>
    <t>SUMINISTRO, TRANSPORTE E INSTALACION ZARPA PARA MURO DE CONTENCION CONCRETO 3000 PSI</t>
  </si>
  <si>
    <t>SUMINISTRO, TRANSPORTE E INSTALACION VIGA AEREA CONCRETO 4000 PSI  .</t>
  </si>
  <si>
    <t>SUMINISTRO, TRANSPORTE E INSTALACION VIGA AEREA CONCRETO 4000 PSI  A LA VISTA .</t>
  </si>
  <si>
    <t xml:space="preserve">SUMINISTRO, TRANSPORTE E INSTALACION PLACA FOSO ASCENSOR CONCRETO 3000 PSI </t>
  </si>
  <si>
    <t>SUMINISTRO, TRANSPORTE E INSTALACION VIGA + ALFAJIA  CONFINAMIENTO CONCRETO 3000 PSI .</t>
  </si>
  <si>
    <t>SUMINISTRO, TRANSPORTE E INSTALACION DINTEL CONCRETO 3000 PSI  .</t>
  </si>
  <si>
    <t>SUMINISTRO, TRANSPORTE E INSTALACION MENSULAS CONCRETO 4000 PSI  .</t>
  </si>
  <si>
    <t>SUMINISTRO, TRANSPORTE E INSTALACION BAJANTE AGUAS NEGRAS  PVC   3"   (INCLUYE CODO, UNION Y ACCESORIOS DE FIJACION)</t>
  </si>
  <si>
    <t>SUMINISTRO, TRANSPORTE E INSTALACION BAJANTE AGUAS NEGRAS  PVC   4"   (INCLUYE CODO, UNION Y ACCESORIOS DE FIJACION)</t>
  </si>
  <si>
    <t>SUMINISTRO, TRANSPORTE E INSTALACION BAJANTE AGUAS NEGRAS  PVC   6"   (INCLUYE CODO, UNION Y ACCESORIOS DE FIJACION)</t>
  </si>
  <si>
    <t>SUMINISTRO, TRANSPORTE E INSTALACION BAJANTE AGUAS LLUVIAS  PVC   3"   (INCLUYE CODO, UNION Y ACCESORIOS DE FIJACION)</t>
  </si>
  <si>
    <t>SUMINISTRO, TRANSPORTE E INSTALACION BAJANTE AGUAS LLUVIAS  PVC   4"   (INCLUYE CODO, UNION Y ACCESORIOS DE FIJACION)</t>
  </si>
  <si>
    <t>SUMINISTRO, TRANSPORTE E INSTALACION BAJANTE AGUAS LLUVIAS  PVC   6"   (INCLUYE CODO, UNION Y ACCESORIOS DE FIJACION)</t>
  </si>
  <si>
    <t>SUMINISTRO, TRANSPORTE E INSTALACION TUBERIA PVC-S 1 1/2" (VENTILACION Y AGUAS LLUVIAS, INCLUYE ACCESORIOS)</t>
  </si>
  <si>
    <t>SUMINISTRO, TRANSPORTE E INSTALACION TUBERIA PVC-S 2" (VENTILACION Y AGUAS LLUVIAS, INCLUYE ACCESORIOS)</t>
  </si>
  <si>
    <t>SUMINISTRO, TRANSPORTE E INSTALACION TUBERIA PVC-S 3" (VENTILACION Y AGUAS LLUVIAS, INCLUYE ACCESORIOS)</t>
  </si>
  <si>
    <t>SUMINISTRO, TRANSPORTE E INSTALACION TUBERIA PVC-S 4" (VENTILACION Y AGUAS LLUVIAS, INCLUYE ACCESORIOS)</t>
  </si>
  <si>
    <t>SUMINISTRO, TRANSPORTE E INSTALACION TUBERIA PVC-S 6" (VENTILACION Y AGUAS LLUVIAS, INCLUYE ACCESORIOS)</t>
  </si>
  <si>
    <t>SUMINISTRO, TRANSPORTE E INSTALACION TUBERIA PVC-S  2" (RED SANITARIA, INCLUYE ACCESORIOS)</t>
  </si>
  <si>
    <t>SUMINISTRO, TRANSPORTE E INSTALACION TUBERIA PVC-S  3" (RED SANITARIA, INCLUYE ACCESORIOS)</t>
  </si>
  <si>
    <t>SUMINISTRO, TRANSPORTE E INSTALACION TUBERIA PVC-S  4" (RED SANITARIA, INCLUYE ACCESORIOS)</t>
  </si>
  <si>
    <t>SUMINISTRO, TRANSPORTE E INSTALACION TUBERIA PVC-S  6" (RED SANITARIA, INCLUYE ACCESORIOS)</t>
  </si>
  <si>
    <t>SUMINISTRO, TRANSPORTE E INSTALACION TUBERIA PVC-S 2" (RED SANITARIA DESCOLGADA, INCLUYE ACCESORIOS)</t>
  </si>
  <si>
    <t>SUMINISTRO, TRANSPORTE E INSTALACION TUBERIA PVC-S 3" (RED SANITARIA DESCOLGADA, INCLUYE ACCESORIOS)</t>
  </si>
  <si>
    <t>SUMINISTRO, TRANSPORTE E INSTALACION TUBERIA PVC-S 4" (RED SANITARIA DESCOLGADA, INCLUYE ACCESORIOS)</t>
  </si>
  <si>
    <t>SUMINISTRO, TRANSPORTE E INSTALACION TUBERIA PVC-S 6" (RED SANITARIA DESCOLGADA, INCLUYE ACCESORIOS)</t>
  </si>
  <si>
    <t xml:space="preserve">SUMINISTRO, TRANSPORTE E INSTALACION COLUMNAS CONCRETO 4000 PSI </t>
  </si>
  <si>
    <t xml:space="preserve">SUMINISTRO, TRANSPORTE E INSTALACION COLUMNAS CONCRETO 4000 PSI  A LA VISTA </t>
  </si>
  <si>
    <t>SUMINISTRO, TRANSPORTE E INSTALACION ESCALERA EN CONCRETO 4000 PSI</t>
  </si>
  <si>
    <t>SUMINISTRO, TRANSPORTE E INSTALACION VIGUETA CONFINAMIENTO CONCRETO 3000 PSI</t>
  </si>
  <si>
    <t xml:space="preserve">SUMINISTRO, TRANSPORTE E INSTALACION COLUMNETA CONFINAMIENTO CONCRETO 3000 PSI </t>
  </si>
  <si>
    <t>SUMINISTRO, TRANSPORTE E INSTALACION ALBARDILLAS PROTECCION MUROS  EN CONCRETO DE 3000 PSI</t>
  </si>
  <si>
    <t>SUMINISTRO,TRANSPORTE E INSTALACION REVOQUE LISO MUROS   1:3  INTERIOR  ( INCLUYE FILOS Y DILATACIONES )</t>
  </si>
  <si>
    <t>SUMINISTRO,TRANSPORTE E INSTALACION REVOQUE LISO MUROS   1:3  INTERIOR  ( INCLUYE FILOS Y DILATACIONES ). ANCHO &lt; 0.50 M.</t>
  </si>
  <si>
    <t>SUMINISTRO,TRANSPORTE E INSTALACION REVOQUE LISO MUROS   1:3  INTERIOR  ALTURA &gt; 3 M.( INCLUYE FILOS Y DILATACIONES )</t>
  </si>
  <si>
    <t>SUMINISTRO,TRANSPORTE E INSTALACION REVOQUE LISO MUROS   1:3  INTERIOR  ALTURA &gt; 3 M. ( INCLUYE FILOS Y DILATACIONES ). ANCHO &lt; 0.50 M</t>
  </si>
  <si>
    <t>SUMINISTRO,TRANSPORTE E INSTALACION REVOQUE LISO MUROS 1:3  IMPERMEABILIZADO (INCLUYE FILOS Y DILATACIONES) ANCHO &lt; 0.50 M.</t>
  </si>
  <si>
    <t>SUMINISTRO,TRANSPORTE E INSTALACION REVOQUE LISO MUROS 1:3  IMPERMEABILIZADO  ALTURA &gt; 3M. (INCLUYE FILOS Y DILATACIONES)</t>
  </si>
  <si>
    <t>SUMINISTRO,TRANSPORTE E INSTALACION REVOQUE LISO MUROS 1:3  IMPERMEABILIZADO  ALTURA &gt; 3M. (INCLUYE FILOS Y DILATACIONES) ANCHO &lt; 0.50 M.</t>
  </si>
  <si>
    <t>SUMINISTRO,TRANSPORTE E INSTALACION REVOQUE LISO BAJO PLACAS 1:3 IMPERMEABILIZADO (INCLUYE FILOS Y DILATACIONES)</t>
  </si>
  <si>
    <t>SUMINISTRO,TRANSPORTE E INSTALACION REVOQUE LISO BAJO PLACAS 1:3 (INCLUYE FILOS Y DILATACIONES)</t>
  </si>
  <si>
    <t>SUMINISTRO,TRANSPORTE E INSTALACION REVOQUE LISO COLUMNAS Y VIGAS UNA (1) CARA 1:3 (INCLUYE FILOS Y DILATACIONES)</t>
  </si>
  <si>
    <t>SUMINISTRO,TRANSPORTE E INSTALACION REVOQUE LISO COLUMNAS Y VIGAS AEREAS UNA (1) CARA 1:3 IMPERMEABILIZADO (INCLUYE FILOS Y DILATACIONES)</t>
  </si>
  <si>
    <t>SUMINISTRO,TRANSPORTE E INSTALACION REVOQUE LISO COLUMNAS Y VIGAS UNA (1) CARA 1:3 ALTURA &gt; 3 M. (INCLUYE FILOS Y DILATACIONES)</t>
  </si>
  <si>
    <t>SUMINISTRO,TRANSPORTE E INSTALACION REVOQUE LISO COLUMNAS Y VIGAS AEREAS UNA (1) CARA 1:3 ALTURA &gt; 3M. IMPERMEABILIZADO (INCLUYE FILOS Y DILATACIONES)</t>
  </si>
  <si>
    <t>SUMINISTRO,TRANSPORTE E INSTALACION REVOQUE LISO MUROS 1:3  EXTERIOR CON DILATACIONES 5 CM. CADA 62.5 CM. (INCLUYE FILOS Y DILATACIONES HASTA ALTURA 3 M.)</t>
  </si>
  <si>
    <t>SOPLETE GAS CON GATILLO QUEMADOR 25-35-50MM</t>
  </si>
  <si>
    <t>SUMINISTRO, TRANSPORTE E INSTALACION  ESPEJO  4 MM. FLOTADO BISELADO Y SIN MARCO. (INCLUYE LOS ELEMENTOS DE FIJACIÓN AL MURO).</t>
  </si>
  <si>
    <t>SUMINISTRO, TRANSPORTE E INSTALACION  ESPEJO  6 MM. FLOTADO BISELADO Y SIN MARCO. (INCLUYE LOS ELEMENTOS DE FIJACIÓN AL MURO).</t>
  </si>
  <si>
    <t>SUMINISTRO, TRANSPORTE E INSTALACION PUERTA ENTAMBORADA EN LAMINA TRIPLEX OKUME - TIPO PIZANO OKUMÉ O SIMILAR. ANCHO: 0,51 A 0,75 M. ALTO: 1,80 A 2,40 M. HOJA LISA CON MARQUETE CAPACANTO OKUMÉ. ACABADO: TINTILLA, SELLADOR (MÍNIMO 6 MANOS) Y LACA SEGÚN DISEÑO. (INCLUYE BISAGRAS).</t>
  </si>
  <si>
    <t>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t>
  </si>
  <si>
    <t>SUMINISTRO, TRANSPORTE E INSTALACION PUERTA ENTAMBORADA EN MADEFONDO - TIPO PIZANO ARQUITECTÓNICA O SIMILAR. ANCHO: 0,51 A 0,75 M. ALTO: 1,80 A 2,40 M. HOJA LISA CON MARQUETE EN CANTO DECORATIVO. ACABADO: SEGÚN PINTA SELECCIONADA DE CARTA COLORES MADECOR. (INCLUYE BISAGRAS).</t>
  </si>
  <si>
    <t>SUMINISTRO, TRANSPORTE E INSTALACION PUERTA ENTAMBORADA EN MADEFONDO - TIPO PIZANO ARQUITECTÓNICA O SIMILAR. ANCHO: 0,76 A 1,10 M. ALTO: 1,80 A 2,40 M. HOJA LISA CON MARQUETE EN CANTO DECORATIVO. ACABADO: SEGÚN PINTA SELECCIONADA DE CARTA COLORES MADECOR. (INCLUYE BISAGRAS).</t>
  </si>
  <si>
    <t>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t>
  </si>
  <si>
    <t>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t>
  </si>
  <si>
    <t>SUMINISTRO, TRANSPORTE E INSTALACION MARCO EN TABLEX ENCHAPADO OKUME - KIT DE MARKO CLASSICO TIPO PIZANO O SIMILAR. (2 LARGUEROS DE 2,40 M Y UN CABEZAL DE 1,20 M.) ANCHO MURO: 10 A 18 CM ANCHO PUERTA: 0,51 X 0,75 M. ACABADO: TINTILLA, SELLADOR (MÍNIMO 6 MANOS) Y LACA SEGÚN DISEÑO.</t>
  </si>
  <si>
    <t>SUMINISTRO, TRANSPORTE E INSTALACION MARCO EN TABLEX ENCHAPADO OKUME - KIT DE MARKO CLASSICO TIPO PIZANO O SIMILAR. (2 LARGUEROS DE 2,40 M Y UN CABEZAL DE 1,20 M.) ANCHO MURO: 10 A 18 CM ANCHO PUERTA: 0,76 X 1,10 M. ACABADO: TINTILLA, SELLADOR (MÍNIMO 6 MANOS) Y LACA SEGÚN DISEÑO</t>
  </si>
  <si>
    <t>SUMINISTRO, TRANSPORTE E INSTALACION MARCO EN MADERA CHINGALE SENCILLO - KIT DE MARKO MADERA TIPO PIZANO O SIMILAR. (2 LARGUEROS DE 2,40 M Y UN CABEZAL DE 1,20 M.) ANCHO MURO: 8 CM. ANCHO PUERTA: 0,51 X 0,75 M.  ACABADO: TINTILLA, SELLADOR (MÍNIMO 6 MANOS) Y LACA SEGÚN DISEÑO</t>
  </si>
  <si>
    <t>SUMINISTRO, TRANSPORTE E INSTALACION MARCO EN MADERA CHINGALE SENCILLO - KIT DE MARKO MADERA TIPO PIZANO O SIMILAR. (2 LARGUEROS DE 2,40 M Y UN CABEZAL DE 1,20 M.) ANCHO MURO: 8 CM. ANCHO PUERTA: 0,76 X 1,10 M.  ACABADO: TINTILLA, SELLADOR (MÍNIMO 6 MANOS) Y LACA SEGÚN DISEÑO</t>
  </si>
  <si>
    <t>SUMINISTRO, TRANSPORTE E INSTALACION MARCO EN MADECOR SENCILLO - KIT DE MARKO MADECOR TIPO PIZANO O SIMILAR. (2 LARGUEROS DE 2,40 M Y UN CABEZAL DE 1,20 M.) ANCHO MURO: 8 CM. ACABADO: SEGÚN PINTA SELECCIONADA DE CARTA COLORES MADECOR</t>
  </si>
  <si>
    <t>SUMINISTRO, TRANSPORTE E INSTALACION MARCO EN MADECOR SENCILLO - KIT DE MARKO MADECOR TIPO PIZANO O SIMILAR. (2 LARGUEROS DE 2,40 M Y UN CABEZAL DE 1,20 M.) ANCHO MURO: 10 A 18 CM.  ACABADO: SEGÚN PINTA SELECCIONADA DE CARTA COLORES MADECOR</t>
  </si>
  <si>
    <t>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t>
  </si>
  <si>
    <t>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t>
  </si>
  <si>
    <t>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</si>
  <si>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</si>
  <si>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t>
  </si>
  <si>
    <t>SUMINISTRO, TRANSPORTE E INSTALACION BARANDA PARA BALCONES  T PASAMANOS EN TUBERIA AGUAS NEGRAS EN 2",  3  VARILLA REDONDA DE 5/8,   LAMINA  PARA POSTES SEGUN DETALLE CALIBRE 1/4"X 2" CON ANTICORROSIVO Y  PINTURA ELECTROSTATICA  COLOR SEGÚN DISEÑO</t>
  </si>
  <si>
    <t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</si>
  <si>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</si>
  <si>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t>
  </si>
  <si>
    <t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</si>
  <si>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</si>
  <si>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t>
  </si>
  <si>
    <t>SUMINISTRO, TRANSPORTE E INSTALACION VENTANERIA APOYADA EN PERFILERIA DE ALUMINIO ANODIZADO COLOR NATURAL Y CUERPO CORREDIZO+ VIDRIO LAMINADO DE4+5 (INCLUYE EL SUMINISTRO DE TODOS LOS ACCESORIOS REQUERIDOS PARA EL CORRECTO MONTAJE).</t>
  </si>
  <si>
    <t>SUMINISTRO, TRANSPORTE E INSTALACION VENTANERIA APOYADA EN PERFILERIA DE ALUMINIO ANODIZADO COLOR NATURAL Y REJILLA SUPERIOR EN ALUMINO+ VIDRIO LAMINADO DE4+5 (INCLUYE EL SUMINISTRO DE TODOS LOS ACCESORIOS REQUERIDOS PARA EL CORRECTO MONTAJE).</t>
  </si>
  <si>
    <t>SUMINISTRO, TRANSPORTE E INSTALACION VENTANERIA APOYADA EN PERFILERIA DE ALUMINIO ANODIZADO COLOR NATURAL + VIDRIO LAMINADO DE4+5 (INCLUYE EL SUMINISTRO DE TODOS LOS ACCESORIOS REQUERIDOS PARA EL CORRECTO MONTAJE).</t>
  </si>
  <si>
    <t>SUMINISTRO, TRANSPORTE E INSTALACION VENTANERIA APOYADA EN PERFILERIA DE ALUMINIO ANODIZADO COLOR NATURAL +REJILLA SUPERIOR Y CUERPOS CORREDIZOS VIDRIO LAMINADO DE4+5 (INCLUYE EL SUMINISTRO DE TODOS LOS ACCESORIOS REQUERIDOS PARA EL CORRECTO MONTAJE).</t>
  </si>
  <si>
    <t>SUMINISTRO, TRANSPORTE E INSTALACION VENTANERIA APOYADA EN PERFILERIA DE ALUMINIO ANODIZADO COLOR NATURAL, SISTEMA DE VENTILACION INTEGRADA+REJILLA SUPERIOR Y VIDRIO LAMINADO DE4+5 (INCLUYE EL SUMINISTRO DE TODOS LOS ACCESORIOS REQUERIDOS PARA EL CORRECTO MONTAJE).</t>
  </si>
  <si>
    <t>SUMINISTRO, TRANSPORTE E INSTALACION VENTANERIA APOYADA EN PERFILERIA DE ALUMINIO ANODIZADO COLOR NATURAL, ESTRUCTURA METALICA+ VIDRIO LAMINADO DE4+5 (INCLUYE EL SUMINISTRO DE TODOS LOS ACCESORIOS REQUERIDOS PARA EL CORRECTO MONTAJE).</t>
  </si>
  <si>
    <t xml:space="preserve">SUMINISTRO, TRANSPORTE E INSTALACION PUERTA EN VIDRIO TEMPLADO 10 MM CON ZOCALO EN ALUMINIO, CERRADURA, MANIJA DE PIVOTE (HOJA SENCILLA). INCLUYE EL SUMINISTRO DE TODOS LOS ACCESORIOS REQUERIDOS PARA EL CORRECTO MONTAJE. SEGUN DETALLE. </t>
  </si>
  <si>
    <t xml:space="preserve">SUMINISTRO, TRANSPORTE E INSTALACION PUERTA EN VIDRIO TEMPLADO 10 MM CON ZOCALO EN ALUMINIO CON BISAGRAS DE PISO NEUMATICAS, CON CERRADURA Y MANIJA (HOJA SENCILLA). INCLUYE EL SUMINISTRO DE TODOS LOS ACCESORIOS REQUERIDOS PARA EL CORRECTO MONTAJE. SEGUN DETALLE. </t>
  </si>
  <si>
    <t xml:space="preserve">SUMINISTRO, TRANSPORTE E INSTALACION PUERTA DOBLE EN VIDRIO TEMPLADO 10 MM CON ZOCALO EN ALUMINIO DE PIVOTE, CON CERRADURAS Y MANIJAS. INCLUYE EL SUMINISTRO DE TODOS LOS ACCESORIOS REQUERIDOS PARA EL CORRECTO MONTAJE. SEGUN DETALLE. </t>
  </si>
  <si>
    <t xml:space="preserve">SUMINISTRO, TRANSPORTE E INSTALACION PUERTA DOBLE VIDRIO TEMPLADO 10 MM CON ZOCALO EN ALUMINIO CON BISAGRAS DE PISO NEUMATICAS, CON CERRADURAS Y MANIJAS. INCLUYE EL SUMINISTRO DE TODOS LOS ACCESORIOS REQUERIDOS PARA EL CORRECTO MONTAJE. SEGUN DETALLE. </t>
  </si>
  <si>
    <t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t>
  </si>
  <si>
    <t xml:space="preserve">SUMINISTRO, TRANSPORTE E INSTALACION PUERTA DOBLE EN VIDRIO TEMPLADO 10 MM CON ZOCALO EN ALUMINIO DE PIVOTE Y PELICULA TIPO SANT BLASTING, CON CERRADURAS Y MANIJAS. INCLUYE EL SUMINISTRO DE TODOS LOS ACCESORIOS REQUERIDOS PARA EL CORRECTO MONTAJE. SEGUN DETALLE. </t>
  </si>
  <si>
    <t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t>
  </si>
  <si>
    <t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t>
  </si>
  <si>
    <t>SUMINISTRO, TRANSPORTE E INSTALACION PUERTA CABINAS SANITARIAS SISTEMA CANTILIVER EN ACERO INOXIDABLE CAL. 18.  SEGÚN DETALLE. INCLUYE SUMINISTRO, INSTALACIÓN, PASADOR DE CIERRE.</t>
  </si>
  <si>
    <t>SUMINISTRO, TRANSPORTE E INSTALACION PUERTA CABINAS SANITARIAS SISTEMA CANTILIVER EN ACERO INOXIDABLE CAL. 20. TIPO GRIJALBA O SIMILAR SEGÚN DETALLE. INCLUYE SUMINISTRO, INSTALACIÓN, MARCO, CHAPETAS, PASADOR DE CIERRE Y PLATINAS SEGÚN DETALLE.</t>
  </si>
  <si>
    <t>SUMINISTRO, TRANSPORTE E INSTALACION CABINAS ORINALES 1.20*0,45 ACERO INOXIDABLE CAL. 20. SEGÚN DETALLE. INCLUYE SUMINISTRO E INSTALACIÓN, SEGÚN DETALLE.</t>
  </si>
  <si>
    <t>SUMINISTRO, TRANSPORTE E INSTALACION TAPA EN LÁMINA DE ALFAJOR 6MM 1.00*1.00 M. MARCO EN ÁNGULO DE 2 X 1/8". (INCLUYE GANCHO EN ACERO Y MARCO) SEGÚN DISEÑO. SUMINISTRO E INSTALACIÓN.</t>
  </si>
  <si>
    <t>SUMINISTRO, TRANSPORTE E INSTALACION PUERTA DUCHA ACRILICO (INCLUYE MARCO EN ALUMINIO ANODIZADO, PASADOR Y TOALLERO) A TODO COSTO</t>
  </si>
  <si>
    <t>SUMINISTRO, TRANSPORTE E INSTALACION ESCALERA METALICA TIPO CANASTA ACERO 3/4" Y 5/8"  DE 90 KILOGRAMOS (SEGUN DETALLE PLANO) SUMINISTRO E INSTALACIÓN A TODO COSTO. PARA TANQUE DE AGUA.</t>
  </si>
  <si>
    <t>SUMINISTRO, TRANSPORTE E INSTALACION ESCALERA DE GATO EN TUBERIA AGUA NEGRA 3/4" TIPO COLMENA EN "C" DE 6 PASOS. SUMINISTRO E INSTALACIÒN A TODO COSTO.</t>
  </si>
  <si>
    <t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</si>
  <si>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</si>
  <si>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</si>
  <si>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t>
  </si>
  <si>
    <t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t>
  </si>
  <si>
    <t>SUMINISTRO, TRANSPORTE E INSTALACION TAPA EN LÁMINA DE ALFAJOR 6MM  0.80*0.80 M. MARCO EN ÁNGULO DE 2 X 1/8". (INCLUYE GANCHO EN ACERO Y MARCO) SEGÚN DISEÑO.</t>
  </si>
  <si>
    <t>SUMINISTRO, TRANSPORTE E INSTALACION AFIRMADO COMPACTADO PARA ESTRUCTURAS</t>
  </si>
  <si>
    <t xml:space="preserve">SUMINISTRO, TRANSPORTE E INSTALACION CERRADURA BELL WOOD POMO MADERA - BAÑO  REF. A40S TIPO SCHALAGE O SIMILAR. ACABADO SEGÚN DISEÑO.  </t>
  </si>
  <si>
    <t xml:space="preserve">SUMINISTRO, TRANSPORTE E INSTALACION CERRADURA BELL WOOD POMO MADERA - ENTRADA REF. A80PD TIPO SCHALAGE O SIMILAR.. ACABADO SEGÚN DISEÑO.  </t>
  </si>
  <si>
    <t xml:space="preserve">SUMINISTRO, TRANSPORTE E INSTALACION CERRADURA ORBIT POMO METALICO - BAÑO REF. A40S TIPO SCHALAGE O SIMILAR. ACABADO SEGÚN DISEÑO. </t>
  </si>
  <si>
    <t xml:space="preserve">SUMINISTRO, TRANSPORTE E INSTALACION CERRADURA ORBIT POMO METALICO - ENTRADA REF. A80PD TIPO SCHALAGE O SIMILAR. ACABADO SEGÚN DISEÑO.  </t>
  </si>
  <si>
    <t xml:space="preserve">SUMINISTRO, TRANSPORTE E INSTALACION CERRADURA CERROJO DOBLE LLAVE - REF. B362PX TIPO SCHALAGE O SIMILAR. ACABADO SEGÚN DISEÑO.  </t>
  </si>
  <si>
    <t xml:space="preserve">SUMINISTRO, TRANSPORTE E INSTALACION CERRADURA CERROJO LLAVE VOLTEADOR - REF. B360PX. TIPO SCHALAGE O SIMILAR. ACABADO SEGÚN DISEÑO.   </t>
  </si>
  <si>
    <t xml:space="preserve">SUMINISTRO, TRANSPORTE E INSTALACION BARRA ANTIPANICO HORIZONTAL SOLO SALIDA - TIPO AZBE O SIMILAR REF. B0950. CON MANILLA Y CILINDRO EXTERIOR PARA BARRA ANTIPANICO HORIZONTAL - TIPO AZBE REF. 9510M.O SIMILAR   </t>
  </si>
  <si>
    <t xml:space="preserve">SUMINISTRO, TRANSPORTE E INSTALACION CERRADURA ENTRADA PRINCIPAL - REF. H387 . TIPO SCHLAGE O SIMILAR. ACABADO SEGÚN DISEÑO.   </t>
  </si>
  <si>
    <t xml:space="preserve">SUMINISTRO, TRANSPORTE E INSTALACION CERRADURA BELL WOOD POMO MADERA - ALCOBA U OFICINA  REF. A50WS TIPO SCHALAGE O SIMILAR.. ACABADO SEGÚN DISEÑO. </t>
  </si>
  <si>
    <t xml:space="preserve">SUMINISTRO, TRANSPORTE E INSTALACION CERRADURA ORBIT POMO METALICO - ALCOBA U OFICINA REF. A50PD TIPO SCHALAGE O SIMILAR. ACABADO SEGÚN DISEÑO. </t>
  </si>
  <si>
    <t>SUMINISTRO, TRANSPORTE E INSTALACION ESTUCO Y VINILO 3 MANOS BAJO PLACA INTERIOR (INCLUYE ESTUCO, 1 MANO EN PINTURA TIPO 2 Y DOS MANOS EN PINTURA TIPO 1, FILOS Y DILATACIONES). COLOR SEGÚN DISEÑO.</t>
  </si>
  <si>
    <t>SUMINISTRO, TRANSPORTE E INSTALACION PINTURA EPOXICA ALTA RESISTENCIA CON CATALIZADOR 3 MANOS SOBRE REVOQUE. (INCLUYE 1 MANO EN PINTURA TIPO 2 Y DOS MANOS EN PINTURA EPOXI POLIAMIDA CON CATALIZADOR, FILOS Y DILATACIONES). COLOR SEGÚN DISEÑO.</t>
  </si>
  <si>
    <t>SUMINISTRO, TRANSPORTE E INSTALACION RECUBRIMIENTO  EPOXICO FLEXIBLE DE ALTO DESEMPEÑO SE COMPONE DE DOS COMPONENTES ALTA RESISTENCIA QUIMICA DURALKOTE 240  O SIMILAR. (INCLUYE 2 MANOS DE RECUBRIMIENTO, FILOS Y DILATACIONES). COLOR SEGÚN DISEÑO.</t>
  </si>
  <si>
    <t>SUMINISTRO, TRANSPORTE E INSTALACION ESTUCO Y PINTURA TIPO KORAZA O SIMILAR 3 MANOS FACHADAS (INCLUYE ESTUCO, 1 MANO EN PINTURA TIPO 2 Y DOS MANOS EN PINTURA TIPO KORAZA O SIMILAR, FILOS Y DILATACIONES). COLOR SEGÚN DISEÑO.</t>
  </si>
  <si>
    <t>SUMINISTRO, TRANSPORTE E INSTALACION PINTURA TIPO KORAZA O SIMILAR 3 MANOS FACHADAS (INCLUYE 1 MANO EN PINTURA TIPO 2 Y DOS MANOS EN PINTURA KORAZA TIPO PINTUCO O SIMILAR, FILOS Y DILATACIONES). COLOR SEGÚN DISEÑO.</t>
  </si>
  <si>
    <t>SUMINISTRO, TRANSPORTE E INSTALACION ESTUCO Y VINILO 3 MANOS SOBRE MURO INTERIOR (INCLUYE ESTUCO, 1 MANO EN PINTURA TIPO 2  Y DOS MANOS EN PINTURA TIPO 1 , FILOS Y DILATACIONES). COLOR SEGÚN DISEÑO POR ML</t>
  </si>
  <si>
    <t>SUMINISTRO, TRANSPORTE E INSTALACION ESTUCO Y VINILO 3 MANOS SOBRE MURO INTERIOR (INCLUYE ESTUCO, 1 MANO EN PINTURA TIPO 2  Y DOS MANOS EN PINTURA TIPO 1, FILOS Y DILATACIONES). COLOR SEGÚN DISEÑO POR M2</t>
  </si>
  <si>
    <t>SUMINISTRO, TRANSPORTE E INSTALACION ESTUCO Y VINILO 3 MANOS SOBRE MURO EXTERIOR (INCLUYE ESTUCO, 1 MANO EN PINTURA TIPO 2 Y DOS MANOS EN PINTURA TIPO 1, FILOS Y DILATACIONES). COLOR SEGÚN DISEÑO POR ML</t>
  </si>
  <si>
    <t>SUMINISTRO, TRANSPORTE E INSTALACION ESTUCO Y VINILO 3 MANOS SOBRE MURO EXTERIOR (INCLUYE ESTUCO, 1 MANO EN PINTURA TIPO 2  Y DOS MANOS EN PINTURA TIPO 1, FILOS Y DILATACIONES). COLOR SEGÚN DISEÑO POR M2</t>
  </si>
  <si>
    <t>SUMINISTRO, TRANSPORTE E INSTALACION PINTURA SOBRE REVOQUE VINILO 3 MANOS SOBRE MURO (INCLUYE 1 MANO EN PINTURA TIPO 2  Y DOS MANOS EN PINTURA TIPO 1, FILOS Y DILATACIONES).COLOR SEGÚN DISEÑO POR M2</t>
  </si>
  <si>
    <t>SUMINISTRO, TRANSPORTE E INSTALACION PINTURA SOBRE REVOQUE VINILO 3 MANOS SOBRE MURO (INCLUYE 1 MANO EN PINTURA TIPO 2  Y DOS MANOS EN PINTURA TIPO 1, FILOS Y DILATACIONES). COLOR SEGÚN DISEÑO POR ML</t>
  </si>
  <si>
    <t>SUMINISTRO, TRANSPORTE E INSTALACION ESTUCO Y VINILO 3 MANOS BAJO PLACA EXTERIOR (INCLUYE ESTUCO, 1 MANO EN PINTURA TIPO 2 Y DOS MANOS EN PINTURA TIPO 1, FILOS Y DILATACIONES). COLOR SEGÚN DISEÑO POR M2</t>
  </si>
  <si>
    <t>SUMINISTRO, TRANSPORTE E INSTALACION ESTUCO Y VINILO 3 MANOS BAJO PLACA EXTERIOR (INCLUYE ESTUCO, 1 MANO EN PINTURA TIPO 2 Y DOS MANOS EN PINTURA TIPO 1, FILOS Y DILATACIONES). COLOR SEGÚN DISEÑO POR ML</t>
  </si>
  <si>
    <t>SUMINISTRO, TRANSPORTE E INSTALACION GRANIPLAST (ESGRAFIADO) FACHADAS ( INCLUYE FILOS Y DILATACIONES)</t>
  </si>
  <si>
    <t>SUMINISTRO, TRANSPORTE E INSTALACIÓN DE ASCENSOR TIPO PASAJEROS, PARA 8 PERSONAS O 630 KILOGRAMOS, 3 PARADAS MAQUINA LATERAL 1.10 * 1.40 * 2.20</t>
  </si>
  <si>
    <t>SUMINISTRO, TRANSPORTE E INSTALACIÓN DE ASCENSOR TIPO PASAJEROS, PARA 8 PERSONAS O 630 KILOGRAMOS, 3 PARADAS MAQUINA LATERAL 1.10 * 1.40 * 2.20, A TODO COSTO</t>
  </si>
  <si>
    <t>SUMINISTRO, TRANSPORTE E INSTALACION SISTEMA HIDRAULICO DE PRESION PREENSAMBLADO  - INCLUYE 2 BOMBAS DE 10 HP CAUDAL DE 160 GPM C/U,  RANGO DE PRESIÓN DE 70 - 90 PSI, TANQUE DE 500 LTS., TABLERO DE CONTROL  Y ACCESORIOS CONECCION A SISTEMA HIDRÁULICO Y ELÉCTRICO.</t>
  </si>
  <si>
    <t>SUMINISTRO, TRANSPORTE E INSTALACION SISTEMA HIDRAULICO DE PRESION PREENSAMBLADO  - INCLUYE 2 BOMBAS DE 1.5 HP CAUDAL DE 30 GPM C/U,  RANGO DE PRESIÓN DE 20 - 40 PSI, TANQUE DE 100 LTS., TABLERO DE CONTROL  Y ACCESORIOS CONECCION A SISTEMA HIDRÁULICO Y ELÉCTRICO.</t>
  </si>
  <si>
    <t>SUMINISTRO, TRANSPORTE E INSTALACION SISTEMA HIDRAULICO DE PRESION PREENSAMBLADO  - INCLUYE 2 BOMBAS DE 1.5 HP CAUDAL DE 20 GPM C/U,  RANGO DE PRESIÓN DE 30 - 50 PSI, TANQUE DE 100 LTS., TABLERO DE CONTROL  Y ACCESORIOS CONECCION A SISTEMA HIDRÁULICO Y ELÉCTRICO.</t>
  </si>
  <si>
    <t>SUMINISTRO, TRANSPORTE E INSTALACION SISTEMA HIDRAULICO DE PRESION PREENSAMBLADO  - INCLUYE 2 BOMBAS DE 2 HP CAUDAL DE 45 GPM C/U,  RANGO DE PRESIÓN DE 20 - 40 PSI, TANQUE DE 200 LTS., TABLERO DE CONTROL  Y ACCESORIOS CONECCION A SISTEMA HIDRÁULICO Y ELÉCTRICO.</t>
  </si>
  <si>
    <t>SUMINISTRO, TRANSPORTE E INSTALACION SISTEMA HIDRAULICO DE PRESION PREENSAMBLADO  - INCLUYE 2 BOMBAS DE 2 HP CAUDAL DE 56 GPM C/U,  RANGO DE PRESIÓN DE 30 - 50 PSI, TANQUE DE 200 LTS., TABLERO DE CONTROL  Y ACCESORIOS CONECCION A SISTEMA HIDRÁULICO Y ELÉCTRICO.</t>
  </si>
  <si>
    <t>SUMINISTRO, TRANSPORTE E INSTALACION SISTEMA HIDRAULICO DE PRESION PREENSAMBLADO  - INCLUYE 2 BOMBAS DE 2 HP CAUDAL DE 90 GPM C/U,  RANGO DE PRESIÓN DE 30 - 50 PSI, TANQUE DE 200 LTS., TABLERO DE CONTROL  Y ACCESORIOS CONECCION A SISTEMA HIDRÁULICO Y ELÉCTRICO.</t>
  </si>
  <si>
    <t>SUMINISTRO, TRANSPORTE E INSTALACION SISTEMA HIDRAULICO DE PRESION PREENSAMBLADO  - INCLUYE 2 BOMBAS DE 3 HP CAUDAL DE 30 GPM C/U,  RANGO DE PRESIÓN DE 30 - 50 PSI, TANQUE DE 200 LTS., TABLERO DE CONTROL  Y ACCESORIOS CONECCION A SISTEMA HIDRÁULICO Y ELÉCTRICO.</t>
  </si>
  <si>
    <t>SUMINISTRO, TRANSPORTE E INSTALACION SISTEMA HIDRAULICO DE PRESION PREENSAMBLADO  - INCLUYE 2 BOMBAS DE 3 HP CAUDAL DE 55 GPM C/U,  RANGO DE PRESIÓN DE 30 - 50 PSI, TANQUE DE 200 LTS., TABLERO DE CONTROL  Y ACCESORIOS CONECCION A SISTEMA HIDRÁULICO Y ELÉCTRICO.</t>
  </si>
  <si>
    <t>SUMINISTRO, TRANSPORTE E INSTALACION SISTEMA HIDRAULICO DE PRESION PREENSAMBLADO  - INCLUYE 2 BOMBAS DE 5 HP CAUDAL DE 100 GPM C/U,  RANGO DE PRESIÓN DE 40 - 60 PSI, TANQUE DE 300 LTS., TABLERO DE CONTROL  Y ACCESORIOS CONECCION A SISTEMA HIDRÁULICO Y ELÉCTRICO.</t>
  </si>
  <si>
    <t>SUMINISTRO, TRANSPORTE E INSTALACION SISTEMA HIDRAULICO DE PRESION PREENSAMBLADO  - INCLUYE 2 BOMBAS DE 5 HP CAUDAL DE 180 GPM C/U,  RANGO DE PRESIÓN DE 30 - 50 PSI, TANQUE DE 300 LTS., TABLERO DE CONTROL  Y ACCESORIOS CONECCION A SISTEMA HIDRÁULICO Y ELÉCTRICO.</t>
  </si>
  <si>
    <t>SUMINISTRO, TRANSPORTE E INSTALACION SISTEMA HIDRAULICO DE PRESION PREENSAMBLADO  - INCLUYE 2 BOMBAS DE 7.5 HP CAUDAL DE 140 GPM C/U,  RANGO DE PRESIÓN DE 40 - 60 PSI, TANQUE DE 500 LTS., TABLERO DE CONTROL  Y ACCESORIOS CONECCION A SISTEMA HIDRÁULICO Y ELÉCTRICO.</t>
  </si>
  <si>
    <t>SUMINISTRO, TRANSPORTE E INSTALACION SISTEMA HIDRAULICO DE PRESION PREENSAMBLADO CONTRA INCENDIO (INCLUYE 2 BOMBAS DE 1.5 HP CAUDAL DE 20 GPM C/U,  RANGO DE PRESIÓN DE 30 - 50, TANQUE DE 100 LTS., TABLERO DE CONTROL  Y ACCESORIOS CONECCION A SISTEMA HIDRÁULICO Y ELÉCTRICO )</t>
  </si>
  <si>
    <t>SUMINISTRO, TRANSPORTE E INSTALACION SISTEMA HIDRAULICO DE PRESION PREENSAMBLADO CONTRA INCENDIO   - INCLUYE 2 BOMBAS DE 1.5 HP CAUDAL DE 30 GPM C/U,  RANGO DE PRESIÓN DE 20 - 40 PSI, TANQUE DE 100 LTS., TABLERO DE CONTROL  Y ACCESORIOS CONECCION A SISTEMA HIDRÁULICO Y ELÉCTRICO )</t>
  </si>
  <si>
    <t>SUMINISTRO, TRANSPORTE E INSTALACION SISTEMA HIDRAULICO DE PRESION PREENSAMBLADO CONTRA INCENDIO   - INCLUYE 2 BOMBAS DE 2 HP CAUDAL DE 45 GPM C/U,  RANGO DE PRESIÓN DE 20 - 40 PSI, TANQUE DE 200 LTS., TABLERO DE CONTROL  Y ACCESORIOS CONECCION A SISTEMA HIDRÁULICO Y ELÉCTRICO )</t>
  </si>
  <si>
    <t>SUMINISTRO, TRANSPORTE E INSTALACION SISTEMA HIDRAULICO DE PRESION PREENSAMBLADO CONTRA INCENDIO   - INCLUYE 2 BOMBAS DE 2 HP CAUDAL DE 56 GPM C/U,  RANGO DE PRESIÓN DE 30 - 50 PSI, TANQUE DE 200 LTS., TABLERO DE CONTROL  Y ACCESORIOS CONECCION A SISTEMA HIDRÁULICO Y ELÉCTRICO )</t>
  </si>
  <si>
    <t>SUMINISTRO, TRANSPORTE E INSTALACION SISTEMA HIDRAULICO DE PRESION PREENSAMBLADO CONTRA INCENDIO   - INCLUYE 2 BOMBAS DE 2 HP CAUDAL DE 90 GPM C/U,  RANGO DE PRESIÓN DE 30 - 50 PSI, TANQUE DE 200 LTS., TABLERO DE CONTROL  Y ACCESORIOS CONECCION A SISTEMA HIDRÁULICO Y ELÉCTRICO )</t>
  </si>
  <si>
    <t>SUMINISTRO, TRANSPORTE E INSTALACION SISTEMA HIDRAULICO DE PRESION PREENSAMBLADO CONTRA INCENDIO   - INCLUYE 2 BOMBAS DE 3 HP CAUDAL DE 30 GPM C/U,  RANGO DE PRESIÓN DE 30 - 50 PSI, TANQUE DE 200 LTS., TABLERO DE CONTROL  Y ACCESORIOS CONECCION A SISTEMA HIDRÁULICO Y ELÉCTRICO )</t>
  </si>
  <si>
    <t>SUMINISTRO, TRANSPORTE E INSTALACION SISTEMA HIDRAULICO DE PRESION PREENSAMBLADO CONTRA INCENDIO   - INCLUYE 2 BOMBAS DE 3 HP CAUDAL DE 55 GPM C/U,  RANGO DE PRESIÓN DE 30 - 50 PSI, TANQUE DE 200 LTS., TABLERO DE CONTROL  Y ACCESORIOS CONECCION A SISTEMA HIDRÁULICO Y ELÉCTRICO )</t>
  </si>
  <si>
    <t>SUMINISTRO, TRANSPORTE E INSTALACION SISTEMA HIDRAULICO DE PRESION PREENSAMBLADO CONTRA INCENDIO  - INCLUYE 2 BOMBAS DE 5 HP CAUDAL DE 100 GPM C/U,  RANGO DE PRESIÓN DE 40 - 60 PSI, TANQUE DE 300 LTS., TABLERO DE CONTROL  Y ACCESORIOS CONECCION A SISTEMA HIDRÁULICO Y ELÉCTRICO )</t>
  </si>
  <si>
    <t>SUMINISTRO, TRANSPORTE E INSTALACION SISTEMA HIDRAULICO DE PRESION PREENSAMBLADO CONTRA INCENDIO  - INCLUYE 2 BOMBAS DE 5 HP CAUDAL DE 180 GPM C/U,  RANGO DE PRESIÓN DE 30 - 50 PSI, TANQUE DE 300 LTS., TABLERO DE CONTROL  Y ACCESORIOS CONECCION A SISTEMA HIDRÁULICO Y ELÉCTRICO )</t>
  </si>
  <si>
    <t>SUMINISTRO, TRANSPORTE E INSTALACION SISTEMA HIDRAULICO DE PRESION PREENSAMBLADO CONTRA INCENDIO  - INCLUYE 2 BOMBAS DE 7.5 HP CAUDAL DE 140 GPM C/U,  RANGO DE PRESIÓN DE 40 - 60 PSI, TANQUE DE 500 LTS., TABLERO DE CONTROL  Y ACCESORIOS CONECCION A SISTEMA HIDRÁULICO Y ELÉCTRICO )</t>
  </si>
  <si>
    <t>SUMINISTRO, TRANSPORTE E INSTALACION SISTEMA HIDRAULICO DE PRESION PREENSAMBLADO CONTRA INCENDIO  - INCLUYE 2 BOMBAS DE 10 HP CAUDAL DE 160 GPM C/U,  RANGO DE PRESIÓN DE 70 - 90 PSI, TANQUE DE 500 LTS., TABLERO DE CONTROL  Y ACCESORIOS CONECCION A SISTEMA HIDRÁULICO Y ELÉCTRICO )</t>
  </si>
  <si>
    <t>SUMINISTRO, TRANSPORTE E INSTALACION REJILLA CUNETA METALICA (A = 0.50 M) MARCO CONTRAMARCO EN ANGULO DE 1 1/2 X 3/16 CELOSIAS EN PLATINA DE 1/4 X 3/16 ACERO A36 CON ANTICORROSIVO Y PINTURA NEGRO MATE.</t>
  </si>
  <si>
    <t>PODA DE ARBOLES H=5MTS 2,5 MTS DE RADIO DE FOLLAJE APROXIMADO (INCLUYE RETIRO)</t>
  </si>
  <si>
    <t>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t>
  </si>
  <si>
    <t>SUMINISTRO, TRANSPORTE E INSTALACION ESCALAS CONCRETO 3000 PSI E= 0.10M.  SOBRE TIERRA ACABADO ESCOBIADO</t>
  </si>
  <si>
    <t>SUMINISTRO, TRANSPORTE E INSTALACION TOPELLANTAS PREFABRICADO EN CONCRETO CON PINTURA ACRILICA PARA TRAFICO H=15 CM, B=20 CM Y L=50 CM.</t>
  </si>
  <si>
    <t>SUMINISTRO, TRANSPORTE E INSTALACION CUNETA RECTANGULAR EN CONCRETO 3000 PSI A=0.45 M. H=VARIABLE 0.20 A 0.35  M</t>
  </si>
  <si>
    <t>SUMINISTRO, TRANSPORTE E INSTALACION ANDEN CONCRETO 3000 PSI  REFORZADO  E= 0.10M.  ACABADO: ADOQUIN DE 24 X 6 X 8 CM. Y PIEZA ESPECIAL EN L DE 26 X 6 CM. + ESCOBIADO.</t>
  </si>
  <si>
    <t>SUMINISTRO, TRANSPORTE E INSTALACION EMPRADIZACION  GRAMA TIPO BERMUDA GRASS</t>
  </si>
  <si>
    <t>SUMINISTRO, TRANSPORTE E INSTALACION JARDINES EXTERIORES (INCLUYE PLANTAS ORNAMENTALES, TIERRA NEGRA Y EMPRADIZACIÓN ).</t>
  </si>
  <si>
    <t>SUMINISTRO, TRANSPORTE E INSTALACION SARDINEL PREFABRICADO EN CONCRETO DE 3000  H=20 CM, B=10  CM, L=100CM</t>
  </si>
  <si>
    <t>SARDINEL PREFABRICADO AH=20 CM, B=10  CM, L=100CM</t>
  </si>
  <si>
    <t>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t>
  </si>
  <si>
    <t>SUMINISTRO, TRANSPORTE E INSTALACION SARDINEL ANCHO = 20 CM H =  ENTRE  25 Y 30 CM  EN CONCRETO 3000 PSI</t>
  </si>
  <si>
    <t>SUMINISTRO, TRANSPORTE E INSTALACION VIGUETA CONCRETO 3000 PSI PARA CONFINAR ADOQUIN RAMPA PEATONAL</t>
  </si>
  <si>
    <t xml:space="preserve">SUMINISTRO, TRANSPORTE E INSTALACION LOSETA PREFABRICADA EN CONCRETO CON ACABADO LISO </t>
  </si>
  <si>
    <t>LOSETA PREFABRICADA LISA</t>
  </si>
  <si>
    <t>SUMINISTRO, TRANSPORTE E INSTALACION ANDEN EN ADOQUINES DE ARCILLA</t>
  </si>
  <si>
    <t xml:space="preserve">SUMINISTRO, TRANSPORTE E INSTALACION PAVIMENTO EN ADOQUINES DE CONCRETO </t>
  </si>
  <si>
    <t>SUMINISTRO, TRANSPORTE E INSTALACION CANECAS METALICA MALLA METALICA PARA BASUREROS</t>
  </si>
  <si>
    <t xml:space="preserve">SUMINISTRO, TRANSPORTE E INSTALACION PAVIMENTO EN ADOQUIN ECOLOGICO DE CONCRETO </t>
  </si>
  <si>
    <t>ADOQUIN ECOLOGICO</t>
  </si>
  <si>
    <t xml:space="preserve">ADOQUIN DE CONCRETO (8*10*20) </t>
  </si>
  <si>
    <t xml:space="preserve">SUMINISTRO, TRANSPORTE E INSTALACION REVEGETALIZACION CON ESTACAS DE GUADUA O ESPECIES FORESTALES </t>
  </si>
  <si>
    <t>SUMINISTRO, TRANSPORTE E INSTALACION REVEGETALIZACION CON ESTACAS DE MARATON O SIMILAR</t>
  </si>
  <si>
    <t xml:space="preserve">CORTADORA INCLUYE DISCO </t>
  </si>
  <si>
    <t>TRANSPORTE DE MAQUINARIA PESADA</t>
  </si>
  <si>
    <t>EQUIPO DE TRANSPORTE PARA MAQUINARIA PESADA</t>
  </si>
  <si>
    <t>RETROEXCAVADORA SOBRE ORUGAS</t>
  </si>
  <si>
    <t>LAVAMANOS SOBREPONER LINEA MANANTIAL DUO Color blanco Tipo Corona o similar (Incluye sifon botella, desague sencillo y accesorios de conexión e instalacion)</t>
  </si>
  <si>
    <t>SUMINISTRO E INSTALACION DE BARANDILLA METALICA</t>
  </si>
  <si>
    <t>SUMINISTRO, TRANSPORTE E INSTALACION CAPITEL DE CAISSON EN CONCRETO 3000 PSI</t>
  </si>
  <si>
    <t xml:space="preserve">DEMOLICION ENCHAPE DE MUROS </t>
  </si>
  <si>
    <t xml:space="preserve">DESMONTE APARATOS SANITARIOS </t>
  </si>
  <si>
    <t xml:space="preserve">DESMONTE ESTRUCTURA DE CUBIERTA </t>
  </si>
  <si>
    <t xml:space="preserve">DEMOLICION MURO EN DRY WALL   </t>
  </si>
  <si>
    <t xml:space="preserve">DESMONTE DE VENTANERIA </t>
  </si>
  <si>
    <t xml:space="preserve">DESMONTE DE CORNISAS </t>
  </si>
  <si>
    <t xml:space="preserve">DEMOLICION MORTEROS Y REVOQUE </t>
  </si>
  <si>
    <t xml:space="preserve">DEMOLICION CIELO RASO TABLILLA </t>
  </si>
  <si>
    <t xml:space="preserve">DEMOLICION MURO EN BAHAREQUE   </t>
  </si>
  <si>
    <t xml:space="preserve">DESMONTE PISOS EN MADERA </t>
  </si>
  <si>
    <t xml:space="preserve">DESMONTE DE CANALES Y BAJANTES </t>
  </si>
  <si>
    <t xml:space="preserve">DESMONTE DE MUEBLE BAJO MESON </t>
  </si>
  <si>
    <t xml:space="preserve">DESMONTE DE ESPEJO </t>
  </si>
  <si>
    <t xml:space="preserve">EXCAVACION MECANICA EN MATERIAL ROCOSO </t>
  </si>
  <si>
    <t xml:space="preserve">EXCAVACION MECANICA EN MATERIAL COMUN </t>
  </si>
  <si>
    <t xml:space="preserve">RELLENO, CONFORMACION Y COMPACTACION A MAQUINA CON MATERIAL DE PRESTAMO </t>
  </si>
  <si>
    <t>REPALEO MANUAL</t>
  </si>
  <si>
    <t>REPALEO MECANICO</t>
  </si>
  <si>
    <t xml:space="preserve">SUMINISTRO, TRANSPORTE E INSTALACION LAVADO E IMPERMEABILIZADO DE LADRILLO CON HIDROFUGO </t>
  </si>
  <si>
    <t>PUERTA DOBLE EN VIDRIO TEMPLADO 10 MM CON ZOCALO EN ALUMINIO DE PIVOTE Y PELICULA TIPO SANT BLASTING, CON CERRADURAS Y MANIJAS. INCLUYE EL SUMINISTRO DE TODOS LOS ACCESORIOS REQUERIDOS PARA EL CORRECTO MONTAJE. SEGUN DETALLE.</t>
  </si>
  <si>
    <t>PUERTA DOBLE EN VIDRIO TEMPLADO 10 MM CON ZOCALO EN ALUMINIO DE PIVOTE, CON CERRADURAS Y MANIJAS. INCLUYE EL SUMINISTRO DE TODOS LOS ACCESORIOS REQUERIDOS PARA EL CORRECTO MONTAJE. SEGUN DETALLE</t>
  </si>
  <si>
    <t>CAJA PARA VALVULA TIPO CHOROTE EN HIERRO DUCTIL</t>
  </si>
  <si>
    <t>HIDRANTE CHICAGO 3" MEGA EXTREMO LISO</t>
  </si>
  <si>
    <t xml:space="preserve">HIDRANTE CHICAGO 4" MEGA EXTREMO LISO </t>
  </si>
  <si>
    <t xml:space="preserve">TAPA PLASTICA PARA TOMA CORRIENTE </t>
  </si>
  <si>
    <t>TRANSPORTE E INSTALACION EMPALME PARA PVC CORRUGADA DE 500 X 160 M.M.</t>
  </si>
  <si>
    <t>DESMONTES</t>
  </si>
  <si>
    <t xml:space="preserve">SUMINISTRO, TRANSPORTE E INSTALACION CAJA DE INSPECCIÓN EMPALME DOMICILIARIO TIPO I (0,60X0,60 M) EN CONCRETO CLASE II  INCLUYE TAPA Y CAÑUELA                                                                                </t>
  </si>
  <si>
    <t>SUMINISTRO,TRANSPORTE E INSTALACION REVOQUE LISO MUROS   1:4  INTERIOR  ( INCLUYE FILOS Y DILATACIONES )</t>
  </si>
  <si>
    <t>CANASTILLA DE SOPORTE DE DOVELAS EN HIERRO 3/8" Y 1/4"</t>
  </si>
  <si>
    <t>DOVELAS DE ACERO LISO 60000 PSI PARA PAVIMENTOS</t>
  </si>
  <si>
    <t>SUMINISTRO, TRANSPORTE E INSTALACION ALCANTARILLA DE CAJON O BOX COULVERT EN CONCRETO DE 4000 PSI</t>
  </si>
  <si>
    <t>SUMINISTRO, TRANSPORTE E INSTALACION BOLARDO LISO EN HF</t>
  </si>
  <si>
    <t>E90</t>
  </si>
  <si>
    <t>COMISIÓN TOPOGRÁFICA</t>
  </si>
  <si>
    <t>E91</t>
  </si>
  <si>
    <t>ENSAYO DE RESISTENCIA A COMPRESIÓN DE CILINDRO</t>
  </si>
  <si>
    <t>ENSAYO DE GRANULOMETRÍA/PROCTOR</t>
  </si>
  <si>
    <t>DISEÑO DE MEZCLAS</t>
  </si>
  <si>
    <t>E4</t>
  </si>
  <si>
    <t>FLEXIÓN DE VIGAS DE CONCRETO</t>
  </si>
  <si>
    <t>E5</t>
  </si>
  <si>
    <t>PERFORACIÓN CON EQUIPO SEMIMECÁNICO</t>
  </si>
  <si>
    <t>E6</t>
  </si>
  <si>
    <t xml:space="preserve">ENSAYO DE RESISTENCIA AL CORTE DIRECTO </t>
  </si>
  <si>
    <t>E7</t>
  </si>
  <si>
    <t>ENSAYO DE COMPRESION  INCONFINADA</t>
  </si>
  <si>
    <t>E8</t>
  </si>
  <si>
    <t>CLASIFICACIÓN DEL SUELO SEGÚN SUCS</t>
  </si>
  <si>
    <t>E9</t>
  </si>
  <si>
    <t>DESMONTE DE CUBIERTA DE TECHO EN TEJA DE BARRO Y MADERA INCLUYE RETIRO</t>
  </si>
  <si>
    <t>DESMONTE DE CUBIERTA DE TECHO EN TEJA DE F.C. Y MADERA INCLUYE RETIRO</t>
  </si>
  <si>
    <t>DESMONTE DE CUBIERTA EN TEJA DE ZINC Y CERCHAS METÁLICAS INCLUYE RETIRO</t>
  </si>
  <si>
    <t xml:space="preserve">SUMINISTRO, TRANSPORTE E INSTALACION TAPA P/CAJA DE INSPECCIÓN TIPO I (0,6X0,6X0,1 M) CONCRETO CLASE II                                                                                                                                                                                             </t>
  </si>
  <si>
    <t xml:space="preserve">TRANSPORTE E INSTALACION CAJA DE INSPECCIÓN EMPALME DOMICILIARIO TIPO I (0,60X0,60 M) EN CONCRETO CLASE II  INCLUYE TAPA Y CAÑUELA                                                                                </t>
  </si>
  <si>
    <t>REINSTALACIÓN DE TEJAS ZINC Y CUARTON DE MADERA</t>
  </si>
  <si>
    <t>DEMOLICIONES</t>
  </si>
  <si>
    <t xml:space="preserve">DEMOLICIÓN DE LAVADERO </t>
  </si>
  <si>
    <t>LOSA DE ENTREPISO EN VIGUETA DE CHANUL, ESTERILLA, CONCREMALLA DE 15X15 4MM, CONCRETO 3000 PSI E=7CM</t>
  </si>
  <si>
    <t>VIGUETA CHANUL 3 MTRS</t>
  </si>
  <si>
    <t>TABLA X 3 CHANUL</t>
  </si>
  <si>
    <t>CUARTON CHANUL 3 MTRS</t>
  </si>
  <si>
    <t>LATA DE GUADUA</t>
  </si>
  <si>
    <t>POSTE DE MADERA DE CHANUL</t>
  </si>
  <si>
    <t>CAJA ELECTRICA DE 4 CIRCUITOS</t>
  </si>
  <si>
    <t>TABLERO RIEL 4 CIRCUITOS</t>
  </si>
  <si>
    <t>CERAMICA SENCILLA</t>
  </si>
  <si>
    <t>SUMINISTRO, TRANSPORTE E INSTALACION PISOS EN TABLILLA DE ZAPAN Y  VIGUETA DE CHANUL</t>
  </si>
  <si>
    <t>TABLILLA PARA PISO</t>
  </si>
  <si>
    <t>SUMINISTRO, TRANSPORTE E INSTALACION PISOS EN TABLILLA CHANUL Y  VIGUETA DE CHANUL</t>
  </si>
  <si>
    <t>ESTRUCTURAS EN CONCRETO, METALICAS Y DE MADERA</t>
  </si>
  <si>
    <t xml:space="preserve">CUÑETE </t>
  </si>
  <si>
    <t>SIKA SET X 5KG</t>
  </si>
  <si>
    <t>BROCA 1/2*21 HILTI</t>
  </si>
  <si>
    <t>BROCA 3/4*21 HILTI</t>
  </si>
  <si>
    <t>GRASA ECON X 370 GRS</t>
  </si>
  <si>
    <t>FLEXION DE VIGAS DE CONCRETO</t>
  </si>
  <si>
    <t>CORTE DIRECTO UU</t>
  </si>
  <si>
    <t>COMPRESION INCONFINADA DE MUESTRAS</t>
  </si>
  <si>
    <t>CLASIFICACION DEL SUELO</t>
  </si>
  <si>
    <t>WASH PRIMER</t>
  </si>
  <si>
    <t>PINTURA ALUMINIO PINTUCO  P 153</t>
  </si>
  <si>
    <t>BOLARDO LISO HF</t>
  </si>
  <si>
    <t>DEFENSA DE PROTECCIÓN VIAL TIPO INVIAS</t>
  </si>
  <si>
    <t>CARRETEL DE HIERRO</t>
  </si>
  <si>
    <t>BOLARDO EN CONCRETO DIAMETRO 18cm Y ALTURA LIBRE 62 cm</t>
  </si>
  <si>
    <t>ALAMBRE DE PUA X 350 MTS CL 12</t>
  </si>
  <si>
    <t>IGOL IMPRIMANTE 3KG</t>
  </si>
  <si>
    <t>MANILA 13 MM ECON</t>
  </si>
  <si>
    <t>BOMBON</t>
  </si>
  <si>
    <t>SUMINISTRO, TRANSPORTE E INSTALACION BARANDA EN TUBERIA GALVANIZADA 2 HILOS DE 2", ENTRE 0,9 Y 1MTS, PARALES VERTICALES CADA 2 MTS, RELLENA DE CONCRETO, INCLUYE WASH PRIMER, PINTURA, ANCLAJES Y RETIRO DE SOBRANTES.</t>
  </si>
  <si>
    <t>SUMINISTRO, TRANSPORTE E INSTALACIÓN DE BOLARDO EN CONCRETO  DIÁMETRO 18 CM, H:62 CM LIBRES. TIPO PASEO DEL CARMEN</t>
  </si>
  <si>
    <t>DEFENSA METALICA VEHICULAR TIPO INVIAS</t>
  </si>
  <si>
    <t>LIMPIEZA DE ESCALAS Y PEATONALES</t>
  </si>
  <si>
    <t>LIMPIEZA DE ESTRUCTURAS DE DISIPACIÓN Y ENTREGA</t>
  </si>
  <si>
    <t>LIMPIEZA DE CÁMARAS DE INSPECCIÓN</t>
  </si>
  <si>
    <t>LIMPIEZA DE CAJAS DE INSPECCIÓN</t>
  </si>
  <si>
    <t>LIMPIEZA DE SUMIDEROS SIMPLES</t>
  </si>
  <si>
    <t>LIMPIEZA DE TRANVERSALES</t>
  </si>
  <si>
    <t>LIMPIEZA DE DRENES Y FILTROS</t>
  </si>
  <si>
    <t>CONSTRUCCIÓN DE CERRAMIENTO EN POSTES DE CONCRETO, ALAMBRE DE PÚA  Y MACHONES DE CONCRETO DE 3000 PSI</t>
  </si>
  <si>
    <t>SUMINISTRO, TRANSPORTE E INSTALACIÓN DE CERRAMIENTO EN POSTE DE CONCRETO Y MALLA ESLABONADA, INCLUYE MACHONES EN CONCRETO DE 3.000 PSI</t>
  </si>
  <si>
    <t>SUMINISTRO, TRANSPORTE E INSTALACIÓN DE CERRAMIENTO EN POSTE DE CONCRETO, MALLA ESLABONADA Y MURO EN BLOQUE, INCLUYE MACHONES DE CONCRETO DE 3.000 PSI Y ZARPAS EN CONCRETO CICLÓPEO</t>
  </si>
  <si>
    <t>SUMINISTRO, TRANSPORTE E INSTALACIÓN DE CERRAMIENTO EN POSTE DE MADERA 4 HILOS DE ALAMBRE DE PÚAS</t>
  </si>
  <si>
    <t>SUMINISTRO, TRANSPORTE E INSTALACIÓN DE CERRAMIENTO EN POSTE DE MADERA 3 HILOS DE ALAMBRE DE PÚAS</t>
  </si>
  <si>
    <t xml:space="preserve">SUMINISTRO, TRANSPORTE E INSTALACIÓN DE REALCE CERRAMIENTO H=1.50 M INCLUYE TUBOS 2", MALLA ESLABONADA CAL 12, ANTICORROSIVO Y PINTURA COLOR ALUMINIO </t>
  </si>
  <si>
    <t>SUMINISTRO, TRANSPORTE E INSTALACIÓN DE CONSTRUCCIÓN DE CERRAMIENTO EN POSTES DE CONCRETO, ALAMBRE DE PÚA  Y MACHONES DE CONCRETO DE 3000 PSI</t>
  </si>
  <si>
    <t>SUMINISTRO, TRANSPORTE E INSTALACIÓN DE CERRAMIENTO EN TUBERÍA GALVANIZADA PARA CERRAMIENTO, MALLA ESLABONADA Y ZÓCALO EN SARDINEL EN CONCRETO REFORZADO DE 3,000 PSI</t>
  </si>
  <si>
    <t>ASEO GENERAL Y LIMPIEZA</t>
  </si>
  <si>
    <t>JORNALES</t>
  </si>
  <si>
    <t>JORNAL AYUDANTE</t>
  </si>
  <si>
    <t>DEMARCACION PASOS PEATONALES, LINEAS DE PARE, SIMBOLOS, TEXTOS Y OTRAS, CON PINTURA ACRILICA BASE SOLVENTE.</t>
  </si>
  <si>
    <t>DEMARCACION LINEAS CENTRALES, DE BORDE, DE CARRIL Y OTRAS (Ancho 12cms), CON PINTURA ACRILICA BASE SOLVENTE.</t>
  </si>
  <si>
    <t>FRESADO DE MARCAS VIALES</t>
  </si>
  <si>
    <t>SUMINISTRO E INSTALACIÓN DE SEÑAL VERTICAL SR o SP GRADO DIAMANTE (60cms x 60cms),CON POSTE</t>
  </si>
  <si>
    <t>REDUCTOR DE VELOCIDAD (3,7 M. ANCHO X 10CMS DE ALTURA)</t>
  </si>
  <si>
    <t>REDUCTOR EN ASFALTO 1,6m de ancho * 0,07m de h´</t>
  </si>
  <si>
    <t>SUMINISTRO E INSTALACION TACHAS REFLECTIVAS.</t>
  </si>
  <si>
    <t>SUMINISTRO E INSTALACIÓN ESTOPEROLES CON ESPIGO</t>
  </si>
  <si>
    <t>SUMINISTRO E INSTALACION HITOS REFLECTIVOS</t>
  </si>
  <si>
    <t>SUMINISTRO, TRANSPORTE E INSTALACION  DEMARCACION PASOS PEATONALES, LINEAS DE PARE, SIMBOLOS, TEXTOS Y OTRAS, CON PINTURA ACRILICA BASE SOLVENTE.</t>
  </si>
  <si>
    <t>SUMINISTRO, TRANSPORTE E INSTALACION  FRESADO DE MARCAS VIALES</t>
  </si>
  <si>
    <t>SUMINISTRO, TRANSPORTE E INSTALACION REDUCTOR DE VELOCIDAD (3,7 M. ANCHO X 10CMS DE ALTURA)</t>
  </si>
  <si>
    <t>SUMINISTRO, TRANSPORTE E INSTALACION TACHAS REFLECTIVAS.</t>
  </si>
  <si>
    <t>SUMINISTRO, TRANSPORTE E INSTALACION ESTOPEROLES CON ESPIGO</t>
  </si>
  <si>
    <t>SUMINISTRO, TRANSPORTE E INSTALACION HITOS REFLECTIVOS</t>
  </si>
  <si>
    <t>SUMINISTRO, TRANSPORTE E INSTALACION RELLENO EN AFIRMADO COMPACTADO</t>
  </si>
  <si>
    <t xml:space="preserve">SUMINISTRO, TRANSPORTE E INSTALACION COLUMNAS CONCRETO 3000 PSI </t>
  </si>
  <si>
    <t>BLOQUE ESTRUCTURAL CONCRETO LISO 20*20*40 CM. TIPO ADOQUINAR O SIMILAR.</t>
  </si>
  <si>
    <t>SUMINISTRO, TRANSPORTE E INSTALACION ESCALAS CONCRETO 3000 PSI SOBRE TIERRA RAMPA E= 0.12M MEDIDA EN RAMPA</t>
  </si>
  <si>
    <t xml:space="preserve">SUMINISTRO, TRANSPORTE E INSTALACION MORTERO DE NIVELACION 1:3 IMPERMEABILIZADO </t>
  </si>
  <si>
    <t>SUMINISTRO, TRANSPORTE E INSTALACION VIGA CANALES CONCRETO 3000 PSI 0,135M3/ML</t>
  </si>
  <si>
    <t>CORTE MECANIZADO DE ANDEN EN CONCRETO CON DISCO (3,5CM)</t>
  </si>
  <si>
    <t>SUMINISTRO, TRANSPORTE E INSTALACION ANDEN CONCRETO 3000 PSI  E= 0.10M.  ACABADO:  ESCOBIADO</t>
  </si>
  <si>
    <t>SUMINISTRO, TRANSPORTE E INSTALACION SARDINEL ANCHO = 20 CM H = ENTRE  15 Y 20 CM  EN CONCRETO 3000 PSI, CHAFLANADO</t>
  </si>
  <si>
    <t xml:space="preserve">LIMPIEZA DE CUBIERTA </t>
  </si>
  <si>
    <t>RECORRIDO DE CUBIERTA EN TEJA DE BARRO</t>
  </si>
  <si>
    <t>LIMPIEZA DE CANALES</t>
  </si>
  <si>
    <t>LIMPIEZA DE VIGA CANALES</t>
  </si>
  <si>
    <t>TEJA ONDULADA FIBROCEMENTO PERFIL 5 0,92x1,52M</t>
  </si>
  <si>
    <t>SUMINISTRO, TRANSPORTE E INSTALACION TEJA ONDULADA FIBROCEMENTO PERFIL 7</t>
  </si>
  <si>
    <t>SUMINISTRO, TRANSPORTE E INSTALACION CABALLETE FIBROCEMENTO FIJO DE 15° DE INCLINACION PARA TEJAS PERFIL 7</t>
  </si>
  <si>
    <t>SUMINISTRO, TRANSPORTE E INSTALACION CABALLETE FIBROCEMENTO FIJO DE 15°-20° DE INCLINACION PARA TEJAS PERFIL 5</t>
  </si>
  <si>
    <t>CABALLETE FIBROCEMENTO FIJO 15</t>
  </si>
  <si>
    <t>CABALLETE FIBROCEMENTO FIJO 15 - 20</t>
  </si>
  <si>
    <t>SUMINISTRO, TRANSPORTE E INSTALACION CABALLETE FIBROCEMENTO UNIVERSAL PARA TEJAS PERFIL 5</t>
  </si>
  <si>
    <t>CABALLETE FIBROCEMENTO UNIVERSAL</t>
  </si>
  <si>
    <t>SUMINISTRO, TRANSPORTE E INSTALACION CABALLETE FIBROCEMENTO UNIVERSAL PARA TEJAS PERFIL 7</t>
  </si>
  <si>
    <t>TEJA ONDULADA FIBROCEMENTO PERFIL 7 0,92x1,52M</t>
  </si>
  <si>
    <t>CLARABOYA FIBROCEMENTO  #6 P7</t>
  </si>
  <si>
    <t>VIDRIO TRANSPARENTE 3MM</t>
  </si>
  <si>
    <t>LIMAHOYA ASBESTO CEMENTO PERFIL 7-1000</t>
  </si>
  <si>
    <t>MASILLA PLASTICA</t>
  </si>
  <si>
    <t>SUMINISTRO, TRANSPORTE E INSTALACION LIMAHOYA</t>
  </si>
  <si>
    <t>TEJA TRASLUCIDA PVC ONDULADA 3,66x0,83M</t>
  </si>
  <si>
    <t>TEJA TRASLUCIDA PVC ONDULADA 2,44x0,83M</t>
  </si>
  <si>
    <t>LAMINA POLICARBONATO 6MM TRANSP ALVEOLAR</t>
  </si>
  <si>
    <t>REMATE U 6X20 10MM POLICARB  LATERAL-FINAL LAMINA</t>
  </si>
  <si>
    <t>CINTALAUMINIO INDUSTRIAL SELLO POLICARBONATO 32M</t>
  </si>
  <si>
    <t>SUMINISTRO, TRANSPORTE E INSTALACION CUBIERTA POLICARBONATO ALVEOLAR 6MM</t>
  </si>
  <si>
    <t>SUMINISTRO, TRANSPORTE E INSTALACION CUBIERTA METALICA ONDULADA</t>
  </si>
  <si>
    <t>TEJA TERMOACUSTICA AJOVER</t>
  </si>
  <si>
    <t>SUMINISTRO, TRANSPORTE E INSTALACION CUBIERTA METALICA TERMOACUSTICA</t>
  </si>
  <si>
    <t>RENIVELACION DE CIELO RASO EN ALUMINIO E ICOPOR EXISTENTE</t>
  </si>
  <si>
    <t>PLACA ICOPOR TEXTURIZADO 60x60</t>
  </si>
  <si>
    <t>SUMINISTRO, TRANSPORTE E INSTALACION LAMINA DE ICOPOR PARA CIELO RASO EN ESTRUCTURA EXISTENTE</t>
  </si>
  <si>
    <t>REMACHE POP</t>
  </si>
  <si>
    <t>SANITARIO LINEA INFANTIL COMPLETO CON FLUITMASTER Y VALVULA DE REGULACION SANITARIA</t>
  </si>
  <si>
    <t>SUMINISTRO, TRANSPORTE E INSTALACION SANITARIO LÍNEA INFANTIL COMPLETO, CON FLUITMASTER Y VÁLVULA DE REGULACIÓN SANITARIA</t>
  </si>
  <si>
    <t>FLUITMASTER  PARA SANITARIO</t>
  </si>
  <si>
    <t>SUMINISTRO, TRANSPORTE E INSTALACION CAMBIO DE ACCESORIOS EN APARATO SANITARIO INCLUYE SUMINISTRO E INSTALACIÓN DE FLUITMASTER</t>
  </si>
  <si>
    <t>LAVAPLATOS SOCODA 80*51 DOBLE POCETA,MEZCLADOR PISCIS DE LAVAPLATOS,KIT DE CANASTILLA Y SIFÓN</t>
  </si>
  <si>
    <t>LAVAPLATOS SOCODA 60*40,MEZCLADOR PISCIS DE LAVAPLATOS,KIT CANASTILLA Y SIFÓN</t>
  </si>
  <si>
    <t>LAVAPLATOS SOCODA 1.00*51,MEZCLADOR PISCIS DE LAVAPALTOS,KIT DE CANASTILLA Y SIFÓN</t>
  </si>
  <si>
    <t>SUMINISTRO, TRANSPORTE E INSTALACION LAVAPLATOS SOCODA DE ACERO INOXIDABLE  DOBLE POCETA CON CANASTILLA, GRIFERÍA, SIFÓN Y ACOPLE DE REGULADOR</t>
  </si>
  <si>
    <t>SUMINISTRO, TRANSPORTE E INSTALACION LAVAPLATOS SOCODA DE 0,40 X 0,60 M CON LLAVE TERMINAL CROMADA Y ROSCADA CON GRIFERÍA, SIFÓN Y ACOPLE</t>
  </si>
  <si>
    <t>SUMINISTRO, TRANSPORTE E INSTALACION LAVAPLATOS SOCODA O SIMILAR DE ACERO INOXIDABLE CON ESCURRIDERO DE, 1,00 X 0,60 M CON GRIFERÍA, SIFÓN Y ACOPLE DE REGULADOR</t>
  </si>
  <si>
    <t>MANGUERA PLASTICA LAVAMANOS - SANITARIOS</t>
  </si>
  <si>
    <t>MONTAJE APARATOS SANITARIOS</t>
  </si>
  <si>
    <t>HIPOCLORITO DE SODIO - CLORO LIQUIDO CONC 5 AL 8%</t>
  </si>
  <si>
    <t>REPARACIÓN DE PUNTO SANITARIO OBSTRUIDO INCLUYE SONDEO DE TUBERÍA, RETIRO  REVISIÓN Y REINSTALACIÓN DE  APARATO SANITARIO.</t>
  </si>
  <si>
    <t>UNION DE REPARACION DE 3"</t>
  </si>
  <si>
    <t>SUMINISTRO, TRANSPORTE E INSTALACION CONSTRUCCIÓN POCETA LAVATRAPEROS DE 0.60 X 0.60 M INCLUYE ACABADOS EN ENCHAPE EN CERÁMICA Y GRANO PULIDO</t>
  </si>
  <si>
    <t>SIFON PVC SANITARIO 2"</t>
  </si>
  <si>
    <t>SUMINISTRO, TRANSPORTE E INSTALACION REJA EN VARILLA DE 3/8" CUADRADA CADA  0.15 X0.15 M. INCLUYE WASH PRIMER</t>
  </si>
  <si>
    <t xml:space="preserve">VARILLA LISA 1/2" </t>
  </si>
  <si>
    <t xml:space="preserve">VARILLA LISA 3/8" </t>
  </si>
  <si>
    <t xml:space="preserve">SUMINISTRO, TRANSPORTE E INSTALACION REJA EN VARILLA DE 1/2" CUADRADA, INCLUYE ANTICORROSIVO Y PINTURA </t>
  </si>
  <si>
    <t>SUMINISTRO, TRANSPORTE E INSTALACION REJA EN ÁNGULO 1-1/2" Y MALLA ESLABONADA DE 2". INCLUYE ANTICORROSIVO</t>
  </si>
  <si>
    <t>ANGULO 1-1/2"1-1/2"*3/16"</t>
  </si>
  <si>
    <t>SUMINISTRO, TRANSPORTE E INSTALACION REJA EN TUBO CUADRADO DE ALUMINIO DE 1" EN RETÍCULA DE 0,125 X 0,25 M</t>
  </si>
  <si>
    <t>TUBO ALUMINIO 1" 1M</t>
  </si>
  <si>
    <t>CRUCES HG 2"</t>
  </si>
  <si>
    <t>CRUCES HG 3"</t>
  </si>
  <si>
    <t>TEE HG 2"</t>
  </si>
  <si>
    <t>TEE HG 3"</t>
  </si>
  <si>
    <t>CODO HG 2"</t>
  </si>
  <si>
    <t>CODO HG 3"</t>
  </si>
  <si>
    <t>TUBO HG 2"</t>
  </si>
  <si>
    <t>TUBO HG 3"</t>
  </si>
  <si>
    <t>SUMINISTRO, TRANSPORTE E INSTALACION PASAMANOS EN TUBERÍA HG DE 2"  INCLUYE ACCESORIOS</t>
  </si>
  <si>
    <t>SUMINISTRO, TRANSPORTE E INSTALACION PASAMANOS EN TUBERÍA HG DE 3"  INCLUYE ACCESORIOS</t>
  </si>
  <si>
    <t>SUMINISTRO, TRANSPORTE E INSTALACION DIVISIONES EN PANELES DE LAMINA GALVANIZADA CAL 20 Y PARALES EN ACERO INOXIDABLE INCLUYE WASH PRIMER</t>
  </si>
  <si>
    <t>CERRADURA YALE TRES MACHUELOS</t>
  </si>
  <si>
    <t>SUMINISTRO, TRANSPORTE E INSTALACION  CARBURO PARA CIELO INCLUYE ACRONAL</t>
  </si>
  <si>
    <t>ACRONAL LIGANTE</t>
  </si>
  <si>
    <t>SUMINISTRO, TRANSPORTE E INSTALACION  CARBURO PARA MURO INCLUYE ACRONAL</t>
  </si>
  <si>
    <t>SUMINISTRO, TRANSPORTE E INSTALACION WASH PRIMER</t>
  </si>
  <si>
    <t>LIMPIEZA DE PAREDES PARA APLICACIÓN DE VINILO SOBRE GRANIPLAST</t>
  </si>
  <si>
    <t>VIDRIO TRASLUCIDO 3MM</t>
  </si>
  <si>
    <t>VIDRIO TRASLUCIDO 4MM</t>
  </si>
  <si>
    <t>VIDRIO TRASLUCIDO 6MM</t>
  </si>
  <si>
    <t>SUMINISTRO, TRANSPORTE E INSTALACION VIDRIO TRASLUCIDO DE 3MM</t>
  </si>
  <si>
    <t>SUPRESION DE RED HIDRAULICA EXISTENTE</t>
  </si>
  <si>
    <t>SUMINISTRO, TRANSPORTE E INSTALACION BARRERA CON BOMBONES PLÁSTICOS Y CINTA DE SEGURIDAD</t>
  </si>
  <si>
    <t>DEMOLICION DE PAVIMENTO MECANICO RETROEXCAVADORA CON RETIRO</t>
  </si>
  <si>
    <t>DEMOLICION PISO EN BALDOSA SIN RETIRO</t>
  </si>
  <si>
    <t>RETIRO DE TAPETE</t>
  </si>
  <si>
    <t>RETIRO DE PISO EN VINISOL</t>
  </si>
  <si>
    <t>RETIRO DE DIVISION EN ACRILICO Y ALUMINIO</t>
  </si>
  <si>
    <t>SOBREACARREO EN VEHICULO NO AUTOMOTOR - CARRETA</t>
  </si>
  <si>
    <t xml:space="preserve">EXCAVACIÓN PARA ESTRUCTURAS - MATERIAL COMÚN - 4.0 A 8.0 MT                       </t>
  </si>
  <si>
    <t xml:space="preserve">EXCAVACIÓN PARA ESTRUCTURAS - CONGLOMERADO - 4.0 -8.00 M                                    </t>
  </si>
  <si>
    <t xml:space="preserve">SUMINISTRO, TRANSPORTE E INSTALACION GRADERÍAS EN CONCRETO DE 3000 PSI SOBRE TIERRA DE 0,64 X 0,6 M E= 0,1 M </t>
  </si>
  <si>
    <t>ABUZARDADO DE CONCRETOS</t>
  </si>
  <si>
    <t>DEMOLICION DE ESTRUCTURAS DE CONCRETO REFORZADO</t>
  </si>
  <si>
    <t>SOBREACARREO EN VEHICULO NO AUTOMOTOR AL HOMBRO DE ACERO DE REFUERZO</t>
  </si>
  <si>
    <t>CONFORMACION TALUDES SISTEMA MANUAL</t>
  </si>
  <si>
    <t>SUMINISTRO, TRANSPORTE E INSTALACION TUBERÍA PVC CORRUGADA DE 33" PARA ALCANTARILLADO</t>
  </si>
  <si>
    <t>TRANSPORTE E INSTALACION TUBERÍA PVC CORRUGADA DE 33" PARA ALCANTARILLADO</t>
  </si>
  <si>
    <t>SUMINISTRO, TRANSPORTE E INSTALACION TUBERÍA PVC CORRUGADA DE 36" PARA ALCANTARILLADO</t>
  </si>
  <si>
    <t>TRANSPORTE E INSTALACION TUBERÍA PVC CORRUGADA DE 36" PARA ALCANTARILLADO</t>
  </si>
  <si>
    <t>SUMINISTRO, TRANSPORTE E INSTALACION  EMPALME PARA PVC CORRUGADA DE 24"X 160 M.M.</t>
  </si>
  <si>
    <t>SUMINISTRO, TRANSPORTE E INSTALACION  EMPALME PARA PVC CORRUGADA DE 355 X 160 M.M</t>
  </si>
  <si>
    <t>MANEJO SILLETA PVC CORRUGADA DE 355X160 M.M</t>
  </si>
  <si>
    <t xml:space="preserve">KIT SILLA YEE PVC  CORRUGADA DE  355 X 160 M.M. </t>
  </si>
  <si>
    <t>LAMINA DE POLIPROPILENO PARA CAMARAS DE INSPECCION</t>
  </si>
  <si>
    <t>SUMINISTRO, TRANSPORTE E INSTALACION RELLENO COMPACTADO CON MATERIAL DE OBRA</t>
  </si>
  <si>
    <t>SUMINISTRO, TRANSPORTE E INSTALACION GEOTEXTIL NO TEJIDO 2000</t>
  </si>
  <si>
    <t>GEOTEXTIL NO TEJIDO  2000 PAVCO O SIMILAR</t>
  </si>
  <si>
    <t>SUMINISTRO, TRANSPORTE E INSTALACION RELLENO COMPACTADO CON MATERIAL MEZCLADO DE ARENA Y GRAVILLA (SUCIO DE RIO)</t>
  </si>
  <si>
    <t>SUCIO DE RIO PARA AFIRMADOS</t>
  </si>
  <si>
    <t>CONCRETO PREMEZCLADO PARA PAVIMENTO MR 42 KG/CM2</t>
  </si>
  <si>
    <t>SUMINISTRO, TRANSPORTE E INSTALACION PAVIMENTO EN CONCRETO PREMEZCLADO MR 42</t>
  </si>
  <si>
    <t xml:space="preserve">SUMINISTRO, TRANSPORTE E INSTALACION PAVIMENTO DE FRANJAS EN CONCRETO PREMEZCLADO MR 42 </t>
  </si>
  <si>
    <t>SUMINISTRO, TRANSPORTE E INSTALACION PAVIMENTO DE FRANJAS EN CONCRETO PRODUCIDO EN OBRA  MR 42</t>
  </si>
  <si>
    <t>SUMINISTRO, TRANSPORTE E INSTALACION PAVIMENTO EN CONCRETO PREMEZCLADO MR 42 ACELERADO 7 DIAS</t>
  </si>
  <si>
    <t>SUMINISTRO, TRANSPORTE E INSTALACION PAVIMENTO EN CONCRETO PREMEZCLADO MR 42 ACELERADO 3 DIAS</t>
  </si>
  <si>
    <t>SUMINISTRO, TRANSPORTE E INSTALACION PAVIMENTO EN CONCRETO PRODUCIDO EN OBRA  MR 42 CON ACELERANTE A 7 DIAS</t>
  </si>
  <si>
    <t>SUMINISTRO, TRANSPORTE E INSTALACION PAVIMENTO EN CONCRETO PRODUCIDO EN OBRA  MR 42 CON ACELERANTE A 3 DIAS</t>
  </si>
  <si>
    <t>SUMINISTRO, TRANSPORTE E INSTALACION BASE ALCANTARILLA DE CAJON O BOX COULVERT EN CONCRETO PREMEZCLADO DE 3000 PSI</t>
  </si>
  <si>
    <t>SUMINISTRO, TRANSPORTE E INSTALACION BASE ALCANTARILLA DE CAJON O BOX COULVERT EN CONCRETO PRODUCIDO EN OBRA DE 3000 PSI</t>
  </si>
  <si>
    <t>SUMINISTRO, TRANSPORTE E INSTALACION BASE ALCANTARILLA DE CAJON O BOX COULVERT EN CONCRETO PRODUCIDO EN OBRA DE 4000 PSI</t>
  </si>
  <si>
    <t>SUMINISTRO, TRANSPORTE E INSTALACION BASE ALCANTARILLA DE CAJON O BOX COULVERT EN CONCRETO PREMEZCLADO DE 4000 PSI</t>
  </si>
  <si>
    <t>CONCRETO PREMEZCLADO 4000 PSI - 28MPA</t>
  </si>
  <si>
    <t>CONCRETO PREMEZCLADO 3000 PSI - 21MPA</t>
  </si>
  <si>
    <t>SUMINISTRO, TRANSPORTE E INSTALACION PAREDES ALCANTARILLA DE CAJON O BOX COULVERT EN CONCRETO PRODUCIDO EN OBRA DE 3000 PSI</t>
  </si>
  <si>
    <t>SUMINISTRO, TRANSPORTE E INSTALACION PAREDES ALCANTARILLA DE CAJON O BOX COULVERT EN CONCRETO PREMEZCLADO DE 3000 PSI</t>
  </si>
  <si>
    <t>SUMINISTRO, TRANSPORTE E INSTALACION PAREDES ALCANTARILLA DE CAJON O BOX COULVERT EN CONCRETO PRODUCIDO EN OBRA DE 4000 PSI</t>
  </si>
  <si>
    <t>SUMINISTRO, TRANSPORTE E INSTALACION PAREDES ALCANTARILLA DE CAJON O BOX COULVERT EN CONCRETO PREMEZCLADO DE 4000 PSI</t>
  </si>
  <si>
    <t>SUMINISTRO, TRANSPORTE E INSTALACION LOSA DE TECHO ALCANTARILLA DE CAJON O BOX COULVERT EN CONCRETO PRODUCIDO EN OBRA DE 3000 PSI</t>
  </si>
  <si>
    <t>SUMINISTRO, TRANSPORTE E INSTALACION LOSA DE TECHO ALCANTARILLA DE CAJON O BOX COULVERT EN CONCRETO PREMEZCLADO DE 3000 PSI</t>
  </si>
  <si>
    <t>SUMINISTRO, TRANSPORTE E INSTALACION LOSA DE TECHO ALCANTARILLA DE CAJON O BOX COULVERT EN CONCRETO PRODUCIDO EN OBRA DE 4000 PSI</t>
  </si>
  <si>
    <t>SUMINISTRO, TRANSPORTE E INSTALACION LOSA DE TECHO ALCANTARILLA DE CAJON O BOX COULVERT EN CONCRETO PREMEZCLADO DE 4000 PSI</t>
  </si>
  <si>
    <t>SUMINISTRO, TRANSPORTE E INSTALACION PASES EN TUBERIA PVC AGUAS LLUVIAS DE 4" PARA MUROS</t>
  </si>
  <si>
    <t>MATERIALES VARIOS PARA RANSPORTE/INSTALACION/FIJACION  DE CAMARAS CIRCULARES</t>
  </si>
  <si>
    <t>SUMINISTRO, TRANSPORTE E INSTALACION TRINCHOS PROVISIONALES EN GUADUA</t>
  </si>
  <si>
    <t>SUMINISTRO, TRANSPORTE E INSTALACION PINTURA INTERNA DE ALTOS SOLIDOS EPOXICA ATOXICA PARA TUBERIAS METALICAS</t>
  </si>
  <si>
    <t>PINTURA ATOXICA EPOXICA BLANCO</t>
  </si>
  <si>
    <t>PINTURA ATOXICA EPOXICA ROJO</t>
  </si>
  <si>
    <t>IMPRIMANTE EPOXICO</t>
  </si>
  <si>
    <t>COLMASOLVENTE EPOXICO AL 12,5%</t>
  </si>
  <si>
    <t>EQUIPO DE PINTURA DE ALTA PRESION</t>
  </si>
  <si>
    <t>EQUIPO DE LIMPIEZA MECANICA</t>
  </si>
  <si>
    <t>SUMINISTRO, TRANSPORTE E INSTALACION PINTURA EXTERNA DE ALTOS SOLIDOS EPOXICA PARA TUBERIAS METALICAS</t>
  </si>
  <si>
    <t>SUMINISTRO, TRANSPORTE E INSTALACION  RELLENO FLUIDO MORTERO 1:5</t>
  </si>
  <si>
    <t>SIKADUR -32 PRIMER</t>
  </si>
  <si>
    <t>SUMINISTRO, TRANSPORTE E INSTALACION IMPRIMANTE Y PUENTE DE ADHERENCIA NORMAL</t>
  </si>
  <si>
    <t>SUMINISTRO, TRANSPORTE E INSTALACIÓN DE ACELERANTE DE FRAGUADO Y RESISTENCIA PARA CONCRETO</t>
  </si>
  <si>
    <t>BROCA PARA MURO 7/8" X 8"</t>
  </si>
  <si>
    <t>SUMINISTRO DE EEPP PARA TAREAS DE ALTO RIESGO: TRABAJO SEGURO EN ALTURAS, INCLUYE ARNÉS DE 6 ARGOLLAS (ESPACIO CONFINADO), LÍNEA DE VIDA EN POLIAMIDA, ARRESTADOR DE CAÍDA, ESLINGA EN Y, 3 MOSQUETONES CON CIERRE AUTOMÁTICO DE TRES PASOS</t>
  </si>
  <si>
    <t>EEPP PARA TAREAS DE ALTO RIESGO: TRABAJO SEGURO EN ALTURAS, INCLUYE ARNÉS DE 6 ARGOLLAS (ESPACIO CONFINADO), LÍNEA DE VIDA EN POLIAMIDA, ARRESTADOR DE CAÍDA, ESLINGA EN Y, 3 MOSQUETONES CON CIERRE AUTOMÁTICO DE TRES PASOS</t>
  </si>
  <si>
    <t>SUMINISTRO, TRANSPORTE E INSTALACION ALAMBRE DE COBRE THWN #8</t>
  </si>
  <si>
    <t xml:space="preserve">CABLE DE COBRE Nº 6 THWN </t>
  </si>
  <si>
    <t xml:space="preserve">CABLE DE COBRE Nº 8 THWN </t>
  </si>
  <si>
    <t xml:space="preserve">CABLE DE COBRE Nº 10 THWN </t>
  </si>
  <si>
    <t xml:space="preserve">CABLE DE COBRE Nº 12 THWN </t>
  </si>
  <si>
    <t>SUMINISTRO, TRANSPORTE E INSTALACION ALAMBRE DE COBRE THWN #10</t>
  </si>
  <si>
    <t>SUMINISTRO, TRANSPORTE E INSTALACION ALAMBRE DE COBRE THWN #12</t>
  </si>
  <si>
    <t xml:space="preserve">ALAMBRE DE COBRE Nº 8 THWN </t>
  </si>
  <si>
    <t xml:space="preserve">ALAMBRE DE COBRE Nº 10 THWN </t>
  </si>
  <si>
    <t xml:space="preserve">ALAMBRE DE COBRE Nº 12 THWN </t>
  </si>
  <si>
    <t>SUMINISTRO, TRANSPORTE E INSTALACION CABLE DE COBRE THWN #10</t>
  </si>
  <si>
    <t>SUMINISTRO, TRANSPORTE E INSTALACION CABLE DE COBRE THWN #8</t>
  </si>
  <si>
    <t>SUMINISTRO, TRANSPORTE E INSTALACION CABLE DE COBRE THWN #12</t>
  </si>
  <si>
    <t>SUMINISTRO, TRANSPORTE E INSTALACION CABLE DE COBRE THWN #6</t>
  </si>
  <si>
    <t>SUMINISTRO, TRANSPORTE E INSTALACION ACOMETIDA ELECTRICA 1F(2#8), 3/4"</t>
  </si>
  <si>
    <t>SUMINISTRO, TRANSPORTE E INSTALACION ACOMETIDA ELECTRICA 2F(2#8 + 1#10), 1"</t>
  </si>
  <si>
    <t>SUMINISTRO, TRANSPORTE E INSTALACION ACOMETIDA ELECTRICA 3F(3#6 + 1#8), 2"</t>
  </si>
  <si>
    <t>SUMINISTRO, TRANSPORTE E INSTALACION ACOMETIDA ELECTRICA 3F(3#8 + 1#8), 2"</t>
  </si>
  <si>
    <t>CONTADOR 1F 120V ISKRA</t>
  </si>
  <si>
    <t>SUMINISTRO, TRANSPORTE E INSTALACION CONTADOR 1F TRIFILAR 120/208V M DIRECTA</t>
  </si>
  <si>
    <t>CAJA EN POLICARBONATO PARA CONTADOR 1F</t>
  </si>
  <si>
    <t>SUMINISTRO, TRANSPORTE E INSTALACION CAJA HERMETICA INTEMPERIE CONTADOR 1F</t>
  </si>
  <si>
    <t>SUMINISTRO, TRANSPORTE E INSTALACION ATERRIZAJE CAJA DE CONTADOR</t>
  </si>
  <si>
    <t>CONECTOR CU 8-4</t>
  </si>
  <si>
    <t>SUMINISTRO, TRANSPORTE E INSTALACION CONTADOR 2F TRIFILAR 120/208V M DIRECTA</t>
  </si>
  <si>
    <t>CONTADOR 2F 120V ISKRA</t>
  </si>
  <si>
    <t>CONTADOR 3F 120V ISKRA</t>
  </si>
  <si>
    <t>SUMINISTRO, TRANSPORTE E INSTALACION CONTADOR 3F TRIFASICO 120/208V M DIRECTA</t>
  </si>
  <si>
    <t>SUMINISTRO, TRANSPORTE E INSTALACION CAJA CONTADOR 2F TRIFILAR</t>
  </si>
  <si>
    <t>SUMINISTRO, TRANSPORTE E INSTALACION CAJA CONTADOR 3F TRIFASICO</t>
  </si>
  <si>
    <t xml:space="preserve">CAJA CONTADOR 2F </t>
  </si>
  <si>
    <t>CAJA CONTADOR 3F</t>
  </si>
  <si>
    <t>CAJA DE EMPALME 6"x6"x4"</t>
  </si>
  <si>
    <t>CAJA DE EMPALME 10"x10"x6"</t>
  </si>
  <si>
    <t>CAJA DE EMPALME 15"x15"x6"</t>
  </si>
  <si>
    <t>CAJA PLASTICA OCTOGONAL</t>
  </si>
  <si>
    <t>CAJA 2x4 PVC</t>
  </si>
  <si>
    <t>SUMINISTRO, TRANSPORTE E INSTALACION CAJA OCTOGONAL PVC</t>
  </si>
  <si>
    <t>CHAZO PLASTICO 1/4" ESTRIADO - BOLSA 100 UND</t>
  </si>
  <si>
    <t>STRIP 48-80 PARES</t>
  </si>
  <si>
    <t>SUMINISTRO, TRANSPORTE E INSTALACION STRIP 40-80 PARES</t>
  </si>
  <si>
    <t>TABLERO DE 10 CIRCUITOS 1F3H,  BARRAJE 75A, BARRA NEUTRO Y BARRA TIERRA  CALIDAD LEGRAND, SIEMENS, SQARED O SUPERIOR DE MARCA RECONOCIDA Y HOMOLOGADA POR EL CIDET</t>
  </si>
  <si>
    <t>INSTALACION CONTADOR DE ENERGIA</t>
  </si>
  <si>
    <t>CABLE TELEFONICO 20 PARES</t>
  </si>
  <si>
    <t>GABINETE METALICO 2,1x0,6x0,6m</t>
  </si>
  <si>
    <t>TAPA DE GABINETE METALICO 2,1x0,6x0,6m</t>
  </si>
  <si>
    <t>SUMINISTRO, TRANSPORTE E INSTALACION SALIDA DE AUDIO</t>
  </si>
  <si>
    <t>CABLE DE SONIDO NOISELESS</t>
  </si>
  <si>
    <t>TOMA SENCILLO DE SONIDO + PLUG HEMBRA</t>
  </si>
  <si>
    <t>CONECTOR TOMACORRIENTE</t>
  </si>
  <si>
    <t>CAJA 2x4 GALVANIZADA</t>
  </si>
  <si>
    <t>TOMA TELEFONICO</t>
  </si>
  <si>
    <t>SUMINISTRO, TRANSPORTE E INSTALACION TEJA ONDULADA FIBROCEMENTO PERFIL 5</t>
  </si>
  <si>
    <t>26A.107</t>
  </si>
  <si>
    <t>26A.100</t>
  </si>
  <si>
    <t>26A.101</t>
  </si>
  <si>
    <t>26A.102</t>
  </si>
  <si>
    <t>26A.103</t>
  </si>
  <si>
    <t>26A.104</t>
  </si>
  <si>
    <t>26A.105</t>
  </si>
  <si>
    <t>26A.106</t>
  </si>
  <si>
    <t>001.001</t>
  </si>
  <si>
    <t>001.075</t>
  </si>
  <si>
    <t>001.006</t>
  </si>
  <si>
    <t>001.032</t>
  </si>
  <si>
    <t>001.041</t>
  </si>
  <si>
    <t>001.042</t>
  </si>
  <si>
    <t>001.043</t>
  </si>
  <si>
    <t>001.044</t>
  </si>
  <si>
    <t>001.045</t>
  </si>
  <si>
    <t>001.046</t>
  </si>
  <si>
    <t>001.047</t>
  </si>
  <si>
    <t>001.048</t>
  </si>
  <si>
    <t>001.049</t>
  </si>
  <si>
    <t>001.050</t>
  </si>
  <si>
    <t>001.051</t>
  </si>
  <si>
    <t>001.052</t>
  </si>
  <si>
    <t>001.053</t>
  </si>
  <si>
    <t>001.054</t>
  </si>
  <si>
    <t>001.055</t>
  </si>
  <si>
    <t>001.057</t>
  </si>
  <si>
    <t>001.058</t>
  </si>
  <si>
    <t>001.059</t>
  </si>
  <si>
    <t>001.060</t>
  </si>
  <si>
    <t>001.061</t>
  </si>
  <si>
    <t>001.066</t>
  </si>
  <si>
    <t>001.081</t>
  </si>
  <si>
    <t>001.082</t>
  </si>
  <si>
    <t>001.083</t>
  </si>
  <si>
    <t>001.084</t>
  </si>
  <si>
    <t>001.085</t>
  </si>
  <si>
    <t>002.001</t>
  </si>
  <si>
    <t>002.002</t>
  </si>
  <si>
    <t>002.003</t>
  </si>
  <si>
    <t>002.004</t>
  </si>
  <si>
    <t>002.005</t>
  </si>
  <si>
    <t>002.006</t>
  </si>
  <si>
    <t>002.007</t>
  </si>
  <si>
    <t>002.008</t>
  </si>
  <si>
    <t>002.009</t>
  </si>
  <si>
    <t>002.010</t>
  </si>
  <si>
    <t>002.011</t>
  </si>
  <si>
    <t>002.012</t>
  </si>
  <si>
    <t>002.013</t>
  </si>
  <si>
    <t>002.014</t>
  </si>
  <si>
    <t>002.015</t>
  </si>
  <si>
    <t>002.016</t>
  </si>
  <si>
    <t>002.017</t>
  </si>
  <si>
    <t>002.018</t>
  </si>
  <si>
    <t>002.019</t>
  </si>
  <si>
    <t>002.021</t>
  </si>
  <si>
    <t>002.022</t>
  </si>
  <si>
    <t>002.023</t>
  </si>
  <si>
    <t>002.024</t>
  </si>
  <si>
    <t>002.025</t>
  </si>
  <si>
    <t>002.026</t>
  </si>
  <si>
    <t>002.028</t>
  </si>
  <si>
    <t>002.029</t>
  </si>
  <si>
    <t>002.042</t>
  </si>
  <si>
    <t>002.031</t>
  </si>
  <si>
    <t>002.057</t>
  </si>
  <si>
    <t>002.038</t>
  </si>
  <si>
    <t>002.039</t>
  </si>
  <si>
    <t>002.040</t>
  </si>
  <si>
    <t>002.049</t>
  </si>
  <si>
    <t>002.050</t>
  </si>
  <si>
    <t>002.051</t>
  </si>
  <si>
    <t>002.052</t>
  </si>
  <si>
    <t>002.053</t>
  </si>
  <si>
    <t>002.054</t>
  </si>
  <si>
    <t>002.059</t>
  </si>
  <si>
    <t>002.060</t>
  </si>
  <si>
    <t>002.061</t>
  </si>
  <si>
    <t>002.062</t>
  </si>
  <si>
    <t>002.063</t>
  </si>
  <si>
    <t>002.064</t>
  </si>
  <si>
    <t>002.065</t>
  </si>
  <si>
    <t>002.066</t>
  </si>
  <si>
    <t>002.067</t>
  </si>
  <si>
    <t>002.068</t>
  </si>
  <si>
    <t>002.069</t>
  </si>
  <si>
    <t>002.070</t>
  </si>
  <si>
    <t>002.071</t>
  </si>
  <si>
    <t>002.072</t>
  </si>
  <si>
    <t>002.073</t>
  </si>
  <si>
    <t>002.074</t>
  </si>
  <si>
    <t>002.075</t>
  </si>
  <si>
    <t>002.076</t>
  </si>
  <si>
    <t>002.077</t>
  </si>
  <si>
    <t>002.078</t>
  </si>
  <si>
    <t>002.079</t>
  </si>
  <si>
    <t>002.080</t>
  </si>
  <si>
    <t>003.001</t>
  </si>
  <si>
    <t>003.002</t>
  </si>
  <si>
    <t>003.003</t>
  </si>
  <si>
    <t>003.004</t>
  </si>
  <si>
    <t>003.005</t>
  </si>
  <si>
    <t>003.006</t>
  </si>
  <si>
    <t>003.007</t>
  </si>
  <si>
    <t>003.008</t>
  </si>
  <si>
    <t>003.009</t>
  </si>
  <si>
    <t>003.010</t>
  </si>
  <si>
    <t>003.011</t>
  </si>
  <si>
    <t>003.012</t>
  </si>
  <si>
    <t>003.013</t>
  </si>
  <si>
    <t>003.014</t>
  </si>
  <si>
    <t>003.015</t>
  </si>
  <si>
    <t>003.016</t>
  </si>
  <si>
    <t>003.017</t>
  </si>
  <si>
    <t>003.018</t>
  </si>
  <si>
    <t>003.019</t>
  </si>
  <si>
    <t>003.020</t>
  </si>
  <si>
    <t>003.021</t>
  </si>
  <si>
    <t>003.022</t>
  </si>
  <si>
    <t>003.023</t>
  </si>
  <si>
    <t>003.024</t>
  </si>
  <si>
    <t>003.025</t>
  </si>
  <si>
    <t>003.026</t>
  </si>
  <si>
    <t>003.027</t>
  </si>
  <si>
    <t>003.028</t>
  </si>
  <si>
    <t>003.029</t>
  </si>
  <si>
    <t>003.030</t>
  </si>
  <si>
    <t>003.031</t>
  </si>
  <si>
    <t>003.032</t>
  </si>
  <si>
    <t>003.033</t>
  </si>
  <si>
    <t>003.034</t>
  </si>
  <si>
    <t>003.035</t>
  </si>
  <si>
    <t>003.036</t>
  </si>
  <si>
    <t>003.037</t>
  </si>
  <si>
    <t>003.038</t>
  </si>
  <si>
    <t>003.039</t>
  </si>
  <si>
    <t>003.040</t>
  </si>
  <si>
    <t>003.047</t>
  </si>
  <si>
    <t>003.048</t>
  </si>
  <si>
    <t>003.054</t>
  </si>
  <si>
    <t>003.055</t>
  </si>
  <si>
    <t>003.056</t>
  </si>
  <si>
    <t>003.057</t>
  </si>
  <si>
    <t>003.058</t>
  </si>
  <si>
    <t>003.059</t>
  </si>
  <si>
    <t>003.060</t>
  </si>
  <si>
    <t>003.063</t>
  </si>
  <si>
    <t>003.064</t>
  </si>
  <si>
    <t>003.065</t>
  </si>
  <si>
    <t>003.066</t>
  </si>
  <si>
    <t>003.067</t>
  </si>
  <si>
    <t>003.068</t>
  </si>
  <si>
    <t>003.069</t>
  </si>
  <si>
    <t>003.070</t>
  </si>
  <si>
    <t>003.071</t>
  </si>
  <si>
    <t>003.075</t>
  </si>
  <si>
    <t>003.076</t>
  </si>
  <si>
    <t>003.077</t>
  </si>
  <si>
    <t>003.084</t>
  </si>
  <si>
    <t>003.085</t>
  </si>
  <si>
    <t>003.086</t>
  </si>
  <si>
    <t>003.088</t>
  </si>
  <si>
    <t>003.089</t>
  </si>
  <si>
    <t>003.090</t>
  </si>
  <si>
    <t>003.095</t>
  </si>
  <si>
    <t>003.096</t>
  </si>
  <si>
    <t>003.098</t>
  </si>
  <si>
    <t>003.099</t>
  </si>
  <si>
    <t>004.001</t>
  </si>
  <si>
    <t>004.003</t>
  </si>
  <si>
    <t>004.005</t>
  </si>
  <si>
    <t>004.007</t>
  </si>
  <si>
    <t>004.008</t>
  </si>
  <si>
    <t>004.010</t>
  </si>
  <si>
    <t>004.011</t>
  </si>
  <si>
    <t>004.012</t>
  </si>
  <si>
    <t>004.013</t>
  </si>
  <si>
    <t>005.010</t>
  </si>
  <si>
    <t>005.011</t>
  </si>
  <si>
    <t>005.012</t>
  </si>
  <si>
    <t>005.060</t>
  </si>
  <si>
    <t>005.061</t>
  </si>
  <si>
    <t>005.013</t>
  </si>
  <si>
    <t>005.014</t>
  </si>
  <si>
    <t>005.062</t>
  </si>
  <si>
    <t>005.015</t>
  </si>
  <si>
    <t>005.063</t>
  </si>
  <si>
    <t>005.065</t>
  </si>
  <si>
    <t>005.017</t>
  </si>
  <si>
    <t>005.018</t>
  </si>
  <si>
    <t>005.019</t>
  </si>
  <si>
    <t>005.020</t>
  </si>
  <si>
    <t>005.025</t>
  </si>
  <si>
    <t>005.026</t>
  </si>
  <si>
    <t>005.027</t>
  </si>
  <si>
    <t>005.028</t>
  </si>
  <si>
    <t>005.029</t>
  </si>
  <si>
    <t>005.030</t>
  </si>
  <si>
    <t>005.031</t>
  </si>
  <si>
    <t>005.032</t>
  </si>
  <si>
    <t>005.033</t>
  </si>
  <si>
    <t>005.034</t>
  </si>
  <si>
    <t>005.035</t>
  </si>
  <si>
    <t>005.066</t>
  </si>
  <si>
    <t>005.036</t>
  </si>
  <si>
    <t>005.037</t>
  </si>
  <si>
    <t>005.038</t>
  </si>
  <si>
    <t>005.039</t>
  </si>
  <si>
    <t>005.068</t>
  </si>
  <si>
    <t>005.040</t>
  </si>
  <si>
    <t>005.069</t>
  </si>
  <si>
    <t>005.044</t>
  </si>
  <si>
    <t>005.045</t>
  </si>
  <si>
    <t>005.046</t>
  </si>
  <si>
    <t>005.047</t>
  </si>
  <si>
    <t>005.048</t>
  </si>
  <si>
    <t>005.050</t>
  </si>
  <si>
    <t>005.051</t>
  </si>
  <si>
    <t>005.054</t>
  </si>
  <si>
    <t>005.056</t>
  </si>
  <si>
    <t>005.057</t>
  </si>
  <si>
    <t>005.074</t>
  </si>
  <si>
    <t>005.075</t>
  </si>
  <si>
    <t>005.076</t>
  </si>
  <si>
    <t>005.077</t>
  </si>
  <si>
    <t>005.078</t>
  </si>
  <si>
    <t>005.079</t>
  </si>
  <si>
    <t>005.080</t>
  </si>
  <si>
    <t>005.081</t>
  </si>
  <si>
    <t>005.082</t>
  </si>
  <si>
    <t>005.083</t>
  </si>
  <si>
    <t>005.084</t>
  </si>
  <si>
    <t>005.085</t>
  </si>
  <si>
    <t>006.001</t>
  </si>
  <si>
    <t>006.003</t>
  </si>
  <si>
    <t>006.006</t>
  </si>
  <si>
    <t>006.007</t>
  </si>
  <si>
    <t>006.008</t>
  </si>
  <si>
    <t>006.028</t>
  </si>
  <si>
    <t>006.029</t>
  </si>
  <si>
    <t>006.010</t>
  </si>
  <si>
    <t>006.011</t>
  </si>
  <si>
    <t>006.012</t>
  </si>
  <si>
    <t>006.013</t>
  </si>
  <si>
    <t>006.014</t>
  </si>
  <si>
    <t>006.015</t>
  </si>
  <si>
    <t>006.016</t>
  </si>
  <si>
    <t>006.018</t>
  </si>
  <si>
    <t>006.019</t>
  </si>
  <si>
    <t>006.021</t>
  </si>
  <si>
    <t>006.022</t>
  </si>
  <si>
    <t>006.023</t>
  </si>
  <si>
    <t>006.026</t>
  </si>
  <si>
    <t>006.030</t>
  </si>
  <si>
    <t>006.031</t>
  </si>
  <si>
    <t>006.032</t>
  </si>
  <si>
    <t>006.033</t>
  </si>
  <si>
    <t>006.034</t>
  </si>
  <si>
    <t>006.035</t>
  </si>
  <si>
    <t>006.036</t>
  </si>
  <si>
    <t>007.001</t>
  </si>
  <si>
    <t>007.002</t>
  </si>
  <si>
    <t>007.003</t>
  </si>
  <si>
    <t>007.004</t>
  </si>
  <si>
    <t>007.005</t>
  </si>
  <si>
    <t>007.006</t>
  </si>
  <si>
    <t>007.007</t>
  </si>
  <si>
    <t>007.008</t>
  </si>
  <si>
    <t>007.009</t>
  </si>
  <si>
    <t>007.010</t>
  </si>
  <si>
    <t>007.011</t>
  </si>
  <si>
    <t>007.012</t>
  </si>
  <si>
    <t>007.104</t>
  </si>
  <si>
    <t>007.013</t>
  </si>
  <si>
    <t>007.014</t>
  </si>
  <si>
    <t>007.015</t>
  </si>
  <si>
    <t>007.016</t>
  </si>
  <si>
    <t>007.017</t>
  </si>
  <si>
    <t>007.018</t>
  </si>
  <si>
    <t>007.019</t>
  </si>
  <si>
    <t>007.105</t>
  </si>
  <si>
    <t>007.020</t>
  </si>
  <si>
    <t>007.021</t>
  </si>
  <si>
    <t>007.022</t>
  </si>
  <si>
    <t>007.023</t>
  </si>
  <si>
    <t>007.024</t>
  </si>
  <si>
    <t>007.025</t>
  </si>
  <si>
    <t>007.026</t>
  </si>
  <si>
    <t>007.027</t>
  </si>
  <si>
    <t>007.028</t>
  </si>
  <si>
    <t>007.029</t>
  </si>
  <si>
    <t>007.030</t>
  </si>
  <si>
    <t>007.031</t>
  </si>
  <si>
    <t>007.032</t>
  </si>
  <si>
    <t>007.033</t>
  </si>
  <si>
    <t>007.034</t>
  </si>
  <si>
    <t>007.035</t>
  </si>
  <si>
    <t>007.036</t>
  </si>
  <si>
    <t>007.037</t>
  </si>
  <si>
    <t>007.038</t>
  </si>
  <si>
    <t>007.039</t>
  </si>
  <si>
    <t>007.040</t>
  </si>
  <si>
    <t>007.041</t>
  </si>
  <si>
    <t>007.042</t>
  </si>
  <si>
    <t>007.043</t>
  </si>
  <si>
    <t>007.044</t>
  </si>
  <si>
    <t>007.045</t>
  </si>
  <si>
    <t>007.046</t>
  </si>
  <si>
    <t>007.047</t>
  </si>
  <si>
    <t>007.048</t>
  </si>
  <si>
    <t>007.049</t>
  </si>
  <si>
    <t>007.050</t>
  </si>
  <si>
    <t>007.051</t>
  </si>
  <si>
    <t>007.052</t>
  </si>
  <si>
    <t>007.053</t>
  </si>
  <si>
    <t>007.054</t>
  </si>
  <si>
    <t>007.055</t>
  </si>
  <si>
    <t>007.056</t>
  </si>
  <si>
    <t>007.057</t>
  </si>
  <si>
    <t>007.058</t>
  </si>
  <si>
    <t>007.059</t>
  </si>
  <si>
    <t>007.060</t>
  </si>
  <si>
    <t>007.061</t>
  </si>
  <si>
    <t>007.062</t>
  </si>
  <si>
    <t>007.063</t>
  </si>
  <si>
    <t>007.064</t>
  </si>
  <si>
    <t>007.065</t>
  </si>
  <si>
    <t>007.066</t>
  </si>
  <si>
    <t>007.067</t>
  </si>
  <si>
    <t>007.068</t>
  </si>
  <si>
    <t>007.069</t>
  </si>
  <si>
    <t>007.070</t>
  </si>
  <si>
    <t>007.071</t>
  </si>
  <si>
    <t>007.072</t>
  </si>
  <si>
    <t>007.073</t>
  </si>
  <si>
    <t>007.074</t>
  </si>
  <si>
    <t>007.075</t>
  </si>
  <si>
    <t>007.076</t>
  </si>
  <si>
    <t>007.077</t>
  </si>
  <si>
    <t>007.078</t>
  </si>
  <si>
    <t>007.079</t>
  </si>
  <si>
    <t>007.083</t>
  </si>
  <si>
    <t>007.084</t>
  </si>
  <si>
    <t>007.085</t>
  </si>
  <si>
    <t>007.086</t>
  </si>
  <si>
    <t>007.087</t>
  </si>
  <si>
    <t>007.088</t>
  </si>
  <si>
    <t>007.089</t>
  </si>
  <si>
    <t>007.090</t>
  </si>
  <si>
    <t>007.091</t>
  </si>
  <si>
    <t>007.092</t>
  </si>
  <si>
    <t>007.093</t>
  </si>
  <si>
    <t>007.107</t>
  </si>
  <si>
    <t>007.108</t>
  </si>
  <si>
    <t>08B.001</t>
  </si>
  <si>
    <t>08B.002</t>
  </si>
  <si>
    <t>08B.003</t>
  </si>
  <si>
    <t>08B.004</t>
  </si>
  <si>
    <t>08B.005</t>
  </si>
  <si>
    <t>08B.006</t>
  </si>
  <si>
    <t>08B.007</t>
  </si>
  <si>
    <t>08B.008</t>
  </si>
  <si>
    <t>08B.009</t>
  </si>
  <si>
    <t>08B.010</t>
  </si>
  <si>
    <t>08B.011</t>
  </si>
  <si>
    <t>08B.012</t>
  </si>
  <si>
    <t>08B.013</t>
  </si>
  <si>
    <t>08B.014</t>
  </si>
  <si>
    <t>08B.015</t>
  </si>
  <si>
    <t>08B.016</t>
  </si>
  <si>
    <t>08B.017</t>
  </si>
  <si>
    <t>08B.018</t>
  </si>
  <si>
    <t>08B.019</t>
  </si>
  <si>
    <t>08B.020</t>
  </si>
  <si>
    <t>08B.021</t>
  </si>
  <si>
    <t>08B.022</t>
  </si>
  <si>
    <t>08B.023</t>
  </si>
  <si>
    <t>08B.024</t>
  </si>
  <si>
    <t>08B.025</t>
  </si>
  <si>
    <t>08B.026</t>
  </si>
  <si>
    <t>08B.027</t>
  </si>
  <si>
    <t>08B.028</t>
  </si>
  <si>
    <t>08B.029</t>
  </si>
  <si>
    <t>08B.030</t>
  </si>
  <si>
    <t>08B.031</t>
  </si>
  <si>
    <t>08B.032</t>
  </si>
  <si>
    <t>08B.033</t>
  </si>
  <si>
    <t>08B.034</t>
  </si>
  <si>
    <t>08B.035</t>
  </si>
  <si>
    <t>08B.036</t>
  </si>
  <si>
    <t>08B.037</t>
  </si>
  <si>
    <t>08B.038</t>
  </si>
  <si>
    <t>08B.039</t>
  </si>
  <si>
    <t>08B.040</t>
  </si>
  <si>
    <t>08B.041</t>
  </si>
  <si>
    <t>08B.042</t>
  </si>
  <si>
    <t>08B.043</t>
  </si>
  <si>
    <t>08B.044</t>
  </si>
  <si>
    <t>08B.045</t>
  </si>
  <si>
    <t>08B.046</t>
  </si>
  <si>
    <t>08B.047</t>
  </si>
  <si>
    <t>08B.048</t>
  </si>
  <si>
    <t>08B.049</t>
  </si>
  <si>
    <t>08B.050</t>
  </si>
  <si>
    <t>08B.051</t>
  </si>
  <si>
    <t>08B.052</t>
  </si>
  <si>
    <t>08B.053</t>
  </si>
  <si>
    <t>08B.054</t>
  </si>
  <si>
    <t>08B.055</t>
  </si>
  <si>
    <t>08B.056</t>
  </si>
  <si>
    <t>08B.057</t>
  </si>
  <si>
    <t>08B.058</t>
  </si>
  <si>
    <t>08B.059</t>
  </si>
  <si>
    <t>08B.060</t>
  </si>
  <si>
    <t>08B.061</t>
  </si>
  <si>
    <t>08B.062</t>
  </si>
  <si>
    <t>08B.063</t>
  </si>
  <si>
    <t>08B.064</t>
  </si>
  <si>
    <t>08B.065</t>
  </si>
  <si>
    <t>08B.066</t>
  </si>
  <si>
    <t>08B.067</t>
  </si>
  <si>
    <t>08B.068</t>
  </si>
  <si>
    <t>08B.069</t>
  </si>
  <si>
    <t>08B.070</t>
  </si>
  <si>
    <t>08B.071</t>
  </si>
  <si>
    <t>08B.072</t>
  </si>
  <si>
    <t>08B.073</t>
  </si>
  <si>
    <t>08B.074</t>
  </si>
  <si>
    <t>08B.075</t>
  </si>
  <si>
    <t>08B.076</t>
  </si>
  <si>
    <t>08B.077</t>
  </si>
  <si>
    <t>08B.078</t>
  </si>
  <si>
    <t>08B.079</t>
  </si>
  <si>
    <t>08B.080</t>
  </si>
  <si>
    <t>08B.081</t>
  </si>
  <si>
    <t>08B.082</t>
  </si>
  <si>
    <t>08B.083</t>
  </si>
  <si>
    <t>08B.084</t>
  </si>
  <si>
    <t>08B.085</t>
  </si>
  <si>
    <t>08B.086</t>
  </si>
  <si>
    <t>08B.087</t>
  </si>
  <si>
    <t>08B.088</t>
  </si>
  <si>
    <t>08B.089</t>
  </si>
  <si>
    <t>08B.090</t>
  </si>
  <si>
    <t>08B.091</t>
  </si>
  <si>
    <t>08B.092</t>
  </si>
  <si>
    <t>08B.093</t>
  </si>
  <si>
    <t>08B.094</t>
  </si>
  <si>
    <t>08B.095</t>
  </si>
  <si>
    <t>08B.096</t>
  </si>
  <si>
    <t>08B.097</t>
  </si>
  <si>
    <t>08B.098</t>
  </si>
  <si>
    <t>08B.248</t>
  </si>
  <si>
    <t>08B.099</t>
  </si>
  <si>
    <t>08B.249</t>
  </si>
  <si>
    <t>08B.100</t>
  </si>
  <si>
    <t>08B.101</t>
  </si>
  <si>
    <t>08B.102</t>
  </si>
  <si>
    <t>08B.103</t>
  </si>
  <si>
    <t>08B.104</t>
  </si>
  <si>
    <t>08B.105</t>
  </si>
  <si>
    <t>08B.106</t>
  </si>
  <si>
    <t>08B.107</t>
  </si>
  <si>
    <t>08B.108</t>
  </si>
  <si>
    <t>08B.109</t>
  </si>
  <si>
    <t>08B.110</t>
  </si>
  <si>
    <t>08B.111</t>
  </si>
  <si>
    <t>08B.112</t>
  </si>
  <si>
    <t>08B.113</t>
  </si>
  <si>
    <t>08B.114</t>
  </si>
  <si>
    <t>08B.115</t>
  </si>
  <si>
    <t>08B.116</t>
  </si>
  <si>
    <t>08B.117</t>
  </si>
  <si>
    <t>08B.118</t>
  </si>
  <si>
    <t>08B.119</t>
  </si>
  <si>
    <t>08B.120</t>
  </si>
  <si>
    <t>08B.121</t>
  </si>
  <si>
    <t>08B.122</t>
  </si>
  <si>
    <t>08B.123</t>
  </si>
  <si>
    <t>08B.124</t>
  </si>
  <si>
    <t>08B.125</t>
  </si>
  <si>
    <t>08B.126</t>
  </si>
  <si>
    <t>08B.127</t>
  </si>
  <si>
    <t>08B.128</t>
  </si>
  <si>
    <t>08B.129</t>
  </si>
  <si>
    <t>08B.130</t>
  </si>
  <si>
    <t>08B.131</t>
  </si>
  <si>
    <t>08B.132</t>
  </si>
  <si>
    <t>08B.133</t>
  </si>
  <si>
    <t>08B.134</t>
  </si>
  <si>
    <t>08B.135</t>
  </si>
  <si>
    <t>08B.136</t>
  </si>
  <si>
    <t>08B.137</t>
  </si>
  <si>
    <t>08B.138</t>
  </si>
  <si>
    <t>08B.139</t>
  </si>
  <si>
    <t>08B.140</t>
  </si>
  <si>
    <t>08B.141</t>
  </si>
  <si>
    <t>08B.142</t>
  </si>
  <si>
    <t>08B.143</t>
  </si>
  <si>
    <t>08B.144</t>
  </si>
  <si>
    <t>08B.145</t>
  </si>
  <si>
    <t>08B.146</t>
  </si>
  <si>
    <t>08B.147</t>
  </si>
  <si>
    <t>08B.148</t>
  </si>
  <si>
    <t>08B.149</t>
  </si>
  <si>
    <t>08B.150</t>
  </si>
  <si>
    <t>08B.151</t>
  </si>
  <si>
    <t>08B.152</t>
  </si>
  <si>
    <t>08B.153</t>
  </si>
  <si>
    <t>08B.154</t>
  </si>
  <si>
    <t>08B.155</t>
  </si>
  <si>
    <t>08B.156</t>
  </si>
  <si>
    <t>08B.157</t>
  </si>
  <si>
    <t>08B.158</t>
  </si>
  <si>
    <t>08B.159</t>
  </si>
  <si>
    <t>08B.160</t>
  </si>
  <si>
    <t>08B.161</t>
  </si>
  <si>
    <t>08B.162</t>
  </si>
  <si>
    <t>08B.163</t>
  </si>
  <si>
    <t>08B.164</t>
  </si>
  <si>
    <t>08B.165</t>
  </si>
  <si>
    <t>08B.166</t>
  </si>
  <si>
    <t>08B.167</t>
  </si>
  <si>
    <t>08B.168</t>
  </si>
  <si>
    <t>08B.169</t>
  </si>
  <si>
    <t>08B.170</t>
  </si>
  <si>
    <t>08B.171</t>
  </si>
  <si>
    <t>08B.172</t>
  </si>
  <si>
    <t>08B.173</t>
  </si>
  <si>
    <t>08B.174</t>
  </si>
  <si>
    <t>08B.175</t>
  </si>
  <si>
    <t>08B.176</t>
  </si>
  <si>
    <t>08B.250</t>
  </si>
  <si>
    <t>08B.251</t>
  </si>
  <si>
    <t>08B.252</t>
  </si>
  <si>
    <t>08B.253</t>
  </si>
  <si>
    <t>08B.254</t>
  </si>
  <si>
    <t>08B.177</t>
  </si>
  <si>
    <t>08B.255</t>
  </si>
  <si>
    <t>08B.178</t>
  </si>
  <si>
    <t>08B.256</t>
  </si>
  <si>
    <t>08B.179</t>
  </si>
  <si>
    <t>08B.180</t>
  </si>
  <si>
    <t>08B.181</t>
  </si>
  <si>
    <t>08B.182</t>
  </si>
  <si>
    <t>08B.183</t>
  </si>
  <si>
    <t>08B.184</t>
  </si>
  <si>
    <t>08B.185</t>
  </si>
  <si>
    <t>08B.186</t>
  </si>
  <si>
    <t>08B.187</t>
  </si>
  <si>
    <t>08B.188</t>
  </si>
  <si>
    <t>08B.189</t>
  </si>
  <si>
    <t>08B.190</t>
  </si>
  <si>
    <t>08B.191</t>
  </si>
  <si>
    <t>08B.192</t>
  </si>
  <si>
    <t>08B.193</t>
  </si>
  <si>
    <t>08B.194</t>
  </si>
  <si>
    <t>08B.195</t>
  </si>
  <si>
    <t>08B.196</t>
  </si>
  <si>
    <t>08B.197</t>
  </si>
  <si>
    <t>08B.198</t>
  </si>
  <si>
    <t>08B.199</t>
  </si>
  <si>
    <t>08B.200</t>
  </si>
  <si>
    <t>08B.201</t>
  </si>
  <si>
    <t>08B.202</t>
  </si>
  <si>
    <t>08B.203</t>
  </si>
  <si>
    <t>08B.204</t>
  </si>
  <si>
    <t>08B.205</t>
  </si>
  <si>
    <t>08B.206</t>
  </si>
  <si>
    <t>08B.207</t>
  </si>
  <si>
    <t>08B.208</t>
  </si>
  <si>
    <t>08B.209</t>
  </si>
  <si>
    <t>08B.210</t>
  </si>
  <si>
    <t>08B.211</t>
  </si>
  <si>
    <t>08B.212</t>
  </si>
  <si>
    <t>08B.213</t>
  </si>
  <si>
    <t>08B.214</t>
  </si>
  <si>
    <t>08B.215</t>
  </si>
  <si>
    <t>08B.216</t>
  </si>
  <si>
    <t>08B.217</t>
  </si>
  <si>
    <t>08B.218</t>
  </si>
  <si>
    <t>08B.219</t>
  </si>
  <si>
    <t>08B.220</t>
  </si>
  <si>
    <t>08B.221</t>
  </si>
  <si>
    <t>08B.222</t>
  </si>
  <si>
    <t>08B.223</t>
  </si>
  <si>
    <t>08B.224</t>
  </si>
  <si>
    <t>08B.225</t>
  </si>
  <si>
    <t>08B.226</t>
  </si>
  <si>
    <t>08B.227</t>
  </si>
  <si>
    <t>08B.228</t>
  </si>
  <si>
    <t>08B.229</t>
  </si>
  <si>
    <t>08B.230</t>
  </si>
  <si>
    <t>08B.231</t>
  </si>
  <si>
    <t>08B.232</t>
  </si>
  <si>
    <t>08B.233</t>
  </si>
  <si>
    <t>08B.234</t>
  </si>
  <si>
    <t>08B.235</t>
  </si>
  <si>
    <t>08B.236</t>
  </si>
  <si>
    <t>08B.237</t>
  </si>
  <si>
    <t>08B.238</t>
  </si>
  <si>
    <t>08B.239</t>
  </si>
  <si>
    <t>08B.240</t>
  </si>
  <si>
    <t>08B.241</t>
  </si>
  <si>
    <t>08B.257</t>
  </si>
  <si>
    <t>08B.242</t>
  </si>
  <si>
    <t>08B.243</t>
  </si>
  <si>
    <t>08B.244</t>
  </si>
  <si>
    <t>08B.245</t>
  </si>
  <si>
    <t>08B.246</t>
  </si>
  <si>
    <t>08B.247</t>
  </si>
  <si>
    <t>08B.258</t>
  </si>
  <si>
    <t>08B.259</t>
  </si>
  <si>
    <t>08B.260</t>
  </si>
  <si>
    <t>08B.261</t>
  </si>
  <si>
    <t>08B.262</t>
  </si>
  <si>
    <t>08B.263</t>
  </si>
  <si>
    <t>08B.264</t>
  </si>
  <si>
    <t>08B.265</t>
  </si>
  <si>
    <t>009.001</t>
  </si>
  <si>
    <t>009.002</t>
  </si>
  <si>
    <t>009.003</t>
  </si>
  <si>
    <t>009.004</t>
  </si>
  <si>
    <t>009.005</t>
  </si>
  <si>
    <t>009.006</t>
  </si>
  <si>
    <t>009.007</t>
  </si>
  <si>
    <t>009.008</t>
  </si>
  <si>
    <t>009.009</t>
  </si>
  <si>
    <t>009.010</t>
  </si>
  <si>
    <t>009.011</t>
  </si>
  <si>
    <t>009.012</t>
  </si>
  <si>
    <t>009.013</t>
  </si>
  <si>
    <t>009.014</t>
  </si>
  <si>
    <t>009.015</t>
  </si>
  <si>
    <t>009.016</t>
  </si>
  <si>
    <t>010.008</t>
  </si>
  <si>
    <t>010.009</t>
  </si>
  <si>
    <t>010.010</t>
  </si>
  <si>
    <t>010.011</t>
  </si>
  <si>
    <t>010.012</t>
  </si>
  <si>
    <t>010.013</t>
  </si>
  <si>
    <t>010.014</t>
  </si>
  <si>
    <t>010.007</t>
  </si>
  <si>
    <t>010.015</t>
  </si>
  <si>
    <t>010.017</t>
  </si>
  <si>
    <t>010.018</t>
  </si>
  <si>
    <t>010.023</t>
  </si>
  <si>
    <t>010.019</t>
  </si>
  <si>
    <t>010.020</t>
  </si>
  <si>
    <t>010.024</t>
  </si>
  <si>
    <t>010.022</t>
  </si>
  <si>
    <t>010.025</t>
  </si>
  <si>
    <t>010.026</t>
  </si>
  <si>
    <t>011.001</t>
  </si>
  <si>
    <t>011.002</t>
  </si>
  <si>
    <t>011.003</t>
  </si>
  <si>
    <t>011.004</t>
  </si>
  <si>
    <t>011.005</t>
  </si>
  <si>
    <t>011.006</t>
  </si>
  <si>
    <t>011.007</t>
  </si>
  <si>
    <t>011.008</t>
  </si>
  <si>
    <t>012.001</t>
  </si>
  <si>
    <t>012.002</t>
  </si>
  <si>
    <t>012.003</t>
  </si>
  <si>
    <t>012.004</t>
  </si>
  <si>
    <t>012.005</t>
  </si>
  <si>
    <t>012.006</t>
  </si>
  <si>
    <t>012.007</t>
  </si>
  <si>
    <t>012.053</t>
  </si>
  <si>
    <t>012.054</t>
  </si>
  <si>
    <t>012.008</t>
  </si>
  <si>
    <t>012.009</t>
  </si>
  <si>
    <t>012.055</t>
  </si>
  <si>
    <t>012.056</t>
  </si>
  <si>
    <t>012.057</t>
  </si>
  <si>
    <t>012.058</t>
  </si>
  <si>
    <t>012.059</t>
  </si>
  <si>
    <t>012.010</t>
  </si>
  <si>
    <t>012.014</t>
  </si>
  <si>
    <t>012.015</t>
  </si>
  <si>
    <t>012.016</t>
  </si>
  <si>
    <t>012.017</t>
  </si>
  <si>
    <t>012.018</t>
  </si>
  <si>
    <t>012.019</t>
  </si>
  <si>
    <t>012.021</t>
  </si>
  <si>
    <t>012.022</t>
  </si>
  <si>
    <t>012.023</t>
  </si>
  <si>
    <t>012.024</t>
  </si>
  <si>
    <t>012.025</t>
  </si>
  <si>
    <t>012.026</t>
  </si>
  <si>
    <t>012.027</t>
  </si>
  <si>
    <t>012.060</t>
  </si>
  <si>
    <t>012.028</t>
  </si>
  <si>
    <t>012.030</t>
  </si>
  <si>
    <t>012.031</t>
  </si>
  <si>
    <t>012.032</t>
  </si>
  <si>
    <t>012.033</t>
  </si>
  <si>
    <t>012.034</t>
  </si>
  <si>
    <t>012.038</t>
  </si>
  <si>
    <t>012.039</t>
  </si>
  <si>
    <t>012.040</t>
  </si>
  <si>
    <t>012.041</t>
  </si>
  <si>
    <t>012.042</t>
  </si>
  <si>
    <t>012.043</t>
  </si>
  <si>
    <t>012.045</t>
  </si>
  <si>
    <t>012.046</t>
  </si>
  <si>
    <t>012.047</t>
  </si>
  <si>
    <t>012.048</t>
  </si>
  <si>
    <t>012.061</t>
  </si>
  <si>
    <t>012.049</t>
  </si>
  <si>
    <t>012.051</t>
  </si>
  <si>
    <t>012.052</t>
  </si>
  <si>
    <t>012.063</t>
  </si>
  <si>
    <t>012.062</t>
  </si>
  <si>
    <t>012.064</t>
  </si>
  <si>
    <t>012.065</t>
  </si>
  <si>
    <t>012.066</t>
  </si>
  <si>
    <t>013.001</t>
  </si>
  <si>
    <t>013.002</t>
  </si>
  <si>
    <t>013.003</t>
  </si>
  <si>
    <t>013.004</t>
  </si>
  <si>
    <t>013.005</t>
  </si>
  <si>
    <t>013.052</t>
  </si>
  <si>
    <t>013.053</t>
  </si>
  <si>
    <t>013.054</t>
  </si>
  <si>
    <t>013.006</t>
  </si>
  <si>
    <t>013.007</t>
  </si>
  <si>
    <t>013.008</t>
  </si>
  <si>
    <t>013.055</t>
  </si>
  <si>
    <t>013.009</t>
  </si>
  <si>
    <t>013.056</t>
  </si>
  <si>
    <t>013.010</t>
  </si>
  <si>
    <t>013.011</t>
  </si>
  <si>
    <t>013.012</t>
  </si>
  <si>
    <t>013.013</t>
  </si>
  <si>
    <t>013.014</t>
  </si>
  <si>
    <t>013.015</t>
  </si>
  <si>
    <t>013.016</t>
  </si>
  <si>
    <t>013.017</t>
  </si>
  <si>
    <t>013.018</t>
  </si>
  <si>
    <t>013.019</t>
  </si>
  <si>
    <t>013.020</t>
  </si>
  <si>
    <t>013.021</t>
  </si>
  <si>
    <t>013.059</t>
  </si>
  <si>
    <t>013.022</t>
  </si>
  <si>
    <t>013.023</t>
  </si>
  <si>
    <t>013.024</t>
  </si>
  <si>
    <t>013.025</t>
  </si>
  <si>
    <t>013.026</t>
  </si>
  <si>
    <t>013.027</t>
  </si>
  <si>
    <t>013.028</t>
  </si>
  <si>
    <t>013.029</t>
  </si>
  <si>
    <t>013.030</t>
  </si>
  <si>
    <t>013.031</t>
  </si>
  <si>
    <t>013.032</t>
  </si>
  <si>
    <t>013.033</t>
  </si>
  <si>
    <t>013.034</t>
  </si>
  <si>
    <t>013.035</t>
  </si>
  <si>
    <t>013.036</t>
  </si>
  <si>
    <t>013.037</t>
  </si>
  <si>
    <t>013.038</t>
  </si>
  <si>
    <t>013.040</t>
  </si>
  <si>
    <t>013.043</t>
  </si>
  <si>
    <t>013.044</t>
  </si>
  <si>
    <t>013.045</t>
  </si>
  <si>
    <t>013.046</t>
  </si>
  <si>
    <t>013.047</t>
  </si>
  <si>
    <t>013.048</t>
  </si>
  <si>
    <t>013.049</t>
  </si>
  <si>
    <t>014.001</t>
  </si>
  <si>
    <t>014.002</t>
  </si>
  <si>
    <t>015.001</t>
  </si>
  <si>
    <t>015.002</t>
  </si>
  <si>
    <t>015.003</t>
  </si>
  <si>
    <t>015.004</t>
  </si>
  <si>
    <t>015.006</t>
  </si>
  <si>
    <t>015.008</t>
  </si>
  <si>
    <t>015.007</t>
  </si>
  <si>
    <t>015.010</t>
  </si>
  <si>
    <t>015.018</t>
  </si>
  <si>
    <t>015.012</t>
  </si>
  <si>
    <t>015.019</t>
  </si>
  <si>
    <t>015.013</t>
  </si>
  <si>
    <t>015.020</t>
  </si>
  <si>
    <t>015.014</t>
  </si>
  <si>
    <t>015.021</t>
  </si>
  <si>
    <t>015.023</t>
  </si>
  <si>
    <t>015.015</t>
  </si>
  <si>
    <t>015.016</t>
  </si>
  <si>
    <t>015.024</t>
  </si>
  <si>
    <t>016.001</t>
  </si>
  <si>
    <t>016.002</t>
  </si>
  <si>
    <t>016.003</t>
  </si>
  <si>
    <t>016.004</t>
  </si>
  <si>
    <t>016.005</t>
  </si>
  <si>
    <t>016.006</t>
  </si>
  <si>
    <t>016.007</t>
  </si>
  <si>
    <t>016.008</t>
  </si>
  <si>
    <t>016.009</t>
  </si>
  <si>
    <t>016.010</t>
  </si>
  <si>
    <t>016.011</t>
  </si>
  <si>
    <t>016.012</t>
  </si>
  <si>
    <t>016.013</t>
  </si>
  <si>
    <t>016.014</t>
  </si>
  <si>
    <t>016.015</t>
  </si>
  <si>
    <t>016.016</t>
  </si>
  <si>
    <t>016.017</t>
  </si>
  <si>
    <t>016.018</t>
  </si>
  <si>
    <t>016.021</t>
  </si>
  <si>
    <t>017.001</t>
  </si>
  <si>
    <t>017.002</t>
  </si>
  <si>
    <t>017.003</t>
  </si>
  <si>
    <t>017.004</t>
  </si>
  <si>
    <t>017.005</t>
  </si>
  <si>
    <t>017.006</t>
  </si>
  <si>
    <t>017.007</t>
  </si>
  <si>
    <t>017.008</t>
  </si>
  <si>
    <t>017.009</t>
  </si>
  <si>
    <t>017.010</t>
  </si>
  <si>
    <t>017.011</t>
  </si>
  <si>
    <t>017.012</t>
  </si>
  <si>
    <t>017.013</t>
  </si>
  <si>
    <t>017.014</t>
  </si>
  <si>
    <t>017.015</t>
  </si>
  <si>
    <t>017.016</t>
  </si>
  <si>
    <t>017.017</t>
  </si>
  <si>
    <t>017.018</t>
  </si>
  <si>
    <t>017.019</t>
  </si>
  <si>
    <t>017.020</t>
  </si>
  <si>
    <t>017.021</t>
  </si>
  <si>
    <t>017.022</t>
  </si>
  <si>
    <t>017.023</t>
  </si>
  <si>
    <t>017.024</t>
  </si>
  <si>
    <t>017.025</t>
  </si>
  <si>
    <t>017.026</t>
  </si>
  <si>
    <t>017.027</t>
  </si>
  <si>
    <t>017.028</t>
  </si>
  <si>
    <t>017.029</t>
  </si>
  <si>
    <t>017.030</t>
  </si>
  <si>
    <t>017.031</t>
  </si>
  <si>
    <t>017.032</t>
  </si>
  <si>
    <t>017.033</t>
  </si>
  <si>
    <t>017.036</t>
  </si>
  <si>
    <t>017.038</t>
  </si>
  <si>
    <t>017.039</t>
  </si>
  <si>
    <t>017.040</t>
  </si>
  <si>
    <t>017.041</t>
  </si>
  <si>
    <t>017.042</t>
  </si>
  <si>
    <t>017.043</t>
  </si>
  <si>
    <t>017.044</t>
  </si>
  <si>
    <t>017.045</t>
  </si>
  <si>
    <t>017.047</t>
  </si>
  <si>
    <t>017.049</t>
  </si>
  <si>
    <t>017.051</t>
  </si>
  <si>
    <t>017.053</t>
  </si>
  <si>
    <t>017.055</t>
  </si>
  <si>
    <t>017.057</t>
  </si>
  <si>
    <t>017.058</t>
  </si>
  <si>
    <t>017.059</t>
  </si>
  <si>
    <t>017.060</t>
  </si>
  <si>
    <t>017.061</t>
  </si>
  <si>
    <t>017.062</t>
  </si>
  <si>
    <t>017.063</t>
  </si>
  <si>
    <t>017.064</t>
  </si>
  <si>
    <t>017.065</t>
  </si>
  <si>
    <t>017.068</t>
  </si>
  <si>
    <t>017.069</t>
  </si>
  <si>
    <t>017.070</t>
  </si>
  <si>
    <t>017.073</t>
  </si>
  <si>
    <t>017.074</t>
  </si>
  <si>
    <t>017.075</t>
  </si>
  <si>
    <t>017.076</t>
  </si>
  <si>
    <t>017.077</t>
  </si>
  <si>
    <t>017.078</t>
  </si>
  <si>
    <t>017.081</t>
  </si>
  <si>
    <t>017.082</t>
  </si>
  <si>
    <t>017.083</t>
  </si>
  <si>
    <t>017.084</t>
  </si>
  <si>
    <t>017.088</t>
  </si>
  <si>
    <t>017.089</t>
  </si>
  <si>
    <t>018.001</t>
  </si>
  <si>
    <t>018.002</t>
  </si>
  <si>
    <t>018.003</t>
  </si>
  <si>
    <t>018.004</t>
  </si>
  <si>
    <t>018.005</t>
  </si>
  <si>
    <t>018.006</t>
  </si>
  <si>
    <t>018.007</t>
  </si>
  <si>
    <t>018.008</t>
  </si>
  <si>
    <t>018.009</t>
  </si>
  <si>
    <t>018.010</t>
  </si>
  <si>
    <t>019.001</t>
  </si>
  <si>
    <t>019.002</t>
  </si>
  <si>
    <t>019.003</t>
  </si>
  <si>
    <t>019.004</t>
  </si>
  <si>
    <t>019.005</t>
  </si>
  <si>
    <t>019.006</t>
  </si>
  <si>
    <t>019.007</t>
  </si>
  <si>
    <t>019.008</t>
  </si>
  <si>
    <t>019.009</t>
  </si>
  <si>
    <t>019.010</t>
  </si>
  <si>
    <t>019.011</t>
  </si>
  <si>
    <t>019.016</t>
  </si>
  <si>
    <t>019.013</t>
  </si>
  <si>
    <t>019.014</t>
  </si>
  <si>
    <t>019.015</t>
  </si>
  <si>
    <t>019.017</t>
  </si>
  <si>
    <t>019.018</t>
  </si>
  <si>
    <t>019.019</t>
  </si>
  <si>
    <t>019.020</t>
  </si>
  <si>
    <t>019.021</t>
  </si>
  <si>
    <t>020.001</t>
  </si>
  <si>
    <t>020.012</t>
  </si>
  <si>
    <t>020.002</t>
  </si>
  <si>
    <t>020.003</t>
  </si>
  <si>
    <t>020.004</t>
  </si>
  <si>
    <t>020.005</t>
  </si>
  <si>
    <t>020.006</t>
  </si>
  <si>
    <t>020.007</t>
  </si>
  <si>
    <t>020.008</t>
  </si>
  <si>
    <t>020.009</t>
  </si>
  <si>
    <t>020.010</t>
  </si>
  <si>
    <t>020.011</t>
  </si>
  <si>
    <t>021.002</t>
  </si>
  <si>
    <t>021.012</t>
  </si>
  <si>
    <t>021.003</t>
  </si>
  <si>
    <t>021.005</t>
  </si>
  <si>
    <t>021.006</t>
  </si>
  <si>
    <t>021.014</t>
  </si>
  <si>
    <t>021.007</t>
  </si>
  <si>
    <t>021.008</t>
  </si>
  <si>
    <t>021.010</t>
  </si>
  <si>
    <t>021.015</t>
  </si>
  <si>
    <t>021.016</t>
  </si>
  <si>
    <t>021.017</t>
  </si>
  <si>
    <t>021.018</t>
  </si>
  <si>
    <t>021.019</t>
  </si>
  <si>
    <t>021.020</t>
  </si>
  <si>
    <t>021.037</t>
  </si>
  <si>
    <t>021.021</t>
  </si>
  <si>
    <t>021.022</t>
  </si>
  <si>
    <t>021.024</t>
  </si>
  <si>
    <t>021.026</t>
  </si>
  <si>
    <t>021.032</t>
  </si>
  <si>
    <t>021.033</t>
  </si>
  <si>
    <t>021.034</t>
  </si>
  <si>
    <t>021.036</t>
  </si>
  <si>
    <t>021.038</t>
  </si>
  <si>
    <t>021.039</t>
  </si>
  <si>
    <t>021.040</t>
  </si>
  <si>
    <t>021.041</t>
  </si>
  <si>
    <t>021.042</t>
  </si>
  <si>
    <t>021.043</t>
  </si>
  <si>
    <t>021.044</t>
  </si>
  <si>
    <t>021.045</t>
  </si>
  <si>
    <t>021.046</t>
  </si>
  <si>
    <t>021.047</t>
  </si>
  <si>
    <t>021.048</t>
  </si>
  <si>
    <t>021.049</t>
  </si>
  <si>
    <t>021.050</t>
  </si>
  <si>
    <t>022.001</t>
  </si>
  <si>
    <t>022.002</t>
  </si>
  <si>
    <t>022.003</t>
  </si>
  <si>
    <t>022.004</t>
  </si>
  <si>
    <t>022.005</t>
  </si>
  <si>
    <t>022.006</t>
  </si>
  <si>
    <t>022.007</t>
  </si>
  <si>
    <t>022.008</t>
  </si>
  <si>
    <t>023.002</t>
  </si>
  <si>
    <t>023.004</t>
  </si>
  <si>
    <t>023.006</t>
  </si>
  <si>
    <t>023.008</t>
  </si>
  <si>
    <t>023.009</t>
  </si>
  <si>
    <t>023.010</t>
  </si>
  <si>
    <t>023.011</t>
  </si>
  <si>
    <t>023.012</t>
  </si>
  <si>
    <t>023.013</t>
  </si>
  <si>
    <t>023.014</t>
  </si>
  <si>
    <t>023.016</t>
  </si>
  <si>
    <t>023.017</t>
  </si>
  <si>
    <t>023.018</t>
  </si>
  <si>
    <t>023.019</t>
  </si>
  <si>
    <t>023.020</t>
  </si>
  <si>
    <t>023.021</t>
  </si>
  <si>
    <t>023.022</t>
  </si>
  <si>
    <t>023.023</t>
  </si>
  <si>
    <t>023.024</t>
  </si>
  <si>
    <t>023.025</t>
  </si>
  <si>
    <t>023.027</t>
  </si>
  <si>
    <t>023.028</t>
  </si>
  <si>
    <t>023.029</t>
  </si>
  <si>
    <t>023.031</t>
  </si>
  <si>
    <t>023.032</t>
  </si>
  <si>
    <t>023.033</t>
  </si>
  <si>
    <t>023.034</t>
  </si>
  <si>
    <t>023.035</t>
  </si>
  <si>
    <t>023.036</t>
  </si>
  <si>
    <t>023.037</t>
  </si>
  <si>
    <t>023.045</t>
  </si>
  <si>
    <t>023.046</t>
  </si>
  <si>
    <t>023.047</t>
  </si>
  <si>
    <t>023.048</t>
  </si>
  <si>
    <t>023.049</t>
  </si>
  <si>
    <t>023.050</t>
  </si>
  <si>
    <t>023.051</t>
  </si>
  <si>
    <t>023.052</t>
  </si>
  <si>
    <t>023.053</t>
  </si>
  <si>
    <t>023.054</t>
  </si>
  <si>
    <t>023.055</t>
  </si>
  <si>
    <t>023.056</t>
  </si>
  <si>
    <t>023.057</t>
  </si>
  <si>
    <t>023.058</t>
  </si>
  <si>
    <t>023.059</t>
  </si>
  <si>
    <t>023.060</t>
  </si>
  <si>
    <t>023.061</t>
  </si>
  <si>
    <t>023.062</t>
  </si>
  <si>
    <t>023.063</t>
  </si>
  <si>
    <t>023.064</t>
  </si>
  <si>
    <t>024.002</t>
  </si>
  <si>
    <t>024.003</t>
  </si>
  <si>
    <t>024.004</t>
  </si>
  <si>
    <t>024.005</t>
  </si>
  <si>
    <t>024.006</t>
  </si>
  <si>
    <t>024.007</t>
  </si>
  <si>
    <t>024.008</t>
  </si>
  <si>
    <t>024.009</t>
  </si>
  <si>
    <t>024.010</t>
  </si>
  <si>
    <t>024.011</t>
  </si>
  <si>
    <t>024.012</t>
  </si>
  <si>
    <t>024.013</t>
  </si>
  <si>
    <t>024.014</t>
  </si>
  <si>
    <t>024.015</t>
  </si>
  <si>
    <t>024.016</t>
  </si>
  <si>
    <t>024.017</t>
  </si>
  <si>
    <t>024.018</t>
  </si>
  <si>
    <t>024.019</t>
  </si>
  <si>
    <t>024.020</t>
  </si>
  <si>
    <t>024.022</t>
  </si>
  <si>
    <t>024.028</t>
  </si>
  <si>
    <t>024.030</t>
  </si>
  <si>
    <t>024.032</t>
  </si>
  <si>
    <t>024.034</t>
  </si>
  <si>
    <t>024.036</t>
  </si>
  <si>
    <t>024.038</t>
  </si>
  <si>
    <t>024.040</t>
  </si>
  <si>
    <t>024.042</t>
  </si>
  <si>
    <t>024.044</t>
  </si>
  <si>
    <t>024.046</t>
  </si>
  <si>
    <t>024.048</t>
  </si>
  <si>
    <t>024.050</t>
  </si>
  <si>
    <t>024.052</t>
  </si>
  <si>
    <t>024.054</t>
  </si>
  <si>
    <t>024.056</t>
  </si>
  <si>
    <t>024.057</t>
  </si>
  <si>
    <t>024.058</t>
  </si>
  <si>
    <t>024.059</t>
  </si>
  <si>
    <t>024.060</t>
  </si>
  <si>
    <t>024.061</t>
  </si>
  <si>
    <t>024.062</t>
  </si>
  <si>
    <t>024.063</t>
  </si>
  <si>
    <t>024.064</t>
  </si>
  <si>
    <t>024.065</t>
  </si>
  <si>
    <t>024.066</t>
  </si>
  <si>
    <t>024.067</t>
  </si>
  <si>
    <t>024.068</t>
  </si>
  <si>
    <t>024.069</t>
  </si>
  <si>
    <t>024.070</t>
  </si>
  <si>
    <t>024.071</t>
  </si>
  <si>
    <t>024.072</t>
  </si>
  <si>
    <t>024.073</t>
  </si>
  <si>
    <t>024.074</t>
  </si>
  <si>
    <t>024.075</t>
  </si>
  <si>
    <t>024.076</t>
  </si>
  <si>
    <t>024.079</t>
  </si>
  <si>
    <t>024.081</t>
  </si>
  <si>
    <t>024.084</t>
  </si>
  <si>
    <t>024.085</t>
  </si>
  <si>
    <t>024.077</t>
  </si>
  <si>
    <t>024.078</t>
  </si>
  <si>
    <t>024.086</t>
  </si>
  <si>
    <t>024.087</t>
  </si>
  <si>
    <t>024.088</t>
  </si>
  <si>
    <t>024.089</t>
  </si>
  <si>
    <t>024.090</t>
  </si>
  <si>
    <t>024.091</t>
  </si>
  <si>
    <t>024.092</t>
  </si>
  <si>
    <t>024.093</t>
  </si>
  <si>
    <t>024.095</t>
  </si>
  <si>
    <t>024.096</t>
  </si>
  <si>
    <t>024.097</t>
  </si>
  <si>
    <t>024.098</t>
  </si>
  <si>
    <t>024.099</t>
  </si>
  <si>
    <t>024.100</t>
  </si>
  <si>
    <t>024.101</t>
  </si>
  <si>
    <t>024.102</t>
  </si>
  <si>
    <t>024.103</t>
  </si>
  <si>
    <t>024.104</t>
  </si>
  <si>
    <t>024.105</t>
  </si>
  <si>
    <t>024.106</t>
  </si>
  <si>
    <t>024.107</t>
  </si>
  <si>
    <t>024.108</t>
  </si>
  <si>
    <t>024.109</t>
  </si>
  <si>
    <t>024.110</t>
  </si>
  <si>
    <t>024.111</t>
  </si>
  <si>
    <t>024.112</t>
  </si>
  <si>
    <t>024.113</t>
  </si>
  <si>
    <t>024.114</t>
  </si>
  <si>
    <t>024.115</t>
  </si>
  <si>
    <t>024.116</t>
  </si>
  <si>
    <t>024.117</t>
  </si>
  <si>
    <t>024.118</t>
  </si>
  <si>
    <t>024.119</t>
  </si>
  <si>
    <t>024.120</t>
  </si>
  <si>
    <t>024.121</t>
  </si>
  <si>
    <t>024.122</t>
  </si>
  <si>
    <t>024.123</t>
  </si>
  <si>
    <t>024.124</t>
  </si>
  <si>
    <t>024.126</t>
  </si>
  <si>
    <t>024.128</t>
  </si>
  <si>
    <t>024.130</t>
  </si>
  <si>
    <t>024.132</t>
  </si>
  <si>
    <t>024.134</t>
  </si>
  <si>
    <t>024.136</t>
  </si>
  <si>
    <t>024.138</t>
  </si>
  <si>
    <t>024.140</t>
  </si>
  <si>
    <t>024.142</t>
  </si>
  <si>
    <t>024.144</t>
  </si>
  <si>
    <t>024.146</t>
  </si>
  <si>
    <t>024.148</t>
  </si>
  <si>
    <t>024.150</t>
  </si>
  <si>
    <t>024.152</t>
  </si>
  <si>
    <t>024.154</t>
  </si>
  <si>
    <t>024.156</t>
  </si>
  <si>
    <t>024.158</t>
  </si>
  <si>
    <t>024.021</t>
  </si>
  <si>
    <t>024.023</t>
  </si>
  <si>
    <t>024.029</t>
  </si>
  <si>
    <t>024.031</t>
  </si>
  <si>
    <t>024.033</t>
  </si>
  <si>
    <t>024.035</t>
  </si>
  <si>
    <t>024.037</t>
  </si>
  <si>
    <t>024.039</t>
  </si>
  <si>
    <t>024.041</t>
  </si>
  <si>
    <t>024.043</t>
  </si>
  <si>
    <t>024.045</t>
  </si>
  <si>
    <t>024.047</t>
  </si>
  <si>
    <t>024.049</t>
  </si>
  <si>
    <t>024.051</t>
  </si>
  <si>
    <t>024.053</t>
  </si>
  <si>
    <t>024.055</t>
  </si>
  <si>
    <t>024.125</t>
  </si>
  <si>
    <t>024.127</t>
  </si>
  <si>
    <t>024.129</t>
  </si>
  <si>
    <t>024.131</t>
  </si>
  <si>
    <t>024.133</t>
  </si>
  <si>
    <t>024.135</t>
  </si>
  <si>
    <t>024.137</t>
  </si>
  <si>
    <t>024.139</t>
  </si>
  <si>
    <t>024.141</t>
  </si>
  <si>
    <t>024.143</t>
  </si>
  <si>
    <t>024.145</t>
  </si>
  <si>
    <t>024.147</t>
  </si>
  <si>
    <t>024.149</t>
  </si>
  <si>
    <t>024.151</t>
  </si>
  <si>
    <t>024.153</t>
  </si>
  <si>
    <t>024.155</t>
  </si>
  <si>
    <t>024.157</t>
  </si>
  <si>
    <t>024.159</t>
  </si>
  <si>
    <t>024.160</t>
  </si>
  <si>
    <t>024.161</t>
  </si>
  <si>
    <t>025.001</t>
  </si>
  <si>
    <t>025.01A</t>
  </si>
  <si>
    <t>025.002</t>
  </si>
  <si>
    <t>025.003</t>
  </si>
  <si>
    <t>025.004</t>
  </si>
  <si>
    <t>025.005</t>
  </si>
  <si>
    <t>025.006</t>
  </si>
  <si>
    <t>025.007</t>
  </si>
  <si>
    <t>025.008</t>
  </si>
  <si>
    <t>025.009</t>
  </si>
  <si>
    <t>025.010</t>
  </si>
  <si>
    <t>025.012</t>
  </si>
  <si>
    <t>025.013</t>
  </si>
  <si>
    <t>025.014</t>
  </si>
  <si>
    <t>025.015</t>
  </si>
  <si>
    <t>025.016</t>
  </si>
  <si>
    <t>025.017</t>
  </si>
  <si>
    <t>025.018</t>
  </si>
  <si>
    <t>025.019</t>
  </si>
  <si>
    <t>025.020</t>
  </si>
  <si>
    <t>025.021</t>
  </si>
  <si>
    <t>025.022</t>
  </si>
  <si>
    <t>025.023</t>
  </si>
  <si>
    <t>025.024</t>
  </si>
  <si>
    <t>025.025</t>
  </si>
  <si>
    <t>025.026</t>
  </si>
  <si>
    <t>025.027</t>
  </si>
  <si>
    <t>025.028</t>
  </si>
  <si>
    <t>025.029</t>
  </si>
  <si>
    <t>025.030</t>
  </si>
  <si>
    <t>025.30A</t>
  </si>
  <si>
    <t>025.031</t>
  </si>
  <si>
    <t>025.31A</t>
  </si>
  <si>
    <t>025.032</t>
  </si>
  <si>
    <t>025.32A</t>
  </si>
  <si>
    <t>025.033</t>
  </si>
  <si>
    <t>025.33A</t>
  </si>
  <si>
    <t>025.034</t>
  </si>
  <si>
    <t>025.34A</t>
  </si>
  <si>
    <t>025.035</t>
  </si>
  <si>
    <t>025.35A</t>
  </si>
  <si>
    <t>025.036</t>
  </si>
  <si>
    <t>025.037</t>
  </si>
  <si>
    <t>025.038</t>
  </si>
  <si>
    <t>025.38A</t>
  </si>
  <si>
    <t>025.039</t>
  </si>
  <si>
    <t>025.39A</t>
  </si>
  <si>
    <t>025.040</t>
  </si>
  <si>
    <t>025.041</t>
  </si>
  <si>
    <t>025.042</t>
  </si>
  <si>
    <t>025.42A</t>
  </si>
  <si>
    <t>025.043</t>
  </si>
  <si>
    <t>025.43A</t>
  </si>
  <si>
    <t>025.044</t>
  </si>
  <si>
    <t>025.045</t>
  </si>
  <si>
    <t>025.046</t>
  </si>
  <si>
    <t>025.46A</t>
  </si>
  <si>
    <t>025.047</t>
  </si>
  <si>
    <t>025.47A</t>
  </si>
  <si>
    <t>025.048</t>
  </si>
  <si>
    <t>025.049</t>
  </si>
  <si>
    <t>025.050</t>
  </si>
  <si>
    <t>025.50A</t>
  </si>
  <si>
    <t>025.051</t>
  </si>
  <si>
    <t>025.51A</t>
  </si>
  <si>
    <t>025.052</t>
  </si>
  <si>
    <t>025.053</t>
  </si>
  <si>
    <t>025.054</t>
  </si>
  <si>
    <t>025.54A</t>
  </si>
  <si>
    <t>025.055</t>
  </si>
  <si>
    <t>025.55A</t>
  </si>
  <si>
    <t>025.056</t>
  </si>
  <si>
    <t>025.057</t>
  </si>
  <si>
    <t>025.058</t>
  </si>
  <si>
    <t>025.58A</t>
  </si>
  <si>
    <t>025.059</t>
  </si>
  <si>
    <t>025.59A</t>
  </si>
  <si>
    <t>025.060</t>
  </si>
  <si>
    <t>025.061</t>
  </si>
  <si>
    <t>025.062</t>
  </si>
  <si>
    <t>025.62A</t>
  </si>
  <si>
    <t>025.063</t>
  </si>
  <si>
    <t>025.63A</t>
  </si>
  <si>
    <t>025.064</t>
  </si>
  <si>
    <t>025.065</t>
  </si>
  <si>
    <t>025.066</t>
  </si>
  <si>
    <t>025.66A</t>
  </si>
  <si>
    <t>025.067</t>
  </si>
  <si>
    <t>025.67A</t>
  </si>
  <si>
    <t>025.068</t>
  </si>
  <si>
    <t>025.069</t>
  </si>
  <si>
    <t>025.070</t>
  </si>
  <si>
    <t>025.70A</t>
  </si>
  <si>
    <t>025.071</t>
  </si>
  <si>
    <t>025.71A</t>
  </si>
  <si>
    <t>025.072</t>
  </si>
  <si>
    <t>025.073</t>
  </si>
  <si>
    <t>025.074</t>
  </si>
  <si>
    <t>025.74A</t>
  </si>
  <si>
    <t>025.075</t>
  </si>
  <si>
    <t>025.75A</t>
  </si>
  <si>
    <t>025.076</t>
  </si>
  <si>
    <t>025.76A</t>
  </si>
  <si>
    <t>025.077</t>
  </si>
  <si>
    <t>025.77A</t>
  </si>
  <si>
    <t>025.078</t>
  </si>
  <si>
    <t>025.78A</t>
  </si>
  <si>
    <t>025.079</t>
  </si>
  <si>
    <t>025.79A</t>
  </si>
  <si>
    <t>025.080</t>
  </si>
  <si>
    <t>025.80A</t>
  </si>
  <si>
    <t>025.081</t>
  </si>
  <si>
    <t>025.81A</t>
  </si>
  <si>
    <t>025.082</t>
  </si>
  <si>
    <t>025.82A</t>
  </si>
  <si>
    <t>025.083</t>
  </si>
  <si>
    <t>025.83A</t>
  </si>
  <si>
    <t>025.084</t>
  </si>
  <si>
    <t>025.84A</t>
  </si>
  <si>
    <t>025.085</t>
  </si>
  <si>
    <t>025.85A</t>
  </si>
  <si>
    <t>025.85B</t>
  </si>
  <si>
    <t>025.85C</t>
  </si>
  <si>
    <t>025.086</t>
  </si>
  <si>
    <t>025.087</t>
  </si>
  <si>
    <t>025.088</t>
  </si>
  <si>
    <t>025.089</t>
  </si>
  <si>
    <t>025.090</t>
  </si>
  <si>
    <t>025.091</t>
  </si>
  <si>
    <t>025.092</t>
  </si>
  <si>
    <t>025.093</t>
  </si>
  <si>
    <t>025.094</t>
  </si>
  <si>
    <t>025.095</t>
  </si>
  <si>
    <t>025.096</t>
  </si>
  <si>
    <t>025.097</t>
  </si>
  <si>
    <t>025.098</t>
  </si>
  <si>
    <t>025.099</t>
  </si>
  <si>
    <t>025.100</t>
  </si>
  <si>
    <t>025.101</t>
  </si>
  <si>
    <t>025.102</t>
  </si>
  <si>
    <t>025.103</t>
  </si>
  <si>
    <t>025.104</t>
  </si>
  <si>
    <t>025.105</t>
  </si>
  <si>
    <t>025.106</t>
  </si>
  <si>
    <t>025.107</t>
  </si>
  <si>
    <t>025.108</t>
  </si>
  <si>
    <t>025.109</t>
  </si>
  <si>
    <t>025.110</t>
  </si>
  <si>
    <t>025.111</t>
  </si>
  <si>
    <t>26A.001</t>
  </si>
  <si>
    <t>26A.002</t>
  </si>
  <si>
    <t>26A.003</t>
  </si>
  <si>
    <t>26A.004</t>
  </si>
  <si>
    <t>26A.005</t>
  </si>
  <si>
    <t>26A.006</t>
  </si>
  <si>
    <t>26A.007</t>
  </si>
  <si>
    <t>26A.008</t>
  </si>
  <si>
    <t>26A.009</t>
  </si>
  <si>
    <t>26A.010</t>
  </si>
  <si>
    <t>26A.011</t>
  </si>
  <si>
    <t>26A.012</t>
  </si>
  <si>
    <t>26A.013</t>
  </si>
  <si>
    <t>26A.015</t>
  </si>
  <si>
    <t>26A.016</t>
  </si>
  <si>
    <t>26A.017</t>
  </si>
  <si>
    <t>26A.018</t>
  </si>
  <si>
    <t>26A.019</t>
  </si>
  <si>
    <t>26A.020</t>
  </si>
  <si>
    <t>26A.021</t>
  </si>
  <si>
    <t>26A.022</t>
  </si>
  <si>
    <t>26A.023</t>
  </si>
  <si>
    <t>26A.024</t>
  </si>
  <si>
    <t>26A.025</t>
  </si>
  <si>
    <t>26A.026</t>
  </si>
  <si>
    <t>26A.027</t>
  </si>
  <si>
    <t>26A.028</t>
  </si>
  <si>
    <t>26A.029</t>
  </si>
  <si>
    <t>26A.030</t>
  </si>
  <si>
    <t>26A.031</t>
  </si>
  <si>
    <t>26A.032</t>
  </si>
  <si>
    <t>26A.033</t>
  </si>
  <si>
    <t>26A.034</t>
  </si>
  <si>
    <t>26A.035</t>
  </si>
  <si>
    <t>26A.036</t>
  </si>
  <si>
    <t>26A.037</t>
  </si>
  <si>
    <t>26A.038</t>
  </si>
  <si>
    <t>26A.039</t>
  </si>
  <si>
    <t>26A.040</t>
  </si>
  <si>
    <t>26A.041</t>
  </si>
  <si>
    <t>26A.042</t>
  </si>
  <si>
    <t>26A.043</t>
  </si>
  <si>
    <t>26A.044</t>
  </si>
  <si>
    <t>26A.045</t>
  </si>
  <si>
    <t>26A.046</t>
  </si>
  <si>
    <t>26A.047</t>
  </si>
  <si>
    <t>26A.048</t>
  </si>
  <si>
    <t>26A.049</t>
  </si>
  <si>
    <t>26A.050</t>
  </si>
  <si>
    <t>26A.051</t>
  </si>
  <si>
    <t>26A.052</t>
  </si>
  <si>
    <t>26A.053</t>
  </si>
  <si>
    <t>26A.054</t>
  </si>
  <si>
    <t>26A.055</t>
  </si>
  <si>
    <t>26A.056</t>
  </si>
  <si>
    <t>26A.057</t>
  </si>
  <si>
    <t>26A.058</t>
  </si>
  <si>
    <t>26A.059</t>
  </si>
  <si>
    <t>26A.060</t>
  </si>
  <si>
    <t>26A.061</t>
  </si>
  <si>
    <t>26A.062</t>
  </si>
  <si>
    <t>26A.063</t>
  </si>
  <si>
    <t>26A.064</t>
  </si>
  <si>
    <t>26A.065</t>
  </si>
  <si>
    <t>26A.066</t>
  </si>
  <si>
    <t>26A.098</t>
  </si>
  <si>
    <t>26A.099</t>
  </si>
  <si>
    <t>26A.067</t>
  </si>
  <si>
    <t>26A.068</t>
  </si>
  <si>
    <t>26A.069</t>
  </si>
  <si>
    <t>26A.070</t>
  </si>
  <si>
    <t>26A.071</t>
  </si>
  <si>
    <t>26A.072</t>
  </si>
  <si>
    <t>26A.073</t>
  </si>
  <si>
    <t>26A.074</t>
  </si>
  <si>
    <t>26A.075</t>
  </si>
  <si>
    <t>26A.076</t>
  </si>
  <si>
    <t>26A.077</t>
  </si>
  <si>
    <t>26A.078</t>
  </si>
  <si>
    <t>26A.079</t>
  </si>
  <si>
    <t>26A.080</t>
  </si>
  <si>
    <t>26A.081</t>
  </si>
  <si>
    <t>26A.082</t>
  </si>
  <si>
    <t>26A.083</t>
  </si>
  <si>
    <t>26A.084</t>
  </si>
  <si>
    <t>26A.085</t>
  </si>
  <si>
    <t>26A.086</t>
  </si>
  <si>
    <t>26A.087</t>
  </si>
  <si>
    <t>26A.088</t>
  </si>
  <si>
    <t>26A.089</t>
  </si>
  <si>
    <t>26A.090</t>
  </si>
  <si>
    <t>26A.091</t>
  </si>
  <si>
    <t>26A.092</t>
  </si>
  <si>
    <t>26A.093</t>
  </si>
  <si>
    <t>26A.094</t>
  </si>
  <si>
    <t>26A.095</t>
  </si>
  <si>
    <t>26A.096</t>
  </si>
  <si>
    <t>26A.097</t>
  </si>
  <si>
    <t>027.001</t>
  </si>
  <si>
    <t>027.002</t>
  </si>
  <si>
    <t>027.003</t>
  </si>
  <si>
    <t>027.004</t>
  </si>
  <si>
    <t>027.005</t>
  </si>
  <si>
    <t>027.007</t>
  </si>
  <si>
    <t>027.008</t>
  </si>
  <si>
    <t>027.009</t>
  </si>
  <si>
    <t>027.010</t>
  </si>
  <si>
    <t>027.011</t>
  </si>
  <si>
    <t>027.012</t>
  </si>
  <si>
    <t>027.013</t>
  </si>
  <si>
    <t>027.014</t>
  </si>
  <si>
    <t>027.015</t>
  </si>
  <si>
    <t>027.016</t>
  </si>
  <si>
    <t>027.017</t>
  </si>
  <si>
    <t>027.018</t>
  </si>
  <si>
    <t>027.019</t>
  </si>
  <si>
    <t>027.021</t>
  </si>
  <si>
    <t>027.023</t>
  </si>
  <si>
    <t>027.024</t>
  </si>
  <si>
    <t>027.025</t>
  </si>
  <si>
    <t>027.026</t>
  </si>
  <si>
    <t>027.027</t>
  </si>
  <si>
    <t>027.028</t>
  </si>
  <si>
    <t>027.029</t>
  </si>
  <si>
    <t>027.030</t>
  </si>
  <si>
    <t>027.031</t>
  </si>
  <si>
    <t>027.032</t>
  </si>
  <si>
    <t>027.033</t>
  </si>
  <si>
    <t>027.035</t>
  </si>
  <si>
    <t>028.001</t>
  </si>
  <si>
    <t>028.002</t>
  </si>
  <si>
    <t>028.003</t>
  </si>
  <si>
    <t>028.004</t>
  </si>
  <si>
    <t>028.005</t>
  </si>
  <si>
    <t>028.006</t>
  </si>
  <si>
    <t>028.007</t>
  </si>
  <si>
    <t>028.008</t>
  </si>
  <si>
    <t>028.009</t>
  </si>
  <si>
    <t>028.010</t>
  </si>
  <si>
    <t>028.011</t>
  </si>
  <si>
    <t>028.012</t>
  </si>
  <si>
    <t>028.013</t>
  </si>
  <si>
    <t>028.014</t>
  </si>
  <si>
    <t>028.016</t>
  </si>
  <si>
    <t>028.017</t>
  </si>
  <si>
    <t>029.001</t>
  </si>
  <si>
    <t>029.002</t>
  </si>
  <si>
    <t>029.003</t>
  </si>
  <si>
    <t>029.004</t>
  </si>
  <si>
    <t>029.005</t>
  </si>
  <si>
    <t>029.006</t>
  </si>
  <si>
    <t>029.007</t>
  </si>
  <si>
    <t>029.008</t>
  </si>
  <si>
    <t>029.009</t>
  </si>
  <si>
    <t>029.010</t>
  </si>
  <si>
    <t>029.011</t>
  </si>
  <si>
    <t>029.012</t>
  </si>
  <si>
    <t>029.013</t>
  </si>
  <si>
    <t>029.014</t>
  </si>
  <si>
    <t>029.016</t>
  </si>
  <si>
    <t>029.017</t>
  </si>
  <si>
    <t>029.018</t>
  </si>
  <si>
    <t>029.019</t>
  </si>
  <si>
    <t>030.001</t>
  </si>
  <si>
    <t>030.002</t>
  </si>
  <si>
    <t>031.001</t>
  </si>
  <si>
    <t>031.002</t>
  </si>
  <si>
    <t>031.003</t>
  </si>
  <si>
    <t>031.004</t>
  </si>
  <si>
    <t>031.005</t>
  </si>
  <si>
    <t>031.006</t>
  </si>
  <si>
    <t>031.007</t>
  </si>
  <si>
    <t>031.008</t>
  </si>
  <si>
    <t>031.009</t>
  </si>
  <si>
    <t>032.001</t>
  </si>
  <si>
    <t>032.002</t>
  </si>
  <si>
    <t>032.003</t>
  </si>
  <si>
    <t>032.005</t>
  </si>
  <si>
    <t>032.006</t>
  </si>
  <si>
    <t>032.007</t>
  </si>
  <si>
    <t>032.008</t>
  </si>
  <si>
    <t>032.009</t>
  </si>
  <si>
    <t>032.010</t>
  </si>
  <si>
    <t>032.011</t>
  </si>
  <si>
    <t>032.012</t>
  </si>
  <si>
    <t>032.013</t>
  </si>
  <si>
    <t>032.014</t>
  </si>
  <si>
    <t>032.015</t>
  </si>
  <si>
    <t>032.016</t>
  </si>
  <si>
    <t>032.017</t>
  </si>
  <si>
    <t>032.018</t>
  </si>
  <si>
    <t>032.021</t>
  </si>
  <si>
    <t>032.022</t>
  </si>
  <si>
    <t>032.023</t>
  </si>
  <si>
    <t>032.024</t>
  </si>
  <si>
    <t>032.025</t>
  </si>
  <si>
    <t>032.026</t>
  </si>
  <si>
    <t>032.027</t>
  </si>
  <si>
    <t>032.028</t>
  </si>
  <si>
    <t>032.029</t>
  </si>
  <si>
    <t>032.030</t>
  </si>
  <si>
    <t>032.031</t>
  </si>
  <si>
    <t>032.032</t>
  </si>
  <si>
    <t>032.033</t>
  </si>
  <si>
    <t>032.034</t>
  </si>
  <si>
    <t>032.035</t>
  </si>
  <si>
    <t>032.036</t>
  </si>
  <si>
    <t>032.037</t>
  </si>
  <si>
    <t>032.038</t>
  </si>
  <si>
    <t>032.039</t>
  </si>
  <si>
    <t>032.040</t>
  </si>
  <si>
    <t>032.041</t>
  </si>
  <si>
    <t>032.042</t>
  </si>
  <si>
    <t>032.043</t>
  </si>
  <si>
    <t>032.044</t>
  </si>
  <si>
    <t>032.045</t>
  </si>
  <si>
    <t>032.046</t>
  </si>
  <si>
    <t>032.047</t>
  </si>
  <si>
    <t>032.048</t>
  </si>
  <si>
    <t>032.049</t>
  </si>
  <si>
    <t>032.050</t>
  </si>
  <si>
    <t>032.051</t>
  </si>
  <si>
    <t>032.052</t>
  </si>
  <si>
    <t>032.053</t>
  </si>
  <si>
    <t>032.054</t>
  </si>
  <si>
    <t>032.055</t>
  </si>
  <si>
    <t>032.056</t>
  </si>
  <si>
    <t>032.057</t>
  </si>
  <si>
    <t>032.058</t>
  </si>
  <si>
    <t>032.059</t>
  </si>
  <si>
    <t>032.060</t>
  </si>
  <si>
    <t>032.061</t>
  </si>
  <si>
    <t>032.062</t>
  </si>
  <si>
    <t>032.063</t>
  </si>
  <si>
    <t>032.064</t>
  </si>
  <si>
    <t>032.065</t>
  </si>
  <si>
    <t>032.066</t>
  </si>
  <si>
    <t>032.067</t>
  </si>
  <si>
    <t>032.068</t>
  </si>
  <si>
    <t>032.069</t>
  </si>
  <si>
    <t>032.072</t>
  </si>
  <si>
    <t>032.073</t>
  </si>
  <si>
    <t>032.074</t>
  </si>
  <si>
    <t>032.075</t>
  </si>
  <si>
    <t>032.076</t>
  </si>
  <si>
    <t>032.077</t>
  </si>
  <si>
    <t>032.078</t>
  </si>
  <si>
    <t>032.079</t>
  </si>
  <si>
    <t>032.080</t>
  </si>
  <si>
    <t>032.081</t>
  </si>
  <si>
    <t>032.082</t>
  </si>
  <si>
    <t>032.083</t>
  </si>
  <si>
    <t>032.084</t>
  </si>
  <si>
    <t>032.085</t>
  </si>
  <si>
    <t>032.086</t>
  </si>
  <si>
    <t>032.087</t>
  </si>
  <si>
    <t>032.088</t>
  </si>
  <si>
    <t>032.089</t>
  </si>
  <si>
    <t>032.090</t>
  </si>
  <si>
    <t>032.091</t>
  </si>
  <si>
    <t>032.092</t>
  </si>
  <si>
    <t>032.093</t>
  </si>
  <si>
    <t>032.094</t>
  </si>
  <si>
    <t>032.095</t>
  </si>
  <si>
    <t>032.096</t>
  </si>
  <si>
    <t>032.097</t>
  </si>
  <si>
    <t>032.098</t>
  </si>
  <si>
    <t>032.099</t>
  </si>
  <si>
    <t>032.100</t>
  </si>
  <si>
    <t>032.101</t>
  </si>
  <si>
    <t>032.102</t>
  </si>
  <si>
    <t>032.103</t>
  </si>
  <si>
    <t>032.104</t>
  </si>
  <si>
    <t>032.105</t>
  </si>
  <si>
    <t>032.106</t>
  </si>
  <si>
    <t>032.107</t>
  </si>
  <si>
    <t>032.108</t>
  </si>
  <si>
    <t>032.109</t>
  </si>
  <si>
    <t>032.110</t>
  </si>
  <si>
    <t>032.111</t>
  </si>
  <si>
    <t>032.112</t>
  </si>
  <si>
    <t>032.113</t>
  </si>
  <si>
    <t>032.114</t>
  </si>
  <si>
    <t>032.115</t>
  </si>
  <si>
    <t>032.116</t>
  </si>
  <si>
    <t>032.117</t>
  </si>
  <si>
    <t>032.118</t>
  </si>
  <si>
    <t>032.119</t>
  </si>
  <si>
    <t>032.120</t>
  </si>
  <si>
    <t>032.121</t>
  </si>
  <si>
    <t>033.087</t>
  </si>
  <si>
    <t>033.088</t>
  </si>
  <si>
    <t>033.089</t>
  </si>
  <si>
    <t>033.090</t>
  </si>
  <si>
    <t>033.091</t>
  </si>
  <si>
    <t>033.092</t>
  </si>
  <si>
    <t>033.093</t>
  </si>
  <si>
    <t>033.094</t>
  </si>
  <si>
    <t>033.095</t>
  </si>
  <si>
    <t>033.096</t>
  </si>
  <si>
    <t>033.097</t>
  </si>
  <si>
    <t>033.098</t>
  </si>
  <si>
    <t>033.099</t>
  </si>
  <si>
    <t>033.100</t>
  </si>
  <si>
    <t>033.101</t>
  </si>
  <si>
    <t>033.102</t>
  </si>
  <si>
    <t>033.103</t>
  </si>
  <si>
    <t>033.104</t>
  </si>
  <si>
    <t>033.105</t>
  </si>
  <si>
    <t>033.106</t>
  </si>
  <si>
    <t>033.107</t>
  </si>
  <si>
    <t>033.108</t>
  </si>
  <si>
    <t>033.109</t>
  </si>
  <si>
    <t>033.110</t>
  </si>
  <si>
    <t>033.111</t>
  </si>
  <si>
    <t>033.112</t>
  </si>
  <si>
    <t>033.113</t>
  </si>
  <si>
    <t>033.114</t>
  </si>
  <si>
    <t>033.115</t>
  </si>
  <si>
    <t>033.116</t>
  </si>
  <si>
    <t>033.117</t>
  </si>
  <si>
    <t>033.118</t>
  </si>
  <si>
    <t>033.119</t>
  </si>
  <si>
    <t>033.120</t>
  </si>
  <si>
    <t>033.121</t>
  </si>
  <si>
    <t>033.122</t>
  </si>
  <si>
    <t>033.123</t>
  </si>
  <si>
    <t>033.124</t>
  </si>
  <si>
    <t>033.125</t>
  </si>
  <si>
    <t>033.126</t>
  </si>
  <si>
    <t>033.127</t>
  </si>
  <si>
    <t>033.128</t>
  </si>
  <si>
    <t>033.129</t>
  </si>
  <si>
    <t>033.130</t>
  </si>
  <si>
    <t>033.131</t>
  </si>
  <si>
    <t>033.132</t>
  </si>
  <si>
    <t>033.133</t>
  </si>
  <si>
    <t>033.134</t>
  </si>
  <si>
    <t>033.135</t>
  </si>
  <si>
    <t>033.136</t>
  </si>
  <si>
    <t>033.137</t>
  </si>
  <si>
    <t>033.138</t>
  </si>
  <si>
    <t>033.139</t>
  </si>
  <si>
    <t>033.140</t>
  </si>
  <si>
    <t>033.141</t>
  </si>
  <si>
    <t>033.142</t>
  </si>
  <si>
    <t>033.143</t>
  </si>
  <si>
    <t>033.144</t>
  </si>
  <si>
    <t>033.145</t>
  </si>
  <si>
    <t>033.146</t>
  </si>
  <si>
    <t>033.147</t>
  </si>
  <si>
    <t>033.148</t>
  </si>
  <si>
    <t>033.150</t>
  </si>
  <si>
    <t>033.152</t>
  </si>
  <si>
    <t>033.153</t>
  </si>
  <si>
    <t>033.154</t>
  </si>
  <si>
    <t>002A.001</t>
  </si>
  <si>
    <t>002A.003</t>
  </si>
  <si>
    <t>002A.004</t>
  </si>
  <si>
    <t>002A.005</t>
  </si>
  <si>
    <t>002A.007</t>
  </si>
  <si>
    <t>002A.008</t>
  </si>
  <si>
    <t>002A.012</t>
  </si>
  <si>
    <t>002A.013</t>
  </si>
  <si>
    <t>002A.014</t>
  </si>
  <si>
    <t>002A.015</t>
  </si>
  <si>
    <t>002A.018</t>
  </si>
  <si>
    <t>002A.019</t>
  </si>
  <si>
    <t>002A.021</t>
  </si>
  <si>
    <t>002A.022</t>
  </si>
  <si>
    <t>002A.023</t>
  </si>
  <si>
    <t>002A.024</t>
  </si>
  <si>
    <t>002A</t>
  </si>
  <si>
    <t>001</t>
  </si>
  <si>
    <t>002</t>
  </si>
  <si>
    <t>003</t>
  </si>
  <si>
    <t>004</t>
  </si>
  <si>
    <t>005</t>
  </si>
  <si>
    <t>006</t>
  </si>
  <si>
    <t>007</t>
  </si>
  <si>
    <t>009</t>
  </si>
  <si>
    <t>010</t>
  </si>
  <si>
    <t>011</t>
  </si>
  <si>
    <t>012</t>
  </si>
  <si>
    <t>013</t>
  </si>
  <si>
    <t>014</t>
  </si>
  <si>
    <t>015</t>
  </si>
  <si>
    <t>016</t>
  </si>
  <si>
    <t>017</t>
  </si>
  <si>
    <t>018</t>
  </si>
  <si>
    <t>019</t>
  </si>
  <si>
    <t>020</t>
  </si>
  <si>
    <t>021</t>
  </si>
  <si>
    <t>022</t>
  </si>
  <si>
    <t>023</t>
  </si>
  <si>
    <t>024</t>
  </si>
  <si>
    <t>025</t>
  </si>
  <si>
    <t>027</t>
  </si>
  <si>
    <t>028</t>
  </si>
  <si>
    <t>029</t>
  </si>
  <si>
    <t>030</t>
  </si>
  <si>
    <t>031</t>
  </si>
  <si>
    <t>032</t>
  </si>
  <si>
    <t>033</t>
  </si>
  <si>
    <t>025.106A</t>
  </si>
  <si>
    <t>025.107A</t>
  </si>
  <si>
    <t>025.108A</t>
  </si>
  <si>
    <t>025.109A</t>
  </si>
  <si>
    <t>025.110A</t>
  </si>
  <si>
    <t>025.111A</t>
  </si>
  <si>
    <t>UNITARIO</t>
  </si>
  <si>
    <t xml:space="preserve">SUMINISTRO E INSTALACION DE PROGRAMADOR HORARIO ELECTROMECANICO EN CAJA METALICA EMPOTRADA </t>
  </si>
  <si>
    <t>SUMINISTRO, TRANSPORTE E INSTALACION PUERTA ENTAMBORADA EN LAMINA TRIPLEX OKUME - TIPO PIZANO OKUMÉ O SIMILAR. ANCHO: 0,76 A 1,10 M. ALTO: 1,80 A 2,40 M. HOJA LISA CON MARQUETE CAPACANTO OKUMÉ. ACABADO: TINTILLA, SELLADOR (MÍNIMO 6 MANOS) Y LACA SEGÚN DISEÑO. (INCLUYE BISAGRAS).</t>
  </si>
  <si>
    <t>MALLA ELECTROSOLDADA M-257  F 7,0MM C/.15M EN AMBOS SENTIDOS</t>
  </si>
  <si>
    <t>UND</t>
  </si>
  <si>
    <t>ROLLO</t>
  </si>
  <si>
    <t>LT</t>
  </si>
  <si>
    <t>JUEGO</t>
  </si>
  <si>
    <t>GAL</t>
  </si>
  <si>
    <t>CANECA</t>
  </si>
  <si>
    <t>DIA</t>
  </si>
  <si>
    <t>HR</t>
  </si>
  <si>
    <t>VJE</t>
  </si>
  <si>
    <t>CAMABAJA -  DIA</t>
  </si>
  <si>
    <t>TIRO</t>
  </si>
  <si>
    <t>CAMABAJA - VJE</t>
  </si>
  <si>
    <t>BUL</t>
  </si>
  <si>
    <t>LB</t>
  </si>
  <si>
    <t>MES</t>
  </si>
  <si>
    <t>GRAPA TERMINAL TIPO RECTO 3/0 ¿ 266,8</t>
  </si>
  <si>
    <t>PERNO O TORNILLO DE CARRIAJE 5/8" X 1 ½¿ + TUERCA</t>
  </si>
  <si>
    <t>PERNOS DE MAQUINA 1/2" X 1 ½¿</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</si>
  <si>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</si>
  <si>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SECCIONADOR MONOPOLAR 400 A ¿ 15 KV</t>
  </si>
  <si>
    <t>BALA PANEL LED REDONDO, 14W BLANCO OPAL. 1200LM . INCLUYE DRIVER SC</t>
  </si>
  <si>
    <t>PROGRAMADOR HORARIO ELECTROMECANICO</t>
  </si>
  <si>
    <t>LUZ DE OBSTRUCION TIPO LED ¿ REF. RTO-1R07-001 CONSUMO 7 VATIOS</t>
  </si>
  <si>
    <t>LUMINARIA A PRUEBA DE EXPLOSION TIPO COLGANTE ¿ REF. RTO-0W07-001 / TIPO LED</t>
  </si>
  <si>
    <t>PUERTAS Y VENTANAS EN TABLA PARA CAMPAMENTO</t>
  </si>
  <si>
    <t>COMISIÓN DE TOPOGRAFÍA CON EQUIPOS</t>
  </si>
  <si>
    <t>DIBUJO DE PLANOS</t>
  </si>
  <si>
    <t>MATERIAL GRANULAR PARA SUBDREN</t>
  </si>
  <si>
    <t>GUAYA PARA TAPAS POLIPROPILENO</t>
  </si>
  <si>
    <t>INSTALACIONES PROVISIONALES</t>
  </si>
  <si>
    <t>GUADUA-TABLA-CUARTÓN-LISTÓN-VARILLÓN PARA CAMPAMENTO</t>
  </si>
  <si>
    <t>I686</t>
  </si>
  <si>
    <t>I687</t>
  </si>
  <si>
    <t>I688</t>
  </si>
  <si>
    <t>I689</t>
  </si>
  <si>
    <t>I691</t>
  </si>
  <si>
    <t>I695</t>
  </si>
  <si>
    <t>I696</t>
  </si>
  <si>
    <t>I697</t>
  </si>
  <si>
    <t>I698</t>
  </si>
  <si>
    <t>I699</t>
  </si>
  <si>
    <t>I700</t>
  </si>
  <si>
    <t>I701</t>
  </si>
  <si>
    <t>I702</t>
  </si>
  <si>
    <t>I703</t>
  </si>
  <si>
    <t>I704</t>
  </si>
  <si>
    <t>I705</t>
  </si>
  <si>
    <t>I706</t>
  </si>
  <si>
    <t>I707</t>
  </si>
  <si>
    <t>I708</t>
  </si>
  <si>
    <t>I709</t>
  </si>
  <si>
    <t>I710</t>
  </si>
  <si>
    <t>I711</t>
  </si>
  <si>
    <t>I712</t>
  </si>
  <si>
    <t>I713</t>
  </si>
  <si>
    <t>I714</t>
  </si>
  <si>
    <t>I715</t>
  </si>
  <si>
    <t>I716</t>
  </si>
  <si>
    <t>I717</t>
  </si>
  <si>
    <t>I718</t>
  </si>
  <si>
    <t>I719</t>
  </si>
  <si>
    <t>I720</t>
  </si>
  <si>
    <t>I721</t>
  </si>
  <si>
    <t>I722</t>
  </si>
  <si>
    <t>I723</t>
  </si>
  <si>
    <t>I724</t>
  </si>
  <si>
    <t>I725</t>
  </si>
  <si>
    <t>I726</t>
  </si>
  <si>
    <t>I727</t>
  </si>
  <si>
    <t>I728</t>
  </si>
  <si>
    <t>I729</t>
  </si>
  <si>
    <t>I730</t>
  </si>
  <si>
    <t>I731</t>
  </si>
  <si>
    <t>I733</t>
  </si>
  <si>
    <t>I734</t>
  </si>
  <si>
    <t>I735</t>
  </si>
  <si>
    <t>I736</t>
  </si>
  <si>
    <t>I737</t>
  </si>
  <si>
    <t>I738</t>
  </si>
  <si>
    <t>I739</t>
  </si>
  <si>
    <t>I740</t>
  </si>
  <si>
    <t>I741</t>
  </si>
  <si>
    <t>I742</t>
  </si>
  <si>
    <t>I743</t>
  </si>
  <si>
    <t>I744</t>
  </si>
  <si>
    <t>I745</t>
  </si>
  <si>
    <t>I746</t>
  </si>
  <si>
    <t>I1187</t>
  </si>
  <si>
    <t>I1188</t>
  </si>
  <si>
    <t>I1189</t>
  </si>
  <si>
    <t>I1190</t>
  </si>
  <si>
    <t>I1191</t>
  </si>
  <si>
    <t>I1192</t>
  </si>
  <si>
    <t>I1193</t>
  </si>
  <si>
    <t>I1194</t>
  </si>
  <si>
    <t>I1195</t>
  </si>
  <si>
    <t>I1196</t>
  </si>
  <si>
    <t>I1197</t>
  </si>
  <si>
    <t>I1198</t>
  </si>
  <si>
    <t>I1199</t>
  </si>
  <si>
    <t>I1200</t>
  </si>
  <si>
    <t>I1201</t>
  </si>
  <si>
    <t>I1202</t>
  </si>
  <si>
    <t>I1203</t>
  </si>
  <si>
    <t>I1204</t>
  </si>
  <si>
    <t>I1205</t>
  </si>
  <si>
    <t>I1206</t>
  </si>
  <si>
    <t>I1207</t>
  </si>
  <si>
    <t>I1208</t>
  </si>
  <si>
    <t>I1209</t>
  </si>
  <si>
    <t>I1210</t>
  </si>
  <si>
    <t>I1211</t>
  </si>
  <si>
    <t>I1212</t>
  </si>
  <si>
    <t>I1213</t>
  </si>
  <si>
    <t>I1214</t>
  </si>
  <si>
    <t>I1215</t>
  </si>
  <si>
    <t>I1216</t>
  </si>
  <si>
    <t>I1217</t>
  </si>
  <si>
    <t>I1218</t>
  </si>
  <si>
    <t>I1219</t>
  </si>
  <si>
    <t>I1220</t>
  </si>
  <si>
    <t>I1221</t>
  </si>
  <si>
    <t>I1222</t>
  </si>
  <si>
    <t>I1223</t>
  </si>
  <si>
    <t>I1224</t>
  </si>
  <si>
    <t>I1225</t>
  </si>
  <si>
    <t>I1226</t>
  </si>
  <si>
    <t>I1227</t>
  </si>
  <si>
    <t>I1228</t>
  </si>
  <si>
    <t>I1229</t>
  </si>
  <si>
    <t>I1230</t>
  </si>
  <si>
    <t>I1231</t>
  </si>
  <si>
    <t>I1232</t>
  </si>
  <si>
    <t>I1233</t>
  </si>
  <si>
    <t>I1234</t>
  </si>
  <si>
    <t>I1235</t>
  </si>
  <si>
    <t>I1236</t>
  </si>
  <si>
    <t>I1237</t>
  </si>
  <si>
    <t>I1238</t>
  </si>
  <si>
    <t>I1239</t>
  </si>
  <si>
    <t>I1240</t>
  </si>
  <si>
    <t>I1241</t>
  </si>
  <si>
    <t>I1242</t>
  </si>
  <si>
    <t>I1243</t>
  </si>
  <si>
    <t>I1244</t>
  </si>
  <si>
    <t>I1245</t>
  </si>
  <si>
    <t>I1246</t>
  </si>
  <si>
    <t>I1247</t>
  </si>
  <si>
    <t>I1249</t>
  </si>
  <si>
    <t>I1250</t>
  </si>
  <si>
    <t>I1251</t>
  </si>
  <si>
    <t>I1252</t>
  </si>
  <si>
    <t>I1253</t>
  </si>
  <si>
    <t>I1254</t>
  </si>
  <si>
    <t>I1255</t>
  </si>
  <si>
    <t>I1256</t>
  </si>
  <si>
    <t>I1257</t>
  </si>
  <si>
    <t>I1258</t>
  </si>
  <si>
    <t>I1259</t>
  </si>
  <si>
    <t>I1260</t>
  </si>
  <si>
    <t>I1261</t>
  </si>
  <si>
    <t>I1262</t>
  </si>
  <si>
    <t>I1263</t>
  </si>
  <si>
    <t>I1264</t>
  </si>
  <si>
    <t>I1265</t>
  </si>
  <si>
    <t>I1266</t>
  </si>
  <si>
    <t>I1267</t>
  </si>
  <si>
    <t>I1268</t>
  </si>
  <si>
    <t>I1269</t>
  </si>
  <si>
    <t>I1270</t>
  </si>
  <si>
    <t>I1271</t>
  </si>
  <si>
    <t>I1272</t>
  </si>
  <si>
    <t>I1273</t>
  </si>
  <si>
    <t>I1274</t>
  </si>
  <si>
    <t>I1275</t>
  </si>
  <si>
    <t>I1276</t>
  </si>
  <si>
    <t>I1277</t>
  </si>
  <si>
    <t>I1278</t>
  </si>
  <si>
    <t>I1279</t>
  </si>
  <si>
    <t>I1280</t>
  </si>
  <si>
    <t>I1281</t>
  </si>
  <si>
    <t>I1282</t>
  </si>
  <si>
    <t>I1283</t>
  </si>
  <si>
    <t>I1284</t>
  </si>
  <si>
    <t>I1285</t>
  </si>
  <si>
    <t>I1286</t>
  </si>
  <si>
    <t>I1287</t>
  </si>
  <si>
    <t>I1288</t>
  </si>
  <si>
    <t>I1289</t>
  </si>
  <si>
    <t>I1290</t>
  </si>
  <si>
    <t>I1291</t>
  </si>
  <si>
    <t>I1292</t>
  </si>
  <si>
    <t>I1293</t>
  </si>
  <si>
    <t>I1294</t>
  </si>
  <si>
    <t>I1295</t>
  </si>
  <si>
    <t>I1296</t>
  </si>
  <si>
    <t>I1297</t>
  </si>
  <si>
    <t>I1298</t>
  </si>
  <si>
    <t>I1299</t>
  </si>
  <si>
    <t>I1300</t>
  </si>
  <si>
    <t>I1301</t>
  </si>
  <si>
    <t>I1302</t>
  </si>
  <si>
    <t>I1303</t>
  </si>
  <si>
    <t>I1304</t>
  </si>
  <si>
    <t>I1305</t>
  </si>
  <si>
    <t>I1306</t>
  </si>
  <si>
    <t>I1307</t>
  </si>
  <si>
    <t>I1248</t>
  </si>
  <si>
    <t>I747</t>
  </si>
  <si>
    <t>I748</t>
  </si>
  <si>
    <t>I749</t>
  </si>
  <si>
    <t>I750</t>
  </si>
  <si>
    <t>I751</t>
  </si>
  <si>
    <t>I752</t>
  </si>
  <si>
    <t>I753</t>
  </si>
  <si>
    <t>I754</t>
  </si>
  <si>
    <t>I755</t>
  </si>
  <si>
    <t>I756</t>
  </si>
  <si>
    <t>I757</t>
  </si>
  <si>
    <t>I758</t>
  </si>
  <si>
    <t>I759</t>
  </si>
  <si>
    <t>I760</t>
  </si>
  <si>
    <t>I761</t>
  </si>
  <si>
    <t>I762</t>
  </si>
  <si>
    <t>I763</t>
  </si>
  <si>
    <t>I764</t>
  </si>
  <si>
    <t>I765</t>
  </si>
  <si>
    <t>I766</t>
  </si>
  <si>
    <t>I767</t>
  </si>
  <si>
    <t>I768</t>
  </si>
  <si>
    <t>I769</t>
  </si>
  <si>
    <t>I780</t>
  </si>
  <si>
    <t>I781</t>
  </si>
  <si>
    <t>I782</t>
  </si>
  <si>
    <t>I783</t>
  </si>
  <si>
    <t>I784</t>
  </si>
  <si>
    <t>I785</t>
  </si>
  <si>
    <t>I786</t>
  </si>
  <si>
    <t>I787</t>
  </si>
  <si>
    <t>I788</t>
  </si>
  <si>
    <t>I789</t>
  </si>
  <si>
    <t>I790</t>
  </si>
  <si>
    <t>I791</t>
  </si>
  <si>
    <t>I792</t>
  </si>
  <si>
    <t>I793</t>
  </si>
  <si>
    <t>I794</t>
  </si>
  <si>
    <t>I795</t>
  </si>
  <si>
    <t>I796</t>
  </si>
  <si>
    <t>I797</t>
  </si>
  <si>
    <t>I798</t>
  </si>
  <si>
    <t>I799</t>
  </si>
  <si>
    <t>I800</t>
  </si>
  <si>
    <t>I801</t>
  </si>
  <si>
    <t>I802</t>
  </si>
  <si>
    <t>I803</t>
  </si>
  <si>
    <t>I804</t>
  </si>
  <si>
    <t>I805</t>
  </si>
  <si>
    <t>I807</t>
  </si>
  <si>
    <t>I808</t>
  </si>
  <si>
    <t>I810</t>
  </si>
  <si>
    <t>I811</t>
  </si>
  <si>
    <t>I812</t>
  </si>
  <si>
    <t>I814</t>
  </si>
  <si>
    <t>I815</t>
  </si>
  <si>
    <t>I816</t>
  </si>
  <si>
    <t>I817</t>
  </si>
  <si>
    <t>I818</t>
  </si>
  <si>
    <t>I819</t>
  </si>
  <si>
    <t>I820</t>
  </si>
  <si>
    <t>I824</t>
  </si>
  <si>
    <t>I825</t>
  </si>
  <si>
    <t>I826</t>
  </si>
  <si>
    <t>I827</t>
  </si>
  <si>
    <t>I828</t>
  </si>
  <si>
    <t>I830</t>
  </si>
  <si>
    <t>I831</t>
  </si>
  <si>
    <t>I832</t>
  </si>
  <si>
    <t>I833</t>
  </si>
  <si>
    <t>I834</t>
  </si>
  <si>
    <t>I838</t>
  </si>
  <si>
    <t>I839</t>
  </si>
  <si>
    <t>I840</t>
  </si>
  <si>
    <t>I841</t>
  </si>
  <si>
    <t>I842</t>
  </si>
  <si>
    <t>I843</t>
  </si>
  <si>
    <t>I844</t>
  </si>
  <si>
    <t>I845</t>
  </si>
  <si>
    <t>I846</t>
  </si>
  <si>
    <t>I847</t>
  </si>
  <si>
    <t>I848</t>
  </si>
  <si>
    <t>I849</t>
  </si>
  <si>
    <t>I850</t>
  </si>
  <si>
    <t>I851</t>
  </si>
  <si>
    <t>I852</t>
  </si>
  <si>
    <t>I853</t>
  </si>
  <si>
    <t>I857</t>
  </si>
  <si>
    <t>I858</t>
  </si>
  <si>
    <t>I859</t>
  </si>
  <si>
    <t>I860</t>
  </si>
  <si>
    <t>I861</t>
  </si>
  <si>
    <t>I862</t>
  </si>
  <si>
    <t>I867</t>
  </si>
  <si>
    <t>I868</t>
  </si>
  <si>
    <t>I869</t>
  </si>
  <si>
    <t>I870</t>
  </si>
  <si>
    <t>I873</t>
  </si>
  <si>
    <t>I874</t>
  </si>
  <si>
    <t>I876</t>
  </si>
  <si>
    <t>I878</t>
  </si>
  <si>
    <t>I879</t>
  </si>
  <si>
    <t>I880</t>
  </si>
  <si>
    <t>I881</t>
  </si>
  <si>
    <t>I882</t>
  </si>
  <si>
    <t>I883</t>
  </si>
  <si>
    <t>I884</t>
  </si>
  <si>
    <t>I885</t>
  </si>
  <si>
    <t>I886</t>
  </si>
  <si>
    <t>I887</t>
  </si>
  <si>
    <t>I888</t>
  </si>
  <si>
    <t>I889</t>
  </si>
  <si>
    <t>I890</t>
  </si>
  <si>
    <t>I891</t>
  </si>
  <si>
    <t>I892</t>
  </si>
  <si>
    <t>I893</t>
  </si>
  <si>
    <t>I894</t>
  </si>
  <si>
    <t>I895</t>
  </si>
  <si>
    <t>I896</t>
  </si>
  <si>
    <t>I897</t>
  </si>
  <si>
    <t>I898</t>
  </si>
  <si>
    <t>I899</t>
  </si>
  <si>
    <t>I900</t>
  </si>
  <si>
    <t>I901</t>
  </si>
  <si>
    <t>I902</t>
  </si>
  <si>
    <t>I903</t>
  </si>
  <si>
    <t>I904</t>
  </si>
  <si>
    <t>I905</t>
  </si>
  <si>
    <t>I906</t>
  </si>
  <si>
    <t>I907</t>
  </si>
  <si>
    <t>I908</t>
  </si>
  <si>
    <t>I909</t>
  </si>
  <si>
    <t>I910</t>
  </si>
  <si>
    <t>I911</t>
  </si>
  <si>
    <t>I912</t>
  </si>
  <si>
    <t>I913</t>
  </si>
  <si>
    <t>I914</t>
  </si>
  <si>
    <t>I915</t>
  </si>
  <si>
    <t>I916</t>
  </si>
  <si>
    <t>I917</t>
  </si>
  <si>
    <t>I919</t>
  </si>
  <si>
    <t>I920</t>
  </si>
  <si>
    <t>I921</t>
  </si>
  <si>
    <t>I922</t>
  </si>
  <si>
    <t>I923</t>
  </si>
  <si>
    <t>I924</t>
  </si>
  <si>
    <t>I925</t>
  </si>
  <si>
    <t>I926</t>
  </si>
  <si>
    <t>I927</t>
  </si>
  <si>
    <t>I928</t>
  </si>
  <si>
    <t>I929</t>
  </si>
  <si>
    <t>I930</t>
  </si>
  <si>
    <t>I931</t>
  </si>
  <si>
    <t>I932</t>
  </si>
  <si>
    <t>I933</t>
  </si>
  <si>
    <t>I934</t>
  </si>
  <si>
    <t>I936</t>
  </si>
  <si>
    <t>I937</t>
  </si>
  <si>
    <t>I938</t>
  </si>
  <si>
    <t>I939</t>
  </si>
  <si>
    <t>I940</t>
  </si>
  <si>
    <t>I941</t>
  </si>
  <si>
    <t>I942</t>
  </si>
  <si>
    <t>I943</t>
  </si>
  <si>
    <t>I944</t>
  </si>
  <si>
    <t>I945</t>
  </si>
  <si>
    <t>I946</t>
  </si>
  <si>
    <t>I947</t>
  </si>
  <si>
    <t>I948</t>
  </si>
  <si>
    <t>I949</t>
  </si>
  <si>
    <t>I950</t>
  </si>
  <si>
    <t>I951</t>
  </si>
  <si>
    <t>I952</t>
  </si>
  <si>
    <t>I953</t>
  </si>
  <si>
    <t>I954</t>
  </si>
  <si>
    <t>I955</t>
  </si>
  <si>
    <t>I956</t>
  </si>
  <si>
    <t>I957</t>
  </si>
  <si>
    <t>I958</t>
  </si>
  <si>
    <t>I959</t>
  </si>
  <si>
    <t>I960</t>
  </si>
  <si>
    <t>I961</t>
  </si>
  <si>
    <t>I962</t>
  </si>
  <si>
    <t>I963</t>
  </si>
  <si>
    <t>I964</t>
  </si>
  <si>
    <t>I966</t>
  </si>
  <si>
    <t>I967</t>
  </si>
  <si>
    <t>I968</t>
  </si>
  <si>
    <t>I969</t>
  </si>
  <si>
    <t>I970</t>
  </si>
  <si>
    <t>I971</t>
  </si>
  <si>
    <t>I972</t>
  </si>
  <si>
    <t>I973</t>
  </si>
  <si>
    <t>I974</t>
  </si>
  <si>
    <t>I975</t>
  </si>
  <si>
    <t>I976</t>
  </si>
  <si>
    <t>I977</t>
  </si>
  <si>
    <t>I978</t>
  </si>
  <si>
    <t>I979</t>
  </si>
  <si>
    <t>I981</t>
  </si>
  <si>
    <t>I983</t>
  </si>
  <si>
    <t>I984</t>
  </si>
  <si>
    <t>I985</t>
  </si>
  <si>
    <t>I986</t>
  </si>
  <si>
    <t>I987</t>
  </si>
  <si>
    <t>I988</t>
  </si>
  <si>
    <t>I989</t>
  </si>
  <si>
    <t>I990</t>
  </si>
  <si>
    <t>I991</t>
  </si>
  <si>
    <t>I993</t>
  </si>
  <si>
    <t>I994</t>
  </si>
  <si>
    <t>I995</t>
  </si>
  <si>
    <t>I996</t>
  </si>
  <si>
    <t>I997</t>
  </si>
  <si>
    <t>I998</t>
  </si>
  <si>
    <t>I999</t>
  </si>
  <si>
    <t>I1000</t>
  </si>
  <si>
    <t>I1001</t>
  </si>
  <si>
    <t>I1002</t>
  </si>
  <si>
    <t>I1003</t>
  </si>
  <si>
    <t>I1004</t>
  </si>
  <si>
    <t>I1006</t>
  </si>
  <si>
    <t>I1007</t>
  </si>
  <si>
    <t>I1008</t>
  </si>
  <si>
    <t>I1009</t>
  </si>
  <si>
    <t>I1010</t>
  </si>
  <si>
    <t>I1011</t>
  </si>
  <si>
    <t>I1012</t>
  </si>
  <si>
    <t>I1013</t>
  </si>
  <si>
    <t>I1014</t>
  </si>
  <si>
    <t>I1015</t>
  </si>
  <si>
    <t>I1016</t>
  </si>
  <si>
    <t>I1017</t>
  </si>
  <si>
    <t>I1018</t>
  </si>
  <si>
    <t>I1019</t>
  </si>
  <si>
    <t>I1020</t>
  </si>
  <si>
    <t>I1021</t>
  </si>
  <si>
    <t>I1022</t>
  </si>
  <si>
    <t>I1023</t>
  </si>
  <si>
    <t>I1024</t>
  </si>
  <si>
    <t>I1025</t>
  </si>
  <si>
    <t>I1026</t>
  </si>
  <si>
    <t>I1027</t>
  </si>
  <si>
    <t>I1028</t>
  </si>
  <si>
    <t>I1029</t>
  </si>
  <si>
    <t>I1030</t>
  </si>
  <si>
    <t>I1031</t>
  </si>
  <si>
    <t>I1032</t>
  </si>
  <si>
    <t>I1033</t>
  </si>
  <si>
    <t>I1034</t>
  </si>
  <si>
    <t>I1035</t>
  </si>
  <si>
    <t>I1036</t>
  </si>
  <si>
    <t>I1037</t>
  </si>
  <si>
    <t>I1038</t>
  </si>
  <si>
    <t>I1040</t>
  </si>
  <si>
    <t>I1041</t>
  </si>
  <si>
    <t>I1043</t>
  </si>
  <si>
    <t>I1044</t>
  </si>
  <si>
    <t>I1045</t>
  </si>
  <si>
    <t>I1046</t>
  </si>
  <si>
    <t>I1048</t>
  </si>
  <si>
    <t>I1050</t>
  </si>
  <si>
    <t>I1051</t>
  </si>
  <si>
    <t>I1052</t>
  </si>
  <si>
    <t>I1053</t>
  </si>
  <si>
    <t>I1054</t>
  </si>
  <si>
    <t>I1055</t>
  </si>
  <si>
    <t>I1056</t>
  </si>
  <si>
    <t>I1057</t>
  </si>
  <si>
    <t>I1058</t>
  </si>
  <si>
    <t>I1059</t>
  </si>
  <si>
    <t>I1060</t>
  </si>
  <si>
    <t>I1061</t>
  </si>
  <si>
    <t>I1062</t>
  </si>
  <si>
    <t>I1063</t>
  </si>
  <si>
    <t>I1064</t>
  </si>
  <si>
    <t>I1065</t>
  </si>
  <si>
    <t>I1066</t>
  </si>
  <si>
    <t>I1067</t>
  </si>
  <si>
    <t>I1068</t>
  </si>
  <si>
    <t>I1070</t>
  </si>
  <si>
    <t>I1071</t>
  </si>
  <si>
    <t>I1072</t>
  </si>
  <si>
    <t>I1073</t>
  </si>
  <si>
    <t>I1074</t>
  </si>
  <si>
    <t>I1075</t>
  </si>
  <si>
    <t>I1076</t>
  </si>
  <si>
    <t>I1077</t>
  </si>
  <si>
    <t>I1078</t>
  </si>
  <si>
    <t>I1079</t>
  </si>
  <si>
    <t>I1081</t>
  </si>
  <si>
    <t>I1085</t>
  </si>
  <si>
    <t>I1087</t>
  </si>
  <si>
    <t>I1088</t>
  </si>
  <si>
    <t>I1089</t>
  </si>
  <si>
    <t>I1090</t>
  </si>
  <si>
    <t>I1091</t>
  </si>
  <si>
    <t>I1092</t>
  </si>
  <si>
    <t>I1093</t>
  </si>
  <si>
    <t>I1094</t>
  </si>
  <si>
    <t>I1095</t>
  </si>
  <si>
    <t>I1097</t>
  </si>
  <si>
    <t>I1099</t>
  </si>
  <si>
    <t>I1100</t>
  </si>
  <si>
    <t>I1102</t>
  </si>
  <si>
    <t>I1103</t>
  </si>
  <si>
    <t>I1104</t>
  </si>
  <si>
    <t>I1105</t>
  </si>
  <si>
    <t>I1106</t>
  </si>
  <si>
    <t>I1107</t>
  </si>
  <si>
    <t>I1108</t>
  </si>
  <si>
    <t>I1109</t>
  </si>
  <si>
    <t>I1110</t>
  </si>
  <si>
    <t>I1111</t>
  </si>
  <si>
    <t>I1112</t>
  </si>
  <si>
    <t>I1113</t>
  </si>
  <si>
    <t>I1114</t>
  </si>
  <si>
    <t>I1115</t>
  </si>
  <si>
    <t>I1116</t>
  </si>
  <si>
    <t>I1117</t>
  </si>
  <si>
    <t>I1118</t>
  </si>
  <si>
    <t>I1119</t>
  </si>
  <si>
    <t>I1120</t>
  </si>
  <si>
    <t>I1121</t>
  </si>
  <si>
    <t>I1122</t>
  </si>
  <si>
    <t>I1123</t>
  </si>
  <si>
    <t>I1124</t>
  </si>
  <si>
    <t>I1125</t>
  </si>
  <si>
    <t>I1126</t>
  </si>
  <si>
    <t>I1127</t>
  </si>
  <si>
    <t>I1128</t>
  </si>
  <si>
    <t>I1129</t>
  </si>
  <si>
    <t>I1130</t>
  </si>
  <si>
    <t>I1131</t>
  </si>
  <si>
    <t>I1132</t>
  </si>
  <si>
    <t>I1133</t>
  </si>
  <si>
    <t>I1134</t>
  </si>
  <si>
    <t>I1135</t>
  </si>
  <si>
    <t>I1137</t>
  </si>
  <si>
    <t>I1138</t>
  </si>
  <si>
    <t>I1139</t>
  </si>
  <si>
    <t>I1140</t>
  </si>
  <si>
    <t>I1141</t>
  </si>
  <si>
    <t>I1142</t>
  </si>
  <si>
    <t>I1143</t>
  </si>
  <si>
    <t>I1144</t>
  </si>
  <si>
    <t>I1145</t>
  </si>
  <si>
    <t>I1146</t>
  </si>
  <si>
    <t>I1147</t>
  </si>
  <si>
    <t>I1148</t>
  </si>
  <si>
    <t>I1149</t>
  </si>
  <si>
    <t>I1150</t>
  </si>
  <si>
    <t>I1151</t>
  </si>
  <si>
    <t>I1152</t>
  </si>
  <si>
    <t>I1153</t>
  </si>
  <si>
    <t>I1154</t>
  </si>
  <si>
    <t>I1155</t>
  </si>
  <si>
    <t>I1156</t>
  </si>
  <si>
    <t>I1157</t>
  </si>
  <si>
    <t>I1158</t>
  </si>
  <si>
    <t>I1159</t>
  </si>
  <si>
    <t>I1160</t>
  </si>
  <si>
    <t>I1161</t>
  </si>
  <si>
    <t>I1162</t>
  </si>
  <si>
    <t>I1163</t>
  </si>
  <si>
    <t>I1164</t>
  </si>
  <si>
    <t>I1165</t>
  </si>
  <si>
    <t>I1166</t>
  </si>
  <si>
    <t>I1167</t>
  </si>
  <si>
    <t>I1168</t>
  </si>
  <si>
    <t>I1169</t>
  </si>
  <si>
    <t>I1170</t>
  </si>
  <si>
    <t>I1171</t>
  </si>
  <si>
    <t>I1172</t>
  </si>
  <si>
    <t>I1173</t>
  </si>
  <si>
    <t>I1174</t>
  </si>
  <si>
    <t>I1175</t>
  </si>
  <si>
    <t>I1176</t>
  </si>
  <si>
    <t>I1177</t>
  </si>
  <si>
    <t>I1178</t>
  </si>
  <si>
    <t>I1179</t>
  </si>
  <si>
    <t>I1180</t>
  </si>
  <si>
    <t>I1181</t>
  </si>
  <si>
    <t>I1182</t>
  </si>
  <si>
    <t>I1183</t>
  </si>
  <si>
    <t>I1184</t>
  </si>
  <si>
    <t>I1185</t>
  </si>
  <si>
    <t>I1186</t>
  </si>
  <si>
    <t>I1136</t>
  </si>
  <si>
    <t>I574</t>
  </si>
  <si>
    <t>I575</t>
  </si>
  <si>
    <t>I576</t>
  </si>
  <si>
    <t>I577</t>
  </si>
  <si>
    <t>I578</t>
  </si>
  <si>
    <t>I579</t>
  </si>
  <si>
    <t>I580</t>
  </si>
  <si>
    <t>I581</t>
  </si>
  <si>
    <t>I583</t>
  </si>
  <si>
    <t>I584</t>
  </si>
  <si>
    <t>I588</t>
  </si>
  <si>
    <t>I591</t>
  </si>
  <si>
    <t>I592</t>
  </si>
  <si>
    <t>I593</t>
  </si>
  <si>
    <t>I594</t>
  </si>
  <si>
    <t>I596</t>
  </si>
  <si>
    <t>I597</t>
  </si>
  <si>
    <t>I598</t>
  </si>
  <si>
    <t>I600</t>
  </si>
  <si>
    <t>I601</t>
  </si>
  <si>
    <t>I602</t>
  </si>
  <si>
    <t>I603</t>
  </si>
  <si>
    <t>I604</t>
  </si>
  <si>
    <t>I609</t>
  </si>
  <si>
    <t>I610</t>
  </si>
  <si>
    <t>I611</t>
  </si>
  <si>
    <t>I612</t>
  </si>
  <si>
    <t>I613</t>
  </si>
  <si>
    <t>I614</t>
  </si>
  <si>
    <t>I615</t>
  </si>
  <si>
    <t>I616</t>
  </si>
  <si>
    <t>I617</t>
  </si>
  <si>
    <t>I618</t>
  </si>
  <si>
    <t>I619</t>
  </si>
  <si>
    <t>I621</t>
  </si>
  <si>
    <t>I622</t>
  </si>
  <si>
    <t>I623</t>
  </si>
  <si>
    <t>I624</t>
  </si>
  <si>
    <t>I625</t>
  </si>
  <si>
    <t>I626</t>
  </si>
  <si>
    <t>I627</t>
  </si>
  <si>
    <t>I628</t>
  </si>
  <si>
    <t>I629</t>
  </si>
  <si>
    <t>I631</t>
  </si>
  <si>
    <t>I571</t>
  </si>
  <si>
    <t>I632</t>
  </si>
  <si>
    <t>I633</t>
  </si>
  <si>
    <t>I634</t>
  </si>
  <si>
    <t>I635</t>
  </si>
  <si>
    <t>I636</t>
  </si>
  <si>
    <t>I637</t>
  </si>
  <si>
    <t>I638</t>
  </si>
  <si>
    <t>I641</t>
  </si>
  <si>
    <t>I646</t>
  </si>
  <si>
    <t>I647</t>
  </si>
  <si>
    <t>I648</t>
  </si>
  <si>
    <t>I649</t>
  </si>
  <si>
    <t>I650</t>
  </si>
  <si>
    <t>I652</t>
  </si>
  <si>
    <t>I659</t>
  </si>
  <si>
    <t>I660</t>
  </si>
  <si>
    <t>I661</t>
  </si>
  <si>
    <t>I662</t>
  </si>
  <si>
    <t>I663</t>
  </si>
  <si>
    <t>I664</t>
  </si>
  <si>
    <t>I665</t>
  </si>
  <si>
    <t>I666</t>
  </si>
  <si>
    <t>I668</t>
  </si>
  <si>
    <t>I669</t>
  </si>
  <si>
    <t>I670</t>
  </si>
  <si>
    <t>I671</t>
  </si>
  <si>
    <t>I672</t>
  </si>
  <si>
    <t>I673</t>
  </si>
  <si>
    <t>I674</t>
  </si>
  <si>
    <t>I676</t>
  </si>
  <si>
    <t>I677</t>
  </si>
  <si>
    <t>I679</t>
  </si>
  <si>
    <t>I680</t>
  </si>
  <si>
    <t>I681</t>
  </si>
  <si>
    <t>I682</t>
  </si>
  <si>
    <t>I683</t>
  </si>
  <si>
    <t>I684</t>
  </si>
  <si>
    <t>I685</t>
  </si>
  <si>
    <t>I1400</t>
  </si>
  <si>
    <t>I1401</t>
  </si>
  <si>
    <t>I1402</t>
  </si>
  <si>
    <t>I1403</t>
  </si>
  <si>
    <t>I1404</t>
  </si>
  <si>
    <t>I1405</t>
  </si>
  <si>
    <t>I1406</t>
  </si>
  <si>
    <t>I1407</t>
  </si>
  <si>
    <t>I1408</t>
  </si>
  <si>
    <t>I1409</t>
  </si>
  <si>
    <t>I1410</t>
  </si>
  <si>
    <t>I1411</t>
  </si>
  <si>
    <t>I1412</t>
  </si>
  <si>
    <t>I1413</t>
  </si>
  <si>
    <t>I1414</t>
  </si>
  <si>
    <t>I1415</t>
  </si>
  <si>
    <t>I1416</t>
  </si>
  <si>
    <t>I1417</t>
  </si>
  <si>
    <t>I1418</t>
  </si>
  <si>
    <t>I1419</t>
  </si>
  <si>
    <t>I1420</t>
  </si>
  <si>
    <t>I1421</t>
  </si>
  <si>
    <t>I1422</t>
  </si>
  <si>
    <t>I1423</t>
  </si>
  <si>
    <t>I1424</t>
  </si>
  <si>
    <t>I1425</t>
  </si>
  <si>
    <t>I1426</t>
  </si>
  <si>
    <t>I1427</t>
  </si>
  <si>
    <t>I1428</t>
  </si>
  <si>
    <t>I1429</t>
  </si>
  <si>
    <t>I1430</t>
  </si>
  <si>
    <t>I1431</t>
  </si>
  <si>
    <t>I1432</t>
  </si>
  <si>
    <t>I1433</t>
  </si>
  <si>
    <t>I1434</t>
  </si>
  <si>
    <t>I1435</t>
  </si>
  <si>
    <t>I1436</t>
  </si>
  <si>
    <t>I1437</t>
  </si>
  <si>
    <t>I1438</t>
  </si>
  <si>
    <t>I1439</t>
  </si>
  <si>
    <t>I1440</t>
  </si>
  <si>
    <t>I1441</t>
  </si>
  <si>
    <t>I1442</t>
  </si>
  <si>
    <t>I1443</t>
  </si>
  <si>
    <t>I1444</t>
  </si>
  <si>
    <t>I1445</t>
  </si>
  <si>
    <t>I1446</t>
  </si>
  <si>
    <t>I1447</t>
  </si>
  <si>
    <t>I1448</t>
  </si>
  <si>
    <t>I1449</t>
  </si>
  <si>
    <t>I1450</t>
  </si>
  <si>
    <t>I1451</t>
  </si>
  <si>
    <t>I1452</t>
  </si>
  <si>
    <t>I1453</t>
  </si>
  <si>
    <t>I1454</t>
  </si>
  <si>
    <t>I1455</t>
  </si>
  <si>
    <t>I1456</t>
  </si>
  <si>
    <t>I1457</t>
  </si>
  <si>
    <t>I1458</t>
  </si>
  <si>
    <t>I1459</t>
  </si>
  <si>
    <t>I1460</t>
  </si>
  <si>
    <t>I1461</t>
  </si>
  <si>
    <t>I1462</t>
  </si>
  <si>
    <t>I1463</t>
  </si>
  <si>
    <t>I1464</t>
  </si>
  <si>
    <t>I1465</t>
  </si>
  <si>
    <t>I1466</t>
  </si>
  <si>
    <t>I1467</t>
  </si>
  <si>
    <t>I1468</t>
  </si>
  <si>
    <t>I1469</t>
  </si>
  <si>
    <t>I1470</t>
  </si>
  <si>
    <t>I1471</t>
  </si>
  <si>
    <t>I1472</t>
  </si>
  <si>
    <t>I1473</t>
  </si>
  <si>
    <t>I1474</t>
  </si>
  <si>
    <t>I1475</t>
  </si>
  <si>
    <t>I1476</t>
  </si>
  <si>
    <t>I1477</t>
  </si>
  <si>
    <t>I1478</t>
  </si>
  <si>
    <t>I1479</t>
  </si>
  <si>
    <t>I1480</t>
  </si>
  <si>
    <t>I1481</t>
  </si>
  <si>
    <t>I1482</t>
  </si>
  <si>
    <t>I1483</t>
  </si>
  <si>
    <t>I1484</t>
  </si>
  <si>
    <t>I1485</t>
  </si>
  <si>
    <t>I1486</t>
  </si>
  <si>
    <t>I1487</t>
  </si>
  <si>
    <t>I1488</t>
  </si>
  <si>
    <t>I1489</t>
  </si>
  <si>
    <t>I1490</t>
  </si>
  <si>
    <t>I1491</t>
  </si>
  <si>
    <t>I1492</t>
  </si>
  <si>
    <t>I1493</t>
  </si>
  <si>
    <t>I1494</t>
  </si>
  <si>
    <t>I1495</t>
  </si>
  <si>
    <t>I1496</t>
  </si>
  <si>
    <t>I1497</t>
  </si>
  <si>
    <t>I1498</t>
  </si>
  <si>
    <t>I1499</t>
  </si>
  <si>
    <t>I1500</t>
  </si>
  <si>
    <t>I1501</t>
  </si>
  <si>
    <t>I1502</t>
  </si>
  <si>
    <t>I1503</t>
  </si>
  <si>
    <t>I1504</t>
  </si>
  <si>
    <t>I1505</t>
  </si>
  <si>
    <t>I1506</t>
  </si>
  <si>
    <t>I1507</t>
  </si>
  <si>
    <t>I1508</t>
  </si>
  <si>
    <t>I1509</t>
  </si>
  <si>
    <t>I1510</t>
  </si>
  <si>
    <t>I1511</t>
  </si>
  <si>
    <t>I1512</t>
  </si>
  <si>
    <t>I1513</t>
  </si>
  <si>
    <t>I1514</t>
  </si>
  <si>
    <t>I1515</t>
  </si>
  <si>
    <t>I1516</t>
  </si>
  <si>
    <t>I1517</t>
  </si>
  <si>
    <t>I1518</t>
  </si>
  <si>
    <t>I1519</t>
  </si>
  <si>
    <t>I1520</t>
  </si>
  <si>
    <t>I1521</t>
  </si>
  <si>
    <t>I1522</t>
  </si>
  <si>
    <t>I1523</t>
  </si>
  <si>
    <t>I1524</t>
  </si>
  <si>
    <t>I1525</t>
  </si>
  <si>
    <t>I1526</t>
  </si>
  <si>
    <t>I1527</t>
  </si>
  <si>
    <t>I1528</t>
  </si>
  <si>
    <t>I1529</t>
  </si>
  <si>
    <t>I1530</t>
  </si>
  <si>
    <t>I1531</t>
  </si>
  <si>
    <t>I1532</t>
  </si>
  <si>
    <t>I1533</t>
  </si>
  <si>
    <t>I1534</t>
  </si>
  <si>
    <t>I1535</t>
  </si>
  <si>
    <t>I1536</t>
  </si>
  <si>
    <t>I1537</t>
  </si>
  <si>
    <t>I1538</t>
  </si>
  <si>
    <t>I1541</t>
  </si>
  <si>
    <t>I1542</t>
  </si>
  <si>
    <t>I1543</t>
  </si>
  <si>
    <t>I1546</t>
  </si>
  <si>
    <t>I1547</t>
  </si>
  <si>
    <t>I1549</t>
  </si>
  <si>
    <t>I1550</t>
  </si>
  <si>
    <t>I1618</t>
  </si>
  <si>
    <t>I1619</t>
  </si>
  <si>
    <t>I1620</t>
  </si>
  <si>
    <t>I1615</t>
  </si>
  <si>
    <t>I1567</t>
  </si>
  <si>
    <t>I1568</t>
  </si>
  <si>
    <t>I1569</t>
  </si>
  <si>
    <t>I1570</t>
  </si>
  <si>
    <t>I1571</t>
  </si>
  <si>
    <t>I1572</t>
  </si>
  <si>
    <t>I1573</t>
  </si>
  <si>
    <t>I1574</t>
  </si>
  <si>
    <t>I1575</t>
  </si>
  <si>
    <t>I1577</t>
  </si>
  <si>
    <t>I1578</t>
  </si>
  <si>
    <t>I1579</t>
  </si>
  <si>
    <t>I1580</t>
  </si>
  <si>
    <t>I1581</t>
  </si>
  <si>
    <t>I1582</t>
  </si>
  <si>
    <t>I1583</t>
  </si>
  <si>
    <t>I1584</t>
  </si>
  <si>
    <t>I1585</t>
  </si>
  <si>
    <t>I1586</t>
  </si>
  <si>
    <t>I1587</t>
  </si>
  <si>
    <t>I1599</t>
  </si>
  <si>
    <t>I1602</t>
  </si>
  <si>
    <t>I1603</t>
  </si>
  <si>
    <t>I1604</t>
  </si>
  <si>
    <t>I1605</t>
  </si>
  <si>
    <t>I1606</t>
  </si>
  <si>
    <t>I1607</t>
  </si>
  <si>
    <t>I1608</t>
  </si>
  <si>
    <t>I1609</t>
  </si>
  <si>
    <t>I1610</t>
  </si>
  <si>
    <t>I1611</t>
  </si>
  <si>
    <t>I1551</t>
  </si>
  <si>
    <t>I1552</t>
  </si>
  <si>
    <t>I1553</t>
  </si>
  <si>
    <t>I1554</t>
  </si>
  <si>
    <t>I1555</t>
  </si>
  <si>
    <t>I1557</t>
  </si>
  <si>
    <t>I1558</t>
  </si>
  <si>
    <t>I1559</t>
  </si>
  <si>
    <t>I1560</t>
  </si>
  <si>
    <t>I1561</t>
  </si>
  <si>
    <t>I1562</t>
  </si>
  <si>
    <t>I1564</t>
  </si>
  <si>
    <t>I1565</t>
  </si>
  <si>
    <t>I1566</t>
  </si>
  <si>
    <t>I1621</t>
  </si>
  <si>
    <t>I1616</t>
  </si>
  <si>
    <t>I1614</t>
  </si>
  <si>
    <t>I1308</t>
  </si>
  <si>
    <t>I1309</t>
  </si>
  <si>
    <t>I1310</t>
  </si>
  <si>
    <t>I1311</t>
  </si>
  <si>
    <t>I1312</t>
  </si>
  <si>
    <t>I1313</t>
  </si>
  <si>
    <t>I1314</t>
  </si>
  <si>
    <t>I1315</t>
  </si>
  <si>
    <t>I1316</t>
  </si>
  <si>
    <t>I1317</t>
  </si>
  <si>
    <t>I1318</t>
  </si>
  <si>
    <t>I1319</t>
  </si>
  <si>
    <t>I1320</t>
  </si>
  <si>
    <t>I1321</t>
  </si>
  <si>
    <t>I1322</t>
  </si>
  <si>
    <t>I1323</t>
  </si>
  <si>
    <t>I1324</t>
  </si>
  <si>
    <t>I1325</t>
  </si>
  <si>
    <t>I1326</t>
  </si>
  <si>
    <t>I1327</t>
  </si>
  <si>
    <t>I1328</t>
  </si>
  <si>
    <t>I1329</t>
  </si>
  <si>
    <t>I1330</t>
  </si>
  <si>
    <t>I1331</t>
  </si>
  <si>
    <t>I1332</t>
  </si>
  <si>
    <t>I1333</t>
  </si>
  <si>
    <t>I1334</t>
  </si>
  <si>
    <t>I1335</t>
  </si>
  <si>
    <t>I1336</t>
  </si>
  <si>
    <t>I1337</t>
  </si>
  <si>
    <t>I1338</t>
  </si>
  <si>
    <t>I1339</t>
  </si>
  <si>
    <t>I1340</t>
  </si>
  <si>
    <t>I1341</t>
  </si>
  <si>
    <t>I1342</t>
  </si>
  <si>
    <t>I1343</t>
  </si>
  <si>
    <t>I1344</t>
  </si>
  <si>
    <t>I1345</t>
  </si>
  <si>
    <t>I1346</t>
  </si>
  <si>
    <t>I1347</t>
  </si>
  <si>
    <t>I1348</t>
  </si>
  <si>
    <t>I1349</t>
  </si>
  <si>
    <t>I1350</t>
  </si>
  <si>
    <t>I1351</t>
  </si>
  <si>
    <t>I1352</t>
  </si>
  <si>
    <t>I1353</t>
  </si>
  <si>
    <t>I1354</t>
  </si>
  <si>
    <t>I1355</t>
  </si>
  <si>
    <t>I1356</t>
  </si>
  <si>
    <t>I1357</t>
  </si>
  <si>
    <t>I1358</t>
  </si>
  <si>
    <t>I1359</t>
  </si>
  <si>
    <t>I1360</t>
  </si>
  <si>
    <t>I1361</t>
  </si>
  <si>
    <t>I1362</t>
  </si>
  <si>
    <t>I1363</t>
  </si>
  <si>
    <t>I1364</t>
  </si>
  <si>
    <t>I1365</t>
  </si>
  <si>
    <t>I1366</t>
  </si>
  <si>
    <t>I1367</t>
  </si>
  <si>
    <t>I1368</t>
  </si>
  <si>
    <t>I1369</t>
  </si>
  <si>
    <t>I1370</t>
  </si>
  <si>
    <t>I1376</t>
  </si>
  <si>
    <t>I1377</t>
  </si>
  <si>
    <t>I1378</t>
  </si>
  <si>
    <t>I1379</t>
  </si>
  <si>
    <t>I1380</t>
  </si>
  <si>
    <t>I1381</t>
  </si>
  <si>
    <t>I1382</t>
  </si>
  <si>
    <t>I1383</t>
  </si>
  <si>
    <t>I1384</t>
  </si>
  <si>
    <t>I1385</t>
  </si>
  <si>
    <t>I1371</t>
  </si>
  <si>
    <t>I1372</t>
  </si>
  <si>
    <t>I1373</t>
  </si>
  <si>
    <t>I1374</t>
  </si>
  <si>
    <t>I1375</t>
  </si>
  <si>
    <t>I1386</t>
  </si>
  <si>
    <t>I1387</t>
  </si>
  <si>
    <t>I1388</t>
  </si>
  <si>
    <t>I1389</t>
  </si>
  <si>
    <t>I1390</t>
  </si>
  <si>
    <t>I1391</t>
  </si>
  <si>
    <t>I1392</t>
  </si>
  <si>
    <t>I1393</t>
  </si>
  <si>
    <t>I1394</t>
  </si>
  <si>
    <t>I1395</t>
  </si>
  <si>
    <t>I1396</t>
  </si>
  <si>
    <t>I1397</t>
  </si>
  <si>
    <t>I1398</t>
  </si>
  <si>
    <t>I1399</t>
  </si>
  <si>
    <t>I135</t>
  </si>
  <si>
    <t>I136</t>
  </si>
  <si>
    <t>I137</t>
  </si>
  <si>
    <t>I140</t>
  </si>
  <si>
    <t>I141</t>
  </si>
  <si>
    <t>I142</t>
  </si>
  <si>
    <t>I143</t>
  </si>
  <si>
    <t>I144</t>
  </si>
  <si>
    <t>I146</t>
  </si>
  <si>
    <t>I147</t>
  </si>
  <si>
    <t>I148</t>
  </si>
  <si>
    <t>I150</t>
  </si>
  <si>
    <t>I151</t>
  </si>
  <si>
    <t>I153</t>
  </si>
  <si>
    <t>I154</t>
  </si>
  <si>
    <t>I155</t>
  </si>
  <si>
    <t>I156</t>
  </si>
  <si>
    <t>I157</t>
  </si>
  <si>
    <t>I158</t>
  </si>
  <si>
    <t>I159</t>
  </si>
  <si>
    <t>I161</t>
  </si>
  <si>
    <t>I164</t>
  </si>
  <si>
    <t>I165</t>
  </si>
  <si>
    <t>I166</t>
  </si>
  <si>
    <t>I167</t>
  </si>
  <si>
    <t>I169</t>
  </si>
  <si>
    <t>I170</t>
  </si>
  <si>
    <t>I171</t>
  </si>
  <si>
    <t>I172</t>
  </si>
  <si>
    <t>I173</t>
  </si>
  <si>
    <t>I174</t>
  </si>
  <si>
    <t>I175</t>
  </si>
  <si>
    <t>I176</t>
  </si>
  <si>
    <t>I177</t>
  </si>
  <si>
    <t>I178</t>
  </si>
  <si>
    <t>I179</t>
  </si>
  <si>
    <t>I180</t>
  </si>
  <si>
    <t>I181</t>
  </si>
  <si>
    <t>I182</t>
  </si>
  <si>
    <t>I183</t>
  </si>
  <si>
    <t>I184</t>
  </si>
  <si>
    <t>I185</t>
  </si>
  <si>
    <t>I186</t>
  </si>
  <si>
    <t>I187</t>
  </si>
  <si>
    <t>I188</t>
  </si>
  <si>
    <t>I189</t>
  </si>
  <si>
    <t>I190</t>
  </si>
  <si>
    <t>I385</t>
  </si>
  <si>
    <t>I388</t>
  </si>
  <si>
    <t>I390</t>
  </si>
  <si>
    <t>I391</t>
  </si>
  <si>
    <t>I392</t>
  </si>
  <si>
    <t>I393</t>
  </si>
  <si>
    <t>I394</t>
  </si>
  <si>
    <t>I395</t>
  </si>
  <si>
    <t>I396</t>
  </si>
  <si>
    <t>I397</t>
  </si>
  <si>
    <t>I398</t>
  </si>
  <si>
    <t>I399</t>
  </si>
  <si>
    <t>I400</t>
  </si>
  <si>
    <t>I401</t>
  </si>
  <si>
    <t>I402</t>
  </si>
  <si>
    <t>I403</t>
  </si>
  <si>
    <t>I404</t>
  </si>
  <si>
    <t>I405</t>
  </si>
  <si>
    <t>I406</t>
  </si>
  <si>
    <t>I407</t>
  </si>
  <si>
    <t>I408</t>
  </si>
  <si>
    <t>I409</t>
  </si>
  <si>
    <t>I411</t>
  </si>
  <si>
    <t>I413</t>
  </si>
  <si>
    <t>I414</t>
  </si>
  <si>
    <t>I416</t>
  </si>
  <si>
    <t>I417</t>
  </si>
  <si>
    <t>I418</t>
  </si>
  <si>
    <t>I420</t>
  </si>
  <si>
    <t>I421</t>
  </si>
  <si>
    <t>I422</t>
  </si>
  <si>
    <t>I423</t>
  </si>
  <si>
    <t>I424</t>
  </si>
  <si>
    <t>I425</t>
  </si>
  <si>
    <t>I426</t>
  </si>
  <si>
    <t>I427</t>
  </si>
  <si>
    <t>I428</t>
  </si>
  <si>
    <t>I429</t>
  </si>
  <si>
    <t>I430</t>
  </si>
  <si>
    <t>I431</t>
  </si>
  <si>
    <t>I432</t>
  </si>
  <si>
    <t>I433</t>
  </si>
  <si>
    <t>I434</t>
  </si>
  <si>
    <t>I435</t>
  </si>
  <si>
    <t>I437</t>
  </si>
  <si>
    <t>I438</t>
  </si>
  <si>
    <t>I439</t>
  </si>
  <si>
    <t>I440</t>
  </si>
  <si>
    <t>I441</t>
  </si>
  <si>
    <t>I442</t>
  </si>
  <si>
    <t>I443</t>
  </si>
  <si>
    <t>I444</t>
  </si>
  <si>
    <t>I445</t>
  </si>
  <si>
    <t>I446</t>
  </si>
  <si>
    <t>I447</t>
  </si>
  <si>
    <t>I448</t>
  </si>
  <si>
    <t>I449</t>
  </si>
  <si>
    <t>I450</t>
  </si>
  <si>
    <t>I451</t>
  </si>
  <si>
    <t>I452</t>
  </si>
  <si>
    <t>I453</t>
  </si>
  <si>
    <t>I454</t>
  </si>
  <si>
    <t>I455</t>
  </si>
  <si>
    <t>I456</t>
  </si>
  <si>
    <t>I457</t>
  </si>
  <si>
    <t>I458</t>
  </si>
  <si>
    <t>I459</t>
  </si>
  <si>
    <t>I461</t>
  </si>
  <si>
    <t>I463</t>
  </si>
  <si>
    <t>I464</t>
  </si>
  <si>
    <t>I465</t>
  </si>
  <si>
    <t>I466</t>
  </si>
  <si>
    <t>I467</t>
  </si>
  <si>
    <t>I468</t>
  </si>
  <si>
    <t>I469</t>
  </si>
  <si>
    <t>I470</t>
  </si>
  <si>
    <t>I471</t>
  </si>
  <si>
    <t>I472</t>
  </si>
  <si>
    <t>I473</t>
  </si>
  <si>
    <t>I474</t>
  </si>
  <si>
    <t>I475</t>
  </si>
  <si>
    <t>I476</t>
  </si>
  <si>
    <t>I478</t>
  </si>
  <si>
    <t>I479</t>
  </si>
  <si>
    <t>I480</t>
  </si>
  <si>
    <t>I481</t>
  </si>
  <si>
    <t>I482</t>
  </si>
  <si>
    <t>I483</t>
  </si>
  <si>
    <t>I484</t>
  </si>
  <si>
    <t>I485</t>
  </si>
  <si>
    <t>I486</t>
  </si>
  <si>
    <t>I487</t>
  </si>
  <si>
    <t>I488</t>
  </si>
  <si>
    <t>I491</t>
  </si>
  <si>
    <t>I492</t>
  </si>
  <si>
    <t>I493</t>
  </si>
  <si>
    <t>I494</t>
  </si>
  <si>
    <t>I495</t>
  </si>
  <si>
    <t>I497</t>
  </si>
  <si>
    <t>I498</t>
  </si>
  <si>
    <t>I499</t>
  </si>
  <si>
    <t>I500</t>
  </si>
  <si>
    <t>I501</t>
  </si>
  <si>
    <t>I502</t>
  </si>
  <si>
    <t>I503</t>
  </si>
  <si>
    <t>I504</t>
  </si>
  <si>
    <t>I505</t>
  </si>
  <si>
    <t>I506</t>
  </si>
  <si>
    <t>I507</t>
  </si>
  <si>
    <t>I508</t>
  </si>
  <si>
    <t>I509</t>
  </si>
  <si>
    <t>I510</t>
  </si>
  <si>
    <t>I511</t>
  </si>
  <si>
    <t>I512</t>
  </si>
  <si>
    <t>I513</t>
  </si>
  <si>
    <t>I515</t>
  </si>
  <si>
    <t>I516</t>
  </si>
  <si>
    <t>I517</t>
  </si>
  <si>
    <t>I518</t>
  </si>
  <si>
    <t>I519</t>
  </si>
  <si>
    <t>I521</t>
  </si>
  <si>
    <t>I523</t>
  </si>
  <si>
    <t>I524</t>
  </si>
  <si>
    <t>I525</t>
  </si>
  <si>
    <t>I526</t>
  </si>
  <si>
    <t>I527</t>
  </si>
  <si>
    <t>I528</t>
  </si>
  <si>
    <t>I529</t>
  </si>
  <si>
    <t>I530</t>
  </si>
  <si>
    <t>I531</t>
  </si>
  <si>
    <t>I532</t>
  </si>
  <si>
    <t>I533</t>
  </si>
  <si>
    <t>I534</t>
  </si>
  <si>
    <t>I535</t>
  </si>
  <si>
    <t>I536</t>
  </si>
  <si>
    <t>I539</t>
  </si>
  <si>
    <t>I540</t>
  </si>
  <si>
    <t>I541</t>
  </si>
  <si>
    <t>I542</t>
  </si>
  <si>
    <t>I543</t>
  </si>
  <si>
    <t>I544</t>
  </si>
  <si>
    <t>I545</t>
  </si>
  <si>
    <t>I546</t>
  </si>
  <si>
    <t>I547</t>
  </si>
  <si>
    <t>I548</t>
  </si>
  <si>
    <t>I549</t>
  </si>
  <si>
    <t>I550</t>
  </si>
  <si>
    <t>I551</t>
  </si>
  <si>
    <t>I553</t>
  </si>
  <si>
    <t>I554</t>
  </si>
  <si>
    <t>I555</t>
  </si>
  <si>
    <t>I556</t>
  </si>
  <si>
    <t>I557</t>
  </si>
  <si>
    <t>I558</t>
  </si>
  <si>
    <t>I559</t>
  </si>
  <si>
    <t>I561</t>
  </si>
  <si>
    <t>I562</t>
  </si>
  <si>
    <t>I563</t>
  </si>
  <si>
    <t>I564</t>
  </si>
  <si>
    <t>I565</t>
  </si>
  <si>
    <t>I566</t>
  </si>
  <si>
    <t>I567</t>
  </si>
  <si>
    <t>I568</t>
  </si>
  <si>
    <t>I569</t>
  </si>
  <si>
    <t>I489</t>
  </si>
  <si>
    <t>I191</t>
  </si>
  <si>
    <t>I192</t>
  </si>
  <si>
    <t>I193</t>
  </si>
  <si>
    <t>I194</t>
  </si>
  <si>
    <t>I196</t>
  </si>
  <si>
    <t>I197</t>
  </si>
  <si>
    <t>I200</t>
  </si>
  <si>
    <t>I201</t>
  </si>
  <si>
    <t>I202</t>
  </si>
  <si>
    <t>I203</t>
  </si>
  <si>
    <t>I204</t>
  </si>
  <si>
    <t>I205</t>
  </si>
  <si>
    <t>I207</t>
  </si>
  <si>
    <t>I208</t>
  </si>
  <si>
    <t>I209</t>
  </si>
  <si>
    <t>I210</t>
  </si>
  <si>
    <t>I211</t>
  </si>
  <si>
    <t>I212</t>
  </si>
  <si>
    <t>I214</t>
  </si>
  <si>
    <t>I216</t>
  </si>
  <si>
    <t>I218</t>
  </si>
  <si>
    <t>I220</t>
  </si>
  <si>
    <t>I224</t>
  </si>
  <si>
    <t>I226</t>
  </si>
  <si>
    <t>I228</t>
  </si>
  <si>
    <t>I229</t>
  </si>
  <si>
    <t>I230</t>
  </si>
  <si>
    <t>I231</t>
  </si>
  <si>
    <t>I233</t>
  </si>
  <si>
    <t>I234</t>
  </si>
  <si>
    <t>I236</t>
  </si>
  <si>
    <t>I237</t>
  </si>
  <si>
    <t>I238</t>
  </si>
  <si>
    <t>I239</t>
  </si>
  <si>
    <t>I240</t>
  </si>
  <si>
    <t>I241</t>
  </si>
  <si>
    <t>I243</t>
  </si>
  <si>
    <t>I245</t>
  </si>
  <si>
    <t>I253</t>
  </si>
  <si>
    <t>I254</t>
  </si>
  <si>
    <t>I255</t>
  </si>
  <si>
    <t>I256</t>
  </si>
  <si>
    <t>I257</t>
  </si>
  <si>
    <t>I258</t>
  </si>
  <si>
    <t>I259</t>
  </si>
  <si>
    <t>I260</t>
  </si>
  <si>
    <t>I261</t>
  </si>
  <si>
    <t>I262</t>
  </si>
  <si>
    <t>I263</t>
  </si>
  <si>
    <t>I264</t>
  </si>
  <si>
    <t>I265</t>
  </si>
  <si>
    <t>I266</t>
  </si>
  <si>
    <t>I267</t>
  </si>
  <si>
    <t>I269</t>
  </si>
  <si>
    <t>I270</t>
  </si>
  <si>
    <t>I271</t>
  </si>
  <si>
    <t>I272</t>
  </si>
  <si>
    <t>I273</t>
  </si>
  <si>
    <t>I274</t>
  </si>
  <si>
    <t>I275</t>
  </si>
  <si>
    <t>I276</t>
  </si>
  <si>
    <t>I277</t>
  </si>
  <si>
    <t>I278</t>
  </si>
  <si>
    <t>I279</t>
  </si>
  <si>
    <t>I280</t>
  </si>
  <si>
    <t>I281</t>
  </si>
  <si>
    <t>I282</t>
  </si>
  <si>
    <t>I283</t>
  </si>
  <si>
    <t>I284</t>
  </si>
  <si>
    <t>I285</t>
  </si>
  <si>
    <t>I286</t>
  </si>
  <si>
    <t>I287</t>
  </si>
  <si>
    <t>I288</t>
  </si>
  <si>
    <t>I289</t>
  </si>
  <si>
    <t>I290</t>
  </si>
  <si>
    <t>I291</t>
  </si>
  <si>
    <t>I292</t>
  </si>
  <si>
    <t>I293</t>
  </si>
  <si>
    <t>I295</t>
  </si>
  <si>
    <t>I296</t>
  </si>
  <si>
    <t>I297</t>
  </si>
  <si>
    <t>I298</t>
  </si>
  <si>
    <t>I299</t>
  </si>
  <si>
    <t>I300</t>
  </si>
  <si>
    <t>I301</t>
  </si>
  <si>
    <t>I302</t>
  </si>
  <si>
    <t>I307</t>
  </si>
  <si>
    <t>I308</t>
  </si>
  <si>
    <t>I309</t>
  </si>
  <si>
    <t>I310</t>
  </si>
  <si>
    <t>I311</t>
  </si>
  <si>
    <t>I312</t>
  </si>
  <si>
    <t>I313</t>
  </si>
  <si>
    <t>I314</t>
  </si>
  <si>
    <t>I315</t>
  </si>
  <si>
    <t>I316</t>
  </si>
  <si>
    <t>I317</t>
  </si>
  <si>
    <t>I318</t>
  </si>
  <si>
    <t>I319</t>
  </si>
  <si>
    <t>I320</t>
  </si>
  <si>
    <t>I321</t>
  </si>
  <si>
    <t>I322</t>
  </si>
  <si>
    <t>I323</t>
  </si>
  <si>
    <t>I324</t>
  </si>
  <si>
    <t>I325</t>
  </si>
  <si>
    <t>I326</t>
  </si>
  <si>
    <t>I327</t>
  </si>
  <si>
    <t>I328</t>
  </si>
  <si>
    <t>I329</t>
  </si>
  <si>
    <t>I334</t>
  </si>
  <si>
    <t>I336</t>
  </si>
  <si>
    <t>I337</t>
  </si>
  <si>
    <t>I338</t>
  </si>
  <si>
    <t>I339</t>
  </si>
  <si>
    <t>I340</t>
  </si>
  <si>
    <t>I341</t>
  </si>
  <si>
    <t>I342</t>
  </si>
  <si>
    <t>I343</t>
  </si>
  <si>
    <t>I344</t>
  </si>
  <si>
    <t>I345</t>
  </si>
  <si>
    <t>I346</t>
  </si>
  <si>
    <t>I348</t>
  </si>
  <si>
    <t>I349</t>
  </si>
  <si>
    <t>I350</t>
  </si>
  <si>
    <t>I351</t>
  </si>
  <si>
    <t>I352</t>
  </si>
  <si>
    <t>I353</t>
  </si>
  <si>
    <t>I354</t>
  </si>
  <si>
    <t>I355</t>
  </si>
  <si>
    <t>I356</t>
  </si>
  <si>
    <t>I357</t>
  </si>
  <si>
    <t>I330</t>
  </si>
  <si>
    <t>I331</t>
  </si>
  <si>
    <t>I358</t>
  </si>
  <si>
    <t>I363</t>
  </si>
  <si>
    <t>I366</t>
  </si>
  <si>
    <t>I367</t>
  </si>
  <si>
    <t>I369</t>
  </si>
  <si>
    <t>I372</t>
  </si>
  <si>
    <t>I373</t>
  </si>
  <si>
    <t>I374</t>
  </si>
  <si>
    <t>I375</t>
  </si>
  <si>
    <t>I376</t>
  </si>
  <si>
    <t>I377</t>
  </si>
  <si>
    <t>I378</t>
  </si>
  <si>
    <t>I379</t>
  </si>
  <si>
    <t>I380</t>
  </si>
  <si>
    <t>I381</t>
  </si>
  <si>
    <t>I382</t>
  </si>
  <si>
    <t>I383</t>
  </si>
  <si>
    <t>I6</t>
  </si>
  <si>
    <t>I7</t>
  </si>
  <si>
    <t>I8</t>
  </si>
  <si>
    <t>I9</t>
  </si>
  <si>
    <t>I11</t>
  </si>
  <si>
    <t>I12</t>
  </si>
  <si>
    <t>I13</t>
  </si>
  <si>
    <t>I14</t>
  </si>
  <si>
    <t>I15</t>
  </si>
  <si>
    <t>I20</t>
  </si>
  <si>
    <t>I21</t>
  </si>
  <si>
    <t>I22</t>
  </si>
  <si>
    <t>I25</t>
  </si>
  <si>
    <t>I27</t>
  </si>
  <si>
    <t>I29</t>
  </si>
  <si>
    <t>I1</t>
  </si>
  <si>
    <t>I2</t>
  </si>
  <si>
    <t>I3</t>
  </si>
  <si>
    <t>I4</t>
  </si>
  <si>
    <t>I5</t>
  </si>
  <si>
    <t>I79</t>
  </si>
  <si>
    <t>I80</t>
  </si>
  <si>
    <t>I81</t>
  </si>
  <si>
    <t>I82</t>
  </si>
  <si>
    <t>I83</t>
  </si>
  <si>
    <t>I84</t>
  </si>
  <si>
    <t>I85</t>
  </si>
  <si>
    <t>I86</t>
  </si>
  <si>
    <t>I90</t>
  </si>
  <si>
    <t>I91</t>
  </si>
  <si>
    <t>I92</t>
  </si>
  <si>
    <t>I93</t>
  </si>
  <si>
    <t>I94</t>
  </si>
  <si>
    <t>I95</t>
  </si>
  <si>
    <t>I96</t>
  </si>
  <si>
    <t>I97</t>
  </si>
  <si>
    <t>I98</t>
  </si>
  <si>
    <t>I99</t>
  </si>
  <si>
    <t>I100</t>
  </si>
  <si>
    <t>I103</t>
  </si>
  <si>
    <t>I104</t>
  </si>
  <si>
    <t>I105</t>
  </si>
  <si>
    <t>I106</t>
  </si>
  <si>
    <t>I107</t>
  </si>
  <si>
    <t>I108</t>
  </si>
  <si>
    <t>I109</t>
  </si>
  <si>
    <t>I112</t>
  </si>
  <si>
    <t>I113</t>
  </si>
  <si>
    <t>I114</t>
  </si>
  <si>
    <t>I115</t>
  </si>
  <si>
    <t>I116</t>
  </si>
  <si>
    <t>I117</t>
  </si>
  <si>
    <t>I120</t>
  </si>
  <si>
    <t>I121</t>
  </si>
  <si>
    <t>I122</t>
  </si>
  <si>
    <t>I123</t>
  </si>
  <si>
    <t>I124</t>
  </si>
  <si>
    <t>I125</t>
  </si>
  <si>
    <t>I126</t>
  </si>
  <si>
    <t>I127</t>
  </si>
  <si>
    <t>I128</t>
  </si>
  <si>
    <t>I129</t>
  </si>
  <si>
    <t>I130</t>
  </si>
  <si>
    <t>I131</t>
  </si>
  <si>
    <t>I133</t>
  </si>
  <si>
    <t>I134</t>
  </si>
  <si>
    <t>H1</t>
  </si>
  <si>
    <t>H2</t>
  </si>
  <si>
    <t>Equipos</t>
  </si>
  <si>
    <t>E73</t>
  </si>
  <si>
    <t>E74</t>
  </si>
  <si>
    <t>E75</t>
  </si>
  <si>
    <t>E92</t>
  </si>
  <si>
    <t>E95</t>
  </si>
  <si>
    <t>E96</t>
  </si>
  <si>
    <t>E97</t>
  </si>
  <si>
    <t>E98</t>
  </si>
  <si>
    <t>E99</t>
  </si>
  <si>
    <t>E100</t>
  </si>
  <si>
    <t>E101</t>
  </si>
  <si>
    <t>E103</t>
  </si>
  <si>
    <t>E104</t>
  </si>
  <si>
    <t>E105</t>
  </si>
  <si>
    <t>E106</t>
  </si>
  <si>
    <t>E107</t>
  </si>
  <si>
    <t>E108</t>
  </si>
  <si>
    <t>E109</t>
  </si>
  <si>
    <t>E110</t>
  </si>
  <si>
    <t>E111</t>
  </si>
  <si>
    <t>E112</t>
  </si>
  <si>
    <t>E113</t>
  </si>
  <si>
    <t>E114</t>
  </si>
  <si>
    <t>E115</t>
  </si>
  <si>
    <t>E116</t>
  </si>
  <si>
    <t>E117</t>
  </si>
  <si>
    <t>E118</t>
  </si>
  <si>
    <t>E119</t>
  </si>
  <si>
    <t>E120</t>
  </si>
  <si>
    <t>E121</t>
  </si>
  <si>
    <t>E122</t>
  </si>
  <si>
    <t>E123</t>
  </si>
  <si>
    <t>E124</t>
  </si>
  <si>
    <t>E125</t>
  </si>
  <si>
    <t>E126</t>
  </si>
  <si>
    <t>E127</t>
  </si>
  <si>
    <t>E128</t>
  </si>
  <si>
    <t>C1</t>
  </si>
  <si>
    <t>C2</t>
  </si>
  <si>
    <t>C3</t>
  </si>
  <si>
    <t>C4</t>
  </si>
  <si>
    <t>C5</t>
  </si>
  <si>
    <t>C6</t>
  </si>
  <si>
    <t>C8</t>
  </si>
  <si>
    <t>C9</t>
  </si>
  <si>
    <t>AYUDANTE AA (ALBAÑILERIA)</t>
  </si>
  <si>
    <t>P1</t>
  </si>
  <si>
    <t>P8</t>
  </si>
  <si>
    <t>Personal</t>
  </si>
  <si>
    <t>AB1</t>
  </si>
  <si>
    <t>Analisis Basico</t>
  </si>
  <si>
    <t>AB2</t>
  </si>
  <si>
    <t>AB3</t>
  </si>
  <si>
    <t>AB4</t>
  </si>
  <si>
    <t>AB5</t>
  </si>
  <si>
    <t>AB6</t>
  </si>
  <si>
    <t>AB7</t>
  </si>
  <si>
    <t>AB8</t>
  </si>
  <si>
    <t>AB9</t>
  </si>
  <si>
    <t>AB10</t>
  </si>
  <si>
    <t>AB11</t>
  </si>
  <si>
    <t>AB12</t>
  </si>
  <si>
    <t>AB13</t>
  </si>
  <si>
    <t>AB14</t>
  </si>
  <si>
    <t>AB15</t>
  </si>
  <si>
    <t>AB16</t>
  </si>
  <si>
    <t>AB17</t>
  </si>
  <si>
    <t>AB18</t>
  </si>
  <si>
    <t>AB19</t>
  </si>
  <si>
    <t>AB20</t>
  </si>
  <si>
    <t>AB21</t>
  </si>
  <si>
    <t>AB22</t>
  </si>
  <si>
    <t>Capitulo</t>
  </si>
  <si>
    <t>Actividad</t>
  </si>
  <si>
    <t>LOCALIZACION Y REPLANTEO REDES (INCLUYE PLANO RECORD)</t>
  </si>
  <si>
    <t>BODEGA PARA CAMPAMENTO (INCLUYE ADECUACIONES)</t>
  </si>
  <si>
    <t>M2 - MES</t>
  </si>
  <si>
    <t>SUMINISTRO, TRANSPORTE E INSTALACIÓN CERRAMIENTO EN YUTE H= 2 M</t>
  </si>
  <si>
    <t>SUMINISTRO, TRANSPORTE E INSTALACION BARRERA CON BOMBONES PLÁSTICOS, CINTA DE SEGURIDAD  Y YUTE PARA CERRAMIENTO</t>
  </si>
  <si>
    <t>SUMINISTRO, TRANSPORTE E INSTALACION PUENTE PEATONAL PROVISIONAL EN MADERA (ANCHO = 1.40 MT)</t>
  </si>
  <si>
    <t>SUMINISTRO, TRANSPORTE E INSTALACION TECHADO PROVISIONAL EN GUADUA Y PLÁSTICO</t>
  </si>
  <si>
    <t>SUMINISTRO, TRANSPORTE E INSTALACION TECHADO MOVIBLE EN GUADUA Y PLÁSTICO</t>
  </si>
  <si>
    <t>CORTE MECANIZADO DE PAVIMENTO 0,07 MM</t>
  </si>
  <si>
    <t>MANEJO Y MOVILIZACIÓN DE ESCOMBROS/SOBRANTES Y MATERIALES EN VEHÍCULO NO-AUTOMOTOR</t>
  </si>
  <si>
    <t>M3 - HM</t>
  </si>
  <si>
    <t>EXCAVACIÓN EN ZANJA - CONGLOMERADO - 2.01 A 4.00 M</t>
  </si>
  <si>
    <t>EXCAVACIÓN EN ZANJA - CONGLOMERADO - 4.01 A 6.00 M</t>
  </si>
  <si>
    <t>SUMINISTRO, TRANSPORTE E INSTALACION EXCAVACIÓN EN ZANJA - ROCA - CON EXPLOSIVOS - 2.01 A 4.0 MT</t>
  </si>
  <si>
    <t>EXCAVACIÓN PARA ESTRUCTURAS - MATERIAL COMÚN - 2.0 A 4.0 MT</t>
  </si>
  <si>
    <t>EXCAVACIÓN PARA ESTRUCTURAS - CONGLOMERADO - 2.0 -4.00 M</t>
  </si>
  <si>
    <t>EXCAVACIÓN PARA ESTRUCTURAS - ROCA - CON EXPLOSIVOS 0.0 A 2.0 M</t>
  </si>
  <si>
    <t>EXCAVACIÓN MECANIZADA P/ESTRUCTURAS-MATER COMÚN/CONGLOM 0.0 A 6.0 M.</t>
  </si>
  <si>
    <t>EXCAVACIÓN A CIELO ABIERTO - CONGLOMERADO - 0.0 A 2.0 M</t>
  </si>
  <si>
    <t>CONFORMACIÓN DE TALUDES CON EQUIPO MECÁNICO</t>
  </si>
  <si>
    <t>SUMINISTRO, TRANSPORTE E INSTALACION ENTIBADO HORIZONTAL/VERTICAL TIPO 1</t>
  </si>
  <si>
    <t>SUMINISTRO, TRANSPORTE E INSTALACION ENTIBADO HORIZONTAL /VERTICAL TIPO 2</t>
  </si>
  <si>
    <t>RELLENO COMPACTADO CON MATERIAL DE PRESTAMO</t>
  </si>
  <si>
    <t>SUMINISTRO, TRANSPORTE E INSTALACION VIGA CIMENTACION CONCRETO 3000 PSI</t>
  </si>
  <si>
    <t>NIVELACION MANUAL DE ARENA PARA CANCHAS DE FUTBOL (NO INCLUYE SUMINISTRO DE ARENA)</t>
  </si>
  <si>
    <t>SUMINISTRO, TRANSPORTE E INSTALACION CINTA SIKA PVC V - 15 PARA JUNTAS</t>
  </si>
  <si>
    <t>SUMINISTRO, TRANSPORTE E INSTALACION CINTA SIKA PVC V - 10 PARA JUNTAS</t>
  </si>
  <si>
    <t>SUMINISTRO, TRANSPORTE E INSTALACION CINTA SIKA PVC V - 22 PARA JUNTAS</t>
  </si>
  <si>
    <t>SUMINISTRO TRANSPORTE INSTALACION DE ANCLAJE DE 1/2"CON EPOXICO ESTRUCTURAL, PERFORACION 5/8" (NO INCLUYE REFUERZO) LONGITUD ANCLAJE 0.15 M</t>
  </si>
  <si>
    <t>SUMINISTRO, TRANSPORTE E INSTALACIÓN DE CUNETA PARA VÍA VEHICULAR CONCRETO CLASE II PRODUCIDO EN OBRA</t>
  </si>
  <si>
    <t>SUMINISTRO, TRANSPORTE E INSTALACIÓN DE EMPRADIZACIÓN DE TALUDES Y ZONAS VERDES</t>
  </si>
  <si>
    <t>CORTE MECANIZADO DE ANDEN EN CONCRETO 0,03 MM</t>
  </si>
  <si>
    <t>SUMINISTRO, TRANSPORTE E INSTALACION PAVIMENTO EN CONCRETO MR 42 HECHO EN OBRA</t>
  </si>
  <si>
    <t>SUMINISTRO, TRANSPORTE E INSTALACION PAVIMENTO EN CONCRETO MR 45 HECHO EN OBRA</t>
  </si>
  <si>
    <t>M3-SUELTO</t>
  </si>
  <si>
    <t>SUMINISTRO, TRANSPORTE E INSTALACION SELLO DE JUNTA DE PAVIMENTO RIGIDO 0,01 M</t>
  </si>
  <si>
    <t>SUMINISTRO, TRANSPORTE E INSTALACION TUBERÍA PVC CORRUGADA 160 M.M. (6") PARA ALCANTARILLADO</t>
  </si>
  <si>
    <t>SUMINISTRO, TRANSPORTE E INSTALACION TUBERÍA PVC CORRUGADA DE 200 M.M. (8") PARA ALCANTARILLADO</t>
  </si>
  <si>
    <t>SUMINISTRO, TRANSPORTE E INSTALACION TUBERÍA PVC CORRUGADA DE 250 M.M. (10") PARA ALCANTARILLADO</t>
  </si>
  <si>
    <t>SUMINISTRO, TRANSPORTE E INSTALACION TUBERÍA PVC CORRUGADA DE 315 M.M. (12") PARA ALCANTARILLADO</t>
  </si>
  <si>
    <t>SUMINISTRO, TRANSPORTE E INSTALACION TUBERÍA PVC CORRUGADA DE 355 M.M. (14") PARA ALCANTARILLADO</t>
  </si>
  <si>
    <t>SUMINISTRO, TRANSPORTE E INSTALACION TUBERÍA PVC CORRUGADA DE 400 M.M. (16") PARA ALCANTARILLADO</t>
  </si>
  <si>
    <t>SUMINISTRO, TRANSPORTE E INSTALACION TUBERÍA PVC CORRUGADA DE 450 M.M. (18") PARA ALCANTARILLADO</t>
  </si>
  <si>
    <t>SUMINISTRO, TRANSPORTE E INSTALACION TUBERÍA PVC CORRUGADA DE 500 M.M. (20") PARA ALCANTARILLADO</t>
  </si>
  <si>
    <t>TRANSPORTE E INSTALACION CÁMARA CIRCULAR DE INSPECCIÓN/CAÍDA D=1.50 M. EN CONCRETO CLASE II</t>
  </si>
  <si>
    <t>TRANSPORTE E INSTALACION TAPA D=0.68 M. P/CÁMARA DE INSPECCIÓN EN CONCRETO REFORZ CLASE I VEHIC</t>
  </si>
  <si>
    <t>SUMINISTRO, TRANSPORTE E INSTALACION TAPA D=0.68 M. P/CÁMARA DE INSPECCIÓN EN CONCRETO REFORZ CLASE II PEATONAL</t>
  </si>
  <si>
    <t>TRANSPORTE E INSTALACION TAPA D=0.68 M. P/CÁMARA DE INSPECCIÓN EN CONCRETO REFORZ CLASE II PEATONAL</t>
  </si>
  <si>
    <t>TRANSPORTE E INSTALACION ARO/ TAPA EN POLIPROPILENO D= 0,70 M PARA CÁMARA DE INSPECCION  (CUELLO 13 CM)</t>
  </si>
  <si>
    <t>TRANSPORTE E INSTALACION ARO/ TAPA EN POLIPROPILENO D= 0,70 M PARA CÁMARA DE INSPECCION  (CUELLO 20 CM)</t>
  </si>
  <si>
    <t>TRANSPORTE E INSTALACION CAJA DE INSPECCIÓN EMPALME DOMICILIARIO TIPO I (0,60X0,60 M) EN CONCRETO CLASE II</t>
  </si>
  <si>
    <t>TRANSPORTE E INSTALACION CAJA DE INSPECCIÓN TIPO II (0,80X0,80 M) EN CONCRETO CLASE II</t>
  </si>
  <si>
    <t>TRANSPORTE E INSTALACION CAJA DE INSPECCIÓN EMPALME DOMICILIARIO  (0,50X0,50 M) EN CONCRETO CLASE II</t>
  </si>
  <si>
    <t>SUMINISTRO, TRANSPORTE E INSTALACION SUMIDERO DOBLE REJA TIPO SIFÓN EN CONCRETO CLASE II-TAPA ANTIRUIDO</t>
  </si>
  <si>
    <t>TRANSPORTE E INSTALACION SUMIDERO DOBLE REJA TIPO SIFÓN EN CONCRETO CLASE II-TAPA ANTIRUIDO</t>
  </si>
  <si>
    <t>TRANSPORTE E INSTALACION SUMIDERO CUATRO REJAS TIPO SIFÓN EN CONCRETO CLASE II-TAPA HF</t>
  </si>
  <si>
    <t>SUMINISTRO, TRANSPORTE E INSTALACION  SUMIDERO DOBLE REJA SIN SIFÓN EN CONCRETO CLASE II - SIN TAPA</t>
  </si>
  <si>
    <t>TRANSPORTE E INSTALACION  SUMIDERO DOBLE REJA SIN SIFÓN EN CONCRETO CLASE II - SIN TAPA</t>
  </si>
  <si>
    <t>SUMINISTRO, TRANSPORTE E INSTALACION EMPALME A CÁMARAS DE INSPECCIÓN CONCRETO CLASE II</t>
  </si>
  <si>
    <t>TRANSPORTE E INSTALACION EMPALME A CÁMARAS DE INSPECCIÓN CONCRETO CLASE II</t>
  </si>
  <si>
    <t>SUMINISTRO, TRANSPORTE E INSTALACION EMPALME DE DOMICILIARIAS DE ALCANTARILLADO</t>
  </si>
  <si>
    <t>TRANSPORTE E INSTALACION EMPALME DE DOMICILIARIAS DE ALCANTARILLADO</t>
  </si>
  <si>
    <t>SUMINISTRO, TRANSPORTE E INSTALACION DE TUBERIA PVC SANITARIA DE 1 1/2"</t>
  </si>
  <si>
    <t>TRANSPORTE E INSTALACION DE TUBERIA PVC SANITARIA DE 1 1/2"</t>
  </si>
  <si>
    <t>SUMINISTRO, TRANSPORTE E INSTALACION BASE-CAÑUELA CÁMARA CIRCULAR INSPEC D=1.20 M EN CONCRETO CLASE II</t>
  </si>
  <si>
    <t>SUMINISTRO, TRANSPORTE E INSTALACION SUMIDERO DOBLE REJA TIPO SIFÓN EN CONCRETO CLASE II-TAPA HF</t>
  </si>
  <si>
    <t>SUMINISTRO, TRANSPORTE E INSTALACION SUMIDERO CUATRO REJAS TIPO SIFÓN EN CONCRETO CLASE II-TAPA ANTIRUIDO</t>
  </si>
  <si>
    <t>SUMINISTRO, TRANSPORTE E INSTALACION DE  TUBERÍA PVC TIPO UNIÓN MECÁNICA RDE 21 DE 2" P/ACUEDUCTO</t>
  </si>
  <si>
    <t>TRANSPORTE E INSTALACION DE  TUBERÍA PVC TIPO UNIÓN MECÁNICA RDE 21 DE 2" P/ACUEDUCTO</t>
  </si>
  <si>
    <t>SUMINISTRO, TRANSPORTE E INSTALACION TUBERÍA PVC TIPO UNIÓN MECÁNICA RDE 21 DE 3" P/ACUEDUCTO</t>
  </si>
  <si>
    <t>TRANSPORTE E INSTALACION TUBERÍA PVC TIPO UNIÓN MECÁNICA RDE 21 DE 3" P/ACUEDUCTO</t>
  </si>
  <si>
    <t>SUMINISTRO, TRANSPORTE E INSTALACION TUBERÍA PVC TIPO UNIÓN MECÁNICA RDE 21 DE 4" P/ACUEDUCTO</t>
  </si>
  <si>
    <t>SUMINISTRO, TRANSPORTE E INSTALACION TUBERÍA PVC TIPO UNIÓN MECÁNICA RDE 21 DE 6" P/ACUEDUCTO</t>
  </si>
  <si>
    <t>SUMINISTRO, TRANSPORTE E INSTALACION TUBERÍA PVC TIPO UNIÓN MECÁNICA RDE 21 DE 8" P/ACUEDUCTO</t>
  </si>
  <si>
    <t>TRANSPORTE E INSTALACION TUBERÍA PVC TIPO UNIÓN MECÁNICA RDE 21 DE 8" P/ACUEDUCTO</t>
  </si>
  <si>
    <t>SUMINISTRO, TRANSPORTE E INSTALACION TUBERÍA PVC TIPO UNIÓN MECÁNICA RDE 21 DE 10" P/ACUEDUCTO</t>
  </si>
  <si>
    <t>SUMINISTRO, TRANSPORTE E INSTALACION TUBERÍA PVC TIPO UNIÓN MECÁNICA RDE 21 DE 12" P/ACUEDUCTO</t>
  </si>
  <si>
    <t>SUMINISTRO, TRANSPORTE E INSTALACION TUBERÍA PVC TIPO UNIÓN MECÁNICA RDE 21 DE 14" P/ACUEDUCTO</t>
  </si>
  <si>
    <t>TRANSPORTE E INSTALACION TUBERÍA PVC TIPO UNIÓN MECÁNICA RDE 21 DE 14" P/ACUEDUCTO</t>
  </si>
  <si>
    <t>SUMINISTRO, TRANSPORTE E INSTALACION TUBERÍA PVC TIPO UNIÓN MECÁNICA RDE 21 DE 16" P/ACUEDUCTO</t>
  </si>
  <si>
    <t>TRANSPORTE E INSTALACION TUBERÍA PVC TIPO UNIÓN MECÁNICA RDE 21 DE 16" P/ACUEDUCTO</t>
  </si>
  <si>
    <t>TRANSPORTE E INSTALACION TUBERÍA PF + UAD DE 3/4" PARA ACOMETIDA DE ACUEDUCTO</t>
  </si>
  <si>
    <t>TRANSPORTE E INSTALACION TUBERÍA PF + UAD DE 1/2" PARA ACOMETIDA DE ACUEDUCTO</t>
  </si>
  <si>
    <t>SUMINISTRO, TRANSPORTE E INSTALACION EMPALME PVC DE 6" X 1/2" PARA ACOMETIDA DE ACUEDUCTO</t>
  </si>
  <si>
    <t>SUMINISTRO, TRANSPORTE E INSTALACION EMPALME PVC DE 4" X 1/2" PARA ACOMETIDA DE ACUEDUCTO</t>
  </si>
  <si>
    <t>SUMINISTRO, TRANSPORTE E INSTALACION EMPALME PVC DE 3" X 1/2" PARA ACOMETIDA DE ACUEDUCTO</t>
  </si>
  <si>
    <t>SUMINISTRO, TRANSPORTE E INSTALACION EMPALME PVC DE 2" X 1/2" PARA ACOMETIDA DE ACUEDUCTO</t>
  </si>
  <si>
    <t>TRANSPORTE E INSTALACION  REGISTRO DE INCORPORACIÓN DE 1/2" PARA ACUEDUCTO</t>
  </si>
  <si>
    <t>TRANSPORTE E INSTALACION VÁLVULA DE COMPUERTA ELÁSTICA VÁSTAGO NO ASCENDENTE EXTREMO LISO HF DE 6" P/ACUEDUCTO</t>
  </si>
  <si>
    <t>TRANSPORTE E INSTALACION VÁLVULA DE COMPUERTA ELÁSTICA VÁSTAGO NO ASCENDENTE EXTREMO LISO HF DE 4" P/ACUEDUCTO</t>
  </si>
  <si>
    <t>TRANSPORTE E INSTALACION VÁLVULA DE COMPUERTA ELÁSTICA VÁSTAGO NO ASCENDENTE EXTREMO LISO HF DE 3" P/ACUEDUCTO</t>
  </si>
  <si>
    <t>TRANSPORTE E INSTALACION VÁLVULA DE COMPUERTA ELÁSTICA VÁSTAGO NO ASCENDENTE BRIDADA HF DE 8" P/ACUEDUCTO</t>
  </si>
  <si>
    <t>TRANSPORTE E INSTALACION VÁLVULA DE COMPUERTA ELÁSTICA VÁSTAGO NO ASCENDENTE BRIDADA HF DE 6" P/ACUEDUCTO</t>
  </si>
  <si>
    <t>TRANSPORTE E INSTALACION VÁLVULA DE COMPUERTA ELÁSTICA VÁSTAGO NO ASCENDENTE BRIDADA HF DE 4" P/ACUEDUCTO</t>
  </si>
  <si>
    <t>TRANSPORTE E INSTALACION VÁLVULA DE COMPUERTA ELÁSTICA VÁSTAGO NO ASCENDENTE BRIDADA HF DE 3" P/ACUEDUCTO</t>
  </si>
  <si>
    <t>TRANSPORTE E INSTALACION VÁLVULA DE COMPUERTA ELÁSTICA VÁSTAGO NO ASCENDENTE BRIDADA HF DE 2" P/ACUEDUCTO</t>
  </si>
  <si>
    <t>GLB</t>
  </si>
  <si>
    <t>SUMINISTRO, TRANSPORTE E INSTALACION RECUBRIMIENTO DE GAVIONES CONCRETO DE 3000 PSI</t>
  </si>
  <si>
    <t>SUMINISTRO, TRANSPORTE E INSTALACION CANALES CON PANTALLAS DEFLECTORAS Y RAPIDAS CON TAPA EN CONCRETO DE 3000 PSI PRODUCIDO EN OBRA</t>
  </si>
  <si>
    <t>DEMOLICIÓN DE ESTRUCTURAS EN MAMPOSTERÍA</t>
  </si>
  <si>
    <t>KG - HM</t>
  </si>
  <si>
    <t>SUMINISTRO, TRANSPORTE E INSTALACION DE LAMINA DE POLIPROPILENO PARA CAMARAS DE INSPECCIÓN/ CAIDA</t>
  </si>
  <si>
    <t>TRANSPORTE E INSTALACION FILTRO DRENAJE (0.60 X 0.60 M) TUBO DRENAJE CORRUGADO DE 4" CON FILTRO. INCLUYE RELLENO PIEDRA FILTRO, GEOTEXTIL NT 3000</t>
  </si>
  <si>
    <t>SUMINISTRO, TRANSPORTE E INSTALACION MALLA ELECTROSOLDADA H-084 R-21 F  4 MM C/.15 X 25M  (INCLUYE ALAMBRE NEGRO, COLOCACIÓN Y TRASLAPO).</t>
  </si>
  <si>
    <t>SUMINISTRO, TRANSPORTE E INSTALACION MUROS Y PANTALLAS DE CONTENCION CONCRETO REFORZADO DE 4000 PSI  .</t>
  </si>
  <si>
    <t>SUMINISTRO, TRANSPORTE E INSTALACION ZANJA COLECTORA EN CONCRETO DE 3000 PSI PRODUCIDO EN OBRA</t>
  </si>
  <si>
    <t>SUMINISTRO, TRANSPORTE E INSTALACION CUNETA PARA VIA PEATONAL CONCRETO DE 3000 PSI PRODUCIDO EN OBRA</t>
  </si>
  <si>
    <t>SUMINISTRO, TRANSPORTE E INSTALACION CABEZAL DE ENTREGA DE AGUAS LLUVIAS EN CONCRETO DE 3000 PSI 200 MM. (8").</t>
  </si>
  <si>
    <t>SUMINISTRO, TRANSPORTE E INSTALACION PELDAÑOS PARA CAMARA EN ACERO DE 3/4", DESARROLLO 75CM. INCLUYE PERFORACION CON BROCA 7/8"Y EPOXICO SIKADUR 42 ANCLAJE</t>
  </si>
  <si>
    <t>SUMINISTRO, TRANSPORTE E INSTALACIÓN DE MATERIAL GRANULAR PARA SUBDRENES Y DRENAJES</t>
  </si>
  <si>
    <t>006.37</t>
  </si>
  <si>
    <t>002.082</t>
  </si>
  <si>
    <t>002.081</t>
  </si>
  <si>
    <t>004.014</t>
  </si>
  <si>
    <t>013.060</t>
  </si>
  <si>
    <t>021.051</t>
  </si>
  <si>
    <t>021.052</t>
  </si>
  <si>
    <t>024.162</t>
  </si>
  <si>
    <t>024.164</t>
  </si>
  <si>
    <t>024.165</t>
  </si>
  <si>
    <t>032.122</t>
  </si>
  <si>
    <t>032.123</t>
  </si>
  <si>
    <t>033.155</t>
  </si>
  <si>
    <t>033.156</t>
  </si>
  <si>
    <t>033.157</t>
  </si>
  <si>
    <t>Cuadrilla</t>
  </si>
  <si>
    <t>I1622</t>
  </si>
  <si>
    <t>I1623</t>
  </si>
  <si>
    <t>I1624</t>
  </si>
  <si>
    <t>I1625</t>
  </si>
  <si>
    <t>I1626</t>
  </si>
  <si>
    <t>I1627</t>
  </si>
  <si>
    <t>I1628</t>
  </si>
  <si>
    <t>I1629</t>
  </si>
  <si>
    <t>AMARRAS CON TAPA PLASTICA</t>
  </si>
  <si>
    <t>TORNILLO ESTRUCTURAL DRYWALL 8 X 12"</t>
  </si>
  <si>
    <t>GABINETE CONTRA INCENDIOS COMPLETO TIPO 3</t>
  </si>
  <si>
    <t>VALVULA DE 3" SELLO ELASTICO EXTREMO LISO  O JUNTA HIDRAULICA PVC</t>
  </si>
  <si>
    <t>TUBERIA PVC ACUEDUCTO UNION PLATINO DE 3" RDE 21</t>
  </si>
  <si>
    <t>BLOQUE CERAMICO CELOSIA DECORATIVA</t>
  </si>
  <si>
    <t>LADRILLO FAROL RAYADO DE 0,12X0,20X0,30M</t>
  </si>
  <si>
    <t>PERFIL ALUMINIO CON HERRAJES Y EMPAQUES</t>
  </si>
  <si>
    <t>Insumos</t>
  </si>
  <si>
    <t>002.118</t>
  </si>
  <si>
    <t>NIVELACION TERRENO CON MATERIAL DE SITIO</t>
  </si>
  <si>
    <t>005.086</t>
  </si>
  <si>
    <t>SUMINISTRO TRANSPORTE E INSTALACION MURO EN CONCRETO 21 MPA, NO INCLUYE REFUERZO</t>
  </si>
  <si>
    <t>006.039</t>
  </si>
  <si>
    <t>SUMINISTRO, TRANSPORTE E INSTALACION DE CALADOS EN CELOSIA CERAMICA ACABADO EN GRES DE 20X20X10 CMS</t>
  </si>
  <si>
    <t>006.040</t>
  </si>
  <si>
    <t>007.109</t>
  </si>
  <si>
    <t>SUMINISTRO, TRANSPORTE E INSTALACION DE GABINETE CONTRA INCENDIOS COMPLETO TIPO 3, INCLUYE VALVUA</t>
  </si>
  <si>
    <t>009.017</t>
  </si>
  <si>
    <t>SUMINISTRO TRANSPORTE E INSTALACION DE LAMINA DE FIBROCEMENTO E=8 MM SOBRE MURO EXISTENTE (REVOQUE EN SECO)</t>
  </si>
  <si>
    <t>010.027</t>
  </si>
  <si>
    <t>SUMINISTRO TRANSPORTE E INSTALACION DE TEJA ONDULADA TRASLUCIDA AJOVER</t>
  </si>
  <si>
    <t>018.012</t>
  </si>
  <si>
    <t>SUMINISTRO TRANSPORTE E INSTALACION DE VENTANA EN ALUMINIO-VIDRIO 4 MM INCLUYE TODOS LOS ACCESORIOS PARA SU CORRECTA INSTALACION</t>
  </si>
  <si>
    <t>018.013</t>
  </si>
  <si>
    <t>SUMINISTRO TRANSPORTE E INSTALACION DE PUERTA VENTANA EN ALUMINIO-VIDRIO DE 4MM INCLUYE TODOS LOS ELEMENTOS PARA SU CORRECTA INSTALACION</t>
  </si>
  <si>
    <t>032.124</t>
  </si>
  <si>
    <t>SUMINISTRO TRANSPORTE E INSTLACION POCETA PARA ASEO DOBLE SENO, EN CONCRETO DE 3000 PSI. (INCUYE GRANITO PULIDO)</t>
  </si>
  <si>
    <t>Incluye IVA</t>
  </si>
  <si>
    <t>I1630</t>
  </si>
  <si>
    <t>MESON EN GRANITO NATURAL CRISTAL PULIDO Y BRILLADO</t>
  </si>
  <si>
    <t>I1631</t>
  </si>
  <si>
    <t>LAMINA DE ICOPOR E=1.00CMS</t>
  </si>
  <si>
    <t>I1632</t>
  </si>
  <si>
    <t>PINTURA INTERVINILO ACRILTEX LAVABLE</t>
  </si>
  <si>
    <t>I1633</t>
  </si>
  <si>
    <t>MEDIA CAÑA EN PVC</t>
  </si>
  <si>
    <t>I1634</t>
  </si>
  <si>
    <t>LAVAMANOS EN ACERO INOXIDABLE CON PUSH DE RODILLA COMPLETO</t>
  </si>
  <si>
    <t>I1635</t>
  </si>
  <si>
    <t>MESON EN ACERO INOXIDABLE CAL. 18 ANCHO=0,60 M</t>
  </si>
  <si>
    <t>I1636</t>
  </si>
  <si>
    <t>LAVAOLLAS EN ACERO INOXIDABLE CAL. 18 MEDIDAS HASTA 0,80X0,80X0,45 M</t>
  </si>
  <si>
    <t>003.102</t>
  </si>
  <si>
    <t>006.041</t>
  </si>
  <si>
    <t>SUMINISTRO TRANSPORTE E INSTALACION DE ICOPOR PARA DILATACION EN ESTRUCTURAS</t>
  </si>
  <si>
    <t>007.110</t>
  </si>
  <si>
    <t>SUMINISTRO, TRANSPORTE E INSTALACION CANAL EN LAMINA GALVANIZADA CAL .20 D/ 1.00 M. (SUMINISTRO E INSTALACIÓN CON WASH PRIMER + ESMALTE + ANCLAJE A MURO + SILICONA)</t>
  </si>
  <si>
    <t>012.067</t>
  </si>
  <si>
    <t>SUMINISTRO E INSTALACIÓN DE ACABADO DE ESCALAS EN GRANITO LAVADO Y  TERRAZO P5B GRIS PAYANDÉ GRANO NO5, INCLUYE MORTERO 1:3 ACABADO BRILLADO NO CRISTALIZADO. (HUELLA + CONTRAHUELLA)</t>
  </si>
  <si>
    <t>012.068</t>
  </si>
  <si>
    <t>SUMINISTRO TRANSPORTE E INSTALACION DE FRANJA EN GRANITO LAVADO ANCHO HASTA 15CMS</t>
  </si>
  <si>
    <t>012.069</t>
  </si>
  <si>
    <t>015.025</t>
  </si>
  <si>
    <t>SUMINISTRO TRANSPORTE E INSTALACION DE LAVAMANOS EN ACERO INOXIDABLE CON PUSH DE RODILLA</t>
  </si>
  <si>
    <t>019.022</t>
  </si>
  <si>
    <t>SUMINISTRO TRANSPORTE E INSTALACION REVESTIMIENTO VIGAS Y COLUMNAS DE INTERIORES - ARGAMASA (INCLUYE FILOS Y DILATACIONES</t>
  </si>
  <si>
    <t>019.023</t>
  </si>
  <si>
    <t>032.125</t>
  </si>
  <si>
    <t>SUMINISTRO TRANSPORTE E INSTALACION MESON EN GRANITO NATURAL CRISTAL PULIDO Y BRILLADO, PARA INCRUSTAR LAVAMANOS A=0.60M</t>
  </si>
  <si>
    <t>032.126</t>
  </si>
  <si>
    <t>SUMINISTRO,TRANSPORTE E INSTALACION DE SIKAFLEX SELLO PARA VENTANAS</t>
  </si>
  <si>
    <t>032.127</t>
  </si>
  <si>
    <t>BANCA EN CONCRETO DE 21 MPA - ANCHO 0,3 MTS</t>
  </si>
  <si>
    <t>032.128</t>
  </si>
  <si>
    <t>SUMINISTRO TRANSPORTE E INSTALACION DE MEDIA CAÑA EN PVC</t>
  </si>
  <si>
    <t>032.129</t>
  </si>
  <si>
    <t>SUMINISTRO TRANSPORTE E INSTALACION DE MESON EN ACERO INOXIDABLE CAL. 18 ANCHO=0,60 M</t>
  </si>
  <si>
    <t>032.130</t>
  </si>
  <si>
    <t>SUMINISTRO TRANSPORTE E INSTALACION DE LAVAOLLAS EN ACERO INOXIDABLE CAL. 18 MEDIDAS HASTA 0,80X0,80X0,45 M</t>
  </si>
  <si>
    <t>08B</t>
  </si>
  <si>
    <t>26A</t>
  </si>
  <si>
    <t>IVA</t>
  </si>
  <si>
    <t>OFICIAL AA (ALBAÑILERIA)</t>
  </si>
  <si>
    <t>CONCRETO 1500 psi - 10.5 Mpa</t>
  </si>
  <si>
    <t>CONCRETO 2500 psi - 17.5 Mpa</t>
  </si>
  <si>
    <t>CONCRETO 3000 psi - 21 Mpa</t>
  </si>
  <si>
    <t>CONCRETO 3500 psi - 24.5 Mpa</t>
  </si>
  <si>
    <t>CONCRETO 4000 psi - 28 Mpa</t>
  </si>
  <si>
    <t>CONCRETO 1500 psi - 10.5 Mpa Impermeabilizado</t>
  </si>
  <si>
    <t>CONCRETO 2000 psi - 14 Mpa Impermeabilizado</t>
  </si>
  <si>
    <t>CONCRETO 2500 psi - 17.5 Mpa Impermeabilizado</t>
  </si>
  <si>
    <t>CONCRETO 3000 psi - 21 Mpa Impermeabilizado</t>
  </si>
  <si>
    <t>CONCRETO 3500 psi - 24.5 Mpa Impermeabilizado</t>
  </si>
  <si>
    <t>CONCRETO 4000 psi - 28 Mpa Impermeabilizado</t>
  </si>
  <si>
    <t>CONCRETO MR 42 kg/cm2</t>
  </si>
  <si>
    <t>CONCRETO 5000 psi - 35 Mpa Impermeabilizado</t>
  </si>
  <si>
    <t>CONCRETO 5000 psi - 35 Mpa</t>
  </si>
  <si>
    <t>EXCAVACIÓN EN ZANJA - MATERIAL COMÚN - 0.0 A 2.0 M</t>
  </si>
  <si>
    <t>SUMINISTRO TRANSPORTE E INSTALACION PUNTO DE AGUA FRIA EN P.V.C - PRESION F 1/2" CON SALIDA EN HIERRO GALVANIZADO.</t>
  </si>
  <si>
    <t>ALCANTARILLADO</t>
  </si>
  <si>
    <t>I1637</t>
  </si>
  <si>
    <t>I1639</t>
  </si>
  <si>
    <t>MALLA NYLON PARA TABLERO DE BALONCESTO</t>
  </si>
  <si>
    <t>I1640</t>
  </si>
  <si>
    <t>LAVAPLATO ACERO INOXIDABLE CA. 20 POCETA .70X.40X.35M</t>
  </si>
  <si>
    <t>I1641</t>
  </si>
  <si>
    <t>I1642</t>
  </si>
  <si>
    <t>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t>
  </si>
  <si>
    <t>I1643</t>
  </si>
  <si>
    <t>MADECANTO PARA REGRUESO DE ENTREPAÑOS</t>
  </si>
  <si>
    <t>I1644</t>
  </si>
  <si>
    <t>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</si>
  <si>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I1646</t>
  </si>
  <si>
    <t>I1647</t>
  </si>
  <si>
    <t>MESA BASE EN CONCRETO A=90; B=90; H=100 CM. INCLUYE JUEGOS DE MESA</t>
  </si>
  <si>
    <t>I1648</t>
  </si>
  <si>
    <t>ARO DE BALONCESTO</t>
  </si>
  <si>
    <t>I1650</t>
  </si>
  <si>
    <t>I1651</t>
  </si>
  <si>
    <t>I1652</t>
  </si>
  <si>
    <t>I1653</t>
  </si>
  <si>
    <t>I1654</t>
  </si>
  <si>
    <t>LISTON PINO 4 X 4 PULGADAS X 3M</t>
  </si>
  <si>
    <t>I1655</t>
  </si>
  <si>
    <t>LISTON PINO 3 X 4 PULGADAS X 3M</t>
  </si>
  <si>
    <t>I1656</t>
  </si>
  <si>
    <t>TABLA 1,8 X 7 X 90 CM TECA BISELADA</t>
  </si>
  <si>
    <t>I1657</t>
  </si>
  <si>
    <t>LUMINARIA LED DE INCRUSTAR REF. 9PULG-24 W TIPO PLANETA O SIMILAR</t>
  </si>
  <si>
    <t>I1658</t>
  </si>
  <si>
    <t>SILLAR CABEZAL 3831</t>
  </si>
  <si>
    <t>I1659</t>
  </si>
  <si>
    <t>JAMBA 3831</t>
  </si>
  <si>
    <t>I1660</t>
  </si>
  <si>
    <t>PISAVIDRIO PROYECTANTE 3831 FIJJO+MOVIL</t>
  </si>
  <si>
    <t>I1661</t>
  </si>
  <si>
    <t>DIVISOR 3831</t>
  </si>
  <si>
    <t>I1662</t>
  </si>
  <si>
    <t>MARCO NAVE 3831</t>
  </si>
  <si>
    <t>I1663</t>
  </si>
  <si>
    <t>CHAPETA 1.1/2"</t>
  </si>
  <si>
    <t>I1664</t>
  </si>
  <si>
    <t>MANIJA Y SEGURO PUERTA</t>
  </si>
  <si>
    <t>I1665</t>
  </si>
  <si>
    <t>I1666</t>
  </si>
  <si>
    <t>I1667</t>
  </si>
  <si>
    <t>TORNNILLO CABEZA PLANA 8X1/2"</t>
  </si>
  <si>
    <t>I1668</t>
  </si>
  <si>
    <t>TORNILLO ENSAMBLE PAN 6X1/2"</t>
  </si>
  <si>
    <t>I1669</t>
  </si>
  <si>
    <t>REMACHE POP 4X3</t>
  </si>
  <si>
    <t>I1670</t>
  </si>
  <si>
    <t>EMPAQUE MARIPOSA</t>
  </si>
  <si>
    <t>I1671</t>
  </si>
  <si>
    <t>LÁMINA ALUMINIO MICROPERFORADA Ø1/8" - CAL. 20</t>
  </si>
  <si>
    <t>I1672</t>
  </si>
  <si>
    <t>BRAZO ESCUALIZABLE 6"</t>
  </si>
  <si>
    <t>I1673</t>
  </si>
  <si>
    <t>EQUIPO BASICO (HERRAMIENTA MENOR)</t>
  </si>
  <si>
    <t>005.049</t>
  </si>
  <si>
    <t>SUMINISTRO, TRANSPORTE E INSTALACION MESON EN CONCRETO 3000 PSI E=0,07 M ANCHO=0,60M( INCLUYE REFUERZO, ACERO NO. 3 EN AMBAS DIRECCIONES @ 0,15M, MURO EN LADRILLO Y REVOQUE)</t>
  </si>
  <si>
    <t>005.089</t>
  </si>
  <si>
    <t>SUMINISTRO, TRANSPORTE E INSTALACIÓN GRADERÍAS EN CONCRETO 3000 PSI SOBRE TIERRA, DESARROLLO HASTA 1, 0 M (MALLA ELECTRO SOLDADA D 131 Y FORMALETA METÁLICA)</t>
  </si>
  <si>
    <t>08B.266</t>
  </si>
  <si>
    <t>SUMINISTRO, TRANSPORTE E INSTALACION LUMINARIA PANEL LED DE INCRUSTAR-REF. 9PULG-24W TIPO PALNETA O SIMILAR</t>
  </si>
  <si>
    <t>012.070</t>
  </si>
  <si>
    <t>014.003</t>
  </si>
  <si>
    <t>REINSTALACIÓN DE VIDRIO TRASLUCIDO 4 MM</t>
  </si>
  <si>
    <t>016.022</t>
  </si>
  <si>
    <t>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t>
  </si>
  <si>
    <t>016.023</t>
  </si>
  <si>
    <t>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</si>
  <si>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016.024</t>
  </si>
  <si>
    <t>SUMINISTRO, TRANSPORTE E INSTALACIÓN ESTRUCTURA EN MADERA PARA CUBIERTA EN VIDRIO TRASLUCIDO 4 MM (SEGÚN DISEÑO)</t>
  </si>
  <si>
    <t>017.090</t>
  </si>
  <si>
    <t>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t>
  </si>
  <si>
    <t>017.091</t>
  </si>
  <si>
    <t>017.092</t>
  </si>
  <si>
    <t>SUMINISTRO E INSTALACIÓN VENTANA PASA ALIMENTOS EN ALUMINIO FIJA CON NAVE PROYECTANTE EN ALUMINIO MICROPERFORADA Ø 1/8" CAL. 20</t>
  </si>
  <si>
    <t>019.024</t>
  </si>
  <si>
    <t>019.025</t>
  </si>
  <si>
    <t>019.026</t>
  </si>
  <si>
    <t>SUMINISTRO, TRANSPORTE E INSTALACION ESTUCO Y VINILO 3 MANOS TIPO 1, SOBRE MURO INTERIOR ALTURA &gt; 3 M. (INCLUYE ESTUCO, FILOS Y DILATACIONES). COLOR SEGÚN DISEÑO POR M2</t>
  </si>
  <si>
    <t>019.027</t>
  </si>
  <si>
    <t>SUMINISTRO, TRANSPORTE E INSTALACION VINILO 3 MANOS BAJO CUBIERTA AC. COLOR SEGÚN DISEÑO.</t>
  </si>
  <si>
    <t>019.028</t>
  </si>
  <si>
    <t>019.029</t>
  </si>
  <si>
    <t>SUMINISTRO, TRANSPORTE E INSTALACION PINTURA VINILO 3 MANOS SOBRE VIGAS Y COLUMNAS (INCLUYE, RESANE FILOS Y DILATACIONES). COLOR SEGÚN DISEÑO POR ML POR CADA CARA</t>
  </si>
  <si>
    <t>019.030</t>
  </si>
  <si>
    <t>SUMINISTRO E INSTALACIÓN PINTURA ESMALTE PARA CABINAS SANITARIAS EN LÁMINA</t>
  </si>
  <si>
    <t>021.053</t>
  </si>
  <si>
    <t>021.054</t>
  </si>
  <si>
    <t>INSTALACIÓN PORTERÍAS DE MICROFUTBOL CON EXTENSIÓN Y TABLERO PARA BALONCESTO</t>
  </si>
  <si>
    <t>021.055</t>
  </si>
  <si>
    <t>021.056</t>
  </si>
  <si>
    <t>SUMINISTRO, TRANSPORTE E INSTALACION MESA BASE EN CONCRETO A=90; B=90; H= 100 CM. INCLUYE JUEGOS DE MESA</t>
  </si>
  <si>
    <t>021.058</t>
  </si>
  <si>
    <t>SUMINISTRO, TRANSPORTE E INSTALACIÓN PORTERÍA DE MICROFUTBOL CON EXTENSIÓN Y TABLERO PARA BALONCESTO - INCLUYE  ARO Y MALLA BALONCESTO</t>
  </si>
  <si>
    <t>021.059</t>
  </si>
  <si>
    <t>021.060</t>
  </si>
  <si>
    <t>REUBICACION EN EL MISMO ESCENARIO PORTERÍAS DE MICROFUTBOL CON EXTENSIÓN Y TABLERO PARA BALONCESTO</t>
  </si>
  <si>
    <t>021.061</t>
  </si>
  <si>
    <t>REUBICACION EN EL MISMO ESCENARIO POSTES Y TABLERO PARA BALONCESTO</t>
  </si>
  <si>
    <t>028.018</t>
  </si>
  <si>
    <t>DESMONTE DE VIDRIO</t>
  </si>
  <si>
    <t>028.019</t>
  </si>
  <si>
    <t>DESMONTE PORTERÍAS DE MICROFUTBOL CON EXTENSIÓN Y TABLERO PARA BALONCESTO INCLUYE RETIRO</t>
  </si>
  <si>
    <t>028.020</t>
  </si>
  <si>
    <t>DESMONTE POSTES Y TABLERO PARA BALONCESTO INCLUYE RETIRO</t>
  </si>
  <si>
    <t>028.021</t>
  </si>
  <si>
    <t>DESMONTE ENCHAPE EN MADERA MUROS</t>
  </si>
  <si>
    <t>028.022</t>
  </si>
  <si>
    <t>DESMONTE DE REJA EN ACERO</t>
  </si>
  <si>
    <t>028.023</t>
  </si>
  <si>
    <t>DESMONTE CERCO VIVO H=&lt;2M (INCLUYE RETIRO)</t>
  </si>
  <si>
    <t>028.076</t>
  </si>
  <si>
    <t>DESMONTE MANTO IMPERMEABLIZANTE</t>
  </si>
  <si>
    <t>029.020</t>
  </si>
  <si>
    <t>DEMOLICION MURO EN SUPERBOARD O DRYWALL</t>
  </si>
  <si>
    <t>029.021</t>
  </si>
  <si>
    <t>DEMOLICION MURO EN ASBESTO CEMENTO</t>
  </si>
  <si>
    <t>029.074</t>
  </si>
  <si>
    <t>029.075</t>
  </si>
  <si>
    <t>DEMOLICION LAVAMANOS CORRIDO HASTA H=1.0 M. (INCLUYE RETIRO)</t>
  </si>
  <si>
    <t>029.076</t>
  </si>
  <si>
    <t>DEMOLICION POCETA LAVATRAPEROS</t>
  </si>
  <si>
    <t>032.0101</t>
  </si>
  <si>
    <t>SUMINISTRO, TRANSPORTE E INSTALACIÓN LAVAPLATO ACERO INOXIDABLE CA. 20 POCETA .70X.40X.35M</t>
  </si>
  <si>
    <t>032.0102</t>
  </si>
  <si>
    <t>SUMINISTRO, TRANSPORTE E INSTALACION VIDRIO TRASLUCIDO DE 4MM</t>
  </si>
  <si>
    <t>SUMINISTRO, TRANSPORTE E INSTALACION VIDRIO TRASLUCIDO DE 6MM</t>
  </si>
  <si>
    <t>032.131</t>
  </si>
  <si>
    <t>032.132</t>
  </si>
  <si>
    <t>032.133</t>
  </si>
  <si>
    <t>032.134</t>
  </si>
  <si>
    <t>032.135</t>
  </si>
  <si>
    <t>032.136</t>
  </si>
  <si>
    <t>INSTALACION DE REJA EN ACERO</t>
  </si>
  <si>
    <t>032.137</t>
  </si>
  <si>
    <t>INSTALACION DE CERCHA METALICA</t>
  </si>
  <si>
    <t>032.139</t>
  </si>
  <si>
    <t>BANCA EN CONCRETO PARA MEDIA TORTA PREFABRICADA A=42; B=42; H=70 CM.</t>
  </si>
  <si>
    <t>MESON ACERO INOXIDABLE CAL. 20 ANCHO = 0,60M</t>
  </si>
  <si>
    <t>BARRA DISCAPACITADOS EN ACERO INOXIDABLE CAL. 18 Ø 1 1/2", ANTIBACTERIAL RESISTENTE A LA CORROSION, BRIDA DE 2" Y CON TAPA BRIDA PARA SUJECION AL PARED</t>
  </si>
  <si>
    <t>BARRA DISCAPACITADOS ABATIBLE EN ACERO INOXIDABLE CAL. 18 Ø 1 1/2", INCLUYE ANCLAJE EN PLATINA DE 1/4</t>
  </si>
  <si>
    <t>DIVISION ORINAL EN ACERO INOXIDABLE CAL. 20; 0,9X0,45X0,10 M (DOBLE HOJA, INCLUYE SOPORTES EN ACERO INOXIDABLE PARA SU RESPECTIVO ANCLAJE)</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</si>
  <si>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</si>
  <si>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I1674</t>
  </si>
  <si>
    <t>PISAVIDRIO FIJO U68</t>
  </si>
  <si>
    <t>I1675</t>
  </si>
  <si>
    <t>EMPAQUE EXTRUSION 30016</t>
  </si>
  <si>
    <t>I1676</t>
  </si>
  <si>
    <t>CHAPETA TIPO NAVE</t>
  </si>
  <si>
    <t>I1678</t>
  </si>
  <si>
    <t>REMACHE POP 4X2</t>
  </si>
  <si>
    <t>I1679</t>
  </si>
  <si>
    <t>KORAZA LADRILLO SEMIMATE TRANSPARENTE</t>
  </si>
  <si>
    <t>I1680</t>
  </si>
  <si>
    <t>CAMPANA INDUSTRIAL EXTRACTORA DE 2,0X0,7 MTS EN ACERO INOXIDABLE CAL. 20, INCLUYE MOTOR EXTRACTOR</t>
  </si>
  <si>
    <t>I1681</t>
  </si>
  <si>
    <t>DUCTO PARA CAMPANA INDUSTRIAL EXTRACTORA ACERO INOXIDABE CAL. 20</t>
  </si>
  <si>
    <t>I1682</t>
  </si>
  <si>
    <t>LAVAOLLA EN ACERO INOXIDABLE CAL. 20 DIMENSIONES INTERNAS 80X80X40 CMS</t>
  </si>
  <si>
    <t>08B.267</t>
  </si>
  <si>
    <t>SUMINISTRO, TRANSPORTE E INSTALACION SALIDA PARA CAMARA DE VIDEO EN TUBERIA CONDUIT PVC 3/4", ALAMBRE NO 12 AWG</t>
  </si>
  <si>
    <t>017.093</t>
  </si>
  <si>
    <t>SUMINISTRO, TRANSPORTE E INSTALACION DE LAMINA EN ALUMINIO MICROPERFORADA CAL. 20</t>
  </si>
  <si>
    <t>019.031</t>
  </si>
  <si>
    <t>SUMINISTRO, TRANSPORTE E INSTALACION ESTUCO Y VINILO 3 MANOS SOBRE MURO EXTERIOR ALTURA &gt; 3 M. (INCLUYE, ESTUCO, 3 MANO DE PINTURA TIPO 1). COLOR SEGÚN DISEÑO POR M2</t>
  </si>
  <si>
    <t>019.032</t>
  </si>
  <si>
    <t>SUMINISTRO, TRANSPORTE E INSTALACION BASE ACRILICA 3 MANOS SOBRE MURO EXTERIOR ALTURA &gt; 3 M. (INCLUYE, 3 MANOS DE PINTURA TIPO KORAZA LADRILLO SEMIMATE TRANSPARENTE) M2</t>
  </si>
  <si>
    <t>SUMINISTRO, TRANSPORTE E INSTALACION BANCA PARA MEDIA TORTA PREFABRICADA A=42; B=42; H=70 CM.</t>
  </si>
  <si>
    <t>028.077</t>
  </si>
  <si>
    <t>028.078</t>
  </si>
  <si>
    <t>DESMONTE PUNTO ELECTRICO - ITEM INCOMPLETO</t>
  </si>
  <si>
    <t>SUMINISTRO, TRANSPORTE E INSTALACIÓN MESON ACERO INOXIDABLE CAL. 20 ANCHO = 0,60M</t>
  </si>
  <si>
    <t>SUMINISTRO, TRANSPORTE E INSTALACIÓN BARRA DISCAPACITADOS EN ACERO INOXIDABLE CAL. 18 Ø 1 1/2"</t>
  </si>
  <si>
    <t>SUMINISTRO, TRANSPORTE E INSTALACIÓN BARRA DISCAPACITADOS ABATIBLE EN ACERO INOXIDABLE CAL. 18 Ø 1 1/2"</t>
  </si>
  <si>
    <t>SUMINISTRO, TRANSPORTE E INSTALACIÓN DIVISION ORINAL EN ACERO INOXIDABLE CAL. 20; 0,9X0,45X0,10 M (DOBLE HOJA)</t>
  </si>
  <si>
    <t>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</si>
  <si>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032.140</t>
  </si>
  <si>
    <t>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t>
  </si>
  <si>
    <t>032.141</t>
  </si>
  <si>
    <t>SUMINISTRO, TRANSPORTE E INSTALACION DE DUCTO PARA CAMPANA INDUSTRIAL EXTRACTORA ACERO INOXIDABE CAL. 20</t>
  </si>
  <si>
    <t>032.142</t>
  </si>
  <si>
    <t>SUMINISTRO, TRANSPORTE E INSTALACION DE LAVAOLLAS EN ACERO INOXIDABLE CAL. 20 DIMENSIONES DE POCETA 80X80X40 CMS</t>
  </si>
  <si>
    <t>LAMINA METALDECK  LAMINA 2"  CAL.16  - TIPO ACESCO O SIMILAR.</t>
  </si>
  <si>
    <t>I1683</t>
  </si>
  <si>
    <t>LAMINA METADECK  LAMINA 2"  CAL.22  - TIPO ACESCO O SIMILAR.</t>
  </si>
  <si>
    <t>I1684</t>
  </si>
  <si>
    <t>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</si>
  <si>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I1685</t>
  </si>
  <si>
    <t>BASES PARA BICICLETAS PARA SEIS UNIDADES EN TUBO DE AGUAS NEGRAS DE 1" EN 1,5 MM CON PINTURA ELECTROSTATICA SEGÚN DISEÑO</t>
  </si>
  <si>
    <t>I1686</t>
  </si>
  <si>
    <t>LAMINA DE ACERO INOXIDABLE CAL. 18 AISI SAE 304 ESTRUCTURA EN TUBERIA DE 2" CON ENTREPAÑO INFERIOR Y PATAS NIVELADORAS TIPO EMPACK. DIMENSIONES 143 CMS</t>
  </si>
  <si>
    <t>I1691</t>
  </si>
  <si>
    <t>MEDIDOR BIFASICO TRIFILAR 240/120V 100A, CLASE 1</t>
  </si>
  <si>
    <t>I1692</t>
  </si>
  <si>
    <t>CAJA HERMETICA TIPO INTERPERIE PARA MEDIDOR DE ENERGIA</t>
  </si>
  <si>
    <t>I1693</t>
  </si>
  <si>
    <t>TERMINAL EMT 2"</t>
  </si>
  <si>
    <t>I1694</t>
  </si>
  <si>
    <t>I1695</t>
  </si>
  <si>
    <t>I1696</t>
  </si>
  <si>
    <t>CABLE CU 2 AWG HFFR LS 600V 75º CT</t>
  </si>
  <si>
    <t>I1697</t>
  </si>
  <si>
    <t>CINTA AISLANTE DE COLORES</t>
  </si>
  <si>
    <t>I1698</t>
  </si>
  <si>
    <t>TUBO PVC PESADO 1 1/2"</t>
  </si>
  <si>
    <t>I1699</t>
  </si>
  <si>
    <t>BANDA PLASTICA DE SEÑALIZACION</t>
  </si>
  <si>
    <t>I1700</t>
  </si>
  <si>
    <t>LIMPIADOR  REM PVC 760 GMS(1/4)</t>
  </si>
  <si>
    <t>I1701</t>
  </si>
  <si>
    <t>I1702</t>
  </si>
  <si>
    <t>ARENA DE PEÑA</t>
  </si>
  <si>
    <t>I1703</t>
  </si>
  <si>
    <t>RELLENO CON TIERRA DE EXCAVACION ( RELLENO CON PIZON DE CAPAS DE 15CM)</t>
  </si>
  <si>
    <t>I1704</t>
  </si>
  <si>
    <t>MARCO Y TAPA CAJA INSPECCION SEGUN NORMA CS 274 DE 0.82X 0.82 CM ( MARCO EN ANGULO 2 1/2 X 2 1/2* 3/16", TAPA REFORZADA EN PLATINA DE 2 1/2* 3/16" CON PARRILA EN VARILLA  3/8 CADA 10 CM)</t>
  </si>
  <si>
    <t>I1705</t>
  </si>
  <si>
    <t>CONCRETO 2500 PSI</t>
  </si>
  <si>
    <t>I1706</t>
  </si>
  <si>
    <t>MORTERO 1:5 ( ARENA SEMILAVADA DE PEÑA)</t>
  </si>
  <si>
    <t>I1707</t>
  </si>
  <si>
    <t>CONCRETO 1:2:1 280 KG/CM2 4000PSI</t>
  </si>
  <si>
    <t>I1708</t>
  </si>
  <si>
    <t>RECEBO COMUN (EXTENDIDO Y COMPACTADO)</t>
  </si>
  <si>
    <t>I1709</t>
  </si>
  <si>
    <t>EXCAVACION MANUAL DE MATERIAL HETEROGENEO ( INCLUYE CARGUE Y RETIRO DE MATERIAL EXCAVADO A BOLADERO)</t>
  </si>
  <si>
    <t>I1710</t>
  </si>
  <si>
    <t>RELLENO EN GRAVILLA COMUN</t>
  </si>
  <si>
    <t>I1712</t>
  </si>
  <si>
    <t>SUMINISTRO DE TABLERO ELECTRONICO DE BAJA TENSION ( 0.9X1. 0X0. 30)SEGUN RETIE, INCLUYE BARRAJE 2F- N-T 125A</t>
  </si>
  <si>
    <t>I1713</t>
  </si>
  <si>
    <t>SUMINISTRO DE PROTECCION FIJA 125A, 50KA 240/120V</t>
  </si>
  <si>
    <t>I1714</t>
  </si>
  <si>
    <t>SUMINISTRO BREAKER 2X50 25K 240/120V</t>
  </si>
  <si>
    <t>I1715</t>
  </si>
  <si>
    <t>SUMINISTRO DE TERMINAL DE OJO PARA ALAMBRE 2 AWG C/ TORNILLO</t>
  </si>
  <si>
    <t>I1716</t>
  </si>
  <si>
    <t>SUMINSTRO DETERMINAL DE OJO PARA ALAMBRE 8 AWG C/TORNILLO</t>
  </si>
  <si>
    <t>I1717</t>
  </si>
  <si>
    <t>SUMINISTRO DE ALAMBRE 8 AWG HFFR LS 600V 75ºCT</t>
  </si>
  <si>
    <t>I1718</t>
  </si>
  <si>
    <t>SUMINISTRO DE ALAMBRE 2 AWG HFFR LS 600V 75º CT</t>
  </si>
  <si>
    <t>I1719</t>
  </si>
  <si>
    <t>SUMINSTRO DE CANALETA 80X60MM RANURADA X 2M</t>
  </si>
  <si>
    <t>I1720</t>
  </si>
  <si>
    <t>ADAPTADOR  TUBO PVC DE 2"</t>
  </si>
  <si>
    <t>I1721</t>
  </si>
  <si>
    <t>SUMINISTRO DE CINTA AISLANTE SCOTH</t>
  </si>
  <si>
    <t>I1722</t>
  </si>
  <si>
    <t>SUMINSTRO  DE CINTA AISLANTE DE COLORES</t>
  </si>
  <si>
    <t>I1723</t>
  </si>
  <si>
    <t>SUMINSTRO DE MARCADORES DECABLES</t>
  </si>
  <si>
    <t>I1724</t>
  </si>
  <si>
    <t>SUMINISTRO DE MARCADORES EN ACRILICO</t>
  </si>
  <si>
    <t>I1725</t>
  </si>
  <si>
    <t>SUMINISTRO DE VARILLA  COOPERWELL 5/8" X 2.4M COBRE - COBRE</t>
  </si>
  <si>
    <t>I1726</t>
  </si>
  <si>
    <t>SUMINISTRO DE CABLE  CU  2 AWG DESNUDO</t>
  </si>
  <si>
    <t>I1727</t>
  </si>
  <si>
    <t>SUMINISTRO DE SOLDADURA CADWEEL 150GR</t>
  </si>
  <si>
    <t>I1728</t>
  </si>
  <si>
    <t>SUMINISTRO DE FAVIGEL</t>
  </si>
  <si>
    <t>I1729</t>
  </si>
  <si>
    <t>SUMINISTRO DEVARILLA COOPERWELL 5/8" X 2.4M COBRE-COBRE</t>
  </si>
  <si>
    <t>I1730</t>
  </si>
  <si>
    <t>SUMINISTRO DE CABLE CU 2AWG DESNUDO</t>
  </si>
  <si>
    <t>I1731</t>
  </si>
  <si>
    <t>SUMINSTRO DE SOLDADURA CADWEEL 150GR</t>
  </si>
  <si>
    <t>I1732</t>
  </si>
  <si>
    <t>SUMINISTRO DE CABLE 8 AWG HFFR LS 600V 75º CT</t>
  </si>
  <si>
    <t>I1733</t>
  </si>
  <si>
    <t>SUMINISTRO DE CABLE  10 AWG HFFR LS 600V 75º CT</t>
  </si>
  <si>
    <t>I1734</t>
  </si>
  <si>
    <t>SUMINISTRO DE TUBERIA PVC 1"</t>
  </si>
  <si>
    <t>I1735</t>
  </si>
  <si>
    <t>SUMINISTRO DE CURVA PVC 1"</t>
  </si>
  <si>
    <t>I1736</t>
  </si>
  <si>
    <t>SUMINISTRO DE CINTA AISLANTE DE COLORES</t>
  </si>
  <si>
    <t>I1737</t>
  </si>
  <si>
    <t>SUMINISTRO DE PEGANTE PVC CONDUIT</t>
  </si>
  <si>
    <t>I1738</t>
  </si>
  <si>
    <t>I1739</t>
  </si>
  <si>
    <t>SUMINISTRO DE MARCADORES DE CABLES</t>
  </si>
  <si>
    <t>I1740</t>
  </si>
  <si>
    <t>SUMINISTRO DE CABLE 12AWG HFFR LS 600V 75º CT</t>
  </si>
  <si>
    <t>I1741</t>
  </si>
  <si>
    <t>SUMINISTRO DE TABLERO ELECTRICO (500X400X200) IP66</t>
  </si>
  <si>
    <t>I1742</t>
  </si>
  <si>
    <t>SUMINISTRO DE PROTECCION TIPO MINIBRAKER DE RIEL 16A</t>
  </si>
  <si>
    <t>I1743</t>
  </si>
  <si>
    <t>SUMINISTRO DE TERMINALESDE OJO PARA CABLE 12 AWG</t>
  </si>
  <si>
    <t>I1744</t>
  </si>
  <si>
    <t>SUMINISTRO DE ACCESORIOS FIJACION TABLERO Y CABLES TABLERO</t>
  </si>
  <si>
    <t>I1745</t>
  </si>
  <si>
    <t>I1746</t>
  </si>
  <si>
    <t>SUMINISTRO DE BALA LED CIRCULAR DE SOBREPONER 20W</t>
  </si>
  <si>
    <t>I1747</t>
  </si>
  <si>
    <t>SUMINISTRO DE ALAMBRE  12AWG HFFR LS 600V 75º CT</t>
  </si>
  <si>
    <t>I1748</t>
  </si>
  <si>
    <t>SUMINISTRO DE LUMINARIA 120X30, SOBREPONER, 2T, LED, 40W, ESPECULAR 3"</t>
  </si>
  <si>
    <t>I1749</t>
  </si>
  <si>
    <t>SUMINISTRO DE ALAMBRE 12 AWG HFFR LS 600V 75º CT</t>
  </si>
  <si>
    <t>I1750</t>
  </si>
  <si>
    <t>SUMINISTRO DE LUMINARIA 60X60 DE SOBREPONER T4, LED, 10W ESPECULAR 1.5"</t>
  </si>
  <si>
    <t>I1752</t>
  </si>
  <si>
    <t>SUMINISTRO DE APLIQUE TIPO TORTUGA MARCA HAVELLS - SYLVANIA O SIMILAR  CON ACCESOSRIOS</t>
  </si>
  <si>
    <t>I1753</t>
  </si>
  <si>
    <t>SUMINISTRO DE INTERRUPTOR SENCILLO</t>
  </si>
  <si>
    <t>I1754</t>
  </si>
  <si>
    <t>SUMINISTRO DE CAJA 2X4 PLASTICA</t>
  </si>
  <si>
    <t>I1755</t>
  </si>
  <si>
    <t>SUMINISTRO DE TERMINAL PVC 1/2"</t>
  </si>
  <si>
    <t>I1756</t>
  </si>
  <si>
    <t>SUMINISTRO DE CURVA PVC 1/2"</t>
  </si>
  <si>
    <t>I1757</t>
  </si>
  <si>
    <t>SUMINISTRO DE TUBERIA PVC 1/2"</t>
  </si>
  <si>
    <t>I1758</t>
  </si>
  <si>
    <t>SUMINISTRO DE INTERRUPTOR DOBLE</t>
  </si>
  <si>
    <t>I1759</t>
  </si>
  <si>
    <t>SUMINISTRO DE CAJA 2X4" PLASTICA</t>
  </si>
  <si>
    <t>I1760</t>
  </si>
  <si>
    <t>SUMINISTRO DE INTERRUPTOR CONMUTABLE</t>
  </si>
  <si>
    <t>I1761</t>
  </si>
  <si>
    <t>SUMINISTRO DE INTERRUPTOR CONMUTABLE DOBLE</t>
  </si>
  <si>
    <t>I1762</t>
  </si>
  <si>
    <t>SUMINISTRO DE INTERRUPTOR CONMUTABLE TRIPLE</t>
  </si>
  <si>
    <t>I1763</t>
  </si>
  <si>
    <t>SUMINISTRO DE INTERRUPTOR CUATRO VIAS</t>
  </si>
  <si>
    <t>I1764</t>
  </si>
  <si>
    <t>SUMINISTRO DE INTERRUPTOR SENSOR DE MOVIMIENTO</t>
  </si>
  <si>
    <t>I1765</t>
  </si>
  <si>
    <t>I1766</t>
  </si>
  <si>
    <t>SUMINISTRO DE TOMACORRIENTE TIPO  REGULADO COLOR NARANJA</t>
  </si>
  <si>
    <t>I1767</t>
  </si>
  <si>
    <t>SUMINISTRO DE TOMACORRIENTE CON POLO A TIERRA GFCI</t>
  </si>
  <si>
    <t>I1769</t>
  </si>
  <si>
    <t>SUMINISTRO DE CABLE UTP CATEGORIA 6</t>
  </si>
  <si>
    <t>I1770</t>
  </si>
  <si>
    <t>SUMINISTRO DE CABLE UTP CATEGORIA 5E</t>
  </si>
  <si>
    <t>I1771</t>
  </si>
  <si>
    <t>SUMINISTRO DE CANALETA METALICA 15X15CM, 2 DIVISIONES</t>
  </si>
  <si>
    <t>I1772</t>
  </si>
  <si>
    <t>SUMINISTRO DE TROQUEL METALICO PARA PUESTO DE TRABAJO</t>
  </si>
  <si>
    <t>I1773</t>
  </si>
  <si>
    <t>SUMINISTRO DE TUBERIA EMT 3/4"</t>
  </si>
  <si>
    <t>I1774</t>
  </si>
  <si>
    <t>SUMINISTRO FACEPLACE</t>
  </si>
  <si>
    <t>I1775</t>
  </si>
  <si>
    <t>SUMINISTRO DE PUNTO VGA</t>
  </si>
  <si>
    <t>I1776</t>
  </si>
  <si>
    <t>SUMINISTRO DE PUNTO HDMI</t>
  </si>
  <si>
    <t>I1777</t>
  </si>
  <si>
    <t>SUMINISTRO DE BANDEJA TIPO MALLA 04M X 0.1</t>
  </si>
  <si>
    <t>I1778</t>
  </si>
  <si>
    <t>SUMINISTRO DE UNIONES</t>
  </si>
  <si>
    <t>I1779</t>
  </si>
  <si>
    <t>SUMINISTRO DE SOPORTES</t>
  </si>
  <si>
    <t>I1780</t>
  </si>
  <si>
    <t>SUMINISTRO E INSTALACION PATCH PANEL 12 PUERTOS</t>
  </si>
  <si>
    <t>I1781</t>
  </si>
  <si>
    <t>SUMINISTRO E INSTALACION RACK MEDIANO DE PARED 50X45X60</t>
  </si>
  <si>
    <t>I1782</t>
  </si>
  <si>
    <t>SUMINISTRO E INSTALACION PLANTA TELEFONICA 24 SALIDAS 8 ENTRADAS</t>
  </si>
  <si>
    <t>I1783</t>
  </si>
  <si>
    <t>SUMINISTRO E INSTALACION STRIP TELEFONICO 24</t>
  </si>
  <si>
    <t>I1784</t>
  </si>
  <si>
    <t>PATCH CORD RJ45</t>
  </si>
  <si>
    <t>I1785</t>
  </si>
  <si>
    <t>SUMINISTRO DE SWITCH DE 12 PUERTOS</t>
  </si>
  <si>
    <t>I1786</t>
  </si>
  <si>
    <t>ANTICORROSIVO PREMIUM- TIPO PINTUCO REF 513 O SIMILAR</t>
  </si>
  <si>
    <t>I1787</t>
  </si>
  <si>
    <t>I1788</t>
  </si>
  <si>
    <t>PERFIL IPE 300</t>
  </si>
  <si>
    <t>I1789</t>
  </si>
  <si>
    <t>SOLDADURA ELECTRICA TIPO WESTARCO SUPER E - 6013 DE 1/8 O SIMILAR</t>
  </si>
  <si>
    <t>I1790</t>
  </si>
  <si>
    <t>PERFIL C3X5</t>
  </si>
  <si>
    <t>I1791</t>
  </si>
  <si>
    <t>LEGALIZACION Y RETIE</t>
  </si>
  <si>
    <t>I1792</t>
  </si>
  <si>
    <t>SUMINSTRO DE TRANSPORTE E INSTALACION CABINAS SANITARIAS EN ACERO INOXIDABLE AISI SAE 304 2B SATINADA IVA INCLUIDO</t>
  </si>
  <si>
    <t>I1793</t>
  </si>
  <si>
    <t>SUMINISTRO,TRANSPORTE E INSTALCION  BARANDA EN TUBERIA GALVANIZADA A 4 HILOS DE 2" ENTRE 0.9 Y 1 MTS, PARALES  VERTICALES CADA 2 MTS,RELLENA DE CONCRETO, INCLUYE  WASH PRIMER PINTURA, ANCLAJES Y RETIRO DE SOBRANTES</t>
  </si>
  <si>
    <t>I1796</t>
  </si>
  <si>
    <t>SUMINISTRO TRANSPORTE E INSTALACION DE MENSULA EN LAMINA 3/8 DE 1,20*,90 CON PERFORACION  EN BROCA DE 1/2 Y PINTURA ELECTROSTATICA SEGUN DISEÑO</t>
  </si>
  <si>
    <t>I1800</t>
  </si>
  <si>
    <t>I1801</t>
  </si>
  <si>
    <t>DESMONTE DE COLUMNAS EN MADERA</t>
  </si>
  <si>
    <t>I1802</t>
  </si>
  <si>
    <t>DESMONTE DE COLUMNA METALICA</t>
  </si>
  <si>
    <t>I1803</t>
  </si>
  <si>
    <t>DESMONTE DE CERCHA METALICA</t>
  </si>
  <si>
    <t>I1804</t>
  </si>
  <si>
    <t>DESMONTE DE PERFILES METALICOS</t>
  </si>
  <si>
    <t>I1805</t>
  </si>
  <si>
    <t>DEMOLICION MUROS EN LADRILLO</t>
  </si>
  <si>
    <t>I1806</t>
  </si>
  <si>
    <t>DISPOSICION FINAL BOTADERO</t>
  </si>
  <si>
    <t>I1807</t>
  </si>
  <si>
    <t>TUBO CUADRADO 3/4 X 3/4PULGADA X 1.5MM X 6M COLMENA</t>
  </si>
  <si>
    <t>I1810</t>
  </si>
  <si>
    <t>GUADUA SOBREBASA LONGITUD PROMEDIO L = 5MT</t>
  </si>
  <si>
    <t>I1811</t>
  </si>
  <si>
    <t>TELA DE CERRAMIENTO A= 2,10 M ( ROLLO POR 100 M)</t>
  </si>
  <si>
    <t>I1812</t>
  </si>
  <si>
    <t>EXCAVACION EN MATERIAL COMUN SECO DE 0.2M MANUAL</t>
  </si>
  <si>
    <t>I1813</t>
  </si>
  <si>
    <t>PINTURA BASE INMUNIZANTE TRANSPARENTE MADERA X1/4GAL</t>
  </si>
  <si>
    <t>I1814</t>
  </si>
  <si>
    <t>TABLA 2,54 X 18 - 20 X 300 CM CEDRO ROJO CEPILLADA AMBAS CARAS</t>
  </si>
  <si>
    <t>I1815</t>
  </si>
  <si>
    <t>BARNIZ TRANSPARENTE 1 GALÓN SINTÉTICO</t>
  </si>
  <si>
    <t>I1817</t>
  </si>
  <si>
    <t>I1818</t>
  </si>
  <si>
    <t>TEJA A-360 TRAPEZOIDAL AJOVER A=0.82 X L=6 M</t>
  </si>
  <si>
    <t>I1820</t>
  </si>
  <si>
    <t>TORNILLO CUBIERTA AUTOPERFORANTE ARANDELA</t>
  </si>
  <si>
    <t>I1821</t>
  </si>
  <si>
    <t>MODULOS FIJOS EN SISTEMA PROYECTANTE CON PERFIL 1101 NATURAL Y DOBLE PUERTA BATIENTE CON VIDRIO DE 4 MM INCOLORO Y ACCESORIOS PROPIOS DEL SISTEMA CON TORNILLERIA GALVANIZADA, SEGUN PLANOS</t>
  </si>
  <si>
    <t>I1822</t>
  </si>
  <si>
    <t>MODULOS FIJOS EN SISTEMA PROYECTANTE CON PERFIL 1101 NATURAL Y BASCULANTES SUPERIORES EN VIDRIO DE 4 MM INCOLORO Y ACCESORIOS PROPIOS DEL SISTEMA CON TORNILLERIA GALVANIZADA, SEGUN PLANOS (4,80X2,20)</t>
  </si>
  <si>
    <t>I1823</t>
  </si>
  <si>
    <t>MODULOS FIJOS SISTEMA PROYECTANTE CON PERFIL 1101 NATURAL Y BASCULANTES SUPERIORES EN VIDRIO DE 4 MM INCOLORO Y ACCESORIOS PROPIOS DEL SISTEMA CON TORNILLERIA GALVANIZADA, SEGUN PLANOS (5,25 X 2,20)</t>
  </si>
  <si>
    <t>I1824</t>
  </si>
  <si>
    <t>MODULOS FIJOS SISTEMA PROYECTANTE CON PERFIL 1101 NATURAL Y REJILLA SUPERIOR EN VIDRIO DE 4 MM INCOLORO Y ACCESORIOS PROPIOS DEL SISTEMA CON TORNILLERIA GALVANIZADA, SEGUN PLANOS (1,20X1,35)</t>
  </si>
  <si>
    <t>I1825</t>
  </si>
  <si>
    <t>MODULOS FIJOS SISTEMA PROYECTANTE CON PERFIL 1101 NATURAL Y REJILLA VIDRIO DE 4 MM INCOLORO Y ACCESORIOS PROPIOS DEL SISTEMA CON TORNILLERIA GALVANIZADA, SEGUN PLANOS (1,20X0,50)</t>
  </si>
  <si>
    <t>I1826</t>
  </si>
  <si>
    <t>MODULOS FIJOS SISTEMA PROYECTANTE CON PERFIL 1101 NATURAL Y BASCULANTES SUPERIORES EN VIDRIO DE 4 MM INCOLORO Y ACCESORIOS PROPIOS DEL SISTEMA CON TORNILLERIA GALVANIZADA, SEGUN PLANOS (3,27X2,00)</t>
  </si>
  <si>
    <t>I1827</t>
  </si>
  <si>
    <t>MODULOS FIJOS SISTEMA PROYECTANTE CON PERFIL 1101 NATURAL Y REJILLA SUPERIOR EN VIDRIO DE 4 MM INCOLORO Y ACCESORIOS PROPIOS DEL SISTEMA CON TORNILLERIA GALVANIZADA, SEGUN PLANOS (4,80X2,50)</t>
  </si>
  <si>
    <t>I1828</t>
  </si>
  <si>
    <t>MODULOS FIJOS SISTEMA PROYECTANTE CON PERFIL 1101 NATURAL Y REJILLA EN VIDRIO DE 4 MM INCOLORO Y ACCESORIOS PROPIOS DEL SISTEMA CON TORNILLERIA GALVANIZADA, SEGUN PLANOS (4,80X0,50)</t>
  </si>
  <si>
    <t>I1829</t>
  </si>
  <si>
    <t>MODULOS FIJOS SISTEMA PROYECTANTE CON PERFIL 1101 NATURAL Y DOBLE PUERTA BATIENTE REJILLA SUPERIOR EN VIDRIO DE 4 MM INCOLORO Y ACCESORIOS PROPIOS DEL SISTEMA CON TORNILLERIA GALVANIZADA, SEGUN PLANOS (3,05X2,50)</t>
  </si>
  <si>
    <t>I1830</t>
  </si>
  <si>
    <t>MODULOS FIJOS SISTEMA PROYECTANTE CON PERFIL 1101 NATURAL Y PUERTA BATIENTE EN VIDRIO DE 4 MM INCOLORO Y ACCESORIOS PROPIOS DEL SISTEMA CON TORNILLERIA GALVANIZADA, SEGUN PLANOS (1,30X2,50)</t>
  </si>
  <si>
    <t>I1832</t>
  </si>
  <si>
    <t>MODULOS FIJOS SISTEMA PROYECTANTE CON PERFIL 1101 NATURAL Y DOBLE PUERTA BATIENTE, REJILLAS SUPERIORES EN VIDRIO DE 4 MM INCOLORO Y ACCESORIOS PROPIOS DEL SISTEMA CON TORNILLERIA GALVANIZADA, SEGUN PLANOS (4,80X2,50)</t>
  </si>
  <si>
    <t>I1833</t>
  </si>
  <si>
    <t>MODULOS FIJOS SISTEMA PROYECTANTE CON PERFIL 1101 NATURAL Y DOBLE PUERTA BATIENTE EN VIDRIO DE 4 MM INCOLORO Y ACCESORIOS PROPIOS DEL SISTEMA CON TORNILLERIA GALVANIZADA, SEGUN PLANOS (2,75X2,50)</t>
  </si>
  <si>
    <t>I1834</t>
  </si>
  <si>
    <t>NAVE EN MADERA TRIPLEX DE 0,90 X 2,05 M, ENTAMBORADA</t>
  </si>
  <si>
    <t>I1835</t>
  </si>
  <si>
    <t>TOPE PUERTA RESORTE CROMO</t>
  </si>
  <si>
    <t>I1837</t>
  </si>
  <si>
    <t>PORCELANATO URBAN ARENA 56,6 X 56,6 CM.</t>
  </si>
  <si>
    <t>I1838</t>
  </si>
  <si>
    <t>PINTURA SIKAFLOOR REF. 2430</t>
  </si>
  <si>
    <t>I1839</t>
  </si>
  <si>
    <t>LLAVE TERMINAL DE COBRE ROSCADA DE 1/2"</t>
  </si>
  <si>
    <t>I1840</t>
  </si>
  <si>
    <t>I1841</t>
  </si>
  <si>
    <t>TUBO UNION PLATINO RDE 21 PVC  2" 200 PSI</t>
  </si>
  <si>
    <t>I1842</t>
  </si>
  <si>
    <t>I1843</t>
  </si>
  <si>
    <t>TELERA ALGARROBO 0,4 X 0,18 X 3,00 M</t>
  </si>
  <si>
    <t>I1844</t>
  </si>
  <si>
    <t>BARNIZ BRILLANTE EXTERIOR</t>
  </si>
  <si>
    <t>I1845</t>
  </si>
  <si>
    <t>LACA PARA MADERA</t>
  </si>
  <si>
    <t>I1846</t>
  </si>
  <si>
    <t>VARILLA ESQUELETO CHANUL</t>
  </si>
  <si>
    <t>I1847</t>
  </si>
  <si>
    <t>BARNIZ POLIURETANO EXTRA</t>
  </si>
  <si>
    <t>I1848</t>
  </si>
  <si>
    <t>HUELLA MADERA ALGARROBO 0,2 X 0,18 X 1,00 M</t>
  </si>
  <si>
    <t>I1849</t>
  </si>
  <si>
    <t>PERFIL PHR-C 305X80 CAL 12</t>
  </si>
  <si>
    <t>I1850</t>
  </si>
  <si>
    <t>TUBO ESTRUCTURAL CUADRADO 40X40X3 MM</t>
  </si>
  <si>
    <t>I1851</t>
  </si>
  <si>
    <t>YEPROMEC</t>
  </si>
  <si>
    <t>I1852</t>
  </si>
  <si>
    <t>MONOCAPA</t>
  </si>
  <si>
    <t>I1853</t>
  </si>
  <si>
    <t>YEPROFINO</t>
  </si>
  <si>
    <t>I1854</t>
  </si>
  <si>
    <t>MALLA PLÁSTICA</t>
  </si>
  <si>
    <t>I1855</t>
  </si>
  <si>
    <t>BARANDILLAS METALICAS PARA ESCALERA CON PLATINA DE 4" X 1/4" CON TUBO INTERMEDIO METALICO DE 2"</t>
  </si>
  <si>
    <t>I1856</t>
  </si>
  <si>
    <t>MEDIDOR DE 1" VOLUMÉTRICO TIPO "B"</t>
  </si>
  <si>
    <t>I1857</t>
  </si>
  <si>
    <t>FILTRO YEE 1"</t>
  </si>
  <si>
    <t>I1858</t>
  </si>
  <si>
    <t>TUBERIA ANCLAJE PVC 1" 1/2"</t>
  </si>
  <si>
    <t>I1859</t>
  </si>
  <si>
    <t>PLATINA L 0.90 X 0.10 M X 1/4”</t>
  </si>
  <si>
    <t>I1860</t>
  </si>
  <si>
    <t>VIGA CHANUL 20 X 20 CM X 3 M</t>
  </si>
  <si>
    <t>I1861</t>
  </si>
  <si>
    <t>PERNO GRADO 6</t>
  </si>
  <si>
    <t>I1862</t>
  </si>
  <si>
    <t>LACA SELLADOR POLIURETANO</t>
  </si>
  <si>
    <t>I1863</t>
  </si>
  <si>
    <t>PARAL SOPORTE DE CIERRE MADERA</t>
  </si>
  <si>
    <t>I1864</t>
  </si>
  <si>
    <t>PARAL SOPORTE TRAMO 0.20 X 0.05 M</t>
  </si>
  <si>
    <t>I1865</t>
  </si>
  <si>
    <t>PASO Y CONTRAPASO SAPAN 0.30 M</t>
  </si>
  <si>
    <t>I1866</t>
  </si>
  <si>
    <t>PERNO DE ANCLAJE 1/2”</t>
  </si>
  <si>
    <t>I1867</t>
  </si>
  <si>
    <t>PLATINA DE APOYO 0.30 X 0.30 X 1/4”·</t>
  </si>
  <si>
    <t>I1869</t>
  </si>
  <si>
    <t>DIVISIONES SANITARIAS EN ACERO INOXIDABLE CAL. 20 SATINADAS, LAMINA CONFORMADO EN PANELES TIPO SANDWICH, COMPUESTA DE 3 PIEZAS BASICAS: PUERTA, PARAL Y TABIQUE</t>
  </si>
  <si>
    <t>CUADRILLA FF TIPO 1 (1 OFICIAL + 1 AYUDANTE) (ELECTRICAS)</t>
  </si>
  <si>
    <t>CONCRETO 2000 PSI - 14 MPA</t>
  </si>
  <si>
    <t>SUMINISTRO DE TABLERO DE DISTRIBUCCION MONOFASICO  2F- N+T; 12 CIRCUITOS , INCRUSTAR CON TAPA</t>
  </si>
  <si>
    <t>SUMINISTRO DE PROTECCION  1X20 A; 10 KA, INCRUSTAR</t>
  </si>
  <si>
    <t>SUMINISTRO DE PROTECCION  2X20 A; 10 KA, INCRUSTAR</t>
  </si>
  <si>
    <t>BLOQUE CON BASE EN CEMENTO GRAMOQUIN PEATONAL A=43; B=59; H=6 CM</t>
  </si>
  <si>
    <t>001.086</t>
  </si>
  <si>
    <t>CERRAMIENTO PROVISIONAL CON SEÑALIZADOR Y TELA DE CERRAMIENTO</t>
  </si>
  <si>
    <t>001.087</t>
  </si>
  <si>
    <t>002.033</t>
  </si>
  <si>
    <t>LLENO COMPACTADO MUROS DE CONTENCION INCLUYE GEOTEXTIL Y TUBODRENANTE</t>
  </si>
  <si>
    <t>002.119</t>
  </si>
  <si>
    <t>DISPOSICION  FINAL BOTADERO</t>
  </si>
  <si>
    <t>002.120</t>
  </si>
  <si>
    <t>002A.025</t>
  </si>
  <si>
    <t>SUMINISTRO TRANSPORTE DE INSTALCION ZAPATA CONCRETO 3500 PSI</t>
  </si>
  <si>
    <t>003.103</t>
  </si>
  <si>
    <t>SUMINISTRO, TRANSPORTE E INSTALACIÓN SIFÓN PVC-S 2"</t>
  </si>
  <si>
    <t>003.104</t>
  </si>
  <si>
    <t>SUMINISTRO, TRANSPORTE E INSTALACION TUBERIA ALCANTARILLADO 8" TIPO NOVAFORT O SIMILAR, ( INCLUYE ACCESORIOS, NIVELACION Y CINTA DE DEMARCACION)</t>
  </si>
  <si>
    <t>005.090</t>
  </si>
  <si>
    <t>SUMINISTRO, TRANSPORTE E INSTALACION PLACA EN METALDECK  LAMINA 2" CALIBRE 22, H= 0.10 M. CONCRETO 3000 PSI</t>
  </si>
  <si>
    <t>005.092</t>
  </si>
  <si>
    <t>005.093</t>
  </si>
  <si>
    <t>SUMINISTRO, TRANSPORTE E INSTALACION PERFILES  C3X5 ( INCLUYE, SOLDADURA, ANTICORROSIVO Y ESMALTE + PROTECCION ANTIFUEGO E INSTALACION)</t>
  </si>
  <si>
    <t>005.094</t>
  </si>
  <si>
    <t>SUMINISTRO TRANSPORTE E INSTALACION DE MENSULA EN LAMINA 3/8 DE 1,20*, 90 CON PERFORACION EN BROCA DE 1/2 Y PINTURA ELECTROSTATICA SEGUN DISEÑO</t>
  </si>
  <si>
    <t>005.095</t>
  </si>
  <si>
    <t>SUMINISTRO, TRANSPORTE E INSTALACION PERFIL METALICO C EN CAJON 305X80X2,5 MM  ( INCLUYE SOLDADURA, ANTICORROSIVO Y ESMALTE + PROTECCION ANTIFUEGO E INSTALACION)</t>
  </si>
  <si>
    <t>005.097</t>
  </si>
  <si>
    <t>SUMINISTRO, TRANSPORTE E INSTAALCION DE PERFIL METALICO 40X40X3 MM</t>
  </si>
  <si>
    <t>005.098</t>
  </si>
  <si>
    <t>SUMINISTRO, TRANSPORTE E INSTALACION DE LAMINA COLABORANTE  CAL 22 2"</t>
  </si>
  <si>
    <t>005.099</t>
  </si>
  <si>
    <t>SUMINISTRO E INSTALACIÓN COLUMNA EN MADERA CHANUL 20 X 20 CM X 3 M</t>
  </si>
  <si>
    <t>SUMINISTRO, TRANSPORTE E INSTALACION ANCLAJE EPOXICO 3/8" L=15 CM (INCLUYE PERFORACIÓN Y ADHESIVO EPÓXICO)</t>
  </si>
  <si>
    <t>006.39</t>
  </si>
  <si>
    <t>SUMINISTRO, TRANSPORTE E INSTALACION DE FORRADO DUCTOS</t>
  </si>
  <si>
    <t>007.111</t>
  </si>
  <si>
    <t>007.112</t>
  </si>
  <si>
    <t>ACOMETIDA HIDRAULICA EN TUBERIA PVC 1"</t>
  </si>
  <si>
    <t>007.113</t>
  </si>
  <si>
    <t>SUMINISTRO, TRANSPORTE E INSTALACION TUBERIA PVC-P  RDE 21  2" UNION PLATINO (RED DE SUMINISTRO) INCLUYE ACCESORIOS</t>
  </si>
  <si>
    <t>007.114</t>
  </si>
  <si>
    <t>SUMINISTRO, TRANSPORTE E INSTALACIÓN DE MEDIDOR VOLUMÉTRICO DE 1"</t>
  </si>
  <si>
    <t>ALIMENTADOR (3X2) AWG, THHN; TUBERIA PVC DE 1 1/2"</t>
  </si>
  <si>
    <t>08B.269</t>
  </si>
  <si>
    <t>08B.271</t>
  </si>
  <si>
    <t>BANCO DE DUCTO  T- PARA CANALIZACION DE 2Ø 1 1/2" TIPO TDP- ZONA VERDE ( INCLUYE EXCAVACION, BASE EN ARENA DE PEÑA, RELLENO CON TIERRA DE LA EXCAVACION COMPACTADA EN CAPAS DE 15CM, BANDA PLASTICA, EMPRADIZACION Y RETIRO DE MATERIAL SOBRANTE DE LA EXCAVACION A BOTADERO)</t>
  </si>
  <si>
    <t>08B.272</t>
  </si>
  <si>
    <t>CAJA DE INSPECCION PARA ALUMBRADO PUBLICO Y ACOMETIDAS EN BAJA TENSION = 0.8X 0.8 X 1.0 ( INCLUYE EXCAVACION BASE COMUN EN RECEBO COMUN, PLACA CONCRETO, LADRILLO COMUN, MARCO EN ANGULO 2 1/2 X 2 1/2 * 3/16 ", TAPA REFORAZADAEN PLATINA DE 2 1/2* 3/16" CON</t>
  </si>
  <si>
    <t>08B.273</t>
  </si>
  <si>
    <t>TABLERO GENERAL DE BAJA TENSION</t>
  </si>
  <si>
    <t>08B.274</t>
  </si>
  <si>
    <t>SUMINISTRO E INSTALACION DEL SISTEMA DE PUESTA A TIERRA</t>
  </si>
  <si>
    <t>08B.275</t>
  </si>
  <si>
    <t>SUMINISTRO E INSTALACION DE ALIMENTADOR (3X8) (1X10) AWG, THHN; TUBERIA PVC DE 1"</t>
  </si>
  <si>
    <t>08B.276</t>
  </si>
  <si>
    <t>SUMINISTRO E INSTALACION TABLERO DE DISTRIBUCCION MONOFASICO 2F-N+T CIRCUITOS</t>
  </si>
  <si>
    <t>08B.277</t>
  </si>
  <si>
    <t>SUMINISTRO TABLERO RED REGULADA</t>
  </si>
  <si>
    <t>08B.278</t>
  </si>
  <si>
    <t>SUMINISTRO E INSTALACION DE BREAKER 1X20 A</t>
  </si>
  <si>
    <t>08B.279</t>
  </si>
  <si>
    <t>08B.280</t>
  </si>
  <si>
    <t>SUMINISTRO E INSTALACION SALIDA PUNTO ELECTRICO LUMINARIA LED CON REJILLA 30X120 T8 2X 40W ESPECULAR DE INCRUSTAR 1.5"</t>
  </si>
  <si>
    <t>08B.281</t>
  </si>
  <si>
    <t>SUMINISTRO E INSTALACION SALIDA PUNTO ELECTRICO LUMINARIA LED CON REJILLA 60X60 T8 4X10 W-LED ESPECULAR DE INCRUSTAR 1.5"</t>
  </si>
  <si>
    <t>08B.282</t>
  </si>
  <si>
    <t>SUMINISTRO E INSTALCION SALIDA PUNTO ELECTRICO LUMINARIA TIPO TORTUGA 20W</t>
  </si>
  <si>
    <t>08B.283</t>
  </si>
  <si>
    <t>SUMINISTRO E INSTALACION SALIDA INTERRUPTOR  SENCILLO</t>
  </si>
  <si>
    <t>08B.284</t>
  </si>
  <si>
    <t>SUMINISTRO E INSTALACION SALIDA INTERRUPTOR DOBLE</t>
  </si>
  <si>
    <t>08B.285</t>
  </si>
  <si>
    <t>SUMINISTRO E INSTALCION  SALIDA INTERRUPTOR SENCILLO CONMUTABLE</t>
  </si>
  <si>
    <t>08B.286</t>
  </si>
  <si>
    <t>SUMINISTRO E INSTALACION SALIDA INTERRUPTOR DOBLE CONMUTABLE</t>
  </si>
  <si>
    <t>08B.287</t>
  </si>
  <si>
    <t>SUMINISTRO E INSTALACION SALIDA INTERRUPTOR TRIPLE CONMUTABALE</t>
  </si>
  <si>
    <t>08B.288</t>
  </si>
  <si>
    <t>08B.289</t>
  </si>
  <si>
    <t>SUMINISTRO E INSTALACION SALIDA SENSOR DE MOVIMIENTO</t>
  </si>
  <si>
    <t>08B.290</t>
  </si>
  <si>
    <t>08B.291</t>
  </si>
  <si>
    <t>SUMINISTRO E INSTALACION SALIDA  PUNTO TOMACORRIENTE DOBLE TIPO REGULADO COLOR NARANJA</t>
  </si>
  <si>
    <t>08B.292</t>
  </si>
  <si>
    <t>SUMINISTRO E INSTALACION SALIDA PUNTO TOMACORRIENTE GFCI</t>
  </si>
  <si>
    <t>08B.293</t>
  </si>
  <si>
    <t>SUMINISTRO E INSTALACION SALIDA VOZ Y DATOS CAT 6A - CAT 5E</t>
  </si>
  <si>
    <t>08B.294</t>
  </si>
  <si>
    <t>SALIDAS PUNTOS VGA</t>
  </si>
  <si>
    <t>08B.295</t>
  </si>
  <si>
    <t>SALIDAS PUNTOS HDMI</t>
  </si>
  <si>
    <t>08B.296</t>
  </si>
  <si>
    <t>SUMINISTRO E INSTALACION  BANDEJA PORTACABLE TIPO CABIOFIL 0.4X0.1 ACCESORIOS</t>
  </si>
  <si>
    <t>08B.297</t>
  </si>
  <si>
    <t>SUMINISTRO E INSTALACION ADMINISTRACION CABLEADO ESTRUCTURADO CAT 6A -  CAT 5E</t>
  </si>
  <si>
    <t>08B.298</t>
  </si>
  <si>
    <t>SUMINISTRO E INSTALACION SWICHE 12 PUNTOS</t>
  </si>
  <si>
    <t>08B.300</t>
  </si>
  <si>
    <t>08B.301</t>
  </si>
  <si>
    <t>SUMINISTRO E INSTALACION DE BREAKER 2X20 A</t>
  </si>
  <si>
    <t>08B.302</t>
  </si>
  <si>
    <t>009.018</t>
  </si>
  <si>
    <t>SUMINISTRO, TRANSPORTE E INSTALACIÓN DE REVOQUE PARA INTERIORES EN YESO PROYECTADO, INCLUYE(ESTUCO Y PINTURA)</t>
  </si>
  <si>
    <t>009.019</t>
  </si>
  <si>
    <t>SUMINISTRO, TRANSPORTE E INSTALACIÓN DE REVOQUE EN YESO PROYECTADO PARA EXTERIORES INCLUYE (ESTUCO, PIGMENTACIÓN Y MONOCAPA)</t>
  </si>
  <si>
    <t>010.028</t>
  </si>
  <si>
    <t>SUMINISTRO, TRANSPORTE E INSTALACION DE TEJA TRAPEZOIDAL TERMOACUSTICA AJOVER COLOR TERRACOTA</t>
  </si>
  <si>
    <t>012.071</t>
  </si>
  <si>
    <t>SUMINISTRO E INSTALACIÓN DE ACABADO DE RAMPA EN GRANITO LAVADO FUNDIDO EN SITIO GRANO NO5 CON ANCHO MAX 1,1M</t>
  </si>
  <si>
    <t>012.072</t>
  </si>
  <si>
    <t>PISO PORCELANATO 56,6 X 56,6 CM.</t>
  </si>
  <si>
    <t>012.073</t>
  </si>
  <si>
    <t>016.025</t>
  </si>
  <si>
    <t>016.026</t>
  </si>
  <si>
    <t>SUMINISTRO, TRANSPORTE E INSTALACION PUERTA DE MADERA, ENTAMBORADA</t>
  </si>
  <si>
    <t>016.027</t>
  </si>
  <si>
    <t>SUMINISTRO, TRANSPORTE E INSTALACION DE PISO EN TELERAS DE ALGARROBO</t>
  </si>
  <si>
    <t>016.028</t>
  </si>
  <si>
    <t>HUELLA DE PELDAÑO MADERA ALGARROBO 0,2 M DE ESPESOR</t>
  </si>
  <si>
    <t>016.029</t>
  </si>
  <si>
    <t>017.066</t>
  </si>
  <si>
    <t>SUMINISTRO, TRANSPORTE E INSTALACION CABINAS SANITARIAS EN ACERO  INOXIDABLE AISI SAE 304 2B SATINADA IVA INCLUIDO</t>
  </si>
  <si>
    <t>017.094</t>
  </si>
  <si>
    <t>SUMINISTRO, TRANSPORTE E INSTALACION BARANDA EN TUBERIA GALVANIZADA  4 HILOS DE 2", ENTRE 0.9 Y 1 MTS, PARALES VERTICALES  CADA 2 MTS, RELLENA DE  CONCRETO, INCLUYE WASH PRIMER, PINTURA, ANCLAJES Y RETIRO DE SOBRANTES</t>
  </si>
  <si>
    <t>017.096</t>
  </si>
  <si>
    <t>017.097</t>
  </si>
  <si>
    <t>SUMINISTRO, TRANSPORTE E INSTALACION REJA EN TUBO CUADRADO DE 3/4 X 3/4 PULGADA X 1.5MM X 6M EN ACERO</t>
  </si>
  <si>
    <t>017.098</t>
  </si>
  <si>
    <t>017.099</t>
  </si>
  <si>
    <t>SUMINISTRO, TRANSPORTE E INSTALACION DE MODULOS FIJOS EN SISTEMA PROYECTANTE CON PERFIL 1101 NATURAL Y DOBLE PUERTA BATIENTE CON VIDRIO DE 4 MM INCOLORO Y ACCESORIOS PROPIOS DEL SISTEMA CON TORNILLERIA GALVANIZADA, SEGUN PLANOS</t>
  </si>
  <si>
    <t>017.100</t>
  </si>
  <si>
    <t>SUMINISTRO, TRANSPORTE E INSTALACION DE MODULOS FIJOS EN SISTEMA PROYECTANTE CON PERFIL 1101 NATURAL Y BASCULANTES SUPERIORES EN VIDRIO DE 4 MM INCOLORO Y ACCESORIOS PROPIOS DEL SISTEMA CON TORNILLERIA GALVANIZADA, SEGUN PLANOS (4,80X2,20)</t>
  </si>
  <si>
    <t>017.101</t>
  </si>
  <si>
    <t>SUMINISTRO, TRANSPORTE E INSTALACION DE MODULOS FIJOS SISTEMA PROYECTANTE CON PERFIL 1101 NATURAL Y BASCULANTES SUPERIORES EN VIDRIO DE 4 MM INCOLORO Y ACCESORIOS PROPIOS DEL SISTEMA CON TORNILLERIA GALVANIZADA, SEGUN PLANOS (5,25 X 2,20)</t>
  </si>
  <si>
    <t>017.102</t>
  </si>
  <si>
    <t>SUMINISTRO, TRANSPORTE E INSTALACION DE MODULOS FIJOS SISTEMA PROYECTANTE CON PERFIL 1101 NATURAL Y REJILLA SUPERIOR EN VIDRIO DE 4 MM INCOLORO Y ACCESORIOS PROPIOS DEL SISTEMA CON TORNILLERIA GALVANIZADA, SEGUN PLANOS (1,20X1,35)</t>
  </si>
  <si>
    <t>017.103</t>
  </si>
  <si>
    <t>SUMINISTRO, TRANSPORTE E INSTALACION DE MODULOS FIJOS SISTEMA PROYECTANTE CON PERFIL 1101 NATURAL Y REJILLA VIDRIO DE 4 MM INCOLORO Y ACCESORIOS PROPIOS DEL SISTEMA CON TORNILLERIA GALVANIZADA, SEGUN PLANOS (1,20X0,50)</t>
  </si>
  <si>
    <t>017.104</t>
  </si>
  <si>
    <t>SUMINISTRO, TRANSPORTE E INSTALACION DE MODULOS FIJOS SISTEMA PROYECTANTE CON PERFIL 1101 NATURAL Y BASCULANTES SUPERIORES EN VIDRIO DE 4 MM INCOLORO Y ACCESORIOS PROPIOS DEL SISTEMA CON TORNILLERIA GALVANIZADA, SEGUN PLANOS (3,27X2,00)</t>
  </si>
  <si>
    <t>017.105</t>
  </si>
  <si>
    <t>SUMINISTRO, TRANSPORTE E INSTALACION DE MODULOS FIJOS SISTEMA PROYECTANTE CON PERFIL 1101 NATURAL Y REJILLA SUPERIOR EN VIDRIO DE 4 MM INCOLORO Y ACCESORIOS PROPIOS DEL SISTEMA CON TORNILLERIA GALVANIZADA, SEGUN PLANOS (4,80X2,50)</t>
  </si>
  <si>
    <t>017.106</t>
  </si>
  <si>
    <t>SUMINISTRO, TRANSPORTE E INSTALACION DE MODULOS FIJOS SISTEMA PROYECTANTE CON PERFIL 1101 NATURAL Y REJILLA EN VIDRIO DE 4 MM INCOLORO Y ACCESORIOS PROPIOS DEL SISTEMA CON TORNILLERIA GALVANIZADA, SEGUN PLANOS (4,80X0,50)</t>
  </si>
  <si>
    <t>017.107</t>
  </si>
  <si>
    <t>SUMINISTRO, TRANSPORTE E INSTALACION DE MODULOS FIJOS SISTEMA PROYECTANTE CON PERFIL 1101 NATURAL Y DOBLE PUERTA BATIENTE REJILLA SUPERIOR EN VIDRIO DE 4 MM INCOLORO Y ACCESORIOS PROPIOS DEL SISTEMA CON TORNILLERIA GALVANIZADA, SEGUN PLANOS (3,05X2,50)</t>
  </si>
  <si>
    <t>017.108</t>
  </si>
  <si>
    <t>SUMINISTRO, TRANSPORTE E INSTALACION DE MODULOS FIJOS SISTEMA PROYECTANTE CON PERFIL 1101 NATURAL Y PUERTA BATIENTE EN VIDRIO DE 4 MM INCOLORO Y ACCESORIOS PROPIOS DEL SISTEMA CON TORNILLERIA GALVANIZADA, SEGUN PLANOS (1,30X2,50)</t>
  </si>
  <si>
    <t>017.109</t>
  </si>
  <si>
    <t>SUMINISTRO, TRANSPORTE E INSTALACION DE MODULOS FIJOS SISTEMA PROYECTANTE CON PERFIL 1101 NATURAL Y DOBLE PUERTA BATIENTE EN VIDRIO DE 4 MM INCOLORO Y ACCESORIOS PROPIOS DEL SISTEMA CON TORNILLERIA GALVANIZADA, SEGUN PLANOS (3,05X2,50)</t>
  </si>
  <si>
    <t>017.110</t>
  </si>
  <si>
    <t>SUMINISTRO, TRANSPORTE E INSTALACION DE MODULOS FIJOS SISTEMA PROYECTANTE CON PERFIL 1101 NATURAL Y DOBLE PUERTA BATIENTE, REJILLAS SUPERIORES EN VIDRIO DE 4 MM INCOLORO Y ACCESORIOS PROPIOS DEL SISTEMA CON TORNILLERIA GALVANIZADA, SEGUN PLANOS (4,80X2,50)</t>
  </si>
  <si>
    <t>017.111</t>
  </si>
  <si>
    <t>SUMINISTRO, TRANSPORTE E INSTALACION DE MODULOS FIJOS SISTEMA PROYECTANTE CON PERFIL 1101 NATURAL Y DOBLE PUERTA BATIENTE EN VIDRIO DE 4 MM INCOLORO Y ACCESORIOS PROPIOS DEL SISTEMA CON TORNILLERIA GALVANIZADA, SEGUN PLANOS (2,75X2,50)</t>
  </si>
  <si>
    <t>017.112</t>
  </si>
  <si>
    <t>SUMINISTRO, TRANSPORTE E INSTALACIÓN DE BARANDILLA DE ESCALERA CON PLATINA DE 4" X 1/4" CON ANTEPECHO Y MALLA PLÁSTICA</t>
  </si>
  <si>
    <t>018.014</t>
  </si>
  <si>
    <t>SUMINISTRO, TRANSPORTE E INSTALACION DE BASES PARA BICICLETAS PARA SEIS UNIDADES  EN TUBO DE AGUAS NEGRAS DE 1" EN 1,5 MM CON PINTURA ELECTROSTATICA SEGÚN DISEÑO</t>
  </si>
  <si>
    <t>020.013</t>
  </si>
  <si>
    <t>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</si>
  <si>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021.062</t>
  </si>
  <si>
    <t>021.063</t>
  </si>
  <si>
    <t>SUMINISTRO, TRANSPORTE E INSTALACION DE CERRAMIENTO EN TUBO AGUAS NEGRAS PARA CERRAMIENTO 2", ANTICORROSIVO + PINTURA,  3 HILOS DE ALAMBRE DE PUA</t>
  </si>
  <si>
    <t>021.064</t>
  </si>
  <si>
    <t>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t>
  </si>
  <si>
    <t>021.065</t>
  </si>
  <si>
    <t>SUMINISTRO, TRANSPORTE E INSTALACION PUERTA  EN MALLA ESLABONADA CAL. 10 2" X 2" +  PLATINA 2"+3/16" + ANTICORROSIVO + PINTURA, TUBO AGUAS NEGRAS PARA CERRAMIENTO 3", ALAMBRE DE PUA 3 HILOS, FALLEBA, PORTACANDADO, INCLUYE (BISAGRA EN TUBO Y DADOS EN CONCRETO)</t>
  </si>
  <si>
    <t>021.066</t>
  </si>
  <si>
    <t>SUMINSITRO, TRANSPORTE E INSTALACION DE PISO EN GRAMOQUIN</t>
  </si>
  <si>
    <t>021.067</t>
  </si>
  <si>
    <t>021.068</t>
  </si>
  <si>
    <t>SUMINISTRO, TRANSPORTE E INSTALACION TUBO AGUAS NEGRAS PARA CERRAMIENTO 2" + ANTICORROSIVO + PINTURA, CONCERTINA DIAMETRO 18"ESPIRAL ESPACIADO CADA 20 CM CUCHILLAS EN ACERO INOXIDABLE AISI 430 ESPESOR 0,60MM ANCHO 25MM</t>
  </si>
  <si>
    <t>022.009</t>
  </si>
  <si>
    <t>LIMPIEZA DE VIDRIOS</t>
  </si>
  <si>
    <t>028.079</t>
  </si>
  <si>
    <t>028.080</t>
  </si>
  <si>
    <t>028.081</t>
  </si>
  <si>
    <t>028.082</t>
  </si>
  <si>
    <t>DESMONTE DE PERFILES METALICO</t>
  </si>
  <si>
    <t>029.077</t>
  </si>
  <si>
    <t>032.143</t>
  </si>
  <si>
    <t>SUMINISTRO, TRANSPORTE E INSTALACION DE MESA ELABORADA EN ACERO INOXIDABLE CAL. 18, ESTRUCTURA EN TUBERIA DE 2" CON ENTREPAÑO INFERIOR Y PATAS NIVELADORAS TIPO EMPACK. DIMENSIONES 143 CMS</t>
  </si>
  <si>
    <t>032.144</t>
  </si>
  <si>
    <t>SUMINISTRO, TRANSPORTE E INSTALACION CANAL EN CONCRETO 3000 PSI; E=0,08, DESARROLLO 1,2</t>
  </si>
  <si>
    <t>032.145</t>
  </si>
  <si>
    <t>SUMINISTRO E INSTALACION REJA ACERO NO. 5 PARA CANAL EN CONCRETO ANCHO ENTRE 0,5 Y 0,6 MT</t>
  </si>
  <si>
    <t>032.159</t>
  </si>
  <si>
    <t>MORTERO DE NIVELACION E=0,05 M</t>
  </si>
  <si>
    <t>033.159</t>
  </si>
  <si>
    <t>SUMINISTRO, TRANSPORTE E INSTALACION DE DIVISIONES SANITARIAS EN ACERO INOXIDABLE CAL. 20 SATINADAS, LAMINA CONFORMADO EN PANELES TIPO SANDWICH, COMPUESTA DE 3 PIEZAS BASICAS: PUERTA, PARAL Y TABIQUE (INCLUYE PIEZAS PARA EL EMSANBLE ENTRE SI Y ACCESOSRIOS PARA EL CORRECTO MONTAJE)</t>
  </si>
  <si>
    <t>ANGULO ALUMINIO 1"X1"</t>
  </si>
  <si>
    <t>TEE ALUMINIO 1"X1"</t>
  </si>
  <si>
    <t>LÁMINA GALVANIZADA CAL. 18 (1.22 X 2.44 M).</t>
  </si>
  <si>
    <t>PLACA DE FIBROCEMENTO  E= 10 MM</t>
  </si>
  <si>
    <t>TUBO PVC A.LL-VENTILACION  2''</t>
  </si>
  <si>
    <t>BALDOSA GRANO TRADICIONAL PAYANDE P5. TIPO ALFA O SIMILAR. FONDO BLANCO</t>
  </si>
  <si>
    <t>CERAMICA PARED POMPEI. TIPO ALFA O SIMILAR. COLOR CORAL O SHELL</t>
  </si>
  <si>
    <t>PIEDRACID NEGRO TIPO ALFA O SIMILAR COLOR NEGRO</t>
  </si>
  <si>
    <t>CERAMICA PARED EGEO BLANCO</t>
  </si>
  <si>
    <t>CERAMICA PISO PIEDRACID DESERSTONE TIPO ALFA O SIMILAR. COLOR BLANCO</t>
  </si>
  <si>
    <t>CERAMICA PISO PIEDRACID CAYONRED TIPO ALFA O SIMILAR. COLOR BLANCO</t>
  </si>
  <si>
    <t>CERAMICA PISO POMPEI. TIPO ALFA O SIMILAR. COLOR CORAL O SHELL</t>
  </si>
  <si>
    <t>CERAMICA PISO STONE TIPO ALFA O SIMILAR. COLOR BLANCO O CAFÉ</t>
  </si>
  <si>
    <t>CERAMICA PARED BOTICCINO SAND TIPO ALFA O SIMILAR. COLOR.</t>
  </si>
  <si>
    <t>CERAMICA IMPORTADA  NEVADA BLANCA BR TIPO ALFA O SIMILAR. COLOR.</t>
  </si>
  <si>
    <t>CERAMICA PISO GRANILLA TIPO ALFA O SIMILAR.</t>
  </si>
  <si>
    <t>SUMINISTRO DE TOMACORRIENTE CON POLO A TIERRA ECONÓMICO</t>
  </si>
  <si>
    <t>PERFIL METALICO A572GR-50 CAL. 16 1 1/2 X 3 (40 MM X 80 MM)"</t>
  </si>
  <si>
    <t>I1870</t>
  </si>
  <si>
    <t>ASCENSOR EN ESTRUCTURA AUTOPORTANTE CAPACIDAD 6 PERSONAS</t>
  </si>
  <si>
    <t>I1871</t>
  </si>
  <si>
    <t>ACCESORIOS GENERALES DE INSTALACIÓN</t>
  </si>
  <si>
    <t>I1872</t>
  </si>
  <si>
    <t>SANITARIO TIPO INSTITUCIONAL BAJO CONSUMO POR DESCARGA, COLOR BLANCO CORONA REF 340021001 O SIMILAR, INCLUYE MUEBLE</t>
  </si>
  <si>
    <t>I1873</t>
  </si>
  <si>
    <t>LAVAMANOS DE EMPOTRAR LINEA SAN LORENZO COLOR BLANCO DE CORONA REF: O19001001 O SIMILAR.</t>
  </si>
  <si>
    <t>I1874</t>
  </si>
  <si>
    <t>TOPE PUERTA MEDIA LUNA SATINADO 3/16PG FIXSER O SIMILAR</t>
  </si>
  <si>
    <t>I1875</t>
  </si>
  <si>
    <t>PISO CERÁMICO DUROPISO (COLOR SEGÚN DISEÑO). TIPO CORONA O SIMILAR.</t>
  </si>
  <si>
    <t>I1876</t>
  </si>
  <si>
    <t>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</si>
  <si>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I1878</t>
  </si>
  <si>
    <t>CODO 90° ACERO GALVANIZADO  - 2''</t>
  </si>
  <si>
    <t>I1879</t>
  </si>
  <si>
    <t>SUMINISTRO, TRANSPORTE E INSTALACIÓN DE BRAZO HIDRÁULICO AUTOMÁTICO DE CAPACIDAD (45 - 65) KG (INCLUYE ACCESORIOS DE INSTALACIÓN)</t>
  </si>
  <si>
    <t>I1880</t>
  </si>
  <si>
    <t>LAMPARA ESPECULAR 2X18 TUBO LED 6500 K O SIMILAR</t>
  </si>
  <si>
    <t>I1883</t>
  </si>
  <si>
    <t>GRAMA SINTETICA CON FIBRAS DE POLIETILENO MONOFILAMENTADO BICOLOR CON UNA ALTURA DE 50MM</t>
  </si>
  <si>
    <t>I1884</t>
  </si>
  <si>
    <t>CERRADURA YALE 3 MACHUELOS SOBREPONER SOLDAR DERECHA O SIMILAR PARA PUERTA METÁLICA INSTITUCIONAL</t>
  </si>
  <si>
    <t>I1885</t>
  </si>
  <si>
    <t>JUEGO DE LLAVES (2) PARA ABRIR CERRADURA METÁLICA YALE TRES MACHUELOS</t>
  </si>
  <si>
    <t>I1886</t>
  </si>
  <si>
    <t>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t>
  </si>
  <si>
    <t>I1887</t>
  </si>
  <si>
    <t>SUMINISTRO, TRANSPORTE E INSTALACIÓN DE PUERTA DE VIDRIO TEMPLADO DE 8MM EN SISTEMA ARBN DE PERFILERÍA METÁLICA CON MARCO Y CHAPA , O SIMILAR. INCLUYE TODOS LOS ACCESORIOS DE INSTALACIÓN</t>
  </si>
  <si>
    <t>I1888</t>
  </si>
  <si>
    <t>I1889</t>
  </si>
  <si>
    <t>PERFIL C EN LÁMINA GALVANIZADA CAL 18-20 (DIMENSIONES SEGÚN DISEÑO) PARA MONTANTES Y VIGAS EN SISTEMA STEEL FRAMING</t>
  </si>
  <si>
    <t>I1890</t>
  </si>
  <si>
    <t>PERFIL U EN LÁMINA GALVANIZADA GR50 CAL 18-20 (DIMENSIONES SEGÚN DISEÑO) PARA SOLERAS EN SISTEMA STEEL FRAMING</t>
  </si>
  <si>
    <t>I1892</t>
  </si>
  <si>
    <t>SIKA ANCHORFIX-4 PARA ADHERENCIA 600 CC O SIMILAR</t>
  </si>
  <si>
    <t>I1894</t>
  </si>
  <si>
    <t>I1896</t>
  </si>
  <si>
    <t>COLUMNA DE MADERA CHANUL 12X12 CM</t>
  </si>
  <si>
    <t>I1897</t>
  </si>
  <si>
    <t>CUARTÓN DE MADERA CHANUL</t>
  </si>
  <si>
    <t>I1898</t>
  </si>
  <si>
    <t>BOLILLO DE 3/4" EN MADERA DE CARRÁ</t>
  </si>
  <si>
    <t>I1899</t>
  </si>
  <si>
    <t>VIGUETA DE MADERA CHANUL 12X4 CM</t>
  </si>
  <si>
    <t>I1902</t>
  </si>
  <si>
    <t>LÁMINA DE SUPERBOARD E = 20 MM</t>
  </si>
  <si>
    <t>I1905</t>
  </si>
  <si>
    <t>SUMINISTRO, TRANSPORTE E INSTALACIÓN DE MEDIA CAÑA EN PVC DE 9 CM JUNTA PERDIDA. INCLUYE ESQUINEROS, ESCALERA CERTIFICADA PARA TRABAJO EN ALTURAS, Y DEMÁS ACCESORIOS PARA SU CORRECTA INSTALACIÓN</t>
  </si>
  <si>
    <t>I1906</t>
  </si>
  <si>
    <t>LÁMINA DE FIBROCEMENTO E = 14 MM</t>
  </si>
  <si>
    <t>I1908</t>
  </si>
  <si>
    <t>TEJA DE BARRO PARA CUBIERTA TIPO COLONIAL</t>
  </si>
  <si>
    <t>I1909</t>
  </si>
  <si>
    <t>CARTUCHO PUSH REF. O21121111 CORONA O SIMILAR</t>
  </si>
  <si>
    <t>I1911</t>
  </si>
  <si>
    <t>SIFÓN PARA ORINAL  TIPO CORONA O SIMILAR REF.. 93301 O SIMILAR</t>
  </si>
  <si>
    <t>I1912</t>
  </si>
  <si>
    <t>I1913</t>
  </si>
  <si>
    <t>MALLA ELECTROSOLDADA M-442  Q-9  DIAMETRO 7.5 MM  10 X 10 CM (PESO 7 KG/M2).</t>
  </si>
  <si>
    <t>I1916</t>
  </si>
  <si>
    <t>SUMINISTRO, TRANSPORTE E INSTALACIÓN A TODO COSTO DE MURO EN SUPERBOARD 8 MM PINTADO Y TERMINADO (DOS CARAS). INCLUYE PERFILERÍA Y TODO LO NECESARIO PARA SU CORRECTA INSTALACIÓN</t>
  </si>
  <si>
    <t>I1917</t>
  </si>
  <si>
    <t>SUMINISTRO, TRANSPORTE E INSTALACIÓN A TODO COSTO DE MURO EN SUPERBOARD 10 MM PINTADO Y TERMINADO (DOS CARAS). INCLUYE PERFILERÍA Y TODO LO NECESARIO PARA SU CORRECTA INSTALACIÓN</t>
  </si>
  <si>
    <t>SUMINISTRO, TRANSPORTE E INSTALACIÓN A TODO COSTO DE CIELO RASO EN SUPERBOARD 8 MM JUNTA PERDIDA PINTADO Y TERMINADO. INCLUYE PERFILERÍA, ANCLAJES Y TODO LO NECESARIO PARA SU CORRECTA INSTALACIÓN</t>
  </si>
  <si>
    <t>SUMINISTRO, TRANSPORTE E INSTALACIÓN A TODO COSTO DE CIELO RASO EN SUPERBOARD TEXTURIZADO MODULADO 1,20 X 0,60 PINTADO Y TERMINADO. INCLUYE PERFILERÍA, ANCLAJES Y TODO LO NECESARIO PARA SU CORRECTA INSTALACIÓN</t>
  </si>
  <si>
    <t>SUMINISTRO, TRANSPORTE E INSTALACIÓN A TODO COSTO DE CIELO RASO EN SUPERBOARD TEXTURIZADO MODULADO 0,60 X 0,60 PINTADO Y TERMINADO. INCLUYE PERFILERÍA, ANCLAJES Y TODO LO NECESARIO PARA SU CORRECTA INSTALACIÓN</t>
  </si>
  <si>
    <t>I1925</t>
  </si>
  <si>
    <t>MALLA ANTIPAJARERA TRIPLE TORSIÓN (INCLUYE CHAZO 1/4", TORNILLO COMBINADO DE 8" Y ARANDELA DE 1/4")</t>
  </si>
  <si>
    <t>I1926</t>
  </si>
  <si>
    <t>SUMINISTRO, TRANSPORTE E INSTALACIÓN A TODO COSTO DE MURO EN GYPLAC 12,7 MM PINTADO Y TERMINADO (DOS CARAS). INCLUYE PERFILERÍA Y TODO LO NECESARIO PARA SU CORRECTA INSTALACIÓN</t>
  </si>
  <si>
    <t>I1927</t>
  </si>
  <si>
    <t>SUMINISTRO, TRANSPORTE E INSTALACIÓN A TODO COSTO DE MURO EN GYPLAC 12,7 MM PINTADO Y TERMINADO (UNA CARA). INCLUYE PERFILERÍA Y TODO LO NECESARIO PARA SU CORRECTA INSTALACIÓN</t>
  </si>
  <si>
    <t>I1928</t>
  </si>
  <si>
    <t>TUBERIA ACERO AL CARBON 1"</t>
  </si>
  <si>
    <t>I1929</t>
  </si>
  <si>
    <t>ROCIADORES AUTOMATICOS 5,6K 1/2" NTP LISTDO UL - FM</t>
  </si>
  <si>
    <t>I1930</t>
  </si>
  <si>
    <t>ACCESORIOS PARA LA CONEXION</t>
  </si>
  <si>
    <t>I1931</t>
  </si>
  <si>
    <t>ESCUDO ROCIADOR</t>
  </si>
  <si>
    <t>I1932</t>
  </si>
  <si>
    <t>LAMINA DIFUSORA DE LUZ 61X245</t>
  </si>
  <si>
    <t>C44</t>
  </si>
  <si>
    <t>CUADRILLA AA (2 AYUDANTES)</t>
  </si>
  <si>
    <t>C45</t>
  </si>
  <si>
    <t>CUADRILLA HH (1 SOLDADOR + 1 AYUDANTE)</t>
  </si>
  <si>
    <t>001.088</t>
  </si>
  <si>
    <t>003.105</t>
  </si>
  <si>
    <t>SUMINISTRO, TRANSPORTE E INSTALACION SANITARIO TIPO INSTITUCIONAL BAJO CONSUMO POR DESCARGA, COLOR BLANCO CORONA REF 340021001 O SIMILAR, INCLUYE MUEBLE Y ACCESORIOS GENERALES DE INSTALACIÓN.</t>
  </si>
  <si>
    <t>003.106</t>
  </si>
  <si>
    <t>SUMINISTRO TRANSPORTE E INSTALACIÓN DE CARTUCHOS PUSH REF. O21121111 O SIMILAR. SE PUEDA UTILIZAR PARA PRODUCTOS DE LAVAMANOS DE MESA, ORINALES Y/O PARED ( INCLUYE DESINSTALACION DE ACCERORIOS DE PUNTOS SANITARIOS EXISTENTES)</t>
  </si>
  <si>
    <t>003.107</t>
  </si>
  <si>
    <t>003.108</t>
  </si>
  <si>
    <t>SUMINISTRO, TRANSPORTE E INSTALACION SANITARIO INSTITUCIONAL DE TAZA BÁLTICA DE ENTRADA POSTERIOR REFERENCIA 113121001 CORONA O SIMILAR VÁLVULA ANTIBANDÁLICA DE BAJO CONSUMO.  INCLUYE PUSH GLIFERÍA Y DEMÁS ELEMENTOS PARA SU CORRECTA INSTALACIÓN Y FUNCIONAMIENTO.</t>
  </si>
  <si>
    <t>005.100</t>
  </si>
  <si>
    <t>SUMINISTRO, TRANSPORTE, INSTALACIÓN Y ANCLAJE DE BURRO EN TUBO DE ACERO GALVANIZADO 2". (INCLUYE SOLDADURA, WASH PRIMER, ANTICORROSIVO, ESMALTE, Y DEMÁS ACCESORIOS DE INSTALACIÓN)</t>
  </si>
  <si>
    <t>005.101</t>
  </si>
  <si>
    <t>SUMINISTRO, TRANSPORTE E INSTALACION COLUMNAS DE CONCRETO 3000 PSI (20 X 20). INCLUYE MEZCLADORA CON OPERARIO</t>
  </si>
  <si>
    <t>005.102</t>
  </si>
  <si>
    <t>SUMINISTRO, TRANSPORTE E INSTALACIÓN DE COLUMNA DE MADERA CHANUL 12X12 CM. INCLUYE ACCESORIOS DE FIJACIÓN E INSTALACIÓN. INCLUYE 2 MANOS DE PINTURA (COLOR SEGÚN DISEÑO). INSTALACIÓN A UNA ALTURA MENOR A 3 MTS</t>
  </si>
  <si>
    <t>005.103</t>
  </si>
  <si>
    <t>SUMINISTRO, TRANSPORTE E INSTALACIÓN DE CHAMBRANA EN CON CUARTONES DE CHANUL Y BOLILLOS DE 3/4" EN MADERA CARRÁ. INCLUYE ELEMENTOS DE FIJACIÓN E INSTALACIÓN. INCLUYE 2 MANOS DE PINTURA EN ESMALTE (COLOR SEGÚN DISEÑO). ALTURA &lt; 60 CM</t>
  </si>
  <si>
    <t>005.104</t>
  </si>
  <si>
    <t>SUMINISTRO, TRANSPORTE E INSTALACIÓN DE VIGUETA DE MADERA CHANUL 12X4 CM. INCLUYE ACCESORIOS DE FIJACIÓN E INSTALACIÓN. INCLUYE 2 MANOS DE PINTURA (COLOR SEGÚN DISEÑO). INSTALACIÓN A UNA ALTURA MENOR A 3 MTS</t>
  </si>
  <si>
    <t>005.105</t>
  </si>
  <si>
    <t>SUMINISTRO, TRANSPORTE E INSTALACION COLUMNAS CONCRETO 3000 PSI</t>
  </si>
  <si>
    <t>005.106</t>
  </si>
  <si>
    <t>SUMINISTRO, TRANSPORTE E INSTALACION MALLA ELECTROSOLDADA M-442 Q-9 DIAMETRO 7,50 MM C/.10 M EN AMBOS SENTIDOS. PESO 7 KG/M2. INCLUYE ALAMBRE NEGRO, COLOCACIÓN Y TRASLAPO.</t>
  </si>
  <si>
    <t>006.038</t>
  </si>
  <si>
    <t>SUMINISTRO TRANSPORTE E INSTALACION MURO EN SUPERBOARD DE 10 MM, DOS CARAS (INCLUYE FRESCASA). (ÍTEM INCOMPLETO)</t>
  </si>
  <si>
    <t>006.042</t>
  </si>
  <si>
    <t>SUMINISTRO, TRANSPORTE E INSTALACIÓN DE ESTRUCTURA DE CUBIERTA EN STEEL FRAMING CON PERFILERÍA PGU Y PGC EN LÁMINA GALVANIZADA DE ACERO GR 50</t>
  </si>
  <si>
    <t>006.043</t>
  </si>
  <si>
    <t>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t>
  </si>
  <si>
    <t>006.044</t>
  </si>
  <si>
    <t>SUMINISTRO, TRANSPORTE E INSTALACIÓN DE ENTREPISO EN SISTEMA STEEL FRAMING CON PLACAS DE SUPERBOARD DE 20 MM (AMBAS CARAS) Y ESTRUCTURA METÁLICA CON PERFILES DE ACERO GALVANIZADO PGC GR50</t>
  </si>
  <si>
    <t>006.045</t>
  </si>
  <si>
    <t>006.046</t>
  </si>
  <si>
    <t>007.115</t>
  </si>
  <si>
    <t>MONTAJE DE TANQUE AGUA POTABLE CAP. 1.000 LTS, INCLUYE: ACCESORIOS NECESARIOS Y ANDAMIOS.</t>
  </si>
  <si>
    <t>007.116</t>
  </si>
  <si>
    <t>SUMINISTRO, TRANSPORTE E INSTALACION LAVAMANOS DE EMPOTRAR LINEA SAN LORENZO COLOR BLANCO DE CORONA REF: O19001001 O SIMILAR. (INCLUYE ELEMENTOS DE GRIFERÍA PARA INSTALACIÓN).</t>
  </si>
  <si>
    <t>007.117</t>
  </si>
  <si>
    <t>007.118</t>
  </si>
  <si>
    <t>SUMINISTRO, TRANSPORTE E INSTALACION TUBERIA ROCIADORES TIPO PENDIENTE DE 1/2" (INCLUYE ACEESORIOS)</t>
  </si>
  <si>
    <t>SUMINISTRO E INSTALACION SALIDA PUNTO TOMACORRIENTE DOBLE TIPO NORMAL. INCLUYE 12 METROS DE ALAMBRE Y 4 METROS DE TUBO</t>
  </si>
  <si>
    <t>08B.303</t>
  </si>
  <si>
    <t>08B.304</t>
  </si>
  <si>
    <t>DESMONTE DE LÁMPARAS DE SOBREPONER, INCRUSTAR O SIMILAR. ALTURA &lt; 3 METROS (INCLUYE ESCALERA CERTIFICADA)</t>
  </si>
  <si>
    <t>08B.305</t>
  </si>
  <si>
    <t>INSTALACIÓN DE LAMPARA SOBREPONER REF. FROST DE HIGH LIGHTS O SIMILAR, 2X32W. BALASTO ELECTRONICO 2X32T8. INCLUYE 2 TUBOS FLUORESCENTE 32W T8 (INCLUYE ESCALERA CERTIFICADA Y ACCESORIOS DE FIJACIÓN)</t>
  </si>
  <si>
    <t>08B.306</t>
  </si>
  <si>
    <t>DESMONTE DE LÁMPARAS DE SOBREPONER, INCRUSTAR O SIMILAR. ALTURA &gt; 3 METROS (INCLUYE ANDAMIOS CERTIFICADOS)</t>
  </si>
  <si>
    <t>08B.307</t>
  </si>
  <si>
    <t>DESMONTE DE INTERRUPTORES (DOBLE O SENCILLOS), TOMACORRIENTES (DOBLES O SENCILLOS), PUNTOS TELEFÓNICOS, DE DATOS O SIMILARES</t>
  </si>
  <si>
    <t>08B.308</t>
  </si>
  <si>
    <t>SUMINISTRO, TRANSPORTE E INSTALACIÓN DE INTERRUPTOR DOBLE O SENCILLO HASTA 250V</t>
  </si>
  <si>
    <t>08B.309</t>
  </si>
  <si>
    <t>SUMINISTRO, TRANSPORTE E INSTALACIÓN LAMPARA LED 2 X (18W - 25W) 6500 K Ó SIMILAR (INCLUYE ACCESORIOS DE FIJACIÓN E INSTALACIÓN)</t>
  </si>
  <si>
    <t>08B.310</t>
  </si>
  <si>
    <t>SUMINISTRO, TRANSPORTE E INSTALACION DE LUMINARIA DE SOBREPONER TIPO BALA PANEL LED REDONDO, 12W BLANCO. INCLUYE ALAMBRE NO. 12 Y TUBERÍA DE PVC 1/2"  HASTA 10 MTS. INCLUYE CAJA PLÁSTICA 2X4"</t>
  </si>
  <si>
    <t>010.029</t>
  </si>
  <si>
    <t>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t>
  </si>
  <si>
    <t>SUMINISTRO, TRANSPORTE E INSTALACION CIELO RASO 8 MM. SUPERBOARD SUSPENDIDO JUNTA PERDIDA (PERFILERIA CAL. 24) INCLUYE MASILLADO TOTAL  Y TRES (3) MANOS DE PINTURA. (ÍTEM INCOMPLETO)</t>
  </si>
  <si>
    <t>011.009</t>
  </si>
  <si>
    <t>SUMINISTRO, TRANSPORTE E INSTALACION CERAMICA PISO POMPEI TIPO ALFA O SIMILAR. COLOR CORAL O SHELL SEGÚN DISEÑO. INCLUYE MORTERO DE PEGA Y/O NIVELACIÓN</t>
  </si>
  <si>
    <t>SUMINISTRO, TRANSPORTE E INSTALACION CERAMICA PISO ANTIQUE TIPO ALFA O SIMILAR. COLOR BEIGE O BLANCO SEGÚN DISEÑO (INCLUYE BOQUILLA.). INCLUYE MORTERO DE PEGA Y/O NIVELACIÓN.</t>
  </si>
  <si>
    <t>SUMINISTRO, TRANSPORTE E INSTALACION CERAMICA PISO STONE TIPO ALFA O SIMILAR. COLOR BLANCO O CAFÉ SEGÚN DISEÑO (INCLUYE BOQUILLA.). INCLUYE MORTERO DE PEGA Y/O NIVELACIÓN</t>
  </si>
  <si>
    <t>SUMINISTRO, TRANSPORTE E INSTALACION GUARDAESCOBA CERAMICA TIPO STONE H = 10 CM. TIPO ALFA O SIMILAR. COLOR BLANCO O CAFÉ SEGÚN DISEÑO (INCLUYE BOQUILLA.). INCLUYE MORTERO DE PEGA.</t>
  </si>
  <si>
    <t>SUMINISTRO, TRANSPORTE E INSTALACION GUARDAESCOBA CERAMICA ECOCERAMICA H= 10 CM. TIPO ALFA O SIMILAR. COLOR BLANCO (INCLUYE BOQUILLA.). INCLUYE MORTERO DE PEGA.</t>
  </si>
  <si>
    <t>SUMINISTRO, TRANSPORTE E INSTALACION CERAMICA PISO PIEDRACID NEGRO TIPO ALFA O SIMILAR. COLOR NEGRO SEGÚN DISEÑO (INCLUYE BOQUILLA.). INCLUYE MORTERO DE PEGA.</t>
  </si>
  <si>
    <t>SUMINISTRO, TRANSPORTE E INSTALACION GUARDAESCOBA CERAMICA PISO PIEDRACID NEGRO H = 0,10. TIPO ALFA O SIMILAR. COLOR NEGRO SEGÚN DISEÑO (INCLUYE BOQUILLA.). INCLUYE MORTERO DE PEGA.</t>
  </si>
  <si>
    <t>SUMINISTRO, TRANSPORTE E INSTALACION GUARDAESCOBA CERAMICA PISO TIPO 1 CM. TIPO CORONA O SIMILAR. COLOR BLANCO  (INCLUYE BOQUILLA.). INCLUYE MORTERO DE PEGA.</t>
  </si>
  <si>
    <t>SUMINISTRO, TRANSPORTE E INSTALACION CERAMICA PISO PIEDRACID DESERTSTONE TIPO ALFA O SIMILAR. COLOR  (INCLUYE BOQUILLA). INCLUYE MORTERO DE PEGA Y/O NIVELACIÓN</t>
  </si>
  <si>
    <t>SUMINISTRO, TRANSPORTE E INSTALACION CERAMICA PISO PIEDRACID CAYONRED TIPO ALFA O SIMILAR. COLOR  (INCLUYE BOQUILLA). INCLUYE MORTERO DE PEGA Y/O NIVELACIÓN.</t>
  </si>
  <si>
    <t>SUMINISTRO, TRANSPORTE E INSTALACION GUARDAESCOBA CERAMICA PISO PIEDRACID CAYONRED 45X45 H = 0,10. TIPO ALFA O SIMILAR. COLOR  (INCLUYE BOQUILLA). INCLUYE MORTERO DE PEGA Y/O NIVELACIÓN</t>
  </si>
  <si>
    <t>SUMINISTRO TRANSPORTE E INSTALACION DE BOCAPUERTA EN TERRAZO (INCLUYE PULIDA Y BRILLADA). INCLUYE MORTERO DE PEGA Y/O NIVELACIÓN</t>
  </si>
  <si>
    <t>SUMINISTRO, TRANSPORTE E INSTALACION CERAMICA PISO GRANILLA TIPO ALFA O SIMILAR. COLOR SEGÚN DISEÑO. INCLUYE MORTERO DE PEGA Y/O NIVELACIÓN</t>
  </si>
  <si>
    <t>012.074</t>
  </si>
  <si>
    <t>SUMINISTRO, TRANSPORTE E INSTALACION PISO CERÁMICO DUROPISO (COLOR SEGÚN DISEÑO). TIPO CORONA O SIMILAR. (INCLUYE DESTRONCADA, PULIDA, BRILLADA, MORTERO DE NIVELACIÓN Y DILATACIONES.)</t>
  </si>
  <si>
    <t>012.075</t>
  </si>
  <si>
    <t>012.076</t>
  </si>
  <si>
    <t>SUMINISTRO, TRANSPORTE E INSTALACIÓN DE MEDIA CAÑA EN PVC DE 9 CM JUNTA PERDIDA. INCLUYE ESQUINEROS Y DEMÁS ACCESORIOS PARA SU CORRECTA INSTALACIÓN</t>
  </si>
  <si>
    <t>SUMINISTRO, TRANSPORTE E INSTALACION MESON EN MARMOL VILLA DE LEYVA  ANCHO=0.60 M.  INSTALADO CON SOPORTES EN MURO DE LADRILLO FAROL (PANDERETA). INCLUYE, PULIDA Y BRILLADO.</t>
  </si>
  <si>
    <t>SUMINISTRO, TRANSPORTE E INSTALACION MESON EN MARMOL CAFE PINTA  ANCHO=0.60 M.  INSTALADO CON SOPORTES EN MURO DE LADRILLO FAROL (PANDERETA). INCLUYE, PULIDA Y BRILLADO.</t>
  </si>
  <si>
    <t>SUMINISTRO, TRANSPORTE E INSTALACION MESON EN MARMOL NEGRO CARACOL  ANCHO=0.60 M.  INSTALADO CON SOPORTES EN MURO DE LADRILLO FAROL (PANDERETA). INCLUYE, PULIDA Y BRILLADO.</t>
  </si>
  <si>
    <t>SUMINISTRO, TRANSPORTE E INSTALACION MESON EN MARMOL NEGRO SAN GIL  ANCHO:0.60 M.  INSTALADO CON SOPORTES EN MURO DE LADRILLO FAROL (PANDERETA). INCLUYE, PULIDA Y BRILLADO.</t>
  </si>
  <si>
    <t>SUMINISTRO, TRANSPORTE E INSTALACION CERAMICA PARED BOTICCINO SAND TIPO ALFA O SIMILAR. COLOR  INSTALADO A 90° (INCLUYE BOQUILLA COLOR Y WIN). INCLUYE MORTERO DE PEGA Y/O NIVELACIÓN.</t>
  </si>
  <si>
    <t>SUMINISTRO, TRANSPORTE E INSTALACION CERAMICA PARED IMPORTADA NEVADA BLANCA BR TIPO ALFA O SIMILAR. COLOR  INSTALADO A 90° (INCLUYE BOQUILLA COLOR Y WIN). INCLUYE MORTERO DE PEGA Y/O NIVELACIÓN</t>
  </si>
  <si>
    <t>SUMINISTRO, TRANSPORTE E INSTALACION CERAMICA PARED  EGEO BLANCO TIPO CORONA O SIMILAR. COLOR BLANCO  (INCLUYE BOQUILLA). INCLUYE MORTERO DE PEGA Y/O NIVELACIÓN.</t>
  </si>
  <si>
    <t>SUMINISTRO, TRANSPORTE E INSTALACION PASAMANOS EN MADERA TIPO CEDRO 2,5 X 18 X 300 CM  (INCLUYE ACCESORIOS DE INSTALACIÓN)</t>
  </si>
  <si>
    <t>SUMINISTRO TRANSPORTE E INSTALACIÓN DE ESCALERAS EN MADERA. TIPO CHANUL INCLUYE ACABADO, LACA SELLADORA, ESTRUCTURA METÁLICA, BARANDA  METÁLICA Y DEMÁS ELEMENTOS NECESARIOS.</t>
  </si>
  <si>
    <t>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t>
  </si>
  <si>
    <t>SUMINISTRO, TRANSPORTE E INSTALACION DE PERFIL METALICO A572GR-50 CAL. 16 1 1/2 X 3 (40 MM X 80 MM). INCLUYE ANTICORROSIVO, PUNTOS DE SOLDADURA Y ANDAMIO CERTIFICADO PARA TRABAJO EN ALTURAS</t>
  </si>
  <si>
    <t>017.113</t>
  </si>
  <si>
    <t>SUMINISTRO, TRANSPORTE E INSTALACIÓN DE TOPE PUERTA MEDIA LUNA SATINADO 3/16" FIXSER OP SIMILAR</t>
  </si>
  <si>
    <t>017.114</t>
  </si>
  <si>
    <t>017.115</t>
  </si>
  <si>
    <t>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t>
  </si>
  <si>
    <t>017.116</t>
  </si>
  <si>
    <t>017.117</t>
  </si>
  <si>
    <t>018.015</t>
  </si>
  <si>
    <t>018.016</t>
  </si>
  <si>
    <t>SUMINISTRO, TRANSPORTE E INSTALACIÓN DE CERRADURA YALE 3 MACHUELOS SOBREPONER SOLDAR DERECHA O SIMILAR PARA PUERTA METÁLICA INSTITUCIONAL. INCLUYE TODOS LOS ACCESORIOS PARA SU CORRECTA INSTALACIÓN Y 2 COPIAS DE LLAVES. COLOR SEGÚN DISEÑO</t>
  </si>
  <si>
    <t>018.017</t>
  </si>
  <si>
    <t>DESMONTE DE CERRADURA METÁLICA YALE 3 MACHUELOS O SIMILAR (INCLUYE RETIRO)</t>
  </si>
  <si>
    <t>019.033</t>
  </si>
  <si>
    <t>019.034</t>
  </si>
  <si>
    <t>019.035</t>
  </si>
  <si>
    <t>SUMINISTRO, TRANSPORTE E INSTALACION ANTICORROSIVO PARA PUERTAS, REJAS Y VENTANAS.</t>
  </si>
  <si>
    <t>SUMINISTRO, TRANSPORTE E INSTALACIÓN DE CERRAMIENTO EN TUBERÍA GALVANIZADA PARA CERRAMIENTO, MURO A LA VISTA, MALLA ESLABONADA, INCLUYE MACHONES EN CONCRETO DE 3.000 PSI, ZARPAS EN CONCRETO REFORZADO.</t>
  </si>
  <si>
    <t>021.069</t>
  </si>
  <si>
    <t>SUMINISTRO, TRANSPORTE E INSTALACION CONCERTINA DIAMETRO 18"ESPIRAL ESPACIADO CADA 20 CM CUCHILLAS EN ACERO INOXIDABLE AISI 430 ESPESOR 0,60MM ANCHO 25MM</t>
  </si>
  <si>
    <t>022.010</t>
  </si>
  <si>
    <t>LIMPIEZA DE CANALES EN CONCRETO A NIVEL DEL TERRENO (ANCHO HASTA 0.60 MTS)</t>
  </si>
  <si>
    <t>022.011</t>
  </si>
  <si>
    <t>SUMINISTRO, TRANSPORTE DE HIDROLAVADO PARA PISOS</t>
  </si>
  <si>
    <t>028.040</t>
  </si>
  <si>
    <t>DESMONTE DE ROCIADORES. ALTURA &gt; 3 METROS (INCLUYE ANDAMIOS CERTIFICADOS)</t>
  </si>
  <si>
    <t>DESMONTE TANQUE AGUA POTABLE (INCLUYE RETIRO)</t>
  </si>
  <si>
    <t>DESMONTE DE COLUMNAS Y/O CUARTONES EN MADERA (INCLUYE ANDAMIO CERTIFICADO)</t>
  </si>
  <si>
    <t>028.083</t>
  </si>
  <si>
    <t>DESMONTE TANQUE AGUA POTABLE (NO INCLUYE RETIRO)</t>
  </si>
  <si>
    <t>028.084</t>
  </si>
  <si>
    <t>DESMONTE DE BARANDA EN TUBERIA GALVANIZADA 2 HILOS DE 2", ENTRE 0,9 Y 1MTS, PARALES VERTICALES HASTA CADA 2 MTS (INCLUYE RETIRO)</t>
  </si>
  <si>
    <t>028.085</t>
  </si>
  <si>
    <t>DESMONTE DE DIVISIONES PISO TECHO O DE MEDIANA ALTURA CON PERFILERÍA METÁLICA O MADERA (INCLUYE RETIRO)</t>
  </si>
  <si>
    <t>028.086</t>
  </si>
  <si>
    <t>DESMONTE DE CHAMBRANA EN MADERA  ALTURA HASTA 60 CM (INCLUYE RETIRO)</t>
  </si>
  <si>
    <t>028.087</t>
  </si>
  <si>
    <t>DESMONTE LAMPARAS</t>
  </si>
  <si>
    <t>029.078</t>
  </si>
  <si>
    <t>DEMOLICION DE MESONES ANCHO &gt;0.60 M (INCLUYE RETIRO)</t>
  </si>
  <si>
    <t>029.079</t>
  </si>
  <si>
    <t>DEMOLICIÓN DE GUARDAESCOBA EN CERÁMICA O SIMILAR (NO INCLUYE RETIRO)</t>
  </si>
  <si>
    <t>029.080</t>
  </si>
  <si>
    <t>DEMOLICIÓN DE ENTREPISO EN MADERA O GUADUA Y ESTERILLA (INCLUYE RETIRO)</t>
  </si>
  <si>
    <t>029.081</t>
  </si>
  <si>
    <t>DEMOLICION GUARDAESCOBAS</t>
  </si>
  <si>
    <t>032.160</t>
  </si>
  <si>
    <t>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t>
  </si>
  <si>
    <t>032.161</t>
  </si>
  <si>
    <t>DESMONTE DE JUEGO INFANTIL (INCLUYE RETIRO)</t>
  </si>
  <si>
    <t>032.162</t>
  </si>
  <si>
    <t>SUMINISTRO, TRANSPORTE E INSTALACIÓN DE SELLANTE SIKAFLEX-1A PARA ELEMENTOS PREFABRICADOS</t>
  </si>
  <si>
    <t>032.163</t>
  </si>
  <si>
    <t>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</si>
  <si>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032.164</t>
  </si>
  <si>
    <t>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t>
  </si>
  <si>
    <t>032.165</t>
  </si>
  <si>
    <t>SUMINISTRO, TRANSPORTE E INSTALACION DE LAMINAS DIFUSORAS DE LUZ DE 0.61 X 2.45 M CON ESTRUCTURA EN ALUMINIO NATURAL SUSPENDIDA A LA ESTRUCTURA INCLUYE ADECUACIÓN DE LÁMPARAS A LA MODULACIÓN DEL CIELO RASO</t>
  </si>
  <si>
    <t>032.166</t>
  </si>
  <si>
    <t>SUMINISTRO, TRANSPORTE E INSTALACION MALLA TRIPLE TORSION ANTIPAJARERA OJO PEQUEÑO O SIMILAR   ALTURA &gt; 3 M. ( INCLUYE CHAZO, TORNILLO, ARANDELA BROCA DE TUNGSTENO PARA PARED)</t>
  </si>
  <si>
    <t>I1933</t>
  </si>
  <si>
    <t>VÁLVULA DE 2" EXTREMO LISO</t>
  </si>
  <si>
    <t>I1934</t>
  </si>
  <si>
    <t>UNIÓN RÁPIDA O PASANTE DE 2" PVC</t>
  </si>
  <si>
    <t>I1935</t>
  </si>
  <si>
    <t>REGISTRO DE INCORPORACIÓN DE 1/2"</t>
  </si>
  <si>
    <t>I1936</t>
  </si>
  <si>
    <t>ADAPTADOR PE 16MM</t>
  </si>
  <si>
    <t>I1937</t>
  </si>
  <si>
    <t>TANQUE AGUA POTABLE PLÁSTICO CAP 5.000 LTS, INCLUYE: TAPA, ACCESORIOS Y MANGUERA FLEXIBLE A TODO COSTO</t>
  </si>
  <si>
    <t>I1938</t>
  </si>
  <si>
    <t>TUBERÍA PE 16MM</t>
  </si>
  <si>
    <t>I1939</t>
  </si>
  <si>
    <t>COLLAR DE DERIVACIÓN PVC 2" X 1/2" INSERTO HEMBRA</t>
  </si>
  <si>
    <t>I1940</t>
  </si>
  <si>
    <t>ADAPTADOR MACHO PVC 1/2"</t>
  </si>
  <si>
    <t>I1941</t>
  </si>
  <si>
    <t>CODO PVC DE 2 X 90º UZ GRAN RADIO</t>
  </si>
  <si>
    <t>I1942</t>
  </si>
  <si>
    <t>TUBERÍA DE 2" PVC</t>
  </si>
  <si>
    <t>I1943</t>
  </si>
  <si>
    <t>VÁLVULA FLOTADORA DE 1" COBRE</t>
  </si>
  <si>
    <t>I1944</t>
  </si>
  <si>
    <t>LISTÓN CHANUL 4 X 9</t>
  </si>
  <si>
    <t>-</t>
  </si>
  <si>
    <t>005.107</t>
  </si>
  <si>
    <t>SUMINISTRO, TRANSPORTE E INSTALACIÓN DE LISTÓN CHANUL DE MADERA PARA CUBIERTA DE 4 X 9 (SEGÚN DISEÑO)</t>
  </si>
  <si>
    <t>007.119</t>
  </si>
  <si>
    <t>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t>
  </si>
  <si>
    <t>VALVULA ANTIVANDALICA  PARA ORINAL</t>
  </si>
  <si>
    <t>BALDOSA GRANO TRADICIONAL PERLATO CLARO PCL 5 TERRAZO TIPO ALFA O SIMILAR</t>
  </si>
  <si>
    <t>I1945</t>
  </si>
  <si>
    <t>CINTA ANTIDESLIZANTE DE 48MM</t>
  </si>
  <si>
    <t>I1946</t>
  </si>
  <si>
    <t>PISO CERÁMICO MIKONOS TECNOLOGIA ARD ALTA RESISTENCIA AL DESLIZAMIENTO (COLOR SEGÚN DISEÑO). TIPO CORONA O SIMILAR.</t>
  </si>
  <si>
    <t>I1948</t>
  </si>
  <si>
    <t>TABLA ALGARROBO 18 X 1,8 MM</t>
  </si>
  <si>
    <t>I1949</t>
  </si>
  <si>
    <t>SELLADA CON BARNIZ MARINO 2 MANOS INCLUYE MATERIALES Y MANO DE OBRA</t>
  </si>
  <si>
    <t>I1950</t>
  </si>
  <si>
    <t>TORNILLO DRWALL 1 1/4"</t>
  </si>
  <si>
    <t>I1951</t>
  </si>
  <si>
    <t>ANGULO 1 1/12" X 1/8"</t>
  </si>
  <si>
    <t>I1952</t>
  </si>
  <si>
    <t>ÁCIDO OXÁLICO</t>
  </si>
  <si>
    <t>I1953</t>
  </si>
  <si>
    <t>DILATACIÓN EN PVC</t>
  </si>
  <si>
    <t>I1954</t>
  </si>
  <si>
    <t>SEÑALIZACIÓN Y AISLAMIENTO DE ZONAS CON CINTA (3 HILOS)</t>
  </si>
  <si>
    <t>I1955</t>
  </si>
  <si>
    <t>MALLA DE GALLINERO PARA CONSTRUCCIÓN</t>
  </si>
  <si>
    <t>I1957</t>
  </si>
  <si>
    <t>GUADUA MACANA PARA APUNTALAMIENTO</t>
  </si>
  <si>
    <t>I1958</t>
  </si>
  <si>
    <t>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t>
  </si>
  <si>
    <t>I1959</t>
  </si>
  <si>
    <t>PREPARACIÓN DE SUPERFICIE CON MÁQUINA HIDROLAVADORA, LIMPIEZA MANUAL CON ESPÁTULA Y GRATA METÁLICA, RESANE CON SIKATOPO 122, RESANES DE BACHES CON MORTERO ACRÍLICO, REPARACIÓN DE JUNTAS Y SELLO CON PELIURETANO Y FACTOR FORMA CON SIKA ROOD DE 3/8.</t>
  </si>
  <si>
    <t>I1960</t>
  </si>
  <si>
    <t>SUMINISTRO Y APLICACIÓN DE SISTEMA SPORT LINE, CON PRODUCTOS DE SIKA EN COLORES ROJO, VERDE Y AZUL, INCLUYE DEMARCACIÓN DE LÍNEAS.</t>
  </si>
  <si>
    <t>I1961</t>
  </si>
  <si>
    <t>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t>
  </si>
  <si>
    <t>I1962</t>
  </si>
  <si>
    <t>SUMINISTRO, TRANSPORTE E INSTALACIÓN DE LETREROS DE MÓDULOS SEGÚN DISEÑO. INSTALACIÓN A TODO COSTO.</t>
  </si>
  <si>
    <t>I1963</t>
  </si>
  <si>
    <t>SUMINISTRO, TRANSPORTE E INSTALACIÓN DE CHORRO TIPO LAMINAR DE COLORES. INSTALACIÓN A TODO COSTO.</t>
  </si>
  <si>
    <t>I1964</t>
  </si>
  <si>
    <t>SUMINISTRO, TRANSPORTE E INSTALACIÓN DE FILTRO DE CARTUCHO. INSTALACIÓN A TODO COSTO.</t>
  </si>
  <si>
    <t>I1965</t>
  </si>
  <si>
    <t>SUMINISTRO, TRANSPORTE E INSTALACIÓN DE TRANSFORMADOR DE 50 W A 12 W. INSTALACIÓN A TODO COSTO.</t>
  </si>
  <si>
    <t>I1966</t>
  </si>
  <si>
    <t>SUMINISTRO, TRANSPORTE E INSTALACIÓN DE BOMBA SUMERGIBLE MONOFASICA REF DM 20-N. INSTALACIÓN A TODO COSTO</t>
  </si>
  <si>
    <t>I1967</t>
  </si>
  <si>
    <t>SUMINISTRO, TRANSPORTE E INSTALACIÓN DE CAJAS DE ANDÉN PLÁSTICAS. INSTALACIÓN A TODO COSTO.</t>
  </si>
  <si>
    <t>I1968</t>
  </si>
  <si>
    <t>SUMINISTRO, TRANSPORTE E INSTALACIÓN DE SENSOR ELECTRICO TIPO FLOTADOR. INSTALACIÓN A TODO COSTO.</t>
  </si>
  <si>
    <t>I1969</t>
  </si>
  <si>
    <t>SUMINISTRO E INSTALACION  CABLE ENCAUCHETADO 3X14 AWG (SENSORES, CHORROS,  Y FLOTADORES). INSTALACIÒN A TODO COSTO.</t>
  </si>
  <si>
    <t>I1970</t>
  </si>
  <si>
    <t>SUMINISTRO E INSTALACION  CABLE ENCAUCHETADO 3X12 AWG (SENSORES, CHORROS,  Y FLOTADORES). INSTALACIÒN A TODO COSTO.</t>
  </si>
  <si>
    <t>I1971</t>
  </si>
  <si>
    <t>SUMINISTRO E INSTALACIÓN TABLERO ELECTRICO DE 1,20M X 0,60M X 0,30 TIPO INTEMPERIE, ANTIVANDALICO PARA ALOJAR EQUIPOS DE CONTROL Y FUERZA PARA MOTORES Y ALUMBRADO FUENTE. INCLIUYE BREAKERS. INSTALACIÓN A TODO COSTO.</t>
  </si>
  <si>
    <t>I1972</t>
  </si>
  <si>
    <t>SUMINISTRO, TRANSPORTE E INSTALACION CARCAMO CON REJILLA METALICA EN CONTRAMARCO Y MARCO EN ANGULO 2"2*3/16 Y REJILLA EN PLATINA DE 2"*3/16 (INCLUYE REJILLA METALICA). INSTALACIÓN A TODO COSTO.</t>
  </si>
  <si>
    <t>I1973</t>
  </si>
  <si>
    <t>TEMPORIZADOR PARA SISTEMA DE RIEGO</t>
  </si>
  <si>
    <t>I1974</t>
  </si>
  <si>
    <t>BOQUILLA ROCIADORA</t>
  </si>
  <si>
    <t>I1975</t>
  </si>
  <si>
    <t>SUMINISTRO, TRANSPORTE E INSTALACION REFLECTOR DE 50W IP66 LED CUADRADO-CERRADO - ESTRIBOS - COMPLETO:  CHASIS, BOMBILLA, ARRANCADOR, FOTOCELDA, COFRE METÁLICO DE SEGURIDAD, ETC. ACCESORIOS DE FIJACION E INSTALACION; INCLUYE ACCESORIOS DE SUJECIÓN. INSTALACIÓN A TODO COSTO.</t>
  </si>
  <si>
    <t>I1976</t>
  </si>
  <si>
    <t>CAJA ELÉCTRICA 4X4 BLANCA CONDUIT O SIMILAR. INCLUYE ACCESORIOS DE FIJACIÓN.</t>
  </si>
  <si>
    <t>I1977</t>
  </si>
  <si>
    <t>SUMINISTRO, TRANSPORE E INSTALACIÓN DE LUMINARIA LED 80W TIPO FAROL PRIMAVERA TEMPERATURA DE COLOR 4100K. INCLUYE POSTE Y ACCESORIOS. ALTURA = 4 MTS. INSTALACIÓN A TODO COSTO.</t>
  </si>
  <si>
    <t>I1978</t>
  </si>
  <si>
    <t>SUMINISTRO, TRANSPORTE E INSTALACIÓN DE MATERO PREFABRICADO EN CONCRETO (INCLUYE PLANTA ORNAMENTAL, TIERRA NEGRA). INSTALACIÓN A TODO COSTO.</t>
  </si>
  <si>
    <t>I1979</t>
  </si>
  <si>
    <t>SUMINISTRO E INSTALACIÓN DE BASURERA PIVOTANTE EN ACERO INOXIDABLE TIPO EXTERIOR. INSTALACIÓN A TODO COSTO.</t>
  </si>
  <si>
    <t>I1980</t>
  </si>
  <si>
    <t>BANCA INDIVIDUAL TIPO CUBO PREFABRICADA A=40; B=40; H=50 CM.</t>
  </si>
  <si>
    <t>I1981</t>
  </si>
  <si>
    <t>SUMINISTRO, TRANSPORTE E INSTALACIÓN DE CONTENEDOR DE RAICES TIPO B20 (TIPO A) (1.2X1.2X1M. INC. SUMINISTRO, CONSTRUCCIÓN, ALCOQUE Y FILTRO EN GRAVILLA. NO INCLUYE. TIERRA). INSTALACIÓN A TODO COSTO.</t>
  </si>
  <si>
    <t>I1982</t>
  </si>
  <si>
    <t>SUMINISTRO, TRANSPORTE E INSTALACIÓN DE SISTEMA SÉPTICO - FILTROS ANAEROBIOS INTEGRADOS O INDEPENDIENTES (SÉPTICO 10.000 L + FILTRO ANAEROBIO DE 7.500 L + 1000 ROSETONES PLÁSTICOS) FABRICADO EN POLÑIETILENO LINEAL 100% VIRGEN. INCLUYE ACCESORIOS.</t>
  </si>
  <si>
    <t>I1985</t>
  </si>
  <si>
    <t>SUMINISTRO, TRANSPORTE E INSTALACIÓN DE EMPALME A CÁMARAS DE INSPECCIÓN CONCRETO DE 3000 PSI</t>
  </si>
  <si>
    <t>I1986</t>
  </si>
  <si>
    <t>SUMINISTRO, TRANSPORTE E INSTALACIÓN DE ARO TAPA HF D=0,68 MTS PARA CÁMARA DE INSPECCIÓN</t>
  </si>
  <si>
    <t>I1987</t>
  </si>
  <si>
    <t>CERÁMICA NACIONAL</t>
  </si>
  <si>
    <t>I1988</t>
  </si>
  <si>
    <t>SOPORTE TAPA TUBO 1 UNIDAD</t>
  </si>
  <si>
    <t>I1989</t>
  </si>
  <si>
    <t>TAPA TUBO SALIDA</t>
  </si>
  <si>
    <t>I1990</t>
  </si>
  <si>
    <t>TUBO SALIDA UNIVERSAL</t>
  </si>
  <si>
    <t>I1991</t>
  </si>
  <si>
    <t>CABALLETE FIBROCEMENTO DE VENTILACION</t>
  </si>
  <si>
    <t>I1992</t>
  </si>
  <si>
    <t>TEJA DE VENTILACION #6 P7 DERECHA O IZQUIERDA</t>
  </si>
  <si>
    <t>I1993</t>
  </si>
  <si>
    <t>EXTRACTOR BROAN TECHO 18X18X11 CM 5 PUL</t>
  </si>
  <si>
    <t>I1994</t>
  </si>
  <si>
    <t>EXTRACTOR BROAN TECHO 21.5X21.5X12.4 CM 6 PUL</t>
  </si>
  <si>
    <t>I1995</t>
  </si>
  <si>
    <t>REJILLA 30X30 CM VENTILACION PERSIANA</t>
  </si>
  <si>
    <t>I1996</t>
  </si>
  <si>
    <t>COMPRA DE SIEMBRA (PROYECTO ESCUELA LA CAPILLA 2019)</t>
  </si>
  <si>
    <t>I1997</t>
  </si>
  <si>
    <t>BROCA 7/8" X 21 HILTI</t>
  </si>
  <si>
    <t>I1998</t>
  </si>
  <si>
    <t>RETARDANTE AL FUEGO SIKA UNITHERM O SIMILAR</t>
  </si>
  <si>
    <t>I1999</t>
  </si>
  <si>
    <t>POLISOMBRA NEGRA 35%</t>
  </si>
  <si>
    <t>I2000</t>
  </si>
  <si>
    <t>SUMINISTRO TRANSPORTE E INSTALACIÓN DE MURO EN SUPERBOARD 8MM UNA CARA (PERFILERÍA CAL. 26 CADA 60 CM). INCLUYE TRES MANOS DE PINTURA. ANCHO &lt; 50 CM (A TODO COSTO)</t>
  </si>
  <si>
    <t>I2001</t>
  </si>
  <si>
    <t>SUMINISTRO, TRANSPORTE E INSTALACIÓN A TODO COSTO DE ALERO PARA FACHADA EN SUPERBOARD DE 8 MM. INCLUYE ESTRUCTURA METÁLICA DE SOPORTE Y ANDAMIOS PARA SU CONSTRUCCIÓN</t>
  </si>
  <si>
    <t>I2002</t>
  </si>
  <si>
    <t>CANALETA PLÁSTICA DE 10 X 100 CM</t>
  </si>
  <si>
    <t>I2003</t>
  </si>
  <si>
    <t>PUERTA EN ALUMINIO Y VIDRIO TEMPLADO 6 MM CON CERRADURA Y MANIJA (HOJA SENCILLA). INCLUYE EL SUMINISTRO DE TODOS LOS ACCESORIOS REQUERIDOS PARA EL CORRECTO MONTAJE.</t>
  </si>
  <si>
    <t>I2004</t>
  </si>
  <si>
    <t>ORINAL INSTITUCIONAL MEDIANO DE ENTRADA SUPERIOR EN PORCELANA COLOR BLANCO LINEA POLO (CORONA) REF: 088621001 O SIMILAR. INCLUYE GRIFERÍA PUSH.</t>
  </si>
  <si>
    <t>I2005</t>
  </si>
  <si>
    <t>TRITURADO 3/4"</t>
  </si>
  <si>
    <t>I2006</t>
  </si>
  <si>
    <t>TUBERIA PEALPE 1/2" PARA GAS</t>
  </si>
  <si>
    <t>I2007</t>
  </si>
  <si>
    <t>VALVULA PARA GAS 1/2"</t>
  </si>
  <si>
    <t>I2008</t>
  </si>
  <si>
    <t>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t>
  </si>
  <si>
    <t>I2009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</si>
  <si>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t>
  </si>
  <si>
    <t>I2010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</si>
  <si>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t>
  </si>
  <si>
    <t>SUMINISTRO, TRANSPORTE E INSTALACIÓN DE VARILLA DE 1/2" CUADRADA, INCLUYE ANTICORROSIVO Y PINTURA</t>
  </si>
  <si>
    <t>I2012</t>
  </si>
  <si>
    <t>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t>
  </si>
  <si>
    <t>I2013</t>
  </si>
  <si>
    <t>SANITARIO PARA PASILLO TÉCNICO DESCARGA A PARED Y PISO. ACERO INOXIDABLE AISI 304. DIMENSIONES 0.365X0.44X0.771 M DE SOCODA O SIMILAR</t>
  </si>
  <si>
    <t>I2014</t>
  </si>
  <si>
    <t>FLUXÓMETRO (VÁLVULA ALTA PRESIÓN 1-1/4"). REF. VITAL TSP03 DE SOCODA O SIMILAR</t>
  </si>
  <si>
    <t>I2015</t>
  </si>
  <si>
    <t>GRIFERÍA LAVADERO PISCIS PARED SENCILLA</t>
  </si>
  <si>
    <t>I2016</t>
  </si>
  <si>
    <t>MALLA CERRAMIENTO, HUECOS 1/2"X1/2", GRIS. REF COLMALLAS O SIMILAR</t>
  </si>
  <si>
    <t>I2017</t>
  </si>
  <si>
    <t>DUCHA TIPO TELÉFONO, MANGUERA L=1.5 M, CROMADA</t>
  </si>
  <si>
    <t>I2018</t>
  </si>
  <si>
    <t>BOMBA ELÉCTRICA 1"X1" 0,5HP,40LTSXMIN, REF. PKM60 DE PEDROLLO O SIMILAR</t>
  </si>
  <si>
    <t>I2019</t>
  </si>
  <si>
    <t>DEPOSITO EN “L” 1.861.55*0.55: 6 ENTREPAÑOS ELABORADOS EN LAMINA INOX 304 C-20 SATINADA CON REFUERZOS EN LAMINA Y TUBO CUADRADO INOX DE 1” PARA UNION EN VERTICE.</t>
  </si>
  <si>
    <t>I2020</t>
  </si>
  <si>
    <t>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</si>
  <si>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I2021</t>
  </si>
  <si>
    <t>REJILLA RECTANGULAR PEATONAL A=60; B=30; H=6 CM (UTIL); 21.5 KG/UN</t>
  </si>
  <si>
    <t>I2022</t>
  </si>
  <si>
    <t>BANCA EN CONCRETO PULIDO TRES PIEZAS A=42; L=150; H=69.5 CM; 287KG/UN</t>
  </si>
  <si>
    <t>I2023</t>
  </si>
  <si>
    <t>I2026</t>
  </si>
  <si>
    <t>P17</t>
  </si>
  <si>
    <t>ACERO 60.000 PSI (INCLUYE ALAMBRE NEGRO Y FIGURACIÓN )</t>
  </si>
  <si>
    <t>EXCAVACION EN MATERIAL COMUN SECO DE A=0.2M, E=0.50, MANUAL</t>
  </si>
  <si>
    <t>SUMINISTRO, TRANSPORTE E INSTALACION SOLADO DE LIMPIEZA 2.000 PSI  E = 5 CM</t>
  </si>
  <si>
    <t>SUMINISTRO, TRANSPORTE E INSTALACION ZAPATA CONCRETO 3000 PSI</t>
  </si>
  <si>
    <t>SUMINISTRO, TRANSPORTE E INSTALACIÓN DE VIGAS Y COLUMNAS DE 0,20 *13 CMS CONCRETO DE 3000 PSI. NO INCLUYE REFUERZO</t>
  </si>
  <si>
    <t>SUMINISTRO DE TRANSPORTE E INSTALACION PERFILES IPE (INCLUYE SOLDADURA, ANTICORROSIVO Y ESMALTE)</t>
  </si>
  <si>
    <t>005.108</t>
  </si>
  <si>
    <t>SUMINISTRO, TRANSPORTE E INSTALACIÓN DE APUNTALAMIENTO EN GUADUA MACANA (2 HILOS). INCLUYE TORNILLO SIN FIN 1/2"</t>
  </si>
  <si>
    <t>005.109</t>
  </si>
  <si>
    <t>SUMINISTRO, TRANSPORTE E INSTALACIÓN DE ALAMBRE NEGRO NO. 18 PARA TEMPLETES. INCLUYE FIGURADO Y FIJACIÓN DEL ALAMBRE</t>
  </si>
  <si>
    <t>005.110</t>
  </si>
  <si>
    <t>SUMINISTRO, TRANSPORTE E INSTALACIÓN DE CINTAS DE AMARRE EN CONCRETO DE 3000 PSI DE 0,15*0,15 (INCLUYE ACERO DE REFUERZO)</t>
  </si>
  <si>
    <t>005.111</t>
  </si>
  <si>
    <t>SUMINISTRO, TRANSPORTE E INSTALACION SOBRECIMIENTO CONCRETO 3000 P.S.I.</t>
  </si>
  <si>
    <t>SUMINISTRO, TRANSPORTE E INSTALACION ANCLAJE EPOXICO 5/8" L=15 CM (INCLUYE PERFORACIÓN Y ADHESIVO EPÓXICO)</t>
  </si>
  <si>
    <t>SUMINISTRO TRANSPORTE E INSTALACION DE MURO EN LADRILLO FAROL PANDERETA E=12CMS. INCLUYE MORTERO DE PEGA.</t>
  </si>
  <si>
    <t>006.047</t>
  </si>
  <si>
    <t>SUMINISTRO, TRANSPORTE E INSTALACIÓN A TODO COSTO DE MURO EN SUPERBOARD 8 MM PINTADO Y TERMINADO (DOS CARAS). INCLUYE PERFILERÍA Y TODO LO NECESARIO PARA SU CORRECTA INSTALACIÓN. ALTURA MAYOR A 3 METROS.</t>
  </si>
  <si>
    <t>006.048</t>
  </si>
  <si>
    <t>SUMINISTRO, TRANSPORTE E INSTALACION ANCLAJE EPOXICO 5/8" L=20 CM (INCLUYE PERFORACIÓN Y ADHESIVO EPÓXICO)</t>
  </si>
  <si>
    <t>006.049</t>
  </si>
  <si>
    <t>SUMINISTRO, TRANSPORTE E INSTALACION ANCLAJE EPOXICO 3/4" L=20 CM (INCLUYE PERFORACIÓN Y ADHESIVO EPÓXICO)</t>
  </si>
  <si>
    <t>006.050</t>
  </si>
  <si>
    <t>006.051</t>
  </si>
  <si>
    <t>006.052</t>
  </si>
  <si>
    <t>SUMINISTRO, TRANSPORTE E INSTALACIÓN A TODO COSTO DE MURO EN SUPERBOARD 8 MM PINTADO Y TERMINADO ACRILTEX (DOS CARAS). INCLUYE PERFILERÍA Y TODO LO NECESARIO PARA SU CORRECTA INSTALACIÓN</t>
  </si>
  <si>
    <t>007.120</t>
  </si>
  <si>
    <t>SONDEO DE TUBERÍAS Y BAJANTES DE AGUAS LLUVIA</t>
  </si>
  <si>
    <t>007.121</t>
  </si>
  <si>
    <t>007.122</t>
  </si>
  <si>
    <t>007.123</t>
  </si>
  <si>
    <t>007.126</t>
  </si>
  <si>
    <t>007.127</t>
  </si>
  <si>
    <t>08B.311</t>
  </si>
  <si>
    <t>DESMONTE Y RETIRO DE REDES ELÉCTRICAS PARÁSITAS. INCLUYE ANDAMIO CERTIFICADO</t>
  </si>
  <si>
    <t>08B.312</t>
  </si>
  <si>
    <t>08B.313</t>
  </si>
  <si>
    <t>08B.314</t>
  </si>
  <si>
    <t>08B.315</t>
  </si>
  <si>
    <t>08B.316</t>
  </si>
  <si>
    <t>08B.317</t>
  </si>
  <si>
    <t>08B.318</t>
  </si>
  <si>
    <t>08B.319</t>
  </si>
  <si>
    <t>AJUSTE E INSTALACION DE LAMPARAS DE SOBREPONER</t>
  </si>
  <si>
    <t>08B.320</t>
  </si>
  <si>
    <t>SUMINISTRO, TRANSPORTE E INSTALACION EXTRACTOR TECHO BROAN O SIMILAR 5 PUL</t>
  </si>
  <si>
    <t>08B.321</t>
  </si>
  <si>
    <t>SUMINISTRO, TRANSPORTE E INSTALACION EXTRACTOR TECHO BROAN O SIMILAR 6 PUL</t>
  </si>
  <si>
    <t>08B.322</t>
  </si>
  <si>
    <t>SUMINISTRO, TRANSPORTE E INSTALACION SALIDA EXTRACTOR EN TECHO EN TUBERIA CONDUIT PVC 3/4", ALAMBRE NO 12 AWG</t>
  </si>
  <si>
    <t>08B.323</t>
  </si>
  <si>
    <t>SUMINISTRO, TRANSPORTE E INSTALACIÓN DE CANALETA ELÉCTRICA PLÁSTICA DE 10 X 100 CM</t>
  </si>
  <si>
    <t>08B.324</t>
  </si>
  <si>
    <t>SUMINISTRO, TRANSPORTE E INSTALACIÓN DE CAJA ELÉCTRICA 4X4 BLANCA CONDUIT O SIMILAR. INCLUYE ACCESORIOS DE FIJACIÓN.</t>
  </si>
  <si>
    <t>009.020</t>
  </si>
  <si>
    <t>SUMINISTRO, TRANSPORTE E INSTALACIÓN DE REVOQUE LISO (INCLUYE ESTERILLA) PARA ESTRUCTURAS EN BAHAREQUE ALTURA &lt; 3 MTS. INCLUYE MALLA DE GALLINERO</t>
  </si>
  <si>
    <t>009.021</t>
  </si>
  <si>
    <t>009.022</t>
  </si>
  <si>
    <t>SUMINISTRO, TRANSPORTE E INSTALACION CARTERA VENTANAS EN MORTERO 1:3 ANCHO 15-20 CMS.</t>
  </si>
  <si>
    <t>010.030</t>
  </si>
  <si>
    <t>SUMINISTRO, TRANSPORTE E INSTALACION TEJA ONDULADA FIBROCEMENTO PERFIL 7 CON TUBO DE SALIDA UNIVERSAL</t>
  </si>
  <si>
    <t>010.031</t>
  </si>
  <si>
    <t>SUMINISTRO, TRANSPORTE E INSTALACION CABALLETE FIBROCEMENTO DE VENTILACION PARA TEJAS PERFIL 7</t>
  </si>
  <si>
    <t>010.032</t>
  </si>
  <si>
    <t>SUMINISTRO, TRANSPORTE E INSTALACION TEJA VENTILACION #6 PERFIL 7</t>
  </si>
  <si>
    <t>012.078</t>
  </si>
  <si>
    <t>SUMINISTRO, TRANSPORTE E INSTALACIÓN DE CINTA-ANTIDESLIZANTE COLOR NEGRA 48MM, PARA PISOS, ESCALAS, RAMPAS Y ACCESOS INCLUYE ( TODOS LOS ACCESORIOS PARA SU CORRECTA INSTALACION,SEGÚN DISEÑO)</t>
  </si>
  <si>
    <t>012.079</t>
  </si>
  <si>
    <t>SUMINISTRO, TRANSPORTE E INSTALACION PISO CERÁMICO CORONA MIKONOS TECNOLOGIA ARD ALTA RESISTENCIA AL DESLIZAMIENTO COLOR BLANCO O SIMILAR. (INCLUYE DESTRONCADA, PULIDA, BRILLADA, MORTERO DE NIVELACIÓN Y DILATACIONES)</t>
  </si>
  <si>
    <t>012.080</t>
  </si>
  <si>
    <t>SUMINISTRO, TRANSPORTE E INSTALACIÓN PISO EN TABLA DE ALGARROBO 18X1,8 MM Y CUARTÓN DE CHANUL 8X4 CM CADA 35 CM SELLADO CON BARNIZ MARINO. INCLUYE PLATINA ANGULAR DE ACERO DE 1 1/12 X 1/8". INCLUYE PULIDA DE PISO CON LIJA</t>
  </si>
  <si>
    <t>012.081</t>
  </si>
  <si>
    <t>013.061</t>
  </si>
  <si>
    <t>SUMINISTRO E INSTALACIÓN DE GRIFERIA LAVADERO PISCIS PARED SENCILLA</t>
  </si>
  <si>
    <t>015.026</t>
  </si>
  <si>
    <t>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t>
  </si>
  <si>
    <t>015.027</t>
  </si>
  <si>
    <t>SUMINISTRO, TRANSPORTE E INSTALACIÓN DE DUCHA TIPO TELÉFONO, CROMADA, MANGUERA L=1.5 M. INCLUYE RETIRO DE GRIFERÍA EXISTENTE</t>
  </si>
  <si>
    <t>017.118</t>
  </si>
  <si>
    <t>017.119</t>
  </si>
  <si>
    <t>SUMINISTRO, TRANSPORTE E INSTALACIÓN DE LETREROS DE MÓDULOS SEGÚN DISEÑO. INSTALACIÓN A TODO COSTO</t>
  </si>
  <si>
    <t>017.120</t>
  </si>
  <si>
    <t>SUMINISTRO E INSTALACIÓN VENTANA FIJA EN ALUMINIO 7878 CON LAMINA EN ALUMINIO MICROPERFORADA Ø 1/8" CAL. 20</t>
  </si>
  <si>
    <t>017.121</t>
  </si>
  <si>
    <t>DESMONTE Y REINSTALACION DE PUERTA METALICA</t>
  </si>
  <si>
    <t>017.122</t>
  </si>
  <si>
    <t>SUMINISTRO, TRANSPORTE E INSTALACIÓN DE PUERTA EN ALUMINIO Y VIDRIO TEMPLADO 6 MM CON CERRADURA Y MANIJA (HOJA SENCILLA). INCLUYE EL SUMINISTRO DE TODOS LOS ACCESORIOS REQUERIDOS PARA EL CORRECTO MONTAJE.</t>
  </si>
  <si>
    <t>017.123</t>
  </si>
  <si>
    <t>017.124</t>
  </si>
  <si>
    <t>017.125</t>
  </si>
  <si>
    <t>SUMINISTRO, TRANSPORTE E INSTALACIÓN DE CERRAMIENTO EN MALLA DE POLIETILENO, HUECO 1/2"X1/2", GRIS. INCLUYE ELEMENTOS DE FIJACIÓN SEGÚN DISEÑO.</t>
  </si>
  <si>
    <t>017.126</t>
  </si>
  <si>
    <t>SUMINISTRO, TRANSPORTE E INSTALACIÓN DE PASAMANOS EN TUBERÍA 1", INCLUYE FIJACIÓN CON BARRA DE ACERO 1/2", CORDÓN DE SOLDADURA A ESTRUCTURA DE PASAMANOS EXISTENTE Y PINTURA ANTICORROSIVA Y DE ACABADO FINAL COLOR GRIS.</t>
  </si>
  <si>
    <t>019.036</t>
  </si>
  <si>
    <t>SUMINISTRO, TRANSPORTE E INSTALACIÓN DE PINTURA SPORT LINE PARA ESCENARIOS DEPORTIVAS, INCLUYE PREPARACIÓN DE SUPERFICIE CON HIDROLAVADORA Y SIKATOP 122. INCLUYE DEMARCACIÓN.</t>
  </si>
  <si>
    <t>020.014</t>
  </si>
  <si>
    <t>SUMINISTRO, TRANSPORTE E INSTALACIÓN DE ELECTROBOMBA  1"X1", 0.50HP, 40 M, 40 LT X MINUTO, USO LIVIANO. REF PEDROLLO PKM60 O SIMILAR</t>
  </si>
  <si>
    <t>020.015</t>
  </si>
  <si>
    <t>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</si>
  <si>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021.070</t>
  </si>
  <si>
    <t>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t>
  </si>
  <si>
    <t>027.042</t>
  </si>
  <si>
    <t>028.088</t>
  </si>
  <si>
    <t>028.089</t>
  </si>
  <si>
    <t>028.090</t>
  </si>
  <si>
    <t>DESMONTE DE TUBERÍA HIDROSANITARIA (INCLUYE RETIRO)</t>
  </si>
  <si>
    <t>030.003</t>
  </si>
  <si>
    <t>032.167</t>
  </si>
  <si>
    <t>RECORRIDO DE CUBIERTA EN TEJA DE BARRO (ESTRUCTURA DE MADERA Y GUADUA) PARA ALTURAS SUPERIORES A 10 METROS. INCLUYE MONTAJE Y DESMONTE DE CUERPOS DE ANDAMIOS CERTIFICADOS. INCLUYE LAVADO DE CUBIERTA</t>
  </si>
  <si>
    <t>032.168</t>
  </si>
  <si>
    <t>032.169</t>
  </si>
  <si>
    <t>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t>
  </si>
  <si>
    <t>032.170</t>
  </si>
  <si>
    <t>032.171</t>
  </si>
  <si>
    <t>SUMINISTRO, TRANSPORTE E INSTALACION DE PLÁSTICOS DE PROTECCIÓN PARA MUROS ALTURA &gt; 3M.</t>
  </si>
  <si>
    <t>032.172</t>
  </si>
  <si>
    <t>032.173</t>
  </si>
  <si>
    <t>032.174</t>
  </si>
  <si>
    <t>SUMINISTRO, TRANSPORTE E INSTALACIÓN DE MURO VERDE, MALLA ELECTROSOLDADA F7, MÓDULOS 1,2 X 2,4 M, CON MARCO EN ÁNGULO 2" X 3/16", PLANTAS ORNAMENTALES, SISTEMA DE RIEGO TEMPORIZADO AUTOMÁTICO, ACOMETIDA AGUA 1" Y 1/2", SUJETO A PISO CON DADOS DE CONCRETO, PLATINA Y PERNOS.</t>
  </si>
  <si>
    <t>032.319</t>
  </si>
  <si>
    <t>SUMINISTRO, TRANSPORTE E INSTALACIÓN DE CAJA (ÍTEM INCOMPLETO)</t>
  </si>
  <si>
    <t>032.320</t>
  </si>
  <si>
    <t>032.321</t>
  </si>
  <si>
    <t>032.322</t>
  </si>
  <si>
    <t>032.323</t>
  </si>
  <si>
    <t>SUMINISTRO, TRANSPORTE E INSTALACIÓN DE BANCA INDIVIDUAL TIPO CUBO EN A=0,40 B=0,40 H=0,50</t>
  </si>
  <si>
    <t>032.324</t>
  </si>
  <si>
    <t>032.325</t>
  </si>
  <si>
    <t>DESMONTE Y REINSTALACION TEJA ONDULADA FIBROCEMENTO PERFIL 7</t>
  </si>
  <si>
    <t>032.326</t>
  </si>
  <si>
    <t>032.327</t>
  </si>
  <si>
    <t>SUMINISTRO, TRANSPORTE E INSTALACIÓN RECUBRIMIENTO RETARDATE AL FUEGO TIPO SIKA UNITHERM O SIMILAR.</t>
  </si>
  <si>
    <t>032.328</t>
  </si>
  <si>
    <t>SUMINISTRO, TRANSPORTE E INSTALACIÓN DE POLISOMBRA AL 35%. INCLUYE ELEMENTOS DE FIJACIÓN Y TODO LO NECESARIO PARA SU CORRECTA INSTALACIÓN.</t>
  </si>
  <si>
    <t>032.329</t>
  </si>
  <si>
    <t>SUMINISTRO, TRANSPORTE E INSTALACIÓN DE PUNTO DE GAS.</t>
  </si>
  <si>
    <t>032.330</t>
  </si>
  <si>
    <t>SUMINISTRO, TRANSPORTE E INSTALACIÓN DE ANTISOL PARA LOSA DE CONCRETO.</t>
  </si>
  <si>
    <t>032.331</t>
  </si>
  <si>
    <t>032.332</t>
  </si>
  <si>
    <t>DESMONTE E INSTALACION TABLEROS ACRILICOS</t>
  </si>
  <si>
    <t>032.333</t>
  </si>
  <si>
    <t>SUMINISTRO, TRANSPORTE E INSTALACION MALLA DE GALLINERO O SIMILAR   ALTURA &gt; 3 M. ( INCLUYE CHAZO, TORNILLO, ARANDELA BROCA DE TUNGSTENO PARA PARED)</t>
  </si>
  <si>
    <t>032.334</t>
  </si>
  <si>
    <t>DESMONTE MARCO TABLEROS VERDES TIZA</t>
  </si>
  <si>
    <t>032.336</t>
  </si>
  <si>
    <t>SUMINISTRO TRANSPORTE E INSTALACION DE PUNTO DE GAS 1/2"INCLUYE VALVULA Y 3 MTS DE TUBERIA</t>
  </si>
  <si>
    <t>032.337</t>
  </si>
  <si>
    <t>SUMINISTRO, TRANSPORTE E INSTALACION CARTERA VENTANAS Y PUERTAS EN MORTERO 1:3 ANCHO 15-20 CMS.</t>
  </si>
  <si>
    <t>032.338</t>
  </si>
  <si>
    <t>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t>
  </si>
  <si>
    <t>032.339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</si>
  <si>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t>
  </si>
  <si>
    <t>032.340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</si>
  <si>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t>
  </si>
  <si>
    <t>032.341</t>
  </si>
  <si>
    <t>CORTE MECANIZADO PARA PISOS</t>
  </si>
  <si>
    <t>032.342</t>
  </si>
  <si>
    <t>SUMINISTRO TRANSPORTE E INSTALACION DEPOSITO EN “L” 1.861.55*0.55: 6 ENTREPAÑOS ELABORADOS EN LAMINA INOX 304 C-20 SATINADA CON REFUERZOS EN LAMINA Y TUBO CUADRADO INOX DE 1” PARA UNION EN VERTICE.</t>
  </si>
  <si>
    <t>032.343</t>
  </si>
  <si>
    <t>032.344</t>
  </si>
  <si>
    <t>SUMINISTRO, TRANSPORTE E INSTALACION REJILLA RECTANGULAR PEATONAL</t>
  </si>
  <si>
    <t>032.345</t>
  </si>
  <si>
    <t>SUMINISTRO, TRANSPORTE E INSTALACION DE BANCA EN CONCRETO PULIDO TRES PIEZAS</t>
  </si>
  <si>
    <t>032.346</t>
  </si>
  <si>
    <t>032.347</t>
  </si>
  <si>
    <t>032.348</t>
  </si>
  <si>
    <t>032.349</t>
  </si>
  <si>
    <t>033.160</t>
  </si>
  <si>
    <t>SUMINISTRO, TRANSPORTE E INSTALACION REJILLA 30X30 CM VENTILACION EN CIELO RASO</t>
  </si>
  <si>
    <t>GRIFERÍA LAVAMANOS ANTIVANDÁLICO CON PICO EXPUESTO REF:701310001 CORONA O SIMILAR</t>
  </si>
  <si>
    <t>AVISO SEÑALIZADOR SALIDA DE EMERGENCIA COLOR VERDE SYLVANA O SIMILAR</t>
  </si>
  <si>
    <t>LAVAMANOS QUIRURGICO CON SISTEMA DE PEDAL EN ACERO INOCIDABLE CAL. 18</t>
  </si>
  <si>
    <t>I2029</t>
  </si>
  <si>
    <t>BOLSAS ROJAS</t>
  </si>
  <si>
    <t>I2030</t>
  </si>
  <si>
    <t>TAPABOCAS DESECHABLES</t>
  </si>
  <si>
    <t>I2032</t>
  </si>
  <si>
    <t>JABON LIQUIDO</t>
  </si>
  <si>
    <t>I2033</t>
  </si>
  <si>
    <t>GEL ANTIBACTERIAL CON ALCOHOL MAYOR AL 70%</t>
  </si>
  <si>
    <t>I2034</t>
  </si>
  <si>
    <t>TOALLAS DE PAPEL PARA MANOS</t>
  </si>
  <si>
    <t>I2035</t>
  </si>
  <si>
    <t>DESINFECTANTE CON AMONIO</t>
  </si>
  <si>
    <t>I2036</t>
  </si>
  <si>
    <t>AGUA PARA MEZCLAR CON DESINFECTANTE (TUNEL DE DESINFECCION)</t>
  </si>
  <si>
    <t>I2037</t>
  </si>
  <si>
    <t>AGUA PARA LAVADO DE MANOS</t>
  </si>
  <si>
    <t>I2038</t>
  </si>
  <si>
    <t>TUNEL DE DESINFECCION</t>
  </si>
  <si>
    <t>I2039</t>
  </si>
  <si>
    <t>TERMOMETRO LASER</t>
  </si>
  <si>
    <t>I2044</t>
  </si>
  <si>
    <t>ACOPLE PLASTICO LVM/LVP 60 CM 1/2 X 1/2</t>
  </si>
  <si>
    <t>I2046</t>
  </si>
  <si>
    <t>BLOQUE DIVISORIO Nº 5 ( 30 X 20 X 12 CM) ARCILLA TIPO SANTAFÉ O SIMILAR.</t>
  </si>
  <si>
    <t>I2047</t>
  </si>
  <si>
    <t>MONOGAFA VENTILACION INDIRECTA</t>
  </si>
  <si>
    <t>I2048</t>
  </si>
  <si>
    <t>PANEL LED REDONDO 18W LUZ BLANCA NEUTRA 1080 LÚMENES</t>
  </si>
  <si>
    <t>I2049</t>
  </si>
  <si>
    <t>SUMINISTRO DE PROTECCION  2X50 A; 10 KA, INCRUSTAR</t>
  </si>
  <si>
    <t>I2050</t>
  </si>
  <si>
    <t>SUMINISTRO DE PROTECCION  1X50 A; 10 KA, INCRUSTAR</t>
  </si>
  <si>
    <t>I2051</t>
  </si>
  <si>
    <t>SUMINISTRO DE PROTECCION  1X15 A; 10 KA, INCRUSTAR</t>
  </si>
  <si>
    <t>I2052</t>
  </si>
  <si>
    <t>VENTANA EN CELOSIA FIJA 1.00 X 0.50</t>
  </si>
  <si>
    <t>I2053</t>
  </si>
  <si>
    <t>VENTANA EN CELOSIA FIJA 0.80 X 0.50</t>
  </si>
  <si>
    <t>I2054</t>
  </si>
  <si>
    <t>VENTANA SERIE 3831, 4 FIJOS EN VIDRIO LAMINADO 3+3</t>
  </si>
  <si>
    <t>I2055</t>
  </si>
  <si>
    <t>VENTANA SERIE 3831, VIDRIO FIJO 1.00 X 1.00</t>
  </si>
  <si>
    <t>I2056</t>
  </si>
  <si>
    <t>VENTANA SERIE 3831, VIDRIO LAMINADO 3+3 CON LAMINA MICROPERFORADA 1/8" CAL. 18 2.00 X 1.50</t>
  </si>
  <si>
    <t>I2057</t>
  </si>
  <si>
    <t>LAVADO CON ACCIONAMIENTO DE PEDAL</t>
  </si>
  <si>
    <t>I2058</t>
  </si>
  <si>
    <t>CUBIERTA EN ACERO INOXIDABLE</t>
  </si>
  <si>
    <t>I2059</t>
  </si>
  <si>
    <t>CAMPANA INDUSTRIAL EXTRACTORA DIMENSIONES 2.00*0.70*0.40 M</t>
  </si>
  <si>
    <t>I2060</t>
  </si>
  <si>
    <t>DUCTO</t>
  </si>
  <si>
    <t>I2061</t>
  </si>
  <si>
    <t>PASA ALIMENTOS Y RECIBO DE BANDEJAS DIMENSIONES: 2500*400 MM (LARGO Y ANCHO)</t>
  </si>
  <si>
    <t>I2062</t>
  </si>
  <si>
    <t>ESTANTERIA ALMACENAMIENTO DE 6 NIVELES DIMENSIONES: 1500*500*1800 MM (LARGO, ANCHO Y ALTO)</t>
  </si>
  <si>
    <t>I2063</t>
  </si>
  <si>
    <t>MESA DE TRABAJO SELECCION DIMENSIONES: 1600*600*900 MM (LARGO, ANCH Y ALTO)</t>
  </si>
  <si>
    <t>I2064</t>
  </si>
  <si>
    <t>BATERIAS SANITARIAS EN ACERO INOXIDABLE</t>
  </si>
  <si>
    <t>I2065</t>
  </si>
  <si>
    <t>CAMPANA INDUSTRIAL EXTRACTORA DIMENSIONES 1.30*0.70*0.40 M</t>
  </si>
  <si>
    <t>I2066</t>
  </si>
  <si>
    <t>MESA DE TRABAJO SELECCION DIMENSIONES: 1200*600*900 MM (LARGO, ANCHO Y ALTO)</t>
  </si>
  <si>
    <t>I2067</t>
  </si>
  <si>
    <t>PUNTO BIOSEGURIDAD PARA DESCONTAMINACION DE PERSONAS Y MAQUINARIA</t>
  </si>
  <si>
    <t>I2068</t>
  </si>
  <si>
    <t>LAVAMANOS CON ACCESORIOS, GRIFERIA Y MANO DE OBRA DE INSTALACION</t>
  </si>
  <si>
    <t>I2069</t>
  </si>
  <si>
    <t>PUNTO DE HIDRATACION PARA CONSUMO (AGUA EN BOLSA, BOTELLON O SIMILAR)</t>
  </si>
  <si>
    <t>I2070</t>
  </si>
  <si>
    <t>PEDILUVIO PARA DESINFECTAR AL INGRESO Y SALIDA DE PERSONAL</t>
  </si>
  <si>
    <t>I2071</t>
  </si>
  <si>
    <t>CANECA CON PEDAL PARA RESIDUOS ORDINARIOS O BIOLOGICOS</t>
  </si>
  <si>
    <t>I2072</t>
  </si>
  <si>
    <t>CARETA CON VISOR</t>
  </si>
  <si>
    <t>I2073</t>
  </si>
  <si>
    <t>DELANTAL</t>
  </si>
  <si>
    <t>I2074</t>
  </si>
  <si>
    <t>LÁMPARA LUMINARIA LED SOLAR PARA ALUMBRADO PÚBLICO 100W MAS BRAZO</t>
  </si>
  <si>
    <t>I2075</t>
  </si>
  <si>
    <t>ESTRUCTURA PARA BALONCESTO, INCLUYE TABLEROS</t>
  </si>
  <si>
    <t>I2076</t>
  </si>
  <si>
    <t>TUBO Y MALLA PARA VOLEIBOL</t>
  </si>
  <si>
    <t>I2077</t>
  </si>
  <si>
    <t>ARCOS DE MICRO FUTBOL</t>
  </si>
  <si>
    <t>I2078</t>
  </si>
  <si>
    <t>REJILLA SUMIDERO PLAQUETA (PEATONAL) A=55 CM. L=40 CM. E=6 CM. REF. P40402 TIPO TITAN O SIMILAR</t>
  </si>
  <si>
    <t>E130</t>
  </si>
  <si>
    <t>BUS CAPACIDAD 40 PERSONAS</t>
  </si>
  <si>
    <t>C47</t>
  </si>
  <si>
    <t>VIGIA DE SALUD (AUXILIAR DE ENFERMERIA)</t>
  </si>
  <si>
    <t>C48</t>
  </si>
  <si>
    <t>AYUDANTE PARA DESINFECCION CONTINUA DE ESPACIOS MEDIO TIEMPO</t>
  </si>
  <si>
    <t>AYUDANTE PARA DESINFECCION CONTINUA DE ESPACIOS MEDIO - TIEMPO</t>
  </si>
  <si>
    <t>001.089</t>
  </si>
  <si>
    <t>LOCALIZACIÓN</t>
  </si>
  <si>
    <t>005.041</t>
  </si>
  <si>
    <t>SUMINISTRO, TRANSPORTE E INSTALACION CONCRETO CICLOPEO PLACA CONTRAPISO (60% CONCRETO 3000 PSI Y 40% PIEDRA MEDIA ZONGA)</t>
  </si>
  <si>
    <t>006.053</t>
  </si>
  <si>
    <t>SUMINISTRO, TRANSPORTE E INSTALACION MURO EN BLOQUE Nº5  ARCILLA 30*20*12 CM.</t>
  </si>
  <si>
    <t>08B.325</t>
  </si>
  <si>
    <t>SUMINISTRO, TRANSPORTE E INSTALACION PANEL LED REDONDO DE INCRUSTAR 18W LUZ BLANCA NEUTRA 1080 LÚMENES TIPO SYLVANA O SIMILAR</t>
  </si>
  <si>
    <t>08B.326</t>
  </si>
  <si>
    <t>SUMINISTRO E INSTALACION DE BREAKER 2X50 A</t>
  </si>
  <si>
    <t>08B.327</t>
  </si>
  <si>
    <t>SUMINISTRO E INSTALACION DE BREAKER 1X50 A</t>
  </si>
  <si>
    <t>08B.328</t>
  </si>
  <si>
    <t>SUMINISTRO E INSTALACION DE BREAKER 1X15 A</t>
  </si>
  <si>
    <t>08B.329</t>
  </si>
  <si>
    <t>SUMINISTRO, TRANSPORTE E INSTALACIÓN DE LUMINARIA LED SOLAR PARA ALUMBRADO PÚBLICO 100W MAS BRAZO. INCLUYE POSTE METÁLICO D = 100 MM E = 4,8 MM DE 6 METROS DE LARGO. INCLUYE PLACA BASE PARA ANCLAJE.</t>
  </si>
  <si>
    <t>009.023</t>
  </si>
  <si>
    <t>REGATA PARA INSTALACIÓN DE TUBERÍA, EN MUROS DE MAMPOSTERÍA. &lt; 30 CM. INCLUYE CORTE CON DISCO.</t>
  </si>
  <si>
    <t>011.010</t>
  </si>
  <si>
    <t>REINSTALACION DE CIELO RASO EN ESTRUCTURA EXISTENTE INCLUYE PINTURA</t>
  </si>
  <si>
    <t>SUMINISTRO, TRANSPORTE E INSTALACION GUARDAESCOBA MEDIA CAÑA GRANITO FUNDIDO EN SITIO H HASTA = 15 CM. ( INCLUYE PULIMIENTO)</t>
  </si>
  <si>
    <t>SUMINISTRO, TRANSPORTE E INSTALACION GRIFERÍA LAVAMANOS ANTIVANDÁLICO CON PICO EXPUESTO REF:701310001 CORONA O SIMILAR</t>
  </si>
  <si>
    <t>021.071</t>
  </si>
  <si>
    <t>SUMINISTRO, TRANSPORTE E INSTALACION CUNETA RECTANGULAR EN CONCRETO 3000 PSI A=0.45 M. H=VARIABLE 0.20 A 0.35  M CON REJILLA PREFABRICADA (INCLUYE REJILLA PREFABRICADA CONCRETO)</t>
  </si>
  <si>
    <t>SUMINISTRO, TRANSPORTE E INSTALACION BORDILLO BASE PARA MUROS EN DRYWALL Y/O SUPERBOARD H = ENTRE 0,15 Y 0,18M Y A= ENTRE 0,9 Y 0,10M</t>
  </si>
  <si>
    <t>SUMINISTRO, TRANSPORTE E INSTALACION LAVAMANOS QUIRURGICO CON SISTEMA DE PEDAL EN ACERO INOXIDABLE CAL. 18</t>
  </si>
  <si>
    <t>032.350</t>
  </si>
  <si>
    <t>SUMINISTRO DE ELEMENTO SANITARIOS Y DESINFECCION PARA EL PERSONAL EN OBRA COMO MEDIDA PARA LA IMPLEMENTACION DEL PAPSO (PLAN DE APLICACION DEL PROTOCOLO SANITARIO PARA LA OBRA) "SUMINISTRO TAPABOCAS DESECHABLES (2 UND), LAVADAS DE MANOS (6 VECES), APLICACION GEL ANTIBACTERIAL (2 VECES)"</t>
  </si>
  <si>
    <t>032.351</t>
  </si>
  <si>
    <t>SUMINISTRO, TRANSPORTE E INSTALACION TUNEL DE DESINFECCION COMO MEDIDA PARA LA IMPLEMENTACION DEL PAPSO (PLAN DE APLICACION DEL PROTOCOLO SANITARIO PARA LA OBRA)</t>
  </si>
  <si>
    <t>032.352</t>
  </si>
  <si>
    <t>SUMINISTRO TERMOMETRO LASER COMO MEDIDA PARA LA IMPLEMENTACION DEL PAPSO (PLAN DE APLICACION DEL PROTOCOLO SANITARIO PARA LA OBRA)</t>
  </si>
  <si>
    <t>032.353</t>
  </si>
  <si>
    <t>VIGIA DE SALUD (AUXILIAR DE ENFERMERIA) PERSONAL ENCARGADO DE GESTIONAR, IMPLEMENTAR, CONTROLAR, REALIZAR REGISTROS DEL PAPSO (LAN DE APLICACION DEL PROTOCOLO SANITARIO PARA LA OBRA)</t>
  </si>
  <si>
    <t>032.354</t>
  </si>
  <si>
    <t>SUMINISTRO DE TRANSPORTE PARA EL PERSONAL DE LA OBRA COMO MEDIDA PARA LA IMPLEMENTACION DEL PAPSO (PLAN DE AMPLIACION DEL PROTOCOLO SANITARIO PARA LA OBRA) EL SERVICIO SE PRESTARA EN BUS DE 40 PASAJEROS PARA PODER TRANSPORTAR 20 PERSONAS GUARDANDO ASI EL DISTANCIAMIENTO SOCIAL</t>
  </si>
  <si>
    <t>032.355</t>
  </si>
  <si>
    <t>PUNTO BIOSEGURIDAD PARA DESCONTAMINACION DE PERSONAS FUMIGADORA PARA ASPERSION INCLUYE GASOLINA, DESINFECTANTE AMONIO CUATERNARIO, AGUA Y OPERARIO</t>
  </si>
  <si>
    <t>032.356</t>
  </si>
  <si>
    <t>032.357</t>
  </si>
  <si>
    <t>CORTE MECANIZADO PARA MUROS</t>
  </si>
  <si>
    <t>032.358</t>
  </si>
  <si>
    <t>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t>
  </si>
  <si>
    <t>032.359</t>
  </si>
  <si>
    <t>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t>
  </si>
  <si>
    <t>032.360</t>
  </si>
  <si>
    <t>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t>
  </si>
  <si>
    <t>032.361</t>
  </si>
  <si>
    <t>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t>
  </si>
  <si>
    <t>032.362</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</si>
  <si>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</si>
  <si>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032.363</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</si>
  <si>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</si>
  <si>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032.364</t>
  </si>
  <si>
    <t>SUMINISTRO, TRANSPORTE E INSTALACION DE LAVADO CON ACCIONAMIENTO DE PEDAL, ELABORADO MEDIANTE LAMINA INOXIDABLE AISI304 CAL. 18 SATINADA</t>
  </si>
  <si>
    <t>032.365</t>
  </si>
  <si>
    <t>SUMINISTRO, TRANSPORTE E INSTALACION CUBIERTA EN ACERO INOXIDABLE, SUPERFICIE PRINCIPAL EN LAMINA INOXIDABLE AISI 304 CAL. 20 SATINADA CON REFUERZOS EN LAMINA CON SALPICADEROS DE 100MM ANCHO=0.60, INCLUYE REFUERZO EN MADERA RH DE 12 MM</t>
  </si>
  <si>
    <t>032.366</t>
  </si>
  <si>
    <t>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</si>
  <si>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032.367</t>
  </si>
  <si>
    <t>SUMINISTRO, TRANSPORTE E INSTALACION DE DUCTO PARA CAMPANA INDUSTRIAL EXTRACTORA ACERO INOXIDABLE CAL. 20</t>
  </si>
  <si>
    <t>032.368</t>
  </si>
  <si>
    <t>SUMINISTRO, TRANSPORTE E INSTALACION BASE PASA ALIMENTOS Y RECIBO DE BANDEJAS, ELABORADA EN LAMINA INOXIDABLE AISI 304 CAL. 20 SATINADA CON REFUERZO EN MADERA RH, ANCHO 0.60 M</t>
  </si>
  <si>
    <t>032.369</t>
  </si>
  <si>
    <t>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t>
  </si>
  <si>
    <t>032.370</t>
  </si>
  <si>
    <t>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t>
  </si>
  <si>
    <t>032.371</t>
  </si>
  <si>
    <t>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t>
  </si>
  <si>
    <t>032.372</t>
  </si>
  <si>
    <t>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</si>
  <si>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032.373</t>
  </si>
  <si>
    <t>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t>
  </si>
  <si>
    <t>032.374</t>
  </si>
  <si>
    <t>032.375</t>
  </si>
  <si>
    <t>032.376</t>
  </si>
  <si>
    <t>032.377</t>
  </si>
  <si>
    <t>032.378</t>
  </si>
  <si>
    <t>032.379</t>
  </si>
  <si>
    <t>032.380</t>
  </si>
  <si>
    <t>032.381</t>
  </si>
  <si>
    <t>SUMINISTRO, TRANSPORTE E INSTALACION DE ESTRUCTURA PARA BALONCESTO, INCLUYE TABLEROS Y TODOS LOS ADITAMENTOS NECESARIOS PARA SU FUNCIONAMIENTO. (TUBOS AN Ø 2 - 1/2", TABLERO ACRILICO DE 10 MM, CON REFUERZO METALICO)</t>
  </si>
  <si>
    <t>032.382</t>
  </si>
  <si>
    <t>032.383</t>
  </si>
  <si>
    <t>SUMINISTRO, TRANSPORTE E INSTALACION DE ARCOS DE MICRO FUTBOL, INCLUYE LOS ADITAMENTOS NECESARIOS PARA SU FUNCIONAMIENTO. (TUBOS AN Ø 2-1/2")</t>
  </si>
  <si>
    <t>MALLA ELECTROSOLDADA XX-131 5.0MM C/ 15 CM EN AMBOS SENTIDOS</t>
  </si>
  <si>
    <t>TUBERIA ESTRUCTURAL A.S.T.M.  A-500 GRADO C - REDONDA, CUADRADA O RECTANGULAR SEGÚN DISEÑO - TIPO COLMENA O SIMILAR</t>
  </si>
  <si>
    <t>INTERRUPTOR ENCHUFABLE DE 1  X  20A -  10KA</t>
  </si>
  <si>
    <t>TABLERO DE 12 CIRCUITOS 2F4H, CON PUERTA , ESPACIO PARA TOTALIZADOR, BARRAJE, BARRA NEUTRO Y BARRA TIERRA  CALIDAD LEGRAND, SIEMENS, SQARED O SUPERIOR DE MARCA RECONOCIDA Y HOMOLOGADA POR EL CIDET</t>
  </si>
  <si>
    <t>TABLERO DE 6 CIRCUITOS 2F4H, CON PUERTA, BARRA NEUTRO Y BARRA TIERRA  CALIDAD LEGRAND, SIEMENS, SQARED O SUPERIOR DE MARCA RECONOCIDA Y HOMOLOGADA POR EL CIDET</t>
  </si>
  <si>
    <t>TOMACORRIENTE DOBLE CON POLO A TIERRA  NEMA 5-15-R</t>
  </si>
  <si>
    <t>SOLDADURA PVC LIQUIDA</t>
  </si>
  <si>
    <t>PANEL LED REDONDO DE SOBREPONER 12W - SYLVANIA</t>
  </si>
  <si>
    <t>SUMINISTRO, TRANSPORTE E INSTALACIÓN DE CIELO RASO EN LÁMINAS DE PVC A TODO COSTO. INCLUYE ESTRUCTURA METÁLICA, PERIMETRALES Y HASTA 2 CAJAS DE INSPECCION DE 0.60 X 0.60 CADA 30 M2. TEXTURA SEGÚN DISEÑO</t>
  </si>
  <si>
    <t>SUMINISTRO, TRANSPORTE E INSTALACIÓN A TODO COSTO DE CIELO RASO EN SUPERBOARD 4 MM TEXTURIZADO MODULADO 0,60 X 0,60 PINTADO Y TERMINADO. INCLUYE PERFILERÍA, ANCLAJES Y TODO LO NECESARIO PARA SU CORRECTA INSTALACIÓN</t>
  </si>
  <si>
    <t>I2080</t>
  </si>
  <si>
    <t>PANEL LED 60 X 60 CM MARCA EMITY O SIMILAR</t>
  </si>
  <si>
    <t>I2081</t>
  </si>
  <si>
    <t>TAPA PLASTICA CIEGA DE 2X4"</t>
  </si>
  <si>
    <t>I2082</t>
  </si>
  <si>
    <t>TAPA PLASTICA CIEGA CIRCULAR</t>
  </si>
  <si>
    <t>I2083</t>
  </si>
  <si>
    <t>CABLE ALUMINIO TRIPLEX 2 X 1/0 + 1/0 AAC/AAAC XLPE 600V 90C</t>
  </si>
  <si>
    <t>I2084</t>
  </si>
  <si>
    <t>CONECTOR COMPRESION DBH 8</t>
  </si>
  <si>
    <t>I2085</t>
  </si>
  <si>
    <t>AISLADOR CARRETE</t>
  </si>
  <si>
    <t>I2086</t>
  </si>
  <si>
    <t>ELEMENTOS DE SUJECION</t>
  </si>
  <si>
    <t>I2088</t>
  </si>
  <si>
    <t>CURVA PVC DE 2"</t>
  </si>
  <si>
    <t>I2089</t>
  </si>
  <si>
    <t>ALAMBRÓN DE ALUMINIO 8MM</t>
  </si>
  <si>
    <t>I2090</t>
  </si>
  <si>
    <t>SOPORTE DEHN SNAP PLASTICA H16 DE FIJACION PARA CONDUCTOR 8MM</t>
  </si>
  <si>
    <t>I2091</t>
  </si>
  <si>
    <t>VARILLA CAPTADORA DE ALUMINIO DE 5/8"X0.80 CM</t>
  </si>
  <si>
    <t>I2092</t>
  </si>
  <si>
    <t>CAJA DE PASO 20X20CM TIPO INTEMPERIE</t>
  </si>
  <si>
    <t>I2093</t>
  </si>
  <si>
    <t>CONECTOR BIMETALICO AT-108F</t>
  </si>
  <si>
    <t>I2094</t>
  </si>
  <si>
    <t>BASE PARA PUNTA CAPTADORA</t>
  </si>
  <si>
    <t>I2096</t>
  </si>
  <si>
    <t>TABLERO DE  DISTRIBUCIÓN BIFASICO 2F+N+T, 20 CIRCUITOS, DE INCRUSTAR CON PUERTA Y ESPACIO PARA TOTALIZADOR</t>
  </si>
  <si>
    <t>I2097</t>
  </si>
  <si>
    <t>BREAKER INDUSTRIAL TOTALIZADOR 2X100A</t>
  </si>
  <si>
    <t>I2098</t>
  </si>
  <si>
    <t>BORNA DE PONCHAR ESTAÑADA N° 8 AWG C/ TORNILLO</t>
  </si>
  <si>
    <t>I2099</t>
  </si>
  <si>
    <t>BORNA DE PONCHAR ESTAÑADA N° 2AWG C/ TORNILLO</t>
  </si>
  <si>
    <t>I2100</t>
  </si>
  <si>
    <t>TERMINAL EMT 1-1/2"</t>
  </si>
  <si>
    <t>I2102</t>
  </si>
  <si>
    <t>CURVA EMT 1-1/2"</t>
  </si>
  <si>
    <t>I2103</t>
  </si>
  <si>
    <t>TERMINAL EMT 1"</t>
  </si>
  <si>
    <t>I2104</t>
  </si>
  <si>
    <t>CURVA EMT 1"</t>
  </si>
  <si>
    <t>I2105</t>
  </si>
  <si>
    <t>UNION EMT 1"</t>
  </si>
  <si>
    <t>I2106</t>
  </si>
  <si>
    <t>CHAZO Y TORNILLO</t>
  </si>
  <si>
    <t>I2107</t>
  </si>
  <si>
    <t>TERMINAL PVC 1-1/2"</t>
  </si>
  <si>
    <t>I2108</t>
  </si>
  <si>
    <t>CURVA PVC 1-1/2</t>
  </si>
  <si>
    <t>I2109</t>
  </si>
  <si>
    <t>TUBO CONDUIT GALVANIZADA EMT 1-1/4"</t>
  </si>
  <si>
    <t>I2110</t>
  </si>
  <si>
    <t>CURVA EMT 1-1/4"</t>
  </si>
  <si>
    <t>I2111</t>
  </si>
  <si>
    <t>TERMINAL EMT 1-1/4"</t>
  </si>
  <si>
    <t>I2112</t>
  </si>
  <si>
    <t>UNION EMT 1-1/4"</t>
  </si>
  <si>
    <t>I2113</t>
  </si>
  <si>
    <t>ABRAZADERA METALICA DOBLE ALA GALVANIZADA 1-1/4"</t>
  </si>
  <si>
    <t>I2114</t>
  </si>
  <si>
    <t>UNION EMT 3/4"</t>
  </si>
  <si>
    <t>I2115</t>
  </si>
  <si>
    <t>TERMINAL EMT 3/4"</t>
  </si>
  <si>
    <t>I2116</t>
  </si>
  <si>
    <t>CURVA EMT 3/4"</t>
  </si>
  <si>
    <t>I2117</t>
  </si>
  <si>
    <t>CAPACETE LISO EN ALUMINIO PARA TUBERIA EMT DE 3/4"</t>
  </si>
  <si>
    <t>I2118</t>
  </si>
  <si>
    <t>TABLERO DE 4 CIRCUITOS 1F3H,  BARRAJE 75A, BARRA NEUTRO Y BARRA TIERRA  CALIDAD LEGRAND, SIEMENS, SQARED O SUPERIOR DE MARCA RECONOCIDA Y HOMOLOGADA POR EL CIDET</t>
  </si>
  <si>
    <t>I2119</t>
  </si>
  <si>
    <t>BORNA DE PONCHAR ESTAÑADA N° 12 AWG</t>
  </si>
  <si>
    <t>I2120</t>
  </si>
  <si>
    <t>INTERRUPTOR ENCHUFABLE 1X15A - 10KA</t>
  </si>
  <si>
    <t>I2121</t>
  </si>
  <si>
    <t>LUMINARIA LFS 36W DE INCRUSTAR, MARCA ILTEC</t>
  </si>
  <si>
    <t>I2122</t>
  </si>
  <si>
    <t>TUBO CONDUIT SCH40 1/2"</t>
  </si>
  <si>
    <t>I2125</t>
  </si>
  <si>
    <t>TERMINAL PVC SCH40 1/2"</t>
  </si>
  <si>
    <t>I2126</t>
  </si>
  <si>
    <t>CABLE 12 AWG HFFR LS 600V</t>
  </si>
  <si>
    <t>I2127</t>
  </si>
  <si>
    <t>UNION EMT 1/2"</t>
  </si>
  <si>
    <t>I2128</t>
  </si>
  <si>
    <t>TERMINAL EMT 1/2"</t>
  </si>
  <si>
    <t>I2129</t>
  </si>
  <si>
    <t>CURVA EMT 1/2"</t>
  </si>
  <si>
    <t>I2130</t>
  </si>
  <si>
    <t>SOCKET T8 - CONECTOR TUBO LED</t>
  </si>
  <si>
    <t>I2131</t>
  </si>
  <si>
    <t>TUBO LED 18W T8</t>
  </si>
  <si>
    <t>I2132</t>
  </si>
  <si>
    <t>RETIRO BALASTO LUMINARIAS</t>
  </si>
  <si>
    <t>I2133</t>
  </si>
  <si>
    <t>KIT DE LIMPIEZA LUMINARIA</t>
  </si>
  <si>
    <t>I2135</t>
  </si>
  <si>
    <t>CAJA RECTANGULAR RAWELT 1/2" 2X4</t>
  </si>
  <si>
    <t>I2136</t>
  </si>
  <si>
    <t>TOMACORRIENTE DOBLE CON POLO A TIERRA NEMA 5-15-R</t>
  </si>
  <si>
    <t>I2137</t>
  </si>
  <si>
    <t>CLAVIJA CON POLO A TIERRA - 15A - 250V</t>
  </si>
  <si>
    <t>I2138</t>
  </si>
  <si>
    <t>CABLE ENCAUCHETADO 3X14 AWG</t>
  </si>
  <si>
    <t>I2139</t>
  </si>
  <si>
    <t>CONECTOR RESORTE ROJO-AMR 3M</t>
  </si>
  <si>
    <t>I2140</t>
  </si>
  <si>
    <t>ABRAZADERA  METALICA DOBLE ALA TUBO EMT 1/2"</t>
  </si>
  <si>
    <t>I2141</t>
  </si>
  <si>
    <t>LUMINARIA CCCE - 2 TUBO LED T8 18W - 36W - MARCA ILTEC</t>
  </si>
  <si>
    <t>I2142</t>
  </si>
  <si>
    <t>PANEL LED SOBREPONER 12W</t>
  </si>
  <si>
    <t>I2143</t>
  </si>
  <si>
    <t>LUMINARIA HERMETICA 2X18 T8 LED - 36W - SYLVANIA</t>
  </si>
  <si>
    <t>I2144</t>
  </si>
  <si>
    <t>LUMINARIA DE EMERGENCIA R1 - SYLVANIA</t>
  </si>
  <si>
    <t>I2145</t>
  </si>
  <si>
    <t>PROYECTOR SYLVEO LED 150W - SYLVANIA</t>
  </si>
  <si>
    <t>I2146</t>
  </si>
  <si>
    <t>UPS POWEST TITAN 6KVA ON LINE, BIFASICA, DOBLE CONVERSION CON TRANSFORMADOR DE ASILAMIENTO</t>
  </si>
  <si>
    <t>I2147</t>
  </si>
  <si>
    <t>TAPA TROQUELADA DE 3 SALIDAS 2X4"</t>
  </si>
  <si>
    <t>I2148</t>
  </si>
  <si>
    <t>CANALETA METALICA 12X5CM DE 240CM</t>
  </si>
  <si>
    <t>I2149</t>
  </si>
  <si>
    <t>ELEMENTOS DE SUJECION CANALETA METALICA</t>
  </si>
  <si>
    <t>I2150</t>
  </si>
  <si>
    <t>CURVA METALICA 12X5CM</t>
  </si>
  <si>
    <t>I2151</t>
  </si>
  <si>
    <t>BANDEJA CABLOFIL CF 54/200</t>
  </si>
  <si>
    <t>I2152</t>
  </si>
  <si>
    <t>UNION RAPIDA BANDEJA CABLOFIL</t>
  </si>
  <si>
    <t>I2153</t>
  </si>
  <si>
    <t>PERFIL DE FIJACION RCSN BANDEJA CABLOFIL</t>
  </si>
  <si>
    <t>I2154</t>
  </si>
  <si>
    <t>SOPORTE CABLE DE PUESTA A TIERRA BANDEJA CABLOFIL</t>
  </si>
  <si>
    <t>I2155</t>
  </si>
  <si>
    <t>CONECTOR PUESTA A TIERRA BANDEJA CABLOFIL</t>
  </si>
  <si>
    <t>I2156</t>
  </si>
  <si>
    <t>LEGALIZACIÓN Y RETIE LATINOAMERICANO SEDE PRINCIPAL</t>
  </si>
  <si>
    <t>I2157</t>
  </si>
  <si>
    <t>TOTALIZADOR 2X40, 25KA</t>
  </si>
  <si>
    <t>I2158</t>
  </si>
  <si>
    <t>CABLE 4 AWG HFFR LS 600V 75º CT</t>
  </si>
  <si>
    <t>I2159</t>
  </si>
  <si>
    <t>CAPACETE ROSCADO EN ALUMINIO PARA TUBERIA IMC 3/4"</t>
  </si>
  <si>
    <t>I2160</t>
  </si>
  <si>
    <t>CURVA GALVANIZADA IMC 3/4"</t>
  </si>
  <si>
    <t>I2161</t>
  </si>
  <si>
    <t>BREAKER TOTALIZADOR 2X80, 25KA</t>
  </si>
  <si>
    <t>I2162</t>
  </si>
  <si>
    <t>LEGALIZACIÓN Y RETIE COLEGIO RURAL GRANADA</t>
  </si>
  <si>
    <t>I2163</t>
  </si>
  <si>
    <t>ABRAZADERA  METALICA DOBLE ALA TUBO EMT 3/4"</t>
  </si>
  <si>
    <t>I2164</t>
  </si>
  <si>
    <t>CAJA RECTANGULAR RAWELT 3/4" 2X4</t>
  </si>
  <si>
    <t>I2165</t>
  </si>
  <si>
    <t>TUBO CONDUIT SCH40 3/4"</t>
  </si>
  <si>
    <t>I2166</t>
  </si>
  <si>
    <t>TERMINAL PVC SCH40 3/4"</t>
  </si>
  <si>
    <t>I2167</t>
  </si>
  <si>
    <t>PANEL LED 18W</t>
  </si>
  <si>
    <t>I2168</t>
  </si>
  <si>
    <t>LUMINARIA IT 100 AQ LENS 36W</t>
  </si>
  <si>
    <t>I2169</t>
  </si>
  <si>
    <t>LUMINARIA LED ECO 36W</t>
  </si>
  <si>
    <t>I2170</t>
  </si>
  <si>
    <t>LUMINARIA IF NORMA 36W</t>
  </si>
  <si>
    <t>I2171</t>
  </si>
  <si>
    <t>LUMINARIA HIGH BAY 97W</t>
  </si>
  <si>
    <t>I2172</t>
  </si>
  <si>
    <t>LUMINARIA MINI FLOOD 200W (ESSENTIAL FLOOD HP)</t>
  </si>
  <si>
    <t>I2173</t>
  </si>
  <si>
    <t>I2174</t>
  </si>
  <si>
    <t>LUMINARIA DE EMERGENCIA ALENA 4W</t>
  </si>
  <si>
    <t>I2175</t>
  </si>
  <si>
    <t>LUMINARIA SALIDA EMERGENCIA 2W</t>
  </si>
  <si>
    <t>I2177</t>
  </si>
  <si>
    <t>BOQUILLA TERMINAL (JUEGO DE TUERCA Y CONTRATUERCA) PARA TUBERIA IMC 3/4</t>
  </si>
  <si>
    <t>I2178</t>
  </si>
  <si>
    <t>SENSOR INFRARROJO ON/OFF</t>
  </si>
  <si>
    <t>I2179</t>
  </si>
  <si>
    <t>SENSOR FOTOVOLTAICO LEVITON PROVOLT</t>
  </si>
  <si>
    <t>I2180</t>
  </si>
  <si>
    <t>UPS 14KV BIFÁSICA</t>
  </si>
  <si>
    <t>I2181</t>
  </si>
  <si>
    <t>BY PASS PARA UPS</t>
  </si>
  <si>
    <t>I2182</t>
  </si>
  <si>
    <t>CABLE TRENZADO 3X12 AWG HFFR LS CT</t>
  </si>
  <si>
    <t>I2183</t>
  </si>
  <si>
    <t>CABLE TRENZADO 3X10 AWG HFFR LS CT</t>
  </si>
  <si>
    <t>I2184</t>
  </si>
  <si>
    <t>CABLE 250 KCMIL THHN, THWN, CU</t>
  </si>
  <si>
    <t>I2186</t>
  </si>
  <si>
    <t>CABLE ANTIFRAUDE/CONCENTRICO 1X8+8 PE/PVC</t>
  </si>
  <si>
    <t>I2187</t>
  </si>
  <si>
    <t>CANALETA PLÁSTICA MEDIA CAÑA CON TAPA EN ALUMINIO 60X13</t>
  </si>
  <si>
    <t>I2188</t>
  </si>
  <si>
    <t>CAJA DE PASO 12X12X5CM</t>
  </si>
  <si>
    <t>I2189</t>
  </si>
  <si>
    <t>CAJA DE PASO 20X20X10CM</t>
  </si>
  <si>
    <t>I2190</t>
  </si>
  <si>
    <t>CAJA PARA TOMA EN PISO (POP UP)</t>
  </si>
  <si>
    <t>I2191</t>
  </si>
  <si>
    <t>MEDIDOR DE ENERGIA MONOFASICO 120V</t>
  </si>
  <si>
    <t>I2192</t>
  </si>
  <si>
    <t>MEDIDOR DE ENERGIA MONOFASICO TRIFILAR MEDIDA SEMIDIRECTA CLASE 0.5</t>
  </si>
  <si>
    <t>I2193</t>
  </si>
  <si>
    <t>TRANSFORMADOR DE CORRIENTE 300/5A</t>
  </si>
  <si>
    <t>I2194</t>
  </si>
  <si>
    <t>BLOQUE DE PRUEBA PARA MEDIDA SEMIDIRECTA</t>
  </si>
  <si>
    <t>I2195</t>
  </si>
  <si>
    <t>GABINETE PARA MEDIDA</t>
  </si>
  <si>
    <t>I2196</t>
  </si>
  <si>
    <t>CABLEADO VEHICULAR 16AWG</t>
  </si>
  <si>
    <t>I2197</t>
  </si>
  <si>
    <t>TOTALIZADOR 2X63A, 25KA</t>
  </si>
  <si>
    <t>I2198</t>
  </si>
  <si>
    <t>TOTALIZADOR 2X80A, 25KA</t>
  </si>
  <si>
    <t>I2199</t>
  </si>
  <si>
    <t>GABINETE 1.80X0.90X0.40 M</t>
  </si>
  <si>
    <t>I2200</t>
  </si>
  <si>
    <t>DPS TIPO 1+2</t>
  </si>
  <si>
    <t>I2201</t>
  </si>
  <si>
    <t>TOTALIZADOR 2X250A, 80KA REGULABLE DE (250 - 400)A</t>
  </si>
  <si>
    <t>I2203</t>
  </si>
  <si>
    <t>TOTALIZADOR 2X30A, 25KA</t>
  </si>
  <si>
    <t>I2204</t>
  </si>
  <si>
    <t>TRAMITES ANTE EL OR</t>
  </si>
  <si>
    <t>I2205</t>
  </si>
  <si>
    <t>LEGALIZACION Y RETIE INSTITUCION EDUCATIVA CHIPRE</t>
  </si>
  <si>
    <t>I2206</t>
  </si>
  <si>
    <t>SUMINISTRO, TRANSPORTE E INSTALACIÓN DE MURO PARA MEDIDA SEMIDIRECTA</t>
  </si>
  <si>
    <t>I2207</t>
  </si>
  <si>
    <t>ADECUACIÓN PARA TABLERO Y REGATA (INCLUYE PERFORACIÓN Y RESANE)</t>
  </si>
  <si>
    <t>I2208</t>
  </si>
  <si>
    <t>GRIFERÍA ECONOMIZADORA DE SENSOR</t>
  </si>
  <si>
    <t>I2209</t>
  </si>
  <si>
    <t>CONTACTOR TRIPOLAR DIL M40 110V</t>
  </si>
  <si>
    <t>I2210</t>
  </si>
  <si>
    <t>GABINETE ELÉCTRICO EXTERIOR</t>
  </si>
  <si>
    <t>I2211</t>
  </si>
  <si>
    <t>PEINE RIEL DIN - MONOPOLAR 4 CIRCUITOS</t>
  </si>
  <si>
    <t>I2212</t>
  </si>
  <si>
    <t>BREAKER DE 1X20A, 10KA, INCRUSTAR RIEL DIN</t>
  </si>
  <si>
    <t>I2213</t>
  </si>
  <si>
    <t>PULSADOR ON</t>
  </si>
  <si>
    <t>I2214</t>
  </si>
  <si>
    <t>PULSADOR OFF</t>
  </si>
  <si>
    <t>I2215</t>
  </si>
  <si>
    <t>BARRAJE DE COBRE 0.02X0.04</t>
  </si>
  <si>
    <t>I2216</t>
  </si>
  <si>
    <t>AISLADORES BARRAJE</t>
  </si>
  <si>
    <t>I2217</t>
  </si>
  <si>
    <t>ACERO DE REFUERZO FY = 60.000 PSI = 420 MPA</t>
  </si>
  <si>
    <t>I2219</t>
  </si>
  <si>
    <t>TUBERIA ESTRUCTURAL A.S.T.M. A-572 GRADO 50 - REDONDA, CUADRADA O RECTANGULAR SEGÚN DISEÑO - TIPO COLMENA O SIMILAR.</t>
  </si>
  <si>
    <t>I2220</t>
  </si>
  <si>
    <t>SUMINISTRO DE APLIQUE TIPO HONGO MARCA HAVELLS - SYLVANIA O SIMILAR  CON ACCESOSRIOS</t>
  </si>
  <si>
    <t>I2221</t>
  </si>
  <si>
    <t>PANEL LED 600W CON CAJA IP 65</t>
  </si>
  <si>
    <t>I2222</t>
  </si>
  <si>
    <t>TRAMITE Y LEGALIZACIÓN ANTE LAS EMPRESAS PRESTADORAS DEL SERVICIO(ACUEDUCTO, ALCANTARILLADO Y ENERGÍA) INVLUYE DISPONIBILIDAD, PLANOS RECORD, Y TODOS LOS TRAMITES PARA ENTREGA EN SERVICIO.</t>
  </si>
  <si>
    <t>I2223</t>
  </si>
  <si>
    <t>I2224</t>
  </si>
  <si>
    <t>TAPA PARA TOMACORRIENTE DOBLE</t>
  </si>
  <si>
    <t>I2225</t>
  </si>
  <si>
    <t>TAPA PARA INTERRUPTOR SENCILLO BLANCO</t>
  </si>
  <si>
    <t>I2226</t>
  </si>
  <si>
    <t>TAPA PARA INTERRUPTOR DOBLE BLANCO</t>
  </si>
  <si>
    <t>I2227</t>
  </si>
  <si>
    <t>TUBO CONDUIT PVC 4"</t>
  </si>
  <si>
    <t>I2228</t>
  </si>
  <si>
    <t>SUMINISTRO, TRANSPORTE E INSTALACIÓN DE SIKATOP-121 PARA REPARACIÓN DE SUPERFICIES EN CONCRETO O MAMPOSTERIA. INCLUYE TODO LO NECESARIO PARA SU CORRECTA INSTALACIÓN</t>
  </si>
  <si>
    <t>I2229</t>
  </si>
  <si>
    <t>POSTE METALICO 14 M 1050 KGF</t>
  </si>
  <si>
    <t>I2230</t>
  </si>
  <si>
    <t>CONCRETO 3000 PSI</t>
  </si>
  <si>
    <t>I2231</t>
  </si>
  <si>
    <t>BASE DE ANCLAJE CASTILLO DE 1" 0.25X0.25M  ENTRE CENTROS</t>
  </si>
  <si>
    <t>I2232</t>
  </si>
  <si>
    <t>ABRAZADERA HORQUILLA 2"</t>
  </si>
  <si>
    <t>I2233</t>
  </si>
  <si>
    <t>PERNOS DE 1" GRADO 5</t>
  </si>
  <si>
    <t>I2234</t>
  </si>
  <si>
    <t>POSTE METALICO 12 M 1350 KGF AUTOSOPORTADO</t>
  </si>
  <si>
    <t>I2235</t>
  </si>
  <si>
    <t>ESPACIADOR PARA ABRAZADERAS DE FIJACION PARA TUBERIA COLGANTE</t>
  </si>
  <si>
    <t>I2236</t>
  </si>
  <si>
    <t>TUERCA PARA ABRAZADERAS DE FIJACION PARA TUBERIA COLGANTE</t>
  </si>
  <si>
    <t>I2237</t>
  </si>
  <si>
    <t>AISLADOR DE PIN POLIMERICO 13.2KV</t>
  </si>
  <si>
    <t>I2238</t>
  </si>
  <si>
    <t>BRAZO TIPO C 15KV</t>
  </si>
  <si>
    <t>I2239</t>
  </si>
  <si>
    <t>ANCLAJE DE EXPANSION PARA ABRAZADERAS DE FIJACION PARA TUBERIA COLGANTE</t>
  </si>
  <si>
    <t>I2240</t>
  </si>
  <si>
    <t>AISLADOR DE PLATO O SUSPENCION 6"</t>
  </si>
  <si>
    <t>I2241</t>
  </si>
  <si>
    <t>COLLARIN DOBLE 5-6</t>
  </si>
  <si>
    <t>I2242</t>
  </si>
  <si>
    <t>ESLABON EN U 5/8"</t>
  </si>
  <si>
    <t>I2243</t>
  </si>
  <si>
    <t>GUARDACABO 1/2"</t>
  </si>
  <si>
    <t>I2245</t>
  </si>
  <si>
    <t>TUERCA DE OJO 5/8"</t>
  </si>
  <si>
    <t>I2246</t>
  </si>
  <si>
    <t>GRAPA PREFORMADA 15KV</t>
  </si>
  <si>
    <t>I2247</t>
  </si>
  <si>
    <t>TORNILLO ESPACIADOR 5/8" X 6"</t>
  </si>
  <si>
    <t>I2248</t>
  </si>
  <si>
    <t>ARANDELA DE PRESION 5/8"</t>
  </si>
  <si>
    <t>I2249</t>
  </si>
  <si>
    <t>PIN RECTO 5/8" X 7 1/2"</t>
  </si>
  <si>
    <t>I2250</t>
  </si>
  <si>
    <t>ARANDELA  REDONDA 5/8"</t>
  </si>
  <si>
    <t>I2251</t>
  </si>
  <si>
    <t>COLLARIN DOBLE 6-7</t>
  </si>
  <si>
    <t>I2252</t>
  </si>
  <si>
    <t>ABRAZADERA HORQUILLA 3"</t>
  </si>
  <si>
    <t>I2253</t>
  </si>
  <si>
    <t>TORNILLO DE MAQUINA 1/2" X 1 1/2"</t>
  </si>
  <si>
    <t>I2255</t>
  </si>
  <si>
    <t>VARILLA DE ANCLAJE DE 5/8" X 1.80MTS</t>
  </si>
  <si>
    <t>I2256</t>
  </si>
  <si>
    <t>GRAPA PRENSORA 3 TORNILLOS  1/4"</t>
  </si>
  <si>
    <t>I2257</t>
  </si>
  <si>
    <t>I2258</t>
  </si>
  <si>
    <t>CABLE DE ACERO GALVANIZADO 1/4" ST</t>
  </si>
  <si>
    <t>I2259</t>
  </si>
  <si>
    <t>AISLADOR  TENSOR  DE 4 1/4"</t>
  </si>
  <si>
    <t>I2260</t>
  </si>
  <si>
    <t>ABRAZADERA HORQUILLA 4"</t>
  </si>
  <si>
    <t>I2261</t>
  </si>
  <si>
    <t>ABRAZADERA SIN SALIDA  T2</t>
  </si>
  <si>
    <t>I2262</t>
  </si>
  <si>
    <t>BLOQUE DE ANCLAJE PARA  RETENIDA</t>
  </si>
  <si>
    <t>I2263</t>
  </si>
  <si>
    <t>PERNO DE ANCLAJE</t>
  </si>
  <si>
    <t>I2264</t>
  </si>
  <si>
    <t>CABLE ECOLOGICO  2 AWG 15KV</t>
  </si>
  <si>
    <t>I2265</t>
  </si>
  <si>
    <t>CAJA PRIMARIA 100 A 15 KV</t>
  </si>
  <si>
    <t>I2266</t>
  </si>
  <si>
    <t>ABRAZADERA HORQUILLA 6"</t>
  </si>
  <si>
    <t>I2267</t>
  </si>
  <si>
    <t>DPS OXIDO DE ZINC</t>
  </si>
  <si>
    <t>I2268</t>
  </si>
  <si>
    <t>TORNILLO MAQUINA GALVANIZADA DE 5/8" X 10</t>
  </si>
  <si>
    <t>I2269</t>
  </si>
  <si>
    <t>PIÉAMIGO DE 48" PARA CRUCETA METALICA DE 2.3M</t>
  </si>
  <si>
    <t>I2270</t>
  </si>
  <si>
    <t>CRUCETA PORTACAJA 2"*1/4"*1.50 M</t>
  </si>
  <si>
    <t>I2271</t>
  </si>
  <si>
    <t>CONECTOR  DBH-4</t>
  </si>
  <si>
    <t>I2272</t>
  </si>
  <si>
    <t>TERMINAL PREMODELADO EXTERIOR 15KV</t>
  </si>
  <si>
    <t>I2273</t>
  </si>
  <si>
    <t>CONECTOR TGC 5/8-4AWG</t>
  </si>
  <si>
    <t>I2274</t>
  </si>
  <si>
    <t>CABLE 4 AWG DESNUDO</t>
  </si>
  <si>
    <t>I2275</t>
  </si>
  <si>
    <t>VARILLA COPPERWELD DE 5/8" X 2,40MTS</t>
  </si>
  <si>
    <t>I2276</t>
  </si>
  <si>
    <t>TUBERIA EMT 1/2"</t>
  </si>
  <si>
    <t>I2277</t>
  </si>
  <si>
    <t>TUBERIA IMC GALVANIZADA 4"</t>
  </si>
  <si>
    <t>I2278</t>
  </si>
  <si>
    <t>TUBERIA PVC TIPO TDP 4"</t>
  </si>
  <si>
    <t>I2279</t>
  </si>
  <si>
    <t>CURVA PVC 4"</t>
  </si>
  <si>
    <t>I2280</t>
  </si>
  <si>
    <t>TERMINAL TERMOENCOGIBLE 15KV</t>
  </si>
  <si>
    <t>I2281</t>
  </si>
  <si>
    <t>CABLE XLPE 133% 2 AWG</t>
  </si>
  <si>
    <t>I2282</t>
  </si>
  <si>
    <t>ABRAZADERA PLASTICA  55CM</t>
  </si>
  <si>
    <t>I2283</t>
  </si>
  <si>
    <t>CARCAMO</t>
  </si>
  <si>
    <t>I2284</t>
  </si>
  <si>
    <t>ADECUACIONES GENERALES SUBESTACION</t>
  </si>
  <si>
    <t>I2285</t>
  </si>
  <si>
    <t>TERMINALES PREMOLDEADAS PARA 15 KV - USO EXTERIOR PARA CALIBRES DE CABLE ENTRE 2 - 4/0 AWG - JUEGO X 3 UNIDADES</t>
  </si>
  <si>
    <t>I2286</t>
  </si>
  <si>
    <t>MEDIDOR TRIFÁSICO TETRAFILAR MULTIRANGO</t>
  </si>
  <si>
    <t>I2287</t>
  </si>
  <si>
    <t>TRANSFORMADOR DE POTENCIAL MT, TPS 7620/120V</t>
  </si>
  <si>
    <t>I2288</t>
  </si>
  <si>
    <t>TRANSFORMADOR DE CORRIENTE MT 5/5A</t>
  </si>
  <si>
    <t>I2289</t>
  </si>
  <si>
    <t>CELDA  DE MEDIDA EN MEDIA TENSION</t>
  </si>
  <si>
    <t>I2290</t>
  </si>
  <si>
    <t>BORNERA O BLOQUE DE PRUEBA</t>
  </si>
  <si>
    <t>I2291</t>
  </si>
  <si>
    <t>CABLEADO DE CONTROL</t>
  </si>
  <si>
    <t>I2292</t>
  </si>
  <si>
    <t>SECCIONADOR DE MEDIA TENSION 13,2 KV SF6</t>
  </si>
  <si>
    <t>I2293</t>
  </si>
  <si>
    <t>TRANSFORMADOR TRIFASICO 300KV SECO TIPO H</t>
  </si>
  <si>
    <t>I2294</t>
  </si>
  <si>
    <t>DPS SUBESTACION PARA TRANSFORMADOR</t>
  </si>
  <si>
    <t>I2295</t>
  </si>
  <si>
    <t>CELDA TRANSFORMADOR 300KVA</t>
  </si>
  <si>
    <t>I2296</t>
  </si>
  <si>
    <t>CABLE 300 KCMIL HFFR LS CU</t>
  </si>
  <si>
    <t>I2297</t>
  </si>
  <si>
    <t>CABLE 1/0 AWG HFFR LS</t>
  </si>
  <si>
    <t>I2298</t>
  </si>
  <si>
    <t>LEGALIZACIÓN Y RETIE INEM BALDOMERO SANIN CANO</t>
  </si>
  <si>
    <t>I2299</t>
  </si>
  <si>
    <t>CABLE 4/0 AWG DESNUDO, CU</t>
  </si>
  <si>
    <t>I2300</t>
  </si>
  <si>
    <t>CABLE 1/0 AWG DESNUDO, CU</t>
  </si>
  <si>
    <t>I2301</t>
  </si>
  <si>
    <t>FAVIGEL</t>
  </si>
  <si>
    <t>I2302</t>
  </si>
  <si>
    <t>I2303</t>
  </si>
  <si>
    <t>MALLA ELECTROSOLDADA 5MM</t>
  </si>
  <si>
    <t>I2304</t>
  </si>
  <si>
    <t>BARRAJE PREMOLDEADOS PARA BAJA TENSION SUMERGIBLES</t>
  </si>
  <si>
    <t>I2305</t>
  </si>
  <si>
    <t>SOPORTE PARA BARRAJE SUMERGIBLE</t>
  </si>
  <si>
    <t>I2306</t>
  </si>
  <si>
    <t>TERMINAL DE COMPRESION TIPO PALA  Nº4 A 250KCMIL</t>
  </si>
  <si>
    <t>I2307</t>
  </si>
  <si>
    <t>KIT DE PUESTA A TIERRA PARA TERMINAL PREMOLDEADA</t>
  </si>
  <si>
    <t>I2309</t>
  </si>
  <si>
    <t>CABLE DE COBRE AISLADO NO 2/0 AWG THHN</t>
  </si>
  <si>
    <t>I2310</t>
  </si>
  <si>
    <t>TUBO METALICO CONDUIT GALVANIZADO IMC 3/4</t>
  </si>
  <si>
    <t>I2311</t>
  </si>
  <si>
    <t>CABLE 2 AWG CU DESNUDO</t>
  </si>
  <si>
    <t>I2312</t>
  </si>
  <si>
    <t>CABLE 2/0  AWG HFFR LS CU</t>
  </si>
  <si>
    <t>I2313</t>
  </si>
  <si>
    <t>CABLE 6 AWG HFFR LS CU</t>
  </si>
  <si>
    <t>I2315</t>
  </si>
  <si>
    <t>TUBERIA EMT 2"</t>
  </si>
  <si>
    <t>I2316</t>
  </si>
  <si>
    <t>CURVA EMT 2"</t>
  </si>
  <si>
    <t>I2317</t>
  </si>
  <si>
    <t>CABLE 8 AWG HFFR LS CU</t>
  </si>
  <si>
    <t>I2318</t>
  </si>
  <si>
    <t>CABLE 10 AWG HFFR LS CU</t>
  </si>
  <si>
    <t>I2319</t>
  </si>
  <si>
    <t>TUBERÍA EMT 1"</t>
  </si>
  <si>
    <t>I2320</t>
  </si>
  <si>
    <t>TUBERÍA EMT 1-1/2"</t>
  </si>
  <si>
    <t>I2321</t>
  </si>
  <si>
    <t>CABLE 4 AWG HFFR LS CU</t>
  </si>
  <si>
    <t>I2322</t>
  </si>
  <si>
    <t>CABLE 2 AWG HFFR LS CU</t>
  </si>
  <si>
    <t>I2323</t>
  </si>
  <si>
    <t>CABLE 12 AWG HFFR LS CU</t>
  </si>
  <si>
    <t>I2324</t>
  </si>
  <si>
    <t>CAJA RECTANGULAR 1/2" 2X4 RAWELT</t>
  </si>
  <si>
    <t>I2325</t>
  </si>
  <si>
    <t>CABLE ENCAUCHETADO 3X14 AWG CU</t>
  </si>
  <si>
    <t>I2326</t>
  </si>
  <si>
    <t>LED HIGH BAY GC350 100W</t>
  </si>
  <si>
    <t>I2327</t>
  </si>
  <si>
    <t>TORTUGA LED 12W</t>
  </si>
  <si>
    <t>I2328</t>
  </si>
  <si>
    <t>TUBERIA EMT 3/4"</t>
  </si>
  <si>
    <t>I2329</t>
  </si>
  <si>
    <t>CAJA RAWELT 4 X4 3/4" 4 SALIDAS</t>
  </si>
  <si>
    <t>I2330</t>
  </si>
  <si>
    <t>UPS 30KVA TRIFASICA INCLUYE BANCO DE BATERIAS MARCA TITAN</t>
  </si>
  <si>
    <t>I2331</t>
  </si>
  <si>
    <t>CABLE 3/0  AWG HFFR LS CU</t>
  </si>
  <si>
    <t>I2332</t>
  </si>
  <si>
    <t>UPS 15KVA TRIFASICA INCLUYE BANCO DE BATERIAS MARCA POWEST</t>
  </si>
  <si>
    <t>I2333</t>
  </si>
  <si>
    <t>TRAGANTE DE AGUAS LLUVIAS 6"X4"</t>
  </si>
  <si>
    <t>I2334</t>
  </si>
  <si>
    <t>CODO 90° 1/4 CXE SANITARIO 8''</t>
  </si>
  <si>
    <t>I2335</t>
  </si>
  <si>
    <t>TUBERIA PVC SANITARIA 8"</t>
  </si>
  <si>
    <t>I2336</t>
  </si>
  <si>
    <t>TUBERIA PVC NOVAFORT 4"</t>
  </si>
  <si>
    <t>I2337</t>
  </si>
  <si>
    <t>TUBERIA PVC NOVAFORT 6"</t>
  </si>
  <si>
    <t>I2338</t>
  </si>
  <si>
    <t>ABRAZADERA HORQUILLA 3/4"</t>
  </si>
  <si>
    <t>I2339</t>
  </si>
  <si>
    <t>ABRAZADERA HORQUILLA 1"</t>
  </si>
  <si>
    <t>I2340</t>
  </si>
  <si>
    <t>ABRAZADERA HORQUILLA 1.1/4"</t>
  </si>
  <si>
    <t>I2341</t>
  </si>
  <si>
    <t>ABRAZADERA HORQUILLA 1.1/2"</t>
  </si>
  <si>
    <t>I2342</t>
  </si>
  <si>
    <t>CODO PVC 1/2"</t>
  </si>
  <si>
    <t>I2343</t>
  </si>
  <si>
    <t>TUBERIA PVC PRESION 3/4"</t>
  </si>
  <si>
    <t>I2348</t>
  </si>
  <si>
    <t>TUBERIA PVC PRESION 1/2"</t>
  </si>
  <si>
    <t>I2349</t>
  </si>
  <si>
    <t>TUBERIA PVC PRESION 1"</t>
  </si>
  <si>
    <t>I2350</t>
  </si>
  <si>
    <t>TUBERIA PVC PRESION 1.1/4"</t>
  </si>
  <si>
    <t>I2351</t>
  </si>
  <si>
    <t>TUBERIA PVC PRESION 1.1/2"</t>
  </si>
  <si>
    <t>I2352</t>
  </si>
  <si>
    <t>VALVULA 3/4"</t>
  </si>
  <si>
    <t>I2353</t>
  </si>
  <si>
    <t>VALVULA 1"</t>
  </si>
  <si>
    <t>I2354</t>
  </si>
  <si>
    <t>VALVULA 1.1/4"</t>
  </si>
  <si>
    <t>I2355</t>
  </si>
  <si>
    <t>VALVULA DE REGULACION 1/2" PARA INODORO DE TANQUE</t>
  </si>
  <si>
    <t>I2356</t>
  </si>
  <si>
    <t>TAPA REGISTRO 20 X 20 CMS</t>
  </si>
  <si>
    <t>I2357</t>
  </si>
  <si>
    <t>ACCESORIO PVC PRESION 1/2"</t>
  </si>
  <si>
    <t>I2358</t>
  </si>
  <si>
    <t>TUBERIA ACERO AL CARBON 1.1/2"</t>
  </si>
  <si>
    <t>I2359</t>
  </si>
  <si>
    <t>TUBERIA ACERO AL CARBON 2.1/2"</t>
  </si>
  <si>
    <t>I2360</t>
  </si>
  <si>
    <t>I2361</t>
  </si>
  <si>
    <t>CODO RANURADO 1.1/2"</t>
  </si>
  <si>
    <t>I2362</t>
  </si>
  <si>
    <t>CODO RANURADO 2.1/2"</t>
  </si>
  <si>
    <t>I2363</t>
  </si>
  <si>
    <t>CODO RANURADO 4"</t>
  </si>
  <si>
    <t>I2364</t>
  </si>
  <si>
    <t>UNION RANURADA 1.1/2"</t>
  </si>
  <si>
    <t>I2365</t>
  </si>
  <si>
    <t>UNION RANURADA 2.1/2"</t>
  </si>
  <si>
    <t>I2366</t>
  </si>
  <si>
    <t>UNION RANURADA 4"</t>
  </si>
  <si>
    <t>I2367</t>
  </si>
  <si>
    <t>PINTURA TUBERIA ACERO AL CARBON RANURADO, REDES CONTRA INCENDIOS</t>
  </si>
  <si>
    <t>I2368</t>
  </si>
  <si>
    <t>TUBERIA PVC C-900 4"</t>
  </si>
  <si>
    <t>I2369</t>
  </si>
  <si>
    <t>CODO 4" PARA TUBERIA PVC C-900</t>
  </si>
  <si>
    <t>I2370</t>
  </si>
  <si>
    <t>UNION MECANICA 4" PARA TUBERIA PVC C-900</t>
  </si>
  <si>
    <t>I2371</t>
  </si>
  <si>
    <t>CONEXION PARA MANGUERA 2.1/2" BOQUILLA REDUCTORA Y EXTINTOR</t>
  </si>
  <si>
    <t>I2372</t>
  </si>
  <si>
    <t>ABRAZADERA HORQUILLA 2.1/2"</t>
  </si>
  <si>
    <t>I2373</t>
  </si>
  <si>
    <t>TUBERIA PVC PRESION 2"</t>
  </si>
  <si>
    <t>I2374</t>
  </si>
  <si>
    <t>TUBERIA PVC PRESION 3"</t>
  </si>
  <si>
    <t>I2375</t>
  </si>
  <si>
    <t>CODO PVC 2"</t>
  </si>
  <si>
    <t>I2376</t>
  </si>
  <si>
    <t>CODO PVC 3"</t>
  </si>
  <si>
    <t>I2377</t>
  </si>
  <si>
    <t>VALVULA 1.1/2"</t>
  </si>
  <si>
    <t>I2378</t>
  </si>
  <si>
    <t>TUBERIA PVC NOVAFORT 8"</t>
  </si>
  <si>
    <t>I2379</t>
  </si>
  <si>
    <t>VALVULA 3"</t>
  </si>
  <si>
    <t>I2380</t>
  </si>
  <si>
    <t>MANOMETRO DE GLICERINA DE 0 - 200 PSI</t>
  </si>
  <si>
    <t>I2381</t>
  </si>
  <si>
    <t>TAPA METALICA 60 CMS MARCA AGUAS DE MANIZALES</t>
  </si>
  <si>
    <t>I2382</t>
  </si>
  <si>
    <t>ADAPTADOR MACHO PRESION PVC - 2"</t>
  </si>
  <si>
    <t>I2383</t>
  </si>
  <si>
    <t>VALVULA 2"</t>
  </si>
  <si>
    <t>I2384</t>
  </si>
  <si>
    <t>TUBERIA PVC NOVAFORT 10"</t>
  </si>
  <si>
    <t>I2385</t>
  </si>
  <si>
    <t>TUBERIA PVC NOVAFORT 12"</t>
  </si>
  <si>
    <t>I2386</t>
  </si>
  <si>
    <t>TUBERIA PVC NOVAFORT 14"</t>
  </si>
  <si>
    <t>I2387</t>
  </si>
  <si>
    <t>TUBERIA PVC NOVAFORT 16"</t>
  </si>
  <si>
    <t>I2388</t>
  </si>
  <si>
    <t>TUBERIA PVC NOVAFORT 18"</t>
  </si>
  <si>
    <t>I2389</t>
  </si>
  <si>
    <t>TUBERIA PVC NOVAFORT 20"</t>
  </si>
  <si>
    <t>I2390</t>
  </si>
  <si>
    <t>DEMOLICION DE LOSA ML X 60 CMS ANCHO</t>
  </si>
  <si>
    <t>I2391</t>
  </si>
  <si>
    <t>VACIADO DE LOSA EN CONCRETO ML X 60 CMS ANCHO</t>
  </si>
  <si>
    <t>I2392</t>
  </si>
  <si>
    <t>VALVULA ANTIRRETORNO 4"</t>
  </si>
  <si>
    <t>I2393</t>
  </si>
  <si>
    <t>BOMBA SUMERGIBLE</t>
  </si>
  <si>
    <t>I2394</t>
  </si>
  <si>
    <t>CHEQUE DE CORTINA RED WHITE 3"</t>
  </si>
  <si>
    <t>I2395</t>
  </si>
  <si>
    <t>I2396</t>
  </si>
  <si>
    <t>TEE PARTIDA PARA INSTALACION ACOMETIDA DE LA RED PUBLICA</t>
  </si>
  <si>
    <t>I2397</t>
  </si>
  <si>
    <t>VALVULA DE COMPUERTA PARA ACOMETIDA DE LA RED PUBLICA</t>
  </si>
  <si>
    <t>I2398</t>
  </si>
  <si>
    <t>EQUIPO DE PRESION CONSTANTE COMPLETO CON HIDROFLOT DE 300 LTS</t>
  </si>
  <si>
    <t>I2399</t>
  </si>
  <si>
    <t>ACCESORIOS PARA LA INSTALACION EQUIPO DE PRESION CONSTANTE AGUA POTABLE COMPLETO CON HIDROFLOT 300 LTS</t>
  </si>
  <si>
    <t>I2400</t>
  </si>
  <si>
    <t>DESINFECCION DEL SISTEMA - IE INEM BALDOMERO SANIN CANO - REDES SANITARIAS, HIDRAULICAS Y CONTRA INCENDIOS</t>
  </si>
  <si>
    <t>I2401</t>
  </si>
  <si>
    <t>PLANOS RECORD - IE INEM BALDOMERO SANIN CANO - REDES SANITARIAS, HIDRAULICAS Y CONTRA INCENDIOS</t>
  </si>
  <si>
    <t>I2402</t>
  </si>
  <si>
    <t>PRUEBAS HIDROESTATICAS - IE INEM BALDOMERO SANIN CANO - REDES SANITARIAS, HIDRAULICAS Y CONTRA INCENDIOS</t>
  </si>
  <si>
    <t>I2403</t>
  </si>
  <si>
    <t>TOMA SIAMESA EN BRONCE 4" X 2.1/2" X 2.1/2"</t>
  </si>
  <si>
    <t>I2404</t>
  </si>
  <si>
    <t>PLATO VORTEX PARA EQUIPO DE PRESION RED CONTRAINCENDIOS</t>
  </si>
  <si>
    <t>I2405</t>
  </si>
  <si>
    <t>EQUIPO DE PRESION COMPLETO CON TABLERO LISTADO UL - FM, PARA EQUIPO DE PRESION RED CONTRAINCENDIOS</t>
  </si>
  <si>
    <t>I2406</t>
  </si>
  <si>
    <t>VALVULA DE ALIVIO EN LA CARCAZA</t>
  </si>
  <si>
    <t>I2407</t>
  </si>
  <si>
    <t>BOMBA JOCKEY PARA EQUIPO DE PRESION RED CONTRAINCENDIOS</t>
  </si>
  <si>
    <t>I2408</t>
  </si>
  <si>
    <t>ACCESORIOS PARA EQUIPO DE PRESION RED CONTRAINCENDIOS</t>
  </si>
  <si>
    <t>I2409</t>
  </si>
  <si>
    <t>VALVULA DE CHEQUE 4"</t>
  </si>
  <si>
    <t>I2410</t>
  </si>
  <si>
    <t>VALVULA SENSOR DE FLUJO 4"</t>
  </si>
  <si>
    <t>I2411</t>
  </si>
  <si>
    <t>MALLA MOSQUITERA 0,9X5MTS</t>
  </si>
  <si>
    <t>002.83</t>
  </si>
  <si>
    <t>EXCAVACION MANUAL</t>
  </si>
  <si>
    <t>002.84</t>
  </si>
  <si>
    <t>RELLENO COMPACTADO CON MATERIAL DE EXCAVACION</t>
  </si>
  <si>
    <t>002.85</t>
  </si>
  <si>
    <t>RELLENO COMPACTADO CON MATERIAL SELECCIONADO</t>
  </si>
  <si>
    <t>VACIADO DE LOSA ML X 60 CMS ANCHO</t>
  </si>
  <si>
    <t>003.109</t>
  </si>
  <si>
    <t>SUMINISTRO, TRANSPORTE E INSTALACION DE TUBERIA PVC SANITARIA POR PLACAS Y DUCTOS 3"</t>
  </si>
  <si>
    <t>003.110</t>
  </si>
  <si>
    <t>SUMINISTRO, TRANSPORTE E INSTALACION DE TUBERIA PVC SANITARIA POR PLACAS Y DUCTOS 4"</t>
  </si>
  <si>
    <t>003.111</t>
  </si>
  <si>
    <t>SUMINISTRO, TRANSPORTE E INSTALACION DE TUBERIA PVC SANITARIA POR PLACAS Y DUCTOS 6"</t>
  </si>
  <si>
    <t>003.112</t>
  </si>
  <si>
    <t>SUMINISTRO, TRANSPORTE E INSTALACION DE ABRAZADERAS DE FIJACION PARA TUBERIA COLGANTE 2"</t>
  </si>
  <si>
    <t>003.113</t>
  </si>
  <si>
    <t>SUMINISTRO, TRANSPORTE E INSTALACION DE ABRAZADERAS DE FIJACION PARA TUBERIA COLGANTE 3"</t>
  </si>
  <si>
    <t>003.114</t>
  </si>
  <si>
    <t>SUMINISTRO, TRANSPORTE E INSTALACION DE ABRAZADERAS DE FIJACION PARA TUBERIA COLGANTE 4"</t>
  </si>
  <si>
    <t>003.115</t>
  </si>
  <si>
    <t>SUMINISTRO, TRANSPORTE E INSTALACION DE ABRAZADERAS DE FIJACION PARA TUBERIA COLGANTE 6"</t>
  </si>
  <si>
    <t>003.116</t>
  </si>
  <si>
    <t>SUMINISTRO, TRANSPORTE E INSTALACION DE TRAGANTE DE AGUAS LLUVIAS 6" X 4"</t>
  </si>
  <si>
    <t>003.117</t>
  </si>
  <si>
    <t>003.118</t>
  </si>
  <si>
    <t>SUMINISTRO, TRANSPORTE E INSTALACION DE TUBERIA PVC SANITARIA BAJO TIERRA 4"</t>
  </si>
  <si>
    <t>003.119</t>
  </si>
  <si>
    <t>SUMINISTRO, TRANSPORTE E INSTALACION DE TUBERIA PVC SANITARIA BAJO TIERRA 6"</t>
  </si>
  <si>
    <t>003.120</t>
  </si>
  <si>
    <t>SUMINISTRO, TRANSPORTE E INSTALACION DE TUBERIA PVC SANITARIA BAJO TIERRA 8"</t>
  </si>
  <si>
    <t>003.121</t>
  </si>
  <si>
    <t>SUMINISTRO, TRANSPORTE E INSTALACION DE TUBERIA PVC NOVAFORT BAJO TIERRA 4"</t>
  </si>
  <si>
    <t>003.122</t>
  </si>
  <si>
    <t>SUMINISTRO, TRANSPORTE E INSTALACION DE TUBERIA PVC NOVAFORT BAJO TIERRA 6"</t>
  </si>
  <si>
    <t>SUMINISTRO, TRANSPORTE E INSTALACION DE TUBERIA PVC SANITARIA BAJO TIERRA 3"</t>
  </si>
  <si>
    <t>003.124</t>
  </si>
  <si>
    <t>SUMINISTRO, TRANSPORTE E INSTALACION DE TUBERIA PVC NOVAFORT BAJO TIERRA 8"</t>
  </si>
  <si>
    <t>003.125</t>
  </si>
  <si>
    <t>SUMINISTRO, TRANSPORTE E INSTALACION CAJA DE INSPECCION CIRCULAR 1,20 (COMPLETA)</t>
  </si>
  <si>
    <t>003.126</t>
  </si>
  <si>
    <t>SUMINISTRO, TRANSPORTE E INSTALACION DE TUBERIA PVC NOVAFORT BAJO TIERRA 10"</t>
  </si>
  <si>
    <t>003.127</t>
  </si>
  <si>
    <t>SUMINISTRO, TRANSPORTE E INSTALACION DE TUBERIA PVC NOVAFORT BAJO TIERRA 12"</t>
  </si>
  <si>
    <t>003.128</t>
  </si>
  <si>
    <t>SUMINISTRO, TRANSPORTE E INSTALACION DE TUBERIA PVC NOVAFORT BAJO TIERRA 14"</t>
  </si>
  <si>
    <t>003.129</t>
  </si>
  <si>
    <t>SUMINISTRO, TRANSPORTE E INSTALACION DE TUBERIA PVC NOVAFORT BAJO TIERRA 16"</t>
  </si>
  <si>
    <t>003.130</t>
  </si>
  <si>
    <t>SUMINISTRO, TRANSPORTE E INSTALACION DE TUBERIA PVC NOVAFORT BAJO TIERRA 18"</t>
  </si>
  <si>
    <t>003.131</t>
  </si>
  <si>
    <t>SUMINISTRO, TRANSPORTE E INSTALACION DE TUBERIA PVC NOVAFORT BAJO TIERRA 20"</t>
  </si>
  <si>
    <t>003.132</t>
  </si>
  <si>
    <t>SUMINISTRO, TRANSPORTE E INSTALACION DE VALVULA ANTIRRETORNO 4"</t>
  </si>
  <si>
    <t>003.133</t>
  </si>
  <si>
    <t>SUMINISTRO, TRANSPORTE E INSTALACION DE BOMBA SUMERGIBLE</t>
  </si>
  <si>
    <t>005.112</t>
  </si>
  <si>
    <t>SUMINISTRO, TRANSPORTE E INSTALACIÓN DE ACERO DE REFUERZO FY = 60.000 PSI = 420 MPA (INCLUYE NALAMBRE NEGRO Y FIGURACIÓN)</t>
  </si>
  <si>
    <t>005.113</t>
  </si>
  <si>
    <t>SUMINISTRO, TRANSPORTE E INSTALACION ESTRUCTURA METALICA PARA CUBIERTA (INCLUYE SOLDADURA, ANTICORROSIVO Y ESMALTE).</t>
  </si>
  <si>
    <t>005.114</t>
  </si>
  <si>
    <t>SUMINISTRO, TRANSPORTE E INSTALACION DE RECALCE CONCRETO 3000 PSI  E=0.07 M PARA GRADERÍAS EN CONCRETO SOBRE TIERRA (INCLUYE REFUERZO)</t>
  </si>
  <si>
    <t>006.056</t>
  </si>
  <si>
    <t>006.057</t>
  </si>
  <si>
    <t>ADECUACIÓN PARA TABLERO Y REGATA</t>
  </si>
  <si>
    <t>SUMINISTRO, TRANSPORTE E INSTALACIÓN DE LLAVE TERMINAL DE COBRE ROSCADA DE 1/2"</t>
  </si>
  <si>
    <t>007.128</t>
  </si>
  <si>
    <t>SUMINISTRO, TRANSPORTE E INSTALACIÓN DE  LLAVE DE PASO TIPO RED WHITE 1/2"</t>
  </si>
  <si>
    <t>007.129</t>
  </si>
  <si>
    <t>SUMINISTRO, TRANSPORTE E INSTALACION DE ABRAZADERAS DE FIJACION PARA TUBERIA COLGANTE 3/4"</t>
  </si>
  <si>
    <t>007.130</t>
  </si>
  <si>
    <t>SUMINISTRO, TRANSPORTE E INSTALACION DE ABRAZADERAS DE FIJACION PARA TUBERIA COLGANTE 1"</t>
  </si>
  <si>
    <t>007.131</t>
  </si>
  <si>
    <t>SUMINISTRO, TRANSPORTE E INSTALACION DE ABRAZADERAS DE FIJACION PARA TUBERIA COLGANTE 1.1/4</t>
  </si>
  <si>
    <t>007.132</t>
  </si>
  <si>
    <t>SUMINISTRO, TRANSPORTE E INSTALACION DE ABRAZADERAS DE FIJACION PARA TUBERIA COLGANTE 1.1/2</t>
  </si>
  <si>
    <t>007.133</t>
  </si>
  <si>
    <t>SUMINISTRO, TRANSPORTE E INSTALACION DE TUBERIA PVC PRESION POR PLACAS Y DUCTOS 1/2"</t>
  </si>
  <si>
    <t>007.134</t>
  </si>
  <si>
    <t>SUMINISTRO, TRANSPORTE E INSTALACION DE TUBERIA PVC PRESION POR PLACAS Y DUCTOS 3/4"</t>
  </si>
  <si>
    <t>007.135</t>
  </si>
  <si>
    <t>SUMINISTRO, TRANSPORTE E INSTALACION DE TUBERIA PVC PRESION POR PLACAS Y DUCTOS 1"</t>
  </si>
  <si>
    <t>007.136</t>
  </si>
  <si>
    <t>SUMINISTRO, TRANSPORTE E INSTALACION DE TUBERIA PVC PRESION POR PLACAS Y DUCTOS 1.1/4"</t>
  </si>
  <si>
    <t>007.137</t>
  </si>
  <si>
    <t>SUMINISTRO, TRANSPORTE E INSTALACION DE TUBERIA PVC PRESION POR PLACAS Y DUCTOS 1.1/2"</t>
  </si>
  <si>
    <t>007.138</t>
  </si>
  <si>
    <t>SUMINISTRO, TRANSPORTE E INSTALACION DE TUBERIA PVC PRESION BAJO TIERRA 1/2"</t>
  </si>
  <si>
    <t>007.139</t>
  </si>
  <si>
    <t>SUMINISTRO, TRANSPORTE E INSTALACION DE TUBERIA PVC PRESION BAJO TIERRA 1"</t>
  </si>
  <si>
    <t>007.140</t>
  </si>
  <si>
    <t>SUMINISTRO, TRANSPORTE E INSTALACION DE TUBERIA PVC PRESION BAJO TIERRA 1.1/2"</t>
  </si>
  <si>
    <t>007.141</t>
  </si>
  <si>
    <t>SUMINISTRO, TRANSPORTE E INSTALACION DE VALVULA DE CORTINA DE BRONCE 3/4"</t>
  </si>
  <si>
    <t>007.142</t>
  </si>
  <si>
    <t>SUMINISTRO, TRANSPORTE E INSTALACION DE VALVULA DE CORTINA DE BRONCE 1"</t>
  </si>
  <si>
    <t>007.143</t>
  </si>
  <si>
    <t>SUMINISTRO, TRANSPORTE E INSTALACION DE VALVULA DE CORTINA DE BRONCE 1.1/4"</t>
  </si>
  <si>
    <t>007.144</t>
  </si>
  <si>
    <t>SUMINISTRO, TRANSPORTE E INSTALACION DE VALVULA DE REGULACION PARA INODORO DE TANQUE 1/2"</t>
  </si>
  <si>
    <t>007.145</t>
  </si>
  <si>
    <t>SUMINISTRO, TRANSPORTE E INSTALACION DE TAPA REGISTRO PLASTICO BLANCO 20 X 20 CMS</t>
  </si>
  <si>
    <t>007.146</t>
  </si>
  <si>
    <t>SUMINISTRO, TRANSPORTE E INSTALACION DE CAMARAS DE AIRE</t>
  </si>
  <si>
    <t>007.147</t>
  </si>
  <si>
    <t>SUMINISTRO, TRANSPORTE E INSTALACION DE  TUBERIA ACERO AL CARBON RANURADO CON PINTURA 1.1/2"</t>
  </si>
  <si>
    <t>007.148</t>
  </si>
  <si>
    <t>SUMINISTRO, TRANSPORTE E INSTALACION DE  TUBERIA ACERO AL CARBON RANURADO CON PINTURA 2.1/2"</t>
  </si>
  <si>
    <t>007.149</t>
  </si>
  <si>
    <t>SUMINISTRO, TRANSPORTE E INSTALACION DE  TUBERIA ACERO AL CARBON RANURADO CON PINTURA 4"</t>
  </si>
  <si>
    <t>007.150</t>
  </si>
  <si>
    <t>SUMINISTRO, TRANSPORTE E INSTALACION DE TUBERIA PVC C-900 ENTERRADA 4"</t>
  </si>
  <si>
    <t>007.151</t>
  </si>
  <si>
    <t>SUMINISTRO, TRANSPORTE E INSTALACION CONEXIÓN PARA MANGUERA 2.1/2", BOQUILLA REDUCTORA Y EXTINTOR</t>
  </si>
  <si>
    <t>007.152</t>
  </si>
  <si>
    <t>SUMINISTRO, TRANSPORTE E INSTALACION DE ABRAZADERAS DE FIJACION PARA TUBERIA COLGANTE 2.1/2"</t>
  </si>
  <si>
    <t>007.153</t>
  </si>
  <si>
    <t>SUMINISTRO, TRANSPORTE E INSTALACION DE TUBERIA PVC PRESION POR PLACAS Y DUCTOS 2"</t>
  </si>
  <si>
    <t>007.154</t>
  </si>
  <si>
    <t>SUMINISTRO, TRANSPORTE E INSTALACION DE TUBERIA PVC PRESION POR PLACAS Y DUCTOS 3"</t>
  </si>
  <si>
    <t>007.155</t>
  </si>
  <si>
    <t>SUMINISTRO, TRANSPORTE E INSTALACION DE TUBERIA PVC PRESION BAJO TIERRA 1.1/4"</t>
  </si>
  <si>
    <t>007.156</t>
  </si>
  <si>
    <t>SUMINISTRO, TRANSPORTE E INSTALACION DE VALVULA DE CORTINA DE BRONCE 1.1/2"</t>
  </si>
  <si>
    <t>007.157</t>
  </si>
  <si>
    <t>SUMINISTRO, TRANSPORTE E INSTALACION DE VALVULA DE CORTINA DE BRONCE 3"</t>
  </si>
  <si>
    <t>007.159</t>
  </si>
  <si>
    <t>SUMINISTRO, TRANSPORTE E INSTALACION DE MANOMETRO DE GLICERINA DE 0 - 200 PSI</t>
  </si>
  <si>
    <t>007.160</t>
  </si>
  <si>
    <t>SUMINISTRO, TRANSPORTE E INSTALACION DE TUBERIA PVC PRESION BAJO TIERRA 3/4"</t>
  </si>
  <si>
    <t>007.161</t>
  </si>
  <si>
    <t>SUMINISTRO, TRANSPORTE E INSTALACION DE TUBERIA PVC PRESION BAJO TIERRA 2"</t>
  </si>
  <si>
    <t>007.162</t>
  </si>
  <si>
    <t>SUMINISTRO, TRANSPORTE E INSTALACION DE VALVULA DE CORTINA DE BRONCE 2"</t>
  </si>
  <si>
    <t>007.163</t>
  </si>
  <si>
    <t>SUMINISTRO, TRANSPORTE E INSTALACION DE TUBERIA PVC PRESION BAJO TIERRA 3"</t>
  </si>
  <si>
    <t>007.164</t>
  </si>
  <si>
    <t>SUMINISTRO, TRANSPORTE E INSTALACION DE CHEQUE DE CORTINA 3"</t>
  </si>
  <si>
    <t>007.165</t>
  </si>
  <si>
    <t>SUMINISTRO, TRANSPORTE E INSTALACION MACROMEDIDOR 2"</t>
  </si>
  <si>
    <t>007.166</t>
  </si>
  <si>
    <t>SUMINISTRO, TRANSPORTE E INSTALACION ACOMETIDA DE LA RED PUBLICA</t>
  </si>
  <si>
    <t>007.167</t>
  </si>
  <si>
    <t>SUMINISTRO, TRANSPORTE E INSTALACION EQUIPO DE PRESION CONSTANTE AGUA POTABLE COMPLETO CON HIDROFLOT 300 LTS</t>
  </si>
  <si>
    <t>007.168</t>
  </si>
  <si>
    <t>VALVULA FLOTADOR 3"</t>
  </si>
  <si>
    <t>007.169</t>
  </si>
  <si>
    <t>VARIOS - IE INEM BALDOMERO SANIN CANO ZONAS EXTERIORES - REDES SANITARIAS, HIDRAULICAS Y CONTRA INCENDIOS</t>
  </si>
  <si>
    <t>007.170</t>
  </si>
  <si>
    <t>SUMINISTRO, TRANSPORTE E INSTALACION DE  TOMA SIAMESA EN BRONCE 4" X 2.1/2" X 2.1/2"</t>
  </si>
  <si>
    <t>007.171</t>
  </si>
  <si>
    <t>SUMINISTRO, TRANSPORTE E INSTALACION DE EQUIPO DE PRESION RED CONTRAINCENDIOS COMPLETO LISTADO Y APROBADO</t>
  </si>
  <si>
    <t>007.172</t>
  </si>
  <si>
    <t>SUMINISTRO, TRANSPORTE E INSTALACION  DE VALVULA DE CHEQUE 4"</t>
  </si>
  <si>
    <t>007.173</t>
  </si>
  <si>
    <t>SUMINISTRO, TRANSPORTE E INSTALACION  DE VALVULA SENSOR DE FLUJO 4"</t>
  </si>
  <si>
    <t>SUMINISTRO E INSTALACION DE TUBERIA CONDUIT EMT 3/4".</t>
  </si>
  <si>
    <t>SUMINISTRO E INSTALACION DE TABLERO DE 12 CIRCUITOS 2F4H, CON PUERTA. BARRAJE PARA 200A BARRA NEUTRO Y BARRA TIERRA  CALIDAD LEGRAND, SIEMENS, SQARED O SUPERIOR DE MARCA RECONOCIDA Y HOMOLOGADA POR EL CIDET</t>
  </si>
  <si>
    <t>SUMINISTRO E INSTALACION DE TABLERO DE 8 CIRCUITOS 2F4H, CON PUERTA. BARRAJE PARA 200A BARRA NEUTRO Y BARRA TIERRA  CALIDAD LEGRAND, SIEMENS, SQARED O SUPERIOR DE MARCA RECONOCIDA Y HOMOLOGADA POR EL CIDET</t>
  </si>
  <si>
    <t>SUMINISTRO E INSTALACION MEDIDOR 2F-N-100A, INCLUYE CAJA HERMETICA PARA MEDIDOR</t>
  </si>
  <si>
    <t>SUMINISTRO E INSTALACION SALIDA PUNTO ELECTRICO BALA LED 18W, 120 V</t>
  </si>
  <si>
    <t>SUMINISTRO E INSTALACION SALIDA INTERRUPTOR CUATRO VIAS EMT 3/4"</t>
  </si>
  <si>
    <t>SUMINISTRO, TRANSPORTE E INSTALACION DE AFLORAMIENTO TUBERIA METALICA IMC 1-1/2"</t>
  </si>
  <si>
    <t>SUMINISTRO, TRANSPORTE E INSTALACION DE LUMINARIA DE SOBREPONER TIPO BALA PANEL LED REDONDO, 24W BLANCO OPAL. INCLUYE DRIVER SC</t>
  </si>
  <si>
    <t>08B.330</t>
  </si>
  <si>
    <t>SUMINISTRO, TRANSPORTE E INSTALACION DE LUMINARIA DE EMPOTRAR TIPO  PANEL LED CUADRADO 60 X 60, 48W BLANCO OPAL. INCLUYE DRIVER SC CLAVIJA Y TODOS LOS ACCESORIOS PARA SU CORRECTA INSTALACIÓN Y MONTAJE</t>
  </si>
  <si>
    <t>08B.331</t>
  </si>
  <si>
    <t>CANALIZACIÓN SUBTERRANEA PVC 2X3"</t>
  </si>
  <si>
    <t>08B.332</t>
  </si>
  <si>
    <t>SUMINISTRO E INSTALACIÓN DE ALIMENTADOR (3X2) (1X8) AWG, HFFR LS; TUBERÍA PVC DE 1-1/2"</t>
  </si>
  <si>
    <t>08B.333</t>
  </si>
  <si>
    <t>SUMINISTRO, TRANSPORTE E INSTALACION SISTEMA DE PUESTA A TIERRA GENERAL CON TRES VARILAS DE COBRE 5/8"X2,4M, CABLE NO.2/0AWG (SPAT-3V).</t>
  </si>
  <si>
    <t>08B.334</t>
  </si>
  <si>
    <t>SUMINISTRO E INSTALACION DE SISTEMA DE APANTALLAMIENTO CONTRA DESCARGAS ELÉCTRICAS LATINOAMERICANO SEDE PRINCIPAL</t>
  </si>
  <si>
    <t>08B.335</t>
  </si>
  <si>
    <t>SIMINISTRO E INSTALACION TABLERO GENERAL DE BAJA TENSIÓN 2F+N+T</t>
  </si>
  <si>
    <t>08B.336</t>
  </si>
  <si>
    <t>SUMINISTRO E INSTALACIÓN TABLERO DE DISTRIBUCIÓN BIFASICO 2F+N+T, 20 CIRCUITOS</t>
  </si>
  <si>
    <t>08B.337</t>
  </si>
  <si>
    <t>SUMINISTRO E INSTALACIÓN DE ALIMENTADOR (3X8+1X10) AWG Y (2X8+1X10) AWG, HFFR LS; TUBERÍA EMT DE 1"</t>
  </si>
  <si>
    <t>08B.338</t>
  </si>
  <si>
    <t>SUMINISTRO E INSTALACIÓN DE ALIMENTADOR (3X8) (1X10) AWG Y (3X8) (1X10) AWG, HFFR LS; TUBERÍA EMT DE 1-1/4"</t>
  </si>
  <si>
    <t>08B.339</t>
  </si>
  <si>
    <t>SUMINISTRO E INSTALACIÓN DE ALIMENTADOR (3X8) (1X10) AWG, HFFR LS; TUBERÍA EMT DE 3/4"</t>
  </si>
  <si>
    <t>08B.340</t>
  </si>
  <si>
    <t>SUMINISTRO, E INSTALACION DE AFLORAMIENTO TUBERIA METALICA EMT 3/4"</t>
  </si>
  <si>
    <t>08B.341</t>
  </si>
  <si>
    <t>SUMINISTRO E INSTALACIÓN DE ALIMENTADOR (3X8) (1X10) AWG, HFFR LS</t>
  </si>
  <si>
    <t>08B.342</t>
  </si>
  <si>
    <t>SUMINISTRO E INSTALCION SALIDA PUNTO ELECTRICO LUMINARIA TIPO HONGO</t>
  </si>
  <si>
    <t>08B.407</t>
  </si>
  <si>
    <t>SUMINISTRO, TRANSPORTE E INSTALACION SALIDA SENSOR ON/OFF</t>
  </si>
  <si>
    <t>08B.413</t>
  </si>
  <si>
    <t>SUMINISTRO E INSTALACIÓN DE ALIMENTADOR (3X4) (1X8) AWG, HFFR LS</t>
  </si>
  <si>
    <t>08B.441</t>
  </si>
  <si>
    <t>CANALIZACIÓN SUBTERRANEA PVC 2X2"</t>
  </si>
  <si>
    <t>08B.442</t>
  </si>
  <si>
    <t>SUMINISTRO E INSTALACION DE TABLERO DE 4 CIRCUITOS 1F3H. BARRAJE PARA 75A BARRA NEUTRO Y BARRA TIERRA  CALIDAD LEGRAND, SIEMENS, SQARED O SUPERIOR DE MARCA RECONOCIDA Y HOMOLOGADA POR EL CIDET</t>
  </si>
  <si>
    <t>08B.443</t>
  </si>
  <si>
    <t>SUMINISTRO E INSTALACION DE INTERRUPTOR ENCHUFABLE 1X15A. CALIDAD LEGRAND, SIEMENS, SQARED O SUPERIOR DE MARCA RECONOCIDA Y HOMOLOGADA POR EL CIDET</t>
  </si>
  <si>
    <t>08B.444</t>
  </si>
  <si>
    <t>SUMINISTRO, TRANSPORTE E INSTALACIÓN SALIDA DE IILUMINACIÓN EN TUBERÍA PVC SCH40 1/2", CABLE 12 AWG HFFR LS</t>
  </si>
  <si>
    <t>08B.445</t>
  </si>
  <si>
    <t>SUMINISTRO E INSTALACIÓN SALIDA DE ILUMINACIÓN EN TUBERÍA CONDUIT EMT1/2", CABLE 12 AWG</t>
  </si>
  <si>
    <t>08B.446</t>
  </si>
  <si>
    <t>SUMINISTRO E INSTALACIÓN REPOTENCIALIZACION LUMINARIA LED TUBO 18W T8</t>
  </si>
  <si>
    <t>08B.447</t>
  </si>
  <si>
    <t>SUMINISTRO, TRANSPORTE E INSTALACION SALIDA ILUMINACION EN TUBERIA CONDUIT PVC SCH40 1/2", CABLE N° 12 AWG</t>
  </si>
  <si>
    <t>08B.448</t>
  </si>
  <si>
    <t>SUMINISTRO, TRANSPORTE E INSTALACION SALIDA ILUMINACION EN TUBERIA CONDUIT EMT 1/2", CABLE N° 12 AWG HFFR LS</t>
  </si>
  <si>
    <t>08B.449</t>
  </si>
  <si>
    <t>SUMINISTRO, TRANSPORTE E INSTALACIÓN LUMINARIA LFS MARCA ILTEC O SIMILAR</t>
  </si>
  <si>
    <t>08B.450</t>
  </si>
  <si>
    <t>SUMINISTRO, TRANSPORTE E INSTALACIÓN LUMINARIA CCCE 36 W MARCA ILTEC O SIMILAR</t>
  </si>
  <si>
    <t>08B.451</t>
  </si>
  <si>
    <t>SUMINISTRO, TRANSPORTE E INSTALACIÓN LUMINARIA EMERGENCIA R1 - SYLVANIA O SIMILAR</t>
  </si>
  <si>
    <t>08B.452</t>
  </si>
  <si>
    <t>SUMINISTRO, TRANSPORTE E INSTALACION SALIDA INTERRUPTOR SENCILLO EN TUBERIA CONDUIT EMT 1/2", CABLE N° 12 AWG HFFR LS</t>
  </si>
  <si>
    <t>08B.453</t>
  </si>
  <si>
    <t>SUMINISTRO E INSTALACION SALIDA TOMACORRIENTE NORMAL DOBLE PT EN TUBERA CONDUIT EMT 1/2", CABLE 10 AWG HFFR LS</t>
  </si>
  <si>
    <t>08B.454</t>
  </si>
  <si>
    <t>SUMINISTRO E INSTALACION SALIDA TOMACORRIENTE NORMAL DOBLE PT EN TUBERA CONDUIT EMT 1/2", CABLE 12 AWG HFFR LS</t>
  </si>
  <si>
    <t>08B.455</t>
  </si>
  <si>
    <t>SUMINISTRO, TRANSPORTE E INSTALACIÓN LUMINARIA PANEL LED CIRCULAR SOBREPONER 12W - SYLVANIA O SIMILAR</t>
  </si>
  <si>
    <t>08B.456</t>
  </si>
  <si>
    <t>SUMINISTRO, TRANSPORTE E INSTALACIÓN LUMINARIA HERMETICA 36W - SYLVANIA O SIMILAR</t>
  </si>
  <si>
    <t>08B.457</t>
  </si>
  <si>
    <t>SUMINISTRO, TRANSPORTE E INSTALACIÓN PROYECTOR LED SYLVEO 150W - SYLVANIA O SIMILAR</t>
  </si>
  <si>
    <t>08B.458</t>
  </si>
  <si>
    <t>SUMINISTRO, TRANSPORTE E INSTALACION SALIDA INTERRUPTOR SENCILLO CONMUTABLE EN TUBERIA CONDUIT EMT 1/2", CABLE N° 12 AWG HFFR LS.</t>
  </si>
  <si>
    <t>08B.459</t>
  </si>
  <si>
    <t>SUMINISTRO E INSTALACION SALIDA TOMACORRIENTE DOBLE PT GFCI, EN TUBERA CONDUIT EMT 1/2", CABLE 12 AWG HFFR LS</t>
  </si>
  <si>
    <t>08B.460</t>
  </si>
  <si>
    <t>SUMINISTRO E INSTALACION SALIDA TOMACORRIENTE DOBLE PT GFCI, EN TUBERA CONDUIT EMT 1/2", CABLE 10 AWG HFFR LS</t>
  </si>
  <si>
    <t>08B.461</t>
  </si>
  <si>
    <t>SUMINISTRO E INSTALACION SALIDA TOMACORRIENTE BIFASICO 2P+T 250V/30A EN TUBERA CONDUIT EMT 1/2", CABLE 10 AWG HFFR LS</t>
  </si>
  <si>
    <t>08B.462</t>
  </si>
  <si>
    <t>SUMINISTRO E INSTALACION SALIDA TOMACORRIENTE DOBLE REGULADO, EN TUBERA CONDUIT EMT 1/2", CABLE 12 AWG HFFR LS</t>
  </si>
  <si>
    <t>08B.463</t>
  </si>
  <si>
    <t>SUMINISTRO E INSTALACIÓN CAJA DE PASO 4X4"</t>
  </si>
  <si>
    <t>08B.464</t>
  </si>
  <si>
    <t>SUMINITSRO E INSTALACIÓN UPS BIFASICA 6KVA - MARCA POWEST O SIMILAR</t>
  </si>
  <si>
    <t>08B.465</t>
  </si>
  <si>
    <t>SUMINISTRO E INSTALACIÓN BAJANTES EN TUBO CONDUIT EMT 3/4"</t>
  </si>
  <si>
    <t>08B.466</t>
  </si>
  <si>
    <t>SUMINISTRO E INSTALACION CANALETA METALICA 12X5CM</t>
  </si>
  <si>
    <t>08B.467</t>
  </si>
  <si>
    <t>SUMINITSRO E INSTALACION BANDEJA CABLOFIL CF54/200 O SIMILAR</t>
  </si>
  <si>
    <t>08B.468</t>
  </si>
  <si>
    <t>SUMINISTRO, TRANSPORTE E INSTALACION PARCIAL TRENZADO 3X12 AWG HFFR LS CT</t>
  </si>
  <si>
    <t>08B.469</t>
  </si>
  <si>
    <t>LEGALIZACION Y RETIE LATINOAMERICANO SEDE PRINCIPAL</t>
  </si>
  <si>
    <t>08B.470</t>
  </si>
  <si>
    <t>SUMINISTRO E INSTALACION TOTALIZADOR 2X40A,25KA</t>
  </si>
  <si>
    <t>08B.471</t>
  </si>
  <si>
    <t>SUMINISTRO E INSTALACIÓN DE ALIMENTADOR (3X4) (1X8) AWG, HFFR LS; TUBERÍA PVC DE 1-1/2"</t>
  </si>
  <si>
    <t>08B.472</t>
  </si>
  <si>
    <t>SUMINISTRO, TRANSPORTE E INSTALACION SISTEMA DE PUESTA A TIERRA CUATRO VARILAS DE COBRE 5/8X2,4M, CABLE NO.2/0AWG COLEGIO RURAL GRANADA</t>
  </si>
  <si>
    <t>08B.473</t>
  </si>
  <si>
    <t>SUMINISTRO E INSTALACION DE SISTEMA DE APANTALLAMIENTO CONTRA DESCARGAS ELÉCTRICAS COLEGIO RURAL GRANADA</t>
  </si>
  <si>
    <t>08B.474</t>
  </si>
  <si>
    <t>SUMINISTRO E INSTALACIÓN TABLERO DE DISTRIBUCIÓN, 20 CIRCUITOS CON PUERTA Y ESPACIO PARA TOTALIZADOR, CALIDAD LEGRAND, SIEMENS, SQUARED O SUPERIOR DE MARCA RECONOCIDA Y HOMOLOGADA POR EL CIDET</t>
  </si>
  <si>
    <t>08B.475</t>
  </si>
  <si>
    <t>SUMINISTRO E INSTALACION TOTALIZADOR 2X80A,25KA</t>
  </si>
  <si>
    <t>08B.476</t>
  </si>
  <si>
    <t>SUMINISTRO E INSTALACIÓN DE ALIMENTADOR (3X8) (1X10) AWG</t>
  </si>
  <si>
    <t>08B.478</t>
  </si>
  <si>
    <t>SUMINISTRO E INSTALACIÓN DE ALIMENTADOR (2X8) (1X10) AWG, HFFR LS</t>
  </si>
  <si>
    <t>08B.479</t>
  </si>
  <si>
    <t>08B.480</t>
  </si>
  <si>
    <t>SUMINITSRO, TRANSPORTE E INSTALACION TUBERIA CONDUIT EMT 3/4"</t>
  </si>
  <si>
    <t>08B.481</t>
  </si>
  <si>
    <t>08B.482</t>
  </si>
  <si>
    <t>SUMINISTRO E INSTALACION SALIDA TOMACORRIENTE DOBLE REGULADO, CABLE 12 AWG HFFR LS</t>
  </si>
  <si>
    <t>08B.483</t>
  </si>
  <si>
    <t>SUMINISTRO, TRANSPORTE E INSTALACION DE AFLORAMIENTO TUBERIA METALICA IMC 1"</t>
  </si>
  <si>
    <t>08B.484</t>
  </si>
  <si>
    <t>LEGALIZACION Y RETIE COLEGIO RURAL GRANADA</t>
  </si>
  <si>
    <t>08B.485</t>
  </si>
  <si>
    <t>SUMINISTRO, TRANSPORTE E INSTALACION PARCIAL TRENZADO 3X10 AWG HFFR LS CT</t>
  </si>
  <si>
    <t>08B.486</t>
  </si>
  <si>
    <t>SUMINISTRO, TRANSPORTE E INSTALACION SALIDA ILUMINACION EN TUBERIA CONDUIT EMT 3/4", CABLE N° 12 AWG HFFR LS</t>
  </si>
  <si>
    <t>08B.487</t>
  </si>
  <si>
    <t>SUMINISTRO, TRANSPORTE E INSTALACION SALIDA INTERRUPTOR SENCILLO EN TUBERIA CONDUIT EMT 3/4", CABLE N° 12 AWG HFFR LS</t>
  </si>
  <si>
    <t>08B.488</t>
  </si>
  <si>
    <t>SUMINISTRO E INSTALACION SALIDA TOMACORRIENTE NORMAL DOBLE PT EN TUBERA CONDUIT EMT 3/4", CABLE 12 AWG HFFR LS</t>
  </si>
  <si>
    <t>08B.489</t>
  </si>
  <si>
    <t>SUMINISTRO, TRANSPORTE E INSTALACION SALIDA INTERRUPTOR SENCILLO CONMUTABLE EN TUBERIA CONDUIT EMT 3/4", CABLE N° 12 AWG HFFR LS.</t>
  </si>
  <si>
    <t>08B.490</t>
  </si>
  <si>
    <t>SUMINISTRO E INSTALACION SALIDA TOMACORRIENTE DOBLE PT GFCI, EN TUBERA CONDUIT EMT 3/4", CABLE 12 AWG HFFR LS</t>
  </si>
  <si>
    <t>08B.491</t>
  </si>
  <si>
    <t>SUMINISTRO E INSTALACION SALIDA TOMACORRIENTE DOBLE REGULADO, EN TUBERA CONDUIT EMT 3/4", CABLE 12 AWG HFFR LS</t>
  </si>
  <si>
    <t>08B.492</t>
  </si>
  <si>
    <t>SUMINISTRO E INSTALACION SALIDA TOMACORRIENTE NORMAL DOBLE PT EN TUBERA CONDUIT EMT 3/4", CABLE 10 AWG HFFR LS</t>
  </si>
  <si>
    <t>08B.493</t>
  </si>
  <si>
    <t>SUMINISTRO, TRANSPORTE E INSTALACION SALIDA ILUMINACION EN TUBERIA CONDUIT PVC SCH40 3/4", CABLE N° 12 AWG</t>
  </si>
  <si>
    <t>08B.494</t>
  </si>
  <si>
    <t>SUMINISTRO, TRANSPORTE E INSTALACION LUMINARIA PANEL LED 18W</t>
  </si>
  <si>
    <t>08B.495</t>
  </si>
  <si>
    <t>SUMINISTRO, TRANSPORTE E INSTALACION LUMINARIA IT 100 AQ LENS 36W</t>
  </si>
  <si>
    <t>08B.496</t>
  </si>
  <si>
    <t>SUMINISTRO, TRANSPORTE E INSTALACION LUMINARIA ECO 36W</t>
  </si>
  <si>
    <t>08B.497</t>
  </si>
  <si>
    <t>SUMINISTRO, TRANSPORTE E INSTALACION LUMINARIA IF NORMA 36W</t>
  </si>
  <si>
    <t>08B.498</t>
  </si>
  <si>
    <t>SUMINISTRO, TRANSPORTE E INSTALACION LUMINARIA HIGH BAY 97W</t>
  </si>
  <si>
    <t>08B.499</t>
  </si>
  <si>
    <t>SUMINISTRO, TRANSPORTE E INSTALACION LUMINARIA MINI FLOOD 200W (ESSENTIAL FLOOD HP)</t>
  </si>
  <si>
    <t>08B.500</t>
  </si>
  <si>
    <t>SUMINISTRO, TRANSPORTE E INSTALACION LUMINARIA REFLECTOR ES 10W (REFLECTOR LED LQ)</t>
  </si>
  <si>
    <t>08B.501</t>
  </si>
  <si>
    <t>SUMINISTRO, TRANSPORTE E INSTALACION LUMINARIA EMERGENCIA ALENA 4W</t>
  </si>
  <si>
    <t>08B.502</t>
  </si>
  <si>
    <t>SUMINISTRO, TRANSPORTE E INSTALACION LUMINARIA SALIDA EMERGENCIA 2W</t>
  </si>
  <si>
    <t>08B.503</t>
  </si>
  <si>
    <t>SUMINISTRO, TRANSPORTE E INSTALACION SALIDA TOMACORRIENTE NORMAL EN CANALETA METALICA, CABLE 12 AWG HFFR LS</t>
  </si>
  <si>
    <t>08B.504</t>
  </si>
  <si>
    <t>SUMINISTRO, TRANSPORTE E INSTALACION SALIDA TOMACORRIENTE REGULADO EN CANALETA METALICA, CABLE 12 AWG HFFR LS</t>
  </si>
  <si>
    <t>08B.505</t>
  </si>
  <si>
    <t>SUMINISTRO, TRANSPORTE E INSTALACION SALIDA INTERRUPTOR DOBLE EN TUBERIA CONDUIT EMT 3/4", CABLE NO 12 AWG HFFR LS</t>
  </si>
  <si>
    <t>08B.506</t>
  </si>
  <si>
    <t>SUMINISTRO, TRANSPORTE E INSTALACION SALIDA ILUMINACION EN TUBERIA CONDUIT IMC 3/4", CABLE N° 12 AWG HFFR LS</t>
  </si>
  <si>
    <t>08B.507</t>
  </si>
  <si>
    <t>SUMINISTRO, TRANSPORTE E INSTALACION SALIDA INTERRUPTOR TRIPLE EN TUBERIA CONDUIT EMT 3/4", CABLE NO 12 AWG HFFR LS</t>
  </si>
  <si>
    <t>08B.508</t>
  </si>
  <si>
    <t>SUMINISTRO, TRANSPORTE E INSTALACION SALIDA SENSOR PROVOLT</t>
  </si>
  <si>
    <t>08B.509</t>
  </si>
  <si>
    <t>SUMINISTRO, TRANSPORTE E INSTALACION UPS 14KV BIFÁSICA</t>
  </si>
  <si>
    <t>08B.510</t>
  </si>
  <si>
    <t>08B.511</t>
  </si>
  <si>
    <t>SUMINISTRO, TRANSPORTE E INSTALACION ALIMENTADOR PRINCIPAL 2X250+250 KCMIL THHN, THWN, CU</t>
  </si>
  <si>
    <t>08B.512</t>
  </si>
  <si>
    <t>SUMINISTRO E INSTALACIÓN DE ALIMENTADOR (3X6) (1X10) AWG, HFFR LS</t>
  </si>
  <si>
    <t>08B.513</t>
  </si>
  <si>
    <t>SUMINISTRO, TRANSPORTE E INSTALACION DE LUMINARIA TIPO LED, 600W BLANCO. INCLUYE ALAMBRE NO. 12 Y TUBERÍA DE PVC 1/2"  HASTA 10 MTS. INCLUYE CAJA PLÁSTICA 2X4"</t>
  </si>
  <si>
    <t>08B.514</t>
  </si>
  <si>
    <t>SUMINISTRO E INSTALACIÓN DE ALIMENTADOR (3X2) (1X8) AWG, HFFR LS</t>
  </si>
  <si>
    <t>08B.515</t>
  </si>
  <si>
    <t>SUMINISTRO, TRANSPORTE E INSTALACION ALIMENTADOR 2X4 + 1X2 + 1X8 AWG HFFR LS</t>
  </si>
  <si>
    <t>08B.516</t>
  </si>
  <si>
    <t>SUMINISTRO, TRANSPORTE E INSTALACION ALIMENTADOR ANTIFRAUDE/CONCENTRICO 1X8+8 PE/PVC</t>
  </si>
  <si>
    <t>08B.517</t>
  </si>
  <si>
    <t>SUMINISTRO, TRANSPORTE E INSTALACIÓN DE CANALETA PLÁSTICA MEDIA CAÑA CON TAPA EN ALUMINIO 60X13</t>
  </si>
  <si>
    <t>08B.518</t>
  </si>
  <si>
    <t>SUMINISTRO, TRANSPORTE E INSTALACION CAJA DE PASO 12X12X5CM</t>
  </si>
  <si>
    <t>08B.519</t>
  </si>
  <si>
    <t>SUMINISTRO, TRANSPORTE E INSTALACION CAJA DE PASO 20X20X10CM</t>
  </si>
  <si>
    <t>08B.520</t>
  </si>
  <si>
    <t>SUMINISTRO, TRANSPORTE E INSTALACION CAJA PARA TOMA EN PISO (POP UP)</t>
  </si>
  <si>
    <t>08B.521</t>
  </si>
  <si>
    <t>SUMINISTRO, TRANSPORTE E INSTALACION MEDIDA DIRECTA MONOFASICA</t>
  </si>
  <si>
    <t>08B.522</t>
  </si>
  <si>
    <t>SUMINISTRO, TRANSPORTE E INSTALACION DEL SISTEMA DE PUESTA A TIERRA</t>
  </si>
  <si>
    <t>08B.523</t>
  </si>
  <si>
    <t>SUMINISTRO, TRANSPORTE E INSTALACION APANTALLAMIENTO</t>
  </si>
  <si>
    <t>08B.524</t>
  </si>
  <si>
    <t>SUMINISTRO, TRANSPORTE E INSTALACION MEDIDA SEMIDIRECTA</t>
  </si>
  <si>
    <t>08B.525</t>
  </si>
  <si>
    <t>SUMINISTRO, TRANSPORTE E INSTALACION DE TOTALIZADOR 2X63A, 25KA</t>
  </si>
  <si>
    <t>08B.526</t>
  </si>
  <si>
    <t>SUMINISTRO, TRANSPORTE E INSTALACION DE TOTALIZADOR 2X80A, 25KA</t>
  </si>
  <si>
    <t>08B.527</t>
  </si>
  <si>
    <t>SUMINISTRO, TRANSPORTE E INSTALACION TABLERO GENERAL DE BAJA TENSION</t>
  </si>
  <si>
    <t>08B.528</t>
  </si>
  <si>
    <t>TRAMITES ANTE EL OPERADOR DE RED</t>
  </si>
  <si>
    <t>08B.529</t>
  </si>
  <si>
    <t>LEGALIZACIÓN Y RETIE INSTITUCION EDUCATIVA CHIPRE</t>
  </si>
  <si>
    <t>08B.530</t>
  </si>
  <si>
    <t>SUMINISTRO E INSTALACION AFLORAMIENTO TUBERIA IMC 2"</t>
  </si>
  <si>
    <t>08B.531</t>
  </si>
  <si>
    <t>SUMINISTRO E INSTALACIÓN GABINETE DE DISTRIBUCION 1F+N+T</t>
  </si>
  <si>
    <t>08B.532</t>
  </si>
  <si>
    <t>SUMINISTRO, TRANSPORTE E INSTALACION SISTEMA DE PUESTA A TIERRA GENERAL CON UNA VARILA DE COBRE 5/8X2,4M, CABLE NO.2AWG (SPAT-1V).</t>
  </si>
  <si>
    <t>08B.533</t>
  </si>
  <si>
    <t>TRAMITE Y LEGALIZACIÓN</t>
  </si>
  <si>
    <t>08B.534</t>
  </si>
  <si>
    <t>CAMBIO DE TAPA PARA TOMACORRIENTE NORMAL DOBLE</t>
  </si>
  <si>
    <t>08B.535</t>
  </si>
  <si>
    <t>CAMBIO TAPA PARA INTERRUPTOR SENCILLO</t>
  </si>
  <si>
    <t>08B.536</t>
  </si>
  <si>
    <t>CAMBIO TAPA PARA INTERRUPTOR DOBLE</t>
  </si>
  <si>
    <t>08B.537</t>
  </si>
  <si>
    <t>SISTEMA DE PUESTA A TIERRA EN DUCTO PVC 4"</t>
  </si>
  <si>
    <t>08B.538</t>
  </si>
  <si>
    <t>ADECUACION OBRA CIVIL PARA INSTALACION DE NUEVAS</t>
  </si>
  <si>
    <t>08B.539</t>
  </si>
  <si>
    <t>SUMINISTRO E INSTALACIÓN DE TERMINALES PREMOLDEADAS PARA 15KV-  USO INTERIOR</t>
  </si>
  <si>
    <t>08B.540</t>
  </si>
  <si>
    <t>SUMINISTRO E INSTALACIÓN CELDA MEDIDA</t>
  </si>
  <si>
    <t>08B.541</t>
  </si>
  <si>
    <t>SUMINISTRO E INSTALACIÓN CELDA PROTECCION CON SECCIONADOR SF6</t>
  </si>
  <si>
    <t>08B.542</t>
  </si>
  <si>
    <t>SUMINISTRO E INSTALACIÓN TRANSFORMADOR TRIFASICO 300KVA SECO TIPO H</t>
  </si>
  <si>
    <t>08B.543</t>
  </si>
  <si>
    <t>SUMINISTRO E INSTALACIÓN DE ALIMENTADOR 3X((4X300)KCMIL + (1X1/0) AWG), HFFR LS</t>
  </si>
  <si>
    <t>08B.544</t>
  </si>
  <si>
    <t>08B.545</t>
  </si>
  <si>
    <t>SUMINISTRO E INSTALACIÓN DE BARRAJE PREMOLDEADO PARA BAJA TENSIÓN SUMERGIBLE</t>
  </si>
  <si>
    <t>08B.546</t>
  </si>
  <si>
    <t>SUMINISTRO E INSTALACIÓN DE CABLE RED SUBTERRANEA 4X4/0 THHN</t>
  </si>
  <si>
    <t>08B.547</t>
  </si>
  <si>
    <t>SUMINISTRO E INSTALACIÓN DE CABLE RED SUBTERRANEA 3X2/0 THHN</t>
  </si>
  <si>
    <t>08B.548</t>
  </si>
  <si>
    <t>DESMONTE DE RED ELECTRICA EXISTENTE E INSTALACIÓN DE TAPAS CIEGAS INEM BLOQUE A</t>
  </si>
  <si>
    <t>08B.549</t>
  </si>
  <si>
    <t>SUMINISTRO E INSTALACION DE SISTEMA DE APANTALLAMIENTO CONTRA DESCARGAS ELÉCTRICAS BLOQUE A</t>
  </si>
  <si>
    <t>08B.550</t>
  </si>
  <si>
    <t>SUMINISTRO E INSTALACIÓN DE ALIMENTADOR (4X2/0) (1X6) AWG, HFFR LS; TUBERÍA EMT DE 2"</t>
  </si>
  <si>
    <t>08B.551</t>
  </si>
  <si>
    <t>SUMINISTRO E INSTALACIÓN DE ALIMENTADOR (4X8) (1X10) AWG, HFFR LS; TUBERIA EMT 1"</t>
  </si>
  <si>
    <t>08B.552</t>
  </si>
  <si>
    <t>SUMINISTRO E INSTALACIÓN DE ALIMENTADOR (4X4) (1X8) AWG, HFFR LS; TUBERIA EMT 1-1/2"</t>
  </si>
  <si>
    <t>08B.553</t>
  </si>
  <si>
    <t>SUMINISTRO E INSTALACIÓN DE ALIMENTADOR (4X2) (1X8) AWG, HFFR LS; TUBERIA EMT 1-1/2"</t>
  </si>
  <si>
    <t>08B.555</t>
  </si>
  <si>
    <t>SUMINISTRO, TRANSPORTE E INSTALACIÓN LUMINARIA LED HIGH BAY GC350 100W</t>
  </si>
  <si>
    <t>08B.556</t>
  </si>
  <si>
    <t>SUMINISTRO, TRANSPORTE E INSTALACIÓN LUMINARIA TORTUGA LED 12W</t>
  </si>
  <si>
    <t>08B.557</t>
  </si>
  <si>
    <t>SUMINISTRO, TRANSPORTE E INSTALACION SALIDA INTERRUPTOR SENCILLO CONMUTABLE EN TUBERIA CONDUIT EMT 3/4", CABLE N° 12 AWG HFFR LS</t>
  </si>
  <si>
    <t>08B.558</t>
  </si>
  <si>
    <t>SUMINISTRO, TRANSPORTE E INSTALACION SALIDA INTERRUPTOR CONMUTABLE DOBLE EN TUBERIA CONDUIT EMT 3/4", CABLE N° 12 AWG HFFR LS</t>
  </si>
  <si>
    <t>08B.559</t>
  </si>
  <si>
    <t>SUMINISTRO E INSTALACIÓN CAJA DE PASO RAWELT 4X4"</t>
  </si>
  <si>
    <t>08B.560</t>
  </si>
  <si>
    <t>SUMINISTRO E INSTALACIÓN DE UPS TRIFÁSICA 30KVA INCLUYE BANCO DE BATERIAS Y BYPASS</t>
  </si>
  <si>
    <t>08B.561</t>
  </si>
  <si>
    <t>DESMONTE DE RED ELECTRICA EXISTENTE E INSTALACIÓN DE TAPAS CIEGAS INEM BLOQUE B</t>
  </si>
  <si>
    <t>08B.562</t>
  </si>
  <si>
    <t>SUMINISTRO E INSTALACION DE SISTEMA DE APANTALLAMIENTO CONTRA DESCARGAS ELÉCTRICAS INEM BLOQUE B</t>
  </si>
  <si>
    <t>08B.563</t>
  </si>
  <si>
    <t>SUMINISTRO E INSTALACIÓN DE ALIMENTADOR (4X3/0) (1X4) AWG, HFFR LS; TUBERÍA EMT DE 2"</t>
  </si>
  <si>
    <t>08B.564</t>
  </si>
  <si>
    <t>SUMINISTRO E INSTALACIÓN DE ALIMENTADOR (4X6) (1X8) AWG, HFFR LS; TUBERIA EMT 1"</t>
  </si>
  <si>
    <t>08B.565</t>
  </si>
  <si>
    <t>DESMONTE DE RED ELECTRICA EXISTENTE E INSTALACIÓN DE TAPAS CIEGAS INEM BLOQUE C</t>
  </si>
  <si>
    <t>08B.566</t>
  </si>
  <si>
    <t>SUMINISTRO E INSTALACION DE SISTEMA DE APANTALLAMIENTO CONTRA DESCARGAS ELÉCTRICAS INEM BLOQUE C</t>
  </si>
  <si>
    <t>08B.567</t>
  </si>
  <si>
    <t>SUMINISTRO E INSTALACIÓN DE ALIMENTADOR (3X4) (1X8) AWG, HFFR LS; TUBERIA EMT 1-1/2"</t>
  </si>
  <si>
    <t>08B.568</t>
  </si>
  <si>
    <t>SUMINISTRO E INSTALACIÓN DE ALIMENTADOR (3X6) (1X8) AWG, HFFR LS; TUBERIA EMT 1"</t>
  </si>
  <si>
    <t>08B.569</t>
  </si>
  <si>
    <t>SUMINISTRO E INSTALACIÓN DE ALIMENTADOR (3X8) (1X10) AWG, HFFR LS; TUBERIA EMT 1"</t>
  </si>
  <si>
    <t>08B.570</t>
  </si>
  <si>
    <t>DESMONTE DE RED ELECTRICA EXISTENTE E INSTALACIÓN DE TAPAS CIEGAS BLOQUE D</t>
  </si>
  <si>
    <t>08B.571</t>
  </si>
  <si>
    <t>SUMINISTRO E INSTALACION DE SISTEMA DE APANTALLAMIENTO CONTRA DESCARGAS ELÉCTRICAS INEM BLOQUE D</t>
  </si>
  <si>
    <t>08B.572</t>
  </si>
  <si>
    <t>SUMINISTRO E INSTALACIÓN DE ALIMENTADOR (3X2) (1X8) AWG, HFFR LS; TUBERIA EMT 1-1/2"</t>
  </si>
  <si>
    <t>08B.573</t>
  </si>
  <si>
    <t>DESMONTE DE RED ELECTRICA EXISTENTE E INSTALACIÓN DE TAPAS CIEGAS INEM BLOQUE E</t>
  </si>
  <si>
    <t>08B.574</t>
  </si>
  <si>
    <t>SUMINISTRO E INSTALACION DE SISTEMA DE APANTALLAMIENTO CONTRA DESCARGAS ELÉCTRICAS INEM BLOQUE E</t>
  </si>
  <si>
    <t>08B.575</t>
  </si>
  <si>
    <t>SUMINISTRO E INSTALACIÓN DE UPS TRIFÁSICA 15KVA INCLUYE BANCO DE BATERIAS Y BYPASS</t>
  </si>
  <si>
    <t>08B.831</t>
  </si>
  <si>
    <t>SUMINISTRO TRANSPORTE E INSTALACION ACOMETIDA (3X4) AWG, HFFR LS</t>
  </si>
  <si>
    <t>SUMINISTRO,TRANSPORTE E INSTALACION REVOQUE LISO MUROS 1:3  IMPERMEABILIZADO (INCLUYE FILOS Y DILATACIONES) PARA ALTURAS MENORES A 3 METROS</t>
  </si>
  <si>
    <t>009.024</t>
  </si>
  <si>
    <t>SUMINISTRO,TRANSPORTE E INSTALACION REVOQUE LISO MUROS 1:3  IMPERMEABILIZADO (INCLUYE FILOS Y DILATACIONES) PARA ALTURAS MAYORES A 3 METROS</t>
  </si>
  <si>
    <t>009.025</t>
  </si>
  <si>
    <t>REPARACION MUROS (INCLUYE RESANE Y PINTURA)</t>
  </si>
  <si>
    <t>SUMINISTRO, TRANSPORTE E INSTALACION CERÁMICA DE PISO TIPO NACIONAL. ALFA O SIMILAR. (INCLUYE MORTERO DE NIVELACIÓN Y DILATACIÓN EN PVC)</t>
  </si>
  <si>
    <t>015.028</t>
  </si>
  <si>
    <t>SUMINISTRO, TRANSPORTE E INSTALACION GRIFERÍA LAVAMANOS ECONOMIZADORA DE SENSOR PAMO O SIMILAR</t>
  </si>
  <si>
    <t>DEMARCACION DE LAS DIFERENTES CANCHAS (LINEAS PARA FUTBOL SALA, VOLEIBOL, BALONMANO Y BALONCESTO). INCLUYE EQUIPO Y ACTIVIDADES NECESARIAS PARA SU EJECUCION</t>
  </si>
  <si>
    <t>SUMINISTRO, TRANSPORTE E INSTALACION PINTURA ESMALTE PARA CERCHAS METÁLICAS (INCLUYE ANDAMIO CERTIFICADO)</t>
  </si>
  <si>
    <t>019.037</t>
  </si>
  <si>
    <t>SUMINISTRO TRANSPORTE E INSTALACION PINTURA ACRILTEX</t>
  </si>
  <si>
    <t>019.038</t>
  </si>
  <si>
    <t>SUMINISTRO, TRANSPORTE E INSTALACION VINILO 3 MANOS SOBRE MURO INTERIOR (1 MANO EN PINTURA TIPO 2  Y DOS MANOS EN PINTURA TIPO 1, FILOS Y DILATACIONES). COLOR SEGÚN DISEÑO POR M2</t>
  </si>
  <si>
    <t>019.039</t>
  </si>
  <si>
    <t>SUMINISTRO, TRANSPORTE E INSTALACION PINTURA ESMALTE PARA FLANCHES Y CORTAGOTERAS. INCLUYE FILOS Y DILATACIONES</t>
  </si>
  <si>
    <t>019.040</t>
  </si>
  <si>
    <t>SUMINISTRO, TRANSPORTE E INSTALACION VINILO 3 MANOS SOBRE GRANIPLAST EN MURO EXTERIOR ALTURA &gt; 3 M (INCLUYE 1 MANO EN PINTURA TIPO 2  Y DOS MANOS EN PINTURA TIPO 1, FILOS Y DILATACIONES). COLOR SEGÚN DISEÑO POR M2</t>
  </si>
  <si>
    <t>021.072</t>
  </si>
  <si>
    <t>SUMINISTRO, TRANSPORTE E INSTALACIÓN PORTERÍA DE MICROFUTBOL</t>
  </si>
  <si>
    <t>021.073</t>
  </si>
  <si>
    <t>021.080</t>
  </si>
  <si>
    <t>SUMINISTRO, TRANSPORTE E INSTALACION CERRAMIENTO EN MALLA ESLABONADA CAL. 12  DE 2 1/4" X 2 1/4" +  ANGULO 3/4 X  1/8" + ANTICORROSIVO + PINTURA, TUBO AGUAS NEGRAS PARA CERRAMIENTO 2",  CUCHILLAS EN ACERO INOXIDABLE AISI 430 ESPESOR 0,60MM ANCHO 25MM,</t>
  </si>
  <si>
    <t>022.012</t>
  </si>
  <si>
    <t>26A.108</t>
  </si>
  <si>
    <t>SUMINISTRO, TRANSPORTE E INSTALACIÓN RED TRENZADA CABLE TRIPLEX 2X1/0+1/0</t>
  </si>
  <si>
    <t>26A.109</t>
  </si>
  <si>
    <t>SUMINISTRO E INSTALACIÓN PERCHA DE UN PUESTO</t>
  </si>
  <si>
    <t>26A.110</t>
  </si>
  <si>
    <t>SUMINISTRO, TRANSPORTE E INSTALACION  POSTE DE CONCRETO DE 12 M.  510 KG.  HOMOLOGADO - (INCLUYE PINTURA ACRILICA Y GRUA).</t>
  </si>
  <si>
    <t>26A.111</t>
  </si>
  <si>
    <t>SUMINISTRO E INSTALACIÓN DE POSTE METALICO 14 M</t>
  </si>
  <si>
    <t>26A.112</t>
  </si>
  <si>
    <t>SUMINISTRO E INSTALACIÓN DE POSTE METALICO 12 M X 1350 KGF AUTOSOPORTADO</t>
  </si>
  <si>
    <t>26A.113</t>
  </si>
  <si>
    <t>SUMINISTRO E INSTALACIÓN ESTRUCTURA TIPO RETENCIÓN BANDERA ECOLÓGICO BRAZO TIPO C</t>
  </si>
  <si>
    <t>26A.114</t>
  </si>
  <si>
    <t>SUMINISTRO E INSTALACIÓN ESTRUCTURA TIPO TERMINAL ECOLÓGICO</t>
  </si>
  <si>
    <t>26A.115</t>
  </si>
  <si>
    <t>SUMINISTRO E INSTALACIÓN VIENTO PRIMARIO CONVENCIONAL (TEMPLETE)</t>
  </si>
  <si>
    <t>26A.116</t>
  </si>
  <si>
    <t>SUMINISTRO E INSTALACIÓN TEMPLETE POSTE A POSTE</t>
  </si>
  <si>
    <t>26A.118</t>
  </si>
  <si>
    <t>DESMONTE TRASLADO E INSTALACIÓN POSTE DE INVAMA</t>
  </si>
  <si>
    <t>26A.119</t>
  </si>
  <si>
    <t>SUMINISTRO E INSTALACIÓN DE CABLE RED AEREA CABLE XLPE-TK  Nº 2 AWG ECOLOGICO SEMIAISLADO</t>
  </si>
  <si>
    <t>26A.120</t>
  </si>
  <si>
    <t>SUMINISTRO E INSTALACIÓN SECCIONADOR TRIFASICO</t>
  </si>
  <si>
    <t>26A.121</t>
  </si>
  <si>
    <t>SUMINISTRO E INSTALACIÓN DE AFLORAMIENTO TUBERÍA IMC 4"</t>
  </si>
  <si>
    <t>26A.122</t>
  </si>
  <si>
    <t>SUMINISTRO E INSTALACIÓN DE CABLE RED SUBTERRANEA XLPE 3X2 AWG 133% MEDIA TENSIÓN</t>
  </si>
  <si>
    <t>26A.544</t>
  </si>
  <si>
    <t>SUMINISTRO E INSTALACION DE SISTEMA DE PUESTA A TIERRA INEM BALDOMERO SANIN CANO</t>
  </si>
  <si>
    <t>DESMONTE CIELO RASO (INCLUYE RETIRO)</t>
  </si>
  <si>
    <t>DESMONTE PUNTOS ELECTRICOS INCLUYE APARATOS Y CABLE (NO INCLUYE RETIRO)</t>
  </si>
  <si>
    <t>028.091</t>
  </si>
  <si>
    <t>DESMONTE DE PUNTOS ELECTRICOS E INSTALACION DE TAPAS CIEGAS LATINOAMERICANO SEDE PRINCIPAL</t>
  </si>
  <si>
    <t>028.092</t>
  </si>
  <si>
    <t>DESMONTE DE PUNTOS ELECTRICOS E INSTALACION DE TAPAS CIEGAS COLEGIO RURAL GRANADA</t>
  </si>
  <si>
    <t>DEMOLICION ENCHAPE DE PISOS (INCLUYE RETIRO)</t>
  </si>
  <si>
    <t>029.082</t>
  </si>
  <si>
    <t>DEMOLICION MORTEROS Y REVOQUE PARA ALTURAS MAYORES A 3 METROS (NO INCLUYE RETIRO)</t>
  </si>
  <si>
    <t>029.083</t>
  </si>
  <si>
    <t>DEMOLICION MORTEROS Y REVOQUE ALTURAS MENORES A 3 METROS (NO INCLUYE RETIRO)</t>
  </si>
  <si>
    <t>029.085</t>
  </si>
  <si>
    <t>PICADO DE PLACA PISO DE GRADERÍAS EN CONCRETO 3000 PSI SOBRE TIERRA INCLUYE PREPARACIÓN CON SIKADUR -32 PRIMER</t>
  </si>
  <si>
    <t>CORTE Y DEMOLICION DE LOSA ML X 60 CMS ANCHO</t>
  </si>
  <si>
    <t>SUMINISTRO TRANSPORTE E INSTALACION DE TABLERO DE 6 CIRCUITOS 2F4H, CON PUERTA. BARRAJE PARA 200A BARRA NEUTRO Y BARRA TIERRA  CALIDAD LEGRAND, SIEMENS, SQARED O SUPERIOR DE MARCA RECONOCIDA Y HOMOLOGADA POR EL CIDET</t>
  </si>
  <si>
    <t>032.175</t>
  </si>
  <si>
    <t>032.384</t>
  </si>
  <si>
    <t>ADECUACIONES CIVILES</t>
  </si>
  <si>
    <t>032.385</t>
  </si>
  <si>
    <t>PROTOCOLO DE BIOSEGURIDAD MAYO 2022</t>
  </si>
  <si>
    <t>032.386</t>
  </si>
  <si>
    <t>SUMINISTRO, TRANSPORTE E INSTALACIÓN DE MALLA MOSQUITERA O SIMILAR, INCLUYE TODOS LOS ELEMENTOS Y MATERIALES PÁRA SU INSTALACIÓN</t>
  </si>
  <si>
    <t>033.161</t>
  </si>
  <si>
    <t>DEMOLICIÓN MANUAL DE ELEMENTOS EN CONCRETO</t>
  </si>
  <si>
    <t>Estampillas para el bienestar del adulto mayor</t>
  </si>
  <si>
    <t>Estampillas Pro -  Universidades.</t>
  </si>
  <si>
    <t xml:space="preserve">Estampilla pro cultura </t>
  </si>
  <si>
    <t>Estampilla pro justicia familiar</t>
  </si>
  <si>
    <t>Industria y Comercio 3,7 x 1.000 sobre valor total</t>
  </si>
  <si>
    <t xml:space="preserve">Tasa pro deporte y recreación </t>
  </si>
  <si>
    <t>REGULADOR DE TRANSITO</t>
  </si>
  <si>
    <t>mes</t>
  </si>
  <si>
    <t>DESCRIPCION</t>
  </si>
  <si>
    <t>VR. PARCIAL</t>
  </si>
  <si>
    <t>VR. TOTAL</t>
  </si>
  <si>
    <t>MEZCLA ASFALTICA TIPO MDC-19</t>
  </si>
  <si>
    <t>VIBROCOMPACTADOR DE 12 TON</t>
  </si>
  <si>
    <t>E131</t>
  </si>
  <si>
    <t>ALQUILER DE VOLQUETA SENCILLA</t>
  </si>
  <si>
    <t>SUMINISTRO, TRANSPORTE E INSTALACION  MEZCLA ASFALTICA TIPO MDC-19 PARA PARCHEO MANTENIMIENTO.</t>
  </si>
  <si>
    <t>E133</t>
  </si>
  <si>
    <t>TRANSPORTE DE MEZCLA ASLFALTICA</t>
  </si>
  <si>
    <t>M3-KM</t>
  </si>
  <si>
    <t>005.115</t>
  </si>
  <si>
    <t>SUMINISTRO, TRANSPORTE E INSTALACION ESCALERA EN CONCRETO 3000 PSI</t>
  </si>
  <si>
    <t>kg</t>
  </si>
  <si>
    <t>m</t>
  </si>
  <si>
    <t>023.065</t>
  </si>
  <si>
    <t>SUMINISTRO, TRANSPORTE E INSTALACION  MEZCLA ASFALTICA TIPO MDC-19 EXTENDIDO MANUAL, COMPACTACIÓN MECANICA.</t>
  </si>
  <si>
    <t>I2414</t>
  </si>
  <si>
    <t>DERECHO A BOTADERO - LA NUBIA</t>
  </si>
  <si>
    <t>002.086</t>
  </si>
  <si>
    <t>M3-Suelto</t>
  </si>
  <si>
    <t>002A.006</t>
  </si>
  <si>
    <t>SUMINISTRO, TRANSPORTE E INSTALACION ZAPATA CONCRETO 4000 PSI</t>
  </si>
  <si>
    <t>002A.009</t>
  </si>
  <si>
    <t>SUMINISTRO, TRANSPORTE E INSTALACION VIGA CIMENTACION CONCRETO 4000 PSI</t>
  </si>
  <si>
    <t>005.016</t>
  </si>
  <si>
    <t>006.037</t>
  </si>
  <si>
    <t>SUMINISTRO, TRANSPORTE E INSTALACION ANCLAJE EPOXICO 5/8" L=25 CM (INCLUYE PERFORACIÓN Y ADHESIVO EPÓXICO)</t>
  </si>
  <si>
    <t>SUMINISTRO, TRANSPORTE E INSTALACION PERFILES TUBULARES ACERO LAMINADOS EN FRIO ASTM A-500 GRADO C  (INCLUYE PERNOS, PLATINAS, TUERCAS, ARANDELAS, SOLDADURA, ANTICORROSIVO Y ESMALTE)</t>
  </si>
  <si>
    <t>012.082</t>
  </si>
  <si>
    <t>I2417</t>
  </si>
  <si>
    <t>GRES PORCELANICO CONCRET GRIS 60X60 HOLZTEK O SIMILAR</t>
  </si>
  <si>
    <t>CERAMICA DE PARED PLANA BLANCA 30X60 CORONA O SIMILAR</t>
  </si>
  <si>
    <t>MESON EN GRANITO NEGRO SAN GABRIEL  A=0.60 M.  SALPICADERO DE H=10 CM. Y BABERO DE H=10 CM. Y PERFORACIÓN PARA LAVAPLATOS. (SUM E INSTAL)</t>
  </si>
  <si>
    <t>MESON EN GRANITO NEGRO SAN GABRIEL  A=0.40 M. PARA BARRA (INC. SUMINISTRO, TRANSPORTE E INSTALACIÓN)</t>
  </si>
  <si>
    <t>I2418</t>
  </si>
  <si>
    <t>LAVAMANOS DE COLGAR AQUAJET FRENTE CONCAVO PARA PERSONA MOVILIDAD REDUCIDA</t>
  </si>
  <si>
    <t>I2422</t>
  </si>
  <si>
    <t>SUMINISTRO, TRANSPORTE E INSTALACION PUERTA BATIENTE NAVE SENCILLA EN CELOSIA DE ALUMINIO ANODIZADO COLOR NATURAL.INCLUYE MARCO EN ALUMINIO, CERRADURA Y EL SUMINISTRO DE TODOS LOS ACCESORIOS REQUERIDOS PARA EL CORRECTO MONTAJE Y FUNCIONAMIENTO.</t>
  </si>
  <si>
    <t>SUMINISTRO, TRANSPORTE E INSTALACION PUERTA CORREDIZA DE TRES NAVES EN CELOSIA DE ALUMINIO ANODIZADO COLOR NATURAL.INCLUYE MARCO EN ALUMINIO, CERRADURA Y EL SUMINISTRO DE TODOS LOS ACCESORIOS REQUERIDOS PARA EL CORRECTO MONTAJE Y FUNCIONAMIENTO.</t>
  </si>
  <si>
    <t>SUMINISTRO, TRANSPORTE E INSTALACIÓN DE PUERTA ENROLLABLE MICROPERFORADA CON PORTACANDADOS Y MANIJA. INCLUYE EL SUMINISTRO DE TODOS LOS ACCESORIOS REQUERIDOS PARA EL CORRECTO MONTAJE Y FUNCIONAMIENTO</t>
  </si>
  <si>
    <t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</si>
  <si>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I2423</t>
  </si>
  <si>
    <t>I2424</t>
  </si>
  <si>
    <t>I2425</t>
  </si>
  <si>
    <t>I2426</t>
  </si>
  <si>
    <t>MOLDE METÁLICO FORMA HEXAGONAL PARA ESTAMPADO DE CONCRETO</t>
  </si>
  <si>
    <t>I2428</t>
  </si>
  <si>
    <t>MATERA ARCILLA RECTANGULAR 80X30X40CM GRIS</t>
  </si>
  <si>
    <t>JARDINERA ACANALADA GRIS 100X30X60CM</t>
  </si>
  <si>
    <t>I2429</t>
  </si>
  <si>
    <t>I2430</t>
  </si>
  <si>
    <t>007.080</t>
  </si>
  <si>
    <t>012.020</t>
  </si>
  <si>
    <t>012.029</t>
  </si>
  <si>
    <t>SUMINISTRO, TRANSPORTE E INSTALACION GUARDAESCOBA EN GRES PORCELANICO CONCRET GRIS O SIMILAR H = 10 CM.(INCLUYE BOQUILLA, MORTERO DE PEGA)</t>
  </si>
  <si>
    <t>013.050</t>
  </si>
  <si>
    <t>005.087</t>
  </si>
  <si>
    <t>SUMINISTRO, TRANSPORTE E INSTALACION MESON EN CONCRETO DE 3000 PSI PARA LAVAMANOS SECCIÓN TRIANGULAR, HECHO EN OBRA. INCLUYE SOPORTES METÁLICOS EN ANGULO DE 1" ANCLADOS CON PERNOS</t>
  </si>
  <si>
    <t>I2431</t>
  </si>
  <si>
    <t>I2432</t>
  </si>
  <si>
    <t>I2433</t>
  </si>
  <si>
    <t>013.062</t>
  </si>
  <si>
    <t>013.063</t>
  </si>
  <si>
    <t>013.064</t>
  </si>
  <si>
    <t>015.029</t>
  </si>
  <si>
    <t>DESAGÜE CON SIFON BOTELLA PARA LAVAMANOS</t>
  </si>
  <si>
    <t>GRIFERIA LAVAMANOS TIPO PUSH MESA MAX CORONA O SIMILAR</t>
  </si>
  <si>
    <t>I2434</t>
  </si>
  <si>
    <t>I2435</t>
  </si>
  <si>
    <t>017.127</t>
  </si>
  <si>
    <t>017.128</t>
  </si>
  <si>
    <t>017.129</t>
  </si>
  <si>
    <t>017.130</t>
  </si>
  <si>
    <t>023.066</t>
  </si>
  <si>
    <t>SUMINISTRO, TRANSPORTE E INSTALACION DE TRITURADO DE 3/4" E=10CM PARA ZONAS DURAS</t>
  </si>
  <si>
    <t>005.116</t>
  </si>
  <si>
    <t>ESTAMPADO SOBRE CONCRETO CON MOLDE METÁLICO HEXAGONAL</t>
  </si>
  <si>
    <t>021.081</t>
  </si>
  <si>
    <t>021.082</t>
  </si>
  <si>
    <t>SUMINISTRO, TRANSPORTE E INSTALACIÓN DE MATERA PREFABRICADA RECTANGULAR 80X30X40 CON BASE METÁLICA. INCLUYE TIERRA NEGRA Y PLANTAS HORNAMENTALES</t>
  </si>
  <si>
    <t>SUMINISTRO, TRANSPORTE E INSTALACIÓN DE MATERA PREFABRICADA RECTANGULAR ACANALADA DE 100X30X60. INCLUYE TIERRA NEGRA Y PLANTAS HORNAMENTALES</t>
  </si>
  <si>
    <t>012.083</t>
  </si>
  <si>
    <t>E134</t>
  </si>
  <si>
    <t>CUÑA HIDRAULICA</t>
  </si>
  <si>
    <t>002.087</t>
  </si>
  <si>
    <t>002.088</t>
  </si>
  <si>
    <t>DEMOLICIÓN MANUAL DE ROCA</t>
  </si>
  <si>
    <t>027.043</t>
  </si>
  <si>
    <t>027.044</t>
  </si>
  <si>
    <t>027.045</t>
  </si>
  <si>
    <t>ACEQUIA EN CONCRETO CLASE III Y MALLA DE GALLINERO</t>
  </si>
  <si>
    <t>012.084</t>
  </si>
  <si>
    <t>001.090</t>
  </si>
  <si>
    <t>I2436</t>
  </si>
  <si>
    <t>LAMINA DE ICOPOR 1.0x1.0m x 2cm</t>
  </si>
  <si>
    <t>006.058</t>
  </si>
  <si>
    <t>I2437</t>
  </si>
  <si>
    <t>SIKAFLEX 1A PLUS X 300ML</t>
  </si>
  <si>
    <t>I2438</t>
  </si>
  <si>
    <t>CONCRETO PERMEABLE MR 41</t>
  </si>
  <si>
    <t>m3</t>
  </si>
  <si>
    <t>SUMINISTRO TRANSPORTE E INSTALACION DE DILATACIONES ESTRUCTURALES CON ICOPOR E=2.0CM  Y SELLO CON SIKAFLEX 1A PLUS</t>
  </si>
  <si>
    <t>032.387</t>
  </si>
  <si>
    <t>SUMINISTRO, TRANSPORTE E INSTALACION ANDEN Y/O SENDEROS CONCRETO PERMEABLE MR41  E= 0.10M.</t>
  </si>
  <si>
    <t>003.134</t>
  </si>
  <si>
    <t>003.135</t>
  </si>
  <si>
    <t>003.136</t>
  </si>
  <si>
    <t>017.131</t>
  </si>
  <si>
    <t>I2439</t>
  </si>
  <si>
    <t>GRADERIAS 100% EN ALUMINIO (ACABADO NATURAL) DE 4 FILAS POR 3,00 METROS DE LARGO, NO ELEVADA, CAPACIDAD UN MODULO: 28 PERSONAS. INCLUYE BARANDAS. INCLUYE FLETE Y MONTAJE</t>
  </si>
  <si>
    <t>SUMINISTRO, TRANSPORTE E INSTALACIÓN DE GRADERIA MOVIL ACOPRESA O SIMILAR EN ALUMINIO NATURAL DE 4 FILAS X 3.0M DE LARGO. NO ELEVADA. CAPACIDAD 28PERSONAS. INCLUYE BARANDAS. INCLUYE FLETE Y MONTAJE</t>
  </si>
  <si>
    <t>017.132</t>
  </si>
  <si>
    <t>I2440</t>
  </si>
  <si>
    <t>VARILLA CUADRADA DE 5/8" X 6.0M</t>
  </si>
  <si>
    <t>I2441</t>
  </si>
  <si>
    <t>PLATINA DE ACERO DE 1-1/2" X 1/4" X 6.0M</t>
  </si>
  <si>
    <t>I2442</t>
  </si>
  <si>
    <t>ESMALTE FERRUM ROJO OXIDO x 750 ML</t>
  </si>
  <si>
    <t>I2443</t>
  </si>
  <si>
    <t>CHAZO EXPANSIVO DE 5/8" x 4-1/2"</t>
  </si>
  <si>
    <t>I2444</t>
  </si>
  <si>
    <t>I2445</t>
  </si>
  <si>
    <t>I2446</t>
  </si>
  <si>
    <t>I2447</t>
  </si>
  <si>
    <t>I2448</t>
  </si>
  <si>
    <t>I2449</t>
  </si>
  <si>
    <t>I2450</t>
  </si>
  <si>
    <t>I2451</t>
  </si>
  <si>
    <t>I2452</t>
  </si>
  <si>
    <t>I2453</t>
  </si>
  <si>
    <t>I2454</t>
  </si>
  <si>
    <t>I2455</t>
  </si>
  <si>
    <t>I2456</t>
  </si>
  <si>
    <t>I2457</t>
  </si>
  <si>
    <t>I2458</t>
  </si>
  <si>
    <t>I2459</t>
  </si>
  <si>
    <t>I2460</t>
  </si>
  <si>
    <t>I2461</t>
  </si>
  <si>
    <t>SUMINISTRO DE MAQUINA PARA GIMNASIO BIOSALUDABLE, IGUAL O SIMILAR A: MARCA PARQUES INFANTILES HOLDING KIDS REFERENCIA SURF/PENDULO (MU 25)</t>
  </si>
  <si>
    <t>SUMINISTRO DE MAQUINA PARA GIMNASIO BIOSALUDABLE, IGUAL O SIMILAR A: MARCA PARQUES INFANTILES HOLDING KIDS REFERENCIA CAMINADOR AEREO (MU 26)</t>
  </si>
  <si>
    <t>SUMINISTRO DE MAQUINA PARA GIMNASIO BIOSALUDABLE, IGUAL O SIMILAR A: MARCA PARQUES INFANTILES HOLDING KIDS REFERENCIA BARRAS (MU 27)</t>
  </si>
  <si>
    <t>SUMINISTRO DE MAQUINA PARA GIMNASIO BIOSALUDABLE, IGUAL O SIMILAR A: MARCA PARQUES INFANTILES HOLDING KIDS REFERENCIA VOLANTE (MU 28)</t>
  </si>
  <si>
    <t>SUMINISTRO DE JUEGO INFANTIL PLATAFORMA TRACTOR, IGUAL O SIMILAR A: MARCA PARQUES INFANTILES DE COLOMBIA BY GRUPO AZLO, REFERENCIA ATIO92. Dimensiones del juego 4.4 x 2.15 x 2.4 (MU 30)</t>
  </si>
  <si>
    <t>034</t>
  </si>
  <si>
    <t>MOBILIARIO (PARQUES Y ESPACIO PUBLICO)</t>
  </si>
  <si>
    <t>034.001</t>
  </si>
  <si>
    <t>034.002</t>
  </si>
  <si>
    <t>034.003</t>
  </si>
  <si>
    <t>034.004</t>
  </si>
  <si>
    <t>034.005</t>
  </si>
  <si>
    <t>034.006</t>
  </si>
  <si>
    <t>034.007</t>
  </si>
  <si>
    <t>034.008</t>
  </si>
  <si>
    <t>034.009</t>
  </si>
  <si>
    <t>034.010</t>
  </si>
  <si>
    <t>034.011</t>
  </si>
  <si>
    <t>034.012</t>
  </si>
  <si>
    <t>034.013</t>
  </si>
  <si>
    <t>034.014</t>
  </si>
  <si>
    <t>034.015</t>
  </si>
  <si>
    <t>034.016</t>
  </si>
  <si>
    <t>034.017</t>
  </si>
  <si>
    <t>034.018</t>
  </si>
  <si>
    <t>034.019</t>
  </si>
  <si>
    <t>034.020</t>
  </si>
  <si>
    <t>034.021</t>
  </si>
  <si>
    <t>034.022</t>
  </si>
  <si>
    <t>034.023</t>
  </si>
  <si>
    <t>034.024</t>
  </si>
  <si>
    <t>034.025</t>
  </si>
  <si>
    <t>034.026</t>
  </si>
  <si>
    <t>034.027</t>
  </si>
  <si>
    <t>034.028</t>
  </si>
  <si>
    <t>034.029</t>
  </si>
  <si>
    <t>034.030</t>
  </si>
  <si>
    <t>I2462</t>
  </si>
  <si>
    <t>SUMINISTRO, TRANSPORTE E INSTALACIÓN CIRCUITO DE CALISTENIA, IGUAL O SIMILAR A: MARCA PARQUES INFANTILES HOLDING KIDS (MU 22). INCLUYE DADOS DE ANCLAJE, PERNOS Y DEMÁS ELEMENTOS PARA SU CORRECTA INSTALACION Y FUNCIONAMIENTO.</t>
  </si>
  <si>
    <t>SUMINISTRO, TRANSPORTE E INSTALACIÓN DE MAQUINA PARA GIMNASIO BIOSALUDABLE, IGUAL O SIMILAR A: MARCA PARQUES INFANTILES HOLDING KIDS REFERENCIA PONY (MU 23). INCLUYE DADOS DE ANCLAJE, PERNOS Y DEMÁS ELEMENTOS PARA SU CORRECTA INSTALACION Y FUNCIONAMIENTO.</t>
  </si>
  <si>
    <t>SUMINISTRO, TRANSPORTE E INSTALACIÓN DE MAQUINA PARA GIMNASIO BIOSALUDABLE, IGUAL O SIMILAR A: MARCA PARQUES INFANTILES HOLDING KIDS REFERENCIA TWISTER (MU 24). INCLUYE DADOS DE ANCLAJE, PERNOS Y DEMÁS ELEMENTOS PARA SU CORRECTA INSTALACION Y FUNCIONAMIENTO.</t>
  </si>
  <si>
    <t>SUMINISTRO, TRANSPORTE E INSTALACIÓN DE MAQUINA PARA GIMNASIO BIOSALUDABLE, IGUAL O SIMILAR A: MARCA PARQUES INFANTILES HOLDING KIDS REFERENCIA SURF/PENDULO (MU 25). INCLUYE DADOS DE ANCLAJE, PERNOS Y DEMÁS ELEMENTOS PARA SU CORRECTA INSTALACION Y FUNCIONAMIENTO.</t>
  </si>
  <si>
    <t>SUMINISTRO, TRANSPORTE E INSTALACIÓN DE MAQUINA PARA GIMNASIO BIOSALUDABLE, IGUAL O SIMILAR A: MARCA PARQUES INFANTILES HOLDING KIDS REFERENCIA CAMINADOR AEREO (MU 26). INCLUYE DADOS DE ANCLAJE, PERNOS Y DEMÁS ELEMENTOS PARA SU CORRECTA INSTALACION Y FUNCIONAMIENTO.</t>
  </si>
  <si>
    <t>SUMINISTRO, TRANSPORTE E INSTALACIÓN DE MAQUINA PARA GIMNASIO BIOSALUDABLE, IGUAL O SIMILAR A: MARCA PARQUES INFANTILES HOLDING KIDS REFERENCIA BARRAS (MU 27). INCLUYE DADOS DE ANCLAJE, PERNOS Y DEMÁS ELEMENTOS PARA SU CORRECTA INSTALACION Y FUNCIONAMIENTO.</t>
  </si>
  <si>
    <t>SUMINISTRO, TRANSPORTE E INSTALACIÓN DE MAQUINA PARA GIMNASIO BIOSALUDABLE, IGUAL O SIMILAR A: MARCA PARQUES INFANTILES HOLDING KIDS REFERENCIA VOLANTE (MU 28). INCLUYE DADOS DE ANCLAJE, PERNOS Y DEMÁS ELEMENTOS PARA SU CORRECTA INSTALACION Y FUNCIONAMIENTO.</t>
  </si>
  <si>
    <t>SUMINISTRO, TRANSPORTE E INSTALACIÓN BANCA MODULAR EN CONCRETO PULIDO, IGUAL O SIMILAR A: TIPO KÖNKRETUS REFERENCIA: BANCA SAMLE. A:1,82 M X H:0,43 M X P:0,78 M. (251 KG/UN) (MU 04)</t>
  </si>
  <si>
    <t xml:space="preserve">UND </t>
  </si>
  <si>
    <t>SUMINISTRO, TRANSPORTE E INSTALACIÓN BANCA MODULAR CORRIDA CON ESPALDAR, EN CONCRETO PULIDO, IGUAL O SIMILAR A: TIPO KÖNKRETUS REFERENCIA: BANCA OLAND CON ESPALDAR. A:1,8 M X H:0,79 M X P:0,57 M. (369 KG/UN) (MU 03). INCLUYE TODOS LOS ELEMENTOS PARA SU CORRECTA INSTALACION Y FUNCIONAMIENTO.</t>
  </si>
  <si>
    <t>SUMINISTRO, TRANSPORTE E INSTALACIÓN BICIPARQUEADEROS, EN CONCRETO PULIDO, IGUAL O SIMILAR A: TIPO KÖNKRETUS REFERENCIA: BICIPARQUEADERO MC 60. A:0,13 M X H:0,80 M X P:0,69 M. (41 KG/UN) (MU 10). INCLUYE DADOS DE CONCRETO, ACERO Y DEMÁS ELEMENTOS PARA SU CORRECTA INSTALACION Y FUNCIONAMIENTO.</t>
  </si>
  <si>
    <t>SUMINISTRO, TRANSPORTE E INSTALACIÓN BANCA MODULAR EN CONCRETO PULIDO CON ESPALDAR, IGUAL O SIMILAR A: TIPO KÖNKRETUS REFERENCIA: BANCA SAMLE CON ESPALDAR. A:0,81 M X H:0,64 M X P:0,78 M. (251 KG/UN) (MU 05). INCLUYE TODOS LOS ELEMENTOS PARA SU CORRECTA INSTALACION Y FUNCIONAMIENTO.</t>
  </si>
  <si>
    <t>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t>
  </si>
  <si>
    <t>SUMINISTRO, TRANSPORTE E INSTALACIÓN JARDINERA EN CONCRETO PULIDO, IGUAL O SIMILAR A: TIPO KÖNKRETUS REFERENCIA: JARDINERA SAMLE. A:0,81 M X H:0,44 M X P:0,78 M. (133 KG/UN) (MU 09). INCLUYE TODOS LOS ELEMENTOS PARA SU CORRECTA INSTALACION Y FUNCIONAMIENTO.</t>
  </si>
  <si>
    <t>I2463</t>
  </si>
  <si>
    <t>I2464</t>
  </si>
  <si>
    <t>I2465</t>
  </si>
  <si>
    <t>I2466</t>
  </si>
  <si>
    <t>I2467</t>
  </si>
  <si>
    <t>I2468</t>
  </si>
  <si>
    <t>I2470</t>
  </si>
  <si>
    <t>SUMINISTRO  DE JUEGO INFANTIL TIPO CANCHA MESA 2 PERSONAS, IGUAL O SIMILAR A: MARCA ESTRUCTURAS INFANTILES, REFERENCIA M - CANCHA 001. Dimensiones del juego LA: 2,50m, A: 1m H: 0,83m (MU 21) - TODO COSTO</t>
  </si>
  <si>
    <t>TRANSPORTE E INSTALACION DE MOBILIARIO, JUEGOS, EQUIPOS, OTROS</t>
  </si>
  <si>
    <t>SUMINISTRO DE JUEGO INFANTIL DE CUERDAS - ESCALADOR, IGUAL O SIMILAR A: MARCA PARQUES INFANTILES DE COLOMBIA BY GRUPO AZLO, REFERENCIA ATI036 JUEGO DE CUERDAS, MEDIDAS 12.24 x 5.05 x 1.55 (MU 18) - TODO COSTO</t>
  </si>
  <si>
    <t>SUMINISTRO DE JUEGO INFANTIL TIPO DOMO JUNIOR, IGUAL O SIMILAR A: MARCA ESTRUCTURAS INFANTILES, REFERENCIA M 50154 C. Dimensiones del juego LA: 2m, A: 29m H: 19m (MU 19) - TODO COSTO</t>
  </si>
  <si>
    <t>SUMINISTRO DE JUEGO INFANTIL DE CUERDAS - ESCALADOR, IGUAL O SIMILAR A: MARCA PARQUES INFANTILES DE COLOMBIA BY GRUPO AZLO, REFERENCIA 60144A / 31093A JUEGO DE CUERDAS, MEDIDAS 4.2 x 4.2 x 3 (MU 20) - TODO COSTO</t>
  </si>
  <si>
    <t>SUMINISTRO DE  CIRCUITO DE CALISTENIA, IGUAL O SIMILAR A: MARCA PARQUES INFANTILES HOLDING KIDS (MU 22) - TODO COSTO</t>
  </si>
  <si>
    <t>SUMINISTRO DE  MAQUINA PARA GIMNASIO BIOSALUDABLE, IGUAL O SIMILAR A: MARCA PARQUES INFANTILES HOLDING KIDS REFERENCIA PONY (MU 23)</t>
  </si>
  <si>
    <t>SUMINISTRO DE  MAQUINA PARA GIMNASIO BIOSALUDABLE, IGUAL O SIMILAR A: MARCA PARQUES INFANTILES HOLDING KIDS REFERENCIA TWISTER (MU 24)</t>
  </si>
  <si>
    <t>SUMINISTRO DE JUEGO INFANTIL TIPO PLAYGROUND 001B, IGUAL O SIMILAR A: MARCA ESTRUCTURAS INFANTILES, REFERENCIA PG 001B. Dimensiones del juego LA: 7m, A: 5m H: 6m (MU 29)</t>
  </si>
  <si>
    <t>SUMINISTRO DE  PARQUE INFANTIL, IGUAL O SIMILAR A: MARCA ESTRUCTURAS INFANTILES, REFERENCIA PI 021 P. Dimensiones del juego LA: 9,30m, A: 6,4m H: 4,3m (MU 31)</t>
  </si>
  <si>
    <t>SUMINISTRO DE  BANCA MODULAR CORRIDA CON ESPALDAR, EN CONCRETO PULIDO, IGUAL O SIMILAR A: TIPO KÖNKRETUS REFERENCIA: BANCA OLAND CON ESPALDAR. A:1,8 M X H:0,79 M X P:0,57 M. (369 KG/UN) (MU 03)</t>
  </si>
  <si>
    <t>SUMINISTRO DE  BICIPARQUEADEROS, EN CONCRETO PULIDO, IGUAL O SIMILAR A: TIPO KÖNKRETUS REFERENCIA: BICIPARQUEADERO MC 60. A:0,13 M X H:0,80 M X P:0,69 M. (41 KG/UN) (MU 10)</t>
  </si>
  <si>
    <t>SUMINISTRO DE  TOTEM, EN CONCRETO PULIDO, IGUAL O SIMILAR A: TIPO CALIZO REFERENCIA: MOBILE A LA MEDIDA. A:2,40 M X H:0,50 M X P:0,50 M. (41 KG/UN) (MU 14)</t>
  </si>
  <si>
    <t>SUMINISTRO DE BANCA MODULAR EN CONCRETO PULIDO, IGUAL O SIMILAR A: TIPO KÖNKRETUS REFERENCIA: BANCA SAMLE. A:1,82 M X H:0,43 M X P:0,78 M. (251 KG/UN) (MU 04)</t>
  </si>
  <si>
    <t>SUMINISTRO DE BANCA MODULAR EN CONCRETO PULIDO CON ESPALDAR, IGUAL O SIMILAR A: TIPO KÖNKRETUS REFERENCIA: BANCA SAMLE CON ESPALDAR. A:0,81 M X H:0,64 M X P:0,78 M. (251 KG/UN) (MU 05). INCLUYE TODOS LOS ELEMENTOS PARA SU CORRECTA INSTALACION Y FUNCIONAMIENTO.</t>
  </si>
  <si>
    <t>SUMINISTRO DE MESA DE EMPOTRAR CON JUEGO EN CERAMICA, IGUAL O SIMILAR A: MARCA CALIZO, REFERENCIA MOBILE COMBO MESA DE JUEGOS CON CUATRO BUTACOS, MEDIDAS 700X700X750 - 350X350X450 (MU 08). INCLUYE TODOS LOS ELEMENTOS PARA SU CORRECTA INSTALACION Y FUNCIONAMIENTO.</t>
  </si>
  <si>
    <t>SUMINISTRO DE JARDINERA EN CONCRETO PULIDO, IGUAL O SIMILAR A: TIPO KÖNKRETUS REFERENCIA: JARDINERA SAMLE. A:0,81 M X H:0,44 M X P:0,78 M. (133 KG/UN) (MU 09). INCLUYE TODOS LOS ELEMENTOS PARA SU CORRECTA INSTALACION Y FUNCIONAMIENTO.</t>
  </si>
  <si>
    <t>SUMINISTRO Y TRANSPORTE DE PISO EN CAUCHO GRANULADO, ESPESOR TOTAL DE 130MM: BASE ELASTICA SBR NEGRA DE 120 MM Y CAPA DE USO EN EPDM DE 10MM</t>
  </si>
  <si>
    <t>SUMINISTRO, TRANSPORTE E INSTALACIÓN DE PAPELERA, EN CONCRETO PULIDO, IGUAL O SIMILAR A: MARCA KÖNKRETUS - REFERENCIA: PAPELERA FLIM. A:0,52 M X H:0,93 M X P:0,76 M. (220 KG/UN) (MU 11)</t>
  </si>
  <si>
    <t>SUMINISTRO DE JUEGO PARA MASCOTAS TIPO TORRE DE ESCALADA, IGUAL O SIMILAR A: MARCA ESTRUCTURAS INFANTILES, REFERENCIA KDP 07. Dimensiones del juego LA: 6,6m, A: 1,05m H: 2,3m (MU 17)</t>
  </si>
  <si>
    <t>SUMINISTRO DE PAPELERA, EN CONCRETO PULIDO, IGUAL O SIMILAR A: MARCA KÖNKRETUS - REFERENCIA: PAPELERA FLIM. A:0,52 M X H:0,93 M X P:0,76 M. (220 KG/UN) (MU 11)</t>
  </si>
  <si>
    <t>I2471</t>
  </si>
  <si>
    <t>I2472</t>
  </si>
  <si>
    <t>I2473</t>
  </si>
  <si>
    <t>I2474</t>
  </si>
  <si>
    <t>I2475</t>
  </si>
  <si>
    <t>I2476</t>
  </si>
  <si>
    <t>I2477</t>
  </si>
  <si>
    <t>I2478</t>
  </si>
  <si>
    <t>I2479</t>
  </si>
  <si>
    <t>I2480</t>
  </si>
  <si>
    <t>I2481</t>
  </si>
  <si>
    <t>I2482</t>
  </si>
  <si>
    <t>PERNO DE ANCLAJE TIPO L ACERO A36 3/4" X 1.0M</t>
  </si>
  <si>
    <t>TUERCA HEXAGONAL DE 3/4" CON ARANDELA DE PRESION HELICOIDAL Y PLASTICA</t>
  </si>
  <si>
    <t>LAMINA H.R. 19.00m 1200X2400 A36</t>
  </si>
  <si>
    <t>LAMINA H.R. 10.00 m 1200X2400 A36</t>
  </si>
  <si>
    <t>021.083</t>
  </si>
  <si>
    <t>Un-Dia</t>
  </si>
  <si>
    <t>ANDAMIO METALICO CERTIFICADO, INCLUYE ESCALERILLA CON BARANDAS Y PLATAFORMAS DE TRABAJO H=2.0M</t>
  </si>
  <si>
    <t>001.091</t>
  </si>
  <si>
    <t>TALA DE ARBOLES MEDIANO PORTE  H= 10 - 15M (INCLUYE RETIRO)</t>
  </si>
  <si>
    <t>001.092</t>
  </si>
  <si>
    <t>TALA DE ARBOLES GRAN PORTE  H &gt; 15M (INCLUYE RETIRO)</t>
  </si>
  <si>
    <t>027.046</t>
  </si>
  <si>
    <t>SUMINISTRO, TRANSPORTE E INSTALACION MUROS DE CONTENCION CONCRETO REFORZADO DE 3000 PSI H&lt;3.0M. NO INCLUYE REFUERZO.</t>
  </si>
  <si>
    <t>032.0103</t>
  </si>
  <si>
    <t>SUMINSTRO DE BALANCIN CABALLO RESORTE REF KDM70 o SIMILAR</t>
  </si>
  <si>
    <t>SUMINISTRO DE PISTA DE AGILITY PARA MASCOTAS REF IDEANDO O SIMILAR</t>
  </si>
  <si>
    <t>SUMINISTRO DE TUNEL RECTO REF PET PARK DE ESTRUCTURAS INFANTILES O SIMILAR</t>
  </si>
  <si>
    <t>SUMINISTRO DE PARQUE INFANTIL REF KDS 07 DE ESTRUCTURAS INFANTILES O SIMILAR o SIMILAR</t>
  </si>
  <si>
    <t>SUMINISTRO DE PARQUE INFANTIL REF PI00 2P DE ESTRUCTURAS INFANTILES O SIMILAR o SIMILAR</t>
  </si>
  <si>
    <t>SUMINISTRO, TRANSPORTE E INSTALACION DE BARANDA METALICA CONFORMADA POR 3 VARILLAS LISAS 5/8" CADA 20 CM SOLDADAS A TUBO AGUAS NEGRAS 2" EN LA PARTE SUPERIOR Y EN LA PARTE INFERIOR A PLATINA DE 1-1/2" X 1/4" PINTURA COLOR OXIDO SEGÚN DISEÑO</t>
  </si>
  <si>
    <t>SUMINISTRO DE TOPE MARIPOSA CON ASPERSOR DE AGUA REF M-A001 DE ESTRUCTURAS INFANTILES O SIMILAR</t>
  </si>
  <si>
    <t>SUMINISTRO DE CIRCUITO DE SALTOS X6 REF KDP 03-6 DE ESTRUCTURAS INFANTILES O SIMILAR</t>
  </si>
  <si>
    <t>034.031</t>
  </si>
  <si>
    <t>034.032</t>
  </si>
  <si>
    <t>SUMINISTRO, TRANSPORTE E INSTALACIÓN DE PISTA DE AGILITY PARA MASCOTAS REF IDEANDO O SIMILAR. INCLUYE TODOS LOS ELEMENTOS PARA SU CORRECTA INSTALACIÓN Y FUNCIONAMIENTO.</t>
  </si>
  <si>
    <t>SUMINISTRO, TRANSPORTE E INSTALACIÓN DE TUNEL RECTO REF PET PARK DE ESTRUCTURAS INFANTILES O SIMILAR. INCLUYE TODOS LOS ELEMENTOS PARA SU CORRECTA INSTALACIÓN Y FUNCIONAMIENTO.</t>
  </si>
  <si>
    <t>SUMINISTRO, TRANSPORTE E INSTALACIÓN DE TOPE MARIPOSA CON ASPERSOR DE AGUA REF M-A001 DE ESTRUCTURAS INFANTILES O SIMILAR. INCLUYE TODOS LOS ELEMENTOS PARA SU CORRECTA INSTALACIÓN Y FUNCIONAMIENTO.</t>
  </si>
  <si>
    <t>SUMINISTRO, TRANSPORTE E INSTALACIÓN DE CIRCUITO DE SALTOS X6 REF KDP 03-6 DE ESTRUCTURAS INFANTILES O SIMILAR. INCLUYE TODOS LOS ELEMENTOS PARA SU CORRECTA INSTALACIÓN Y FUNCIONAMIENTO.</t>
  </si>
  <si>
    <t>SUMINISTRO, TRANSPORTE E INSTALACIÓN DE SOTERRADO DE CARGA TRASERA 3 BUZONES REF CONTENUR O SIMILAR. INCLUYE TODOS LOS ELEMENTOS PARA SU CORRECTA INSTALACIÓN Y FUNCIONAMIENTO.</t>
  </si>
  <si>
    <t>SUMINISTRO, TRANSPORTE E INSTALACIÓN DE SOTERRADO DE CARGA TRASERA 3 BUZONES REF CONTENUR O SIMILAR. INCLUYE ESTRUCTURA METALICA, PLATAFORMA EN CHAPA LAGRIMADA, SISTEMA HIDRAULICO CON MANGUERA Y CARRETE, DADOS DE HORMIGON, BUZONES ESTANDAS, CONTENEDORES DE 1.100 LT, OBRA CIVIL, TRANSPORTE Y DESCARGA</t>
  </si>
  <si>
    <t>AB</t>
  </si>
  <si>
    <t>ANALISIS BÁSICOS</t>
  </si>
  <si>
    <t>CONCRETO MR 40 kg/cm2</t>
  </si>
  <si>
    <t>CONCRETO MR 44 kg/cm2</t>
  </si>
  <si>
    <t>028.093</t>
  </si>
  <si>
    <t>001.093</t>
  </si>
  <si>
    <t>CORTE, REMOCIÓN Y CICATRIZACIÓN DE RAICES MENORES</t>
  </si>
  <si>
    <t>CICATRIZANTE HORMONAL PARA RAICES X 460GR</t>
  </si>
  <si>
    <t>021.084</t>
  </si>
  <si>
    <t>TRITURADO DE 3/4" (Inc. Transporte hasta 39 km)</t>
  </si>
  <si>
    <t>ARENA GRUESA (Inc Transporte hasta 39 km)</t>
  </si>
  <si>
    <t>ARENA DELGADA (Inc Transporte hasta 39 km)</t>
  </si>
  <si>
    <t>I2483</t>
  </si>
  <si>
    <t>032.388</t>
  </si>
  <si>
    <t>TRANSPORTE DE AGREGADOS, ESCOMBROS, SOBRANTES</t>
  </si>
  <si>
    <t>I2484</t>
  </si>
  <si>
    <t>034.033</t>
  </si>
  <si>
    <t>SUMINISTRO, TRANSPORTE E INSTALACIÓN DE TOTEM, EN CONCRETO PULIDO, IGUAL O SIMILAR A: TIPO CALIZO REFERENCIA: MOBILE A LA MEDIDA. A:2,40 M X H:0,50 M X P:0,50 M. (745KG/UN) (MU 14). INCLUYE DADOS DE ANCLAJE, ACERO, PERNOS Y DEMÁS ELEMENTOS PARA SU CORRECTA INSTALACION Y FUNCIONAMIENTO.</t>
  </si>
  <si>
    <t>005.117</t>
  </si>
  <si>
    <t>SUMINISTRO, TRANSPORTE E INSTALACIÓN DE CONCRETO DE 4000 PSI IMPERMEABILIZADO PARA MUROS</t>
  </si>
  <si>
    <t>005.118</t>
  </si>
  <si>
    <t>005.119</t>
  </si>
  <si>
    <t>EQUIPO DE PERFORACION (DRENES Y ANCLAJES)</t>
  </si>
  <si>
    <t>CABLE 1/2" PARA ANCLAJES -  ALTA RESISTENCIA</t>
  </si>
  <si>
    <t>CODINS</t>
  </si>
  <si>
    <t>AB23</t>
  </si>
  <si>
    <t>MORTERO 1:3 Impermeabilizado</t>
  </si>
  <si>
    <t>005.001</t>
  </si>
  <si>
    <t>MALLA ELECTROSOLDADA (CUALQUIER REFERENCIA)</t>
  </si>
  <si>
    <t>SOLDADURA E7018 DE 1/8</t>
  </si>
  <si>
    <t>ESMALTE SINTETICO PINTULUX 3 EN 1 (No requiere anticorrosivo)</t>
  </si>
  <si>
    <t>E135</t>
  </si>
  <si>
    <t>ANDAMIO METALICO CERTIFICADO, INCLUYE ESCALERILLA CON BARANDAS Y PLATAFORMAS DE TRABAJO H=6.0M 1.40X1.40</t>
  </si>
  <si>
    <t>E136</t>
  </si>
  <si>
    <t>ANDAMIO METALICO CERTIFICADO, INCLUYE ESCALERILLA CON BARANDAS Y PLATAFORMAS DE TRABAJO H=6.0M 3.0X3.0</t>
  </si>
  <si>
    <t>SUMINISTRO, TRANSPORTE E INSTALACIÓN DE ANDAMIOS METÁLICOS CERTIFICADOS PARA UNA ALTURA MAYOR A 6.0 MTS. INCLUYE ESCALERILLA CON BARANDAS Y PLATAFORMAS DE TRABAJO.</t>
  </si>
  <si>
    <t>VOLQUETA  6M3 (CARGUE A MANO) - INCLUYE DISPOSICION EN BOTADERO</t>
  </si>
  <si>
    <t>DEMOLICIÓN MECÁNICA DE ESTRUCTURAS DE CONCRETO HIDRÁULICO - INCLUYE CARGUE, TRANSPORTE Y DISPOSICIÓN</t>
  </si>
  <si>
    <t>DEMOLICIÓN DE ANDENES Y SARDINELES EN CONCRETO HIDRÁULICO - INCLUYE CARGUE A MANO, RETIRO Y DISPOSICIÓN EN BOTADERO</t>
  </si>
  <si>
    <t>DESMONTE DE PLAQUETAS PREFRABRICADAS</t>
  </si>
  <si>
    <t>021.085</t>
  </si>
  <si>
    <t>I2485</t>
  </si>
  <si>
    <t>REGLA VIBRATORIA 3 a 5M</t>
  </si>
  <si>
    <t>ANTISOL BLANCO x 20 kg</t>
  </si>
  <si>
    <t>kG</t>
  </si>
  <si>
    <t>AFIRMADO (Incluye transporte)</t>
  </si>
  <si>
    <t>SUSTITUCION CON AFIRMADO COMPACTADO CON CILINDRO</t>
  </si>
  <si>
    <t>E137</t>
  </si>
  <si>
    <t>VIBROMCOMPACTADOR DX-70 (BENITIN)</t>
  </si>
  <si>
    <t>BROCA 1" x 21 DW5819</t>
  </si>
  <si>
    <t>BROCA PLUS 1/2" x 10 x 12 DW00769</t>
  </si>
  <si>
    <t>002.089</t>
  </si>
  <si>
    <t>RETIRO DE MATERIAL SOBRANTE EN VOLQUETA, CARGUE MECANICO, DISPOSICIÓN EN BOTADERO (HASTA 25 KM)</t>
  </si>
  <si>
    <t>RETIRO DE MATERIAL SOBRANTE EN VOLQUETA, CARGUE MANUAL, DISPOSICIÓN EN BOTADERO (HASTA 25 KM)</t>
  </si>
  <si>
    <t xml:space="preserve">SOBREACARREO EN VOLQUETA </t>
  </si>
  <si>
    <t>VOLQUETA SENCILLA 8M3</t>
  </si>
  <si>
    <t>COMPRESOR 1 MARTILLO 1 OPERARIO</t>
  </si>
  <si>
    <t>Minicargador (CAT -D236)(Bobcat S570) con PALA</t>
  </si>
  <si>
    <t>E139</t>
  </si>
  <si>
    <t>E140</t>
  </si>
  <si>
    <t>Minicargador (CAT -D236)(Bobcat S570) con MARTILLO</t>
  </si>
  <si>
    <t>DEMOLICION MECANICA DE PAVIMENTO CONCRETO ASFALTICO. INCLUYE RETIRO Y DISPOSICION EN SITIO AUTORIZADO</t>
  </si>
  <si>
    <t>DEMOLICION MECANICA DE PAVIMENTO EN CONCRETO HIDRAULICO. INCLUYE RETIRO Y DISPOSICION EN SITIO AUTORIZADO</t>
  </si>
  <si>
    <t>DEMOLICION PLACA DE CONTRAPISO HASTA E=0.20 M (INCLUYE RETIRO)</t>
  </si>
  <si>
    <t>021.086</t>
  </si>
  <si>
    <t>SIKA ANTISOL BLANCO</t>
  </si>
  <si>
    <t>SUMINISTRO, TRANSPORTE E INSTALACION SARDINEL CHAFLANADO ANCHO = 20 CM H =  ENTRE  17 Y 24 CM  EN CONCRETO 3000 PSI</t>
  </si>
  <si>
    <t>BLOQUE BASE EN CEMENTO PLAQUETA ABUJARDADA GRIS A=50; B=50; H=7 CM; 42 KG/M2. (Incluye transporte y descargue) - VEHICULAR</t>
  </si>
  <si>
    <t>BLOQUE BASE EN CEMENTO PLAQUETA ABUJARDADA GRIS A=50; B=50; H=6 CM; 42 KG/M2. (Incluye transporte y descargue) - PEATONAL</t>
  </si>
  <si>
    <t>I2486</t>
  </si>
  <si>
    <t>I2487</t>
  </si>
  <si>
    <t>I2489</t>
  </si>
  <si>
    <t>I2490</t>
  </si>
  <si>
    <t xml:space="preserve">SUMINISTRO, TRANSPORTE E INSTALACION BLOQUE BASE EN CEMENTO PLAQUETA ABUJARDADA GRIS 50 X 50 CM PEATONAL </t>
  </si>
  <si>
    <t>SUMINISTRO, TRANSPORTE E INSTALACION BLOQUE BASE EN CEMENTO PLAQUETA ABUJARDADA GRIS 50 X 50 CM VEHICULAR</t>
  </si>
  <si>
    <t>SUMINISTRO, TRANSPORTE E INSTALACION BLOQUE BASE EN CEMENTO PLAQUETA ABUJARDADA COLOR 50 X 50 CM VEHICULAR</t>
  </si>
  <si>
    <t xml:space="preserve">SUMINISTRO, TRANSPORTE E INSTALACION BLOQUE BASE EN CEMENTO PLAQUETA ABUJARDADA COLOR 50 X 50 CM PEATONAL </t>
  </si>
  <si>
    <t>BLOQUE BASE EN CEMENTO PLAQUETA ABUJARDADA COLOR A=50; B=50; H=6 CM; 42 KG/M2 (Inc. Transporte y descargue) - PEATONAL</t>
  </si>
  <si>
    <t>BLOQUE BASE EN CEMENTO PLAQUETA ABUJARDADA COLOR A=50; B=50; H=7 CM; 42 KG/M2 (Inc. Transporte y descargue) - VEHICULAR</t>
  </si>
  <si>
    <t>LOSETA TACTIL GUIA 50X50cm GRIS O COLOR PEATONAL (Inc. Transporte y descargue)</t>
  </si>
  <si>
    <t>PULIDORA DE MANO 9"</t>
  </si>
  <si>
    <t>021.087</t>
  </si>
  <si>
    <t>PROTECTOR DE ARBOL PREFABRICADO 50x50CM (Inc. Transporte y descargue)</t>
  </si>
  <si>
    <t>SUMINISTRO, TRANSPORTE E INSTALACION DE RAMPAS Y BADOS PEATONALES CONCRETO PRODUCIDO EN OBRA 3000 PSI ACABADO:  ESCOBIADO</t>
  </si>
  <si>
    <t>CORTADORA DE CONCRETO PARA PAVIMENTO</t>
  </si>
  <si>
    <t>YUMBOLON 3/8" O SIMILAR</t>
  </si>
  <si>
    <t>TRANSPORTE POR DÍA LABORADO VEHÍCULO AUTOMOTOR TIPO CAMIONETA DE ESTACAS O SIMILAR. INCLUYE CONDUCTOR Y COMBUSTIBLE</t>
  </si>
  <si>
    <t>ALQUILER DE CAMIONETA ESTACAS (Inc. Conductor y combustible)</t>
  </si>
  <si>
    <t>023.001</t>
  </si>
  <si>
    <t>REGULADOR DE TRANSITO (CON DOTACION Y EQUIPOS)</t>
  </si>
  <si>
    <t>ALQUILER DE DELINEADOR PLASTICO ( 8  USOS)</t>
  </si>
  <si>
    <t>ALQUILER DE SEÑAL PREVENTIVA, REGLAMENTARIA E INFORMATIVA</t>
  </si>
  <si>
    <t>SUMINISTRO, TRANSPORTE E INSTALACION VIGA AEREA EN CONCRETO 3000 PSI  .</t>
  </si>
  <si>
    <t>ESMALTE SINTETICO PINTULUX 3 EN 1 -  TIPO PINTUCO REF SEGUN COLOR DISEÑO O SIMILAR</t>
  </si>
  <si>
    <t>ESTUCO PARA INTERIORES - TIPO PINTUCO REF. 17060 O SIMILAR.</t>
  </si>
  <si>
    <t>HIDROFUGO TIPO SILICONITE 10 DE PINTUCO O SIMILAR.</t>
  </si>
  <si>
    <t>INTERVINILO - TIPO PINTUCO REF. 2501 SEGÚN COLOR DISEÑO O SIMILAR</t>
  </si>
  <si>
    <t>KORAZA SOL Y LLUVIA - TIPO PINTUCO REF. 2650 SEGÚN COLOR DISEÑO O SIMILAR</t>
  </si>
  <si>
    <t xml:space="preserve">SUMINISTRO, TRANSPORTE E INSTALACION CORDÓN PARA CONTROL DE AGUAS LLUVIAS CON SUELO CEMENTO </t>
  </si>
  <si>
    <t>001.062</t>
  </si>
  <si>
    <t xml:space="preserve">SUMINISTRO, TRANSPORTE E INSTALACION CORDÓN PARA CONTROL DE AGUAS LLUVIAS CON LADRILLO Y SUELO CEMENTO </t>
  </si>
  <si>
    <t>CONFORMACION MANUAL DE TALUDES EN TIERRA</t>
  </si>
  <si>
    <t>CONFORMACION MANUAL DE TALUDES EN CONGLOMERADO</t>
  </si>
  <si>
    <t>E141</t>
  </si>
  <si>
    <t>MOLINETE PARA EXCAVACIONES (Base, Freno y Manila de 15 m)</t>
  </si>
  <si>
    <t>AMARRA PARA TEJA ETERNIT</t>
  </si>
  <si>
    <t>I2492</t>
  </si>
  <si>
    <t>GANCHO PARA TEJA ETERNIT</t>
  </si>
  <si>
    <t>PINTUTRAFICO PINTURA PLASTICA EN FRIO</t>
  </si>
  <si>
    <t>E142</t>
  </si>
  <si>
    <t>VEHICULO DELINEADOR PARA APLICACIÓN DE PINTURA CON MINIMO 2 BOQUILLAS</t>
  </si>
  <si>
    <t>SUMINISTRO, TRANSPORTE E INSTALACION  DEMARCACION PASOS PEATONALES, LINEAS DE PARE, SIMBOLOS, TEXTOS Y OTRAS, CON PINTURA PLASTICO EN FRIO METODO LLANA</t>
  </si>
  <si>
    <t>E143</t>
  </si>
  <si>
    <t xml:space="preserve">VINILTEX ACRILTEX- TIPO PINTUCO REF. SEGÚN COLOR DISEÑO O SIMILAR. </t>
  </si>
  <si>
    <t>CINTA PAPEL ( 75 M.) X 50MM</t>
  </si>
  <si>
    <t>MASILLA SUPERMASTIC USG X 28 KG</t>
  </si>
  <si>
    <t>PERFIL CANAL BASE 9 - 0.53mm ( 90 MM ) - 2.44 M.</t>
  </si>
  <si>
    <t>PERFIL PARAL BASE 9 CAL 26 - 2.44 M.</t>
  </si>
  <si>
    <t>DILATACION Z 8MM X3.05M</t>
  </si>
  <si>
    <t>I2493</t>
  </si>
  <si>
    <t>I2494</t>
  </si>
  <si>
    <t>i2494</t>
  </si>
  <si>
    <t>I2495</t>
  </si>
  <si>
    <t>LAMINA DE PVC PARA CIELO RASO L=2.90m A=30cm</t>
  </si>
  <si>
    <t>I2496</t>
  </si>
  <si>
    <t>PERFIL VIGUETA CIELO RASO x 2.4m CAL 26</t>
  </si>
  <si>
    <t>i2496</t>
  </si>
  <si>
    <t>ÁNGULO CIELO RASO 20×30 CALIBRE 26 (0.38) X 2.44MT</t>
  </si>
  <si>
    <t>I2497</t>
  </si>
  <si>
    <t>CORNISA PARA CIELO EN PVC (MEDIACAÑA) x 5.95m</t>
  </si>
  <si>
    <t>AB24</t>
  </si>
  <si>
    <t>MORTERO 1:4 Impermeabilizado</t>
  </si>
  <si>
    <t>SIKAFLO0R QUARZ TOP</t>
  </si>
  <si>
    <t>CONCOLOR JUNTA ESTRECHA 5KG</t>
  </si>
  <si>
    <t>PEGACOR ULTRA PLUS</t>
  </si>
  <si>
    <t>SUMINISTRO, TRANSPORTE E INSTALACION GRANITO FUNDIDO EN SITIO (INCLUYE DESTRONQUE, PULIDA Y BRILLADA, DILATACION PVC)</t>
  </si>
  <si>
    <t>CERAMICA PISO ANTIQUE 45X45 TIPO ALFA O SIMILAR. COLOR BLANCO O BEIGE</t>
  </si>
  <si>
    <t>CERAMICA PARED TIPO STONE 45X45 TIPO ALFA O SIMILAR. COLOR BLANCO O CAFÉ.</t>
  </si>
  <si>
    <t>CERAMICA PISO MIKONOS BLANCO 33X33 O SIMILAR</t>
  </si>
  <si>
    <t>SUMINISTRO, TRANSPORTE E INSTALACION CERAMICA PISO INCLUYE MORTERO, CERAMICA HASTA $33.000/M2 (ÍTEM INCOMPLETO)</t>
  </si>
  <si>
    <t>COMBO LAGUNA BALTA BLANCO: SANITARIO, LAVAMANOS SIN PEDESTAL, GRIFERÍA Y ACCESORIOS DE CORONA O SIMILAR.</t>
  </si>
  <si>
    <t>COMBO LAGUNA BALTA BLANCO: SANITARIO, LAVAMANOS CON PEDESTAL, GRIFERÍA Y ACCESORIOS DE CORONA O SIMILAR.</t>
  </si>
  <si>
    <t>SUMINISTRO, TRANSPORTE E INSTALACION COMBO TIPO LAGUNA BALTA BLANCO SIN PEDESTAL CORONA O SIMILAR. (INCLUYE SANITARIO CON TAPA Y TANQUE, LAVAMANOS DE COLGAR CON SIFÓN BOTELLA Y DESAGUE SENCILLO, GRIFERÍA, GRAPAS, ACCESORIOS DE CONEXIÓN E INSTALACIÓN.)</t>
  </si>
  <si>
    <t>SUMINISTRO, TRANSPORTE E INSTALACION COMBO TIPO LAGUNA BALTA BLANCO CON PEDESTAL CORONA O SIMILAR. (INCLUYE SANITARIO CON TAPA Y TANQUE, LAVAMANOS DE PEDESTAL CON SIFÓN BOTELLA Y DESAGUE SENCILLO, GRIFERÍA, GRAPAS, ACCESORIOS DE CONEXIÓN E INSTALACIÓN.)</t>
  </si>
  <si>
    <t>SILICONA TRANSPARENTE ANTIHONGOS SICASIL E</t>
  </si>
  <si>
    <t>SANITARIO LAGUNA BLANCO DE CORONA O SIMILAR (INCLUYE SANITARIO, TAPA, TANQUE, ACCESORIOS DE CONEXIÓN E INSTALACIÓN.)</t>
  </si>
  <si>
    <t>SUMINISTRO, TRANSPORTE E INSTALACION SANITARIO LAGUNA COLOR BLANCO CORONA O SIMILAR. CONJUNTO SANITARIO QUE INCLUYE SANITARIO, TAPA, TANQUE, ACCESORIOS DE CONEXIÓN E INSTALACIÓN.</t>
  </si>
  <si>
    <t>I2499</t>
  </si>
  <si>
    <t>ACOPLE PLASTICO SANITARIO 1/2" x 7/8" X 50CM</t>
  </si>
  <si>
    <t>VALVULA PLASTICA REGULADORA DE 1/2" PARA SANITARIO</t>
  </si>
  <si>
    <t>I2500</t>
  </si>
  <si>
    <t>KIT TAZA BÁLTICA PLUS ENTRADA POSTERIOR CON VÁLVULA PUSH DE EMPOTRAR</t>
  </si>
  <si>
    <t>SUMINISTRO, TRANSPORTE E INSTALACION SANITARIO MONTECARLO ELONGADO BLANCO CORONA O SIMILAR. (CONJUNTO SANITARIO QUE INCLUYE SANITARIO, TAPA, ACCESORIOS DE CONEXIÓN E INSTALACIÓN.)</t>
  </si>
  <si>
    <t>SUMINISTRO, TRANSPORTE E INSTALACION SANITARIO INSTITUCIONAL BAJO CONSUMO ENTRADA POSTERIOR GRIFERIA ANTIVANDALICA. TAZA BÁLTICA CORONA O SIMILAR. CUMPLE MOVILIDAD REDUCIDA</t>
  </si>
  <si>
    <t>SUMINISTRO, TRANSPORTE E INSTALACION DUCHA SENCILLA GALAXIA REF. 50430001 TIPO GRIVAL O SIMILAR. (INCLUYE REGADERA E INSTALACIÓN).</t>
  </si>
  <si>
    <t>SUMINISTRO, TRANSPORTE E INSTALACION DUCHA MEZCLADORA CROMADA 8" GALAXIA  SIN SALIDA BAÑERA REF. 50400001 TIPO GRIVAL O SIMILAR. (INCLUYE ACCESORIOS E INSTALACIÓN).</t>
  </si>
  <si>
    <t>SUMINISTRO, TRANSPORTE E INSTALACION ORINAL TIPO GOTTA BAJO CONSUMO 0,5 LPF SIFON OCULTO , COLOR BLANCO TIPO PUSH ANTIVANDALICO MARCA CORONA.</t>
  </si>
  <si>
    <t>SUMINISTRO, TRANSPORTE E INSTALACION LAVAMANOS NOVARA DE SOBREPONER (INCLUYE DESAGÜE AUTOMATICO, SIFÓN BOTELLA, GRAPAS 2 UND, ACOPLE).</t>
  </si>
  <si>
    <t>SUMINISTRO, TRANSPORTE E INSTALACION LAVAMANOS SPACE TIPO PUSH COLOR BLANCO CORONA  O SIMILAR. (INCLUYE DESAGÜE AUTOMATICO, SIFÓN BOTELLA, GRAPAS 2 UND, ACOPLE).</t>
  </si>
  <si>
    <t xml:space="preserve">SUMINISTRO, TRANSPORTE E INSTALACION LAVAMANOS SOBREPONER LINEA MANANTIAL DUO COLOR BLANCO REF. 07411100K TIPO CORONA O SIMILAR (INCLUYE SIFON BOTELLA, DESAGUE SENCILLO Y ACCESORIOS DE CONEXIÓN E INSTALACION) A TODO COSTO </t>
  </si>
  <si>
    <t>SUMINISTRO, TRANSPORTE E INSTALACION DUCHA ANTIVANDÁLICA CON REGADERA TUBULAR REF: 754000001 CORONA O SIMILAR</t>
  </si>
  <si>
    <t>SUMINISTRO, TRANSPORTE E INSTALACION LAVAMANOS AQUAJET FRENTE CONCAVO (INCLUYE GRIFERIA TIO PUSH, DESAGÜE AUTOMATICO, SIFÓN BOTELLA, GRAPAS 2 UND, ACOPLE).</t>
  </si>
  <si>
    <t>SANITARIO TIPO ERIE  DE COLGAR BAJO CONSUMO TIPO PUSH ANTIVANDÁLICO COLOR BLANCO, COLGADO AL MURO CON SIFÓN OCULTO CORONA O SIMILAR, CORONA O SIMILAR. INCLUYE GRIFERIA PUSH</t>
  </si>
  <si>
    <t>KIT SANITARIO PARA DISCAPACITADO ELONGADO SIN ASIENTO COLOR BLANCO DE CONEXIÓN POR ENCIMA LINEA ADRIATICA DE CORONA. CON FLUXÓMETRO DE PALANCA</t>
  </si>
  <si>
    <t>SUMINISTRO, TRANSPORTE E INSTALACION SANITARIO PARA DISCAPACITADO ELONGADO COLOR BLANCO LINEA ADRIÁTICA TIPO CORONA O SIMILAR DE CONEXIÓN POR ENCIMA REF. 21 AA 1318 CON VÁLVULA ANTIVANDÁLICA DE DESCARGA CON PALANCA PARA MINUSVALIDO + ESCUDO ANTIVANDÁLICO</t>
  </si>
  <si>
    <t>SUMINISTRO, TRANSPORTE E INSTALACION ORINAL MEDIANO DE COLGAR EN PORCELANA COLOR BLANCO TIPO CORONA O SIMILAR CON VÁLVULA ANTIVÁNDALICA DE EMPOTRAR</t>
  </si>
  <si>
    <t>KIT ORINAL MEDIANO CON VÁLVULA PUSH DE EMPOTRAR CORONA O SIMILAR</t>
  </si>
  <si>
    <t>SUMINISTRO, TRANSPORTE E INSTALACION LAVAMANOS SOBREPONER LINEA STILO COLOR BLANCO TIPO CORONA REF. 072591001 O SIMILAR (INCLUYE CONJUNTO GRIFERIA  DESAGÜE AUTOMATICO, SIFÓN BOTELLA, ACOPLE).</t>
  </si>
  <si>
    <t>GRIFERIA PARA LAVAMANOS TEMPORIZADOR INCLINADA SENSI DACQUA</t>
  </si>
  <si>
    <t>SUMINISTRO, TRANSPORTE E INSTALACION LAVAMANOS SOBREPONER LINEA MARSELLA COLOR BLANCO CORONA O SIMILAR. (INCLUYE GRIFERIA, DESAGÜE AUTOMATICO, SIFÓN BOTELLA, ACOPLE).</t>
  </si>
  <si>
    <t>SUMINISTRO, TRANSPORTE E INSTALACION GRIFERIA MEZCLADOR LAVAMANOS 8" TIPO GRIVAL O SIMILAR. (INCLUYE DESAGUE, SIFÓN, GRAPAS E INSTALACIÓN).</t>
  </si>
  <si>
    <t>I2501</t>
  </si>
  <si>
    <t>GRIFERIA LAVAMANOS MEZCLADOR 8" TOSCANA DE PALANCA</t>
  </si>
  <si>
    <t>LUMINARIA REFLECTOR LED 10W 3000K</t>
  </si>
  <si>
    <t>MALLA ESLABONADA CAL. 10.5mm x 2-1/4"</t>
  </si>
  <si>
    <t>032.389</t>
  </si>
  <si>
    <t>032.390</t>
  </si>
  <si>
    <t>032.391</t>
  </si>
  <si>
    <t>032.392</t>
  </si>
  <si>
    <t>032.393</t>
  </si>
  <si>
    <t>RECARGO DE OFICIAL EN DIA DOMNIICAL Y FESTIVO</t>
  </si>
  <si>
    <t>RECARGO DE AYUDANTE EN DIA DOMNIICAL Y FESTIVO</t>
  </si>
  <si>
    <t>RECARGO DE OFICIAL EN JORNADA NOCTURNA</t>
  </si>
  <si>
    <t>FRESADO PAVIMENTO ASFÁLTICO, INCLUYE CARGUE MECÁNICO Y RETIRO HASTA 15KM</t>
  </si>
  <si>
    <t>E144</t>
  </si>
  <si>
    <t>FRESADORA DE PAVIMENTO</t>
  </si>
  <si>
    <t>EQUIPO DE PINTURA (COMPRESOR)</t>
  </si>
  <si>
    <t>035.001</t>
  </si>
  <si>
    <t>035.002</t>
  </si>
  <si>
    <t>035.003</t>
  </si>
  <si>
    <t>035.004</t>
  </si>
  <si>
    <t>035.005</t>
  </si>
  <si>
    <t>035.006</t>
  </si>
  <si>
    <t>035.007</t>
  </si>
  <si>
    <t>035.008</t>
  </si>
  <si>
    <t>035.009</t>
  </si>
  <si>
    <t>035.010</t>
  </si>
  <si>
    <t>035.011</t>
  </si>
  <si>
    <t>035.012</t>
  </si>
  <si>
    <t>035.013</t>
  </si>
  <si>
    <t>035.014</t>
  </si>
  <si>
    <t>035.015</t>
  </si>
  <si>
    <t>035.016</t>
  </si>
  <si>
    <t>035.017</t>
  </si>
  <si>
    <t>035.018</t>
  </si>
  <si>
    <t>035.019</t>
  </si>
  <si>
    <t>035.020</t>
  </si>
  <si>
    <t>035.021</t>
  </si>
  <si>
    <t>035.022</t>
  </si>
  <si>
    <t>035.023</t>
  </si>
  <si>
    <t>035.024</t>
  </si>
  <si>
    <t>035.025</t>
  </si>
  <si>
    <t>035.026</t>
  </si>
  <si>
    <t>035.027</t>
  </si>
  <si>
    <t>035.028</t>
  </si>
  <si>
    <t>035.029</t>
  </si>
  <si>
    <t>035.030</t>
  </si>
  <si>
    <t>035.031</t>
  </si>
  <si>
    <t>035.032</t>
  </si>
  <si>
    <t>035.033</t>
  </si>
  <si>
    <t>035.034</t>
  </si>
  <si>
    <t>035.035</t>
  </si>
  <si>
    <t>035.036</t>
  </si>
  <si>
    <t>035.037</t>
  </si>
  <si>
    <t>035.038</t>
  </si>
  <si>
    <t>035.039</t>
  </si>
  <si>
    <t>035.040</t>
  </si>
  <si>
    <t>035.041</t>
  </si>
  <si>
    <t>035.042</t>
  </si>
  <si>
    <t>035.043</t>
  </si>
  <si>
    <t>035.044</t>
  </si>
  <si>
    <t>035.045</t>
  </si>
  <si>
    <t>035.046</t>
  </si>
  <si>
    <t>035.047</t>
  </si>
  <si>
    <t>035.048</t>
  </si>
  <si>
    <t>035.049</t>
  </si>
  <si>
    <t>035.050</t>
  </si>
  <si>
    <t>035.051</t>
  </si>
  <si>
    <t>035.052</t>
  </si>
  <si>
    <t>035.053</t>
  </si>
  <si>
    <t>035.054</t>
  </si>
  <si>
    <t>035.055</t>
  </si>
  <si>
    <t>035.056</t>
  </si>
  <si>
    <t>035.057</t>
  </si>
  <si>
    <t>035.058</t>
  </si>
  <si>
    <t>035.059</t>
  </si>
  <si>
    <t>035.060</t>
  </si>
  <si>
    <t>035.061</t>
  </si>
  <si>
    <t>035.062</t>
  </si>
  <si>
    <t>035.063</t>
  </si>
  <si>
    <t>035.064</t>
  </si>
  <si>
    <t>035.065</t>
  </si>
  <si>
    <t>035.066</t>
  </si>
  <si>
    <t>035.067</t>
  </si>
  <si>
    <t>035.068</t>
  </si>
  <si>
    <t>035.069</t>
  </si>
  <si>
    <t>035.070</t>
  </si>
  <si>
    <t>035.071</t>
  </si>
  <si>
    <t>035.072</t>
  </si>
  <si>
    <t>035.073</t>
  </si>
  <si>
    <t>035.074</t>
  </si>
  <si>
    <t>035.075</t>
  </si>
  <si>
    <t>JUAN XXIII</t>
  </si>
  <si>
    <t xml:space="preserve">SUMINISTRO, TRANSPORTE E INSTALACION BAJANTE AGUAS LLUVIAS  EN TUBERIA PVC SANITARIA  4"   (INCLUYE CODO, UNION Y ACCESORIOS DE FIJACION) INCLUYE PLATAFORMA PARA TRABAJO SEGURO EN ALTURAS </t>
  </si>
  <si>
    <t xml:space="preserve">SUMINISTRO, TRANSPORTE E INSTALACIÓN CERRAMIENTO DE VANOS PARA VENTANAS DE FACHADAS </t>
  </si>
  <si>
    <t>035</t>
  </si>
  <si>
    <t>N001</t>
  </si>
  <si>
    <t>NI001</t>
  </si>
  <si>
    <t>NI002</t>
  </si>
  <si>
    <t>NI003</t>
  </si>
  <si>
    <t>NI004</t>
  </si>
  <si>
    <t>NI005</t>
  </si>
  <si>
    <t>NI006</t>
  </si>
  <si>
    <t>NI007</t>
  </si>
  <si>
    <t>NI008</t>
  </si>
  <si>
    <t>NI009</t>
  </si>
  <si>
    <t>NI010</t>
  </si>
  <si>
    <t>NI011</t>
  </si>
  <si>
    <t>NI012</t>
  </si>
  <si>
    <t>NI013</t>
  </si>
  <si>
    <t>NI014</t>
  </si>
  <si>
    <t>NI015</t>
  </si>
  <si>
    <t>NI016</t>
  </si>
  <si>
    <t>NI017</t>
  </si>
  <si>
    <t>NI018</t>
  </si>
  <si>
    <t>NI019</t>
  </si>
  <si>
    <t>NI020</t>
  </si>
  <si>
    <t>NI021</t>
  </si>
  <si>
    <t>NI022</t>
  </si>
  <si>
    <t>NI023</t>
  </si>
  <si>
    <t>NI024</t>
  </si>
  <si>
    <t>NI025</t>
  </si>
  <si>
    <t>i1683</t>
  </si>
  <si>
    <t>NI026</t>
  </si>
  <si>
    <t>N002</t>
  </si>
  <si>
    <t>N003</t>
  </si>
  <si>
    <t>NI027</t>
  </si>
  <si>
    <t>NI028</t>
  </si>
  <si>
    <t>NI029</t>
  </si>
  <si>
    <t>NI030</t>
  </si>
  <si>
    <t>NI031</t>
  </si>
  <si>
    <t>NI032</t>
  </si>
  <si>
    <t>NI033</t>
  </si>
  <si>
    <t>NI034</t>
  </si>
  <si>
    <t>NI035</t>
  </si>
  <si>
    <t>NI036</t>
  </si>
  <si>
    <t>NI037</t>
  </si>
  <si>
    <t>NI038</t>
  </si>
  <si>
    <t>NI039</t>
  </si>
  <si>
    <t>NI040</t>
  </si>
  <si>
    <t>NI041</t>
  </si>
  <si>
    <t>NI042</t>
  </si>
  <si>
    <t>NI043</t>
  </si>
  <si>
    <t>NI044</t>
  </si>
  <si>
    <t>NI045</t>
  </si>
  <si>
    <t>NI046</t>
  </si>
  <si>
    <t>NI047</t>
  </si>
  <si>
    <t>NI048</t>
  </si>
  <si>
    <t>NI049</t>
  </si>
  <si>
    <t>NI050</t>
  </si>
  <si>
    <t>NI051</t>
  </si>
  <si>
    <t>NI052</t>
  </si>
  <si>
    <t>NI053</t>
  </si>
  <si>
    <t>NI054</t>
  </si>
  <si>
    <t>NI055</t>
  </si>
  <si>
    <t>035.076</t>
  </si>
  <si>
    <t>N004</t>
  </si>
  <si>
    <t>035.077</t>
  </si>
  <si>
    <t xml:space="preserve">MADERA ESTRUCTURAL CHANUL O SIMILAR </t>
  </si>
  <si>
    <t xml:space="preserve">INSECTICIDA INMUNIZANTE DE MADERA COMEFIN PLUS </t>
  </si>
  <si>
    <t>galon</t>
  </si>
  <si>
    <t xml:space="preserve">IGOL DENSO </t>
  </si>
  <si>
    <t>VARILLA ROSCADA DE 3/8"</t>
  </si>
  <si>
    <t>TUERCA DE 3/8"</t>
  </si>
  <si>
    <t>ARANDELA DE 3/8"</t>
  </si>
  <si>
    <t>BROCA 1/2"</t>
  </si>
  <si>
    <t>ESTRIBO EN LAMINA GALVANIZADA CALIBRE 14  PARA SOPORTAR UNIONES EN ESTRUCTURA DE MURO EN BARAQUE SEGÚN DETALLE</t>
  </si>
  <si>
    <t>CLAVO DE ACERO ESTRIADO VERTICAL 2"</t>
  </si>
  <si>
    <t>lb</t>
  </si>
  <si>
    <t>Esterilla de guadua inmunizada  por inmersion limpia a una cara 4m X 0,25-0,4 m</t>
  </si>
  <si>
    <t>Guadua limpia, inmunizada por inmersion arquitectonica de 6 m</t>
  </si>
  <si>
    <t xml:space="preserve">ACRONAL 50% SOLIDOS </t>
  </si>
  <si>
    <t xml:space="preserve">MOLDURA SIMPLE TIPO FLANCHE EN LAMINA CALIBRE 22 DOBLADA CON CORTAGOTERAS ANCHO DE HASTA 55 CM </t>
  </si>
  <si>
    <t>TORNILLO MADERA AVELLANADO IRIZADO 8X1 1/4"</t>
  </si>
  <si>
    <t>sello de poliuretano sikarod o similar 1/4"</t>
  </si>
  <si>
    <t xml:space="preserve">PINTURA  ESMALTE ALQUIDICO TIPO PINTULUX 3 EN 1 - O SIMILAR  COLOR SEGÚN DISEÑO </t>
  </si>
  <si>
    <t>ANGULO EN LAMINA GALVANIZADA CALIBRE 22 DE 0,06M</t>
  </si>
  <si>
    <t>Moldura figurada en lamina galvanizada cal 22 d=0,7</t>
  </si>
  <si>
    <t xml:space="preserve">LIJA DE AGUA 150 </t>
  </si>
  <si>
    <t>SELLADOR ACRILICO SELLOMAX ANTIALCALINO</t>
  </si>
  <si>
    <t xml:space="preserve">MADERA CHOIBA O SIMILAR </t>
  </si>
  <si>
    <t>PROFILAN COLOR PLUS BARNIZ FUNGICIDA</t>
  </si>
  <si>
    <t>litro</t>
  </si>
  <si>
    <t>LAMINA GALVANIZADA CAL. 0.75 mm 1220X2440 mm DOBLADA CON CORTAGOTERA D= 1,15 M</t>
  </si>
  <si>
    <t>TORNILLO TIRAFONDO 5''</t>
  </si>
  <si>
    <t>lámina galvanizada micro perforada cal 20 ancho 10 -long hasta 40 cm</t>
  </si>
  <si>
    <t>Soldadura Electrodo 7018 x 1/8 West Arco O SIMILAR</t>
  </si>
  <si>
    <t>PUNTILLA SIN CABEZA 2'' CAJA POR 400GR</t>
  </si>
  <si>
    <t>LACA BRILLANTE PARA PISO BICOMPONENTE LACA RENANIA</t>
  </si>
  <si>
    <t>Pegante para madera pl285 Adherencia Pisos Madera</t>
  </si>
  <si>
    <t>ALAMBRE GALVANIZADO CALIBRE 14</t>
  </si>
  <si>
    <t>ALAMBRE GALVANIZADO CALIBRE 18</t>
  </si>
  <si>
    <t>TEJA PERFIL 7 No 10 en fibrocemento</t>
  </si>
  <si>
    <t>CABUYA DE FIQUE ROLLO X 45 M</t>
  </si>
  <si>
    <t xml:space="preserve">VARILLA ROSCADA DE 3/4'' X 3ML GALVANIZADA </t>
  </si>
  <si>
    <t>TUERCA 3/4'' GALVANIZADA EN CALIENTE</t>
  </si>
  <si>
    <t xml:space="preserve">ARANDELA DE 3/4'' GALVANIZADA EN CALIENTE </t>
  </si>
  <si>
    <t>BROCA RAPIDA P/MADERA SANCO 7/8 X 8 PULGADAS</t>
  </si>
  <si>
    <t>Tirafondo Hexagonal Galvanizado 1/4 X 3-1/2"</t>
  </si>
  <si>
    <t>malla microperforada en lamina galvanizada cal 20 ancho 10 cm  y long hasta 40 cm doblada para fijacion entre canes</t>
  </si>
  <si>
    <t xml:space="preserve">malla vena .60 x 2m calibre 34 </t>
  </si>
  <si>
    <t>Manto P4 Pro 4 mm</t>
  </si>
  <si>
    <t xml:space="preserve">GANCHO PARA CANALES EN PLATINA DE 3/16 FIJADO A CAN DE ALERO CON TORNILLO AUTOPERFORANTE </t>
  </si>
  <si>
    <t>Varilla Roscada 1/4</t>
  </si>
  <si>
    <t>Varilla Lisa 3/4 de pulgada</t>
  </si>
  <si>
    <t>HONORARIO PARA VISTA ASESOR FITOSANITARIO</t>
  </si>
  <si>
    <t>dia</t>
  </si>
  <si>
    <t>INFORME SOBRE VISITA</t>
  </si>
  <si>
    <t>VIATICOS DE HOSPEDAJE Y ALIMENTACION</t>
  </si>
  <si>
    <t>TRANSPORTES AEREOS</t>
  </si>
  <si>
    <t>trayecto</t>
  </si>
  <si>
    <t>Servicio de vigilancia sin arma 24 horas permanentes (incluye sabados, domingos y festivos) 6:00am a 6:00am</t>
  </si>
  <si>
    <t xml:space="preserve">Servicio de vigilancia privada sin arma, de lunes a viernes 12 horas mixtas (18:00 horas a 06:00 horas) sabados, domingos y festivos 24 horas </t>
  </si>
  <si>
    <t xml:space="preserve">Sika Waterbar/Cinta PVC O-22 Sellar E Impermeabilizar Juntas En Tanques </t>
  </si>
  <si>
    <t>TAPA CON MARCO HERMETICA EN PLASTICO POLIPROPILENO CON ORIGINAL DE ALTO IMPACTO. DIMENSIONES INTERNAS 0.80 X 0.80 CM Y EXTERNAS 0.94 X 0.94 CM- INCLUYE TAPA CON MARCO, NEOPRENO, TORNILLO HEXAGONAL, COPA Y RACHE, MANIJAS IYECTADAS PLASTICAS)</t>
  </si>
  <si>
    <t>ESCALERA TIPO GATO EN POLIPROPILENO DE ALTO IMPACTO, 0.71 ANCHO X 0.25 FONDO Y 2.80 MT DE ALTURA - COLOR POR DEFINIR</t>
  </si>
  <si>
    <t xml:space="preserve">ALQUILER DE SIERRA CIRCULAR </t>
  </si>
  <si>
    <t>ALQUILER DE PULIDORA DE PISOS INCLUYE OPERARIO</t>
  </si>
  <si>
    <t>Clavadora Apuntilladora Neumática para 100 Puntillas Ranger</t>
  </si>
  <si>
    <t>LIJADORA ORBITAL DE 1/4</t>
  </si>
  <si>
    <t>SUMINISTRO, TRANSPORTE E INSTALACION CERAMICA PARED POMPEI TIPO ALFA O SIMILAR. COLOR CORAL O SHELL SEGÚN DISEÑO (INCLUYE BOQUILLA COLOR Y WIN.)</t>
  </si>
  <si>
    <t>SUMINISTRO, TRANSPORTE E INSTALACION CERAMICA PARED ANTIQUE 15X15 CM ANCHO &lt; 0,50. TIPO ALFA O SIMILAR. COLOR BEIGE O BLANCO SEGÚN DISEÑO (INCLUYE BOQUILLA COLOR Y WIN.)</t>
  </si>
  <si>
    <t>SUMINISTRO, TRANSPORTE E INSTALACION CERAMICA PARED STONE TIPO ALFA O SIMILAR. COLOR BLANCO O CAFÉ SEGÚN DISEÑO (INCLUYE BOQUILLA COLOR Y WIN.)</t>
  </si>
  <si>
    <t>SUMINISTRO, TRANSPORTE E INSTALACION CERAMICA PARED FERRARA 20.3X30.5 CM. TIPO ALFA O SIMILAR. COLOR BLANCO INSTALADO A 90° (INCLUYE BOQUILLA COLOR Y WIN)</t>
  </si>
  <si>
    <t>DESMOLDANTE SIKA SEPAROL O MAPEI</t>
  </si>
  <si>
    <t>I2502</t>
  </si>
  <si>
    <t>ALAMBRE GALVANIZADO CAL 14</t>
  </si>
  <si>
    <t>BASE GRANULAR (Incluye transporte hasta 39 Km)</t>
  </si>
  <si>
    <t>SUB BASE GRANULAR (Incluye transporte hasta 39 km)</t>
  </si>
  <si>
    <t>C49</t>
  </si>
  <si>
    <t>AYUDANTE DE OBRA</t>
  </si>
  <si>
    <t>SUMINISTRO, TRANSPORTE E INSTALACION BASE COMPACTADA CON CILINDRO</t>
  </si>
  <si>
    <t>SUMINISTRO, TRANSPORTE E INSTALACION BASE COMPACTADA CON RANA</t>
  </si>
  <si>
    <t>SUMINISTRO, TRANSPORTE E INSTALACION SUB BASE COMPACTADA CON CILINDRO</t>
  </si>
  <si>
    <t>SUMINISTRO, TRANSPORTE E INSTALACION  BASE GRANULAR  COMPACTADA CON RANA</t>
  </si>
  <si>
    <t>Oficina y/o campamento (Incluye Equipo de Oficina, Escritorio, pc, impresora, sillas, papeleria, consumo servicios publicos etc)</t>
  </si>
  <si>
    <t>GL</t>
  </si>
  <si>
    <t>VALLAS Y SEÑALIZACION</t>
  </si>
  <si>
    <t>Profesional ambiental</t>
  </si>
  <si>
    <t>SUMINISTRO, TRANSPORTE E INSTALACION IMPRIMACION CON EMULSION ASFALTICA</t>
  </si>
  <si>
    <t>TUBO ALCANTARILLADO NOVAFORT PVC 24"</t>
  </si>
  <si>
    <t>TUBO ALCANTARILLADO NOVAFORT PVC 27"</t>
  </si>
  <si>
    <t>TUBO ALCANTARILLADO NOVAFORT PVC 30"</t>
  </si>
  <si>
    <t>TUBO ALCANTARILLADO NOVAFORT PVC 33"</t>
  </si>
  <si>
    <t>TUBO ALCANTARILLADO NOVAFORT PVC 36"</t>
  </si>
  <si>
    <t>TUBO DRENAJE  CORRUGADA PVC 100 MM ( 4") SIN FILTRO</t>
  </si>
  <si>
    <t>TUBO DRENAJE  CORRUGADA PVC 160 MM ( 6") SIN FILTRO</t>
  </si>
  <si>
    <t>AVISOS DE SEÑALIZACION TEMPORAL PARA IMPLEMENTACIÓN DE PMT</t>
  </si>
  <si>
    <t>SUMINISTRO DE TACHONES 40X15X8CM</t>
  </si>
  <si>
    <t>I2504</t>
  </si>
  <si>
    <t>CHAZO EXPANSIVO DE 3/8" x 4-1/2"</t>
  </si>
  <si>
    <t>001.094</t>
  </si>
  <si>
    <t>SOBREACARREO EN VEHICULO AUTOMOTOR HASTA 5 KM</t>
  </si>
  <si>
    <t>TUBO CPVC 1/2"</t>
  </si>
  <si>
    <t>TUBO CPVC 3/4"</t>
  </si>
  <si>
    <t>TUBO UNION MECANICA RDE 21 PVC  10" 200 PSI</t>
  </si>
  <si>
    <t>TUBO UNION MECANICA RDE 21 PVC  4" 200 PSI</t>
  </si>
  <si>
    <t>TUBO UNION MECANICA RDE 21 PVC  6" 200 PSI</t>
  </si>
  <si>
    <t>E145</t>
  </si>
  <si>
    <t>ANDAMIO METALICO (INCLUYE ESCALERILLAS Y TELERAS)</t>
  </si>
  <si>
    <t>I2505</t>
  </si>
  <si>
    <t>CUÑAS PARA ANCLAJES ACTIVOC</t>
  </si>
  <si>
    <t>I2506</t>
  </si>
  <si>
    <t>PROTECTOR DE POLIETILENO 1/2" PARA ANCLAJES</t>
  </si>
  <si>
    <t>MANGUERA POLIETILENO DE 3"</t>
  </si>
  <si>
    <t>I2507</t>
  </si>
  <si>
    <t>POPORAS PARA ANCLAJES</t>
  </si>
  <si>
    <t>023.067</t>
  </si>
  <si>
    <t>I2508</t>
  </si>
  <si>
    <t>GEOMALLA BIAXIAL REF. 140 RESISTENCIA 800KN/M</t>
  </si>
  <si>
    <t>023.068</t>
  </si>
  <si>
    <t>023.069</t>
  </si>
  <si>
    <t>DESMONTE Y REINSTALACIÓN DE BARRERA PREFABRICADA EN CONCRETO PARA SEPARADOR</t>
  </si>
  <si>
    <t>I2509</t>
  </si>
  <si>
    <t>BORDILLO SEPARADOR PREFABRICADO EN CONCRETO DE 100x60cm</t>
  </si>
  <si>
    <t>SUMINISTRO, TRANSPORTE E INSTALACION PASAMANOS EN TUBERÍA NEGRA DE 2". DOS HILOS H= 1.00 M. PARALES VERTICALES CADA 1.20 METROS. INCLUYE ACCESORIOS DE INSTALACIÓN, EQUIPO DE SOLDADURA, ANCLAJE, PINTURA CON ESMALTE PINTULUX O SIMILAR Y WASH PRIMER. SIN RELLENO</t>
  </si>
  <si>
    <t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t>
  </si>
  <si>
    <t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</si>
  <si>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t>
  </si>
  <si>
    <t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</si>
  <si>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</si>
  <si>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</si>
  <si>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t>
  </si>
  <si>
    <t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</si>
  <si>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t>
  </si>
  <si>
    <t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</si>
  <si>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</si>
  <si>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</si>
  <si>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t>
  </si>
  <si>
    <t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t>
  </si>
  <si>
    <t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</si>
  <si>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t>
  </si>
  <si>
    <t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</si>
  <si>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</si>
  <si>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</si>
  <si>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t>
  </si>
  <si>
    <t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t>
  </si>
  <si>
    <t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t>
  </si>
  <si>
    <t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t>
  </si>
  <si>
    <t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</si>
  <si>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</si>
  <si>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t>
  </si>
  <si>
    <t xml:space="preserve">SUMINISTRO E INSTALACIÓN DE MOLDURA FIGURADA EN LÁMINA GALVANIZADA CAL 22 , PARA PROTECCIÓN NUDO DE ENTREPISO EN MUROS DE FACHADA D=0,7 M -  INCLUYE PINTURA DE ACABADO TIPO 3 EN 1 COLOR SEGÚN DISEÑO DE FACHADA(INCLUYE CIMBRADO Y NIVELACIÓN) </t>
  </si>
  <si>
    <t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</si>
  <si>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SUMINSTRO Y APLICACÓN DE PINTURA PARA EXTERIORES TIPO KORAZA, INCLUYE SELLO DE REVOQUE CON SELLOMAX, INCLUYE FILOS Y DILATACIONES Y TODOS LOS ELEMENTOS Y ACCESORIOS NECESARIOS PARA SU CORRECTA INSTALACION.</t>
  </si>
  <si>
    <t>SUMINSTRO Y APLICACÓN DE PINTURA EN ACRILTEX PARA MUROS INTERIORES, INCLUYE TODOS LOS ELEMENTOS Y ACCESORIOS NECESARIOS PARA SU CORRECTA INSTALACIÓN.</t>
  </si>
  <si>
    <t>DILATACIÓN Y TRATAMIENTO DE JUNTAS EN PAÑETE EXTERIOR (INCLUYE REPLANTEO, CORTE CON PULIDORA 5MM Y APLICACIÓN DE SELLADOR ELÁSTICO CON PISTOLA)</t>
  </si>
  <si>
    <t xml:space="preserve">SUMINISTRO E INSTALACIÓN DE UNIDAD DE VIGAS DE ENTREPISO DE DOBLE CONFORMACIÓN DE HASTA 7 METROS DE LONGITUD, EMPLEANDO MADERAS ESTRUCTURALES CHANUL SECCIÓN 0,20X0,05 EMPACHADAS POR MEDIO DE PERNOS EN VARILLA ROSCADA DE 3/8". INCLUYE INMUNIZACIÓN DE LA MADERA </t>
  </si>
  <si>
    <t xml:space="preserve">SUMINISTRO E INSTALACIÓN DE VIGAS DE ENTREPISO DE CORREDORES DE HASTA 3 METROS DE LONGITUD EMPLEANDO MADERA ESTRUCTURAL CHANUL SECCIÓN 0,10X0,05. INCLUYE INMUNIZACIÓN DE LA MADERA </t>
  </si>
  <si>
    <t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t>
  </si>
  <si>
    <t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t>
  </si>
  <si>
    <t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t>
  </si>
  <si>
    <t>SUMINISTRO E INSTALACIÓN DE PLATINAS DE ARRIOSTRAMIENTO PARA ENTREPISO, (CUADRALES) EN PLATINA DE 4 1/4"  LONG HASTA 3 M; INCLUYE ANTICORROSIVO, ESMALTE Y TODOS LOS ELEMENTOS Y ACCESORIOS NECESARIOS PARA SU CORRECTA INSTALACION.</t>
  </si>
  <si>
    <t>REJILLA DE VENTILACIÓN FACHADA NORTE, A NIVEL DE ENTREPISO. - LÁMINA GALVANIZADA MICRO PERFORADA CAL 20 ANCHO 10 -LONG HASTA 40 CM</t>
  </si>
  <si>
    <t>SUMINISTRO, TRANSPORTE E INSTALACION PLACA EN CONCRETO 3000 PSI SOBRE STEEL DECK  LAMINA 2" CALIBRE 22, ESPESOR DE 0,12M.  INCLUYE MALLA ELECTROSODADA 15 X15 X 6 MM CONECTORES Y TODOS LOS ELEMENTOS NECESARIOS PARA SU CORRECTA INSTALACION</t>
  </si>
  <si>
    <t>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</si>
  <si>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</si>
  <si>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PISO EN CONCRETO DE 3000 PSI E= 0,08 AFINADO Y DILATADO REFORZADO CON MALLA DE 4MM,  INCLUYE TODOS LOS ELEMENTOS Y ACCESORIOS NECESARIOS PARA SU CORRECTA INSTALACION.</t>
  </si>
  <si>
    <t>SUMINISTRO E INSTALACIÓN DE PLATINAS DE ARRIOSTRAMIENTO PARA CUBIERTA (ARAÑAS ENTRE CERCHAS) EN PLATINA DE 3¨ 1/4" L=0,5 M ; INCLUYE ANTICORROSIVO, ESMALTE Y TODOS LOS ELEMENTOS Y ACCESORIOS NECESARIOS PARA SU CORRECTA INSTALACION.</t>
  </si>
  <si>
    <t>SUMINISTRO E INSTALACIÓN DE PLATINAS DE ARRIOSTRAMIENTO PARA CUBIERTA (CONEXIONES A CORREAS) EN PLATINA DE 3 1/8" L= 0,35 M; INCLUYE ANTICORROSIVO, ESMALTE Y TODOS LOS ELEMENTOS Y ACCESORIOS NECESARIOS PARA SU CORRECTA INSTALACION.</t>
  </si>
  <si>
    <t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t>
  </si>
  <si>
    <t>SUMINISTRO E INSTALACIÓN DE PLATINAS DE CONEXIÓN EN CUMBRERA LIMATESA EN PLATINA DE 4 1/4"  ; INCLUYE ANTICORROSIVO, ESMALTE PERFORACIONES Y PERNOS EN 3/8", TUERCAS ARANDELAS Y TODOS LOS ELEMENTOS Y ACCESORIOS NECESARIOS PARA SU CORRECTA INSTALACION.</t>
  </si>
  <si>
    <t>REINSTALACIÓN DE TEJA DE BARRO DESMONTADA DE LA EDIFICACIÓN INCLUYE ALAMBRE DE FIJACIÓN Y TODOS LOS ELEMENTOS NECESARIOS PARA SU CORRECTA INSTALACIÓN</t>
  </si>
  <si>
    <t>SUMINISTRO E INSTALACION DE TEJA DE BARRO - INCLUYE FIJACION DE TEJAS CON TENDIDO EN ALAMBRE GALVANIZADO TRENZADO DOBLE HILO CAL 14 Y GANCHOS EN ALAMBRE GALVANIZADO CAL 18 LONG 50 CM</t>
  </si>
  <si>
    <t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t>
  </si>
  <si>
    <t xml:space="preserve">SUMINISTRO Y CONSTRUCCIÓN DE SOLERAS DE CUBIERTA EN MADERA ESTRUCTURAL CHANUL SECCIÓN 0,10X0,10. INCLUYE TODOS LOS ELEMENTOS Y ACCESORIOS NECESARIOS PARA SU CORRECTA INSTALACIÓN. INCLUYE INMUNIZACIÓN DE LA MADERA </t>
  </si>
  <si>
    <t xml:space="preserve">SUMINISTRO, TRANSPORTE E INSTALACION, DESMONTE Y RETIRO DE TECHADO PROVISIONAL EN GUADUA Y PLÁSTICO  (H= 2 A 6 M)  SOBRECUBIERTA CON TRABAJOS SEGURO EN ALTURAS, ACTIVIDADES DE CUBIERTA, </t>
  </si>
  <si>
    <t>SUMINISTRO Y CONSTRUCCIÓN DE TIRANTES NUEVOS POR UNIDAD DE CERCHA HASTA 7 M DE LONGITUD EMPLEANDO 2 MADERAS ESTRUCTURALES CHANUL SECCIÓN 0,10X0,10 EMPACHADAS CON PERNOS EN VARILLA ROSCADA DE 3/8"</t>
  </si>
  <si>
    <t>SUMINISTRO E INSTALACIÓN DE REFUERZO EN MADERA ESTRUCTURAL CHANUL SECCIÓN 0,10X0,10 HASTA DE 7 M DE LONGITUD A TIRANTE EXISTENTE, EMPLEANDO PERNOS EN VARILLA ROSCADA DE 3/8" INCLUYE INMUNIZACION DE MADERA NUEVA Y EXISTENTE</t>
  </si>
  <si>
    <t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t>
  </si>
  <si>
    <t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t>
  </si>
  <si>
    <t>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t>
  </si>
  <si>
    <t>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t>
  </si>
  <si>
    <t>SUMINISTRO E INSTALACIÓN DE CANAL EN LAMINA GALVANIZADA CALIBRE 20 D:1,20M PARA CONFORMACIÓN DE LIMA HOYA  MOLDURADA</t>
  </si>
  <si>
    <t>SUMINISTRO E INSTALACIÓN DE BRAZO METÁLICO TUBULAR SECCIÓN 0,05X0,05 CALIBRE 3MM X 1,5 M PARA SOPORTE DE CABLE ANDAMIO COLGANTE - INCLUYE CORTE DE CAN EN MADERA PARA ISTALACIÓN DEL SOPORTE, PINTURA 3 EN 1, INCLUYE CAJAS Y GUIAS.</t>
  </si>
  <si>
    <t xml:space="preserve">SUMINISTRO Y CONSTRUCCIÓN DE CABALLETES Y LIMATESAS, INCLUYE BASE EN MORTERO Y MANTO ASFÁLTICO PARA CABALLETE Y LIMATESA EMPLEANDO MORTERO 1:4 Y MANTO ASFÁLTICO, INCLUYE INSTALACIÓN DE TEJA DE BARRO. </t>
  </si>
  <si>
    <t>SUMINISTRO, TRANSPORTE E INSTALACION CANAL EN LAMINA GALVANIZADA CAL .20 D/ 0,74 M. (INCLUYE PINTURA DE CANAL Y GANCHOS SOPORTE) INCLUYE ANCLAJE CON GANCHO EN PLATINA DE 3/16</t>
  </si>
  <si>
    <t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t>
  </si>
  <si>
    <t>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t>
  </si>
  <si>
    <t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t>
  </si>
  <si>
    <t>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t>
  </si>
  <si>
    <t>VISITA TECNICA E INFORME DE ASESOR FITOSANITARIO (INGENIERO FORESTAL O AGRONOMO)</t>
  </si>
  <si>
    <t>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t>
  </si>
  <si>
    <t xml:space="preserve">SUMINISTRO, TRANSPORTE E INSTALACION PLACA MACIZA AEREA CONCRETO IMPERMEABILIZADO DE 4000 PSI E= 0.25M  </t>
  </si>
  <si>
    <t xml:space="preserve">SUMINISTRO, TRANSPORTE E INSTALACION PLACA DE CONTRAPISO EN CONCRETO IMPERMEABILIZADO DE 4000 PSI E= 0.35M  </t>
  </si>
  <si>
    <t>SUMINISTRO E INSTALACIÓN DE CINTA PVC SIKA WATERBAR O-22 PARA JUNTA DE EXPANSIÓN O AISLAMIENTO EN TANQUE DE ALMACENAMIENTO.  INCLUYE TRATAMIENTO DE JUNTA CON SELLO ELASTOMÉRICO Y TODOS LOS ELEMENTOS Y ACCESORIOS NECESARIOS PARA SU CORRECTA EJECUCIÓN.</t>
  </si>
  <si>
    <t xml:space="preserve">SUMINISTRO E INSTALACIÓN DE TAPA CON MARCO, HERMÉTICA EN PLÁSTICO POLIPROPILENO MEDIDA INTERNA 0.80CM X 80CM. MEDIDA EXTERNA 94CM X 94CM X 4,8CM (INCLUYE TAPA CON MARCO, NEOPRENO Y TODOS LOS ACCESORIOS NECESARIOS PARA SU INSTALACIÓN) </t>
  </si>
  <si>
    <t>SUMINISTRO, TRANSPORTE E INSTALACIÓN DE ESCALERA TIPO GATO EN POLIPROPILENO DE ALTO IMPACTO. DIMENSIONES 0.71 MT X 2.80 MT , INCLUYE RELIEVE ANTIDESLIZANTE EN LA SUPERFICIE DE LOS PELDAÑOS.</t>
  </si>
  <si>
    <t xml:space="preserve">SUMINISTRO, CONSTRUCCIÓN E INSTALACIÓN DE ZOCALO TIPO A PARA CORREDORES EMPLEANDO LÁMINA DE FIBROCEMENTO 8 MM Y MOLDURAS EN MADERA CHOIBA SEGÚN DISEÑO  ALTURA PROMEDIO DE 92 CMS, INCLUYE INMUNIZACIÓN DE LA MADERA Y ACABO SEGÚN DISEÑO </t>
  </si>
  <si>
    <t>SUMINISTRO EN INSTALACIÓN DE IMPERMEABILIZACIÓN PARA TANQUE CON PINTURA EPOXI-POLIAMIDA REF 13243 COLOR BLANCO INCLUYE CATALIZADOR PARA EPOXI POLIAMIDA REF 13229. INCLUYE AJUSTADOR PARA PINTURA EPÓXICAS REF 21209 . (3 MANOS EN PINTURA  EPOXI POLIAMIDA CON CATALIZADOR) .</t>
  </si>
  <si>
    <t>020.016</t>
  </si>
  <si>
    <t>I2510</t>
  </si>
  <si>
    <t>SUMINISTRO, TRANSPORTE E INSTALACIÓN DE TARJETA ELECTRONICA PARA VARIADOR DE ASCENSOR (CCP)</t>
  </si>
  <si>
    <t>I2511</t>
  </si>
  <si>
    <t>REVISIÓN Y REPARACIÓN DE INSTALACIONES EN FOSO DE ASCENSOR EXISTENTE (CCP)</t>
  </si>
  <si>
    <t>REPARACIÓN DE ASCENSOR EXISTENTE - SUMINISTRO DE VARIADOR PARA CONTROL Y PUESTA EN MARCHA ASCENSOR - CASA DE LA CULTURA PALOGRANDE</t>
  </si>
  <si>
    <t>VENTANA CON MARCO DE ALUMINIO, VIDRIO CRUDO DE 6mm EN LA PARTE INFERIOR, MONTANTE Y CELOSÍA EN ALUMINIO EN LA PARTE SUPERIOR</t>
  </si>
  <si>
    <t>I2512</t>
  </si>
  <si>
    <t>017.133</t>
  </si>
  <si>
    <t>019.041</t>
  </si>
  <si>
    <t>SUMINISTRO, TRANSPORTE E INSTALACION ESMALTE SINTETICO 3 EN 1 BAJO PLACA METALICA (INC. VIGAS Y PERFILES METALICOS)</t>
  </si>
  <si>
    <t>012.085</t>
  </si>
  <si>
    <t>017.134</t>
  </si>
  <si>
    <t>I2513</t>
  </si>
  <si>
    <t>PUERTA CORTAFUEGO RF60 A=90-100cm</t>
  </si>
  <si>
    <t>SUMINISTRO, TRANSPORTE E INSTALACIÓN DE PUERTA CORTAFUEGO RESISTENCIA 90 MIN ANCHO 0.90CM NAVE SENCILLA CON BARRA ANTIPANICO TIPO PUSH Y CIERRAPUERTAS HIDRAULICA</t>
  </si>
  <si>
    <t>015.030</t>
  </si>
  <si>
    <t>I2514</t>
  </si>
  <si>
    <t>REPUESTO ASIENTO SANITARIO FORTE CORONA</t>
  </si>
  <si>
    <t>PULIDA Y BRILLADA DE PLACAS EN CONCRETO Y PISOS EN TERRAZO CON DESTRONCADORA</t>
  </si>
  <si>
    <t>021.088</t>
  </si>
  <si>
    <t>CONSTRUCCION DE SARDINEL PARA CONFORMACION DE ANDENES H= HASTA 25 CM CHAFLANADO ENTRE A=10 CM Y 15 CM, INCLUYE REF LONG 2 VARILLAS DE 3/8", FLEJES TRANSVERSALES DE 1/4" CADA 15 CM ANCLADOS A PAVIMENTO (INCLUYE ANCLAJES EPOXICOS)</t>
  </si>
  <si>
    <t>I2515</t>
  </si>
  <si>
    <t>021.089</t>
  </si>
  <si>
    <t>I2516</t>
  </si>
  <si>
    <t>021.090</t>
  </si>
  <si>
    <t>021.091</t>
  </si>
  <si>
    <t>021.092</t>
  </si>
  <si>
    <t>012.086</t>
  </si>
  <si>
    <t>I2517</t>
  </si>
  <si>
    <t>TRATAMIENTO CON ACIDO</t>
  </si>
  <si>
    <t>TRATAMIENTO DE JUNTAS</t>
  </si>
  <si>
    <t>CAPA PLEXIBOND PRIMER COATING</t>
  </si>
  <si>
    <t>RECUBRIMIENTO SINTETICO PLEXIPAVE</t>
  </si>
  <si>
    <t>I2518</t>
  </si>
  <si>
    <t>I2519</t>
  </si>
  <si>
    <t>I2520</t>
  </si>
  <si>
    <t>I2521</t>
  </si>
  <si>
    <t>I2522</t>
  </si>
  <si>
    <t>I2523</t>
  </si>
  <si>
    <t>I2524</t>
  </si>
  <si>
    <t>I2525</t>
  </si>
  <si>
    <t>SUMINISTRO, TRANSPORTE E INSTALACION SEÑAL VERTICAL GRADO DIAMANTE SR o SP o SI (60cms x 60cms),CON POSTE - Circular - Rombo - Hexagono</t>
  </si>
  <si>
    <t>PEDESTAL RECTO EN TUBO</t>
  </si>
  <si>
    <t>PELICULA ANTIGRAFITI</t>
  </si>
  <si>
    <t>SUMINISTRO, TRANSPORTE E INSTALACION SEÑAL VERTICAL RECTANGULAR SR-39 o SR-38 (75cms x 25cms) Sin Poste - Para Fijar en pared o poste</t>
  </si>
  <si>
    <t>SUMINISTRO, TRANSPORTE E INSTALACIÓN DE SEÑALIZACIÓN «SR», «SP» (60 × 60 CM) CIRCULAR, EN ROMBO O HEXÁGONO CON PELÍCULA ANTIGRAFITI. INSTALACIÓN EN POSTE RECTO EN TUBO DOBLE CUMPLIENDO NORMATIVIDAD VIGENTE (INCLUYE TABLERO PRINCIPAL Y TABLERO PARA LEYENDA DE 82 × 30 CM)</t>
  </si>
  <si>
    <t>PEDESTAL RECTO ALTURA DOBLE SEÑAL</t>
  </si>
  <si>
    <t>TABLERO DE LEYENDA 82X32 CM GRADO DIAMANTE</t>
  </si>
  <si>
    <t>ESPECIES ARBOREAS ALTURA =1.80M</t>
  </si>
  <si>
    <t>021.093</t>
  </si>
  <si>
    <t>028.094</t>
  </si>
  <si>
    <t>RETIRO DE SEÑALES VERTICALES ANCLADAS EN ANDEN, ZONA VERDE O ADOSADAS A POSTE EXISTENTE O PARED (INCLUYE PEDESTAL Y TABLERO) CON ENTREGA A LA SDM (INCLUYE SEÑALES SENCILLAS Y DUPLEX)</t>
  </si>
  <si>
    <t>08B.832</t>
  </si>
  <si>
    <t>SUMINISTRO, TRANSPORTE E INSTALACION BALA DE PISO LED 3W ACERO INOXIDABLE IP65</t>
  </si>
  <si>
    <t>I2527</t>
  </si>
  <si>
    <t>I2528</t>
  </si>
  <si>
    <t>08B.833</t>
  </si>
  <si>
    <t>I2529</t>
  </si>
  <si>
    <t>BALA DE PISO LED 3W LUZ CALIDA ACERO INOXIDABLE IP65 PARA EXTERIORES</t>
  </si>
  <si>
    <t>CABLE DE ALUMINIO AISLADO NO 4 AWG SERIE 8000 THHN METRO</t>
  </si>
  <si>
    <t>SUMINISTRO, TRANSPORTE E INSTALACION ACOMETIDA CABLE DE ALUMINIO AISLADO NO 4 AWG SERIE 8000 THHN METRO (TRES CABLES X ML).</t>
  </si>
  <si>
    <t>I2530</t>
  </si>
  <si>
    <t>CINTA LED PARA EXTERIOR LUZ CALIDA x 10m</t>
  </si>
  <si>
    <t>I2531</t>
  </si>
  <si>
    <t>PERFIL PARA CINTA LED INCRUSTAR PLANO X 3 METROS 205-1</t>
  </si>
  <si>
    <t>021.094</t>
  </si>
  <si>
    <t>I2532</t>
  </si>
  <si>
    <t xml:space="preserve">PLANTA ORNAMENTAL </t>
  </si>
  <si>
    <t>021.095</t>
  </si>
  <si>
    <t>021.096</t>
  </si>
  <si>
    <t>I2533</t>
  </si>
  <si>
    <t>LUMINARIA LED TIPO SENDERA REF GL18303 EN BOLARDO</t>
  </si>
  <si>
    <t>021.097</t>
  </si>
  <si>
    <t>I2534</t>
  </si>
  <si>
    <t xml:space="preserve">LUMINARIA TIPO ACUA-I-100W-5K O SIMILAR REFLECTOR EXTERIORES </t>
  </si>
  <si>
    <t>ACTIVIDADES PARA PROYECTOS ESPECIFICOS</t>
  </si>
  <si>
    <t>SUMINISTRO, TRANSPORTE E INSTALACION MURO EN CONCRETO CICLOPEO DE PROPORCION 70% DE CONCRETO 3000 PSI 30% PIEDRA</t>
  </si>
  <si>
    <t>MALLA GAVION TRIPLETORSION 2x1x1 CAL 12 OJO 8X10cm</t>
  </si>
  <si>
    <t>SUMINISTRO, TRANSPORTE E INSTALACION DE MUROS  DE CONTENCION EN CONCRETO REFORZADO DE 3000 PSI. NO INCLUYE REFUERZO.</t>
  </si>
  <si>
    <t>SUMINISTRO, TRANSPORTE E INSTALACION DE DRENES HORIZONTALES EN CONGLOMERADO CON TUBERÍA Ø 3" SANITARIA PERFORADA CON EQUIPO  MECÁNICO</t>
  </si>
  <si>
    <t>SUMINISTRO, TRANSPORTE E INSTALACION DE DRENES HORIZONTALES EN ROCA CON TUBERÍA Ø 3" SANITARIA PERFORADA CON EQUIPO  MECÁNICO</t>
  </si>
  <si>
    <t>I2535</t>
  </si>
  <si>
    <t>GUADUA SOBREBASA DE 3.20M</t>
  </si>
  <si>
    <t>PLASTICO DE PROTECCION CAL. 6</t>
  </si>
  <si>
    <t>I2536</t>
  </si>
  <si>
    <t>TALADRO DE PERCUSION HASTA 1-1/4"</t>
  </si>
  <si>
    <t>E146</t>
  </si>
  <si>
    <t>ANDAMIO TIPO CANASTA PARA PERFORACIONES Y ANCLAJES</t>
  </si>
  <si>
    <t>COMPRESOR DE AIRE PORTATIL 327 O SIMILAR CON PRESION DE TRABAJO 120 P.S.I Y FLUJO VOLUMETRICO APROXIMADO DE 375CFM</t>
  </si>
  <si>
    <t>E147</t>
  </si>
  <si>
    <t>ENCAMISADO PARA DRENES SUBHORIZONTALES CON EQUIPO MECANICO EN TIERRA</t>
  </si>
  <si>
    <t>027.020</t>
  </si>
  <si>
    <t>SUMINISTRO, TRANSPORTE E INSTALACION DE DRENES HORIZONTALES EN TIERRA CON TUBERÍA Ø 3" SANITARIA PERFORADA CON EQUIPO  MECÁNICO</t>
  </si>
  <si>
    <t>AB25</t>
  </si>
  <si>
    <t>LECHADA A/C=0.45 (Incluye aditivo expansor y plastificante)</t>
  </si>
  <si>
    <t>INTRAPLAST Z CO X 30.0. KG. ADITIVO</t>
  </si>
  <si>
    <t>027.048</t>
  </si>
  <si>
    <t>SUMINISTRO, TRANSPORTE E INSTALACION DE GEOTEXTIL IMPERMETABLE IMPERTEX O SIMILAR</t>
  </si>
  <si>
    <t>I2537</t>
  </si>
  <si>
    <t>GEOTEXTIL IMPERMEABLE IMPERTEX GEOMATRIX O SIMILAR</t>
  </si>
  <si>
    <t>023.070</t>
  </si>
  <si>
    <t>E148</t>
  </si>
  <si>
    <t>DERRETIDORA DE ASFALTO (CRAFCO O SIMILAR)</t>
  </si>
  <si>
    <t>RUTEADORA PARA ASFALTO, POTENCIA MÍNIMA 15 KW</t>
  </si>
  <si>
    <t>COMPRESOR (BARRIDO Y SOPLADO)</t>
  </si>
  <si>
    <t>CAMIONETA DE ESTACAS 4X4</t>
  </si>
  <si>
    <t>E149</t>
  </si>
  <si>
    <t>E150</t>
  </si>
  <si>
    <t>E151</t>
  </si>
  <si>
    <t>SUMINISTRO, TRANSPORTE E INSTALACION BARRERAS VIVAS CON ESTACAS DE GUADILLA, BAMBU  O SIMILAR</t>
  </si>
  <si>
    <t>ESTACA DE CAÑABRAVA O SIMILAR</t>
  </si>
  <si>
    <t>ESTACAS DE MATARARRON, QUIEBRABARRIGA O SIMILAR</t>
  </si>
  <si>
    <t>ACUEDUCTOS Y ALCANTARILLADOS</t>
  </si>
  <si>
    <t>017.135</t>
  </si>
  <si>
    <t>I2539</t>
  </si>
  <si>
    <t>Pasamanos con parales en tubería redonda de 1-1/2” y roda-manos o bolillo en tubería redonda de 2”, 3 hilos en tubería redonda de ½”, todo en acero inoxidable 304 satinado. Incluye bridas de sujeción para anclaje, tapa-bridas y chazos. Cada paral de soporte a pared se ubica cada 100cm aprox.</t>
  </si>
  <si>
    <t>034.034</t>
  </si>
  <si>
    <t>I2540</t>
  </si>
  <si>
    <t>SUMINISTRO DE EQUIPO PARA GIMNASIO AL AIRE (ESQUI O BICICLETA O ELIPTICA O EXTENSOR O BANCO ABDOMINAL DOBLE O BANCA ABDOMINAL INCLINADO. REF. XTENSOR O SIMILAR</t>
  </si>
  <si>
    <t>034.035</t>
  </si>
  <si>
    <t>I2541</t>
  </si>
  <si>
    <t>SUMINISTRO DE EQUIPO PARA GIMNASIO AL AIRE (PRENSA DE PIERNA DOBLE O PRESS DE PRECHO DOBLE O PRESS DE ESPALDA DOBLW. REF. XTENSOR O SIMILAR)</t>
  </si>
  <si>
    <t>I2542</t>
  </si>
  <si>
    <t>I2543</t>
  </si>
  <si>
    <t>I2544</t>
  </si>
  <si>
    <t>I2545</t>
  </si>
  <si>
    <t>I2546</t>
  </si>
  <si>
    <t>I2547</t>
  </si>
  <si>
    <t>I2548</t>
  </si>
  <si>
    <t>I2549</t>
  </si>
  <si>
    <t>I2550</t>
  </si>
  <si>
    <t>I2552</t>
  </si>
  <si>
    <t>I2554</t>
  </si>
  <si>
    <t>CANECA PIVOTANTE URBANA EN ACERO INOXIDABLE CAL. 18</t>
  </si>
  <si>
    <t>BICICLETERO GENESIS ARTECONCRETO O SIMILAR</t>
  </si>
  <si>
    <t>ALCORQUE ECOLOGICO FABRICADO EN REBNEW PLASTICO RECICLADO DE ALTA CALIDAD MODULADO EN 10 CM X 10CM DE 1,2 MX 1,1 M</t>
  </si>
  <si>
    <t>MOGADOR INFORMATIVO EN CONCRETO BULEVAR SAM JORGE 2,5 M x 0,45 M SEGÚN DISEÑO</t>
  </si>
  <si>
    <t>LETRERO MARCA MZL manizales del alma</t>
  </si>
  <si>
    <t>JUEGO INFANTIL BALANCIN TORTURGA O PEZ O LEON MARINO O SUBE Y BAJA DOBLE TIPO OCE013  O CUERDAS ATI040</t>
  </si>
  <si>
    <t>034.036</t>
  </si>
  <si>
    <t>TEJA UPVC SIGMA DE 2.00mm - REF. 1075 / 1130 11.80X1.075X37mm</t>
  </si>
  <si>
    <t>SET DE FIJACIÓN TEJAS T1130, T1075, ROMA. TORNILLO 3" "CON CAPELOTE</t>
  </si>
  <si>
    <t>010.033</t>
  </si>
  <si>
    <t>034.037</t>
  </si>
  <si>
    <t>SUMINISTRO, TRANSPORTE E INSTALACION DE LETRERO WIFI CON LA MARCA CIUDAD MZL MANIZALES DEL ALMA</t>
  </si>
  <si>
    <t>034.038</t>
  </si>
  <si>
    <t>SUMINISTRO, TRANSPORTE E INSTALACION DE MOGADOR, INSIGNIA BULEVAR</t>
  </si>
  <si>
    <t>034.039</t>
  </si>
  <si>
    <t>SUMINISTRO, TRANSPORTE E INSTALACION DE ALCORQUE ECOLOGICO FABRICADO EN REBNEW PLASTICO RECICLADO DE ALTA CALIDAD</t>
  </si>
  <si>
    <t>034.040</t>
  </si>
  <si>
    <t>SUMINISTRO, TRANSPORTE E INSTALACION DE CANECA PIVOTANTE URBANA EN ACERO INOXIDABLE CAL. 18</t>
  </si>
  <si>
    <t>034.041</t>
  </si>
  <si>
    <t>034.042</t>
  </si>
  <si>
    <t>034.043</t>
  </si>
  <si>
    <t>034.044</t>
  </si>
  <si>
    <t>034.045</t>
  </si>
  <si>
    <t>034.046</t>
  </si>
  <si>
    <t>SUMINISTRO, TRANSPORTE E INSTALACION DE BICICLETERO TIPO GENESIS</t>
  </si>
  <si>
    <t>SUMINISTRO, TRANSPORTE E INSTALACION DE MATERA BANCA CONCRETO ARTECONCRETO TIPO SOLUT O SIMILAR</t>
  </si>
  <si>
    <t>SUMINISTRO, TRANSPORTE E INSTALACION DE BANCA INDIVIDUAL ARTECONCRETO TIPO UNIVERSAL 60 O SIMILAR</t>
  </si>
  <si>
    <t>SUMINISTRO, TRANSPORTE E INSTALACION DE BANCA CONCRETO ARTECONCRETO TIPO SOLUT O SIMILAR</t>
  </si>
  <si>
    <t>BANCA UNIVWERSAL 60</t>
  </si>
  <si>
    <t>MATERA BANCA SOLUT ARTECONCRETO O SIMILAR</t>
  </si>
  <si>
    <t>MESA CONCRETO ARTECONCRETO TIPO ICERBERG 80 O SIMILAR INCLUYE TRANSPORTE</t>
  </si>
  <si>
    <t>034.047</t>
  </si>
  <si>
    <t>I2556</t>
  </si>
  <si>
    <t>CONCRETO PREMEZCLADO DE 24 MPA - 3500 PSI</t>
  </si>
  <si>
    <t>I2557</t>
  </si>
  <si>
    <t>COLOR CONCRETO ARQUITECTÓNICO ARGOS O SIMILAR</t>
  </si>
  <si>
    <t>I2558</t>
  </si>
  <si>
    <t>MESA MODULACIÓN GENESIS DE ARTECONCRETO O SIMILAR</t>
  </si>
  <si>
    <t>SUMINISTRO, TRANSPORTE E INSTALACION DE MESA CONCRETO ARTECONCRETO TIPO ICEBERG 80 O SIMILAR (PARA PARADERO)</t>
  </si>
  <si>
    <t>SUMINISTRO, TRANSPORTE E INSTALACION DE BANCA CONCRETO ARTECONCRETO TIPO MODULACION GENESIS O SIMILAR (PARA PARADERO)</t>
  </si>
  <si>
    <t>ADOQUIN SISTEMA ARTE CONCRETO O SIMILAR COLORES VARIOS, DIMENSIONES 100cmX14,5 cmX4,5 cm peatonal - Puesto en Manizales</t>
  </si>
  <si>
    <t>ADOQUIN SISTEMA ARTE CONCRETO O SIMILAR COLORES VARIOS, DIMENSIONES 100cmX14,5 cmx 8cm Vehicular - Puesto en Manizales</t>
  </si>
  <si>
    <t>SUMINISTRO, TRANSPORTE E INSTALACION SANITARIO TIPO ERIE  DE COLGAR BAJO CONSUMO TIPO CON GRIFERIA PUSH ANTIVANDÁLICO COLOR BLANCO, COLGADO AL MURO CON SIFÓN OCULTO CORONA O SIMILAR, CORONA O SIMILAR. INCLUYE GRIFERIA.</t>
  </si>
  <si>
    <t>REJILLA  ALUMINIO  3" X 2"  CON SOSCO ANTICUCARACHAS - REF. TA-3"X2" ALUMINIO</t>
  </si>
  <si>
    <t>REJILLA  ALUMINIO  3" X 2"  CON SOSCO TRADICIONAL - REF. T-3"X2"</t>
  </si>
  <si>
    <t>I2559</t>
  </si>
  <si>
    <t>ANGULO DE 2-1/2" x 3/16 x 6m</t>
  </si>
  <si>
    <t>SUMINISTRO, TRANSPORTE E INSTALACIÓN DE TUBERÍA PVC TIPO PAVCO DE 100 MM PARA SUBDRENES Y DRENAJES</t>
  </si>
  <si>
    <t>KIT TAZA BÁLTICA PLUS ENTRADA POSTERIOR CON VÁLVULA PUSH DE EMPOTRAR (Incluye taza, griferia push de empotrar)</t>
  </si>
  <si>
    <t>CERAMICA DE PARED BLANCA O BEIGE FORMATO SEGÚN DISEÑO</t>
  </si>
  <si>
    <t>SUMINISTRO TRANSPORTE E INSTALACION ESTUCO Y 3 MANOS DE PINTURA ACRILTEX PARA BAÑO Y COCINA</t>
  </si>
  <si>
    <t>I2560</t>
  </si>
  <si>
    <t>AJUSTADOR PINTUCO USO GENERAL (VARSOL)</t>
  </si>
  <si>
    <t>GLN</t>
  </si>
  <si>
    <t>I2561</t>
  </si>
  <si>
    <t>ANTICORROSIVO PRIMER VERDE OLIVA REF .513 PINTUCO O SIMILAR</t>
  </si>
  <si>
    <t>AJUSTADOR PARA PRIMER PINTUCO (THINER)</t>
  </si>
  <si>
    <t>SUMINISTRO, TRANSPORTE E INSTALACION ORINAL INSTITUCIONAL MEDIANO DE ENTRADA SUPERIOR EN PORCELANA COLOR BLANCO LINEA POLO (CORONA) REF: 088621001 O SIMILAR. INCLUYE GRIFERÍA PUSH Y VÁLVULA ANTIVANDÁLICA.</t>
  </si>
  <si>
    <t>017.136</t>
  </si>
  <si>
    <t>I2562</t>
  </si>
  <si>
    <t>PERFIL TUBULAR RECTANGULAR 100X40x1.5MM X 6.0mm</t>
  </si>
  <si>
    <t>011.011</t>
  </si>
  <si>
    <t>BARRA DE SEGURIDAD DE PARED A PISO EN ACERO INOXIDABLE SATINADO CON TORNILLOS ESCONDIDOS PARA INSTALAR DERECHA A IZQUIERDA</t>
  </si>
  <si>
    <t>SUMINISTRO, TRANSPORTE E INSTALACION BARRA DE SEGURIDAD DE PARED A PISO EN ACERO INOXIDABLE SATINADO CON TORNILLOS ESCONDIDOS PARA INSTALAR DERECHA A IZQUIERDA</t>
  </si>
  <si>
    <t>012.087</t>
  </si>
  <si>
    <t>SUMINISTRO, TRANSPORTE E INSTALACION MORTERO 1:3 PARA SOBREESPESORES DE REVOQUE EN MUROS  O MORTERO DE PISOS</t>
  </si>
  <si>
    <t>SUMINISTRO, TRANSPORTE E INSTALACION BARRA DE SEGURIDAD DOBLE EN ACERO INOXIDABLE SATINADO CON TORNILLOS ESCONDIDOS PARA INSTALAR EN SANITARIO SIN TANQUE MARCA A&amp;A REF 8-AA-808</t>
  </si>
  <si>
    <t>003.137</t>
  </si>
  <si>
    <t>AB26</t>
  </si>
  <si>
    <t xml:space="preserve">SUMINISTRO, TRANSPORTE E INSTALACIÓN A TODO COSTO DE CIELO RASO EN SUPERBOARD 6 MM JUNTA PERDIDA, UNA MANO DE VINILO Y DOS MANOS DE ACRILTEX. INCLUYE PERFILERÍA, ANCLAJES, DILATACION Z EN PERIMETRO, Y TODO LO NECESARIO PARA SU CORRECTA INSTALACIÓN. </t>
  </si>
  <si>
    <t>011.012</t>
  </si>
  <si>
    <t>I2563</t>
  </si>
  <si>
    <t>DILATACION PVC EN U 6.0mm x 3.05m</t>
  </si>
  <si>
    <t>022.013</t>
  </si>
  <si>
    <t>MANEJO INTEGRAL DE ROEDORES</t>
  </si>
  <si>
    <t>I2564</t>
  </si>
  <si>
    <t>SERVICIO CONTROL ROEDORES HASTA CONTROL EFECTIVO (CONSUMO CERCANO A CERO (0)) - CADA 2 MESES</t>
  </si>
  <si>
    <t>CEBADEROS HERMÉTICOS (CAJAS EN PVC DISEÑADAS CON LLAVE DE SEGURIDAD, HERMÉTICAS</t>
  </si>
  <si>
    <t>I2565</t>
  </si>
  <si>
    <t>022.014</t>
  </si>
  <si>
    <t>08B.834</t>
  </si>
  <si>
    <t>SUMINISTRO, TRANSPORTE E INSTALACIÓN LUMINARIA LED HERMÉTICA MÓDULO ANTI POLVO DE 36 W DE SOBREPONER MARCA SYLVANIA O SIMILAR.</t>
  </si>
  <si>
    <t>I2566</t>
  </si>
  <si>
    <t>LAMPARA LED HERMETICA ANTIPOLVO 36W LUZ NEUTRA 4500 LUMENS</t>
  </si>
  <si>
    <t>GUADUA CEPA DE 5 VARAS</t>
  </si>
  <si>
    <t>019.042</t>
  </si>
  <si>
    <t>I2567</t>
  </si>
  <si>
    <t>PROYECTOR LED SYLVEO 300W</t>
  </si>
  <si>
    <t>I2568</t>
  </si>
  <si>
    <t>CABLE DE COBRE TRENZADO 3x12 LHFR-LS</t>
  </si>
  <si>
    <t>08B.835</t>
  </si>
  <si>
    <t>SUMINISTRO, TRANSPORTE E INSTALACIÓN PROYECTOR LED SYLVEO 300W - SYLVANIA O SIMILAR</t>
  </si>
  <si>
    <t>08B.836</t>
  </si>
  <si>
    <t>032.394</t>
  </si>
  <si>
    <t>032.395</t>
  </si>
  <si>
    <t>I2569</t>
  </si>
  <si>
    <t>REFLECTOR LED 100W  LUZ BLANCA 10.500LM IP65</t>
  </si>
  <si>
    <t>I2570</t>
  </si>
  <si>
    <t>TABLERO TRIFASICO 150A - 12CIRCUITOS</t>
  </si>
  <si>
    <t>I2571</t>
  </si>
  <si>
    <t>BREAKER 2X15AMP</t>
  </si>
  <si>
    <t>019.043</t>
  </si>
  <si>
    <t>SUMINISTRO, TRANSPORTE E INSTALACION PUERTA METALICA LÁMINA  COLD ROLLED CAL. 20  CON MARCO SENCILLO ( INCLUYE ANTICORROSIVO + PINTURA ACEITE + MARCO EN LAMINA  CAL. 20 CARGADOS EN CONCRETO). INCLUYE EL SUMINISTRO DE TODOS LOS ACCESORIOS REQUERIDOS PARA EL CORRECTO MONTAJE( CHAPA DE ENTRADA) ANCHO HASTA 1.0M</t>
  </si>
  <si>
    <t>SUMINISTRO Y TRANSPORTE PUERTA METALICA LÁMINA  CAL. 18 TIPO PANEL CON MARCO SENCILLO ( INCLUYE ANTICORROSIVO + PINTURA ACEITE + MARCO EN LAMINA  CAL. 18 CARGADOS EN CONCRETO). INCLUYE EL SUMINISTRO DE TODOS LOS ACCESORIOS REQUERIDOS PARA EL CORRECTO MONTAJE( CHAPA MARCA YALE)</t>
  </si>
  <si>
    <t>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t>
  </si>
  <si>
    <t>027.049</t>
  </si>
  <si>
    <t>BARRENO MANUAL CON TUBERIA DE PERFORACION</t>
  </si>
  <si>
    <t>Secretaria</t>
  </si>
  <si>
    <t>SUMINISTRO, TRANSPORTE E INSTALACIÓN DE LOSA DE ENTREPISO EN FIBROCEMENTO DE 14MM, CONCREMALLA 15X15 4MM, CONCRETO 3000 PSI E=0,07 MTS Y TODOS LOS ACCESORIOS REQUERIDOS PARA LA INSTALACIÓN</t>
  </si>
  <si>
    <t>Link_Ins</t>
  </si>
  <si>
    <t>RELLENOS PARA CONFORMACIÓN DE TALUDES CON COSTALES DE FIBRA Y SUELO CON MATERIAL IN SITU</t>
  </si>
  <si>
    <t>RETROEXCAVADORA DE LLANTAS (PAJARITA)</t>
  </si>
  <si>
    <t>I2572</t>
  </si>
  <si>
    <t>ASFALTO EN FRIO x BULTO 25 KG</t>
  </si>
  <si>
    <t>BULTO</t>
  </si>
  <si>
    <t>I2573</t>
  </si>
  <si>
    <t>SIKATOP 122 PLUS MONOCOMPONENTE x 25 kg</t>
  </si>
  <si>
    <t>023.071</t>
  </si>
  <si>
    <t>023.072</t>
  </si>
  <si>
    <t>SUMINISTRO, TRANSPORTE E INSTALACIÓN DE  MORTERO PARA REPARACIÓN TIPO SIKATOP-122 PLUS MONOCOMPONENTE O SIMILAR (BULTO X 25 KG)</t>
  </si>
  <si>
    <t>ALAMBRE GALVANIZADO CAL 12</t>
  </si>
  <si>
    <t>I2574</t>
  </si>
  <si>
    <t>ALAMBRE GALVANIZADO CAL. 12</t>
  </si>
  <si>
    <t>SUMINISTRO, TRANSPORTE E INSTALACIÓN DE CERRAMIENTO EN TUBERÍA GALVANIZADA PARA CERRAMIENTO Ø 2", MURO EN CONCRETO A LA VISTA E= 0,12M H= 0,4M CON MORTERO DE REVOQUE IMPERMEABILIZADO, MALLA ESLABONADA CA. 10  OJO 2-1/4"X2-1/4", VIGA EN CONCRETO REFORZADO 0.3 X 0.4. ALTURA CERRAMIENTO= 6,0 M (INCLUYE EXCAVACIÓN, FORMALETA, ACERO DE REFUERZO, ALFAJÍA EN CONCRETO, PINTURA)</t>
  </si>
  <si>
    <t>SUMINISTRO, TRANSPORTE E INSTALACION ANDEN CONCRETO 3000 PSI  E= 0.08M.  ACABADO:  ESCOBIADO</t>
  </si>
  <si>
    <t>I2575</t>
  </si>
  <si>
    <t>VARILLA ROSCADA DE 5/8" X 1.0M</t>
  </si>
  <si>
    <t>003.138</t>
  </si>
  <si>
    <t>SUMINISTRO, TRANSPORTE E INSTALACION DE TRAGANTE DE AGUAS LLUVIAS 8" X 6"</t>
  </si>
  <si>
    <t>I2576</t>
  </si>
  <si>
    <t>REJILLA CUPULA DE ALUMINIO 8x6"</t>
  </si>
  <si>
    <t>025.112</t>
  </si>
  <si>
    <t>SUMINISTRO, TRANSPORTE E INSTALACIÓN DE VALVULA DE COMPUERTA ELÁSTICA DE 2" EXTREMO LISO</t>
  </si>
  <si>
    <t>I2577</t>
  </si>
  <si>
    <t>VALVULA DE COMPUERTA ELÁSTICA 2" EXTREMO LISO</t>
  </si>
  <si>
    <t>025.113</t>
  </si>
  <si>
    <t>SUMINISTRO, TRANSPORTE E INSTALACIÓN DE VALVULA DE ADMISIÓN DE AIRE DE 2"</t>
  </si>
  <si>
    <t>I2578</t>
  </si>
  <si>
    <t>VALVULA DE ADMISIÓN DE AIRE 2"</t>
  </si>
  <si>
    <t>024.166</t>
  </si>
  <si>
    <t>024.167</t>
  </si>
  <si>
    <t>I2579</t>
  </si>
  <si>
    <t>LAMINA DE ALFAJOR 3mm 1.0X3.0m</t>
  </si>
  <si>
    <t>024.168</t>
  </si>
  <si>
    <t>024.169</t>
  </si>
  <si>
    <t>024.170</t>
  </si>
  <si>
    <t>024.171</t>
  </si>
  <si>
    <t>024.172</t>
  </si>
  <si>
    <t>024.173</t>
  </si>
  <si>
    <t>024.174</t>
  </si>
  <si>
    <t>024.175</t>
  </si>
  <si>
    <t>024.176</t>
  </si>
  <si>
    <t>024.177</t>
  </si>
  <si>
    <t>I2580</t>
  </si>
  <si>
    <t>BARRA CORRUGADA DE 5/8" x 6.0M</t>
  </si>
  <si>
    <t>I2581</t>
  </si>
  <si>
    <t>BARRA CORRUGADA DE 3/4" x 6.0M</t>
  </si>
  <si>
    <t>FORMALETA METALICA PARA CAMARA CIRCULAR 1.20 / 1.50 x 1.0M</t>
  </si>
  <si>
    <t>ARO Y TAPA PARA CAMARA CIRCULAR MH-70</t>
  </si>
  <si>
    <t>I2582</t>
  </si>
  <si>
    <t>TUBERIA PVC PRESION RDE 11 - 3/4"</t>
  </si>
  <si>
    <t xml:space="preserve">TUBO PRESION RDE 13.5 PVC 200 PSI  -  1" </t>
  </si>
  <si>
    <t>007.158</t>
  </si>
  <si>
    <t>007.174</t>
  </si>
  <si>
    <t>SUMINISTRO, TRANSPORTE E INSTALACIÓN DE PUNTO AGUA FRIA  PARA SANITARIO CON FLUXÓMETRO</t>
  </si>
  <si>
    <t>025.114</t>
  </si>
  <si>
    <t>SUMINISTRO, TRANSPORTE E INSTALACIÓN DE VALVULA DE BOLA DE 1/2"</t>
  </si>
  <si>
    <t>I2583</t>
  </si>
  <si>
    <t>VALVULA DE BOLA METALICA DE 1/2" GRIVAL O SIMILAR</t>
  </si>
  <si>
    <t>025.115</t>
  </si>
  <si>
    <t>SUMINISTRO, TRANSPORTE E INSTALACIÓN DE VALVULA DE BOLA DE 3/4"</t>
  </si>
  <si>
    <t>I2584</t>
  </si>
  <si>
    <t>VALVULA DE BOLA METALICA DE 3/4" GRIVAL O SIMILAR</t>
  </si>
  <si>
    <t>007.175</t>
  </si>
  <si>
    <t>025.116</t>
  </si>
  <si>
    <t>SUMINISTRO, TRANSPORTE E INSTALACIÓN DE VALVULA DE COMPUERTA DE 1"</t>
  </si>
  <si>
    <t>I2585</t>
  </si>
  <si>
    <t>VALVULA DE COMPUERTA DE 1" GRIVAL O SIMILAR</t>
  </si>
  <si>
    <t>025.117</t>
  </si>
  <si>
    <t>SUMINISTRO, TRANSPORTE E INSTALACIÓN DE VALVULA DE COMPUERTA DE 1-1/4"</t>
  </si>
  <si>
    <t>I2586</t>
  </si>
  <si>
    <t>VALVULA DE COMPUERTA DE 1-1/4" GRIVAL O SIMILAR</t>
  </si>
  <si>
    <t>025.118</t>
  </si>
  <si>
    <t>SUMINISTRO, TRANSPORTE E INSTALACIÓN DE VALVULA DE COMPUERTA DE 1-1/2"</t>
  </si>
  <si>
    <t>I2587</t>
  </si>
  <si>
    <t xml:space="preserve">VALVULA DE COMPUERTA DE 1-1/2" </t>
  </si>
  <si>
    <t>025.119</t>
  </si>
  <si>
    <t>SUMINISTRO, TRANSPORTE E INSTALACIÓN DE VALVULA DE COMPUERTA DE 2"</t>
  </si>
  <si>
    <t>I2588</t>
  </si>
  <si>
    <t xml:space="preserve">VALVULA DE COMPUERTA DE 2" </t>
  </si>
  <si>
    <t>025.120</t>
  </si>
  <si>
    <t>SUMINISTRO, TRANSPORTE E INSTALACIÓN DE VENTOSA DE 1" (INCLUYE TUBERIA Y VALVULA)</t>
  </si>
  <si>
    <t>I2589</t>
  </si>
  <si>
    <t>VENTOSA HD CAMARA SENCILLA 1" EXTREMO ROSCADO</t>
  </si>
  <si>
    <t>MACROMEDIDOR TIPO WOLTMANN R200 2"</t>
  </si>
  <si>
    <t>SUMINISTRO, TRANSPORTE E INSTALACION DE TUBERIA PVC PRESION POR PLACAS Y DUCTOS 2-1/2"</t>
  </si>
  <si>
    <t>003.139</t>
  </si>
  <si>
    <t>SUMINISTRO, TRANSPORTE E INSTALACION DE TUBERIA PVC SANITARIA POR PLACAS Y DUCTOS 2"</t>
  </si>
  <si>
    <t xml:space="preserve">TUBO ACERO GALVANIZADO AGUA 1/2" - NIC 505 - 001  - TIPO COLMENA O SIMILAR. </t>
  </si>
  <si>
    <t>025.121</t>
  </si>
  <si>
    <t>SUMINISTRO, TRANSPORTE E INSTALACIÓN DE VALVULA DE COMPUERTA DE 2-1/2"</t>
  </si>
  <si>
    <t>I2590</t>
  </si>
  <si>
    <t>I2591</t>
  </si>
  <si>
    <t>I2592</t>
  </si>
  <si>
    <t>007.176</t>
  </si>
  <si>
    <t>VALVULA DE FLOTADOR BRONCE BOLA PLASTICA 1"</t>
  </si>
  <si>
    <t>SUMINISTRO, TRANSPORTE E INSTALACIÓN DE VALVULA FLOTADOR BRONCE BOLA PLASTICA DE 1"</t>
  </si>
  <si>
    <t>VALVULA DE FLOTADOR BRONCE BOLA PLASTICA 2"</t>
  </si>
  <si>
    <t>007.177</t>
  </si>
  <si>
    <t>SUMINISTRO, TRANSPORTE E INSTALACIÓN DE VALVULA FLOTADOR BRONCE BOLA PLASTICA DE 2"</t>
  </si>
  <si>
    <t>SUMINISTRO, TRANSPORTE E INSTALACIÓN DE VALVULA MARIPOSA 2"</t>
  </si>
  <si>
    <t>I2593</t>
  </si>
  <si>
    <t>VÁLVULA DE MARIPOSA TIPO WAFER CUERPO HIERRO CON BRIDA PVC Y TORNILLOS</t>
  </si>
  <si>
    <t>007.178</t>
  </si>
  <si>
    <t>007.179</t>
  </si>
  <si>
    <t>SUMINISTRO, TRANSPORTE E INSTALACIÓN DE MANIFOLD DE 3" EN ACERO GALVANIZADO</t>
  </si>
  <si>
    <t>035.078</t>
  </si>
  <si>
    <t>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t>
  </si>
  <si>
    <t>EQUIPO DE PRESION CONSTANTE CON VARIADOR DE VELOCIDAD (2 BOMBAS) PARA SUMINISTRO DE AGUA POTABLE DE LA TOTALIDAD DEL PROYECTO. CAUDAL POR BOMBA: 70 GPM, CAUDAL TOTAL: 140 GPM, PRESION DE OPERACION 60 PSI (INCLUYE TANQUE HIDRONEUMATICO)</t>
  </si>
  <si>
    <t>NI056</t>
  </si>
  <si>
    <t>TUBERIA ACERO AL CARBON 4" AST-795</t>
  </si>
  <si>
    <t>I2594</t>
  </si>
  <si>
    <t>CODO RANURADO DE 6" RCI</t>
  </si>
  <si>
    <t>007.180</t>
  </si>
  <si>
    <t>SUMINISTRO, TRANSPORTE E INSTALACION DE  TUBERIA ACERO AL CARBON RANURADO CON PINTURA 6"</t>
  </si>
  <si>
    <t>I2595</t>
  </si>
  <si>
    <t>TUBERIA RANURADA 6" SCH10 A795</t>
  </si>
  <si>
    <t>I2596</t>
  </si>
  <si>
    <t>UNION RANURADA  DE 6" RCI</t>
  </si>
  <si>
    <t>007.181</t>
  </si>
  <si>
    <t>007.182</t>
  </si>
  <si>
    <t>007.183</t>
  </si>
  <si>
    <t>007.184</t>
  </si>
  <si>
    <t>007.185</t>
  </si>
  <si>
    <t>007.186</t>
  </si>
  <si>
    <t>E154</t>
  </si>
  <si>
    <t>M2xDIA</t>
  </si>
  <si>
    <t>FORMALETA METÁLICA MUROS Y COLUMNAS - CARA DE CONTACTO</t>
  </si>
  <si>
    <t>005.120</t>
  </si>
  <si>
    <t>SUMINISTRO TRANSPORTE E INSTALACION MURO EN CONCRETO 28 MPA, NO INCLUYE REFUERZO</t>
  </si>
  <si>
    <t>SUMINISTRO, TRANSPORTE E INSTALACIÓN DE VÁLVULA MARIPOSA  RANURADA DE  6" SUPERVISADA UL/FM 300 PSI</t>
  </si>
  <si>
    <t>SUMINISTRO, TRANSPORTE E INSTALACIÓN DE VALVULA DE BASTAGO ASCENDENTE OS&amp;Y LISTADA UL BRIDAS 6"</t>
  </si>
  <si>
    <t>SUMINISTRO, TRANSPORTE E INSTALACIÓN DE CHEQUE COMPUERTA RANURADA DE 6" UL/FM 300 PSI</t>
  </si>
  <si>
    <t>SUMINISTRO, TRANSPORTE E INSTALACIÓN DE PLACA ANTIVORTICE 6"</t>
  </si>
  <si>
    <t>SUMINISTRO, TRANSPORTE E INSTALACIÓN DE UNION EXPANSIÓN 6"</t>
  </si>
  <si>
    <t>007.187</t>
  </si>
  <si>
    <t>007.188</t>
  </si>
  <si>
    <t>007.189</t>
  </si>
  <si>
    <t>007.190</t>
  </si>
  <si>
    <t xml:space="preserve">SUMINISTRO, TRANSPORTE E INSTALACIÓN DE VALVULA ANGULAR DE 2.1/2" </t>
  </si>
  <si>
    <t>SUMINISTRO, TRANSPORTE E INSTALACIÓN DE SISTEMA DE BOMBEO LISTADO UL Y APROBADO FM CONFORMADO POR BOMBA, MOTOR, TABLERO CONTROLADOR Y ACCESORIOS, DISEÑADO PARA ENTREGAR UN CAUDAL DE 750 GPM A UNA PRESIÓN DE SERVICIO DE 130 PSI. CONFIGURACIÓN DE ENCENDIDO 115 PSI (INCLUYE BOMBA JOCKEY; CAUDAL 10 GPM, PRESIÓN 135 PSI)</t>
  </si>
  <si>
    <t>SUMINISTRO, TRANSPORTE E INSTALACION MALLA ELECTROSOLDADA CUALQUIER REFERENCIA (Incluye alambre negro, colocación y traslapo).</t>
  </si>
  <si>
    <t>025.122</t>
  </si>
  <si>
    <t>SUMINISTRO, TRANSPORTE E INSTALACIÓN DE VALVULA DE COMPUERTA DE 3"</t>
  </si>
  <si>
    <t>I2597</t>
  </si>
  <si>
    <t>VALVULA DE COMPUERTA DE 2-1/2"</t>
  </si>
  <si>
    <t>VALVULA DE COMPUERTA DE 3"</t>
  </si>
  <si>
    <t>028.095</t>
  </si>
  <si>
    <t>DESMONTE, TRASLADO Y REINSTALACIÓN DE PARQUEADEROS DE BUSES</t>
  </si>
  <si>
    <t>SUMINISTRO, TRANSPORTE E INSTALACION DE ANILLO DE PROTECCIÓN PARA CAISSON EN CONCRETO DE 3000 PSI</t>
  </si>
  <si>
    <t>SUMINISTRO, TRANSPORTE E INSTALACION CAISSONS EN CONCRETO DE 3000 PSI</t>
  </si>
  <si>
    <t>002A.027</t>
  </si>
  <si>
    <t>002A.026</t>
  </si>
  <si>
    <t>SUMINISTRO, TRANSPORTE E INSTALACION CAISSONS EN CONCRETO DE 4000 PSI</t>
  </si>
  <si>
    <t>002A.028</t>
  </si>
  <si>
    <t>017.137</t>
  </si>
  <si>
    <t>I2598</t>
  </si>
  <si>
    <t>I2599</t>
  </si>
  <si>
    <t>LAMINA MICROPERFORADA ACERO INOXIDABLE MOLINERA CAL. 2MM 1.00X2.00M REF. COLMALLAS O SIMILAR</t>
  </si>
  <si>
    <t>SOLDADURA ACERO INOXIDABLE 1/8"</t>
  </si>
  <si>
    <t>E155</t>
  </si>
  <si>
    <t>SUMINISTRO, TRANSPORTE E INSTALACIÓN DE MALLA MICROPERFORADA MOLINERA EN ACERO INOXIDABLE CAL. 2.0MM</t>
  </si>
  <si>
    <t>034.048</t>
  </si>
  <si>
    <t>SUMINISTRO, TRANSPORTE E INSTALACIÓN DE PUESTOS DE VENTAS INFORMALES EN ACERO INOXIDABLE AREA 7.0M2</t>
  </si>
  <si>
    <t>I2600</t>
  </si>
  <si>
    <t>MODULO VENTAS ESPACIO PUBLICO DE 3.0X1.50X2.30M EN ACERO INOXIDABLE 304. REF INOXIDEAS O SIMILAR. INCLUYE TRANSPORTE</t>
  </si>
  <si>
    <t>028.096</t>
  </si>
  <si>
    <t>017.138</t>
  </si>
  <si>
    <t>I2601</t>
  </si>
  <si>
    <t>SUMINISTRO, TRANSPORTE E INSTALACIÓN DE REJILLA GRATING EN ACERO INOXIDABLE S3-0X100 EN PLATINA DE 3/4" - DENTADA DE ALTA SEGURIDAD - REF METALGRATING O SIMILAR. FIJADAS CON GRAPAS TIPO MARIPOSA EN A.INOX. MEDIDAS 100X100</t>
  </si>
  <si>
    <t>I2602</t>
  </si>
  <si>
    <t>GRAPA MARIPOSA EN A.INOX A304 CON CUCHARA, TUERCA Y ARANDELA. 5/16" X 2-1/2"</t>
  </si>
  <si>
    <t>REJILLA GRATING S-30X100 EN ACERO INOXIDABLE CON PORTANTE DE 3/4" CADA 30CM Y VARILLA LISA DE 5/16" CADA 100CM. MEDIDAS 100X100CM</t>
  </si>
  <si>
    <t>I2603</t>
  </si>
  <si>
    <t>TABLETA CLÁSICA 10*20 SPETTRO PRIMA - CASAGRES</t>
  </si>
  <si>
    <t>021.098</t>
  </si>
  <si>
    <t>LECHADA A/C=0.45 (INCLUYE ADITIVO EXPANSOR Y PLASTIFICANTE)</t>
  </si>
  <si>
    <t>DESMONTE, NIVELACIÓN Y REINSTALACIÓN DE ADOQUIEN EN GRES</t>
  </si>
  <si>
    <t>021.099</t>
  </si>
  <si>
    <t>I2604</t>
  </si>
  <si>
    <t>HELECHO GARRA DE TIGRE O HELICONIA GRIGGSIANA O HELICONIA BURLEANA O ORQUIDEA (AURUNDINA GRAMINIFOLIA) O NIGUITO O PASSIFLORA MANICATA O PALMA FENIX O PALMA SANCONA O RASCADERA O SAN JOAQUIN. Incluye suministro, tranporte, tierra negra, abono y siembra</t>
  </si>
  <si>
    <t>I2605</t>
  </si>
  <si>
    <t>OXICLORURO DE COBRE LIQUIDO</t>
  </si>
  <si>
    <t>CEBADEROS HERMÉTICOS PARA CONTROL DE ROEDORES</t>
  </si>
  <si>
    <t>022.015</t>
  </si>
  <si>
    <t>LAVADO Y LIMPIEZA DE ADOQUIN EN GRES CON OXICLORURO DE COBRE</t>
  </si>
  <si>
    <t>E156</t>
  </si>
  <si>
    <t>ALQUILER DE FUMIGADORA MANUAL</t>
  </si>
  <si>
    <t>I2606</t>
  </si>
  <si>
    <t>INTERVENCION DE ARBOLES EXISTENTES (PROYECTO BULEVAR DE CHIPRE)</t>
  </si>
  <si>
    <t>032.396</t>
  </si>
  <si>
    <t>VÁLVULA MARIPOSA  RANURADA DE  6" SUPERVISADA UL/FM 300 PSI</t>
  </si>
  <si>
    <t>ACOPLE RANURADO 6"</t>
  </si>
  <si>
    <t>I2607</t>
  </si>
  <si>
    <t>I2608</t>
  </si>
  <si>
    <t>VALVULA DE BASTAGO ASCENDENTE OS&amp;Y LISTADA UL BRIDAS 6"</t>
  </si>
  <si>
    <t>BRIDA RANURADA 6"</t>
  </si>
  <si>
    <t>I2609</t>
  </si>
  <si>
    <t>I2610</t>
  </si>
  <si>
    <t>I2611</t>
  </si>
  <si>
    <t>I2612</t>
  </si>
  <si>
    <t>I2613</t>
  </si>
  <si>
    <t>I2614</t>
  </si>
  <si>
    <t>I2615</t>
  </si>
  <si>
    <t>I2616</t>
  </si>
  <si>
    <t>I2617</t>
  </si>
  <si>
    <t>I2618</t>
  </si>
  <si>
    <t>I2619</t>
  </si>
  <si>
    <t>I2620</t>
  </si>
  <si>
    <t>I2621</t>
  </si>
  <si>
    <t>I2622</t>
  </si>
  <si>
    <t>I2623</t>
  </si>
  <si>
    <t>CHEQUE COMPUERTA RANURADA DE 6" UL/FM 300 PSI</t>
  </si>
  <si>
    <t>PLACA ANTIVORTICE 6"</t>
  </si>
  <si>
    <t>UNION DE EXPANSION DE 6"</t>
  </si>
  <si>
    <t xml:space="preserve">VALVULA ANGULAR DE 2.1/2" </t>
  </si>
  <si>
    <t>TEE MECANICA RANURADA 4" X 2.1/2"</t>
  </si>
  <si>
    <t>NIPLE ROSCA X RANURA DE 2.1/2"</t>
  </si>
  <si>
    <t>ROLLO DE TEFLON 3/4" (50MTS)</t>
  </si>
  <si>
    <t>SISTEMA DE BOMBEO LISTADO UL Y APROBADO FM CONFORMADO POR BOMBA, MOTOR, TABLERO CONTROLADOR Y ACCESORIOS, DISEÑADO PARA ENTREGAR UN CAUDAL DE 750 GPM A UNA PRESIÓN DE SERVICIO DE 130 PSI. CONFIGURACIÓN DE ENCENDIDO 115 PSI (INCLUYE BOMBA JOCKEY; CAUDAL 10 GPM, PRESIÓN 135 PSI) - PROYECTO JUAN XXIII</t>
  </si>
  <si>
    <t>I2624</t>
  </si>
  <si>
    <t>I2625</t>
  </si>
  <si>
    <t>I2626</t>
  </si>
  <si>
    <t>I2627</t>
  </si>
  <si>
    <t>I2628</t>
  </si>
  <si>
    <t>I2629</t>
  </si>
  <si>
    <t>I2630</t>
  </si>
  <si>
    <t>I2631</t>
  </si>
  <si>
    <t>I2632</t>
  </si>
  <si>
    <t>I2633</t>
  </si>
  <si>
    <t>I2634</t>
  </si>
  <si>
    <t>I2635</t>
  </si>
  <si>
    <t>I2636</t>
  </si>
  <si>
    <t>I2637</t>
  </si>
  <si>
    <t>I2638</t>
  </si>
  <si>
    <t>I2639</t>
  </si>
  <si>
    <t>I2640</t>
  </si>
  <si>
    <t>I2641</t>
  </si>
  <si>
    <t>I2642</t>
  </si>
  <si>
    <t>I2643</t>
  </si>
  <si>
    <t>I2644</t>
  </si>
  <si>
    <t>I2645</t>
  </si>
  <si>
    <t>I2646</t>
  </si>
  <si>
    <t>I2647</t>
  </si>
  <si>
    <t>I2649</t>
  </si>
  <si>
    <t>I2650</t>
  </si>
  <si>
    <t>I2651</t>
  </si>
  <si>
    <t>I2652</t>
  </si>
  <si>
    <t>I2653</t>
  </si>
  <si>
    <t>I2654</t>
  </si>
  <si>
    <t>I2657</t>
  </si>
  <si>
    <t>I2658</t>
  </si>
  <si>
    <t>I2659</t>
  </si>
  <si>
    <t>I2660</t>
  </si>
  <si>
    <t>I2661</t>
  </si>
  <si>
    <t>I2662</t>
  </si>
  <si>
    <t>I2663</t>
  </si>
  <si>
    <t>I2664</t>
  </si>
  <si>
    <t>I2665</t>
  </si>
  <si>
    <t>I2666</t>
  </si>
  <si>
    <t>I2667</t>
  </si>
  <si>
    <t>I2668</t>
  </si>
  <si>
    <t>I2669</t>
  </si>
  <si>
    <t>I2670</t>
  </si>
  <si>
    <t>I2671</t>
  </si>
  <si>
    <t>I2672</t>
  </si>
  <si>
    <t>I2673</t>
  </si>
  <si>
    <t>I2678</t>
  </si>
  <si>
    <t>I2679</t>
  </si>
  <si>
    <t>TUBERÍA RANURADA AST -795 3" A.C. SCH 10</t>
  </si>
  <si>
    <t>ACCESORIO Ø=3"</t>
  </si>
  <si>
    <t xml:space="preserve">CORTE Y RANURADA  </t>
  </si>
  <si>
    <t>TUBERÍA RANURADA AST -795 2.1/2" A.C. SCH 10</t>
  </si>
  <si>
    <t>ACCESORIO Ø=2.1/2"</t>
  </si>
  <si>
    <t>TUBERÍA RANURADA AST -795 2" A.C. SCH 10</t>
  </si>
  <si>
    <t>ACCESORIO Ø=2"</t>
  </si>
  <si>
    <t>TUBERÍA RANURADA AST -795 1.1/2" A.C. SCH 10</t>
  </si>
  <si>
    <t>ACCESORIO Ø=1.1/2"</t>
  </si>
  <si>
    <t>TUBERÍA RANURADA AST -795 1.1/4" A.C. SCH 10</t>
  </si>
  <si>
    <t>ACCESORIO Ø=1.1/4"</t>
  </si>
  <si>
    <t>TUBERÍA ASTM A-53 1" A.C SCH 40</t>
  </si>
  <si>
    <t>ACCESORIO Ø=1" ROSCADO</t>
  </si>
  <si>
    <t xml:space="preserve">CORTE Y ROSCADO  </t>
  </si>
  <si>
    <t>VÁLVULA  MARIPOSA RANURADA 3" SUPERVISADA UL/FM 300 PSI</t>
  </si>
  <si>
    <t>ACOPLE RANURADO 3"</t>
  </si>
  <si>
    <t>CHEQUE DE COMPUERTA RANURADO DE 3" UL/FM 300 PSI</t>
  </si>
  <si>
    <t>CHEQUE COMPUERTA RANURADA DE 4" UL/FM 300 PSI</t>
  </si>
  <si>
    <t>ACOPLE RANURADO 4"</t>
  </si>
  <si>
    <t>VALVULA PRUEBA DE DRENAJE 1.1/4" 300 PSI</t>
  </si>
  <si>
    <t>TEE MECANICA RANURADA DE 2.1/2" X 1.1/4"</t>
  </si>
  <si>
    <t>SENSOR DE FLUJO 3"</t>
  </si>
  <si>
    <t>ROCIADOR PENDENTE FACTOR K 5.6  ROSCA NPT DE 1/2",</t>
  </si>
  <si>
    <t>REDUCCION COPA ROSCADA 1" X 1/2"</t>
  </si>
  <si>
    <t>TEE MECANICA ROSCADA 2" 1"</t>
  </si>
  <si>
    <t>MANÓMETRO INMERSO EN GLICERINA DE 0-300 PSI</t>
  </si>
  <si>
    <t>VALVULA DESAIREADORA 1"</t>
  </si>
  <si>
    <t>TEE MECANICA ROSCADA DE 2.1/2" X 1"</t>
  </si>
  <si>
    <t>SOPORTE SISMORESISTENTE 2,1/2"- 2 VIAS TRANSVERSAL</t>
  </si>
  <si>
    <t>SOPORTE SISMORESISTENTE 2,1/2"- 2 VIAS LONGITUDINAL</t>
  </si>
  <si>
    <t>SOPORTE TIPO PERA 3"</t>
  </si>
  <si>
    <t>SOPORTE TIPO PERA 2,1/2"</t>
  </si>
  <si>
    <t>SOPORTE TIPO PERA 2"</t>
  </si>
  <si>
    <t>SOPORTE TIPO PERA 1.1/2"</t>
  </si>
  <si>
    <t>SOPORTE TIPO PERA 1.1/4"</t>
  </si>
  <si>
    <t>08B.837</t>
  </si>
  <si>
    <t>I2655</t>
  </si>
  <si>
    <t>CABLE MULTIPLEX 2x4 + 1x4 ALUMINIO AISLADO ACSR</t>
  </si>
  <si>
    <t>I2656</t>
  </si>
  <si>
    <t>SUMINISTRO, TRANSPORTE E INSTALACIÓN DE RED AEREA EN CABLE MULTIPLEX 2X4 + 1X4 ACSR</t>
  </si>
  <si>
    <t>021.100</t>
  </si>
  <si>
    <t>SUMINISTRO, TRANSPORTE E INSTALACIÓN DE PLACA EN CONCRETO DE 3000 PSI E=10CM ACABADO CON ENDURECEDOR DE COLORES SEGÚN DISEÑO EN FRANJAS DE ANCHO VARIABLE</t>
  </si>
  <si>
    <t>ENDURECEDOR PARA CONCRETO DE COLOR VARIADO x 25 KG</t>
  </si>
  <si>
    <t>SELLADOR PARA CONCRETO COLOR VARIADO x 5 LTS</t>
  </si>
  <si>
    <t>DESMOLDANTE PARA CONCRETO COLOR VARIADO x 10 KG</t>
  </si>
  <si>
    <t>08B.838</t>
  </si>
  <si>
    <t>ESCALERA DIELECTRICA EXTENSIBLE CERTIFICADA</t>
  </si>
  <si>
    <t>SUMINISTRO, TRANSPORTE E INSTALACION DE RED ELECTRICA EN 3 # 12 THHN (NO INCLUYE DUCTO)</t>
  </si>
  <si>
    <t>08B.839</t>
  </si>
  <si>
    <t>SUMINISTRO, TRANSPORTE E INSTALACION DE BAJANTE EN TUBERIA IMC DE 1/2". INCLUYE CAPACTE Y ELEMENTOS DE FIJACION</t>
  </si>
  <si>
    <t>CAPACETE METALICO PARA IMC O EMT DE 1/2"</t>
  </si>
  <si>
    <t>CINTA BAND - IT, 3/4"</t>
  </si>
  <si>
    <t>GRAPA BAND - IT 3/4"</t>
  </si>
  <si>
    <t>SUMINISTRO E INSTALACION DE TUBERIA CONDUIT PVC 1/2".</t>
  </si>
  <si>
    <t>SUMINISTRO E INSTALACION DE TUBERIA CONDUIT PVC 3/4".</t>
  </si>
  <si>
    <t>SUMINISTRO E INSTALACION DE TUBERIA CONDUIT PVC 1".</t>
  </si>
  <si>
    <t>SUMINISTRO E INSTALACION DE TUBERIA CONDUIT PVC 1_1/2".</t>
  </si>
  <si>
    <t>SUMINISTRO E INSTALACION DE TUBERIA CONDUIT PVC 2".</t>
  </si>
  <si>
    <t>SUMINISTRO E INSTALACION DE TUBERIA CONDUIT PVC DB 3".</t>
  </si>
  <si>
    <t>SUMINISTRO, TRANSPORTE E INSTALACION TUBERIA CONDUIT PVC DB 1" EN PLACA, MURO O ZONA VERDE</t>
  </si>
  <si>
    <t>SUMINISTRO E INSTALACION DE TUBERIA CONDUIT EMT 1/2"</t>
  </si>
  <si>
    <t>08B.840</t>
  </si>
  <si>
    <t>BREAKER 1 x 30 AMP</t>
  </si>
  <si>
    <t>SUMINISTRO, TRANSPORTE E INSTALACION DE ROCIADORES TIPO PENDENT DE 1/2" K5.6 (INCLUYE ACCESORIOS)</t>
  </si>
  <si>
    <t>I2680</t>
  </si>
  <si>
    <t>SUMINISTRO, TRANSPORTE E INSTALACION CAPITEL DE CAISSON EN CONCRETO 4000 PSI</t>
  </si>
  <si>
    <t>MARCO METALICO PUERTAS E= 12 CM MONTANTE REJILLA.  H=0.30 M. EN LÁMINA GALVANIZADA CAL. 20 PARA HOJA DE PUERTA CON ANCHO 0.51 A 0.75 M. Y ALTURA 2.11 A 2.40 M. (SUMINISTRO).</t>
  </si>
  <si>
    <t>MARCO METALICO PUERTAS E= 12 CM MONTANTE REJILLA.  H=0.30 M. EN LÁMINA GALVANIZADA CAL. 20 PARA HOJA DE PUERTA CON ANCHO 0.76 A 1.10 M. Y ALTURA 2.11 A 2.40 M. (SUMINISTRO).</t>
  </si>
  <si>
    <t>MARCO METALICO PUERTAS E= 12 CM MONTANTE REJILLA EN LÁMINA CR. H=0.30 M. EN LÁMINA GALVANIZADA CAL. 20 PARA HOJA DE PUERTA CON ANCHO 0.51 A 0.75 M. Y ALTURA 1.80 A 2.10 M. (SUMINISTRO).</t>
  </si>
  <si>
    <t>MARCO METALICO PUERTAS E= 12 CM MONTANTE REJILLA EN LÁMINA CR. H=0.30 M. EN LÁMINA GALVANIZADA CAL. 20 PARA HOJA DE PUERTA CON ANCHO 0.76 A 1.10 M. Y ALTURA 1.80 A 2.10 M. (SUMINISTRO).</t>
  </si>
  <si>
    <t>MARCO METALICO PUERTAS E= 12 CM MONTANTE VIDRIO 4 MM. H=0.30 M. EN LÁMINA GALVANIZADA CAL. 20 PARA HOJA DE PUERTA CON ANCHO 0.51 A 0.75 M. Y ALTURA 1.80 A 2.10 M. (SUMINISTRO).</t>
  </si>
  <si>
    <t>MARCO METALICO PUERTAS E= 12 CM MONTANTE VIDRIO 4 MM. H=0.30 M. EN LÁMINA GALVANIZADA CAL. 20 PARA HOJA DE PUERTA CON ANCHO 0.51 A 0.75 M. Y ALTURA 2.11 A 2.40 M. (SUMINISTRO).</t>
  </si>
  <si>
    <t>MARCO METALICO PUERTAS E= 12 CM MONTANTE VIDRIO 4 MM. H=0.30 M. EN LÁMINA GALVANIZADA CAL. 20 PARA HOJA DE PUERTA CON ANCHO 0.76 A 1.10 M. Y ALTURA 1.80 A 2.10 M. (SUMINISTRO).</t>
  </si>
  <si>
    <t>MARCO METALICO PUERTAS E= 12 CM MONTANTE VIDRIO 4 MM. H=0.30 M. EN LÁMINA GALVANIZADA CAL. 20 PARA HOJA DE PUERTA CON ANCHO 0.76 A 1.10 M. Y ALTURA 2.11 A 2.40 M. (SUMINISTRO).</t>
  </si>
  <si>
    <t>MARCO METALICO PUERTAS E= 12 CM SENCILLO EN LÁMINA GALVANIZADA CAL. 20 PARA HOJA DE PUERTA CON ANCHO 0.51 A 0.75 M. Y ALTURA 1.80 A 2.10 M. (SUMINISTRO).</t>
  </si>
  <si>
    <t>MARCO METALICO PUERTAS E= 12 CM SENCILLO EN LÁMINA GALVANIZADA CAL. 20 PARA HOJA DE PUERTA CON ANCHO 0.51 A 0.75 M. Y ALTURA 2.11 A 2.40 M. (SUMINISTRO).</t>
  </si>
  <si>
    <t>MARCO METALICO PUERTAS E= 12 CM SENCILLO EN LÁMINA GALVANIZADA CAL. 20 PARA HOJA DE PUERTA CON ANCHO 0.76 A 1.10 M. Y ALTURA 1.80 A 2.10 M. (SUMINISTRO).</t>
  </si>
  <si>
    <t>MARCO METALICO PUERTAS E= 12 CM SENCILLO EN LÁMINA GALVANIZADA CAL. 20 PARA PUERTA CON ANCHO 0.76 A 1.10 M. Y ALTURA 2.11 A 2.40 M. (SUMINISTRO).</t>
  </si>
  <si>
    <t>MARCO METALICO PUERTAS E= 8.5 CM MONTANTE REJILLA EN LÁMINA CR.  H=0.30 M. EN LÁMINA GALVANIZADA CAL. 20 PARA HOJA DE PUERTA CON ANCHO 0.51 A 0.75 M. Y ALTURA 2.11 A 2.40 M. (SUMINISTRO).</t>
  </si>
  <si>
    <t>MARCO METALICO PUERTAS E= 8.5 CM MONTANTE REJILLA EN LÁMINA CR.  H=0.30 M. EN LÁMINA GALVANIZADA CAL. 20 PARA HOJA DE PUERTA CON ANCHO 0.76 A 1.10 M. Y ALTURA 2.11 A 2.40 M. (SUMINISTRO).</t>
  </si>
  <si>
    <t>MARCO METALICO PUERTAS E= 8.5 CM MONTANTE REJILLA EN LÁMINA CR. H=0.30 M. EN LÁMINA GALVANIZADA CAL. 20 PARA HOJA DE PUERTA CON ANCHO 0.51 A 0.75 M. Y ALTURA 1.80 A 2.10 M. (SUMINISTRO).</t>
  </si>
  <si>
    <t>MARCO METALICO PUERTAS E= 8.5 CM MONTANTE REJILLA EN LÁMINA CR. H=0.30 M.EN LÁMINA GALVANIZADA CAL. 20 PARA HOJA DE PUERTA CON ANCHO 0.76 A 1.10 M. Y ALTURA 1.80 A 2.10 M. (SUMINISTRO).</t>
  </si>
  <si>
    <t>MARCO METALICO PUERTAS E= 8.5 CM MONTANTE VIDRIO 4 MM. H=0.30 M. EN LÁMINA GALVANIZADA CAL. 20 PARA HOJA DE PUERTA CON ANCHO 0.51 A 0.75 M. Y ALTURA 1.80 A 2.10 M. (SUMINISTRO).</t>
  </si>
  <si>
    <t>MARCO METALICO PUERTAS E= 8.5 CM MONTANTE VIDRIO 4 MM. H=0.30 M. EN LÁMINA GALVANIZADA CAL. 20 PARA HOJA DE PUERTA CON ANCHO 0.51 A 0.75 M. Y ALTURA 2.11 A 2.40 M. (SUMINISTRO).</t>
  </si>
  <si>
    <t>MARCO METALICO PUERTAS E= 8.5 CM MONTANTE VIDRIO 4 MM. H=0.30 M. EN LÁMINA LÁMINA GALVANIZADA CAL. 20 PARA HOJA DE PUERTA CON ANCHO 0.76 A 1.10 M. Y ALTURA 2.11 A 2.40 M. (SUMINISTRO).</t>
  </si>
  <si>
    <t>MARCO METALICO PUERTAS E= 8.5 CM MONTANTE VIDRIO 4 MM. H=0.30 M.EN LÁMINA LÁMINA GALVANIZADA CAL. 20 PARA HOJA DE PUERTA CON ANCHO 0.76 A 1.10 M. Y ALTURA 1.80 A 2.10 M. (SUMINISTRO).</t>
  </si>
  <si>
    <t>MARCO METALICO PUERTAS E= 8.5 CM SENCILLO EN LÁMINA GALVANIZADA CAL. 20 PARA HOJA DE PUERTA CON ANCHO 0.51 A 0.75 M. Y ALTURA 1.80 A 2.10 M. (SUMINISTRO)</t>
  </si>
  <si>
    <t>MARCO METALICO PUERTAS E= 8.5 CM SENCILLO EN LÁMINA GALVANIZADA CAL. 20 PARA HOJA DE PUERTA CON ANCHO 0.51 A 0.75 M. Y ALTURA 2.11 A 2.40 M. (SUMINISTRO).</t>
  </si>
  <si>
    <t>MARCO METALICO PUERTAS E= 8.5 CM SENCILLO EN LÁMINA GALVANIZADA CAL. 20 PARA HOJA DE PUERTA CON ANCHO 0.76 A 1.10 M. Y ALTURA 1.80 A 2.10 M. (SUMINISTRO).</t>
  </si>
  <si>
    <t>MARCO METALICO PUERTAS E= 8.5 CM SENCILLO EN LÁMINA GALVANIZADA CAL. 20 PARA PUERTA CON ANCHO 0.76 A 1.10 M. Y ALTURA 2.11 A 2.40 M. (SUMINISTRO).</t>
  </si>
  <si>
    <t>08B.841</t>
  </si>
  <si>
    <t>SUPLEMENTO CAJA 2400 GAVANIZADO</t>
  </si>
  <si>
    <t>DEMOLICION MURO MAMPOSTERIA DE LADRILLO O BLOQUE - INCLUY RETIRO Y DISPOSICION</t>
  </si>
  <si>
    <t>029.086</t>
  </si>
  <si>
    <t>RAYADO CON PULIDORA Y PICADO DE PAREDES PARA PREPARACION DE SUPERFICIE</t>
  </si>
  <si>
    <t>SUMINISTRO, TRANSPORTE E INSTALACION MARCO METALICO PUERTAS E= 8.5 CM SENCILLO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</si>
  <si>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8.5 CM SENCILLO 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</si>
  <si>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8.5 CM SENCILLO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</si>
  <si>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8.5 CM SENCILLO EN LÁMINA GALVANIZADA CAL. 20 PARA PUERTA CON ANCHO 0.76 A 1.10 M. Y ALTURA 2.11 A 2.40 M. ACABADO CON ANTICORROSIVO Y ESMALTE. INCLUYE EL SUMINISTRO DE TODOS LOS ACCESORIOS REQUERIDOS PARA EL CORRECTO MONTAJE</t>
  </si>
  <si>
    <t>SUMINISTRO, TRANSPORTE E INSTALACION MARCO METALICO PUERTAS E= 8.5 CM MONTANTE VIDRIO 4 MM.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</si>
  <si>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8.5 CM MONTANTE VIDRIO 4 MM.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</si>
  <si>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8.5 CM MONTANTE VIDRIO 4 MM.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</si>
  <si>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8.5 CM MONTANTE VIDRIO 4 MM. H=0.30 M. EN LÁMINA GALVANIZADA CAL. 20 PARA HOJA DE PUERTA CON ANCHO 0.76 A 1.10 M. Y ALTURA 2.11 A 2.40 M.  ACABADO CON ANTICORROSIVO Y ESMALTE. INCLUYE EL SUMINISTRO DE TODOS LOS ACCESORIOS REQUERIDOS PARA EL CORRECTO MONTAJE</t>
  </si>
  <si>
    <t>SUMINISTRO, TRANSPORTE E INSTALACION MARCO METALICO PUERTAS E= 8.5 CM MONTANTE REJILLA EN LÁMINA CR.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</si>
  <si>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8.5 CM MONTANTE REJILLA EN LÁMINA CR.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</si>
  <si>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8.5 CM MONTANTE REJILLA EN LÁMINA CR.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</si>
  <si>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8.5 CM MONTANTE REJILLA EN LÁMINA CR.  H=0.30 M. EN LÁMINA GALVANIZADA CAL. 20 PARA PUERTA CON ANCHO 0.76 A 1.10 M. Y ALTURA 2.11 A 2.40 M. ACABADO CON ANTICORROSIVO Y ESMALTE. INCLUYE EL SUMINISTRO DE TODOS LOS ACCESORIOS REQUERIDOS PARA EL CORRECTO MONTAJE</t>
  </si>
  <si>
    <t>SUMINISTRO, TRANSPORTE E INSTALACION MARCO METALICO PUERTAS E= 12 CM SENCILLO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</si>
  <si>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12 CM SENCILLO 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</si>
  <si>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12 CM SENCILLO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</si>
  <si>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12 CM SENCILLO EN LÁMINA GALVANIZADA CAL. 20 PARA PUERTA CON ANCHO 0.76 A 1.10 M. Y ALTURA 2.11 A 2.40 M. ACABADO CON ANTICORROSIVO Y ESMALTE. INCLUYE EL SUMINISTRO DE TODOS LOS ACCESORIOS REQUERIDOS PARA EL CORRECTO MONTAJE</t>
  </si>
  <si>
    <t>SUMINISTRO, TRANSPORTE E INSTALACION MARCO METALICO PUERTAS E= 12 CM MONTANTE VIDRIO 4 MM.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</si>
  <si>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12 CM MONTANTE VIDRIO 4 MM.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</si>
  <si>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12 CM MONTANTE VIDRIO 4 MM.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</si>
  <si>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12 CM MONTANTE VIDRIO 4 MM. H=0.30 M. EN LÁMINA GALVANIZADA CAL. 20 PARA PUERTA CON ANCHO 0.76 A 1.10 M. Y ALTURA 2.11 A 2.40 M. ACABADO CON ANTICORROSIVO Y ESMALTE. INCLUYE EL SUMINISTRO DE TODOS LOS ACCESORIOS REQUERIDOS PARA EL CORRECTO MONTAJE</t>
  </si>
  <si>
    <t>SUMINISTRO, TRANSPORTE E INSTALACION MARCO METALICO PUERTAS E= 12 CM MONTANTE REJILLA EN LÁMINA CR. H=0.30 M. EN LÁMINA GALVANIZADA CAL. 20 PARA HOJA DE PUERTA CON ANCHO 0.51 A 0.75 M. Y ALTURA 1.80 A 2.10 M. ACABADO CON ANTICORROSIVO Y ESMALTE. INCLUYE EL SUMINISTRO DE TODOS LOS ACCESORIOS REQUERIDOS PARA EL CORRECTO MONTAJE</t>
  </si>
  <si>
    <t>SUMINISTRO, TRANSPORTE E INSTALACION MARCO METALICO PUERTAS E= 12 CM MONTANTE REJILLA EN LÁMINA CR. H=0.30 M.EN LÁMINA GALVANIZADA CAL. 20 PARA HOJA DE PUERTA CON ANCHO 0.76 A 1.10 M. Y ALTURA 1.80 A 2.10 M. ACABADO CON ANTICORROSIVO Y ESMALTE. INCLUYE EL SUMINISTRO DE TODOS LOS ACCESORIOS REQUERIDOS PARA EL CORRECTO MONTAJE</t>
  </si>
  <si>
    <t>SUMINISTRO, TRANSPORTE E INSTALACION MARCO METALICO PUERTAS E= 12 CM MONTANTE REJILLA.  H=0.30 M. EN LÁMINA GALVANIZADA CAL. 20 PARA HOJA DE PUERTA CON ANCHO 0.51 A 0.75 M. Y ALTURA 2.11 A 2.40 M. ACABADO CON ANTICORROSIVO Y ESMALTE. INCLUYE EL SUMINISTRO DE TODOS LOS ACCESORIOS REQUERIDOS PARA EL CORRECTO MONTAJE</t>
  </si>
  <si>
    <t>SUMINISTRO, TRANSPORTE E INSTALACION MARCO METALICO PUERTAS E= 12 CM MONTANTE REJILLA.  H=0.30 M. EN LÁMINA GALVANIZADA CAL. 20 PARA HOJA DE PUERTA CON ANCHO 0.76 A 1.10 M. Y ALTURA 2.11 A 2.40 M. ACABADO CON ANTICORROSIVO Y ESMALTE. INCLUYE EL SUMINISTRO DE TODOS LOS ACCESORIOS REQUERIDOS PARA EL CORRECTO MONTAJE</t>
  </si>
  <si>
    <t>003.140</t>
  </si>
  <si>
    <t>REJILLA TIPO CUPULA D 4x3"</t>
  </si>
  <si>
    <t>TUBO ESTRUCTURAL A-500 GRADO C DE 4" DE DIAMETRO Y ESPESOR DE PARED DE 6,0 MM</t>
  </si>
  <si>
    <t>001.095</t>
  </si>
  <si>
    <t>ALQUILER DE BAÑO PORTATIL (INCLUYE LIMPIEZA SEMANAL CON DESCARGA Y TRANSPORTE DE LIQUIDOS - SOLIDOS)</t>
  </si>
  <si>
    <t>ALQUILER DE BAÑO PORTATIL CON LIMPIEZA 1 VEZ x SMANA</t>
  </si>
  <si>
    <t>034.049</t>
  </si>
  <si>
    <t>SUMINISTRO, TRANSPORTE E INSTALACION DE SILLA PARA ESCENARIO DEPORTIVO ESPALDAR ALTO EN POLIPROPILENO INYECTADO</t>
  </si>
  <si>
    <t>Silletería para escenario deportivo, con espaldar alto de material polipropileno copolímero texturizado, moldeada por inyectado, con protección solar UV y retardante a la flama, con cumplimiento de la norma internacional (A.S.T.M.), con orificio céntrico para la dispersión de fluidos. Resistente a condiciones exteriores de sol, lluvia y ambientes ácidos. Resistencia a hongos y bacterias.</t>
  </si>
  <si>
    <t xml:space="preserve">FABRICACIÓN E INSTALACIÓN DE TOBOGAN EN FIBRA DE VIDRIO </t>
  </si>
  <si>
    <t>034.050</t>
  </si>
  <si>
    <t>SUMINISTRO, TRANSPORTE E INSTALACIÓN DE TOBOGAN EN FIBRA DE VIDRIO</t>
  </si>
  <si>
    <t>017.139</t>
  </si>
  <si>
    <t>VC 5mm Incoloro + 0.89mm ION SentryGlas Incoloro Certificado + VC 5mm Incoloro</t>
  </si>
  <si>
    <t>PERGIL U EN ACERO INOXIDABLE x 2.4ml</t>
  </si>
  <si>
    <t>EMPAQUE DE CAUCHO PARA VIDRIO</t>
  </si>
  <si>
    <t>TUBO REDONDO EN ACERO INOXIDABLE 2" - CAL 18</t>
  </si>
  <si>
    <t>017.140</t>
  </si>
  <si>
    <t>JUNTA DE DILATACION EN NEOPRENO DE 80x80mm</t>
  </si>
  <si>
    <t>PEGANTE PARA JUNTA NEOPRENO</t>
  </si>
  <si>
    <t>SELLO POLIURETANO PARA VIDRIO EXTERIOR</t>
  </si>
  <si>
    <t>007.191</t>
  </si>
  <si>
    <t>007.192</t>
  </si>
  <si>
    <t>007.193</t>
  </si>
  <si>
    <t>007.194</t>
  </si>
  <si>
    <t>007.195</t>
  </si>
  <si>
    <t>007.196</t>
  </si>
  <si>
    <t>SUMINISTRO, TRANSPORTE E INSTALACION DE  TUBERIA ACERO AL CARBON RANURADO CON PINTURA 3" - SCH 10 - SCH 10</t>
  </si>
  <si>
    <t>SUMINISTRO, TRANSPORTE E INSTALACION DE  TUBERIA ACERO AL CARBON RANURADO CON PINTURA 2-1/2" - SCH 10</t>
  </si>
  <si>
    <t>SUMINISTRO, TRANSPORTE E INSTALACION DE  TUBERIA ACERO AL CARBON RANURADO CON PINTURA 2" - SCH 10</t>
  </si>
  <si>
    <t>SUMINISTRO, TRANSPORTE E INSTALACION DE  TUBERIA ACERO AL CARBON RANURADO CON PINTURA 1-1/2" - SCH 10</t>
  </si>
  <si>
    <t>SUMINISTRO, TRANSPORTE E INSTALACION DE  TUBERIA ACERO AL CARBON RANURADO CON PINTURA 1-1/4" - SCH 10</t>
  </si>
  <si>
    <t>007.197</t>
  </si>
  <si>
    <t>007.198</t>
  </si>
  <si>
    <t>007.199</t>
  </si>
  <si>
    <t>007.200</t>
  </si>
  <si>
    <t>007.201</t>
  </si>
  <si>
    <t>007.202</t>
  </si>
  <si>
    <t>007.203</t>
  </si>
  <si>
    <t>007.204</t>
  </si>
  <si>
    <t>007.205</t>
  </si>
  <si>
    <t>007.206</t>
  </si>
  <si>
    <t>007.207</t>
  </si>
  <si>
    <t>007.208</t>
  </si>
  <si>
    <t>007.209</t>
  </si>
  <si>
    <t>SUMINISTRO, TRANSPORTE E INSTALACIÓN DE VÁLVULA MARIPOSA  RANURADA DE  3" SUPERVISADA UL/FM 300 PSI</t>
  </si>
  <si>
    <t>SUMINISTRO, TRANSPORTE E INSTALACIÓN DE CHEQUE COMPUERTA RANURADA DE 3" UL/FM 300 PSI</t>
  </si>
  <si>
    <t>SUMINISTRO, TRANSPORTE E INSTALACIÓN DE CHEQUE COMPUERTA RANURADA DE 4" UL/FM 300 PSI</t>
  </si>
  <si>
    <t>SUMINISTRO, TRANSPORTE E INSTALACIÓN DE VÁLVULA PRUEBA DRENAJE 1.1/4"</t>
  </si>
  <si>
    <t>SUMINISTRO, TRANSPORTE E INSTALACIÓN DE SENSOR DE FLUJO 3"</t>
  </si>
  <si>
    <t>SUMINISTRO, TRANSPORTE E INSTALACIÓN DE ROCIADOR PENDENTE FACTOR K 5.6  ROSCA NPT DE 1/2", TEMPERATURA ORDINARIA, RESPUESTA RÁPIDA, COBERTURA ESTÁNDAR.</t>
  </si>
  <si>
    <t>SUMINISTRO, TRANSPORTE E INSTALACIÓN DE MANOMETRO INMERSO EN GLICERINA DE 0 A 300PSI DE 1/4"</t>
  </si>
  <si>
    <t>SUMINISTRO, TRANSPORTE E INSTALACIÓN DE VALVULA DESAIREADORA 1"</t>
  </si>
  <si>
    <t>SUMINISTRO, TRANSPORTE E INSTALACIÓN DE SOPORTE SISMORESISTENTE 2,1/2" - 2 VIAS TRANSVERSAL</t>
  </si>
  <si>
    <t>SUMINISTRO, TRANSPORTE E INSTALACIÓN DE SOPORTE SISMORESISTENTE 2,1/2" - 2 VIAS LONGITUDINAL</t>
  </si>
  <si>
    <t>SUMINISTRO, TRANSPORTE E INSTALACIÓN DE SOPORTE TIPO PERA 3"</t>
  </si>
  <si>
    <t>SUMINISTRO, TRANSPORTE E INSTALACIÓN DE SOPORTE TIPO PERA 2,1/2 "</t>
  </si>
  <si>
    <t>SUMINISTRO, TRANSPORTE E INSTALACIÓN DE SOPORTE TIPO PERA 2"</t>
  </si>
  <si>
    <t>SUMINISTRO, TRANSPORTE E INSTALACIÓN DE SOPORTE TIPO PERA 1,1/2"</t>
  </si>
  <si>
    <t>SUMINISTRO, TRANSPORTE E INSTALACIÓN DE SOPORTE TIPO PERA 1,1/4"</t>
  </si>
  <si>
    <t>SUMINISTRO, TRANSPORTE E INSTALACIÓN DE JUNTA FLEXIBLE 2.1/2"</t>
  </si>
  <si>
    <t>SUMINISTRO, TRANSPORTE E INSTALACION DE  TUBERIA ACERO AL CARBON ROSCADA CON PINTURA 1" - SCH 40</t>
  </si>
  <si>
    <t>007.210</t>
  </si>
  <si>
    <t>I2681</t>
  </si>
  <si>
    <t>I2682</t>
  </si>
  <si>
    <t>I2683</t>
  </si>
  <si>
    <t>I2684</t>
  </si>
  <si>
    <t>I2685</t>
  </si>
  <si>
    <t>I2686</t>
  </si>
  <si>
    <t>I2687</t>
  </si>
  <si>
    <t>I2688</t>
  </si>
  <si>
    <t>I2689</t>
  </si>
  <si>
    <t>I2691</t>
  </si>
  <si>
    <t>I2692</t>
  </si>
  <si>
    <t>I2693</t>
  </si>
  <si>
    <t>I2694</t>
  </si>
  <si>
    <t>I2695</t>
  </si>
  <si>
    <t>I2696</t>
  </si>
  <si>
    <t>007.211</t>
  </si>
  <si>
    <t>007.212</t>
  </si>
  <si>
    <t>007.213</t>
  </si>
  <si>
    <t>007.214</t>
  </si>
  <si>
    <t>TUBO DE 1/2" COBRE RÍGIDO x 6m</t>
  </si>
  <si>
    <t>ACCESORIOS COBRE RIGIDO 1/2</t>
  </si>
  <si>
    <t>SUMINISTRO, TRANSPORTE E INSTALACION DE TUBO DE COBRE RÍGIDO DE 1/2"</t>
  </si>
  <si>
    <t>006.059</t>
  </si>
  <si>
    <t>SUMINISTRO, TRANSPORTE E INSTALACIÓN A TODO COSTO DE MURO EN SUPERBOARD 8 MM PINTADO Y TERMINADO (UNA CARA). INCLUYE PERFILERÍA Y TODO LO NECESARIO PARA SU CORRECTA INSTALACIÓN</t>
  </si>
  <si>
    <t>032.397</t>
  </si>
  <si>
    <t>032.398</t>
  </si>
  <si>
    <t>032.399</t>
  </si>
  <si>
    <t>032.400</t>
  </si>
  <si>
    <t>032.401</t>
  </si>
  <si>
    <t>032.402</t>
  </si>
  <si>
    <t>032.403</t>
  </si>
  <si>
    <t>032.404</t>
  </si>
  <si>
    <t>REPARACIÓN Y PUESTA EN FUNCIONAMIENTO DE PUERTA FACHADA LATERAL (INCLUYE MANTENIMINETO DE REJA, PINTURA EN LA CARA INTERIOR Y EXTERIOR DE LA PUERTA, CAMBIO DE ELEMENTOS DE MADERA) - PROYECTO CASAS DE CULTURA 2025</t>
  </si>
  <si>
    <t>009.026</t>
  </si>
  <si>
    <t>SUMINISTRO, TRANSPORTE E INSTALACION SIKA MONOTOP 123 SOBRE MURO, FILOS Y DILATACIONES EN AREAS DE INTERVENCION PARA CONTROL DE HUMEDAD).</t>
  </si>
  <si>
    <t>009.027</t>
  </si>
  <si>
    <t>IGOL IMPRIMANTE x 16 KG</t>
  </si>
  <si>
    <t>CÑT</t>
  </si>
  <si>
    <t>SIKA MONOTOP 123 x 15KG</t>
  </si>
  <si>
    <t>SUMINISTRO, TRANSPORTE E INSTALACION DE IGOL IMPRIMANTE + IGOL DENSO SOBRE MURO, FILOS Y DILATACIONES EN AREAS DE INTERVENCION PARA CONTROL DE HUMEDAD).</t>
  </si>
  <si>
    <t>017.141</t>
  </si>
  <si>
    <t>LAMINA MICROPERFORADA METALICA 1.0x2.0m CAL18 PERFORACION 6MM - ARQUITECTÓNICA FACHADA</t>
  </si>
  <si>
    <t>028.097</t>
  </si>
  <si>
    <t>SISTEMA PARA PUERTA CORREDIZA (INCLUYE RIEL INFERIOR Y SUPERIOR, RUEDAS Y DEMÁS ELEMENTOS)</t>
  </si>
  <si>
    <t>SUMINISTRO, TRANSPORTE E INSTALACION DE VÁLVULA MARIPOSA  RANURADA DE  4" SUPERVISADA UL/FM 300 PSI</t>
  </si>
  <si>
    <t>SUMINISTRO, TRANSPORTE E INSTALACION DE VÁLVULA MARIPOSA  RANURADA DE  2-1/2" SUPERVISADA UL/FM 300 PSI</t>
  </si>
  <si>
    <t>VÁLVULA  MARIPOSA RANURADA 2,1/2" SUPERVISADA UL/FM 300 PSI</t>
  </si>
  <si>
    <t>VÁLVULA  MARIPOSA RANURADA 4" SUPERVISADA UL/FM 300 PSI</t>
  </si>
  <si>
    <t>ACOPLE RANUDARO 2-1/2"</t>
  </si>
  <si>
    <t>SUMINISTRO, TRANSPORTE E INSTALACION DE CHEQUE COMPUERTA ROSCADO DE 1,1/4" UL/FM 300 PSI</t>
  </si>
  <si>
    <t>007.215</t>
  </si>
  <si>
    <t>007.216</t>
  </si>
  <si>
    <t>007.217</t>
  </si>
  <si>
    <t>007.218</t>
  </si>
  <si>
    <t>007.219</t>
  </si>
  <si>
    <t>007.220</t>
  </si>
  <si>
    <t>007.221</t>
  </si>
  <si>
    <t>CHEQUE DE COMPUERTA RANURADO DE 1,1/4" UL/FM 300 PSI</t>
  </si>
  <si>
    <t>ACOPLE RANURADO 1,1/4"</t>
  </si>
  <si>
    <t>SUMINISTRO, TRANSPORTE E INSTALACION DE CHEQUE DE CORTINA EN BRONCE PERFORADO DE Ø1/2"</t>
  </si>
  <si>
    <t>VALVULA PRUEBA DE DRENAJE 2" 300 PSI</t>
  </si>
  <si>
    <t>TEE MECANICA RANURADA DE 3" X 2"</t>
  </si>
  <si>
    <t>SUMINISTRO, TRANSPORTE E INSTALACION DE VÁLVULA PRUEBA DRENAJE 2"</t>
  </si>
  <si>
    <t>VALVULA DE BOLA BRONCE 1" DE PALANCA</t>
  </si>
  <si>
    <t>SUMINISTRO, TRANSPORTE E INSTALACION DE VÁLVULA DE BOLA 1"</t>
  </si>
  <si>
    <t>SUMINISTRO, TRANSPORTE E INSTALACION DE VÁLVULA DE BOLA 1.1/4"</t>
  </si>
  <si>
    <t>VALVULA DE BOLA BRONCE 1-1/4" DE PALANCA</t>
  </si>
  <si>
    <t>SUMINISTRO, TRANSPORTE E INSTALACION DE VÁLVULA DE VASTAGO ASCENDENTE OS&amp;Y FLANCHADA Ø4"</t>
  </si>
  <si>
    <t>VÁLVULA DE VASTAGO ASCENDENTE OS&amp;Y FLANCHADA Ø4"</t>
  </si>
  <si>
    <t>SUMINISTRO, TRANSPORTE E INSTALACION DE SENSOR DE FLUJO 4"</t>
  </si>
  <si>
    <t>I2697</t>
  </si>
  <si>
    <t>I2698</t>
  </si>
  <si>
    <t>I2699</t>
  </si>
  <si>
    <t>I2701</t>
  </si>
  <si>
    <t>I2702</t>
  </si>
  <si>
    <t>I2703</t>
  </si>
  <si>
    <t>I2704</t>
  </si>
  <si>
    <t>I2705</t>
  </si>
  <si>
    <t>I2706</t>
  </si>
  <si>
    <t>SENSOR DE FLUJO 2,1/2"</t>
  </si>
  <si>
    <t>SENSOR DE FLUJO 4"</t>
  </si>
  <si>
    <t>SUMINISTRO, TRANSPORTE E INSTALACION DE SENSOR DE FLUJO 2-1/2"</t>
  </si>
  <si>
    <t>SUMINISTRO, TRANSPORTE E INSTALACION DE ROCIADOR MONTANTE FACTOR K 5.6  ROSCA NPT DE 1/2", TEMPERATURA ORDINARIA, RESPUESTA RÁPIDA, COBERTURA ESTÁNDAR.</t>
  </si>
  <si>
    <t>I2707</t>
  </si>
  <si>
    <t>I2709</t>
  </si>
  <si>
    <t>I2710</t>
  </si>
  <si>
    <t>I2711</t>
  </si>
  <si>
    <t>I2712</t>
  </si>
  <si>
    <t>I2713</t>
  </si>
  <si>
    <t>I2714</t>
  </si>
  <si>
    <t>I2715</t>
  </si>
  <si>
    <t>I2716</t>
  </si>
  <si>
    <t>I2717</t>
  </si>
  <si>
    <t>ROCIADOR MONTANTE FACTOR K 5.6  ROSCA NPT DE 1/2"</t>
  </si>
  <si>
    <t>REDUCCION BUSHING 1" X 1/2"</t>
  </si>
  <si>
    <t>007.222</t>
  </si>
  <si>
    <t>SUMINISTRO, TRANSPORTE E INSTALACION DE CABEZAL DE DESCARGA Ø2.1/2" CON VÁLVULA ANGULAR</t>
  </si>
  <si>
    <t>SUMINISTRO, TRANSPORTE E INSTALACION DE PLACA ANTIVORTICE 0.40X0.40 MTS</t>
  </si>
  <si>
    <t>SUMINISTRO, TRANSPORTE E INSTALACION DE PASEMURO PARA TUBERÍA DE Ø4"</t>
  </si>
  <si>
    <t>007.223</t>
  </si>
  <si>
    <t>007.224</t>
  </si>
  <si>
    <t>PLACA ANTIVORTICE LAMINA DE 1/4" 0,40 X 0,40 MTS INCLUYE SOLDADORA Y SOPORTES</t>
  </si>
  <si>
    <t>PASEMUROS Ø4" CON SACANUCLEOS</t>
  </si>
  <si>
    <t>007.225</t>
  </si>
  <si>
    <t>007.226</t>
  </si>
  <si>
    <t>007.227</t>
  </si>
  <si>
    <t>007.228</t>
  </si>
  <si>
    <t>007.229</t>
  </si>
  <si>
    <t>SUMINISTRO, TRANSPORTE E INSTALACION DE SOPORTE SISMORESISTENTE 4" - 2 VIAS TRANSVERSAL</t>
  </si>
  <si>
    <t>SUMINISTRO, TRANSPORTE E INSTALACION DE SOPORTE SISMORESISTENTE 2" - 2 VIAS TRANSVERSAL</t>
  </si>
  <si>
    <t>SUMINISTRO, TRANSPORTE E INSTALACION DE SOPORTE SISMORESISTENTE 2" - 2 VIAS LONGITUDINAL</t>
  </si>
  <si>
    <t>SUMINISTRO, TRANSPORTE E INSTALACION DE SOPORTE TIPO PERA 4"</t>
  </si>
  <si>
    <t>007.230</t>
  </si>
  <si>
    <t>007.231</t>
  </si>
  <si>
    <t>007.232</t>
  </si>
  <si>
    <t>SUMINISTRO, TRANSPORTE E INSTALACION DE SOPORTE TIPO PERA 1"</t>
  </si>
  <si>
    <t>SUMINISTRO, TRANSPORTE E INSTALACION DE SOPORTE TIPO MECANO 4"</t>
  </si>
  <si>
    <t>SUMINISTRO, TRANSPORTE E INSTALACION DE SOPORTE TIPO MECANO 3"</t>
  </si>
  <si>
    <t>SOPORTE SISMORESISTENTE 4"- 2 VIAS TRANSVERSAL</t>
  </si>
  <si>
    <t>SOPORTE SISMORESISTENTE 2" - 2 VIAS TRANSVERSAL</t>
  </si>
  <si>
    <t>SOPORTE SISMORESISTENTE 2" - 2 VIAS LONGITUDINAL</t>
  </si>
  <si>
    <t>SOPORTE TIPO PERA 4"</t>
  </si>
  <si>
    <t>ESPARRAGO ROSCADO 1/2" X 1 METRO</t>
  </si>
  <si>
    <t>ABRAZADERA DOBLE ALA</t>
  </si>
  <si>
    <t>SOPORTE TIPO MECANO 3"</t>
  </si>
  <si>
    <t>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t>
  </si>
  <si>
    <t>SOPORTE TIPO MECANO 4"</t>
  </si>
  <si>
    <t>SUBCONTRATO INSTALACION SISTEMA DE BOMBEO</t>
  </si>
  <si>
    <t>SISTEMA DE ANDAMIOS CON CERCHAS, TACOS Y TABLEROS EN VOLADIZO PARA TRABAJOS EN ALTURAS EN FUERTE PENDIENTE (ANCHO 1.20M) - INCLUYE MONTE Y DESMONTE.</t>
  </si>
  <si>
    <t>019.044</t>
  </si>
  <si>
    <t>ESMALTE A BASE DE AGUA ACUALUX MULTISUPERFICIE</t>
  </si>
  <si>
    <t>SUMINISTRO, TRANSPORTE E INSTALACION DE ESTUCO Y PINTURA ESMALTE. INCLUYE FILOS Y DILATACIONES. ALTURA &lt;3.0M</t>
  </si>
  <si>
    <t>08B.842</t>
  </si>
  <si>
    <t>SUMINISTRO, TRANSPORTE E INSTALACION DE SALIDA COMPLETA PVC PARA TIMBRE (HASTA 10.M)</t>
  </si>
  <si>
    <t>ALAMBRE TIMBRE  TELEFONO</t>
  </si>
  <si>
    <t>PULSADOR TIMBRE</t>
  </si>
  <si>
    <t>I2718</t>
  </si>
  <si>
    <t>FBROCEMENTO TEXTURIZADO DE 1.2X0.60x 4mm</t>
  </si>
  <si>
    <t>034.051</t>
  </si>
  <si>
    <t>SUMINISTRO TRANSPORTE E INSTALACIÓN DE JUEGO INFANTIL METALICO (SUBE Y BAJA DOBLE)</t>
  </si>
  <si>
    <t>SUMINISTRO TRANSPORTE E INSTALACIÓN DE JUEGO INFANTIL METALICO PEQUEÑO (INCLUYE TORRE DE VIGILANCIA,RODADERO,ESCALERA, COLUMPIO DOBLE).</t>
  </si>
  <si>
    <t>SUMINISTRO TRANSPORTE E INSTALACIÓN DE JUEGO INFANTIL METALICO GRANDE (INCLUYE  DOS TORRES DE VIGILANCIA,DOS LISADEROS,DOS ESCALERAS DE ACCESO,DOS COLUMPIOS).</t>
  </si>
  <si>
    <t>SUMINISTRO TRANSPORTE E INSTALACIÓN DE JUEGO INFANTIL METALICO (COLUMPIO DOBLE)</t>
  </si>
  <si>
    <t>021.101</t>
  </si>
  <si>
    <t>034.052</t>
  </si>
  <si>
    <t>034.053</t>
  </si>
  <si>
    <t>034.054</t>
  </si>
  <si>
    <t>034.055</t>
  </si>
  <si>
    <t>SUMINISTRO, TRANSPORTE E INSTALACIÓN BANCA MODULAR CORRIDA, EN CONCRETO PULIDO, IGUAL O SIMILAR A: TIPO KÖNKRETUS REFERENCIA: BANCA DOBBELT MÓDULO "A". A:1,8 M X H:0,45 M X P:0,45 M. (336 KG/UN)</t>
  </si>
  <si>
    <t>SUMINISTRO, TRANSPORTE E INSTALACIÓN BANCA MODULAR CORRIDA CON ESPALDAR, EN CONCRETO PULIDO, IGUAL O SIMILAR A: TIPO KÖNKRETUS REFERENCIA: BANCA DOBBELT MÓDULO "A" CON ESPALDAR. A:1,8 M X H:0,79 M X P:0,45 M . (522 KG/UN)</t>
  </si>
  <si>
    <t>034.056</t>
  </si>
  <si>
    <t>034.057</t>
  </si>
  <si>
    <t>034.058</t>
  </si>
  <si>
    <t>034.059</t>
  </si>
  <si>
    <t>034.060</t>
  </si>
  <si>
    <t>SUMINISTRO, TRANSPORTE E INSTALACIÓN DE MATERIAL GRANULAR (TRITURADO DE 3/4")</t>
  </si>
  <si>
    <t>SUMINISTRO, TRANSPORTE E INSTALACION  DE ARENA TIPO SILICE SIN TRANSFORMAR</t>
  </si>
  <si>
    <t>032.405</t>
  </si>
  <si>
    <t>SUMINISTRO, TRANSPORTE E INSTALACION CERAMICA PISO PARED CORONA O SIMILAR PARA PISCINAS. COLOR  INSTALADO A 90° (INCLUYE BOQUILLA COLOR Y WIN). INCLUYE MORTERO DE PEGA Y/O NIVELACIÓN</t>
  </si>
  <si>
    <t>SUMINISTRO, TRANSPORTE E INSTALACION PASES EN TUBERIA PVC AGUAS LLUVIAS DE 2" PARA MUROS</t>
  </si>
  <si>
    <t>SUMINISTRO, TRANSPORTE E INSTALACION PUERTA DE DOS ALAS, EN MALLA ESLABONADA CAL. 10 2 1/4" X 2 1/4" + ANTICORROSIVO + PINTURA, TUBO AGUAS NEGRAS PARA CERRAMIENTO 2", FALLEBA, PORTACANDADO, INCLUYE (BISAGRA EN TUBO) A:1,8M; H= 2,2M</t>
  </si>
  <si>
    <t>004.015</t>
  </si>
  <si>
    <t>SUMINISTRO, TRANSPORTE E INSTALACION GEOTEXTIL NO TEJIDO 3000</t>
  </si>
  <si>
    <t>SUMINISTRO, TRANSORTE E INSTALACION DE TUBOS Y MALLA PARA VOLEIBOL O BADMINTON, INCLUYE TODOS LOS ADITAMENTOS, HUECOS PARA HINCAR LOS TUBOS Y DEMAS ACTIVIDADES Y MATERIALES PARA SU FUNCIONAMIENTO. (TUBOS AN Ø 2")</t>
  </si>
  <si>
    <t>SUMINISTRO TRANSPORTE E INSTALACION ESTRUCTURA PARA JUEGO DE VOLEY PLAYA, INCLUYE MALLA, POSTES, PINTURA PARA SILLA DE ARBITRO</t>
  </si>
  <si>
    <t>021.102</t>
  </si>
  <si>
    <t>SUMINISTRO, TRANSPORTE E INSTALACION SARDINEL ANCHO = 10 CM H =  ENTRE  17 Y 24 CM  EN CONCRETO 3000 PSI</t>
  </si>
  <si>
    <t>021.103</t>
  </si>
  <si>
    <t>SUMINISTRO, TRANSPORTE E INSTALACION SARDINEL ANCHO = 10 CM H =  ENTRE  25 Y 30 CM  EN CONCRETO 3000 PSI</t>
  </si>
  <si>
    <t>023.073</t>
  </si>
  <si>
    <t>SUMINISTRO, TRANSPORTE E INSTALACION PIEDRAPLEN COMPACTO, INCLUYE TRANSPORTE</t>
  </si>
  <si>
    <t>010.034</t>
  </si>
  <si>
    <t>SUMINISTRO, TRANSPORTE E INSTALACION DE ESTRUCTURA Y LONA PARA CUBRIR TODA EL AREA DEL TEATRINO (Incluye plataforma y escalas de acceso).</t>
  </si>
  <si>
    <t>A.U.</t>
  </si>
  <si>
    <t>I2719</t>
  </si>
  <si>
    <t>I2720</t>
  </si>
  <si>
    <t>I2721</t>
  </si>
  <si>
    <t>I2722</t>
  </si>
  <si>
    <t>JUEGO INFANTIL METALICO SUBE Y BAJA DOBLE REF. XTENSOR O SIMILAR</t>
  </si>
  <si>
    <t>JUEGO INFANTIL METALICO (INCLUYE TORRE DE VIGILANCIA,RODADERO,ESCALERA, COLUMPIO DOBLE).</t>
  </si>
  <si>
    <t>I2723</t>
  </si>
  <si>
    <t>I2724</t>
  </si>
  <si>
    <t>I2725</t>
  </si>
  <si>
    <t>I2726</t>
  </si>
  <si>
    <t>I2727</t>
  </si>
  <si>
    <t>I2728</t>
  </si>
  <si>
    <t>I2729</t>
  </si>
  <si>
    <t>I2730</t>
  </si>
  <si>
    <t>I2731</t>
  </si>
  <si>
    <t>I2732</t>
  </si>
  <si>
    <t>I2733</t>
  </si>
  <si>
    <t>I2734</t>
  </si>
  <si>
    <t>JUEGO INFANTIL METALICO GRANDE (INCLUYE  DOS TORRES DE VIGILANCIA,DOS LISADEROS,DOS ESCALERAS DE ACCESO,DOS COLUMPIOS).</t>
  </si>
  <si>
    <t>JUEGO INFANTIL METALICO (COLUMPIO DOBLE).</t>
  </si>
  <si>
    <t>021.104</t>
  </si>
  <si>
    <t>BANCA MODULAR CORRIDA, EN CONCRETO PULIDO, IGUAL O SIMILAR A: TIPO KÖNKRETUS REFERENCIA: BANCA DOBBELT MÓDULO "A". 1,8 M X 0,45 M. (336 KG/UN)</t>
  </si>
  <si>
    <t>BANCA MODULAR CORRIDA CON ESPALDAR, EN CONCRETO PULIDO, IGUAL O SIMILAR A: TIPO KÖNKRETUS REFERENCIA: BANCA DOBBELT MÓDULO "A" CON ESPALDAR. 1,8 M X 0,45 M X 0,79 M. (522 KG/UN)</t>
  </si>
  <si>
    <t>ARENA TIPO SILICE SIN TRANSFORMAR</t>
  </si>
  <si>
    <t>MALLA DE JUEGO PROFESIONAL</t>
  </si>
  <si>
    <t>INSUMO METALICO PARA POSTES DE JUEGO</t>
  </si>
  <si>
    <t>017.142</t>
  </si>
  <si>
    <t>VC 10MM INCOLORO + 0.89MM ION SENTRYGLAS
INCOLORO CERTIFICADO + VC 8MM INCOLORO + 0.89MM
ION SENTRYGLAS INCOLORO CERTIFICADO + VC 6MM
MASTER CARRE</t>
  </si>
  <si>
    <t>028.098</t>
  </si>
  <si>
    <t>DESMONTE, TRASLADO, MANTENIMIENTO E INSTALACION DE JUEGO INFANTIL EXISTENTE</t>
  </si>
  <si>
    <t>MANTENIMIENTO E INSTALACION DE JUEGO (INCLUYE PINTURA Y REPOSICION DE PIEZAS FALTANTES)</t>
  </si>
  <si>
    <t>JUEGO INFANTIL METALICO CARRUSEL</t>
  </si>
  <si>
    <t>SUMINISTRO, TRANSPORTE E INSTALACIÓN DE JUEGO INFANTIL METALICO CARRUSEL</t>
  </si>
  <si>
    <t>SUMINITRO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1 escalera de red para subir• 1 rocódromo de PEAD• 1 poste de bombero</t>
  </si>
  <si>
    <t>SUMINISTRO DE ARCOS DIMENSIONES 2 X 0.60 X O.60 M LARGO X ALTO X ANCHO( JUEGO DE 5 UNIDADES)</t>
  </si>
  <si>
    <t>I2735</t>
  </si>
  <si>
    <t>I2736</t>
  </si>
  <si>
    <t>I2737</t>
  </si>
  <si>
    <t>I2738</t>
  </si>
  <si>
    <t>I2739</t>
  </si>
  <si>
    <t>I2740</t>
  </si>
  <si>
    <t>I2741</t>
  </si>
  <si>
    <t>I2742</t>
  </si>
  <si>
    <t>I2743</t>
  </si>
  <si>
    <t>JG</t>
  </si>
  <si>
    <t>034.061</t>
  </si>
  <si>
    <t>034.062</t>
  </si>
  <si>
    <t>034.063</t>
  </si>
  <si>
    <t>SUMINISTRO E INSTALACION DE JUEGO PELOTA PARA PERROS (SEGÚN DISEÑO) EN POLIPROPILENO DE ALTO IMPACTO ORIGINAL MEDIDAS FINALES DE8CMS DE ANCHO X 8 CMS DE LARGO O FONDO X 238 CMS DE ALTO.</t>
  </si>
  <si>
    <t>SUMINISTRO E INSTALACION DE MORDEDERO PARA PERROS (SEGÚN DISEÑO) EN POLIPROPILENO DE ALTO IMPACTO ORIGINAL MEDIDAS FINALES DE 325 CMS DE ANCHO X 8 CMS DE LARGO O FONDO X 250 CMS DE ALTO.</t>
  </si>
  <si>
    <t>SUMINISTRO E INSTALACION DE CAJA DE ARENA EN POLIPROPILENO DE ALTO IMPACTO ORIGINAL MEDIDAS FINALES DE 250CMS DE ANCHO X 200 CMS DE LARGO O FONDO X 33 CMS DE ALTO.</t>
  </si>
  <si>
    <t>JUEGO PELOTA PARA PERROS (SEGÚN DISEÑO) EN POLIPROPILENO DE ALTO IMPACTO ORIGINAL MEDIDAS FINALES DE8CMS DE ANCHO X 8 CMS DE LARGO O FONDO X 238 CMS DE ALTO.</t>
  </si>
  <si>
    <t>SUMINISTRO DE MORDEDERO PARA PERROS (SEGÚN DISEÑO) EN POLIPROPILENO DE ALTO IMPACTO ORIGINAL MEDIDAS FINALES DE 325 CMS DE ANCHO X 8 CMS DE LARGO O FONDO X 250 CMS DE ALTO.</t>
  </si>
  <si>
    <t>CAJA DE ARENA EN POLIPROPILENO DE ALTO IMPACTO ORIGINAL MEDIDAS FINALES DE 250CMS DE ANCHO X 200 CMS DE LARGO O FONDO X 33 CMS DE ALTO.</t>
  </si>
  <si>
    <t>SUMINISTRO DE MOBILIARIO PARA GATOS 1 (SEGÚN DISEÑO) EN POLIPROPILENO DE ALTO IMPACTO ORIGINAL MEDIDAS FINALES DE 72 CMS DE ANCHO X 40 CMS DE LARGO O FONDO X 200 CMS DE ALTO</t>
  </si>
  <si>
    <t>MOBILIARIO PARA GATOS (SEGÚN DISEÑO) EN POLIPROPILENO DE ALTO IMPACTO ORIGINAL MEDIDAS FINALES DE 200CMS DE ANCHO X 245CMS DE LARGO O FONDO X 270 CMS DE ALTO.</t>
  </si>
  <si>
    <t>MOBILIARIO PARA GATOS 3 (SEGÚN DISEÑO) EN POLIPROPILENO DE ALTO IMPACTO ORIGINAL  MEDIDAS FINALES DE 210 CMS DE ANCHO X 45 CMS DE LARGO O FONDO X 200 CMS DE ALTO.</t>
  </si>
  <si>
    <t xml:space="preserve"> MOBILIARIO PARA GATOS 4 (SEGÚN DISEÑO) EN POLIPROPILENO DE ALTO IMPACTO ORIGINAL MEDIDAS FINALES DE 30 CMS DE ANCHO X 45 CMS DE LARGO O FONDO X 200 CMS DE ALTO.</t>
  </si>
  <si>
    <t>PAJARERA (SEGÚN DISEÑO) EN POLIPROPILENO DE ALTO IMPACTO MEDIDAS FINALES DE 115 CMS DE ANCHO x 115 CMS DE LARGO O FONDO x 668 CMS DE ALTO</t>
  </si>
  <si>
    <t>MODULO INFORMATIVO EN POLIPROPILENO DE ALTO IMPACTO ORIGINAL MEDIDAS FINALES DE 194CMS DE ANCHO X 20 CMS DE LARGO O FONDO X 30 CMS DE ALTO.</t>
  </si>
  <si>
    <t>I2744</t>
  </si>
  <si>
    <t>I2745</t>
  </si>
  <si>
    <t>I2746</t>
  </si>
  <si>
    <t>I2747</t>
  </si>
  <si>
    <t>I2748</t>
  </si>
  <si>
    <t>I2749</t>
  </si>
  <si>
    <t>I2750</t>
  </si>
  <si>
    <t>I2751</t>
  </si>
  <si>
    <t>I2752</t>
  </si>
  <si>
    <t>I2753</t>
  </si>
  <si>
    <t xml:space="preserve"> ASIENTO INTERACTIVO (SEGÚN DISEÑO) EN POLIPROPILENO DE ALTO IMPACTO ORIGINAL MEDIDAS FINALES DE 180 CMS DE ANCHO X 49 CMS DE LARGO O FONDO X 109 CMS DE ALTO</t>
  </si>
  <si>
    <t>JUEGO DE MESA EN POLIPROPILENO (SEGÚN DISEÑO) DE ALTO IMPACTO ORIGINALCMEDIDAS FINALES DE 138CMS DE ANCHO X 200 CMS DE LARGO O FONDO X 58 CMS DE ALTO.</t>
  </si>
  <si>
    <t>BASURERO (SEGÚN DISEÑO) EN POLIPROPILENO DE ALTO IMPACTO ORIGINAL MEDIDAS FINALES DE 186 CMS DE ANCHO X 49 CMS DE LARGO O FONDO X 119 CMS DE ALTO.</t>
  </si>
  <si>
    <t>PARADERO (SEGÚN DISEÑO) EN POLIPROPILENO DE ALTO IMPACTO ORIGINAL MEDIDAS FINALES DE 692CMS DE ANCHO X 170 CMS DE LARGO O FONDO X 240 CMS DE ALTO.</t>
  </si>
  <si>
    <t>BEBEDERO MIXTO EN POLIPROPILENO DE ALTO DE ALTO IMPACTO ORIGINAL MEDIDAS FINALES DE 80 CMS DE ANCHO X 169 CMS DE LARGO O FONDO X 129 CMS DE ALTO.</t>
  </si>
  <si>
    <t>034.064</t>
  </si>
  <si>
    <t>034.065</t>
  </si>
  <si>
    <t>034.066</t>
  </si>
  <si>
    <t>034.067</t>
  </si>
  <si>
    <t>034.068</t>
  </si>
  <si>
    <t>034.069</t>
  </si>
  <si>
    <t>034.070</t>
  </si>
  <si>
    <t>034.071</t>
  </si>
  <si>
    <t>SUMINISTRO E INSTALACION DE MOBILIARIO PARA GATOS 1 (SEGÚN DISEÑO) EN POLIPROPILENO DE ALTO IMPACTO ORIGINAL MEDIDAS FINALES DE 72 CMS DE ANCHO X 40 CMS DE LARGO O FONDO X 200 CMS DE ALTO</t>
  </si>
  <si>
    <t>SUMINISTRO E INSTALACION DE MOBILIARIO PARA GATOS (SEGÚN DISEÑO) EN POLIPROPILENO DE ALTO IMPACTO ORIGINAL MEDIDAS FINALES DE 200CMS DE ANCHO X 245CMS DE LARGO O FONDO X 270 CMS DE ALTO.</t>
  </si>
  <si>
    <t>SUMINISTRO E INSTALACION DE MOBILIARIO PARA GATOS 3 (SEGÚN DISEÑO) EN POLIPROPILENO DE ALTO IMPACTO ORIGINAL  MEDIDAS FINALES DE 210 CMS DE ANCHO X 45 CMS DE LARGO O FONDO X 200 CMS DE ALTO.</t>
  </si>
  <si>
    <t>SUMINISTRO E INSTALACION DE MOBILIARIO PARA GATOS 4 (SEGÚN DISEÑO) EN POLIPROPILENO DE ALTO IMPACTO ORIGINAL MEDIDAS FINALES DE 30 CMS DE ANCHO X 45 CMS DE LARGO O FONDO X 200 CMS DE ALTO.</t>
  </si>
  <si>
    <t>034.072</t>
  </si>
  <si>
    <t>034.073</t>
  </si>
  <si>
    <t>SUMINISTRO E INSTALACION DE MODULO INFORMATIVO EN POLIPROPILENO DE ALTO IMPACTO ORIGINAL MEDIDAS FINALES DE 194CMS DE ANCHO X 20 CMS DE LARGO O FONDO X 30 CMS DE ALTO.</t>
  </si>
  <si>
    <t>SUMINISTRO E INSTALACION DE ASIENTO INTERACTIVO (SEGÚN DISEÑO) EN POLIPROPILENO DE ALTO IMPACTO ORIGINAL MEDIDAS FINALES DE 180 CMS DE ANCHO X 49 CMS DE LARGO O FONDO X 109 CMS DE ALTO</t>
  </si>
  <si>
    <t>SUMINISTRO E INSTALACION DE JUEGO DE MESA EN POLIPROPILENO (SEGÚN DISEÑO) DE ALTO IMPACTO ORIGINALCMEDIDAS FINALES DE 138CMS DE ANCHO X 200 CMS DE LARGO O FONDO X 58 CMS DE ALTO.</t>
  </si>
  <si>
    <t>SUMINISTRO E INSTALACION DE BASURERO (SEGÚN DISEÑO) EN POLIPROPILENO DE ALTO IMPACTO ORIGINAL MEDIDAS FINALES DE 186 CMS DE ANCHO X 49 CMS DE LARGO O FONDO X 119 CMS DE ALTO.</t>
  </si>
  <si>
    <t>SUMINISTRO E INSTALACION DE PARADERO (SEGÚN DISEÑO) EN POLIPROPILENO DE ALTO IMPACTO ORIGINAL MEDIDAS FINALES DE 692CMS DE ANCHO X 170 CMS DE LARGO O FONDO X 240 CMS DE ALTO.</t>
  </si>
  <si>
    <t>SUMINISTRO E INSTALACION DE BEBEDERO MIXTO EN POLIPROPILENO DE ALTO DE ALTO IMPACTO ORIGINAL MEDIDAS FINALES DE 80 CMS DE ANCHO X 169 CMS DE LARGO O FONDO X 129 CMS DE ALTO.</t>
  </si>
  <si>
    <t>012.088</t>
  </si>
  <si>
    <t>SUMINISTRO E INSTALACION PISO HOMOGENEO  VINILICO EN ROLLO, 2 MM DE ESPESOR, ANCHO ROLLO 2MT, COLOR SEGÚN DISEÑO, ALTO TRAFICO INCLUYE PREPARACION DE SUPERFICIE CON MASTICO, SOLDADURA PARA JUNTAS, ADHESIVO/PEGANTE, PARA AREAS</t>
  </si>
  <si>
    <t>SUMINISTRO E INSTALACION PISO VINILICO MIPOLAM EN ROLLO REF MIPOLAM, 2 MM DE ESPESOR, ANCHO ROLLO 2MT, COLOR SEGÚN DISEÑO, ALTO TRAFICO INCLUYE PEGANTE, MASTICO, SOLDADURA</t>
  </si>
  <si>
    <t>SUMINISTRO E INSTALACION GUARDAESCOBA PVC H:8CM E=2MM INCLUYE PEGANTE</t>
  </si>
  <si>
    <t>SUMINISTRO E INSTALACION PISO SPC MALIBU CLICK, 4 MM DE ESPESOR, TRAFICO 31</t>
  </si>
  <si>
    <t>I2754</t>
  </si>
  <si>
    <t>I2755</t>
  </si>
  <si>
    <t>I2756</t>
  </si>
  <si>
    <t>I2757</t>
  </si>
  <si>
    <t>I2758</t>
  </si>
  <si>
    <t>I2759</t>
  </si>
  <si>
    <t>I2760</t>
  </si>
  <si>
    <t>I2761</t>
  </si>
  <si>
    <t>I2762</t>
  </si>
  <si>
    <t>I2763</t>
  </si>
  <si>
    <t>I2764</t>
  </si>
  <si>
    <t>I2765</t>
  </si>
  <si>
    <t>I2766</t>
  </si>
  <si>
    <t>I2767</t>
  </si>
  <si>
    <t>I2768</t>
  </si>
  <si>
    <t>I2769</t>
  </si>
  <si>
    <t>I2770</t>
  </si>
  <si>
    <t>I2771</t>
  </si>
  <si>
    <t>I2772</t>
  </si>
  <si>
    <t>I2773</t>
  </si>
  <si>
    <t>I2774</t>
  </si>
  <si>
    <t>I2775</t>
  </si>
  <si>
    <t>I2776</t>
  </si>
  <si>
    <t>I2777</t>
  </si>
  <si>
    <t>I2778</t>
  </si>
  <si>
    <t>I2779</t>
  </si>
  <si>
    <t>I2780</t>
  </si>
  <si>
    <t>I2781</t>
  </si>
  <si>
    <t>I2782</t>
  </si>
  <si>
    <t>I2783</t>
  </si>
  <si>
    <t>I2784</t>
  </si>
  <si>
    <t>I2785</t>
  </si>
  <si>
    <t>I2786</t>
  </si>
  <si>
    <t>I2787</t>
  </si>
  <si>
    <t>I2788</t>
  </si>
  <si>
    <t>I2789</t>
  </si>
  <si>
    <t>I2790</t>
  </si>
  <si>
    <t>I2791</t>
  </si>
  <si>
    <t>SUMINISTRO TRANSPORTE E INSTALACION PISO TECNICO 600X600MM,  ACABADO EN PISO LVT DECOTILE CONCRETO ELEMENT DTE6244, INCLUYE ADHESIVO Y MORTERO</t>
  </si>
  <si>
    <t>PISO LVT DECOTILE CONCRETO ELEMENT DTE6244 60 CM X 60 CM X 3 MM CAJA X 5.4 M2</t>
  </si>
  <si>
    <t>ADHESIVO PISO MODULAR ULTRABOND ECO 4 LVT BALDE X 14 KG MAPEI</t>
  </si>
  <si>
    <t>MORTERO PLANIPREP FAST TRACK ALUBAGS X 4 KG MAPEI</t>
  </si>
  <si>
    <t>012.089</t>
  </si>
  <si>
    <t>012.090</t>
  </si>
  <si>
    <t>012.091</t>
  </si>
  <si>
    <t>012.092</t>
  </si>
  <si>
    <t>012.093</t>
  </si>
  <si>
    <t>SUMINISTRO E INSTALACION GUARDAESCOBA PVC H:8CM E=2MM, COLOR SEGÚN DISEÑO INCLUYE PEGANTE</t>
  </si>
  <si>
    <t>SUMINISTRO, TRANSPORTE E INSTALACION GUARDAESCOBA EN MADECOR RH COLOR SEGÚN DISEÑO</t>
  </si>
  <si>
    <t>SUMINISTRO E INSTALACION PISO SPC MALIBU CLICK, 4 MM DE ESPESOR, TRAFICO 31, PARA OFICINAS</t>
  </si>
  <si>
    <t>SUMINISTRO TRANSPORTE E INSTALACION PISO TECNICO 600X600MM,  ACABADO FINAL PISO LVT DECOTILE CONCRETO ELEMENT DTE6244, INCLUYE ADHESIVO Y MORTERO</t>
  </si>
  <si>
    <t>GUARDAESCOBA MADECOR RH x 2.4</t>
  </si>
  <si>
    <t>013.065</t>
  </si>
  <si>
    <t>SUMINISTRO, TRANSPORTE E INSTALACION MESON EN QUARZTONE BLANCO POLAR 1,00X0,50M</t>
  </si>
  <si>
    <t>MESON EN QUARTZTONE BLANCO POLAR ANCHO HASTA 60CM (SUM, TRANSP E INSTAL)</t>
  </si>
  <si>
    <t>SUMINISTRO E INSTALACIÓN DE DIVISIÓN DE OFICINA EN PERFIL DE ALUMINIO DE 1"1/2 X 1"1/2 COLOR NATURAL REF.1101 CON VIDRIO DE SEGURIDAD LAMINADO INCOLORO 3+3 CON FRANJAS OPALIZADAS Y UNA PUERTA BATIENTE.</t>
  </si>
  <si>
    <t>SUMINISTRO E INSTALACIÓN DE DIVISIÓN DE OFICINA PLEGABLE CON VIDRIO DE SEGURIDAD TEMPLADO INCOLORO DE 8MM CON FRANJAS OPALIZADAS, ZÓCALO DE ALUMINIO EN LA PARTE INFERIOR Y SUPERIOR.</t>
  </si>
  <si>
    <t>017.143</t>
  </si>
  <si>
    <t>017.144</t>
  </si>
  <si>
    <t>016.030</t>
  </si>
  <si>
    <t>016.031</t>
  </si>
  <si>
    <t>016.032</t>
  </si>
  <si>
    <t>016.033</t>
  </si>
  <si>
    <t>016.034</t>
  </si>
  <si>
    <t>016.035</t>
  </si>
  <si>
    <t>016.036</t>
  </si>
  <si>
    <t>016.037</t>
  </si>
  <si>
    <t>016.038</t>
  </si>
  <si>
    <t>016.039</t>
  </si>
  <si>
    <t>016.040</t>
  </si>
  <si>
    <t>016.041</t>
  </si>
  <si>
    <t>016.042</t>
  </si>
  <si>
    <t>SUMINISTRO, TRANSPORTE E INSTALACION ESTANTERÍA CON SUPERFICIE, ENTREPAÑOS Y CAJONES EN MADERA AGLOMERADA CON ACABADADO MELAMÍNICO COLOR POR DEFINIR. ESTRUCTURA Y APOYOS EN PERFILERÍA METÁLICA CUADRADA DE 1"X1" ACABADO EN PINTURA ELECTROSTÁTICA COLOR POR DEFINIR. L:1.50M A:0,50M H:0,65M.</t>
  </si>
  <si>
    <t>SUMINISTRO, TRANSPORTE E INSTALACION MUEBLE PARA LAVAMANOS DE SOBREPONER, ENTREPAÑOS Y CAJONES EN MADERA AGLOMERADA CON ACABADADO MELAMÍNICO COLOR POR DEFINIR. MESÓN EN CORIAN COLOR BLANCO. ACCESORIOS PARA DESCOLGAR EN PARED. MEDIDAS SEGÚN PLANO DE MOBILIARIO</t>
  </si>
  <si>
    <t>SUMINISTRO, TRANSPORTE E INSTALACION DIVISIÓN PARA ESCRITORIO EN VIDRIO LAMINADO 3+3MM COLOR BLANCO ACABADO OPALIZADO</t>
  </si>
  <si>
    <t>SUMINISTRO, TRANSPORTE E INSTALACION  SILLA EJECUTIVA NIZA O SIMILAR ESP.ALTO PARA FUNCIONARIO</t>
  </si>
  <si>
    <t>SUMINISTRO, TRANSPORTE E INSTALACION  SILLA EJECUTIVA NAIROBI  O SIMILAR PARA JEFES</t>
  </si>
  <si>
    <t>SUMINISTRO, TRANSPORTE E INSTALACION  SILLA INTERLOCUTORA UCRANIA O SIMILAR PARA ATENCION JEFES</t>
  </si>
  <si>
    <t>SUMINISTRO, TRANSPORTE E INSTALACION  SILLA INTERLOCUTORA UCRANIA O SIMILAR PARA SALA REUNIONES</t>
  </si>
  <si>
    <t>SUMINISTRO, TRANSPORTE E INSTALACION  ARCHIVADOR RODANTE MANUAL. ESTANTES DE 2.00 MS (ALTO) X 0.90 MS (ANCHO) X 0.35 CMS (FONDO), FABRICADO EN LÁMINA COLD ROLLED CALIBRE 16 Y 22. PARALES FABRICADOS EN LÁMINA COLD ROLLED CALIBRE 16, SISTEMA DE GRADUACIÓN A TRAVÉS DE "UÑA", TERMINADO CON PINTURA ELECTROSTÁTICA COLOR GRIS TORNADO. SIETE (7) BANDEJAS O ENTREPAÑOS INCLUIDOS PISO Y TECHO, PARA UN TOTAL DE SEIS (6) ESPACIOS ÚTILES, FABRICADOS EN LÁMINA COLD ROLLED CALIBRE 22, CON PESTAÑA POSTERIOR DE 3 CMS, DOBLEZ FRONTAL DE 2,5 CMS, REFUERZO INFERIOR, TERMINADOS CON PINTURA ELECTROSTÁTICA COLOR GRIS TORNADO. CARROS MÓVILES Y FIJOS, FABRICADOS EN ÁNGULO, MONTADO SOBRE RUEDAS EN ACERO. PUERTA Y ACABADOS DOBLES Y SENCILLOS, FABRICADOS EN LÁMINA COLD ROLLED CALIBRE 22, TERMINADOS CON PINTURA ELECTROSTÁTICA COLORES A DEFINIR. . INCLUYE CERRADURA.</t>
  </si>
  <si>
    <t>PEGANTE ULTRAFLEX LATEX C2S2 x 25 kg</t>
  </si>
  <si>
    <t>BOQUILLA JUNTA FLEX LATEX x 5 KG</t>
  </si>
  <si>
    <t>012.094</t>
  </si>
  <si>
    <t>LAVADO, LIMPIEZA Y MANTENIMIENTO DE SUPERFICIES EN MARMOL ROYAL DORADO (INCLUYE PULIDA, RESANE, SELLADOR IMPERMEABLE)</t>
  </si>
  <si>
    <t>ACUAPROTECTOR HIDROFUGO PARA PIEDRAS NATURALES x 4L</t>
  </si>
  <si>
    <t>017.145</t>
  </si>
  <si>
    <t>MATERIALES METALICOS PARA MANTENIMIENTO DE PARQUES</t>
  </si>
  <si>
    <t>017.146</t>
  </si>
  <si>
    <t>MANTENIMIENTO DE JUEGOS INFANTILES METALICOS (INCLUYE PINTURA Y REPOSISCIÓN DE PIEZAS FALTANTES - CONJUNTO DE 5 EQUIPOS INCLUIDOS)</t>
  </si>
  <si>
    <t>MANTENIMIENTO DE MAQUINAS BIOSALUDABLES (INCLUYE DESMONTE, TRANSPORTE, REINSTALACIÓN Y TODOS LOS ELEMENTOS DE REPARACIÓN Y PINTURA - CONJUNTO DE 5 EQUIPOS INCLUIDOS)</t>
  </si>
  <si>
    <t>021.105</t>
  </si>
  <si>
    <t>MANTENIMIENTO DE BANCAS EN CONCRETO (INCLUYE LIMPIEZA Y PINTURA TIPO KORAZA AL ASINTO Y EL ESPALDAR ESMALTE PARA LOS BRAZOS )</t>
  </si>
  <si>
    <t>034.074</t>
  </si>
  <si>
    <t>SUMINISTRO, TRANSPORTE E INSTALACIÓN DE MOBILIARIO PARA MASCOTAS CONFORMADO POR: PASARELA,BARRA SALTO,TUNEL PARA MASCOTAS 2.40 MTS,SALALOM REF. XTENSOR O SIMILAR.</t>
  </si>
  <si>
    <t>SUMINISTRO, TRANSPORTE E INSTALACIÓN DE PASARELA CON ESCALERA METÁLICA Y MADERA PARA MASCOTAS</t>
  </si>
  <si>
    <t>SUMINISTRO, TRANSPORTE E INSTALACIÓN DE BARRA DE SALTO METÁLICA PARA MASCOTAS</t>
  </si>
  <si>
    <t>SUMINISTRO, TRANSPORTE E INSTALACIÓN DE TUNEL PARA MASCOTAS DE 2.4M EN FIBRA DE VIDRIO Y ESTRUCTURA METALICA</t>
  </si>
  <si>
    <t>PISO EN MARMOL ROYAL DORADO E=2.0CM (INC. NARIZ)</t>
  </si>
  <si>
    <t>011.013</t>
  </si>
  <si>
    <t>011.014</t>
  </si>
  <si>
    <t>SUMINISTRO, TRANSPORTE E INSTALACION DE MOLDURA EN MADERA CHOIBÁ DE 8CM PARA CIELO RASOS</t>
  </si>
  <si>
    <t>SUMINISTRO, TRANSPORTE E INSTALACION DE MOLDURA EN MADERA CHOIBÁ DE 4CM PARA CIELO RASOS</t>
  </si>
  <si>
    <t>MOLDURA EN MADERA CHOIBÁ DE 8CM x 2.8m</t>
  </si>
  <si>
    <t>010.035</t>
  </si>
  <si>
    <t xml:space="preserve">lata de guadua inmunizada </t>
  </si>
  <si>
    <t>NI057</t>
  </si>
  <si>
    <t>08B.843</t>
  </si>
  <si>
    <t>SUMINISTRO, TRANSPORTE E INSTALACION DE LUMINARIA PANEL LED RECTANGULAR DE 40W DE INCRUSTAR</t>
  </si>
  <si>
    <t>SUMINISTRO, TRANSPORTE E INSTALACIÓN DE SLALON METALICO PARA MASCOTAS</t>
  </si>
  <si>
    <t>012.095</t>
  </si>
  <si>
    <t>SUMINISTRO, TRANSPORTE E INSTALACIÓN DE LAMINA DE FIBROCEMENTO DE 20MM PARA ENTREPISO SOBRE ESTRUCTURA METÁLICA (NO INCLUIDA)</t>
  </si>
  <si>
    <t>TORNILLO AVELLANANTE 8×1¼» P. BROCA.</t>
  </si>
  <si>
    <t>012.096</t>
  </si>
  <si>
    <t xml:space="preserve">DESCAPOTE MECANICO E=0.20 M. </t>
  </si>
  <si>
    <t>TALA DE ARBOLES H=5MTS 2,5 MTS DE RADIO DE FOLLAJE APROX (INCLUYE RETIRO)</t>
  </si>
  <si>
    <t xml:space="preserve">DESCAPOTE MANUAL E=0.20 M. </t>
  </si>
  <si>
    <t>SOBREACARREO AL HOMBRO FUERTE PENDIENTE (DESPUÉS DE 50M DE ACARREO LIBRE)</t>
  </si>
  <si>
    <t>LOCALIZACION Y REPLANTEO DE VIAS INCLUYE EJE DE VIA Y LATERALES CON ANDENES</t>
  </si>
  <si>
    <t>SUMINISTRO, TRANSPORTE E INSTALACIÓN CERRAMIENTO PROVISIONAL EN LÁMINA GALVANIZADA H= 2.4M (INCLUYE GUADUA CEPA, PUNTILLAS Y DEMÁS ELEMENTOS PARA SU CORRECTA INSTALACIÓN Y FUNCIONAMIENTO)</t>
  </si>
  <si>
    <t>EXCAVACION PARA CAISSONS EN TIERRA 0-4 M</t>
  </si>
  <si>
    <t>EXCAVACION PARA CAISSONS EN TIERRA 4-8M</t>
  </si>
  <si>
    <t>EXCAVACION PARA CAISSONS EN CONGLOMERADO 0-4 M</t>
  </si>
  <si>
    <t>EXCAVACION PARA CAISSONS EN CONGLOMERADO 4-8 M</t>
  </si>
  <si>
    <t>EXCAVACION PARA CAISSONS EN TIERRA 8-12M 0,9M&lt;D&lt;1 M CONDICIONES SECAS</t>
  </si>
  <si>
    <t>EXCAVACION PARA CAISSONS EN TIERRA 0-4 M CONDICIONES HUMEDAS</t>
  </si>
  <si>
    <t>EXCAVACION PARA CAISSONS EN TIERRA 4-8 M CONDICIONES HUMEDAS</t>
  </si>
  <si>
    <t>EXCAVACION PARA CAISSONS EN CONGLOMERADO 0-4 M CONDICIONES HUMEDAS</t>
  </si>
  <si>
    <t>EXCAVACION PARA CAISSONS EN CONGLOMERADO 4-8 M CONDICIONES HUMEDAS</t>
  </si>
  <si>
    <t>PERFORACIÓN CON CUÑA HIDRÁULICA (INCLUYE OPERADOR, TRANSPORTE Y COMBUSTIBLE)</t>
  </si>
  <si>
    <t>SUMINISTRO, TRANSPORTE E INSTALACION CONCRETO CICLOPEO CIMIENTOS (60% CONCRETO 3000 PSI Y 40% PIEDRA MEDIA ZONGA)</t>
  </si>
  <si>
    <t>SUMINISTRO, TRANSPORTE E INSTALACION PILOTES EN CONCRETO 3000 PSI D= 0.35 M</t>
  </si>
  <si>
    <t>SUMINISTRO, TRANSPORTE E INSTALACION SOBRE CIMIENTO H=0,20  M REVOQUE IMPERMEABILIZADO 2 CARAS</t>
  </si>
  <si>
    <t>SUMINISTRO, TRANSPORTE E INSTALACION CAJA DE INSPECCION 0.30*0.30*0.40 M.(INCLUYE, LADRILLO COMÚN, MARCO EN ANGULO 1 1/2 X 1 1/2 * 1/8" Y TAPA REFORZADA EN PLATINA DE 2 * 1/8" CON PARRILLA EN VARILLA 3/8 CADA 10 CM.)</t>
  </si>
  <si>
    <t>SUMINISTRO, TRANSPORTE E INSTALACION CAJA DE INSPECCION 0.40*0.40*0.40 M.(INCLUYE, LADRILLO COMÚN, MARCO EN ANGULO 1 1/2 X 1 1/2 * 1/8" Y TAPA REFORZADA EN PLATINA DE 2 * 1/8" CON PARRILLA EN VARILLA 3/8 CADA 10 CM.)</t>
  </si>
  <si>
    <t>SUMINISTRO, TRANSPORTE E INSTALACION CAJA DE INSPECCION 0.60*0.60*1 M. (INCLUYE, LADRILLO COMÚN, MARCO EN ANGULO 2 1/2 X 2 1/2 * 3/16" Y TAPA REFORZADA EN PLATINA DE 3 * 3/16" CON PARRILLA EN VARILLA 3/8 CADA 10 CM.).</t>
  </si>
  <si>
    <t>SUMINISTRO, TRANSPORTE E INSTALACION CAJA DE INSPECCION  0.80*0.80*1 M.  (INCLUYE, LADRILLO COMÚN, MARCO EN ANGULO 2 1/2 X 2 1/2 * 3/16" Y TAPA REFORZADA EN PLATINA DE 3 * 3/16" CON PARRILLA EN VARILLA 3/8 CADA 10 CM.).</t>
  </si>
  <si>
    <t>SUMINISTRO, TRANSPORTE E INSTALACION CAJA DE INSPECCION  1 * 1 * 1 M.  (INCLUYE, LADRILLO COMÚN, MARCO EN ANGULO 2 1/2 X 2 1/2 * 3/16" Y TAPA REFORZADA EN PLATINA DE 3 * 3/16" CON PARRILLA EN VARILLA 3/8 CADA 10 CM.).</t>
  </si>
  <si>
    <t>SUMINISTRO, TRANSPORTE E INSTALACION CAJA DE INSPECCION  1 * 1 * 1.50 M.  (INCLUYE, LADRILLO COMÚN, MARCO EN ANGULO 2 1/2 X 2 1/2 * 3/16" Y TAPA REFORZADA EN PLATINA DE 3 * 3/16" CON PARRILLA EN VARILLA 3/8 CADA 10 CM.).</t>
  </si>
  <si>
    <t>SUMINISTRO, TRANSPORTE E INSTALACION PUNTO DESAGUE PVC   2" APARATOS SANITARIOS Y DESAGUES  (INCLUYE CODO, YEE Y ACCESORIOS)</t>
  </si>
  <si>
    <t>SUMINISTRO, TRANSPORTE E INSTALACION PUNTO DESAGUE PVC   3"  APARATOS SANITARIOS Y DESAGUES  (INCLUYE CODO, YEE Y ACCESORIOS)</t>
  </si>
  <si>
    <t>SUMINISTRO, TRANSPORTE E INSTALACION PUNTO DESAGUE PVC   4" APARATOS SANITARIOS (INCLUYE CODO, YEE Y ACCESORIOS)</t>
  </si>
  <si>
    <t>SUMINISTRO, TRANSPORTE E INSTALACION PUNTO DESAGUE PVC   3" AGUAS LLUVIAS (INCLUYE CODO, YEE Y ACCESORIOS)</t>
  </si>
  <si>
    <t>SUMINISTRO, TRANSPORTE E INSTALACION PUNTO DESAGUE PVC   4" AGUAS LLUVIAS (INCLUYE CODO, YEE Y ACCESORIOS)</t>
  </si>
  <si>
    <t>SUMINISTRO, TRANSPORTE E INSTALACION PUNTO REVENTILACION PVC   2" (INCLUYE CODO, YEE Y UNIÓN).</t>
  </si>
  <si>
    <t>SUMINISTRO, TRANSPORTE E INSTALACION PUNTO REVENTILACION PVC   3" (INCLUYE ACCESORIOS DE  CONEXIÓN UNIÓN Y YEE ).</t>
  </si>
  <si>
    <t>SUMINISTRO, TRANSPORTE E INSTALACION PUNTO REVENTILACION PVC   4" (INCLUYE ACCESORIOS DE  CONEXIÓN UNIÓN Y YEE ).</t>
  </si>
  <si>
    <t>SUMINISTRO, TRANSPORTE E INSTALACION PUNTO REVENTILACION PVC   6" (INCLUYE ACCESORIOS DE  CONEXIÓN UNIÓN Y YEE ).</t>
  </si>
  <si>
    <t>SUMINISTRO, TRANSPORTE E INSTALACION TUBERIA A  LL 110MM TIPO NOVAFORT O SIMILAR.  (INCLUYE ACCESORIOS, NIVELACIÓN Y CINTA DE DEMARCACIÓN)</t>
  </si>
  <si>
    <t>SUMINISTRO, TRANSPORTE E INSTALACION TUBERIA A LL 160MM TIPO NOVAFORT O SIMILAR. (INCLUYE ACCESORIOS, NIVELACIÓN Y CINTA DE DEMARCACIÓN)</t>
  </si>
  <si>
    <t>SUMINISTRO, TRANSPORTE E INSTALACION TUBERIA A LL 200 MM TIPO NOVAFORT O SIMILAR. (INCLUYE ACCESORIOS, NIVELACIÓN Y CINTA DE DEMARCACIÓN)</t>
  </si>
  <si>
    <t>SUMINISTRO, TRANSPORTE E INSTALACION TUBERIA A LL 250 MM TIPO NOVAFORT O SIMILAR. (INCLUYE CAMA DE APOYO EN GRAVA FINA, RELLENO LATERAL EN ARENA LAVADA, RELLENO INICIAL EN RECEBO B-600, INSTALACIÓN, ACCESORIOS, NIVELACIÓN Y CINTA DE NIVELACIÓN).</t>
  </si>
  <si>
    <t>SUMINISTRO, TRANSPORTE E INSTALACION TUBERIA A LL 315 MM TIPO NOVAFORT O SIMILAR. (INCLUYE ACCESORIOS, NIVELACIÓN Y CINTA DE DEMARCACIÓN)</t>
  </si>
  <si>
    <t>SUMINISTRO, TRANSPORTE E INSTALACION TUBERIA A LL 400 MM TIPO NOVAFORT O SIMILAR. (INCLUYE ACCESORIOS, NIVELACIÓN Y CINTA DE DEMARCACIÓN)</t>
  </si>
  <si>
    <t>SUMINISTRO, TRANSPORTE E INSTALACION TAPON DE LIMPIEZA DE 3" - DESCOLGADO  (INCLUYE YEE PVCS)</t>
  </si>
  <si>
    <t>SUMINISTRO, TRANSPORTE E INSTALACION TAPON DE LIMPIEZA DE 4" - DESCOLGADO  (INCLUYE YEE PVCS)</t>
  </si>
  <si>
    <t>SUMINISTRO, TRANSPORTE E INSTALACION FILTRO GEODREN VIAL TB 100 MM.  H=1M. INCLUYE TUBERIA DE DRENAJE 4",  (SECCIÓN DE 0.30 X 1 M.)</t>
  </si>
  <si>
    <t>SUMINISTRO, TRANSPORTE E INSTALACION FILTRO GEODREN VIAL TB 160 MM.  H=1.5M. INCLUYE TUBERIA DE DRENAJE 6", GEODREN PLANAR 0,5 M PAVCO O SIMILAR  (SECCIÓN DE 0.40 X 1.50 M.)</t>
  </si>
  <si>
    <t>SUMINISTRO, TRANSPORTE E INSTALACION GEODREN PLANAR 1,0 M</t>
  </si>
  <si>
    <t>SUMINISTRO, TRANSPORTE E INSTALACION FILTRO DRENAJE (0.50 X 0.50 M.) TUBO DRENAJE CORRUGADO DE 4" CON FILTRO. INCLUYE RELLENO PIEDRA FILTRO, GEOTEXTIL NT 3000</t>
  </si>
  <si>
    <t>SUMINISTRO, TRANSPORTE E INSTALACION FILTRO DRENAJE (0.50 X 0.80 M.) TUBO DRENAJE CORRUGADO DE 4" CON FILTRO. INCLUYE INCLUYE RELLENO PIEDRA FILTRO, GEOTEXTIL NT 3000</t>
  </si>
  <si>
    <t>SUMINISTRO, TRANSPORTE E INSTALACION FILTRO DRENAJE (0.60 X 1.00 M) TUBO DRENAJE CORRUGADO DE 4" CON FILTRO. INCLUYE RELLENO PIEDRA FILTRO, GEOTEXTIL NT 3000</t>
  </si>
  <si>
    <t>SUMINISTRO, TRANSPORTE E INSTALACION FILTRO DRENAJE (0.50 X 0.50 M.) TUBO DRENAJE CORRUGADO DE 6" CON FILTRO. INCLUYE RELLENO PIEDRA FILTRO, GEOTEXTIL NT 3000</t>
  </si>
  <si>
    <t>SUMINISTRO, TRANSPORTE E INSTALACION CARCAMO  A=0.30 M.  H=0.20 M. CON REJILLA PREFABRICADA (INCLUYE REJILLA PREFABRICADA CONCRETO)</t>
  </si>
  <si>
    <t>SUMINISTRO, TRANSPORTE E INSTALACION CARCAMO  A=0.40 M.  H=0.30 M. CON REJILLA METALICA EN CONTRAMARCO Y MARCO EN ANGULO 2"2*3/16 Y REJILLA EN PLATINA DE 2"*3/16 (INCLUYE REJILLA METALICA)</t>
  </si>
  <si>
    <t>SUMINISTRO, TRANSPORTE E INSTALACION CARCAMO  A=0.20 M.  H=0.20 M. CON REJILLA EN FUNDICION DE HIERRO (INCLUYE REJILLA FUNDICIÓN DE HIERRO GRIS REF. CAR -30X50 CM.)</t>
  </si>
  <si>
    <t xml:space="preserve">SUMINISTRO, TRANSPORTE E INSTALACION REJILLA  ALUMINIO  3" X 2"  CON SOSCO TRADICIONAL  - REF. T-3"X2"  </t>
  </si>
  <si>
    <t xml:space="preserve">SUMINISTRO, TRANSPORTE E INSTALACION REJILLA  ALUMINIO  3" X 2"  CON SOSCO ANTICUCARACHAS - REF. TA-3"X2"  </t>
  </si>
  <si>
    <t xml:space="preserve">SUMINISTRO, TRANSPORTE E INSTALACION REJILLA  ALUMINIO  4" X 3" CON SOSCO TRADICIONAL - REF. H-4"X3"  </t>
  </si>
  <si>
    <t xml:space="preserve">SUMINISTRO, TRANSPORTE E INSTALACION REJILLA  ALUMINIO  4" X 3"  CON SOSCO ANTICUCARACHAS - REF. HA-4"X3"  </t>
  </si>
  <si>
    <t xml:space="preserve">SUMINISTRO, TRANSPORTE E INSTALACION REJILLA  ALUMINIO  6" X 4"  CON SOSCO ANTICUCARACHAS - REF. TA-6"X4"  </t>
  </si>
  <si>
    <t xml:space="preserve">SUMINISTRO, TRANSPORTE E INSTALACION REJILLA  ALUMINIO  6" X 4"  CÚPULA TRADICIONAL CON SOSCO - REF. C-6"X4"  </t>
  </si>
  <si>
    <t>SUMINISTRO, TRANSPORTE E INSTALACION TRAMPA DE GRASAS  PLASTICA CAP. 250 LTS. ( INCLUYE ACCESORIOS DE INSTALACIÓN Y TAPA)</t>
  </si>
  <si>
    <t xml:space="preserve">SUMINISTRO, TRANSPORTE E INSTALACION TANQUE SEPTICO INTEGRADO PREFABRICADO TIPO IMHOFF SUBTERRANEO DE 2000 LTS. TIPO COLEMPAQUES CON TAPA Y ACCESORIOS OVOIDE - VERDE REF. 2 O SIMILAR </t>
  </si>
  <si>
    <t>SUMINISTRO, TRANSPORTE E INSTALACION FILTRO ANAEROBICO PREFABRICADO DE 2000 LTS. TIPO COLEMPAQUES CON TAPA Y ACCESORIOS OVOIDE - VERDE REF. 2 O SIMILAR.</t>
  </si>
  <si>
    <t>SUMINISTRO, TRANSPORTE E INSTALACION CABEZAL DE ENTREGA DE AGUAS LLUVIAS EN CONCRETO DE 3000 PSI 200 MM. (8"). (INCLUYE ACERO DE REFUERZO )</t>
  </si>
  <si>
    <t>SUMINISTRO, TRANSPORTE E INSTALACION CABEZAL DE ENTREGA DE AGUAS LLUVIAS EN CONCRETO DE 3000 PSI  250 MM (10"). (INCLUYE ACERO DE REFUERZO )</t>
  </si>
  <si>
    <t>SUMINISTRO, TRANSPORTE E INSTALACION CABEZAL DE ENTREGA DE AGUAS LLUVIAS EN CONCRETO  315 MM ( 12").  (INCLUYE ACERO DE REFUERZO )</t>
  </si>
  <si>
    <t>SUMINISTRO, TRANSPORTE E INSTALACION PASAMURO EN TUBO ACERO GALVANIZADO PRESION 3" CALIBRE 40 ASTM A53 GRADO A -  L=0.30 M.</t>
  </si>
  <si>
    <t>SUMINISTRO, TRANSPORTE E INSTALACION PASAMURO EN TUBO EN ACERO GALVANIZADO PRESION  4"  CALIBRE 40 ASTM A53 GRADO A -  L=0.30 M.</t>
  </si>
  <si>
    <t>SUMINISTRO, TRANSPORTE E INSTALACION GEODREN CIRCULAR   CON TUBERIA  200/5/200 160  H  1,00MT TUBO. ( SECCIÓN DE 0.40 X 1 M)</t>
  </si>
  <si>
    <t>SUMINISTRO, TRANSPORTE E INSTALACION FILTRO DRENAJE (0.60 X 0.90 M) TUBO DRENAJE CORRUGADO DE 4" CON FILTRO. INCLUYE GEOTEXTIL NT 3000.</t>
  </si>
  <si>
    <t xml:space="preserve">SUMINISTRO, TRANSPORTE E INSTALACION REJILLA  ALUMINIO  4" X 2"  CÚPULA TRADICIONAL CON SOSCO - REF. C-4"X2"  </t>
  </si>
  <si>
    <t>SUMINISTRO, TRANSPORTE E INSTALACION FILTRO DRENAJE (0.30 X 0.30 M.) TUBO DRENAJE CORRUGADO DE 4" CON FILTRO. INCLUYE RELLENO PIEDRA FILTRO, GEOTEXTIL NT 3000</t>
  </si>
  <si>
    <t>SUMINISTRO, TRANSPORTE E INSTALACION FILTRO DRENAJE (0.30 X 1.20 M.) TUBO DRENAJE CORRUGADO DE 4" CON FILTRO. INCLUYE RELLENO PIEDRA FILTRO, GEOTEXTIL NT 3000</t>
  </si>
  <si>
    <t>SUMINISTRO, TRANSPORTE E INSTALACION FILTRO DRENAJE (0.30 X 1.50 M.) TUBO DRENAJE CORRUGADO DE 4" CON FILTRO. INCLUYE RELLENO PIEDRA FILTRO, GEOTEXTIL NT 3000</t>
  </si>
  <si>
    <t>SUMINISTRO, TRANSPORTE E INSTALACION FILTRO DRENAJE (0.30 X 1.80 M.) TUBO DRENAJE CORRUGADO DE 4" CON FILTRO. INCLUYE RELLENO PIEDRA FILTRO, GEOTEXTIL NT 3000</t>
  </si>
  <si>
    <t>REUBICACION DE PUNTOS SANITARIOS 4" PARA DESAGUE EN PLACAS DE CONTRAPISO (INCLUYE DEMOLICION DE PLACA, EXCAVACION,TUBERIA, ACCESORIOS, CONCRETO Y MALLA ELECTROSOLDADA)</t>
  </si>
  <si>
    <t>SUMINISTRO, TRANSPORTE E INSTALACION DE TRAGANTE DE AGUAS LLUVIAS 4X3"</t>
  </si>
  <si>
    <t>SUMINISTRO, TRANSPORTE E INSTALACION POLIETILENO CAL. 6 (IMPERMEABILIZACIÓN PISO)</t>
  </si>
  <si>
    <t xml:space="preserve">SUMINISTRO, TRANSPORTE E INSTALACION TRATAMIENTO DE SUELO,  CAL HIDRATADA E=0.02 MTS. </t>
  </si>
  <si>
    <t>SUMINISTRO, TRANSPORTE E INSTALACION TRATAMIENTO DE SUELO, BARRENOS EN CAL HIDRATADA D=0.12 MTS L=1,20 MTS.(ZAPATAS)</t>
  </si>
  <si>
    <t>SUMINISTRO, TRANSPORTE E INSTALACION MALLA ELECTROSOLDADA CUALQUIER REFERENCIA (INCLUYE ALAMBRE NEGRO, COLOCACIÓN Y TRASLAPO).</t>
  </si>
  <si>
    <t>SUMINISTRO, TRANSPORTE E INSTALACION PLACA CONTRAPISO CONCRETO 3000 PSI  E=0.07 M ( SIN REFUERZO)</t>
  </si>
  <si>
    <t xml:space="preserve">SUMINISTRO, TRANSPORTE E INSTALACION PLACA CONTRAPISO CONCRETO 3000 PSI  E=0.10 M </t>
  </si>
  <si>
    <t xml:space="preserve">SUMINISTRO, TRANSPORTE E INSTALACION PLACA CONTRAPISO CONCRETO 4000 PSI  E=0.10 M </t>
  </si>
  <si>
    <t xml:space="preserve">SUMINISTRO, TRANSPORTE E INSTALACION LOSA DE ENTREPISO ALIGERADA CON CASETON DE GUADUA H= 0.35 M. TORTA SUPERIOR 5CM. E INFERIOR DE 3 CM. CONCRETO 4000 PSI.   </t>
  </si>
  <si>
    <t xml:space="preserve">SUMINISTRO, TRANSPORTE E INSTALACION LOSA DE ENTREPISO ALIGERADA CON CASETON DE GUADUA H= 0.40 M. TORTA SUPERIOR 5CM. E INFERIOR DE 3 CM. CONCRETO 4000 PSI.   </t>
  </si>
  <si>
    <t xml:space="preserve">SUMINISTRO, TRANSPORTE E INSTALACION LOSA DE ENTREPISO ALIGERADA CON CASETON DE GUADUA H= 0.45 M. TORTA SUPERIOR 5CM. E INFERIOR DE 3 CM. CONCRETO 4000 PSI.   </t>
  </si>
  <si>
    <t xml:space="preserve">SUMINISTRO, TRANSPORTE E INSTALACION LOSA DE ENTREPISO ALIGERADA CON CASETON DE GUADUA H= 0.50 M. TORTA SUPERIOR 5CM. E INFERIOR DE 3 CM. CONCRETO 4000 PSI.   </t>
  </si>
  <si>
    <t xml:space="preserve">SUMINISTRO, TRANSPORTE E INSTALACION PLACA EN STEEL DECK  LAMINA 2" CALIBRE 16, H= 0.12 M. CONCRETO 4000 PSI   </t>
  </si>
  <si>
    <t xml:space="preserve">SUMINISTRO, TRANSPORTE E INSTALACION PLACA EN STEEL DECK  LAMINA 2" CALIBRE 16, H= 0.13 M. CONCRETO 4000 PSI   </t>
  </si>
  <si>
    <t xml:space="preserve">SUMINISTRO, TRANSPORTE E INSTALACION PLACA EN STEEL DECK  LAMINA 2" CALIBRE 16, H= 0.15 M. CONCRETO 4000 PSI   </t>
  </si>
  <si>
    <t xml:space="preserve">SUMINISTRO, TRANSPORTE E INSTALACION PLACA MACIZA AEREA CONCRETO 4000 PSI  E= 0.10M  </t>
  </si>
  <si>
    <t xml:space="preserve">SUMINISTRO, TRANSPORTE E INSTALACION PLACA MACIZA AEREA CONCRETO 4000 PSI E= 0.15M  </t>
  </si>
  <si>
    <t xml:space="preserve">SUMINISTRO, TRANSPORTE E INSTALACION PLACA MACIZA AEREA CONCRETO 4000 PSI E= 0.20M  </t>
  </si>
  <si>
    <t xml:space="preserve">SUMINISTRO, TRANSPORTE E INSTALACION PLACA MACIZA AEREA CONCRETO 4000 PSI E= 0.25M  </t>
  </si>
  <si>
    <t>SUMINISTRO, TRANSPORTE E INSTALACION VIGUETA CONFINAMIENTO CONCRETO 3000 PSI 0.20 X 0.12 M.</t>
  </si>
  <si>
    <t>SUMINISTRO, TRANSPORTE E INSTALACION COLUMNETA CONFINAMIENTO CONCRETO 3000 PSI  0.20 X 0.12 M.</t>
  </si>
  <si>
    <t>SUMINISTRO, TRANSPORTE E INSTALACION DINTEL CONCRETO 3.000 PSI 0.15 * 0.20 M.</t>
  </si>
  <si>
    <t>SUMINISTRO, TRANSPORTE E INSTALACION ALFAJIAS EN CONCRETO 3000 PSI A=0.25 M</t>
  </si>
  <si>
    <t>SUMINISTRO, TRANSPORTE E INSTALACION ALFAJIAS EN CONCRETO 3000 PSI A=0.30 M</t>
  </si>
  <si>
    <t>SUMINISTRO, TRANSPORTE E INSTALACION PERSIANA EN CONCRETO 3000 PSI A=0.20 M.</t>
  </si>
  <si>
    <t>SUMINISTRO, TRANSPORTE E INSTALACION MESON EN CONCRETO 3000 PSI A=0.60 M E=0.08 M.</t>
  </si>
  <si>
    <t>SUMINISTRO, TRANSPORTE E INSTALACION TANQUE SUBTERRANEO EN CONCRETO IMPERMEABILIZADO DE 3000 PSI. INCLUYE: ACCESORIOS, TAPA.</t>
  </si>
  <si>
    <t>SUMINISTRO, TRANSPORTE E INSTALACION TANQUE SUBTERRANEO EN CONCRETO IMPERMEABILIZADO DE 3500 PSI. INCLUYE: ACCESORIOS, TAPA</t>
  </si>
  <si>
    <t>SUMINISTRO, TRANSPORTE E INSTALACION JUNTA DE DILATACION PARA PLACA CONTRAPISO (INLCUYE SELLANTE)</t>
  </si>
  <si>
    <t>SUMINISTRO, TRANSPORTE E INSTALACION POCETA EN CONCRETO 3000 PSI  DIMENSIÓN: 1.12 * 0.70 * 0.15 M.</t>
  </si>
  <si>
    <t>SUMINISTRO, TRANSPORTE E INSTALACION APANTALLAMIENTO CONCRETO DE 4000 PSI  A LA VISTA</t>
  </si>
  <si>
    <t>SUMINISTRO, TRANSPORTE E INSTALACION GARGOLA EN CONCRETO 0,13X0,13</t>
  </si>
  <si>
    <t>SUMINISTRO, TRANSPORTE E INSTALACION ESTRUCTURA METÁLICA EN PERFIL LÁMINA DELGADA PHR ASTM A500 GRADO 50. CALIBRE SEGÚN DISEÑO (INCLUYE VIGAS, CERCHAS, CORREAS, ANTICORROSIVO Y ESMALTE)</t>
  </si>
  <si>
    <t>SUMINISTRO, TRANSPORTE E INSTALACION PERFILES IPE A-36  ( INCLUYE SOLDADURA, ANTICORROSIVO Y ESMALTE + PROTECCION ANTIFUEGO E INSTALACION)</t>
  </si>
  <si>
    <t>SUMINISTRO, TRANSPORTE E INSTALACION PERFILES HEA  A-36  ( INCLUYE SOLDADURA, ANTICORROSIVO Y ESMALTE + PROTECCION ANTIFUEGO E INSTALACION)</t>
  </si>
  <si>
    <t>SUMINISTRO, TRANSPORTE E INSTALACION ACERO 60.000 PSI PARA TEMPLETES O TIRANTILLOS  Y CORTAVIENTOS ( INCLUYE SOLDADURA, ANTICORROSIVO Y ESMALTE ) - PARA REPARACIÓN DE ESTRUCTURAS</t>
  </si>
  <si>
    <t>SUMINISTRO, TRANSPORTE E INSTALACION PLATINAS Y ANGULOS DE UNION ACERO A-36  ( INCLUYE SOLDADURA, ANTICORROSIVO Y ESMALTE) - PARA REPARACIÓN DE ESTRUCTURAS</t>
  </si>
  <si>
    <t>SUMINISTRO, TRANSPORTE E INSTALACION PLACA EN STEEL DECK  LAMINA 2" CALIBRE 22, E=10CM. CONCRETO 3000 PSI INCLUYE MALLA ELECTROSODADA 15X15X6.5MM</t>
  </si>
  <si>
    <t>SUMINISTRO, TRANSPORTE E INSTALACION MURO EN BLOQUE Nº4  ARCILLA 33*23*9 CM.</t>
  </si>
  <si>
    <t>SUMINISTRO, TRANSPORTE E INSTALACION MURO EN BLOQUE Nº5  ARCILLA 33*23*11.5 CM.</t>
  </si>
  <si>
    <t>SUMINISTRO, TRANSPORTE E INSTALACION MURO LADRILLO FACHADA PRENSADO LIVIANO (24.5 X 12 X 6 CM.) ARCILLA PERFORACIÓN VERTICAL ( INCLUYE  GROUTING DOVELAS 2.500 PSI.)</t>
  </si>
  <si>
    <t>SUMINISTRO, TRANSPORTE E INSTALACION MURO LADRILLO FACHADA PRENSADO MACIZO (24.5 X 12 X 5.5 CM.) ARCILLA</t>
  </si>
  <si>
    <t>SUMINISTRO, TRANSPORTE E INSTALACION MURO LADRILLO ESTRUCTURAL PORTANTE PRENSADO ARCILLA 29 X 12 X 9 CM. PERFORACIÓN VERTICAL. ( INCLUYE  GROUTING DOVELAS 2.500 PSI.)</t>
  </si>
  <si>
    <t>SUMINISTRO, TRANSPORTE E INSTALACION MURO EN BLOQUE CONCRETO ESTRUCTURAL LISO 12*20*40 CM. (INCLUYE GROUTING Y REFUERZO)</t>
  </si>
  <si>
    <t>SUMINISTRO, TRANSPORTE E INSTALACION MURO EN BLOQUE CONCRETO ESTRUCTURAL LISO  15*20*40 CM TIPO ADOQUINAR O SIMILAR (INCLUYE GROUTING)</t>
  </si>
  <si>
    <t>SUMINISTRO, TRANSPORTE E INSTALACION MURO EN BLOQUE CONCRETO DECORATIVO CATALÁN LISO GRIS VERDE OLIVA 15*10*30 TIPO ADOQUINAR O SIMILAR Y CATALÁN SPLIT ABUZARDADO BLANCO ARENA 15*10*30 CM. TIPO ADOQUINAR O SIMILAR. SEGÚN DISEÑO.  (INCLUYE GROUTING Y REFUERZO)</t>
  </si>
  <si>
    <t>SUMINISTRO, TRANSPORTE E INSTALACION FACHALETA ARQUITECTONICA PARA ENCHAPE DE PLACA DE ENTREPISO ARCILLA 29*6 CM.</t>
  </si>
  <si>
    <t xml:space="preserve">SUMINISTRO, TRANSPORTE E INSTALACION HILADA DE REMATE CON MEDIA PIEZA PARADA DE LADRILLO ESTRUCTURAL PORTANTE PRENSADO ARCILLA 29*6*14.5 CM. </t>
  </si>
  <si>
    <t>SUMINISTRO, TRANSPORTE E INSTALACION DINTEL EN DRYWALL TRES TAPAS (PERFILERIA CAL. 26)  INCLUYE TRES (3) MANOS DE PINTURA</t>
  </si>
  <si>
    <t>SUMINISTRO, TRANSPORTE E INSTALACION RECUBRIMIENTO BAJANTES AGUAS LLUVIAS EN MURO SUPERBOARD 8 MM. ( PERFILERIA CAL. 26 CADA 60 CM.)  INCLUYE TRES (3) MANOS DE PINTURA</t>
  </si>
  <si>
    <t xml:space="preserve">SUMINISTRO, TRANSPORTE E INSTALACION FIBRA DE VIDRIO TIPO FRESCASA  E=2 1/2" SIN PAPEL </t>
  </si>
  <si>
    <t xml:space="preserve">SUMINISTRO, TRANSPORTE E INSTALACION FIBRA DE VIDRIO TIPO FRESCASA  E=3 1/2" SIN PAPEL </t>
  </si>
  <si>
    <t>SUMINISTRO, TRANSPORTE E INSTALACION MURO LADRILLO ESTRUCTURAL PORTANTE PRENSADO ARCILLA 29 X 14.5 X 9 CM. PERFORACIÓN VERTICAL. ( INCLUYE  GROUTING DOVELAS 2.500 PSI.)</t>
  </si>
  <si>
    <t>SUMINISTRO, TRANSPORTE E INSTALACION MURO LADRILLO ESTRUCTURAL PORTANTE PRENSADO ARCILLA 29 X 14.5 X 9 CM. PERFORACIÓN VERTICAL. ( INCLUYE  GROUTING 2.500 PSI.)</t>
  </si>
  <si>
    <t>SUMINISTRO, TRANSPORTE E INSTALACION ANCLAJE EPOXICO 1/2" L= 20CM (INCLUYE PERFORACIÓN Y ADHESIVO EPÓXICO)</t>
  </si>
  <si>
    <t>SUMINISTRO, TRANSPORTE E INSTALACION ANCLAJE EPOXICO 3/8" L=20 CM (INCLUYE PERFORACIÓN Y ADHESIVO EPÓXICO)</t>
  </si>
  <si>
    <t>SUMINISTRO, TRANSPORTE E INSTALACION ANCLAJE EPOXICO 1/2" L=15 CM (INCLUYE PERFORACIÓN Y ADHESIVO EPÓXICO)</t>
  </si>
  <si>
    <t>SUMINISTRO, TRANSPORTE E INSTALACION ANCLAJE EPOXICO 3/4" L=15 CM (INCLUYE PERFORACIÓN Y ADHESIVO EPÓXICO)</t>
  </si>
  <si>
    <t>SUMINISTRO, TRANSPORTE E INSTALACION ANCLAJE EPOXICO 7/8" L=15 CM (INCLUYE PERFORACIÓN Y ADHESIVO EPÓXICO)</t>
  </si>
  <si>
    <t>SUMINISTRO, TRANSPORTE E INSTALACION REGISTRO RED WHITE 1/2 (INCLUYE ACCESORIOS)</t>
  </si>
  <si>
    <t>SUMINISTRO, TRANSPORTE E INSTALACION REGISTRO RED WHITE 3/4" (INCLUYE ACCESORIOS)</t>
  </si>
  <si>
    <t>SUMINISTRO, TRANSPORTE E INSTALACION REGISTRO RED WHITE  1" (INCLUYE UNIVERSAL)</t>
  </si>
  <si>
    <t>SUMINISTRO, TRANSPORTE E INSTALACION REGISTRO RED WHITE  1 1/4" (INCLUYE UNIVERSAL)</t>
  </si>
  <si>
    <t>SUMINISTRO, TRANSPORTE E INSTALACION REGISTRO RED WHITE  1 1/2" (INCLUYE UNIVERSAL )</t>
  </si>
  <si>
    <t>SUMINISTRO, TRANSPORTE E INSTALACION REGISTRO RED WHITE 2"  (INCLUYE UNIVERSAL)</t>
  </si>
  <si>
    <t>SUMINISTRO, TRANSPORTE E INSTALACION REGISTRO RED WHITE 2 1/2"  (INCLUYE UNIVERSAL)</t>
  </si>
  <si>
    <t>SUMINISTRO, TRANSPORTE E INSTALACION REGISTRO RED WHITE 3"  (INCLUYE UNIVERSAL)</t>
  </si>
  <si>
    <t>SUMINISTRO, TRANSPORTE E INSTALACION REGISTRO RED WHITE 4"  (INCLUYE UNIVERSAL)</t>
  </si>
  <si>
    <t>SUMINISTRO, TRANSPORTE E INSTALACION CHEQUE ROSCADO RED WHITE 3/4"  (INCLUYE UNIVERSAL).</t>
  </si>
  <si>
    <t>SUMINISTRO, TRANSPORTE E INSTALACION CHEQUE ROSCADO RED WHITE 1"  (INCLUYE UNIVERSAL).</t>
  </si>
  <si>
    <t>SUMINISTRO, TRANSPORTE E INSTALACION CHEQUE ROSCADO RED WHITE 1 1/2"  (INCLUYE UNIVERSAL).</t>
  </si>
  <si>
    <t>SUMINISTRO, TRANSPORTE E INSTALACION CHEQUE ROSCADO RED WHITE 2"  (INCLUYE UNIVERSAL).</t>
  </si>
  <si>
    <t>SUMINISTRO, TRANSPORTE E INSTALACION CHEQUE ROSCADO RED WHITE 2 1/2"  (INCLUYE UNIVERSAL).</t>
  </si>
  <si>
    <t>SUMINISTRO, TRANSPORTE E INSTALACION CHEQUE ROSCADO RED WHITE 3"  (INCLUYE UNIVERSAL).</t>
  </si>
  <si>
    <t>SUMINISTRO, TRANSPORTE E INSTALACION CHEQUE ROSCADO RED WHITE 4"  (INCLUYE UNIVERSAL).</t>
  </si>
  <si>
    <t>SUMINISTRO, TRANSPORTE E INSTALACION PUNTO  AGUA FRIA  1/2" PVC -P ( INCLUYE ACCESORIOS DE INSTALACIÓN )</t>
  </si>
  <si>
    <t>SUMINISTRO, TRANSPORTE E INSTALACION PUNTO  AGUA FRIA  3/4" PVC -P ( INCLUYE ACCESORIOS DE INSTALACIÓN )</t>
  </si>
  <si>
    <t>SUMINISTRO, TRANSPORTE E INSTALACION PUNTO  AGUA FRIA  1" PVC-P ( INCLUYE ACCESORIOS DE INSTALACIÓN )</t>
  </si>
  <si>
    <t>SUMINISTRO, TRANSPORTE E INSTALACION PUNTO  AGUA FRIA  1 1/2" PVC-P ( INCLUYE ACCESORIOS DE INSTALACIÓN )</t>
  </si>
  <si>
    <t>SUMINISTRO, TRANSPORTE E INSTALACION PUNTO  AGUA CALIENTE  1/2" CPVC-P ( INCLUYE ACCESORIOS DE INSTALACIÓN )</t>
  </si>
  <si>
    <t>SUMINISTRO, TRANSPORTE E INSTALACION TUBERIA PVC-P RDE 9 1/2" AGUA FRIA ( RED DE SUMINISTRO ) INCLUYE ACCESORIOS</t>
  </si>
  <si>
    <t>SUMINISTRO, TRANSPORTE E INSTALACION TUBERIA PVC-P RDE 11 3/4" AGUA FRIA ( RED DE SUMINISTRO ) INCLUYE ACCESORIOS</t>
  </si>
  <si>
    <t>SUMINISTRO, TRANSPORTE E INSTALACION TUBERIA PVC-P  RDE 13.5  1" AGUA FRIA  (RED DE SUMINISTRO)  INCLUYE ACCESORIOS</t>
  </si>
  <si>
    <t>SUMINISTRO, TRANSPORTE E INSTALACION TUBERIA PVC-P  RDE 21  1 1/4"  AGUA FRIA  (RED DE SUMINISTRO) INCLUYE ACCESORIOS</t>
  </si>
  <si>
    <t>SUMINISTRO, TRANSPORTE E INSTALACION TUBERIA PVC-P  RDE 21  1 1/2"  AGUA FRIA  (RED DE SUMINISTRO)  INCLUYE ACCESORIOS</t>
  </si>
  <si>
    <t>SUMINISTRO, TRANSPORTE E INSTALACION TUBERIA PVC-P  RDE 21  2" AGUA FRIA (RED DE SUMINISTRO) INCLUYE ACCESORIOS</t>
  </si>
  <si>
    <t>SUMINISTRO, TRANSPORTE E INSTALACION TUBERIA PVC-P  RDE 21  2 1/2" AGUA FRIA  (RED DE SUMINISTRO) INCLUYE ACCESORIOS</t>
  </si>
  <si>
    <t>SUMINISTRO, TRANSPORTE E INSTALACION TUBERIA PVC-P  RDE 21  3" AGUA FRIA  (RED DE SUMINISTRO) INCLUYE ACCESORIOS</t>
  </si>
  <si>
    <t>SUMINISTRO, TRANSPORTE E INSTALACION TUBERIA PVC-P  RDE 21  4" AGUA FRIA (RED DE SUMINISTRO) INCLUYE ACCESORIOS</t>
  </si>
  <si>
    <t>SUMINISTRO, TRANSPORTE E INSTALACION TUBERIA PVC-P RDE 11 3/4" AGUA FRIA ( RED DE SUMINISTRO DESCOLGADA) INCLUYE INSTALACIÓN Y ACCESORIOS.</t>
  </si>
  <si>
    <t>SUMINISTRO, TRANSPORTE E INSTALACION TUBERIA PVC-P  RDE 21  1" AGUA FRIA  (RED DE SUMINISTRO DESCOLGADA) INCLUYE INSTALACIÓN Y ACCESORIOS.</t>
  </si>
  <si>
    <t>SUMINISTRO, TRANSPORTE E INSTALACION TUBERIA PVC-P  RDE 21  1 1/4"  AGUA FRIA  (RED DE SUMINISTRO DESCOLGADA) INCLUYE INSTALACIÓN Y ACCESORIOS.</t>
  </si>
  <si>
    <t>SUMINISTRO, TRANSPORTE E INSTALACION TUBERIA PVC-P  RDE 21  1 1/2"  AGUA FRIA  (RED DE SUMINISTRO DESCOLGADA) INCLUYE INSTALACIÓN Y ACCESORIOS.</t>
  </si>
  <si>
    <t>SUMINISTRO, TRANSPORTE E INSTALACION TUBERIA PVC-P  RDE 21  2" AGUA FRIA  (RED DE SUMINISTRO DESCOLGADA) INCLUYE INSTALACIÓN Y ACCESORIOS.</t>
  </si>
  <si>
    <t>SUMINISTRO, TRANSPORTE E INSTALACION TUBERIA PVC-P  RDE 21  2 1/2" AGUA FRIA  (RED DE SUMINISTRO DESCOLGADA) INCLUYE INSTALACIÓN Y ACCESORIOS.</t>
  </si>
  <si>
    <t>SUMINISTRO, TRANSPORTE E INSTALACION TUBERIA PVC-P  RDE 21  3" AGUA FRIA  (RED DE SUMINISTRO DESCOLGADA) INCLUYE INSTALACIÓN Y ACCESORIOS.</t>
  </si>
  <si>
    <t>SUMINISTRO, TRANSPORTE E INSTALACION TUBERIA PVC-P  RDE 21  4" AGUA FRIA  (RED DE SUMINISTRO DESCOLGADA) INCLUYE INSTALACIÓN Y ACCESORIOS.</t>
  </si>
  <si>
    <t>SUMINISTRO, TRANSPORTE E INSTALACION TUBERIA PVC-P  RDE 21  4" UNION PLATINO (RED DE SUMINISTRO) INCLUYE ACCESORIOS</t>
  </si>
  <si>
    <t>SUMINISTRO, TRANSPORTE E INSTALACION TUBERIA PVC-P  RDE 21  6" UNION PLATINO (RED DE SUMINISTRO) INCLUYE ACCESORIOS</t>
  </si>
  <si>
    <t>SUMINISTRO, TRANSPORTE E INSTALACION TUBERIA PVC-P  RDE 21  10" UNION PLATINO (RED DE SUMINISTRO) INCLUYE ACCESORIOS</t>
  </si>
  <si>
    <t>SUMINISTRO, TRANSPORTE E INSTALACION CODO 90° GRAN RADIO RDE 21  200 PSI 4" UNION PLATINO. INCLUYE ANCLAJE EN CONCRETO.</t>
  </si>
  <si>
    <t>SUMINISTRO, TRANSPORTE E INSTALACION CODO 90° GRAN RADIO RDE 21  200 PSI 6" UNION PLATINO. INCLUYE ANCLAJE EN CONCRETO.</t>
  </si>
  <si>
    <t>SUMINISTRO, TRANSPORTE E INSTALACION CODO 90° GRAN RADIO RDE 21  200 PSI  10" UNION PLATINO.  INCLUYE ANCLAJE EN CONCRETO.</t>
  </si>
  <si>
    <t>SUMINISTRO, TRANSPORTE E INSTALACION CODO 45° GRAN RADIO RDE 21  200 PSI  4" UNION PLATINO.  INCLUYE ANCLAJE EN CONCRETO.</t>
  </si>
  <si>
    <t>SUMINISTRO, TRANSPORTE E INSTALACION CODO 45° GRAN RADIO RDE 21  200 PSI 6" UNION PLATINO.  INCLUYE ANCLAJE EN CONCRETO.</t>
  </si>
  <si>
    <t>SUMINISTRO, TRANSPORTE E INSTALACION CODO 45° GRAN RADIO RDE 21  200 PSI  10" UNION PLATINO.  INCLUYE ANCLAJE EN CONCRETO.</t>
  </si>
  <si>
    <t>SUMINISTRO, TRANSPORTE E INSTALACION CODO 22 1/2° GRAN RADIO RDE 21  200 PSI  4" UNION PLATINO.  INCLUYE ANCLAJE EN CONCRETO.</t>
  </si>
  <si>
    <t>SUMINISTRO, TRANSPORTE E INSTALACION CODO 22  1/2° GRAN RADIO RDE 21  200 PSI 6" UNION PLATINO.  INCLUYE ANCLAJE EN CONCRETO.</t>
  </si>
  <si>
    <t>SUMINISTRO, TRANSPORTE E INSTALACION CODO 22  1/2° GRAN RADIO RDE 21  200 PSI  10" UNION PLATINO.  INCLUYE ANCLAJE EN CONCRETO.</t>
  </si>
  <si>
    <t>SUMINISTRO, TRANSPORTE E INSTALACION CODO 11 1/4° GRAN RADIO RDE 21  200 PSI  4" UNION PLATINO. INCLUYE ANCLAJE EN CONCRETO.</t>
  </si>
  <si>
    <t>SUMINISTRO, TRANSPORTE E INSTALACION CODO 11  1/4° GRAN RADIO RDE 21  200 PSI 6" UNION PLATINO. INCLUYE ANCLAJE EN CONCRETO.</t>
  </si>
  <si>
    <t>SUMINISTRO, TRANSPORTE E INSTALACION CODO 11  1/4° GRAN RADIO RDE 21  200 PSI  10" UNION PLATINO. INCLUYE ANCLAJE EN CONCRETO.</t>
  </si>
  <si>
    <t>SUMINISTRO, TRANSPORTE E INSTALACION TUBERIA POLIETILENO ALTA DENSIDAD - PEAD 63 MM. CON UNION A TOPE POR TERMOFUSION. TIPO ACUAFLEX O SIMILAR. (INCLUYE ACCESORIOS Y CINTA DE DEMARCACIÓN.)</t>
  </si>
  <si>
    <t>SUMINISTRO, TRANSPORTE E INSTALACION TUBERIA POLIETILENO ALTA DENSIDAD - PEAD 90 MM. CON UNION A TOPE POR TERMOFUSION. TIPO ACUAFLEX O SIMILAR. (INCLUYE CINTA DE DEMARCACIÓN.)</t>
  </si>
  <si>
    <t>SUMINISTRO, TRANSPORTE E INSTALACION TUBERIA POLIETILENO ALTA DENSIDAD - PEAD 110 MM. CON UNION A TOPE POR TERMOFUSION. TIPO ACUAFLEX O SIMILAR. (INCLUYE CINTA DE DEMARCACIÓN.)</t>
  </si>
  <si>
    <t>SUMINISTRO, TRANSPORTE E INSTALACION TUBERIA POLIETILENO ALTA DENSIDAD - PEAD 160 MM. CON UNION A TOPE POR TERMOFUSION. TIPO ACUAFLEX O SIMILAR. (INCLUYE CINTA DE DEMARCACIÓN.)</t>
  </si>
  <si>
    <t>SUMINISTRO, TRANSPORTE E INSTALACION TUBERIA POLIETILENO ALTA DENSIDAD - PEAD 200 MM. CON UNION A TOPE POR TERMOFUSION. TIPO ACUAFLEX O SIMILAR. (INCLUYE CINTA DE DEMARCACIÓN.)</t>
  </si>
  <si>
    <t>SUMINISTRO, TRANSPORTE E INSTALACION TUBERIA CPVC 1/2" AGUA CALIENTE (RED DE SUMINISTRO) INCLUYE ACCESORIOS.</t>
  </si>
  <si>
    <t>SUMINISTRO, TRANSPORTE E INSTALACION TUBERIA CPVC 3/4" AGUA CALIENTE (RED DE SUMINISTRO) INCLUYE ACCESORIOS.</t>
  </si>
  <si>
    <t>SUMINISTRO, TRANSPORTE E INSTALACION TUBERIA ACERO GALVANIZADO AGUA 3/4"  NIC 505 - 001 (RED DE SUMINISTRO DESCOLGADA) INCLUYE ACCESORIOS.</t>
  </si>
  <si>
    <t>SUMINISTRO, TRANSPORTE E INSTALACION TUBERIA ACERO GALVANIZADO AGUA 1"  NIC 505 - 001 (RED DE SUMINISTRO DESCOLGADA) INCLUYE ACCESORIOS.</t>
  </si>
  <si>
    <t>SUMINISTRO, TRANSPORTE E INSTALACION TUBERIA  ACERO GALVANIZADO AGUA 1 1/2"  NIC 505 - 001 (RED DE SUMINISTRO DESCOLGADA) INCLUYE ACCESORIOS.</t>
  </si>
  <si>
    <t>SUMINISTRO, TRANSPORTE E INSTALACION TUBERIA ACERO GALVANIZADO AGUA 2"  NIC 505 - 001 (RED DE SUMINISTRO DESCOLGADA) INCLUYE ACCESORIOS.</t>
  </si>
  <si>
    <t>SUMINISTRO, TRANSPORTE E INSTALACION TUBERIA ACERO GALVANIZADO AGUA 2 1/2"  NIC 505 - 001 (RED DE SUMINISTRO DESCOLGADA) INCLUYE ACCESORIOS.</t>
  </si>
  <si>
    <t>SUMINISTRO, TRANSPORTE E INSTALACION TUBERIA ACERO GALVANIZADO AGUA  3"  NIC 505 - 001 (RED DE SUMINISTRO DESCOLGADA) INCLUYE ACCESORIOS.</t>
  </si>
  <si>
    <t>SUMINISTRO, TRANSPORTE E INSTALACION TUBERIA ACERO GALVANIZADO AGUA  4"  NIC 505 - 001 (RED DE SUMINISTRO DESCOLGADA) INCLUYE ACCESORIOS.</t>
  </si>
  <si>
    <t>SUMINISTRO, TRANSPORTE E INSTALACION TUBERIA ACERO NEGRA  2 1/2"  CALIBRE 10  ASTM A 795 (RED CONTRA INCENDIO DESCOLGADA) INCLUYE ACCESORIOS.</t>
  </si>
  <si>
    <t>SUMINISTRO, TRANSPORTE E INSTALACION TUBERIA ACERO NEGRA  4"  CALIBRE 10  ASTM A 795 (RED CONTRA INCENDIO DESCOLGADA) INCLUYE ACCESORIOS.</t>
  </si>
  <si>
    <t>SUMINISTRO, TRANSPORTE E INSTALACION VALVULA REGULADORA DE PRESION 1" (INCLUYE UNIVERSAL)</t>
  </si>
  <si>
    <t>SUMINISTRO, TRANSPORTE E INSTALACION VALVULA DE PIE CON COLADERA  1 1/2"  (INCLUYE UNIVERSAL )</t>
  </si>
  <si>
    <t>SUMINISTRO, TRANSPORTE E INSTALACION VALVULA DE PIE CON COLADERA  2 1/2"  (INCLUYE UNIVERSAL )</t>
  </si>
  <si>
    <t>SUMINISTRO, TRANSPORTE E INSTALACION VALVULA DE PIE CANASTILLA BRONCE 3"  (INCLUYE UNIVERSAL )</t>
  </si>
  <si>
    <t xml:space="preserve">SUMINISTRO, TRANSPORTE E INSTALACION MEDIDORES AGUA  1/2"  (INCLUYE CAJA DE 60*60*14) </t>
  </si>
  <si>
    <t xml:space="preserve">SUMINISTRO, TRANSPORTE E INSTALACION MEDIDORES AGUA  3/4"  (INCLUYE CAJA DE 60*60*14) </t>
  </si>
  <si>
    <t xml:space="preserve">SUMINISTRO, TRANSPORTE E INSTALACION MEDIDORES AGUA  1"  (INCLUYE CAJA DE 60*60*14) </t>
  </si>
  <si>
    <t xml:space="preserve">SUMINISTRO, TRANSPORTE E INSTALACION MEDIDORES AGUA  1 1/2"  (INCLUYE CAJA DE 60*60*14) </t>
  </si>
  <si>
    <t>SUMINISTRO, TRANSPORTE E INSTALACION ACOMETIDA  AGUA PRESION PVC  1 ".  INCLUYE ACCESORIOS.</t>
  </si>
  <si>
    <t>SUMINISTRO, TRANSPORTE E INSTALACION ACOMETIDA  AGUA PRESION  PVC 2 ".  INCLUYE ACCESORIOS.</t>
  </si>
  <si>
    <t>SUMINISTRO, TRANSPORTE E INSTALACION HIDRANTE CHICAGO 3" EXTREMO LISO ( A TODO COSTO) INCLUYE ESE DE NIVELACIÓN EXTREMO GARRA DE TIGRE, ACCESORIOS, UNION,CAJA PARA VALVULA TIPO CHOROTE.</t>
  </si>
  <si>
    <t>SUMINISTRO, TRANSPORTE E INSTALACION HIDRANTE CHICAGO 4" EXTREMO LISO ( A TODO COSTO) INCLUYE ESE DE NIVELACIÓN EXTREMO GARRA DE TIGRE, ACCESORIOS, UNION, CAJA PARA VALVULA TIPO CHOROTE.</t>
  </si>
  <si>
    <t>SUMINISTRO, TRANSPORTE E INSTALACION VALVULA BETA COMPUERTA ELASTICA 2" ( HIERRO DUCTIL ASTM A-536 CLASE 65-48-18 ). INCLUYE BRIDAS Y LLAVE DE OPERAR.</t>
  </si>
  <si>
    <t>SUMINISTRO, TRANSPORTE E INSTALACION VALVULA BETA COMPUERTA ELASTICA 3"  EXTREMO LISO (HIERRO DUCTIL ASTM A-536 CLASE 65-48-18). INCLUYE ACCESORIOS.</t>
  </si>
  <si>
    <t>SUMINISTRO, TRANSPORTE E INSTALACION VALVULA BETA COMPUERTA ELASTICA 4"  EXTREMO LISO (HIERRO DUCTIL ASTM A-536 CLASE 65-48-18). INCLUYE ACCESORIOS.</t>
  </si>
  <si>
    <t>SUMINISTRO, TRANSPORTE E INSTALACION VALVULA BETA COMPUERTA ELASTICA 6"  EXTREMO LISO (HIERRO DUCTIL ASTM A-536 CLASE 65-48-18). INCLUYE ACCESORIOS.</t>
  </si>
  <si>
    <t>SUMINISTRO, TRANSPORTE E INSTALACION VALVULA BETA COMPUERTA ELASTICA 10"  EXTREMO BRIDAS (HIERRO DUCTIL ASTM A-536 CLASE 65-48-18). INCLUYE BRIDAS LOCAS</t>
  </si>
  <si>
    <t>SUMINISTRO, TRANSPORTE E INSTALACION VENTOSA 3" DOBLE CAMARA TRIPLE EFECTO BRIDADA (INCLUYE ACCESORIOS)</t>
  </si>
  <si>
    <t>SUMINISTRO, TRANSPORTE E INSTALACION TANQUE AGUA POTABLE PLASTICO CAP. 1.000 LTS, INCLUYE: VALVULA FLOTADORA DE 1" COBRE, TAPA, ACCESORIOS Y MANGUERA FLEXIBLE. A TODO COSTO.</t>
  </si>
  <si>
    <t>SUMINISTRO, TRANSPORTE E INSTALACION TANQUE AGUA POTABLE PLASTICO CAP. 20.000 LTS, INCLUYE: VALVULA FLOTADORA DE 1" COBRE, TAPA, ACCESORIOS Y MANGUERA FLEXIBLE. A TODO COSTO.</t>
  </si>
  <si>
    <t>SUMINISTRO, TRANSPORTE E INSTALACION TANQUE AGUA POTABLE PLASTICO CAP. 10.000 LTS, INCLUYE: VALVULA FLOTADORA DE 1" COBRE, TAPA, ACCESORIOS Y MANGUERA FLEXIBLE. A TODO COSTO.</t>
  </si>
  <si>
    <t>SUMINISTRO, TRANSPORTE E INSTALACION CHEQUE ROSCADO RED WHITE 1 1/4"  (INCLUYE UNIVERSAL).</t>
  </si>
  <si>
    <t>SUMINISTRO, TRANSPORTE E INSTALACION PUNTO  AGUA FRIA  1 1/4" PVC-P ( INCLUYE ACCESORIOS DE INSTALACIÓN )</t>
  </si>
  <si>
    <t>SUMINISTRO, TRANSPORTE E INSTALACION CAJAS REGISTROS 15*15 ( INCLUYE MARCO Y TAPA LADRILLO TOLETE )</t>
  </si>
  <si>
    <t>SUMINISTRO, TRANSPORTE E INSTALACION PUNTO  AGUA FRIA  1/2" PVC -P ( INCLUYE ACCESORIOS DE INSTALACIÓN ) HASTA 3 MTS</t>
  </si>
  <si>
    <t>SUMINISTRO, TRANSPORTE E INSTALACION DE 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2 - RCI CASA DE LA CULTURA PALOGRANDE</t>
  </si>
  <si>
    <t>SUMINISTRO, TRANSPORTE E INSTALACION ACOMETIDA 3F4H CU THHN/THWN EN CABLE 3X250MCM + 250MCM (N). NO INCLUYE CONDULINADO.</t>
  </si>
  <si>
    <t>SUMINISTRO, TRANSPORTE E INSTALACION ACOMETIDA 3F4H CU THHN/THWN EN CABLE 3X4/0AWG + 4/0 AWG (N). NO INCLUYE CONDULINADO.</t>
  </si>
  <si>
    <t>SUMINISTRO, TRANSPORTE E INSTALACION ACOMETIDA 3F4H CU THHN/THWN EN CABLE 3X2/0AWG + 2/0 AWG (N). NO INCLUYE CONDULINADO.</t>
  </si>
  <si>
    <t>SUMINISTRO, TRANSPORTE E INSTALACION ACOMETIDA 3F4H CU THHN/THWN EN CABLE 3X1/0AWG + 1/0 AWG (N). NO INCLUYE CONDULINADO.</t>
  </si>
  <si>
    <t>SUMINISTRO, TRANSPORTE E INSTALACION ACOMETIDA 3F4H CU THHN/THWN EN CABLE 3X2AWG + 2AWG (N). NO INCLUYE CONDULINADO.</t>
  </si>
  <si>
    <t>SUMINISTRO, TRANSPORTE E INSTALACION ACOMETIDA 3F4H CU THHN/THWN EN CABLE 3X4AWG + 4AWG (N). NO INCLUYE CONDULINADO.</t>
  </si>
  <si>
    <t>SUMINISTRO, TRANSPORTE E INSTALACION ACOMETIDA 3F4H CU THHN/THWN EN CABLE 3X6AWG + 6AWG (N). NO INCLUYE CONDULINADO.</t>
  </si>
  <si>
    <t>SUMINISTRO, TRANSPORTE E INSTALACION ACOMETIDA 3F4H CU THHN/THWN EN CABLE 3X8AWG + 8AWG (N). NO INCLUYE CONDULINADO.</t>
  </si>
  <si>
    <t>SUMINISTRO, TRANSPORTE E INSTALACION ACOMETIDA 3F4H CU THHN/THWN EN CABLE 2X(3X250MCM + 250MCM (N)). NO INCLUYE CONDULINADO.</t>
  </si>
  <si>
    <t>SUMINISTRO, TRANSPORTE E INSTALACION ACOMETIDA 3F4H CU THHN/THWN EN CABLE 2X(3X4/0AWG + 4/0 AWG (N)). NO INCLUYE CONDULINADO.</t>
  </si>
  <si>
    <t>SUMINISTRO, TRANSPORTE E INSTALACION ACOMETIDA 3F4H CU THHN/THWN EN CABLE 2X(3X2/0AWG + 2/0 AWG (N)). NO INCLUYE CONDULINADO.</t>
  </si>
  <si>
    <t>SUMINISTRO, TRANSPORTE E INSTALACION ACOMETIDA 3F4H CU THHN/THWN EN CABLE 2X(3X1/0AWG + 1/0 AWG (N)). NO INCLUYE CONDULINADO.</t>
  </si>
  <si>
    <t>SUMINISTRO, TRANSPORTE E INSTALACION ACOMETIDA 3F5H CU THHN/THWN EN CABLE 3X4/0AWG + 4/0 AWG (N) + DESNUDO 2/0 AWG (T). NO INCLUYE CONDULINADO.</t>
  </si>
  <si>
    <t>SUMINISTRO, TRANSPORTE E INSTALACION ACOMETIDA 3F5H CU THHN/THWN EN CABLE 3X2/0AWG + 2/0 AWG (N) + DESNUDO 1/0 AWG. NO INCLUYE CONDULINADO.</t>
  </si>
  <si>
    <t>SUMINISTRO, TRANSPORTE E INSTALACION ACOMETIDA 3F5H CU THHN/THWN EN CABLE 3X1/0AWG + 1/0 AWG (N) + DESNUDO 2 AWG. NO INCLUYE CONDULINADO.</t>
  </si>
  <si>
    <t>SUMINISTRO, TRANSPORTE E INSTALACION ACOMETIDA 3F5H CU THHN/THWN EN CABLE 3X2AWG + 2AWG (N) + DESNUDO 4 AWG. NO INCLUYE CONDULINADO.</t>
  </si>
  <si>
    <t>SUMINISTRO, TRANSPORTE E INSTALACION ACOMETIDA 3F5H CU THHN/THWN EN CABLE 3X4AWG + 4AWG (N) + DESNUDO 6 AWG. NO INCLUYE CONDULINADO.</t>
  </si>
  <si>
    <t>SUMINISTRO, TRANSPORTE E INSTALACION ACOMETIDA 3F5H CU THHN/THWN EN CABLE 3X6AWG + 6AWG (N) + DESNUDO 8 AWG. NO INCLUYE CONDULINADO.</t>
  </si>
  <si>
    <t>SUMINISTRO, TRANSPORTE E INSTALACION ACOMETIDA 3F5H CU THHN/THWN EN CABLE 3X8AWG + 8AWG (N) + DESNUDO 8 AWG. NO INCLUYE CONDULINADO.</t>
  </si>
  <si>
    <t>SUMINISTRO, TRANSPORTE E INSTALACION ACOMETIDA 3F5H CU THHN/THWN EN CABLE 3X10AWG + 10AWG (N) + DESNUDO 10 AWG. NO INCLUYE CONDULINADO.</t>
  </si>
  <si>
    <t>SUMINISTRO, TRANSPORTE E INSTALACION ACOMETIDA 2F3H CU THHN/THWN EN CABLE 2X1/0AWG + 1/0AWG (N). NO INCLUYE CONDULINADO.</t>
  </si>
  <si>
    <t>SUMINISTRO, TRANSPORTE E INSTALACION ACOMETIDA 2F3H CU THHN/THWN EN CABLE 2X2AWG + 2AWG (N). NO INCLUYE CONDULINADO.</t>
  </si>
  <si>
    <t>SUMINISTRO, TRANSPORTE E INSTALACION ACOMETIDA 2F3H CU THHN/THWN EN CABLE 2X4AWG + 4AWG (N). NO INCLUYE CONDULINADO.</t>
  </si>
  <si>
    <t>SUMINISTRO, TRANSPORTE E INSTALACION ACOMETIDA 2F3H CU THHN/THWN EN CABLE 2X6AWG + 6AWG (N). NO INCLUYE CONDULINADO.</t>
  </si>
  <si>
    <t>SUMINISTRO, TRANSPORTE E INSTALACION ACOMETIDA 2F3H CU THHN/THWN EN CABLE 2X8AWG + 8AWG (N). NO INCLUYE CONDULINADO.</t>
  </si>
  <si>
    <t>SUMINISTRO, TRANSPORTE E INSTALACION ACOMETIDA 2F3H CU THHN/THWN EN CABLE 2X10AWG + 10AWG (N). NO INCLUYE CONDULINADO.</t>
  </si>
  <si>
    <t>SUMINISTRO, TRANSPORTE E INSTALACION ACOMETIDA 2F4H CU THHN/THWN EN CABLE 2X1/0AWG + 10AWG (N) + DESNUDO 10 AWG (T). NO INCLUYE CONDULINADO.</t>
  </si>
  <si>
    <t>SUMINISTRO, TRANSPORTE E INSTALACION ACOMETIDA 2F4H CU THHN/THWN EN CABLE 2X2AWG + 2AWG (N) + DESNUDO 4 AWG (T). NO INCLUYE CONDULINADO.</t>
  </si>
  <si>
    <t>SUMINISTRO, TRANSPORTE E INSTALACION ACOMETIDA 2F4H CU THHN/THWN EN CABLE 2X4AWG + 4AWG (N)  + DESNUDO 6 AWG (T). NO INCLUYE CONDULINADO.</t>
  </si>
  <si>
    <t>SUMINISTRO, TRANSPORTE E INSTALACION ACOMETIDA 2F4H CU THHN/THWN EN CABLE 2X6AWG + 6AWG (N) + DESNUDO 8 AWG (T). NO INCLUYE CONDULINADO.</t>
  </si>
  <si>
    <t>SUMINISTRO, TRANSPORTE E INSTALACION ACOMETIDA 2F4H CU THHN/THWN EN CABLE 2X8AWG + 8AWG (N) + DESNUDO 8 AWG (T). NO INCLUYE CONDULINADO.</t>
  </si>
  <si>
    <t>SUMINISTRO, TRANSPORTE E INSTALACION ACOMETIDA 2F4H CU THHN/THWN EN CABLE 2X10AWG + 10AWG (N) + DESNUDO 10 AWG (T). NO INCLUYE CONDULINADO.</t>
  </si>
  <si>
    <t>SUMINISTRO, TRANSPORTE E INSTALACION ACOMETIDA 1F3H CU THHN/THWN EN CABLE 4AWG + 4AWG (N) + DESNUDO 6AWG (T). NO INCLUYE CONDULINADO.</t>
  </si>
  <si>
    <t>SUMINISTRO, TRANSPORTE E INSTALACION ACOMETIDA 2F3H CU THHN/THWN EN CABLE 6AWG + 6AWG (N) + DESNUDO 8AWG (T). NO INCLUYE CONDULINADO.</t>
  </si>
  <si>
    <t>SUMINISTRO, TRANSPORTE E INSTALACION ACOMETIDA 2F3H CU THHN/THWN EN CABLE 8AWG + 8AWG (N) + DESNUDO 8AWG (T). NO INCLUYE CONDULINADO.</t>
  </si>
  <si>
    <t>SUMINISTRO, TRANSPORTE E INSTALACION ACOMETIDA 2F3H CU THHN/THWN EN CABLE 10AWG + 10AWG (N) + DESNUDO 10AWG (T). NO INCLUYE CONDULINADO.</t>
  </si>
  <si>
    <t xml:space="preserve">SUMINISTRO E INSTALACION DE TUBERIA CONDUIT IMC Ó RIDGID 1/2". </t>
  </si>
  <si>
    <t xml:space="preserve">SUMINISTRO E INSTALACION DE TUBERIA CONDUIT IMC Ó RIDGID 3/4". </t>
  </si>
  <si>
    <t xml:space="preserve">SUMINISTRO E INSTALACION DE TUBERIA CONDUIT IMC Ó RIDGID 1". </t>
  </si>
  <si>
    <t xml:space="preserve">SUMINISTRO E INSTALACION DE TUBERIA CONDUIT IMC Ó RIDGID 1_1/2". </t>
  </si>
  <si>
    <t xml:space="preserve">SUMINISTRO E INSTALACION DE TUBERIA CONDUIT IMC Ó RIDGID 2". </t>
  </si>
  <si>
    <t xml:space="preserve">SUMINISTRO E INSTALACION DE TUBERIA CONDUIT IMC Ó RIDGID 3". </t>
  </si>
  <si>
    <t xml:space="preserve">SUMINISTRO E INSTALACION DE TUBERIA CONDUIT IMC Ó RIDGID 4". </t>
  </si>
  <si>
    <t>SUMINISTRO E INSTALACION DE TABLERO DE 42 CIRCUITOS 3F5H, CON PUERTA Y ESPACIO PARA TOTALIZADOR, BARRAJE PARA 200A BARRA NEUTRO Y BARRA TIERRA  CALIDAD LEGRAND, SIEMENS, SQARED O SUPERIOR DE MARCA RECONOCIDA Y HOMOLOGADA POR EL CIDET</t>
  </si>
  <si>
    <t>SUMINISTRO E INSTALACION DE TABLERO DE 36 CIRCUITOS 3F5H, CON PUERTA Y ESPACIO PARA TOTALIZADOR, BARRAJE PARA 200A BARRA NEUTRO Y BARRA TIERRA  CALIDAD LEGRAND, SIEMENS, SQARED O SUPERIOR DE MARCA RECONOCIDA Y HOMOLOGADA POR EL CIDET</t>
  </si>
  <si>
    <t>SUMINISTRO E INSTALACION DE TABLERO DE 30 CIRCUITOS 3F5H, CON PUERTA Y ESPACIO PARA TOTALIZADOR, BARRAJE PARA 200A BARRA NEUTRO Y BARRA TIERRA  CALIDAD LEGRAND, SIEMENS, SQARED O SUPERIOR DE MARCA RECONOCIDA Y HOMOLOGADA POR EL CIDET</t>
  </si>
  <si>
    <t>SUMINISTRO E INSTALACION DE TABLERO DE 24 CIRCUITOS 3F5H, CON PUERTA Y ESPACIO PARA TOTALIZADOR, BARRAJE PARA 200A BARRA NEUTRO Y BARRA TIERRA  CALIDAD LEGRAND, SIEMENS, SQARED O SUPERIOR DE MARCA RECONOCIDA Y HOMOLOGADA POR EL CIDET</t>
  </si>
  <si>
    <t>SUMINISTRO E INSTALACION DE TABLERO DE 18 CIRCUITOS 3F5H, CON PUERTA Y ESPACIO PARA TOTALIZADOR, BARRAJE PARA 200A BARRA NEUTRO Y BARRA TIERRA  CALIDAD LEGRAND, SIEMENS, SQARED O SUPERIOR DE MARCA RECONOCIDA Y HOMOLOGADA POR EL CIDET</t>
  </si>
  <si>
    <t>SUMINISTRO E INSTALACION DE TABLERO DE 12 CIRCUITOS 3F5H, CON PUERTA Y ESPACIO PARA TOTALIZADOR, BARRAJE PARA 200A BARRA NEUTRO Y BARRA TIERRA  CALIDAD LEGRAND, SIEMENS, SQARED O SUPERIOR DE MARCA RECONOCIDA Y HOMOLOGADA POR EL CIDET</t>
  </si>
  <si>
    <t>SUMINISTRO E INSTALACION DE TABLERO DE 42 CIRCUITOS 3F5H, CON PUERTA. BARRAJE PARA 200A BARRA NEUTRO Y BARRA TIERRA  CALIDAD LEGRAND, SIEMENS, SQARED O SUPERIOR DE MARCA RECONOCIDA Y HOMOLOGADA POR EL CIDET</t>
  </si>
  <si>
    <t>SUMINISTRO E INSTALACION DE TABLERO DE 36 CIRCUITOS 3F5H, CON PUERTA. BARRAJE PARA 200A BARRA NEUTRO Y BARRA TIERRA  CALIDAD LEGRAND, SIEMENS, SQARED O SUPERIOR DE MARCA RECONOCIDA Y HOMOLOGADA POR EL CIDET</t>
  </si>
  <si>
    <t>SUMINISTRO E INSTALACION DE TABLERO DE 30 CIRCUITOS 3F5H, CON PUERTA. BARRAJE PARA 200A BARRA NEUTRO Y BARRA TIERRA  CALIDAD LEGRAND, SIEMENS, SQARED O SUPERIOR DE MARCA RECONOCIDA Y HOMOLOGADA POR EL CIDET</t>
  </si>
  <si>
    <t>SUMINISTRO E INSTALACION DE TABLERO DE 24 CIRCUITOS 3F5H, CON PUERTA. BARRAJE PARA 200A BARRA NEUTRO Y BARRA TIERRA  CALIDAD LEGRAND, SIEMENS, SQARED O SUPERIOR DE MARCA RECONOCIDA Y HOMOLOGADA POR EL CIDET</t>
  </si>
  <si>
    <t>SUMINISTRO E INSTALACION DE TABLERO DE 18 CIRCUITOS 3F5H, CON PUERTA. BARRAJE PARA 200A BARRA NEUTRO Y BARRA TIERRA  CALIDAD LEGRAND, SIEMENS, SQARED O SUPERIOR DE MARCA RECONOCIDA Y HOMOLOGADA POR EL CIDET</t>
  </si>
  <si>
    <t>SUMINISTRO E INSTALACION DE TABLERO DE 12 CIRCUITOS 3F5H, CON PUERTA. BARRAJE PARA 200A BARRA NEUTRO Y BARRA TIERRA  CALIDAD LEGRAND, SIEMENS, SQARED O SUPERIOR DE MARCA RECONOCIDA Y HOMOLOGADA POR EL CIDET</t>
  </si>
  <si>
    <t>SUMINISTRO E INSTALACION DE TABLERO DE 18 CIRCUITOS 2F4H, CON PUERTA. BARRAJE PARA 200A BARRA NEUTRO Y BARRA TIERRA  CALIDAD LEGRAND, SIEMENS, SQARED O SUPERIOR DE MARCA RECONOCIDA Y HOMOLOGADA POR EL CIDET</t>
  </si>
  <si>
    <t>SUMINISTRO E INSTALACION DE TABLERO DE 12 CIRCUITOS 1F3H. BARRAJE PARA 75A BARRA NEUTRO Y BARRA TIERRA  CALIDAD LEGRAND, SIEMENS, SQARED O SUPERIOR DE MARCA RECONOCIDA Y HOMOLOGADA POR EL CIDET</t>
  </si>
  <si>
    <t>SUMINISTRO E INSTALACION DE TABLERO DE 8 CIRCUITOS 1F3H. BARRAJE PARA 75A BARRA NEUTRO Y BARRA TIERRA  CALIDAD LEGRAND, SIEMENS, SQARED O SUPERIOR DE MARCA RECONOCIDA Y HOMOLOGADA POR EL CIDET</t>
  </si>
  <si>
    <t>SUMINISTRO E INSTALACION DE TABLERO DE 6 CIRCUITOS 1F3H. BARRAJE PARA 75A BARRA NEUTRO Y BARRA TIERRA  CALIDAD LEGRAND, SIEMENS, SQARED O SUPERIOR DE MARCA RECONOCIDA Y HOMOLOGADA POR EL CIDET</t>
  </si>
  <si>
    <t>SUMINISTRO E INSTALACION DE INTERRUPTOR ENCHUFABLE 1X20A. CALIDAD LEGRAND, SIEMENS, SQARED O SUPERIOR DE MARCA RECONOCIDA Y HOMOLOGADA POR EL CIDET</t>
  </si>
  <si>
    <t>SUMINISTRO E INSTALACION DE INTERRUPTOR ATORNILLABLE 1X20A. CALIDAD LEGRAND, SIEMENS, SQARED O SUPERIOR DE MARCA RECONOCIDA Y HOMOLOGADA POR EL CIDET</t>
  </si>
  <si>
    <t>SUMINISTRO E INSTALACION DE INTERRUPTOR ENCHUFABLE 1X30A. CALIDAD LEGRAND, SIEMENS, SQARED O SUPERIOR DE MARCA RECONOCIDA Y HOMOLOGADA POR EL CIDET</t>
  </si>
  <si>
    <t>SUMINISTRO E INSTALACION DE INTERRUPTOR ATORNILLABLE 1X30A. CALIDAD LEGRAND, SIEMENS, SQARED O SUPERIOR DE MARCA RECONOCIDA Y HOMOLOGADA POR EL CIDET</t>
  </si>
  <si>
    <t>SUMINISTRO E INSTALACION DE INTERRUPTOR ENCHUFABLE 1X40A. CALIDAD LEGRAND, SIEMENS, SQARED O SUPERIOR DE MARCA RECONOCIDA Y HOMOLOGADA POR EL CIDET</t>
  </si>
  <si>
    <t>SUMINISTRO E INSTALACION DE INTERRUPTOR ATORNILLABLE 1X40A. CALIDAD LEGRAND, SIEMENS, SQARED O SUPERIOR DE MARCA RECONOCIDA Y HOMOLOGADA POR EL CIDET</t>
  </si>
  <si>
    <t>SUMINISTRO E INSTALACION DE INTERRUPTOR ENCHUFABLE 1X50A. CALIDAD LEGRAND, SIEMENS, SQARED O SUPERIOR DE MARCA RECONOCIDA Y HOMOLOGADA POR EL CIDET</t>
  </si>
  <si>
    <t>SUMINISTRO E INSTALACION DE INTERRUPTOR ATORNILLABLE 1X50A. CALIDAD LEGRAND, SIEMENS, SQARED O SUPERIOR DE MARCA RECONOCIDA Y HOMOLOGADA POR EL CIDET</t>
  </si>
  <si>
    <t>SUMINISTRO E INSTALACION DE INTERRUPTOR ENCHUFABLE 1X60A. CALIDAD LEGRAND, SIEMENS, SQARED O SUPERIOR DE MARCA RECONOCIDA Y HOMOLOGADA POR EL CIDET</t>
  </si>
  <si>
    <t>SUMINISTRO E INSTALACION DE INTERRUPTOR ATORNILLABLE 1X60A. CALIDAD LEGRAND, SIEMENS, SQARED O SUPERIOR DE MARCA RECONOCIDA Y HOMOLOGADA POR EL CIDET</t>
  </si>
  <si>
    <t>SUMINISTRO E INSTALACION DE INTERRUPTOR ENCHUFABLE 2X20A. CALIDAD LEGRAND, SIEMENS, SQARED O SUPERIOR DE MARCA RECONOCIDA Y HOMOLOGADA POR EL CIDET</t>
  </si>
  <si>
    <t>SUMINISTRO E INSTALACION DE INTERRUPTOR ATORNILLABLE 2X20A. CALIDAD LEGRAND, SIEMENS, SQARED O SUPERIOR DE MARCA RECONOCIDA Y HOMOLOGADA POR EL CIDET</t>
  </si>
  <si>
    <t>SUMINISTRO E INSTALACION DE INTERRUPTOR ENCHUFABLE 2X30A. CALIDAD LEGRAND, SIEMENS, SQARED O SUPERIOR DE MARCA RECONOCIDA Y HOMOLOGADA POR EL CIDET. INCLUYE FORMADO DE CABLE, PEINADA EN EL TABLERO Y MARCACIÓN DE CIRCUITOS</t>
  </si>
  <si>
    <t>SUMINISTRO E INSTALACION DE INTERRUPTOR ATORNILLABLE 2X30A. CALIDAD LEGRAND, SIEMENS, SQARED O SUPERIOR DE MARCA RECONOCIDA Y HOMOLOGADA POR EL CIDET</t>
  </si>
  <si>
    <t>SUMINISTRO E INSTALACION DE INTERRUPTOR ENCHUFABLE 2X40A. CALIDAD LEGRAND, SIEMENS, SQARED O SUPERIOR DE MARCA RECONOCIDA Y HOMOLOGADA POR EL CIDET</t>
  </si>
  <si>
    <t>SUMINISTRO E INSTALACION DE INTERRUPTOR ATORNILLABLE 2X40A. CALIDAD LEGRAND, SIEMENS, SQARED O SUPERIOR DE MARCA RECONOCIDA Y HOMOLOGADA POR EL CIDET</t>
  </si>
  <si>
    <t>SUMINISTRO E INSTALACION DE INTERRUPTOR ENCHUFABLE 2X50A. CALIDAD LEGRAND, SIEMENS, SQARED O SUPERIOR DE MARCA RECONOCIDA Y HOMOLOGADA POR EL CIDET</t>
  </si>
  <si>
    <t>SUMINISTRO E INSTALACION DE INTERRUPTOR ATORNILLABLE 2X50A. CALIDAD LEGRAND, SIEMENS, SQARED O SUPERIOR DE MARCA RECONOCIDA Y HOMOLOGADA POR EL CIDET</t>
  </si>
  <si>
    <t>SUMINISTRO E INSTALACION DE INTERRUPTOR ENCHUFABLE 2X60A. CALIDAD LEGRAND, SIEMENS, SQARED O SUPERIOR DE MARCA RECONOCIDA Y HOMOLOGADA POR EL CIDET</t>
  </si>
  <si>
    <t>SUMINISTRO E INSTALACION DE INTERRUPTOR ATORNILLABLE 2X60A. CALIDAD LEGRAND, SIEMENS, SQARED O SUPERIOR DE MARCA RECONOCIDA Y HOMOLOGADA POR EL CIDET</t>
  </si>
  <si>
    <t>SUMINISTRO E INSTALACION DE INTERRUPTOR ENCHUFABLE 3X20A. CALIDAD LEGRAND, SIEMENS, SQARED O SUPERIOR DE MARCA RECONOCIDA Y HOMOLOGADA POR EL CIDET</t>
  </si>
  <si>
    <t>SUMINISTRO E INSTALACION DE INTERRUPTOR ATORNILLABLE 3X20A. CALIDAD LEGRAND, SIEMENS, SQARED O SUPERIOR DE MARCA RECONOCIDA Y HOMOLOGADA POR EL CIDET</t>
  </si>
  <si>
    <t>SUMINISTRO E INSTALACION DE INTERRUPTOR ENCHUFABLE 3X30A. CALIDAD LEGRAND, SIEMENS, SQARED O SUPERIOR DE MARCA RECONOCIDA Y HOMOLOGADA POR EL CIDET</t>
  </si>
  <si>
    <t>SUMINISTRO E INSTALACION DE INTERRUPTOR ATORNILLABLE 3X30A. CALIDAD LEGRAND, SIEMENS, SQARED O SUPERIOR DE MARCA RECONOCIDA Y HOMOLOGADA POR EL CIDET</t>
  </si>
  <si>
    <t>SUMINISTRO E INSTALACION DE INTERRUPTOR ENCHUFABLE 3X40A. CALIDAD LEGRAND, SIEMENS, SQARED O SUPERIOR DE MARCA RECONOCIDA Y HOMOLOGADA POR EL CIDET</t>
  </si>
  <si>
    <t>SUMINISTRO E INSTALACION DE INTERRUPTOR ATORNILLABLE 3X40A. CALIDAD LEGRAND, SIEMENS, SQARED O SUPERIOR DE MARCA RECONOCIDA Y HOMOLOGADA POR EL CIDET</t>
  </si>
  <si>
    <t>SUMINISTRO E INSTALACION DE INTERRUPTOR ENCHUFABLE 3X50A. CALIDAD LEGRAND, SIEMENS, SQARED O SUPERIOR DE MARCA RECONOCIDA Y HOMOLOGADA POR EL CIDET</t>
  </si>
  <si>
    <t>SUMINISTRO E INSTALACION DE INTERRUPTOR ATORNILLABLE 3X50A. CALIDAD LEGRAND, SIEMENS, SQARED O SUPERIOR DE MARCA RECONOCIDA Y HOMOLOGADA POR EL CIDET</t>
  </si>
  <si>
    <t>SUMINISTRO E INSTALACION DE INTERRUPTOR ENCHUFABLE 3X60A. CALIDAD LEGRAND, SIEMENS, SQARED O SUPERIOR DE MARCA RECONOCIDA Y HOMOLOGADA POR EL CIDET</t>
  </si>
  <si>
    <t>SUMINISTRO E INSTALACION DE INTERRUPTOR ATORNILLABLE 3X60A. CALIDAD LEGRAND, SIEMENS, SQARED O SUPERIOR DE MARCA RECONOCIDA Y HOMOLOGADA POR EL CIDET</t>
  </si>
  <si>
    <t>SUMINISTRO E INSTALACION DE INTERRUPTOR TRIPOLAR TIPO INDUSTRIAL CAJA MOLDEADA 3X20A; 25KA/240V. CALIDAD LEGRAND, SIEMENS, MERLIN GERIN O SUPERIOR DE MARCA RECONOCIDA Y HOMOLOGADA POR EL CIDET</t>
  </si>
  <si>
    <t>SUMINISTRO E INSTALACION DE INTERRUPTOR TRIPOLAR TIPO INDUSTRIAL CAJA MOLDEADA 3X30A; 25KA/240V. CALIDAD LEGRAND, SIEMENS, MERLIN GERIN O SUPERIOR DE MARCA RECONOCIDA Y HOMOLOGADA POR EL CIDET</t>
  </si>
  <si>
    <t>SUMINISTRO E INSTALACION DE INTERRUPTOR TRIPOLAR TIPO INDUSTRIAL CAJA MOLDEADA 3X40A; 25KA/240V. CALIDAD LEGRAND, SIEMENS, MERLIN GERIN O SUPERIOR DE MARCA RECONOCIDA Y HOMOLOGADA POR EL CIDET</t>
  </si>
  <si>
    <t>SUMINISTRO E INSTALACION DE INTERRUPTOR TRIPOLAR TIPO INDUSTRIAL CAJA MOLDEADA 3X50A; 25KA/240V. CALIDAD LEGRAND, SIEMENS, MERLIN GERIN O SUPERIOR DE MARCA RECONOCIDA Y HOMOLOGADA POR EL CIDET</t>
  </si>
  <si>
    <t>SUMINISTRO E INSTALACION DE INTERRUPTOR TRIPOLAR TIPO INDUSTRIAL CAJA MOLDEADA 3X60A; 25KA/240V. CALIDAD LEGRAND, SIEMENS, MERLIN GERIN O SUPERIOR DE MARCA RECONOCIDA Y HOMOLOGADA POR EL CIDET</t>
  </si>
  <si>
    <t>SUMINISTRO E INSTALACION DE INTERRUPTOR TRIPOLAR TIPO INDUSTRIAL CAJA MOLDEADA 3X80A; 25KA/240V. CALIDAD LEGRAND, SIEMENS, MERLIN GERIN O SUPERIOR DE MARCA RECONOCIDA Y HOMOLOGADA POR EL CIDET</t>
  </si>
  <si>
    <t>SUMINISTRO E INSTALACION DE INTERRUPTOR TRIPOLAR TIPO INDUSTRIAL CAJA MOLDEADA 3X100A; 25KA/240V. CALIDAD LEGRAND, SIEMENS, MERLIN GERIN O SUPERIOR DE MARCA RECONOCIDA Y HOMOLOGADA POR EL CIDET</t>
  </si>
  <si>
    <t>SUMINISTRO E INSTALACION DE INTERRUPTOR TRIPOLAR TIPO INDUSTRIAL CAJA MOLDEADA 3X125A; 50KA/240V. CALIDAD LEGRAND, SIEMENS, MERLIN GERIN O SUPERIOR DE MARCA RECONOCIDA Y HOMOLOGADA POR EL CIDET</t>
  </si>
  <si>
    <t>SUMINISTRO E INSTALACION DE INTERRUPTOR TRIPOLAR TIPO INDUSTRIAL CAJA MOLDEADA 3X150A; 50KA/240V. CALIDAD LEGRAND, SIEMENS, MERLIN GERIN O SUPERIOR DE MARCA RECONOCIDA Y HOMOLOGADA POR EL CIDET</t>
  </si>
  <si>
    <t>SUMINISTRO E INSTALACION DE INTERRUPTOR TRIPOLAR TIPO INDUSTRIAL CAJA MOLDEADA 3X175A; 50KA/240V. CALIDAD LEGRAND, SIEMENS, MERLIN GERIN O SUPERIOR DE MARCA RECONOCIDA Y HOMOLOGADA POR EL CIDET</t>
  </si>
  <si>
    <t>SUMINISTRO E INSTALACION DE INTERRUPTOR TRIPOLAR TIPO INDUSTRIAL CAJA MOLDEADA 3X200A; 50KA/240V. CALIDAD LEGRAND, SIEMENS, MERLIN GERIN O SUPERIOR DE MARCA RECONOCIDA Y HOMOLOGADA POR EL CIDET</t>
  </si>
  <si>
    <t>SUMINISTRO E INSTALACION DE INTERRUPTOR TRIPOLAR TIPO INDUSTRIAL CAJA MOLDEADA 3X250A; 50KA/240V. CALIDAD LEGRAND, SIEMENS, MERLIN GERIN O SUPERIOR DE MARCA RECONOCIDA Y HOMOLOGADA POR EL CIDET</t>
  </si>
  <si>
    <t>SUMINISTRO E INSTALACION DE INTERRUPTOR TRIPOLAR TIPO INDUSTRIAL CAJA MOLDEADA 3X300A; 50KA/240V. CALIDAD LEGRAND, SIEMENS, MERLIN GERIN O SUPERIOR DE MARCA RECONOCIDA Y HOMOLOGADA POR EL CIDET</t>
  </si>
  <si>
    <t>SUMINISTRO E INSTALACION DE INTERRUPTOR TRIPOLAR TIPO INDUSTRIAL CAJA MOLDEADA 3X350A; 50KA/240V. CALIDAD LEGRAND, SIEMENS, MERLIN GERIN O SUPERIOR DE MARCA RECONOCIDA Y HOMOLOGADA POR EL CIDET</t>
  </si>
  <si>
    <t>SUMINISTRO E INSTALACION DE INTERRUPTOR TRIPOLAR TIPO INDUSTRIAL CAJA MOLDEADA 3X400A; 50KA/240V. CALIDAD LEGRAND, SIEMENS, MERLIN GERIN O SUPERIOR DE MARCA RECONOCIDA Y HOMOLOGADA POR EL CIDET</t>
  </si>
  <si>
    <t>SUMINISTRO E INSTALACION DE INTERRUPTOR TRIPOLAR TIPO INDUSTRIAL CAJA MOLDEADA. REGULABLE 3X250A; 85KA/240V. CALIDAD LEGRAND, SIEMENS, MERLIN GERIN O SUPERIOR DE MARCA RECONOCIDA Y HOMOLOGADA POR EL CIDET</t>
  </si>
  <si>
    <t>SUMINISTRO E INSTALACION DE INTERRUPTOR TRIPOLAR TIPO INDUSTRIAL CAJA MOLDEADA. REGULABLE 3X400A; 85KA/240V. CALIDAD LEGRAND, SIEMENS, MERLIN GERIN O SUPERIOR DE MARCA RECONOCIDA Y HOMOLOGADA POR EL CIDET</t>
  </si>
  <si>
    <t>SUMINISTRO E INSTALACION DE INTERRUPTOR TRIPOLAR TIPO INDUSTRIAL CAJA MOLDEADA. REGULABLE 3X600A; 85KA/240V. CALIDAD LEGRAND, SIEMENS, MERLIN GERIN O SUPERIOR DE MARCA RECONOCIDA Y HOMOLOGADA POR EL CIDET</t>
  </si>
  <si>
    <t>SUMINISTRO E INSTALACION DE INTERRUPTOR TRIPOLAR TIPO INDUSTRIAL CAJA MOLDEADA. REGULABLE 3X800A; 50KA/240V. CALIDAD LEGRAND, SIEMENS, MERLIN GERIN O SUPERIOR DE MARCA RECONOCIDA Y HOMOLOGADA POR EL CIDET</t>
  </si>
  <si>
    <t>SUMINISTRO E INSTALACION DE INTERRUPTOR TRIPOLAR TIPO INDUSTRIAL CAJA MOLDEADA. REGULABLE 3X1000A; 50KA/240V. CALIDAD LEGRAND, SIEMENS, MERLIN GERIN O SUPERIOR DE MARCA RECONOCIDA Y HOMOLOGADA POR EL CIDET</t>
  </si>
  <si>
    <t>SUMINISTRO E INSTALACION DE INTERRUPTOR TRIPOLAR TIPO INDUSTRIAL CAJA MOLDEADA. REGULABLE 3X1250A; 50KA/240V. CALIDAD LEGRAND, SIEMENS, MERLIN GERIN O SUPERIOR DE MARCA RECONOCIDA Y HOMOLOGADA POR EL CIDET</t>
  </si>
  <si>
    <t>SUMINISTRO E INSTALACION DE INTERRUPTOR TRIPOLAR TIPO INDUSTRIAL CAJA MOLDEADA. REGULABLE 3X1600A; 50KA/240V. CALIDAD LEGRAND, SIEMENS, MERLIN GERIN O SUPERIOR DE MARCA RECONOCIDA Y HOMOLOGADA POR EL CIDET</t>
  </si>
  <si>
    <t>SUMINISTRO E INSTALACION DE INTERRUPTOR TRIPOLAR INDUSTRIAL TIPO ABIERTO. REGULABLE 3X1600A; 65KA/240V. CALIDAD LEGRAND, SIEMENS, MERLIN GERIN O SUPERIOR DE MARCA RECONOCIDA Y HOMOLOGADA POR EL CIDET</t>
  </si>
  <si>
    <t>SUMINISTRO E INSTALACION DE INTERRUPTOR TRIPOLAR INDUSTRIAL TIPO ABIERTO. REGULABLE 3X2000A; 65KA/240V. CALIDAD LEGRAND, SIEMENS, MERLIN GERIN O SUPERIOR DE MARCA RECONOCIDA Y HOMOLOGADA POR EL CIDET</t>
  </si>
  <si>
    <t>SUMINISTRO E INSTALACION DE INTERRUPTOR TRIPOLAR INDUSTRIAL TIPO ABIERTO. REGULABLE 3X2500A; 65KA/240V. CALIDAD LEGRAND, SIEMENS, MERLIN GERIN O SUPERIOR DE MARCA RECONOCIDA Y HOMOLOGADA POR EL CIDET</t>
  </si>
  <si>
    <t>SUMINISTRO E INSTALACION DE INTERRUPTOR TRIPOLAR INDUSTRIAL TIPO ABIERTO. REGULABLE 3X3200A; 65KA/240V. CALIDAD LEGRAND, SIEMENS, MERLIN GERIN O SUPERIOR DE MARCA RECONOCIDA Y HOMOLOGADA POR EL CIDET</t>
  </si>
  <si>
    <t xml:space="preserve">SUMINISTRO, TRANSPORTE E INSTALACION SALIDA ILUMINACION EN TUBERIA CONDUIT PVC 3/4", ALAMBRE NO 12 AWG </t>
  </si>
  <si>
    <t xml:space="preserve">SUMINISTRO, TRANSPORTE E INSTALACION SALIDA ILUMINACION EN TUBERIA CONDUIT EMT 3/4", ALAMBRE NO 12 AWG </t>
  </si>
  <si>
    <t xml:space="preserve">SUMINISTRO, TRANSPORTE E INSTALACION SALIDA ILUMINACION EN TUBERIA CONDUIT IMC 3/4", ALAMBRE NO 12 AWG </t>
  </si>
  <si>
    <t xml:space="preserve">SUMINISTRO, TRANSPORTE E INSTALACION SALIDA TOMACORRIENTE NORMAL DOBLE PT EN TUBERIA CONDUIT PVC 3/4", ALAMBRE NO 12 AWG </t>
  </si>
  <si>
    <t xml:space="preserve">SUMINISTRO, TRANSPORTE E INSTALACION SALIDA TOMACORRIENTE NORMAL DOBLE PT  EN TUBERIA CONDUIT EMT 3/4", ALAMBRE NO 12 AWG </t>
  </si>
  <si>
    <t xml:space="preserve">SUMINISTRO, TRANSPORTE E INSTALACION SALIDA TOMACORRIENTE NORMAL DOBLE PT  EN TUBERIA CONDUIT IMC 3/4", ALAMBRE NO 12 AWG </t>
  </si>
  <si>
    <t xml:space="preserve">SUMINISTRO, TRANSPORTE E INSTALACION SALIDA TOMACORRIENTE GFCI DOBLE EN TUBERIA CONDUIT PVC 3/4", ALAMBRE NO 12 AWG </t>
  </si>
  <si>
    <t xml:space="preserve">SUMINISTRO, TRANSPORTE E INSTALACION SALIDA TOMACORRIENTE GFCI DOBLE EN TUBERIA CONDUIT EMT 3/4", ALAMBRE NO 12 AWG </t>
  </si>
  <si>
    <t xml:space="preserve">SUMINISTRO, TRANSPORTE E INSTALACION SALIDA TOMACORRIENTE GFCI DOBLE EN TUBERIA CONDUIT IMC 3/4", ALAMBRE NO 12 AWG </t>
  </si>
  <si>
    <t xml:space="preserve">SUMINISTRO, TRANSPORTE E INSTALACION SALIDA VENTILADOR EN TECHO EN TUBERIA CONDUIT PVC 3/4", ALAMBRE NO 12 AWG </t>
  </si>
  <si>
    <t xml:space="preserve">SUMINISTRO, TRANSPORTE E INSTALACION SALIDA VENTILADOR EN TECHO EN TUBERIA CONDUIT EMT 3/4", ALAMBRE NO 12 AWG </t>
  </si>
  <si>
    <t xml:space="preserve">SUMINISTRO, TRANSPORTE E INSTALACION SALIDA VENTILADOR EN TECHO EN TUBERIA CONDUIT IMC 3/4", ALAMBRE NO 12 AWG </t>
  </si>
  <si>
    <t xml:space="preserve">SUMINISTRO, TRANSPORTE E INSTALACION SALIDA VENTILADOR EN MURO EN TUBERIA CONDUIT PVC 3/4", ALAMBRE NO 12 AWG </t>
  </si>
  <si>
    <t xml:space="preserve">SUMINISTRO, TRANSPORTE E INSTALACION SALIDA VENTILADOR EN MURO EN TUBERIA CONDUIT EMT 3/4", ALAMBRE NO 12 AWG </t>
  </si>
  <si>
    <t xml:space="preserve">SUMINISTRO, TRANSPORTE E INSTALACION SALIDA VENTILADOR EN MURO EN TUBERIA CONDUIT IMC 3/4", ALAMBRE NO 12 AWG </t>
  </si>
  <si>
    <t>SUMINISTRO, TRANSPORTE E INSTALACION SALIDA TOMACORRIENTE 2F3H EN TUBERIA CONDUIT PVC 3/4", ALAMBRE NO 12 AWG. SIN APARATO</t>
  </si>
  <si>
    <t>SUMINISTRO, TRANSPORTE E INSTALACION SALIDA TOMACORRIENTE 2F3H EN TUBERIA CONDUIT EMT 3/4", ALAMBRE NO 12 AWG. SIN APARATO</t>
  </si>
  <si>
    <t>SUMINISTRO, TRANSPORTE E INSTALACION SALIDA TOMACORRIENTE 2F3H EN TUBERIA CONDUIT IMC 3/4", ALAMBRE NO 12 AWG. SIN APARATO</t>
  </si>
  <si>
    <t>SUMINISTRO, TRANSPORTE E INSTALACION SALIDA TOMACORRIENTE 3F4H EN TUBERIA CONDUIT PVC 3/4", ALAMBRE NO 10 AWG. SIN APARATO</t>
  </si>
  <si>
    <t>SUMINISTRO, TRANSPORTE E INSTALACION SALIDA TOMACORRIENTE 3F4H EN TUBERIA CONDUIT EMT 3/4", ALAMBRE NO 10 AWG. SIN APARATO</t>
  </si>
  <si>
    <t>SUMINISTRO, TRANSPORTE E INSTALACION SALIDA TOMACORRIENTE 3F4H EN TUBERIA CONDUIT IMC 3/4", ALAMBRE NO 10 AWG. SIN APARATO</t>
  </si>
  <si>
    <t>SUMINISTRO, TRANSPORTE E INSTALACION SALIDA TOMACORRIENTE 3F5H EN TUBERIA CONDUIT PVC 3/4", ALAMBRE NO 10 AWG. SIN APARATO</t>
  </si>
  <si>
    <t>SUMINISTRO, TRANSPORTE E INSTALACION SALIDA TOMACORRIENTE 3F5H EN TUBERIA CONDUIT EMT 3/4", ALAMBRE NO 10 AWG. SIN APARATO</t>
  </si>
  <si>
    <t>SUMINISTRO, TRANSPORTE E INSTALACION SALIDA TOMACORRIENTE 3F5H EN TUBERIA CONDUIT IMC 3/4", ALAMBRE NO 10 AWG. SIN APARATO</t>
  </si>
  <si>
    <t xml:space="preserve">SUMINISTRO, TRANSPORTE E INSTALACION SALIDA INTERRUPTOR SENCILLO EN TUBERIA CONDUIT PVC 3/4", ALAMBRE NO 12 AWG. </t>
  </si>
  <si>
    <t xml:space="preserve">SUMINISTRO, TRANSPORTE E INSTALACION SALIDA INTERRUPTOR SENCILLO EN TUBERIA CONDUIT EMT 3/4", ALAMBRE NO 12 AWG. </t>
  </si>
  <si>
    <t xml:space="preserve">SUMINISTRO, TRANSPORTE E INSTALACION SALIDA INTERRUPTOR SENCILLO EN TUBERIA CONDUIT IMC 3/4", ALAMBRE NO 12 AWG. </t>
  </si>
  <si>
    <t xml:space="preserve">SUMINISTRO, TRANSPORTE E INSTALACION SALIDA INTERRUPTOR SENCILLO CONMUTABLE EN TUBERIA CONDUIT PVC 3/4", ALAMBRE NO 12 AWG. </t>
  </si>
  <si>
    <t xml:space="preserve">SUMINISTRO, TRANSPORTE E INSTALACION SALIDA INTERRUPTOR SENCILLO CONMUTABLE EN TUBERIA CONDUIT EMT 3/4", ALAMBRE NO 12 AWG. </t>
  </si>
  <si>
    <t xml:space="preserve">SUMINISTRO, TRANSPORTE E INSTALACION SALIDA INTERRUPTOR SENCILLO CONMUTABLE EN TUBERIA CONDUIT IMC 3/4", ALAMBRE NO 12 AWG. </t>
  </si>
  <si>
    <t xml:space="preserve">SUMINISTRO, TRANSPORTE E INSTALACION SALIDA INTERRUPTOR DOBLE EN TUBERIA CONDUIT PVC 3/4", ALAMBRE NO 12 AWG. </t>
  </si>
  <si>
    <t xml:space="preserve">SUMINISTRO, TRANSPORTE E INSTALACION SALIDA INTERRUPTOR DOBLE EN TUBERIA CONDUIT EMT 3/4", ALAMBRE NO 12 AWG. </t>
  </si>
  <si>
    <t xml:space="preserve">SUMINISTRO, TRANSPORTE E INSTALACION SALIDA INTERRUPTOR DOBLE EN TUBERIA CONDUIT IMC 3/4", ALAMBRE NO 12 AWG. </t>
  </si>
  <si>
    <t xml:space="preserve">SUMINISTRO, TRANSPORTE E INSTALACION SALIDA INTERRUPTOR DOBLE CONMUTABLE EN TUBERIA CONDUIT PVC 3/4", ALAMBRE NO 12 AWG. </t>
  </si>
  <si>
    <t xml:space="preserve">SUMINISTRO, TRANSPORTE E INSTALACION SALIDA INTERRUPTOR DOBLE CONMUTABLE EN TUBERIA CONDUIT EMT 3/4", ALAMBRE NO 12 AWG. </t>
  </si>
  <si>
    <t xml:space="preserve">SUMINISTRO, TRANSPORTE E INSTALACION SALIDA INTERRUPTOR DOBLE CONMUTABLE EN TUBERIA CONDUIT IMC 3/4", ALAMBRE NO 12 AWG. </t>
  </si>
  <si>
    <t xml:space="preserve">SUMINISTRO, TRANSPORTE E INSTALACION SALIDA INTERRUPTOR TRIPLE EN TUBERIA CONDUIT PVC 3/4", ALAMBRE NO 12 AWG. </t>
  </si>
  <si>
    <t xml:space="preserve">SUMINISTRO, TRANSPORTE E INSTALACION SALIDA INTERRUPTOR TRIPLE EN TUBERIA CONDUIT EMT 3/4", ALAMBRE NO 12 AWG. </t>
  </si>
  <si>
    <t xml:space="preserve">SUMINISTRO, TRANSPORTE E INSTALACION SALIDA INTERRUPTOR TRIPLE EN TUBERIA CONDUIT IMC 3/4", ALAMBRE NO 12 AWG. </t>
  </si>
  <si>
    <t xml:space="preserve">SUMINISTRO, TRANSPORTE E INSTALACION SALIDA INTERRUPTOR TRIPLE CONMUTABLE EN TUBERIA CONDUIT PVC 3/4", ALAMBRE NO 12 AWG. </t>
  </si>
  <si>
    <t xml:space="preserve">SUMINISTRO, TRANSPORTE E INSTALACION SALIDA INTERRUPTOR TRIPLE CONMUTABLE EN TUBERIA CONDUIT EMT 3/4", ALAMBRE NO 12 AWG. </t>
  </si>
  <si>
    <t xml:space="preserve">SUMINISTRO, TRANSPORTE E INSTALACION SALIDA INTERRUPTOR TRIPLE CONMUTABLE EN TUBERIA CONDUIT IMC 3/4", ALAMBRE NO 12 AWG. </t>
  </si>
  <si>
    <t xml:space="preserve">SUMINISTRO, TRANSPORTE E INSTALACION SALIDA CONTROL VELOCIDADES VENTILADOR DE TECHO EN TUBERIA CONDUIT PVC 3/4", ALAMBRE NO 12 AWG. </t>
  </si>
  <si>
    <t xml:space="preserve">SUMINISTRO, TRANSPORTE E INSTALACION SALIDA CONTROL VELOCIDADES VENTILADOR DE TECHO EN TUBERIA CONDUIT EMT 3/4", ALAMBRE NO 12 AWG. </t>
  </si>
  <si>
    <t xml:space="preserve">SUMINISTRO, TRANSPORTE E INSTALACION SALIDA CONTROL VELOCIDADES VENTILADOR DE TECHO EN TUBERIA CONDUIT IMC 3/4", ALAMBRE NO 12 AWG. </t>
  </si>
  <si>
    <t>SUMINISTRO, TRANSPORTE E INSTALACION VENTILADOR DE TECHO 3 A 5 ASPAS, KDK</t>
  </si>
  <si>
    <t>SUMINISTRO, TRANSPORTE E INSTALACION LUMINARIA LINEAL LED SERIE SAFESITE DE 60 CM, 3500 LM, EXPLOSION PROFF CLASE 1 DIV 1 GRUPOS C Y D. REF LSC3C4D3GEX DE DAYLIGHT.</t>
  </si>
  <si>
    <t>SUMINISTRO, TRANSPORTE E INSTALACION SUMINISTRO E INSTALACIÓN DE LUMINARIA DE EMPOTRAR TIPO BALA PANEL LED REDONDO, 14W BLANCO OPAL. 1200LM . INCLUYE DRIVER SC</t>
  </si>
  <si>
    <t xml:space="preserve">SUMINISTRO, TRANSPORTE E INSTALACION SALIDA TOMA COAXIAL TUBERIA CONDUIT EMT 3/4", ALAMBRE NO 12 AWG </t>
  </si>
  <si>
    <t xml:space="preserve">SUMINISTRO, TRANSPORTE E INSTALACION SALIDA FOTOCELDA CONDUIT PVC 3/4", ALAMBRE NO 12 AWG </t>
  </si>
  <si>
    <t>SUMINISTRO, TRANSPORTE E INSTALACION CAJA DE PASO TIPO PLEXO LEGRAND 180X140X86MM PARA TV</t>
  </si>
  <si>
    <t>SUMINISTRO, TRANSPORTE E INSTALACION SALIDA TOMACORRIENTE GFCI DOBLE EN TUBERIA CONDUIT PVC 3/4", ALAMBRE NO 12 AWG + INCLUYE TAPA TIPO INTEMPERIE</t>
  </si>
  <si>
    <t>SUMINISTRO, TRANSPORTE E INSTALACION LUZ DE OBSTRUCCIÓN TIPO LED ¿ REF. RTO-1R07-001 CONSUMO 7 VATIOS</t>
  </si>
  <si>
    <t>SUMINISTRO, TRANSPORTE E INSTALACION LUMINARIA A PRUEBA DE EXPLOSION TIPO COLGANTE ¿ REF. RTO-0W07-001 / TIPO LED</t>
  </si>
  <si>
    <t>SUMINISTRO, TRANSPORTE E INSTALACION DE CABLE TRENZADO DE 3X12 LHFR LS</t>
  </si>
  <si>
    <t>SUMINISTRO, TRANSPORTE E INSTALACION DE BREAKER 1 X 30 AMP</t>
  </si>
  <si>
    <t>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t>
  </si>
  <si>
    <t>SUMINISTRO, TRANSPORTE E INSTALACION IMPERMEABILIZACION FIBER GLASS P-3  CON REFUERZO EN POLIESTER . (REMATES, EMULSIÓN ASFALTICA)</t>
  </si>
  <si>
    <t>SUMINISTRO, TRANSPORTE E INSTALACION TEJA TERMOACUSTICA  TIPO CINDURIB A=0.88 M. E=0.35 MM. O SIMILAR. COLOR VERDE, AZUL O ROJO SEGÚN DISEÑO. (INCLUYE INSTALACIÓN, GANCHOS DE FIJACIÓN Y EL SUMINISTRO DE TODOS LOS ACCESORIOS REQUERIDOS PARA EL CORRECTO MONTAJE.)</t>
  </si>
  <si>
    <t>SUMINISTRO, TRANSPORTE E INSTALACION TEJA TERMOACUSTICA  TIPO CINDULIT A=0.88 M. E=0.35 MM. O SIMILAR. COLOR VERDE, AZUL O ROJO SEGÚN DISEÑO. (INCLUYE INSTALACIÓN, GANCHOS DE FIJACIÓN Y EL SUMINISTRO DE TODOS LOS ACCESORIOS REQUERIDOS PARA EL CORRECTO MONTAJE.)</t>
  </si>
  <si>
    <t>SUMINISTRO, TRANSPORTE E INSTALACION TEJA TRASLUCIDA CINDURIB A=0.88 M. O SIMILAR. CRISTAL O OPAL SEGÚN DISEÑO. (INCLUYE INSTALACIÓN, GANCHOS DE FIJACIÓN Y EL SUMINISTRO DE TODOS LOS ACCESORIOS REQUERIDOS PARA EL CORRECTO MONTAJE.)</t>
  </si>
  <si>
    <t>SUMINISTRO, TRANSPORTE E INSTALACION CABALLETE LISO TEJA TERMOACUSTICA CINDULIT / CINDURIB O SIMILAR. COLOR SEGÚN DISEÑO (INCLUYE INSTALACIÓN, GANCHOS DE FIJACIÓN Y EL SUMINISTRO DE TODOS LOS ACCESORIOS REQUERIDOS PARA EL CORRECTO MONTAJE.)</t>
  </si>
  <si>
    <t>SUMINISTRO, TRANSPORTE E INSTALACION LIMAHOYA LISA TEJA TERMOACUSTICA CINDULIT / CINDURIB O SIMILAR. COLORSEGÚN DISEÑO. (INCLUYE INSTALACIÓN, GANCHOS DE FIJACIÓN Y EL SUMINISTRO DE TODOS LOS ACCESORIOS REQUERIDOS PARA EL CORRECTO MONTAJE.)</t>
  </si>
  <si>
    <t>SUMINISTRO, TRANSPORTE E INSTALACION IMPERMEABILIZACION TIPO MANTO MORTER PLAS AL-80 DE 3.5 MM CON FOIL DE ALUMINIO O SIMILAR. INCLUYE (CANALES Y/O CUBIERTAS PLANAS, INCLUYE MEDIA CAÑAS, REMATES, PINTURA BITUMINOSA)</t>
  </si>
  <si>
    <t>SUMINISTRO, TRANSPORTE E INSTALACION IMPERMEABILIZACION TIPO MANTO MORTER PLAS AL-300 DE 3 MM CON FOIL DE ALUMINIO O SIMILAR. INCLUYE (CANALES Y/O CUBIERTAS PLANAS, INCLUYE MEDIA CAÑAS, REMATES, PINTURA BITUMINOSA)</t>
  </si>
  <si>
    <t>SUMINISTRO, TRANSPORTE E INSTALACION MEDIA CAÑA EN MORTERO 1:3 H=20 CM (TERMINADO ALLANADO EN CEMENTO)</t>
  </si>
  <si>
    <t>SUMINISTRO, TRANSPORTE E INSTALACION FACHADA F MULTIPANEL 300FS TIPO HUNTER DOUGLAS ALUZINC 0,6 MM Y ALUMINIO 0,7 MM. O SIMILAR. INCLUYE ELEMENTOS DE FIJACIÓN, ASI COMO EL SUMINISTRO DE TODOS LOS ACCESORIOS REQUERIDOS PARA EL CORRECTO MONTAJE SOBRE MURO</t>
  </si>
  <si>
    <t>SUMINISTRO, TRANSPORTE E INSTALACION FLANCHE EN LAMINA GALVANIZADA CAL .20 D/ 1.00 M. (INCLUYE ESMALTE + ANCLAJE A MURO + SIKAFLEX)</t>
  </si>
  <si>
    <t>RECORRIDO DE CUBIERTA (INC. GANCHOS, AMARRAS Y SIKAFLEX)</t>
  </si>
  <si>
    <t>SUMINISTRO, TRANSPORTE E INSTALACION DE TEJA TERMOACÚSTICA UPVC DE 2.0MM (INCLUYE CAPOTE, ARENDELA DE NEOPRENO, TAPA Y TORNILLO DE 3"</t>
  </si>
  <si>
    <t>SUMINISTRO, TRANSPORTE E INSTALACION DE ESTRUCTURA Y LONA PARA CUBRIR TODA EL AREA DEL TEATRINO (INCLUYE PLATAFORMA Y ESCALAS DE ACCESO).</t>
  </si>
  <si>
    <t xml:space="preserve">SUMINISTRO Y CONSTRUCCIÓN DEL CONJUNTO DE CUBIERTA, INCLUYE SUMINISTRO E INSTALACIÓN DE ALFARDAS EN GUADUA SEPARADAS CADA 0,30 M, SUMINISTRO E INSTALACIÓN DE CORREAS EN MADERA ESTRUCTURAL CHANUL SECCIÓN 0,05X0,10, SUMINISTRO E INSTALACIÓN DE CUMBRERAS EN MADERA ESTRUCTURAL CHANUL SECCIÓN 0,05X0,10, SUMINISTRO E INSTALACIÓN DE LATA DE GUADUA INMUNIZADA SEPARADA CADA 0,20M FIJADAS A ALFARDAS CON PUNTILLA DE 2",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t>
  </si>
  <si>
    <t>SUMINISTRO, TRANSPORTE E INSTALACION CIELO RASO 6 MM. SUPERBOARD SUSPENDIDO JUNTA PERDIDA (PERFILERIA CAL. 26) INCLUYE TRES (3) MANOS DE PINTURA, ANCHO DE 0-0,6 M</t>
  </si>
  <si>
    <t xml:space="preserve">SUMINISTRO, TRANSPORTE E INSTALACION CIELO RASO SUSPENDIDO DRYWALL JUNTA PERDIDA DE 0-0,6M (PERFILERIA METÁLICA CL. 26. ESTRUCTURA CADA 40 CMS.) INCLUYE TRES (3) MANOS DE PINTURA </t>
  </si>
  <si>
    <t>SUMINISTRO, TRANSPORTE E INSTALACION CIELO RASO SUSPENDIDO DRYWALL R.H. (RESISTENTE A LA HUMEDAD) JUNTA PERDIDA (PERFILERIA METÁLICA CL. 26. ESTRUCTURA CADA 40 CMS.) INCLUYE TRES (3) MANOS DE PINTURA.</t>
  </si>
  <si>
    <t>APERTURA EN CIELO RASO PARA INSPECCION O INSTALACION DE LUMINARIAS. INCLUYE TEE EN ALUMINIO BLANCO DE 1" - HASTA 75X75CM</t>
  </si>
  <si>
    <t>SUMINISTRO, TRANSPORTE E INSTALACION DE DILATACION EN U DE 6.00MM PARA CIELO RASO SUSPENDIDO</t>
  </si>
  <si>
    <t>SUMINISTRO, TRANSPORTE E INSTALACION  ALISTADO PISOS MORTERO 1:3  E= 0.03 MTS</t>
  </si>
  <si>
    <t>SUMINISTRO, TRANSPORTE E INSTALACION  ALISTADO PISOS MORTERO 1:3  IMPERMEABILIZADO E= 0.03 MTS</t>
  </si>
  <si>
    <t>SUMINISTRO, TRANSPORTE E INSTALACION ALISTADO PISOS MORTERO 1:3  E= 0.04 MTS</t>
  </si>
  <si>
    <t>SUMINISTRO, TRANSPORTE E INSTALACION  ALISTADO PISOS MORTERO 1:3  IMPERMEABILIZADO E= 0.04 MTS</t>
  </si>
  <si>
    <t>SUMINISTRO, TRANSPORTE E INSTALACION ENDURECEDOR COLOR. LOSA EN CONCRETO (TIPO ROCKTOP DE TOXEMENT O SIMILAR.)ACABADO CON ALLANADORA MECANICA</t>
  </si>
  <si>
    <t>SUMINISTRO, TRANSPORTE E INSTALACION PORCELANATTO CONSTELLAZIONE BRILLANTE GRIS O NEGRO 38.2 X 38.2 CM. TIPO ALFA O SIMILAR. (INCLUYE BOQUILLA.)</t>
  </si>
  <si>
    <t>SUMINISTRO, TRANSPORTE E INSTALACION PORCELANATTO CONSTELLAZIONE MATE GRIS O NEGRO 50 X 50 CM. TIPO ALFA O SIMILAR. (INCLUYE BOQUILLA.)</t>
  </si>
  <si>
    <t>SUMINISTRO, TRANSPORTE E INSTALACION PORCELANATTO CONSTELLAZIONE BRILLANTE BLANCO 38.2 X 38.2 CM. TIPO ALFA O SIMILAR. (INCLUYE BOQUILLA.)</t>
  </si>
  <si>
    <t>SUMINISTRO, TRANSPORTE E INSTALACION PORCELANATTO CONSTELLAZIONE MATE BLANCO  38.2 X 38.2 CM. TIPO ALFA O SIMILAR. (INCLUYE BOQUILLA.)</t>
  </si>
  <si>
    <t>SUMINISTRO, TRANSPORTE E INSTALACION PORCELANATTO BRILLANTE LISBOA  50 X 50 CM. TIPO ALFA O SIMILAR. COLOR BEIGE CON BETAS (INCLUYE BOQUILLA.)</t>
  </si>
  <si>
    <t>SUMINISTRO, TRANSPORTE E INSTALACION GRES PORCELANICO CONCRET GRIS HOLZTEK O SIMILAR 60X60. COLOR  (INCLUYE MORTERO 1:4 DE NIVELACIÓN E=4,0CM, BOQUILLA Y PEGANTE)</t>
  </si>
  <si>
    <t>SUMINISTRO, TRANSPORTE E INSTALACION TABLON DE GRES TRADICION GRAFILADO 30 X 30 CM. TIPO ALFA O SIMILAR. COLORES ROJO (INCLUYE BOQUILLA COLOR Y MORTERO DE NIVELACIÓN.)</t>
  </si>
  <si>
    <t>SUMINISTRO, TRANSPORTE E INSTALACION TABLON DE GRES LATINO LISO 20 X 20 CM. TIPO ALFA O SIMILAR. COLORES ROJO, SALMÓN O SAHARA SEGÚN DISEÑO. (INCLUYE BOQUILLA COLOR Y MORTERO DE NIVELACIÓN.)</t>
  </si>
  <si>
    <t>SUMINISTRO, TRANSPORTE E INSTALACION TABLON DE GRES LATINO PIRAMIDAL 20 X 20 CM. TIPO ALFA O SIMILAR. COLORES ROJO O SAHARA SEGÚN DISEÑO. (INCLUYE BOQUILLA COLOR Y MORTERO DE NIVELACIÓN.)</t>
  </si>
  <si>
    <t>SUMINISTRO, TRANSPORTE E INSTALACION TABLON DE GRES TUNEZ LISO 15 X 15 CM. TIPO ALFA O SIMILAR. COLORES ROJO, SALMÓN O SAHARA SEGÚN DISEÑO. (INCLUYE BOQUILLA COLOR Y MORTERO DE NIVELACIÓN.)</t>
  </si>
  <si>
    <t>SUMINISTRO, TRANSPORTE E INSTALACION TABLON DE GRES TUNEZ ABRASIVO 15 X 15 CM. TIPO ALFA O SIMILAR. COLORES ROJO, SALMÓN O SAHARA SEGÚN DISEÑO. (INCLUYE BOQUILLA COLOR Y MORTERO DE NIVELACIÓN.)</t>
  </si>
  <si>
    <t>SUMINISTRO, TRANSPORTE E INSTALACION TABLON DE GRES PORTAL LISO 30 X 15 CM. TIPO ALFA O SIMILAR. COLORES ROJO, SALMÓN O SAHARA SEGÚN DISEÑO. (INCLUYE BOQUILLA COLOR Y MORTERO DE NIVELACIÓN.)</t>
  </si>
  <si>
    <t>SUMINISTRO, TRANSPORTE E INSTALACION GRAVILLA LAVADA Nº2  (INCLUYE DILATACIÓN PVC)</t>
  </si>
  <si>
    <t>SUMINISTRO, TRANSPORTE E INSTALACION GUARDAESCOBA PORCELANATTO CONSTELLAZIONE BRILLANTE GRIS O NEGRO  H=10 CM. TIPO ALFA O SIMILAR. (INCLUYE BOQUILLA.)</t>
  </si>
  <si>
    <t>SUMINISTRO, TRANSPORTE E INSTALACION GUARDAESCOBA PORCELANATTO CONSTELLAZIONE  BRILLANTE  BLANCO  H=10 CM. TIPO ALFA O SIMILAR. (INCLUYE BOQUILLA.)</t>
  </si>
  <si>
    <t>SUMINISTRO, TRANSPORTE E INSTALACION GUARDAESCOBA PORCELANATTO CONSTELLAZIONE  MATE  BLANCO  H=10 CM. TIPO ALFA O SIMILAR. (INCLUYE BOQUILLA.)</t>
  </si>
  <si>
    <t>SUMINISTRO, TRANSPORTE E INSTALACION GUARDAESCOBA PORCELANATTO BRILLANTE LISBOA  H=10 CM. TIPO ALFA O SIMILAR. COLOR BEIGE CON BETAS (INCLUYE BOQUILLA.)</t>
  </si>
  <si>
    <t>SUMINISTRO, TRANSPORTE E INSTALACION GUARDAESCOBA TABLON DE GRES TRADICION LISO H=10 CM. TIPO ALFA O SIMILAR. COLOR MOCCA (INCLUYE BOQUILLA COLOR Y MORTERO DE PEGA.)</t>
  </si>
  <si>
    <t>SUMINISTRO, TRANSPORTE E INSTALACION GUARDAESCOBA TABLON DE GRES LATINO LISO H=10 CM. TIPO ALFA O SIMILAR. COLORES ROJO, SALMÓN O SAHARA (INCLUYE BOQUILLA COLOR Y MORTERO DE PEGA.)</t>
  </si>
  <si>
    <t>SUMINISTRO, TRANSPORTE E INSTALACION GUARDAESCOBA TABLON DE GRES PORTAL LISO H=10 CM. TIPO ALFA O SIMILAR. COLORES ROJO, SALMÓN O SAHARA SEGÚN DISEÑO. (INCLUYE BOQUILLA COLOR Y MORTERO DE NIVELACIÓN.)</t>
  </si>
  <si>
    <t>SUMINISTRO, TRANSPORTE E INSTALACION GUARDAESCOBA TABLON DE GRES PORTAL LISO H=7.5 CM. TIPO ALFA O SIMILAR. COLORES ROJO, SALMÓN O SAHARA SEGÚN DISEÑO. (INCLUYE BOQUILLA COLOR Y MORTERO DE NIVELACIÓN.)</t>
  </si>
  <si>
    <t>SUMINISTRO, TRANSPORTE E INSTALACION GUARDAESCOBA MEDIA CAÑA EN GRAVILLA LAVADA Nº2  H=15 CM.</t>
  </si>
  <si>
    <t>SUMINISTRO, TRANSPORTE E INSTALACION BOCAPUERTA EN GRANITO FUNDIDO EN SITIO (INCLUYE DESTRONCADA, PULIDA Y BRILLADA + DILATACIONES PVC Y MORTERO DE NIVELACIÓN)</t>
  </si>
  <si>
    <t xml:space="preserve">SUMINISTRO, TRANSPORTE E INSTALACION BOCAPUERTA GRAVILLA LAVADA Nº2  (INCLUYE DILATACIÓN EN BRONCE) </t>
  </si>
  <si>
    <t>SUMINISTRO, TRANSPORTE E INSTALACION PORCELANATO ARTICO BLANCO 46,1X46,1  TIPO CORONA O SIMILAR. COLOR BLANCO  (INCLUYE BOQUILLA.)</t>
  </si>
  <si>
    <t>SUMINISTRO, TRANSPORTE E INSTALACION LOSETA INDUSTRIAL 24,5X12  COLOR SAHARA. TIPO ALFA O SIMILAR. SEGÚN DISEÑO. (INCLUYE BOQUILLA COLOR Y MORTERO DE NIVELACIÓN.)</t>
  </si>
  <si>
    <t>SUMINISTRO, TRANSPORTE E INSTALACION GUARDAESCOBA 1/4 FORMATO 26 X 6 CM MOORE O SIMILAR (INCLUYE MORTERO DE PEGA E=0.04 M Y BOQUILLA COLOR).</t>
  </si>
  <si>
    <t>SUMINISTRO, TRANSPORTE E INSTALACION PELDAÑO ESCALERA ACCESO ( PIEZA ESPECIAL EN "L" MOORE Ó SÍMILAR)</t>
  </si>
  <si>
    <t>SUMINISTRO, TRANSPORTE E INSTALACION CANAL DUCHA GRAVILLA LAVADA Y REJILLA MINI CELL  INCLUYE  NIVELACION Y AFINADO</t>
  </si>
  <si>
    <t>SUMINISTRO, TRANSPORTE E INSTALACIÓN DE RECUBRIMIENTO EN GRAVILLA LAVADA NO 2 PARA ESCALERAS (INC. HUELLA Y CONTRAHUELLA)</t>
  </si>
  <si>
    <t>SUMINISTRO,   TRANSPORTE  E INSTALACION DE TRATAMIENTO CON ACIDO, TRATAMIENTO  DE JUNTAS   PARA   LIMPIEZA   DE CONCRETO,  CAPA  PLEXIBOND PRIMER COATING E INSTALACION DE RECUBRIMIENTO SINTETICO PLEXIPAVE INCLUYE DEMARCACION (MICROFUTBOL BALONCESTO Y VOLEIBOL)</t>
  </si>
  <si>
    <t>SUMINISTRO, TRANSPORTE E INSTALACION DE MARMOL ROYAL DORADO E=2.0CM (INCLUYE PEGANTE Y BOQUILLA)</t>
  </si>
  <si>
    <t>SUMINISTRO, TRANSPORTE E INSTALACION CENEFA TIPO ROMANICO  GRIS DORADO ROYAL 22 X 6 CM. TIPO ALFA O SIMILAR. (INCLUYE BOLILLO SUPERIOR)</t>
  </si>
  <si>
    <t>SUMINISTRO, TRANSPORTE E INSTALACION CENEFA MALLA SQUARE MESH POMPEI MOCCA 30.5 X 5 CM. -  H=5 CM TIPO ALFA O SIMILAR.</t>
  </si>
  <si>
    <t>SUMINISTRO, TRANSPORTE E INSTALACION CENEFA MALLA SQUARE MESH POMPEI MOCCA 30.5 X 10 CM.  -  H=10 CM. TIPO ALFA O SIMILAR.</t>
  </si>
  <si>
    <t>SUMINISTRO, TRANSPORTE E INSTALACION CENEFA ROMANICA POMPEI AGA/CORAL ALPES TABACO.  -   TIPO ALFA O SIMILAR.</t>
  </si>
  <si>
    <t>SUMINISTRO, TRANSPORTE E INSTALACION MESON EN MARMOL CAFE PINTO ANCHO:0.60 M.  INSTALADO SOBRE MUEBLE BAÑO  PULIDO Y BRILLADO).</t>
  </si>
  <si>
    <t>SUMINISTRO, TRANSPORTE E INSTALACION MESON EN MARMOL NEGRO CARACOL  ANCHO:0.60 M.  INSTALADO SOBRE MUEBLE BAÑO  PULIDO Y BRILLADO).</t>
  </si>
  <si>
    <t>SUMINISTRO, TRANSPORTE E INSTALACION MESON EN MARMOL SAN GIL  ANCHO:0.60 M.  INSTALADO SOBRE MUEBLE BAÑO  PULIDO Y BRILLADO).</t>
  </si>
  <si>
    <t>SUMINISTRO, TRANSPORTE E INSTALACION PIRLAN DUCHA MAMPOSTERIA H=22 X 10 CM. ENCHAPADO CERAMICA CORONA (INCLUYE CERAMICA, WIN Y ALFACOLOR)</t>
  </si>
  <si>
    <t>SUMINISTRO, TRANSPORTE E INSTALACION PIRLAN DUCHA MAMPOSTERIA H=22 X 10 CM. ENCHAPADO CERAMICA ANTIQUE (INCLUYE CERAMICA, WIN Y ALFACOLOR)</t>
  </si>
  <si>
    <t>SUMINISTRO, TRANSPORTE E INSTALACION PIRLAN DUCHA MAMPOSTERIA H=22 X 10 CM. ENCHAPADO CERAMICA STONE (INCLUYE CERAMICA, WIN Y ALFACOLOR)</t>
  </si>
  <si>
    <t>SUMINISTRO, TRANSPORTE E INSTALACION PIRLAN DUCHA MAMPOSTERIA H=22 X 10 CM. ENCHAPADO CERAMICA FERRARA (INCLUYE CERAMICA, WIN Y ALFACOLOR)</t>
  </si>
  <si>
    <t>SUMINISTRO, TRANSPORTE E INSTALACION INCRUSTACIONES PORCELANA - JUEGO INCRUSTACIONES X 6 UND  ELITE  REF. 06610100-1 O TIPO CORONA O SIMILAR. (PAPELERA, JABONERA LAVAMANOS, 2 GANCHOS, CEPILLERA, JABONERA DUCHA Y TOALLERO).</t>
  </si>
  <si>
    <t>SUMINISTRO, TRANSPORTE E INSTALACION INCRUSTACIONES PORCELANA - JUEGO INCRUSTACIONES X 6 UND ESPACIO REF. 04400100-1 TIPO CORONA O SIMILAR (PAPELERA, JABONERA LAVAMANOS, 2 GANCHOS, CEPILLERA, JABONERA DUCHA Y TOALLERO).</t>
  </si>
  <si>
    <t>SUMINISTRO, TRANSPORTE E INSTALACION INCRUSTACIONES PORCELANA - PAPELERA REF. -1 TIPO CORONA O SIMILAR.</t>
  </si>
  <si>
    <t>SUMINISTRO, TRANSPORTE E INSTALACION INCRUSTACIONES PORCELANA - JABONERA LAVAMANOS ELITE REF. 06130100-1 TIPO CORONA O SIMILAR.</t>
  </si>
  <si>
    <t>SUMINISTRO, TRANSPORTE E INSTALACION INCRUSTACIONES PORCELANA - GANCHOS ELITE REF. 06170100-1 TIPO CORONA O SIMILAR.</t>
  </si>
  <si>
    <t>SUMINISTRO, TRANSPORTE E INSTALACION INCRUSTACIONES PORCELANA - CEPILLERO  ELITE REF. 04250100-1 TIPO CORONA O SIMILAR.</t>
  </si>
  <si>
    <t>SUMINISTRO, TRANSPORTE E INSTALACION INCRUSTACIONES PORCELANA - TOALLERO  ELITE REF. 09190100-1 TIPO CORONA O SIMILAR.</t>
  </si>
  <si>
    <t>SUMINISTRO, TRANSPORTE E INSTALACION INCRUSTACIONES PORCELANA - JABONERA DUCHA ELITE REF. 06110100-1 TIPO CORONA O SIMILAR.</t>
  </si>
  <si>
    <t>SUMINISTRO, TRANSPORTE E INSTALACION INCRUSTACIONES PORCELANA - PAPELERA ESPACIO REF. 04240100-1 TIPO CORONA O SIMILAR.</t>
  </si>
  <si>
    <t>SUMINISTRO, TRANSPORTE E INSTALACION INCRUSTACIONES PORCELANA - JABONERA LAVAMANOS ESPACIO REF. 04230100-1 TIPO CORONA O SIMILAR.</t>
  </si>
  <si>
    <t>SUMINISTRO, TRANSPORTE E INSTALACION INCRUSTACIONES PORCELANA - GANCHOS ESPACIO REF. 04270100-1 TIPO CORONA O SIMILAR.</t>
  </si>
  <si>
    <t>SUMINISTRO, TRANSPORTE E INSTALACION INCRUSTACIONES PORCELANA - CEPILLERO  ESPACIO REF. 04250100-1 TIPO CORONA O SIMILAR.</t>
  </si>
  <si>
    <t>SUMINISTRO, TRANSPORTE E INSTALACION INCRUSTACIONES PORCELANA - TOALLERO  ESPACIO REF. 04290100-1 TIPO CORONA O SIMILAR.</t>
  </si>
  <si>
    <t>SUMINISTRO, TRANSPORTE E INSTALACION INCRUSTACIONES PORCELANA - JABONERA DUCHA ESPACIO REF. 04210100-1 TIPO CORONA O SIMILAR.</t>
  </si>
  <si>
    <t>SUMINISTRO, TRANSPORTE E INSTALACION SECADOR ELECTRICO PARA MANOS LIBRES EN ACERO INOXIDABLE 304 SATINADO REF. 1 AA 1318 TIPO ACCESORIOS &amp; ACABADOS O SIMILAR. (SUMINISTRO, INSTALACIÓN Y PUESTA EN FUNCIONAMIENTO).</t>
  </si>
  <si>
    <t xml:space="preserve">SUMINISTRO, TRANSPORTE E INSTALACION LAVAPLATOS DE EMPOTRAR EN ACERO INOXIDABLE - TIPO SOCODA O SIMILAR - DIMENSIONES 45 X 49 CM. </t>
  </si>
  <si>
    <t xml:space="preserve">SUMINISTRO, TRANSPORTE E INSTALACION LAVAPLATOS DE EMPOTRAR DOBLE EN ACERO INOXIDABLE - TIPO SOCODA O SIMILAR - DIMENSIONES 81 X 51 CM. </t>
  </si>
  <si>
    <t>SUMINISTRO, TRANSPORTE E INSTALACION GRIFERIA PARA LAVAPLATOS SENCILLO GALAXIA CROMO REF. 50960 TIPO GRIVAL O SIMILAR (INCLUYE KIT GRIFERIA)</t>
  </si>
  <si>
    <t>SUMINISTRO, TRANSPORTE E INSTALACION LAVADERO PREFABRICADO EN GRANITO O CEMENTO CON BATEA Y TANQUE (INCLUYE ACCESORIOS DE INSTALACIÓN)</t>
  </si>
  <si>
    <t>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</si>
  <si>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t>
  </si>
  <si>
    <t>SUMINISTRO, TRANSPORTE E INSTALACION CERAMICA PARED  PLANA BLANCA 30X60 TIPO CM. TIPO CORONA O SIMILAR. COLOR BLANCO  (INCLUYE BOQUILLA.)</t>
  </si>
  <si>
    <t>SUMINISTRO, TRANSPORTE E INSTALACION CENEFA PRECORTADO OXIDO 10*30,5-1.  -   TIPO ALFA O SIMILAR.</t>
  </si>
  <si>
    <t>SUMINISTRO, TRANSPORTE E INSTALACION CENEFA PRECORTADO ROJO 10*30,5-1.  -   TIPO ALFA O SIMILAR.</t>
  </si>
  <si>
    <t>SUMINISTRO, TRANSPORTE E INSTALACION INCRUSTACIONES PORCELANA - JUEGO INCRUSTACIONES X  4UND  -1 O TIPO CORONA O SIMILAR. (JABONERA LAVAMANOS, 2 GANCHOS, CEPILLERA, JABONERA DUCHA Y TOALLERO).</t>
  </si>
  <si>
    <t>SUMINISTRO, TRANSPORTE E INSTALACION MESON EN GRANITO NEGRO SAN GABRIL ANCHO:0.60 M.  (INSTALADO SOBRE MUEBLE BAJO  PULIDO Y BRILLADO). INCLUYE SALPICADERO, FALDÓN, SELLO Y PERFORACIÓN PARA POCETA.</t>
  </si>
  <si>
    <t>SUMINISTRO, TRANSPORTE E INSTALACION MESON EN GRANITO NEGRO SAN GABRIL ANCHO:0.40 M.  (INSTALADO EN SOPORTES METÁLICOS,  PULIDO Y BRILLADO). INCLUYE SALPICADERO, FALDÓN, SELLO Y PERFORACIÓN PARA POCETA.</t>
  </si>
  <si>
    <t>SUMINISTRO, TRANSPORTE E INSTALACION DE REPUESTO DE ASIENTO PARA SANITARIO INSTITUCIONAL FORTE CORONA O SIMILAR. (INC. DESMONTE DE ASIENTO EXISTENTE)</t>
  </si>
  <si>
    <t>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t>
  </si>
  <si>
    <t>SUMINISTRO, TRANSPORTE E INSTALACIÓN DE VENTANA CON MARCO DE ALUMINIO, VIDRIO CRUDO DE 6MM EN LA PARTE INFERIOR, MONTANTE Y CELOSÍA EN ALUMINIO EN LA PARTE SUPERIOR</t>
  </si>
  <si>
    <t>SUMINISTRO, TRANSPORTE E INSTALACION DE PASAMANOS EN ACERO INOXIDABLE DE 2" (PASAMANOS CON PARALES EN TUBERÍA REDONDA DE 1-1/2” Y RODA-MANOS O BOLILLO EN TUBERÍA REDONDA DE 2”, 3 HILOS EN TUBERÍA REDONDA DE ½”, TODO EN ACERO INOXIDABLE 304 SATINADO. INCLUYE BRIDAS DE SUJECIÓN PARA ANCLAJE, TAPA-BRIDAS Y CHAZOS. CADA PARAL DE SOPORTE SE UBICA CADA 100CM APROX.</t>
  </si>
  <si>
    <t>CORTE INFERIOR DE PUERTA METALICA EN BAÑOS A=1.40M. REPARACIÓN INCLUYE TUBO RECTANGULAR DE 100X40X1.5MM Y PINTURA PINTULUX 3 EN 1 EN LA TOTALIDAD DE LA PUERTA Y MARCO</t>
  </si>
  <si>
    <t>PASAMANOS EN VIDRIO LAMINADO PUENTE (5MM INCOLORO + 0.89MM ION SENTRYGLAS INCOLORO CERTIFICADO + VC 5MM INCOLORO), INCLUYE TUBERÍA DE REMATE EN ACERO INÓXIDABLE 2", "U" SUPERIOR E INFERIOR PARA ENCAJE VIDRIO. H=1.30M</t>
  </si>
  <si>
    <t>JUNTA DE DILATACIÓN EN NEOPRENO DE 80X80MM PARA PUENTE PEATONAL</t>
  </si>
  <si>
    <t>SUMINISTRO, TRANSPORTE E INSTALACIÓN DE LÁMINA MICROPERFORADA SOBRE MARCO METALICO EN TUBO CUADRADO DE 100X50MM</t>
  </si>
  <si>
    <t>SUMINISTRO, TRANSPORTE E INSTALACION DE PASO PEATONAL EN VIDRIO MULTILAMINADO 10+8+6MM DE 3.0M DE ANCHO SOBRE PERFILES TUBULARES RECTANGULARES DE 100X40X1.5MM</t>
  </si>
  <si>
    <t>SUMINISTRO, TRANSPORTE E INSTALACION ESTUCO Y VINILO 3 MANOS SOBRE MURO INTERIOR ALTURA &gt; 3 M. (INCLUYE, ESTUCO, 1 MANO DE PINTURA TIPO 2, Y  DOS MANOS DE PINTURA TIPO 1). COLOR SEGÚN DISEÑO POR M2</t>
  </si>
  <si>
    <t>SUMINISTRO, TRANSPORTE E INSTALACIÓN DE RETOQUE DE PINTURA EXISTENTE (INCLUYE RESANE, LIJADA Y PINTURA 3 MANOS DE PINTURA)</t>
  </si>
  <si>
    <t>SUMINISTRO, TRANSPORTE E INSTALACION VIGUETA EN CONCRETO 3000 PSI PARA CONFINAR ADOQUIN SECCION 0,15X0,20</t>
  </si>
  <si>
    <t>SUMINISTRO, TRANSPORTE E INSTALACION LOSETA 50X50CM TACTIL / GUIA PREFABRICADA EN CONCRETO GRIS O COLOR.</t>
  </si>
  <si>
    <t>SUMINISTRO, TRANSPORTE E INSTALACION PUERTA  EN MALLA ESLABONADA CAL 10.5 X 2-1/4" +  PLATINA 2"+3/16" + ANTICORROSIVO + PINTURA, TUBO AGUAS NEGRAS PARA CERRAMIENTO 3", FALLEBA, PORTACANDADO, INCLUYE (BISAGRA EN TUBO Y DADOS EN CONCRETO)</t>
  </si>
  <si>
    <t>SUMINISTRO, TRANSPORTE E INSTALACIÓN DE MASTIL PARA BANDERAS EN TUBERIA A 500 GRADO C DE 4", ESPESOR DE PARED DE 6,0MM SOLDADO A PLATINA DE 3/4" CON PERNOS DE 3/4" INSCRUSTADOS EN PEDESTAL DE CONCRETO (NO INCLUIDO). INCLUYE: PERNOS, PLATINAS, TUERCAS, SOLDADURA, PINTURA, POLEAS, MANILAS) L=8M</t>
  </si>
  <si>
    <t>SUMINISTRO, TRANSPORTE E INSTALACIÓN DE ARENA PARA RESELLADO DE JUNTAS EN PLAQUETAS PREFABRICADAS EXISTENTES. INCLUYE COMPACTACIÓN. (NO APLICA PARA OBRAS NUEVAS)</t>
  </si>
  <si>
    <t>REINSTALACIÓN DE PLAQUETAS PREFABRICADAS PARA ANDENES. INCLUYE NIVELACIÓN, COMPACTACIÓN Y SELLO CON ARENA</t>
  </si>
  <si>
    <t>SUIMINISTRO, TRANSPORTE Y CONSTRUCCION DE BANCA CORRIDA EN CONCRETO A LA VISTA DE 3000 PSI. E=0.10M ALIGERADA CON CASETON DE ESTERILLA, REFORZADA CON MALLA DE 4.5MM 15X15CM</t>
  </si>
  <si>
    <t>SUMINISTRO, TRANSPORTE E INSTALACIÓN DE PROTECTOR DE ARBOL PREFABRICADO 50X50CM</t>
  </si>
  <si>
    <t>SUMINISTRO, TRANSPORTE E INSTALACION PAVIMENTO EN ADOQUINES DE CONCRETO SISTEMA ARTE CONCRETO O SIMILAR DE 100 CM X14,5 CM X 4,5 CM COLOR CONFORME AL DISEÑO - PEATONAL</t>
  </si>
  <si>
    <t>SUMINISTRO, TRANSPORTE E INSTALACION PAVIMENTO EN ADOQUINES DE CONCRETO SISTEMA ARTE CONCRETO O SIMILAR DE 100 CM X14,5 CM X 8 CM COLOR CONFORME AL DISEÑO - VEHICULAR</t>
  </si>
  <si>
    <t>SUMINISTRO, TRANSPORTE Y CONSTRUCCION ESCALAS EN CONCRETO A LA VISTA DE 3000 PSI E=0,1M, SOBRE TIERRA RECUBRIENDO TERRENO PERFILADO EN ESCALA, REFORZADA CON MALLA DE 4,5 MM DE 15X15</t>
  </si>
  <si>
    <t>SUMINISTRO, TRANSPORTE Y CONSTRUCCION ESCALAS EN CONCRETO A LA VISTA DE 3000 PSI E=0,1M, SOBRE TIERRA RECUBRIENDO TERRENO PERFILADO INCLINADO (PASO CONFORMADO EN CONCRETO)</t>
  </si>
  <si>
    <t>SUMINISTRO, TRANSPORTE E INSTALACION DE PLANTA ORNAMENTALES (INCLUYE TIERRA NEGRA)</t>
  </si>
  <si>
    <t>SUMINISTRO, TRANSPORTE E INSTALACION DE ILUMINACION CINTA LED DE INCRUSTAR PARA EXTERIORES (INCLUYE CINTA LED, PERFIL Y CONEXIÓN A LA ACOMETIDA)</t>
  </si>
  <si>
    <t>SUMINISTRO, TRANSPORTE E INSTALACION DE ILUMINACION TIPO GL18303 OSIMILAR BOLARDO PARA EXTERIORES (INCLUYE CONEXIÓN A LA ACOMETIDA</t>
  </si>
  <si>
    <t>SUMINISTRO, TRANSPORTE E INSTALACION DE ILUMINACION  TIPO ACUA-I-100W-5K O SIMILAR REFLECTOR EXTERIORES  (INCLUYE CONEXIÓN A LA ACOMETIDA)</t>
  </si>
  <si>
    <t>SUMINISTRO, TRANSPORTE E INSTALACION ANDEN EN TABLETA DE TRES COLORES - INCLUYE LOSA CONTRAPISO EN CONCRETO DE 3000 PSI E=8CM; MALLA ELECTROSOLDADA DE 15X15X4.5MM Y MORTERO DE 3.0CM</t>
  </si>
  <si>
    <t>PAISAJISMO BIOFILIA (SEGÚN ESPECIES EN DISEÑO) - INCLUYE SUMINISTRO, TRANSPORTE,TIERRA NEGRA, ABONO Y SIEMBRA DE LOS INDIVIDUOS</t>
  </si>
  <si>
    <t>SUMINISTRO, TRANSPORTE E INSTALACIÓN DE PLATINA DE 3/4" CON CUATRO PERNOS DE 3/4" L=0,4M INSCRUSTADOS EN PEDESTAL DE CONCRETO (NO INCLUIDO). INCLUYE: PERNOS, PLATINA DE 0,27*0,27, TUERCAS, PINTURA, SOLDADURA</t>
  </si>
  <si>
    <t>SUMINISTRO, TRANSPORTE E INSTALACION  MEZCLA ASFALTICA TIPO MDC-19. EXTENDIDO MECÁNICO Y COMPACTADO</t>
  </si>
  <si>
    <t>SUMINISTRO, TRANSPORTE E INSTALACION  RELLENO FLUIDO (INSTALACION)</t>
  </si>
  <si>
    <t>SUMINISTRO, TRANSPORTE E INSTALACION ACERO DE PREESFUERZO (FY 1860 MPA)</t>
  </si>
  <si>
    <t>CORTE MECANIZADO DE PAVIMENTO A=5 MM PROFUNDIDAD UN TERCIO DEL ESPESOR</t>
  </si>
  <si>
    <t>CORTE MECANIZADO DE PAVIMENTO A=10 MM PROFUNDIDAD UN TERCIO DEL ESPESOR</t>
  </si>
  <si>
    <t>SUMINISTRO, TRANSPORTE E INSTALACION SELLO DE JUNTA DE PAVIMENTO RIGIDO 5MM</t>
  </si>
  <si>
    <t>SUMINISTRO, TRANSPORTE E INSTALACION  MEZCLA ASFALTICA TIPO MDC-2  PARA PARCHEO DE MANTENIMIENTO SUELO</t>
  </si>
  <si>
    <t>SUMINISTRO, TRANSPORTE E INSTALACION  DEMARCACION LINEAS CENTRALES CON PINTURA PLÁSTICA EN FRIO APLICADA CON VEHICULO (DE BORDE, DE CARRIL Y OTRAS (ANCHO 12CMS)</t>
  </si>
  <si>
    <t>SUMINISTRO, TRANSPORTE E INSTALACION  DEMARCACION LINEAS CENTRALES, DE BORDE, DE CARRIL Y OTRAS (ANCHO 12CMS), CON PINTURA ACRILICA BASE SOLVENTE.</t>
  </si>
  <si>
    <t>SUMINISTRO, TRANSPORTE E INSTALACION SEÑALES VERTICALES GRADO DIAMANTE. SR/SP/SI (60CMS). PARA FIJAR EN POSTE EXISTENTE (SECCIÓN CIRCULAR - ROMBO - HEXAGONO - CUADRADA).  - CUMPLE MANUAL DE SEÑALIZACIÓN INVIAS 2024</t>
  </si>
  <si>
    <t>SUMINISTRO, TRANSPORTE E INSTALACION SEÑALES VERTICALES GRADO DIAMANTE. SR/SP/SI (60CMS) INCLUYE POSTE (CIRCULAR - ROMBO - HEXAGONO - CUADRADA).  - CUMPLE MANUAL DE SEÑALIZACIÓN INVIAS 2024</t>
  </si>
  <si>
    <t>SUMINISTRO, TRANSPORTE E INSTALACION SEÑAL VERTICAL RECTANGULAR SR-39 O SR-38 (75CMS X 25CMS) PARA FIJAR EN POSTE O PARED - CUMPLE MANUAL DE SEÑALIZACIÓN INVIAS 2024</t>
  </si>
  <si>
    <t>SUMINISTRO, TRANSPORTE E INSTALACION SEÑAL VERTICAL RECTANGULAR SR-39 O SR-38 (75CMS X 25CMS) INCLUYE POSTE - CUMPLE MANUAL DE SEÑALIZACIÓN INVIAS 2024</t>
  </si>
  <si>
    <t>SUMINISTRO E INSTALACIÓN DE SEÑAL VERTICAL SR O SP GRADO DIAMANTE (60CMS X 60CMS),CON POSTE</t>
  </si>
  <si>
    <t>SUMINISTRO, TRANSPORTE E INSTALACION REDUCTOR EN ASFALTO 1,6M DE ANCHO * 0,07M DE H´</t>
  </si>
  <si>
    <t>SUMINISTRO, TRANSPORTE E INSTALACION TACHONES 40X15X8CM</t>
  </si>
  <si>
    <t>SUMINISTRO, TRANSPORTE E INSTALACIÓN DE BARRERA PREFABRICADA EN CONCRETO DE 100X60CM</t>
  </si>
  <si>
    <t>SUMINISTRO, TRANSPORTE E INSTALACIÓN DE  ASFALTO EN FRIO PARA PARCHEO (BULTO X 25 KG) - INCLUYE EXTENSIÓN Y COMPACTACIÓN MECÁNICA.</t>
  </si>
  <si>
    <t>SUMINISTRO, TRANSPORTE E INSTALACION CÁMARA CIRCULAR DE INSPECCIÓN/CAÍDA D=1.20 M. EN CONCRETO REFORZADO DE 3000 PSI. INCLUYE REFUERZO EN MALLA 15X15X5.0MM  Y PASOS EN VARILLA DE 3/4" ANCLADOS CON EPÓXICO. CUMPLE NORMA AGUAS DE MANIZALES.</t>
  </si>
  <si>
    <t>SUMINISTRO, TRANSPORTE E INSTALACIÓN DE SUMIDERO 30X40CM EN CONCRETO DE 3000 PSI CON REJA METALICA EN ÁNGULO Y VARILLA. (MEDIDAS INTERNAS - INCLUYE MALLA ELECTROSOLDADA 15X15X4MM)</t>
  </si>
  <si>
    <t>SUMINISTRO, TRANSPORTE E INSTALACIÓN DE DESARENADOR EN CONCRETO IMPERMEABILIZADO REFORZADO DE 3000 PSI DE 0.80X1.20X1.25M. (INCUYE TAPA EN LÁMINA DE ALFAJOR DE 60X60CM, Y REFUERZO EN MALLA ELECTROSOLDADD)</t>
  </si>
  <si>
    <t>SUMINISTRO, TRANSPORTE E INSTALACIÓN DE CANAL EN CONCRETO DE 3000 PSI DE 40X85CM CON REJA EN ANGULO Y VARILLA (INC REFUERZO EN MALLA ELECTROSOLDADA)</t>
  </si>
  <si>
    <t>SUMINISTRO, TRANSPORTE E INSTALACIÓN DE CUERPO PARA CÁMARA DE INSPECCIÓN DE 60X60 EN CONCRETO REFORZADO DE 3000 PSI. E=15CM. (INC REFUERZO EN MALLA ELECTROSOLDADA) - NORMA AGUAS DE MANIZALES</t>
  </si>
  <si>
    <t>SUMINISTRO, TRANSPORTE E INSTALACIÓN DE CUERPO PARA CÁMARA DE INSPECCIÓN DE 80X80 EN CONCRETO REFORZADO DE 3000 PSI. E=15CM. (INC REFUERZO EN MALLA ELECTROSOLDADA) - NORMA AGUAS DE MANIZALES</t>
  </si>
  <si>
    <t>SUMINISTRO, TRANSPORTE E INSTALACIÓN DE CUERPO PARA CÁMARA DE INSPECCIÓN DE 100X100 EN CONCRETO REFORZADO DE 3000 PSI. E=15CM. (INC REFUERZO EN MALLA ELECTROSOLDADA) - NORMA AGUAS DE MANIZALES</t>
  </si>
  <si>
    <t>SUMINISTRO, TRANSPORTE E INSTALACIÓN DE BASE Y CAÑUELA EN CONCRETO PARA CÁRAMA DE INSPECCIÓN DE 60X60CM. INCLUYE EXCAVACIÓN, AFIRMADO COMPACTADO.</t>
  </si>
  <si>
    <t>SUMINISTRO, TRANSPORTE E INSTALACIÓN DE BASE Y CAÑUELA EN CONCRETO PARA CÁRAMA DE INSPECCIÓN DE 80X80CM</t>
  </si>
  <si>
    <t>SUMINISTRO, TRANSPORTE E INSTALACIÓN DE BASE Y CAÑUELA EN CONCRETO PARA CÁRAMA DE INSPECCIÓN DE 100X100CM</t>
  </si>
  <si>
    <t>SUMINISTRO, TRANSPORTE E INSTALACIÓN DE TAPA EN CONCRETO PARA CÁMARA DE INSPECCIÓN DE 60X60CM. INCLUYE MARCO Y CONTRAMARCO EN ÁNGULO DE 2"X2"X3/16", ACERO DE REFUERZO Y AGARRADERA EN VARILLA.</t>
  </si>
  <si>
    <t>SUMINISTRO, TRANSPORTE E INSTALACIÓN DE TAPA EN CONCRETO PARA CÁMARA DE INSPECCIÓN DE 80X80CM. INCLUYE MARCO Y CONTRAMARCO EN ÁNGULO DE 2"X2"X3/16", ACERO DE REFUERZO Y AGARRADERA EN VARILLA.</t>
  </si>
  <si>
    <t>SUMINISTRO, TRANSPORTE E INSTALACIÓN DE TAPA EN CONCRETO PARA CÁMARA DE INSPECCIÓN DE 100X100CM. INCLUYE MARCO Y CONTRAMARCO EN ÁNGULO DE 2"X2"X3/16", ACERO DE REFUERZO Y AGARRADERA EN VARILLA.</t>
  </si>
  <si>
    <t>SUMINISTRO, TRANSPORTE E INSTALACION EMPALME ACERO INOX 6"X1/2" PARA ACOMETIDA DE ACUEDUCTO NO INCLUYE REGISTRO DE INCORPORACION 1/2" NI VALVULA DE CONTROL 1/2"</t>
  </si>
  <si>
    <t>SUMINISTRO, TRANSPORTE E INSTALACION EMPALME ACERO INOX  8"X 1/2" PARA ACOMETIDA DE ACUEDUCTO. NO INCLUYE REGISTRO DE INCORPORACION 1/2" NI VALVULA DE CONTROL 1/2"</t>
  </si>
  <si>
    <t>SUMINISTRO, TRANSPORTE E INSTALACION POSTE DE CONCRETO DE 8 M.  510 KG.  HOMOLOGADO - (INCLUYE PINTURA ACRILICA Y GRUA).</t>
  </si>
  <si>
    <t>SUMINISTRO, TRANSPORTE E INSTALACION POSTE DE CONCRETO DE 8 M.  750 KG.  HOMOLOGADO - (INCLUYE PINTURA ACRILICA Y GRUA).</t>
  </si>
  <si>
    <t>SUMINISTRO, TRANSPORTE E INSTALACION  POSTE DE CONCRETO DE 8 M.  1050 KG.  HOMOLOGADO - (INCLUYE PINTURA ACRILICA Y GRUA).</t>
  </si>
  <si>
    <t>SUMINISTRO, TRANSPORTE E INSTALACION  POSTE DE CONCRETO DE 10 M.  510 KG.  HOMOLOGADO - (INCLUYE PINTURA ACRILICA Y GRUA).</t>
  </si>
  <si>
    <t>SUMINISTRO, TRANSPORTE E INSTALACION  POSTE DE CONCRETO DE 10 M.  750 KG.  HOMOLOGADO - (INCLUYE PINTURA ACRILICA Y GRUA).</t>
  </si>
  <si>
    <t>SUMINISTRO, TRANSPORTE E INSTALACION  POSTE DE CONCRETO DE 10 M.  1050 KG.  HOMOLOGADO - (INCLUYE PINTURA ACRILICA Y GRUA).</t>
  </si>
  <si>
    <t>SUMINISTRO, TRANSPORTE E INSTALACION  POSTE DE CONCRETO DE 12 M.  750 KG.  HOMOLOGADO - (INCLUYE PINTURA ACRILICA Y GRUA).</t>
  </si>
  <si>
    <t>SUMINISTRO, TRANSPORTE E INSTALACION  POSTE DE CONCRETO DE 12 M.  1050 KG.  HOMOLOGADO - (INCLUYE PINTURA ACRILICA Y GRUA).</t>
  </si>
  <si>
    <t>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t>
  </si>
  <si>
    <t>SUMINISTRO, TRANSPORTE E INSTALACION CAJA DE INSPECCION NORMA CODENSA CS 275 - PARA CANALIZACIÓN DE MEDIA TENSIÓN Y BAJA TENSIÓN (INCLUYE MARCO EN ANGULO 2 1/2 X 2 1/2 * 3/16", TAPA REFORZADA EN PLATINA DE 2 1/2* 3/16" CON PARRILLA EN VARILLA 1/2" CADA 10 CM.  Y PLACA DE IDENTIFICACIÓN.).</t>
  </si>
  <si>
    <t>SUMINISTRO, TRANSPORTE E INSTALACION CAJA DE INSPECCION DOBLE NORMA CODENSA CS 276 - PARA CANALIZACIÓN DE MEDIA TENSIÓN Y BAJA TENSIÓN (INCLUYE, MARCO EN ANGULO 2 1/2 X 2 1/2 * 3/16", TAPA REFORZADA EN PLATINA DE 2 1/2* 3/16" CON PARRILLA EN VARILLA 1/2" CADA 10 CM.  Y PLACA DE IDENTIFICACIÓN.).</t>
  </si>
  <si>
    <t>SUMINISTRO, TRANSPORTE E INSTALACION CAJA DE INSPECCION TIPO VEHICULAR  NORMA CODENSA CS 280 - PARA CANALIZACIÓN DE MEDIA TENSIÓN Y BAJA TENSIÓN (INCLUYE LADRILLO COMÚN, MARCO Y TAPA SEGUN NORMA CS 280-3 EN CONCRETO DE 4.000 PSI).</t>
  </si>
  <si>
    <t>SUMINISTRO, TRANSPORTE E INSTALACION BANCO DE DUCTO TIPO NORMA CODENSA CS 207 - PARA CANALIZACIÓN DE 2 Ø 1" - ZONA VERDE (INCLUYE BANDA PLÁSTICA)</t>
  </si>
  <si>
    <t>SUMINISTRO, TRANSPORTE E INSTALACION BANCO DE DUCTO TIPO NORMA CODENSA CS 207 - PARA CANALIZACIÓN DE 2 Ø 1" - ANDEN CONCRETO (INCLUYE BANDA PLÁSTICA)</t>
  </si>
  <si>
    <t>SUMINISTRO, TRANSPORTE E INSTALACION BANCO DE DUCTO TIPO NORMA CODENSA CS 207 - PARA CANALIZACIÓN DE 2 Ø 1" - CRUCE CALZADA EN ASFALTO (INCLUYE BANDA PLÁSTICA)</t>
  </si>
  <si>
    <t>SUMINISTRO, TRANSPORTE E INSTALACION BANCO DE DUCTO TIPO NORMA CODENSA CS 207 - PARA CANALIZACIÓN DE 2 Ø 1" - CRUCE CALZADA EN CONCRETO (INCLUYE BANDA PLÁSTICA)</t>
  </si>
  <si>
    <t>SUMINISTRO, TRANSPORTE E INSTALACION BANCO DE DUCTO TIPO NORMA CODENSA CS 207 - PARA CANALIZACIÓN DE 2 Ø 2"  TIPO DB - CRUCE CALZADA EN ASFALTO (INCLUYE BANDA PLÁSTICA)</t>
  </si>
  <si>
    <t>SUMINISTRO, TRANSPORTE E INSTALACION BANCO DE DUCTO TIPO NORMA CODENSA CS 207 - PARA CANALIZACIÓN DE 2 Ø 2"  TIPO DB - CRUCE CALZADA EN CONCRETO (INCLUYE BANDA PLÁSTICA)</t>
  </si>
  <si>
    <t>SUMINISTRO, TRANSPORTE E INSTALACION BANCO DE DUCTO TIPO NORMA CODENSA CS 207 - PARA CANALIZACIÓN DE 2 Ø 3"  TIPO TDB - CRUCE CALZADA EN ASFALTO (INCLUYE BANDA PLÁSTICA)</t>
  </si>
  <si>
    <t>SUMINISTRO, TRANSPORTE E INSTALACION BANCO DE DUCTO TIPO NORMA CODENSA CS 207 - PARA CANALIZACIÓN DE 2 Ø 3"  TIPO TDB - CRUCE CALZADA EN CONCRETO (INCLUYE BANDA PLÁSTICA)</t>
  </si>
  <si>
    <t>SUMINISTRO, TRANSPORTE E INSTALACION BANCO DE DUCTO TIPO NORMA CODENSA CS 208 - PARA CANALIZACIÓN DE 2 Ø 4"  TIPO TDB - ZONA VERDE (INCLUYE BANDA PLÁSTICA)</t>
  </si>
  <si>
    <t>SUMINISTRO, TRANSPORTE E INSTALACION BANCO DE DUCTO TIPO NORMA CODENSA CS 208 - PARA CANALIZACIÓN DE 2 Ø 4"  TIPO TDB - ANDEN CONCRETO (INCLUYE BANDA PLÁSTICA)</t>
  </si>
  <si>
    <t>SUMINISTRO, TRANSPORTE E INSTALACION BANCO DE DUCTO TIPO NORMA CODENSA CS 208 - PARA CANALIZACIÓN DE 2 Ø 4"  TIPO TDB - CRUCE CALZADA EN ASFALTO (INCLUYE BANDA PLÁSTICA)</t>
  </si>
  <si>
    <t>SUMINISTRO, TRANSPORTE E INSTALACION BANCO DE DUCTO TIPO NORMA CODENSA CS 208 - PARA CANALIZACIÓN DE 2 Ø 4"  TIPO TDB - CRUCE CALZADA EN CONCRETO (INCLUYE BANDA PLÁSTICA)</t>
  </si>
  <si>
    <t>SUMINISTRO, TRANSPORTE E INSTALACION BANCO DE DUCTO TIPO NORMA CODENSA CS 209 - PARA CANALIZACIÓN DE 4 Ø 4"  TIPO TDB - ZONA VERDE (INCLUYE BANDA PLÁSTICA)</t>
  </si>
  <si>
    <t>SUMINISTRO, TRANSPORTE E INSTALACION BANCO DE DUCTO TIPO NORMA CODENSA CS 209 - PARA CANALIZACIÓN DE 4 Ø 4"  TIPO TDB - ANDEN CONCRETO (INCLUYE BANDA PLÁSTICA)</t>
  </si>
  <si>
    <t>SUMINISTRO, TRANSPORTE E INSTALACION BANCO DE DUCTO TIPO NORMA CODENSA CS 209 - PARA CANALIZACIÓN DE 4 Ø 4"  TIPO TDB - CRUCE CALZADA EN ASFALTO (INCLUYE BANDA PLÁSTICA)</t>
  </si>
  <si>
    <t>SUMINISTRO, TRANSPORTE E INSTALACION BANCO DE DUCTO TIPO NORMA CODENSA CS 209 - PARA CANALIZACIÓN DE 4 Ø 4"  TIPO TDB - CRUCE CALZADA EN CONCRETO (INCLUYE BANDA PLÁSTICA)</t>
  </si>
  <si>
    <t>SUMINISTRO, TRANSPORTE E INSTALACION BANCO DE DUCTO TIPO NORMA CODENSA CS 210 - PARA CANALIZACIÓN DE 6 Ø 4"  TIPO TDB - ZONA VERDE (INCLUYE BANDA PLÁSTICA)</t>
  </si>
  <si>
    <t>SUMINISTRO, TRANSPORTE E INSTALACION BANCO DE DUCTO TIPO NORMA CODENSA CS 210 - PARA CANALIZACIÓN DE 6 Ø 4"  TIPO TDB - ANDEN CONCRETO (INCLUYE BANDA PLÁSTICA)</t>
  </si>
  <si>
    <t>SUMINISTRO, TRANSPORTE E INSTALACION BANCO DE DUCTO TIPO NORMA CODENSA CS 210 - PARA CANALIZACIÓN DE 6 Ø 4"  TIPO TDB - CRUCE CALZADA EN ASFALTO (INCLUYE BANDA PLÁSTICA)</t>
  </si>
  <si>
    <t>SUMINISTRO, TRANSPORTE E INSTALACION BANCO DE DUCTO TIPO NORMA CODENSA CS 210 - PARA CANALIZACIÓN DE 6 Ø 4"  TIPO TDB - CRUCE CALZADA EN CONCRETO (INCLUYE BANDA PLÁSTICA)</t>
  </si>
  <si>
    <t>SUMINISTRO, TRANSPORTE E INSTALACION DUCTO PARA CAMBIO DE CIRCUITO AEREO A SUBTERRANEO TUBO IMC DE  4¿ NORMA CODENSA CS 400</t>
  </si>
  <si>
    <t>SUMINISTRO, TRANSPORTE E INSTALACION DUCTO PARA CAMBIO DE CIRCUITO AEREO A SUBTERRANEO TUBO IMC DE  3¿ NORMA CODENSA CS 400</t>
  </si>
  <si>
    <t>SUMINISTRO, TRANSPORTE E INSTALACION DUCTO PARA CAMBIO DE CIRCUITO AEREO A SUBTERRANEO TUBO IMC DE  2¿ NORMA CODENSA CS 400</t>
  </si>
  <si>
    <t>SUMINISTRO, TRANSPORTE E INSTALACION DUCTO PARA CAMBIO DE CIRCUITO AEREO A SUBTERRANEO TUBO IMC DE  4¿ NORMA CODENSA AE 238</t>
  </si>
  <si>
    <t>SUMINISTRO, TRANSPORTE E INSTALACION DUCTO PARA CAMBIO DE CIRCUITO AEREO A SUBTERRANEO TUBO IMC DE  3¿ NORMA CODENSA AE 238</t>
  </si>
  <si>
    <t>SUMINISTRO, TRANSPORTE E INSTALACION DUCTO PARA CAMBIO DE CIRCUITO AEREO A SUBTERRANEO TUBO IMC DE  2¿ NORMA CODENSA AE 238</t>
  </si>
  <si>
    <t>SUMINISTRO, TRANSPORTE E INSTALACION DUCTO PARA CAMBIO DE CIRCUITO AEREO A SUBTERRANEO TUBO IMC DE  1¿ NORMA CODENSA AE 238</t>
  </si>
  <si>
    <t xml:space="preserve">SUMINISTRO, TRANSPORTE E INSTALACION ESTRUCTURA LA 202 CODENSA (TIPO ICEL 511), CRUCETA METALICA GALVANIZADA - CIRCUITO PRIMARIO SENCILLO  CONSTRUCCION TANGENCIAL. (NO INCLUYE POSTE). </t>
  </si>
  <si>
    <t xml:space="preserve">SUMINISTRO, TRANSPORTE E INSTALACION ESTRUCTURA LA 203 CODENSA (TIPO ICEL 512), CRUCETA METALICA GALVANIZADA - CIRCUITO PRIMARIO SENCILLO  CONSTRUCCION TANGENCIAL EN ANGULO. ( NO INCLUYE POSTE). </t>
  </si>
  <si>
    <t>SUMINISTRO, TRANSPORTE E INSTALACION ESTRUCTURA LA 206 CODENSA, CRUCETA METALICA GALVANIZADA - CIRCUITO PRIMARIO SENCILLO  CAMBIO DE ANGULO A 90º RETENCION HORIZONTAL. (NO INCLUYE POSTE NI TEMPLETE).</t>
  </si>
  <si>
    <t>SUMINISTRO, TRANSPORTE E INSTALACION ESTRUCTURA LA 209. CRUCETA METALICA GALVANIZADA. CODENSA CIRCUITO PRIMARIO SENCILLO DERIVACIÓN A 90º CON RETENCIÓN INFERIOR. (NO INCLUYE POSTE NI TEMPLETE).</t>
  </si>
  <si>
    <t>SUMINISTRO, TRANSPORTE E INSTALACION ESTRUCTURA LA 211. CRUCETA METALICA GALVANIZADA. CODENSA  FINAL DE CIRCUITO PRIMARIO SENCILLO. (NO INCLUYE POSTE NI TEMPLETE).</t>
  </si>
  <si>
    <t>SUMINISTRO, TRANSPORTE E INSTALACION ESTRUCTURA LA 213. CRUCETA METALICA GALVANIZADA. CODENSA RETENCIÓN DOBLE SIMÉTRICA DE CIRCUITO PRIMARIO SENCILLO. NO INCLUYE POSTE</t>
  </si>
  <si>
    <t>SUMINISTRO, TRANSPORTE E INSTALACION ESTRUCTURA LA 220 CODENSA. CRUCETA METALICA GALVANIZADA - CIRCUITO PRIMARIO SENCILLO. CRUCE SUBTERRANEO DE VIAS. NO INCLUYE POSTE, NI TEMPLETE, NI TERMINALES PREMOLDEADOS</t>
  </si>
  <si>
    <t>SUMINISTRO, TRANSPORTE E INSTALACION ESTRUCTURA LA 221 CODENSA. CRUCETA METALICA GALVANIZADA - CIRCUITO PRIMARIO SENCILLO   SALIDAD (ENTRADA) DE SUBESTACION. NO INCLUYE POSTE, NI TEMPLETE, NI TERMINALES PREMOLDEADOS</t>
  </si>
  <si>
    <t xml:space="preserve">SUMINISTRO, TRANSPORTE E INSTALACION ESTRUCTURA LA 223 CODENSA. CRUCETA METALICA GALVANIZADA - MONTAJE DE SECCIONADORES MONOPOLARES DE 400A-15KV.  NO INCLUYE POSTE </t>
  </si>
  <si>
    <t>SUMINISTRO, TRANSPORTE E INSTALACION ESTRUCTURA LAR 285 CODENSA, CRUCETA METALICA. MONTAJE DE REGULADORES EN DELTA ABIERTA. NO INCLUYE POSTES NI EQUIPOS.</t>
  </si>
  <si>
    <t>SUMINISTRO, TRANSPORTE E INSTALACION ESTRUCTURA LAR 286 CODENSA, CRUCETA METALICA. MONTAJE DE RECONECTADOR CON TRANSFORMADOR DE POTENCIAL. NO INCLUYE POSTES NI EQUIPOS (NI RECONECTADOR, NI TRAFO DE POTENCIAL, NI TVSS PARA PROTECCIÓN CONTROL)</t>
  </si>
  <si>
    <t>SUMINISTRO, TRANSPORTE E INSTALACION MONTAJE EN POSTE DE TRANSFORMADOR TRIFÁSICO PARA SERVICIO DEDICADO CIRCUITO PRIMARIO SENCILLO NORMA CODENSA CTU 520. NO INCLUYE POSTE, NI COMPONENTES ESTRUCTURA (LA) RED PRIMARIA.</t>
  </si>
  <si>
    <t>SUMINISTRO, TRANSPORTE E INSTALACION DE DESCARGADORES DE SOBRETENSION (PARARRAYOS) ZNO 10KV / 10KA (JUEGO DE TRES UNIDADES)</t>
  </si>
  <si>
    <t>SUMINISTRO, TRANSPORTE E INSTALACION DE CORTACIRCUITOS 15KV / 100A (JUEGO DE TRES UNIDADES)</t>
  </si>
  <si>
    <t>SUMINISTRO, TRANSPORTE E INSTALACION DE TERMINAL PREFORMADA USO INTERIOR PARA15 KV PARA CABLE 2 ¿ 3/0 AWG- JUEGO X 3 UNIDADES</t>
  </si>
  <si>
    <t>SUMINISTRO, TRANSPORTE E INSTALACION DE TERMINAL PREFORMADA USO EXTERIOR PARA15 KV PARA CABLE 2 ¿ 3/0 AWG- JUEGO X 3 UNIDADES</t>
  </si>
  <si>
    <t xml:space="preserve">SUMINISTRO, TRANSPORTE E INSTALACION RED DE MEDIA TENSION AISLADA CABLE CU XLPE 15 KV (3X2 AWG) </t>
  </si>
  <si>
    <t xml:space="preserve">SUMINISTRO, TRANSPORTE E INSTALACION RED DE MEDIA TENSION ABIERTA CABLE AL ACSR (3X1/0 AWG) </t>
  </si>
  <si>
    <t>SUMINISTRO, TRANSPORTE E INSTALACION EN POSTE, DE TRANSFORMADOR TRIFÁSICO EN ESTRUCTURA TIPO H, CIRCUITO PRIMARIO SENCILLO. NORMA CODENSA CTU 510. NO INCLUYE POSTES, NI COMPONENTES ESTRUCTURA (LA) RED PRIMARIA.</t>
  </si>
  <si>
    <t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</si>
  <si>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</si>
  <si>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</si>
  <si>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t>
  </si>
  <si>
    <t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t>
  </si>
  <si>
    <t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t>
  </si>
  <si>
    <t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t>
  </si>
  <si>
    <t>SUMINISTRO, TRANSPORTE E INSTALACION RED TRENZADA CABLE CUADRUPLEX 3X2/0+1/0 AUTOSOPORTADO</t>
  </si>
  <si>
    <t>SUMINISTRO, TRANSPORTE E INSTALACION RED TRENZADA CABLE CUADRUPLEX 3X4/0+4/0 AUTOSOPORTADO</t>
  </si>
  <si>
    <t>SUMINISTRO, TRANSPORTE E INSTALACION REFLECTOR DE 250 VATIOS - SODIO ALTA PRESION - 208/240 VOLTIOS-SODIO ALTA PRESION-CUADRADO-CERRADO - ESTRIBOS - COMPLETO: CHASIS, BOMBILLA, ARRANCADOR, ETC. ACCESORIOS DE FIJACION E INSTALACION  -REFERENCIA RRA ROY ALPHA; INCLUYE ACCESORIOS DE SUJECIÓN</t>
  </si>
  <si>
    <t>SUMINISTRO, TRANSPORTE E INSTALACION REFLECTOR DE 400 VATIOS - SODIO ALTA PRESION - 208/240 VOLTIOS-SODIO ALTA PRESION-CUADRADO-CERRADO - ESTRIBOS - COMPLETO: CHASIS, BOMBILLA, ARRANCADOR, ETC. ACCESORIOS DE FIJACION E INSTALACION  -REFERENCIA RRA ROY ALPHA; INCLUYE ACCESORIOS DE SUJECIÓN</t>
  </si>
  <si>
    <t>SUMINISTRO, TRANSPORTE E INSTALACION REFLECTOR DE 1000 VATIOS - SODIO ALTA PRESION - 208/220 VOLTIOS-SODIO ALTA PRESION-CUADRADO-CERRADO - ESTRIBOS - COMPLETO: CHASIS, BOMBILLA, ARRANCADOR, ETC. ACCESORIOS DE FIJACION E INSTALACION  -REFERENCIA RCG ROY ALPHA; INCLUYE ACCESORIOS DE SUJECIÓN</t>
  </si>
  <si>
    <t>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</si>
  <si>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</si>
  <si>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</si>
  <si>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</si>
  <si>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</si>
  <si>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 xml:space="preserve">SUMINISTRO, TRANSPORTE E INSTALACION SISTEMA DE PUESTA A TIERRA GENERAL CON UNA VARILA DE COBRE 5/8X2,4M, CABLE NO.2AWG (SPAT-1V). </t>
  </si>
  <si>
    <t xml:space="preserve">SUMINISTRO, TRANSPORTE E INSTALACION SISTEMA DE PUESTA A TIERRA GENERAL CON TRES VARILAS DE COBRE 5/8X2,4M, CABLE NO.1/0AWG (SPAT-3V). </t>
  </si>
  <si>
    <t xml:space="preserve">SUMINISTRO, TRANSPORTE E INSTALACION SISTEMA DE PUESTA A TIERRA GENERAL CON CUATRO VARILAS DE COBRE 5/8X2,4M, CABLE NO.2/0AWG (SPAT-4V). </t>
  </si>
  <si>
    <t>SUMINISTRO, TRANSPORTE E INSTALACION SISTEMA DE PUESTA A TIERRA GENERAL CON SEIS VARILAS DE COBRE 5/8X2,4M, CABLE NO.4/0AWG (SPAT-6V). TIPO S/E</t>
  </si>
  <si>
    <t xml:space="preserve">SUMINISTRO, TRANSPORTE E INSTALACION RED DE MEDIA TENSION ABIERTA CABLE AL ACSR (3X2 AWG) </t>
  </si>
  <si>
    <t>SUMINISTRO, TRANSPORTE E INSTALACION CABLE SUPER GX DE 9,53 MM (3/8") GALVANIZADO PARA HILO DE GUARDA</t>
  </si>
  <si>
    <t xml:space="preserve">SUMINISTRO, TRANSPORTE E INSTALACION SISTEMA DE PUESTA A TIERRA GENERAL CON CUATRO  VARILAS DE COBRE 5/8X2,4M, CABLE NO.1/0AWG (SPAT-3V). </t>
  </si>
  <si>
    <t>SUMINISTRO, TRANSPORTE E INSTALACION SISTEMA DE PUESTA A TIERRA PARA SEPRA CON SEIS VARILLAS DE COBRE 5/8X2,4M, CABLE NO.1/0AWG (SPAT-6V). TIPO S/E</t>
  </si>
  <si>
    <t>SUMINISTRO, TRANSPORTE E INSTALACION BANCO DE DUCTO TIPO NORMA CODENSA CS 207 - PARA CANALIZACIÓN DE 4 Ø 3"  TIPO TDB - ZONA VERDE (INCLUYE BANDA PLÁSTICA)</t>
  </si>
  <si>
    <t>SUMINISTRO, TRANSPORTE E INSTALACION GAVIONES EN MALLA GALVANIZADA TRIPLE TORSION 2.0X1.0X1.0M CAL. 12</t>
  </si>
  <si>
    <t>SUMINISTRO, TRANSPORTE E INSTALACION PANTALLA EN CONCRETO REFORZADO DE 3000 PSI (NO INCLUYE ACERO)</t>
  </si>
  <si>
    <t>SUMINISTRO, TRANSPORTE E INSTALACION PANTALLA EN CONCRETO REFORZADO DE 4000 PSI (NO INCLUYE ACERO)</t>
  </si>
  <si>
    <t>SUMINISTRO, TRANSPORTE E INSTALACION RECUBRIMIENTO DE BERMAS CONCRETO DE 3000 PSI E=0,1M</t>
  </si>
  <si>
    <t>SUMINISTRO, TRANSPORTE E INSTALACION ANCLAJE ACTIVO CABLE 1/2" X 4 ALTA RESISTENCIA - PERFORACION DE 5"</t>
  </si>
  <si>
    <t>SUMINISTRO, TRANSPORTE E INSTALACION DE DRENES HORIZONTALES EN TIERRA CON TUBERIA Ø 3" SANITARIA PERFORADA HASTA L=10M (INCLUYE PERFORACIÓN MANUAL)</t>
  </si>
  <si>
    <t>SUMINISTRO, TRANSPORTE E INSTALACIÓN DE ANCLAJES PASIVOS CON LECHADA A/C 0.45 INYECTADA CON BOMBA CON PERFORACION MANUAL(INCLUYE ADITIVO EXPANSOR Y PLASTIFICANTE) - NO INCLUYE ACERO</t>
  </si>
  <si>
    <t>SUMINISTRO, TRANSPORTE E INSTALACIÓN DE ANCLAJES PASIVOS CON LECHADA A/C 0.45 INYECTADA CON BOMBA CON PERFORACION MECÁNICA(INCLUYE ADITIVOS EXPANSOR Y PLASTIFICANTE) - NO INCLUYE ACERO</t>
  </si>
  <si>
    <t>SUMINISTRO, TRANSPORTE E INSTALACION CANALES ESCALONADOS EN CONCRETO DE 3000 PSI PRODUCIDO EN OBRA (INCLUYE MALLA ELECTROSOLDADA 15X15X5.0MM)</t>
  </si>
  <si>
    <t xml:space="preserve">DEMOLICION DE MESONES A=0.60 M. </t>
  </si>
  <si>
    <t>DEMOLICION PLACA DE ENTREPISO HASTA E=0.30 M. .</t>
  </si>
  <si>
    <t>DEMOLICION ORINAL CORRIDO HASTA H=0.10 M. .</t>
  </si>
  <si>
    <t xml:space="preserve">SUMINISTRO, TRANSPORTE E INSTALACION PLACA MACIZA AEREA CONCRETO 3000 PSI  E= 0.10M  </t>
  </si>
  <si>
    <t>VIGA SOBRE MURO EN CONCRETO 3000 PSI 0,15X0,20M</t>
  </si>
  <si>
    <t>SUMINISTRO, TRANSPORTE E INSTALACION MURO DE CONTENCION EN MAMPOSTERIA ESTRUCTURAL E=0,20M, INCLUYE GROUTING, NO INCLUYE VIGA DE CIMENTACION, FILTRO EN PIEDRA NI  RELLENO EN TIERRA</t>
  </si>
  <si>
    <t>SUMINISTRO, TRANSPORTE E INSTALACION PERFORACION 1/2" L=15 CM</t>
  </si>
  <si>
    <t>SUMINISTRO, TRANSPORTE E INSTALACION PERFORACION 5/8" L=20 CM</t>
  </si>
  <si>
    <t>SUMINISTRO, TRANSPORTE E INSTALACION PERFORACION 3/4" L=25 CM</t>
  </si>
  <si>
    <t>SUMINISTRO, TRANSPORTE E INSTALACION PERFORACION PARA ANCLAJE SARDINEL 3/8" L=20 CM, INCLUYE HIERRO</t>
  </si>
  <si>
    <t>SUMINISTRO, TRANSPORTE E INSTALACION SELLO DE JUNTA ELASTOMERICO EN PAVIMENTO RIGIDO 10MM</t>
  </si>
  <si>
    <t>RECORRIDO DE CUBIERTA EN FIBROCEMENTO INCLUYE GANCHOS Y AMARRAS</t>
  </si>
  <si>
    <t>SUMINISTRO, TRANSPORTE E INSTALACION CLARABOYA FIBROCEMENTO # 6 INCLUYE VIDRIO</t>
  </si>
  <si>
    <t>SUMINISTRO, TRANSPORTE E INSTALACION TEJA TRASLUCIDA EN PVC ONDULADA DE 2,44X0,83M</t>
  </si>
  <si>
    <t>SUMINISTRO, TRANSPORTE E INSTALACION TEJA TRASLUCIDA EN PVC ONDULADA DE 3,66X0,83M</t>
  </si>
  <si>
    <t>SUMINISTRO, TRANSPORTE E INSTALACION PINTURA ESMALTE PARA PUERTAS, REJAS, VENTANAS, PASAMANOS Y ZÓCALOS. INCLUYE FILOS Y DILATACIONES</t>
  </si>
  <si>
    <t>SUMINISTRO, TRANSPORTE E INSTALACION PINTURA ESMALTE PARA ESMALTE  PUERTAS, REJAS, VENTANAS, PASAMANOS Y ZÓCALOS. INCLUYE FILOS Y DILATACIONES</t>
  </si>
  <si>
    <t>DEMOLICION PLACA ALIGERADA ESPESOR MAYOR A 0,25M. .</t>
  </si>
  <si>
    <t>DESMONTE DE MUEBLE ENCIMA DE MESON. INCLUYE CARGUE Y RETIRO DE MATERIAL DESMONTADO</t>
  </si>
  <si>
    <t xml:space="preserve">EXCAVACION PARA PILOTES D=&lt;  A 45 CM (0-6)M </t>
  </si>
  <si>
    <t>SUMINISTRO, TRANSPORTE E INSTALACION MURO EN DRYWALL UNA CARAS (PERFILERIA CAL. 26)  INCLUYE TRES (3) MANOS DE PINTURA</t>
  </si>
  <si>
    <t>SUMINISTRO, TRANSPORTE E INSTALACION CAJA DE EMPALME 6"X6"X4"</t>
  </si>
  <si>
    <t>SUMINISTRO, TRANSPORTE E INSTALACION CAJA DE EMPALME 10"X10"X6"</t>
  </si>
  <si>
    <t>SUMINISTRO, TRANSPORTE E INSTALACION CAJA DE EMPALME 15"X15"X6"</t>
  </si>
  <si>
    <t>SUMINISTRO, TRANSPORTE E INSTALACION CAJA 2X4 PVC</t>
  </si>
  <si>
    <t>SUMINISTRO TRANSPORTE E INSTALACION DE TABLERO DE 6 CIRCUITOS 1F3H. BARRAJE PARA 75A BARRA NEUTRO Y BARRA TIERRA  CALIDAD LEGRAND, SIEMENS, SQARED O SUPERIOR DE MARCA RECONOCIDA Y HOMOLOGADA POR EL CIDET</t>
  </si>
  <si>
    <t>SUMINISTRO, TRANSPORTE E INSTALACION CAJA ELECTRICA (0,30X0,30X0,5 M) EN CONCRETO 3000 PSI, INCLUYE REFUERZO, AFIRMADO</t>
  </si>
  <si>
    <t>SUMINISTRO, TRANSPORTE E INSTALACION CAJA ELECTRICA (0,80X0,80X1,0 M) EN CONCRETO 3000 PSI, INCLUYE REFUERZO, AFIRMADO</t>
  </si>
  <si>
    <t>SUMINISTRO, TRANSPORTE E INSTALACION CAJA ELECTRICA (0,50X0,50X0,8 M) EN CONCRETO 3000 PSI, INCLUYE REFUERZO, AFIRMADO</t>
  </si>
  <si>
    <t>SUMINISTRO, TRANSPORTE E INSTALACION CAJA ELECTRICA (1,0X1,0X1,0 M) EN CONCRETO 3000 PSI, INCLUYE REFUERZO, AFIRMADO</t>
  </si>
  <si>
    <t>SUMINISTRO, TRANSPORTE E INSTALACION RACK CERRADO 2,1X0,6X0,6M</t>
  </si>
  <si>
    <t>INTERVENCIÓN ÁRBOLES EXISTENTES - MEDIOAMBIENTE - PERMISOS - TRATAMIENTO Y/O RECUPERACIÓN.</t>
  </si>
  <si>
    <t>SOBREACARREO AL HOMBRO EN FUERTE PENDIENTE Y/O ESCALAS (ACARREO LIBRE 50M)</t>
  </si>
  <si>
    <t>SUMINISTRO, TRANSPORTE E INSTALACION FILTRO DRENAJE (0.60 X 0.60 M) TUBO DRENAJE CORRUGADO DE 4" CON FILTRO. INCLUYE RELLENO PIEDRA FILTRO, GEOTEXTIL NT 3000</t>
  </si>
  <si>
    <t>SUMINISTRO, TRANSPORTE E INSTALACION FILTRO DRENAJE (0.60 X 0.60 M). INCLUYE RELLENO PIEDRA FILTRO, GEOTEXTIL NT 3000</t>
  </si>
  <si>
    <t>SUMINISTRO, TRANSPORTE E INSTALACION FILTRO DRENAJE (0.60 X 0.40 M.) TUBO DRENAJE CORRUGADO DE 4" CON FILTRO. INCLUYE RELLENO PIEDRA FILTRO, GEOTEXTIL NT 3000</t>
  </si>
  <si>
    <t>SUMINISTRO, TRANSPORTE E INSTALACION FILTRO DRENAJE (0.60 X 0.40 M.) INCLUYE RELLENO PIEDRA FILTRO, GEOTEXTIL NT 3000</t>
  </si>
  <si>
    <t>SUMINISTRO, TRANSPORTE E INSTALACION MALLA ELECTROSOLDADA M-084 Q-2 F  4 MM C/.15M EN AMBOS SENTIDOS (INCLUYE ALAMBRE NEGRO, COLOCACIÓN Y TRASLAPO).</t>
  </si>
  <si>
    <t>SUMINISTRO, TRANSPORTE E INSTALACION MALLA ELECTROSOLDADA M-106  Q-3F  4.5 MM C/.15M EN AMBOS SENTIDOS (INCLUYE ALAMBRE NEGRO, COLOCACIÓN Y TRASLAPO).</t>
  </si>
  <si>
    <t>SUMINISTRO, TRANSPORTE E INSTALACION MALLA ELECTROSOLDADA M-131 Q-3.1 F 5.0MM C/.15M EN AMBOS SENTIDOS (INCLUYE ALAMBRE NEGRO, COLOCACIÓN Y TRASLAPO).</t>
  </si>
  <si>
    <t>SUMINISTRO, TRANSPORTE E INSTALACION MALLA ELECTROSOLDADA M-159 Q-4 F 5.5MM C/.15M EN AMBOS SENTIDOS (INCLUYE ALAMBRE NEGRO, COLOCACIÓN Y TRASLAPO).</t>
  </si>
  <si>
    <t>SUMINISTRO, TRANSPORTE E INSTALACION MALLA ELECTROSOLDADA M-188 Q-5 F  6 MM C/.15M EN AMBOS SENTIDOS (INCLUYE ALAMBRE NEGRO, COLOCACIÓN Y TRASLAPO).</t>
  </si>
  <si>
    <t>SUMINISTRO, TRANSPORTE E INSTALACION MALLA ELECTROSOLDADA M-221 Q-6 F 6.5MM C/.15M EN AMBOS SENTIDOS (INCLUYE ALAMBRE NEGRO, COLOCACIÓN Y TRASLAPO).</t>
  </si>
  <si>
    <t>SUMINISTRO, TRANSPORTE E INSTALACION MALLA ELECTROSOLDADA M-257  F 7,0MM C/.15M EN AMBOS SENTIDOS (INCLUYE ALAMBRE NEGRO, COLOCACIÓN Y TRASLAPO).</t>
  </si>
  <si>
    <t>SUMINISTRO, TRANSPORTE E INSTALACION PAVIMENTO DE FRANJAS EN CONCRETO PREMEZCLADO 4000 PSI - 28 MPA</t>
  </si>
  <si>
    <t>SUMINISTRO, TRANSPORTE E INSTALACION PAVIMENTO DE FRANJAS EN CONCRETO PRODUCIDO EN OBRA 4000 PSI - 28 MPA</t>
  </si>
  <si>
    <t>SUMINISTRO, TRANSPORTE E INSTALACION PANTALLA PASIVA CONCRETO DE 3000 PSI E=0,12M</t>
  </si>
  <si>
    <t>SUMINISTRO, TRANSPORTE E INSTALACION PANTALLA PASIVA CONCRETO DE 3000 PSI E=0,15M</t>
  </si>
  <si>
    <t>SUMINISTRO, TRANSPORTE E INSTALACION PERFORACION PARA ANCLAJE EN TIERRA CON EQUIPO MANUAL LONGITUD &lt; DE 10 METROS, TUBERIA 2"-4"</t>
  </si>
  <si>
    <t>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t>
  </si>
  <si>
    <t>SUMINISTRO, TRANSPORTE E INSTALACIÓN JUEGO INFANTIL TIPO DOMO JUNIOR, IGUAL O SIMILAR A: MARCA ESTRUCTURAS INFANTILES, REFERENCIA M 50154 C. DIMENSIONES DEL JUEGO LA: 2M, A: 29M H: 19M (MU 19). INCLUYE DADOS DE ANCLAJE, PERNOS Y DEMÁS ELEMENTOS PARA SU CORRECTA INSTALACION Y FUNCIONAMIENTO.</t>
  </si>
  <si>
    <t>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t>
  </si>
  <si>
    <t>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t>
  </si>
  <si>
    <t>SUMINISTRO, TRANSPORTE E INSTALACIÓN JUEGO INFANTIL TIPO PLAYGROUND 001B, IGUAL O SIMILAR A: MARCA ESTRUCTURAS INFANTILES, REFERENCIA PG 001B. DIMENSIONES DEL JUEGO LA: 7M, A: 5M H: 6M (MU 29). INCLUYE DADOS DE ANCLAJE, PERNOS Y DEMÁS ELEMENTOS PARA SU CORRECTA INSTALACION Y FUNCIONAMIENTO.</t>
  </si>
  <si>
    <t>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t>
  </si>
  <si>
    <t>SUMINISTRO, TRANSPORTE E INSTALACIÓN PARQUE INFANTIL, IGUAL O SIMILAR A: MARCA ESTRUCTURAS INFANTILES, REFERENCIA PI 021 P. DIMENSIONES DEL JUEGO LA: 9,30M, A: 6,4M H: 4,3M (MU 31). INCLUYE DADOS DE ANCLAJE, PERNOS Y DEMÁS ELEMENTOS PARA SU CORRECTA INSTALACION Y FUNCIONAMIENTO.</t>
  </si>
  <si>
    <t>SUMINISTRO, TRANSPORTE E INSTALACIÓN DE JUEGO PARA MASCOTAS TIPO TORRE DE ESCALADA, IGUAL O SIMILAR A: MARCA ESTRUCTURAS INFANTILES, REFERENCIA KDP 07. DIMENSIONES DEL JUEGO LA: 6,6M, A: 1,05M H: 2,3M (MU 17). INCLUYE TODOS LOS ELEMENTOS PARA SU CORRECTA INSTALACIÓN Y FUNCIONAMIENTO.</t>
  </si>
  <si>
    <t>SUMINSTRO, TRANSPORTE E INSTALACIÓN DE BALANCIN CABALLO RESORTE REF KDM70 DE ESTRUCTURAS INFANTILES O SIMILAR, INCLUYE TODOS LOS ELEMENTOS PARA SU CORRECTA INSTALACIÓN Y FUNCIONAMIENTO.</t>
  </si>
  <si>
    <t>SUMINISTRO, TRANSPORTE E INSTALACIÓN DE PARQUE INFANTIL REF KDS 07 DE ESTRUCTURAS INFANTILES O SIMILAR O SIMILAR. INCLUYE TODOS LOS ELEMENTOS PARA SU CORRECTA INSTALACIÓN Y FUNCIONAMIENTO.</t>
  </si>
  <si>
    <t>SUMINISTRO, TRANSPORTE E INSTALACIÓN DE PARQUE INFANTIL REF PI00 2P DE ESTRUCTURAS INFANTILES O SIMILAR O SIMILAR. INCLUYE TODOS LOS ELEMENTOS PARA SU CORRECTA INSTALACIÓN Y FUNCIONAMIENTO.</t>
  </si>
  <si>
    <t>SUMINISTRO, TRANSPORTE E INSTALACIÓN DE TOTEM, EN CONCRETO PULIDO, IGUAL O SIMILAR A: TIPO CALIZO REFERENCIA: MOBILE A LA MEDIDA. A:2.5 M X H:0,50 M X P1.00 M. (575KG). INCLUYE DADOS DE ANCLAJE, ACERO, PERNOS Y DEMÁS ELEMENTOS PARA SU CORRECTA INSTALACION Y FUNCIONAMIENTO.</t>
  </si>
  <si>
    <t>SUMINISTRO, TRANSPORTE E INSTALACIÓN DE EQUIPO PARA GIMNASIO AL AIRE (ESQUI O BICICLETA O ELIPTICA O EXTENSOR O BANCO ABDOMINAL DOBLE O BANCA ABDOMINAL INCLINADO O VAIVEN. REF. XTENSOR O SIMILAR) - INCLUYE TODOS LOS ELEMENTOS PARA ANCLAJE Y SU CORRECTA INSTALACIÓN Y FUNCIONAMIENTO)</t>
  </si>
  <si>
    <t>SUMINISTRO, TRANSPORTE E INSTALACIÓN DE EQUIPO PARA GIMNASIO AL AIRE (PRENSA DE PIERNA DOBLE O PRESS DE PRECHO DOBLE O PRESS DE ESPALDA DOBLW. REF. XTENSOR O SIMILAR) - INCLUYE TODOS LOS ELEMENTOS PARA ANCLAJE Y SU CORRECTA INSTALACIÓN Y FUNCIONAMIENTO)</t>
  </si>
  <si>
    <t>SUMINISTRO, TRANPORTE E INSTALACION DE JUEGO INFANTIL BALANCIN TORTURGA O PEZ O LEON MARINO O SUBE Y BAJA DOBLE TIPO OCE013  O CUERDAS ATI040. INCLUYE TODOS LOS ELEMENTOS PARA SU CORRECTA INSTALACION Y FUNCIONAMIENTO.</t>
  </si>
  <si>
    <t>SUMINISTRO, TRANSPORTE E INSTALACION ANDEN CONCRETO PREMEZCLADO DE 3500 PSI  E= 0.08M.  ACABADO:  PALETEADO, DILATADO CADA 1,20 Y CON FRANJA DE CONCRETO COLOR DE A=10CM CAD 1,2 M SEGÚN DISEÑO</t>
  </si>
  <si>
    <t>SUMINITRO E INSTALACION DE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 1 ESCALERA DE RED PARA SUBIR• 1 ROCÓDROMO DE PEAD• 1 POSTE DE BOMBERO</t>
  </si>
  <si>
    <t>SUMINISTRO E INSTALACION DE ARCOS DIMENSIONES 2 X 0.60 X O.60 M LARGO X ALTO X ANCHO( JUEGO DE 5 UNIDADES)</t>
  </si>
  <si>
    <t>SUMINISTRO E INSTALACION DE PAJARERA (SEGÚN DISEÑO) EN POLIPROPILENO DE ALTO IMPACTO MEDIDAS FINALES DE 115 CMS DE ANCHO X 115 CMS DE LARGO O FONDO X 668 CMS DE ALTO</t>
  </si>
  <si>
    <t>SUMINISTRO, TRANSPORTE E INSTALACION BORDILLO CHAFLANADO PREFABRICADO EN CONCRETO DE 15x35x80cm</t>
  </si>
  <si>
    <t>BORDILLO PREFABRICADO EN CONCRETO DE 15x35x800cm (INCLUYE TRANSPORTE Y DESCARGA)</t>
  </si>
  <si>
    <t>REPARACIÓN Y PUESTA EN FUNCIONAMIENTO DE PUERTA FACHADA LATERAL (INCLUYE MANTENIMINETO DE REJA, PINTURA EN LA CARA INTERIOR Y EXTERIOR DE LA PUERTA, CAMBIO DE ELEMENTOS DE MADERA)</t>
  </si>
  <si>
    <t>DESMONTE Y REINSTALACIÓN DE BARANDA EN TUBERIA GALVANIZADA</t>
  </si>
  <si>
    <t>TRATAMIENTO DE MUROS EN SUPERBOARD (RETIRO DE CAPA DE ESTUCO, LIJADA Y PREPARACION  CON ROMERAL PARA NIVELACION DE LA SUPERFICIE)</t>
  </si>
  <si>
    <t>CAMBIO DE CINTA EN SUPERBOARD MUROS Y CIELO RASO (RETIRO EXISTENTE E INSTALACIÓN NUEVA)</t>
  </si>
  <si>
    <t>INSTALACION DE ESCALERA METÁLICA CON 6 PASOS Y UN DESCANSO EN ANGULO Y LAMINA EXPANDIDA CON BARANDA EN UN COSTADO - INCLUYE RETOQUE DE PINTURA CON ANTICORRISOVO NEGRO</t>
  </si>
  <si>
    <t>DESMONTE DE REJA METALICA EXISTENTE ENBISAGRADA Y REINSTALACIÓN EN RIELES PARA SISTEMA CORREDIZO</t>
  </si>
  <si>
    <t>INSTALACION PROVISIONAL DE ACUEDUCTO HASTA 20M - INCLUYE MEDIDOR DE 2"</t>
  </si>
  <si>
    <t>INSTALACION PROVISIONAL DE ENERGIA HASTA 100M - INCLUYE MEDIDOR</t>
  </si>
  <si>
    <t>017.147</t>
  </si>
  <si>
    <t>SUMINISTRO, TRANSPORTE E INSTALACION DE REJA METALICA DE 100X160CM EN PLATINA DE 1-1/2"x3/8" CADA 5CM CON MARCO Y CONTRAMARCO EN ANGULO DE 1-1/4"</t>
  </si>
  <si>
    <t>PLATINA DE ACERO DE 1-1/2" x 3/8" x 6m</t>
  </si>
  <si>
    <t>ANGULO DE 2" x 3/16" x 6m</t>
  </si>
  <si>
    <t>PISO VINÍLICO SPC TESUN OAK 3.2/1MM CAJA 3.1 M2 HOLZTEK O SIMILAR</t>
  </si>
  <si>
    <t>SUMINISTRO, TRANSPORTE E INSTALACION DE PISO EN VINILO SPC (HASTA 65.000 x m2)</t>
  </si>
  <si>
    <t>ESPUMA BAJO PISO E= 4 MM</t>
  </si>
  <si>
    <t>08B.270</t>
  </si>
  <si>
    <t xml:space="preserve">SUMINISTRO, TRANSPORTE E INSTALACION PLACA EN STEEL DECK  LAMINA 2" CALIBRE 16, H= 0.10 M. CONCRETO 4000 PSI   </t>
  </si>
  <si>
    <t>005.073</t>
  </si>
  <si>
    <t>021.106</t>
  </si>
  <si>
    <t>I2792</t>
  </si>
  <si>
    <t>I2793</t>
  </si>
  <si>
    <t>I2794</t>
  </si>
  <si>
    <t>I2795</t>
  </si>
  <si>
    <t>TUBO GALVANIZADO 3" CAL. 12</t>
  </si>
  <si>
    <t>TUBO GALVANIZADO 1" CAL. 12</t>
  </si>
  <si>
    <t>PLATINA DE ACERO DE 1" x 3/16"</t>
  </si>
  <si>
    <t>SUMINISTRO, TRANSPORTE E INSTALACIÓN DE CERRAMIENTO DOS(2) MODULOS  EN TUBERÍA GALVANIZADA PARA CERRAMIENTO Ø 3", MALLA ESLABONADA CAL. 10.5mm, Tubo galvanizado  Ø1” c/0.15m, Platina en L 1 1/2”x3/16” Y ANGULO ÁNGULO DE 1”x1”x3/16” PERNO B7 x1/2  ALTURA TOTAL 5M  (INCLUYE CIMENTACIÓN POR TUBO (PILOTE D=35cm L=3.0M, CABEZAL Y PEDESTAL)  , ACERO REFUERZO, PINTURA,MODULO SUPERIOR EN RIOSTRA) segun diseño</t>
  </si>
  <si>
    <t>ANGULO DE 1" x 1" x 3/16"</t>
  </si>
  <si>
    <t>ESPARRAGO ROSCADO DE 3/4" X 12" B7</t>
  </si>
  <si>
    <t>BREAKER TOTALIZADOR 3x40A 25KA</t>
  </si>
  <si>
    <t>LLAVE SELECTORA CONMUTABLE, 32A 3 POSICIONES</t>
  </si>
  <si>
    <t>CAJA PVC SCH40 4X4</t>
  </si>
  <si>
    <t>SUPLEMENTO PVC SCH40 4X4</t>
  </si>
  <si>
    <t>SENSOR DE MOVIMIENTO DE TECHO</t>
  </si>
  <si>
    <t>CAJA PVC SCH40 2x4</t>
  </si>
  <si>
    <t>TOMACORRIENTE INCRUSTAR 220 V</t>
  </si>
  <si>
    <t>LUMINARIA TIPO HIGH BAY FORTE LENS L06 610x400x100 COLGAR</t>
  </si>
  <si>
    <t>TOMA LEVITON</t>
  </si>
  <si>
    <t>ACCESORIOS CUELGAS LUMINARIAS (GUAYAS ACERO, PERNOS)</t>
  </si>
  <si>
    <t>LUMINARIA TIPO ATENEA 2.5 LT OPTIX 60 LENS E18 1140x58x72 COLGAR</t>
  </si>
  <si>
    <t>PANEL LED REDONDO INCRUSTAR 12W 4000k</t>
  </si>
  <si>
    <t>PANEL LED REDONDO INCRUSTAR 35W 4000k</t>
  </si>
  <si>
    <t>APLIQUE DECORATIVO 12W 4000k TIPO AP3</t>
  </si>
  <si>
    <t>PANEL LED RECTANGULAR 40W INCRUTAR 4000K</t>
  </si>
  <si>
    <t>LAMPARA DE EMERGENCIA TIPO DOWNLIGHT 4.5W 6K</t>
  </si>
  <si>
    <t>AVISO DE SALIDA 1.8W P33718-19</t>
  </si>
  <si>
    <t>APLIQUE LED TIPO WALL PACK P24107-36</t>
  </si>
  <si>
    <t>SPOT RIEL TIPO 60ys390mvn Avoir Tecnolite (x6)</t>
  </si>
  <si>
    <t>RIEL 3m</t>
  </si>
  <si>
    <t>CAJA RAWELT 4X4 1"</t>
  </si>
  <si>
    <t>CABLE DE AUDIO XLR 2x14</t>
  </si>
  <si>
    <t>CINTA LED TIPO INTERIOR 3000K TIPO STR800</t>
  </si>
  <si>
    <t>CANALETA PLASTICA 100x45 mm</t>
  </si>
  <si>
    <t>SEPARADOR 100x45 mm</t>
  </si>
  <si>
    <t>TUBO CONDUIT PVC SCH40 1"</t>
  </si>
  <si>
    <t>TUBO CONDUIT PVC SCH40 1 1/2"</t>
  </si>
  <si>
    <t>TUBO CONDUIT PVC SCH40 2"</t>
  </si>
  <si>
    <t>CABLE UTP CAT. 6A</t>
  </si>
  <si>
    <t>JACK RJ45 CAT. 6A</t>
  </si>
  <si>
    <t>FACE PLATE DOBLE</t>
  </si>
  <si>
    <t>BLANK INSERT</t>
  </si>
  <si>
    <t>HERRAJE ANGULADO 48 PTOS.</t>
  </si>
  <si>
    <t>HERRAJE ANGULADO 24 PTOS.</t>
  </si>
  <si>
    <t>PATCH CORD RJ45 30 CM CAT. 6A</t>
  </si>
  <si>
    <t>ORGANIZADOR HORIZONTAL 2RU</t>
  </si>
  <si>
    <t>CERTIFICACION SALIDA DATOS</t>
  </si>
  <si>
    <t>Und</t>
  </si>
  <si>
    <t>Ml</t>
  </si>
  <si>
    <t>I2797</t>
  </si>
  <si>
    <t>I2803</t>
  </si>
  <si>
    <t>I2804</t>
  </si>
  <si>
    <t>I2805</t>
  </si>
  <si>
    <t>I2806</t>
  </si>
  <si>
    <t>I2807</t>
  </si>
  <si>
    <t>I2808</t>
  </si>
  <si>
    <t>I2809</t>
  </si>
  <si>
    <t>I2810</t>
  </si>
  <si>
    <t>I2811</t>
  </si>
  <si>
    <t>I2812</t>
  </si>
  <si>
    <t>I2813</t>
  </si>
  <si>
    <t>I2814</t>
  </si>
  <si>
    <t>I2815</t>
  </si>
  <si>
    <t>I2816</t>
  </si>
  <si>
    <t>I2817</t>
  </si>
  <si>
    <t>I2820</t>
  </si>
  <si>
    <t>I2823</t>
  </si>
  <si>
    <t>I2824</t>
  </si>
  <si>
    <t>I2825</t>
  </si>
  <si>
    <t>I2826</t>
  </si>
  <si>
    <t>I2827</t>
  </si>
  <si>
    <t>I2828</t>
  </si>
  <si>
    <t>I2829</t>
  </si>
  <si>
    <t>I2830</t>
  </si>
  <si>
    <t>I2832</t>
  </si>
  <si>
    <t>I2833</t>
  </si>
  <si>
    <t>I2834</t>
  </si>
  <si>
    <t>I2835</t>
  </si>
  <si>
    <t>I2836</t>
  </si>
  <si>
    <t>I2837</t>
  </si>
  <si>
    <t>I2838</t>
  </si>
  <si>
    <t>I2839</t>
  </si>
  <si>
    <t>I2840</t>
  </si>
  <si>
    <t>I2841</t>
  </si>
  <si>
    <t>I2842</t>
  </si>
  <si>
    <t>I2843</t>
  </si>
  <si>
    <t>I2844</t>
  </si>
  <si>
    <t>I2845</t>
  </si>
  <si>
    <t>I2846</t>
  </si>
  <si>
    <t>I2847</t>
  </si>
  <si>
    <t>I2848</t>
  </si>
  <si>
    <t>I2849</t>
  </si>
  <si>
    <t>I2850</t>
  </si>
  <si>
    <t>I2851</t>
  </si>
  <si>
    <t>I2852</t>
  </si>
  <si>
    <t>I2853</t>
  </si>
  <si>
    <t>I2854</t>
  </si>
  <si>
    <t>I2855</t>
  </si>
  <si>
    <t>I2856</t>
  </si>
  <si>
    <t>I2857</t>
  </si>
  <si>
    <t>I2858</t>
  </si>
  <si>
    <t>I2859</t>
  </si>
  <si>
    <t>I2861</t>
  </si>
  <si>
    <t>I2862</t>
  </si>
  <si>
    <t>I2863</t>
  </si>
  <si>
    <t>I2864</t>
  </si>
  <si>
    <t>I2865</t>
  </si>
  <si>
    <t>I2866</t>
  </si>
  <si>
    <t>I2867</t>
  </si>
  <si>
    <t>I2868</t>
  </si>
  <si>
    <t>I2869</t>
  </si>
  <si>
    <t>I2870</t>
  </si>
  <si>
    <t>I2871</t>
  </si>
  <si>
    <t>I2872</t>
  </si>
  <si>
    <t>08B.844</t>
  </si>
  <si>
    <t>08B.845</t>
  </si>
  <si>
    <t>08B.846</t>
  </si>
  <si>
    <t>08B.847</t>
  </si>
  <si>
    <t>08B.848</t>
  </si>
  <si>
    <t>08B.849</t>
  </si>
  <si>
    <t>08B.850</t>
  </si>
  <si>
    <t>08B.851</t>
  </si>
  <si>
    <t>08B.852</t>
  </si>
  <si>
    <t>08B.853</t>
  </si>
  <si>
    <t>08B.854</t>
  </si>
  <si>
    <t>08B.855</t>
  </si>
  <si>
    <t>08B.856</t>
  </si>
  <si>
    <t>08B.857</t>
  </si>
  <si>
    <t>08B.858</t>
  </si>
  <si>
    <t>08B.859</t>
  </si>
  <si>
    <t>08B.860</t>
  </si>
  <si>
    <t>08B.861</t>
  </si>
  <si>
    <t>08B.862</t>
  </si>
  <si>
    <t>08B.863</t>
  </si>
  <si>
    <t>08B.864</t>
  </si>
  <si>
    <t>08B.865</t>
  </si>
  <si>
    <t>08B.866</t>
  </si>
  <si>
    <t>08B.867</t>
  </si>
  <si>
    <t>08B.868</t>
  </si>
  <si>
    <t>08B.869</t>
  </si>
  <si>
    <t>08B.870</t>
  </si>
  <si>
    <t>08B.871</t>
  </si>
  <si>
    <t>08B.872</t>
  </si>
  <si>
    <t>08B.873</t>
  </si>
  <si>
    <t>08B.875</t>
  </si>
  <si>
    <t>08B.876</t>
  </si>
  <si>
    <t>08B.877</t>
  </si>
  <si>
    <t>08B.878</t>
  </si>
  <si>
    <t>08B.879</t>
  </si>
  <si>
    <t>08B.880</t>
  </si>
  <si>
    <t>08B.881</t>
  </si>
  <si>
    <t>08B.882</t>
  </si>
  <si>
    <t>08B.883</t>
  </si>
  <si>
    <t>08B.884</t>
  </si>
  <si>
    <t>08B.885</t>
  </si>
  <si>
    <t>08B.886</t>
  </si>
  <si>
    <t>08B.887</t>
  </si>
  <si>
    <t>08B.888</t>
  </si>
  <si>
    <t>08B.889</t>
  </si>
  <si>
    <t>SUMINISTRO E INSTALACIÓN BREAKER TOTALIZADOR 3X40A</t>
  </si>
  <si>
    <t>SUMINISTRO E INSTALACIÓN DE ACOMETIDA A TR EN CABLE DE COBRE HFFRLS 3#8(F)+1#8(N)+1#8(T), POR BANDEJA EXISTENTE</t>
  </si>
  <si>
    <t>SUMINISTRO E INSTALACIÓN TABLERO TRIFÁSICO DE 24 CTOS. CON ESPACIO PARA TOTALIZADOR (TN)</t>
  </si>
  <si>
    <t>SUMINISTRO E INSTALACIÓN BREAKER ENCHUFABLE 1X20 A</t>
  </si>
  <si>
    <t>SUMINISTRO E INSTALACIÓN BREAKER ENCHUFABLE 2X20A</t>
  </si>
  <si>
    <t>SUMINISTRO E INSTALACIÓN SALIDA ALUMBRADO CON TUBERÍA PVC SCH40 Y CABLE #12 HFFRLS</t>
  </si>
  <si>
    <t>SUMINISTRO E INSTALACIÓN SALIDA CON SENSOR DE MOVIMIENTO DE TECHO PARA ALUMBRADO CON TUBERÍA SCH40 Y CABLE #12 HFFRLS</t>
  </si>
  <si>
    <t>SUMINISTRO E INSTALACIÓN SALIDA INTERRUPTOR SENCILLO CON TUBERÍA PVC SCH40 Y CABLE #12 HFFRLS</t>
  </si>
  <si>
    <t>SUMINISTRO E INSTALACIÓN SALIDA INTERRUPTOR SENCILLO CON CABLE #12 LIBRE DE HALÓGENOS Y TUBERÍA PVC 1/2"</t>
  </si>
  <si>
    <t>SUMINISTRO E INSTALACIÓN SALIDA INTERRUPTOR DOBLE CON TUBERÍA PVC SCH40 Y CABLE #12 HFFRLS</t>
  </si>
  <si>
    <t>SUMINISTRO E INSTALACIÓN SALIDA INTERRUPTOR DOBLE CON CABLE #12 LIBRE DE HALÓGENOS Y TUBERÍA PVC 1/2"</t>
  </si>
  <si>
    <t>SUMINISTRO E INSTALACIÓN SALIDA INTERRUPTOR TRIPLE CON TUBERÍA PVC SCH40 Y CABLE #12 HFFRLS</t>
  </si>
  <si>
    <t>SUMINISTRO E INSTALACIÓN SALIDA INTERRUPTOR CONMUTABLE SENCILLO, CON CABLE #12 LIBRE DE HALÓGENOS Y TUBERÍA PVC 1/2"</t>
  </si>
  <si>
    <t>SUMINISTRO E INSTALACIÓN SALIDA INTERRUPTOR CONMUTABLE DOBLE, CON CABLE #12 LIBRE DE HALÓGENOS Y TUBERÍA PVC 1/2" SCH40</t>
  </si>
  <si>
    <t>SUMINISTRO E INSTALACIÓN SALIDA INTERRUPTOR CONMUTABLE DOBLE, CON CABLE #12 LIBRE DE HALÓGENOS Y TUBERÍA PVC 1/2"</t>
  </si>
  <si>
    <t>SUMINISTRO E INSTALACIÓN SALIDA INTERRUPTOR CONMUTABLE TRIPLE, CON CABLE #12 LIBRE DE HALÓGENOS Y TUBERÍA PVC 1/2"</t>
  </si>
  <si>
    <t>SUMINISTRO E INSTALACIÓN SALIDA TOMACORRIENTE DOBLE CON CABLE #12 LIBRE DE HALÓGENOS Y TUBERÍA PVC 1/2"</t>
  </si>
  <si>
    <t>SUMINISTRO E INSTALACIÓN SALIDA TOMACORRIENTE DOBLE TIPO GFCI CON CABLE #12 LIBRE DE HALÓGENOS Y TUBERÍA PVC 1/2"</t>
  </si>
  <si>
    <t>SUMINISTRO E INSTALACIÓN SALIDA TOMACORRIENTE 220V PARA AA CON CABLE #12 LIBRE DE HALÓGENOS Y TUBERÍA PVC 1/2" SCH40</t>
  </si>
  <si>
    <t>SUMINISTRO E INSTALACIÓN SALIDA TOMACORRIENTE DOBLE TIPO CHASIS AISLADO, CON CABLE #12 Y TUBERÍA PVC 1/2"</t>
  </si>
  <si>
    <t>ACOMETIDAS A CTOS DE ILUMINACIÓN Y TOMACORRIENTES CON CABLE 3#12 LIBRE DE HALÓGENOS</t>
  </si>
  <si>
    <t>SUMINISTRO E INSTALACIÓN SALIDA SONIDO CON TUBERÍA PVC SCH40 1/2" (SIN CABLEAR)</t>
  </si>
  <si>
    <t xml:space="preserve">SUMINISTRO E INSTALACIÓN PANEL LED REDONDO 12W DE INCRUSTAR, 4000K, TIPO P24628 Ó SIMILAR </t>
  </si>
  <si>
    <t xml:space="preserve">SUMINISTRO E INSTALACIÓN PANEL LED REDONDO 35W DE INCRUSTAR, 4000K, TIPO P40094 Ó SIMILAR </t>
  </si>
  <si>
    <t>SUMINISTRO E INSTALACIÓN APLIQUE LED DECORATIVO 12W, 4000K, TIPO AP3 Ó SIMILAR</t>
  </si>
  <si>
    <t>SUMINISTRO E INSTALACIÓN PANEL LED 60X60 CMS, 40W DE INCRUSTAR, 4000K, TIPO P27930 Ó SIMILAR</t>
  </si>
  <si>
    <t>SUMINISTRO E INSTALACIÓN PANEL LED RECTANGULAR 40W DE INCRUSTAR, 4000K, TIPO P27916 Ó SIMILAR</t>
  </si>
  <si>
    <t>SUMINISTRO E INSTALACIÓN LÁMPARA DE EMERGENCIA TIPO DOWNLIGHT 4.5W 6K</t>
  </si>
  <si>
    <t>SUMINISTRO E INSTALACIÓN AVISO DE SALIDA LUMINOSO</t>
  </si>
  <si>
    <t>SUMINISTRO E INSTALACIÓN CINTA LED TIPO INTERIOR, 3000K, TIPO STR800 Ó SIMILAR. INCLUYE PERFIL DE ALUMINIO DE INCRUSTAR 16.7X6.5 MM, CON DIFUSOR EN POLICARBONATO, TIPO ECO1707-17 Ó SIMILAR</t>
  </si>
  <si>
    <t>SUMINISTRO E INSTALACIÓN CANALETA PLÁSTICA 100X45 MM CON DIVISOR</t>
  </si>
  <si>
    <t>SUMINISTRO E INSTALACIÓN TUBERÍA PVC SCH40 1/2"</t>
  </si>
  <si>
    <t>SUMINISTRO E INSTALACIÓN TUBERÍA PVC SCH40 3/4"</t>
  </si>
  <si>
    <t>SUMINISTRO E INSTALACIÓN TUBERÍA PVC SCH40 1"</t>
  </si>
  <si>
    <t>SUMINISTRO E INSTALACIÓN TUBERÍA PVC SCH40 1 1/2"</t>
  </si>
  <si>
    <t>SUMINISTRO E INSTALACIÓN TUBERÍA PVC SCH40 2"</t>
  </si>
  <si>
    <t>SUMINISTRO E INSTALACIÓN CABLE UTP CAT. 6A 4P</t>
  </si>
  <si>
    <t>SUMINISTRO E INSTALACIÓN TOMA RJ45 DOBLE CAT. 6A</t>
  </si>
  <si>
    <t>SUMINISTRO E INSTALACIÓN TOMA RJ45 SENCILLO CAT. 6A</t>
  </si>
  <si>
    <t>SUMINISTRO E INSTALACIÓN HERRAJE ANGULADO 48 PTOS</t>
  </si>
  <si>
    <t>SUMINISTRO E INSTALACIÓN HERRAJE ANGULADO 24 PTOS</t>
  </si>
  <si>
    <t>SUMINISTRO E INSTALACIÓN JACK RJ45 CAT. 6A (EN RACK)</t>
  </si>
  <si>
    <t>SUMINISTRO E INSTALACIÓN PATCH CORD RJ45 30 CM CAT. 6A</t>
  </si>
  <si>
    <t>SUMINISTRO E INSTALACIÓN ORGANIZADOR HORIZONTAL 2RU</t>
  </si>
  <si>
    <t>013.066</t>
  </si>
  <si>
    <t>SUMINISTRO, TRANSPORTE E INSTALACION DE GRIFERIA Y SIFON PARA LAVAPLATOS SENCILLO TIPO GRIVAL O SIMILAR (INCLUYE ACOPLES, LLAVE DE PASO, REJILLA Y DEMAS ELEMENTOS NECESARIOS PARA SU CORRECTA INSTALACIÓN</t>
  </si>
  <si>
    <t>GRIFERÍA LAVAPLATOS SENCILLA BALTA INCLUYE ACOPLES Y DEMAS ELEMENTOS NECESARIOS PARA SU CORRECTA INSTALACION</t>
  </si>
  <si>
    <t>SIFON PARA LAVAPLATOS TIPO GRIVAL O SIMILAR INCLUYE ACOPLES, DESAGUE, REJILLA Y DEMÁS ACCESORIOS PARA SU CORRECTA INSTALACIÓN</t>
  </si>
  <si>
    <t xml:space="preserve">LLAVE DE REGULACIÓN TIPO GRIVAL </t>
  </si>
  <si>
    <t>033.162</t>
  </si>
  <si>
    <t>SUMINISTRO, TRANSPORTE E INSTALACION PUERTA DUCHA ACRILICO (INCLUYE MARCO EN ALUMINIO ANODIZADO, PASADOR Y TOALLERO) A TODO COSTO INCLUYE TODOS LOS ACCESORIOS PARA SU CORRECTO MONTAJE</t>
  </si>
  <si>
    <t>DIVISION DE DUCHA EN ALUMINIO Y ACRILICO (INCLUYE TOALLERO Y PASADOR)</t>
  </si>
  <si>
    <t>032.406</t>
  </si>
  <si>
    <t>DESMONTE E INSTALACION DE DIVISION EXISTENTE PARA DUCHA EN ACRILICO Y ALUMINIO, INCLUYE SILICONA Y DEMAS ELEMENTOS PARA SU CORRECTO MONTAJE</t>
  </si>
  <si>
    <t>028.099</t>
  </si>
  <si>
    <t>DESMONTE DE CONTRAPESOS EXISTENTES EN LA EDIFICACIÓN PARA LA CONSTRUCCION DEL CUARTO DE BOMBAS Y TANQUE DE ALMACENAMIENTO DE LA RED CONTRA INCENDIOS</t>
  </si>
  <si>
    <t>DESMONTE Y RETIRO DE CONTRAPESOS EXISTENTES EN EDIFICACIÓN</t>
  </si>
  <si>
    <t>Global</t>
  </si>
  <si>
    <t>032.407</t>
  </si>
  <si>
    <t>032.408</t>
  </si>
  <si>
    <t>032.409</t>
  </si>
  <si>
    <t>032.410</t>
  </si>
  <si>
    <t>032.411</t>
  </si>
  <si>
    <t xml:space="preserve">COCINA DE 1.5 M ANCHO 0,60M, CON ESTUFA; INCLUYE: MUEBLE SUPERIOR, MUEBLE INFERIOR, MESON CON LAVAPLATOS. </t>
  </si>
  <si>
    <t xml:space="preserve">COCINA DE 1.8 M ANCHO 0,60M, CON ESTUFA ; INCLUYE: MUEBLE SUPERIOR, MUEBLE INFERIOR, MESON CON LAVAPLATOS. </t>
  </si>
  <si>
    <t xml:space="preserve">VENTANA EN LÁMINA METÁLICA DOBLADA, CALIBRE 22, CORREDIZA, MANIJA Y PÓRTA CANDADO, PINTADA CON ANTICORROSIVO A 3 MANOS, CON VIDRIO TRSLUCIDO 4MM SOPORTADA EN CONCRETO DE 3000 PSI </t>
  </si>
  <si>
    <t>PUERTA Y MARCO EN LÁMINA METÁLICA DOBLADA CALIBRE 22 CON CHAPA TIPO VERA O SIMILAR, PINTADA CON ANTICORROSIVO A 3 MANOS</t>
  </si>
  <si>
    <t>SUMINISTRO, TRANSPORTE E INSTALACIÓN DE VENTANA EN LAMINA METÁLICA  CALIBRE 22  DOBLADA, CORREDIZA, CON MANIJA Y PORTA CANDADO, PINTADA CON ANTICORROSIVO A 3MANOS, VIDRIO TRNASLUCIDO 4MM, SOPORTADA EN CONCRETO DE 3000 PSI.  PARA MEJORAMIENTO DE VIVIENDA.</t>
  </si>
  <si>
    <t xml:space="preserve">SUMINISTRO, TRANSPORTE E INSTALACION DE COCINA DE 1.5 M ANCHO 0,60M, SIN ESTUFA,TIPO SOCODA O SIMILAR INCLUYE: MUEBLE SUPERIOR, MUEBLE INFERIOR, MESON CON LAVAPLATOS.  </t>
  </si>
  <si>
    <t>SUMINISTRO, TRANSPORTE E INSTALACION DE COCINA DE 1.8 M DE LONGITUD,  ANCHO 0,60M, CON ESTUFA; TIPO SOCODA O SIMILAR  INCLUYE: MUEBLE INFERIOR CON 2 PUERTAS Y 3 CAJONES , MUEBLE SUPERIOR CON LOCERO Y 2 PUERTAS, MESON CON LAVAPLATOS. FABRICADO EN MDF 15MM CANTOS TERMO SELLADOS PARA PROTEGER DE LA HUMEDAD</t>
  </si>
  <si>
    <t xml:space="preserve">SUMINISTRO, TRANSPORTE E INSTALACION DE COCINA DE 1.5 M ANCHO 0,60M, CON ESTUFA,TIPO SOCODA O SIMILAR INCLUYE: MUEBLE SUPERIOR, MUEBLE INFERIOR, MESON CON LAVAPLATOS.  </t>
  </si>
  <si>
    <t>007.233</t>
  </si>
  <si>
    <t>SELLADO DE PUNTOS SANITARIOS</t>
  </si>
  <si>
    <t>TAPÓN DE PRUEBA HASTA 4"</t>
  </si>
  <si>
    <t>PORCELANATO PARA PISO ESTILO NEUTRO NOVU-B 60*60 BLANCO</t>
  </si>
  <si>
    <t>PISO PETRA TORTORA CD 60X60CM</t>
  </si>
  <si>
    <t>PORCELANATO ESTILO NEUTRO NOVU 80*160</t>
  </si>
  <si>
    <t>LAVAMANOS SOBREPONER BARU 45X32 CMS VESSEL INKORPORAR O SIMILAR.</t>
  </si>
  <si>
    <t>GRIFERÍA DUCHA MEZCLADOR BACCI CUADRADA CROMO PFISTER O SIMILAR. (INCLUYE UNIVERSAL Y REGADERA)</t>
  </si>
  <si>
    <t xml:space="preserve">SUMINISTRO E INSTALACIÓN DE DIVISIÓN DE BAÑO CON VIDRIO DE SEGURIDAD TEMPLADO INCOLORO DE 8 MM CON ESTRUCTURA Y RIEL EN ALUMINIO ENCAUCHETADO Y CON TODOS LOS ELEMENTOS DE FIJACION </t>
  </si>
  <si>
    <t>SUMINISTRO, TRANSPORTE E INSTALACION DE ESPEJO 5MM CON MEDIDAS DE 1,80 X 0,60 INCLUYE MARCO EN MADECOR DE 15MM TIPO PIZANO CON UN ANCHO DE 0,08M</t>
  </si>
  <si>
    <t>007.234</t>
  </si>
  <si>
    <t>SELLADO DE PUNTOS HIDRAULICOS</t>
  </si>
  <si>
    <t>012.097</t>
  </si>
  <si>
    <t>SUMINISTRO, TRANSPORTE E INSTALACION PORCELANATO PARA PISO ESTILO NEUTRO NOVU-B 60*60 BLANCO  (INCLUYE BOQUILLA.)</t>
  </si>
  <si>
    <t>VARILLA CUADRADA DE 1/2"</t>
  </si>
  <si>
    <t>012.098</t>
  </si>
  <si>
    <t xml:space="preserve">SUMINISTRO, TRANSPORTE E INSTALACION ENCHAPE PISO BAÑO Petra Tortora 60x60cm Tipo CORONA o SIMILAR. Color Café/Marrón. (Incluye mortero de nivelación, boquilla y pegante) </t>
  </si>
  <si>
    <t>012.099</t>
  </si>
  <si>
    <t>SUMINISTRO, TRANSPORTE E INSTALACION GUARDAESCOBA  Porcelanato Estilo Neutro Novu 80x160 Tipo Decorceramica o SIMILAR. Color Perla (INCLUYE BOQUILLA). INCLUYE MORTERO DE PEGA Y/O NIVELACIÓN</t>
  </si>
  <si>
    <t>015.031</t>
  </si>
  <si>
    <t>SUMINISTRO, TRANSPORTE E INSTALACION LAVAMANOS DE SOBREPONER RECTANGULAR, CERAMICO BLANCO CON ACCESORIOS (INCLUYE CONJUNTO GRIFERIA  DESAGÜE AUTOMATICO, SIFÓN BOTELLA, ACOPLE).</t>
  </si>
  <si>
    <t>015.032</t>
  </si>
  <si>
    <t>SUMINISTRO, TRANSPORTE E INSTALACION GRIFERIA DUCHA MEZCLADORA DE 8" METALICA ACABADO COLOR CROMADO CON REGADEROA CUADRADA DE 21,5 CM. (INCLUYE REGADERA E INSTALACIÓN).</t>
  </si>
  <si>
    <t>016.043</t>
  </si>
  <si>
    <t xml:space="preserve">MANTENIMIENTO DE PISO EN MADERA INCLUYE RESANES Y LACADO DE PISO </t>
  </si>
  <si>
    <t>MANTENIMIENTO Y RESTAURACION DE ANTEPECHOS Y DINTEL SUPERIOR EN MADERA</t>
  </si>
  <si>
    <t>SUMINISTRO, TRANSPORTE E INSTALACIÓN DE MADERA PARA ANTEPECHO INCLUYE DINTEL SUPERIOR EN MADERA</t>
  </si>
  <si>
    <t>016.044</t>
  </si>
  <si>
    <t>016.045</t>
  </si>
  <si>
    <t>MANTENIMIENTO Y RESTAURACION DE ANTEPECHOS Y DINTEL SUPERIOR EN MADERA PARA VENTANAS</t>
  </si>
  <si>
    <t>SUMINISTRO, TRANSPORTE E INSTALACIÓN DE MADERA PARA ANTEPECHO INCLUYE DINTEL SUPERIOR EN MADERA PARA VENTANAS</t>
  </si>
  <si>
    <t>017.148</t>
  </si>
  <si>
    <t>028.100</t>
  </si>
  <si>
    <t>028.101</t>
  </si>
  <si>
    <t>DESMONTE PISOS FLOTANTE</t>
  </si>
  <si>
    <t xml:space="preserve">DESMONTE DE MUEBLE CLOSET </t>
  </si>
  <si>
    <t>DESMONTE DE VENTANAS TODO TAMAÑO METÁLICAS - MADERA, INCLUIDO VIDRIO Y REJAS. (INCLUYE CARGUE Y RETIRO DE RESIDUOS DE CONSTRUCCIÓN A SITIOS AUTORIZADOS)</t>
  </si>
  <si>
    <t xml:space="preserve">DESMONTE Y REINSTALACIÓN DE EQUPOS DE DETECCIÓN DE HUMO </t>
  </si>
  <si>
    <t>028.102</t>
  </si>
  <si>
    <t>028.103</t>
  </si>
  <si>
    <t>028.104</t>
  </si>
  <si>
    <t>SUMINISTRO, TRANSPORTE E INSTALACION ACOMETIDA TELEFONICA EN TUBERIA CONDUIT DE 3/4"</t>
  </si>
  <si>
    <t>SUMINISTRO, TRANSPORTE E INSTALACION ACOMETIDA TELEFONICA EN TUBERIA CONDUIT DE 1/2"</t>
  </si>
  <si>
    <t>028.105</t>
  </si>
  <si>
    <t>DESMONTE DE DIVISIONES EN VIDRIO PISO TECHO O DE MEDIANA ALTURA CON PERFILERÍA METÁLICA O MADERA (INCLUYE RETIRO Y DISPOSICIÓN EN SITIO AUTORIZADO)</t>
  </si>
  <si>
    <t>DESMONTE DE REJILLA DE DISTRIBUCION DE AIRE</t>
  </si>
  <si>
    <t>028.106</t>
  </si>
  <si>
    <t>028.107</t>
  </si>
  <si>
    <t>028.108</t>
  </si>
  <si>
    <t>DESMONTE DE ACCESORIOS DE BAÑO</t>
  </si>
  <si>
    <t xml:space="preserve">DESMONTE MESON ACERO INOXIDABLE </t>
  </si>
  <si>
    <t>DESMONTE DE  MESON EN PIEDRA Y/O QUARTZONE</t>
  </si>
  <si>
    <t>028.109</t>
  </si>
  <si>
    <t>DESMONTE, MANTENIMIENTO Y REINSTALACIÓN DE PUERTAS EN MADERA</t>
  </si>
  <si>
    <t>08B.890</t>
  </si>
  <si>
    <t>08B.891</t>
  </si>
  <si>
    <t>08B.892</t>
  </si>
  <si>
    <t>08B.893</t>
  </si>
  <si>
    <t>08B.894</t>
  </si>
  <si>
    <t>08B.895</t>
  </si>
  <si>
    <t>08B.896</t>
  </si>
  <si>
    <t>08B.897</t>
  </si>
  <si>
    <t>08B.898</t>
  </si>
  <si>
    <t>08B.899</t>
  </si>
  <si>
    <t>08B.900</t>
  </si>
  <si>
    <t>SUMINISTRO E INSTALACIÓN DE ACOMETIDA A T2 EN CABLE DE COBRE HFFRLS 3#6(F)+1#6(N)+1#8(T), CON TUBERÍA EMT 1"</t>
  </si>
  <si>
    <t>SUMINISTRO E INSTALACIÓN SALIDA TOMACORRIENTE CON TUBERÍA PVC SCH40 Y CABLE #12 HFFRLS</t>
  </si>
  <si>
    <t>SUMINISTRO E INSTALACIÓN APLIQUE LED TIPO WALL PACK P24107-36</t>
  </si>
  <si>
    <t xml:space="preserve">SUMINISTRO E INSTALACIÓN DE 6 SPOT RIEL TIPO 60YS390MVN AVOIR TECNOLITE. INCLUYE RIEL DE 3M </t>
  </si>
  <si>
    <t>SUMINISTRO E INSTALACIÓN DE SALIDA DE AUDIO CON CONECTOR CANON HEMBRA NEUTRIK, TIPO CHASIS. INCLUYE TUBERÍA EMT 1"</t>
  </si>
  <si>
    <t>SUMINISTRO E INSTALACIÓN CABLE DE AUDIO XLR 2X14</t>
  </si>
  <si>
    <t>SUMINISTRO E INSTALACIÓN DE ACOMETIDA A TABLERO T3 EN CABLE DE COBRE HFFRLS 3#8(F)+1#8(N)+1#8(T), CON TUBERÍA EMT 1".</t>
  </si>
  <si>
    <t>SUMINISTRO E INSTALACIÓN SALIDA TELEFÓNICA CON TUBERÍA EMT 3/4" (SIN CABLEAR)</t>
  </si>
  <si>
    <t>SUMINISTRO E INSTALACIÓN LUMINARIA TIPO HIGH BAY FORTE LENS L06 610X400X100 COLGAR</t>
  </si>
  <si>
    <t>SUMINISTRO E INSTALACIÓN LUMINARIA TIPO ATENEA 2.5 LT OPTIX 60 LENS E18 1140X58X72 COLGAR</t>
  </si>
  <si>
    <t>016.046</t>
  </si>
  <si>
    <t>SUMINISTRO, TRANSPORTE E INSTALACION DE VESTIER DE DOS MODULOS A SABER: 
MODULO 1: MODULO DE ENTRE PAÑOS; PROFUNDIDAD 0,60M, LONGITUD 1,18M, MADECOR 15 MM TIPO PIZANO O SIMILAR. ACABADO: SEGÚN PINTA SELECCIONADA DE CARTA COLORES MADECOR. (INCLUYE UN CAJON PROFUNDIDAD 0,60M, LONGITUD 1,18M, ALTURA 0,8M, UBICADO A UNA ALTURA DE 0,90M, 4  ENTREPAÑOS PROFUNDIDAD 0,60M, LONGITUD 1,18M, EN LA PARTE SUPERIOR DEL CAJON, (SUMINISTRO DE HERRAJES, MANIJAS Y TODOS LOS ACCESORIOS NECESARIOS PARA GARANTIZAR UNA CORRECTA INSTALACIÓN).
MODULO 2: MODULO DE COLGAR, PROFUNDIDAD 0,60M, LONGITUD 1,18M, MADECOR 15 MM TIPO PIZANO O SIMILAR. ACABADO: SEGÚN PINTA SELECCIONADA DE CARTA COLORES MADECOR. (INCLUYE UN CAJON PROFUNDIDAD 0,60M, LONGITUD 1,18M, ALTURA 0,18M, UBICADO A UNA ALTURA DE 0,90M Y UNA BARRA PARA GANCHOS EN LA PARTE SUPERIOR, (SUMINISTRO DE HERRAJES, MANIJAS Y TODOS LOS ACCESORIOS NECESARIOS PARA GARANTIZAR UNA CORRECTA INSTALACIÓN).</t>
  </si>
  <si>
    <t xml:space="preserve">VESTIER EN MADERA MELAMINICA DE 15MM DE DOS MODULOS:MODULO 1 ENTREPAÑOS Y CAJÓN; MODULO 2 ESPACIO DE COLGAR </t>
  </si>
  <si>
    <t>019.045</t>
  </si>
  <si>
    <t>SUMINISTRO, TRANSPORTE E INSTALACION DE ESMALTE URETANO SERIE 36 DE SIKA O EQUIVALENTE PARA ESTRUCTURAS METÁLICAS. INCLUYE PREPARACIÓN DE SUPERFICIE, PUENTE DE ADHERENCIA Y LOS TRATAMIENTOS PREVIOS PARA SU CORRECTA APLICACIÓN Y FUNCIONAMIENTO. ESPESOR DE CAPA 3 MILS.</t>
  </si>
  <si>
    <t>ESMALTE POLIURETANO MEDIOS SOLIDOS PINTUCO O SIMILAR COMP A</t>
  </si>
  <si>
    <t>ESMALTE POLIURETANO MEDIOS SOLIDOS PINTUCO O SIMILAR COMP B</t>
  </si>
  <si>
    <t>030.004</t>
  </si>
  <si>
    <t>JORNAL OFICIAL</t>
  </si>
  <si>
    <t>029.087</t>
  </si>
  <si>
    <t>E157</t>
  </si>
  <si>
    <t>COMPRESOR + DOS MARTILLOS + DOS OPERARIOS (STAND BY 5HR x DIA)</t>
  </si>
  <si>
    <t xml:space="preserve">SUMINISTRO COMPRESOR 2 MARTILLOS + 2 OPERARIOS (INCLUYE ACPM Y TRANSPORTE) </t>
  </si>
  <si>
    <t>029.090</t>
  </si>
  <si>
    <t>SUMINISTRO Y TRANSPORTE RETROCARGADORA DE LLANTAS</t>
  </si>
  <si>
    <t>029.091</t>
  </si>
  <si>
    <t>SUMINISTRO DE ESTOPAS PARA EVACUACIÓN DE ESCOMBROS</t>
  </si>
  <si>
    <t>017.149</t>
  </si>
  <si>
    <t>INSTALACION DE MESON EN ACERO INOXIDABLE EXISTENTE ANCHO=0,60 M</t>
  </si>
  <si>
    <t>012.100</t>
  </si>
  <si>
    <t xml:space="preserve">SUMINISTRO, TRANSPORTE E INSTALACION BORDILLO BASE PARA INSTALACION DE DIVISION DE BAÑO  H = ENTRE 0,07 Y 0,10M Y A= ENTRE 0,9 Y 0,10M ENCHAPADO </t>
  </si>
  <si>
    <t>014.004</t>
  </si>
  <si>
    <t>08B.901</t>
  </si>
  <si>
    <t>SUMINISTRO E INSTALACIÓN DE ACOMETIDA ELÉCTRICA CON CONDUCTOR 3X#6 + 1X#6 (N) + 1X#10 (PE) THWN EN TUBERIA PVC DE 1”</t>
  </si>
  <si>
    <t>SUMINISTRO, TRANSPORTE E INSTALACION DE CABALLETE UPVC 2,0MM. (Incluye kit de fijación con arandela de neopreno)</t>
  </si>
  <si>
    <t>010.036</t>
  </si>
  <si>
    <t>CABALLETE UPVC 2,0MM 0,60X0,94m</t>
  </si>
  <si>
    <t>010.037</t>
  </si>
  <si>
    <t>SUMINISTRO, TRANSPORTE E INSTALACION TEJA CUBIERTA ARQUITECTONICA POLICARBONATO OPALIZADA PARA UPVC  5.9x1.13m o similar. (Incluye instalación, ganchos de fijación y el suministro de todos los accesorios requeridos para el correcto montaje.)</t>
  </si>
  <si>
    <t>029.084</t>
  </si>
  <si>
    <t>TEJA CUBIERTA ARQUITECTONICA POLICARBONATO OPALIZADA PARA UPVC  5.9x1.13m</t>
  </si>
  <si>
    <t>032.412</t>
  </si>
  <si>
    <t>PODA TÉCNICA Y TRATAMIENTO DE RAICES PARA ÁRBOLES DE ALTURA MAYOR O IGUAL A 15M, CON RAICES DE DIAMETRO MAYOR O IGUAL A 50CM. (INCLUYE EQUIPOS, TRANSPORTES, INSUMOS, MANO DE OBRA)</t>
  </si>
  <si>
    <t>I2873</t>
  </si>
  <si>
    <t>I2874</t>
  </si>
  <si>
    <t>I2875</t>
  </si>
  <si>
    <t>ACEITE, SELLANTE, CICATRIZANTE Y ENRAIZANTE PARA PODA TECNICA</t>
  </si>
  <si>
    <t>SERVICIO DE PODA TÉCNICA Y TRATAMIENTO DE RAICES, INCLUYE TRANSPORTE Y DISPOSICIÓN DE RESIDUOS</t>
  </si>
  <si>
    <t>006.060</t>
  </si>
  <si>
    <t>ACUSTIPLACA - LANA DE ROCA MINERAL 2"</t>
  </si>
  <si>
    <t>SUMINISTRO, TRANSPORTE E INSTALACIÓN DE AISLAMIENTO PARA MUROS Y CIELOS EN ACUSTIPLACA O SIMILAR (LANA MINERAL DE ROCA 2")</t>
  </si>
  <si>
    <t>011.015</t>
  </si>
  <si>
    <t>012.101</t>
  </si>
  <si>
    <t>ESPUMA BAJO PISO E=10mm</t>
  </si>
  <si>
    <t>I2876</t>
  </si>
  <si>
    <t>AISLANTE EN MEMBRANA DE POLIETILENO</t>
  </si>
  <si>
    <t>I2877</t>
  </si>
  <si>
    <t>CAPA COMPACTA PARA AISLAMIENTO ACUSTICO</t>
  </si>
  <si>
    <t>I2878</t>
  </si>
  <si>
    <t>ALFOMBRA MODULAR PARA PISOS ACÚSTICOS (50x50x6,5mm)</t>
  </si>
  <si>
    <t>SUMINISTRO, TRANSPORTE E INSTALACIÓN DE CIELO RASO ACUSTICO SEGÚN ESTUDIO Y DISEÑO</t>
  </si>
  <si>
    <t>I2879</t>
  </si>
  <si>
    <t>PERFILERIA GALVANIZADA PARA CIELO RASO ACUSTICO</t>
  </si>
  <si>
    <t>I2880</t>
  </si>
  <si>
    <t>PLACA DE YESO FONO ABSORBENTE PARA CIELO RASO</t>
  </si>
  <si>
    <t>032.413</t>
  </si>
  <si>
    <t>SUMINISTRO, TRANSPORTE E INSTALCIÓN DE PANELES PARA ACONDICIONAMIENTO ACUSTICO DE MUROS Y CIELOS</t>
  </si>
  <si>
    <t>SUMINISTRO, TRANSPORTE E INSTALACIÓN DE PISO CON AISLAMIENTO ACUSTICO SEGÚN ESTUDIO Y DISEÑO</t>
  </si>
  <si>
    <t>I2881</t>
  </si>
  <si>
    <t>PANELES PARA ACONDICIONAMIENTO ACUSTICO DE PAREDES Y CIELOS</t>
  </si>
  <si>
    <t>017.150</t>
  </si>
  <si>
    <t>017.151</t>
  </si>
  <si>
    <t>SUMINISTRO, TRANSPORTE E INSTALACIÓN DE VENTANAS CON AISLAMIENTO ACUSTICO PARA AUDITORIO Y/O ESTUDIO - 1,0 x 2,30</t>
  </si>
  <si>
    <t>SUMINISTRO, TRANSPORTE E INSTALACIÓN DE PUERTAS CON AISLAMIENTO ACUSTICO, CON VISOR EN VIDRIO. - INCLUYE MARCO, CERRADURA Y DEMAS ELEMENTOS PARA SU CORRECTA INSTALACIÓN Y FUNCIONAMIENTO - 1,0x2,30m</t>
  </si>
  <si>
    <t>I2882</t>
  </si>
  <si>
    <t>PUERTA METALICA INSONORIZACIÓN DE 1,0x2,30M</t>
  </si>
  <si>
    <t>I2883</t>
  </si>
  <si>
    <t>VENTANA ANTIRUIDO EN ALUMINIO Y VIDRIO</t>
  </si>
  <si>
    <t>007.235</t>
  </si>
  <si>
    <t>SUMINISTRO, TRANSPORTE E INSTALACION TUBERIA PVC-P RDE 21 3/4" AGUA FRIA ( RED DE SUMINISTRO DESCOLGADA) INCLUYE INSTALACIÓN Y ACCESORIOS.</t>
  </si>
  <si>
    <t>E158</t>
  </si>
  <si>
    <t>GENERADOR PORTATIL A GASOLINA (PLANTA)</t>
  </si>
  <si>
    <t>I2886</t>
  </si>
  <si>
    <t>LIMPIEZA CON CHORRO ABRASIVO A METAL</t>
  </si>
  <si>
    <t>I2887</t>
  </si>
  <si>
    <t>I2888</t>
  </si>
  <si>
    <t>I2889</t>
  </si>
  <si>
    <t>DISOLVENTE PARA TRATAMIENTOS DE ESTRUCTURAS METALICAS</t>
  </si>
  <si>
    <t>Cuñete</t>
  </si>
  <si>
    <t>I2890</t>
  </si>
  <si>
    <t>ANTICORROSIVO EPOXICO PRIMER BICOMPONENTE</t>
  </si>
  <si>
    <t>ESMALTE POLURETANO BICOMPONENTE (REL 4:1)</t>
  </si>
  <si>
    <t>ENSAYOS ESTRUCTURA METALICA</t>
  </si>
  <si>
    <t>E159</t>
  </si>
  <si>
    <t>EQUIPOS DE IZAJE</t>
  </si>
  <si>
    <t>028.110</t>
  </si>
  <si>
    <t>ALQUILER EQUIPO SOLDADURA TIG (INC. INSUMOS)</t>
  </si>
  <si>
    <t>028.111</t>
  </si>
  <si>
    <t>I2891</t>
  </si>
  <si>
    <t>DISPOSICION DE EQUIPOS ELECTRONICOS (PANTALLA ELECTRONICA)</t>
  </si>
  <si>
    <t>SUMINISTRO, TRANSPORTE E INSTALACION DE ESTRUCTURA METÁLICA EN PERFILES TUBULARES ACERO LAMINADOS EN FRIO ASTM A-500 GRADO C  (INCLUYE PERNOS, PLATINAS, TUERCAS, ARANDELAS, SOLDADURA, ANTICORROSIVO Y ESMALTE). PREPARACIÓN SUPERFICIE SSPC-SP 10 (SEMI BLANCO)  SANDBLASTING, Y/O CHORRO DE ARENA. APLICACIÓN DE  SISTEMA DE PROTECCIÓN (3 MIL BASE + 3 MILS POLIURETANO. 10 AÑOS DE CALIDAD. (INCLUYE ENSAYOS DE CALIDAD) - NOTA: TRABAJO EN GRAN ALTURA</t>
  </si>
  <si>
    <t>DESMONTE DE ESTRUCTURAS METALICAS EN ALTURA &gt;10M (INC. EQUIPOS DE IZAJE EN NEGATIVO, TRASIEGO HASTA VEHICULO DE RETIRO)</t>
  </si>
  <si>
    <t>DESMONTE Y DESCONEXIÓN DE PANTALLA ELECTRONICA - Área total de video : 38m2 (7,17m x 5,3m) - Módulos por pantalla: 49 - Dimensiones de cada módulo: 1024x768x115 mm. - INCLUYE LA DISPOSICIÓN FINAL COMO ELEMENTO ELECTRONICO. NOTA: TRABAJO A GRAN ALTURA</t>
  </si>
  <si>
    <t>032.414</t>
  </si>
  <si>
    <t>INCH</t>
  </si>
  <si>
    <t>SUMINISTRO, TRANSPORTE E INSTALACION ANCLAJE QUIMICO ASTM A490 RESISTENCIA A LA TRACCIÓN MINIMA 150 KSI,  CERTIFICADO,  DIAM 7/8" L=20 CM (INCLUYE PERFORACIÓN RESINA EPOXICA INYECTABLE DE ALTO DESEMPEÑO CON APROBACIONES PARA CONEXIONES DE GRANDES CARGAS - NO INCLUYE PERNO)</t>
  </si>
  <si>
    <t>I2892</t>
  </si>
  <si>
    <t>ANCLAJE CON EPOXI HIT-RE 500 X 500ML</t>
  </si>
  <si>
    <t>E160</t>
  </si>
  <si>
    <t>APLICADOR DOBLE PARA EPOXICOS DE ANCLAJE</t>
  </si>
  <si>
    <t>029.092</t>
  </si>
  <si>
    <t>DEMOLICIÓN DE BAJANTES EN CONCRETO</t>
  </si>
  <si>
    <t>032.415</t>
  </si>
  <si>
    <t>LIMPIEZA DE VIGA CANALES EN CONCRETO D&gt;=60CM</t>
  </si>
  <si>
    <t>08B.902</t>
  </si>
  <si>
    <t>SUMINISTRO, TRANSPORTE E INSTALACIÓN ALIMENTADOR RED AÉREA DE BAJA TENSIÓN EN CABLE DE ALUMINIO TRIPLEX 2X4+4. INCLUYE PERCHAS DE 1 PUESTO Y AISLADORES DE YO-YO</t>
  </si>
  <si>
    <t>I2893</t>
  </si>
  <si>
    <t>I2894</t>
  </si>
  <si>
    <t>I2895</t>
  </si>
  <si>
    <t>I2896</t>
  </si>
  <si>
    <t>I2897</t>
  </si>
  <si>
    <t>I2898</t>
  </si>
  <si>
    <t>I2899</t>
  </si>
  <si>
    <t>I2901</t>
  </si>
  <si>
    <t>I2902</t>
  </si>
  <si>
    <t>I2903</t>
  </si>
  <si>
    <t>I2904</t>
  </si>
  <si>
    <t>I2905</t>
  </si>
  <si>
    <t>I2906</t>
  </si>
  <si>
    <t>I2907</t>
  </si>
  <si>
    <t>I2908</t>
  </si>
  <si>
    <t>I2909</t>
  </si>
  <si>
    <t>CABLE ALUMINIO TRIPLEX 2X4+4</t>
  </si>
  <si>
    <t xml:space="preserve">AISLADORES DE CARRETE YO-YO </t>
  </si>
  <si>
    <t xml:space="preserve">HEBILLA BANDIT 5/8" </t>
  </si>
  <si>
    <t>CAPACETE IMC 1"</t>
  </si>
  <si>
    <t>CONECTOR DE TORNILLO DE PERFORACION DE CHAQUETA AISLADA PRINCIPAL 4 A 4-0-DERIVACION 4 A 4-0 CDP120</t>
  </si>
  <si>
    <t xml:space="preserve">MEDIDOR TRIFILAR </t>
  </si>
  <si>
    <t>PROYECTOR LED 100W TIPO SYLFLOOD P24104</t>
  </si>
  <si>
    <t>CRUCETA ANGULAR GALVANIZADA 1 1/2″ x 1/4″ x 1 m</t>
  </si>
  <si>
    <t>CABLE COBRE ANTIFRAUDE 2X8+8</t>
  </si>
  <si>
    <t>08B.903</t>
  </si>
  <si>
    <t>CINTA BANDIT 5/8"</t>
  </si>
  <si>
    <t>SUMINISTRO, TRANSPORTE E INSTALACIÓN DE BAJANTE EN POSTE CON TUBERÍA IMC 1". INCLUYE CAPACETE.</t>
  </si>
  <si>
    <t>08B.904</t>
  </si>
  <si>
    <t>08B.905</t>
  </si>
  <si>
    <t>08B.906</t>
  </si>
  <si>
    <t>SUMINISTRO E INSTALACIÓN DE CABLE DE COBRE ANTIFRAUDE 2X8+8 DESDE RED AÉREA HASTA MEDIDORES. INCLUYE CONECTORES TIPO PIERCING.</t>
  </si>
  <si>
    <t>SUMINISTRO, TRANSPORTE E INSTALACIÓN DE CONTADOR TRIFILAR CON CAJA HERMÉTICA. INCLUYE PUESTA A TIERRA Y BREAKER 2X40A.</t>
  </si>
  <si>
    <t>08B.907</t>
  </si>
  <si>
    <t>08B.908</t>
  </si>
  <si>
    <t>08B.909</t>
  </si>
  <si>
    <t>08B.910</t>
  </si>
  <si>
    <t>SUMINISTRO E INSTALACIÓN DE CANALIZACIÓN CON TUBERÍA PVC 2X1”</t>
  </si>
  <si>
    <t>SUMINISTRO, TRANSPORTE E INSTALACIÓN DE CÁMARA DE INSPECCIÓN ELÉCTRICA 40X40X60 CM E=15 EN CONCRETO DE 28 MPA (INCLUYE TAPA Y RELLENO EN GRAVILLA) - NORMA EPM</t>
  </si>
  <si>
    <t>SUMINISTRO, TRANSPORTE E INSTALACIÓN DE CÁMARA DE INSPECCIÓN ELÉCTRICA 60X60X60 CM E=15 EN CONCRETO DE 28 MPA (INCLUYE TAPA Y RELLENO EN GRAVILLA) - NORMA EPM</t>
  </si>
  <si>
    <t>08B.911</t>
  </si>
  <si>
    <t>08B.912</t>
  </si>
  <si>
    <t>08B.913</t>
  </si>
  <si>
    <t>08B.914</t>
  </si>
  <si>
    <t>08B.915</t>
  </si>
  <si>
    <t>08B.916</t>
  </si>
  <si>
    <t>SUMINISTRO, TRANSPORTE E INSTALACIÓN DE CANALIZACIÓN ELECTRICA CON TUBERÍA CONDUIT 2 x 3/4"</t>
  </si>
  <si>
    <t>SUMINISTRO E INSTALACIÓN DE PROYECTOR LED 100W, TIPO SYLFLOOD P24104 Ó SIMILAR (APROBADO POR INVAMA)</t>
  </si>
  <si>
    <t>26A.123</t>
  </si>
  <si>
    <t>SUMINISTRO, TRANSPORTE E INSTALACIÓN DE CRUCETA GALVANIZADA DE 1 M PARA SOPORTE PROYECTORES. INCLUYE HERRAJES DE FIJACIÓN.</t>
  </si>
  <si>
    <t>SUMINISTRO E INSTALACIÓN DE LUMINARIA LED ORNAMENTAL EXTERIOR 60W, TIPO KNPA Ó SIMILAR (APROBADA POR INVAMA). INCLUYE TUBO METÁLICO GALVANIZADO 3 M X 3" CON BASE RECTANGULAR DE FIJACIÓN EN EL EXTREMO INFERIOR. INCLUYE SUMINISTRO E INSTALACIÓN DE FOTOCELDA.</t>
  </si>
  <si>
    <t>26A.124</t>
  </si>
  <si>
    <t>26A.125</t>
  </si>
  <si>
    <t>26A.126</t>
  </si>
  <si>
    <t>26A.127</t>
  </si>
  <si>
    <t>LUMINARIA LED PARA PARQUES 60W KNPA</t>
  </si>
  <si>
    <t>SUMINISTRO, TRANSPORTE E INSTALACIÓN DE ACOMETIDA A TABLERO CON CABLE 2#8+1#8+1#8 THHN, TUBERÍA PVC 1”</t>
  </si>
  <si>
    <t>SUMINISTRO, TRANSPORTE E INSTALACIÓN DE SALIDA ALUMBRADO CON TUBERÍA PVC 1/2" SCH40 Y CABLE #14 LIBRE DE HALÓGENOS (HASTA 6,0M DE LONG)</t>
  </si>
  <si>
    <t>CABLE DE COBRE AISLADO No 14 AWG HFFR</t>
  </si>
  <si>
    <t>SUMINISTRO, TRANSPORTE E INSTALACIÓN DE BREAKER ENCHUFABLE 2X40A</t>
  </si>
  <si>
    <t>BREAKER ENCHUFABLE 2x40AMP - 6 A 10 KA</t>
  </si>
  <si>
    <t>SALIDA CON SENSOR DE MOVIMIENTO PARA ILUMINACIÓN, INCLUYE TUBERÍA PVC 1/2" SCH40 Y CABLE #14 LIBRE DE HALÓGENOS.</t>
  </si>
  <si>
    <t>SALIDA TOMACORRIENTE TIPO CHASIS AISLADO CON TUBERÍA PVC 1/2" Y CABLE #12 LIBRE DE HALÓGENOS</t>
  </si>
  <si>
    <t>TERMINAL CONDUIT PVC 1/2"</t>
  </si>
  <si>
    <t>TOMA PARA CHASIS CON POLO A TIERRA</t>
  </si>
  <si>
    <t>SUMINISTRO, TRANSPORTE E INSTALACION DE ACOMETIDAS PARCIALES CON CABLE 3#14 LIBRE DE HALÓGENOS</t>
  </si>
  <si>
    <t>08B.917</t>
  </si>
  <si>
    <t>SUMINISTRO, TRANSPORTE E INSTALACION DE ACOMETIDAS PARCIALES CON CABLE 3#12 LIBRE DE HALÓGENOS</t>
  </si>
  <si>
    <t>08B.918</t>
  </si>
  <si>
    <t>SUMINISTRO, TRANSPORTE E INSTALACIÓN DE UPS BIFÁSICA 2 KVA ON LINE, TIPO AMERICAN POWER Ó SIMILAR</t>
  </si>
  <si>
    <t>UPS POWEST TITAN 2KVA ON LINE, BIFASICA, DOBLE CONVERSION CON TRANSFORMADOR DE ASILAMIENTO</t>
  </si>
  <si>
    <t>08B.919</t>
  </si>
  <si>
    <t>SUMINISTRO, TRANSPORTE E INSTALACIÓN DE RACK DATOS DE SOBREPONER 28X38X38</t>
  </si>
  <si>
    <t>I2910</t>
  </si>
  <si>
    <t>GABINETE RACK  28x38x38</t>
  </si>
  <si>
    <t>PATCH PANEL CAT 6A DE 24 PUERTOS DE PLÁSTICO</t>
  </si>
  <si>
    <t>I2911</t>
  </si>
  <si>
    <t>I2912</t>
  </si>
  <si>
    <t>I2913</t>
  </si>
  <si>
    <t>I2914</t>
  </si>
  <si>
    <t>08B.920</t>
  </si>
  <si>
    <t>SUMINISTRO, TRANSPORTE E INSTALACION ADMINISTRACION CABLEADO PATCH PANEL EQUIPADO 24 PTOS CAT.  -  CAT 6A</t>
  </si>
  <si>
    <t>PATCH CORD RJ45 CAT. 6A 3' - 1m</t>
  </si>
  <si>
    <t>PATCH CORD RJ45 CAT. 6A 5' - 1,5m</t>
  </si>
  <si>
    <t>08B.921</t>
  </si>
  <si>
    <t>08B.922</t>
  </si>
  <si>
    <t>08B.923</t>
  </si>
  <si>
    <t>08B.924</t>
  </si>
  <si>
    <t>08B.925</t>
  </si>
  <si>
    <t>08B.926</t>
  </si>
  <si>
    <t>08B.927</t>
  </si>
  <si>
    <t>08B.928</t>
  </si>
  <si>
    <t>I2924</t>
  </si>
  <si>
    <t>I2925</t>
  </si>
  <si>
    <t>I2926</t>
  </si>
  <si>
    <t>SUMINISTRO, TRANSPORTE E INSTALACIÓN PATCH CORD 3' (1M) CAT. 6A</t>
  </si>
  <si>
    <t>SUMINISTRO, TRANSPORTE E INSTALACIÓN PATCH  CORD 5' (1,5M) CAT 6A</t>
  </si>
  <si>
    <t>RIEL CHANNEL 4x2 3MTS TROQUELADO</t>
  </si>
  <si>
    <t>UNIÓN RÁPIDA EDRN EZ</t>
  </si>
  <si>
    <t>CONECTOR DE PUESTA A TIERRA (32mm)</t>
  </si>
  <si>
    <t>SOPORTES CABLE TIERRA</t>
  </si>
  <si>
    <t>I2927</t>
  </si>
  <si>
    <t>I2928</t>
  </si>
  <si>
    <t>I2929</t>
  </si>
  <si>
    <t>I2930</t>
  </si>
  <si>
    <t>I2931</t>
  </si>
  <si>
    <t>I2932</t>
  </si>
  <si>
    <t>I2933</t>
  </si>
  <si>
    <t>I2934</t>
  </si>
  <si>
    <t>I2935</t>
  </si>
  <si>
    <t>I2936</t>
  </si>
  <si>
    <t>I2937</t>
  </si>
  <si>
    <t>I2938</t>
  </si>
  <si>
    <t>I2939</t>
  </si>
  <si>
    <t>SUMINISTRO, TRANSPORTE E INSTALACION DE BREAKER INDUSTRIAL AJUSTABLE 3x350-500A, 70 kA</t>
  </si>
  <si>
    <t>SUMINISTRO E INSTALACION DE TABLERO DE FABRICACIÓN ESPECIAL DOBLE FONDO IP66 3F5H, CON PUERTA Y ESPACIO PARA TOTALIZADOR, BARRAJE PARA 200A BARRA NEUTRO Y BARRA TIERRA  CALIDAD LEGRAND, SIEMENS, SQARED O SUPERIOR DE MARCA RECONOCIDA Y HOMOLOGADA POR EL CIDET.</t>
  </si>
  <si>
    <t>SUMINISTRO, TRANSPORTE E INSTALACION DE BREAKER INDUSTRIAL 3x160A</t>
  </si>
  <si>
    <t>08B.929</t>
  </si>
  <si>
    <t>08B.930</t>
  </si>
  <si>
    <t>08B.931</t>
  </si>
  <si>
    <t xml:space="preserve">SUMINISTRO, TRANSPORTE E INSTALACION SALIDA TOMACORRIENTE REGULADA DOBLE PT  EN TUBERIA CONDUIT EMT 3/4", ALAMBRE NO 12 AWG </t>
  </si>
  <si>
    <t>SUMINISTRO, TRANSPORTE E INSTALACION FIBRA ÓPTICA SINGLE MODE</t>
  </si>
  <si>
    <t>SUMINISTRO, TRANSPORTE E INSTALACION DE SISTEMA DE MALLA DE PUESTA A TIERRA COMPUESTO POR TRES VARILAS DE COBRE DE 5/8" x 2,40M</t>
  </si>
  <si>
    <t>BREAKER INDUSTRIAL 3x350-500A, 70 kA. INCLUYE ACCESORIOS PARA SU FIJACIÓN</t>
  </si>
  <si>
    <t>TABLERO DE FABRICACIÓN ESPECIAL DOBLE FONDO IP66, 3F5H, CON PUERTA Y ESPACIO PARA TOTALIZADOR, BARRAJE , BARRA NEUTRO Y BARRA TIERRA  CALIDAD LEGRAND, SIEMENS, SQARED O SUPERIOR DE MARCA RECONOCIDA Y HOMOLOGADA POR EL CIDET</t>
  </si>
  <si>
    <t>BREAKER INDUSTRIAL 3x160A, 50 kA. INCLUYE ACCESORIOS PARA SU FIJACIÓN</t>
  </si>
  <si>
    <t>CAJA METALICA 12x12 NARANJA CON TAPA TROQUELADA</t>
  </si>
  <si>
    <t>TOMACORRIENTE TIPO  REGULADO COLOR NARANJA</t>
  </si>
  <si>
    <t>SUMINISTRO DE FIBRA ÓPTICA SINGLE MODE 6 HILOS 9/125</t>
  </si>
  <si>
    <t>CABLE 2/0 AWG DESNUDO, CU</t>
  </si>
  <si>
    <t>CONECTOR TORNILLO PARTIDO DE Cu, CALIBRE 2/0</t>
  </si>
  <si>
    <t>SUMINISTRO, TRANSPORTE E INSTALACION CABLE Cu DESNUDO 2/0 PARA SISTEMA DE MALLA A TIERRA (L=30m)</t>
  </si>
  <si>
    <t>032.416</t>
  </si>
  <si>
    <t>SUMINISTRO, TRANSPORTE E INSTALACIÓN DE CINTA ELÁSTICA BLANCA A=4CM PARA DEMARCACIÓN DE CANCHAS DE FUTBOL</t>
  </si>
  <si>
    <t>CINTA ELÁSTICA BLANCA A=4CM PARA DEMARCACIÓN DE CANCHAS x 40M</t>
  </si>
  <si>
    <t>VARILLA GRAFILADA DE 4MM X 6M</t>
  </si>
  <si>
    <t>CABLE DE COBRE #4 THWN AWG</t>
  </si>
  <si>
    <t>I2940</t>
  </si>
  <si>
    <t>I2941</t>
  </si>
  <si>
    <t>I2942</t>
  </si>
  <si>
    <t>I2943</t>
  </si>
  <si>
    <t>I2944</t>
  </si>
  <si>
    <t>I2945</t>
  </si>
  <si>
    <t>I2946</t>
  </si>
  <si>
    <t>I2947</t>
  </si>
  <si>
    <t>I2948</t>
  </si>
  <si>
    <t>I2949</t>
  </si>
  <si>
    <t>I2950</t>
  </si>
  <si>
    <t>I2951</t>
  </si>
  <si>
    <t>I2952</t>
  </si>
  <si>
    <t>I2953</t>
  </si>
  <si>
    <t>I2954</t>
  </si>
  <si>
    <t>I2955</t>
  </si>
  <si>
    <t>I2956</t>
  </si>
  <si>
    <t>I2957</t>
  </si>
  <si>
    <t>CRUCETA METÁLICA 1500 mm 3x3x14</t>
  </si>
  <si>
    <t>ESLABÓN EN U 5/8" FORJADO GALVANIZADO</t>
  </si>
  <si>
    <t>GRAPA DE RETENCIÓN ALUMINIO TIPO PISTOLA 4 AWG A 2/0 AWG</t>
  </si>
  <si>
    <t>TUERCA DE OJO ALARGADA 5/8"</t>
  </si>
  <si>
    <t>TORNILLO DE MAQUINA CABEZA HEXAGONAL ACERO GALVANIZADO 5/8" x 1_1/2"</t>
  </si>
  <si>
    <t>ESPÁRRAGO 5/8" x 12"</t>
  </si>
  <si>
    <t>DIAGONAL METÁLICA EN V 1_1/2"x1_1/2"x3/16" DE 42"</t>
  </si>
  <si>
    <t>AISLADOR SUSPENSIÓN POLIMÉRICO 15kV ANSI C29.13 CLASE DS-15 CLEVIS-LENGÜETA</t>
  </si>
  <si>
    <t>GUARDACABO ACERO GALVANIZADO 3/4"</t>
  </si>
  <si>
    <t>GRAPA PREFORMADA ALEACIÓN DE ALUMINIO 2AWG A 312.8 KCMIL 15kV CABLE CUBIERTO</t>
  </si>
  <si>
    <t>TABLERO ELÉCTRICO DE 0,70Mx0.60Mx0.25M TIPO INTEMPERIE PARA ALOJAR EQUIPOS DE CONTROL</t>
  </si>
  <si>
    <t>BREAKER INDUSTRIAL TOTALIZADOR 3x50Amp</t>
  </si>
  <si>
    <t>BREAKER DE 2X20A, 6KA, INCRUSTAR RIEL DIN</t>
  </si>
  <si>
    <t>RIEL DIN OMEGA</t>
  </si>
  <si>
    <t>FRENO PARA RIEL DIN OMEGA</t>
  </si>
  <si>
    <t>CONTACTOR 208 - 25Amp</t>
  </si>
  <si>
    <t>TERMINAL PIN PUNTA CILIND 10-12</t>
  </si>
  <si>
    <t>I2958</t>
  </si>
  <si>
    <t>I2959</t>
  </si>
  <si>
    <t>I2960</t>
  </si>
  <si>
    <t>I2961</t>
  </si>
  <si>
    <t>I2962</t>
  </si>
  <si>
    <t>I2963</t>
  </si>
  <si>
    <t>I2964</t>
  </si>
  <si>
    <t>I2965</t>
  </si>
  <si>
    <t>I2966</t>
  </si>
  <si>
    <t>TERMINAL DE OJO PARA CABLE 12</t>
  </si>
  <si>
    <t>MEDIDOR TRIFÁSICO NEUTRO INCORPORADO 208/120 CL1. EN CAJA DE POLICARBONATO INCLUYE PIN DE CORTE</t>
  </si>
  <si>
    <t>PIN DE CORTE BREAKER TRIFÁSICO TERMOMAGNÉTICO 3x60Amp</t>
  </si>
  <si>
    <t>BORNA PONCHAR CALIBRE 4 AWG ESTAÑADA BARRIL LARGO</t>
  </si>
  <si>
    <t>BORNA PONCHAR CALIBRE 6 AWG ESTAÑADA BARRIL LARGO</t>
  </si>
  <si>
    <t>HIGH BAY DE COLGAR 100W</t>
  </si>
  <si>
    <t>PROYECTOR LED SYLVEO 400W - SYLVANIA</t>
  </si>
  <si>
    <t>REFLECTOR LED 200W, IP65</t>
  </si>
  <si>
    <t>CAJA DE PASO PLÁSTICA 15X15</t>
  </si>
  <si>
    <t>ESPACIADOR POLIGONAL POLIMÉRICO 15 kV 10 kA CABLE CUBIERTO</t>
  </si>
  <si>
    <t>I2967</t>
  </si>
  <si>
    <t>08B.932</t>
  </si>
  <si>
    <t>08B.933</t>
  </si>
  <si>
    <t>08B.934</t>
  </si>
  <si>
    <t>08B.935</t>
  </si>
  <si>
    <t>08B.936</t>
  </si>
  <si>
    <t>08B.937</t>
  </si>
  <si>
    <t>08B.938</t>
  </si>
  <si>
    <t>08B.939</t>
  </si>
  <si>
    <t>08B.940</t>
  </si>
  <si>
    <t>08B.941</t>
  </si>
  <si>
    <t>08B.942</t>
  </si>
  <si>
    <t>08B.943</t>
  </si>
  <si>
    <t>08B.944</t>
  </si>
  <si>
    <t>08B.945</t>
  </si>
  <si>
    <t>08B.946</t>
  </si>
  <si>
    <t>08B.947</t>
  </si>
  <si>
    <t>08B.948</t>
  </si>
  <si>
    <t>08B.949</t>
  </si>
  <si>
    <t>08B.950</t>
  </si>
  <si>
    <t>08B.951</t>
  </si>
  <si>
    <t>08B.952</t>
  </si>
  <si>
    <t>08B.953</t>
  </si>
  <si>
    <t>SUMINISTRO, TRANSPORTE E INSTALACION CIRCUITO RAMAL EN CABLE Cu 3Nº12 THHN-AWG</t>
  </si>
  <si>
    <t>SUMINISTRO, TRANSPORTE E INSTALACION ACOMETIDA EN CABLE Cu 3Nº6(F)+1Nº6(N)+1Nº6(T) THWN-AWG</t>
  </si>
  <si>
    <t>SUMINISTRO, TRANSPORTE E INSTALACION DE ACOMETIDA EN CABLE Cu 3Nº4(F)+1Nº4(N)+1N4(T) THWN-AWG</t>
  </si>
  <si>
    <t>SUMINISTRO, TRANSPORTE E INSTALACION ESTRUCTURA NC-RA2-749 PARA RED COMPACTA 13.2 kV</t>
  </si>
  <si>
    <t>SUMINISTRO, TRANSPORTE E INSTALACIÓN DE MEDIDOR TRIFÁSICO, NEUTRO INCORPORADO, 208/120 CL1, EN CAJA DE POLICARBONATO. INCLUYE PIN DE CORTE</t>
  </si>
  <si>
    <t>SUMINISTRO, TRANSPORTE E INSTALACIÓN BORNA TERMINAL PARA CABLE 4</t>
  </si>
  <si>
    <t>SUMINISTRO, TRANSPORTE E INSTALACIÓN BORNA TERMINAL PARA CABLE 6</t>
  </si>
  <si>
    <t>SUMINISTRO, TRANSPORTE E INSTALACIÓN HIGH BAY DE COLGAR 100W</t>
  </si>
  <si>
    <t xml:space="preserve">SUMINISTRO, TRANSPORTE E INSTALACION SALIDA FOTOCELDA CONDUIT PVC 3/4", CABLE NO 10 AWG </t>
  </si>
  <si>
    <t>SUMINISTRO, TRANSPORTE E INSTALACION CAJA DE PASO 15X15X5CM</t>
  </si>
  <si>
    <t>SUMINISTRO, TRANSPORTE E INSTALACION RED ECOLÓGICA EN MEDIA TENSIÓN HASTA 15KV, EN CABLE 4Nº2 AWG ACSR</t>
  </si>
  <si>
    <t>SUMINISTRO, TRANSPORTE E INSTALACIÓN DE ESPACIADOR POLIGONAL POLIMÉRICO 15 kV 10 kA CABLE CUBIERTO</t>
  </si>
  <si>
    <t>SUMINISTRO, TRANSPORTE E INSTALACIÓN PROYECTOR LED SYLVEO 400W - SYLVANIA O SIMILAR</t>
  </si>
  <si>
    <t>I2968</t>
  </si>
  <si>
    <t>I2969</t>
  </si>
  <si>
    <t>I2970</t>
  </si>
  <si>
    <t>SUMINISTRO,TRANSPORTE E INSTALACION DE TUBERIA CONDUIT PVC DB 2".</t>
  </si>
  <si>
    <t>SUMINISTRO, TRANSPORE E INSTALACION DE TUBERIA CONDUIT PVC 3/4".</t>
  </si>
  <si>
    <t>SUMINISTRO, TRANSPORTE E INSTALACION DE TUBERIA CONDUIT PVC 1_1/2".</t>
  </si>
  <si>
    <t>SUMINISTRO, TRANSPORTE E INSTALACIÓN TABLERO ELECTRICO DE 0,70M X 0,60M X 0,25 TIPO INTEMPERIE PARA ALOJAR EQUIPOS DE CONTROL PARA ALUMBRADO FUENTE. INCLUYE CONTACTORES, BREAKERS TIPO RIEL (1x20 Y 2x20) Y PULSADORES PARA ENCENDIDO Y APAGADO DE LUMINARIAS (4 On, 4 Off)</t>
  </si>
  <si>
    <t>SUMINISTRO, TRANSPROTE E INSTALACIÓN DE REFLECTOR LED 200 W, IP65</t>
  </si>
  <si>
    <t>SUMINISTRO, TRANSPORTE E INSTALACIÓN DE TUBO LED 18 W DE SOBREPONER</t>
  </si>
  <si>
    <t>SUMINISTRO, TRANSPORTE E INSTALACION SALIDA TOMACORRIENTE BIFASICO 2P+T 250V/30A EN TUBERA CONDUIT PVC 3/4", CABLE 10 AWG HFFR LS</t>
  </si>
  <si>
    <t>SUMINISTRO, TRANSPORTE E INSTALACIÓN DE ALIMENTADOR ELÉCTRICO BIFÁSICO EN CABLE Cu 4Nº10</t>
  </si>
  <si>
    <t>CABLE ECOLÓGICO HASTA 15KV Nº2 AWG ACSR</t>
  </si>
  <si>
    <t>I2971</t>
  </si>
  <si>
    <t>CAJA CONTADOR TRIFASICO ANTIFRAUDE 50A</t>
  </si>
  <si>
    <t>034.075</t>
  </si>
  <si>
    <t>034.076</t>
  </si>
  <si>
    <t>SUMINISTRO, TRANSPORTE E INSTALACIÓN BANCA MANEN GRIS LLUVIA TIPO KÖNKRETUS O SIMILAR (707-K01)</t>
  </si>
  <si>
    <t>SUMINISTRO, TRANSPORTE E INSTALACIÓN ALCORQUE MANEN GRIS LLUVIA TIPO KÖNKRETUS O SIMILAR (706-K01)</t>
  </si>
  <si>
    <t>BANCA MANEN GRIS LLUVIA SOBREPONER KONKRETUS O SIMILAR</t>
  </si>
  <si>
    <t>ALCORQUE MANEN GRIS LLUVIA KONKRETUS O SIMILAR</t>
  </si>
  <si>
    <t>I2972</t>
  </si>
  <si>
    <t>I2973</t>
  </si>
  <si>
    <t>I2974</t>
  </si>
  <si>
    <t>I2975</t>
  </si>
  <si>
    <t>I2976</t>
  </si>
  <si>
    <t>I2978</t>
  </si>
  <si>
    <t>034.077</t>
  </si>
  <si>
    <t>E161</t>
  </si>
  <si>
    <t>FORMALETA METALICA CIRCULAR D=50 H=60CM</t>
  </si>
  <si>
    <t>SUMINISTRO, TRANSPORTE E INSTALACIÓN DE PILARES CIRCULARES EN CONCRETO DE 3000 PSI D=50cm CON FORMALETA METALICA - ALTURA VARIABLE (&lt;=1,0M)</t>
  </si>
  <si>
    <t>LISADERO METALICO</t>
  </si>
  <si>
    <t>034.078</t>
  </si>
  <si>
    <t>SUMINISTRO, TRANSPORTE E INSTALACIÓN DE LISADERO METÁLICO SENCILLO</t>
  </si>
  <si>
    <t>CABLE DE COBRE Nº 4/0 AWG-HFFR LS 600</t>
  </si>
  <si>
    <t>08B.954</t>
  </si>
  <si>
    <t>08B.955</t>
  </si>
  <si>
    <t>08B.956</t>
  </si>
  <si>
    <t>DESMONTE DE RED TRENZADA MONOFÁSICA EXISTENTE Y REINSTALACIÓN EN POSTE DE CONCRETO DE 8m.</t>
  </si>
  <si>
    <t>DESMONTE Y REINSTALACIÓN MEDIDOR MONOFÁSICO EXISTENTE. INCLUYE SUMINISTRO E INSTALACIÓN DE CAJA PARA MEDIDOR, PIN DE CORTE 1x30Amp Y PUESTA A TIERRA</t>
  </si>
  <si>
    <t>SUMINISTRO, TRANSPORTE E INSTALACIÓN DE ACOMETIDA A TG EN CABLE DE COBRE THHN 1#8(F)+1#8(N)+1#8(T),CON TUBERÍA PVC 1"</t>
  </si>
  <si>
    <t>ADAPTADOR TERMINAL IMC 1/2"</t>
  </si>
  <si>
    <t>ADAPTADOR TERMINAL IMC 1"</t>
  </si>
  <si>
    <t>RECALCE DE BAJANTES EN PVC CON CONCRETO DE 3000 PSI - INCLUYE REFUERZO EN MALLA GALLINERO</t>
  </si>
  <si>
    <t>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ALTURA 2,0M</t>
  </si>
  <si>
    <t>021.107</t>
  </si>
  <si>
    <t>021.108</t>
  </si>
  <si>
    <t>RECOLECCION Y PERFILADO DE SUPERFICIE DE POLVO DE LADRILLO, ALMACENAMIENTO EN SITIO CON PROTECCION</t>
  </si>
  <si>
    <t>021.109</t>
  </si>
  <si>
    <t>I2979</t>
  </si>
  <si>
    <t>I2980</t>
  </si>
  <si>
    <t>I2981</t>
  </si>
  <si>
    <t>POLVO DE LADRILLO</t>
  </si>
  <si>
    <t>GRANULADO DE LADRILLO</t>
  </si>
  <si>
    <t>021.110</t>
  </si>
  <si>
    <t>INSTALACION, RIEGO Y COMPACTACION DE POLVO DE LADRILLO RECUPERADO DEL SITIO</t>
  </si>
  <si>
    <t>SUMINISTRO, INSTALACION NIVELACIÓN Y COMPACTACION DE MEZCLA TÉCNICA CAPA SELLADORA PARA CANCHA DE TENIS (POLVO DE LADRILLO Y GRANULADO DE LADRILLO) HASTA 5 CM DE ESPESOR</t>
  </si>
  <si>
    <t>08B.957</t>
  </si>
  <si>
    <t>SUMINISTRO, TRANSPORTE E INSTALACIÓN DE BREAKER ENCHUFABLE 2X32A 120-240V 10kA</t>
  </si>
  <si>
    <t>BREAKER ENCHUFABLE 2x32A 120-240V 10kA</t>
  </si>
  <si>
    <t>SUMINISTRO, TRANSPORTE E INSTALACIÓN DE ACOMETIDA ELÉCTRICA EN CABLE DE AL HFFR LS SERIE 8000 EN 3(2Nº250MCM(F))+2Nº250MCM(N)+1Nº4/0(T) AWG</t>
  </si>
  <si>
    <t>I2982</t>
  </si>
  <si>
    <t>I2983</t>
  </si>
  <si>
    <t>I2984</t>
  </si>
  <si>
    <t>I2985</t>
  </si>
  <si>
    <t>I2986</t>
  </si>
  <si>
    <t>CABLE DE ALUMINIO Nº 250 MCM AWG-RHW</t>
  </si>
  <si>
    <t>CABLE DE ALUMINIO Nº 4/0 MCM AWG-RHW</t>
  </si>
  <si>
    <t>BORNA PONCHAR BIMETÁLICA CALIBRE Nº 250 AWG</t>
  </si>
  <si>
    <t>BORNA PONCHAR BIMETÁLICA CALIBRE Nº 4/0 AWG</t>
  </si>
  <si>
    <t>SUMINISTRO, TRANSPORTE E INSTALACION DE BANDEJA PORTACABLE TIPO DUCTO DE 0,20X0,05X2,4M</t>
  </si>
  <si>
    <t>BANDEJA PORTACABLE TIPO DUCTO DE 0,20X0,05X2,4M</t>
  </si>
  <si>
    <t>08B.958</t>
  </si>
  <si>
    <t>SUMINISTRO E INSTALACION DE ACOMETIDA GENERAL  2#4+1#4+1#8 THHN. INCLUYE CONECTORES TIPO PIERCING A RED EXTERIOR, EN TUBERIA CONDUIT PVC 1".</t>
  </si>
  <si>
    <t>I2987</t>
  </si>
  <si>
    <t>I2988</t>
  </si>
  <si>
    <t>I2989</t>
  </si>
  <si>
    <t>I2990</t>
  </si>
  <si>
    <t>I2991</t>
  </si>
  <si>
    <t>I2992</t>
  </si>
  <si>
    <t>I2993</t>
  </si>
  <si>
    <t>I2994</t>
  </si>
  <si>
    <t>I2995</t>
  </si>
  <si>
    <t>CONECTOR TIPO PIERCING PARA CABLE #4</t>
  </si>
  <si>
    <t>08B.959</t>
  </si>
  <si>
    <t>SUMINITRO TRANSPORTE E INSTALACION CAJA DE ENTRADA COMUNICACIONES 30X30X15</t>
  </si>
  <si>
    <t>CAJA DE PASO METALICA 30X30X15CM</t>
  </si>
  <si>
    <t>GABINETE RACK DE 60x60CM</t>
  </si>
  <si>
    <t>08B.960</t>
  </si>
  <si>
    <t>SUMINISTRO, TRANSPORTE E INSTALACIÓN DE RACK DATOS DE SOBREPONER 60X53</t>
  </si>
  <si>
    <t>08B.961</t>
  </si>
  <si>
    <t>SUMINISTRO, TRANSPORTE E INSTALACIÓN DE UPS BIFÁSICA 4 KVA ON LINE, TIPO AMERICAN POWER Ó SIMILAR</t>
  </si>
  <si>
    <t>UPS POWEST TITAN 4KVA ON LINE, BIFASICA TIPO AMERICAN POWER O SIMILAR</t>
  </si>
  <si>
    <t>SUMINISTRO, TRANSPORTE E INSTALACION GUARDAESCOBA PORCELANATTO MATE GRIS O NEGRO  H=10 CM. TIPO ALFA O SIMILAR. (INCLUYE BOQUILLA.)</t>
  </si>
  <si>
    <t>012.102</t>
  </si>
  <si>
    <t>SUMINISTRO, TRANSPORTE E INSTALACION PORCELANATO PARA PISO GRIS 60*60. (HASTA 70,000 X m2) INCLUYE PEGANTE Y BOQUILLA.</t>
  </si>
  <si>
    <t>PORCELANATO 60x60</t>
  </si>
  <si>
    <t>PEGACOR PORCELANICO</t>
  </si>
  <si>
    <t>PORCELANATO 60X120cm</t>
  </si>
  <si>
    <t>012.103</t>
  </si>
  <si>
    <t>SUMINISTRO, TRANSPORTE E INSTALACION PORCELANATO PARA PISO GRIS 60*120. (HASTA 120,000 X m2) INCLUYE PEGANTE Y BOQUILLA.</t>
  </si>
  <si>
    <t>VJ</t>
  </si>
  <si>
    <t>08B.962</t>
  </si>
  <si>
    <t>SUMINISTRO, TRANSPORTE E INSTALACION ACOMETIDA ELECTRICA 2F(2#8 + 1#10) - NO INCLUYE DUCTOS</t>
  </si>
  <si>
    <t>08B.963</t>
  </si>
  <si>
    <t>08B.964</t>
  </si>
  <si>
    <t>08B.965</t>
  </si>
  <si>
    <t>08B.966</t>
  </si>
  <si>
    <t>SUMINISTRO, TRANSPORTE E INSTALACION SALIDA ILUMINACION EN TUBERIA CONDUIT EMT 3/4", CABLE N° 12 AWG HFFR LS - CON CAJA METALICA 12X12 TAPA LISA</t>
  </si>
  <si>
    <t>SUMINISTRO, TRANSPORTE E INSTALACION DUCTO PARA CAMBIO DE ACOMETIDA SUBTERRÁNEA A AÉREO DESDE TUBO PVC DE  1" A TUBO IMC DE 1". HASTA 6,0M DE LONG.</t>
  </si>
  <si>
    <t>SUMINISTRO, TRANSPORTE E INSTALACIÓN CAJA DE PASO PARA DERIVACIÓN CIRCUITOS DE ILUMINACIÓN Y TOMAS</t>
  </si>
  <si>
    <t>SUMINISTRO, TRANSPORTE E INSTALACIÓN REFLECTOR LED 30W, 120-240V, 4000K</t>
  </si>
  <si>
    <t>CAJA DE PASO 12X12X5 CM METÁLICA PARA DERIVACIÓN DE CIRCUITOS</t>
  </si>
  <si>
    <t>REFLECTOR LED 30W, 120-240V, 4000K</t>
  </si>
  <si>
    <t>SUMINISTRO Y TRANSPORTE DE PUERTA METALICA ENTAMBORADA EN LÁMINA CR CAL 20 CON REFUERZOS INTERIORES, PINTURA ANTICORRISOVA Y CHAPA YALE DE ACCESO. INC. MARCO. A=1,30 - 1,40 H=2,40</t>
  </si>
  <si>
    <t>017.152</t>
  </si>
  <si>
    <t>SUMINISTRO, TRANSPORTE E INSTALACIÓN DE PUERTA METÁLICA EN LAMINA CR CAL 20 ENTAMBORADA CON REFUERZOS INTERIORES DE 1,30-1,40M DE ANCHO, H=2,40M DE ALTURA. INCLUYE MARCO, ANTICORROSIVO Y PINTURA ESMALTE, CHAPA MARCA YALE DE SEGURIDAD.</t>
  </si>
  <si>
    <t>005.121</t>
  </si>
  <si>
    <t xml:space="preserve">SUMINISTRO, TRANSPORTE E INSTALACION PLACA MACIZA AEREA CONCRETO 4000 PSI E= 0.12M  </t>
  </si>
  <si>
    <t>005.122</t>
  </si>
  <si>
    <t xml:space="preserve">SUMINISTRO, TRANSPORTE E INSTALACION PLACA MACIZA AEREA CONCRETO 4000 PSI IMPERMEABILIZADO E= 0.12M  </t>
  </si>
  <si>
    <t>002.121</t>
  </si>
  <si>
    <t>EXCAVACION PARA CAISSONS EN CONGLOMERADO 12-16 MTS  EN CONDICIONES HUMEDAS</t>
  </si>
  <si>
    <t>EXCAVACION PARA CAISSONS EN CONGLOMERADO 16-20 MTS  EN CONDICIONES HUMEDAS</t>
  </si>
  <si>
    <t>EXCAVACION PARA CAISSONS EN CONGLOMERADO 8-12 MTS  EN CONDICIONES HUMEDAS</t>
  </si>
  <si>
    <t>EXCAVACION PARA CAISSONS EN TIERRA MAYOR A 20 MTS  EN CONDICIONES HUMEDAS</t>
  </si>
  <si>
    <t>EXCAVACION PARA CAISSONS EN TIERRA 8-12M EN CONDICIONES HUMEDAS</t>
  </si>
  <si>
    <t>EXCAVACION PARA CAISSONS EN TIERRA 12-16 MTS EN CONDICIONES HUMEDAS</t>
  </si>
  <si>
    <t>EXCAVACION PARA CAISSONS EN TIERRA 16-20 MTS EN CONDICIONES HUMEDAS</t>
  </si>
  <si>
    <t xml:space="preserve">EXCAVACION PARA CAISSONS EN ROCA EN CONDICIONES SECAS </t>
  </si>
  <si>
    <t>EXCAVACION PARA CAISSONS EN ROCA EN CONDICIONES HUMEDAS</t>
  </si>
  <si>
    <t>EXCAVACION PARA CAISSONS EN TIERRA 12-16 MTS EN CONDICIONES SECAS</t>
  </si>
  <si>
    <t>EXCAVACION PARA CAISSONS EN TIERRA 16-20 MTS EN CONDICIONES SECAS</t>
  </si>
  <si>
    <t>EXCAVACION PARA CAISSONS EN TIERRA MAYOR A 20 MTS EN CONDICIONES SECAS</t>
  </si>
  <si>
    <t>EXCAVACION PARA CAISSONS EN CONGLOMERADO 8-12 MTS  EN CONDICIONES SECAS</t>
  </si>
  <si>
    <t>EXCAVACION PARA CAISSONS EN CONGLOMERADO 16-20 MTS  EN CONDICIONES SECAS</t>
  </si>
  <si>
    <t>EXCAVACION PARA CAISSONS EN CONGLOMERADO 12-16 MTS  EN CONDICIONES SECAS</t>
  </si>
  <si>
    <t>EXCAVACION PARA CAISSONS EN CONGLOMERADO MAYOR A 20 MTS  EN CONDICIONES SECAS</t>
  </si>
  <si>
    <t>EXCAVACION PARA CAISSONS EN CONGLOMERADO MAYOR A 20 MTS  CONDICIONES HUMEDAS</t>
  </si>
  <si>
    <t>002.122</t>
  </si>
  <si>
    <t>EXCAVACIÓN MANUAL EN ROCA EMPLEANDO CUÑA HIDRÁULICA PARA CIMENTACIONES PROFUNDAS EN CONDICIONES HUMEDAS (INC. EVACUACIÓN HASTA NIVEL DE SUPERFICIE Y RETIRO HASTA 50M, OPERADOR, COMBUSTIBLE Y TRASIEGO)</t>
  </si>
  <si>
    <t>EXCAVACIÓN MANUAL EN ROCA EMPLEANDO CUÑA HIDRÁULICA PARA CIMENTACIONES PROFUNDAS CONDICIONES SECAS (INC. EVACUACIÓN HASTA NIVEL DE SUPERFICIE Y RETIRO HASTA 50M, OPERADOR, COMBUSTIBLE Y TRASIEGO)</t>
  </si>
  <si>
    <t>SUMINISTRO, TRANSPORTE E INSTALACION SALIDA PARA UNIDAD CONDENSADORA   EN TUBERIA PVC 3/4" PROM 46MTS.INCLUYE CAJA DE PASO METALICA TIPO INTEMPERIE PARA INTERRUPTOR ATORNILLABLE. NO INCLUYE  CABLEADO.</t>
  </si>
  <si>
    <t>08B.967</t>
  </si>
  <si>
    <t>I2996</t>
  </si>
  <si>
    <t>I2997</t>
  </si>
  <si>
    <t>I2998</t>
  </si>
  <si>
    <t>CONECTOR TIPO PIERCING DERIVACIÓN DESDE 2 HASTA 8 AWG</t>
  </si>
  <si>
    <t>BOQUILLA GALVANIZADA PARA TUBO IMC 3/4"</t>
  </si>
  <si>
    <t>08B.968</t>
  </si>
  <si>
    <t>SUMINISTRO, TRANSPORTE E INSTALACIÓN DE CANALIZACIÓN PARA ACOMETIDA EN BT HASTA MEDIDOR. INCLUYE (2) TUBO IMC RIGID 3/4", (1) CAPACETE GALVANIZADO DE 3/4", (2) HEBILLAS DE ACERO INOXIDABLE 5/8", (2) MTS DE CINTA DE ACERO INOXIDABLE 5/8"x0.03", (2) CONECTORES TIPO PIERCING DERIVACIÓN 2-8, (2) BOQUILLAS GALVANIZADAS DE 3/4".</t>
  </si>
  <si>
    <t>08B.969</t>
  </si>
  <si>
    <t>08B.970</t>
  </si>
  <si>
    <t>08B.971</t>
  </si>
  <si>
    <t>021.111</t>
  </si>
  <si>
    <t xml:space="preserve">SUMINISTRO E INSTALACIÓN DE CERRAMIENTO MODULAR METÁLICO COMPUESTO POR PARALES  EN TUBERÍA GALVANIZADA DE 3”  CALIBRE 12,  MARCO EN  ÁNGULOS METÁLICOS DE 1” X 1” X 3/16” Y PLATINAS EN L DE 1 1/2” X 3/16”. EL INTERIOR DEL MÓDULO INCLUYE TUBOS GALVANIZADOS DE 1” DISPUESTOS DIAGONALMENTE CADA 0.15 METROS, SOLDADOS ESTRUCTURALMENTE A LOS ELEMENTOS DE REFUERZO INCLUYE PINTURA MODULO </t>
  </si>
  <si>
    <t>SUMINISTRO, TRANSPORTE E INSTALACIÓN DE LLAVE CONMUTABLE MANUAL PARA UPS DE 3x32AMP. (INCLUYE CAJA METALICA)</t>
  </si>
  <si>
    <t>LLAVE CONMUTABLE MANUAL DE 3x32 AMP PARA UPS</t>
  </si>
  <si>
    <t>006.061</t>
  </si>
  <si>
    <t>SUMINISTRO, TRANSPORTE E INSTALACION DE MORTERO DE RELLENO TIPO GROUTING PARA CELDAS EN MAMSPOSTERIA</t>
  </si>
  <si>
    <t>BLOQUE ESTRUCTURAL CONCRETO LISO 12*20*40  CM.</t>
  </si>
  <si>
    <t>006.062</t>
  </si>
  <si>
    <t>SUMINISTRO, TRANSPORTE E INSTALACION ANCLAJE EPOXICO 1/2" L&lt;=10CM (INCLUYE PERFORACIÓN Y ADHESIVO EPÓXICO)</t>
  </si>
  <si>
    <t>005.002</t>
  </si>
  <si>
    <t>SUMINISTRO, TRANSPORTE E INSTALACION DE VARILLA GRAFILADA CUALQUIER REFERENCIA (INCLUYE ALAMBRE NEGRO, COLOCACIÓN Y TRASLAPO).</t>
  </si>
  <si>
    <t>I3003</t>
  </si>
  <si>
    <t>I3004</t>
  </si>
  <si>
    <t>I3005</t>
  </si>
  <si>
    <t>I3006</t>
  </si>
  <si>
    <t>I3007</t>
  </si>
  <si>
    <t>I3008</t>
  </si>
  <si>
    <t>I3009</t>
  </si>
  <si>
    <t>I3010</t>
  </si>
  <si>
    <t>I3011</t>
  </si>
  <si>
    <t>I3012</t>
  </si>
  <si>
    <t>VARILLA GRAFILADA DE 4MM A 8,5MM</t>
  </si>
  <si>
    <t>034.079</t>
  </si>
  <si>
    <t>034.080</t>
  </si>
  <si>
    <t>SUMINISTRO, TRANSPORTE E INSTALACIÓN BANCA MODULAR EN CONCRETO PULIDO, FORMA HEXAGONAL H:0,50, A:0,50 O BUTACO EN CONCRETO PULIDO, IGUAL O SIMILAR A: TIPO KÖNKRETUS REFERENCIA: BUTACO FUNGI. D:0,38M H:0,45M. INCLUYE TODOS LOS ELEMENTOS PARA SU CORRECTA INSTALACION Y FUNCIONAMIENTO</t>
  </si>
  <si>
    <t>SUMINISTRO, TRANSPORTE E INSTALACIÓN BANCA CONCRETO DE ALTO DESEMPEÑO DE ACABADO PULIDO, MATE, MODULAR, IGUAL O SIMILAR A: TIPO KÖNKRETUS REFERENCIA: BANCA LINNE A:2,07M H:0,43M P:0,30M. VER FICHA TÉCNICA. INCLUYE TODOS LOS ELEMENTOS PARA SU CORRECTA INSTALACION Y FUNCIONAMIENTO.</t>
  </si>
  <si>
    <t>BUTACO PREFABRICADO FUNGI REF. KONKRETUS O SIMILAR</t>
  </si>
  <si>
    <t>BANCA LINNE PREFABRICADA REF. KONKRETUS O SIMILAR</t>
  </si>
  <si>
    <t>SUMINISTRO, TRANSPORTE E INSTALACIÓN DE RECUBRIMIENTO ACRÍLICO SINTÉTICO ACRYTECH STEGASS SOBRE PLACAS DE CONCRETO. INCLUYE UNA CAPA DE ACRILYC RESURFER CON ARENA DE CUARZO, UNA CAPA DE ACRYTECH COLOR CON ARENA DE CUARZO Y UNA CAPA DE ACRYTECH COLOR SIN ARENA DE CUARZO. INCLUYE LIMPIEZA Y SELLO ELÁSTICO DE JUNTAS, TRATAMIENTO DE SUPERFICIE, DEMARCACIÓN DE LINEAS PERIMETRALES, CENTRALES Y DEMÁS).</t>
  </si>
  <si>
    <t>SUB-CONTRATO RECUBRIMIENTO ACRILICO SINTÉTICO ACRYTECH STEGASS SOBRE PLACAS DE CONCRETO TODO COSTO CON TRATAMIENTO DE JUNTAS Y SUPERFICIE</t>
  </si>
  <si>
    <t xml:space="preserve">TUBO ACERO AGUA NEGRA PARA CERRAMIENTO  3" -  CAL 1,90mm - TIPO COLMENA O SIMILAR. </t>
  </si>
  <si>
    <t xml:space="preserve">TUBO ACERO AGUA NEGRA PARA CERRAMIENTO  2" - CAL 1,90mm  - TIPO COLMENA O SIMILAR. </t>
  </si>
  <si>
    <t>SUMINISTRO, TRANSPORTE E INSTALACION PINTURA ESMALTE PARA PUERTAS, REJAS, VENTANAS Y DEMÁS SUPERFICIES METÁLICAS. AMBAS CARAS. INCLUYE FILOS Y DILATACIONES. INCLUYE ANDAMIOS CERTIFICADOS PARA TRABAJO EN ALTURAS.</t>
  </si>
  <si>
    <t>SUMINISTRO, TRANSPORTE E INSTALACION PINTURA ESMALTE PARA PASAMANOS (HASTA 3 HILOS), LAMINAS Y ZÓCALOS. INCLUYE FILOS Y DILATACIONES</t>
  </si>
  <si>
    <t>CERAMICA DE PISO HASTA 50,000 X M2</t>
  </si>
  <si>
    <t>012.104</t>
  </si>
  <si>
    <t>SUMINISTRO, TRANSPORTE E INSTALACION CERAMICA PISO COLOR HASTA $50.000 X M2 (INCLUYE BOQUILLA.)</t>
  </si>
  <si>
    <t>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 HASTA 1,0M DE ANCHO x 2,40 DE ALTURA</t>
  </si>
  <si>
    <t>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 HASTA 1,0M DE ANCHO x 2,40 DE ALTURA</t>
  </si>
  <si>
    <t>PUERTA METALICA LÁMINA GALVANIZADA CAL. 20 TIPO PANEL CON MARCO SENCILLO ( INCLUYE ANTICORROSIVO + PINTURA ELECTROSTATICA + LÁMINA GALVANIZADA CAL. 20 CARGADOS EN CONCRETO). INCLUYE EL SUMINISTRO DE TODOS LOS ACCESORIOS REQUERIDOS PARA EL CORRECTO MONTAJE. (SUMINISTRO E INSTALACIÓN). - HASTA 1,0M DE ANCHO x 2,40 DE ALTURA</t>
  </si>
  <si>
    <t>PUERTA METALICA LÁMINA GALVANIZADA CAL. 20 TIPO REJILLA CON MARCO MONTANTE EN REJILLA ( INCLUYE ANTICORROSIVO + PINTURA ELECTROSTATICA + MARCO LÁMINA GALVANIZADA CAL. 20 CARGADOS EN CONCRETO). INCLUYE EL SUMINISTRO DE TODOS LOS ACCESORIOS REQUERIDOS PARA EL CORRECTO MONTAJE. (SUMINISTRO E INSTALACIÓN). HASTA 1,0M DE ANCHO x 2,40 DE ALTURA</t>
  </si>
  <si>
    <t>PUERTA METALICA LÁMINA GALVANIZADA CAL. 20 TIPO REJILLA CON MARCO MONTANTE EN VIDRIO 4 MM. ( INCLUYE ANTICORROSIVO + PINTURA ELECTROSTATICA + MARCO LÁMINA GALVANIZADA CAL. 20 CARGADOS EN CONCRETO). INCLUYE EL SUMINISTRO DE TODOS LOS ACCESORIOS REQUERIDOS PARA EL CORRECTO MONTAJE. (SUMINISTRO E INSTALACIÓN). HASTA 1,0M DE ANCHO x 2,40 DE ALTURA</t>
  </si>
  <si>
    <t>PUERTA METALICA LÁMINA GALVANIZADA CAL. 20 TIPO REJILLA CON MARCO SENCILLO ( INCLUYE ANTICORROSIVO + PINTURA ELECTROSTATICA + MARCO LÁMINA GALVANIZADA CAL. 20 CARGADOS EN CONCRETO). INCLUYE EL SUMINISTRO DE TODOS LOS ACCESORIOS REQUERIDOS PARA EL CORRECTO MONTAJE. (SUMINISTRO E INSTALACIÓN). HASTA 1,0M DE ANCHO x 2,40 DE ALTURA</t>
  </si>
  <si>
    <t>PUERTA METALICA TIPO CORTINA LÁMINA GALVANIZADA CAL. 20 (INCLUYE ANTICORROSIVO + PINTURA ELECTROSTATICA+ MARCO LÁMINA GALVANIZADA CAL. 20 CARGADOS EN CONCRETO). INCLUYE EL SUMINISTRO DE TODOS LOS ACCESORIOS REQUERIDOS PARA EL CORRECTO MONTAJE. (SUMINISTRO E INSTALACIÓN). HASTA 1,0M DE ANCHO x 2,40 DE ALTURA</t>
  </si>
  <si>
    <t>PUERTA METALICA VAIVEN LÁMINA GALVANIZADA CAL.18 PIVOTE (INCLUYE PINTURA ELECTROSTATICA, ANTICORROSIVO Y MARCO LÁMINA GALVANIZADA CAL. 20 CARGADO EN CONCRETO) INCLUYE EL SUMINISTRO DE TODOS LOS ACCESORIOS REQUERIDOS PARA EL CORRECTO MONTAJE. (SUMINISTRO E INSTALACIÓN). HASTA 1,0M DE ANCHO x 2,40 DE ALTURA</t>
  </si>
  <si>
    <t>SUMINISTRO, TRANSPORTE E INSTALACION PUERTA METALICA LÁMINA GALVANIZADA CAL. 20 TIPO PANEL CON MARCO MONTANTE EN VIDRIO 4 MM. ( INCLUYE ANTICORROSIVO + PINTURA ELECTROSTATICA + MARCO LÁMINA GALVANIZADA CAL. 20 CARGADOS EN CONCRETO). INCLUYE CHAPA 3 MACHUELOS O SIMILAR. INCLUYE EL SUMINISTRO DE TODOS LOS ACCESORIOS REQUERIDOS PARA EL CORRECTO MONTAJE. HASTA 1,0M DE ANCHO x 2,40 DE ALTURA</t>
  </si>
  <si>
    <t>SUMINISTRO, TRANSPORTE E INSTALACION PUERTA METALICA LÁMINA GALVANIZADA CAL. 20 TIPO PANEL CON MARCO MONTANTE EN REJILLA ( INCLUYE ANTICORROSIVO + PINTURA ELECTROSTATICA + MARCO LÁMINA GALVANIZADA CAL. 20 CARGADOS EN CONCRETO). INCLUYE EL SUMINISTRO DE TODOS LOS ACCESORIOS REQUERIDOS PARA EL CORRECTO MONTAJE. HASTA 1,0M DE ANCHO x 2,40 DE ALTURA</t>
  </si>
  <si>
    <t>SUMINISTRO, TRANSPORTE E INSTALACION PUERTA METALICA LÁMINA GALVANIZADA CAL. 20 TIPO REJILLA CON MARCO SENCILLO ( INCLUYE ANTICORROSIVO + PINTURA ELECTROSTATICA + MARCO LÁMINA GALVANIZADA CAL. 20 CARGADOS EN CONCRETO). INCLUYE EL SUMINISTRO DE TODOS LOS ACCESORIOS REQUERIDOS PARA EL CORRECTO MONTAJE. HASTA 1,0M DE ANCHO x 2,40 DE ALTURA</t>
  </si>
  <si>
    <t>SUMINISTRO, TRANSPORTE E INSTALACION PUERTA METALICA LÁMINA GALVANIZADA CAL. 20 TIPO REJILLA CON MARCO MONTANTE EN VIDRIO 4 MM. ( INCLUYE ANTICORROSIVO + PINTURA ELECTROSTATICA + MARCO LÁMINA GALVANIZADA CAL. 20 CARGADOS EN CONCRETO). INCLUYE EL SUMINISTRO DE TODOS LOS ACCESORIOS REQUERIDOS PARA EL CORRECTO MONTAJE. HASTA 1,0M DE ANCHO x 2,40 DE ALTURA</t>
  </si>
  <si>
    <t>SUMINISTRO, TRANSPORTE E INSTALACION PUERTA METALICALÁMINA GALVANIZADA CAL. 20 TIPO REJILLA CON MARCO MONTANTE EN REJILLA ( INCLUYE ANTICORROSIVO + PINTURA ELECTROSTATICA + MARCO LÁMINA GALVANIZADA CAL. 20 CARGADOS EN CONCRETO). INCLUYE EL SUMINISTRO DE TODOS LOS ACCESORIOS REQUERIDOS PARA EL CORRECTO MONTAJE. HASTA 1,0M DE ANCHO x 2,40 DE ALTURA</t>
  </si>
  <si>
    <t>SUMINISTRO, TRANSPORTE E INSTALACION PUERTA METALICA TIPO CORTINA LÁMINA GALVANIZADA CAL. 20 (INCLUYE ANTICORROSIVO + PINTURA ELECTROSTATICA+ MARCO LÁMINA GALVANIZADA CAL. 20 CARGADOS EN CONCRETO). INCLUYE EL SUMINISTRO DE TODOS LOS ACCESORIOS REQUERIDOS PARA EL CORRECTO MONTAJE. HASTA 1,0M DE ANCHO x 2,40 DE ALTURA</t>
  </si>
  <si>
    <t>SUMINISTRO, TRANSPORTE E INSTALACION PUERTA METALICA VAIVEN LÁMINA GALVANIZADA CAL.20 PIVOTE (INCLUYE PINTURA ELECTROSTATICA, ANTICORROSIVO Y LÁMINA GALVANIZADA CAL. 20 CARGADO EN CONCRETO) INCLUYE EL SUMINISTRO DE TODOS LOS ACCESORIOS REQUERIDOS PARA EL CORRECTO MONTAJE. HASTA 1,0M DE ANCHO x 2,40 DE ALTURA</t>
  </si>
  <si>
    <t>SUMINISTRO, TRANSPORTE E INSTALACION CIRCUITO RAMAL EN CABLE Cu 3Nº10 THHN-AWG LIBRE DE HALOGENOS</t>
  </si>
  <si>
    <t>08B.972</t>
  </si>
  <si>
    <t>CABLE DE COBRE # 10 THHN AWG HFFR-LS</t>
  </si>
  <si>
    <t>CABLE DE COBRE # 12 THHN AWG HFFR-LS</t>
  </si>
  <si>
    <t>LÁMINA DE TRIPLEX DE 18MM 1,22 x 2,44m</t>
  </si>
  <si>
    <t>016.047</t>
  </si>
  <si>
    <t>MANTENIMIENTO Y REPARACIÓN DE RAMPA EN MADERA Y ESTRUCTURA METÁLICA PARA SKATE PARK DE 4,90X5,00 (INCLUYE REEMPLAZO CON SUMINISTRO DE 1 TABLERO DE TRIPLEX DE 18MM DE 1,22X2,44, LIJADA, SELLADA Y PINTURA DE SUPERFICIES EN MADERA Y ESTRUCTURAS METÁLICAS DE TODA LA RAMPA)</t>
  </si>
  <si>
    <t>DESMONTE CUBIERTA (INC. RETIRO YDISPOSICIÓN EN BOTADERO)</t>
  </si>
  <si>
    <t>010.038</t>
  </si>
  <si>
    <t>028.112</t>
  </si>
  <si>
    <t>DESMONTE Y REINSTALACION DE TEJA ZINC ONDULADA TZO (INC. SUMINISTRO DE TEJA DE ZINC NUEVA)</t>
  </si>
  <si>
    <t>TEJA ONDULADA DE ZINC DE 3,66x0,30</t>
  </si>
  <si>
    <t>017.153</t>
  </si>
  <si>
    <t>SUMINISTRO, TRANSPORTE E INSTALACION PARTIDORES PARA COMPETENCIAS DE NATACIÓN EN ACERO INOXIDABLE (INC. ELEMENTOS DE FIJACIÓN Y DEMÁS PARA SU CORRECTA INSTALACIÓN Y FUNCIONAMIENTO)</t>
  </si>
  <si>
    <t>PARTIDORES PARA COMPETENCIAS DE NATACIÓN EN ACERO INOXIDABLE SAE 304 DE 2mm DE ESPESOR</t>
  </si>
  <si>
    <t>C50</t>
  </si>
  <si>
    <t>CUADRILLA (1 OF + 2 AYU) ACERO INOXIDABLE</t>
  </si>
  <si>
    <t>011.016</t>
  </si>
  <si>
    <t>CORTE DE SUPERBOARD EN CIELORASO PARA ORIFICIO DE LUMINARIA EMPOTRADA</t>
  </si>
  <si>
    <t>E162</t>
  </si>
  <si>
    <t>E163</t>
  </si>
  <si>
    <t>E164</t>
  </si>
  <si>
    <t>E165</t>
  </si>
  <si>
    <t>E166</t>
  </si>
  <si>
    <t>E167</t>
  </si>
  <si>
    <t>E168</t>
  </si>
  <si>
    <t>017.154</t>
  </si>
  <si>
    <t>SUMINISTRO, TRANSPORTE E INSTALACIÓN DE CERRAMIENTO METALICO CON VERTICALES EN TUBO CUADRADO DE 1" CADA 15CM Y DOS HILOS HORIZONTALES EN TUBO RECTANGULAR DE 100X40mm  H=2,00M - CON ANTICORROSIVO Y PINTURA DE ESMALTE COLOR.</t>
  </si>
  <si>
    <t>TUBO CUADRADO DE 1" x 1,2mm</t>
  </si>
  <si>
    <t>SUMINISTRO, TRANSPORTE E INSTALACIÓN DE CERRAMIENTO METALICO CON VERTICALES EN TUBO CUADRADO DE 1" CADA 15CM Y DOS HILOS HORIZONTALES EN TUBO RECTANGULAR DE 100X40mm  H=2,00M - CON ANTICORROSIVO Y PINTURA DE ESMALTE COLOR. CON REUTILIZACIÓN DE TUBOS EXISTENTES</t>
  </si>
  <si>
    <t>017.155</t>
  </si>
  <si>
    <t>031.010</t>
  </si>
  <si>
    <t>031.011</t>
  </si>
  <si>
    <t>031.012</t>
  </si>
  <si>
    <t>031.013</t>
  </si>
  <si>
    <t>031.014</t>
  </si>
  <si>
    <t>031.015</t>
  </si>
  <si>
    <t>031.016</t>
  </si>
  <si>
    <t>PERFORACIÓN MECÁNICA EN SUELO ANTRÓPICO CON EQUIPO TIPO PETTET O SIMILAR</t>
  </si>
  <si>
    <t>ANÁLISIS GRANULOMÉTRICO POR TAMIZADO (GRUESOS) Y POR HIDRÓMETRO (FINOS)</t>
  </si>
  <si>
    <t>ENSAYOS DE LÍMITES DE ATTERBERG (LÍMITE LIQUIDO Y PLÁSTICO)</t>
  </si>
  <si>
    <t>DETERMINACIÓN DE CONTENIDO DE HUMEDAD NATURAL</t>
  </si>
  <si>
    <t>ENSAYO DE PENETRACIÓN ESTÁNDAR (STANDARD PENETRATION TEST SPT)</t>
  </si>
  <si>
    <t>MOVILIZACIÓN INTERNA DE EQUIPOS</t>
  </si>
  <si>
    <t>Ensayos</t>
  </si>
  <si>
    <t>E169</t>
  </si>
  <si>
    <t>E171</t>
  </si>
  <si>
    <t>E172</t>
  </si>
  <si>
    <t xml:space="preserve">ENSAYO DE REFRACCIÓN SÍSMICA PARA MEDICIÓN DE VELOCIDAD DE PROPAGACIÓN DE VELOCIDAD DE ONDAS. INCLUYE INFORME Y ANÁLISIS DE RESULTADOS. </t>
  </si>
  <si>
    <t xml:space="preserve">ENSAYO GEOELÉCTRICO O DE RESISTIVIDAD ELÉCTRICA PARA MEDICIÓN DE RESISTENCIA DEL SUELO AL PASO DE LA CORRIENTE ELÉCTRICA. </t>
  </si>
  <si>
    <t>031.017</t>
  </si>
  <si>
    <t>TUBERIA GALVANIZADA 2" CAL 1,5mm</t>
  </si>
  <si>
    <t>SUMINISTRO, TRANSPORTE E INSTALACIÓN DE CERRAMIENTO EN TUBERÍA GALVANIZADA PARA CERRAMIENTO Ø 2" CAL 1,5MM, MURO EN CONCRETO A LA VISTA E= 0,12M H= 0,4M, MALLA ESLABONADA CAL. 10  OJO 2"X2", VIGA EN CONCRETO REFORZADO 0.3 X 0.4. ALTURA CERRAMIENTO= 3,0 M (INCLUYE FORMALETA, ACERO DE REFUERZO, CASTILLO EN ACERO PARA VIGUETAS, MALLA ELECTROSOLDADA D 131, PISA MALLA EN ANGULO DE 1-1/2X3/16, CONCERTINA DIAMETRO 18"ESPIRAL ESPACIADO CADA 20 CM CUCHILLAS EN ACERO INOXIDABLE AISI 430)</t>
  </si>
  <si>
    <t>SUMINISTRO, TRANSPORTE E INSTALACIÓN DE ALFAJÍA EN LÁMINA GALVANIZADA CAL. 24 D=40CM. INCLUYE ANTICORROSIVO Y PINTURA ESMALTE, SELLOS, ANDAMIOS Y/O ESCALERAS SI SE REQUIERE, Y DEMÁS ELEMENTOS PARA SU CORRECTA INSTALACIÓN Y FUNCIONAMIENTO.</t>
  </si>
  <si>
    <t>017.156</t>
  </si>
  <si>
    <t>RIEL EN ACERO HR A36 DE 3,0M PARA PUERTA PESADA</t>
  </si>
  <si>
    <t>I3013</t>
  </si>
  <si>
    <t>I3014</t>
  </si>
  <si>
    <t>I3015</t>
  </si>
  <si>
    <t>I3016</t>
  </si>
  <si>
    <t>I3017</t>
  </si>
  <si>
    <t>I3018</t>
  </si>
  <si>
    <t>I3019</t>
  </si>
  <si>
    <t>I3020</t>
  </si>
  <si>
    <t>I3021</t>
  </si>
  <si>
    <t>I3023</t>
  </si>
  <si>
    <t>I3024</t>
  </si>
  <si>
    <t>I3025</t>
  </si>
  <si>
    <t>SUMINISTRO, TRANSPORTE E INSTALACION TABLON DE GRES TRADICION LISO 30 X 30 CM. TIPO ALFA O SIMILAR. COLOR MOCCA (INCLUYE BOQUILLA COLOR.)</t>
  </si>
  <si>
    <t>009.028</t>
  </si>
  <si>
    <t>SUMINISTRO, TRANSPORTE E INSTALACION DE PUENTE DE ADHERENCIA PARA REVOQUES</t>
  </si>
  <si>
    <t>RODACHINAS PESADAS DE 4 BALINERAS</t>
  </si>
  <si>
    <t>SIKALATEX</t>
  </si>
  <si>
    <t>RUEDA METALICA CON RANURA PARA RIEL - D=2"</t>
  </si>
  <si>
    <t>SUMINISTRO, TRANSPORTE E INSTALACIÓN DE PUERTA CORREDIZA CON MARCO EN PTR  DE 100X40 Y REJA EN TUBO CUADRADO DE 1" SEPARACIÓN 15CM. CON RIEL SUPERIOR Y GUIA INFERIOR, CON ANTICORROSIVO Y PINTURA DE ESMALTE COLOR.</t>
  </si>
  <si>
    <t>SUMINISTRO, TRANSPORTE E INSTALACIÓN DE FALDÓN PARA MESON EN GRANITO NATURAL (INC. LIMPIEZA, ADHESIVO, PIEZAS DE GRANITO SEGÚN COLOR EXISTENTE)</t>
  </si>
  <si>
    <t>013.067</t>
  </si>
  <si>
    <t>FALDÓN EN GRANITO NATURAL PARA MESONES EXISTENTES (INC. SUMINISTRO E INSTALACIÓN A TODO COSTO)</t>
  </si>
  <si>
    <t>SUMINISTRO, TRANSPORTE E INSTALACIÓN DE REVOQUE LISO (INCLUYE ESTERILLA) PARA ESTRUCTURAS EN BAHAREQUE ALTURA &gt; 3 MTS. INCLUYE MALLA DE VENA</t>
  </si>
  <si>
    <t>005.123</t>
  </si>
  <si>
    <t>SUMINISTRO, TRANSPORTE E INSTALACIÓN DE ACERO DE REFUERZO POSTENSADO CON CABLES DE 5/8" SIETE HILOS ASTM 416. (INCLUYE DUCTOS, BLOQUES, GUIAS Y CUÑAS, TENSIONAMIENTO)</t>
  </si>
  <si>
    <t>SUBCONTRATO ACERO DE REFUERZO POSTENSADO CON CABLES DE 5/8" SIETE HILOS ASTM 416. (INCLUYE DUCTOS, BLOQUES, GUIAS Y CUÑAS, TENSIONAMIENTO)</t>
  </si>
  <si>
    <t>005.124</t>
  </si>
  <si>
    <t>003.141</t>
  </si>
  <si>
    <t>KIT SISTEMA SEPTICO 500 + 500 + 105 LT</t>
  </si>
  <si>
    <t>KIT ACCESORIOS PVC PARA SISTEMA SÉPTICO</t>
  </si>
  <si>
    <t>SUMINISTRO, TRANSPORTE E INSTALACIÓN DE SISTEMA SEPTICO DOS TANQUES DE 500LT Y TRAMPA DE GRASAS DE 105LT (INC. TANQUE SEPTICO, FILTRO ANAEROBIO, TRAMPA DE GRASAS, ACCESORIOS Y TUBERIA PVC, GRAVA Y DEMÁS ELEMENTOS PARA SU CORRECTA INSTALACIÓN Y FUNCIONAMIENTO)</t>
  </si>
  <si>
    <t>CONCRETO PREMEZCLADO AUTOCOMPACTANTE DE 7000PSI T.M 1/2" ACELERADO A SIETE DIAS</t>
  </si>
  <si>
    <t>08B.973</t>
  </si>
  <si>
    <t>SUMINISTRO E INSTALACIÓN SALIDA INTERRUPTOR CONMUTABLE SENCILLO, CON CABLE #12 LIBRE DE HALÓGENOS Y TUBERÍA SCH40 1/2" (HASTA 1,0M)</t>
  </si>
  <si>
    <t>SUMINISTRO, TRANSPORTE E INSTALACION SALIDA INTERRUPTOR SENCILLO CONMUTABLE EN TUBERIA PVC SCH40 1/2", CABLE N° 12 AWG HFFR LS. (HASTA 1,0M)</t>
  </si>
  <si>
    <t>SUMINISTRO E INSTALACION SALIDA TOMACORRIENTE NORMAL DOBLE PT EN TUBERA PVC SCH 40 1/2", CABLE 12 AWG HFFR LS (HASTA 1,0M)</t>
  </si>
  <si>
    <t>08B.974</t>
  </si>
  <si>
    <t>M2/DIA</t>
  </si>
  <si>
    <t xml:space="preserve">FORMALETA METALICA - CARA DE CONTACTO </t>
  </si>
  <si>
    <t>FORMALETA METALICA VIGAS AEREAS EN I</t>
  </si>
  <si>
    <t>005.125</t>
  </si>
  <si>
    <t>CONCRETO PREMEZCLADO 4000 PSI ACELERADO A 7D</t>
  </si>
  <si>
    <t>017.157</t>
  </si>
  <si>
    <t>VIGA IPE 120</t>
  </si>
  <si>
    <t>TUBO REDONDO EN ACERO DE 1-1/2" x 3MM</t>
  </si>
  <si>
    <t>I3026</t>
  </si>
  <si>
    <t>I3027</t>
  </si>
  <si>
    <t>I3028</t>
  </si>
  <si>
    <t>I3029</t>
  </si>
  <si>
    <t>I3030</t>
  </si>
  <si>
    <t>I3031</t>
  </si>
  <si>
    <t>I3032</t>
  </si>
  <si>
    <t>I3033</t>
  </si>
  <si>
    <t>I3034</t>
  </si>
  <si>
    <t>PLATINA 19X19CM EN 3/4" CON PERFORACIONES DE 5/8"</t>
  </si>
  <si>
    <t>CIMBRA PARA PUENTE INCLUYE VIGAS PARA PASO DE LUCES</t>
  </si>
  <si>
    <t>FENOLICO PARA FORMALETA</t>
  </si>
  <si>
    <t>VARILLA ROSCADA DE 3/4" B7 - A325 x3,66M</t>
  </si>
  <si>
    <t>TUERCA Y ARANDELA B7 3/4"</t>
  </si>
  <si>
    <t>SUMINISTRO, TRANSPORTE E INSTALACIÓN DE BARANDAS PEATONALES CON PARALES EN VIGA IPE 120 CADA 1,50M Y SEIS HILOS EN TUBO REDONDO DE 1-1/2" x 3MM (IINC. PLATINAS, PERNOS DE 7/8, ANCLAJES Y BORDILLO DE 5CM EN LA BASE, ANTICORROSIVO Y PINTURA ESMALTE) H=1,10m</t>
  </si>
  <si>
    <t>APOYO ELASTOMERICO DUREZA 60 500X400X75mm CON 5 PLATINAS DE REFUERZO DE 3MM</t>
  </si>
  <si>
    <t>023.074</t>
  </si>
  <si>
    <t>SUMINISTRO, TRANSPORTE E INSTALACIÓN DE APOYO ELASTOMÉRICO DE 50X40X7,5CM DUREZA 60 EN NEOPRENO REFORZADO CON 5 PLATINAS DE 3MM</t>
  </si>
  <si>
    <t>023.075</t>
  </si>
  <si>
    <t>SUMINISTRO, TRANSPORTE E INSTALACIÓN DE SELLO DE COMPRESIÓN ELASTOMÉRICO DE 1-1/8" DE ANCHO REF. WABO-300 O EQUIVALENTE, FIJADO CON ADHESIVO PRIMA-LUB O SIMILAR, INCLUYE PLATINA DE 1/4" EN LABIOS</t>
  </si>
  <si>
    <t>JUNTA DE COMPRESIÓN ELASTOMÉRICA WABO WA-300 O SIMILAR A=1-1/8" H=4-5/16"</t>
  </si>
  <si>
    <t>ADHESIVO WABO PRIMA-LUB</t>
  </si>
  <si>
    <t>023.076</t>
  </si>
  <si>
    <t>PLATINA DE 1/4" PARA JUNTA</t>
  </si>
  <si>
    <t>023.077</t>
  </si>
  <si>
    <t>SUMINISTRO, TRANSPORTE E INSTALACIÓN DE RIEGO DE LIGA</t>
  </si>
  <si>
    <t>I3035</t>
  </si>
  <si>
    <t>I3036</t>
  </si>
  <si>
    <t>I3037</t>
  </si>
  <si>
    <t>I3038</t>
  </si>
  <si>
    <t>I3039</t>
  </si>
  <si>
    <t>I3040</t>
  </si>
  <si>
    <t>I3041</t>
  </si>
  <si>
    <t>I3042</t>
  </si>
  <si>
    <t>I3043</t>
  </si>
  <si>
    <t>I3044</t>
  </si>
  <si>
    <t>PLATINA GALVANIZADA 150X150X1/4" A572 GR50</t>
  </si>
  <si>
    <t>NEOPRENO 250X250X10MM</t>
  </si>
  <si>
    <t>SUMINISTRO, TRANSPORTE E INSTALACION DE PAVIMENTO EN CONCRETO PREMEZCLADO FAST TRACK MR42</t>
  </si>
  <si>
    <t>CONCRETO PREMEZCLADO PARA PAVIMENTO FAST-TRACK MR42</t>
  </si>
  <si>
    <t>023.078</t>
  </si>
  <si>
    <t>SUMINISTRO, TRANSPORTE E INSTALACION DE PAVIMENTO EN CONCRETO PREMEZCLADO FAST TRACK MR45</t>
  </si>
  <si>
    <t>CONCRETO PREMEZCLADO PARA PAVIMENTO FAST-TRACK MR45</t>
  </si>
  <si>
    <t>017.158</t>
  </si>
  <si>
    <t>SUMINISTRO, TRANSPORTE E INSTALACIÓN DE CERRAMIENTO EN TUBO REDONDO DE 2" CON TAPA SUPERIO CADA 15CM EMBEBIDOS EN MURO DE CONCRETO H PROMEDIO 2,1M</t>
  </si>
  <si>
    <t>TAPA REDONDA PARA TUBO EN PLATINA 3MM</t>
  </si>
  <si>
    <t>08B.975</t>
  </si>
  <si>
    <t>SUMINISTRO, TRANSPORTE E INSTALACIÓN TABLERO ELECTRICO DE 0,50M X 0,30M X 0,20M IP 65 USO INTERIOR. INCLUYE TOTALIZADOR PRINCIPAL 3x60A(1), TOTALIZADOR INDUSTRIAL 3x40A(1), RIEL DIN OMEGA, BARRA NEUTRO Y BARRA TIERRA.</t>
  </si>
  <si>
    <t>I3045</t>
  </si>
  <si>
    <t>I3046</t>
  </si>
  <si>
    <t>I3047</t>
  </si>
  <si>
    <t>I3048</t>
  </si>
  <si>
    <t>I3049</t>
  </si>
  <si>
    <t>I3050</t>
  </si>
  <si>
    <t>I3051</t>
  </si>
  <si>
    <t>I3052</t>
  </si>
  <si>
    <t>I3053</t>
  </si>
  <si>
    <t>I3054</t>
  </si>
  <si>
    <t>I3055</t>
  </si>
  <si>
    <t>I3056</t>
  </si>
  <si>
    <t>I3057</t>
  </si>
  <si>
    <t>I3058</t>
  </si>
  <si>
    <t>I3059</t>
  </si>
  <si>
    <t>I3060</t>
  </si>
  <si>
    <t>I3061</t>
  </si>
  <si>
    <t>TABLERO ELÉCTRICO DE 0,50Mx0.30Mx0.20M IP 65 DOBLE FONDO USO INTERIOR</t>
  </si>
  <si>
    <t>BREAKER INDUSTRIAL TOTALIZADOR 3x60Amp</t>
  </si>
  <si>
    <t>BREAKER INDUSTRIAL TOTALIZADOR 3x40Amp</t>
  </si>
  <si>
    <t>BARRA COBRE 0,20m x 0,05m x 3m PARA NEUTRO Y TIERRA</t>
  </si>
  <si>
    <t>AISLADOR DE BARRAJE 25mm</t>
  </si>
  <si>
    <t>BORNA PONCHAR CALIBRE 8 AWG ESTAÑADA COBRE BARRIL LARGO</t>
  </si>
  <si>
    <t>BORNA PONCHAR CALIBRE 6 AWG ESTAÑADA COBRE BARRIL LARGO</t>
  </si>
  <si>
    <t>BREAKER DE RIEL MONOPOLAR 1x20A, 6kA</t>
  </si>
  <si>
    <t>TABLERO ELÉCTRICO DE 0,30Mx0.25Mx0.20M IP 65 DOBLE FONDO USO INTERIOR</t>
  </si>
  <si>
    <t>CURVA SCH40 1"</t>
  </si>
  <si>
    <t>MEDIDOR ELECTRÓNICO TRIFÁSICO 208/120V 5-100A, CLASE 1 CALIBRADO</t>
  </si>
  <si>
    <t>ABRAZADERA DE 1 SALIDA TIPO 2, 140 mm</t>
  </si>
  <si>
    <t>GRAPA RETENCIÓN AISLADA PARA RED TRENZADA B.T.</t>
  </si>
  <si>
    <t>CABLE ALUMINIO CUADRUPLEX 3x4 + 4</t>
  </si>
  <si>
    <t>08B.976</t>
  </si>
  <si>
    <t>08B.977</t>
  </si>
  <si>
    <t>08B.978</t>
  </si>
  <si>
    <t>08B.979</t>
  </si>
  <si>
    <t>08B.980</t>
  </si>
  <si>
    <t>08B.981</t>
  </si>
  <si>
    <t>08B.982</t>
  </si>
  <si>
    <t>08B.983</t>
  </si>
  <si>
    <t>08B.984</t>
  </si>
  <si>
    <t>08B.985</t>
  </si>
  <si>
    <t>08B.986</t>
  </si>
  <si>
    <t>SUMINISTRO E INSTALACION DE BREAKER DE RIEL MONOPOLAR 1X20A, 6kA. CALIDAD LEGRAND, SIEMENS, SQARED O SUPERIOR DE MARCA RECONOCIDA Y HOMOLOGADA POR EL CIDET</t>
  </si>
  <si>
    <t>SUMINISTRO, TRANSPORTE E INSTALACION GABINETE METÁLICO 30X25X20 DE USO INTERIOR PARA DISTRIBUCIÓN DE CIRCUITOS FOSO ASCENSOR. INCLUYE BREAKER TOTALIZADOR 3X40(1), BARRA DE COBRE PARA NEUTRO, BARRA DE COBRE PARA TIERRA, RIEL DIN PARA PROTECCIONES</t>
  </si>
  <si>
    <t xml:space="preserve">SUMINISTRO, TRANSPORTE E INSTALACION ACOMETIDA PARA ASCENSOR EN CABLE Cu 3Nº8(F)+1Nº8(N)+1Nº10(T) AWG HFFR LS </t>
  </si>
  <si>
    <t>SUMINISTRO, TRANSPORTE E INSTALACION SALIDA INTERRUPTOR SENCILLO CONMUTABLE EN TUBERIA PVC SCH40 1/2", CABLE N° 12 AWG HFFR LS.</t>
  </si>
  <si>
    <t>SUMINISTRO E INSTALACION SALIDA TOMACORRIENTE NORMAL DOBLE PT EN TUBERA PVC SCH 40 1/2", CABLE 12 AWG HFFR LS</t>
  </si>
  <si>
    <t>SUMINISTRO E INSTALACIÓN SALIDA TOMACORRIENTE DOBLE TIPO GFCI CON CABLE #12 LIBRE DE HALÓGENOS Y TUBERÍA PVC SCH40 1/2"</t>
  </si>
  <si>
    <t>SUMINISTRO, TRANSPORTE E INSTALACION GABINETE METÁLICO 30X30X15 PARA DISTRIBUCIÓN DE CIRCUITOS POR PISO</t>
  </si>
  <si>
    <t>SUMINISTRO E INSTALACIÓN DE ACOMETIDA EN CABLE DE COBRE 3Nº12 AWG LSZH</t>
  </si>
  <si>
    <t>SUMINISTRO E INSTALACION MEDIDOR ELECTRÓNICO TRIFÁSICO 208/120V, 5-100A, INCLUYE CAJA HERMETICA PARA MEDIDOR</t>
  </si>
  <si>
    <t>I3062</t>
  </si>
  <si>
    <t>I3063</t>
  </si>
  <si>
    <t>I3064</t>
  </si>
  <si>
    <t>I3065</t>
  </si>
  <si>
    <t>I3066</t>
  </si>
  <si>
    <t>I3067</t>
  </si>
  <si>
    <t>I3068</t>
  </si>
  <si>
    <t>I3069</t>
  </si>
  <si>
    <t>I3070</t>
  </si>
  <si>
    <t>I3071</t>
  </si>
  <si>
    <t>I3072</t>
  </si>
  <si>
    <t>I3073</t>
  </si>
  <si>
    <t>I3074</t>
  </si>
  <si>
    <t>I3075</t>
  </si>
  <si>
    <t>I3076</t>
  </si>
  <si>
    <t>I3077</t>
  </si>
  <si>
    <t>I3078</t>
  </si>
  <si>
    <t>I3079</t>
  </si>
  <si>
    <t>I3080</t>
  </si>
  <si>
    <t>I3081</t>
  </si>
  <si>
    <t>I3082</t>
  </si>
  <si>
    <t>I3083</t>
  </si>
  <si>
    <t>I3084</t>
  </si>
  <si>
    <t>I3085</t>
  </si>
  <si>
    <t>I3087</t>
  </si>
  <si>
    <t>I3088</t>
  </si>
  <si>
    <t>I3089</t>
  </si>
  <si>
    <t>I3090</t>
  </si>
  <si>
    <t>I3091</t>
  </si>
  <si>
    <t>I3092</t>
  </si>
  <si>
    <t>I3094</t>
  </si>
  <si>
    <t>LUMINARIA DECORATIVA SPRING 40 W</t>
  </si>
  <si>
    <t>POSTE METÁLICO 3 MTS, CON BASE CUADRADA ATORNILLABLE, PINTURA HORNEADA</t>
  </si>
  <si>
    <t>PERNO DE ANCLAJE DE 3/8" X 2"</t>
  </si>
  <si>
    <t>TORNILLO ESTRIA DE LÁMINA DE 1/8" X 1/4"</t>
  </si>
  <si>
    <t>CURVA DE PVC SCH 40 1/2"</t>
  </si>
  <si>
    <t>CAJA PVC DE 4"X4"</t>
  </si>
  <si>
    <t>GABINETE METÁLICO DE 30X30X12 CM CON TAPA Y FONDO MADERA</t>
  </si>
  <si>
    <t>TORNILLO DE LÁMINA CABEZA ESTRÍA N°8 X 1"</t>
  </si>
  <si>
    <t>TAPA TROQUEL DOBLE PARA CANALETA 12 X 5 CM</t>
  </si>
  <si>
    <t>ROTULO AUTOADHESIVO DE IDENTIFICACIÓN DIRECCIONAL PARA 120 V</t>
  </si>
  <si>
    <t>ROTULO AUTOADHESIVO DE IDENTIFICACIÓN DIRECCIONAL PARA DATOS</t>
  </si>
  <si>
    <t>ROTULO AUTOADHESIVO DE IDENTIFICACIÓN DIRECCIONAL PARA VOZ</t>
  </si>
  <si>
    <t>AMARRA PLÁSTICA 95 MM</t>
  </si>
  <si>
    <t>CABLE F/UTP CAT. 6A LSZH</t>
  </si>
  <si>
    <t>ORGANIZADOR HORIZONTAL 19" DE 1 RU CON TAPA</t>
  </si>
  <si>
    <t>BANDEJA SENCILLA VENTILADA 25 CM ( 10") X 1 RU</t>
  </si>
  <si>
    <t>GABINETE DE PISO: PUERTA FRONTAL EN MALLA, PUERTAS LATERALES Y POSTERIOR DESMONTABLES, FORMATO DE MONTAJE 19", ANCHO 24" ( 61 CMS ), PROFUNDIDAD 42" ( 1,6 MTS ), PROFUNDIDAD ÚTIL  38,8" ( 1,1 MTS ), ALTURA: 3,5 FT ( 1,3 MTS ), ALTURA ÚTIL 24 RU, COLOR NEGRO</t>
  </si>
  <si>
    <t>KIT DE VENTILACION GABINETE DE PISO 2 VENTILADORES 4" CON CABLE Y CLAVIJA</t>
  </si>
  <si>
    <t>MULTITOMA PARA RACK 19" 3 TOMAS PT AISLADA 6
SALIDAS</t>
  </si>
  <si>
    <t>UPS ONLINE TIPO TORRE DE 10KVA, 208-240/120 V</t>
  </si>
  <si>
    <t>SELECTOR 3 POSICIONES RED NORMAL - 0 - RED REGULADA, 63 A - 250 V</t>
  </si>
  <si>
    <t>CAJA TERMOPLÁSTICA 100 X 100 X 70 MM IP65</t>
  </si>
  <si>
    <t>ROTULO DESCRIPTIVO EN ACRÍLICO CON LEYENDA "DATOS"</t>
  </si>
  <si>
    <t>GABINETE METÁLICO PARA CONTADOR TRIFASICO VERTICAL PARA 1 MEDIDOR 57X27X18 X18 CM</t>
  </si>
  <si>
    <t>INTERRUPTOR AUTOMATICO DE 3 X 100 A LUMINEX</t>
  </si>
  <si>
    <t>CONECTOR BIMETÁLICO VARILLA 5/8" - CABLE N° 8-6</t>
  </si>
  <si>
    <t>CURVA DE PVC 3/4"</t>
  </si>
  <si>
    <t>BOQUILLLA TERMINAL GALVANIZADA 1.1/2" (TUERCA Y CONTRATUERCA)</t>
  </si>
  <si>
    <t>UNIÓN GALVANIZADA 1.1/2"</t>
  </si>
  <si>
    <t>CÁMARA EN CONCRETO MEDIDAS INTERNAS LÍBRE 80X80X100 CM,  PAREDES CON 15 CM DE ESPESOR Y EN CONCRETO VACIADO DE 3000 PSI, REFORZADAS CON MALLA D: 5 MM; TAPAS CON MARCO Y CONTRAMARCO EN ÁNGULO DE ACERO 2 1/2" * 2 1/2" * 1/4" CONSTRUIDA EN CONCRETO DE 210 KG/CM², REFORZADO CON PARRILLA DE HIERRO DE 1/2", Y AGARRADERAS EN VARILLA DE 1/2". SEGÚN DETALLE DE DISEÑO</t>
  </si>
  <si>
    <t>CÁMARA EN CONCRETO CÓDIGO CS 276</t>
  </si>
  <si>
    <t>VARILLA DE ANCLAJE DE 5/8" X 2,40 M</t>
  </si>
  <si>
    <t>MUERTO EN CONCRETO</t>
  </si>
  <si>
    <t>ALAMBRE COBRE DESNUDO Nº 14 AWG</t>
  </si>
  <si>
    <t>ALAMBRE COBRE Nº 14 THHN  AWG</t>
  </si>
  <si>
    <t>CABLE COBRE LSZH Nº 12 AWG</t>
  </si>
  <si>
    <t>08B.987</t>
  </si>
  <si>
    <t>08B.988</t>
  </si>
  <si>
    <t>08B.989</t>
  </si>
  <si>
    <t>08B.990</t>
  </si>
  <si>
    <t>08B.991</t>
  </si>
  <si>
    <t>08B.992</t>
  </si>
  <si>
    <t>08B.993</t>
  </si>
  <si>
    <t>08B.994</t>
  </si>
  <si>
    <t>08B.995</t>
  </si>
  <si>
    <t>08B.996</t>
  </si>
  <si>
    <t>08B.997</t>
  </si>
  <si>
    <t>08B.998</t>
  </si>
  <si>
    <t>08B.999</t>
  </si>
  <si>
    <t>08B.1000</t>
  </si>
  <si>
    <t>SUMINISTRO E INSTALACIÓN DE LUMINARIA LED 40W SPRING DECORATIVA, MONTAJE VERTICAL , INCLUYE: LUMINARIA, POSTE METÁLICO 3 MTS PINTURA HORNEADA, FOTOCELDA, CAJA PLÁSTICA 4"X4", ADPATADOR PVC 3/4", CURVA PVC 3/4", CÓDIGO DE COLORES Y ACCESORIOS.</t>
  </si>
  <si>
    <t>SUMINISTRO E INSTALACIÓN DE SALIDA PARA TOMACORRIENTE DOBLE CON POLO A TIERRA, INCLUYE: TOMACORRIENTE, CAJA 4"X4" CON SUPLEMENTO, ADAPTADOR TERMINAL DE PVC SCH40 1/2", CURVA DE PVC SCH40 1/2", CÓDIGO DE COLORES Y ACCESORIOS. SIN CANALIZAR NI CABLEAR.</t>
  </si>
  <si>
    <t>SUMINISTRO E INSTALACIÓN DE SALIDA PARA TOMACORRIENTE DOBLE CON POLO A TIERRA Y TAPA PROTECCIÓN INFANTIL, INCLUYE: TOMACORRIENTE CON TAPA, CAJA 4"X4" CON SUPLEMENTO, ADAPTADOR TERMINAL DE PVC SCH40 1/2", CURVA DE PVC SCH40 1/2", CÓDIGO DE COLORES Y ACCESORIOS. SIN CANALIZAR NI CABLEAR.</t>
  </si>
  <si>
    <t>SUMINISTRO E INSTALACIÓN DE CIRCUITO RAMAL MONOFÁSICO SIN CANALIZAR EN CABLE DE COBRE LSZH  3XN° 12 AWG, INCLUYE: CABLE DE COBRE LSZH 3XN° 12, CÓDIGO DE COLORES Y ACCESORIOS DE FIJACIÓN.</t>
  </si>
  <si>
    <t>SUMINISTRO E INSTALACIÓN DE GABINETE METÁLICO CON PUERTA, CHAPA Y CERRADURA, FABRICADO EN LÁMINA DIMENSIONES 30 X 30 X 12 CM, INCLUYE: GABINETE Y ACCESORIOS DE FIJACIÓN.</t>
  </si>
  <si>
    <t>SUMINISTRO E INSTALACIÓN DE TAPA TRAPEZOIDAL TROQUEL DOBLE PARA SALIDAS (TOMA ELÉCTRICO REGULADO Y DATOS) PARA CANALETA 12 X 5 CM, INCLUYE: TROQUEL Y ACCESORIOS DE FIJACIÓN.</t>
  </si>
  <si>
    <t>SUMINISTRO E INSTALACIÓN DE CANALETA METÁLICA 12 X 5 CM, CON DIVISIÓN Y TAPA ATORNILLABLE, INCLUYE: CANALETA, CABLE DE COBRE N° 10 AWG PARA PUESTA A TIERRA Y ACCESORIOS DE FIJACIÓN.</t>
  </si>
  <si>
    <t>SUMINISTRO E INSTALACIÓN DE CENTRO DE CABLEADO PARA DATOS CATEGORÍA 6A / CLASE EA EN AULA SISTEMAS, INCLUYE: GABINETE O RACK CERRADO 24 UR,  DOS (2) HERRAJES PATCH PANEL CAT 6A MARCA PANDUIT DE 24 PUERTOS, VEINTISEIS (26) JACK'S CAT 6A BLINDADO MARCA PANDUIT, VEINTISEIS (26)  PATCH CORD 1M CAT 6A MARCA PANDUIT, DOS (2) ORGANIZADOR HORIZONTAL, UN (1) MULTITOMAS 6 SALIDAS PARA RACK, UN (1) KIT DE VENTILACIÓN Y ACCESORIOS DE FIJACIÓN Y ROTULADO.</t>
  </si>
  <si>
    <t>SUMINISTRO, INSTALACIÓN Y PUESTA EN MARCHA DE UPS ONLINE BIFÁSICA DE 10 KVA, INCLUYE: UPS 10 KVA, FP 0.8, ON LINE PURE SINE WAVE UPS, CON LCD DISPLAY, ENTRADA 240 VAC Y SELECTOR DE 3 POSICIONES. AUTONOMÍA 15 MIN A PLENA CARGA.</t>
  </si>
  <si>
    <t>SUMINISTRO E INSTALACIÓN DE SALIDA PARA TOMACORRIENTE DOBLE CON POLO A TIERRA AISLADO LEVITON, COLOR NARANJA, INCLUYE: TOMACORRIENTE COLOR NARANJA, TAPA Y ACCESORIOS DE FIJACIÓN Y ROTULADO. SIN CABLEAR NI CANALIZACIÓN.</t>
  </si>
  <si>
    <t>SUMINISTRO E INSTALACIÓN DE MEDIDOR TRIFILAR NEUTRO INCORPORADO 5/100 A - 220 V PARA MEDIDA DIRECTA, INCLUYE:  MEDIDOR, CAJA USO INTEMPERIE, PROTECCIÓN, PUESTA A TIERRA Y ACCESORIOS DE FIJACIÓN.</t>
  </si>
  <si>
    <t>Suministro e instalación de afloramiento BT en Tubería eléctrica tipo IMC de 1.1/2" sin cablear, incluye: Adaptador terminal IMC 1.1/2", curva de IMC 1.1/2", unión IMC 1.1/2", tubería IMC 1.1/2", Capacete 1.1/2", cámara en concreto CS274 y accesorios de fijación.</t>
  </si>
  <si>
    <t>SUMINISTRO E INSTALACIÓN DE ESTRUCTURA DE FINAL BT, INCLUYE: POSTE 8 MTS X 510 KGF, CÁMARA EN CONCRETO CS276, AISLADOR TENSOR, VIENTO, MUERTO EN CONCRETO, CRUCETERIA, HERRAJERIA, Y ACCESORIOS.</t>
  </si>
  <si>
    <t>08B.1001</t>
  </si>
  <si>
    <t>08B.1002</t>
  </si>
  <si>
    <t>08B.1003</t>
  </si>
  <si>
    <t>08B.1004</t>
  </si>
  <si>
    <t>SUMINISTRO E INSTALACION SALIDA TIPO HDMI CON TUBERIA PVC 1"</t>
  </si>
  <si>
    <t>017.159</t>
  </si>
  <si>
    <t>SUMINISTRO E INSTALACIÓN DE PUERTA  MODULAR METÁLICO COMPUESTO POR PARALES  EN TUBERÍA GALVANIZADA DE 3”  CALIBRE 12,  MARCO EN  ÁNGULOS METÁLICOS DE 1” X 1” X 3/16” Y PLATINAS EN L DE 1 1/2” X 3/16”. EL INTERIOR DEL MÓDULO INCLUYE TUBOS GALVANIZADOS DE 1” DISPUESTOS DIAGONALMENTE CADA 0.15 METROS, SOLDADOS ESTRUCTURALMENTE A LOS ELEMENTOS DE REFUERZO INCLUYE PINTURA MODULO , CERRADURA YALE 3 MACHUELOS Y 2 COPIAS DE LLAVES</t>
  </si>
  <si>
    <t>SUMINISTRO, TRANSPORTE E INSTALACION DE CONCRETO PREMEZCLADO DE 7000PSI ACELERADO A 7 DIAS PARA VIGAS AÉREAS DE PUENTES FUNDIDAS EN SITIO CON FORMALETA METÁLICA</t>
  </si>
  <si>
    <t>023.079</t>
  </si>
  <si>
    <t>023.080</t>
  </si>
  <si>
    <t>SUMINISTRO, TRANSPORTE E INSTALACIÓN DE GEOMALLA UNIAXIAL UX-100 O EQUIVALENTE - RESISTENCIA ULTIMA A LA TENSIÓN 116 kN/m</t>
  </si>
  <si>
    <t>SUMINISTRO, TRANSPORTE E INSTALACIÓN DE GEOMALLA UNIAXIAL UX-75 O EQUIVALENTE - RESISTENCIA ULTIMA A LA TENSIÓN 80 kN/m</t>
  </si>
  <si>
    <t>GEOMALLA UNIAXIAL UX-100 O EQUIVALENTE - RESISTENCIA ULTIMA A LA TENSIÓN 116 kN/m</t>
  </si>
  <si>
    <t>GEOMALLA UNIAXIAL UX-75 O EQUIVALENTE - RESISTENCIA ULTIMA A LA TENSIÓN 80 kN/m</t>
  </si>
  <si>
    <t>023.081</t>
  </si>
  <si>
    <t>023.082</t>
  </si>
  <si>
    <t>023.083</t>
  </si>
  <si>
    <t>SUMINISTRO, TRANSPORTE E INSTALACION DE MANTO DE REVEGETALIZACION TRM-500</t>
  </si>
  <si>
    <t>SUMINISTRO, TRANSPORTE E INSTALACIÓN DE GEODREN PLANAR H=0,50</t>
  </si>
  <si>
    <t>I3095</t>
  </si>
  <si>
    <t>I3096</t>
  </si>
  <si>
    <t>I3097</t>
  </si>
  <si>
    <t>I3098</t>
  </si>
  <si>
    <t>I3099</t>
  </si>
  <si>
    <t>I3100</t>
  </si>
  <si>
    <t>I3101</t>
  </si>
  <si>
    <t>I3102</t>
  </si>
  <si>
    <t>I3103</t>
  </si>
  <si>
    <t>COMPOST ORGANICO X 50KG</t>
  </si>
  <si>
    <t>PERMADRAIN 450 0.5m PLANAR</t>
  </si>
  <si>
    <t>MANTO CONTROL DE EROSION TERRATRAC TRM 15 3.50m</t>
  </si>
  <si>
    <t>SUMINISTRO, TRANSPORTE E INSTALACIÓN DE LODO FERTILIZADO ESPESOR PROMEDIO 18CM</t>
  </si>
  <si>
    <t>SUMINISTRO, TRANSPORTE E INSTALACION PAVIMENTO EN CONCRETO MR 40 HECHO EN OBRA</t>
  </si>
  <si>
    <t>023.084</t>
  </si>
  <si>
    <t>MOLDE LOSETA TOPEROL / GUIA DE 100X20CM</t>
  </si>
  <si>
    <t>PISON PARA MOLDES CONCRETO ESTAMPADO</t>
  </si>
  <si>
    <t>ENDURECEDOR PARA CONCRETO ESTAMPADO  X 25 KG</t>
  </si>
  <si>
    <t>DESMOLDANTE PARA ESTAMPADOS X 5 KG</t>
  </si>
  <si>
    <t>ESTAMPADO SOBRE CONCRETO DE TABLETA  TOPEROL Y/O TACIL/GUIA CON MOLDE DE 20CM DE ANCHO CON APLICACIÓN DE ENDURECEDOR. INCLUYE DESMOLDANTE.</t>
  </si>
  <si>
    <t>CABLE ANTIFRAUDE/CONCENTRICO CU 2X8+8 PE/PVC</t>
  </si>
  <si>
    <t>08B.1005</t>
  </si>
  <si>
    <t>SUMINISTRO E INSTALACION DE BREAKER 2X32 A DE INCRUSTAR</t>
  </si>
  <si>
    <t>SUMINISTRO DE PROTECCION  2X32 A; 10 KA, INCRUSTAR</t>
  </si>
  <si>
    <t>EMPALME DE DERIVACION EN GEL 6-2/8-14 AWG BIMETALICO</t>
  </si>
  <si>
    <t>08B.1006</t>
  </si>
  <si>
    <t>SUMINISTRO, TRANSPORTE E INSTALACION ACOMETIDA 2F3H AL RHH/RHW/USE-2 EN CABLE 2X4AWG (F) + 4AWG (T). NO INCLUYE CONDULINADO.</t>
  </si>
  <si>
    <t>CABLE DE ALUMINIO RHH/RHW/USE-2 CALIBRE 4 AWG</t>
  </si>
  <si>
    <t xml:space="preserve">SUMINISTRO, TRANSPORTE E INSTALACION LUMINARIA LED SYLVANIA STREET ZD229 60-120W NW 7P 18840lm 4000K Blanco Neutro-Iluminacion Vial y Exterior P29455. INCLUYE BRAZO DE ALUMBRADO PUBLICO, ACCESORIOS DE SUJECIÓN Y CABLEADO </t>
  </si>
  <si>
    <t>I3104</t>
  </si>
  <si>
    <t>I3105</t>
  </si>
  <si>
    <t>I3106</t>
  </si>
  <si>
    <t>I3107</t>
  </si>
  <si>
    <t>I3108</t>
  </si>
  <si>
    <t>I3109</t>
  </si>
  <si>
    <t>I3110</t>
  </si>
  <si>
    <t>I3111</t>
  </si>
  <si>
    <t>I3112</t>
  </si>
  <si>
    <t>I3113</t>
  </si>
  <si>
    <t xml:space="preserve">LUMINARIA LED SYLVANIA STREET ZD229 60-120W NW 7P 18840lm 4000K Blanco Neutro-Iluminacion Vial y Exterior P29455. INCLUYE BRAZO DE ALUMBRADO PUBLICO </t>
  </si>
  <si>
    <t>SUMINISTRO E INSTALACIÓN DE POSTE METALICO 12 M ALUMBRADO PUBLICO (ACORDE A ESPECIFICACIONES DEL INVAMA)</t>
  </si>
  <si>
    <t>TUBO CONDUIT PVC 1" TIPO PESADO</t>
  </si>
  <si>
    <t>E174</t>
  </si>
  <si>
    <t>FORMALETA CÁMARA (CONO O 1M DE VASO) D=1,20 O 1,50M</t>
  </si>
  <si>
    <t>003.142</t>
  </si>
  <si>
    <t>SUMINISTRO, TRANSPORTE E INSTALACIÓN DE YEE DE 6" CON TAPÓN DE INSPECCIÓN</t>
  </si>
  <si>
    <t>08B.1007</t>
  </si>
  <si>
    <t>SUMINISTRO E INSTALACION SALIDA TOMACORRIENTE NORMAL DOBLE PT EN TUBERA CONDUIT EMT 1/2", CABLE 12 AWG HFFR LS. INCLUYE 1M DE TUBERÍA Y CABLE 3X12</t>
  </si>
  <si>
    <t>08B.1008</t>
  </si>
  <si>
    <t>08B.1009</t>
  </si>
  <si>
    <t>08B.1010</t>
  </si>
  <si>
    <t>08B.1011</t>
  </si>
  <si>
    <t>08B.1012</t>
  </si>
  <si>
    <t>SUMINISTRO, TRANSPORTE E INSTALACION SALIDA ILUMINACION EN TUBERIA CONDUIT EMT 1/2", CABLE N° 12 AWG HFFR LS. INCLUYE 1M DE TUBERIA, CABLE 3X12 Y ENCAUCHETADO 3X14</t>
  </si>
  <si>
    <t>SUMINISTRO, TRANSPORTE E INSTALACION SALIDA INTERRUPTOR SENCILLO EN TUBERIA CONDUIT EMT 1/2", CABLE N° 12 AWG HFFR LS. INCLUYE 1M DE TUBERÍA Y CABLE 3X12</t>
  </si>
  <si>
    <t>SUMINISTRO, TRANSPORTE E INSTALACION LUMINARIA PANEL LED 30W REDONDO MARCA SYLVANIA O SUPERIOR 4000°K/6500°K</t>
  </si>
  <si>
    <t>SUMINISTRO, TRANSPORTE E INSTALACION LUMINARIA PANEL LED 18W REDONDO DE SOBREPONER 4000°K LUZ BLANCA NEUTRA</t>
  </si>
  <si>
    <t>PANEL LED 30W DE SOBREPONER REDONDO MARCA SYLVANIA O SUPERIOR 4000°K/6500°K</t>
  </si>
  <si>
    <t>PANEL LED 18W REDONDO DE SOBREPONER 4000°K</t>
  </si>
  <si>
    <t>SUMINISTRO, TRANSPORTE E INSTALACION SALIDA INTERRUPTOR DOBLE EN TUBERIA CONDUIT EMT 1/2", CABLE NO 12 AWG HFFR LS. INCLUYE 1M DE TUBERÍA Y CABLE 3X12</t>
  </si>
  <si>
    <t>SUMINISTRO, TRANSPORTE E INSTALACIÓN RED TRENZADA CABLE CUADRUPLEX 3X4+4</t>
  </si>
  <si>
    <t>019.046</t>
  </si>
  <si>
    <t>ISOPO DE FIQUE</t>
  </si>
  <si>
    <t>SUMINISTRO, TRANSPORTE E INSTALACIÓN DE BLANQUEAMIENTO DE MUROS O PAREDES CON MEZCLA DE MASILLA Y ACRONAL</t>
  </si>
  <si>
    <t>MASILLA EN POLVO X 25 KG</t>
  </si>
  <si>
    <t>SUMINISTRO, TRASPORTE E INSTALACIÓN DE PUERTA Y MARCO EN LÁMINA METÁLICA DOBLADA CALIBRE 22 CON CHAPA TIPO VERA O SIMILAR, PINTADA CON ANTICORROSIVO A 3 MANOS, SOPORTADA EN  CONCRETO  CONCRETO DE 3000PSI.</t>
  </si>
  <si>
    <t>SUMINISTRO, TRANSPORTE E INSTALACION CERAMICA PARED COLOR SEGÚN DISEÑO HASTA $40.000 X M2. SEGÚN DISEÑO (INCLUYE BOQUILLA COLOR Y WIN.)</t>
  </si>
  <si>
    <t>SUMINISTRO, TRANSPORTE E INSTALACION CERAMICA PISO COLOR SEGUN DISEÑO HASTA $40.000 X M2 (INCLUYE BOQUILLA.)</t>
  </si>
  <si>
    <t>CERAMICA PARA PISO HASTA 40,000 X M2</t>
  </si>
  <si>
    <t>SUMINISTRO, TRANSPORTE E INSTALACION GUARDAESCOBA H=10CM EN CERAMICA SEGÚN DISEÑO HASTA 40,000 X M2(INCLUYE PEGANTE Y BOQUILLA)</t>
  </si>
  <si>
    <t>SUMINISTRO, TRANSPORTE E INSTALACION GUARDAESCOBA H=10CM EN CERAMICA SEGÚN DISEÑO HASTA 50,000 X M2(INCLUYE PEGANTE Y BOQUILLA)</t>
  </si>
  <si>
    <t>018.018</t>
  </si>
  <si>
    <t>SUMINISTRO, TRANSPORTE E INSTALACIÓN DE CERRADURA DE MANIJA METALICA</t>
  </si>
  <si>
    <t>CERRADURA ALCOBA MANIJA SATINADA FIXER O EQUIVALENTE</t>
  </si>
  <si>
    <t>08B.1013</t>
  </si>
  <si>
    <t>08B.1014</t>
  </si>
  <si>
    <t>08B.1015</t>
  </si>
  <si>
    <t>SUMINISTRO, TRANSPORTE E INSTALACION SALIDA ILUMINACION EN PISO EN TUBERIA CONDUIT PVC 1/2", CABLE N° 14 AWG</t>
  </si>
  <si>
    <t>SUMINISTRO, TRANSPORTE E INSTALACION CIRCUITO RAMAL EN CABLE Cu 3Nº14 THHN-AWG</t>
  </si>
  <si>
    <t xml:space="preserve">SUMINISTRO, TRANSPORTE E INSTALACION SALIDA FOTOCELDA CONDUIT PVC 1/2", CABLE NO 14 AWG </t>
  </si>
  <si>
    <t>CABLE DE COBRE CAL. 14 THHN AWG</t>
  </si>
  <si>
    <t>004.016</t>
  </si>
  <si>
    <t>SUMINISTRO, TRANSPORTE E INSTALACION GEOTEXTIL TEJIDO 2100</t>
  </si>
  <si>
    <t>GEOTEXTIL TEJIDO 2100 CALYPSO O EQUIVALENTE</t>
  </si>
  <si>
    <t>019.047</t>
  </si>
  <si>
    <t>SUMINISTRO, TRANSPORTE E INSTALACION PINTURA ESMALTE PARA BARANDAS METÁLICAS. INCLUYE ELEMNTOS HORIZONTALES Y VERTICALES. INCLUYE ANDAMIOS CERTIFICADOS PARA TRABAJO EN ALTURAS, LAVADO Y LIJADO. ÁREA EFECTIVAMENTE PINTADA</t>
  </si>
  <si>
    <t>011.017</t>
  </si>
  <si>
    <t>SUMINISTRO, TRANSPORTE E INSTALACIÓN LÁMINA DE FIBROCEMENTO SOBRE ESTRUCTURA EXISTENTE. INCLUYE SELLO, MASILLADO Y 3 MANOS DE PINTURA</t>
  </si>
  <si>
    <t>010.039</t>
  </si>
  <si>
    <t>I3114</t>
  </si>
  <si>
    <t>I3115</t>
  </si>
  <si>
    <t>I3116</t>
  </si>
  <si>
    <t>I3117</t>
  </si>
  <si>
    <t>I3118</t>
  </si>
  <si>
    <t>I3119</t>
  </si>
  <si>
    <t>I3120</t>
  </si>
  <si>
    <t>I3121</t>
  </si>
  <si>
    <t>I3122</t>
  </si>
  <si>
    <t>I3123</t>
  </si>
  <si>
    <t>E175</t>
  </si>
  <si>
    <t>SET DE FIJACION 1075 PARA TEJA UPVC 3,0MM</t>
  </si>
  <si>
    <t>TEJA SIGMATECH BLANCA/ BLANCA 1075 11.80 X 1.07 3 MM (INC TRANSPORTE)</t>
  </si>
  <si>
    <t>TEJA SIGMATECH 37 POLI 1075 BRETT MARTIN 1 MM 11,80 X 1,08 OPAL (INC. TRANSPORTE)</t>
  </si>
  <si>
    <t>010.040</t>
  </si>
  <si>
    <t>020.017</t>
  </si>
  <si>
    <t>ALQUILER ANDAMIO MULTIDIRECCIONAL 3,0X3,0 CON ESCALERA Y BARANDILLA H= 10 - 12M (INCLUYE TODOS LOS ELEMENTOS, TRANSPORTE, ARMADO Y DESARMADO)</t>
  </si>
  <si>
    <t>019.048</t>
  </si>
  <si>
    <t>SUMINISTRO, TRANSPORTE E INSTALACIÓN DE PINTURA ESMALTE 3 EN 1 PINTULUX O SIMILAR PARA CERCHAS Y CORREAS METALICAS EXISTENTES (INC. LAVADO Y LIMPIEZA DE SUPERFICIES A PINTAR, Y ANDAMIOS CERTIFICADOS)</t>
  </si>
  <si>
    <t>SUMINISTRO, TRANSPORTE E INSTALACION DE TEJA TERMOACÚSTICA UPVC DE 3.0MM (INCLUYE CAPOTE, ARANDELA DE NEOPRENO, TAPA Y TORNILLO, Y DEMÁS ACCESORIOS PARA SU CORRECTA INSTALACIÓN Y FIJACIÓN. INCLUYE DESPERDICIO POR DESPIECE)</t>
  </si>
  <si>
    <t>SUMINISTRO, TRANSPORTE E INSTALACION DE TEJA EN POLICARBONATO INVERTIDO MACIZO DE 1,0MM (INCLUYE KIT DE FIJACIÓN CON TORNILLO Y EMPAQUE, Y DEMÁS ELEMENTOS PARA SU CORRECTA INSTALACIÓN Y FIJACIÓN) INCLUYE DESPERDICIO POR DESPIECE)</t>
  </si>
  <si>
    <t>DESMONTE DE FLANCHES (DESARROLLO ENTRE 0 Y 1,2 METROS) Y ALFAJIAS</t>
  </si>
  <si>
    <t>LIMPIEZA Y NIVELACION DE CANALES INCLUYE SOLDADURAS Y APLICACION DE WASH PREMIER</t>
  </si>
  <si>
    <t>006.063</t>
  </si>
  <si>
    <t>REPARACION CON CINTA ASFÁLTICA DE JUNTAS DE MUROS EN SISTEMA LIVIANO. INCLUYE PULIDA DE SUPERFICIE, LIMPIEZA Y RETIRO DE CINTA EXISTENTE EN CASO DE EXISTIR</t>
  </si>
  <si>
    <t>CINTA ASFÁLTICA IMPERMEABILIZANTE</t>
  </si>
  <si>
    <t xml:space="preserve">BRAZO METÁLICO TUBULAR 5X5 CALIBRE 3MM X 1,5 m PARA SOPORTE CABLE ANDAMIO COLGANTE - INCLUYE PINTURA DE ACABADO 3 EN 1 COLOR SEGÚN DISEÑO, INCLUYE CAJAS Y GUIAS SOLDADAS Y TORNILLO PARA FIJACIÓN AL ELEMENTO DE MADERA  </t>
  </si>
  <si>
    <t>BARRERA VEHICULAR HIKVISION DS TMG520 INCLUYE BRAZO DE 3MTS</t>
  </si>
  <si>
    <t>08B.1016</t>
  </si>
  <si>
    <t>08B.1017</t>
  </si>
  <si>
    <t>08B.1018</t>
  </si>
  <si>
    <t>SUMINISTRO, TRANSPORTE E INSTALACIÓN DE CANALIZACIÓN PARA ACOMETIDA EN BT HASTA MEDIDOR. INCLUYE (2) TUBO IMC RIGID 1", (1) CAPACETE GALVANIZADO DE 1", (2) HEBILLAS DE ACERO INOXIDABLE 5/8", (2) MTS DE CINTA DE ACERO INOXIDABLE 5/8"x0.03", (2) CONECTORES TIPO PIERCING DERIVACIÓN 2-8, (2) BOQUILLAS GALVANIZADAS DE 1".</t>
  </si>
  <si>
    <t>SUMINISTRO E INSTALACIÓN DE ESTRUCTURA DE FINAL BT, INCLUYE: POSTE 8 MTS X 510 KGF, AISLADOR TENSOR, VIENTO, MUERTO EN CONCRETO, HERRAJERIA Y ACCESORIOS.</t>
  </si>
  <si>
    <t>SUMINISTRO E INSTALACIÓN DE BARRERA VEHICULAR HIKVISION DS TMG520 INCLUYE BRAZO DE 3MTS</t>
  </si>
  <si>
    <t>08B.1019</t>
  </si>
  <si>
    <t>08B.1020</t>
  </si>
  <si>
    <t>08B.1021</t>
  </si>
  <si>
    <t>08B.1022</t>
  </si>
  <si>
    <t>08B.1023</t>
  </si>
  <si>
    <t>SUMINISTRO, TRANSPORTE E INSTALACIÓN BORNA TERMINAL PARA CABLE 8</t>
  </si>
  <si>
    <t>SUMINISTRO, TRANSPORTE E INSTALACION ACOMETIDA ELECTRICA EN CABLE Cu 2F(2#8 + 1#10) AWG HFFR LS - NO INCLUYE DUCTOS</t>
  </si>
  <si>
    <t>CLAVIJA PARA TOMA 2P+T 250V/50A.</t>
  </si>
  <si>
    <t>SUMINISTRO E INSTALACION SALIDA TOMACORRIENTE BIFASICO 2P+T 250V/50A EN TUBERA CONDUIT EMT 1/2", CABLE 2x8+1x10 AWG HFFR LS</t>
  </si>
  <si>
    <t>SUMINISTRO E INSTALACION SALIDA PDU PARA RACK 8 SALIDAS NORMA NEMA 5 15P, 120V EN TUBERA CONDUIT EMT 3/4", CABLE 12 AWG HFFR LS</t>
  </si>
  <si>
    <t>SUMINISTRO E INSTALACION CONECTOR SPEAKON NEUTRIK MACHO NL4FXX-W-S ORIGINAL PARA AMPLIFICADOR LINUS12C</t>
  </si>
  <si>
    <t>PDU NORMA NEMA L5 15R, 120V</t>
  </si>
  <si>
    <t>CONECTOR SPEAKON NEUTRIK MACHO NL4FXX-W-S ORIGINAL</t>
  </si>
  <si>
    <t>SUMINISTRO E INSTALACIÓN DE CABLE DE COBRE ANTIFRAUDE 2X8+8 DESDE BARRAJE SUMERGIBLE HASTA MEDIDORES.</t>
  </si>
  <si>
    <t>SUMINISTRO TRANSPORTE E INSTALACION DE TABLERO DE 4 CIRCUITOS 2F4H, CON PUERTA. BARRAJE PARA 75A BARRA NEUTRO Y BARRA TIERRA  CALIDAD LEGRAND, SIEMENS, SQARED O SUPERIOR DE MARCA RECONOCIDA Y HOMOLOGADA POR EL CIDET</t>
  </si>
  <si>
    <t>SUMINISTRO, TRANSPORTE E INSTALACION SALIDA TOMACORRIENTE GFCI DOBLE EN TUBERIA CONDUIT PVC 3/4", CABLE ENCAUCHETADO 3x14 AWG. INCLUYE CAJA ESTANCA IP65 DE 160x135x70mm Y PRENSAESTOPA</t>
  </si>
  <si>
    <t>SUMINISTRO E INSTALACIÓN SALIDA INTERRUPTOR SENCILLO CON TUBERÍA PVC SCH40 Y CABLE #14 HFFRLS</t>
  </si>
  <si>
    <t>SUMINISTRO, TRANSPORTE E INSTALACION LUMINARIA TIPO BALA DE INCRUSTAR H-520/3W/30 DIJON 3000K COLOR SATINADO</t>
  </si>
  <si>
    <t>SUMINISTRO, TRANSPORTE E INSTALACION LUMINARIA TIPO APLIQUE LED CONTRAHUELLA.</t>
  </si>
  <si>
    <t>08B.1024</t>
  </si>
  <si>
    <t>08B.1025</t>
  </si>
  <si>
    <t>08B.1026</t>
  </si>
  <si>
    <t>08B.1027</t>
  </si>
  <si>
    <t>08B.1028</t>
  </si>
  <si>
    <t>08B.1029</t>
  </si>
  <si>
    <t>032.417</t>
  </si>
  <si>
    <t>SERVICIO DE VIGILANCIA PRIVADA SIN ARMA, DE LUNES A VIERNES 12 HORAS MIXTAS (18:00 HORAS A 06:00 HORAS) SABADOS, DOMINGOS Y FESTIVOS 24 HORAS</t>
  </si>
  <si>
    <t>018.019</t>
  </si>
  <si>
    <t>SUMINISTRO TRANSPORTE E INSTALACION DE VENTANA EN ALUMINIO-VIDRIO 28 MM LAMINADO BLINDADO, POLARIZADO SEGÚN NORMA DIN-522-90. INCLUYE TODOS LOS ACCESORIOS PARA SU CORRECTA INSTALACION</t>
  </si>
  <si>
    <t>Ventana fija en perfil de aluminio rectangular 3' x 1', reforzado en parte interna con madera de Chanul, vidrio blindado nivel IIIA certificado por area de balistica de Indumil con pelicula anti esquirlas y pelicula anti rayones polarizada al 5%.</t>
  </si>
  <si>
    <t>MASILLA HUESO DURO O EQUIVALENTE  x 1/4</t>
  </si>
  <si>
    <t>ARREGLO DE PORTERIAS MICROFUTBOL CON EXTENSIÓN Y TABLERO BALONCESTO (INCLUYE SOLDADURA, GRAFIL 5,5, MASILLA, PINTURA, ANTICORROSIVO, MALLA ESLABONADA CA 10)</t>
  </si>
  <si>
    <t>013.068</t>
  </si>
  <si>
    <t>SUMINISTRO E INSTALACION DE MESON EN ACERO INOXIDABLE AISI 304 C-20 SATINADA CON REFUERZOS EN OMEGAS DE LAMINAS, ESTRUCTURA EN TUBERIA DE ACERO INOXIDABLE AISI 304 DE 1 1/2 C-18, ENTREPAÑOS ELABORADO EN LAMINA DE ACERO INOXIDABLE AISI 304 C-20, NIVELADORES EN EMPACK. INCLUYE POCETA LAVAPLATOS DE 60X40X30. MEDIDA 2 METROS DE LONGITUD</t>
  </si>
  <si>
    <t>SUMINISTRO, TRANSPORTE E INSTALACION REFLECTOR DE 50W IP66 LED CUADRADO-CERRADO - ESTRIBOS - COMPLETO:  CHASIS, BOMBILLA, ARRANCADOR, FOTOCELDA, COFRE METÁLICO DE SEGURIDAD, ETC. ACCESORIOS DE FIJACION E INSTALACION; INCLUYE ACCESORIOS DE SUJECIÓN. INSTALACIÓN A TODO COSTO. TRABAJO A ALTURA MAYOR DE 10M</t>
  </si>
  <si>
    <t>023.085</t>
  </si>
  <si>
    <t>SUMINISTRO, TRANSPORTE E INSTALACION SELLO DE JUNTA DE PAVIMENTO RIGIDO 15MM</t>
  </si>
  <si>
    <t>SELLO POLIURETANO AUTONIVELANTE SIKAFLEX 401 PAVEMENT O SIMILAR (para ancho de 10mm)</t>
  </si>
  <si>
    <t>SELLO POLIURETANO AUTONIVELANTE SIKAFLEX 401 PAVEMENT O EQUIVALENTE</t>
  </si>
  <si>
    <t>CUÑETE</t>
  </si>
  <si>
    <t>SUMINISTRO, TRANSPORTE E INSTALACION DE PISO EN CAUCHO GRANULADO ESPESOR TOTAL 130MM. BASE ELASTICA SBR NEGRA DE 120 MM Y CAPA DE USO EN EPDM DE 10MM. INCLUYE TODOS LOS ELEMENTOS NECESARIOS PARA SU CORRECTA INSTALACIÓN Y FUNCIONAMIENTO.</t>
  </si>
  <si>
    <t>08B.1030</t>
  </si>
  <si>
    <t>I3124</t>
  </si>
  <si>
    <t>I3125</t>
  </si>
  <si>
    <t>I3126</t>
  </si>
  <si>
    <t>I3127</t>
  </si>
  <si>
    <t>JUEGO INFANTIL MODULO EQUILIBRIO SENCILLO M50419D DE ESTRUCTURAS INFANTILES O EQUIVALENTE</t>
  </si>
  <si>
    <t>JUEGO INFANTIL MODULAR KDL0201 DE ESTRUCTURAS INFANTILES O EQUIVALENTE</t>
  </si>
  <si>
    <t>JUEGO INFANTIL MALLA ESCALAR CURVA M-001 DE ESTRUCTURAS INFANTILES O EQUIVALENTE</t>
  </si>
  <si>
    <t>JUEGO INFANTIL BALANCIN MOTO KDM80 DE ESTRUCTURAS INFANTILES O EQUIVALENTE</t>
  </si>
  <si>
    <t>034.081</t>
  </si>
  <si>
    <t>034.082</t>
  </si>
  <si>
    <t>034.083</t>
  </si>
  <si>
    <t>034.084</t>
  </si>
  <si>
    <t>SUMINSTRO, TRANSPORTE E INSTALACIÓN DE BALANCIN MOTO RESORTE REF KDM80 DE ESTRUCTURAS INFANTILES O SIMILAR, INCLUYE TODOS LOS ELEMENTOS PARA SU CORRECTA INSTALACIÓN Y FUNCIONAMIENTO.</t>
  </si>
  <si>
    <t>SUMINSTRO, TRANSPORTE E INSTALACIÓN DE BALANCIN DE EQUILIBRIO SENCILLO REF M50149D  DE ESTRUCTURAS INFANTILES O SIMILAR, INCLUYE TODOS LOS ELEMENTOS PARA SU CORRECTA INSTALACIÓN Y FUNCIONAMIENTO.</t>
  </si>
  <si>
    <t>SUMINSTRO, TRANSPORTE E INSTALACIÓN DE JUEGO INFANTIL MALLA DE ESCALAR CURVA REF. M-001  DE ESTRUCTURAS INFANTILES O SIMILAR, INCLUYE TODOS LOS ELEMENTOS PARA SU CORRECTA INSTALACIÓN Y FUNCIONAMIENTO.</t>
  </si>
  <si>
    <t>SUMINSTRO, TRANSPORTE E INSTALACIÓN DE PARQUE INFANTIL MODULAR REF. KDL0201  DE ESTRUCTURAS INFANTILES O EQUIVALENTE CONFORMADO POR: ESCALERA, MURO DE ESCALAR CURVO, ESCALERA TIPO MONTAÑA, MURO DE ESCALAR RECTO, DOS TOBOGANES SENCILLOS, PASARELA RECTA, PORTAL Y PORTAL RESBALADOR. MATERIAL: MADERA PLÁSTICA ESTRUCTURAL INCLUYE TODOS LOS ELEMENTOS PARA SU CORRECTA INSTALACIÓN Y FUNCIONAMIENTO.</t>
  </si>
  <si>
    <t>SUMINISTRO, TRANSPORTE E INSTALACION DE SELLO DE JUNTAS, FISURAS Y GRIETAS CON MEZCLA DE EMULSIÓN ASFÁLTICA Y ARENA FINA</t>
  </si>
  <si>
    <t>021.112</t>
  </si>
  <si>
    <t>SUMINISTRO, TRANSPORTE E INSTALACIÓN CERRAMIENTO EN MALLA ESLABONADA CAL 10,5 OJO DE 2" CON TUBERIA GALVANIZADA DE 2" CADA 2,5M PARA ALTURA TOTAL DE 3,0M. INCLUYE ZARPA EN CONCRETO DE 21 MPA DE 0,5x0,30 CON ACERO DE REFUERZO, ANGULO SUPERIOR DE 2"X3/16" GRAFIL PARA FIJACIÓN DE MALLA, PINTURA Y DEMÁS ELEMENTOS PARA SU CORRECTO FUNCIONAMIENTO E INSTALACIÓN</t>
  </si>
  <si>
    <t>I3128</t>
  </si>
  <si>
    <t>I3129</t>
  </si>
  <si>
    <t>I3130</t>
  </si>
  <si>
    <t>I3131</t>
  </si>
  <si>
    <t>I3132</t>
  </si>
  <si>
    <t>I3133</t>
  </si>
  <si>
    <t>I3134</t>
  </si>
  <si>
    <t>I3135</t>
  </si>
  <si>
    <t>I3136</t>
  </si>
  <si>
    <t>I3137</t>
  </si>
  <si>
    <t>I3138</t>
  </si>
  <si>
    <t>I3139</t>
  </si>
  <si>
    <t>I3140</t>
  </si>
  <si>
    <t>I3141</t>
  </si>
  <si>
    <t>MALLA ESLABONADA CAL 10,5 OJO DE 2"</t>
  </si>
  <si>
    <t>SUMINISTRO, TRANSPORTE E INSTALACION AVISO SEÑALIZADOR SALIDA DE EMERGENCIA COLOR VERDE (NO INCLUYE DUCTO NI CABLEADO)</t>
  </si>
  <si>
    <t>LUMINARIA SYLFLOOD 200W, 5000K, P2410636 SYLVANIA O SUPERIOR</t>
  </si>
  <si>
    <t>08B.1031</t>
  </si>
  <si>
    <t>08B.1032</t>
  </si>
  <si>
    <t>08B.1033</t>
  </si>
  <si>
    <t>08B.1034</t>
  </si>
  <si>
    <t>08B.1035</t>
  </si>
  <si>
    <t>08B.1036</t>
  </si>
  <si>
    <t>08B.1037</t>
  </si>
  <si>
    <t>08B.1038</t>
  </si>
  <si>
    <t>08B.1039</t>
  </si>
  <si>
    <t>08B.1040</t>
  </si>
  <si>
    <t>08B.1041</t>
  </si>
  <si>
    <t>08B.1042</t>
  </si>
  <si>
    <t>08B.1043</t>
  </si>
  <si>
    <t>08B.1044</t>
  </si>
  <si>
    <t>LUMINARIA SYLFLOOD 400W, 5000K, P23707 SYLVANIA O SUPERIOR</t>
  </si>
  <si>
    <t>DESMONTE DE RED MEDIA TENSIÓN CABLE 3N°2 ACSR</t>
  </si>
  <si>
    <t>DESMONTE, TRASLADO Y REINSTALACIÓN DE ESTRUCTURA PRIMARIA EXISTENTE CON POSTE DE CONCRETO DE 12 M.  750 KG.  HOMOLOGADO (INCLUYE GRUA).</t>
  </si>
  <si>
    <t>ADECUACIÓN DE BAJANTE ACOMETIDA PRIMARIA EXISTENTE. INCLUYE ADECUACIÓN DE HERRAJES, DPS PRIMARIOS Y RECONEXIÓN DE CABLE XLPE EXISTENTE</t>
  </si>
  <si>
    <t>SUMINISTRO E INSTALACIÓN DE CABLE DE COBRE ANTIFRAUDE 3X4+4 DESDE RED AÉREA HASTA MEDIDORES. INCLUYE CONECTORES TIPO PIERCING, TUBO IMC DE 1 1/2" Y CAPACETE.</t>
  </si>
  <si>
    <t>SUMINISTRO E INSTALACION DE INTERRUPTOR ENCHUFABLE 3X80A. CALIDAD LEGRAND, SIEMENS, SQARED O SUPERIOR DE MARCA RECONOCIDA Y HOMOLOGADA POR EL CIDET</t>
  </si>
  <si>
    <t>SUMINISTRO, TRANSPORTE E INSTALACION DE ACOMETIDA EN CABLE Cu 3Nº4(F)+1Nº4(N)+1N8(T) THHN-AWG</t>
  </si>
  <si>
    <t>SUMINISTRO, TRANSPORTE E INSTALACION DE ACOMETIDA EN CABLE Cu 3Nº6(F)+1Nº6(N)+1N8(T) THHN-AWG, EN TUBERÍA PVC 1"</t>
  </si>
  <si>
    <t>SUMINISTRO, TRANSPORTE E INSTALACION LUMINARIA SYLFLOOD 200W, 5000K, P2410636 SYLVANIA O SUPERIOR.</t>
  </si>
  <si>
    <t>SUMINISTRO, TRANSPORTE E INSTALACIÓN DE DPS TRIFÁSICO TIPO 1+2, In 20kA, Imax 40kA, V. 150-440V</t>
  </si>
  <si>
    <t>SUMINISTRO, TRANSPORTE E INSTALACION SISTEMA DE PUESTA A TIERRA PARA SIPRA CON SEIS VARILLAS DE COBRE 5/8X2,4M, CABLE NO.1/0AWG.</t>
  </si>
  <si>
    <t>SUMINISTRO, TRANSPORTE E INSTALACION CAMPAMENTO PROVISIONAL CON PISO EN PLACA DE CONCRETO DE 2500 PSI E=8CM Y MALLA ELECTROSOLDADA 15X15 4,0MM</t>
  </si>
  <si>
    <t>LAMINA GALVANIZADA CALIBRE 22 (0,70mm) DE 4X8' (1,22x2,44m)</t>
  </si>
  <si>
    <t>SUMINISTRO, TRANSPORTE E INSTALACION FLANCHE EN LAMINA GALVANIZADA CAL .22 D/ 0.50 M. (INCLUYE ESMALTE + ANCLAJE A MURO + SIKAFLEX)</t>
  </si>
  <si>
    <t>SUMINISTRO, TRANSPORTE E INSTALACION FLANCHE EN LAMINA GALVANIZADA CAL .22 D/ 0.30 M. (INCLUYE ESMALTE + ANCLAJE A MURO + SIKAFLEX)</t>
  </si>
  <si>
    <t>LAMINA GALVANIZADA CALIBRE 22 (0,70mm) DE 1,0X2,0M</t>
  </si>
  <si>
    <t>SUMINISTRO, TRANSPORTE E INSTALACION CANAL EN LAMINA GALVANIZADA CAL .22 D/ 0.60 M. (SUMINISTRO E INSTALACIÓN CON WASH PRIMER + ESMALTE + ANCLAJE A MURO + SILICONA)</t>
  </si>
  <si>
    <t>SUMINISTRO, TRANSPORTE E INSTALACION CANAL EN LAMINA GALVANIZADA CAL .22 D/ 0.82 M. (SUMINISTRO E INSTALACIÓN CON WASH PRIMER + ESMALTE + ANCLAJE A MURO + SILICONA)</t>
  </si>
  <si>
    <t>SUMINISTRO, TRANSPORTE E INSTALACIÓN DE GEOMALLA BIAXIAL DE RESISTENCIA A LA CARGA CÍCLICA DE 800 KN/M PARA REFORZAMIENTO Y MITIGACION DE DILATACIONES Y FISURAS</t>
  </si>
  <si>
    <t>08B.1045</t>
  </si>
  <si>
    <t>08B.1046</t>
  </si>
  <si>
    <t>08B.1047</t>
  </si>
  <si>
    <t>SUMINISTRO, TRANSPORTE E INSTALACION ACOMETIDA 3F5H CU THHN/THWN EN CABLE 3X6AWG + 6AWG (N) + 6 AWG (T). NO INCLUYE CONDULINADO.</t>
  </si>
  <si>
    <t>SUMINISTRO, TRANSPORTE E INSTALACION AVISO SEÑALIZADOR SALIDA DE EMERGENCIA COLOR VERDE</t>
  </si>
  <si>
    <t>011.018</t>
  </si>
  <si>
    <t>015.033</t>
  </si>
  <si>
    <t>SUMINISTRO, TRANSPORTE E INSTALACIÓN DE GRIFERIA SENCILLA PARA LAVAMANOS BRIZA O EQUIVALENTE</t>
  </si>
  <si>
    <t>GRIFERIA PARA LAVAMANOS BRIZA 1/2"</t>
  </si>
  <si>
    <t>019.049</t>
  </si>
  <si>
    <t>PINTURA ANTIMICOTICA AQUABLOCK ULTRA PINTUCO O EQUIVALENTE</t>
  </si>
  <si>
    <t>019.050</t>
  </si>
  <si>
    <t>SUMINISTRO, TRANSPORTE E INSTALACIÓN DE RETOQUE DE PINTURA EXISTENTE CON PINTURA ANTIMICÓTICA (ANTI HONGOS Y ANTIHUMEDADES) - INCLUYE RESANE, LIJADA Y 2 MANOS DE PINTURA, FILOS Y DILATACIONES)</t>
  </si>
  <si>
    <t>SUMINISTRO, TRANSPORTE E INSTALACIÓN DE RETOQUE DE PINTURA EXISTENTE CON PINTURA ESMALTE - INCLUYE RESANE, LIJADA Y 2 MANOS DE PINTURA, FILOS Y DILATACIONES)</t>
  </si>
  <si>
    <t>ESMALTE DOMÉSTICO BLANCO O COLOR PINTUCO O EQUIVALENTE</t>
  </si>
  <si>
    <t>TOPE SÍSMICO LONGITUDINAL PARA PUENTES PRETENSADOS INCLUYE PLATINA GALVANIZADA DE 15x15x1/4", NEOPRENO DE 25x25x1CM ADHERIDO CON SIKADURA 32 PRIMER, Y TUERCAS</t>
  </si>
  <si>
    <t>024.178</t>
  </si>
  <si>
    <t>COMPUERTA DE CHAPALETA O CHARNELA DE 16" EN PLASTICO POLIPROPILENO DE ALTO IMPACTO CON EMPAQUES</t>
  </si>
  <si>
    <t>SUMINISTRO, TRANSPORTE E INSTALACIÓN DE COMPUERTA TIPO CHAPALETA O CHARNELA DE 16" EN PLÁSTICO DE ALTO IMPACTO (INC. ESTRUCTURA DE DESCOLE EN CONCRETO IMPERMEABILIZADO DE 28 MPA, REFUERZO, ANCLAJE)</t>
  </si>
  <si>
    <t>SUMINISTRO, TRANSPORTE E INSTALACION MESON EN GRANITO NEGRO SAN GABRIL, VERDE UBATUVA Y/O SIMILIAR ANCHO:0.60 M.  (INSTALADO EN SOPORTES METÁLICOS,  PULIDO Y BRILLADO). INCLUYE SALPICADERO, FALDÓN, SELLO Y PERFORACIÓN PARA POCETA.</t>
  </si>
  <si>
    <t>002A.029</t>
  </si>
  <si>
    <t>002A.030</t>
  </si>
  <si>
    <t>SUMINISTRO, TRANSPORTE E INSTALACION PILOTES EN CONCRETO 4000 PSI D= 0.35 -0,40M</t>
  </si>
  <si>
    <t>SANITARIO ANTI VANDALISMO EN ACERO INOXIDABLE AISE SEA 304 CALIBRE 16. CON TANQUE Y VÁLVULA DUAL TAPA ANTI VANDALISMO . 68 DE ALTO X 35 DE ANCHO X 60 DE FONDO SALIDA A PISO DE BAJA PRESIÓN.</t>
  </si>
  <si>
    <t>LAVAMANOS ANTI VANDALISMO EN ACERO INOXIDABLE AISE SEA 304 CALIBRE 18 , VÁLVULA DOCOL TAPA PUSH PROTECTORA DE VÁLVULA. 32.1H.X.42ª.X.44 PROFUNDIDAD</t>
  </si>
  <si>
    <t>015.034</t>
  </si>
  <si>
    <t>015.035</t>
  </si>
  <si>
    <t>SUMINISTRO, TRANSPORTE E INSTALACION DE SANITARIO ANTIVANDALICO EN ACERO INOXIDABLE 304 CAL. 16 CON TANQUE Y VALVULA DUAL (INC, TODOS LOS ELEMENTOS PARA SU CORRECTA INSTALACIÓN Y FUNCIONAMIENTO)</t>
  </si>
  <si>
    <t>SUMINISTRO, TRANSPORTE E INSTALACION DE LAVAMANOS ANTIVANDALICO EN ACERO INOXISABLE 304 CAL 18 CON VALVULA DOCOL TAPA PUSH PROTECTORA. (INC, TODOS LOS ELEMENTOS PARA SU CORRECTA INSTALACIÓN Y FUNCIONAMIENTO)</t>
  </si>
  <si>
    <t>023.086</t>
  </si>
  <si>
    <t>RECICLADO DE MATERIAL ASFALTICO</t>
  </si>
  <si>
    <t>SUMINISTRO, TRANSPORTE E INSTALACION ESCALAS CONCRETO 3000 PSI RAMPA E= 0.10M, MEDIDA EN RAMPA, PASOS DE 0,3X0,17 Y LOSA DE 10 CM</t>
  </si>
  <si>
    <t>017.160</t>
  </si>
  <si>
    <t>DESMONTE, MANTENIMIENTO Y RE-INSTALACION BARANDA EN TUBERIA GALVANIZADA 2 HILOS DE 2", ENTRE 0,9 Y 1MTS, PARALES VERTICALES CADA 2 MTS, INCLUYE, LOMPIEZA, WASH PRIMER, PINTURA Y FIJACIÓN</t>
  </si>
  <si>
    <t>005.126</t>
  </si>
  <si>
    <t>SUMINISTRO, TRANSPORTE E INSTALACION MENSULAS CONCRETO 3000 PSI  .</t>
  </si>
  <si>
    <t>CARROTANQUE DE AGUA 5000 GLNS</t>
  </si>
  <si>
    <t>SUMINISTRO, TRANSPORTE E INSTALACION PAVIMENTO EN CONCRETO PREMEZCLADO MR 40</t>
  </si>
  <si>
    <t>CONCRETO PREMEZCLADO PARA PAVIMENTO MR 40 KG/CM2</t>
  </si>
  <si>
    <t>017.161</t>
  </si>
  <si>
    <t>SUMINISTRO, TRANSPORTE E INSTALACIÓN DE ESCALERA METÁLICA CONFORMADA POR PASOS EN LAMINA DE ALFAJOR 3MM Y ESTRUCTURA EN TUBERIA RECTANGULAR A=1,20M (INC SOLDADURA, ANTICORROSIVO, PINTURA Y ELEMENTOS DE ANCLAJE</t>
  </si>
  <si>
    <t>PERFIL TUBULAR RECTANGULAR PTR 150X50X2,0MM</t>
  </si>
  <si>
    <t>LAMINA ALFAJOR 3,0MM 3,0X1,0M</t>
  </si>
  <si>
    <t>I3142</t>
  </si>
  <si>
    <t>I3143</t>
  </si>
  <si>
    <t>LAMINA HR 3,0MM 1,2X2,4M</t>
  </si>
  <si>
    <t>DESMONTE POSTES DE CONCRETO 10M EXISTENTES</t>
  </si>
  <si>
    <t>CABLE COBRE ANTIFRAUDE 3X4+4</t>
  </si>
  <si>
    <t>ANALISIS DEL AIU</t>
  </si>
  <si>
    <t>FACTOR PRESTACIONAL O FACTOR AIU (PARA INDIRECTOS)</t>
  </si>
  <si>
    <t>Trabajador social</t>
  </si>
  <si>
    <t>Sistema de gestion de calidad incluye ensayos de laboratorio solicitados por norma</t>
  </si>
  <si>
    <t>AIU ITERACION</t>
  </si>
  <si>
    <t>Responsabilidad Civil</t>
  </si>
  <si>
    <t xml:space="preserve">Vallas incluye estructura de fijacion </t>
  </si>
  <si>
    <t>NO MOVER</t>
  </si>
  <si>
    <t>SUMINISTRO, TRANSPORTE E INSTALACION SALIDA TOMACORRIENTE NORMAL DOBLE PT EN TUBERIA CONDUIT PVC 3/4". INCLUYE APARATO</t>
  </si>
  <si>
    <t>INTERRUPTOR ENCHUFABLE DE 3 X 80A - 240V - 10KA</t>
  </si>
  <si>
    <t>SUMINISTRO E INSTALACIÓN SALIDA TOMACORRIENTE 220V EN TUBERÍA PVC 3/4". INCLUYE APARATO</t>
  </si>
  <si>
    <t>SUMINISTRO, TRANSPORTE E INSTALACION LUMINARIA SYLFLOOD 400W, 5000K, P23707 SYLVANIA O SUPERIOR.</t>
  </si>
  <si>
    <t>PANEL LED 40W RECTANGULAR INCRUSTAR 29.5CM X 119.5CM 4000K NW COOL WHITE BLANCO CALIDO P27915 - SYLVANIA</t>
  </si>
  <si>
    <t>017.162</t>
  </si>
  <si>
    <t>SUMINISTRO, TRANSPORTE E INSTALACION PASAMANOS EN TUBERÍA GALVANIZADA DE 2" x 2,5mm.CUATRO HILOS H= 1.00 M. PARALES VERTICALES CADA 1.50 METROS. INCLUYE ACCESORIOS DE INSTALACIÓN, EQUIPO DE SOLDADURA, ANCLAJE, PINTURA CON ESMALTE PINTULUX O SIMILAR Y WASH PRIMER. SIN RELLENO</t>
  </si>
  <si>
    <t>I3144</t>
  </si>
  <si>
    <t>I3145</t>
  </si>
  <si>
    <t>I3146</t>
  </si>
  <si>
    <t>I3147</t>
  </si>
  <si>
    <t>I3148</t>
  </si>
  <si>
    <t>TUBO GALVANIZADO 2" X 2,5MM</t>
  </si>
  <si>
    <t>E176</t>
  </si>
  <si>
    <t>GENERADOR Y SOLDADOR</t>
  </si>
  <si>
    <t>ANDAMIO METALICO CERTIFICADO, INCLUYE ESCALERILLA CON BARANDAS Y PLATAFORMAS DE TRABAJO H=10.0M</t>
  </si>
  <si>
    <t>MANGUERA DE POLIETILENO DE 3/4"</t>
  </si>
  <si>
    <t>SEPARADORES EN POLIETILENO</t>
  </si>
  <si>
    <t xml:space="preserve">REPARACIÓN DE CERRAMIENTO EN MALLA ESLABONADA CAL. 12. INCLUYE DESMONTE DE MALLA DAÑADA Y SUMINISTRO DE MALLA ESLABONADA NUEVA CAL 12. Y PINTURA DE POSTES METALICOS CON ESMALTE PINTULUX 3 EN 1. </t>
  </si>
  <si>
    <t>SUMINISTRO, TRANSPORTE E INSTALACION CERRAMIENTO EN MALLA ESLABONADA CAL. 12  DE 2 1/4" X 2 1/4" +  ANGULO 3/4 X  1/8" + ANTICORROSIVO + PINTURA, TUBO AGUAS NEGRAS PARA CERRAMIENTO 2", H=3,0M PEDESTAL EN CONCRETO. SEGÚN DETALLE.</t>
  </si>
  <si>
    <t>I3149</t>
  </si>
  <si>
    <t>I3150</t>
  </si>
  <si>
    <t>I3151</t>
  </si>
  <si>
    <t>I3152</t>
  </si>
  <si>
    <t>I3153</t>
  </si>
  <si>
    <t>I3154</t>
  </si>
  <si>
    <t>I3155</t>
  </si>
  <si>
    <t>I3156</t>
  </si>
  <si>
    <t>I3157</t>
  </si>
  <si>
    <t>I3159</t>
  </si>
  <si>
    <t>I3160</t>
  </si>
  <si>
    <t xml:space="preserve">CIELO RASO FIBRA MINERAL  5/8 0.601X 0.61M </t>
  </si>
  <si>
    <t>011.019</t>
  </si>
  <si>
    <t>SUMINISTRO, TRANSPORTE E INSTALACIÓN A TODO COSTO DE CIELO RASO EN  FIBRA MINERAL MODULADO 0,61 X 0,61. INCLUYE PERFILERÍA, ANCLAJES Y TODO LO NECESARIO PARA SU CORRECTA INSTALACIÓN</t>
  </si>
  <si>
    <t>MORTERO AUTONIVELANTE</t>
  </si>
  <si>
    <t>SUMINISTRO, TRANSPORTE E INSTALACION ESCRITORIO CON SUPERFICIE DE TRABAJO EN MADERA AGLOMERADA CON ACABADADO MELAMÍNICO EN TABLERO DE 36 MM CON CANTO RIGIDO AGLOMERADO COLOR POR DEFINIR. APOYOS EN PERFILERÍA METÁLICA RECTANGULAR DE 3"X1-1/2" CALIBRE 18 ACABADO EN PINTURA ELECTROSTÁTICA COLOR POR DEFINIR. ARCHIVADOR METÁLICO ACABADO PINTURA ELECTROSTÁTICA COLOR POR DEFINIR. L:1.50M L:1.10M A:0.55M H:0,75M. INCLUYE PUNTO DE TOMACORRIENTE, PUNTO DE DATOS Y ACCESORIO PASACABLES Y CANALETA</t>
  </si>
  <si>
    <t>SUMINISTRO, TRANSPORTE E INSTALACION ESCRITORIO CON SUPERFICIE DE TRABAJO EN MADERA AGLOMERADA CON ACABADADO MELAMÍNICO DE 36MM CANTO RIGIDO COLOR POR DEFINIR. APOYOS EN PERFILERÍA METÁLICA RECTANGULAR DE 3"X1-1/2" ACABADO EN PINTURA ELECTROSTÁTICA COLOR POR DEFINIR. 2 ARCHIVADORES METÁLICOS ACABADO PINTURA ELECTROSTÁTICA COLOR POR DEFINIR. L:1.50M L:1.50M A:0.55M H:0,75M. INCLUYE PUNTO DE TOMACORRIENTE, PUNTO DE DATOS Y ACCESORIO PASACABLES Y CANALETA</t>
  </si>
  <si>
    <t>SUMINISTRO, TRANSPORTE E INSTALACION MUEBLE DE RECEPCIÓN TIPO II CON SUPERFICIE DE TRABAJO EN MADERA AGLOMERADA CON ACABADADO MELAMÍNICO COLOR POR DEFINIR. APOYOS EN PERFILERÍA METÁLICA RECTANGULAR DE 3"X1-1/2" ACABADO EN PINTURA ELECTROSTÁTICA COLOR POR DEFINIR. ARCHIVADOR METÁLICO ACABADO PINTURA ELECTROSTÁTICA COLOR POR DEFINIR. L:1.63M L:1.10M A:0.55M H:0,95M. INCLUYE PUNTO DE TOMACORRIENTE, PUNTO DE DATOS Y ACCESORIO PASACABLES Y CANALETA</t>
  </si>
  <si>
    <t xml:space="preserve">SUMINISTRO, TRANSPORTE E INSTALACION MESA DE REUNIONES CON SUPERFICIE DE TRABAJO EN MADERA AGLOMERADA CON ACABADADO MELAMÍNICO COLOR POR DEFINIR. APOYOS EN PERFILERÍA METÁLICA RECTANGULAR DE 3"X1-1/2" ACABADO EN PINTURA ELECTROSTÁTICA COLOR POR DEFINIR. L:1.35M A:1.20M H:0,75M. </t>
  </si>
  <si>
    <t>SUMINISTRO, TRANSPORTE E INSTALACION MESA CON SUPERFICIE DE TRABAJO EN MADERA AGLOMERADA CON ACABADADO MELAMÍNICO COLOR POR DEFINIR. APOYOS EN PERFILERÍA METÁLICA RECTANGULAR DE 3"x1-1/2" ACABADO EN PINTURA ELECTROSTÁTICA COLOR POR DEFINIR. L:1.35M A:0,60M H:0,75M.</t>
  </si>
  <si>
    <t>SUMINISTRO, TRANSPORTE E INSTALACION ESCRITORIO CON SUPERFICIE DE TRABAJO EN MADERA AGLOMERADA CON ACABADADO MELAMÍNICO EN TABLERO DE 36 ML CON CANTO RIGIDO AGLOMERADO COLOR POR DEFINIR. APOYOS EN PERFILERÍA METÁLICA RECTANGULAR DE 3"x1-1/2" CALIBRE 18 ACABADO EN PINTURA ELECTROSTÁTICA COLOR POR DEFINIR. ARCHIVADOR METÁLICO ACABADO PINTURA ELECTROSTÁTICA COLOR POR DEFINIR. L:1.50M L:1.10M A:0.55M H:0,75M. INCLUYE PUNTO DE TOMACORRIENTE, PUNTO DE DATOS Y ACCESORIO PASACABLES Y CANALETA</t>
  </si>
  <si>
    <t>SUMINISTRO, TRANSPORTE E INSTALACION ESCRITORIO CON SUPERFICIE DE TRABAJO EN MADERA AGLOMERADA CON ACABADADO MELAMÍNICO COLOR POR DEFINIR. APOYOS EN PERFILERÍA METÁLICA RECTANGULAR DE 3"x1-1/2" ACABADO EN PINTURA ELECTROSTÁTICA COLOR POR DEFINIR. 2 ARCHIVADORES METÁLICOS ACABADO PINTURA ELECTROSTÁTICA COLOR POR DEFINIR. L:1.50M L:1.50M A:0.55M H:0,75M. INCLUYE PUNTO DE TOMACORRIENTE, PUNTO DE DATOS Y ACCESORIO PASACABLES Y CANALETA</t>
  </si>
  <si>
    <t>SUMINISTRO, TRANSPORTE E INSTALACION MUEBLE DE RECEPCIÓN TIPO II CON SUPERFICIE DE TRABAJO EN MADERA AGLOMERADA CON ACABADADO MELAMÍNICO COLOR POR DEFINIR. APOYOS EN PERFILERÍA METÁLICA RECTANGULAR DE 3"x1-1/2" ACABADO EN PINTURA ELECTROSTÁTICA COLOR POR DEFINIR. ARCHIVADOR METÁLICO ACABADO PINTURA ELECTROSTÁTICA COLOR POR DEFINIR. L:1.63M L:1.10M A:0.55M H:0,95M. INCLUYE PUNTO DE TOMACORRIENTE, PUNTO DE DATOS Y ACCESORIO PASACABLES Y CANALETA</t>
  </si>
  <si>
    <t xml:space="preserve">SUMINISTRO, TRANSPORTE E INSTALACION MESA DE REUNIONES CON SUPERFICIE DE TRABAJO EN MADERA AGLOMERADA CON ACABADADO MELAMÍNICO COLOR POR DEFINIR. APOYOS EN PERFILERÍA METÁLICA RECTANGULAR DE 3"x1-1/2" ACABADO EN PINTURA ELECTROSTÁTICA COLOR POR DEFINIR. L:1.35M A:1.20M H:0,75M. </t>
  </si>
  <si>
    <t>012.105</t>
  </si>
  <si>
    <t>IMPRIMANTE PARA MORTEROS</t>
  </si>
  <si>
    <t>SUMINISTRO, TRANSPORTE E INSTALACIÓN A TODO COSTO DE MORTERO AUTONIVELANTE HASTA 5,00MM DE ESPESOR PARA PISOS VINILICOS</t>
  </si>
  <si>
    <t>028.113</t>
  </si>
  <si>
    <t>DESMONTE DE CORTINAS/PERSIANAS</t>
  </si>
  <si>
    <t>011.020</t>
  </si>
  <si>
    <t>SUMINISTRO E INSTALACION MARCO PARA LUMINARIA EN ALUMINIO PARA LAMPARA  60X60 EN CIELOS DE SISTEMA LIVIANO, INCLUYE APERTURA DE LA PERFORACIÓN</t>
  </si>
  <si>
    <t>MARCO DE INCRUSTAR EN ALUMINIO BLANCO 60X60</t>
  </si>
  <si>
    <t>017.163</t>
  </si>
  <si>
    <t>SUMINISTRO E INSTALACION  DE VIDRIO FIJO REMATE A FACHADA, CON PERFIL DE 1"x1" CON ADAPATADOR  REF 1101, CON PISAVIDRIO A PRESION, CON VIDRIO 3+3 (1,46*0,23)</t>
  </si>
  <si>
    <t xml:space="preserve"> PERFIL DE 11/2 X 11/2" CON ADAPTADOR REF:1101</t>
  </si>
  <si>
    <t>VIDRIO LAMINADO 3+3</t>
  </si>
  <si>
    <t>PISA VIDRIO</t>
  </si>
  <si>
    <t>009.029</t>
  </si>
  <si>
    <t>REGATA PARA INSTALACIÓN DE TUBERÍA EN PLACA DE CONCRETO &lt; 30 CM. INCLUYE CORTE CON DISCO.</t>
  </si>
  <si>
    <t>012.106</t>
  </si>
  <si>
    <t>SUMINISTRO, TRANSPORTE E INSTALACION GUARDAESCOBA EN PVC RECUBIERTO</t>
  </si>
  <si>
    <t>GUARDAESCOBA EN PVC RECUBIERTO</t>
  </si>
  <si>
    <t>032.418</t>
  </si>
  <si>
    <t>SUMINISTRO TRANSPORTE E INSTALACION MALLA DE ALTA TENACIDAD Y RESITENCIA EN NYLON CUADROS DE 10x10 ENTRE H=2,00M - 6,00M</t>
  </si>
  <si>
    <t>GUAYA ref 1/8-3/16</t>
  </si>
  <si>
    <t>TENSORES ref 3/8</t>
  </si>
  <si>
    <t>MALLA DE NYLON ALTA RESISTENCIA OJO 10X10 2,0mm IMPERMEABLE</t>
  </si>
  <si>
    <t>022.016</t>
  </si>
  <si>
    <t>LIMPIEZA Y LAVADO DE CUBIERTA Y ESTRUCTURA METALICA</t>
  </si>
  <si>
    <t>017.164</t>
  </si>
  <si>
    <t>ARREGLO DE PORTERIAS FUTBOL (INCLUYE SOLDADURA, GRAFIL 5,5, PINTURA, ANTICORROSIVO, MALLA ESLABONADA CAL 10</t>
  </si>
  <si>
    <t>005.127</t>
  </si>
  <si>
    <t>SUMINISTRO, TRANSPORTE E INSTALACION COLUMNAS CONCRETO 5000 PSI  HECHO EN OBRA. INCLUYE TRANSPORTE HORIZONTAL Y VERTICAL PARA COLOCACIÓN.</t>
  </si>
  <si>
    <t>034.085</t>
  </si>
  <si>
    <t>MESA DE PING PONG PREFABRICADA REF. KRETOS O EQUIVALENTE 150X270CM</t>
  </si>
  <si>
    <t xml:space="preserve">SUMINISTRO, TRANSPORTE E INSTALACIÓN DE MESA DE JUEGO DE PING PONG PREFABRICADA REF. KRETOS O EQUIVALENTE. INCLUYE EN CONCRETO CON BASE METÁLICA, DIMENSIONES APROX 150X270X75 CM. INCLUYE TODOS LOS ELEMENTOS PARA SU CORRECTA INSTALACIÓN Y FUNCIONAMIENTO. </t>
  </si>
  <si>
    <t>032.419</t>
  </si>
  <si>
    <t>I3161</t>
  </si>
  <si>
    <t>I3162</t>
  </si>
  <si>
    <t>I3163</t>
  </si>
  <si>
    <t>I3164</t>
  </si>
  <si>
    <t>I3165</t>
  </si>
  <si>
    <t>I3166</t>
  </si>
  <si>
    <t>I3167</t>
  </si>
  <si>
    <t>I3168</t>
  </si>
  <si>
    <t>I3169</t>
  </si>
  <si>
    <t>I3170</t>
  </si>
  <si>
    <t>I3171</t>
  </si>
  <si>
    <t>023.087</t>
  </si>
  <si>
    <t xml:space="preserve">SUMINISTRO, TRANSPORTE E INSTALACION DE SELLO DE  FISURAS Y GRIETAS CON SELLADOR ASFALTICO EN CALIENTE </t>
  </si>
  <si>
    <t>EMULSION ASFÁLTICA CRL - 1 - vias</t>
  </si>
  <si>
    <t xml:space="preserve">ASFALTO SOLIDO 60/70 PUESTO EN OBRA </t>
  </si>
  <si>
    <t>ESTANTERIA ALMACENAMIENTO DE 6 NIVELES Dimensiones: 1000*400*2000 (largo, ancho y alto) - Parales en Lámina inoxidable AISI 304 C.16, espesor de pared de 1,5 mm. • 6 entrepaños en Lámina inoxidable AISI 304 C.20, espesor de pared de 0.90 mm, con refuerzos en omega. • Patas en tubo inoxidable de 1 ½” C-18 por 130 mm de altura • Niveladores en empack.  INCLUYE SUMINISTRO, PUESTA EN SITIO, E INSTALACION</t>
  </si>
  <si>
    <t>016.048</t>
  </si>
  <si>
    <t xml:space="preserve">SUBCONTRATO - FABRICACÓN, TRANSPORTE E INSTALACIÓN DE VENTANAS NUEVAS TIPO SEGÚN PLANOS, EN MADERA CEDRO O NOGAL, INCLUYE INMUNIZACIÓN Y ACABADO EN PROTECCIÓN CON BARNIZ FUNGICIDA, INCLUYE TODOS LOS ELEMENTOS Y ACCESORIOS NECESARIOS PARA SU CORRECTA EJECUCIÓN </t>
  </si>
  <si>
    <t xml:space="preserve">SUMINISTRO, TRANSPORTE E INSTALACIÓN DE VENTANAS NUEVAS TIPO SEGÚN PLANOS, EN MADERA CEDRO O NOGAL, INCLUYE INMUNIZACIÓN Y ACABADO EN PROTECCIÓN CON BARNIZ FUNGICIDA, INCLUYE TODOS LOS ELEMENTOS Y ACCESORIOS NECESARIOS PARA SU CORRECTA EJECUCIÓN </t>
  </si>
  <si>
    <t>010.041</t>
  </si>
  <si>
    <t>SUMINISTRO, TRANSPORTE E INSTALACION CANAL EN LAMINA GALVANIZADA CAL .22 D/ 0.40 M. (SUMINISTRO E INSTALACIÓN CON WASH PRIMER + ESMALTE + ANCLAJE A MURO + SILICONA)</t>
  </si>
  <si>
    <t>PULIDA Y BRILLADA BALDOSA GRANO DE MARMOL (TERRAZO)</t>
  </si>
  <si>
    <t>SUMINISTRO, TRANSPORTE E INSTALACION BALDOSA GRANO DE MARMOL TERRAZO TIPO ALFA O SIMILAR. (INCLUYE DESTRONCADA, PULIDA, BRILLADA, MORTERO DE NIVELACIÓN Y DILATACIÓN EN PVC).</t>
  </si>
  <si>
    <t>SUMINISTRO, TRANSPORTE E INSTALACION GUARDAESCOBA RECTO BALDOSA GRANO DE MARMOL TERRAZO 30 X 7.2 CM. TIPO ALFA O SIMILAR. FONDO CREMA. (INCLUYE BOQUILLA.)</t>
  </si>
  <si>
    <t>023.088</t>
  </si>
  <si>
    <t xml:space="preserve">ASFALTO MODIFICADO PUESTO EN OBRA </t>
  </si>
  <si>
    <t>SUMINISTRO, TRANSPOTE E INSTALACIÓN DE MEMBRANA ARQUITECTÓNICA SATTLER BLACKOUT  780G/M2, RETARDANCIA AL FUEGO NORMAS EU 13501, USA NFPA-701. RESISTENCIA A LA TRACCIÓN 3000N/2800N/5CM. PROTECCIÓN UV</t>
  </si>
  <si>
    <t xml:space="preserve">SUBCONTRATO DE SUMINISTRO, TRANSPORTE E INSTALACIÓN DE MEMBRANA ARQUITECTONICA LONA SATTLER BLACKOUT , 780G/M2, RETARDANCIA AL FUEGO NORMAS EU 13501, USA NFPA-701. RESISTENCIA A LA TRACCIÓN 3000N/2800N/5CM. PROTECCIÓN UV </t>
  </si>
  <si>
    <t xml:space="preserve">SUMINISTRO TRANSPORTE  E INSTALACIÓN DE VIGAS DE ENTREPISO  DE HASTA 3 METROS DE LONGITUD EMPLEANDO MADERA ESTRUCTURAL CHANUL SECCIÓN 0,12X0,04 M. INCLUYE INMUNIZACIÓN DE LA MADERA </t>
  </si>
  <si>
    <t>016.049</t>
  </si>
  <si>
    <t>VIGA CHANUL 3 M SECCIÓN 12X4 CM</t>
  </si>
  <si>
    <t>017.165</t>
  </si>
  <si>
    <t>SIKAGROUT 212 X 30 KG</t>
  </si>
  <si>
    <t>023.089</t>
  </si>
  <si>
    <t>SUMINISTRO, TRANSPORTE E INSTALACION BARRERA TIPO NEW JERSEY EN CONCRETO 4000 PSI</t>
  </si>
  <si>
    <t>005.128</t>
  </si>
  <si>
    <t>SUMINISTRO, TRANSPORTE E INSTALACIÓN DE CONCRETO PREMEZCLADO DE 28 MPA ACELERADO A 7 DIAS PARA TABLERO DE PUENTES (INC, OBRA FALSA, FORMALETA)</t>
  </si>
  <si>
    <t>SUMINISTRO, TRANSPORTE E INSTALACION PASAMURO EN TUBO EN ACERO GALVANIZADO PRESION  6"  CALIBRE 40 ASTM A53 GRADO A -  L=0.30 -0,50 M.</t>
  </si>
  <si>
    <t>017.166</t>
  </si>
  <si>
    <t>SUMINISTRO, TRANSPORTE E INSTALACIÓN DE BARANDAS PEATONALES CON PARALES EN VIGA IPE 100 CADA 2,0M Y CINCO HILOS EN TUBO REDONDO DE 2" x 3MM Y GUARDA PIE EN MALLA ESLABONADA GALVANIZADA 2" (INC. PLATINAS, PERNOS DE 5/8 CON TUERCAS Y ARANDELAS, ANTICORROSIVO Y PINTURA TRÁFICO)  H=1,1M</t>
  </si>
  <si>
    <t>VIGA IPE 100 A572 / GR 50 x 6M</t>
  </si>
  <si>
    <t>027.050</t>
  </si>
  <si>
    <t>SUMINISTRO, TRANSPORTE E INSTALACION DE DRENES HORIZONTALES EN TIERRA CON TUBERIA Ø 4" SANITARIA PERFORADA HASTA L=10M (INCLUYE PERFORACIÓN MANUAL)</t>
  </si>
  <si>
    <t>002A.031</t>
  </si>
  <si>
    <t>SUMINISTRO, TRANSPORTE E INSTALACION CAISSONS EN CONCRETO PREMEZCLADO TREMIE DE 5000 PSI</t>
  </si>
  <si>
    <t>CONCRETO TREMIE 5000 PSI PREMEZCLADO</t>
  </si>
  <si>
    <t>005.129</t>
  </si>
  <si>
    <t>SUMINISTRO, TRANSPORTE E INSTALACION COLUMNAS EN CONCRETO PREMEZCLADO DE 5000 PSI INSTALADO CON BOMBA.</t>
  </si>
  <si>
    <t>CONCRETO 5000 PSI PREMEZCLADO</t>
  </si>
  <si>
    <t>E177</t>
  </si>
  <si>
    <t>EQUIPO DE BOMBEO PARA CONCRETO</t>
  </si>
  <si>
    <t>002A.032</t>
  </si>
  <si>
    <t>SUMINISTRO, TRANSPORTE E INSTALACION DE CAPITEL/DADOS EN CONCRETO PREMEZCLADO DE 5000 PSI</t>
  </si>
  <si>
    <t>005.130</t>
  </si>
  <si>
    <t>SUMINISTRO, TRANSPORTE E INSTALACION DE VIGA AEREA EN CONCRETO PREMEZCLADO DE 5000 PSI INSTALADO CON BOMBA.</t>
  </si>
  <si>
    <t>SUMINISTRO, TRANSPORTE E INSTALACIÓN DE CONCRETO PREMEZCLADO DE 35 MPA ACELERADO A 7 DIAS PARA PUENTE EN VIGA CAJÓN (INC. CIMBRA, OBRA FALSA, TRANS HORIZONTAL Y VERTICAL)</t>
  </si>
  <si>
    <t>CONCRETO PREMEZCLADO 5000 PSI ACELERADO A 7D</t>
  </si>
  <si>
    <t>023.090</t>
  </si>
  <si>
    <t>DISEÑO Y PRESENTACIÓN PARA APROBACIÓN DE PMT PARA PUNTOS VIALES</t>
  </si>
  <si>
    <t>PTO</t>
  </si>
  <si>
    <t>I3172</t>
  </si>
  <si>
    <t>I3173</t>
  </si>
  <si>
    <t>I3174</t>
  </si>
  <si>
    <t>I3175</t>
  </si>
  <si>
    <t>I3176</t>
  </si>
  <si>
    <t>I3177</t>
  </si>
  <si>
    <t>I3178</t>
  </si>
  <si>
    <t>I3179</t>
  </si>
  <si>
    <t>I3180</t>
  </si>
  <si>
    <t>I3181</t>
  </si>
  <si>
    <t>I3182</t>
  </si>
  <si>
    <t>I3183</t>
  </si>
  <si>
    <t>I3184</t>
  </si>
  <si>
    <t>I3185</t>
  </si>
  <si>
    <t>DISEÑO Y PRESENTACIÓN PARA APROBACIÓN DE PLAN DE MANEJO DE TRÁNSITO (PAGADO POR PUNTO VIAL A INTERVENIR)</t>
  </si>
  <si>
    <t>021.113</t>
  </si>
  <si>
    <t>SUMINISTRO, TRANSPORTE E INSTALACIÓN DE CAÑUELA EN CONCRETO SOBRE TIERRA D=30CM E=8CM CON REFUERZO EN MALLA GALLINERO ACABADO ESMALTADO (INC. PERFILADO DEL TERRENO)</t>
  </si>
  <si>
    <t>012.107</t>
  </si>
  <si>
    <t xml:space="preserve">SUMINISTRO, TRANSPORTE E INSTALACIÓN DE PISO MODULADO EN CAUCHO DE 50X50X1CM </t>
  </si>
  <si>
    <t>PISO DE CAUCHO MODULADO 50X50X1CM</t>
  </si>
  <si>
    <t>SUMINISTRO, TRANSPORTE E INSTALACIÓN DE GROUTING DE NIVELACIÓN PARA ESTRUCTURAS METALICAS SOBRE COLUMNAS ESPESOR MÁXIMO 3,0CM</t>
  </si>
  <si>
    <t>010.042</t>
  </si>
  <si>
    <t>TEJA TERMOGRECCA N8 2.44 X 0.92 X 2.5MM CRISTAL PC ÁREA ÚTIL:2M2</t>
  </si>
  <si>
    <t>SUMINISTRO, TRANSPORTE E INSTALACION TEJA TRASLUCIDA EN POLICARBONATO TERMOGRECCACRISTAL No 8 EN 2,5MM. SEGÚN DISEÑO. (INCLUYE INSTALACIÓN, GANCHOS DE FIJACIÓN Y EL SUMINISTRO DE TODOS LOS ACCESORIOS REQUERIDOS PARA EL CORRECTO MONTAJE.)</t>
  </si>
  <si>
    <t>TORNILLO AUTOPERFORANTE PARA TEJA 4" CON EMPAQUE</t>
  </si>
  <si>
    <t>023.091</t>
  </si>
  <si>
    <t>SUMINISTRO, TRANSPORTE E INSTALACION DE DELIMITADOR PLASTICO VERTICAL</t>
  </si>
  <si>
    <t>SUMINISTRO, TRANSPORTE E INSTALACION BANCO DE DUCTO PARA CANALIZACIÓN DE 2 Ø 2"  TIPO DB - ZONA VERDE (INCLUYE BANDA PLÁSTICA)</t>
  </si>
  <si>
    <t>26A.128</t>
  </si>
  <si>
    <t>CONSTRUCCIÓN DE CÁMARA DE INSPECCIÓN EN CONCRETO REFORZADO DE 3000 PSI DE 0,4M X 0,4M X 0,4M (INCLUYE TAPA CON MARCO EN ÁNGULO, CONTRA MARCO , SEGURIDAD CON TORNILLO BRISTOL Y FILTRO) - NORMA INVAMA</t>
  </si>
  <si>
    <t>26A.129</t>
  </si>
  <si>
    <t>SUMINISTRO, TRANSPORTE E INSTALACIÓN DE EMPALME SUMERGIBLE DE GEL</t>
  </si>
  <si>
    <t>PLATINA DE 2"x1/8"</t>
  </si>
  <si>
    <t>DELIMITADOR FELXIBLE VERTICAL 75CM PLASTICO</t>
  </si>
  <si>
    <t>034.086</t>
  </si>
  <si>
    <t>034.087</t>
  </si>
  <si>
    <t>SUMINISTRO, TRANSPORTE E INSTALACION DE BASURERO EN ACERO INOXIDABLE 304 DISEÑO TRAPEZOIDAL CON PIN DE GIRO. INCLUYE EXCAVACIÓN Y DADO DE ANCLAJE. (MUB-0002)</t>
  </si>
  <si>
    <t>SUMINISTRO, TRANSPORTE E INSTALACIÓN DE BOLARDO TRAPEZOIDAL EN CONCRETO DE 28 MPA PREFABRICADO EN SITIO. INCLUYE EXCAVACIÓN Y DADO DE ANCLAJE (MUB-003)</t>
  </si>
  <si>
    <t>017.167</t>
  </si>
  <si>
    <t>034.088</t>
  </si>
  <si>
    <t>034.089</t>
  </si>
  <si>
    <t>034.090</t>
  </si>
  <si>
    <t>034.091</t>
  </si>
  <si>
    <t>034.092</t>
  </si>
  <si>
    <t>034.093</t>
  </si>
  <si>
    <t>034.094</t>
  </si>
  <si>
    <t>034.095</t>
  </si>
  <si>
    <t>SUMINISTRO, TRANSPORTE E INSTALACION DE PASAMANOS DISEÑO MUB-004. VERTICALES CADA 1,5 EN TUBERÍA REDONDA DE 1-1/2"; DOS HORIZONTALES EN TUBERÍA REDONDA DE 2"; DOS HORIZONTALES EN TUBERÍA REDONDA DE 1". VERTICALES EN TUBERIA REDONDA DE 3/4" CADA 10CM LIBRES ENTRE CARAS. INCLUYE SOLDADURA, PINTURA EN ESMALTE, DADOS DE ANCLAJE Y DEMÁS ELEMENTOS PARA SU CORRECTA FABRICACIÓN, PROTECCIÓN Y FUNCIONAMIENTO. (DETALLE MUB-004)</t>
  </si>
  <si>
    <t>034.096</t>
  </si>
  <si>
    <t>CONSTRUCCION DE GAVION EN MALLA ELECTROSOLDADA 15X15CM  6,0MM DE 1,80X0,45X0,35M (DETALLE MUB-005)</t>
  </si>
  <si>
    <t>CONSTRUCCION DE SILLA GAVION EN MALLA ELECTROSOLDADA 15X15CM 6,0MM DE 1,80X0,45X0,35M CON RECUBRIMIENTO DE CONCRETO 21 MPA L=1,20M DESARROLLO 0,70M Y E=10CM (DETALLE MUB-006)</t>
  </si>
  <si>
    <t>CONSTRUCCIÓN DE ALCORQUE EN CONCRETO SIMPLE DE 21 MPA DE 1,50X1,50M E=15CM Y H=0,40M Y REJA EN MALLA ELECTROSOLDADA 15X15 6MM. INCLUYE CAPA DE TIERRA NEGRA E=40CM (DETALLE MUB-008)</t>
  </si>
  <si>
    <t>CONSTRUCCIÓN DE ALCORQUE EN CONCRETO SIMPLE DE 21 MPA DE 0,80X0,80M E=10CM Y H=0,40M Y REJA EN MALLA ELECTROSOLDADA 15X15 6MM. INCLUYE CAPA DE TIERRA NEGRA E=40CM (DETALLE MUB-009)</t>
  </si>
  <si>
    <t>CONSTRUCCION DE GAVION EN MALLA ELECTROSOLDADA 15X15CM 6,0MM DE 0,90X0,45X0,35M (DETALLE MUB-012)</t>
  </si>
  <si>
    <t>SUMINISTRO, TRANSPORTE E INSTALACION ACOMETIDA AEREA TRIFASICA CABLE ANTIFRAUDE 2X6+1X8 AWG INCUYE BAJANTE EN TUBERIA CONDUIC IMC 1-1/2" - SIN MEDIDOR (ILUSTRACION AE 220-1)  10MTS</t>
  </si>
  <si>
    <t>SUMINISTRO, TRANSPORTE E INSTALACION COFRE PARA USO INTEMPERIE DIMENSIONES HxWxD=40X30X20CM; INCLUYE BARRAJE INTERNO PARA UBICACIÓN DE BREAKERS TIPO NCHUFABLES, PUERTA CON CHAPA Y JUEGO DE LLAVES. INCLUYE TOTALIZADOR  2X40 25 KA</t>
  </si>
  <si>
    <t>SUMINISTRO, TRANSPORTE E INSTALACION DE INDIVIDUOS ARBOREOS HASTA H=1.80M (INCLUYE TIERRA NEGRA)</t>
  </si>
  <si>
    <t>CONSTRUCCION DE JARDINERA CORRIDA EN CONCRETO SIMPLE DE 21MPA. L=1,80 A=0,45 Y H=0,35M E=10CM. (INCLUYE FONDO DE GRAVILLA E=6CM - CAPA DE TIERRA NEGRA DE 10CM) - DETALLE MUB-007. INCLUYE PLANTAS LENGUA DE SUEGRA</t>
  </si>
  <si>
    <t>CONSTRUCCION DE JARDINERA CUADRADA EN CONCRETO SIMPLE DE 21MPA DE 0,90X0,90M H=0,35M E=10CM. (INCLUYE FONDO DE GRAVILLA E=6CM - CAPA DE TIERRA NEGRA DE 10CM) - DETALLE MUB-010</t>
  </si>
  <si>
    <t>BASURERO TRAPEZOIDAL MUB002 EN ACERO INOXIDABLE</t>
  </si>
  <si>
    <t>TUBO CERRAMIENTO NEGRO 3/4" X 1,5MM X 6,0M</t>
  </si>
  <si>
    <t>TUBO CERRAMIENTO NEGRO 1" X 2,0MM X 6,0M</t>
  </si>
  <si>
    <t>TUBO CERRAMIENTO NEGRO 2" X 2,0MM X 6,0M</t>
  </si>
  <si>
    <t>TUBO CERRAMIENTO NEGRO 1-1/2" X 1,9MM X 6,0M</t>
  </si>
  <si>
    <t>PLANTA LEGUA DE SUEGRA MEDIANA</t>
  </si>
  <si>
    <t>CUARTON 6 CM * 4 CM * 3 M</t>
  </si>
  <si>
    <t>CUARTON ORDINARIO 6 CM *4 CM *3M</t>
  </si>
  <si>
    <t>CONSTRUCCION DE SILLA GAVION EN MALLA ELECTROSOLDADA DE 15x15CM 6,0MM DE 0,60X0,55X0,35M CON RECUBRIMIENTO DE CONCRETO 21 MPA DESARROLLO 0,70M Y E=10CM (DETALLE MUB-011)</t>
  </si>
  <si>
    <t>CONSTRUCCION DE DADOS EN CONCRETO TIPO 1 AL 24 - MUB-020 AL MUB-043</t>
  </si>
  <si>
    <t>023.092</t>
  </si>
  <si>
    <t>SUMINISTRO, TRANSPORTE E INSTALACIÓN DE NEOPRENO DUREZA 60 DE 200X250X20MM</t>
  </si>
  <si>
    <t>NEOPRENO DUREZA 60 DE 200X250X20MM</t>
  </si>
  <si>
    <t>SUMINISTRO, TRANSPORTE E INSTALACION DE SELLO DE  FISURAS Y GRIETAS CON ASFALTO MODIFICADO EN CALIENTE</t>
  </si>
  <si>
    <t>RECARGO DE AYUDANTE EN JORNADA NOCTURNA</t>
  </si>
  <si>
    <t>SUMINISTRO, TRANSPORTE E INSTALACION CANALIZACIÓN ELECTRICA DE 2 Ø 2"  TIPO CONDUIT PVC DB (INCLUYE BANDA PLÁSTICA)</t>
  </si>
  <si>
    <t>SUMINISTRO, TRANSPORTE E INSTALACION CANALIZACIÓN ELECTRICA DE 2 Ø 3"  TIPO CONDUIT PVC DB (INCLUYE BANDA PLÁSTICA)</t>
  </si>
  <si>
    <t>002A.033</t>
  </si>
  <si>
    <t>SUMINISTRO, TRANSPORTE E INSTALACION ZAPATA EN CONCRETO PREMEZCLADO DE 5000 PSI</t>
  </si>
  <si>
    <t>034.097</t>
  </si>
  <si>
    <t>034.098</t>
  </si>
  <si>
    <t>034.099</t>
  </si>
  <si>
    <t>034.100</t>
  </si>
  <si>
    <t>034.101</t>
  </si>
  <si>
    <t>034.102</t>
  </si>
  <si>
    <t xml:space="preserve">SUMINISTRO, TRANSPORTE E INSTALACIÓN PUFF PENTAGONAL MODULAR PREFABRICADA REF. KRETOS O EQUIVALENTE. INCLUYE EN CONCRETO CON BASE METÁLICA, DIMENSIONES APROX 65X50X45 CM. INCLUYE TODOS LOS ELEMENTOS PARA SU CORRECTA INSTALACIÓN Y FUNCIONAMIENTO. </t>
  </si>
  <si>
    <t xml:space="preserve">SUMINISTRO, TRANSPORTE E INSTALACIÓN PUFF POLY PREFABRICADA REF. KRETOS O EQUIVALENTE. INCLUYE EN CONCRETO CON BASE METÁLICA, DIMENSIONES APROX 30X30X45 CM. INCLUYE TODOS LOS ELEMENTOS PARA SU CORRECTA INSTALACIÓN Y FUNCIONAMIENTO. </t>
  </si>
  <si>
    <t xml:space="preserve">SUMINISTRO, TRANSPORTE E INSTALACIÓN MESA DE JUEGOS EN CONCRETO  PREFABRICADA REF. KRETOS O EQUIVALENTE. INCLUYE EN CONCRETO CON BASE METÁLICA, INCLUYE TODOS LOS ELEMENTOS PARA SU CORRECTA INSTALACIÓN Y FUNCIONAMIENTO. </t>
  </si>
  <si>
    <t>PUFF PETANGONAL MODULAR REF. KRETOS O EQUIVALENTE</t>
  </si>
  <si>
    <t>I3186</t>
  </si>
  <si>
    <t>I3187</t>
  </si>
  <si>
    <t>I3188</t>
  </si>
  <si>
    <t>I3189</t>
  </si>
  <si>
    <t>I3190</t>
  </si>
  <si>
    <t>I3191</t>
  </si>
  <si>
    <t>I3192</t>
  </si>
  <si>
    <t>I3193</t>
  </si>
  <si>
    <t>I3194</t>
  </si>
  <si>
    <t>PUFF POLY</t>
  </si>
  <si>
    <t>ACTIVIDADES IC</t>
  </si>
  <si>
    <t>IC</t>
  </si>
  <si>
    <t>26A.130</t>
  </si>
  <si>
    <t>SUMINISTRO, TRANSPORTE E INSTALACION SISTEMA DE PUESTA A TIERRA GENERAL CON UNA VARILA DE COBRE 5/8X2,4M, CABLE #12</t>
  </si>
  <si>
    <t>CONECTOR PARA VARILLA COOPERRWELD 5/8"</t>
  </si>
  <si>
    <t>08B.1048</t>
  </si>
  <si>
    <t>SUMINISTRO, TRANSPORTE E INSTALACION DE PUNTA CAPTADORA DE 5/8" X 0,60M (INC, ACCESORIOS DE INSTALACIÓN Y FIJACIÓN)</t>
  </si>
  <si>
    <t>BASE Y VARILLA CAPTADORA ESTAÑO-COBRE 5/8X60CM</t>
  </si>
  <si>
    <t>010.043</t>
  </si>
  <si>
    <t>SUMINISTRO, TRANSPORTE E INSTALACION CANAL EN LAMINA GALVANIZADA CAL .20 D/ 1.20 M. (SUMINISTRO E INSTALACIÓN CON WASH PRIMER + ESMALTE + ANCLAJE A MURO + SILICONA)</t>
  </si>
  <si>
    <t>LAMINA GALVANIZADA CAL 20 4X8'</t>
  </si>
  <si>
    <t>SERVICIO DE DOBLADORA PARA CANAL LAMINA D=1,20</t>
  </si>
  <si>
    <t>ALQUILER ANDAMIO METALICO CERTIFICADO, INCLUYE ESCALERILLA CON BARANDAS Y PLATAFORMAS DE TRABAJO H=10 - 16M  3.0X3.0</t>
  </si>
  <si>
    <t>SUMINISTRO TRANSPORTE E INSTALACION DE SILLA METALICA CON CUBIERTA PARA JUEZ DE TENIS H=2,00 M</t>
  </si>
  <si>
    <t>SILLA PARA JUEZ TENIS ELABORADA EN TUBERÍA REDONDA DE 1 ¼ TIPO ESTRUCTURAL O AGUAS NEGRAS, SENTADERO Y ESPALDAR EN MADERA PLÁSTICA, SEGÚN IMAGEN DE REFERENCIA, ACABADO EN PINTURA ELECTROESTÁTICA, INCLUYE TRANSPORTE Y COLOCACIÓN</t>
  </si>
  <si>
    <t>SILLA PARA JUGADORES TENIS ELABORADA EN TUBERÍA REDONDA DE 1 ¼ TIPO ESTRUCTURAL O AGUAS NEGRAS, SENTADERO, ESPALDAR Y MESA EN MADERA PLÁSTICA, SEGÚN IMAGEN DE REFERENCIA, ACABADO EN PINTURA ELECTROESTÁTICA, INCLUYE TRANSPORTE Y COLOCACIÓN</t>
  </si>
  <si>
    <t>I3195</t>
  </si>
  <si>
    <t>I3196</t>
  </si>
  <si>
    <t>I3197</t>
  </si>
  <si>
    <t>I3198</t>
  </si>
  <si>
    <t>I3199</t>
  </si>
  <si>
    <t>I3200</t>
  </si>
  <si>
    <t>I3202</t>
  </si>
  <si>
    <t>I3204</t>
  </si>
  <si>
    <t>I3205</t>
  </si>
  <si>
    <t>I3206</t>
  </si>
  <si>
    <t>POSTES METALICOS DE 2,5" CALIBRE 3MM PARA SOPORTE Y TENSIONAMIENTO DE RED DE TENIS (JUEGO X 2 UND) ACABADO EN PINTURA ELECTROSTÁTICA - INCLUYE TENSOR 300KG - POLEA CON RODAMIENTOS - ELEMENTOS DE FIJACIÓN A PISO Y SOPORTES DE MALLA</t>
  </si>
  <si>
    <t>SUMINISTRO TRANSPORTE E INSTALACION DE SILLA METALICA JUGADORES</t>
  </si>
  <si>
    <t>CASCOTE DE LADRILLO (PUESTO EN SITIO)</t>
  </si>
  <si>
    <t>GRANULADO DE LADRILLO (PUESTO EN SITIO)</t>
  </si>
  <si>
    <t>TON</t>
  </si>
  <si>
    <t>POLVILLO DE LADRILLO (PUESTO EN SITIO)</t>
  </si>
  <si>
    <t>LINEAS DE DEMARCACIÓN PARA CANCHA DE TENIS CON CLAVOS DE ALUMINIO: Contiene 2 lineas de fondo, 2 lineas de servicio, 1  linea de centro, 4 líneas externas paralelas. MARCA HAR TRU O EQUIVALENTE</t>
  </si>
  <si>
    <t>RODILLO PARA COMPACTACIPON DE POLVO DE LADRILLO</t>
  </si>
  <si>
    <t>CEPILLO PARA POLVO DE LADRILLO</t>
  </si>
  <si>
    <t>CONSTRUCCION DE CANCHA DE TENIS EN POLVO DE LADRILLO DE 20X38M CONFORMADA POR 3 CAPAS: CASCOTE 10CM , GRANULADO 5CM Y POLVO 3CM. INCLUYE LINEAS DE DEMARCACIÓN INSTALADAS CON CLAVOS DE ALUMINIO, MALLA DE SEIS CUADROS, Y POSTES MALACATES.</t>
  </si>
  <si>
    <t>SUBCONTRATO - CONSTRUCCION DE CANCHA DE TENIS EN POLVO DE LADRILLO (INC INSTAL DE LINEAS, MALLA, POSTES) TODAS LAS CAPAS)</t>
  </si>
  <si>
    <t>DISCO DE CORTE PARA METAL DE 4-1/2" DEWALT O SIMILAR</t>
  </si>
  <si>
    <t>022.017</t>
  </si>
  <si>
    <t>SUMINISTRO, TRANSPORTE E HIDROLAVADO DE SUPERFICIES VERTICALES  DE BÓVEDAS DE TÚNELES VIALES (INCLUYE EQUIPO HIDROLAVADORA INDUSTRIAL Y CUADRILLA CON IMPLEMENTOS PARA TRABAJO EN ALTURA, GENERADOR Y COMBUSTIBLE)</t>
  </si>
  <si>
    <t>022.018</t>
  </si>
  <si>
    <t>019.051</t>
  </si>
  <si>
    <t>028.114</t>
  </si>
  <si>
    <t>DESMONTE Y RETIRO DE PARALES METÁLICOS H&lt;=1,50 CON SECCIÓN TRAPEZOIDAL 100x150 / 105x165 MM EN BARANDAS DE PUENTES PEATONALES (INCLUYE CORTE CON PULIDORA, CARGUE A MANO Y DISPOSICIÓN EN BODEGA ALCALDÍA)</t>
  </si>
  <si>
    <t>017.168</t>
  </si>
  <si>
    <t>SUMINISTRO, TRANSPORTE E INSTALACIÓN DE CORTAGOTERA EN LÁMINA DE ACERO A-36 CAL. 14 (E=2 MM) × 30 CM DE DESARROLLO, FIJADA POR PUNTOS DE SOLDADURA AL TABLERO METÁLICO. INCLUYE RETOQUE CON PINTULUX 3 EN 1 EN PUNTOS DE SOLDADURA. (PARA PROTECCIÓN DE TABLERO METALICO DE PUENTES)</t>
  </si>
  <si>
    <t>019.052</t>
  </si>
  <si>
    <t>SUMINISTRO, TRANSPORTE E INSTALACIÓN DE IGOL IMPRIMANTE E IGOL DENSO PLUS O SIMILAR PARA IMPERMEABILIZACIÓN DE SUPERFICIES (UNA MANO, A=1,0 KG/M2)</t>
  </si>
  <si>
    <t>017.169</t>
  </si>
  <si>
    <t>SUMINISTRO, TRANSPORTE E INSTALACIÓN DE LÁMINAS METÁLICAS EN ACERO A-36 PARA REFUERZO DE TABLERO Y/O ESCALERAS DE PUENTES PEATONALES (INCLUYE SOLDADURA, ANDAMIO Y RETOQUE EN PINTULUX 3 EN 1)</t>
  </si>
  <si>
    <t>LAMINA HR A36 4MM 1,0X2,0M</t>
  </si>
  <si>
    <t>017.170</t>
  </si>
  <si>
    <t>SUMINISTRO, TRANSPORTE E INSTALACIÓN DE CONTRAHUELLAS DE 0,30X1,30M EN LÁMINA DE ACERO A-36 (E=3 MM) PARA ESCALERAS DE PUENTES PEATONALES (8,84 KG POR UNIDAD APROX. INCLUYE SOLDADURA Y ACABADO EN PINTULUX 3 EN 1)</t>
  </si>
  <si>
    <t>022.019</t>
  </si>
  <si>
    <t>SUMINISTRO, TRANSPORTE Y EJECUCIÓN DE LIMPIEZA Y LAVADO CON TENSOACTIVOS LIBRES DE CLORUROS PARA SUPERFICIES DE CONCRETO Y/O METÁLICAS (INCLUYE HIDROLAVADORA Y ANDAMIO H=2,0M)</t>
  </si>
  <si>
    <t>I3207</t>
  </si>
  <si>
    <t>I3208</t>
  </si>
  <si>
    <t>I3209</t>
  </si>
  <si>
    <t>I3210</t>
  </si>
  <si>
    <t>I3211</t>
  </si>
  <si>
    <t>I3212</t>
  </si>
  <si>
    <t>I3213</t>
  </si>
  <si>
    <t>I3214</t>
  </si>
  <si>
    <t>I3215</t>
  </si>
  <si>
    <t>I3216</t>
  </si>
  <si>
    <t>I3217</t>
  </si>
  <si>
    <t>I3218</t>
  </si>
  <si>
    <t>TENSOACTIVO LIBRE DE CLORUROS - Glucosido de coco (Decyl Glucoside)</t>
  </si>
  <si>
    <t>010.044</t>
  </si>
  <si>
    <t>SUMINISTRO, TRANSPORTE E INSTALACIÓN CANAL PVC TIPO AMAZONAS O SIMILAR (ZONA RURAL)</t>
  </si>
  <si>
    <t>CANAL AMAZONAS 3M BLANCA PAVCO WAVIN</t>
  </si>
  <si>
    <t>TAPA EXTERNA IZQUIERDA AMAZONAS PAVCO WAVIN</t>
  </si>
  <si>
    <t>SOPORTE CANAL PVC AMAZONAS PAVCO WAVIN</t>
  </si>
  <si>
    <t>UNIÓN CANAL AMAZONAS PAVCO WAVIN</t>
  </si>
  <si>
    <t>UNIÓN BAJANTE-CANAL AMAZONAS PAVCO WAVIN</t>
  </si>
  <si>
    <t>028.115</t>
  </si>
  <si>
    <t>028.116</t>
  </si>
  <si>
    <t xml:space="preserve">DESMONTE DE TEJA EN ASBESTO CEMENTO. - ESTADIO PALOGRANDE
INCLUYE: TRASIEGO VERTICAL Y HORIZONTAL HASTA 300 M A PUNTO DE ACOPIO, SUMINISTRO DE ESTIBAS DE MADERA, EMBALAJE CON PELÍCULA PLÁSTICA DELGADA, TRANSPARENTE Y ESTIRABLE (FILM PLÁSTICO ADHERENTE) EN ESTIBA, CARGUE A CAMIÓN CON EQUIPO MONTACARGA. 
ACTIVIDAD QUE CONTEMPLA TODOS LOS ELEMENTOS DE PROTECCIÓN PERSONAL NECESARIOS PARA MANIPULACIÓN SEGÚN RESOLUCIÓN  007 DE 2011, DECRETO 1076 DE 2025, RESOLUCIÓN 472 DE 2017 Y/O CUALQUIER NORMA APLICABLE. INCLUYE TODO LO NECESARIO PARA SU CORRECTA EJECUCIÓN. TRABAJO EN GRAN ALTURA. </t>
  </si>
  <si>
    <t>DESMONTE DE CANAL EXISTENTE - ESTADIO PALOGRANDE. INCLUYE TRASIEGO HORIZONTAL Y VERTICAL HASTA 300 M A PUNTO DE ACOPIO. INCLUYE DISPOSICIÓN FINAL Y TODO LO NECESARIO PARA SU CORRECTA EJECUCIÓN.  TRABAJO EN GRAN ALTURA</t>
  </si>
  <si>
    <t>028.117</t>
  </si>
  <si>
    <t>DISPOSICIÓN FINAL TEJA ASBESTO CEMENTO A SITIO CERTIFICADO POR LEY , EN CELDA DE SEGURIDAD (CUMPLIENDO NORMATIVA DE DISPOSICIÓN RESOLUCIÓN 007 DE 2011. DECRETO 1076 DE 2025. RESOLUCIÓN 472 DE 2017). DEBE PRESENTARSE CERTIFICADO DE DISPOSICIÓN A NOMBRE DE LA ENTIDAD. INCLUYE TODO LO NECESARIO PARA LA EJECUCIÓN CORRECTA Y CON LA DISPOSICIÓN FINAL.</t>
  </si>
  <si>
    <t>022.020</t>
  </si>
  <si>
    <t xml:space="preserve">LIMPIEZA DE ESTRUCTURA METÁLICA, CERCHAS, CORREAS, UNIONES, CARTELAS, ÁNGULOS, TENSORES (TODA LA ESTRUCTURA METÁLICA) CON NEVEROXI Y/O SIMILAR (PRODUCTO DERIVADOS ÁCIDOS, SOLVENTES, Y MATERIALES DETERGENTES) + APLICACIÓN DE SISTEMA DE PROTECCIÓN PARA CORROSIÓN, (3 MILS BASE ANTICORROSIVO ALTO DESEMPEÑO + 3 MILS ESMALTE POLIURETANO) COLOR SEGÚN DISEÑO. 10 AÑOS DE CALIDAD. (INCLUYE TODOS LOS ENSAYOS DE CALIDAD) - TRABAJO EN GRAN ALTURA. INCLUYE TODOS LOS ELEMENTOS, MATERIALES, INSUMOS, EQUIPOS NECESARIOS PARA LA CORRECTA EJECUCIÓN DE LA ACTIVIDAD </t>
  </si>
  <si>
    <t>010.045</t>
  </si>
  <si>
    <t>SUMINISTRO, TRANSPORTE E INSTALACIÓN DE CANAL EN LÁMINA GALVANIZADA.  DESARROLLO DE CANAL 1.2 M, CALIBRE 18 (1,21 MM) INCLUYE WASHPRIMER  Y PINTURA ESMALTE. COLOR SEGÚN DISEÑO. INCLUYE: SOSCOS, REJILLA CÚPULA, SOPORTE EN PLATINAS Y TODO LO NECESARIO PARA SU CORRECTA FIJACIÓN E INSTALACIÓN. TRABAJO EN GRAN ALTURA.</t>
  </si>
  <si>
    <t>010.046</t>
  </si>
  <si>
    <t>SUMINISTRO, TRANSPORTE E INSTALACIÓN DE SISTEMA DE CUBIERTA ESTANCO Y HERMÉTICO COMPUESTO POR: MEMBRANA TIPO TPO DE ESPESOR NOMINAL DE 1,52 MM (60 MIL) EVERGUARD GAF  TPO- USA Y/O SIMILAR, COLOR BLANCO CON RESISTENCIA A LA ROTURA DE 400 LBF X 360 LBF (596 X 536 KG/M), ELONGACIÓN A LA ROTURA 30%, RESISTENCIA AL DESGARRO (70 LBF X 130 LBF (104 X 194 KG/M). LAS PROPIEDADES FÍSICAS DE LA MEMBRA DEBE ESTAR CONFORME A LA NORMA ASTM D6878, APROBADO FM Y CLASIFICADO POR UL DE ACUERDO CON ANSI/UL 790. SISTEMA ANCLADO MECÁNICAMENTE SOBRE AISLAMIENTO TÉRMICO DE POLIISOCIANURATO PIRSAFE DE 30 MM DE ESPESOR  Y/O SIMILAR CON DENSIDAD ENTRE 38-42 KG/M3, CONDUCTIVIDAD TÉRMICA 0.020 – 0.022 W/M.K, AUTOEXTINGUIBLE Y DECK METÁLICO EN ACERO DE 0,60MM DE ESPESOR PARA CUBIERTA, PREPINTADO AMBAS CARAS RAL 9002 O COLOR SEGÚN DISEÑO (ESPECIFICACIÓN DE PINTURA: 0,25MILS PRIMER MONOBACK POLIESTER-EPOXI + 0,75MILS POLIESTER + 0,25MILS PRIMER MONOBACK POLIESTER-EPOXI). INCLUYE TODOS LOS ACCESORIOS PARA ANCLAJE E INSTALACIÓN, TORNILLERÍA OCULTA RESISTENTE A LA CORROSIÓN Y A LA HUMEDAD DEL AMBIENTE, FLANCHES, EMPALMES, FALDÓN Y REMATES PERIMETRALES, CABALLETES DE LA MEMBRANA EN CALIBRE 26 PREPINTADOS EN AMBAS CARAS RAL 9002 O COLOR SEGÚN DISEÑO. INCLUYE TRASLAPOS Y EMPALMES DE LA MEMBRA TERMOSELLADOS. INCLUYE TODOS LOS EQUIPOS Y HERRAMIENTAS NECESARIOS PARA SU CORRECTA INSTALACIÓN, FIJACIÓN Y MEMORIAS DE CÁLCULO DEL SISTEMA DE FIJACIÓN. GARANTÍA DEL SISTEMA DE LA CUBIERTA FIRMADA POR 20 AÑOS. TRABAJO EN GRAN ALTURA. INCLUYE EL ESTUDIO DE CÁLCULO DE LAS PRESIONES DE VIENTO E INGENIERÍA DE VALOR. TRABAJO EN GRAN ALTURA.</t>
  </si>
  <si>
    <t>010.047</t>
  </si>
  <si>
    <t>ESTAMPADO DE CUBIERTA CON LOGOS EMBLEMAS, SOBRE MEMBRANA TPO. INCLUYE APLICACIÓN DE IMPRIMANTE A BASE SOLVENTE UTILIZADO SOBRE MEMBRANAS TPO PARA MEJORAR LA ADHESIÓN (RECOMENDADO POR FABRICANTE DE TPO) PARA APLICACIÓN DE VINILOS EN COLOR DE ALTA RESISTENCIA Y DESEMPEÑO, TIPO 3M Y/O SIMILAR, CON IMPRESIÓN DIGITAL DE GRAN FORMATO, LAMINADO UV PARA RESISTENCIA A RADIACIÓN SOLAR Y HUMEDAD.  DEBE INCLUIR: DESPLIEGUE TÉCNICO, LOGÍSTICA, PRODUCCIÓN Y EQUIPOS NECESARIOS PARA TRABAJO A GRAN ALTURA PARA LA INSTALACIÓN GRAFICA. INCLUYE LA PRODUCCIÓN E INSTALACIÓN DE SISTEMA GRÁFICO PUBLICITARIO PARA LA APLICACIÓN DE MATERIALES ADHESIVOS DE ALTO DESEMPEÑO DISEÑADO PARA CONDICIONES EXTERIORES</t>
  </si>
  <si>
    <t>VINIPEL INDUSTRIAL 18" x 400m</t>
  </si>
  <si>
    <t>ESTIBA DE MADERA</t>
  </si>
  <si>
    <t>E178</t>
  </si>
  <si>
    <t>IMPLEMENTACIÓN DE SEGURIDAD - MEDICIONES - LO NECESARIO-PROTECCIÓN RESPIRATORIA CERTIFICADOS NIOSH - OVEROL DESECHABLE TYVEK O EQUIVALENTE, CATEGORIA TIPO 5/6 CON CAPUCHA COSTURAS SELLADAS, GUANTES DE NITRILO O NEOPRENO, GAFAS DE SEGURIDAD, CARETA FACIAL, ROCIADOR DE AGUA, BOLSAS PARA RESISDUOS PELIGROSOS, CINTA DE DEMARCACIÓN, PAÑOS HÚMEDOS, DUCHA DE DESCONTAMINACIÓN. MEDICIÓN DE CONCEBTRACIÓN DE FIBRAS, MONITOREO AMBIENTAL, PERMISOS, REGISTROS DE EXPOSICIÓN</t>
  </si>
  <si>
    <t>SUBCONTRATO EMPRESA DE DISPOSICIÓN DE RESIDUOS PELIGROSOS EN CELDA, CON TODO LO NECESARIO</t>
  </si>
  <si>
    <t>NEVEROXI Y/O SIMILAR</t>
  </si>
  <si>
    <t>I3219</t>
  </si>
  <si>
    <t>I3220</t>
  </si>
  <si>
    <t>I3221</t>
  </si>
  <si>
    <t>I3222</t>
  </si>
  <si>
    <t>I3223</t>
  </si>
  <si>
    <t>I3224</t>
  </si>
  <si>
    <t>I3225</t>
  </si>
  <si>
    <t>I3226</t>
  </si>
  <si>
    <t>I3227</t>
  </si>
  <si>
    <t>I3228</t>
  </si>
  <si>
    <t>I3229</t>
  </si>
  <si>
    <t>I3230</t>
  </si>
  <si>
    <t>I3231</t>
  </si>
  <si>
    <t>I3232</t>
  </si>
  <si>
    <t>I3233</t>
  </si>
  <si>
    <t>I3234</t>
  </si>
  <si>
    <t>I3235</t>
  </si>
  <si>
    <t>I3236</t>
  </si>
  <si>
    <t>I3237</t>
  </si>
  <si>
    <t xml:space="preserve">ULTYRAPLY TPO ESPESOR NOMINAL 1,52 mm (60 mil) EVERGUARD Y/O SIMILAR </t>
  </si>
  <si>
    <t>BONDING ADHESIVE</t>
  </si>
  <si>
    <t>HD SEAM PLATES</t>
  </si>
  <si>
    <t>HD FASTENER</t>
  </si>
  <si>
    <t xml:space="preserve">INSULATION PLATES </t>
  </si>
  <si>
    <t>AP FASTENER</t>
  </si>
  <si>
    <t>ISO GL 95+ 1.5"</t>
  </si>
  <si>
    <t>COATED METAL BAR</t>
  </si>
  <si>
    <t>LÁMINA</t>
  </si>
  <si>
    <t xml:space="preserve">TORNILLERÍA DE ANCLAJE </t>
  </si>
  <si>
    <t>UNSUPPORTED FLASHING</t>
  </si>
  <si>
    <t xml:space="preserve">SPLICE WASH SW -100 </t>
  </si>
  <si>
    <t>CUT EDGE SEALANT</t>
  </si>
  <si>
    <t>GALÓN</t>
  </si>
  <si>
    <t>MISCELANEOS-DISEÑO</t>
  </si>
  <si>
    <t xml:space="preserve">DECK METÁLICO EN ACERO ESPESOR 0,60 mm PREPINTADO AMBAS CARAS </t>
  </si>
  <si>
    <t>HERRAMINETA DE TERMOSOLDADO - VARIMAT -LEISTER</t>
  </si>
  <si>
    <t>E179</t>
  </si>
  <si>
    <t>SUBCONTRATO EMPRESA DE IMPRESIÓN DIGITAL SOBRE LONA DE ALTA RESISTENCIA</t>
  </si>
  <si>
    <t>SUMINISTRO, TRANSPORTE Y EJECUCIÓN DE LIMPIEZA CON CHORRO A PRESIÓN LIMPIEZA SSPC3  DE SUPERFICIES METÁLICAS (INCLUYE ANDAMIOS, GENERADOR Y COMBUSTIBLE)</t>
  </si>
  <si>
    <t>E180</t>
  </si>
  <si>
    <t xml:space="preserve">EQUIPO DE CHORRO ARENA A PRESIÓN </t>
  </si>
  <si>
    <t>E181</t>
  </si>
  <si>
    <t xml:space="preserve">GRUPO ELECTROGENO INSONORISADO TRIFASICO 45KVA </t>
  </si>
  <si>
    <t xml:space="preserve">PARTICULAS DE SILICATO DE ALUMINIO PARA LIMPIEZA </t>
  </si>
  <si>
    <t>029.093</t>
  </si>
  <si>
    <t xml:space="preserve">GRATA MANUAL </t>
  </si>
  <si>
    <t xml:space="preserve">APLICACACION SIKA TOP ARMETEC 108 O SIMILA PARA PROTECCION BARRAS DE REFUERZO </t>
  </si>
  <si>
    <t xml:space="preserve">CONCRELISTO RE50000 O SIMILAR </t>
  </si>
  <si>
    <t>SUMINISTRO, TRANSPORTE Y EJECUCIÓN DE DEMOLICIÓN MECÁNICA CONTROLADA CON EQUIPOS DE BAJO IMPACTO PARA REPARACIÓN DE ZONAS PUNTUALES EN ESTRUCTURAS DE CONCRETO (INCLUYE PROTECCIÓN DE ARMADURA CON IMPRIMANTE EPÓXICO Y REPOSICIÓN CON CONCRETLISTO RE50000 E=10 CM)</t>
  </si>
  <si>
    <t>SUMINISTRO, TRANSPORTE E INSTALACIÓN DE PINTURA ANTICORROSIVA DE 3MILS DE PINTURA ANTICORROSIVA SIMILAR TIPO EPOXICO POLIAMIDA  — DOS MANOS - LA PRIMERA CAPA SE APLICARA UNA CAPA DE PELÍCULA SECA DE 2 MILS CON PINTUCOAT (NO REQUIERE ANTICORROSIVO ADICIONAL. INCLUYE ANDAMIOS, GENERADOR Y COMBUSTIBLE, Y EQUIPO COMPRESOR)</t>
  </si>
  <si>
    <t>PINTURA EPOXICA GRIS PINTUCOAT 0,9 GALONES + 1/8 CATALIZADOR</t>
  </si>
  <si>
    <t>PINTURA EPOXI POLIAMIDA BLANCA</t>
  </si>
  <si>
    <t>001.096</t>
  </si>
  <si>
    <t>SUMINISTRO, TRANSPORTE E INSTALACION CAMPAMENTO PROVISIONAL SIN PISO)</t>
  </si>
  <si>
    <t>010.048</t>
  </si>
  <si>
    <t>SUMINISTRO, TRANSPORTE E INSTALACIÓN DE TEJA TIPO SANDWICH ESPESOR 18MM LAMINA SUPERIOR E INFERIOR CAL. 26 REF KINGSPAN O EQUIVALENTE (INC. KIT DE FIJACIÓN Y DEMÁS ELEMENTOS PARA SU CORRECTA INSTALACIÓN Y FUNCIONAMIENTO)</t>
  </si>
  <si>
    <t>TEJA TIPO SANDWICH KINGSPAN E=18MM CAL. 26 DE 12X1,07</t>
  </si>
  <si>
    <t>KIT DE FIJACIÓN KINGSPAN</t>
  </si>
  <si>
    <t>MALLA PARA CANCHA DE TENIS PROFESIONAL MARCA VICTOR USA, SEIS CUADROS, CON REFUERZO PARA MAYOR DURABILIDAD.</t>
  </si>
  <si>
    <t>Código</t>
  </si>
  <si>
    <t>CCE-EICP-FM-14</t>
  </si>
  <si>
    <t>FORMULARIO 1</t>
  </si>
  <si>
    <t>PRESUPUESTO - COSTO DIRECTO</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</si>
  <si>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</si>
  <si>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</si>
  <si>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“MANTENIMIENTO, REHABILITACIÓN, MEJORAMIENTO Y OPTIMIZACIÓN DE LA INFRAESTRUCTURA VIAL URBANA, MEDIANTE LA EJECUCIÓN DE ACTIVIDADES ORIENTADAS A LA REPARACIÓN, RECONSTRUCCIÓN, CONSTRUCCIÓN Y/O REPOSICIÓN DE PAVIMENTOS VEHICULARES Y PEATONALES DE LA CIUDAD DE MANIZALES FASE II POR EL SISTEMA DE MONTO AGOTABLE”</t>
  </si>
  <si>
    <t>No.</t>
  </si>
  <si>
    <t>ITEM DE PAGO</t>
  </si>
  <si>
    <t>UND.</t>
  </si>
  <si>
    <t>CANTIDAD</t>
  </si>
  <si>
    <t>VALOR UNITARIO</t>
  </si>
  <si>
    <t xml:space="preserve">VALOR TOTAL                                </t>
  </si>
  <si>
    <t>SUBTOTAL OBRAS (costo directo)</t>
  </si>
  <si>
    <r>
      <rPr>
        <b/>
        <sz val="8"/>
        <rFont val="Arial"/>
        <family val="2"/>
      </rPr>
      <t xml:space="preserve">NOTA 1: </t>
    </r>
    <r>
      <rPr>
        <sz val="8"/>
        <rFont val="Arial"/>
        <family val="2"/>
      </rPr>
      <t xml:space="preserve"> Se debe tener en cuenta que el PRECIO UNITARIO incluye el valor de A.I.U. </t>
    </r>
  </si>
  <si>
    <r>
      <rPr>
        <b/>
        <sz val="8"/>
        <rFont val="Arial"/>
        <family val="2"/>
      </rPr>
      <t>NOTA 2:</t>
    </r>
    <r>
      <rPr>
        <sz val="8"/>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</si>
  <si>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</si>
  <si>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</si>
  <si>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r>
      <rPr>
        <b/>
        <sz val="8"/>
        <rFont val="Arial"/>
        <family val="2"/>
      </rPr>
      <t>NOTA 3:</t>
    </r>
    <r>
      <rPr>
        <sz val="8"/>
        <rFont val="Arial"/>
        <family val="2"/>
      </rPr>
      <t xml:space="preserve"> El A.I.U y su discriminación deben estar en porcentaje (%). </t>
    </r>
  </si>
  <si>
    <t xml:space="preserve">IMPREVISTO
</t>
  </si>
  <si>
    <t>I=</t>
  </si>
  <si>
    <r>
      <rPr>
        <b/>
        <sz val="8"/>
        <rFont val="Arial"/>
        <family val="2"/>
      </rPr>
      <t>NOTA 4:</t>
    </r>
    <r>
      <rPr>
        <sz val="8"/>
        <rFont val="Arial"/>
        <family val="2"/>
      </rPr>
      <t xml:space="preserve"> Siguiendo las recomendaciones de la Guía de Colombia Compra Eficiente, presentar la oferta</t>
    </r>
  </si>
  <si>
    <t xml:space="preserve">UTILIDAD
</t>
  </si>
  <si>
    <t>U=</t>
  </si>
  <si>
    <r>
      <rPr>
        <b/>
        <sz val="8"/>
        <rFont val="Arial"/>
        <family val="2"/>
      </rPr>
      <t>NOTA 5:</t>
    </r>
    <r>
      <rPr>
        <sz val="8"/>
        <rFont val="Arial"/>
        <family val="2"/>
      </rPr>
      <t xml:space="preserve">  Revisar el Formulario 1 de Presupuesto con sus decimales y tenerlos en cuenta para la presentación de la propuesta económica.</t>
    </r>
  </si>
  <si>
    <t>TOTAL A.I.U</t>
  </si>
  <si>
    <t>A.I.U.=</t>
  </si>
  <si>
    <t xml:space="preserve">subtotal </t>
  </si>
  <si>
    <t>AIU</t>
  </si>
  <si>
    <t xml:space="preserve">ANALISIS BASICO </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</si>
</sst>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0\ _€_-;\-* #,##0\ _€_-;_-* &quot;-&quot;\ _€_-;_-@_-"/>
    <numFmt numFmtId="166" formatCode="_-* #,##0.00\ &quot;€&quot;_-;\-* #,##0.00\ &quot;€&quot;_-;_-* &quot;-&quot;??\ &quot;€&quot;_-;_-@_-"/>
    <numFmt numFmtId="167" formatCode="_-* #,##0.00\ _€_-;\-* #,##0.00\ _€_-;_-* &quot;-&quot;??\ _€_-;_-@_-"/>
    <numFmt numFmtId="168" formatCode="0.000"/>
    <numFmt numFmtId="169" formatCode="0.0000"/>
    <numFmt numFmtId="170" formatCode="_([$$-240A]\ * #,##0_);_([$$-240A]\ * \(#,##0\);_([$$-240A]\ * &quot;-&quot;??_);_(@_)"/>
    <numFmt numFmtId="171" formatCode="_-[$$-240A]\ * #,##0.00_-;\-[$$-240A]\ * #,##0.00_-;_-[$$-240A]\ * &quot;-&quot;??_-;_-@_-"/>
    <numFmt numFmtId="172" formatCode="&quot;$&quot;\ #,##0"/>
    <numFmt numFmtId="173" formatCode="&quot;$&quot;\ #,##0.00"/>
    <numFmt numFmtId="174" formatCode="_-&quot;$&quot;\ * #,##0_-;\-&quot;$&quot;\ * #,##0_-;_-&quot;$&quot;\ * &quot;-&quot;??_-;_-@_-"/>
    <numFmt numFmtId="175" formatCode="0.00000"/>
    <numFmt numFmtId="176" formatCode="&quot;$&quot;\ #,##0.000"/>
    <numFmt numFmtId="177" formatCode="_-* #,##0.00\ &quot;Pts&quot;_-;\-* #,##0.00\ &quot;Pts&quot;_-;_-* &quot;-&quot;??\ &quot;Pts&quot;_-;_-@_-"/>
    <numFmt numFmtId="178" formatCode="_([$$-240A]\ * #,##0.00_);_([$$-240A]\ * \(#,##0.00\);_([$$-240A]\ * &quot;-&quot;??_);_(@_)"/>
    <numFmt numFmtId="179" formatCode="0#.00\ \L\t"/>
    <numFmt numFmtId="180" formatCode="0.0000%"/>
  </numFmts>
  <fonts count="28" x14ac:knownFonts="1">
    <font>
      <sz val="10"/>
      <name val="Arial"/>
    </font>
    <font>
      <sz val="11"/>
      <color theme="1"/>
      <name val="Calibri"/>
      <family val="2"/>
      <scheme val="minor"/>
    </font>
    <font>
      <sz val="11"/>
      <color theme="1"/>
      <name val="Calibri"/>
      <family val="2"/>
      <scheme val="minor"/>
    </font>
    <font>
      <sz val="10"/>
      <name val="Arial"/>
      <family val="2"/>
    </font>
    <font>
      <b/>
      <sz val="9"/>
      <name val="Arial"/>
      <family val="2"/>
    </font>
    <font>
      <sz val="10"/>
      <color indexed="8"/>
      <name val="MS Sans Serif"/>
      <family val="2"/>
    </font>
    <font>
      <sz val="10"/>
      <name val="Arial"/>
      <family val="2"/>
    </font>
    <font>
      <b/>
      <sz val="10"/>
      <name val="Arial"/>
      <family val="2"/>
    </font>
    <font>
      <sz val="11"/>
      <color indexed="8"/>
      <name val="Calibri"/>
      <family val="2"/>
    </font>
    <font>
      <sz val="8"/>
      <name val="Arial"/>
      <family val="2"/>
    </font>
    <font>
      <sz val="10"/>
      <name val="Arial"/>
      <family val="2"/>
    </font>
    <font>
      <sz val="11"/>
      <color theme="1"/>
      <name val="Calibri"/>
      <family val="2"/>
      <scheme val="minor"/>
    </font>
    <font>
      <u/>
      <sz val="10"/>
      <color theme="10"/>
      <name val="Arial"/>
      <family val="2"/>
    </font>
    <font>
      <b/>
      <sz val="10"/>
      <color theme="0"/>
      <name val="Arial"/>
      <family val="2"/>
    </font>
    <font>
      <sz val="10"/>
      <name val="Arial Narrow"/>
      <family val="2"/>
    </font>
    <font>
      <b/>
      <sz val="16"/>
      <name val="Arial"/>
      <family val="2"/>
    </font>
    <font>
      <b/>
      <sz val="10"/>
      <color theme="1" tint="0.499984740745262"/>
      <name val="Arial"/>
      <family val="2"/>
    </font>
    <font>
      <b/>
      <sz val="11"/>
      <name val="Arial"/>
      <family val="2"/>
    </font>
    <font>
      <sz val="11"/>
      <name val="Arial"/>
      <family val="2"/>
    </font>
    <font>
      <b/>
      <sz val="12"/>
      <name val="Arial Narrow"/>
      <family val="2"/>
    </font>
    <font>
      <sz val="12"/>
      <name val="Arial Narrow"/>
      <family val="2"/>
    </font>
    <font>
      <sz val="14"/>
      <name val="Arial"/>
      <family val="2"/>
    </font>
    <font>
      <b/>
      <sz val="14"/>
      <name val="Arial"/>
      <family val="2"/>
    </font>
    <font>
      <sz val="10"/>
      <name val="Arial"/>
      <family val="2"/>
    </font>
    <font>
      <b/>
      <sz val="8"/>
      <color rgb="FF595959"/>
      <name val="Arial"/>
      <family val="2"/>
      <charset val="1"/>
    </font>
    <font>
      <sz val="8"/>
      <color rgb="FF595959"/>
      <name val="Arial"/>
      <family val="2"/>
      <charset val="1"/>
    </font>
    <font>
      <b/>
      <sz val="16"/>
      <name val="Arial Narrow"/>
      <family val="2"/>
    </font>
    <font>
      <b/>
      <sz val="8"/>
      <name val="Arial"/>
      <family val="2"/>
    </font>
  </fonts>
  <fills count="20">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3"/>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FF99"/>
        <bgColor indexed="64"/>
      </patternFill>
    </fill>
    <fill>
      <patternFill patternType="solid">
        <fgColor theme="0" tint="-4.9989318521683403E-2"/>
        <bgColor indexed="64"/>
      </patternFill>
    </fill>
    <fill>
      <patternFill patternType="solid">
        <fgColor rgb="FFFFFFFF"/>
        <bgColor rgb="FF000000"/>
      </patternFill>
    </fill>
    <fill>
      <patternFill patternType="solid">
        <fgColor rgb="FFBFBFBF"/>
        <bgColor rgb="FF000000"/>
      </patternFill>
    </fill>
    <fill>
      <patternFill patternType="solid">
        <fgColor rgb="FFFFFF00"/>
        <bgColor rgb="FF000000"/>
      </patternFill>
    </fill>
    <fill>
      <patternFill patternType="solid">
        <fgColor rgb="FFD9D9D9"/>
        <bgColor rgb="FF000000"/>
      </patternFill>
    </fill>
    <fill>
      <patternFill patternType="solid">
        <fgColor rgb="FFDA9694"/>
        <bgColor rgb="FF000000"/>
      </patternFill>
    </fill>
    <fill>
      <patternFill patternType="solid">
        <fgColor theme="0" tint="-0.34998626667073579"/>
        <bgColor indexed="64"/>
      </patternFill>
    </fill>
    <fill>
      <patternFill patternType="solid">
        <fgColor theme="0" tint="-0.34998626667073579"/>
        <bgColor rgb="FF000000"/>
      </patternFill>
    </fill>
  </fills>
  <borders count="4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right style="thin">
        <color indexed="64"/>
      </right>
      <top/>
      <bottom style="thin">
        <color indexed="64"/>
      </bottom>
      <diagonal/>
    </border>
    <border>
      <left/>
      <right style="medium">
        <color indexed="64"/>
      </right>
      <top style="medium">
        <color indexed="64"/>
      </top>
      <bottom/>
      <diagonal/>
    </border>
    <border>
      <left style="medium">
        <color indexed="64"/>
      </left>
      <right/>
      <top/>
      <bottom/>
      <diagonal/>
    </border>
    <border>
      <left style="dotted">
        <color indexed="64"/>
      </left>
      <right style="dotted">
        <color indexed="64"/>
      </right>
      <top style="dotted">
        <color indexed="64"/>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s>
  <cellStyleXfs count="39">
    <xf numFmtId="0" fontId="0" fillId="0" borderId="0"/>
    <xf numFmtId="166" fontId="3" fillId="0" borderId="0" applyFont="0" applyFill="0" applyBorder="0" applyAlignment="0" applyProtection="0"/>
    <xf numFmtId="166" fontId="6" fillId="0" borderId="0" applyFont="0" applyFill="0" applyBorder="0" applyAlignment="0" applyProtection="0"/>
    <xf numFmtId="166" fontId="10" fillId="0" borderId="0" applyFont="0" applyFill="0" applyBorder="0" applyAlignment="0" applyProtection="0"/>
    <xf numFmtId="0" fontId="12" fillId="0" borderId="0" applyNumberFormat="0" applyFill="0" applyBorder="0" applyAlignment="0" applyProtection="0"/>
    <xf numFmtId="165" fontId="3" fillId="0" borderId="0" applyFont="0" applyFill="0" applyBorder="0" applyAlignment="0" applyProtection="0"/>
    <xf numFmtId="167" fontId="10" fillId="0" borderId="0" applyFont="0" applyFill="0" applyBorder="0" applyAlignment="0" applyProtection="0"/>
    <xf numFmtId="43" fontId="6" fillId="0" borderId="0" applyFont="0" applyFill="0" applyBorder="0" applyAlignment="0" applyProtection="0"/>
    <xf numFmtId="166" fontId="10" fillId="0" borderId="0" applyFont="0" applyFill="0" applyBorder="0" applyAlignment="0" applyProtection="0"/>
    <xf numFmtId="164" fontId="11" fillId="0" borderId="0" applyFont="0" applyFill="0" applyBorder="0" applyAlignment="0" applyProtection="0"/>
    <xf numFmtId="0" fontId="11" fillId="0" borderId="0"/>
    <xf numFmtId="0" fontId="11" fillId="0" borderId="0"/>
    <xf numFmtId="0" fontId="5" fillId="0" borderId="0"/>
    <xf numFmtId="0" fontId="5" fillId="0" borderId="0"/>
    <xf numFmtId="0" fontId="6" fillId="0" borderId="0"/>
    <xf numFmtId="0" fontId="10" fillId="0" borderId="0"/>
    <xf numFmtId="0" fontId="8" fillId="0" borderId="0"/>
    <xf numFmtId="0" fontId="8" fillId="0" borderId="0"/>
    <xf numFmtId="0" fontId="5" fillId="0" borderId="0"/>
    <xf numFmtId="0" fontId="6" fillId="0" borderId="0"/>
    <xf numFmtId="0" fontId="6" fillId="0" borderId="0"/>
    <xf numFmtId="9" fontId="3" fillId="0" borderId="0" applyFont="0" applyFill="0" applyBorder="0" applyAlignment="0" applyProtection="0"/>
    <xf numFmtId="9" fontId="10" fillId="0" borderId="0" applyFont="0" applyFill="0" applyBorder="0" applyAlignment="0" applyProtection="0"/>
    <xf numFmtId="0" fontId="3" fillId="0" borderId="0"/>
    <xf numFmtId="166" fontId="3" fillId="0" borderId="0" applyFont="0" applyFill="0" applyBorder="0" applyAlignment="0" applyProtection="0"/>
    <xf numFmtId="0" fontId="3" fillId="0" borderId="0"/>
    <xf numFmtId="0" fontId="3" fillId="0" borderId="0"/>
    <xf numFmtId="0" fontId="2" fillId="0" borderId="0"/>
    <xf numFmtId="0" fontId="3" fillId="0" borderId="0"/>
    <xf numFmtId="44" fontId="1" fillId="0" borderId="0" applyFont="0" applyFill="0" applyBorder="0" applyAlignment="0" applyProtection="0"/>
    <xf numFmtId="9" fontId="3" fillId="0" borderId="0" applyFont="0" applyFill="0" applyBorder="0" applyAlignment="0" applyProtection="0"/>
    <xf numFmtId="0" fontId="1" fillId="0" borderId="0"/>
    <xf numFmtId="0" fontId="1" fillId="0" borderId="0"/>
    <xf numFmtId="42" fontId="23" fillId="0" borderId="0" applyFont="0" applyFill="0" applyBorder="0" applyAlignment="0" applyProtection="0"/>
    <xf numFmtId="0" fontId="3" fillId="0" borderId="0"/>
    <xf numFmtId="0" fontId="1" fillId="0" borderId="0"/>
    <xf numFmtId="0" fontId="1" fillId="0" borderId="0"/>
    <xf numFmtId="177" fontId="3" fillId="0" borderId="0" applyFont="0" applyFill="0" applyBorder="0" applyAlignment="0" applyProtection="0"/>
    <xf numFmtId="179" fontId="3" fillId="0" borderId="0" applyFont="0" applyFill="0" applyBorder="0" applyAlignment="0" applyProtection="0"/>
  </cellStyleXfs>
  <cellXfs count="283">
    <xf numFmtId="0" fontId="0" fillId="0" borderId="0" xfId="0"/>
    <xf numFmtId="0" fontId="0" fillId="0" borderId="0" xfId="0" applyAlignment="1">
      <alignment vertical="center"/>
    </xf>
    <xf numFmtId="0" fontId="0" fillId="4" borderId="0" xfId="0" applyFill="1" applyAlignment="1">
      <alignment vertical="top"/>
    </xf>
    <xf numFmtId="0" fontId="0" fillId="4" borderId="0" xfId="0" applyFill="1" applyAlignment="1">
      <alignment horizontal="center" vertical="top"/>
    </xf>
    <xf numFmtId="0" fontId="7" fillId="4" borderId="1" xfId="0" applyFont="1" applyFill="1" applyBorder="1" applyAlignment="1">
      <alignment horizontal="center" vertical="top" wrapText="1"/>
    </xf>
    <xf numFmtId="0" fontId="0" fillId="4" borderId="1" xfId="0" applyFill="1" applyBorder="1" applyAlignment="1">
      <alignment vertical="top"/>
    </xf>
    <xf numFmtId="0" fontId="6" fillId="4" borderId="1" xfId="0" applyFont="1" applyFill="1" applyBorder="1" applyAlignment="1">
      <alignment horizontal="center" vertical="top"/>
    </xf>
    <xf numFmtId="170" fontId="0" fillId="4" borderId="1" xfId="0" applyNumberFormat="1" applyFill="1" applyBorder="1" applyAlignment="1">
      <alignment vertical="top"/>
    </xf>
    <xf numFmtId="0" fontId="6" fillId="4" borderId="1" xfId="0" applyFont="1" applyFill="1" applyBorder="1" applyAlignment="1">
      <alignment vertical="top"/>
    </xf>
    <xf numFmtId="0" fontId="7" fillId="4" borderId="5" xfId="0" applyFont="1" applyFill="1" applyBorder="1" applyAlignment="1">
      <alignment vertical="top"/>
    </xf>
    <xf numFmtId="0" fontId="7" fillId="4" borderId="14" xfId="0" applyFont="1" applyFill="1" applyBorder="1" applyAlignment="1">
      <alignment horizontal="center" vertical="top"/>
    </xf>
    <xf numFmtId="170" fontId="7" fillId="4" borderId="15" xfId="0" applyNumberFormat="1" applyFont="1" applyFill="1" applyBorder="1" applyAlignment="1">
      <alignment vertical="top"/>
    </xf>
    <xf numFmtId="170" fontId="7" fillId="4" borderId="1" xfId="0" applyNumberFormat="1" applyFont="1" applyFill="1" applyBorder="1" applyAlignment="1">
      <alignment vertical="top"/>
    </xf>
    <xf numFmtId="0" fontId="0" fillId="4" borderId="16" xfId="0" applyFill="1" applyBorder="1" applyAlignment="1">
      <alignment vertical="top"/>
    </xf>
    <xf numFmtId="170" fontId="0" fillId="4" borderId="0" xfId="0" applyNumberFormat="1" applyFill="1" applyAlignment="1">
      <alignment vertical="top"/>
    </xf>
    <xf numFmtId="170" fontId="0" fillId="4" borderId="17" xfId="0" applyNumberFormat="1" applyFill="1" applyBorder="1" applyAlignment="1">
      <alignment vertical="top"/>
    </xf>
    <xf numFmtId="0" fontId="7" fillId="4" borderId="0" xfId="0" applyFont="1" applyFill="1" applyAlignment="1">
      <alignment vertical="top"/>
    </xf>
    <xf numFmtId="0" fontId="7" fillId="4" borderId="0" xfId="0" applyFont="1" applyFill="1" applyAlignment="1">
      <alignment horizontal="center" vertical="top"/>
    </xf>
    <xf numFmtId="170" fontId="7" fillId="4" borderId="0" xfId="0" applyNumberFormat="1" applyFont="1" applyFill="1" applyAlignment="1">
      <alignment vertical="top"/>
    </xf>
    <xf numFmtId="10" fontId="0" fillId="4" borderId="0" xfId="0" applyNumberFormat="1" applyFill="1" applyAlignment="1">
      <alignment vertical="top"/>
    </xf>
    <xf numFmtId="9" fontId="7" fillId="4" borderId="0" xfId="21" applyFont="1" applyFill="1" applyBorder="1" applyAlignment="1">
      <alignment vertical="top"/>
    </xf>
    <xf numFmtId="171" fontId="0" fillId="4" borderId="0" xfId="0" applyNumberFormat="1" applyFill="1" applyAlignment="1">
      <alignment vertical="top"/>
    </xf>
    <xf numFmtId="9" fontId="0" fillId="4" borderId="1" xfId="0" applyNumberFormat="1" applyFill="1" applyBorder="1" applyAlignment="1">
      <alignment horizontal="center" vertical="top"/>
    </xf>
    <xf numFmtId="0" fontId="0" fillId="0" borderId="0" xfId="0" applyAlignment="1">
      <alignment horizontal="center" vertical="center"/>
    </xf>
    <xf numFmtId="0" fontId="6" fillId="0" borderId="0" xfId="0" applyFont="1" applyAlignment="1">
      <alignment vertical="center"/>
    </xf>
    <xf numFmtId="172" fontId="0" fillId="0" borderId="0" xfId="0" applyNumberFormat="1" applyAlignment="1">
      <alignment vertical="center"/>
    </xf>
    <xf numFmtId="0" fontId="7" fillId="9" borderId="0" xfId="0" applyFont="1" applyFill="1" applyAlignment="1">
      <alignment vertical="center"/>
    </xf>
    <xf numFmtId="172" fontId="7" fillId="9" borderId="0" xfId="0" applyNumberFormat="1" applyFont="1" applyFill="1" applyAlignment="1">
      <alignment vertical="center"/>
    </xf>
    <xf numFmtId="49" fontId="6" fillId="0" borderId="0" xfId="0" applyNumberFormat="1" applyFont="1" applyAlignment="1">
      <alignment vertical="center"/>
    </xf>
    <xf numFmtId="172" fontId="6" fillId="0" borderId="0" xfId="5" applyNumberFormat="1" applyFont="1" applyAlignment="1">
      <alignment vertical="center"/>
    </xf>
    <xf numFmtId="49" fontId="4" fillId="2" borderId="1" xfId="0" applyNumberFormat="1" applyFont="1" applyFill="1" applyBorder="1" applyAlignment="1" applyProtection="1">
      <alignment horizontal="center" vertical="center" wrapText="1"/>
      <protection hidden="1"/>
    </xf>
    <xf numFmtId="49" fontId="4" fillId="2" borderId="5" xfId="0" applyNumberFormat="1" applyFont="1" applyFill="1" applyBorder="1" applyAlignment="1" applyProtection="1">
      <alignment horizontal="center" vertical="center" wrapText="1"/>
      <protection hidden="1"/>
    </xf>
    <xf numFmtId="0" fontId="4" fillId="2" borderId="1" xfId="0" applyFont="1" applyFill="1" applyBorder="1" applyAlignment="1" applyProtection="1">
      <alignment horizontal="center" vertical="center" wrapText="1"/>
      <protection hidden="1"/>
    </xf>
    <xf numFmtId="172" fontId="4" fillId="2" borderId="1" xfId="5" applyNumberFormat="1" applyFont="1" applyFill="1" applyBorder="1" applyAlignment="1" applyProtection="1">
      <alignment horizontal="center" vertical="center" wrapText="1"/>
      <protection hidden="1"/>
    </xf>
    <xf numFmtId="0" fontId="3" fillId="0" borderId="0" xfId="0" applyFont="1" applyAlignment="1">
      <alignment vertical="center"/>
    </xf>
    <xf numFmtId="49" fontId="3" fillId="0" borderId="0" xfId="0" applyNumberFormat="1" applyFont="1" applyAlignment="1">
      <alignment vertical="center"/>
    </xf>
    <xf numFmtId="49" fontId="7" fillId="9" borderId="0" xfId="0" applyNumberFormat="1" applyFont="1" applyFill="1" applyAlignment="1">
      <alignment vertical="center"/>
    </xf>
    <xf numFmtId="0" fontId="7" fillId="9" borderId="0" xfId="0" applyFont="1" applyFill="1" applyAlignment="1">
      <alignment horizontal="center" vertical="center"/>
    </xf>
    <xf numFmtId="0" fontId="6" fillId="0" borderId="0" xfId="0" applyFont="1" applyAlignment="1">
      <alignment horizontal="center" vertical="center"/>
    </xf>
    <xf numFmtId="168" fontId="4" fillId="2" borderId="1" xfId="0" applyNumberFormat="1" applyFont="1" applyFill="1" applyBorder="1" applyAlignment="1" applyProtection="1">
      <alignment horizontal="center" vertical="center" wrapText="1"/>
      <protection hidden="1"/>
    </xf>
    <xf numFmtId="168" fontId="0" fillId="0" borderId="0" xfId="0" applyNumberFormat="1" applyAlignment="1">
      <alignment vertical="center"/>
    </xf>
    <xf numFmtId="168" fontId="7" fillId="9" borderId="0" xfId="0" applyNumberFormat="1" applyFont="1" applyFill="1" applyAlignment="1">
      <alignment vertical="center"/>
    </xf>
    <xf numFmtId="168" fontId="6" fillId="0" borderId="0" xfId="0" applyNumberFormat="1" applyFont="1" applyAlignment="1">
      <alignment vertical="center"/>
    </xf>
    <xf numFmtId="0" fontId="3" fillId="0" borderId="0" xfId="0" applyFont="1" applyAlignment="1">
      <alignment horizontal="center" vertical="center"/>
    </xf>
    <xf numFmtId="168" fontId="3" fillId="0" borderId="0" xfId="0" applyNumberFormat="1" applyFont="1" applyAlignment="1">
      <alignment vertical="center"/>
    </xf>
    <xf numFmtId="0" fontId="0" fillId="0" borderId="0" xfId="0" applyAlignment="1">
      <alignment horizontal="justify" vertical="center" wrapText="1"/>
    </xf>
    <xf numFmtId="169" fontId="0" fillId="0" borderId="0" xfId="0" applyNumberFormat="1" applyAlignment="1">
      <alignment vertical="center"/>
    </xf>
    <xf numFmtId="172" fontId="6" fillId="0" borderId="0" xfId="0" applyNumberFormat="1" applyFont="1" applyAlignment="1">
      <alignment vertical="center"/>
    </xf>
    <xf numFmtId="0" fontId="3" fillId="0" borderId="0" xfId="0" applyFont="1" applyAlignment="1">
      <alignment horizontal="justify" vertical="center" wrapText="1"/>
    </xf>
    <xf numFmtId="49" fontId="7" fillId="9" borderId="0" xfId="26" applyNumberFormat="1" applyFont="1" applyFill="1" applyAlignment="1">
      <alignment vertical="center"/>
    </xf>
    <xf numFmtId="0" fontId="7" fillId="9" borderId="0" xfId="26" applyFont="1" applyFill="1" applyAlignment="1">
      <alignment vertical="center"/>
    </xf>
    <xf numFmtId="49" fontId="3" fillId="0" borderId="0" xfId="26" applyNumberFormat="1" applyAlignment="1">
      <alignment vertical="center"/>
    </xf>
    <xf numFmtId="0" fontId="3" fillId="0" borderId="0" xfId="26" applyAlignment="1">
      <alignment vertical="center"/>
    </xf>
    <xf numFmtId="0" fontId="3" fillId="0" borderId="0" xfId="26"/>
    <xf numFmtId="49" fontId="3" fillId="0" borderId="0" xfId="26" applyNumberFormat="1"/>
    <xf numFmtId="0" fontId="3" fillId="0" borderId="0" xfId="26" applyAlignment="1">
      <alignment vertical="center" wrapText="1"/>
    </xf>
    <xf numFmtId="0" fontId="0" fillId="5" borderId="0" xfId="0" applyFill="1" applyAlignment="1">
      <alignment vertical="center"/>
    </xf>
    <xf numFmtId="0" fontId="7" fillId="0" borderId="0" xfId="0" applyFont="1" applyAlignment="1">
      <alignment horizontal="center" vertical="center"/>
    </xf>
    <xf numFmtId="0" fontId="12" fillId="0" borderId="0" xfId="4" applyAlignment="1">
      <alignment vertical="center"/>
    </xf>
    <xf numFmtId="0" fontId="18" fillId="0" borderId="0" xfId="23" applyFont="1" applyAlignment="1">
      <alignment vertical="center"/>
    </xf>
    <xf numFmtId="0" fontId="3" fillId="0" borderId="0" xfId="23" applyAlignment="1">
      <alignment vertical="center"/>
    </xf>
    <xf numFmtId="0" fontId="3" fillId="0" borderId="0" xfId="23" applyAlignment="1">
      <alignment horizontal="center" vertical="center"/>
    </xf>
    <xf numFmtId="168" fontId="3" fillId="0" borderId="0" xfId="23" applyNumberFormat="1" applyAlignment="1">
      <alignment vertical="center"/>
    </xf>
    <xf numFmtId="172" fontId="3" fillId="0" borderId="0" xfId="23" applyNumberFormat="1" applyAlignment="1">
      <alignment vertical="center"/>
    </xf>
    <xf numFmtId="0" fontId="3" fillId="0" borderId="0" xfId="23" applyAlignment="1">
      <alignment horizontal="left" vertical="center"/>
    </xf>
    <xf numFmtId="168" fontId="3" fillId="0" borderId="0" xfId="23" applyNumberFormat="1" applyAlignment="1">
      <alignment horizontal="right" vertical="center"/>
    </xf>
    <xf numFmtId="0" fontId="3" fillId="0" borderId="0" xfId="23" applyAlignment="1">
      <alignment vertical="center" wrapText="1"/>
    </xf>
    <xf numFmtId="168" fontId="3" fillId="0" borderId="0" xfId="23" applyNumberFormat="1" applyAlignment="1">
      <alignment vertical="center" wrapText="1"/>
    </xf>
    <xf numFmtId="0" fontId="18" fillId="0" borderId="0" xfId="23" applyFont="1" applyAlignment="1">
      <alignment vertical="center" wrapText="1"/>
    </xf>
    <xf numFmtId="0" fontId="17" fillId="9" borderId="0" xfId="23" applyFont="1" applyFill="1" applyAlignment="1">
      <alignment vertical="center"/>
    </xf>
    <xf numFmtId="0" fontId="17" fillId="9" borderId="0" xfId="23" applyFont="1" applyFill="1" applyAlignment="1">
      <alignment horizontal="center" vertical="center" wrapText="1"/>
    </xf>
    <xf numFmtId="168" fontId="17" fillId="9" borderId="0" xfId="23" applyNumberFormat="1" applyFont="1" applyFill="1" applyAlignment="1">
      <alignment horizontal="center" vertical="center" wrapText="1"/>
    </xf>
    <xf numFmtId="172" fontId="17" fillId="9" borderId="0" xfId="23" applyNumberFormat="1" applyFont="1" applyFill="1" applyAlignment="1">
      <alignment horizontal="center" vertical="center" wrapText="1"/>
    </xf>
    <xf numFmtId="0" fontId="18" fillId="9" borderId="0" xfId="23" applyFont="1" applyFill="1" applyAlignment="1">
      <alignment vertical="center" wrapText="1"/>
    </xf>
    <xf numFmtId="2" fontId="17" fillId="9" borderId="0" xfId="23" applyNumberFormat="1" applyFont="1" applyFill="1" applyAlignment="1">
      <alignment horizontal="center" vertical="center" wrapText="1"/>
    </xf>
    <xf numFmtId="0" fontId="18" fillId="9" borderId="0" xfId="23" applyFont="1" applyFill="1" applyAlignment="1">
      <alignment vertical="center"/>
    </xf>
    <xf numFmtId="172" fontId="18" fillId="0" borderId="0" xfId="23" applyNumberFormat="1" applyFont="1" applyAlignment="1">
      <alignment vertical="center"/>
    </xf>
    <xf numFmtId="169" fontId="3" fillId="0" borderId="0" xfId="23" applyNumberFormat="1" applyAlignment="1">
      <alignment vertical="center"/>
    </xf>
    <xf numFmtId="0" fontId="4" fillId="2" borderId="5" xfId="0" applyFont="1" applyFill="1" applyBorder="1" applyAlignment="1" applyProtection="1">
      <alignment horizontal="center" vertical="center" wrapText="1"/>
      <protection hidden="1"/>
    </xf>
    <xf numFmtId="0" fontId="7" fillId="9" borderId="0" xfId="0" applyFont="1" applyFill="1" applyAlignment="1">
      <alignment horizontal="justify" vertical="center" wrapText="1"/>
    </xf>
    <xf numFmtId="0" fontId="17" fillId="9" borderId="0" xfId="23" applyFont="1" applyFill="1" applyAlignment="1">
      <alignment horizontal="left" vertical="center" wrapText="1"/>
    </xf>
    <xf numFmtId="0" fontId="6" fillId="0" borderId="0" xfId="0" applyFont="1" applyAlignment="1">
      <alignment horizontal="justify" vertical="center" wrapText="1"/>
    </xf>
    <xf numFmtId="49" fontId="7" fillId="6" borderId="0" xfId="0" applyNumberFormat="1" applyFont="1" applyFill="1" applyAlignment="1">
      <alignment vertical="center"/>
    </xf>
    <xf numFmtId="0" fontId="3" fillId="0" borderId="0" xfId="28" applyAlignment="1">
      <alignment horizontal="left" vertical="center"/>
    </xf>
    <xf numFmtId="0" fontId="3" fillId="0" borderId="0" xfId="28" applyAlignment="1">
      <alignment vertical="center"/>
    </xf>
    <xf numFmtId="4" fontId="3" fillId="0" borderId="0" xfId="28" applyNumberFormat="1" applyAlignment="1">
      <alignment horizontal="center" vertical="center"/>
    </xf>
    <xf numFmtId="0" fontId="3" fillId="0" borderId="0" xfId="28" applyAlignment="1">
      <alignment horizontal="center" vertical="center"/>
    </xf>
    <xf numFmtId="4" fontId="3" fillId="0" borderId="0" xfId="28" applyNumberFormat="1" applyAlignment="1">
      <alignment vertical="center"/>
    </xf>
    <xf numFmtId="3" fontId="3" fillId="0" borderId="0" xfId="28" applyNumberFormat="1" applyAlignment="1">
      <alignment vertical="center"/>
    </xf>
    <xf numFmtId="172" fontId="3" fillId="0" borderId="0" xfId="28" applyNumberFormat="1" applyAlignment="1">
      <alignment vertical="center"/>
    </xf>
    <xf numFmtId="17" fontId="3" fillId="0" borderId="0" xfId="28" applyNumberFormat="1" applyAlignment="1">
      <alignment vertical="center"/>
    </xf>
    <xf numFmtId="4" fontId="3" fillId="3" borderId="18" xfId="28" applyNumberFormat="1" applyFill="1" applyBorder="1" applyAlignment="1">
      <alignment horizontal="left" vertical="center"/>
    </xf>
    <xf numFmtId="0" fontId="3" fillId="3" borderId="19" xfId="28" applyFill="1" applyBorder="1" applyAlignment="1">
      <alignment vertical="center"/>
    </xf>
    <xf numFmtId="0" fontId="3" fillId="3" borderId="19" xfId="28" applyFill="1" applyBorder="1" applyAlignment="1">
      <alignment horizontal="center" vertical="center"/>
    </xf>
    <xf numFmtId="4" fontId="3" fillId="3" borderId="19" xfId="28" applyNumberFormat="1" applyFill="1" applyBorder="1" applyAlignment="1">
      <alignment horizontal="center" vertical="center"/>
    </xf>
    <xf numFmtId="172" fontId="19" fillId="3" borderId="12" xfId="29" applyNumberFormat="1" applyFont="1" applyFill="1" applyBorder="1" applyAlignment="1">
      <alignment horizontal="right" vertical="center" wrapText="1"/>
    </xf>
    <xf numFmtId="174" fontId="20" fillId="0" borderId="0" xfId="29" applyNumberFormat="1" applyFont="1" applyFill="1" applyBorder="1" applyAlignment="1">
      <alignment horizontal="center" vertical="center" wrapText="1"/>
    </xf>
    <xf numFmtId="10" fontId="3" fillId="0" borderId="0" xfId="28" applyNumberFormat="1" applyAlignment="1">
      <alignment vertical="center"/>
    </xf>
    <xf numFmtId="4" fontId="3" fillId="3" borderId="20" xfId="28" applyNumberFormat="1" applyFill="1" applyBorder="1" applyAlignment="1">
      <alignment horizontal="left" vertical="center"/>
    </xf>
    <xf numFmtId="0" fontId="3" fillId="3" borderId="21" xfId="28" applyFill="1" applyBorder="1" applyAlignment="1">
      <alignment vertical="center"/>
    </xf>
    <xf numFmtId="0" fontId="3" fillId="3" borderId="21" xfId="28" applyFill="1" applyBorder="1" applyAlignment="1">
      <alignment horizontal="center" vertical="center"/>
    </xf>
    <xf numFmtId="4" fontId="3" fillId="3" borderId="21" xfId="28" applyNumberFormat="1" applyFill="1" applyBorder="1" applyAlignment="1">
      <alignment horizontal="center" vertical="center"/>
    </xf>
    <xf numFmtId="4" fontId="7" fillId="3" borderId="13" xfId="28" applyNumberFormat="1" applyFont="1" applyFill="1" applyBorder="1" applyAlignment="1">
      <alignment vertical="center"/>
    </xf>
    <xf numFmtId="4" fontId="7" fillId="0" borderId="6" xfId="28" applyNumberFormat="1" applyFont="1" applyBorder="1" applyAlignment="1">
      <alignment horizontal="center" vertical="center" wrapText="1"/>
    </xf>
    <xf numFmtId="0" fontId="7" fillId="0" borderId="6" xfId="28" applyFont="1" applyBorder="1" applyAlignment="1">
      <alignment horizontal="center" vertical="center" wrapText="1"/>
    </xf>
    <xf numFmtId="3" fontId="7" fillId="0" borderId="6" xfId="28" applyNumberFormat="1" applyFont="1" applyBorder="1" applyAlignment="1">
      <alignment horizontal="center" vertical="center" wrapText="1"/>
    </xf>
    <xf numFmtId="172" fontId="7" fillId="0" borderId="6" xfId="28" applyNumberFormat="1" applyFont="1" applyBorder="1" applyAlignment="1">
      <alignment horizontal="center" vertical="center" wrapText="1"/>
    </xf>
    <xf numFmtId="10" fontId="7" fillId="0" borderId="6" xfId="28" applyNumberFormat="1" applyFont="1" applyBorder="1" applyAlignment="1">
      <alignment horizontal="center" vertical="center" wrapText="1"/>
    </xf>
    <xf numFmtId="0" fontId="7" fillId="0" borderId="0" xfId="28" applyFont="1" applyAlignment="1">
      <alignment horizontal="left" vertical="center" wrapText="1"/>
    </xf>
    <xf numFmtId="0" fontId="7" fillId="0" borderId="0" xfId="28" applyFont="1" applyAlignment="1">
      <alignment horizontal="center" vertical="center" wrapText="1"/>
    </xf>
    <xf numFmtId="4" fontId="7" fillId="0" borderId="7" xfId="28" applyNumberFormat="1" applyFont="1" applyBorder="1" applyAlignment="1">
      <alignment horizontal="center" vertical="center"/>
    </xf>
    <xf numFmtId="0" fontId="7" fillId="2" borderId="8" xfId="28" applyFont="1" applyFill="1" applyBorder="1" applyAlignment="1">
      <alignment horizontal="center" vertical="center" wrapText="1"/>
    </xf>
    <xf numFmtId="0" fontId="3" fillId="0" borderId="8" xfId="28" applyBorder="1" applyAlignment="1">
      <alignment horizontal="center" vertical="center"/>
    </xf>
    <xf numFmtId="4" fontId="3" fillId="0" borderId="8" xfId="28" applyNumberFormat="1" applyBorder="1" applyAlignment="1">
      <alignment vertical="center"/>
    </xf>
    <xf numFmtId="3" fontId="3" fillId="0" borderId="8" xfId="28" applyNumberFormat="1" applyBorder="1" applyAlignment="1">
      <alignment vertical="center"/>
    </xf>
    <xf numFmtId="0" fontId="3" fillId="0" borderId="8" xfId="28" applyBorder="1" applyAlignment="1">
      <alignment vertical="center"/>
    </xf>
    <xf numFmtId="172" fontId="3" fillId="0" borderId="8" xfId="28" applyNumberFormat="1" applyBorder="1" applyAlignment="1">
      <alignment vertical="center"/>
    </xf>
    <xf numFmtId="10" fontId="7" fillId="2" borderId="9" xfId="28" applyNumberFormat="1" applyFont="1" applyFill="1" applyBorder="1" applyAlignment="1">
      <alignment vertical="center"/>
    </xf>
    <xf numFmtId="4" fontId="7" fillId="0" borderId="10" xfId="28" applyNumberFormat="1" applyFont="1" applyBorder="1" applyAlignment="1">
      <alignment horizontal="center" vertical="center"/>
    </xf>
    <xf numFmtId="0" fontId="7" fillId="0" borderId="1" xfId="28" applyFont="1" applyBorder="1" applyAlignment="1">
      <alignment horizontal="center" vertical="center"/>
    </xf>
    <xf numFmtId="0" fontId="3" fillId="0" borderId="1" xfId="28" applyBorder="1" applyAlignment="1">
      <alignment horizontal="center" vertical="center"/>
    </xf>
    <xf numFmtId="4" fontId="3" fillId="0" borderId="1" xfId="28" applyNumberFormat="1" applyBorder="1" applyAlignment="1">
      <alignment vertical="center"/>
    </xf>
    <xf numFmtId="3" fontId="3" fillId="0" borderId="1" xfId="28" applyNumberFormat="1" applyBorder="1" applyAlignment="1">
      <alignment vertical="center"/>
    </xf>
    <xf numFmtId="0" fontId="3" fillId="0" borderId="1" xfId="28" applyBorder="1" applyAlignment="1">
      <alignment vertical="center"/>
    </xf>
    <xf numFmtId="172" fontId="3" fillId="0" borderId="1" xfId="28" applyNumberFormat="1" applyBorder="1" applyAlignment="1">
      <alignment vertical="center"/>
    </xf>
    <xf numFmtId="172" fontId="7" fillId="0" borderId="1" xfId="28" applyNumberFormat="1" applyFont="1" applyBorder="1" applyAlignment="1">
      <alignment vertical="center"/>
    </xf>
    <xf numFmtId="10" fontId="7" fillId="0" borderId="11" xfId="28" applyNumberFormat="1" applyFont="1" applyBorder="1" applyAlignment="1">
      <alignment vertical="center"/>
    </xf>
    <xf numFmtId="10" fontId="3" fillId="0" borderId="0" xfId="28" applyNumberFormat="1" applyAlignment="1">
      <alignment horizontal="left" vertical="center"/>
    </xf>
    <xf numFmtId="9" fontId="3" fillId="0" borderId="1" xfId="30" applyFont="1" applyBorder="1" applyAlignment="1">
      <alignment vertical="center"/>
    </xf>
    <xf numFmtId="10" fontId="3" fillId="0" borderId="1" xfId="28" applyNumberFormat="1" applyBorder="1" applyAlignment="1">
      <alignment vertical="center"/>
    </xf>
    <xf numFmtId="10" fontId="3" fillId="0" borderId="11" xfId="28" applyNumberFormat="1" applyBorder="1" applyAlignment="1">
      <alignment vertical="center"/>
    </xf>
    <xf numFmtId="0" fontId="3" fillId="0" borderId="1" xfId="28" applyBorder="1" applyAlignment="1">
      <alignment vertical="center" wrapText="1"/>
    </xf>
    <xf numFmtId="9" fontId="3" fillId="0" borderId="1" xfId="30" applyFont="1" applyFill="1" applyBorder="1" applyAlignment="1">
      <alignment vertical="center"/>
    </xf>
    <xf numFmtId="0" fontId="7" fillId="2" borderId="1" xfId="28" applyFont="1" applyFill="1" applyBorder="1" applyAlignment="1">
      <alignment horizontal="center" vertical="center"/>
    </xf>
    <xf numFmtId="10" fontId="7" fillId="2" borderId="11" xfId="28" applyNumberFormat="1" applyFont="1" applyFill="1" applyBorder="1" applyAlignment="1">
      <alignment vertical="center"/>
    </xf>
    <xf numFmtId="169" fontId="13" fillId="8" borderId="1" xfId="28" applyNumberFormat="1" applyFont="1" applyFill="1" applyBorder="1" applyAlignment="1">
      <alignment vertical="center"/>
    </xf>
    <xf numFmtId="169" fontId="3" fillId="0" borderId="1" xfId="28" applyNumberFormat="1" applyBorder="1" applyAlignment="1">
      <alignment vertical="center"/>
    </xf>
    <xf numFmtId="173" fontId="14" fillId="0" borderId="23" xfId="31" applyNumberFormat="1" applyFont="1" applyBorder="1" applyAlignment="1">
      <alignment horizontal="right" vertical="center"/>
    </xf>
    <xf numFmtId="10" fontId="3" fillId="0" borderId="1" xfId="28" applyNumberFormat="1" applyBorder="1"/>
    <xf numFmtId="4" fontId="3" fillId="0" borderId="1" xfId="28" applyNumberFormat="1" applyBorder="1"/>
    <xf numFmtId="169" fontId="3" fillId="0" borderId="1" xfId="28" applyNumberFormat="1" applyBorder="1"/>
    <xf numFmtId="2" fontId="3" fillId="0" borderId="1" xfId="28" applyNumberFormat="1" applyBorder="1" applyAlignment="1">
      <alignment vertical="center"/>
    </xf>
    <xf numFmtId="4" fontId="3" fillId="3" borderId="2" xfId="28" applyNumberFormat="1" applyFill="1" applyBorder="1" applyAlignment="1">
      <alignment horizontal="center" vertical="center"/>
    </xf>
    <xf numFmtId="0" fontId="7" fillId="3" borderId="3" xfId="28" applyFont="1" applyFill="1" applyBorder="1" applyAlignment="1">
      <alignment vertical="center"/>
    </xf>
    <xf numFmtId="0" fontId="3" fillId="3" borderId="3" xfId="28" applyFill="1" applyBorder="1" applyAlignment="1">
      <alignment horizontal="center" vertical="center"/>
    </xf>
    <xf numFmtId="4" fontId="3" fillId="3" borderId="3" xfId="28" applyNumberFormat="1" applyFill="1" applyBorder="1" applyAlignment="1">
      <alignment vertical="center"/>
    </xf>
    <xf numFmtId="3" fontId="3" fillId="3" borderId="3" xfId="28" applyNumberFormat="1" applyFill="1" applyBorder="1" applyAlignment="1">
      <alignment vertical="center"/>
    </xf>
    <xf numFmtId="0" fontId="3" fillId="3" borderId="3" xfId="28" applyFill="1" applyBorder="1" applyAlignment="1">
      <alignment vertical="center"/>
    </xf>
    <xf numFmtId="172" fontId="3" fillId="3" borderId="4" xfId="28" applyNumberFormat="1" applyFill="1" applyBorder="1" applyAlignment="1">
      <alignment vertical="center"/>
    </xf>
    <xf numFmtId="172" fontId="7" fillId="3" borderId="6" xfId="28" applyNumberFormat="1" applyFont="1" applyFill="1" applyBorder="1" applyAlignment="1">
      <alignment vertical="center"/>
    </xf>
    <xf numFmtId="10" fontId="7" fillId="3" borderId="6" xfId="28" applyNumberFormat="1" applyFont="1" applyFill="1" applyBorder="1" applyAlignment="1">
      <alignment vertical="center"/>
    </xf>
    <xf numFmtId="4" fontId="3" fillId="0" borderId="10" xfId="28" applyNumberFormat="1" applyBorder="1" applyAlignment="1">
      <alignment horizontal="center" vertical="center"/>
    </xf>
    <xf numFmtId="0" fontId="7" fillId="0" borderId="1" xfId="28" applyFont="1" applyBorder="1" applyAlignment="1">
      <alignment vertical="center"/>
    </xf>
    <xf numFmtId="0" fontId="3" fillId="0" borderId="0" xfId="32" applyFont="1" applyAlignment="1">
      <alignment vertical="center"/>
    </xf>
    <xf numFmtId="169" fontId="16" fillId="12" borderId="0" xfId="28" applyNumberFormat="1" applyFont="1" applyFill="1" applyAlignment="1">
      <alignment vertical="center"/>
    </xf>
    <xf numFmtId="4" fontId="7" fillId="0" borderId="0" xfId="28" applyNumberFormat="1" applyFont="1" applyAlignment="1">
      <alignment horizontal="center" vertical="center" wrapText="1"/>
    </xf>
    <xf numFmtId="172" fontId="7" fillId="0" borderId="0" xfId="28" applyNumberFormat="1" applyFont="1" applyAlignment="1">
      <alignment horizontal="left" vertical="center"/>
    </xf>
    <xf numFmtId="172" fontId="7" fillId="0" borderId="0" xfId="28" applyNumberFormat="1" applyFont="1" applyAlignment="1">
      <alignment horizontal="center" vertical="center" wrapText="1"/>
    </xf>
    <xf numFmtId="10" fontId="7" fillId="0" borderId="0" xfId="28" applyNumberFormat="1" applyFont="1" applyAlignment="1">
      <alignment horizontal="center" vertical="center" wrapText="1"/>
    </xf>
    <xf numFmtId="172" fontId="3" fillId="11" borderId="1" xfId="28" applyNumberFormat="1" applyFill="1" applyBorder="1" applyAlignment="1">
      <alignment vertical="center"/>
    </xf>
    <xf numFmtId="2" fontId="3" fillId="11" borderId="1" xfId="28" applyNumberFormat="1" applyFill="1" applyBorder="1" applyAlignment="1">
      <alignment vertical="center"/>
    </xf>
    <xf numFmtId="4" fontId="21" fillId="7" borderId="2" xfId="28" applyNumberFormat="1" applyFont="1" applyFill="1" applyBorder="1" applyAlignment="1">
      <alignment horizontal="center" vertical="center"/>
    </xf>
    <xf numFmtId="0" fontId="22" fillId="7" borderId="3" xfId="28" applyFont="1" applyFill="1" applyBorder="1" applyAlignment="1">
      <alignment vertical="center"/>
    </xf>
    <xf numFmtId="0" fontId="21" fillId="7" borderId="3" xfId="28" applyFont="1" applyFill="1" applyBorder="1" applyAlignment="1">
      <alignment horizontal="center" vertical="center"/>
    </xf>
    <xf numFmtId="4" fontId="21" fillId="7" borderId="3" xfId="28" applyNumberFormat="1" applyFont="1" applyFill="1" applyBorder="1" applyAlignment="1">
      <alignment vertical="center"/>
    </xf>
    <xf numFmtId="3" fontId="21" fillId="7" borderId="3" xfId="28" applyNumberFormat="1" applyFont="1" applyFill="1" applyBorder="1" applyAlignment="1">
      <alignment vertical="center"/>
    </xf>
    <xf numFmtId="0" fontId="21" fillId="7" borderId="3" xfId="28" applyFont="1" applyFill="1" applyBorder="1" applyAlignment="1">
      <alignment vertical="center"/>
    </xf>
    <xf numFmtId="172" fontId="21" fillId="7" borderId="4" xfId="28" applyNumberFormat="1" applyFont="1" applyFill="1" applyBorder="1" applyAlignment="1">
      <alignment vertical="center"/>
    </xf>
    <xf numFmtId="172" fontId="22" fillId="7" borderId="6" xfId="28" applyNumberFormat="1" applyFont="1" applyFill="1" applyBorder="1" applyAlignment="1">
      <alignment vertical="center"/>
    </xf>
    <xf numFmtId="10" fontId="22" fillId="7" borderId="6" xfId="28" applyNumberFormat="1" applyFont="1" applyFill="1" applyBorder="1" applyAlignment="1">
      <alignment vertical="center"/>
    </xf>
    <xf numFmtId="49" fontId="22" fillId="10" borderId="0" xfId="0" applyNumberFormat="1" applyFont="1" applyFill="1" applyAlignment="1">
      <alignment vertical="center"/>
    </xf>
    <xf numFmtId="0" fontId="22" fillId="10" borderId="0" xfId="0" applyFont="1" applyFill="1" applyAlignment="1">
      <alignment vertical="center"/>
    </xf>
    <xf numFmtId="0" fontId="22" fillId="10" borderId="0" xfId="0" applyFont="1" applyFill="1" applyAlignment="1">
      <alignment horizontal="justify" vertical="center" wrapText="1"/>
    </xf>
    <xf numFmtId="0" fontId="22" fillId="10" borderId="0" xfId="0" applyFont="1" applyFill="1" applyAlignment="1">
      <alignment horizontal="center" vertical="center"/>
    </xf>
    <xf numFmtId="168" fontId="22" fillId="10" borderId="0" xfId="0" applyNumberFormat="1" applyFont="1" applyFill="1" applyAlignment="1">
      <alignment vertical="center"/>
    </xf>
    <xf numFmtId="172" fontId="22" fillId="10" borderId="0" xfId="0" applyNumberFormat="1" applyFont="1" applyFill="1" applyAlignment="1">
      <alignment vertical="center"/>
    </xf>
    <xf numFmtId="0" fontId="21" fillId="0" borderId="0" xfId="0" applyFont="1" applyAlignment="1">
      <alignment vertical="center"/>
    </xf>
    <xf numFmtId="175" fontId="0" fillId="0" borderId="0" xfId="0" applyNumberFormat="1" applyAlignment="1">
      <alignment vertical="center"/>
    </xf>
    <xf numFmtId="176" fontId="6" fillId="0" borderId="0" xfId="0" applyNumberFormat="1" applyFont="1" applyAlignment="1">
      <alignment vertical="center"/>
    </xf>
    <xf numFmtId="0" fontId="20" fillId="0" borderId="0" xfId="34" applyFont="1" applyAlignment="1">
      <alignment wrapText="1"/>
    </xf>
    <xf numFmtId="4" fontId="20" fillId="0" borderId="0" xfId="34" applyNumberFormat="1" applyFont="1" applyAlignment="1">
      <alignment wrapText="1"/>
    </xf>
    <xf numFmtId="171" fontId="20" fillId="0" borderId="0" xfId="34" applyNumberFormat="1" applyFont="1" applyAlignment="1">
      <alignment wrapText="1"/>
    </xf>
    <xf numFmtId="0" fontId="3" fillId="0" borderId="0" xfId="26" applyAlignment="1">
      <alignment wrapText="1"/>
    </xf>
    <xf numFmtId="0" fontId="20" fillId="0" borderId="18" xfId="34" applyFont="1" applyBorder="1" applyAlignment="1">
      <alignment wrapText="1"/>
    </xf>
    <xf numFmtId="0" fontId="20" fillId="0" borderId="19" xfId="34" applyFont="1" applyBorder="1" applyAlignment="1">
      <alignment wrapText="1"/>
    </xf>
    <xf numFmtId="4" fontId="20" fillId="0" borderId="19" xfId="34" applyNumberFormat="1" applyFont="1" applyBorder="1" applyAlignment="1">
      <alignment wrapText="1"/>
    </xf>
    <xf numFmtId="171" fontId="20" fillId="0" borderId="19" xfId="34" applyNumberFormat="1" applyFont="1" applyBorder="1" applyAlignment="1">
      <alignment wrapText="1"/>
    </xf>
    <xf numFmtId="0" fontId="3" fillId="0" borderId="25" xfId="26" applyBorder="1" applyAlignment="1">
      <alignment wrapText="1"/>
    </xf>
    <xf numFmtId="0" fontId="20" fillId="0" borderId="26" xfId="34" applyFont="1" applyBorder="1" applyAlignment="1">
      <alignment wrapText="1"/>
    </xf>
    <xf numFmtId="0" fontId="24" fillId="0" borderId="27" xfId="26" applyFont="1" applyBorder="1" applyAlignment="1">
      <alignment horizontal="left" vertical="center" wrapText="1"/>
    </xf>
    <xf numFmtId="0" fontId="25" fillId="0" borderId="27" xfId="26" applyFont="1" applyBorder="1" applyAlignment="1">
      <alignment horizontal="left" vertical="center" wrapText="1"/>
    </xf>
    <xf numFmtId="0" fontId="3" fillId="0" borderId="28" xfId="26" applyBorder="1" applyAlignment="1">
      <alignment wrapText="1"/>
    </xf>
    <xf numFmtId="0" fontId="20" fillId="13" borderId="26" xfId="34" applyFont="1" applyFill="1" applyBorder="1" applyAlignment="1">
      <alignment wrapText="1"/>
    </xf>
    <xf numFmtId="49" fontId="20" fillId="0" borderId="1" xfId="26" applyNumberFormat="1" applyFont="1" applyBorder="1" applyAlignment="1">
      <alignment vertical="center"/>
    </xf>
    <xf numFmtId="0" fontId="3" fillId="0" borderId="26" xfId="26" applyBorder="1" applyAlignment="1">
      <alignment wrapText="1"/>
    </xf>
    <xf numFmtId="4" fontId="3" fillId="0" borderId="0" xfId="26" applyNumberFormat="1" applyAlignment="1">
      <alignment wrapText="1"/>
    </xf>
    <xf numFmtId="171" fontId="3" fillId="0" borderId="0" xfId="26" applyNumberFormat="1" applyAlignment="1">
      <alignment wrapText="1"/>
    </xf>
    <xf numFmtId="171" fontId="3" fillId="0" borderId="28" xfId="26" applyNumberFormat="1" applyBorder="1" applyAlignment="1">
      <alignment wrapText="1"/>
    </xf>
    <xf numFmtId="0" fontId="20" fillId="0" borderId="26" xfId="36" applyFont="1" applyBorder="1" applyAlignment="1">
      <alignment wrapText="1"/>
    </xf>
    <xf numFmtId="0" fontId="20" fillId="0" borderId="0" xfId="26" applyFont="1" applyAlignment="1">
      <alignment horizontal="center" vertical="center" wrapText="1"/>
    </xf>
    <xf numFmtId="171" fontId="26" fillId="0" borderId="11" xfId="37" applyNumberFormat="1" applyFont="1" applyFill="1" applyBorder="1" applyAlignment="1">
      <alignment vertical="center" wrapText="1"/>
    </xf>
    <xf numFmtId="0" fontId="20" fillId="0" borderId="0" xfId="36" applyFont="1" applyAlignment="1">
      <alignment horizontal="center" wrapText="1"/>
    </xf>
    <xf numFmtId="171" fontId="26" fillId="16" borderId="32" xfId="13" applyNumberFormat="1" applyFont="1" applyFill="1" applyBorder="1" applyAlignment="1">
      <alignment vertical="center" wrapText="1"/>
    </xf>
    <xf numFmtId="2" fontId="20" fillId="0" borderId="0" xfId="36" applyNumberFormat="1" applyFont="1" applyAlignment="1">
      <alignment wrapText="1"/>
    </xf>
    <xf numFmtId="178" fontId="20" fillId="0" borderId="0" xfId="37" applyNumberFormat="1" applyFont="1" applyFill="1" applyBorder="1" applyAlignment="1">
      <alignment wrapText="1"/>
    </xf>
    <xf numFmtId="171" fontId="19" fillId="0" borderId="28" xfId="37" applyNumberFormat="1" applyFont="1" applyFill="1" applyBorder="1" applyAlignment="1">
      <alignment vertical="center" wrapText="1"/>
    </xf>
    <xf numFmtId="171" fontId="19" fillId="13" borderId="11" xfId="38" applyNumberFormat="1" applyFont="1" applyFill="1" applyBorder="1" applyAlignment="1">
      <alignment horizontal="center" vertical="center" wrapText="1"/>
    </xf>
    <xf numFmtId="171" fontId="19" fillId="13" borderId="1" xfId="38" applyNumberFormat="1" applyFont="1" applyFill="1" applyBorder="1" applyAlignment="1">
      <alignment horizontal="center" vertical="center" wrapText="1"/>
    </xf>
    <xf numFmtId="10" fontId="20" fillId="15" borderId="11" xfId="21" applyNumberFormat="1" applyFont="1" applyFill="1" applyBorder="1" applyAlignment="1">
      <alignment horizontal="center" vertical="center" wrapText="1"/>
    </xf>
    <xf numFmtId="9" fontId="20" fillId="15" borderId="11" xfId="21" applyFont="1" applyFill="1" applyBorder="1" applyAlignment="1">
      <alignment horizontal="center" vertical="center" wrapText="1"/>
    </xf>
    <xf numFmtId="171" fontId="19" fillId="13" borderId="31" xfId="38" applyNumberFormat="1" applyFont="1" applyFill="1" applyBorder="1" applyAlignment="1">
      <alignment horizontal="center" vertical="center" wrapText="1"/>
    </xf>
    <xf numFmtId="10" fontId="20" fillId="15" borderId="32" xfId="21" applyNumberFormat="1" applyFont="1" applyFill="1" applyBorder="1" applyAlignment="1">
      <alignment horizontal="center" vertical="center" wrapText="1"/>
    </xf>
    <xf numFmtId="0" fontId="20" fillId="0" borderId="20" xfId="34" applyFont="1" applyBorder="1" applyAlignment="1">
      <alignment wrapText="1"/>
    </xf>
    <xf numFmtId="0" fontId="3" fillId="0" borderId="21" xfId="26" applyBorder="1" applyAlignment="1">
      <alignment wrapText="1"/>
    </xf>
    <xf numFmtId="4" fontId="3" fillId="0" borderId="21" xfId="26" applyNumberFormat="1" applyBorder="1" applyAlignment="1">
      <alignment wrapText="1"/>
    </xf>
    <xf numFmtId="171" fontId="3" fillId="0" borderId="21" xfId="26" applyNumberFormat="1" applyBorder="1" applyAlignment="1">
      <alignment wrapText="1"/>
    </xf>
    <xf numFmtId="0" fontId="3" fillId="0" borderId="39" xfId="26" applyBorder="1" applyAlignment="1">
      <alignment wrapText="1"/>
    </xf>
    <xf numFmtId="0" fontId="20" fillId="0" borderId="1" xfId="26" applyFont="1" applyBorder="1" applyAlignment="1">
      <alignment vertical="center"/>
    </xf>
    <xf numFmtId="42" fontId="3" fillId="0" borderId="0" xfId="33" applyFont="1" applyAlignment="1">
      <alignment vertical="center"/>
    </xf>
    <xf numFmtId="180" fontId="21" fillId="0" borderId="0" xfId="0" applyNumberFormat="1" applyFont="1" applyAlignment="1">
      <alignment vertical="center"/>
    </xf>
    <xf numFmtId="42" fontId="6" fillId="0" borderId="0" xfId="33" applyFont="1" applyAlignment="1">
      <alignment vertical="center"/>
    </xf>
    <xf numFmtId="0" fontId="20" fillId="0" borderId="1" xfId="26" applyFont="1" applyBorder="1" applyAlignment="1">
      <alignment vertical="center" wrapText="1"/>
    </xf>
    <xf numFmtId="42" fontId="20" fillId="0" borderId="1" xfId="33" applyFont="1" applyBorder="1" applyAlignment="1">
      <alignment vertical="center"/>
    </xf>
    <xf numFmtId="49" fontId="20" fillId="18" borderId="1" xfId="26" applyNumberFormat="1" applyFont="1" applyFill="1" applyBorder="1" applyAlignment="1">
      <alignment vertical="center"/>
    </xf>
    <xf numFmtId="49" fontId="19" fillId="18" borderId="1" xfId="26" applyNumberFormat="1" applyFont="1" applyFill="1" applyBorder="1" applyAlignment="1">
      <alignment vertical="center"/>
    </xf>
    <xf numFmtId="49" fontId="19" fillId="18" borderId="1" xfId="26" applyNumberFormat="1" applyFont="1" applyFill="1" applyBorder="1" applyAlignment="1">
      <alignment horizontal="left" vertical="center"/>
    </xf>
    <xf numFmtId="0" fontId="19" fillId="18" borderId="1" xfId="26" applyFont="1" applyFill="1" applyBorder="1" applyAlignment="1">
      <alignment vertical="center"/>
    </xf>
    <xf numFmtId="0" fontId="20" fillId="0" borderId="1" xfId="26" applyFont="1" applyBorder="1" applyAlignment="1">
      <alignment horizontal="center" vertical="center"/>
    </xf>
    <xf numFmtId="49" fontId="19" fillId="13" borderId="1" xfId="13" applyNumberFormat="1" applyFont="1" applyFill="1" applyBorder="1" applyAlignment="1">
      <alignment horizontal="center" vertical="center" wrapText="1"/>
    </xf>
    <xf numFmtId="0" fontId="19" fillId="13" borderId="1" xfId="13" applyFont="1" applyFill="1" applyBorder="1" applyAlignment="1">
      <alignment horizontal="center" vertical="center" wrapText="1"/>
    </xf>
    <xf numFmtId="4" fontId="19" fillId="13" borderId="1" xfId="13" applyNumberFormat="1" applyFont="1" applyFill="1" applyBorder="1" applyAlignment="1">
      <alignment horizontal="center" vertical="center" wrapText="1"/>
    </xf>
    <xf numFmtId="171" fontId="19" fillId="13" borderId="1" xfId="13" applyNumberFormat="1" applyFont="1" applyFill="1" applyBorder="1" applyAlignment="1">
      <alignment horizontal="center" vertical="center" wrapText="1"/>
    </xf>
    <xf numFmtId="0" fontId="19" fillId="19" borderId="1" xfId="13" applyFont="1" applyFill="1" applyBorder="1" applyAlignment="1">
      <alignment vertical="center"/>
    </xf>
    <xf numFmtId="0" fontId="20" fillId="18" borderId="1" xfId="26" applyFont="1" applyFill="1" applyBorder="1" applyAlignment="1">
      <alignment vertical="center"/>
    </xf>
    <xf numFmtId="0" fontId="20" fillId="18" borderId="1" xfId="26" applyFont="1" applyFill="1" applyBorder="1" applyAlignment="1">
      <alignment horizontal="left" vertical="center"/>
    </xf>
    <xf numFmtId="49" fontId="19" fillId="19" borderId="20" xfId="13" applyNumberFormat="1" applyFont="1" applyFill="1" applyBorder="1" applyAlignment="1">
      <alignment vertical="center" wrapText="1"/>
    </xf>
    <xf numFmtId="49" fontId="19" fillId="19" borderId="21" xfId="13" applyNumberFormat="1" applyFont="1" applyFill="1" applyBorder="1" applyAlignment="1">
      <alignment vertical="center" wrapText="1"/>
    </xf>
    <xf numFmtId="49" fontId="19" fillId="19" borderId="39" xfId="13" applyNumberFormat="1" applyFont="1" applyFill="1" applyBorder="1" applyAlignment="1">
      <alignment vertical="center" wrapText="1"/>
    </xf>
    <xf numFmtId="0" fontId="0" fillId="0" borderId="0" xfId="0" applyAlignment="1">
      <alignment horizontal="center"/>
    </xf>
    <xf numFmtId="0" fontId="3" fillId="0" borderId="0" xfId="0" applyFont="1"/>
    <xf numFmtId="0" fontId="3" fillId="0" borderId="0" xfId="0" applyFont="1" applyAlignment="1">
      <alignment horizontal="center"/>
    </xf>
    <xf numFmtId="0" fontId="0" fillId="0" borderId="0" xfId="0" applyAlignment="1">
      <alignment horizontal="center"/>
    </xf>
    <xf numFmtId="0" fontId="9" fillId="15" borderId="36" xfId="35" applyFont="1" applyFill="1" applyBorder="1" applyAlignment="1">
      <alignment horizontal="left" vertical="center" wrapText="1"/>
    </xf>
    <xf numFmtId="0" fontId="9" fillId="15" borderId="37" xfId="35" applyFont="1" applyFill="1" applyBorder="1" applyAlignment="1">
      <alignment horizontal="left" vertical="center" wrapText="1"/>
    </xf>
    <xf numFmtId="0" fontId="9" fillId="15" borderId="38" xfId="35" applyFont="1" applyFill="1" applyBorder="1" applyAlignment="1">
      <alignment horizontal="left" vertical="center" wrapText="1"/>
    </xf>
    <xf numFmtId="3" fontId="19" fillId="13" borderId="31" xfId="35" applyNumberFormat="1" applyFont="1" applyFill="1" applyBorder="1" applyAlignment="1">
      <alignment horizontal="center" vertical="center" wrapText="1"/>
    </xf>
    <xf numFmtId="0" fontId="19" fillId="18" borderId="1" xfId="26" applyFont="1" applyFill="1" applyBorder="1" applyAlignment="1">
      <alignment horizontal="left" vertical="center" wrapText="1"/>
    </xf>
    <xf numFmtId="0" fontId="9" fillId="15" borderId="35" xfId="35" applyFont="1" applyFill="1" applyBorder="1" applyAlignment="1">
      <alignment horizontal="left" vertical="center" wrapText="1"/>
    </xf>
    <xf numFmtId="0" fontId="9" fillId="15" borderId="14" xfId="35" applyFont="1" applyFill="1" applyBorder="1" applyAlignment="1">
      <alignment horizontal="left" vertical="center" wrapText="1"/>
    </xf>
    <xf numFmtId="0" fontId="9" fillId="15" borderId="15" xfId="35" applyFont="1" applyFill="1" applyBorder="1" applyAlignment="1">
      <alignment horizontal="left" vertical="center" wrapText="1"/>
    </xf>
    <xf numFmtId="3" fontId="19" fillId="13" borderId="1" xfId="35" applyNumberFormat="1" applyFont="1" applyFill="1" applyBorder="1" applyAlignment="1">
      <alignment horizontal="center" vertical="center" wrapText="1"/>
    </xf>
    <xf numFmtId="0" fontId="19" fillId="13" borderId="1" xfId="35" applyFont="1" applyFill="1" applyBorder="1" applyAlignment="1">
      <alignment horizontal="center" vertical="top" wrapText="1"/>
    </xf>
    <xf numFmtId="0" fontId="19" fillId="17" borderId="29" xfId="13" applyFont="1" applyFill="1" applyBorder="1" applyAlignment="1">
      <alignment horizontal="center" vertical="center" wrapText="1"/>
    </xf>
    <xf numFmtId="0" fontId="19" fillId="17" borderId="22" xfId="13" applyFont="1" applyFill="1" applyBorder="1" applyAlignment="1">
      <alignment horizontal="center" vertical="center" wrapText="1"/>
    </xf>
    <xf numFmtId="0" fontId="19" fillId="17" borderId="30" xfId="13" applyFont="1" applyFill="1" applyBorder="1" applyAlignment="1">
      <alignment horizontal="center" vertical="center" wrapText="1"/>
    </xf>
    <xf numFmtId="0" fontId="19" fillId="19" borderId="1" xfId="13" applyFont="1" applyFill="1" applyBorder="1" applyAlignment="1">
      <alignment horizontal="left" vertical="center"/>
    </xf>
    <xf numFmtId="3" fontId="19" fillId="13" borderId="1" xfId="35" applyNumberFormat="1" applyFont="1" applyFill="1" applyBorder="1" applyAlignment="1">
      <alignment horizontal="center" vertical="top" wrapText="1"/>
    </xf>
    <xf numFmtId="0" fontId="19" fillId="0" borderId="1" xfId="36" applyFont="1" applyBorder="1" applyAlignment="1">
      <alignment horizontal="center" vertical="center" wrapText="1"/>
    </xf>
    <xf numFmtId="0" fontId="19" fillId="0" borderId="31" xfId="36" applyFont="1" applyBorder="1" applyAlignment="1">
      <alignment horizontal="center" vertical="center" wrapText="1"/>
    </xf>
    <xf numFmtId="0" fontId="9" fillId="15" borderId="33" xfId="35" applyFont="1" applyFill="1" applyBorder="1" applyAlignment="1">
      <alignment horizontal="left" vertical="center" wrapText="1"/>
    </xf>
    <xf numFmtId="0" fontId="9" fillId="15" borderId="34" xfId="35" applyFont="1" applyFill="1" applyBorder="1" applyAlignment="1">
      <alignment horizontal="left" vertical="center" wrapText="1"/>
    </xf>
    <xf numFmtId="0" fontId="9" fillId="15" borderId="24" xfId="35" applyFont="1" applyFill="1" applyBorder="1" applyAlignment="1">
      <alignment horizontal="left" vertical="center" wrapText="1"/>
    </xf>
    <xf numFmtId="0" fontId="17" fillId="0" borderId="18" xfId="35" applyFont="1" applyBorder="1" applyAlignment="1">
      <alignment horizontal="center" vertical="top" wrapText="1"/>
    </xf>
    <xf numFmtId="0" fontId="17" fillId="0" borderId="19" xfId="35" applyFont="1" applyBorder="1" applyAlignment="1">
      <alignment horizontal="center" vertical="top" wrapText="1"/>
    </xf>
    <xf numFmtId="0" fontId="17" fillId="0" borderId="25" xfId="35" applyFont="1" applyBorder="1" applyAlignment="1">
      <alignment horizontal="center" vertical="top" wrapText="1"/>
    </xf>
    <xf numFmtId="0" fontId="17" fillId="0" borderId="26" xfId="35" applyFont="1" applyBorder="1" applyAlignment="1">
      <alignment horizontal="center" wrapText="1"/>
    </xf>
    <xf numFmtId="0" fontId="17" fillId="0" borderId="0" xfId="35" applyFont="1" applyAlignment="1">
      <alignment horizontal="center" wrapText="1"/>
    </xf>
    <xf numFmtId="0" fontId="17" fillId="0" borderId="28" xfId="35" applyFont="1" applyBorder="1" applyAlignment="1">
      <alignment horizontal="center" wrapText="1"/>
    </xf>
    <xf numFmtId="0" fontId="9" fillId="14" borderId="7" xfId="34" applyFont="1" applyFill="1" applyBorder="1" applyAlignment="1">
      <alignment horizontal="left" vertical="center" wrapText="1"/>
    </xf>
    <xf numFmtId="0" fontId="9" fillId="14" borderId="8" xfId="34" applyFont="1" applyFill="1" applyBorder="1" applyAlignment="1">
      <alignment horizontal="left" vertical="center" wrapText="1"/>
    </xf>
    <xf numFmtId="0" fontId="9" fillId="14" borderId="9" xfId="34" applyFont="1" applyFill="1" applyBorder="1" applyAlignment="1">
      <alignment horizontal="left" vertical="center" wrapText="1"/>
    </xf>
    <xf numFmtId="0" fontId="9" fillId="14" borderId="10" xfId="34" applyFont="1" applyFill="1" applyBorder="1" applyAlignment="1">
      <alignment horizontal="left" vertical="center" wrapText="1"/>
    </xf>
    <xf numFmtId="0" fontId="9" fillId="14" borderId="1" xfId="34" applyFont="1" applyFill="1" applyBorder="1" applyAlignment="1">
      <alignment horizontal="left" vertical="center" wrapText="1"/>
    </xf>
    <xf numFmtId="0" fontId="9" fillId="14" borderId="11" xfId="34" applyFont="1" applyFill="1" applyBorder="1" applyAlignment="1">
      <alignment horizontal="left" vertical="center" wrapText="1"/>
    </xf>
    <xf numFmtId="0" fontId="9" fillId="15" borderId="10" xfId="34" applyFont="1" applyFill="1" applyBorder="1" applyAlignment="1">
      <alignment horizontal="center" vertical="center" wrapText="1"/>
    </xf>
    <xf numFmtId="0" fontId="9" fillId="15" borderId="1" xfId="34" applyFont="1" applyFill="1" applyBorder="1" applyAlignment="1">
      <alignment horizontal="center" vertical="center" wrapText="1"/>
    </xf>
    <xf numFmtId="0" fontId="9" fillId="15" borderId="11" xfId="34" applyFont="1" applyFill="1" applyBorder="1" applyAlignment="1">
      <alignment horizontal="center" vertical="center" wrapText="1"/>
    </xf>
    <xf numFmtId="0" fontId="19" fillId="16" borderId="10" xfId="13" applyFont="1" applyFill="1" applyBorder="1" applyAlignment="1">
      <alignment horizontal="center" vertical="center" wrapText="1"/>
    </xf>
    <xf numFmtId="0" fontId="19" fillId="16" borderId="1" xfId="13" applyFont="1" applyFill="1" applyBorder="1" applyAlignment="1">
      <alignment horizontal="center" vertical="center" wrapText="1"/>
    </xf>
    <xf numFmtId="0" fontId="19" fillId="16" borderId="11" xfId="13" applyFont="1" applyFill="1" applyBorder="1" applyAlignment="1">
      <alignment horizontal="center" vertical="center" wrapText="1"/>
    </xf>
    <xf numFmtId="49" fontId="20" fillId="0" borderId="1" xfId="26" applyNumberFormat="1" applyFont="1" applyBorder="1" applyAlignment="1">
      <alignment horizontal="left" vertical="center"/>
    </xf>
    <xf numFmtId="4" fontId="15" fillId="3" borderId="1" xfId="28" applyNumberFormat="1" applyFont="1" applyFill="1" applyBorder="1" applyAlignment="1">
      <alignment horizontal="center" vertical="center"/>
    </xf>
    <xf numFmtId="0" fontId="7" fillId="4" borderId="0" xfId="0" applyFont="1" applyFill="1" applyAlignment="1">
      <alignment horizontal="center" vertical="top"/>
    </xf>
  </cellXfs>
  <cellStyles count="39">
    <cellStyle name="Euro" xfId="1"/>
    <cellStyle name="Euro 2" xfId="2"/>
    <cellStyle name="Euro 3" xfId="3"/>
    <cellStyle name="Hipervínculo" xfId="4" builtinId="8"/>
    <cellStyle name="Millares [0]" xfId="5" builtinId="6"/>
    <cellStyle name="Millares 2 2" xfId="6"/>
    <cellStyle name="Millares 3" xfId="7"/>
    <cellStyle name="Millares_FORMULARIO 4 - M-OFERENTE PPTA ECONOMICA" xfId="38"/>
    <cellStyle name="Moneda [0]" xfId="33" builtinId="7"/>
    <cellStyle name="Moneda 2" xfId="24"/>
    <cellStyle name="Moneda 2 2" xfId="8"/>
    <cellStyle name="Moneda 2 2 2 2 2" xfId="37"/>
    <cellStyle name="Moneda 3" xfId="9"/>
    <cellStyle name="Moneda 4" xfId="29"/>
    <cellStyle name="Normal" xfId="0" builtinId="0"/>
    <cellStyle name="Normal 11 2" xfId="10"/>
    <cellStyle name="Normal 11 2 2" xfId="32"/>
    <cellStyle name="Normal 12" xfId="11"/>
    <cellStyle name="Normal 12 2 3" xfId="27"/>
    <cellStyle name="Normal 12 2 3 2" xfId="31"/>
    <cellStyle name="Normal 2" xfId="12"/>
    <cellStyle name="Normal 2 10 3" xfId="26"/>
    <cellStyle name="Normal 2 2" xfId="13"/>
    <cellStyle name="Normal 23" xfId="14"/>
    <cellStyle name="Normal 23 2" xfId="28"/>
    <cellStyle name="Normal 3" xfId="15"/>
    <cellStyle name="Normal 3 11" xfId="35"/>
    <cellStyle name="Normal 3 2 2" xfId="36"/>
    <cellStyle name="Normal 3 4" xfId="34"/>
    <cellStyle name="Normal 4" xfId="16"/>
    <cellStyle name="Normal 4 2" xfId="17"/>
    <cellStyle name="Normal 5" xfId="18"/>
    <cellStyle name="Normal 6" xfId="19"/>
    <cellStyle name="Normal 6 2" xfId="25"/>
    <cellStyle name="Normal 7" xfId="23"/>
    <cellStyle name="Normal 7 2" xfId="20"/>
    <cellStyle name="Porcentaje" xfId="21" builtinId="5"/>
    <cellStyle name="Porcentaje 2" xfId="22"/>
    <cellStyle name="Porcentaje 2 2" xfId="30"/>
  </cellStyles>
  <dxfs count="1">
    <dxf>
      <font>
        <color rgb="FF9C0006"/>
      </font>
      <fill>
        <patternFill>
          <bgColor rgb="FFFFC7CE"/>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16090</xdr:row>
      <xdr:rowOff>50800</xdr:rowOff>
    </xdr:from>
    <xdr:to>
      <xdr:col>15</xdr:col>
      <xdr:colOff>771099</xdr:colOff>
      <xdr:row>16105</xdr:row>
      <xdr:rowOff>49257</xdr:rowOff>
    </xdr:to>
    <xdr:pic>
      <xdr:nvPicPr>
        <xdr:cNvPr id="2" name="Imagen 1">
          <a:extLst>
            <a:ext uri="{FF2B5EF4-FFF2-40B4-BE49-F238E27FC236}">
              <a16:creationId xmlns="" xmlns:a16="http://schemas.microsoft.com/office/drawing/2014/main" id="{47937065-F388-40D8-8A37-57C6344C8F46}"/>
            </a:ext>
          </a:extLst>
        </xdr:cNvPr>
        <xdr:cNvPicPr>
          <a:picLocks noChangeAspect="1"/>
        </xdr:cNvPicPr>
      </xdr:nvPicPr>
      <xdr:blipFill>
        <a:blip xmlns:r="http://schemas.openxmlformats.org/officeDocument/2006/relationships" r:embed="rId1"/>
        <a:stretch>
          <a:fillRect/>
        </a:stretch>
      </xdr:blipFill>
      <xdr:spPr>
        <a:xfrm>
          <a:off x="11255564" y="3372781333"/>
          <a:ext cx="5109419" cy="321113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4"/>
  <sheetViews>
    <sheetView tabSelected="1" view="pageBreakPreview" zoomScale="89" zoomScaleNormal="75" zoomScaleSheetLayoutView="89" workbookViewId="0">
      <selection activeCell="C8" sqref="C8:I8"/>
    </sheetView>
  </sheetViews>
  <sheetFormatPr baseColWidth="10" defaultRowHeight="12.75" x14ac:dyDescent="0.2"/>
  <cols>
    <col min="3" max="3" width="7" bestFit="1" customWidth="1"/>
    <col min="4" max="4" width="16.7109375" customWidth="1"/>
    <col min="5" max="5" width="88.7109375" customWidth="1"/>
    <col min="6" max="6" width="11" bestFit="1" customWidth="1"/>
    <col min="7" max="7" width="12.42578125" customWidth="1"/>
    <col min="8" max="8" width="13.28515625" customWidth="1"/>
    <col min="9" max="9" width="28.5703125" customWidth="1"/>
  </cols>
  <sheetData>
    <row r="1" spans="1:10" ht="16.5" thickBot="1" x14ac:dyDescent="0.3">
      <c r="A1" s="179"/>
      <c r="B1" s="179"/>
      <c r="C1" s="179"/>
      <c r="D1" s="179"/>
      <c r="E1" s="179"/>
      <c r="F1" s="179"/>
      <c r="G1" s="180"/>
      <c r="H1" s="181"/>
      <c r="I1" s="181"/>
      <c r="J1" s="182"/>
    </row>
    <row r="2" spans="1:10" ht="15.75" x14ac:dyDescent="0.25">
      <c r="A2" s="179"/>
      <c r="B2" s="183"/>
      <c r="C2" s="184"/>
      <c r="D2" s="184"/>
      <c r="E2" s="184"/>
      <c r="F2" s="184"/>
      <c r="G2" s="185"/>
      <c r="H2" s="186"/>
      <c r="I2" s="186"/>
      <c r="J2" s="187"/>
    </row>
    <row r="3" spans="1:10" ht="16.5" thickBot="1" x14ac:dyDescent="0.3">
      <c r="A3" s="179"/>
      <c r="B3" s="188"/>
      <c r="C3" s="189" t="s">
        <v>12939</v>
      </c>
      <c r="D3" s="190" t="s">
        <v>12940</v>
      </c>
      <c r="E3" s="179"/>
      <c r="F3" s="179"/>
      <c r="G3" s="180"/>
      <c r="H3" s="181"/>
      <c r="I3" s="181"/>
      <c r="J3" s="191"/>
    </row>
    <row r="4" spans="1:10" ht="15.75" x14ac:dyDescent="0.25">
      <c r="A4" s="179"/>
      <c r="B4" s="188"/>
      <c r="C4" s="262" t="s">
        <v>12941</v>
      </c>
      <c r="D4" s="263"/>
      <c r="E4" s="263"/>
      <c r="F4" s="263"/>
      <c r="G4" s="263"/>
      <c r="H4" s="263"/>
      <c r="I4" s="264"/>
      <c r="J4" s="191"/>
    </row>
    <row r="5" spans="1:10" ht="16.5" thickBot="1" x14ac:dyDescent="0.3">
      <c r="A5" s="179"/>
      <c r="B5" s="188"/>
      <c r="C5" s="265" t="s">
        <v>12942</v>
      </c>
      <c r="D5" s="266"/>
      <c r="E5" s="266"/>
      <c r="F5" s="266"/>
      <c r="G5" s="266"/>
      <c r="H5" s="266"/>
      <c r="I5" s="267"/>
      <c r="J5" s="191"/>
    </row>
    <row r="6" spans="1:10" ht="15.75" x14ac:dyDescent="0.25">
      <c r="A6" s="179"/>
      <c r="B6" s="192"/>
      <c r="C6" s="268" t="s">
        <v>12943</v>
      </c>
      <c r="D6" s="269"/>
      <c r="E6" s="269"/>
      <c r="F6" s="269"/>
      <c r="G6" s="269"/>
      <c r="H6" s="269"/>
      <c r="I6" s="270"/>
      <c r="J6" s="191"/>
    </row>
    <row r="7" spans="1:10" ht="15.75" x14ac:dyDescent="0.25">
      <c r="A7" s="179"/>
      <c r="B7" s="188"/>
      <c r="C7" s="271"/>
      <c r="D7" s="272"/>
      <c r="E7" s="272"/>
      <c r="F7" s="272"/>
      <c r="G7" s="272"/>
      <c r="H7" s="272"/>
      <c r="I7" s="273"/>
      <c r="J7" s="191"/>
    </row>
    <row r="8" spans="1:10" ht="30" customHeight="1" x14ac:dyDescent="0.25">
      <c r="A8" s="179"/>
      <c r="B8" s="188"/>
      <c r="C8" s="274" t="s">
        <v>12944</v>
      </c>
      <c r="D8" s="275"/>
      <c r="E8" s="275"/>
      <c r="F8" s="275"/>
      <c r="G8" s="275"/>
      <c r="H8" s="275"/>
      <c r="I8" s="276"/>
      <c r="J8" s="191"/>
    </row>
    <row r="9" spans="1:10" ht="51.75" customHeight="1" x14ac:dyDescent="0.25">
      <c r="A9" s="179"/>
      <c r="B9" s="188"/>
      <c r="C9" s="277" t="s">
        <v>12945</v>
      </c>
      <c r="D9" s="278"/>
      <c r="E9" s="278"/>
      <c r="F9" s="278"/>
      <c r="G9" s="278"/>
      <c r="H9" s="278"/>
      <c r="I9" s="279"/>
      <c r="J9" s="191"/>
    </row>
    <row r="10" spans="1:10" ht="15.75" x14ac:dyDescent="0.25">
      <c r="A10" s="179"/>
      <c r="B10" s="188"/>
      <c r="C10" s="252"/>
      <c r="D10" s="253"/>
      <c r="E10" s="253"/>
      <c r="F10" s="253"/>
      <c r="G10" s="253"/>
      <c r="H10" s="253"/>
      <c r="I10" s="254"/>
      <c r="J10" s="191"/>
    </row>
    <row r="11" spans="1:10" ht="31.5" x14ac:dyDescent="0.25">
      <c r="A11" s="179"/>
      <c r="B11" s="188"/>
      <c r="C11" s="228" t="s">
        <v>12946</v>
      </c>
      <c r="D11" s="229" t="s">
        <v>12947</v>
      </c>
      <c r="E11" s="229" t="s">
        <v>8501</v>
      </c>
      <c r="F11" s="229" t="s">
        <v>12948</v>
      </c>
      <c r="G11" s="230" t="s">
        <v>12949</v>
      </c>
      <c r="H11" s="231" t="s">
        <v>12950</v>
      </c>
      <c r="I11" s="231" t="s">
        <v>12951</v>
      </c>
      <c r="J11" s="191"/>
    </row>
    <row r="12" spans="1:10" ht="15.75" x14ac:dyDescent="0.25">
      <c r="A12" s="179"/>
      <c r="B12" s="188"/>
      <c r="C12" s="232"/>
      <c r="D12" s="232">
        <v>1</v>
      </c>
      <c r="E12" s="255" t="s">
        <v>202</v>
      </c>
      <c r="F12" s="255"/>
      <c r="G12" s="255"/>
      <c r="H12" s="255"/>
      <c r="I12" s="255"/>
      <c r="J12" s="191"/>
    </row>
    <row r="13" spans="1:10" ht="15.75" x14ac:dyDescent="0.25">
      <c r="A13" s="179"/>
      <c r="B13" s="188"/>
      <c r="C13" s="217">
        <v>1</v>
      </c>
      <c r="D13" s="193" t="s">
        <v>2415</v>
      </c>
      <c r="E13" s="221" t="str">
        <f>VLOOKUP(D13,A.P.U!A:I,3,FALSE)</f>
        <v xml:space="preserve">DESCAPOTE MANUAL E=0.20 M. </v>
      </c>
      <c r="F13" s="217" t="str">
        <f>VLOOKUP(D13,A.P.U!A:I,5,FALSE)</f>
        <v>M2</v>
      </c>
      <c r="G13" s="227">
        <v>1</v>
      </c>
      <c r="H13" s="222">
        <f>VLOOKUP(D13,A.P.U!A:M,13,FALSE)</f>
        <v>4479</v>
      </c>
      <c r="I13" s="222">
        <f>ROUND((G13*H13),0)</f>
        <v>4479</v>
      </c>
      <c r="J13" s="191"/>
    </row>
    <row r="14" spans="1:10" ht="15.75" x14ac:dyDescent="0.25">
      <c r="A14" s="179"/>
      <c r="B14" s="188"/>
      <c r="C14" s="217">
        <v>2</v>
      </c>
      <c r="D14" s="193" t="s">
        <v>2420</v>
      </c>
      <c r="E14" s="221" t="str">
        <f>VLOOKUP(D14,A.P.U!A:I,3,FALSE)</f>
        <v>SUMINISTRO, TRANSPORTE E INSTALACIÓN CERRAMIENTO EN YUTE H= 2 M</v>
      </c>
      <c r="F14" s="217" t="str">
        <f>VLOOKUP(D14,A.P.U!A:I,5,FALSE)</f>
        <v>ML</v>
      </c>
      <c r="G14" s="227">
        <v>1</v>
      </c>
      <c r="H14" s="222">
        <f>VLOOKUP(D14,A.P.U!A:M,13,FALSE)</f>
        <v>20559</v>
      </c>
      <c r="I14" s="222">
        <f t="shared" ref="I14:I82" si="0">ROUND((G14*H14),0)</f>
        <v>20559</v>
      </c>
      <c r="J14" s="191"/>
    </row>
    <row r="15" spans="1:10" ht="15.75" x14ac:dyDescent="0.25">
      <c r="A15" s="179"/>
      <c r="B15" s="188"/>
      <c r="C15" s="217">
        <v>3</v>
      </c>
      <c r="D15" s="193" t="s">
        <v>2430</v>
      </c>
      <c r="E15" s="221" t="str">
        <f>VLOOKUP(D15,A.P.U!A:I,3,FALSE)</f>
        <v>SUMINISTRO, TRANSPORTE E INSTALACION TECHADO MOVIBLE EN GUADUA Y PLÁSTICO</v>
      </c>
      <c r="F15" s="217" t="str">
        <f>VLOOKUP(D15,A.P.U!A:I,5,FALSE)</f>
        <v>M2</v>
      </c>
      <c r="G15" s="227">
        <v>1</v>
      </c>
      <c r="H15" s="222">
        <f>VLOOKUP(D15,A.P.U!A:M,13,FALSE)</f>
        <v>16160</v>
      </c>
      <c r="I15" s="222">
        <f t="shared" si="0"/>
        <v>16160</v>
      </c>
      <c r="J15" s="191"/>
    </row>
    <row r="16" spans="1:10" ht="15.75" x14ac:dyDescent="0.25">
      <c r="A16" s="179"/>
      <c r="B16" s="188"/>
      <c r="C16" s="217">
        <v>4</v>
      </c>
      <c r="D16" s="193" t="s">
        <v>2435</v>
      </c>
      <c r="E16" s="221" t="str">
        <f>VLOOKUP(D16,A.P.U!A:I,3,FALSE)</f>
        <v>SOBREACARREO AL HOMBRO FUERTE PENDIENTE (DESPUÉS DE 50M DE ACARREO LIBRE)</v>
      </c>
      <c r="F16" s="217" t="str">
        <f>VLOOKUP(D16,A.P.U!A:I,5,FALSE)</f>
        <v>M3 - HM</v>
      </c>
      <c r="G16" s="227">
        <v>1</v>
      </c>
      <c r="H16" s="222">
        <f>VLOOKUP(D16,A.P.U!A:M,13,FALSE)</f>
        <v>222151</v>
      </c>
      <c r="I16" s="222">
        <f t="shared" si="0"/>
        <v>222151</v>
      </c>
      <c r="J16" s="191"/>
    </row>
    <row r="17" spans="1:10" ht="31.5" x14ac:dyDescent="0.25">
      <c r="A17" s="179"/>
      <c r="B17" s="188"/>
      <c r="C17" s="217">
        <v>5</v>
      </c>
      <c r="D17" s="193" t="s">
        <v>2436</v>
      </c>
      <c r="E17" s="221" t="str">
        <f>VLOOKUP(D17,A.P.U!A:I,3,FALSE)</f>
        <v>TRANSPORTE POR DÍA LABORADO VEHÍCULO AUTOMOTOR TIPO CAMIONETA DE ESTACAS O SIMILAR. INCLUYE CONDUCTOR Y COMBUSTIBLE</v>
      </c>
      <c r="F17" s="217" t="str">
        <f>VLOOKUP(D17,A.P.U!A:I,5,FALSE)</f>
        <v>DIA</v>
      </c>
      <c r="G17" s="227">
        <v>1</v>
      </c>
      <c r="H17" s="222">
        <f>VLOOKUP(D17,A.P.U!A:M,13,FALSE)</f>
        <v>298965</v>
      </c>
      <c r="I17" s="222">
        <f t="shared" si="0"/>
        <v>298965</v>
      </c>
      <c r="J17" s="191"/>
    </row>
    <row r="18" spans="1:10" ht="15.75" x14ac:dyDescent="0.25">
      <c r="A18" s="179"/>
      <c r="B18" s="188"/>
      <c r="C18" s="217">
        <v>6</v>
      </c>
      <c r="D18" s="193" t="s">
        <v>2437</v>
      </c>
      <c r="E18" s="221" t="str">
        <f>VLOOKUP(D18,A.P.U!A:I,3,FALSE)</f>
        <v>LOCALIZACION Y REPLANTEO DE VIAS INCLUYE EJE DE VIA Y LATERALES CON ANDENES</v>
      </c>
      <c r="F18" s="217" t="str">
        <f>VLOOKUP(D18,A.P.U!A:I,5,FALSE)</f>
        <v>ML</v>
      </c>
      <c r="G18" s="227">
        <v>1</v>
      </c>
      <c r="H18" s="222">
        <f>VLOOKUP(D18,A.P.U!A:M,13,FALSE)</f>
        <v>6469</v>
      </c>
      <c r="I18" s="222">
        <f t="shared" si="0"/>
        <v>6469</v>
      </c>
      <c r="J18" s="191"/>
    </row>
    <row r="19" spans="1:10" ht="15.75" x14ac:dyDescent="0.25">
      <c r="A19" s="179"/>
      <c r="B19" s="188"/>
      <c r="C19" s="280" t="s">
        <v>12966</v>
      </c>
      <c r="D19" s="280"/>
      <c r="E19" s="280"/>
      <c r="F19" s="280"/>
      <c r="G19" s="280"/>
      <c r="H19" s="280"/>
      <c r="I19" s="222">
        <f>SUM(I13:I18)</f>
        <v>568783</v>
      </c>
      <c r="J19" s="191"/>
    </row>
    <row r="20" spans="1:10" ht="15.75" x14ac:dyDescent="0.25">
      <c r="A20" s="179"/>
      <c r="B20" s="188"/>
      <c r="C20" s="233"/>
      <c r="D20" s="223" t="s">
        <v>4094</v>
      </c>
      <c r="E20" s="246" t="str">
        <f>VLOOKUP(D20,A.P.U!A:I,3,FALSE)</f>
        <v>MOVIMIENTO DE TIERRAS</v>
      </c>
      <c r="F20" s="246"/>
      <c r="G20" s="246"/>
      <c r="H20" s="246"/>
      <c r="I20" s="246"/>
      <c r="J20" s="191"/>
    </row>
    <row r="21" spans="1:10" ht="15.75" x14ac:dyDescent="0.25">
      <c r="A21" s="179"/>
      <c r="B21" s="188"/>
      <c r="C21" s="217">
        <v>7</v>
      </c>
      <c r="D21" s="193" t="s">
        <v>2438</v>
      </c>
      <c r="E21" s="221" t="str">
        <f>VLOOKUP(D21,A.P.U!A:I,3,FALSE)</f>
        <v>EXCAVACIÓN EN ZANJA - MATERIAL COMÚN - 0.0 A 2.0 M</v>
      </c>
      <c r="F21" s="217" t="str">
        <f>VLOOKUP(D21,A.P.U!A:I,5,FALSE)</f>
        <v>M3</v>
      </c>
      <c r="G21" s="227">
        <v>1</v>
      </c>
      <c r="H21" s="222">
        <f>VLOOKUP(D21,A.P.U!A:M,13,FALSE)</f>
        <v>58645</v>
      </c>
      <c r="I21" s="222">
        <f t="shared" si="0"/>
        <v>58645</v>
      </c>
      <c r="J21" s="191"/>
    </row>
    <row r="22" spans="1:10" ht="15.75" x14ac:dyDescent="0.25">
      <c r="A22" s="179"/>
      <c r="B22" s="188"/>
      <c r="C22" s="217">
        <v>8</v>
      </c>
      <c r="D22" s="193" t="s">
        <v>2452</v>
      </c>
      <c r="E22" s="221" t="str">
        <f>VLOOKUP(D22,A.P.U!A:I,3,FALSE)</f>
        <v>EXCAVACIÓN MECANIZADA P/ESTRUCTURAS-MATER COMÚN/CONGLOM 0.0 A 6.0 M.</v>
      </c>
      <c r="F22" s="217" t="str">
        <f>VLOOKUP(D22,A.P.U!A:I,5,FALSE)</f>
        <v>M3</v>
      </c>
      <c r="G22" s="227">
        <v>1</v>
      </c>
      <c r="H22" s="222">
        <f>VLOOKUP(D22,A.P.U!A:M,13,FALSE)</f>
        <v>18083</v>
      </c>
      <c r="I22" s="222">
        <f t="shared" si="0"/>
        <v>18083</v>
      </c>
      <c r="J22" s="191"/>
    </row>
    <row r="23" spans="1:10" ht="15.75" x14ac:dyDescent="0.25">
      <c r="A23" s="179"/>
      <c r="B23" s="188"/>
      <c r="C23" s="217">
        <v>9</v>
      </c>
      <c r="D23" s="193" t="s">
        <v>2453</v>
      </c>
      <c r="E23" s="221" t="str">
        <f>VLOOKUP(D23,A.P.U!A:I,3,FALSE)</f>
        <v xml:space="preserve">EXCAVACIÓN A CIELO ABIERTO - MATERIAL COMÚN - 0.0 A 2.0 M                                                                            </v>
      </c>
      <c r="F23" s="217" t="str">
        <f>VLOOKUP(D23,A.P.U!A:I,5,FALSE)</f>
        <v>M3</v>
      </c>
      <c r="G23" s="227">
        <v>1</v>
      </c>
      <c r="H23" s="222">
        <f>VLOOKUP(D23,A.P.U!A:M,13,FALSE)</f>
        <v>63560</v>
      </c>
      <c r="I23" s="222">
        <f t="shared" si="0"/>
        <v>63560</v>
      </c>
      <c r="J23" s="191"/>
    </row>
    <row r="24" spans="1:10" ht="15.75" x14ac:dyDescent="0.25">
      <c r="A24" s="179"/>
      <c r="B24" s="188"/>
      <c r="C24" s="217">
        <v>10</v>
      </c>
      <c r="D24" s="193" t="s">
        <v>2454</v>
      </c>
      <c r="E24" s="221" t="str">
        <f>VLOOKUP(D24,A.P.U!A:I,3,FALSE)</f>
        <v>EXCAVACIÓN A CIELO ABIERTO - CONGLOMERADO - 0.0 A 2.0 M</v>
      </c>
      <c r="F24" s="217" t="str">
        <f>VLOOKUP(D24,A.P.U!A:I,5,FALSE)</f>
        <v>M3</v>
      </c>
      <c r="G24" s="227">
        <v>1</v>
      </c>
      <c r="H24" s="222">
        <f>VLOOKUP(D24,A.P.U!A:M,13,FALSE)</f>
        <v>90709</v>
      </c>
      <c r="I24" s="222">
        <f t="shared" si="0"/>
        <v>90709</v>
      </c>
      <c r="J24" s="191"/>
    </row>
    <row r="25" spans="1:10" ht="15.75" x14ac:dyDescent="0.25">
      <c r="A25" s="179"/>
      <c r="B25" s="188"/>
      <c r="C25" s="217">
        <v>11</v>
      </c>
      <c r="D25" s="193" t="s">
        <v>2472</v>
      </c>
      <c r="E25" s="221" t="str">
        <f>VLOOKUP(D25,A.P.U!A:I,3,FALSE)</f>
        <v>RELLENO EN MATERIAL SELECCIONADO PROVENIENTE DE LA EXCAVACION (CANGURO)</v>
      </c>
      <c r="F25" s="217" t="str">
        <f>VLOOKUP(D25,A.P.U!A:I,5,FALSE)</f>
        <v>M3</v>
      </c>
      <c r="G25" s="227">
        <v>1</v>
      </c>
      <c r="H25" s="222">
        <f>VLOOKUP(D25,A.P.U!A:M,13,FALSE)</f>
        <v>56340</v>
      </c>
      <c r="I25" s="222">
        <f t="shared" si="0"/>
        <v>56340</v>
      </c>
      <c r="J25" s="191"/>
    </row>
    <row r="26" spans="1:10" ht="31.5" x14ac:dyDescent="0.25">
      <c r="A26" s="179"/>
      <c r="B26" s="188"/>
      <c r="C26" s="217">
        <v>12</v>
      </c>
      <c r="D26" s="193" t="s">
        <v>8520</v>
      </c>
      <c r="E26" s="221" t="str">
        <f>VLOOKUP(D26,A.P.U!A:I,3,FALSE)</f>
        <v>RETIRO DE MATERIAL SOBRANTE EN VOLQUETA, CARGUE MECANICO, DISPOSICIÓN EN BOTADERO (HASTA 25 KM)</v>
      </c>
      <c r="F26" s="217" t="str">
        <f>VLOOKUP(D26,A.P.U!A:I,5,FALSE)</f>
        <v>M3-Suelto</v>
      </c>
      <c r="G26" s="227">
        <v>1</v>
      </c>
      <c r="H26" s="222">
        <f>VLOOKUP(D26,A.P.U!A:M,13,FALSE)</f>
        <v>45353</v>
      </c>
      <c r="I26" s="222">
        <f t="shared" si="0"/>
        <v>45353</v>
      </c>
      <c r="J26" s="191"/>
    </row>
    <row r="27" spans="1:10" ht="31.5" x14ac:dyDescent="0.25">
      <c r="A27" s="179"/>
      <c r="B27" s="188"/>
      <c r="C27" s="217">
        <v>13</v>
      </c>
      <c r="D27" s="193" t="s">
        <v>8813</v>
      </c>
      <c r="E27" s="221" t="str">
        <f>VLOOKUP(D27,A.P.U!A:I,3,FALSE)</f>
        <v>RETIRO DE MATERIAL SOBRANTE EN VOLQUETA, CARGUE MANUAL, DISPOSICIÓN EN BOTADERO (HASTA 25 KM)</v>
      </c>
      <c r="F27" s="217" t="str">
        <f>VLOOKUP(D27,A.P.U!A:I,5,FALSE)</f>
        <v>M3-Suelto</v>
      </c>
      <c r="G27" s="227">
        <v>1</v>
      </c>
      <c r="H27" s="222">
        <f>VLOOKUP(D27,A.P.U!A:M,13,FALSE)</f>
        <v>58484</v>
      </c>
      <c r="I27" s="222">
        <f t="shared" si="0"/>
        <v>58484</v>
      </c>
      <c r="J27" s="191"/>
    </row>
    <row r="28" spans="1:10" ht="15.75" x14ac:dyDescent="0.25">
      <c r="A28" s="179"/>
      <c r="B28" s="188"/>
      <c r="C28" s="280" t="s">
        <v>12966</v>
      </c>
      <c r="D28" s="280"/>
      <c r="E28" s="280"/>
      <c r="F28" s="280"/>
      <c r="G28" s="280"/>
      <c r="H28" s="280"/>
      <c r="I28" s="222">
        <f>SUM(I21:I27)</f>
        <v>391174</v>
      </c>
      <c r="J28" s="191"/>
    </row>
    <row r="29" spans="1:10" ht="15.75" x14ac:dyDescent="0.25">
      <c r="A29" s="179"/>
      <c r="B29" s="188"/>
      <c r="C29" s="233"/>
      <c r="D29" s="223" t="s">
        <v>4095</v>
      </c>
      <c r="E29" s="246" t="str">
        <f>VLOOKUP(D29,A.P.U!A:I,3,FALSE)</f>
        <v>DESAGUES E INSTALACIONES SANITARIAS</v>
      </c>
      <c r="F29" s="246"/>
      <c r="G29" s="246"/>
      <c r="H29" s="246"/>
      <c r="I29" s="246"/>
      <c r="J29" s="191"/>
    </row>
    <row r="30" spans="1:10" ht="34.15" customHeight="1" x14ac:dyDescent="0.25">
      <c r="A30" s="179"/>
      <c r="B30" s="188"/>
      <c r="C30" s="217">
        <v>14</v>
      </c>
      <c r="D30" s="193" t="s">
        <v>2545</v>
      </c>
      <c r="E30" s="221" t="str">
        <f>VLOOKUP(D30,A.P.U!A:I,3,FALSE)</f>
        <v>SUMINISTRO, TRANSPORTE E INSTALACION FILTRO DRENAJE (0.50 X 0.80 M.) TUBO DRENAJE CORRUGADO DE 4" CON FILTRO. INCLUYE INCLUYE RELLENO PIEDRA FILTRO, GEOTEXTIL NT 3000</v>
      </c>
      <c r="F30" s="217" t="str">
        <f>VLOOKUP(D30,A.P.U!A:I,5,FALSE)</f>
        <v>ML</v>
      </c>
      <c r="G30" s="227">
        <v>1</v>
      </c>
      <c r="H30" s="222">
        <f>VLOOKUP(D30,A.P.U!A:M,13,FALSE)</f>
        <v>152241</v>
      </c>
      <c r="I30" s="222">
        <f t="shared" si="0"/>
        <v>152241</v>
      </c>
      <c r="J30" s="191"/>
    </row>
    <row r="31" spans="1:10" ht="34.15" customHeight="1" x14ac:dyDescent="0.25">
      <c r="A31" s="179"/>
      <c r="B31" s="188"/>
      <c r="C31" s="280" t="s">
        <v>12966</v>
      </c>
      <c r="D31" s="280"/>
      <c r="E31" s="280"/>
      <c r="F31" s="280"/>
      <c r="G31" s="280"/>
      <c r="H31" s="280"/>
      <c r="I31" s="222">
        <f>I30</f>
        <v>152241</v>
      </c>
      <c r="J31" s="191"/>
    </row>
    <row r="32" spans="1:10" ht="15.75" x14ac:dyDescent="0.25">
      <c r="A32" s="179"/>
      <c r="B32" s="188"/>
      <c r="C32" s="233"/>
      <c r="D32" s="223" t="s">
        <v>4098</v>
      </c>
      <c r="E32" s="246" t="str">
        <f>VLOOKUP(D32,A.P.U!A:I,3,FALSE)</f>
        <v>MAMPOSTERIA</v>
      </c>
      <c r="F32" s="246"/>
      <c r="G32" s="246"/>
      <c r="H32" s="246"/>
      <c r="I32" s="246"/>
      <c r="J32" s="191"/>
    </row>
    <row r="33" spans="1:10" ht="31.5" x14ac:dyDescent="0.25">
      <c r="A33" s="179"/>
      <c r="B33" s="188"/>
      <c r="C33" s="217">
        <v>15</v>
      </c>
      <c r="D33" s="193" t="s">
        <v>2656</v>
      </c>
      <c r="E33" s="221" t="str">
        <f>VLOOKUP(D33,A.P.U!A:I,3,FALSE)</f>
        <v>SUMINISTRO, TRANSPORTE E INSTALACION ANCLAJE EPOXICO 3/8" L=15 CM (INCLUYE PERFORACIÓN Y ADHESIVO EPÓXICO)</v>
      </c>
      <c r="F33" s="217" t="str">
        <f>VLOOKUP(D33,A.P.U!A:I,5,FALSE)</f>
        <v>UND</v>
      </c>
      <c r="G33" s="227">
        <v>1</v>
      </c>
      <c r="H33" s="222">
        <f>VLOOKUP(D33,A.P.U!A:M,13,FALSE)</f>
        <v>12847</v>
      </c>
      <c r="I33" s="222">
        <f t="shared" si="0"/>
        <v>12847</v>
      </c>
      <c r="J33" s="191"/>
    </row>
    <row r="34" spans="1:10" ht="15.75" x14ac:dyDescent="0.25">
      <c r="A34" s="179"/>
      <c r="B34" s="188"/>
      <c r="C34" s="280" t="s">
        <v>12966</v>
      </c>
      <c r="D34" s="280"/>
      <c r="E34" s="280"/>
      <c r="F34" s="280"/>
      <c r="G34" s="280"/>
      <c r="H34" s="280"/>
      <c r="I34" s="222">
        <f>I33</f>
        <v>12847</v>
      </c>
      <c r="J34" s="191"/>
    </row>
    <row r="35" spans="1:10" ht="15.75" x14ac:dyDescent="0.25">
      <c r="A35" s="179"/>
      <c r="B35" s="188"/>
      <c r="C35" s="226"/>
      <c r="D35" s="224" t="s">
        <v>4112</v>
      </c>
      <c r="E35" s="246" t="str">
        <f>VLOOKUP(D35,A.P.U!A:I,3,FALSE)</f>
        <v>OBRAS EXTERIORES</v>
      </c>
      <c r="F35" s="246"/>
      <c r="G35" s="246"/>
      <c r="H35" s="246"/>
      <c r="I35" s="246"/>
      <c r="J35" s="191"/>
    </row>
    <row r="36" spans="1:10" ht="31.5" x14ac:dyDescent="0.25">
      <c r="A36" s="179"/>
      <c r="B36" s="188"/>
      <c r="C36" s="217">
        <v>16</v>
      </c>
      <c r="D36" s="193" t="s">
        <v>3334</v>
      </c>
      <c r="E36" s="221" t="str">
        <f>VLOOKUP(D36,A.P.U!A:I,3,FALSE)</f>
        <v>SUMINISTRO, TRANSPORTE E INSTALACION SARDINEL CHAFLANADO ANCHO = 20 CM H =  ENTRE  17 Y 24 CM  EN CONCRETO 3000 PSI</v>
      </c>
      <c r="F36" s="217" t="str">
        <f>VLOOKUP(D36,A.P.U!A:I,5,FALSE)</f>
        <v>ML</v>
      </c>
      <c r="G36" s="227">
        <v>1</v>
      </c>
      <c r="H36" s="222">
        <f>VLOOKUP(D36,A.P.U!A:M,13,FALSE)</f>
        <v>117859</v>
      </c>
      <c r="I36" s="222">
        <f t="shared" si="0"/>
        <v>117859</v>
      </c>
      <c r="J36" s="191"/>
    </row>
    <row r="37" spans="1:10" ht="31.5" x14ac:dyDescent="0.25">
      <c r="A37" s="179"/>
      <c r="B37" s="188"/>
      <c r="C37" s="217">
        <v>17</v>
      </c>
      <c r="D37" s="193" t="s">
        <v>3346</v>
      </c>
      <c r="E37" s="221" t="str">
        <f>VLOOKUP(D37,A.P.U!A:I,3,FALSE)</f>
        <v>SUMINISTRO, TRANSPORTE E INSTALACION ESCALAS CONCRETO 3000 PSI E= 0.10M.  SOBRE TIERRA ACABADO ESCOBIADO</v>
      </c>
      <c r="F37" s="217" t="str">
        <f>VLOOKUP(D37,A.P.U!A:I,5,FALSE)</f>
        <v>M2</v>
      </c>
      <c r="G37" s="227">
        <v>1</v>
      </c>
      <c r="H37" s="222">
        <f>VLOOKUP(D37,A.P.U!A:M,13,FALSE)</f>
        <v>233051</v>
      </c>
      <c r="I37" s="222">
        <f t="shared" si="0"/>
        <v>233051</v>
      </c>
      <c r="J37" s="191"/>
    </row>
    <row r="38" spans="1:10" ht="15.75" x14ac:dyDescent="0.25">
      <c r="A38" s="179"/>
      <c r="B38" s="188"/>
      <c r="C38" s="280" t="s">
        <v>12966</v>
      </c>
      <c r="D38" s="280"/>
      <c r="E38" s="280"/>
      <c r="F38" s="280"/>
      <c r="G38" s="280"/>
      <c r="H38" s="280"/>
      <c r="I38" s="222">
        <f>SUM(I36:I37)</f>
        <v>350910</v>
      </c>
      <c r="J38" s="191"/>
    </row>
    <row r="39" spans="1:10" ht="15.75" x14ac:dyDescent="0.25">
      <c r="A39" s="179"/>
      <c r="B39" s="188"/>
      <c r="C39" s="233"/>
      <c r="D39" s="223" t="s">
        <v>4114</v>
      </c>
      <c r="E39" s="246" t="str">
        <f>VLOOKUP(D39,A.P.U!A:I,3,FALSE)</f>
        <v>VIAS</v>
      </c>
      <c r="F39" s="246"/>
      <c r="G39" s="246"/>
      <c r="H39" s="246"/>
      <c r="I39" s="246"/>
      <c r="J39" s="191"/>
    </row>
    <row r="40" spans="1:10" ht="31.5" x14ac:dyDescent="0.25">
      <c r="A40" s="179"/>
      <c r="B40" s="188"/>
      <c r="C40" s="217">
        <v>18</v>
      </c>
      <c r="D40" s="193" t="s">
        <v>8850</v>
      </c>
      <c r="E40" s="221" t="str">
        <f>VLOOKUP(D40,A.P.U!A:I,3,FALSE)</f>
        <v>SUMINISTRO, TRANSPORTE E INSTALACION DE PAVIMENTO EN CONCRETO PREMEZCLADO FAST TRACK MR42</v>
      </c>
      <c r="F40" s="217" t="str">
        <f>VLOOKUP(D40,A.P.U!A:I,5,FALSE)</f>
        <v>M3</v>
      </c>
      <c r="G40" s="227">
        <v>1</v>
      </c>
      <c r="H40" s="222">
        <f>VLOOKUP(D40,A.P.U!A:M,13,FALSE)</f>
        <v>1667852</v>
      </c>
      <c r="I40" s="222">
        <f t="shared" si="0"/>
        <v>1667852</v>
      </c>
      <c r="J40" s="191"/>
    </row>
    <row r="41" spans="1:10" ht="15.75" x14ac:dyDescent="0.25">
      <c r="A41" s="179"/>
      <c r="B41" s="188"/>
      <c r="C41" s="217">
        <v>19</v>
      </c>
      <c r="D41" s="193" t="s">
        <v>3369</v>
      </c>
      <c r="E41" s="221" t="str">
        <f>VLOOKUP(D41,A.P.U!A:I,3,FALSE)</f>
        <v>SUMINISTRO, TRANSPORTE E INSTALACION IMPRIMACION CON EMULSION ASFALTICA</v>
      </c>
      <c r="F41" s="217" t="str">
        <f>VLOOKUP(D41,A.P.U!A:I,5,FALSE)</f>
        <v>M2</v>
      </c>
      <c r="G41" s="227">
        <v>1</v>
      </c>
      <c r="H41" s="222">
        <f>VLOOKUP(D41,A.P.U!A:M,13,FALSE)</f>
        <v>8232</v>
      </c>
      <c r="I41" s="222">
        <f t="shared" si="0"/>
        <v>8232</v>
      </c>
      <c r="J41" s="191"/>
    </row>
    <row r="42" spans="1:10" ht="31.5" x14ac:dyDescent="0.25">
      <c r="A42" s="179"/>
      <c r="B42" s="188"/>
      <c r="C42" s="217">
        <v>20</v>
      </c>
      <c r="D42" s="193" t="s">
        <v>3370</v>
      </c>
      <c r="E42" s="221" t="str">
        <f>VLOOKUP(D42,A.P.U!A:I,3,FALSE)</f>
        <v>SUMINISTRO, TRANSPORTE E INSTALACION  MEZCLA ASFALTICA TIPO MDC-19. EXTENDIDO MECÁNICO Y COMPACTADO</v>
      </c>
      <c r="F42" s="217" t="str">
        <f>VLOOKUP(D42,A.P.U!A:I,5,FALSE)</f>
        <v>M3</v>
      </c>
      <c r="G42" s="227">
        <v>1</v>
      </c>
      <c r="H42" s="222">
        <f>VLOOKUP(D42,A.P.U!A:M,13,FALSE)</f>
        <v>1886261</v>
      </c>
      <c r="I42" s="222">
        <f t="shared" si="0"/>
        <v>1886261</v>
      </c>
      <c r="J42" s="191"/>
    </row>
    <row r="43" spans="1:10" ht="15.75" x14ac:dyDescent="0.25">
      <c r="A43" s="179"/>
      <c r="B43" s="188"/>
      <c r="C43" s="217">
        <v>21</v>
      </c>
      <c r="D43" s="193" t="s">
        <v>3372</v>
      </c>
      <c r="E43" s="221" t="str">
        <f>VLOOKUP(D43,A.P.U!A:I,3,FALSE)</f>
        <v xml:space="preserve">SUMINISTRO, TRANSPORTE E INSTALACION AFIRMADO PARA ANDENES </v>
      </c>
      <c r="F43" s="217" t="str">
        <f>VLOOKUP(D43,A.P.U!A:I,5,FALSE)</f>
        <v>M3</v>
      </c>
      <c r="G43" s="227">
        <v>1</v>
      </c>
      <c r="H43" s="222">
        <f>VLOOKUP(D43,A.P.U!A:M,13,FALSE)</f>
        <v>165938</v>
      </c>
      <c r="I43" s="222">
        <f t="shared" si="0"/>
        <v>165938</v>
      </c>
      <c r="J43" s="191"/>
    </row>
    <row r="44" spans="1:10" ht="15.75" x14ac:dyDescent="0.25">
      <c r="A44" s="179"/>
      <c r="B44" s="188"/>
      <c r="C44" s="217">
        <v>22</v>
      </c>
      <c r="D44" s="193" t="s">
        <v>3373</v>
      </c>
      <c r="E44" s="221" t="str">
        <f>VLOOKUP(D44,A.P.U!A:I,3,FALSE)</f>
        <v>SUMINISTRO, TRANSPORTE E INSTALACION BASE COMPACTADA CON CILINDRO</v>
      </c>
      <c r="F44" s="217" t="str">
        <f>VLOOKUP(D44,A.P.U!A:I,5,FALSE)</f>
        <v>M3</v>
      </c>
      <c r="G44" s="227">
        <v>1</v>
      </c>
      <c r="H44" s="222">
        <f>VLOOKUP(D44,A.P.U!A:M,13,FALSE)</f>
        <v>265593</v>
      </c>
      <c r="I44" s="222">
        <f t="shared" si="0"/>
        <v>265593</v>
      </c>
      <c r="J44" s="191"/>
    </row>
    <row r="45" spans="1:10" ht="15.75" x14ac:dyDescent="0.25">
      <c r="A45" s="179"/>
      <c r="B45" s="188"/>
      <c r="C45" s="217">
        <v>23</v>
      </c>
      <c r="D45" s="193" t="s">
        <v>3374</v>
      </c>
      <c r="E45" s="221" t="str">
        <f>VLOOKUP(D45,A.P.U!A:I,3,FALSE)</f>
        <v>SUMINISTRO, TRANSPORTE E INSTALACION BASE COMPACTADA CON RANA</v>
      </c>
      <c r="F45" s="217" t="str">
        <f>VLOOKUP(D45,A.P.U!A:I,5,FALSE)</f>
        <v>M3</v>
      </c>
      <c r="G45" s="227">
        <v>1</v>
      </c>
      <c r="H45" s="222">
        <f>VLOOKUP(D45,A.P.U!A:M,13,FALSE)</f>
        <v>281201</v>
      </c>
      <c r="I45" s="222">
        <f t="shared" si="0"/>
        <v>281201</v>
      </c>
      <c r="J45" s="191"/>
    </row>
    <row r="46" spans="1:10" ht="15.75" x14ac:dyDescent="0.25">
      <c r="A46" s="179"/>
      <c r="B46" s="188"/>
      <c r="C46" s="217">
        <v>24</v>
      </c>
      <c r="D46" s="193" t="s">
        <v>3375</v>
      </c>
      <c r="E46" s="221" t="str">
        <f>VLOOKUP(D46,A.P.U!A:I,3,FALSE)</f>
        <v>SUMINISTRO, TRANSPORTE E INSTALACION SUB BASE COMPACTADA CON RANA</v>
      </c>
      <c r="F46" s="217" t="str">
        <f>VLOOKUP(D46,A.P.U!A:I,5,FALSE)</f>
        <v>M3</v>
      </c>
      <c r="G46" s="227">
        <v>1</v>
      </c>
      <c r="H46" s="222">
        <f>VLOOKUP(D46,A.P.U!A:M,13,FALSE)</f>
        <v>276094</v>
      </c>
      <c r="I46" s="222">
        <f t="shared" si="0"/>
        <v>276094</v>
      </c>
      <c r="J46" s="191"/>
    </row>
    <row r="47" spans="1:10" ht="15.75" x14ac:dyDescent="0.25">
      <c r="A47" s="179"/>
      <c r="B47" s="188"/>
      <c r="C47" s="217">
        <v>25</v>
      </c>
      <c r="D47" s="193" t="s">
        <v>3376</v>
      </c>
      <c r="E47" s="221" t="str">
        <f>VLOOKUP(D47,A.P.U!A:I,3,FALSE)</f>
        <v>SUMINISTRO, TRANSPORTE E INSTALACION SUB BASE COMPACTADA CON CILINDRO</v>
      </c>
      <c r="F47" s="217" t="str">
        <f>VLOOKUP(D47,A.P.U!A:I,5,FALSE)</f>
        <v>M3</v>
      </c>
      <c r="G47" s="227">
        <v>1</v>
      </c>
      <c r="H47" s="222">
        <f>VLOOKUP(D47,A.P.U!A:M,13,FALSE)</f>
        <v>261337</v>
      </c>
      <c r="I47" s="222">
        <f t="shared" si="0"/>
        <v>261337</v>
      </c>
      <c r="J47" s="191"/>
    </row>
    <row r="48" spans="1:10" ht="15.75" x14ac:dyDescent="0.25">
      <c r="A48" s="179"/>
      <c r="B48" s="188"/>
      <c r="C48" s="217">
        <v>26</v>
      </c>
      <c r="D48" s="193" t="s">
        <v>3389</v>
      </c>
      <c r="E48" s="221" t="str">
        <f>VLOOKUP(D48,A.P.U!A:I,3,FALSE)</f>
        <v>SUMINISTRO, TRANSPORTE E INSTALACION ACERO DE PREESFUERZO (FY 1860 MPA)</v>
      </c>
      <c r="F48" s="217" t="str">
        <f>VLOOKUP(D48,A.P.U!A:I,5,FALSE)</f>
        <v>KG</v>
      </c>
      <c r="G48" s="227">
        <v>1</v>
      </c>
      <c r="H48" s="222">
        <f>VLOOKUP(D48,A.P.U!A:M,13,FALSE)</f>
        <v>53639</v>
      </c>
      <c r="I48" s="222">
        <f t="shared" si="0"/>
        <v>53639</v>
      </c>
      <c r="J48" s="191"/>
    </row>
    <row r="49" spans="1:10" ht="31.5" x14ac:dyDescent="0.25">
      <c r="A49" s="179"/>
      <c r="B49" s="188"/>
      <c r="C49" s="217">
        <v>27</v>
      </c>
      <c r="D49" s="193" t="s">
        <v>3390</v>
      </c>
      <c r="E49" s="221" t="str">
        <f>VLOOKUP(D49,A.P.U!A:I,3,FALSE)</f>
        <v>SUMINISTRO, TRANSPORTE E INSTALACION PAVIMENTO EN CONCRETO MR 42 HECHO EN OBRA</v>
      </c>
      <c r="F49" s="217" t="str">
        <f>VLOOKUP(D49,A.P.U!A:I,5,FALSE)</f>
        <v>M3</v>
      </c>
      <c r="G49" s="227">
        <v>1</v>
      </c>
      <c r="H49" s="222">
        <f>VLOOKUP(D49,A.P.U!A:M,13,FALSE)</f>
        <v>1194177</v>
      </c>
      <c r="I49" s="222">
        <f t="shared" si="0"/>
        <v>1194177</v>
      </c>
      <c r="J49" s="191"/>
    </row>
    <row r="50" spans="1:10" ht="31.5" x14ac:dyDescent="0.25">
      <c r="A50" s="179"/>
      <c r="B50" s="188"/>
      <c r="C50" s="217">
        <v>28</v>
      </c>
      <c r="D50" s="193" t="s">
        <v>3391</v>
      </c>
      <c r="E50" s="221" t="str">
        <f>VLOOKUP(D50,A.P.U!A:I,3,FALSE)</f>
        <v>SUMINISTRO, TRANSPORTE E INSTALACION PAVIMENTO EN CONCRETO MR 45 HECHO EN OBRA</v>
      </c>
      <c r="F50" s="217" t="str">
        <f>VLOOKUP(D50,A.P.U!A:I,5,FALSE)</f>
        <v>M3</v>
      </c>
      <c r="G50" s="227">
        <v>1</v>
      </c>
      <c r="H50" s="222">
        <f>VLOOKUP(D50,A.P.U!A:M,13,FALSE)</f>
        <v>1429849</v>
      </c>
      <c r="I50" s="222">
        <f t="shared" si="0"/>
        <v>1429849</v>
      </c>
      <c r="J50" s="191"/>
    </row>
    <row r="51" spans="1:10" ht="31.5" x14ac:dyDescent="0.25">
      <c r="A51" s="179"/>
      <c r="B51" s="188"/>
      <c r="C51" s="217">
        <v>29</v>
      </c>
      <c r="D51" s="193" t="s">
        <v>3392</v>
      </c>
      <c r="E51" s="221" t="str">
        <f>VLOOKUP(D51,A.P.U!A:I,3,FALSE)</f>
        <v>SUMINISTRO, TRANSPORTE E INSTALACION  MEZCLA ASFALTICA TIPO MDC-19 PARA PARCHEO MANTENIMIENTO.</v>
      </c>
      <c r="F51" s="217" t="str">
        <f>VLOOKUP(D51,A.P.U!A:I,5,FALSE)</f>
        <v>M3-SUELTO</v>
      </c>
      <c r="G51" s="227">
        <v>1</v>
      </c>
      <c r="H51" s="222">
        <f>VLOOKUP(D51,A.P.U!A:M,13,FALSE)</f>
        <v>2050272</v>
      </c>
      <c r="I51" s="222">
        <f t="shared" si="0"/>
        <v>2050272</v>
      </c>
      <c r="J51" s="191"/>
    </row>
    <row r="52" spans="1:10" ht="15.75" x14ac:dyDescent="0.25">
      <c r="A52" s="179"/>
      <c r="B52" s="188"/>
      <c r="C52" s="217">
        <v>30</v>
      </c>
      <c r="D52" s="193" t="s">
        <v>3393</v>
      </c>
      <c r="E52" s="221" t="str">
        <f>VLOOKUP(D52,A.P.U!A:I,3,FALSE)</f>
        <v>SUMINISTRO, TRANSPORTE E INSTALACION SELLO DE JUNTA DE PAVIMENTO RIGIDO 0,01 M</v>
      </c>
      <c r="F52" s="217" t="str">
        <f>VLOOKUP(D52,A.P.U!A:I,5,FALSE)</f>
        <v>ML</v>
      </c>
      <c r="G52" s="227">
        <v>1</v>
      </c>
      <c r="H52" s="222">
        <f>VLOOKUP(D52,A.P.U!A:M,13,FALSE)</f>
        <v>24262</v>
      </c>
      <c r="I52" s="222">
        <f t="shared" si="0"/>
        <v>24262</v>
      </c>
      <c r="J52" s="191"/>
    </row>
    <row r="53" spans="1:10" ht="31.5" x14ac:dyDescent="0.25">
      <c r="A53" s="179"/>
      <c r="B53" s="188"/>
      <c r="C53" s="217">
        <v>31</v>
      </c>
      <c r="D53" s="193" t="s">
        <v>3394</v>
      </c>
      <c r="E53" s="221" t="str">
        <f>VLOOKUP(D53,A.P.U!A:I,3,FALSE)</f>
        <v>SUMINISTRO, TRANSPORTE E INSTALACION PAVIMENTO EN CONCRETO MR 40 HECHO EN OBRA</v>
      </c>
      <c r="F53" s="217" t="str">
        <f>VLOOKUP(D53,A.P.U!A:I,5,FALSE)</f>
        <v>M3</v>
      </c>
      <c r="G53" s="227">
        <v>1</v>
      </c>
      <c r="H53" s="222">
        <f>VLOOKUP(D53,A.P.U!A:M,13,FALSE)</f>
        <v>1446718</v>
      </c>
      <c r="I53" s="222">
        <f t="shared" si="0"/>
        <v>1446718</v>
      </c>
      <c r="J53" s="191"/>
    </row>
    <row r="54" spans="1:10" ht="15.75" x14ac:dyDescent="0.25">
      <c r="A54" s="179"/>
      <c r="B54" s="188"/>
      <c r="C54" s="217">
        <v>32</v>
      </c>
      <c r="D54" s="193" t="s">
        <v>3395</v>
      </c>
      <c r="E54" s="221" t="str">
        <f>VLOOKUP(D54,A.P.U!A:I,3,FALSE)</f>
        <v>CORTE MECANIZADO DE PAVIMENTO A=5 MM PROFUNDIDAD UN TERCIO DEL ESPESOR</v>
      </c>
      <c r="F54" s="217" t="str">
        <f>VLOOKUP(D54,A.P.U!A:I,5,FALSE)</f>
        <v>ML</v>
      </c>
      <c r="G54" s="227">
        <v>1</v>
      </c>
      <c r="H54" s="222">
        <f>VLOOKUP(D54,A.P.U!A:M,13,FALSE)</f>
        <v>13937</v>
      </c>
      <c r="I54" s="222">
        <f t="shared" si="0"/>
        <v>13937</v>
      </c>
      <c r="J54" s="191"/>
    </row>
    <row r="55" spans="1:10" ht="15.75" x14ac:dyDescent="0.25">
      <c r="A55" s="179"/>
      <c r="B55" s="188"/>
      <c r="C55" s="217">
        <v>33</v>
      </c>
      <c r="D55" s="193" t="s">
        <v>3397</v>
      </c>
      <c r="E55" s="221" t="str">
        <f>VLOOKUP(D55,A.P.U!A:I,3,FALSE)</f>
        <v>SUMINISTRO, TRANSPORTE E INSTALACION SELLO DE JUNTA DE PAVIMENTO RIGIDO 5MM</v>
      </c>
      <c r="F55" s="217" t="str">
        <f>VLOOKUP(D55,A.P.U!A:I,5,FALSE)</f>
        <v>ML</v>
      </c>
      <c r="G55" s="227">
        <v>1</v>
      </c>
      <c r="H55" s="222">
        <f>VLOOKUP(D55,A.P.U!A:M,13,FALSE)</f>
        <v>16090</v>
      </c>
      <c r="I55" s="222">
        <f t="shared" si="0"/>
        <v>16090</v>
      </c>
      <c r="J55" s="191"/>
    </row>
    <row r="56" spans="1:10" ht="31.5" x14ac:dyDescent="0.25">
      <c r="A56" s="179"/>
      <c r="B56" s="188"/>
      <c r="C56" s="217">
        <v>34</v>
      </c>
      <c r="D56" s="193" t="s">
        <v>3398</v>
      </c>
      <c r="E56" s="221" t="str">
        <f>VLOOKUP(D56,A.P.U!A:I,3,FALSE)</f>
        <v>SUMINISTRO, TRANSPORTE E INSTALACIÓN DE ACELERANTE DE FRAGUADO Y RESISTENCIA PARA CONCRETO</v>
      </c>
      <c r="F56" s="217" t="str">
        <f>VLOOKUP(D56,A.P.U!A:I,5,FALSE)</f>
        <v>KG</v>
      </c>
      <c r="G56" s="227">
        <v>1</v>
      </c>
      <c r="H56" s="222">
        <f>VLOOKUP(D56,A.P.U!A:M,13,FALSE)</f>
        <v>34067</v>
      </c>
      <c r="I56" s="222">
        <f t="shared" si="0"/>
        <v>34067</v>
      </c>
      <c r="J56" s="191"/>
    </row>
    <row r="57" spans="1:10" ht="15.75" x14ac:dyDescent="0.25">
      <c r="A57" s="179"/>
      <c r="B57" s="188"/>
      <c r="C57" s="217">
        <v>35</v>
      </c>
      <c r="D57" s="193" t="s">
        <v>3399</v>
      </c>
      <c r="E57" s="221" t="str">
        <f>VLOOKUP(D57,A.P.U!A:I,3,FALSE)</f>
        <v>CANASTILLA DE SOPORTE DE DOVELAS EN HIERRO 3/8" Y 1/4"</v>
      </c>
      <c r="F57" s="217" t="str">
        <f>VLOOKUP(D57,A.P.U!A:I,5,FALSE)</f>
        <v>ML</v>
      </c>
      <c r="G57" s="227">
        <v>1</v>
      </c>
      <c r="H57" s="222">
        <f>VLOOKUP(D57,A.P.U!A:M,13,FALSE)</f>
        <v>24779</v>
      </c>
      <c r="I57" s="222">
        <f t="shared" si="0"/>
        <v>24779</v>
      </c>
      <c r="J57" s="191"/>
    </row>
    <row r="58" spans="1:10" ht="15.75" x14ac:dyDescent="0.25">
      <c r="A58" s="179"/>
      <c r="B58" s="188"/>
      <c r="C58" s="217">
        <v>36</v>
      </c>
      <c r="D58" s="193" t="s">
        <v>3400</v>
      </c>
      <c r="E58" s="221" t="str">
        <f>VLOOKUP(D58,A.P.U!A:I,3,FALSE)</f>
        <v>DOVELAS DE ACERO LISO 60000 PSI PARA PAVIMENTOS</v>
      </c>
      <c r="F58" s="217" t="str">
        <f>VLOOKUP(D58,A.P.U!A:I,5,FALSE)</f>
        <v>KG</v>
      </c>
      <c r="G58" s="227">
        <v>1</v>
      </c>
      <c r="H58" s="222">
        <f>VLOOKUP(D58,A.P.U!A:M,13,FALSE)</f>
        <v>21859</v>
      </c>
      <c r="I58" s="222">
        <f t="shared" si="0"/>
        <v>21859</v>
      </c>
      <c r="J58" s="191"/>
    </row>
    <row r="59" spans="1:10" ht="31.5" x14ac:dyDescent="0.25">
      <c r="A59" s="179"/>
      <c r="B59" s="188"/>
      <c r="C59" s="217">
        <v>37</v>
      </c>
      <c r="D59" s="193" t="s">
        <v>3402</v>
      </c>
      <c r="E59" s="221" t="str">
        <f>VLOOKUP(D59,A.P.U!A:I,3,FALSE)</f>
        <v>SUMINISTRO, TRANSPORTE E INSTALACION  DEMARCACION PASOS PEATONALES, LINEAS DE PARE, SIMBOLOS, TEXTOS Y OTRAS, CON PINTURA PLASTICO EN FRIO METODO LLANA</v>
      </c>
      <c r="F59" s="217" t="str">
        <f>VLOOKUP(D59,A.P.U!A:I,5,FALSE)</f>
        <v>M2</v>
      </c>
      <c r="G59" s="227">
        <v>1</v>
      </c>
      <c r="H59" s="222">
        <f>VLOOKUP(D59,A.P.U!A:M,13,FALSE)</f>
        <v>101212</v>
      </c>
      <c r="I59" s="222">
        <f t="shared" si="0"/>
        <v>101212</v>
      </c>
      <c r="J59" s="191"/>
    </row>
    <row r="60" spans="1:10" ht="47.25" x14ac:dyDescent="0.25">
      <c r="A60" s="179"/>
      <c r="B60" s="188"/>
      <c r="C60" s="217">
        <v>38</v>
      </c>
      <c r="D60" s="193" t="s">
        <v>3403</v>
      </c>
      <c r="E60" s="221" t="str">
        <f>VLOOKUP(D60,A.P.U!A:I,3,FALSE)</f>
        <v>SUMINISTRO, TRANSPORTE E INSTALACION  DEMARCACION LINEAS CENTRALES CON PINTURA PLÁSTICA EN FRIO APLICADA CON VEHICULO (DE BORDE, DE CARRIL Y OTRAS (ANCHO 12CMS)</v>
      </c>
      <c r="F60" s="217" t="str">
        <f>VLOOKUP(D60,A.P.U!A:I,5,FALSE)</f>
        <v>ML</v>
      </c>
      <c r="G60" s="227">
        <v>1</v>
      </c>
      <c r="H60" s="222">
        <f>VLOOKUP(D60,A.P.U!A:M,13,FALSE)</f>
        <v>12454</v>
      </c>
      <c r="I60" s="222">
        <f t="shared" si="0"/>
        <v>12454</v>
      </c>
      <c r="J60" s="191"/>
    </row>
    <row r="61" spans="1:10" ht="31.5" x14ac:dyDescent="0.25">
      <c r="A61" s="179"/>
      <c r="B61" s="188"/>
      <c r="C61" s="217">
        <v>39</v>
      </c>
      <c r="D61" s="193" t="s">
        <v>12651</v>
      </c>
      <c r="E61" s="221" t="str">
        <f>VLOOKUP(D61,A.P.U!A:I,3,FALSE)</f>
        <v>SUMINISTRO, TRANSPORTE E INSTALACION DE SELLO DE  FISURAS Y GRIETAS CON ASFALTO MODIFICADO EN CALIENTE</v>
      </c>
      <c r="F61" s="217" t="str">
        <f>VLOOKUP(D61,A.P.U!A:I,5,FALSE)</f>
        <v>ML</v>
      </c>
      <c r="G61" s="227">
        <v>1</v>
      </c>
      <c r="H61" s="222">
        <f>VLOOKUP(D61,A.P.U!A:M,13,FALSE)</f>
        <v>31168</v>
      </c>
      <c r="I61" s="222">
        <f t="shared" si="0"/>
        <v>31168</v>
      </c>
      <c r="J61" s="191"/>
    </row>
    <row r="62" spans="1:10" ht="15.75" x14ac:dyDescent="0.25">
      <c r="A62" s="179"/>
      <c r="B62" s="188"/>
      <c r="C62" s="217">
        <v>40</v>
      </c>
      <c r="D62" s="193" t="s">
        <v>12684</v>
      </c>
      <c r="E62" s="221" t="str">
        <f>VLOOKUP(D62,A.P.U!A:I,3,FALSE)</f>
        <v>DISEÑO Y PRESENTACIÓN PARA APROBACIÓN DE PMT PARA PUNTOS VIALES</v>
      </c>
      <c r="F62" s="217" t="str">
        <f>VLOOKUP(D62,A.P.U!A:I,5,FALSE)</f>
        <v>PTO</v>
      </c>
      <c r="G62" s="227">
        <v>1</v>
      </c>
      <c r="H62" s="222">
        <f>VLOOKUP(D62,A.P.U!A:M,13,FALSE)</f>
        <v>157152</v>
      </c>
      <c r="I62" s="222">
        <f t="shared" si="0"/>
        <v>157152</v>
      </c>
      <c r="J62" s="191"/>
    </row>
    <row r="63" spans="1:10" ht="15.75" x14ac:dyDescent="0.25">
      <c r="A63" s="179"/>
      <c r="B63" s="188"/>
      <c r="C63" s="280" t="s">
        <v>12966</v>
      </c>
      <c r="D63" s="280"/>
      <c r="E63" s="280"/>
      <c r="F63" s="280"/>
      <c r="G63" s="280"/>
      <c r="H63" s="280"/>
      <c r="I63" s="222">
        <f>SUM(I40:I62)</f>
        <v>11424143</v>
      </c>
      <c r="J63" s="191"/>
    </row>
    <row r="64" spans="1:10" ht="16.899999999999999" customHeight="1" x14ac:dyDescent="0.25">
      <c r="A64" s="179"/>
      <c r="B64" s="188"/>
      <c r="C64" s="233"/>
      <c r="D64" s="225" t="s">
        <v>4115</v>
      </c>
      <c r="E64" s="246" t="str">
        <f>VLOOKUP(D64,A.P.U!A:I,3,FALSE)</f>
        <v>ALCANTARILLADO</v>
      </c>
      <c r="F64" s="246"/>
      <c r="G64" s="246"/>
      <c r="H64" s="246"/>
      <c r="I64" s="246"/>
      <c r="J64" s="191"/>
    </row>
    <row r="65" spans="1:10" ht="31.5" x14ac:dyDescent="0.25">
      <c r="A65" s="179"/>
      <c r="B65" s="188"/>
      <c r="C65" s="217">
        <v>41</v>
      </c>
      <c r="D65" s="193" t="s">
        <v>3482</v>
      </c>
      <c r="E65" s="221" t="str">
        <f>VLOOKUP(D65,A.P.U!A:I,3,FALSE)</f>
        <v xml:space="preserve">SUMINISTRO, TRANSPORTE E INSTALACION ARO TAPA HF D=0.68 M. P/CÁMARA DE INSPECCIÓN                                                         </v>
      </c>
      <c r="F65" s="217" t="str">
        <f>VLOOKUP(D65,A.P.U!A:I,5,FALSE)</f>
        <v>UND</v>
      </c>
      <c r="G65" s="227">
        <v>1</v>
      </c>
      <c r="H65" s="222">
        <f>VLOOKUP(D65,A.P.U!A:M,13,FALSE)</f>
        <v>1206718</v>
      </c>
      <c r="I65" s="222">
        <f t="shared" si="0"/>
        <v>1206718</v>
      </c>
      <c r="J65" s="191"/>
    </row>
    <row r="66" spans="1:10" ht="15.75" x14ac:dyDescent="0.25">
      <c r="A66" s="179"/>
      <c r="B66" s="188"/>
      <c r="C66" s="217">
        <v>42</v>
      </c>
      <c r="D66" s="193" t="s">
        <v>3483</v>
      </c>
      <c r="E66" s="221" t="str">
        <f>VLOOKUP(D66,A.P.U!A:I,3,FALSE)</f>
        <v xml:space="preserve">TRANSPORTE E INSTALACION ARO TAPA HF D=0.68 M. P/CÁMARA DE INSPECCIÓN                                                         </v>
      </c>
      <c r="F66" s="217" t="str">
        <f>VLOOKUP(D66,A.P.U!A:I,5,FALSE)</f>
        <v>UND</v>
      </c>
      <c r="G66" s="227">
        <v>1</v>
      </c>
      <c r="H66" s="222">
        <f>VLOOKUP(D66,A.P.U!A:M,13,FALSE)</f>
        <v>289039</v>
      </c>
      <c r="I66" s="222">
        <f t="shared" si="0"/>
        <v>289039</v>
      </c>
      <c r="J66" s="191"/>
    </row>
    <row r="67" spans="1:10" ht="15.75" x14ac:dyDescent="0.25">
      <c r="A67" s="179"/>
      <c r="B67" s="188"/>
      <c r="C67" s="280" t="s">
        <v>12966</v>
      </c>
      <c r="D67" s="280"/>
      <c r="E67" s="280"/>
      <c r="F67" s="280"/>
      <c r="G67" s="280"/>
      <c r="H67" s="280"/>
      <c r="I67" s="222">
        <f>SUM(I65:I66)</f>
        <v>1495757</v>
      </c>
      <c r="J67" s="191"/>
    </row>
    <row r="68" spans="1:10" ht="16.899999999999999" customHeight="1" x14ac:dyDescent="0.25">
      <c r="A68" s="179"/>
      <c r="B68" s="188"/>
      <c r="C68" s="233"/>
      <c r="D68" s="224" t="s">
        <v>4119</v>
      </c>
      <c r="E68" s="246" t="str">
        <f>VLOOKUP(D68,A.P.U!A:I,3,FALSE)</f>
        <v>DEMOLICIONES</v>
      </c>
      <c r="F68" s="246"/>
      <c r="G68" s="246"/>
      <c r="H68" s="246"/>
      <c r="I68" s="246"/>
      <c r="J68" s="191"/>
    </row>
    <row r="69" spans="1:10" ht="31.5" x14ac:dyDescent="0.25">
      <c r="A69" s="179"/>
      <c r="B69" s="188"/>
      <c r="C69" s="217">
        <v>43</v>
      </c>
      <c r="D69" s="193" t="s">
        <v>3871</v>
      </c>
      <c r="E69" s="221" t="str">
        <f>VLOOKUP(D69,A.P.U!A:I,3,FALSE)</f>
        <v>DEMOLICIÓN DE ANDENES Y SARDINELES EN CONCRETO HIDRÁULICO - INCLUYE CARGUE A MANO, RETIRO Y DISPOSICIÓN EN BOTADERO</v>
      </c>
      <c r="F69" s="217" t="str">
        <f>VLOOKUP(D69,A.P.U!A:I,5,FALSE)</f>
        <v>M3</v>
      </c>
      <c r="G69" s="227">
        <v>1</v>
      </c>
      <c r="H69" s="222">
        <f>VLOOKUP(D69,A.P.U!A:M,13,FALSE)</f>
        <v>165150</v>
      </c>
      <c r="I69" s="222">
        <f t="shared" si="0"/>
        <v>165150</v>
      </c>
      <c r="J69" s="191"/>
    </row>
    <row r="70" spans="1:10" ht="31.5" x14ac:dyDescent="0.25">
      <c r="A70" s="179"/>
      <c r="B70" s="188"/>
      <c r="C70" s="217">
        <v>44</v>
      </c>
      <c r="D70" s="193" t="s">
        <v>3865</v>
      </c>
      <c r="E70" s="221" t="str">
        <f>VLOOKUP(D70,A.P.U!A:I,3,FALSE)</f>
        <v>DEMOLICIÓN MECÁNICA DE ESTRUCTURAS DE CONCRETO HIDRÁULICO - INCLUYE CARGUE, TRANSPORTE Y DISPOSICIÓN</v>
      </c>
      <c r="F70" s="217" t="str">
        <f>VLOOKUP(D70,A.P.U!A:I,5,FALSE)</f>
        <v>M3</v>
      </c>
      <c r="G70" s="227">
        <v>1</v>
      </c>
      <c r="H70" s="222">
        <f>VLOOKUP(D70,A.P.U!A:M,13,FALSE)</f>
        <v>214791</v>
      </c>
      <c r="I70" s="222">
        <f t="shared" si="0"/>
        <v>214791</v>
      </c>
      <c r="J70" s="191"/>
    </row>
    <row r="71" spans="1:10" ht="31.5" x14ac:dyDescent="0.25">
      <c r="A71" s="179"/>
      <c r="B71" s="188"/>
      <c r="C71" s="217">
        <v>45</v>
      </c>
      <c r="D71" s="193" t="s">
        <v>3877</v>
      </c>
      <c r="E71" s="221" t="str">
        <f>VLOOKUP(D71,A.P.U!A:I,3,FALSE)</f>
        <v>DEMOLICION MECANICA DE PAVIMENTO CONCRETO ASFALTICO. INCLUYE RETIRO Y DISPOSICION EN SITIO AUTORIZADO</v>
      </c>
      <c r="F71" s="217" t="str">
        <f>VLOOKUP(D71,A.P.U!A:I,5,FALSE)</f>
        <v>M3</v>
      </c>
      <c r="G71" s="227">
        <v>1</v>
      </c>
      <c r="H71" s="222">
        <f>VLOOKUP(D71,A.P.U!A:M,13,FALSE)</f>
        <v>142997</v>
      </c>
      <c r="I71" s="222">
        <f t="shared" si="0"/>
        <v>142997</v>
      </c>
      <c r="J71" s="191"/>
    </row>
    <row r="72" spans="1:10" ht="31.5" x14ac:dyDescent="0.25">
      <c r="A72" s="179"/>
      <c r="B72" s="188"/>
      <c r="C72" s="217">
        <v>46</v>
      </c>
      <c r="D72" s="193" t="s">
        <v>3878</v>
      </c>
      <c r="E72" s="221" t="str">
        <f>VLOOKUP(D72,A.P.U!A:I,3,FALSE)</f>
        <v>DEMOLICION MECANICA DE PAVIMENTO EN CONCRETO HIDRAULICO. INCLUYE RETIRO Y DISPOSICION EN SITIO AUTORIZADO</v>
      </c>
      <c r="F72" s="217" t="str">
        <f>VLOOKUP(D72,A.P.U!A:I,5,FALSE)</f>
        <v>M3</v>
      </c>
      <c r="G72" s="227">
        <v>1</v>
      </c>
      <c r="H72" s="222">
        <f>VLOOKUP(D72,A.P.U!A:M,13,FALSE)</f>
        <v>167439</v>
      </c>
      <c r="I72" s="222">
        <f t="shared" si="0"/>
        <v>167439</v>
      </c>
      <c r="J72" s="191"/>
    </row>
    <row r="73" spans="1:10" ht="15.75" x14ac:dyDescent="0.25">
      <c r="A73" s="179"/>
      <c r="B73" s="188"/>
      <c r="C73" s="217">
        <v>47</v>
      </c>
      <c r="D73" s="193" t="s">
        <v>3879</v>
      </c>
      <c r="E73" s="221" t="str">
        <f>VLOOKUP(D73,A.P.U!A:I,3,FALSE)</f>
        <v>DEMOLICION PLACA DE CONTRAPISO HASTA E=0.20 M (INCLUYE RETIRO)</v>
      </c>
      <c r="F73" s="217" t="str">
        <f>VLOOKUP(D73,A.P.U!A:I,5,FALSE)</f>
        <v>M2</v>
      </c>
      <c r="G73" s="227">
        <v>1</v>
      </c>
      <c r="H73" s="222">
        <f>VLOOKUP(D73,A.P.U!A:M,13,FALSE)</f>
        <v>43108</v>
      </c>
      <c r="I73" s="222">
        <f t="shared" si="0"/>
        <v>43108</v>
      </c>
      <c r="J73" s="191"/>
    </row>
    <row r="74" spans="1:10" ht="15.75" x14ac:dyDescent="0.25">
      <c r="A74" s="179"/>
      <c r="B74" s="188"/>
      <c r="C74" s="280" t="s">
        <v>12966</v>
      </c>
      <c r="D74" s="280"/>
      <c r="E74" s="280"/>
      <c r="F74" s="280"/>
      <c r="G74" s="280"/>
      <c r="H74" s="280"/>
      <c r="I74" s="222">
        <f>SUM(I69:I73)</f>
        <v>733485</v>
      </c>
      <c r="J74" s="191"/>
    </row>
    <row r="75" spans="1:10" ht="15.75" x14ac:dyDescent="0.25">
      <c r="A75" s="179"/>
      <c r="B75" s="188"/>
      <c r="C75" s="234"/>
      <c r="D75" s="225" t="s">
        <v>4120</v>
      </c>
      <c r="E75" s="246" t="str">
        <f>VLOOKUP(D75,A.P.U!A:I,3,FALSE)</f>
        <v>JORNALES</v>
      </c>
      <c r="F75" s="246"/>
      <c r="G75" s="246"/>
      <c r="H75" s="246"/>
      <c r="I75" s="246"/>
      <c r="J75" s="191"/>
    </row>
    <row r="76" spans="1:10" ht="15.75" x14ac:dyDescent="0.25">
      <c r="A76" s="179"/>
      <c r="B76" s="188"/>
      <c r="C76" s="217">
        <v>48</v>
      </c>
      <c r="D76" s="193" t="s">
        <v>3884</v>
      </c>
      <c r="E76" s="221" t="str">
        <f>VLOOKUP(D76,A.P.U!A:I,3,FALSE)</f>
        <v>JORNAL AYUDANTE</v>
      </c>
      <c r="F76" s="217" t="str">
        <f>VLOOKUP(D76,A.P.U!A:I,5,FALSE)</f>
        <v>DIA</v>
      </c>
      <c r="G76" s="217">
        <v>1</v>
      </c>
      <c r="H76" s="222">
        <f>VLOOKUP(D76,A.P.U!A:M,13,FALSE)</f>
        <v>139785</v>
      </c>
      <c r="I76" s="222">
        <f t="shared" si="0"/>
        <v>139785</v>
      </c>
      <c r="J76" s="191"/>
    </row>
    <row r="77" spans="1:10" ht="15.75" x14ac:dyDescent="0.25">
      <c r="A77" s="179"/>
      <c r="B77" s="188"/>
      <c r="C77" s="217">
        <v>49</v>
      </c>
      <c r="D77" s="193" t="s">
        <v>7079</v>
      </c>
      <c r="E77" s="221" t="str">
        <f>VLOOKUP(D77,A.P.U!A:I,3,FALSE)</f>
        <v>REGULADOR DE TRANSITO</v>
      </c>
      <c r="F77" s="217" t="str">
        <f>VLOOKUP(D77,A.P.U!A:I,5,FALSE)</f>
        <v>DIA</v>
      </c>
      <c r="G77" s="217">
        <v>1</v>
      </c>
      <c r="H77" s="222">
        <f>VLOOKUP(D77,A.P.U!A:M,13,FALSE)</f>
        <v>184641</v>
      </c>
      <c r="I77" s="222">
        <f t="shared" si="0"/>
        <v>184641</v>
      </c>
      <c r="J77" s="191"/>
    </row>
    <row r="78" spans="1:10" ht="15.75" x14ac:dyDescent="0.25">
      <c r="A78" s="179"/>
      <c r="B78" s="188"/>
      <c r="C78" s="280" t="s">
        <v>12966</v>
      </c>
      <c r="D78" s="280"/>
      <c r="E78" s="280"/>
      <c r="F78" s="280"/>
      <c r="G78" s="280"/>
      <c r="H78" s="280"/>
      <c r="I78" s="222">
        <f>SUM(I76:I77)</f>
        <v>324426</v>
      </c>
      <c r="J78" s="191"/>
    </row>
    <row r="79" spans="1:10" ht="16.899999999999999" customHeight="1" x14ac:dyDescent="0.25">
      <c r="A79" s="179"/>
      <c r="B79" s="188"/>
      <c r="C79" s="233"/>
      <c r="D79" s="224" t="s">
        <v>4122</v>
      </c>
      <c r="E79" s="246" t="str">
        <f>VLOOKUP(D79,A.P.U!A:I,3,FALSE)</f>
        <v>ACTIVIDADES PARA PROYECTOS ESPECIFICOS</v>
      </c>
      <c r="F79" s="246"/>
      <c r="G79" s="246"/>
      <c r="H79" s="246"/>
      <c r="I79" s="246"/>
      <c r="J79" s="191"/>
    </row>
    <row r="80" spans="1:10" ht="15.75" x14ac:dyDescent="0.25">
      <c r="A80" s="179"/>
      <c r="B80" s="188"/>
      <c r="C80" s="217">
        <v>50</v>
      </c>
      <c r="D80" s="193" t="s">
        <v>3907</v>
      </c>
      <c r="E80" s="221" t="str">
        <f>VLOOKUP(D80,A.P.U!A:I,3,FALSE)</f>
        <v>CORTE MECANIZADO DE ANDEN EN CONCRETO CON DISCO (3,5CM)</v>
      </c>
      <c r="F80" s="217" t="str">
        <f>VLOOKUP(D80,A.P.U!A:I,5,FALSE)</f>
        <v>ML</v>
      </c>
      <c r="G80" s="217">
        <v>1</v>
      </c>
      <c r="H80" s="222">
        <f>VLOOKUP(D80,A.P.U!A:M,13,FALSE)</f>
        <v>12492</v>
      </c>
      <c r="I80" s="222">
        <f t="shared" si="0"/>
        <v>12492</v>
      </c>
      <c r="J80" s="191"/>
    </row>
    <row r="81" spans="1:10" ht="31.5" x14ac:dyDescent="0.25">
      <c r="A81" s="179"/>
      <c r="B81" s="188"/>
      <c r="C81" s="217">
        <v>51</v>
      </c>
      <c r="D81" s="193" t="s">
        <v>3908</v>
      </c>
      <c r="E81" s="221" t="str">
        <f>VLOOKUP(D81,A.P.U!A:I,3,FALSE)</f>
        <v>SUMINISTRO, TRANSPORTE E INSTALACION ANDEN CONCRETO 3000 PSI  E= 0.10M.  ACABADO:  ESCOBIADO</v>
      </c>
      <c r="F81" s="217" t="str">
        <f>VLOOKUP(D81,A.P.U!A:I,5,FALSE)</f>
        <v>M2</v>
      </c>
      <c r="G81" s="217">
        <v>1</v>
      </c>
      <c r="H81" s="222">
        <f>VLOOKUP(D81,A.P.U!A:M,13,FALSE)</f>
        <v>161513</v>
      </c>
      <c r="I81" s="222">
        <f t="shared" si="0"/>
        <v>161513</v>
      </c>
      <c r="J81" s="191"/>
    </row>
    <row r="82" spans="1:10" ht="15.75" x14ac:dyDescent="0.25">
      <c r="A82" s="179"/>
      <c r="B82" s="188"/>
      <c r="C82" s="217">
        <v>52</v>
      </c>
      <c r="D82" s="193" t="s">
        <v>8937</v>
      </c>
      <c r="E82" s="221" t="str">
        <f>VLOOKUP(D82,A.P.U!A:I,3,FALSE)</f>
        <v>FRESADO PAVIMENTO ASFÁLTICO, INCLUYE CARGUE MECÁNICO Y RETIRO HASTA 15KM</v>
      </c>
      <c r="F82" s="217" t="str">
        <f>VLOOKUP(D82,A.P.U!A:I,5,FALSE)</f>
        <v>M3-SUELTO</v>
      </c>
      <c r="G82" s="217">
        <v>1</v>
      </c>
      <c r="H82" s="222">
        <f>VLOOKUP(D82,A.P.U!A:M,13,FALSE)</f>
        <v>158916</v>
      </c>
      <c r="I82" s="222">
        <f t="shared" si="0"/>
        <v>158916</v>
      </c>
      <c r="J82" s="191"/>
    </row>
    <row r="83" spans="1:10" ht="15.75" x14ac:dyDescent="0.25">
      <c r="A83" s="179"/>
      <c r="B83" s="188"/>
      <c r="C83" s="217">
        <v>53</v>
      </c>
      <c r="D83" s="193" t="s">
        <v>8938</v>
      </c>
      <c r="E83" s="221" t="str">
        <f>VLOOKUP(D83,A.P.U!A:I,3,FALSE)</f>
        <v>RECARGO DE OFICIAL EN DIA DOMNIICAL Y FESTIVO</v>
      </c>
      <c r="F83" s="217" t="str">
        <f>VLOOKUP(D83,A.P.U!A:I,5,FALSE)</f>
        <v>HR</v>
      </c>
      <c r="G83" s="217">
        <v>1</v>
      </c>
      <c r="H83" s="222">
        <f>VLOOKUP(D83,A.P.U!A:M,13,FALSE)</f>
        <v>30515</v>
      </c>
      <c r="I83" s="222">
        <f t="shared" ref="I83:I96" si="1">ROUND((G83*H83),0)</f>
        <v>30515</v>
      </c>
      <c r="J83" s="191"/>
    </row>
    <row r="84" spans="1:10" ht="15.75" x14ac:dyDescent="0.25">
      <c r="A84" s="179"/>
      <c r="B84" s="188"/>
      <c r="C84" s="217">
        <v>54</v>
      </c>
      <c r="D84" s="193" t="s">
        <v>8939</v>
      </c>
      <c r="E84" s="221" t="str">
        <f>VLOOKUP(D84,A.P.U!A:I,3,FALSE)</f>
        <v>RECARGO DE AYUDANTE EN DIA DOMNIICAL Y FESTIVO</v>
      </c>
      <c r="F84" s="217" t="str">
        <f>VLOOKUP(D84,A.P.U!A:I,5,FALSE)</f>
        <v>HR</v>
      </c>
      <c r="G84" s="217">
        <v>1</v>
      </c>
      <c r="H84" s="222">
        <f>VLOOKUP(D84,A.P.U!A:M,13,FALSE)</f>
        <v>19070</v>
      </c>
      <c r="I84" s="222">
        <f t="shared" si="1"/>
        <v>19070</v>
      </c>
      <c r="J84" s="191"/>
    </row>
    <row r="85" spans="1:10" ht="15.75" x14ac:dyDescent="0.25">
      <c r="A85" s="179"/>
      <c r="B85" s="188"/>
      <c r="C85" s="217">
        <v>55</v>
      </c>
      <c r="D85" s="193" t="s">
        <v>8940</v>
      </c>
      <c r="E85" s="221" t="str">
        <f>VLOOKUP(D85,A.P.U!A:I,3,FALSE)</f>
        <v>RECARGO DE OFICIAL EN JORNADA NOCTURNA</v>
      </c>
      <c r="F85" s="217" t="str">
        <f>VLOOKUP(D85,A.P.U!A:I,5,FALSE)</f>
        <v>HR</v>
      </c>
      <c r="G85" s="217">
        <v>1</v>
      </c>
      <c r="H85" s="222">
        <f>VLOOKUP(D85,A.P.U!A:M,13,FALSE)</f>
        <v>22887</v>
      </c>
      <c r="I85" s="222">
        <f t="shared" si="1"/>
        <v>22887</v>
      </c>
      <c r="J85" s="191"/>
    </row>
    <row r="86" spans="1:10" ht="15.75" x14ac:dyDescent="0.25">
      <c r="A86" s="179"/>
      <c r="B86" s="188"/>
      <c r="C86" s="217">
        <v>56</v>
      </c>
      <c r="D86" s="193" t="s">
        <v>8941</v>
      </c>
      <c r="E86" s="221" t="str">
        <f>VLOOKUP(D86,A.P.U!A:I,3,FALSE)</f>
        <v>RECARGO DE AYUDANTE EN JORNADA NOCTURNA</v>
      </c>
      <c r="F86" s="217" t="str">
        <f>VLOOKUP(D86,A.P.U!A:I,5,FALSE)</f>
        <v>HR</v>
      </c>
      <c r="G86" s="217">
        <v>1</v>
      </c>
      <c r="H86" s="222">
        <f>VLOOKUP(D86,A.P.U!A:M,13,FALSE)</f>
        <v>14303</v>
      </c>
      <c r="I86" s="222">
        <f t="shared" si="1"/>
        <v>14303</v>
      </c>
      <c r="J86" s="191"/>
    </row>
    <row r="87" spans="1:10" ht="15.75" x14ac:dyDescent="0.25">
      <c r="A87" s="179"/>
      <c r="B87" s="188"/>
      <c r="C87" s="280" t="s">
        <v>12966</v>
      </c>
      <c r="D87" s="280"/>
      <c r="E87" s="280"/>
      <c r="F87" s="280"/>
      <c r="G87" s="280"/>
      <c r="H87" s="280"/>
      <c r="I87" s="222">
        <f>SUM(I80:I86)</f>
        <v>419696</v>
      </c>
      <c r="J87" s="191"/>
    </row>
    <row r="88" spans="1:10" ht="16.899999999999999" customHeight="1" x14ac:dyDescent="0.25">
      <c r="A88" s="179"/>
      <c r="B88" s="188"/>
      <c r="C88" s="233"/>
      <c r="D88" s="224" t="s">
        <v>4123</v>
      </c>
      <c r="E88" s="246" t="str">
        <f>VLOOKUP(D88,A.P.U!A:I,3,FALSE)</f>
        <v>ACUEDUCTOS Y ALCANTARILLADOS</v>
      </c>
      <c r="F88" s="246"/>
      <c r="G88" s="246"/>
      <c r="H88" s="246"/>
      <c r="I88" s="246"/>
      <c r="J88" s="191"/>
    </row>
    <row r="89" spans="1:10" ht="31.5" x14ac:dyDescent="0.25">
      <c r="A89" s="179"/>
      <c r="B89" s="188"/>
      <c r="C89" s="217">
        <v>57</v>
      </c>
      <c r="D89" s="193" t="s">
        <v>4021</v>
      </c>
      <c r="E89" s="221" t="str">
        <f>VLOOKUP(D89,A.P.U!A:I,3,FALSE)</f>
        <v>SUMINISTRO, TRANSPORTE E INSTALACION FILTRO DRENAJE (0.60 X 0.60 M) TUBO DRENAJE CORRUGADO DE 4" CON FILTRO. INCLUYE RELLENO PIEDRA FILTRO, GEOTEXTIL NT 3000</v>
      </c>
      <c r="F89" s="217" t="str">
        <f>VLOOKUP(D89,A.P.U!A:I,5,FALSE)</f>
        <v>ML</v>
      </c>
      <c r="G89" s="217">
        <v>1</v>
      </c>
      <c r="H89" s="222">
        <f>VLOOKUP(D89,A.P.U!A:M,13,FALSE)</f>
        <v>194654</v>
      </c>
      <c r="I89" s="222">
        <f t="shared" si="1"/>
        <v>194654</v>
      </c>
      <c r="J89" s="191"/>
    </row>
    <row r="90" spans="1:10" ht="15.75" x14ac:dyDescent="0.25">
      <c r="A90" s="179"/>
      <c r="B90" s="188"/>
      <c r="C90" s="217">
        <v>58</v>
      </c>
      <c r="D90" s="193" t="s">
        <v>4040</v>
      </c>
      <c r="E90" s="221" t="str">
        <f>VLOOKUP(D90,A.P.U!A:I,3,FALSE)</f>
        <v>SUMINISTRO, TRANSPORTE E INSTALACION PAVIMENTO EN CONCRETO PREMEZCLADO MR 42</v>
      </c>
      <c r="F90" s="217" t="str">
        <f>VLOOKUP(D90,A.P.U!A:I,5,FALSE)</f>
        <v>M3</v>
      </c>
      <c r="G90" s="217">
        <v>1</v>
      </c>
      <c r="H90" s="222">
        <f>VLOOKUP(D90,A.P.U!A:M,13,FALSE)</f>
        <v>1421304</v>
      </c>
      <c r="I90" s="222">
        <f t="shared" si="1"/>
        <v>1421304</v>
      </c>
      <c r="J90" s="191"/>
    </row>
    <row r="91" spans="1:10" ht="31.5" x14ac:dyDescent="0.25">
      <c r="A91" s="179"/>
      <c r="B91" s="188"/>
      <c r="C91" s="217">
        <v>59</v>
      </c>
      <c r="D91" s="193" t="s">
        <v>4042</v>
      </c>
      <c r="E91" s="221" t="str">
        <f>VLOOKUP(D91,A.P.U!A:I,3,FALSE)</f>
        <v>SUMINISTRO, TRANSPORTE E INSTALACION PAVIMENTO EN CONCRETO PREMEZCLADO MR 42 ACELERADO 3 DIAS</v>
      </c>
      <c r="F91" s="217" t="str">
        <f>VLOOKUP(D91,A.P.U!A:I,5,FALSE)</f>
        <v>M3</v>
      </c>
      <c r="G91" s="217">
        <v>1</v>
      </c>
      <c r="H91" s="222">
        <f>VLOOKUP(D91,A.P.U!A:M,13,FALSE)</f>
        <v>1741014</v>
      </c>
      <c r="I91" s="222">
        <f t="shared" si="1"/>
        <v>1741014</v>
      </c>
      <c r="J91" s="191"/>
    </row>
    <row r="92" spans="1:10" ht="31.5" x14ac:dyDescent="0.25">
      <c r="A92" s="179"/>
      <c r="B92" s="188"/>
      <c r="C92" s="217">
        <v>60</v>
      </c>
      <c r="D92" s="193" t="s">
        <v>4043</v>
      </c>
      <c r="E92" s="221" t="str">
        <f>VLOOKUP(D92,A.P.U!A:I,3,FALSE)</f>
        <v>SUMINISTRO, TRANSPORTE E INSTALACION PAVIMENTO EN CONCRETO PRODUCIDO EN OBRA  MR 42 CON ACELERANTE A 7 DIAS</v>
      </c>
      <c r="F92" s="217" t="str">
        <f>VLOOKUP(D92,A.P.U!A:I,5,FALSE)</f>
        <v>M3</v>
      </c>
      <c r="G92" s="217">
        <v>1</v>
      </c>
      <c r="H92" s="222">
        <f>VLOOKUP(D92,A.P.U!A:M,13,FALSE)</f>
        <v>1737090</v>
      </c>
      <c r="I92" s="222">
        <f t="shared" si="1"/>
        <v>1737090</v>
      </c>
      <c r="J92" s="191"/>
    </row>
    <row r="93" spans="1:10" ht="15.75" x14ac:dyDescent="0.25">
      <c r="A93" s="179"/>
      <c r="B93" s="188"/>
      <c r="C93" s="280" t="s">
        <v>12966</v>
      </c>
      <c r="D93" s="280"/>
      <c r="E93" s="280"/>
      <c r="F93" s="280"/>
      <c r="G93" s="280"/>
      <c r="H93" s="280"/>
      <c r="I93" s="222">
        <f>SUM(I89:I92)</f>
        <v>5094062</v>
      </c>
      <c r="J93" s="191"/>
    </row>
    <row r="94" spans="1:10" ht="16.899999999999999" customHeight="1" x14ac:dyDescent="0.25">
      <c r="A94" s="179"/>
      <c r="B94" s="188"/>
      <c r="C94" s="233"/>
      <c r="D94" s="224" t="s">
        <v>8762</v>
      </c>
      <c r="E94" s="246" t="s">
        <v>12968</v>
      </c>
      <c r="F94" s="246"/>
      <c r="G94" s="246"/>
      <c r="H94" s="246"/>
      <c r="I94" s="246"/>
      <c r="J94" s="191"/>
    </row>
    <row r="95" spans="1:10" ht="15.75" x14ac:dyDescent="0.25">
      <c r="A95" s="179"/>
      <c r="B95" s="188"/>
      <c r="C95" s="217">
        <v>61</v>
      </c>
      <c r="D95" s="193" t="s">
        <v>5584</v>
      </c>
      <c r="E95" s="221" t="str">
        <f>VLOOKUP(D95,A.P.U!A:I,3,FALSE)</f>
        <v>ACERO 60.000 PSI (INCLUYE ALAMBRE NEGRO Y FIGURACIÓN )</v>
      </c>
      <c r="F95" s="217" t="str">
        <f>VLOOKUP(D95,A.P.U!A:I,5,FALSE)</f>
        <v>KG</v>
      </c>
      <c r="G95" s="217">
        <v>1</v>
      </c>
      <c r="H95" s="222">
        <f>VLOOKUP(D95,A.P.U!A:M,13,FALSE)</f>
        <v>10532</v>
      </c>
      <c r="I95" s="222">
        <f t="shared" si="1"/>
        <v>10532</v>
      </c>
      <c r="J95" s="191"/>
    </row>
    <row r="96" spans="1:10" ht="15.75" x14ac:dyDescent="0.25">
      <c r="A96" s="179"/>
      <c r="B96" s="188"/>
      <c r="C96" s="217">
        <v>62</v>
      </c>
      <c r="D96" s="193" t="s">
        <v>5599</v>
      </c>
      <c r="E96" s="221" t="str">
        <f>VLOOKUP(D96,A.P.U!A:I,3,FALSE)</f>
        <v>CONCRETO MR 42 kg/cm2</v>
      </c>
      <c r="F96" s="217" t="str">
        <f>VLOOKUP(D96,A.P.U!A:I,5,FALSE)</f>
        <v>M3</v>
      </c>
      <c r="G96" s="217">
        <v>1</v>
      </c>
      <c r="H96" s="222">
        <f>VLOOKUP(D96,A.P.U!A:M,13,FALSE)</f>
        <v>834272</v>
      </c>
      <c r="I96" s="222">
        <f t="shared" si="1"/>
        <v>834272</v>
      </c>
      <c r="J96" s="191"/>
    </row>
    <row r="97" spans="1:10" ht="15.75" x14ac:dyDescent="0.25">
      <c r="A97" s="179"/>
      <c r="B97" s="188"/>
      <c r="C97" s="280" t="s">
        <v>12966</v>
      </c>
      <c r="D97" s="280"/>
      <c r="E97" s="280"/>
      <c r="F97" s="280"/>
      <c r="G97" s="280"/>
      <c r="H97" s="280"/>
      <c r="I97" s="222">
        <f>SUM(I95:I96)</f>
        <v>844804</v>
      </c>
      <c r="J97" s="191"/>
    </row>
    <row r="98" spans="1:10" ht="16.5" thickBot="1" x14ac:dyDescent="0.3">
      <c r="A98" s="179"/>
      <c r="B98" s="188"/>
      <c r="C98" s="235"/>
      <c r="D98" s="236"/>
      <c r="E98" s="236"/>
      <c r="F98" s="236"/>
      <c r="G98" s="236"/>
      <c r="H98" s="236"/>
      <c r="I98" s="237"/>
      <c r="J98" s="191"/>
    </row>
    <row r="99" spans="1:10" ht="15.75" x14ac:dyDescent="0.25">
      <c r="A99" s="179"/>
      <c r="B99" s="188"/>
      <c r="C99" s="194"/>
      <c r="D99" s="182"/>
      <c r="E99" s="182"/>
      <c r="F99" s="182"/>
      <c r="G99" s="195"/>
      <c r="H99" s="196"/>
      <c r="I99" s="197"/>
      <c r="J99" s="191"/>
    </row>
    <row r="100" spans="1:10" ht="20.25" x14ac:dyDescent="0.25">
      <c r="A100" s="179"/>
      <c r="B100" s="188"/>
      <c r="C100" s="198"/>
      <c r="D100" s="199"/>
      <c r="E100" s="257" t="s">
        <v>12952</v>
      </c>
      <c r="F100" s="257"/>
      <c r="G100" s="257"/>
      <c r="H100" s="257"/>
      <c r="I100" s="200">
        <f>SUM(I13:I97)/2</f>
        <v>21812328</v>
      </c>
      <c r="J100" s="191"/>
    </row>
    <row r="101" spans="1:10" ht="21" thickBot="1" x14ac:dyDescent="0.3">
      <c r="A101" s="179"/>
      <c r="B101" s="188"/>
      <c r="C101" s="198"/>
      <c r="D101" s="201"/>
      <c r="E101" s="258" t="s">
        <v>1648</v>
      </c>
      <c r="F101" s="258"/>
      <c r="G101" s="258"/>
      <c r="H101" s="258"/>
      <c r="I101" s="202">
        <v>6500000000</v>
      </c>
      <c r="J101" s="191"/>
    </row>
    <row r="102" spans="1:10" ht="15.75" x14ac:dyDescent="0.25">
      <c r="A102" s="179"/>
      <c r="B102" s="188"/>
      <c r="C102" s="198"/>
      <c r="D102" s="201"/>
      <c r="E102" s="203"/>
      <c r="F102" s="204"/>
      <c r="G102" s="195"/>
      <c r="H102" s="196"/>
      <c r="I102" s="205"/>
      <c r="J102" s="191"/>
    </row>
    <row r="103" spans="1:10" ht="15.75" x14ac:dyDescent="0.25">
      <c r="A103" s="179"/>
      <c r="B103" s="188"/>
      <c r="C103" s="259" t="s">
        <v>12953</v>
      </c>
      <c r="D103" s="260"/>
      <c r="E103" s="261"/>
      <c r="F103" s="250" t="s">
        <v>8501</v>
      </c>
      <c r="G103" s="250"/>
      <c r="H103" s="250"/>
      <c r="I103" s="206" t="s">
        <v>989</v>
      </c>
      <c r="J103" s="191"/>
    </row>
    <row r="104" spans="1:10" ht="28.15" customHeight="1" x14ac:dyDescent="0.25">
      <c r="A104" s="179"/>
      <c r="B104" s="188"/>
      <c r="C104" s="247" t="s">
        <v>12954</v>
      </c>
      <c r="D104" s="248"/>
      <c r="E104" s="249"/>
      <c r="F104" s="250" t="s">
        <v>12955</v>
      </c>
      <c r="G104" s="250"/>
      <c r="H104" s="207" t="s">
        <v>12956</v>
      </c>
      <c r="I104" s="208">
        <f>ROUND('Analisis AU'!J47,4)</f>
        <v>0.24959999999999999</v>
      </c>
      <c r="J104" s="191"/>
    </row>
    <row r="105" spans="1:10" ht="15.75" x14ac:dyDescent="0.25">
      <c r="A105" s="179"/>
      <c r="B105" s="188"/>
      <c r="C105" s="247" t="s">
        <v>12957</v>
      </c>
      <c r="D105" s="248"/>
      <c r="E105" s="249"/>
      <c r="F105" s="251" t="s">
        <v>12958</v>
      </c>
      <c r="G105" s="251"/>
      <c r="H105" s="207" t="s">
        <v>12959</v>
      </c>
      <c r="I105" s="209">
        <v>0</v>
      </c>
      <c r="J105" s="191"/>
    </row>
    <row r="106" spans="1:10" ht="15.75" x14ac:dyDescent="0.25">
      <c r="A106" s="179"/>
      <c r="B106" s="188"/>
      <c r="C106" s="247" t="s">
        <v>12960</v>
      </c>
      <c r="D106" s="248"/>
      <c r="E106" s="249"/>
      <c r="F106" s="256" t="s">
        <v>12961</v>
      </c>
      <c r="G106" s="256"/>
      <c r="H106" s="207" t="s">
        <v>12962</v>
      </c>
      <c r="I106" s="208">
        <v>0.06</v>
      </c>
      <c r="J106" s="191"/>
    </row>
    <row r="107" spans="1:10" ht="16.5" thickBot="1" x14ac:dyDescent="0.3">
      <c r="A107" s="179"/>
      <c r="B107" s="188"/>
      <c r="C107" s="242" t="s">
        <v>12963</v>
      </c>
      <c r="D107" s="243"/>
      <c r="E107" s="244"/>
      <c r="F107" s="245" t="s">
        <v>12964</v>
      </c>
      <c r="G107" s="245"/>
      <c r="H107" s="210" t="s">
        <v>12965</v>
      </c>
      <c r="I107" s="211">
        <f>SUM(I104:I106)</f>
        <v>0.30959999999999999</v>
      </c>
      <c r="J107" s="191"/>
    </row>
    <row r="108" spans="1:10" ht="16.5" thickBot="1" x14ac:dyDescent="0.3">
      <c r="A108" s="179"/>
      <c r="B108" s="212"/>
      <c r="C108" s="213"/>
      <c r="D108" s="213"/>
      <c r="E108" s="213"/>
      <c r="F108" s="213"/>
      <c r="G108" s="214"/>
      <c r="H108" s="215"/>
      <c r="I108" s="215"/>
      <c r="J108" s="216"/>
    </row>
    <row r="111" spans="1:10" x14ac:dyDescent="0.2">
      <c r="E111" s="238"/>
    </row>
    <row r="112" spans="1:10" x14ac:dyDescent="0.2">
      <c r="E112" s="238"/>
      <c r="F112" s="241"/>
      <c r="G112" s="241"/>
      <c r="H112" s="241"/>
    </row>
    <row r="113" spans="5:8" x14ac:dyDescent="0.2">
      <c r="E113" s="239"/>
      <c r="F113" s="240"/>
      <c r="G113" s="241"/>
      <c r="H113" s="241"/>
    </row>
    <row r="114" spans="5:8" x14ac:dyDescent="0.2">
      <c r="E114" s="239"/>
      <c r="F114" s="240"/>
      <c r="G114" s="241"/>
      <c r="H114" s="241"/>
    </row>
  </sheetData>
  <autoFilter ref="C11:I97"/>
  <mergeCells count="45">
    <mergeCell ref="C4:I4"/>
    <mergeCell ref="C5:I5"/>
    <mergeCell ref="C6:I7"/>
    <mergeCell ref="C8:I8"/>
    <mergeCell ref="C9:I9"/>
    <mergeCell ref="C106:E106"/>
    <mergeCell ref="C10:I10"/>
    <mergeCell ref="E12:I12"/>
    <mergeCell ref="F106:G106"/>
    <mergeCell ref="E100:H100"/>
    <mergeCell ref="E101:H101"/>
    <mergeCell ref="C103:E103"/>
    <mergeCell ref="F103:H103"/>
    <mergeCell ref="C19:H19"/>
    <mergeCell ref="C28:H28"/>
    <mergeCell ref="C31:H31"/>
    <mergeCell ref="C34:H34"/>
    <mergeCell ref="C38:H38"/>
    <mergeCell ref="C97:H97"/>
    <mergeCell ref="C63:H63"/>
    <mergeCell ref="C67:H67"/>
    <mergeCell ref="E64:I64"/>
    <mergeCell ref="E75:I75"/>
    <mergeCell ref="C104:E104"/>
    <mergeCell ref="F104:G104"/>
    <mergeCell ref="C105:E105"/>
    <mergeCell ref="F105:G105"/>
    <mergeCell ref="C74:H74"/>
    <mergeCell ref="C78:H78"/>
    <mergeCell ref="C87:H87"/>
    <mergeCell ref="E88:I88"/>
    <mergeCell ref="E68:I68"/>
    <mergeCell ref="E94:I94"/>
    <mergeCell ref="C93:H93"/>
    <mergeCell ref="E79:I79"/>
    <mergeCell ref="E20:I20"/>
    <mergeCell ref="E29:I29"/>
    <mergeCell ref="E32:I32"/>
    <mergeCell ref="E35:I35"/>
    <mergeCell ref="E39:I39"/>
    <mergeCell ref="F114:H114"/>
    <mergeCell ref="F112:H112"/>
    <mergeCell ref="F113:H113"/>
    <mergeCell ref="C107:E107"/>
    <mergeCell ref="F107:G107"/>
  </mergeCells>
  <pageMargins left="0.7" right="0.7" top="0.75" bottom="0.75" header="0.3" footer="0.3"/>
  <pageSetup paperSize="9" scale="4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8"/>
  <sheetViews>
    <sheetView zoomScale="75" workbookViewId="0">
      <selection activeCell="E145" sqref="E145"/>
    </sheetView>
  </sheetViews>
  <sheetFormatPr baseColWidth="10" defaultRowHeight="12.75" x14ac:dyDescent="0.2"/>
  <cols>
    <col min="3" max="3" width="7" bestFit="1" customWidth="1"/>
    <col min="4" max="4" width="16.7109375" customWidth="1"/>
    <col min="5" max="5" width="88.7109375" customWidth="1"/>
    <col min="6" max="6" width="11" bestFit="1" customWidth="1"/>
    <col min="7" max="7" width="12.42578125" customWidth="1"/>
    <col min="8" max="8" width="10.28515625" bestFit="1" customWidth="1"/>
    <col min="9" max="9" width="21.140625" bestFit="1" customWidth="1"/>
  </cols>
  <sheetData>
    <row r="1" spans="1:10" ht="16.5" thickBot="1" x14ac:dyDescent="0.3">
      <c r="A1" s="179"/>
      <c r="B1" s="179"/>
      <c r="C1" s="179"/>
      <c r="D1" s="179"/>
      <c r="E1" s="179"/>
      <c r="F1" s="179"/>
      <c r="G1" s="180"/>
      <c r="H1" s="181"/>
      <c r="I1" s="181"/>
      <c r="J1" s="182"/>
    </row>
    <row r="2" spans="1:10" ht="15.75" x14ac:dyDescent="0.25">
      <c r="A2" s="179"/>
      <c r="B2" s="183"/>
      <c r="C2" s="184"/>
      <c r="D2" s="184"/>
      <c r="E2" s="184"/>
      <c r="F2" s="184"/>
      <c r="G2" s="185"/>
      <c r="H2" s="186"/>
      <c r="I2" s="186"/>
      <c r="J2" s="187"/>
    </row>
    <row r="3" spans="1:10" ht="16.5" thickBot="1" x14ac:dyDescent="0.3">
      <c r="A3" s="179"/>
      <c r="B3" s="188"/>
      <c r="C3" s="189" t="s">
        <v>12939</v>
      </c>
      <c r="D3" s="190" t="s">
        <v>12940</v>
      </c>
      <c r="E3" s="179"/>
      <c r="F3" s="179"/>
      <c r="G3" s="180"/>
      <c r="H3" s="181"/>
      <c r="I3" s="181"/>
      <c r="J3" s="191"/>
    </row>
    <row r="4" spans="1:10" ht="15.75" x14ac:dyDescent="0.25">
      <c r="A4" s="179"/>
      <c r="B4" s="188"/>
      <c r="C4" s="262" t="s">
        <v>12941</v>
      </c>
      <c r="D4" s="263"/>
      <c r="E4" s="263"/>
      <c r="F4" s="263"/>
      <c r="G4" s="263"/>
      <c r="H4" s="263"/>
      <c r="I4" s="264"/>
      <c r="J4" s="191"/>
    </row>
    <row r="5" spans="1:10" ht="16.5" thickBot="1" x14ac:dyDescent="0.3">
      <c r="A5" s="179"/>
      <c r="B5" s="188"/>
      <c r="C5" s="265" t="s">
        <v>12942</v>
      </c>
      <c r="D5" s="266"/>
      <c r="E5" s="266"/>
      <c r="F5" s="266"/>
      <c r="G5" s="266"/>
      <c r="H5" s="266"/>
      <c r="I5" s="267"/>
      <c r="J5" s="191"/>
    </row>
    <row r="6" spans="1:10" ht="15.75" x14ac:dyDescent="0.25">
      <c r="A6" s="179"/>
      <c r="B6" s="192"/>
      <c r="C6" s="268" t="s">
        <v>12943</v>
      </c>
      <c r="D6" s="269"/>
      <c r="E6" s="269"/>
      <c r="F6" s="269"/>
      <c r="G6" s="269"/>
      <c r="H6" s="269"/>
      <c r="I6" s="270"/>
      <c r="J6" s="191"/>
    </row>
    <row r="7" spans="1:10" ht="15.75" x14ac:dyDescent="0.25">
      <c r="A7" s="179"/>
      <c r="B7" s="188"/>
      <c r="C7" s="271"/>
      <c r="D7" s="272"/>
      <c r="E7" s="272"/>
      <c r="F7" s="272"/>
      <c r="G7" s="272"/>
      <c r="H7" s="272"/>
      <c r="I7" s="273"/>
      <c r="J7" s="191"/>
    </row>
    <row r="8" spans="1:10" ht="30" customHeight="1" x14ac:dyDescent="0.25">
      <c r="A8" s="179"/>
      <c r="B8" s="188"/>
      <c r="C8" s="274" t="s">
        <v>12944</v>
      </c>
      <c r="D8" s="275"/>
      <c r="E8" s="275"/>
      <c r="F8" s="275"/>
      <c r="G8" s="275"/>
      <c r="H8" s="275"/>
      <c r="I8" s="276"/>
      <c r="J8" s="191"/>
    </row>
    <row r="9" spans="1:10" ht="15.75" x14ac:dyDescent="0.25">
      <c r="A9" s="179"/>
      <c r="B9" s="188"/>
      <c r="C9" s="277" t="s">
        <v>12945</v>
      </c>
      <c r="D9" s="278"/>
      <c r="E9" s="278"/>
      <c r="F9" s="278"/>
      <c r="G9" s="278"/>
      <c r="H9" s="278"/>
      <c r="I9" s="279"/>
      <c r="J9" s="191"/>
    </row>
    <row r="10" spans="1:10" ht="15.75" x14ac:dyDescent="0.25">
      <c r="A10" s="179"/>
      <c r="B10" s="188"/>
      <c r="C10" s="252"/>
      <c r="D10" s="253"/>
      <c r="E10" s="253"/>
      <c r="F10" s="253"/>
      <c r="G10" s="253"/>
      <c r="H10" s="253"/>
      <c r="I10" s="254"/>
      <c r="J10" s="191"/>
    </row>
    <row r="11" spans="1:10" ht="31.5" x14ac:dyDescent="0.25">
      <c r="A11" s="179"/>
      <c r="B11" s="188"/>
      <c r="C11" s="228" t="s">
        <v>12946</v>
      </c>
      <c r="D11" s="229" t="s">
        <v>12947</v>
      </c>
      <c r="E11" s="229" t="s">
        <v>8501</v>
      </c>
      <c r="F11" s="229" t="s">
        <v>12948</v>
      </c>
      <c r="G11" s="230" t="s">
        <v>12949</v>
      </c>
      <c r="H11" s="231" t="s">
        <v>12950</v>
      </c>
      <c r="I11" s="231" t="s">
        <v>12951</v>
      </c>
      <c r="J11" s="191"/>
    </row>
    <row r="12" spans="1:10" ht="15.75" x14ac:dyDescent="0.25">
      <c r="A12" s="179"/>
      <c r="B12" s="188"/>
      <c r="C12" s="232"/>
      <c r="D12" s="232"/>
      <c r="E12" s="255"/>
      <c r="F12" s="255"/>
      <c r="G12" s="255"/>
      <c r="H12" s="255"/>
      <c r="I12" s="255"/>
      <c r="J12" s="191"/>
    </row>
    <row r="13" spans="1:10" ht="34.15" customHeight="1" x14ac:dyDescent="0.25">
      <c r="A13" s="179"/>
      <c r="B13" s="188"/>
      <c r="C13" s="217"/>
      <c r="D13" s="193"/>
      <c r="E13" s="221"/>
      <c r="F13" s="217"/>
      <c r="G13" s="227"/>
      <c r="H13" s="222"/>
      <c r="I13" s="222"/>
      <c r="J13" s="191"/>
    </row>
    <row r="14" spans="1:10" ht="15.75" x14ac:dyDescent="0.25">
      <c r="A14" s="179"/>
      <c r="B14" s="188"/>
      <c r="C14" s="217"/>
      <c r="D14" s="193"/>
      <c r="E14" s="221"/>
      <c r="F14" s="217"/>
      <c r="G14" s="227"/>
      <c r="H14" s="222"/>
      <c r="I14" s="222"/>
      <c r="J14" s="191"/>
    </row>
    <row r="15" spans="1:10" ht="34.15" customHeight="1" x14ac:dyDescent="0.25">
      <c r="A15" s="179"/>
      <c r="B15" s="188"/>
      <c r="C15" s="217"/>
      <c r="D15" s="193"/>
      <c r="E15" s="221"/>
      <c r="F15" s="217"/>
      <c r="G15" s="227"/>
      <c r="H15" s="222"/>
      <c r="I15" s="222"/>
      <c r="J15" s="191"/>
    </row>
    <row r="16" spans="1:10" ht="34.15" customHeight="1" x14ac:dyDescent="0.25">
      <c r="A16" s="179"/>
      <c r="B16" s="188"/>
      <c r="C16" s="217"/>
      <c r="D16" s="193"/>
      <c r="E16" s="221"/>
      <c r="F16" s="217"/>
      <c r="G16" s="227"/>
      <c r="H16" s="222"/>
      <c r="I16" s="222"/>
      <c r="J16" s="191"/>
    </row>
    <row r="17" spans="1:10" ht="34.15" customHeight="1" x14ac:dyDescent="0.25">
      <c r="A17" s="179"/>
      <c r="B17" s="188"/>
      <c r="C17" s="217"/>
      <c r="D17" s="193"/>
      <c r="E17" s="221"/>
      <c r="F17" s="217"/>
      <c r="G17" s="227"/>
      <c r="H17" s="222"/>
      <c r="I17" s="222"/>
      <c r="J17" s="191"/>
    </row>
    <row r="18" spans="1:10" ht="34.15" customHeight="1" x14ac:dyDescent="0.25">
      <c r="A18" s="179"/>
      <c r="B18" s="188"/>
      <c r="C18" s="217"/>
      <c r="D18" s="193"/>
      <c r="E18" s="221"/>
      <c r="F18" s="217"/>
      <c r="G18" s="227"/>
      <c r="H18" s="222"/>
      <c r="I18" s="222"/>
      <c r="J18" s="191"/>
    </row>
    <row r="19" spans="1:10" ht="34.15" customHeight="1" x14ac:dyDescent="0.25">
      <c r="A19" s="179"/>
      <c r="B19" s="188"/>
      <c r="C19" s="280"/>
      <c r="D19" s="280"/>
      <c r="E19" s="280"/>
      <c r="F19" s="280"/>
      <c r="G19" s="280"/>
      <c r="H19" s="280"/>
      <c r="I19" s="222"/>
      <c r="J19" s="191"/>
    </row>
    <row r="20" spans="1:10" ht="15.75" x14ac:dyDescent="0.25">
      <c r="A20" s="179"/>
      <c r="B20" s="188"/>
      <c r="C20" s="233"/>
      <c r="D20" s="223"/>
      <c r="E20" s="246"/>
      <c r="F20" s="246"/>
      <c r="G20" s="246"/>
      <c r="H20" s="246"/>
      <c r="I20" s="246"/>
      <c r="J20" s="191"/>
    </row>
    <row r="21" spans="1:10" ht="34.15" customHeight="1" x14ac:dyDescent="0.25">
      <c r="A21" s="179"/>
      <c r="B21" s="188"/>
      <c r="C21" s="217"/>
      <c r="D21" s="193"/>
      <c r="E21" s="221"/>
      <c r="F21" s="217"/>
      <c r="G21" s="227"/>
      <c r="H21" s="222"/>
      <c r="I21" s="222"/>
      <c r="J21" s="191"/>
    </row>
    <row r="22" spans="1:10" ht="34.15" customHeight="1" x14ac:dyDescent="0.25">
      <c r="A22" s="179"/>
      <c r="B22" s="188"/>
      <c r="C22" s="217"/>
      <c r="D22" s="193"/>
      <c r="E22" s="221"/>
      <c r="F22" s="217"/>
      <c r="G22" s="227"/>
      <c r="H22" s="222"/>
      <c r="I22" s="222"/>
      <c r="J22" s="191"/>
    </row>
    <row r="23" spans="1:10" ht="34.15" customHeight="1" x14ac:dyDescent="0.25">
      <c r="A23" s="179"/>
      <c r="B23" s="188"/>
      <c r="C23" s="217"/>
      <c r="D23" s="193"/>
      <c r="E23" s="221"/>
      <c r="F23" s="217"/>
      <c r="G23" s="227"/>
      <c r="H23" s="222"/>
      <c r="I23" s="222"/>
      <c r="J23" s="191"/>
    </row>
    <row r="24" spans="1:10" ht="34.15" customHeight="1" x14ac:dyDescent="0.25">
      <c r="A24" s="179"/>
      <c r="B24" s="188"/>
      <c r="C24" s="217"/>
      <c r="D24" s="193"/>
      <c r="E24" s="221"/>
      <c r="F24" s="217"/>
      <c r="G24" s="227"/>
      <c r="H24" s="222"/>
      <c r="I24" s="222"/>
      <c r="J24" s="191"/>
    </row>
    <row r="25" spans="1:10" ht="34.15" customHeight="1" x14ac:dyDescent="0.25">
      <c r="A25" s="179"/>
      <c r="B25" s="188"/>
      <c r="C25" s="217"/>
      <c r="D25" s="193"/>
      <c r="E25" s="221"/>
      <c r="F25" s="217"/>
      <c r="G25" s="227"/>
      <c r="H25" s="222"/>
      <c r="I25" s="222"/>
      <c r="J25" s="191"/>
    </row>
    <row r="26" spans="1:10" ht="34.15" customHeight="1" x14ac:dyDescent="0.25">
      <c r="A26" s="179"/>
      <c r="B26" s="188"/>
      <c r="C26" s="217"/>
      <c r="D26" s="193"/>
      <c r="E26" s="221"/>
      <c r="F26" s="217"/>
      <c r="G26" s="227"/>
      <c r="H26" s="222"/>
      <c r="I26" s="222"/>
      <c r="J26" s="191"/>
    </row>
    <row r="27" spans="1:10" ht="34.15" customHeight="1" x14ac:dyDescent="0.25">
      <c r="A27" s="179"/>
      <c r="B27" s="188"/>
      <c r="C27" s="217"/>
      <c r="D27" s="193"/>
      <c r="E27" s="221"/>
      <c r="F27" s="217"/>
      <c r="G27" s="227"/>
      <c r="H27" s="222"/>
      <c r="I27" s="222"/>
      <c r="J27" s="191"/>
    </row>
    <row r="28" spans="1:10" ht="15.75" x14ac:dyDescent="0.25">
      <c r="A28" s="179"/>
      <c r="B28" s="188"/>
      <c r="C28" s="280"/>
      <c r="D28" s="280"/>
      <c r="E28" s="280"/>
      <c r="F28" s="280"/>
      <c r="G28" s="280"/>
      <c r="H28" s="280"/>
      <c r="I28" s="222"/>
      <c r="J28" s="191"/>
    </row>
    <row r="29" spans="1:10" ht="15.75" x14ac:dyDescent="0.25">
      <c r="A29" s="179"/>
      <c r="B29" s="188"/>
      <c r="C29" s="233"/>
      <c r="D29" s="223"/>
      <c r="E29" s="246"/>
      <c r="F29" s="246"/>
      <c r="G29" s="246"/>
      <c r="H29" s="246"/>
      <c r="I29" s="246"/>
      <c r="J29" s="191"/>
    </row>
    <row r="30" spans="1:10" ht="34.15" customHeight="1" x14ac:dyDescent="0.25">
      <c r="A30" s="179"/>
      <c r="B30" s="188"/>
      <c r="C30" s="217"/>
      <c r="D30" s="193"/>
      <c r="E30" s="221"/>
      <c r="F30" s="217"/>
      <c r="G30" s="227"/>
      <c r="H30" s="222"/>
      <c r="I30" s="222"/>
      <c r="J30" s="191"/>
    </row>
    <row r="31" spans="1:10" ht="34.15" customHeight="1" x14ac:dyDescent="0.25">
      <c r="A31" s="179"/>
      <c r="B31" s="188"/>
      <c r="C31" s="280"/>
      <c r="D31" s="280"/>
      <c r="E31" s="280"/>
      <c r="F31" s="280"/>
      <c r="G31" s="280"/>
      <c r="H31" s="280"/>
      <c r="I31" s="222"/>
      <c r="J31" s="191"/>
    </row>
    <row r="32" spans="1:10" ht="15.75" x14ac:dyDescent="0.25">
      <c r="A32" s="179"/>
      <c r="B32" s="188"/>
      <c r="C32" s="233"/>
      <c r="D32" s="223"/>
      <c r="E32" s="246"/>
      <c r="F32" s="246"/>
      <c r="G32" s="246"/>
      <c r="H32" s="246"/>
      <c r="I32" s="246"/>
      <c r="J32" s="191"/>
    </row>
    <row r="33" spans="1:10" ht="15.75" x14ac:dyDescent="0.25">
      <c r="A33" s="179"/>
      <c r="B33" s="188"/>
      <c r="C33" s="217"/>
      <c r="D33" s="193"/>
      <c r="E33" s="221"/>
      <c r="F33" s="217"/>
      <c r="G33" s="227"/>
      <c r="H33" s="222"/>
      <c r="I33" s="222"/>
      <c r="J33" s="191"/>
    </row>
    <row r="34" spans="1:10" ht="15.75" x14ac:dyDescent="0.25">
      <c r="A34" s="179"/>
      <c r="B34" s="188"/>
      <c r="C34" s="280"/>
      <c r="D34" s="280"/>
      <c r="E34" s="280"/>
      <c r="F34" s="280"/>
      <c r="G34" s="280"/>
      <c r="H34" s="280"/>
      <c r="I34" s="222"/>
      <c r="J34" s="191"/>
    </row>
    <row r="35" spans="1:10" ht="15.75" x14ac:dyDescent="0.25">
      <c r="A35" s="179"/>
      <c r="B35" s="188"/>
      <c r="C35" s="226"/>
      <c r="D35" s="224"/>
      <c r="E35" s="246"/>
      <c r="F35" s="246"/>
      <c r="G35" s="246"/>
      <c r="H35" s="246"/>
      <c r="I35" s="246"/>
      <c r="J35" s="191"/>
    </row>
    <row r="36" spans="1:10" ht="15.75" x14ac:dyDescent="0.25">
      <c r="A36" s="179"/>
      <c r="B36" s="188"/>
      <c r="C36" s="217"/>
      <c r="D36" s="193"/>
      <c r="E36" s="221"/>
      <c r="F36" s="217"/>
      <c r="G36" s="227"/>
      <c r="H36" s="222"/>
      <c r="I36" s="222"/>
      <c r="J36" s="191"/>
    </row>
    <row r="37" spans="1:10" ht="15.75" x14ac:dyDescent="0.25">
      <c r="A37" s="179"/>
      <c r="B37" s="188"/>
      <c r="C37" s="217"/>
      <c r="D37" s="193"/>
      <c r="E37" s="221"/>
      <c r="F37" s="217"/>
      <c r="G37" s="227"/>
      <c r="H37" s="222"/>
      <c r="I37" s="222"/>
      <c r="J37" s="191"/>
    </row>
    <row r="38" spans="1:10" ht="15.75" x14ac:dyDescent="0.25">
      <c r="A38" s="179"/>
      <c r="B38" s="188"/>
      <c r="C38" s="280"/>
      <c r="D38" s="280"/>
      <c r="E38" s="280"/>
      <c r="F38" s="280"/>
      <c r="G38" s="280"/>
      <c r="H38" s="280"/>
      <c r="I38" s="222"/>
      <c r="J38" s="191"/>
    </row>
    <row r="39" spans="1:10" ht="15.75" x14ac:dyDescent="0.25">
      <c r="A39" s="179"/>
      <c r="B39" s="188"/>
      <c r="C39" s="233"/>
      <c r="D39" s="223"/>
      <c r="E39" s="246"/>
      <c r="F39" s="246"/>
      <c r="G39" s="246"/>
      <c r="H39" s="246"/>
      <c r="I39" s="246"/>
      <c r="J39" s="191"/>
    </row>
    <row r="40" spans="1:10" ht="15.75" x14ac:dyDescent="0.25">
      <c r="A40" s="179"/>
      <c r="B40" s="188"/>
      <c r="C40" s="217"/>
      <c r="D40" s="193"/>
      <c r="E40" s="221"/>
      <c r="F40" s="217"/>
      <c r="G40" s="227"/>
      <c r="H40" s="222"/>
      <c r="I40" s="222"/>
      <c r="J40" s="191"/>
    </row>
    <row r="41" spans="1:10" ht="15.75" x14ac:dyDescent="0.25">
      <c r="A41" s="179"/>
      <c r="B41" s="188"/>
      <c r="C41" s="217"/>
      <c r="D41" s="193"/>
      <c r="E41" s="221"/>
      <c r="F41" s="217"/>
      <c r="G41" s="227"/>
      <c r="H41" s="222"/>
      <c r="I41" s="222"/>
      <c r="J41" s="191"/>
    </row>
    <row r="42" spans="1:10" ht="15.75" x14ac:dyDescent="0.25">
      <c r="A42" s="179"/>
      <c r="B42" s="188"/>
      <c r="C42" s="217"/>
      <c r="D42" s="193"/>
      <c r="E42" s="221"/>
      <c r="F42" s="217"/>
      <c r="G42" s="227"/>
      <c r="H42" s="222"/>
      <c r="I42" s="222"/>
      <c r="J42" s="191"/>
    </row>
    <row r="43" spans="1:10" ht="15.75" x14ac:dyDescent="0.25">
      <c r="A43" s="179"/>
      <c r="B43" s="188"/>
      <c r="C43" s="217"/>
      <c r="D43" s="193"/>
      <c r="E43" s="221"/>
      <c r="F43" s="217"/>
      <c r="G43" s="227"/>
      <c r="H43" s="222"/>
      <c r="I43" s="222"/>
      <c r="J43" s="191"/>
    </row>
    <row r="44" spans="1:10" ht="15.75" x14ac:dyDescent="0.25">
      <c r="A44" s="179"/>
      <c r="B44" s="188"/>
      <c r="C44" s="217"/>
      <c r="D44" s="193"/>
      <c r="E44" s="221"/>
      <c r="F44" s="217"/>
      <c r="G44" s="227"/>
      <c r="H44" s="222"/>
      <c r="I44" s="222"/>
      <c r="J44" s="191"/>
    </row>
    <row r="45" spans="1:10" ht="15.75" x14ac:dyDescent="0.25">
      <c r="A45" s="179"/>
      <c r="B45" s="188"/>
      <c r="C45" s="217"/>
      <c r="D45" s="193"/>
      <c r="E45" s="221"/>
      <c r="F45" s="217"/>
      <c r="G45" s="227"/>
      <c r="H45" s="222"/>
      <c r="I45" s="222"/>
      <c r="J45" s="191"/>
    </row>
    <row r="46" spans="1:10" ht="15.75" x14ac:dyDescent="0.25">
      <c r="A46" s="179"/>
      <c r="B46" s="188"/>
      <c r="C46" s="217"/>
      <c r="D46" s="193"/>
      <c r="E46" s="221"/>
      <c r="F46" s="217"/>
      <c r="G46" s="227"/>
      <c r="H46" s="222"/>
      <c r="I46" s="222"/>
      <c r="J46" s="191"/>
    </row>
    <row r="47" spans="1:10" ht="15.75" x14ac:dyDescent="0.25">
      <c r="A47" s="179"/>
      <c r="B47" s="188"/>
      <c r="C47" s="217"/>
      <c r="D47" s="193"/>
      <c r="E47" s="221"/>
      <c r="F47" s="217"/>
      <c r="G47" s="227"/>
      <c r="H47" s="222"/>
      <c r="I47" s="222"/>
      <c r="J47" s="191"/>
    </row>
    <row r="48" spans="1:10" ht="15.75" x14ac:dyDescent="0.25">
      <c r="A48" s="179"/>
      <c r="B48" s="188"/>
      <c r="C48" s="217"/>
      <c r="D48" s="193"/>
      <c r="E48" s="221"/>
      <c r="F48" s="217"/>
      <c r="G48" s="227"/>
      <c r="H48" s="222"/>
      <c r="I48" s="222"/>
      <c r="J48" s="191"/>
    </row>
    <row r="49" spans="1:10" ht="15.75" x14ac:dyDescent="0.25">
      <c r="A49" s="179"/>
      <c r="B49" s="188"/>
      <c r="C49" s="217"/>
      <c r="D49" s="193"/>
      <c r="E49" s="221"/>
      <c r="F49" s="217"/>
      <c r="G49" s="227"/>
      <c r="H49" s="222"/>
      <c r="I49" s="222"/>
      <c r="J49" s="191"/>
    </row>
    <row r="50" spans="1:10" ht="15.75" x14ac:dyDescent="0.25">
      <c r="A50" s="179"/>
      <c r="B50" s="188"/>
      <c r="C50" s="217"/>
      <c r="D50" s="193"/>
      <c r="E50" s="221"/>
      <c r="F50" s="217"/>
      <c r="G50" s="227"/>
      <c r="H50" s="222"/>
      <c r="I50" s="222"/>
      <c r="J50" s="191"/>
    </row>
    <row r="51" spans="1:10" ht="15.75" x14ac:dyDescent="0.25">
      <c r="A51" s="179"/>
      <c r="B51" s="188"/>
      <c r="C51" s="217"/>
      <c r="D51" s="193"/>
      <c r="E51" s="221"/>
      <c r="F51" s="217"/>
      <c r="G51" s="227"/>
      <c r="H51" s="222"/>
      <c r="I51" s="222"/>
      <c r="J51" s="191"/>
    </row>
    <row r="52" spans="1:10" ht="15.75" x14ac:dyDescent="0.25">
      <c r="A52" s="179"/>
      <c r="B52" s="188"/>
      <c r="C52" s="217"/>
      <c r="D52" s="193"/>
      <c r="E52" s="221"/>
      <c r="F52" s="217"/>
      <c r="G52" s="227"/>
      <c r="H52" s="222"/>
      <c r="I52" s="222"/>
      <c r="J52" s="191"/>
    </row>
    <row r="53" spans="1:10" ht="15.75" x14ac:dyDescent="0.25">
      <c r="A53" s="179"/>
      <c r="B53" s="188"/>
      <c r="C53" s="217"/>
      <c r="D53" s="193"/>
      <c r="E53" s="221"/>
      <c r="F53" s="217"/>
      <c r="G53" s="227"/>
      <c r="H53" s="222"/>
      <c r="I53" s="222"/>
      <c r="J53" s="191"/>
    </row>
    <row r="54" spans="1:10" ht="15.75" x14ac:dyDescent="0.25">
      <c r="A54" s="179"/>
      <c r="B54" s="188"/>
      <c r="C54" s="217"/>
      <c r="D54" s="193"/>
      <c r="E54" s="221"/>
      <c r="F54" s="217"/>
      <c r="G54" s="227"/>
      <c r="H54" s="222"/>
      <c r="I54" s="222"/>
      <c r="J54" s="191"/>
    </row>
    <row r="55" spans="1:10" ht="15.75" x14ac:dyDescent="0.25">
      <c r="A55" s="179"/>
      <c r="B55" s="188"/>
      <c r="C55" s="217"/>
      <c r="D55" s="193"/>
      <c r="E55" s="221"/>
      <c r="F55" s="217"/>
      <c r="G55" s="227"/>
      <c r="H55" s="222"/>
      <c r="I55" s="222"/>
      <c r="J55" s="191"/>
    </row>
    <row r="56" spans="1:10" ht="15.75" x14ac:dyDescent="0.25">
      <c r="A56" s="179"/>
      <c r="B56" s="188"/>
      <c r="C56" s="217"/>
      <c r="D56" s="193"/>
      <c r="E56" s="221"/>
      <c r="F56" s="217"/>
      <c r="G56" s="227"/>
      <c r="H56" s="222"/>
      <c r="I56" s="222"/>
      <c r="J56" s="191"/>
    </row>
    <row r="57" spans="1:10" ht="15.75" x14ac:dyDescent="0.25">
      <c r="A57" s="179"/>
      <c r="B57" s="188"/>
      <c r="C57" s="217"/>
      <c r="D57" s="193"/>
      <c r="E57" s="221"/>
      <c r="F57" s="217"/>
      <c r="G57" s="227"/>
      <c r="H57" s="222"/>
      <c r="I57" s="222"/>
      <c r="J57" s="191"/>
    </row>
    <row r="58" spans="1:10" ht="15.75" x14ac:dyDescent="0.25">
      <c r="A58" s="179"/>
      <c r="B58" s="188"/>
      <c r="C58" s="217"/>
      <c r="D58" s="193"/>
      <c r="E58" s="221"/>
      <c r="F58" s="217"/>
      <c r="G58" s="227"/>
      <c r="H58" s="222"/>
      <c r="I58" s="222"/>
      <c r="J58" s="191"/>
    </row>
    <row r="59" spans="1:10" ht="15.75" x14ac:dyDescent="0.25">
      <c r="A59" s="179"/>
      <c r="B59" s="188"/>
      <c r="C59" s="217"/>
      <c r="D59" s="193"/>
      <c r="E59" s="221"/>
      <c r="F59" s="217"/>
      <c r="G59" s="227"/>
      <c r="H59" s="222"/>
      <c r="I59" s="222"/>
      <c r="J59" s="191"/>
    </row>
    <row r="60" spans="1:10" ht="15.75" x14ac:dyDescent="0.25">
      <c r="A60" s="179"/>
      <c r="B60" s="188"/>
      <c r="C60" s="217"/>
      <c r="D60" s="193"/>
      <c r="E60" s="221"/>
      <c r="F60" s="217"/>
      <c r="G60" s="227"/>
      <c r="H60" s="222"/>
      <c r="I60" s="222"/>
      <c r="J60" s="191"/>
    </row>
    <row r="61" spans="1:10" ht="15.75" x14ac:dyDescent="0.25">
      <c r="A61" s="179"/>
      <c r="B61" s="188"/>
      <c r="C61" s="217"/>
      <c r="D61" s="193"/>
      <c r="E61" s="221"/>
      <c r="F61" s="217"/>
      <c r="G61" s="227"/>
      <c r="H61" s="222"/>
      <c r="I61" s="222"/>
      <c r="J61" s="191"/>
    </row>
    <row r="62" spans="1:10" ht="15.75" x14ac:dyDescent="0.25">
      <c r="A62" s="179"/>
      <c r="B62" s="188"/>
      <c r="C62" s="217"/>
      <c r="D62" s="193"/>
      <c r="E62" s="221"/>
      <c r="F62" s="217"/>
      <c r="G62" s="227"/>
      <c r="H62" s="222"/>
      <c r="I62" s="222"/>
      <c r="J62" s="191"/>
    </row>
    <row r="63" spans="1:10" ht="15.75" x14ac:dyDescent="0.25">
      <c r="A63" s="179"/>
      <c r="B63" s="188"/>
      <c r="C63" s="280"/>
      <c r="D63" s="280"/>
      <c r="E63" s="280"/>
      <c r="F63" s="280"/>
      <c r="G63" s="280"/>
      <c r="H63" s="280"/>
      <c r="I63" s="222"/>
      <c r="J63" s="191"/>
    </row>
    <row r="64" spans="1:10" ht="16.899999999999999" customHeight="1" x14ac:dyDescent="0.25">
      <c r="A64" s="179"/>
      <c r="B64" s="188"/>
      <c r="C64" s="233"/>
      <c r="D64" s="225"/>
      <c r="E64" s="246"/>
      <c r="F64" s="246"/>
      <c r="G64" s="246"/>
      <c r="H64" s="246"/>
      <c r="I64" s="246"/>
      <c r="J64" s="191"/>
    </row>
    <row r="65" spans="1:10" ht="15.75" x14ac:dyDescent="0.25">
      <c r="A65" s="179"/>
      <c r="B65" s="188"/>
      <c r="C65" s="217"/>
      <c r="D65" s="193"/>
      <c r="E65" s="221"/>
      <c r="F65" s="217"/>
      <c r="G65" s="227"/>
      <c r="H65" s="222"/>
      <c r="I65" s="222"/>
      <c r="J65" s="191"/>
    </row>
    <row r="66" spans="1:10" ht="15.75" x14ac:dyDescent="0.25">
      <c r="A66" s="179"/>
      <c r="B66" s="188"/>
      <c r="C66" s="217"/>
      <c r="D66" s="193"/>
      <c r="E66" s="221"/>
      <c r="F66" s="217"/>
      <c r="G66" s="227"/>
      <c r="H66" s="222"/>
      <c r="I66" s="222"/>
      <c r="J66" s="191"/>
    </row>
    <row r="67" spans="1:10" ht="15.75" x14ac:dyDescent="0.25">
      <c r="A67" s="179"/>
      <c r="B67" s="188"/>
      <c r="C67" s="280"/>
      <c r="D67" s="280"/>
      <c r="E67" s="280"/>
      <c r="F67" s="280"/>
      <c r="G67" s="280"/>
      <c r="H67" s="280"/>
      <c r="I67" s="222"/>
      <c r="J67" s="191"/>
    </row>
    <row r="68" spans="1:10" ht="16.899999999999999" customHeight="1" x14ac:dyDescent="0.25">
      <c r="A68" s="179"/>
      <c r="B68" s="188"/>
      <c r="C68" s="233"/>
      <c r="D68" s="224"/>
      <c r="E68" s="246"/>
      <c r="F68" s="246"/>
      <c r="G68" s="246"/>
      <c r="H68" s="246"/>
      <c r="I68" s="246"/>
      <c r="J68" s="191"/>
    </row>
    <row r="69" spans="1:10" ht="15.75" x14ac:dyDescent="0.25">
      <c r="A69" s="179"/>
      <c r="B69" s="188"/>
      <c r="C69" s="217"/>
      <c r="D69" s="193"/>
      <c r="E69" s="221"/>
      <c r="F69" s="217"/>
      <c r="G69" s="227"/>
      <c r="H69" s="222"/>
      <c r="I69" s="222"/>
      <c r="J69" s="191"/>
    </row>
    <row r="70" spans="1:10" ht="15.75" x14ac:dyDescent="0.25">
      <c r="A70" s="179"/>
      <c r="B70" s="188"/>
      <c r="C70" s="217"/>
      <c r="D70" s="193"/>
      <c r="E70" s="221"/>
      <c r="F70" s="217"/>
      <c r="G70" s="227"/>
      <c r="H70" s="222"/>
      <c r="I70" s="222"/>
      <c r="J70" s="191"/>
    </row>
    <row r="71" spans="1:10" ht="15.75" x14ac:dyDescent="0.25">
      <c r="A71" s="179"/>
      <c r="B71" s="188"/>
      <c r="C71" s="217"/>
      <c r="D71" s="193"/>
      <c r="E71" s="221"/>
      <c r="F71" s="217"/>
      <c r="G71" s="227"/>
      <c r="H71" s="222"/>
      <c r="I71" s="222"/>
      <c r="J71" s="191"/>
    </row>
    <row r="72" spans="1:10" ht="15.75" x14ac:dyDescent="0.25">
      <c r="A72" s="179"/>
      <c r="B72" s="188"/>
      <c r="C72" s="217"/>
      <c r="D72" s="193"/>
      <c r="E72" s="221"/>
      <c r="F72" s="217"/>
      <c r="G72" s="227"/>
      <c r="H72" s="222"/>
      <c r="I72" s="222"/>
      <c r="J72" s="191"/>
    </row>
    <row r="73" spans="1:10" ht="15.75" x14ac:dyDescent="0.25">
      <c r="A73" s="179"/>
      <c r="B73" s="188"/>
      <c r="C73" s="217"/>
      <c r="D73" s="193"/>
      <c r="E73" s="221"/>
      <c r="F73" s="217"/>
      <c r="G73" s="227"/>
      <c r="H73" s="222"/>
      <c r="I73" s="222"/>
      <c r="J73" s="191"/>
    </row>
    <row r="74" spans="1:10" ht="15.75" x14ac:dyDescent="0.25">
      <c r="A74" s="179"/>
      <c r="B74" s="188"/>
      <c r="C74" s="280"/>
      <c r="D74" s="280"/>
      <c r="E74" s="280"/>
      <c r="F74" s="280"/>
      <c r="G74" s="280"/>
      <c r="H74" s="280"/>
      <c r="I74" s="222"/>
      <c r="J74" s="191"/>
    </row>
    <row r="75" spans="1:10" ht="15.75" x14ac:dyDescent="0.25">
      <c r="A75" s="179"/>
      <c r="B75" s="188"/>
      <c r="C75" s="234"/>
      <c r="D75" s="225"/>
      <c r="E75" s="246"/>
      <c r="F75" s="246"/>
      <c r="G75" s="246"/>
      <c r="H75" s="246"/>
      <c r="I75" s="246"/>
      <c r="J75" s="191"/>
    </row>
    <row r="76" spans="1:10" ht="15.75" x14ac:dyDescent="0.25">
      <c r="A76" s="179"/>
      <c r="B76" s="188"/>
      <c r="C76" s="217"/>
      <c r="D76" s="193"/>
      <c r="E76" s="221"/>
      <c r="F76" s="217"/>
      <c r="G76" s="217"/>
      <c r="H76" s="222"/>
      <c r="I76" s="222"/>
      <c r="J76" s="191"/>
    </row>
    <row r="77" spans="1:10" ht="15.75" x14ac:dyDescent="0.25">
      <c r="A77" s="179"/>
      <c r="B77" s="188"/>
      <c r="C77" s="217"/>
      <c r="D77" s="193"/>
      <c r="E77" s="221"/>
      <c r="F77" s="217"/>
      <c r="G77" s="217"/>
      <c r="H77" s="222"/>
      <c r="I77" s="222"/>
      <c r="J77" s="191"/>
    </row>
    <row r="78" spans="1:10" ht="15.75" x14ac:dyDescent="0.25">
      <c r="A78" s="179"/>
      <c r="B78" s="188"/>
      <c r="C78" s="280"/>
      <c r="D78" s="280"/>
      <c r="E78" s="280"/>
      <c r="F78" s="280"/>
      <c r="G78" s="280"/>
      <c r="H78" s="280"/>
      <c r="I78" s="222"/>
      <c r="J78" s="191"/>
    </row>
    <row r="79" spans="1:10" ht="16.899999999999999" customHeight="1" x14ac:dyDescent="0.25">
      <c r="A79" s="179"/>
      <c r="B79" s="188"/>
      <c r="C79" s="233"/>
      <c r="D79" s="224"/>
      <c r="E79" s="246"/>
      <c r="F79" s="246"/>
      <c r="G79" s="246"/>
      <c r="H79" s="246"/>
      <c r="I79" s="246"/>
      <c r="J79" s="191"/>
    </row>
    <row r="80" spans="1:10" ht="15.75" x14ac:dyDescent="0.25">
      <c r="A80" s="179"/>
      <c r="B80" s="188"/>
      <c r="C80" s="217"/>
      <c r="D80" s="193"/>
      <c r="E80" s="221"/>
      <c r="F80" s="217"/>
      <c r="G80" s="217"/>
      <c r="H80" s="222"/>
      <c r="I80" s="222"/>
      <c r="J80" s="191"/>
    </row>
    <row r="81" spans="1:10" ht="15.75" x14ac:dyDescent="0.25">
      <c r="A81" s="179"/>
      <c r="B81" s="188"/>
      <c r="C81" s="217"/>
      <c r="D81" s="193"/>
      <c r="E81" s="221"/>
      <c r="F81" s="217"/>
      <c r="G81" s="217"/>
      <c r="H81" s="222"/>
      <c r="I81" s="222"/>
      <c r="J81" s="191"/>
    </row>
    <row r="82" spans="1:10" ht="15.75" x14ac:dyDescent="0.25">
      <c r="A82" s="179"/>
      <c r="B82" s="188"/>
      <c r="C82" s="217"/>
      <c r="D82" s="193"/>
      <c r="E82" s="221"/>
      <c r="F82" s="217"/>
      <c r="G82" s="217"/>
      <c r="H82" s="222"/>
      <c r="I82" s="222"/>
      <c r="J82" s="191"/>
    </row>
    <row r="83" spans="1:10" ht="15.75" x14ac:dyDescent="0.25">
      <c r="A83" s="179"/>
      <c r="B83" s="188"/>
      <c r="C83" s="217"/>
      <c r="D83" s="193"/>
      <c r="E83" s="221"/>
      <c r="F83" s="217"/>
      <c r="G83" s="217"/>
      <c r="H83" s="222"/>
      <c r="I83" s="222"/>
      <c r="J83" s="191"/>
    </row>
    <row r="84" spans="1:10" ht="15.75" x14ac:dyDescent="0.25">
      <c r="A84" s="179"/>
      <c r="B84" s="188"/>
      <c r="C84" s="217"/>
      <c r="D84" s="193"/>
      <c r="E84" s="221"/>
      <c r="F84" s="217"/>
      <c r="G84" s="217"/>
      <c r="H84" s="222"/>
      <c r="I84" s="222"/>
      <c r="J84" s="191"/>
    </row>
    <row r="85" spans="1:10" ht="15.75" x14ac:dyDescent="0.25">
      <c r="A85" s="179"/>
      <c r="B85" s="188"/>
      <c r="C85" s="217"/>
      <c r="D85" s="193"/>
      <c r="E85" s="221"/>
      <c r="F85" s="217"/>
      <c r="G85" s="217"/>
      <c r="H85" s="222"/>
      <c r="I85" s="222"/>
      <c r="J85" s="191"/>
    </row>
    <row r="86" spans="1:10" ht="15.75" x14ac:dyDescent="0.25">
      <c r="A86" s="179"/>
      <c r="B86" s="188"/>
      <c r="C86" s="217"/>
      <c r="D86" s="193"/>
      <c r="E86" s="221"/>
      <c r="F86" s="217"/>
      <c r="G86" s="217"/>
      <c r="H86" s="222"/>
      <c r="I86" s="222"/>
      <c r="J86" s="191"/>
    </row>
    <row r="87" spans="1:10" ht="15.75" x14ac:dyDescent="0.25">
      <c r="A87" s="179"/>
      <c r="B87" s="188"/>
      <c r="C87" s="280"/>
      <c r="D87" s="280"/>
      <c r="E87" s="280"/>
      <c r="F87" s="280"/>
      <c r="G87" s="280"/>
      <c r="H87" s="280"/>
      <c r="I87" s="222"/>
      <c r="J87" s="191"/>
    </row>
    <row r="88" spans="1:10" ht="16.899999999999999" customHeight="1" x14ac:dyDescent="0.25">
      <c r="A88" s="179"/>
      <c r="B88" s="188"/>
      <c r="C88" s="233"/>
      <c r="D88" s="224"/>
      <c r="E88" s="246"/>
      <c r="F88" s="246"/>
      <c r="G88" s="246"/>
      <c r="H88" s="246"/>
      <c r="I88" s="246"/>
      <c r="J88" s="191"/>
    </row>
    <row r="89" spans="1:10" ht="15.75" x14ac:dyDescent="0.25">
      <c r="A89" s="179"/>
      <c r="B89" s="188"/>
      <c r="C89" s="217"/>
      <c r="D89" s="193"/>
      <c r="E89" s="221"/>
      <c r="F89" s="217"/>
      <c r="G89" s="217"/>
      <c r="H89" s="222"/>
      <c r="I89" s="222"/>
      <c r="J89" s="191"/>
    </row>
    <row r="90" spans="1:10" ht="15.75" x14ac:dyDescent="0.25">
      <c r="A90" s="179"/>
      <c r="B90" s="188"/>
      <c r="C90" s="217"/>
      <c r="D90" s="193"/>
      <c r="E90" s="221"/>
      <c r="F90" s="217"/>
      <c r="G90" s="217"/>
      <c r="H90" s="222"/>
      <c r="I90" s="222"/>
      <c r="J90" s="191"/>
    </row>
    <row r="91" spans="1:10" ht="15.75" x14ac:dyDescent="0.25">
      <c r="A91" s="179"/>
      <c r="B91" s="188"/>
      <c r="C91" s="217"/>
      <c r="D91" s="193"/>
      <c r="E91" s="221"/>
      <c r="F91" s="217"/>
      <c r="G91" s="217"/>
      <c r="H91" s="222"/>
      <c r="I91" s="222"/>
      <c r="J91" s="191"/>
    </row>
    <row r="92" spans="1:10" ht="15.75" x14ac:dyDescent="0.25">
      <c r="A92" s="179"/>
      <c r="B92" s="188"/>
      <c r="C92" s="217"/>
      <c r="D92" s="193"/>
      <c r="E92" s="221"/>
      <c r="F92" s="217"/>
      <c r="G92" s="217"/>
      <c r="H92" s="222"/>
      <c r="I92" s="222"/>
      <c r="J92" s="191"/>
    </row>
    <row r="93" spans="1:10" ht="15.75" x14ac:dyDescent="0.25">
      <c r="A93" s="179"/>
      <c r="B93" s="188"/>
      <c r="C93" s="280"/>
      <c r="D93" s="280"/>
      <c r="E93" s="280"/>
      <c r="F93" s="280"/>
      <c r="G93" s="280"/>
      <c r="H93" s="280"/>
      <c r="I93" s="222"/>
      <c r="J93" s="191"/>
    </row>
    <row r="94" spans="1:10" ht="16.899999999999999" customHeight="1" x14ac:dyDescent="0.25">
      <c r="A94" s="179"/>
      <c r="B94" s="188"/>
      <c r="C94" s="233"/>
      <c r="D94" s="224"/>
      <c r="E94" s="246"/>
      <c r="F94" s="246"/>
      <c r="G94" s="246"/>
      <c r="H94" s="246"/>
      <c r="I94" s="246"/>
      <c r="J94" s="191"/>
    </row>
    <row r="95" spans="1:10" ht="15.75" x14ac:dyDescent="0.25">
      <c r="A95" s="179"/>
      <c r="B95" s="188"/>
      <c r="C95" s="217"/>
      <c r="D95" s="193"/>
      <c r="E95" s="221"/>
      <c r="F95" s="217"/>
      <c r="G95" s="217"/>
      <c r="H95" s="222"/>
      <c r="I95" s="222"/>
      <c r="J95" s="191"/>
    </row>
    <row r="96" spans="1:10" ht="15.75" x14ac:dyDescent="0.25">
      <c r="A96" s="179"/>
      <c r="B96" s="188"/>
      <c r="C96" s="217"/>
      <c r="D96" s="193"/>
      <c r="E96" s="221"/>
      <c r="F96" s="217"/>
      <c r="G96" s="217"/>
      <c r="H96" s="222"/>
      <c r="I96" s="222"/>
      <c r="J96" s="191"/>
    </row>
    <row r="97" spans="1:10" ht="15.75" x14ac:dyDescent="0.25">
      <c r="A97" s="179"/>
      <c r="B97" s="188"/>
      <c r="C97" s="280"/>
      <c r="D97" s="280"/>
      <c r="E97" s="280"/>
      <c r="F97" s="280"/>
      <c r="G97" s="280"/>
      <c r="H97" s="280"/>
      <c r="I97" s="222"/>
      <c r="J97" s="191"/>
    </row>
    <row r="98" spans="1:10" ht="16.5" thickBot="1" x14ac:dyDescent="0.3">
      <c r="A98" s="179"/>
      <c r="B98" s="188"/>
      <c r="C98" s="235"/>
      <c r="D98" s="236"/>
      <c r="E98" s="236"/>
      <c r="F98" s="236"/>
      <c r="G98" s="236"/>
      <c r="H98" s="236"/>
      <c r="I98" s="237"/>
      <c r="J98" s="191"/>
    </row>
    <row r="99" spans="1:10" ht="15.75" x14ac:dyDescent="0.25">
      <c r="A99" s="179"/>
      <c r="B99" s="188"/>
      <c r="C99" s="194"/>
      <c r="D99" s="182"/>
      <c r="E99" s="182"/>
      <c r="F99" s="182"/>
      <c r="G99" s="195"/>
      <c r="H99" s="196"/>
      <c r="I99" s="197"/>
      <c r="J99" s="191"/>
    </row>
    <row r="100" spans="1:10" ht="20.25" x14ac:dyDescent="0.25">
      <c r="A100" s="179"/>
      <c r="B100" s="188"/>
      <c r="C100" s="198"/>
      <c r="D100" s="199"/>
      <c r="E100" s="257" t="s">
        <v>12952</v>
      </c>
      <c r="F100" s="257"/>
      <c r="G100" s="257"/>
      <c r="H100" s="257"/>
      <c r="I100" s="200">
        <f>SUM(I13:I97)/2</f>
        <v>0</v>
      </c>
      <c r="J100" s="191"/>
    </row>
    <row r="101" spans="1:10" ht="21" thickBot="1" x14ac:dyDescent="0.3">
      <c r="A101" s="179"/>
      <c r="B101" s="188"/>
      <c r="C101" s="198"/>
      <c r="D101" s="201"/>
      <c r="E101" s="258" t="s">
        <v>1648</v>
      </c>
      <c r="F101" s="258"/>
      <c r="G101" s="258"/>
      <c r="H101" s="258"/>
      <c r="I101" s="202">
        <v>6500000000</v>
      </c>
      <c r="J101" s="191"/>
    </row>
    <row r="102" spans="1:10" ht="15.75" x14ac:dyDescent="0.25">
      <c r="A102" s="179"/>
      <c r="B102" s="188"/>
      <c r="C102" s="198"/>
      <c r="D102" s="201"/>
      <c r="E102" s="203"/>
      <c r="F102" s="204"/>
      <c r="G102" s="195"/>
      <c r="H102" s="196"/>
      <c r="I102" s="205"/>
      <c r="J102" s="191"/>
    </row>
    <row r="103" spans="1:10" ht="15.75" x14ac:dyDescent="0.25">
      <c r="A103" s="179"/>
      <c r="B103" s="188"/>
      <c r="C103" s="259" t="s">
        <v>12953</v>
      </c>
      <c r="D103" s="260"/>
      <c r="E103" s="261"/>
      <c r="F103" s="250" t="s">
        <v>8501</v>
      </c>
      <c r="G103" s="250"/>
      <c r="H103" s="250"/>
      <c r="I103" s="206" t="s">
        <v>989</v>
      </c>
      <c r="J103" s="191"/>
    </row>
    <row r="104" spans="1:10" ht="28.15" customHeight="1" x14ac:dyDescent="0.25">
      <c r="A104" s="179"/>
      <c r="B104" s="188"/>
      <c r="C104" s="247" t="s">
        <v>12954</v>
      </c>
      <c r="D104" s="248"/>
      <c r="E104" s="249"/>
      <c r="F104" s="250" t="s">
        <v>12955</v>
      </c>
      <c r="G104" s="250"/>
      <c r="H104" s="207" t="s">
        <v>12956</v>
      </c>
      <c r="I104" s="208">
        <f>ROUND('Analisis AU'!J47,4)</f>
        <v>0.24959999999999999</v>
      </c>
      <c r="J104" s="191"/>
    </row>
    <row r="105" spans="1:10" ht="15.75" x14ac:dyDescent="0.25">
      <c r="A105" s="179"/>
      <c r="B105" s="188"/>
      <c r="C105" s="247" t="s">
        <v>12957</v>
      </c>
      <c r="D105" s="248"/>
      <c r="E105" s="249"/>
      <c r="F105" s="251" t="s">
        <v>12958</v>
      </c>
      <c r="G105" s="251"/>
      <c r="H105" s="207" t="s">
        <v>12959</v>
      </c>
      <c r="I105" s="209">
        <v>0</v>
      </c>
      <c r="J105" s="191"/>
    </row>
    <row r="106" spans="1:10" ht="15.75" x14ac:dyDescent="0.25">
      <c r="A106" s="179"/>
      <c r="B106" s="188"/>
      <c r="C106" s="247" t="s">
        <v>12960</v>
      </c>
      <c r="D106" s="248"/>
      <c r="E106" s="249"/>
      <c r="F106" s="256" t="s">
        <v>12961</v>
      </c>
      <c r="G106" s="256"/>
      <c r="H106" s="207" t="s">
        <v>12962</v>
      </c>
      <c r="I106" s="208">
        <v>0.06</v>
      </c>
      <c r="J106" s="191"/>
    </row>
    <row r="107" spans="1:10" ht="16.5" thickBot="1" x14ac:dyDescent="0.3">
      <c r="A107" s="179"/>
      <c r="B107" s="188"/>
      <c r="C107" s="242" t="s">
        <v>12963</v>
      </c>
      <c r="D107" s="243"/>
      <c r="E107" s="244"/>
      <c r="F107" s="245" t="s">
        <v>12964</v>
      </c>
      <c r="G107" s="245"/>
      <c r="H107" s="210" t="s">
        <v>12965</v>
      </c>
      <c r="I107" s="211">
        <f>SUM(I104:I106)</f>
        <v>0.30959999999999999</v>
      </c>
      <c r="J107" s="191"/>
    </row>
    <row r="108" spans="1:10" ht="16.5" thickBot="1" x14ac:dyDescent="0.3">
      <c r="A108" s="179"/>
      <c r="B108" s="212"/>
      <c r="C108" s="213"/>
      <c r="D108" s="213"/>
      <c r="E108" s="213"/>
      <c r="F108" s="213"/>
      <c r="G108" s="214"/>
      <c r="H108" s="215"/>
      <c r="I108" s="215"/>
      <c r="J108" s="216"/>
    </row>
  </sheetData>
  <autoFilter ref="C11:I97"/>
  <mergeCells count="42">
    <mergeCell ref="C105:E105"/>
    <mergeCell ref="F105:G105"/>
    <mergeCell ref="C106:E106"/>
    <mergeCell ref="F106:G106"/>
    <mergeCell ref="C107:E107"/>
    <mergeCell ref="F107:G107"/>
    <mergeCell ref="E100:H100"/>
    <mergeCell ref="E101:H101"/>
    <mergeCell ref="C103:E103"/>
    <mergeCell ref="F103:H103"/>
    <mergeCell ref="C104:E104"/>
    <mergeCell ref="F104:G104"/>
    <mergeCell ref="C97:H97"/>
    <mergeCell ref="E64:I64"/>
    <mergeCell ref="C67:H67"/>
    <mergeCell ref="E68:I68"/>
    <mergeCell ref="C74:H74"/>
    <mergeCell ref="E75:I75"/>
    <mergeCell ref="C78:H78"/>
    <mergeCell ref="E79:I79"/>
    <mergeCell ref="C87:H87"/>
    <mergeCell ref="E88:I88"/>
    <mergeCell ref="C93:H93"/>
    <mergeCell ref="E94:I94"/>
    <mergeCell ref="C63:H63"/>
    <mergeCell ref="E12:I12"/>
    <mergeCell ref="C19:H19"/>
    <mergeCell ref="E20:I20"/>
    <mergeCell ref="C28:H28"/>
    <mergeCell ref="E29:I29"/>
    <mergeCell ref="C31:H31"/>
    <mergeCell ref="E32:I32"/>
    <mergeCell ref="C34:H34"/>
    <mergeCell ref="E35:I35"/>
    <mergeCell ref="C38:H38"/>
    <mergeCell ref="E39:I39"/>
    <mergeCell ref="C10:I10"/>
    <mergeCell ref="C4:I4"/>
    <mergeCell ref="C5:I5"/>
    <mergeCell ref="C6:I7"/>
    <mergeCell ref="C8:I8"/>
    <mergeCell ref="C9:I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O25336"/>
  <sheetViews>
    <sheetView zoomScaleNormal="100" workbookViewId="0">
      <selection activeCell="C18291" sqref="C18291"/>
    </sheetView>
  </sheetViews>
  <sheetFormatPr baseColWidth="10" defaultColWidth="11.42578125" defaultRowHeight="12.75" x14ac:dyDescent="0.2"/>
  <cols>
    <col min="1" max="1" width="11.140625" style="28" customWidth="1"/>
    <col min="2" max="2" width="7.42578125" style="28" customWidth="1"/>
    <col min="3" max="3" width="64.140625" style="81" customWidth="1"/>
    <col min="4" max="4" width="13.7109375" style="38" customWidth="1"/>
    <col min="5" max="5" width="11.7109375" style="38" bestFit="1" customWidth="1"/>
    <col min="6" max="6" width="10" style="42" bestFit="1" customWidth="1"/>
    <col min="7" max="7" width="15.140625" style="29" bestFit="1" customWidth="1"/>
    <col min="8" max="8" width="15.28515625" style="29" bestFit="1" customWidth="1"/>
    <col min="9" max="9" width="13.7109375" style="29" bestFit="1" customWidth="1"/>
    <col min="10" max="10" width="16.7109375" style="24" customWidth="1"/>
    <col min="11" max="11" width="11.42578125" style="24"/>
    <col min="12" max="12" width="14.85546875" style="24" customWidth="1"/>
    <col min="13" max="13" width="13.7109375" style="24" bestFit="1" customWidth="1"/>
    <col min="14" max="16384" width="11.42578125" style="24"/>
  </cols>
  <sheetData>
    <row r="1" spans="1:13" ht="30" customHeight="1" x14ac:dyDescent="0.2">
      <c r="A1" s="30" t="s">
        <v>1061</v>
      </c>
      <c r="B1" s="31" t="s">
        <v>8786</v>
      </c>
      <c r="C1" s="78" t="s">
        <v>978</v>
      </c>
      <c r="D1" s="32" t="s">
        <v>968</v>
      </c>
      <c r="E1" s="32" t="s">
        <v>969</v>
      </c>
      <c r="F1" s="39" t="s">
        <v>976</v>
      </c>
      <c r="G1" s="33" t="s">
        <v>4130</v>
      </c>
      <c r="H1" s="33" t="s">
        <v>8502</v>
      </c>
      <c r="I1" s="33" t="s">
        <v>8503</v>
      </c>
      <c r="J1" s="32" t="s">
        <v>9525</v>
      </c>
      <c r="L1" s="34" t="s">
        <v>12967</v>
      </c>
    </row>
    <row r="2" spans="1:13" s="176" customFormat="1" ht="40.15" customHeight="1" x14ac:dyDescent="0.2">
      <c r="A2" s="170" t="s">
        <v>8762</v>
      </c>
      <c r="B2" s="171"/>
      <c r="C2" s="172" t="s">
        <v>8763</v>
      </c>
      <c r="D2" s="173" t="s">
        <v>5607</v>
      </c>
      <c r="E2" s="173"/>
      <c r="F2" s="174"/>
      <c r="G2" s="175"/>
      <c r="H2" s="175"/>
      <c r="I2" s="175"/>
      <c r="L2" s="219">
        <f>ROUND('Analisis AU'!J49,4)</f>
        <v>0.30959999999999999</v>
      </c>
    </row>
    <row r="3" spans="1:13" x14ac:dyDescent="0.2">
      <c r="A3" s="36" t="s">
        <v>5584</v>
      </c>
      <c r="B3" s="26" t="s">
        <v>6816</v>
      </c>
      <c r="C3" s="79" t="s">
        <v>6973</v>
      </c>
      <c r="D3" s="37" t="s">
        <v>5585</v>
      </c>
      <c r="E3" s="37" t="s">
        <v>467</v>
      </c>
      <c r="F3" s="41"/>
      <c r="G3" s="27"/>
      <c r="H3" s="27"/>
      <c r="I3" s="27">
        <v>8042</v>
      </c>
      <c r="M3" s="220">
        <f>ROUND(I3*(1+$L$2),0)</f>
        <v>10532</v>
      </c>
    </row>
    <row r="4" spans="1:13" x14ac:dyDescent="0.2">
      <c r="A4" s="35" t="s">
        <v>5584</v>
      </c>
      <c r="B4" s="34" t="s">
        <v>5482</v>
      </c>
      <c r="C4" s="45" t="s">
        <v>67</v>
      </c>
      <c r="D4" s="23" t="s">
        <v>5751</v>
      </c>
      <c r="E4" s="23" t="s">
        <v>467</v>
      </c>
      <c r="F4" s="40">
        <v>1.05</v>
      </c>
      <c r="G4" s="25">
        <v>4423</v>
      </c>
      <c r="H4" s="25">
        <v>4644</v>
      </c>
      <c r="I4" s="25"/>
      <c r="J4" s="58" t="e">
        <f>HYPERLINK("#"&amp;"Insumos"&amp;"!A"&amp;MATCH($B4,#REF!,0),"Ins "&amp;$B4)</f>
        <v>#REF!</v>
      </c>
      <c r="M4" s="220"/>
    </row>
    <row r="5" spans="1:13" x14ac:dyDescent="0.2">
      <c r="A5" s="35" t="s">
        <v>5584</v>
      </c>
      <c r="B5" s="34" t="s">
        <v>5483</v>
      </c>
      <c r="C5" s="45" t="s">
        <v>1064</v>
      </c>
      <c r="D5" s="23" t="s">
        <v>5751</v>
      </c>
      <c r="E5" s="23" t="s">
        <v>467</v>
      </c>
      <c r="F5" s="40">
        <v>0.11</v>
      </c>
      <c r="G5" s="25">
        <v>6176</v>
      </c>
      <c r="H5" s="25">
        <v>679</v>
      </c>
      <c r="I5" s="25"/>
      <c r="J5" s="58" t="e">
        <f>HYPERLINK("#"&amp;"Insumos"&amp;"!A"&amp;MATCH($B5,#REF!,0),"Ins "&amp;$B5)</f>
        <v>#REF!</v>
      </c>
      <c r="M5" s="220"/>
    </row>
    <row r="6" spans="1:13" x14ac:dyDescent="0.2">
      <c r="A6" s="35" t="s">
        <v>5584</v>
      </c>
      <c r="B6" s="34" t="s">
        <v>5572</v>
      </c>
      <c r="C6" s="45" t="s">
        <v>971</v>
      </c>
      <c r="D6" s="23" t="s">
        <v>5734</v>
      </c>
      <c r="E6" s="23" t="s">
        <v>4141</v>
      </c>
      <c r="F6" s="40">
        <v>6.2E-2</v>
      </c>
      <c r="G6" s="25">
        <v>37863</v>
      </c>
      <c r="H6" s="25">
        <v>2348</v>
      </c>
      <c r="I6" s="25"/>
      <c r="J6" s="58" t="e">
        <f>HYPERLINK("#"&amp;"Insumos"&amp;"!A"&amp;MATCH($B6,#REF!,0),"Ins "&amp;$B6)</f>
        <v>#REF!</v>
      </c>
      <c r="M6" s="220"/>
    </row>
    <row r="7" spans="1:13" x14ac:dyDescent="0.2">
      <c r="A7" s="35" t="s">
        <v>5584</v>
      </c>
      <c r="B7" s="34" t="s">
        <v>5533</v>
      </c>
      <c r="C7" s="45" t="s">
        <v>5892</v>
      </c>
      <c r="D7" s="23" t="s">
        <v>977</v>
      </c>
      <c r="E7" s="23" t="s">
        <v>4134</v>
      </c>
      <c r="F7" s="40">
        <v>0.05</v>
      </c>
      <c r="G7" s="25">
        <v>3623</v>
      </c>
      <c r="H7" s="25">
        <v>181</v>
      </c>
      <c r="I7" s="25"/>
      <c r="J7" s="58" t="e">
        <f>HYPERLINK("#"&amp;"Insumos"&amp;"!A"&amp;MATCH($B7,#REF!,0),"Ins "&amp;$B7)</f>
        <v>#REF!</v>
      </c>
      <c r="M7" s="220"/>
    </row>
    <row r="8" spans="1:13" x14ac:dyDescent="0.2">
      <c r="A8" s="35" t="s">
        <v>5584</v>
      </c>
      <c r="B8" s="34" t="s">
        <v>5007</v>
      </c>
      <c r="C8" s="45" t="s">
        <v>720</v>
      </c>
      <c r="D8" s="23" t="s">
        <v>5751</v>
      </c>
      <c r="E8" s="23" t="s">
        <v>4134</v>
      </c>
      <c r="F8" s="40">
        <v>0.1</v>
      </c>
      <c r="G8" s="25">
        <v>1897</v>
      </c>
      <c r="H8" s="25">
        <v>190</v>
      </c>
      <c r="I8" s="25"/>
      <c r="J8" s="58" t="e">
        <f>HYPERLINK("#"&amp;"Insumos"&amp;"!A"&amp;MATCH($B8,#REF!,0),"Ins "&amp;$B8)</f>
        <v>#REF!</v>
      </c>
      <c r="M8" s="220"/>
    </row>
    <row r="9" spans="1:13" x14ac:dyDescent="0.2">
      <c r="A9" s="36" t="s">
        <v>5586</v>
      </c>
      <c r="B9" s="26" t="s">
        <v>6816</v>
      </c>
      <c r="C9" s="79" t="s">
        <v>5817</v>
      </c>
      <c r="D9" s="37" t="s">
        <v>5585</v>
      </c>
      <c r="E9" s="37" t="s">
        <v>466</v>
      </c>
      <c r="F9" s="41"/>
      <c r="G9" s="27"/>
      <c r="H9" s="27"/>
      <c r="I9" s="27">
        <v>447186</v>
      </c>
      <c r="M9" s="220">
        <f t="shared" ref="M9:M63" si="0">ROUND(I9*(1+$L$2),0)</f>
        <v>585635</v>
      </c>
    </row>
    <row r="10" spans="1:13" x14ac:dyDescent="0.2">
      <c r="A10" s="35" t="s">
        <v>5586</v>
      </c>
      <c r="B10" s="34" t="s">
        <v>1041</v>
      </c>
      <c r="C10" s="45" t="s">
        <v>8772</v>
      </c>
      <c r="D10" s="23" t="s">
        <v>5751</v>
      </c>
      <c r="E10" s="23" t="s">
        <v>466</v>
      </c>
      <c r="F10" s="40">
        <v>0.5</v>
      </c>
      <c r="G10" s="25">
        <v>110940</v>
      </c>
      <c r="H10" s="25">
        <v>55470</v>
      </c>
      <c r="I10" s="25"/>
      <c r="J10" s="58" t="e">
        <f>HYPERLINK("#"&amp;"Insumos"&amp;"!A"&amp;MATCH($B10,#REF!,0),"Ins "&amp;$B10)</f>
        <v>#REF!</v>
      </c>
      <c r="M10" s="220"/>
    </row>
    <row r="11" spans="1:13" x14ac:dyDescent="0.2">
      <c r="A11" s="35" t="s">
        <v>5586</v>
      </c>
      <c r="B11" s="34" t="s">
        <v>1042</v>
      </c>
      <c r="C11" s="45" t="s">
        <v>8771</v>
      </c>
      <c r="D11" s="23" t="s">
        <v>5751</v>
      </c>
      <c r="E11" s="23" t="s">
        <v>466</v>
      </c>
      <c r="F11" s="40">
        <v>1</v>
      </c>
      <c r="G11" s="25">
        <v>142000</v>
      </c>
      <c r="H11" s="25">
        <v>142000</v>
      </c>
      <c r="I11" s="25"/>
      <c r="J11" s="58" t="e">
        <f>HYPERLINK("#"&amp;"Insumos"&amp;"!A"&amp;MATCH($B11,#REF!,0),"Ins "&amp;$B11)</f>
        <v>#REF!</v>
      </c>
      <c r="M11" s="220"/>
    </row>
    <row r="12" spans="1:13" x14ac:dyDescent="0.2">
      <c r="A12" s="35" t="s">
        <v>5586</v>
      </c>
      <c r="B12" s="34" t="s">
        <v>5374</v>
      </c>
      <c r="C12" s="45" t="s">
        <v>245</v>
      </c>
      <c r="D12" s="23" t="s">
        <v>5751</v>
      </c>
      <c r="E12" s="23" t="s">
        <v>467</v>
      </c>
      <c r="F12" s="40">
        <v>210</v>
      </c>
      <c r="G12" s="25">
        <v>690</v>
      </c>
      <c r="H12" s="25">
        <v>144900</v>
      </c>
      <c r="I12" s="25"/>
      <c r="J12" s="58" t="e">
        <f>HYPERLINK("#"&amp;"Insumos"&amp;"!A"&amp;MATCH($B12,#REF!,0),"Ins "&amp;$B12)</f>
        <v>#REF!</v>
      </c>
      <c r="M12" s="220"/>
    </row>
    <row r="13" spans="1:13" x14ac:dyDescent="0.2">
      <c r="A13" s="35" t="s">
        <v>5586</v>
      </c>
      <c r="B13" s="34" t="s">
        <v>1050</v>
      </c>
      <c r="C13" s="45" t="s">
        <v>1063</v>
      </c>
      <c r="D13" s="23" t="s">
        <v>5751</v>
      </c>
      <c r="E13" s="23" t="s">
        <v>4136</v>
      </c>
      <c r="F13" s="40">
        <v>122.85000000000001</v>
      </c>
      <c r="G13" s="25">
        <v>34</v>
      </c>
      <c r="H13" s="25">
        <v>4177</v>
      </c>
      <c r="I13" s="25"/>
      <c r="J13" s="58" t="e">
        <f>HYPERLINK("#"&amp;"Insumos"&amp;"!A"&amp;MATCH($B13,#REF!,0),"Ins "&amp;$B13)</f>
        <v>#REF!</v>
      </c>
      <c r="M13" s="220"/>
    </row>
    <row r="14" spans="1:13" x14ac:dyDescent="0.2">
      <c r="A14" s="35" t="s">
        <v>5586</v>
      </c>
      <c r="B14" s="34" t="s">
        <v>134</v>
      </c>
      <c r="C14" s="45" t="s">
        <v>1651</v>
      </c>
      <c r="D14" s="23" t="s">
        <v>5534</v>
      </c>
      <c r="E14" s="23" t="s">
        <v>4140</v>
      </c>
      <c r="F14" s="40">
        <v>0.17500000000000002</v>
      </c>
      <c r="G14" s="25">
        <v>80444</v>
      </c>
      <c r="H14" s="25">
        <v>14078</v>
      </c>
      <c r="I14" s="25"/>
      <c r="J14" s="58" t="e">
        <f>HYPERLINK("#"&amp;"Insumos"&amp;"!A"&amp;MATCH($B14,#REF!,0),"Ins "&amp;$B14)</f>
        <v>#REF!</v>
      </c>
      <c r="M14" s="220"/>
    </row>
    <row r="15" spans="1:13" x14ac:dyDescent="0.2">
      <c r="A15" s="35" t="s">
        <v>5586</v>
      </c>
      <c r="B15" s="34" t="s">
        <v>5371</v>
      </c>
      <c r="C15" s="45" t="s">
        <v>568</v>
      </c>
      <c r="D15" s="23" t="s">
        <v>5751</v>
      </c>
      <c r="E15" s="23" t="s">
        <v>4138</v>
      </c>
      <c r="F15" s="40">
        <v>0.5</v>
      </c>
      <c r="G15" s="25">
        <v>16500</v>
      </c>
      <c r="H15" s="25">
        <v>8250</v>
      </c>
      <c r="I15" s="25"/>
      <c r="J15" s="58" t="e">
        <f>HYPERLINK("#"&amp;"Insumos"&amp;"!A"&amp;MATCH($B15,#REF!,0),"Ins "&amp;$B15)</f>
        <v>#REF!</v>
      </c>
      <c r="M15" s="220"/>
    </row>
    <row r="16" spans="1:13" x14ac:dyDescent="0.2">
      <c r="A16" s="35" t="s">
        <v>5586</v>
      </c>
      <c r="B16" s="34" t="s">
        <v>5007</v>
      </c>
      <c r="C16" s="45" t="s">
        <v>720</v>
      </c>
      <c r="D16" s="23" t="s">
        <v>5751</v>
      </c>
      <c r="E16" s="23" t="s">
        <v>4134</v>
      </c>
      <c r="F16" s="40">
        <v>0.44280442804428044</v>
      </c>
      <c r="G16" s="25">
        <v>1897</v>
      </c>
      <c r="H16" s="25">
        <v>840</v>
      </c>
      <c r="I16" s="25"/>
      <c r="J16" s="58" t="e">
        <f>HYPERLINK("#"&amp;"Insumos"&amp;"!A"&amp;MATCH($B16,#REF!,0),"Ins "&amp;$B16)</f>
        <v>#REF!</v>
      </c>
      <c r="M16" s="220"/>
    </row>
    <row r="17" spans="1:13" x14ac:dyDescent="0.2">
      <c r="A17" s="35" t="s">
        <v>5586</v>
      </c>
      <c r="B17" s="34" t="s">
        <v>80</v>
      </c>
      <c r="C17" s="45" t="s">
        <v>1035</v>
      </c>
      <c r="D17" s="23" t="s">
        <v>5734</v>
      </c>
      <c r="E17" s="23" t="s">
        <v>4141</v>
      </c>
      <c r="F17" s="40">
        <v>0.70000000000000007</v>
      </c>
      <c r="G17" s="25">
        <v>110673</v>
      </c>
      <c r="H17" s="25">
        <v>77471</v>
      </c>
      <c r="I17" s="25"/>
      <c r="J17" s="58" t="e">
        <f>HYPERLINK("#"&amp;"Insumos"&amp;"!A"&amp;MATCH($B17,#REF!,0),"Ins "&amp;$B17)</f>
        <v>#REF!</v>
      </c>
      <c r="M17" s="220"/>
    </row>
    <row r="18" spans="1:13" x14ac:dyDescent="0.2">
      <c r="A18" s="36" t="s">
        <v>5587</v>
      </c>
      <c r="B18" s="26" t="s">
        <v>6816</v>
      </c>
      <c r="C18" s="79" t="s">
        <v>6347</v>
      </c>
      <c r="D18" s="37" t="s">
        <v>5585</v>
      </c>
      <c r="E18" s="37" t="s">
        <v>466</v>
      </c>
      <c r="F18" s="41"/>
      <c r="G18" s="27"/>
      <c r="H18" s="27"/>
      <c r="I18" s="27">
        <v>465478</v>
      </c>
      <c r="M18" s="220">
        <f t="shared" si="0"/>
        <v>609590</v>
      </c>
    </row>
    <row r="19" spans="1:13" x14ac:dyDescent="0.2">
      <c r="A19" s="35" t="s">
        <v>5587</v>
      </c>
      <c r="B19" s="34" t="s">
        <v>1041</v>
      </c>
      <c r="C19" s="45" t="s">
        <v>8772</v>
      </c>
      <c r="D19" s="23" t="s">
        <v>5751</v>
      </c>
      <c r="E19" s="23" t="s">
        <v>466</v>
      </c>
      <c r="F19" s="40">
        <v>0.56000000000000005</v>
      </c>
      <c r="G19" s="25">
        <v>110940</v>
      </c>
      <c r="H19" s="25">
        <v>62126</v>
      </c>
      <c r="I19" s="25"/>
      <c r="J19" s="58" t="e">
        <f>HYPERLINK("#"&amp;"Insumos"&amp;"!A"&amp;MATCH($B19,#REF!,0),"Ins "&amp;$B19)</f>
        <v>#REF!</v>
      </c>
      <c r="M19" s="220"/>
    </row>
    <row r="20" spans="1:13" x14ac:dyDescent="0.2">
      <c r="A20" s="35" t="s">
        <v>5587</v>
      </c>
      <c r="B20" s="34" t="s">
        <v>1042</v>
      </c>
      <c r="C20" s="45" t="s">
        <v>8771</v>
      </c>
      <c r="D20" s="23" t="s">
        <v>5751</v>
      </c>
      <c r="E20" s="23" t="s">
        <v>466</v>
      </c>
      <c r="F20" s="40">
        <v>0.92</v>
      </c>
      <c r="G20" s="25">
        <v>142000</v>
      </c>
      <c r="H20" s="25">
        <v>130640</v>
      </c>
      <c r="I20" s="25"/>
      <c r="J20" s="58" t="e">
        <f>HYPERLINK("#"&amp;"Insumos"&amp;"!A"&amp;MATCH($B20,#REF!,0),"Ins "&amp;$B20)</f>
        <v>#REF!</v>
      </c>
      <c r="M20" s="220"/>
    </row>
    <row r="21" spans="1:13" x14ac:dyDescent="0.2">
      <c r="A21" s="35" t="s">
        <v>5587</v>
      </c>
      <c r="B21" s="34" t="s">
        <v>5374</v>
      </c>
      <c r="C21" s="45" t="s">
        <v>245</v>
      </c>
      <c r="D21" s="23" t="s">
        <v>5751</v>
      </c>
      <c r="E21" s="23" t="s">
        <v>467</v>
      </c>
      <c r="F21" s="40">
        <v>230</v>
      </c>
      <c r="G21" s="25">
        <v>690</v>
      </c>
      <c r="H21" s="25">
        <v>158700</v>
      </c>
      <c r="I21" s="25"/>
      <c r="J21" s="58" t="e">
        <f>HYPERLINK("#"&amp;"Insumos"&amp;"!A"&amp;MATCH($B21,#REF!,0),"Ins "&amp;$B21)</f>
        <v>#REF!</v>
      </c>
      <c r="M21" s="220"/>
    </row>
    <row r="22" spans="1:13" x14ac:dyDescent="0.2">
      <c r="A22" s="35" t="s">
        <v>5587</v>
      </c>
      <c r="B22" s="34" t="s">
        <v>1050</v>
      </c>
      <c r="C22" s="45" t="s">
        <v>1063</v>
      </c>
      <c r="D22" s="23" t="s">
        <v>5751</v>
      </c>
      <c r="E22" s="23" t="s">
        <v>4136</v>
      </c>
      <c r="F22" s="40">
        <v>134.55000000000001</v>
      </c>
      <c r="G22" s="25">
        <v>34</v>
      </c>
      <c r="H22" s="25">
        <v>4575</v>
      </c>
      <c r="I22" s="25"/>
      <c r="J22" s="58" t="e">
        <f>HYPERLINK("#"&amp;"Insumos"&amp;"!A"&amp;MATCH($B22,#REF!,0),"Ins "&amp;$B22)</f>
        <v>#REF!</v>
      </c>
      <c r="M22" s="220"/>
    </row>
    <row r="23" spans="1:13" x14ac:dyDescent="0.2">
      <c r="A23" s="35" t="s">
        <v>5587</v>
      </c>
      <c r="B23" s="34" t="s">
        <v>134</v>
      </c>
      <c r="C23" s="45" t="s">
        <v>1651</v>
      </c>
      <c r="D23" s="23" t="s">
        <v>5534</v>
      </c>
      <c r="E23" s="23" t="s">
        <v>4140</v>
      </c>
      <c r="F23" s="40">
        <v>0.19166666666666665</v>
      </c>
      <c r="G23" s="25">
        <v>80444</v>
      </c>
      <c r="H23" s="25">
        <v>15418</v>
      </c>
      <c r="I23" s="25"/>
      <c r="J23" s="58" t="e">
        <f>HYPERLINK("#"&amp;"Insumos"&amp;"!A"&amp;MATCH($B23,#REF!,0),"Ins "&amp;$B23)</f>
        <v>#REF!</v>
      </c>
      <c r="M23" s="220"/>
    </row>
    <row r="24" spans="1:13" x14ac:dyDescent="0.2">
      <c r="A24" s="35" t="s">
        <v>5587</v>
      </c>
      <c r="B24" s="34" t="s">
        <v>5371</v>
      </c>
      <c r="C24" s="45" t="s">
        <v>568</v>
      </c>
      <c r="D24" s="23" t="s">
        <v>5751</v>
      </c>
      <c r="E24" s="23" t="s">
        <v>4138</v>
      </c>
      <c r="F24" s="40">
        <v>0.5</v>
      </c>
      <c r="G24" s="25">
        <v>16500</v>
      </c>
      <c r="H24" s="25">
        <v>8250</v>
      </c>
      <c r="I24" s="25"/>
      <c r="J24" s="58" t="e">
        <f>HYPERLINK("#"&amp;"Insumos"&amp;"!A"&amp;MATCH($B24,#REF!,0),"Ins "&amp;$B24)</f>
        <v>#REF!</v>
      </c>
      <c r="M24" s="220"/>
    </row>
    <row r="25" spans="1:13" x14ac:dyDescent="0.2">
      <c r="A25" s="35" t="s">
        <v>5587</v>
      </c>
      <c r="B25" s="34" t="s">
        <v>5007</v>
      </c>
      <c r="C25" s="45" t="s">
        <v>720</v>
      </c>
      <c r="D25" s="23" t="s">
        <v>5751</v>
      </c>
      <c r="E25" s="23" t="s">
        <v>4134</v>
      </c>
      <c r="F25" s="40">
        <v>0.48497627833421186</v>
      </c>
      <c r="G25" s="25">
        <v>1897</v>
      </c>
      <c r="H25" s="25">
        <v>920</v>
      </c>
      <c r="I25" s="25"/>
      <c r="J25" s="58" t="e">
        <f>HYPERLINK("#"&amp;"Insumos"&amp;"!A"&amp;MATCH($B25,#REF!,0),"Ins "&amp;$B25)</f>
        <v>#REF!</v>
      </c>
      <c r="M25" s="220"/>
    </row>
    <row r="26" spans="1:13" x14ac:dyDescent="0.2">
      <c r="A26" s="35" t="s">
        <v>5587</v>
      </c>
      <c r="B26" s="34" t="s">
        <v>80</v>
      </c>
      <c r="C26" s="45" t="s">
        <v>1035</v>
      </c>
      <c r="D26" s="23" t="s">
        <v>5734</v>
      </c>
      <c r="E26" s="23" t="s">
        <v>4141</v>
      </c>
      <c r="F26" s="40">
        <v>0.76666666666666661</v>
      </c>
      <c r="G26" s="25">
        <v>110673</v>
      </c>
      <c r="H26" s="25">
        <v>84849</v>
      </c>
      <c r="I26" s="25"/>
      <c r="J26" s="58" t="e">
        <f>HYPERLINK("#"&amp;"Insumos"&amp;"!A"&amp;MATCH($B26,#REF!,0),"Ins "&amp;$B26)</f>
        <v>#REF!</v>
      </c>
      <c r="M26" s="220"/>
    </row>
    <row r="27" spans="1:13" x14ac:dyDescent="0.2">
      <c r="A27" s="36" t="s">
        <v>5588</v>
      </c>
      <c r="B27" s="26" t="s">
        <v>6816</v>
      </c>
      <c r="C27" s="79" t="s">
        <v>5818</v>
      </c>
      <c r="D27" s="37" t="s">
        <v>5585</v>
      </c>
      <c r="E27" s="37" t="s">
        <v>466</v>
      </c>
      <c r="F27" s="41"/>
      <c r="G27" s="27"/>
      <c r="H27" s="27"/>
      <c r="I27" s="27">
        <v>535318</v>
      </c>
      <c r="M27" s="220">
        <f t="shared" si="0"/>
        <v>701052</v>
      </c>
    </row>
    <row r="28" spans="1:13" x14ac:dyDescent="0.2">
      <c r="A28" s="35" t="s">
        <v>5588</v>
      </c>
      <c r="B28" s="34" t="s">
        <v>1041</v>
      </c>
      <c r="C28" s="45" t="s">
        <v>8772</v>
      </c>
      <c r="D28" s="23" t="s">
        <v>5751</v>
      </c>
      <c r="E28" s="23" t="s">
        <v>466</v>
      </c>
      <c r="F28" s="40">
        <v>0.72</v>
      </c>
      <c r="G28" s="25">
        <v>110940</v>
      </c>
      <c r="H28" s="25">
        <v>79877</v>
      </c>
      <c r="I28" s="25"/>
      <c r="J28" s="58" t="e">
        <f>HYPERLINK("#"&amp;"Insumos"&amp;"!A"&amp;MATCH($B28,#REF!,0),"Ins "&amp;$B28)</f>
        <v>#REF!</v>
      </c>
      <c r="M28" s="220"/>
    </row>
    <row r="29" spans="1:13" x14ac:dyDescent="0.2">
      <c r="A29" s="35" t="s">
        <v>5588</v>
      </c>
      <c r="B29" s="34" t="s">
        <v>1042</v>
      </c>
      <c r="C29" s="45" t="s">
        <v>8771</v>
      </c>
      <c r="D29" s="23" t="s">
        <v>5751</v>
      </c>
      <c r="E29" s="23" t="s">
        <v>466</v>
      </c>
      <c r="F29" s="40">
        <v>0.72</v>
      </c>
      <c r="G29" s="25">
        <v>142000</v>
      </c>
      <c r="H29" s="25">
        <v>102240</v>
      </c>
      <c r="I29" s="25"/>
      <c r="J29" s="58" t="e">
        <f>HYPERLINK("#"&amp;"Insumos"&amp;"!A"&amp;MATCH($B29,#REF!,0),"Ins "&amp;$B29)</f>
        <v>#REF!</v>
      </c>
      <c r="M29" s="220"/>
    </row>
    <row r="30" spans="1:13" x14ac:dyDescent="0.2">
      <c r="A30" s="35" t="s">
        <v>5588</v>
      </c>
      <c r="B30" s="34" t="s">
        <v>5374</v>
      </c>
      <c r="C30" s="45" t="s">
        <v>245</v>
      </c>
      <c r="D30" s="23" t="s">
        <v>5751</v>
      </c>
      <c r="E30" s="23" t="s">
        <v>467</v>
      </c>
      <c r="F30" s="40">
        <v>300</v>
      </c>
      <c r="G30" s="25">
        <v>690</v>
      </c>
      <c r="H30" s="25">
        <v>207000</v>
      </c>
      <c r="I30" s="25"/>
      <c r="J30" s="58" t="e">
        <f>HYPERLINK("#"&amp;"Insumos"&amp;"!A"&amp;MATCH($B30,#REF!,0),"Ins "&amp;$B30)</f>
        <v>#REF!</v>
      </c>
      <c r="M30" s="220"/>
    </row>
    <row r="31" spans="1:13" x14ac:dyDescent="0.2">
      <c r="A31" s="35" t="s">
        <v>5588</v>
      </c>
      <c r="B31" s="34" t="s">
        <v>1050</v>
      </c>
      <c r="C31" s="45" t="s">
        <v>1063</v>
      </c>
      <c r="D31" s="23" t="s">
        <v>5751</v>
      </c>
      <c r="E31" s="23" t="s">
        <v>4136</v>
      </c>
      <c r="F31" s="40">
        <v>175.5</v>
      </c>
      <c r="G31" s="25">
        <v>34</v>
      </c>
      <c r="H31" s="25">
        <v>5967</v>
      </c>
      <c r="I31" s="25"/>
      <c r="J31" s="58" t="e">
        <f>HYPERLINK("#"&amp;"Insumos"&amp;"!A"&amp;MATCH($B31,#REF!,0),"Ins "&amp;$B31)</f>
        <v>#REF!</v>
      </c>
      <c r="M31" s="220"/>
    </row>
    <row r="32" spans="1:13" x14ac:dyDescent="0.2">
      <c r="A32" s="35" t="s">
        <v>5588</v>
      </c>
      <c r="B32" s="34" t="s">
        <v>134</v>
      </c>
      <c r="C32" s="45" t="s">
        <v>1651</v>
      </c>
      <c r="D32" s="23" t="s">
        <v>5534</v>
      </c>
      <c r="E32" s="23" t="s">
        <v>4140</v>
      </c>
      <c r="F32" s="40">
        <v>0.25</v>
      </c>
      <c r="G32" s="25">
        <v>80444</v>
      </c>
      <c r="H32" s="25">
        <v>20111</v>
      </c>
      <c r="I32" s="25"/>
      <c r="J32" s="58" t="e">
        <f>HYPERLINK("#"&amp;"Insumos"&amp;"!A"&amp;MATCH($B32,#REF!,0),"Ins "&amp;$B32)</f>
        <v>#REF!</v>
      </c>
      <c r="M32" s="220"/>
    </row>
    <row r="33" spans="1:13" x14ac:dyDescent="0.2">
      <c r="A33" s="35" t="s">
        <v>5588</v>
      </c>
      <c r="B33" s="34" t="s">
        <v>5371</v>
      </c>
      <c r="C33" s="45" t="s">
        <v>568</v>
      </c>
      <c r="D33" s="23" t="s">
        <v>5751</v>
      </c>
      <c r="E33" s="23" t="s">
        <v>4138</v>
      </c>
      <c r="F33" s="40">
        <v>0.5</v>
      </c>
      <c r="G33" s="25">
        <v>16500</v>
      </c>
      <c r="H33" s="25">
        <v>8250</v>
      </c>
      <c r="I33" s="25"/>
      <c r="J33" s="58" t="e">
        <f>HYPERLINK("#"&amp;"Insumos"&amp;"!A"&amp;MATCH($B33,#REF!,0),"Ins "&amp;$B33)</f>
        <v>#REF!</v>
      </c>
      <c r="M33" s="220"/>
    </row>
    <row r="34" spans="1:13" x14ac:dyDescent="0.2">
      <c r="A34" s="35" t="s">
        <v>5588</v>
      </c>
      <c r="B34" s="34" t="s">
        <v>5007</v>
      </c>
      <c r="C34" s="45" t="s">
        <v>720</v>
      </c>
      <c r="D34" s="23" t="s">
        <v>5751</v>
      </c>
      <c r="E34" s="23" t="s">
        <v>4134</v>
      </c>
      <c r="F34" s="40">
        <v>0.63257775434897201</v>
      </c>
      <c r="G34" s="25">
        <v>1897</v>
      </c>
      <c r="H34" s="25">
        <v>1200</v>
      </c>
      <c r="I34" s="25"/>
      <c r="J34" s="58" t="e">
        <f>HYPERLINK("#"&amp;"Insumos"&amp;"!A"&amp;MATCH($B34,#REF!,0),"Ins "&amp;$B34)</f>
        <v>#REF!</v>
      </c>
      <c r="M34" s="220"/>
    </row>
    <row r="35" spans="1:13" x14ac:dyDescent="0.2">
      <c r="A35" s="35" t="s">
        <v>5588</v>
      </c>
      <c r="B35" s="34" t="s">
        <v>80</v>
      </c>
      <c r="C35" s="45" t="s">
        <v>1035</v>
      </c>
      <c r="D35" s="23" t="s">
        <v>5734</v>
      </c>
      <c r="E35" s="23" t="s">
        <v>4141</v>
      </c>
      <c r="F35" s="40">
        <v>1</v>
      </c>
      <c r="G35" s="25">
        <v>110673</v>
      </c>
      <c r="H35" s="25">
        <v>110673</v>
      </c>
      <c r="I35" s="25"/>
      <c r="J35" s="58" t="e">
        <f>HYPERLINK("#"&amp;"Insumos"&amp;"!A"&amp;MATCH($B35,#REF!,0),"Ins "&amp;$B35)</f>
        <v>#REF!</v>
      </c>
      <c r="M35" s="220"/>
    </row>
    <row r="36" spans="1:13" x14ac:dyDescent="0.2">
      <c r="A36" s="36" t="s">
        <v>5589</v>
      </c>
      <c r="B36" s="26" t="s">
        <v>6816</v>
      </c>
      <c r="C36" s="79" t="s">
        <v>5819</v>
      </c>
      <c r="D36" s="37" t="s">
        <v>5585</v>
      </c>
      <c r="E36" s="37" t="s">
        <v>466</v>
      </c>
      <c r="F36" s="41"/>
      <c r="G36" s="27"/>
      <c r="H36" s="27"/>
      <c r="I36" s="27">
        <v>597780</v>
      </c>
      <c r="M36" s="220">
        <f t="shared" si="0"/>
        <v>782853</v>
      </c>
    </row>
    <row r="37" spans="1:13" x14ac:dyDescent="0.2">
      <c r="A37" s="35" t="s">
        <v>5589</v>
      </c>
      <c r="B37" s="34" t="s">
        <v>1041</v>
      </c>
      <c r="C37" s="45" t="s">
        <v>8772</v>
      </c>
      <c r="D37" s="23" t="s">
        <v>5751</v>
      </c>
      <c r="E37" s="23" t="s">
        <v>466</v>
      </c>
      <c r="F37" s="40">
        <v>0.56000000000000005</v>
      </c>
      <c r="G37" s="25">
        <v>110940</v>
      </c>
      <c r="H37" s="25">
        <v>62126</v>
      </c>
      <c r="I37" s="25"/>
      <c r="J37" s="58" t="e">
        <f>HYPERLINK("#"&amp;"Insumos"&amp;"!A"&amp;MATCH($B37,#REF!,0),"Ins "&amp;$B37)</f>
        <v>#REF!</v>
      </c>
      <c r="M37" s="220"/>
    </row>
    <row r="38" spans="1:13" x14ac:dyDescent="0.2">
      <c r="A38" s="35" t="s">
        <v>5589</v>
      </c>
      <c r="B38" s="34" t="s">
        <v>1042</v>
      </c>
      <c r="C38" s="45" t="s">
        <v>8771</v>
      </c>
      <c r="D38" s="23" t="s">
        <v>5751</v>
      </c>
      <c r="E38" s="23" t="s">
        <v>466</v>
      </c>
      <c r="F38" s="40">
        <v>0.88</v>
      </c>
      <c r="G38" s="25">
        <v>142000</v>
      </c>
      <c r="H38" s="25">
        <v>124960</v>
      </c>
      <c r="I38" s="25"/>
      <c r="J38" s="58" t="e">
        <f>HYPERLINK("#"&amp;"Insumos"&amp;"!A"&amp;MATCH($B38,#REF!,0),"Ins "&amp;$B38)</f>
        <v>#REF!</v>
      </c>
      <c r="M38" s="220"/>
    </row>
    <row r="39" spans="1:13" x14ac:dyDescent="0.2">
      <c r="A39" s="35" t="s">
        <v>5589</v>
      </c>
      <c r="B39" s="34" t="s">
        <v>5374</v>
      </c>
      <c r="C39" s="45" t="s">
        <v>245</v>
      </c>
      <c r="D39" s="23" t="s">
        <v>5751</v>
      </c>
      <c r="E39" s="23" t="s">
        <v>467</v>
      </c>
      <c r="F39" s="40">
        <v>350</v>
      </c>
      <c r="G39" s="25">
        <v>690</v>
      </c>
      <c r="H39" s="25">
        <v>241500</v>
      </c>
      <c r="I39" s="25"/>
      <c r="J39" s="58" t="e">
        <f>HYPERLINK("#"&amp;"Insumos"&amp;"!A"&amp;MATCH($B39,#REF!,0),"Ins "&amp;$B39)</f>
        <v>#REF!</v>
      </c>
      <c r="M39" s="220"/>
    </row>
    <row r="40" spans="1:13" x14ac:dyDescent="0.2">
      <c r="A40" s="35" t="s">
        <v>5589</v>
      </c>
      <c r="B40" s="34" t="s">
        <v>1050</v>
      </c>
      <c r="C40" s="45" t="s">
        <v>1063</v>
      </c>
      <c r="D40" s="23" t="s">
        <v>5751</v>
      </c>
      <c r="E40" s="23" t="s">
        <v>4136</v>
      </c>
      <c r="F40" s="40">
        <v>204.75</v>
      </c>
      <c r="G40" s="25">
        <v>34</v>
      </c>
      <c r="H40" s="25">
        <v>6962</v>
      </c>
      <c r="I40" s="25"/>
      <c r="J40" s="58" t="e">
        <f>HYPERLINK("#"&amp;"Insumos"&amp;"!A"&amp;MATCH($B40,#REF!,0),"Ins "&amp;$B40)</f>
        <v>#REF!</v>
      </c>
      <c r="M40" s="220"/>
    </row>
    <row r="41" spans="1:13" x14ac:dyDescent="0.2">
      <c r="A41" s="35" t="s">
        <v>5589</v>
      </c>
      <c r="B41" s="34" t="s">
        <v>134</v>
      </c>
      <c r="C41" s="45" t="s">
        <v>1651</v>
      </c>
      <c r="D41" s="23" t="s">
        <v>5534</v>
      </c>
      <c r="E41" s="23" t="s">
        <v>4140</v>
      </c>
      <c r="F41" s="40">
        <v>0.29166666666666669</v>
      </c>
      <c r="G41" s="25">
        <v>80444</v>
      </c>
      <c r="H41" s="25">
        <v>23463</v>
      </c>
      <c r="I41" s="25"/>
      <c r="J41" s="58" t="e">
        <f>HYPERLINK("#"&amp;"Insumos"&amp;"!A"&amp;MATCH($B41,#REF!,0),"Ins "&amp;$B41)</f>
        <v>#REF!</v>
      </c>
      <c r="M41" s="220"/>
    </row>
    <row r="42" spans="1:13" x14ac:dyDescent="0.2">
      <c r="A42" s="35" t="s">
        <v>5589</v>
      </c>
      <c r="B42" s="34" t="s">
        <v>5371</v>
      </c>
      <c r="C42" s="45" t="s">
        <v>568</v>
      </c>
      <c r="D42" s="23" t="s">
        <v>5751</v>
      </c>
      <c r="E42" s="23" t="s">
        <v>4138</v>
      </c>
      <c r="F42" s="40">
        <v>0.5</v>
      </c>
      <c r="G42" s="25">
        <v>16500</v>
      </c>
      <c r="H42" s="25">
        <v>8250</v>
      </c>
      <c r="I42" s="25"/>
      <c r="J42" s="58" t="e">
        <f>HYPERLINK("#"&amp;"Insumos"&amp;"!A"&amp;MATCH($B42,#REF!,0),"Ins "&amp;$B42)</f>
        <v>#REF!</v>
      </c>
      <c r="M42" s="220"/>
    </row>
    <row r="43" spans="1:13" x14ac:dyDescent="0.2">
      <c r="A43" s="35" t="s">
        <v>5589</v>
      </c>
      <c r="B43" s="34" t="s">
        <v>5007</v>
      </c>
      <c r="C43" s="45" t="s">
        <v>720</v>
      </c>
      <c r="D43" s="23" t="s">
        <v>5751</v>
      </c>
      <c r="E43" s="23" t="s">
        <v>4134</v>
      </c>
      <c r="F43" s="40">
        <v>0.73800738007380073</v>
      </c>
      <c r="G43" s="25">
        <v>1897</v>
      </c>
      <c r="H43" s="25">
        <v>1400</v>
      </c>
      <c r="I43" s="25"/>
      <c r="J43" s="58" t="e">
        <f>HYPERLINK("#"&amp;"Insumos"&amp;"!A"&amp;MATCH($B43,#REF!,0),"Ins "&amp;$B43)</f>
        <v>#REF!</v>
      </c>
      <c r="M43" s="220"/>
    </row>
    <row r="44" spans="1:13" x14ac:dyDescent="0.2">
      <c r="A44" s="35" t="s">
        <v>5589</v>
      </c>
      <c r="B44" s="34" t="s">
        <v>80</v>
      </c>
      <c r="C44" s="45" t="s">
        <v>1035</v>
      </c>
      <c r="D44" s="23" t="s">
        <v>5734</v>
      </c>
      <c r="E44" s="23" t="s">
        <v>4141</v>
      </c>
      <c r="F44" s="40">
        <v>1.1666666666666667</v>
      </c>
      <c r="G44" s="25">
        <v>110673</v>
      </c>
      <c r="H44" s="25">
        <v>129119</v>
      </c>
      <c r="I44" s="25"/>
      <c r="J44" s="58" t="e">
        <f>HYPERLINK("#"&amp;"Insumos"&amp;"!A"&amp;MATCH($B44,#REF!,0),"Ins "&amp;$B44)</f>
        <v>#REF!</v>
      </c>
      <c r="M44" s="220"/>
    </row>
    <row r="45" spans="1:13" x14ac:dyDescent="0.2">
      <c r="A45" s="36" t="s">
        <v>5590</v>
      </c>
      <c r="B45" s="26" t="s">
        <v>6816</v>
      </c>
      <c r="C45" s="79" t="s">
        <v>5820</v>
      </c>
      <c r="D45" s="37" t="s">
        <v>5585</v>
      </c>
      <c r="E45" s="37" t="s">
        <v>466</v>
      </c>
      <c r="F45" s="41"/>
      <c r="G45" s="27"/>
      <c r="H45" s="27"/>
      <c r="I45" s="27">
        <v>660651</v>
      </c>
      <c r="M45" s="220">
        <f t="shared" si="0"/>
        <v>865189</v>
      </c>
    </row>
    <row r="46" spans="1:13" x14ac:dyDescent="0.2">
      <c r="A46" s="35" t="s">
        <v>5590</v>
      </c>
      <c r="B46" s="34" t="s">
        <v>1041</v>
      </c>
      <c r="C46" s="45" t="s">
        <v>8772</v>
      </c>
      <c r="D46" s="23" t="s">
        <v>5751</v>
      </c>
      <c r="E46" s="23" t="s">
        <v>466</v>
      </c>
      <c r="F46" s="40">
        <v>0.67</v>
      </c>
      <c r="G46" s="25">
        <v>110940</v>
      </c>
      <c r="H46" s="25">
        <v>74330</v>
      </c>
      <c r="I46" s="25"/>
      <c r="J46" s="58" t="e">
        <f>HYPERLINK("#"&amp;"Insumos"&amp;"!A"&amp;MATCH($B46,#REF!,0),"Ins "&amp;$B46)</f>
        <v>#REF!</v>
      </c>
      <c r="M46" s="220"/>
    </row>
    <row r="47" spans="1:13" x14ac:dyDescent="0.2">
      <c r="A47" s="35" t="s">
        <v>5590</v>
      </c>
      <c r="B47" s="34" t="s">
        <v>1042</v>
      </c>
      <c r="C47" s="45" t="s">
        <v>8771</v>
      </c>
      <c r="D47" s="23" t="s">
        <v>5751</v>
      </c>
      <c r="E47" s="23" t="s">
        <v>466</v>
      </c>
      <c r="F47" s="40">
        <v>0.67</v>
      </c>
      <c r="G47" s="25">
        <v>142000</v>
      </c>
      <c r="H47" s="25">
        <v>95140</v>
      </c>
      <c r="I47" s="25"/>
      <c r="J47" s="58" t="e">
        <f>HYPERLINK("#"&amp;"Insumos"&amp;"!A"&amp;MATCH($B47,#REF!,0),"Ins "&amp;$B47)</f>
        <v>#REF!</v>
      </c>
      <c r="M47" s="220"/>
    </row>
    <row r="48" spans="1:13" x14ac:dyDescent="0.2">
      <c r="A48" s="35" t="s">
        <v>5590</v>
      </c>
      <c r="B48" s="34" t="s">
        <v>5374</v>
      </c>
      <c r="C48" s="45" t="s">
        <v>245</v>
      </c>
      <c r="D48" s="23" t="s">
        <v>5751</v>
      </c>
      <c r="E48" s="23" t="s">
        <v>467</v>
      </c>
      <c r="F48" s="40">
        <v>420</v>
      </c>
      <c r="G48" s="25">
        <v>690</v>
      </c>
      <c r="H48" s="25">
        <v>289800</v>
      </c>
      <c r="I48" s="25"/>
      <c r="J48" s="58" t="e">
        <f>HYPERLINK("#"&amp;"Insumos"&amp;"!A"&amp;MATCH($B48,#REF!,0),"Ins "&amp;$B48)</f>
        <v>#REF!</v>
      </c>
      <c r="M48" s="220"/>
    </row>
    <row r="49" spans="1:13" x14ac:dyDescent="0.2">
      <c r="A49" s="35" t="s">
        <v>5590</v>
      </c>
      <c r="B49" s="34" t="s">
        <v>1050</v>
      </c>
      <c r="C49" s="45" t="s">
        <v>1063</v>
      </c>
      <c r="D49" s="23" t="s">
        <v>5751</v>
      </c>
      <c r="E49" s="23" t="s">
        <v>4136</v>
      </c>
      <c r="F49" s="40">
        <v>245.70000000000002</v>
      </c>
      <c r="G49" s="25">
        <v>34</v>
      </c>
      <c r="H49" s="25">
        <v>8354</v>
      </c>
      <c r="I49" s="25"/>
      <c r="J49" s="58" t="e">
        <f>HYPERLINK("#"&amp;"Insumos"&amp;"!A"&amp;MATCH($B49,#REF!,0),"Ins "&amp;$B49)</f>
        <v>#REF!</v>
      </c>
      <c r="M49" s="220"/>
    </row>
    <row r="50" spans="1:13" x14ac:dyDescent="0.2">
      <c r="A50" s="35" t="s">
        <v>5590</v>
      </c>
      <c r="B50" s="34" t="s">
        <v>134</v>
      </c>
      <c r="C50" s="45" t="s">
        <v>1651</v>
      </c>
      <c r="D50" s="23" t="s">
        <v>5534</v>
      </c>
      <c r="E50" s="23" t="s">
        <v>4140</v>
      </c>
      <c r="F50" s="40">
        <v>0.35000000000000003</v>
      </c>
      <c r="G50" s="25">
        <v>80444</v>
      </c>
      <c r="H50" s="25">
        <v>28155</v>
      </c>
      <c r="I50" s="25"/>
      <c r="J50" s="58" t="e">
        <f>HYPERLINK("#"&amp;"Insumos"&amp;"!A"&amp;MATCH($B50,#REF!,0),"Ins "&amp;$B50)</f>
        <v>#REF!</v>
      </c>
      <c r="M50" s="220"/>
    </row>
    <row r="51" spans="1:13" x14ac:dyDescent="0.2">
      <c r="A51" s="35" t="s">
        <v>5590</v>
      </c>
      <c r="B51" s="34" t="s">
        <v>5371</v>
      </c>
      <c r="C51" s="45" t="s">
        <v>568</v>
      </c>
      <c r="D51" s="23" t="s">
        <v>5751</v>
      </c>
      <c r="E51" s="23" t="s">
        <v>4138</v>
      </c>
      <c r="F51" s="40">
        <v>0.5</v>
      </c>
      <c r="G51" s="25">
        <v>16500</v>
      </c>
      <c r="H51" s="25">
        <v>8250</v>
      </c>
      <c r="I51" s="25"/>
      <c r="J51" s="58" t="e">
        <f>HYPERLINK("#"&amp;"Insumos"&amp;"!A"&amp;MATCH($B51,#REF!,0),"Ins "&amp;$B51)</f>
        <v>#REF!</v>
      </c>
      <c r="M51" s="220"/>
    </row>
    <row r="52" spans="1:13" x14ac:dyDescent="0.2">
      <c r="A52" s="35" t="s">
        <v>5590</v>
      </c>
      <c r="B52" s="34" t="s">
        <v>5007</v>
      </c>
      <c r="C52" s="45" t="s">
        <v>720</v>
      </c>
      <c r="D52" s="23" t="s">
        <v>5751</v>
      </c>
      <c r="E52" s="23" t="s">
        <v>4134</v>
      </c>
      <c r="F52" s="40">
        <v>0.88560885608856088</v>
      </c>
      <c r="G52" s="25">
        <v>1897</v>
      </c>
      <c r="H52" s="25">
        <v>1680</v>
      </c>
      <c r="I52" s="25"/>
      <c r="J52" s="58" t="e">
        <f>HYPERLINK("#"&amp;"Insumos"&amp;"!A"&amp;MATCH($B52,#REF!,0),"Ins "&amp;$B52)</f>
        <v>#REF!</v>
      </c>
      <c r="M52" s="220"/>
    </row>
    <row r="53" spans="1:13" x14ac:dyDescent="0.2">
      <c r="A53" s="35" t="s">
        <v>5590</v>
      </c>
      <c r="B53" s="34" t="s">
        <v>80</v>
      </c>
      <c r="C53" s="45" t="s">
        <v>1035</v>
      </c>
      <c r="D53" s="23" t="s">
        <v>5734</v>
      </c>
      <c r="E53" s="23" t="s">
        <v>4141</v>
      </c>
      <c r="F53" s="40">
        <v>1.4000000000000001</v>
      </c>
      <c r="G53" s="25">
        <v>110673</v>
      </c>
      <c r="H53" s="25">
        <v>154942</v>
      </c>
      <c r="I53" s="25"/>
      <c r="J53" s="58" t="e">
        <f>HYPERLINK("#"&amp;"Insumos"&amp;"!A"&amp;MATCH($B53,#REF!,0),"Ins "&amp;$B53)</f>
        <v>#REF!</v>
      </c>
      <c r="M53" s="220"/>
    </row>
    <row r="54" spans="1:13" x14ac:dyDescent="0.2">
      <c r="A54" s="36" t="s">
        <v>5591</v>
      </c>
      <c r="B54" s="26" t="s">
        <v>6816</v>
      </c>
      <c r="C54" s="79" t="s">
        <v>5821</v>
      </c>
      <c r="D54" s="37" t="s">
        <v>5585</v>
      </c>
      <c r="E54" s="37" t="s">
        <v>466</v>
      </c>
      <c r="F54" s="41"/>
      <c r="G54" s="27"/>
      <c r="H54" s="27"/>
      <c r="I54" s="27">
        <v>682944</v>
      </c>
      <c r="M54" s="220">
        <f t="shared" si="0"/>
        <v>894383</v>
      </c>
    </row>
    <row r="55" spans="1:13" x14ac:dyDescent="0.2">
      <c r="A55" s="35" t="s">
        <v>5591</v>
      </c>
      <c r="B55" s="34" t="s">
        <v>1041</v>
      </c>
      <c r="C55" s="45" t="s">
        <v>8772</v>
      </c>
      <c r="D55" s="23" t="s">
        <v>5751</v>
      </c>
      <c r="E55" s="23" t="s">
        <v>466</v>
      </c>
      <c r="F55" s="40">
        <v>0.56000000000000005</v>
      </c>
      <c r="G55" s="25">
        <v>110940</v>
      </c>
      <c r="H55" s="25">
        <v>62126</v>
      </c>
      <c r="I55" s="25"/>
      <c r="J55" s="58" t="e">
        <f>HYPERLINK("#"&amp;"Insumos"&amp;"!A"&amp;MATCH($B55,#REF!,0),"Ins "&amp;$B55)</f>
        <v>#REF!</v>
      </c>
      <c r="M55" s="220"/>
    </row>
    <row r="56" spans="1:13" x14ac:dyDescent="0.2">
      <c r="A56" s="35" t="s">
        <v>5591</v>
      </c>
      <c r="B56" s="34" t="s">
        <v>1042</v>
      </c>
      <c r="C56" s="45" t="s">
        <v>8771</v>
      </c>
      <c r="D56" s="23" t="s">
        <v>5751</v>
      </c>
      <c r="E56" s="23" t="s">
        <v>466</v>
      </c>
      <c r="F56" s="40">
        <v>0.67</v>
      </c>
      <c r="G56" s="25">
        <v>142000</v>
      </c>
      <c r="H56" s="25">
        <v>95140</v>
      </c>
      <c r="I56" s="25"/>
      <c r="J56" s="58" t="e">
        <f>HYPERLINK("#"&amp;"Insumos"&amp;"!A"&amp;MATCH($B56,#REF!,0),"Ins "&amp;$B56)</f>
        <v>#REF!</v>
      </c>
      <c r="M56" s="220"/>
    </row>
    <row r="57" spans="1:13" x14ac:dyDescent="0.2">
      <c r="A57" s="35" t="s">
        <v>5591</v>
      </c>
      <c r="B57" s="34" t="s">
        <v>5374</v>
      </c>
      <c r="C57" s="45" t="s">
        <v>245</v>
      </c>
      <c r="D57" s="23" t="s">
        <v>5751</v>
      </c>
      <c r="E57" s="23" t="s">
        <v>467</v>
      </c>
      <c r="F57" s="40">
        <v>450</v>
      </c>
      <c r="G57" s="25">
        <v>690</v>
      </c>
      <c r="H57" s="25">
        <v>310500</v>
      </c>
      <c r="I57" s="25"/>
      <c r="J57" s="58" t="e">
        <f>HYPERLINK("#"&amp;"Insumos"&amp;"!A"&amp;MATCH($B57,#REF!,0),"Ins "&amp;$B57)</f>
        <v>#REF!</v>
      </c>
      <c r="M57" s="220"/>
    </row>
    <row r="58" spans="1:13" x14ac:dyDescent="0.2">
      <c r="A58" s="35" t="s">
        <v>5591</v>
      </c>
      <c r="B58" s="34" t="s">
        <v>1050</v>
      </c>
      <c r="C58" s="45" t="s">
        <v>1063</v>
      </c>
      <c r="D58" s="23" t="s">
        <v>5751</v>
      </c>
      <c r="E58" s="23" t="s">
        <v>4136</v>
      </c>
      <c r="F58" s="40">
        <v>263.25</v>
      </c>
      <c r="G58" s="25">
        <v>34</v>
      </c>
      <c r="H58" s="25">
        <v>8951</v>
      </c>
      <c r="I58" s="25"/>
      <c r="J58" s="58" t="e">
        <f>HYPERLINK("#"&amp;"Insumos"&amp;"!A"&amp;MATCH($B58,#REF!,0),"Ins "&amp;$B58)</f>
        <v>#REF!</v>
      </c>
      <c r="M58" s="220"/>
    </row>
    <row r="59" spans="1:13" x14ac:dyDescent="0.2">
      <c r="A59" s="35" t="s">
        <v>5591</v>
      </c>
      <c r="B59" s="34" t="s">
        <v>134</v>
      </c>
      <c r="C59" s="45" t="s">
        <v>1651</v>
      </c>
      <c r="D59" s="23" t="s">
        <v>5534</v>
      </c>
      <c r="E59" s="23" t="s">
        <v>4140</v>
      </c>
      <c r="F59" s="40">
        <v>0.375</v>
      </c>
      <c r="G59" s="25">
        <v>80444</v>
      </c>
      <c r="H59" s="25">
        <v>30167</v>
      </c>
      <c r="I59" s="25"/>
      <c r="J59" s="58" t="e">
        <f>HYPERLINK("#"&amp;"Insumos"&amp;"!A"&amp;MATCH($B59,#REF!,0),"Ins "&amp;$B59)</f>
        <v>#REF!</v>
      </c>
      <c r="M59" s="220"/>
    </row>
    <row r="60" spans="1:13" x14ac:dyDescent="0.2">
      <c r="A60" s="35" t="s">
        <v>5591</v>
      </c>
      <c r="B60" s="34" t="s">
        <v>5371</v>
      </c>
      <c r="C60" s="45" t="s">
        <v>568</v>
      </c>
      <c r="D60" s="23" t="s">
        <v>5751</v>
      </c>
      <c r="E60" s="23" t="s">
        <v>4138</v>
      </c>
      <c r="F60" s="40">
        <v>0.5</v>
      </c>
      <c r="G60" s="25">
        <v>16500</v>
      </c>
      <c r="H60" s="25">
        <v>8250</v>
      </c>
      <c r="I60" s="25"/>
      <c r="J60" s="58" t="e">
        <f>HYPERLINK("#"&amp;"Insumos"&amp;"!A"&amp;MATCH($B60,#REF!,0),"Ins "&amp;$B60)</f>
        <v>#REF!</v>
      </c>
      <c r="M60" s="220"/>
    </row>
    <row r="61" spans="1:13" x14ac:dyDescent="0.2">
      <c r="A61" s="35" t="s">
        <v>5591</v>
      </c>
      <c r="B61" s="34" t="s">
        <v>5007</v>
      </c>
      <c r="C61" s="45" t="s">
        <v>720</v>
      </c>
      <c r="D61" s="23" t="s">
        <v>5751</v>
      </c>
      <c r="E61" s="23" t="s">
        <v>4134</v>
      </c>
      <c r="F61" s="40">
        <v>0.94886663152345807</v>
      </c>
      <c r="G61" s="25">
        <v>1897</v>
      </c>
      <c r="H61" s="25">
        <v>1800</v>
      </c>
      <c r="I61" s="25"/>
      <c r="J61" s="58" t="e">
        <f>HYPERLINK("#"&amp;"Insumos"&amp;"!A"&amp;MATCH($B61,#REF!,0),"Ins "&amp;$B61)</f>
        <v>#REF!</v>
      </c>
      <c r="M61" s="220"/>
    </row>
    <row r="62" spans="1:13" x14ac:dyDescent="0.2">
      <c r="A62" s="35" t="s">
        <v>5591</v>
      </c>
      <c r="B62" s="34" t="s">
        <v>80</v>
      </c>
      <c r="C62" s="45" t="s">
        <v>1035</v>
      </c>
      <c r="D62" s="23" t="s">
        <v>5734</v>
      </c>
      <c r="E62" s="23" t="s">
        <v>4141</v>
      </c>
      <c r="F62" s="40">
        <v>1.5</v>
      </c>
      <c r="G62" s="25">
        <v>110673</v>
      </c>
      <c r="H62" s="25">
        <v>166010</v>
      </c>
      <c r="I62" s="25"/>
      <c r="J62" s="58" t="e">
        <f>HYPERLINK("#"&amp;"Insumos"&amp;"!A"&amp;MATCH($B62,#REF!,0),"Ins "&amp;$B62)</f>
        <v>#REF!</v>
      </c>
      <c r="M62" s="220"/>
    </row>
    <row r="63" spans="1:13" x14ac:dyDescent="0.2">
      <c r="A63" s="36" t="s">
        <v>5592</v>
      </c>
      <c r="B63" s="26" t="s">
        <v>6816</v>
      </c>
      <c r="C63" s="79" t="s">
        <v>5822</v>
      </c>
      <c r="D63" s="37" t="s">
        <v>5585</v>
      </c>
      <c r="E63" s="37" t="s">
        <v>466</v>
      </c>
      <c r="F63" s="41"/>
      <c r="G63" s="27"/>
      <c r="H63" s="27"/>
      <c r="I63" s="27">
        <v>463635</v>
      </c>
      <c r="M63" s="220">
        <f t="shared" si="0"/>
        <v>607176</v>
      </c>
    </row>
    <row r="64" spans="1:13" x14ac:dyDescent="0.2">
      <c r="A64" s="35" t="s">
        <v>5592</v>
      </c>
      <c r="B64" s="34" t="s">
        <v>1041</v>
      </c>
      <c r="C64" s="45" t="s">
        <v>8772</v>
      </c>
      <c r="D64" s="23" t="s">
        <v>5751</v>
      </c>
      <c r="E64" s="23" t="s">
        <v>466</v>
      </c>
      <c r="F64" s="40">
        <v>0.5</v>
      </c>
      <c r="G64" s="25">
        <v>110940</v>
      </c>
      <c r="H64" s="25">
        <v>55470</v>
      </c>
      <c r="I64" s="25"/>
      <c r="J64" s="58" t="e">
        <f>HYPERLINK("#"&amp;"Insumos"&amp;"!A"&amp;MATCH($B64,#REF!,0),"Ins "&amp;$B64)</f>
        <v>#REF!</v>
      </c>
      <c r="M64" s="220"/>
    </row>
    <row r="65" spans="1:13" x14ac:dyDescent="0.2">
      <c r="A65" s="35" t="s">
        <v>5592</v>
      </c>
      <c r="B65" s="34" t="s">
        <v>1042</v>
      </c>
      <c r="C65" s="45" t="s">
        <v>8771</v>
      </c>
      <c r="D65" s="23" t="s">
        <v>5751</v>
      </c>
      <c r="E65" s="23" t="s">
        <v>466</v>
      </c>
      <c r="F65" s="40">
        <v>1</v>
      </c>
      <c r="G65" s="25">
        <v>142000</v>
      </c>
      <c r="H65" s="25">
        <v>142000</v>
      </c>
      <c r="I65" s="25"/>
      <c r="J65" s="58" t="e">
        <f>HYPERLINK("#"&amp;"Insumos"&amp;"!A"&amp;MATCH($B65,#REF!,0),"Ins "&amp;$B65)</f>
        <v>#REF!</v>
      </c>
      <c r="M65" s="220"/>
    </row>
    <row r="66" spans="1:13" x14ac:dyDescent="0.2">
      <c r="A66" s="35" t="s">
        <v>5592</v>
      </c>
      <c r="B66" s="34" t="s">
        <v>5374</v>
      </c>
      <c r="C66" s="45" t="s">
        <v>245</v>
      </c>
      <c r="D66" s="23" t="s">
        <v>5751</v>
      </c>
      <c r="E66" s="23" t="s">
        <v>467</v>
      </c>
      <c r="F66" s="40">
        <v>210</v>
      </c>
      <c r="G66" s="25">
        <v>690</v>
      </c>
      <c r="H66" s="25">
        <v>144900</v>
      </c>
      <c r="I66" s="25"/>
      <c r="J66" s="58" t="e">
        <f>HYPERLINK("#"&amp;"Insumos"&amp;"!A"&amp;MATCH($B66,#REF!,0),"Ins "&amp;$B66)</f>
        <v>#REF!</v>
      </c>
      <c r="M66" s="220"/>
    </row>
    <row r="67" spans="1:13" x14ac:dyDescent="0.2">
      <c r="A67" s="35" t="s">
        <v>5592</v>
      </c>
      <c r="B67" s="34" t="s">
        <v>1050</v>
      </c>
      <c r="C67" s="45" t="s">
        <v>1063</v>
      </c>
      <c r="D67" s="23" t="s">
        <v>5751</v>
      </c>
      <c r="E67" s="23" t="s">
        <v>4136</v>
      </c>
      <c r="F67" s="40">
        <v>122.85000000000001</v>
      </c>
      <c r="G67" s="25">
        <v>34</v>
      </c>
      <c r="H67" s="25">
        <v>4177</v>
      </c>
      <c r="I67" s="25"/>
      <c r="J67" s="58" t="e">
        <f>HYPERLINK("#"&amp;"Insumos"&amp;"!A"&amp;MATCH($B67,#REF!,0),"Ins "&amp;$B67)</f>
        <v>#REF!</v>
      </c>
      <c r="M67" s="220"/>
    </row>
    <row r="68" spans="1:13" x14ac:dyDescent="0.2">
      <c r="A68" s="35" t="s">
        <v>5592</v>
      </c>
      <c r="B68" s="34" t="s">
        <v>134</v>
      </c>
      <c r="C68" s="45" t="s">
        <v>1651</v>
      </c>
      <c r="D68" s="23" t="s">
        <v>5534</v>
      </c>
      <c r="E68" s="23" t="s">
        <v>4140</v>
      </c>
      <c r="F68" s="40">
        <v>0.17500000000000002</v>
      </c>
      <c r="G68" s="25">
        <v>80444</v>
      </c>
      <c r="H68" s="25">
        <v>14078</v>
      </c>
      <c r="I68" s="25"/>
      <c r="J68" s="58" t="e">
        <f>HYPERLINK("#"&amp;"Insumos"&amp;"!A"&amp;MATCH($B68,#REF!,0),"Ins "&amp;$B68)</f>
        <v>#REF!</v>
      </c>
      <c r="M68" s="220"/>
    </row>
    <row r="69" spans="1:13" x14ac:dyDescent="0.2">
      <c r="A69" s="35" t="s">
        <v>5592</v>
      </c>
      <c r="B69" s="34" t="s">
        <v>5371</v>
      </c>
      <c r="C69" s="45" t="s">
        <v>568</v>
      </c>
      <c r="D69" s="23" t="s">
        <v>5751</v>
      </c>
      <c r="E69" s="23" t="s">
        <v>4138</v>
      </c>
      <c r="F69" s="40">
        <v>0.5</v>
      </c>
      <c r="G69" s="25">
        <v>16500</v>
      </c>
      <c r="H69" s="25">
        <v>8250</v>
      </c>
      <c r="I69" s="25"/>
      <c r="J69" s="58" t="e">
        <f>HYPERLINK("#"&amp;"Insumos"&amp;"!A"&amp;MATCH($B69,#REF!,0),"Ins "&amp;$B69)</f>
        <v>#REF!</v>
      </c>
      <c r="M69" s="220"/>
    </row>
    <row r="70" spans="1:13" x14ac:dyDescent="0.2">
      <c r="A70" s="35" t="s">
        <v>5592</v>
      </c>
      <c r="B70" s="34" t="s">
        <v>5007</v>
      </c>
      <c r="C70" s="45" t="s">
        <v>720</v>
      </c>
      <c r="D70" s="23" t="s">
        <v>5751</v>
      </c>
      <c r="E70" s="23" t="s">
        <v>4134</v>
      </c>
      <c r="F70" s="40">
        <v>0.44280442804428044</v>
      </c>
      <c r="G70" s="25">
        <v>1897</v>
      </c>
      <c r="H70" s="25">
        <v>840</v>
      </c>
      <c r="I70" s="25"/>
      <c r="J70" s="58" t="e">
        <f>HYPERLINK("#"&amp;"Insumos"&amp;"!A"&amp;MATCH($B70,#REF!,0),"Ins "&amp;$B70)</f>
        <v>#REF!</v>
      </c>
      <c r="M70" s="220"/>
    </row>
    <row r="71" spans="1:13" x14ac:dyDescent="0.2">
      <c r="A71" s="35" t="s">
        <v>5592</v>
      </c>
      <c r="B71" s="34" t="s">
        <v>80</v>
      </c>
      <c r="C71" s="45" t="s">
        <v>1035</v>
      </c>
      <c r="D71" s="23" t="s">
        <v>5734</v>
      </c>
      <c r="E71" s="23" t="s">
        <v>4141</v>
      </c>
      <c r="F71" s="40">
        <v>0.70000000000000007</v>
      </c>
      <c r="G71" s="25">
        <v>110673</v>
      </c>
      <c r="H71" s="25">
        <v>77471</v>
      </c>
      <c r="I71" s="25"/>
      <c r="J71" s="58" t="e">
        <f>HYPERLINK("#"&amp;"Insumos"&amp;"!A"&amp;MATCH($B71,#REF!,0),"Ins "&amp;$B71)</f>
        <v>#REF!</v>
      </c>
      <c r="M71" s="220"/>
    </row>
    <row r="72" spans="1:13" ht="25.5" x14ac:dyDescent="0.2">
      <c r="A72" s="35" t="s">
        <v>5592</v>
      </c>
      <c r="B72" s="34" t="s">
        <v>5181</v>
      </c>
      <c r="C72" s="45" t="s">
        <v>1210</v>
      </c>
      <c r="D72" s="23" t="s">
        <v>5751</v>
      </c>
      <c r="E72" s="23" t="s">
        <v>467</v>
      </c>
      <c r="F72" s="40">
        <v>1.05</v>
      </c>
      <c r="G72" s="25">
        <v>15666</v>
      </c>
      <c r="H72" s="25">
        <v>16449</v>
      </c>
      <c r="I72" s="25"/>
      <c r="J72" s="58" t="e">
        <f>HYPERLINK("#"&amp;"Insumos"&amp;"!A"&amp;MATCH($B72,#REF!,0),"Ins "&amp;$B72)</f>
        <v>#REF!</v>
      </c>
      <c r="M72" s="220"/>
    </row>
    <row r="73" spans="1:13" x14ac:dyDescent="0.2">
      <c r="A73" s="36" t="s">
        <v>5593</v>
      </c>
      <c r="B73" s="26" t="s">
        <v>6816</v>
      </c>
      <c r="C73" s="79" t="s">
        <v>5823</v>
      </c>
      <c r="D73" s="37" t="s">
        <v>5585</v>
      </c>
      <c r="E73" s="37" t="s">
        <v>466</v>
      </c>
      <c r="F73" s="41"/>
      <c r="G73" s="27"/>
      <c r="H73" s="27"/>
      <c r="I73" s="27">
        <v>483494</v>
      </c>
      <c r="M73" s="220">
        <f t="shared" ref="M73:M123" si="1">ROUND(I73*(1+$L$2),0)</f>
        <v>633184</v>
      </c>
    </row>
    <row r="74" spans="1:13" x14ac:dyDescent="0.2">
      <c r="A74" s="35" t="s">
        <v>5593</v>
      </c>
      <c r="B74" s="34" t="s">
        <v>1041</v>
      </c>
      <c r="C74" s="45" t="s">
        <v>8772</v>
      </c>
      <c r="D74" s="23" t="s">
        <v>5751</v>
      </c>
      <c r="E74" s="23" t="s">
        <v>466</v>
      </c>
      <c r="F74" s="40">
        <v>0.56000000000000005</v>
      </c>
      <c r="G74" s="25">
        <v>110940</v>
      </c>
      <c r="H74" s="25">
        <v>62126</v>
      </c>
      <c r="I74" s="25"/>
      <c r="J74" s="58" t="e">
        <f>HYPERLINK("#"&amp;"Insumos"&amp;"!A"&amp;MATCH($B74,#REF!,0),"Ins "&amp;$B74)</f>
        <v>#REF!</v>
      </c>
      <c r="M74" s="220"/>
    </row>
    <row r="75" spans="1:13" x14ac:dyDescent="0.2">
      <c r="A75" s="35" t="s">
        <v>5593</v>
      </c>
      <c r="B75" s="34" t="s">
        <v>1042</v>
      </c>
      <c r="C75" s="45" t="s">
        <v>8771</v>
      </c>
      <c r="D75" s="23" t="s">
        <v>5751</v>
      </c>
      <c r="E75" s="23" t="s">
        <v>466</v>
      </c>
      <c r="F75" s="40">
        <v>0.92</v>
      </c>
      <c r="G75" s="25">
        <v>142000</v>
      </c>
      <c r="H75" s="25">
        <v>130640</v>
      </c>
      <c r="I75" s="25"/>
      <c r="J75" s="58" t="e">
        <f>HYPERLINK("#"&amp;"Insumos"&amp;"!A"&amp;MATCH($B75,#REF!,0),"Ins "&amp;$B75)</f>
        <v>#REF!</v>
      </c>
      <c r="M75" s="220"/>
    </row>
    <row r="76" spans="1:13" x14ac:dyDescent="0.2">
      <c r="A76" s="35" t="s">
        <v>5593</v>
      </c>
      <c r="B76" s="34" t="s">
        <v>5374</v>
      </c>
      <c r="C76" s="45" t="s">
        <v>245</v>
      </c>
      <c r="D76" s="23" t="s">
        <v>5751</v>
      </c>
      <c r="E76" s="23" t="s">
        <v>467</v>
      </c>
      <c r="F76" s="40">
        <v>230</v>
      </c>
      <c r="G76" s="25">
        <v>690</v>
      </c>
      <c r="H76" s="25">
        <v>158700</v>
      </c>
      <c r="I76" s="25"/>
      <c r="J76" s="58" t="e">
        <f>HYPERLINK("#"&amp;"Insumos"&amp;"!A"&amp;MATCH($B76,#REF!,0),"Ins "&amp;$B76)</f>
        <v>#REF!</v>
      </c>
      <c r="M76" s="220"/>
    </row>
    <row r="77" spans="1:13" x14ac:dyDescent="0.2">
      <c r="A77" s="35" t="s">
        <v>5593</v>
      </c>
      <c r="B77" s="34" t="s">
        <v>1050</v>
      </c>
      <c r="C77" s="45" t="s">
        <v>1063</v>
      </c>
      <c r="D77" s="23" t="s">
        <v>5751</v>
      </c>
      <c r="E77" s="23" t="s">
        <v>4136</v>
      </c>
      <c r="F77" s="40">
        <v>134.55000000000001</v>
      </c>
      <c r="G77" s="25">
        <v>34</v>
      </c>
      <c r="H77" s="25">
        <v>4575</v>
      </c>
      <c r="I77" s="25"/>
      <c r="J77" s="58" t="e">
        <f>HYPERLINK("#"&amp;"Insumos"&amp;"!A"&amp;MATCH($B77,#REF!,0),"Ins "&amp;$B77)</f>
        <v>#REF!</v>
      </c>
      <c r="M77" s="220"/>
    </row>
    <row r="78" spans="1:13" x14ac:dyDescent="0.2">
      <c r="A78" s="35" t="s">
        <v>5593</v>
      </c>
      <c r="B78" s="34" t="s">
        <v>134</v>
      </c>
      <c r="C78" s="45" t="s">
        <v>1651</v>
      </c>
      <c r="D78" s="23" t="s">
        <v>5534</v>
      </c>
      <c r="E78" s="23" t="s">
        <v>4140</v>
      </c>
      <c r="F78" s="40">
        <v>0.19166666666666665</v>
      </c>
      <c r="G78" s="25">
        <v>80444</v>
      </c>
      <c r="H78" s="25">
        <v>15418</v>
      </c>
      <c r="I78" s="25"/>
      <c r="J78" s="58" t="e">
        <f>HYPERLINK("#"&amp;"Insumos"&amp;"!A"&amp;MATCH($B78,#REF!,0),"Ins "&amp;$B78)</f>
        <v>#REF!</v>
      </c>
      <c r="M78" s="220"/>
    </row>
    <row r="79" spans="1:13" x14ac:dyDescent="0.2">
      <c r="A79" s="35" t="s">
        <v>5593</v>
      </c>
      <c r="B79" s="34" t="s">
        <v>5371</v>
      </c>
      <c r="C79" s="45" t="s">
        <v>568</v>
      </c>
      <c r="D79" s="23" t="s">
        <v>5751</v>
      </c>
      <c r="E79" s="23" t="s">
        <v>4138</v>
      </c>
      <c r="F79" s="40">
        <v>0.5</v>
      </c>
      <c r="G79" s="25">
        <v>16500</v>
      </c>
      <c r="H79" s="25">
        <v>8250</v>
      </c>
      <c r="I79" s="25"/>
      <c r="J79" s="58" t="e">
        <f>HYPERLINK("#"&amp;"Insumos"&amp;"!A"&amp;MATCH($B79,#REF!,0),"Ins "&amp;$B79)</f>
        <v>#REF!</v>
      </c>
      <c r="M79" s="220"/>
    </row>
    <row r="80" spans="1:13" x14ac:dyDescent="0.2">
      <c r="A80" s="35" t="s">
        <v>5593</v>
      </c>
      <c r="B80" s="34" t="s">
        <v>5007</v>
      </c>
      <c r="C80" s="45" t="s">
        <v>720</v>
      </c>
      <c r="D80" s="23" t="s">
        <v>5751</v>
      </c>
      <c r="E80" s="23" t="s">
        <v>4134</v>
      </c>
      <c r="F80" s="40">
        <v>0.48497627833421186</v>
      </c>
      <c r="G80" s="25">
        <v>1897</v>
      </c>
      <c r="H80" s="25">
        <v>920</v>
      </c>
      <c r="I80" s="25"/>
      <c r="J80" s="58" t="e">
        <f>HYPERLINK("#"&amp;"Insumos"&amp;"!A"&amp;MATCH($B80,#REF!,0),"Ins "&amp;$B80)</f>
        <v>#REF!</v>
      </c>
      <c r="M80" s="220"/>
    </row>
    <row r="81" spans="1:13" x14ac:dyDescent="0.2">
      <c r="A81" s="35" t="s">
        <v>5593</v>
      </c>
      <c r="B81" s="34" t="s">
        <v>80</v>
      </c>
      <c r="C81" s="45" t="s">
        <v>1035</v>
      </c>
      <c r="D81" s="23" t="s">
        <v>5734</v>
      </c>
      <c r="E81" s="23" t="s">
        <v>4141</v>
      </c>
      <c r="F81" s="40">
        <v>0.76666666666666661</v>
      </c>
      <c r="G81" s="25">
        <v>110673</v>
      </c>
      <c r="H81" s="25">
        <v>84849</v>
      </c>
      <c r="I81" s="25"/>
      <c r="J81" s="58" t="e">
        <f>HYPERLINK("#"&amp;"Insumos"&amp;"!A"&amp;MATCH($B81,#REF!,0),"Ins "&amp;$B81)</f>
        <v>#REF!</v>
      </c>
      <c r="M81" s="220"/>
    </row>
    <row r="82" spans="1:13" ht="25.5" x14ac:dyDescent="0.2">
      <c r="A82" s="35" t="s">
        <v>5593</v>
      </c>
      <c r="B82" s="34" t="s">
        <v>5181</v>
      </c>
      <c r="C82" s="45" t="s">
        <v>1210</v>
      </c>
      <c r="D82" s="23" t="s">
        <v>5751</v>
      </c>
      <c r="E82" s="23" t="s">
        <v>467</v>
      </c>
      <c r="F82" s="40">
        <v>1.1500000000000001</v>
      </c>
      <c r="G82" s="25">
        <v>15666</v>
      </c>
      <c r="H82" s="25">
        <v>18016</v>
      </c>
      <c r="I82" s="25"/>
      <c r="J82" s="58" t="e">
        <f>HYPERLINK("#"&amp;"Insumos"&amp;"!A"&amp;MATCH($B82,#REF!,0),"Ins "&amp;$B82)</f>
        <v>#REF!</v>
      </c>
      <c r="M82" s="220"/>
    </row>
    <row r="83" spans="1:13" x14ac:dyDescent="0.2">
      <c r="A83" s="36" t="s">
        <v>5594</v>
      </c>
      <c r="B83" s="26" t="s">
        <v>6816</v>
      </c>
      <c r="C83" s="79" t="s">
        <v>5824</v>
      </c>
      <c r="D83" s="37" t="s">
        <v>5585</v>
      </c>
      <c r="E83" s="37" t="s">
        <v>466</v>
      </c>
      <c r="F83" s="41"/>
      <c r="G83" s="27"/>
      <c r="H83" s="27"/>
      <c r="I83" s="27">
        <v>558817</v>
      </c>
      <c r="M83" s="220">
        <f t="shared" si="1"/>
        <v>731827</v>
      </c>
    </row>
    <row r="84" spans="1:13" x14ac:dyDescent="0.2">
      <c r="A84" s="35" t="s">
        <v>5594</v>
      </c>
      <c r="B84" s="34" t="s">
        <v>1041</v>
      </c>
      <c r="C84" s="45" t="s">
        <v>8772</v>
      </c>
      <c r="D84" s="23" t="s">
        <v>5751</v>
      </c>
      <c r="E84" s="23" t="s">
        <v>466</v>
      </c>
      <c r="F84" s="40">
        <v>0.72</v>
      </c>
      <c r="G84" s="25">
        <v>110940</v>
      </c>
      <c r="H84" s="25">
        <v>79877</v>
      </c>
      <c r="I84" s="25"/>
      <c r="J84" s="58" t="e">
        <f>HYPERLINK("#"&amp;"Insumos"&amp;"!A"&amp;MATCH($B84,#REF!,0),"Ins "&amp;$B84)</f>
        <v>#REF!</v>
      </c>
      <c r="M84" s="220"/>
    </row>
    <row r="85" spans="1:13" x14ac:dyDescent="0.2">
      <c r="A85" s="35" t="s">
        <v>5594</v>
      </c>
      <c r="B85" s="34" t="s">
        <v>1042</v>
      </c>
      <c r="C85" s="45" t="s">
        <v>8771</v>
      </c>
      <c r="D85" s="23" t="s">
        <v>5751</v>
      </c>
      <c r="E85" s="23" t="s">
        <v>466</v>
      </c>
      <c r="F85" s="40">
        <v>0.72</v>
      </c>
      <c r="G85" s="25">
        <v>142000</v>
      </c>
      <c r="H85" s="25">
        <v>102240</v>
      </c>
      <c r="I85" s="25"/>
      <c r="J85" s="58" t="e">
        <f>HYPERLINK("#"&amp;"Insumos"&amp;"!A"&amp;MATCH($B85,#REF!,0),"Ins "&amp;$B85)</f>
        <v>#REF!</v>
      </c>
      <c r="M85" s="220"/>
    </row>
    <row r="86" spans="1:13" x14ac:dyDescent="0.2">
      <c r="A86" s="35" t="s">
        <v>5594</v>
      </c>
      <c r="B86" s="34" t="s">
        <v>5374</v>
      </c>
      <c r="C86" s="45" t="s">
        <v>245</v>
      </c>
      <c r="D86" s="23" t="s">
        <v>5751</v>
      </c>
      <c r="E86" s="23" t="s">
        <v>467</v>
      </c>
      <c r="F86" s="40">
        <v>300</v>
      </c>
      <c r="G86" s="25">
        <v>690</v>
      </c>
      <c r="H86" s="25">
        <v>207000</v>
      </c>
      <c r="I86" s="25"/>
      <c r="J86" s="58" t="e">
        <f>HYPERLINK("#"&amp;"Insumos"&amp;"!A"&amp;MATCH($B86,#REF!,0),"Ins "&amp;$B86)</f>
        <v>#REF!</v>
      </c>
      <c r="M86" s="220"/>
    </row>
    <row r="87" spans="1:13" x14ac:dyDescent="0.2">
      <c r="A87" s="35" t="s">
        <v>5594</v>
      </c>
      <c r="B87" s="34" t="s">
        <v>1050</v>
      </c>
      <c r="C87" s="45" t="s">
        <v>1063</v>
      </c>
      <c r="D87" s="23" t="s">
        <v>5751</v>
      </c>
      <c r="E87" s="23" t="s">
        <v>4136</v>
      </c>
      <c r="F87" s="40">
        <v>175.5</v>
      </c>
      <c r="G87" s="25">
        <v>34</v>
      </c>
      <c r="H87" s="25">
        <v>5967</v>
      </c>
      <c r="I87" s="25"/>
      <c r="J87" s="58" t="e">
        <f>HYPERLINK("#"&amp;"Insumos"&amp;"!A"&amp;MATCH($B87,#REF!,0),"Ins "&amp;$B87)</f>
        <v>#REF!</v>
      </c>
      <c r="M87" s="220"/>
    </row>
    <row r="88" spans="1:13" x14ac:dyDescent="0.2">
      <c r="A88" s="35" t="s">
        <v>5594</v>
      </c>
      <c r="B88" s="34" t="s">
        <v>134</v>
      </c>
      <c r="C88" s="45" t="s">
        <v>1651</v>
      </c>
      <c r="D88" s="23" t="s">
        <v>5534</v>
      </c>
      <c r="E88" s="23" t="s">
        <v>4140</v>
      </c>
      <c r="F88" s="40">
        <v>0.25</v>
      </c>
      <c r="G88" s="25">
        <v>80444</v>
      </c>
      <c r="H88" s="25">
        <v>20111</v>
      </c>
      <c r="I88" s="25"/>
      <c r="J88" s="58" t="e">
        <f>HYPERLINK("#"&amp;"Insumos"&amp;"!A"&amp;MATCH($B88,#REF!,0),"Ins "&amp;$B88)</f>
        <v>#REF!</v>
      </c>
      <c r="M88" s="220"/>
    </row>
    <row r="89" spans="1:13" x14ac:dyDescent="0.2">
      <c r="A89" s="35" t="s">
        <v>5594</v>
      </c>
      <c r="B89" s="34" t="s">
        <v>5371</v>
      </c>
      <c r="C89" s="45" t="s">
        <v>568</v>
      </c>
      <c r="D89" s="23" t="s">
        <v>5751</v>
      </c>
      <c r="E89" s="23" t="s">
        <v>4138</v>
      </c>
      <c r="F89" s="40">
        <v>0.5</v>
      </c>
      <c r="G89" s="25">
        <v>16500</v>
      </c>
      <c r="H89" s="25">
        <v>8250</v>
      </c>
      <c r="I89" s="25"/>
      <c r="J89" s="58" t="e">
        <f>HYPERLINK("#"&amp;"Insumos"&amp;"!A"&amp;MATCH($B89,#REF!,0),"Ins "&amp;$B89)</f>
        <v>#REF!</v>
      </c>
      <c r="M89" s="220"/>
    </row>
    <row r="90" spans="1:13" x14ac:dyDescent="0.2">
      <c r="A90" s="35" t="s">
        <v>5594</v>
      </c>
      <c r="B90" s="34" t="s">
        <v>5007</v>
      </c>
      <c r="C90" s="45" t="s">
        <v>720</v>
      </c>
      <c r="D90" s="23" t="s">
        <v>5751</v>
      </c>
      <c r="E90" s="23" t="s">
        <v>4134</v>
      </c>
      <c r="F90" s="40">
        <v>0.63257775434897201</v>
      </c>
      <c r="G90" s="25">
        <v>1897</v>
      </c>
      <c r="H90" s="25">
        <v>1200</v>
      </c>
      <c r="I90" s="25"/>
      <c r="J90" s="58" t="e">
        <f>HYPERLINK("#"&amp;"Insumos"&amp;"!A"&amp;MATCH($B90,#REF!,0),"Ins "&amp;$B90)</f>
        <v>#REF!</v>
      </c>
      <c r="M90" s="220"/>
    </row>
    <row r="91" spans="1:13" x14ac:dyDescent="0.2">
      <c r="A91" s="35" t="s">
        <v>5594</v>
      </c>
      <c r="B91" s="34" t="s">
        <v>80</v>
      </c>
      <c r="C91" s="45" t="s">
        <v>1035</v>
      </c>
      <c r="D91" s="23" t="s">
        <v>5734</v>
      </c>
      <c r="E91" s="23" t="s">
        <v>4141</v>
      </c>
      <c r="F91" s="40">
        <v>1</v>
      </c>
      <c r="G91" s="25">
        <v>110673</v>
      </c>
      <c r="H91" s="25">
        <v>110673</v>
      </c>
      <c r="I91" s="25"/>
      <c r="J91" s="58" t="e">
        <f>HYPERLINK("#"&amp;"Insumos"&amp;"!A"&amp;MATCH($B91,#REF!,0),"Ins "&amp;$B91)</f>
        <v>#REF!</v>
      </c>
      <c r="M91" s="220"/>
    </row>
    <row r="92" spans="1:13" ht="25.5" x14ac:dyDescent="0.2">
      <c r="A92" s="35" t="s">
        <v>5594</v>
      </c>
      <c r="B92" s="34" t="s">
        <v>5181</v>
      </c>
      <c r="C92" s="45" t="s">
        <v>1210</v>
      </c>
      <c r="D92" s="23" t="s">
        <v>5751</v>
      </c>
      <c r="E92" s="23" t="s">
        <v>467</v>
      </c>
      <c r="F92" s="40">
        <v>1.5</v>
      </c>
      <c r="G92" s="25">
        <v>15666</v>
      </c>
      <c r="H92" s="25">
        <v>23499</v>
      </c>
      <c r="I92" s="25"/>
      <c r="J92" s="58" t="e">
        <f>HYPERLINK("#"&amp;"Insumos"&amp;"!A"&amp;MATCH($B92,#REF!,0),"Ins "&amp;$B92)</f>
        <v>#REF!</v>
      </c>
      <c r="M92" s="220"/>
    </row>
    <row r="93" spans="1:13" x14ac:dyDescent="0.2">
      <c r="A93" s="36" t="s">
        <v>5595</v>
      </c>
      <c r="B93" s="26" t="s">
        <v>6816</v>
      </c>
      <c r="C93" s="79" t="s">
        <v>5825</v>
      </c>
      <c r="D93" s="37" t="s">
        <v>5585</v>
      </c>
      <c r="E93" s="37" t="s">
        <v>466</v>
      </c>
      <c r="F93" s="41"/>
      <c r="G93" s="27"/>
      <c r="H93" s="27"/>
      <c r="I93" s="27">
        <v>625196</v>
      </c>
      <c r="M93" s="220">
        <f t="shared" si="1"/>
        <v>818757</v>
      </c>
    </row>
    <row r="94" spans="1:13" x14ac:dyDescent="0.2">
      <c r="A94" s="35" t="s">
        <v>5595</v>
      </c>
      <c r="B94" s="34" t="s">
        <v>1041</v>
      </c>
      <c r="C94" s="45" t="s">
        <v>8772</v>
      </c>
      <c r="D94" s="23" t="s">
        <v>5751</v>
      </c>
      <c r="E94" s="23" t="s">
        <v>466</v>
      </c>
      <c r="F94" s="40">
        <v>0.56000000000000005</v>
      </c>
      <c r="G94" s="25">
        <v>110940</v>
      </c>
      <c r="H94" s="25">
        <v>62126</v>
      </c>
      <c r="I94" s="25"/>
      <c r="J94" s="58" t="e">
        <f>HYPERLINK("#"&amp;"Insumos"&amp;"!A"&amp;MATCH($B94,#REF!,0),"Ins "&amp;$B94)</f>
        <v>#REF!</v>
      </c>
      <c r="M94" s="220"/>
    </row>
    <row r="95" spans="1:13" x14ac:dyDescent="0.2">
      <c r="A95" s="35" t="s">
        <v>5595</v>
      </c>
      <c r="B95" s="34" t="s">
        <v>1042</v>
      </c>
      <c r="C95" s="45" t="s">
        <v>8771</v>
      </c>
      <c r="D95" s="23" t="s">
        <v>5751</v>
      </c>
      <c r="E95" s="23" t="s">
        <v>466</v>
      </c>
      <c r="F95" s="40">
        <v>0.88</v>
      </c>
      <c r="G95" s="25">
        <v>142000</v>
      </c>
      <c r="H95" s="25">
        <v>124960</v>
      </c>
      <c r="I95" s="25"/>
      <c r="J95" s="58" t="e">
        <f>HYPERLINK("#"&amp;"Insumos"&amp;"!A"&amp;MATCH($B95,#REF!,0),"Ins "&amp;$B95)</f>
        <v>#REF!</v>
      </c>
      <c r="M95" s="220"/>
    </row>
    <row r="96" spans="1:13" x14ac:dyDescent="0.2">
      <c r="A96" s="35" t="s">
        <v>5595</v>
      </c>
      <c r="B96" s="34" t="s">
        <v>5374</v>
      </c>
      <c r="C96" s="45" t="s">
        <v>245</v>
      </c>
      <c r="D96" s="23" t="s">
        <v>5751</v>
      </c>
      <c r="E96" s="23" t="s">
        <v>467</v>
      </c>
      <c r="F96" s="40">
        <v>350</v>
      </c>
      <c r="G96" s="25">
        <v>690</v>
      </c>
      <c r="H96" s="25">
        <v>241500</v>
      </c>
      <c r="I96" s="25"/>
      <c r="J96" s="58" t="e">
        <f>HYPERLINK("#"&amp;"Insumos"&amp;"!A"&amp;MATCH($B96,#REF!,0),"Ins "&amp;$B96)</f>
        <v>#REF!</v>
      </c>
      <c r="M96" s="220"/>
    </row>
    <row r="97" spans="1:13" x14ac:dyDescent="0.2">
      <c r="A97" s="35" t="s">
        <v>5595</v>
      </c>
      <c r="B97" s="34" t="s">
        <v>1050</v>
      </c>
      <c r="C97" s="45" t="s">
        <v>1063</v>
      </c>
      <c r="D97" s="23" t="s">
        <v>5751</v>
      </c>
      <c r="E97" s="23" t="s">
        <v>4136</v>
      </c>
      <c r="F97" s="40">
        <v>204.75</v>
      </c>
      <c r="G97" s="25">
        <v>34</v>
      </c>
      <c r="H97" s="25">
        <v>6962</v>
      </c>
      <c r="I97" s="25"/>
      <c r="J97" s="58" t="e">
        <f>HYPERLINK("#"&amp;"Insumos"&amp;"!A"&amp;MATCH($B97,#REF!,0),"Ins "&amp;$B97)</f>
        <v>#REF!</v>
      </c>
      <c r="M97" s="220"/>
    </row>
    <row r="98" spans="1:13" x14ac:dyDescent="0.2">
      <c r="A98" s="35" t="s">
        <v>5595</v>
      </c>
      <c r="B98" s="34" t="s">
        <v>134</v>
      </c>
      <c r="C98" s="45" t="s">
        <v>1651</v>
      </c>
      <c r="D98" s="23" t="s">
        <v>5534</v>
      </c>
      <c r="E98" s="23" t="s">
        <v>4140</v>
      </c>
      <c r="F98" s="40">
        <v>0.29166666666666669</v>
      </c>
      <c r="G98" s="25">
        <v>80444</v>
      </c>
      <c r="H98" s="25">
        <v>23463</v>
      </c>
      <c r="I98" s="25"/>
      <c r="J98" s="58" t="e">
        <f>HYPERLINK("#"&amp;"Insumos"&amp;"!A"&amp;MATCH($B98,#REF!,0),"Ins "&amp;$B98)</f>
        <v>#REF!</v>
      </c>
      <c r="M98" s="220"/>
    </row>
    <row r="99" spans="1:13" x14ac:dyDescent="0.2">
      <c r="A99" s="35" t="s">
        <v>5595</v>
      </c>
      <c r="B99" s="34" t="s">
        <v>5371</v>
      </c>
      <c r="C99" s="45" t="s">
        <v>568</v>
      </c>
      <c r="D99" s="23" t="s">
        <v>5751</v>
      </c>
      <c r="E99" s="23" t="s">
        <v>4138</v>
      </c>
      <c r="F99" s="40">
        <v>0.5</v>
      </c>
      <c r="G99" s="25">
        <v>16500</v>
      </c>
      <c r="H99" s="25">
        <v>8250</v>
      </c>
      <c r="I99" s="25"/>
      <c r="J99" s="58" t="e">
        <f>HYPERLINK("#"&amp;"Insumos"&amp;"!A"&amp;MATCH($B99,#REF!,0),"Ins "&amp;$B99)</f>
        <v>#REF!</v>
      </c>
      <c r="M99" s="220"/>
    </row>
    <row r="100" spans="1:13" x14ac:dyDescent="0.2">
      <c r="A100" s="35" t="s">
        <v>5595</v>
      </c>
      <c r="B100" s="34" t="s">
        <v>5007</v>
      </c>
      <c r="C100" s="45" t="s">
        <v>720</v>
      </c>
      <c r="D100" s="23" t="s">
        <v>5751</v>
      </c>
      <c r="E100" s="23" t="s">
        <v>4134</v>
      </c>
      <c r="F100" s="40">
        <v>0.73800738007380073</v>
      </c>
      <c r="G100" s="25">
        <v>1897</v>
      </c>
      <c r="H100" s="25">
        <v>1400</v>
      </c>
      <c r="I100" s="25"/>
      <c r="J100" s="58" t="e">
        <f>HYPERLINK("#"&amp;"Insumos"&amp;"!A"&amp;MATCH($B100,#REF!,0),"Ins "&amp;$B100)</f>
        <v>#REF!</v>
      </c>
      <c r="M100" s="220"/>
    </row>
    <row r="101" spans="1:13" x14ac:dyDescent="0.2">
      <c r="A101" s="35" t="s">
        <v>5595</v>
      </c>
      <c r="B101" s="34" t="s">
        <v>80</v>
      </c>
      <c r="C101" s="45" t="s">
        <v>1035</v>
      </c>
      <c r="D101" s="23" t="s">
        <v>5734</v>
      </c>
      <c r="E101" s="23" t="s">
        <v>4141</v>
      </c>
      <c r="F101" s="40">
        <v>1.1666666666666667</v>
      </c>
      <c r="G101" s="25">
        <v>110673</v>
      </c>
      <c r="H101" s="25">
        <v>129119</v>
      </c>
      <c r="I101" s="25"/>
      <c r="J101" s="58" t="e">
        <f>HYPERLINK("#"&amp;"Insumos"&amp;"!A"&amp;MATCH($B101,#REF!,0),"Ins "&amp;$B101)</f>
        <v>#REF!</v>
      </c>
      <c r="M101" s="220"/>
    </row>
    <row r="102" spans="1:13" ht="25.5" x14ac:dyDescent="0.2">
      <c r="A102" s="35" t="s">
        <v>5595</v>
      </c>
      <c r="B102" s="34" t="s">
        <v>5181</v>
      </c>
      <c r="C102" s="45" t="s">
        <v>1210</v>
      </c>
      <c r="D102" s="23" t="s">
        <v>5751</v>
      </c>
      <c r="E102" s="23" t="s">
        <v>467</v>
      </c>
      <c r="F102" s="40">
        <v>1.75</v>
      </c>
      <c r="G102" s="25">
        <v>15666</v>
      </c>
      <c r="H102" s="25">
        <v>27416</v>
      </c>
      <c r="I102" s="25"/>
      <c r="J102" s="58" t="e">
        <f>HYPERLINK("#"&amp;"Insumos"&amp;"!A"&amp;MATCH($B102,#REF!,0),"Ins "&amp;$B102)</f>
        <v>#REF!</v>
      </c>
      <c r="M102" s="220"/>
    </row>
    <row r="103" spans="1:13" x14ac:dyDescent="0.2">
      <c r="A103" s="36" t="s">
        <v>5596</v>
      </c>
      <c r="B103" s="26" t="s">
        <v>6816</v>
      </c>
      <c r="C103" s="79" t="s">
        <v>5826</v>
      </c>
      <c r="D103" s="37" t="s">
        <v>5585</v>
      </c>
      <c r="E103" s="37" t="s">
        <v>466</v>
      </c>
      <c r="F103" s="41"/>
      <c r="G103" s="27"/>
      <c r="H103" s="27"/>
      <c r="I103" s="27">
        <v>693550</v>
      </c>
      <c r="M103" s="220">
        <f t="shared" si="1"/>
        <v>908273</v>
      </c>
    </row>
    <row r="104" spans="1:13" x14ac:dyDescent="0.2">
      <c r="A104" s="35" t="s">
        <v>5596</v>
      </c>
      <c r="B104" s="34" t="s">
        <v>1041</v>
      </c>
      <c r="C104" s="45" t="s">
        <v>8772</v>
      </c>
      <c r="D104" s="23" t="s">
        <v>5751</v>
      </c>
      <c r="E104" s="23" t="s">
        <v>466</v>
      </c>
      <c r="F104" s="40">
        <v>0.67</v>
      </c>
      <c r="G104" s="25">
        <v>110940</v>
      </c>
      <c r="H104" s="25">
        <v>74330</v>
      </c>
      <c r="I104" s="25"/>
      <c r="J104" s="58" t="e">
        <f>HYPERLINK("#"&amp;"Insumos"&amp;"!A"&amp;MATCH($B104,#REF!,0),"Ins "&amp;$B104)</f>
        <v>#REF!</v>
      </c>
      <c r="M104" s="220"/>
    </row>
    <row r="105" spans="1:13" x14ac:dyDescent="0.2">
      <c r="A105" s="35" t="s">
        <v>5596</v>
      </c>
      <c r="B105" s="34" t="s">
        <v>1042</v>
      </c>
      <c r="C105" s="45" t="s">
        <v>8771</v>
      </c>
      <c r="D105" s="23" t="s">
        <v>5751</v>
      </c>
      <c r="E105" s="23" t="s">
        <v>466</v>
      </c>
      <c r="F105" s="40">
        <v>0.67</v>
      </c>
      <c r="G105" s="25">
        <v>142000</v>
      </c>
      <c r="H105" s="25">
        <v>95140</v>
      </c>
      <c r="I105" s="25"/>
      <c r="J105" s="58" t="e">
        <f>HYPERLINK("#"&amp;"Insumos"&amp;"!A"&amp;MATCH($B105,#REF!,0),"Ins "&amp;$B105)</f>
        <v>#REF!</v>
      </c>
      <c r="M105" s="220"/>
    </row>
    <row r="106" spans="1:13" x14ac:dyDescent="0.2">
      <c r="A106" s="35" t="s">
        <v>5596</v>
      </c>
      <c r="B106" s="34" t="s">
        <v>5374</v>
      </c>
      <c r="C106" s="45" t="s">
        <v>245</v>
      </c>
      <c r="D106" s="23" t="s">
        <v>5751</v>
      </c>
      <c r="E106" s="23" t="s">
        <v>467</v>
      </c>
      <c r="F106" s="40">
        <v>420</v>
      </c>
      <c r="G106" s="25">
        <v>690</v>
      </c>
      <c r="H106" s="25">
        <v>289800</v>
      </c>
      <c r="I106" s="25"/>
      <c r="J106" s="58" t="e">
        <f>HYPERLINK("#"&amp;"Insumos"&amp;"!A"&amp;MATCH($B106,#REF!,0),"Ins "&amp;$B106)</f>
        <v>#REF!</v>
      </c>
      <c r="M106" s="220"/>
    </row>
    <row r="107" spans="1:13" x14ac:dyDescent="0.2">
      <c r="A107" s="35" t="s">
        <v>5596</v>
      </c>
      <c r="B107" s="34" t="s">
        <v>1050</v>
      </c>
      <c r="C107" s="45" t="s">
        <v>1063</v>
      </c>
      <c r="D107" s="23" t="s">
        <v>5751</v>
      </c>
      <c r="E107" s="23" t="s">
        <v>4136</v>
      </c>
      <c r="F107" s="40">
        <v>245.70000000000002</v>
      </c>
      <c r="G107" s="25">
        <v>34</v>
      </c>
      <c r="H107" s="25">
        <v>8354</v>
      </c>
      <c r="I107" s="25"/>
      <c r="J107" s="58" t="e">
        <f>HYPERLINK("#"&amp;"Insumos"&amp;"!A"&amp;MATCH($B107,#REF!,0),"Ins "&amp;$B107)</f>
        <v>#REF!</v>
      </c>
      <c r="M107" s="220"/>
    </row>
    <row r="108" spans="1:13" x14ac:dyDescent="0.2">
      <c r="A108" s="35" t="s">
        <v>5596</v>
      </c>
      <c r="B108" s="34" t="s">
        <v>134</v>
      </c>
      <c r="C108" s="45" t="s">
        <v>1651</v>
      </c>
      <c r="D108" s="23" t="s">
        <v>5534</v>
      </c>
      <c r="E108" s="23" t="s">
        <v>4140</v>
      </c>
      <c r="F108" s="40">
        <v>0.35000000000000003</v>
      </c>
      <c r="G108" s="25">
        <v>80444</v>
      </c>
      <c r="H108" s="25">
        <v>28155</v>
      </c>
      <c r="I108" s="25"/>
      <c r="J108" s="58" t="e">
        <f>HYPERLINK("#"&amp;"Insumos"&amp;"!A"&amp;MATCH($B108,#REF!,0),"Ins "&amp;$B108)</f>
        <v>#REF!</v>
      </c>
      <c r="M108" s="220"/>
    </row>
    <row r="109" spans="1:13" x14ac:dyDescent="0.2">
      <c r="A109" s="35" t="s">
        <v>5596</v>
      </c>
      <c r="B109" s="34" t="s">
        <v>5371</v>
      </c>
      <c r="C109" s="45" t="s">
        <v>568</v>
      </c>
      <c r="D109" s="23" t="s">
        <v>5751</v>
      </c>
      <c r="E109" s="23" t="s">
        <v>4138</v>
      </c>
      <c r="F109" s="40">
        <v>0.5</v>
      </c>
      <c r="G109" s="25">
        <v>16500</v>
      </c>
      <c r="H109" s="25">
        <v>8250</v>
      </c>
      <c r="I109" s="25"/>
      <c r="J109" s="58" t="e">
        <f>HYPERLINK("#"&amp;"Insumos"&amp;"!A"&amp;MATCH($B109,#REF!,0),"Ins "&amp;$B109)</f>
        <v>#REF!</v>
      </c>
      <c r="M109" s="220"/>
    </row>
    <row r="110" spans="1:13" x14ac:dyDescent="0.2">
      <c r="A110" s="35" t="s">
        <v>5596</v>
      </c>
      <c r="B110" s="34" t="s">
        <v>5007</v>
      </c>
      <c r="C110" s="45" t="s">
        <v>720</v>
      </c>
      <c r="D110" s="23" t="s">
        <v>5751</v>
      </c>
      <c r="E110" s="23" t="s">
        <v>4134</v>
      </c>
      <c r="F110" s="40">
        <v>0.88560885608856088</v>
      </c>
      <c r="G110" s="25">
        <v>1897</v>
      </c>
      <c r="H110" s="25">
        <v>1680</v>
      </c>
      <c r="I110" s="25"/>
      <c r="J110" s="58" t="e">
        <f>HYPERLINK("#"&amp;"Insumos"&amp;"!A"&amp;MATCH($B110,#REF!,0),"Ins "&amp;$B110)</f>
        <v>#REF!</v>
      </c>
      <c r="M110" s="220"/>
    </row>
    <row r="111" spans="1:13" x14ac:dyDescent="0.2">
      <c r="A111" s="35" t="s">
        <v>5596</v>
      </c>
      <c r="B111" s="34" t="s">
        <v>80</v>
      </c>
      <c r="C111" s="45" t="s">
        <v>1035</v>
      </c>
      <c r="D111" s="23" t="s">
        <v>5734</v>
      </c>
      <c r="E111" s="23" t="s">
        <v>4141</v>
      </c>
      <c r="F111" s="40">
        <v>1.4000000000000001</v>
      </c>
      <c r="G111" s="25">
        <v>110673</v>
      </c>
      <c r="H111" s="25">
        <v>154942</v>
      </c>
      <c r="I111" s="25"/>
      <c r="J111" s="58" t="e">
        <f>HYPERLINK("#"&amp;"Insumos"&amp;"!A"&amp;MATCH($B111,#REF!,0),"Ins "&amp;$B111)</f>
        <v>#REF!</v>
      </c>
      <c r="M111" s="220"/>
    </row>
    <row r="112" spans="1:13" ht="25.5" x14ac:dyDescent="0.2">
      <c r="A112" s="35" t="s">
        <v>5596</v>
      </c>
      <c r="B112" s="34" t="s">
        <v>5181</v>
      </c>
      <c r="C112" s="45" t="s">
        <v>1210</v>
      </c>
      <c r="D112" s="23" t="s">
        <v>5751</v>
      </c>
      <c r="E112" s="23" t="s">
        <v>467</v>
      </c>
      <c r="F112" s="40">
        <v>2.1</v>
      </c>
      <c r="G112" s="25">
        <v>15666</v>
      </c>
      <c r="H112" s="25">
        <v>32899</v>
      </c>
      <c r="I112" s="25"/>
      <c r="J112" s="58" t="e">
        <f>HYPERLINK("#"&amp;"Insumos"&amp;"!A"&amp;MATCH($B112,#REF!,0),"Ins "&amp;$B112)</f>
        <v>#REF!</v>
      </c>
      <c r="M112" s="220"/>
    </row>
    <row r="113" spans="1:13" x14ac:dyDescent="0.2">
      <c r="A113" s="36" t="s">
        <v>5597</v>
      </c>
      <c r="B113" s="26" t="s">
        <v>6816</v>
      </c>
      <c r="C113" s="79" t="s">
        <v>5827</v>
      </c>
      <c r="D113" s="37" t="s">
        <v>5585</v>
      </c>
      <c r="E113" s="37" t="s">
        <v>466</v>
      </c>
      <c r="F113" s="41"/>
      <c r="G113" s="27"/>
      <c r="H113" s="27"/>
      <c r="I113" s="27">
        <v>718193</v>
      </c>
      <c r="M113" s="220">
        <f t="shared" si="1"/>
        <v>940546</v>
      </c>
    </row>
    <row r="114" spans="1:13" x14ac:dyDescent="0.2">
      <c r="A114" s="35" t="s">
        <v>5597</v>
      </c>
      <c r="B114" s="34" t="s">
        <v>1041</v>
      </c>
      <c r="C114" s="45" t="s">
        <v>8772</v>
      </c>
      <c r="D114" s="23" t="s">
        <v>5751</v>
      </c>
      <c r="E114" s="23" t="s">
        <v>466</v>
      </c>
      <c r="F114" s="40">
        <v>0.56000000000000005</v>
      </c>
      <c r="G114" s="25">
        <v>110940</v>
      </c>
      <c r="H114" s="25">
        <v>62126</v>
      </c>
      <c r="I114" s="25"/>
      <c r="J114" s="58" t="e">
        <f>HYPERLINK("#"&amp;"Insumos"&amp;"!A"&amp;MATCH($B114,#REF!,0),"Ins "&amp;$B114)</f>
        <v>#REF!</v>
      </c>
      <c r="M114" s="220"/>
    </row>
    <row r="115" spans="1:13" x14ac:dyDescent="0.2">
      <c r="A115" s="35" t="s">
        <v>5597</v>
      </c>
      <c r="B115" s="34" t="s">
        <v>1042</v>
      </c>
      <c r="C115" s="45" t="s">
        <v>8771</v>
      </c>
      <c r="D115" s="23" t="s">
        <v>5751</v>
      </c>
      <c r="E115" s="23" t="s">
        <v>466</v>
      </c>
      <c r="F115" s="40">
        <v>0.67</v>
      </c>
      <c r="G115" s="25">
        <v>142000</v>
      </c>
      <c r="H115" s="25">
        <v>95140</v>
      </c>
      <c r="I115" s="25"/>
      <c r="J115" s="58" t="e">
        <f>HYPERLINK("#"&amp;"Insumos"&amp;"!A"&amp;MATCH($B115,#REF!,0),"Ins "&amp;$B115)</f>
        <v>#REF!</v>
      </c>
      <c r="M115" s="220"/>
    </row>
    <row r="116" spans="1:13" x14ac:dyDescent="0.2">
      <c r="A116" s="35" t="s">
        <v>5597</v>
      </c>
      <c r="B116" s="34" t="s">
        <v>5374</v>
      </c>
      <c r="C116" s="45" t="s">
        <v>245</v>
      </c>
      <c r="D116" s="23" t="s">
        <v>5751</v>
      </c>
      <c r="E116" s="23" t="s">
        <v>467</v>
      </c>
      <c r="F116" s="40">
        <v>450</v>
      </c>
      <c r="G116" s="25">
        <v>690</v>
      </c>
      <c r="H116" s="25">
        <v>310500</v>
      </c>
      <c r="I116" s="25"/>
      <c r="J116" s="58" t="e">
        <f>HYPERLINK("#"&amp;"Insumos"&amp;"!A"&amp;MATCH($B116,#REF!,0),"Ins "&amp;$B116)</f>
        <v>#REF!</v>
      </c>
      <c r="M116" s="220"/>
    </row>
    <row r="117" spans="1:13" x14ac:dyDescent="0.2">
      <c r="A117" s="35" t="s">
        <v>5597</v>
      </c>
      <c r="B117" s="34" t="s">
        <v>1050</v>
      </c>
      <c r="C117" s="45" t="s">
        <v>1063</v>
      </c>
      <c r="D117" s="23" t="s">
        <v>5751</v>
      </c>
      <c r="E117" s="23" t="s">
        <v>4136</v>
      </c>
      <c r="F117" s="40">
        <v>263.25</v>
      </c>
      <c r="G117" s="25">
        <v>34</v>
      </c>
      <c r="H117" s="25">
        <v>8951</v>
      </c>
      <c r="I117" s="25"/>
      <c r="J117" s="58" t="e">
        <f>HYPERLINK("#"&amp;"Insumos"&amp;"!A"&amp;MATCH($B117,#REF!,0),"Ins "&amp;$B117)</f>
        <v>#REF!</v>
      </c>
      <c r="M117" s="220"/>
    </row>
    <row r="118" spans="1:13" x14ac:dyDescent="0.2">
      <c r="A118" s="35" t="s">
        <v>5597</v>
      </c>
      <c r="B118" s="34" t="s">
        <v>134</v>
      </c>
      <c r="C118" s="45" t="s">
        <v>1651</v>
      </c>
      <c r="D118" s="23" t="s">
        <v>5534</v>
      </c>
      <c r="E118" s="23" t="s">
        <v>4140</v>
      </c>
      <c r="F118" s="40">
        <v>0.375</v>
      </c>
      <c r="G118" s="25">
        <v>80444</v>
      </c>
      <c r="H118" s="25">
        <v>30167</v>
      </c>
      <c r="I118" s="25"/>
      <c r="J118" s="58" t="e">
        <f>HYPERLINK("#"&amp;"Insumos"&amp;"!A"&amp;MATCH($B118,#REF!,0),"Ins "&amp;$B118)</f>
        <v>#REF!</v>
      </c>
      <c r="M118" s="220"/>
    </row>
    <row r="119" spans="1:13" x14ac:dyDescent="0.2">
      <c r="A119" s="35" t="s">
        <v>5597</v>
      </c>
      <c r="B119" s="34" t="s">
        <v>5371</v>
      </c>
      <c r="C119" s="45" t="s">
        <v>568</v>
      </c>
      <c r="D119" s="23" t="s">
        <v>5751</v>
      </c>
      <c r="E119" s="23" t="s">
        <v>4138</v>
      </c>
      <c r="F119" s="40">
        <v>0.5</v>
      </c>
      <c r="G119" s="25">
        <v>16500</v>
      </c>
      <c r="H119" s="25">
        <v>8250</v>
      </c>
      <c r="I119" s="25"/>
      <c r="J119" s="58" t="e">
        <f>HYPERLINK("#"&amp;"Insumos"&amp;"!A"&amp;MATCH($B119,#REF!,0),"Ins "&amp;$B119)</f>
        <v>#REF!</v>
      </c>
      <c r="M119" s="220"/>
    </row>
    <row r="120" spans="1:13" x14ac:dyDescent="0.2">
      <c r="A120" s="35" t="s">
        <v>5597</v>
      </c>
      <c r="B120" s="34" t="s">
        <v>5007</v>
      </c>
      <c r="C120" s="45" t="s">
        <v>720</v>
      </c>
      <c r="D120" s="23" t="s">
        <v>5751</v>
      </c>
      <c r="E120" s="23" t="s">
        <v>4134</v>
      </c>
      <c r="F120" s="40">
        <v>0.94886663152345807</v>
      </c>
      <c r="G120" s="25">
        <v>1897</v>
      </c>
      <c r="H120" s="25">
        <v>1800</v>
      </c>
      <c r="I120" s="25"/>
      <c r="J120" s="58" t="e">
        <f>HYPERLINK("#"&amp;"Insumos"&amp;"!A"&amp;MATCH($B120,#REF!,0),"Ins "&amp;$B120)</f>
        <v>#REF!</v>
      </c>
      <c r="M120" s="220"/>
    </row>
    <row r="121" spans="1:13" x14ac:dyDescent="0.2">
      <c r="A121" s="35" t="s">
        <v>5597</v>
      </c>
      <c r="B121" s="34" t="s">
        <v>80</v>
      </c>
      <c r="C121" s="45" t="s">
        <v>1035</v>
      </c>
      <c r="D121" s="23" t="s">
        <v>5734</v>
      </c>
      <c r="E121" s="23" t="s">
        <v>4141</v>
      </c>
      <c r="F121" s="40">
        <v>1.5</v>
      </c>
      <c r="G121" s="25">
        <v>110673</v>
      </c>
      <c r="H121" s="25">
        <v>166010</v>
      </c>
      <c r="I121" s="25"/>
      <c r="J121" s="58" t="e">
        <f>HYPERLINK("#"&amp;"Insumos"&amp;"!A"&amp;MATCH($B121,#REF!,0),"Ins "&amp;$B121)</f>
        <v>#REF!</v>
      </c>
      <c r="M121" s="220"/>
    </row>
    <row r="122" spans="1:13" ht="25.5" x14ac:dyDescent="0.2">
      <c r="A122" s="35" t="s">
        <v>5597</v>
      </c>
      <c r="B122" s="34" t="s">
        <v>5181</v>
      </c>
      <c r="C122" s="45" t="s">
        <v>1210</v>
      </c>
      <c r="D122" s="23" t="s">
        <v>5751</v>
      </c>
      <c r="E122" s="23" t="s">
        <v>467</v>
      </c>
      <c r="F122" s="40">
        <v>2.25</v>
      </c>
      <c r="G122" s="25">
        <v>15666</v>
      </c>
      <c r="H122" s="25">
        <v>35249</v>
      </c>
      <c r="I122" s="25"/>
      <c r="J122" s="58" t="e">
        <f>HYPERLINK("#"&amp;"Insumos"&amp;"!A"&amp;MATCH($B122,#REF!,0),"Ins "&amp;$B122)</f>
        <v>#REF!</v>
      </c>
      <c r="M122" s="220"/>
    </row>
    <row r="123" spans="1:13" x14ac:dyDescent="0.2">
      <c r="A123" s="36" t="s">
        <v>5598</v>
      </c>
      <c r="B123" s="26" t="s">
        <v>6816</v>
      </c>
      <c r="C123" s="79" t="s">
        <v>8764</v>
      </c>
      <c r="D123" s="37" t="s">
        <v>5585</v>
      </c>
      <c r="E123" s="37" t="s">
        <v>466</v>
      </c>
      <c r="F123" s="41"/>
      <c r="G123" s="27"/>
      <c r="H123" s="27"/>
      <c r="I123" s="27">
        <v>602548</v>
      </c>
      <c r="M123" s="220">
        <f t="shared" si="1"/>
        <v>789097</v>
      </c>
    </row>
    <row r="124" spans="1:13" x14ac:dyDescent="0.2">
      <c r="A124" s="35" t="s">
        <v>5598</v>
      </c>
      <c r="B124" s="34" t="s">
        <v>1041</v>
      </c>
      <c r="C124" s="45" t="s">
        <v>8772</v>
      </c>
      <c r="D124" s="23" t="s">
        <v>5751</v>
      </c>
      <c r="E124" s="23" t="s">
        <v>466</v>
      </c>
      <c r="F124" s="40">
        <v>0.47</v>
      </c>
      <c r="G124" s="25">
        <v>110940</v>
      </c>
      <c r="H124" s="25">
        <v>52142</v>
      </c>
      <c r="I124" s="25"/>
      <c r="J124" s="58" t="e">
        <f>HYPERLINK("#"&amp;"Insumos"&amp;"!A"&amp;MATCH($B124,#REF!,0),"Ins "&amp;$B124)</f>
        <v>#REF!</v>
      </c>
      <c r="M124" s="220"/>
    </row>
    <row r="125" spans="1:13" x14ac:dyDescent="0.2">
      <c r="A125" s="35" t="s">
        <v>5598</v>
      </c>
      <c r="B125" s="34" t="s">
        <v>1042</v>
      </c>
      <c r="C125" s="45" t="s">
        <v>8771</v>
      </c>
      <c r="D125" s="23" t="s">
        <v>5751</v>
      </c>
      <c r="E125" s="23" t="s">
        <v>466</v>
      </c>
      <c r="F125" s="40">
        <v>0.66</v>
      </c>
      <c r="G125" s="25">
        <v>142000</v>
      </c>
      <c r="H125" s="25">
        <v>93720</v>
      </c>
      <c r="I125" s="25"/>
      <c r="J125" s="58" t="e">
        <f>HYPERLINK("#"&amp;"Insumos"&amp;"!A"&amp;MATCH($B125,#REF!,0),"Ins "&amp;$B125)</f>
        <v>#REF!</v>
      </c>
      <c r="M125" s="220"/>
    </row>
    <row r="126" spans="1:13" x14ac:dyDescent="0.2">
      <c r="A126" s="35" t="s">
        <v>5598</v>
      </c>
      <c r="B126" s="34" t="s">
        <v>5374</v>
      </c>
      <c r="C126" s="45" t="s">
        <v>245</v>
      </c>
      <c r="D126" s="23" t="s">
        <v>5751</v>
      </c>
      <c r="E126" s="23" t="s">
        <v>467</v>
      </c>
      <c r="F126" s="40">
        <v>390</v>
      </c>
      <c r="G126" s="25">
        <v>690</v>
      </c>
      <c r="H126" s="25">
        <v>269100</v>
      </c>
      <c r="I126" s="25"/>
      <c r="J126" s="58" t="e">
        <f>HYPERLINK("#"&amp;"Insumos"&amp;"!A"&amp;MATCH($B126,#REF!,0),"Ins "&amp;$B126)</f>
        <v>#REF!</v>
      </c>
      <c r="M126" s="220"/>
    </row>
    <row r="127" spans="1:13" x14ac:dyDescent="0.2">
      <c r="A127" s="35" t="s">
        <v>5598</v>
      </c>
      <c r="B127" s="34" t="s">
        <v>1050</v>
      </c>
      <c r="C127" s="45" t="s">
        <v>1063</v>
      </c>
      <c r="D127" s="23" t="s">
        <v>5751</v>
      </c>
      <c r="E127" s="23" t="s">
        <v>4136</v>
      </c>
      <c r="F127" s="40">
        <v>228.15</v>
      </c>
      <c r="G127" s="25">
        <v>34</v>
      </c>
      <c r="H127" s="25">
        <v>7757</v>
      </c>
      <c r="I127" s="25"/>
      <c r="J127" s="58" t="e">
        <f>HYPERLINK("#"&amp;"Insumos"&amp;"!A"&amp;MATCH($B127,#REF!,0),"Ins "&amp;$B127)</f>
        <v>#REF!</v>
      </c>
      <c r="M127" s="220"/>
    </row>
    <row r="128" spans="1:13" x14ac:dyDescent="0.2">
      <c r="A128" s="35" t="s">
        <v>5598</v>
      </c>
      <c r="B128" s="34" t="s">
        <v>134</v>
      </c>
      <c r="C128" s="45" t="s">
        <v>1651</v>
      </c>
      <c r="D128" s="23" t="s">
        <v>5534</v>
      </c>
      <c r="E128" s="23" t="s">
        <v>4140</v>
      </c>
      <c r="F128" s="40">
        <v>0.32500000000000001</v>
      </c>
      <c r="G128" s="25">
        <v>80444</v>
      </c>
      <c r="H128" s="25">
        <v>26144</v>
      </c>
      <c r="I128" s="25"/>
      <c r="J128" s="58" t="e">
        <f>HYPERLINK("#"&amp;"Insumos"&amp;"!A"&amp;MATCH($B128,#REF!,0),"Ins "&amp;$B128)</f>
        <v>#REF!</v>
      </c>
      <c r="M128" s="220"/>
    </row>
    <row r="129" spans="1:13" x14ac:dyDescent="0.2">
      <c r="A129" s="35" t="s">
        <v>5598</v>
      </c>
      <c r="B129" s="34" t="s">
        <v>5371</v>
      </c>
      <c r="C129" s="45" t="s">
        <v>568</v>
      </c>
      <c r="D129" s="23" t="s">
        <v>5751</v>
      </c>
      <c r="E129" s="23" t="s">
        <v>4138</v>
      </c>
      <c r="F129" s="40">
        <v>0.5</v>
      </c>
      <c r="G129" s="25">
        <v>16500</v>
      </c>
      <c r="H129" s="25">
        <v>8250</v>
      </c>
      <c r="I129" s="25"/>
      <c r="J129" s="58" t="e">
        <f>HYPERLINK("#"&amp;"Insumos"&amp;"!A"&amp;MATCH($B129,#REF!,0),"Ins "&amp;$B129)</f>
        <v>#REF!</v>
      </c>
      <c r="M129" s="220"/>
    </row>
    <row r="130" spans="1:13" x14ac:dyDescent="0.2">
      <c r="A130" s="35" t="s">
        <v>5598</v>
      </c>
      <c r="B130" s="34" t="s">
        <v>5007</v>
      </c>
      <c r="C130" s="45" t="s">
        <v>720</v>
      </c>
      <c r="D130" s="23" t="s">
        <v>5751</v>
      </c>
      <c r="E130" s="23" t="s">
        <v>4134</v>
      </c>
      <c r="F130" s="40">
        <v>0.82235108065366369</v>
      </c>
      <c r="G130" s="25">
        <v>1897</v>
      </c>
      <c r="H130" s="25">
        <v>1560</v>
      </c>
      <c r="I130" s="25"/>
      <c r="J130" s="58" t="e">
        <f>HYPERLINK("#"&amp;"Insumos"&amp;"!A"&amp;MATCH($B130,#REF!,0),"Ins "&amp;$B130)</f>
        <v>#REF!</v>
      </c>
      <c r="M130" s="220"/>
    </row>
    <row r="131" spans="1:13" x14ac:dyDescent="0.2">
      <c r="A131" s="35" t="s">
        <v>5598</v>
      </c>
      <c r="B131" s="34" t="s">
        <v>80</v>
      </c>
      <c r="C131" s="45" t="s">
        <v>1035</v>
      </c>
      <c r="D131" s="23" t="s">
        <v>5734</v>
      </c>
      <c r="E131" s="23" t="s">
        <v>4141</v>
      </c>
      <c r="F131" s="40">
        <v>1.3</v>
      </c>
      <c r="G131" s="25">
        <v>110673</v>
      </c>
      <c r="H131" s="25">
        <v>143875</v>
      </c>
      <c r="I131" s="25"/>
      <c r="J131" s="58" t="e">
        <f>HYPERLINK("#"&amp;"Insumos"&amp;"!A"&amp;MATCH($B131,#REF!,0),"Ins "&amp;$B131)</f>
        <v>#REF!</v>
      </c>
      <c r="M131" s="220"/>
    </row>
    <row r="132" spans="1:13" ht="25.5" x14ac:dyDescent="0.2">
      <c r="A132" s="35" t="s">
        <v>5598</v>
      </c>
      <c r="B132" s="34" t="s">
        <v>5181</v>
      </c>
      <c r="C132" s="45" t="s">
        <v>1210</v>
      </c>
      <c r="D132" s="23" t="s">
        <v>5751</v>
      </c>
      <c r="E132" s="23" t="s">
        <v>467</v>
      </c>
      <c r="F132" s="40">
        <v>0</v>
      </c>
      <c r="G132" s="25">
        <v>15666</v>
      </c>
      <c r="H132" s="25">
        <v>0</v>
      </c>
      <c r="I132" s="25"/>
      <c r="J132" s="58" t="e">
        <f>HYPERLINK("#"&amp;"Insumos"&amp;"!A"&amp;MATCH($B132,#REF!,0),"Ins "&amp;$B132)</f>
        <v>#REF!</v>
      </c>
      <c r="M132" s="220"/>
    </row>
    <row r="133" spans="1:13" x14ac:dyDescent="0.2">
      <c r="A133" s="36" t="s">
        <v>5599</v>
      </c>
      <c r="B133" s="26" t="s">
        <v>6816</v>
      </c>
      <c r="C133" s="79" t="s">
        <v>5828</v>
      </c>
      <c r="D133" s="37" t="s">
        <v>5585</v>
      </c>
      <c r="E133" s="37" t="s">
        <v>466</v>
      </c>
      <c r="F133" s="41"/>
      <c r="G133" s="27"/>
      <c r="H133" s="27"/>
      <c r="I133" s="27">
        <v>637043</v>
      </c>
      <c r="M133" s="220">
        <f t="shared" ref="M133:M194" si="2">ROUND(I133*(1+$L$2),0)</f>
        <v>834272</v>
      </c>
    </row>
    <row r="134" spans="1:13" x14ac:dyDescent="0.2">
      <c r="A134" s="35" t="s">
        <v>5599</v>
      </c>
      <c r="B134" s="34" t="s">
        <v>1041</v>
      </c>
      <c r="C134" s="45" t="s">
        <v>8772</v>
      </c>
      <c r="D134" s="23" t="s">
        <v>5751</v>
      </c>
      <c r="E134" s="23" t="s">
        <v>466</v>
      </c>
      <c r="F134" s="40">
        <v>0.47</v>
      </c>
      <c r="G134" s="25">
        <v>110940</v>
      </c>
      <c r="H134" s="25">
        <v>52142</v>
      </c>
      <c r="I134" s="25"/>
      <c r="J134" s="58" t="e">
        <f>HYPERLINK("#"&amp;"Insumos"&amp;"!A"&amp;MATCH($B134,#REF!,0),"Ins "&amp;$B134)</f>
        <v>#REF!</v>
      </c>
      <c r="M134" s="220"/>
    </row>
    <row r="135" spans="1:13" x14ac:dyDescent="0.2">
      <c r="A135" s="35" t="s">
        <v>5599</v>
      </c>
      <c r="B135" s="34" t="s">
        <v>1042</v>
      </c>
      <c r="C135" s="45" t="s">
        <v>8771</v>
      </c>
      <c r="D135" s="23" t="s">
        <v>5751</v>
      </c>
      <c r="E135" s="23" t="s">
        <v>466</v>
      </c>
      <c r="F135" s="40">
        <v>0.66</v>
      </c>
      <c r="G135" s="25">
        <v>142000</v>
      </c>
      <c r="H135" s="25">
        <v>93720</v>
      </c>
      <c r="I135" s="25"/>
      <c r="J135" s="58" t="e">
        <f>HYPERLINK("#"&amp;"Insumos"&amp;"!A"&amp;MATCH($B135,#REF!,0),"Ins "&amp;$B135)</f>
        <v>#REF!</v>
      </c>
      <c r="M135" s="220"/>
    </row>
    <row r="136" spans="1:13" x14ac:dyDescent="0.2">
      <c r="A136" s="35" t="s">
        <v>5599</v>
      </c>
      <c r="B136" s="34" t="s">
        <v>5374</v>
      </c>
      <c r="C136" s="45" t="s">
        <v>245</v>
      </c>
      <c r="D136" s="23" t="s">
        <v>5751</v>
      </c>
      <c r="E136" s="23" t="s">
        <v>467</v>
      </c>
      <c r="F136" s="40">
        <v>420</v>
      </c>
      <c r="G136" s="25">
        <v>690</v>
      </c>
      <c r="H136" s="25">
        <v>289800</v>
      </c>
      <c r="I136" s="25"/>
      <c r="J136" s="58" t="e">
        <f>HYPERLINK("#"&amp;"Insumos"&amp;"!A"&amp;MATCH($B136,#REF!,0),"Ins "&amp;$B136)</f>
        <v>#REF!</v>
      </c>
      <c r="M136" s="220"/>
    </row>
    <row r="137" spans="1:13" x14ac:dyDescent="0.2">
      <c r="A137" s="35" t="s">
        <v>5599</v>
      </c>
      <c r="B137" s="34" t="s">
        <v>1050</v>
      </c>
      <c r="C137" s="45" t="s">
        <v>1063</v>
      </c>
      <c r="D137" s="23" t="s">
        <v>5751</v>
      </c>
      <c r="E137" s="23" t="s">
        <v>4136</v>
      </c>
      <c r="F137" s="40">
        <v>245.70000000000002</v>
      </c>
      <c r="G137" s="25">
        <v>34</v>
      </c>
      <c r="H137" s="25">
        <v>8354</v>
      </c>
      <c r="I137" s="25"/>
      <c r="J137" s="58" t="e">
        <f>HYPERLINK("#"&amp;"Insumos"&amp;"!A"&amp;MATCH($B137,#REF!,0),"Ins "&amp;$B137)</f>
        <v>#REF!</v>
      </c>
      <c r="M137" s="220"/>
    </row>
    <row r="138" spans="1:13" x14ac:dyDescent="0.2">
      <c r="A138" s="35" t="s">
        <v>5599</v>
      </c>
      <c r="B138" s="34" t="s">
        <v>134</v>
      </c>
      <c r="C138" s="45" t="s">
        <v>1651</v>
      </c>
      <c r="D138" s="23" t="s">
        <v>5534</v>
      </c>
      <c r="E138" s="23" t="s">
        <v>4140</v>
      </c>
      <c r="F138" s="40">
        <v>0.35000000000000003</v>
      </c>
      <c r="G138" s="25">
        <v>80444</v>
      </c>
      <c r="H138" s="25">
        <v>28155</v>
      </c>
      <c r="I138" s="25"/>
      <c r="J138" s="58" t="e">
        <f>HYPERLINK("#"&amp;"Insumos"&amp;"!A"&amp;MATCH($B138,#REF!,0),"Ins "&amp;$B138)</f>
        <v>#REF!</v>
      </c>
      <c r="M138" s="220"/>
    </row>
    <row r="139" spans="1:13" x14ac:dyDescent="0.2">
      <c r="A139" s="35" t="s">
        <v>5599</v>
      </c>
      <c r="B139" s="34" t="s">
        <v>5371</v>
      </c>
      <c r="C139" s="45" t="s">
        <v>568</v>
      </c>
      <c r="D139" s="23" t="s">
        <v>5751</v>
      </c>
      <c r="E139" s="23" t="s">
        <v>4138</v>
      </c>
      <c r="F139" s="40">
        <v>0.5</v>
      </c>
      <c r="G139" s="25">
        <v>16500</v>
      </c>
      <c r="H139" s="25">
        <v>8250</v>
      </c>
      <c r="I139" s="25"/>
      <c r="J139" s="58" t="e">
        <f>HYPERLINK("#"&amp;"Insumos"&amp;"!A"&amp;MATCH($B139,#REF!,0),"Ins "&amp;$B139)</f>
        <v>#REF!</v>
      </c>
      <c r="M139" s="220"/>
    </row>
    <row r="140" spans="1:13" x14ac:dyDescent="0.2">
      <c r="A140" s="35" t="s">
        <v>5599</v>
      </c>
      <c r="B140" s="34" t="s">
        <v>5007</v>
      </c>
      <c r="C140" s="45" t="s">
        <v>720</v>
      </c>
      <c r="D140" s="23" t="s">
        <v>5751</v>
      </c>
      <c r="E140" s="23" t="s">
        <v>4134</v>
      </c>
      <c r="F140" s="40">
        <v>0.88560885608856088</v>
      </c>
      <c r="G140" s="25">
        <v>1897</v>
      </c>
      <c r="H140" s="25">
        <v>1680</v>
      </c>
      <c r="I140" s="25"/>
      <c r="J140" s="58" t="e">
        <f>HYPERLINK("#"&amp;"Insumos"&amp;"!A"&amp;MATCH($B140,#REF!,0),"Ins "&amp;$B140)</f>
        <v>#REF!</v>
      </c>
      <c r="M140" s="220"/>
    </row>
    <row r="141" spans="1:13" x14ac:dyDescent="0.2">
      <c r="A141" s="35" t="s">
        <v>5599</v>
      </c>
      <c r="B141" s="34" t="s">
        <v>80</v>
      </c>
      <c r="C141" s="45" t="s">
        <v>1035</v>
      </c>
      <c r="D141" s="23" t="s">
        <v>5734</v>
      </c>
      <c r="E141" s="23" t="s">
        <v>4141</v>
      </c>
      <c r="F141" s="40">
        <v>1.4000000000000001</v>
      </c>
      <c r="G141" s="25">
        <v>110673</v>
      </c>
      <c r="H141" s="25">
        <v>154942</v>
      </c>
      <c r="I141" s="25"/>
      <c r="J141" s="58" t="e">
        <f>HYPERLINK("#"&amp;"Insumos"&amp;"!A"&amp;MATCH($B141,#REF!,0),"Ins "&amp;$B141)</f>
        <v>#REF!</v>
      </c>
      <c r="M141" s="220"/>
    </row>
    <row r="142" spans="1:13" ht="25.5" x14ac:dyDescent="0.2">
      <c r="A142" s="35" t="s">
        <v>5599</v>
      </c>
      <c r="B142" s="34" t="s">
        <v>5181</v>
      </c>
      <c r="C142" s="45" t="s">
        <v>1210</v>
      </c>
      <c r="D142" s="23" t="s">
        <v>5751</v>
      </c>
      <c r="E142" s="23" t="s">
        <v>467</v>
      </c>
      <c r="F142" s="40">
        <v>0</v>
      </c>
      <c r="G142" s="25">
        <v>15666</v>
      </c>
      <c r="H142" s="25">
        <v>0</v>
      </c>
      <c r="I142" s="25"/>
      <c r="J142" s="58" t="e">
        <f>HYPERLINK("#"&amp;"Insumos"&amp;"!A"&amp;MATCH($B142,#REF!,0),"Ins "&amp;$B142)</f>
        <v>#REF!</v>
      </c>
      <c r="M142" s="220"/>
    </row>
    <row r="143" spans="1:13" x14ac:dyDescent="0.2">
      <c r="A143" s="36" t="s">
        <v>5600</v>
      </c>
      <c r="B143" s="26" t="s">
        <v>6816</v>
      </c>
      <c r="C143" s="79" t="s">
        <v>8765</v>
      </c>
      <c r="D143" s="37" t="s">
        <v>5585</v>
      </c>
      <c r="E143" s="37" t="s">
        <v>466</v>
      </c>
      <c r="F143" s="41"/>
      <c r="G143" s="27"/>
      <c r="H143" s="27"/>
      <c r="I143" s="27">
        <v>680060</v>
      </c>
      <c r="M143" s="220">
        <f t="shared" si="2"/>
        <v>890607</v>
      </c>
    </row>
    <row r="144" spans="1:13" x14ac:dyDescent="0.2">
      <c r="A144" s="35" t="s">
        <v>5600</v>
      </c>
      <c r="B144" s="34" t="s">
        <v>1041</v>
      </c>
      <c r="C144" s="45" t="s">
        <v>8772</v>
      </c>
      <c r="D144" s="23" t="s">
        <v>5751</v>
      </c>
      <c r="E144" s="23" t="s">
        <v>466</v>
      </c>
      <c r="F144" s="40">
        <v>0.47</v>
      </c>
      <c r="G144" s="25">
        <v>110940</v>
      </c>
      <c r="H144" s="25">
        <v>52142</v>
      </c>
      <c r="I144" s="25"/>
      <c r="J144" s="58" t="e">
        <f>HYPERLINK("#"&amp;"Insumos"&amp;"!A"&amp;MATCH($B144,#REF!,0),"Ins "&amp;$B144)</f>
        <v>#REF!</v>
      </c>
      <c r="M144" s="220"/>
    </row>
    <row r="145" spans="1:13" x14ac:dyDescent="0.2">
      <c r="A145" s="35" t="s">
        <v>5600</v>
      </c>
      <c r="B145" s="34" t="s">
        <v>1042</v>
      </c>
      <c r="C145" s="45" t="s">
        <v>8771</v>
      </c>
      <c r="D145" s="23" t="s">
        <v>5751</v>
      </c>
      <c r="E145" s="23" t="s">
        <v>466</v>
      </c>
      <c r="F145" s="40">
        <v>0.72</v>
      </c>
      <c r="G145" s="25">
        <v>142000</v>
      </c>
      <c r="H145" s="25">
        <v>102240</v>
      </c>
      <c r="I145" s="25"/>
      <c r="J145" s="58" t="e">
        <f>HYPERLINK("#"&amp;"Insumos"&amp;"!A"&amp;MATCH($B145,#REF!,0),"Ins "&amp;$B145)</f>
        <v>#REF!</v>
      </c>
      <c r="M145" s="220"/>
    </row>
    <row r="146" spans="1:13" x14ac:dyDescent="0.2">
      <c r="A146" s="35" t="s">
        <v>5600</v>
      </c>
      <c r="B146" s="34" t="s">
        <v>5374</v>
      </c>
      <c r="C146" s="45" t="s">
        <v>245</v>
      </c>
      <c r="D146" s="23" t="s">
        <v>5751</v>
      </c>
      <c r="E146" s="23" t="s">
        <v>467</v>
      </c>
      <c r="F146" s="40">
        <v>450</v>
      </c>
      <c r="G146" s="25">
        <v>690</v>
      </c>
      <c r="H146" s="25">
        <v>310500</v>
      </c>
      <c r="I146" s="25"/>
      <c r="J146" s="58" t="e">
        <f>HYPERLINK("#"&amp;"Insumos"&amp;"!A"&amp;MATCH($B146,#REF!,0),"Ins "&amp;$B146)</f>
        <v>#REF!</v>
      </c>
      <c r="M146" s="220"/>
    </row>
    <row r="147" spans="1:13" x14ac:dyDescent="0.2">
      <c r="A147" s="35" t="s">
        <v>5600</v>
      </c>
      <c r="B147" s="34" t="s">
        <v>1050</v>
      </c>
      <c r="C147" s="45" t="s">
        <v>1063</v>
      </c>
      <c r="D147" s="23" t="s">
        <v>5751</v>
      </c>
      <c r="E147" s="23" t="s">
        <v>4136</v>
      </c>
      <c r="F147" s="40">
        <v>263.25</v>
      </c>
      <c r="G147" s="25">
        <v>34</v>
      </c>
      <c r="H147" s="25">
        <v>8951</v>
      </c>
      <c r="I147" s="25"/>
      <c r="J147" s="58" t="e">
        <f>HYPERLINK("#"&amp;"Insumos"&amp;"!A"&amp;MATCH($B147,#REF!,0),"Ins "&amp;$B147)</f>
        <v>#REF!</v>
      </c>
      <c r="M147" s="220"/>
    </row>
    <row r="148" spans="1:13" x14ac:dyDescent="0.2">
      <c r="A148" s="35" t="s">
        <v>5600</v>
      </c>
      <c r="B148" s="34" t="s">
        <v>134</v>
      </c>
      <c r="C148" s="45" t="s">
        <v>1651</v>
      </c>
      <c r="D148" s="23" t="s">
        <v>5534</v>
      </c>
      <c r="E148" s="23" t="s">
        <v>4140</v>
      </c>
      <c r="F148" s="40">
        <v>0.375</v>
      </c>
      <c r="G148" s="25">
        <v>80444</v>
      </c>
      <c r="H148" s="25">
        <v>30167</v>
      </c>
      <c r="I148" s="25"/>
      <c r="J148" s="58" t="e">
        <f>HYPERLINK("#"&amp;"Insumos"&amp;"!A"&amp;MATCH($B148,#REF!,0),"Ins "&amp;$B148)</f>
        <v>#REF!</v>
      </c>
      <c r="M148" s="220"/>
    </row>
    <row r="149" spans="1:13" x14ac:dyDescent="0.2">
      <c r="A149" s="35" t="s">
        <v>5600</v>
      </c>
      <c r="B149" s="34" t="s">
        <v>5371</v>
      </c>
      <c r="C149" s="45" t="s">
        <v>568</v>
      </c>
      <c r="D149" s="23" t="s">
        <v>5751</v>
      </c>
      <c r="E149" s="23" t="s">
        <v>4138</v>
      </c>
      <c r="F149" s="40">
        <v>0.5</v>
      </c>
      <c r="G149" s="25">
        <v>16500</v>
      </c>
      <c r="H149" s="25">
        <v>8250</v>
      </c>
      <c r="I149" s="25"/>
      <c r="J149" s="58" t="e">
        <f>HYPERLINK("#"&amp;"Insumos"&amp;"!A"&amp;MATCH($B149,#REF!,0),"Ins "&amp;$B149)</f>
        <v>#REF!</v>
      </c>
      <c r="M149" s="220"/>
    </row>
    <row r="150" spans="1:13" x14ac:dyDescent="0.2">
      <c r="A150" s="35" t="s">
        <v>5600</v>
      </c>
      <c r="B150" s="34" t="s">
        <v>5007</v>
      </c>
      <c r="C150" s="45" t="s">
        <v>720</v>
      </c>
      <c r="D150" s="23" t="s">
        <v>5751</v>
      </c>
      <c r="E150" s="23" t="s">
        <v>4134</v>
      </c>
      <c r="F150" s="40">
        <v>0.94886663152345807</v>
      </c>
      <c r="G150" s="25">
        <v>1897</v>
      </c>
      <c r="H150" s="25">
        <v>1800</v>
      </c>
      <c r="I150" s="25"/>
      <c r="J150" s="58" t="e">
        <f>HYPERLINK("#"&amp;"Insumos"&amp;"!A"&amp;MATCH($B150,#REF!,0),"Ins "&amp;$B150)</f>
        <v>#REF!</v>
      </c>
      <c r="M150" s="220"/>
    </row>
    <row r="151" spans="1:13" x14ac:dyDescent="0.2">
      <c r="A151" s="35" t="s">
        <v>5600</v>
      </c>
      <c r="B151" s="34" t="s">
        <v>80</v>
      </c>
      <c r="C151" s="45" t="s">
        <v>1035</v>
      </c>
      <c r="D151" s="23" t="s">
        <v>5734</v>
      </c>
      <c r="E151" s="23" t="s">
        <v>4141</v>
      </c>
      <c r="F151" s="40">
        <v>1.5</v>
      </c>
      <c r="G151" s="25">
        <v>110673</v>
      </c>
      <c r="H151" s="25">
        <v>166010</v>
      </c>
      <c r="I151" s="25"/>
      <c r="J151" s="58" t="e">
        <f>HYPERLINK("#"&amp;"Insumos"&amp;"!A"&amp;MATCH($B151,#REF!,0),"Ins "&amp;$B151)</f>
        <v>#REF!</v>
      </c>
      <c r="M151" s="220"/>
    </row>
    <row r="152" spans="1:13" ht="25.5" x14ac:dyDescent="0.2">
      <c r="A152" s="35" t="s">
        <v>5600</v>
      </c>
      <c r="B152" s="34" t="s">
        <v>5181</v>
      </c>
      <c r="C152" s="45" t="s">
        <v>1210</v>
      </c>
      <c r="D152" s="23" t="s">
        <v>5751</v>
      </c>
      <c r="E152" s="23" t="s">
        <v>467</v>
      </c>
      <c r="F152" s="40">
        <v>0</v>
      </c>
      <c r="G152" s="25">
        <v>15666</v>
      </c>
      <c r="H152" s="25">
        <v>0</v>
      </c>
      <c r="I152" s="25"/>
      <c r="J152" s="58" t="e">
        <f>HYPERLINK("#"&amp;"Insumos"&amp;"!A"&amp;MATCH($B152,#REF!,0),"Ins "&amp;$B152)</f>
        <v>#REF!</v>
      </c>
      <c r="M152" s="220"/>
    </row>
    <row r="153" spans="1:13" x14ac:dyDescent="0.2">
      <c r="A153" s="36" t="s">
        <v>5601</v>
      </c>
      <c r="B153" s="26" t="s">
        <v>6816</v>
      </c>
      <c r="C153" s="79" t="s">
        <v>5829</v>
      </c>
      <c r="D153" s="37" t="s">
        <v>5585</v>
      </c>
      <c r="E153" s="37" t="s">
        <v>466</v>
      </c>
      <c r="F153" s="41"/>
      <c r="G153" s="27"/>
      <c r="H153" s="27"/>
      <c r="I153" s="27">
        <v>841009</v>
      </c>
      <c r="M153" s="220">
        <f t="shared" si="2"/>
        <v>1101385</v>
      </c>
    </row>
    <row r="154" spans="1:13" x14ac:dyDescent="0.2">
      <c r="A154" s="35" t="s">
        <v>5601</v>
      </c>
      <c r="B154" s="34" t="s">
        <v>1041</v>
      </c>
      <c r="C154" s="45" t="s">
        <v>8772</v>
      </c>
      <c r="D154" s="23" t="s">
        <v>5751</v>
      </c>
      <c r="E154" s="23" t="s">
        <v>466</v>
      </c>
      <c r="F154" s="40">
        <v>0.56000000000000005</v>
      </c>
      <c r="G154" s="25">
        <v>110940</v>
      </c>
      <c r="H154" s="25">
        <v>62126</v>
      </c>
      <c r="I154" s="25"/>
      <c r="J154" s="58" t="e">
        <f>HYPERLINK("#"&amp;"Insumos"&amp;"!A"&amp;MATCH($B154,#REF!,0),"Ins "&amp;$B154)</f>
        <v>#REF!</v>
      </c>
      <c r="M154" s="220"/>
    </row>
    <row r="155" spans="1:13" x14ac:dyDescent="0.2">
      <c r="A155" s="35" t="s">
        <v>5601</v>
      </c>
      <c r="B155" s="34" t="s">
        <v>1042</v>
      </c>
      <c r="C155" s="45" t="s">
        <v>8771</v>
      </c>
      <c r="D155" s="23" t="s">
        <v>5751</v>
      </c>
      <c r="E155" s="23" t="s">
        <v>466</v>
      </c>
      <c r="F155" s="40">
        <v>0.67</v>
      </c>
      <c r="G155" s="25">
        <v>142000</v>
      </c>
      <c r="H155" s="25">
        <v>95140</v>
      </c>
      <c r="I155" s="25"/>
      <c r="J155" s="58" t="e">
        <f>HYPERLINK("#"&amp;"Insumos"&amp;"!A"&amp;MATCH($B155,#REF!,0),"Ins "&amp;$B155)</f>
        <v>#REF!</v>
      </c>
      <c r="M155" s="220"/>
    </row>
    <row r="156" spans="1:13" x14ac:dyDescent="0.2">
      <c r="A156" s="35" t="s">
        <v>5601</v>
      </c>
      <c r="B156" s="34" t="s">
        <v>5374</v>
      </c>
      <c r="C156" s="45" t="s">
        <v>245</v>
      </c>
      <c r="D156" s="23" t="s">
        <v>5751</v>
      </c>
      <c r="E156" s="23" t="s">
        <v>467</v>
      </c>
      <c r="F156" s="40">
        <v>550</v>
      </c>
      <c r="G156" s="25">
        <v>690</v>
      </c>
      <c r="H156" s="25">
        <v>379500</v>
      </c>
      <c r="I156" s="25"/>
      <c r="J156" s="58" t="e">
        <f>HYPERLINK("#"&amp;"Insumos"&amp;"!A"&amp;MATCH($B156,#REF!,0),"Ins "&amp;$B156)</f>
        <v>#REF!</v>
      </c>
      <c r="M156" s="220"/>
    </row>
    <row r="157" spans="1:13" x14ac:dyDescent="0.2">
      <c r="A157" s="35" t="s">
        <v>5601</v>
      </c>
      <c r="B157" s="34" t="s">
        <v>1050</v>
      </c>
      <c r="C157" s="45" t="s">
        <v>1063</v>
      </c>
      <c r="D157" s="23" t="s">
        <v>5751</v>
      </c>
      <c r="E157" s="23" t="s">
        <v>4136</v>
      </c>
      <c r="F157" s="40">
        <v>321.75</v>
      </c>
      <c r="G157" s="25">
        <v>34</v>
      </c>
      <c r="H157" s="25">
        <v>10940</v>
      </c>
      <c r="I157" s="25"/>
      <c r="J157" s="58" t="e">
        <f>HYPERLINK("#"&amp;"Insumos"&amp;"!A"&amp;MATCH($B157,#REF!,0),"Ins "&amp;$B157)</f>
        <v>#REF!</v>
      </c>
      <c r="M157" s="220"/>
    </row>
    <row r="158" spans="1:13" x14ac:dyDescent="0.2">
      <c r="A158" s="35" t="s">
        <v>5601</v>
      </c>
      <c r="B158" s="34" t="s">
        <v>134</v>
      </c>
      <c r="C158" s="45" t="s">
        <v>1651</v>
      </c>
      <c r="D158" s="23" t="s">
        <v>5534</v>
      </c>
      <c r="E158" s="23" t="s">
        <v>4140</v>
      </c>
      <c r="F158" s="40">
        <v>0.45833333333333331</v>
      </c>
      <c r="G158" s="25">
        <v>80444</v>
      </c>
      <c r="H158" s="25">
        <v>36870</v>
      </c>
      <c r="I158" s="25"/>
      <c r="J158" s="58" t="e">
        <f>HYPERLINK("#"&amp;"Insumos"&amp;"!A"&amp;MATCH($B158,#REF!,0),"Ins "&amp;$B158)</f>
        <v>#REF!</v>
      </c>
      <c r="M158" s="220"/>
    </row>
    <row r="159" spans="1:13" x14ac:dyDescent="0.2">
      <c r="A159" s="35" t="s">
        <v>5601</v>
      </c>
      <c r="B159" s="34" t="s">
        <v>5371</v>
      </c>
      <c r="C159" s="45" t="s">
        <v>568</v>
      </c>
      <c r="D159" s="23" t="s">
        <v>5751</v>
      </c>
      <c r="E159" s="23" t="s">
        <v>4138</v>
      </c>
      <c r="F159" s="40">
        <v>0.5</v>
      </c>
      <c r="G159" s="25">
        <v>16500</v>
      </c>
      <c r="H159" s="25">
        <v>8250</v>
      </c>
      <c r="I159" s="25"/>
      <c r="J159" s="58" t="e">
        <f>HYPERLINK("#"&amp;"Insumos"&amp;"!A"&amp;MATCH($B159,#REF!,0),"Ins "&amp;$B159)</f>
        <v>#REF!</v>
      </c>
      <c r="M159" s="220"/>
    </row>
    <row r="160" spans="1:13" x14ac:dyDescent="0.2">
      <c r="A160" s="35" t="s">
        <v>5601</v>
      </c>
      <c r="B160" s="34" t="s">
        <v>5007</v>
      </c>
      <c r="C160" s="45" t="s">
        <v>720</v>
      </c>
      <c r="D160" s="23" t="s">
        <v>5751</v>
      </c>
      <c r="E160" s="23" t="s">
        <v>4134</v>
      </c>
      <c r="F160" s="40">
        <v>1.1597258829731154</v>
      </c>
      <c r="G160" s="25">
        <v>1897</v>
      </c>
      <c r="H160" s="25">
        <v>2200</v>
      </c>
      <c r="I160" s="25"/>
      <c r="J160" s="58" t="e">
        <f>HYPERLINK("#"&amp;"Insumos"&amp;"!A"&amp;MATCH($B160,#REF!,0),"Ins "&amp;$B160)</f>
        <v>#REF!</v>
      </c>
      <c r="M160" s="220"/>
    </row>
    <row r="161" spans="1:13" x14ac:dyDescent="0.2">
      <c r="A161" s="35" t="s">
        <v>5601</v>
      </c>
      <c r="B161" s="34" t="s">
        <v>80</v>
      </c>
      <c r="C161" s="45" t="s">
        <v>1035</v>
      </c>
      <c r="D161" s="23" t="s">
        <v>5734</v>
      </c>
      <c r="E161" s="23" t="s">
        <v>4141</v>
      </c>
      <c r="F161" s="40">
        <v>1.8333333333333333</v>
      </c>
      <c r="G161" s="25">
        <v>110673</v>
      </c>
      <c r="H161" s="25">
        <v>202901</v>
      </c>
      <c r="I161" s="25"/>
      <c r="J161" s="58" t="e">
        <f>HYPERLINK("#"&amp;"Insumos"&amp;"!A"&amp;MATCH($B161,#REF!,0),"Ins "&amp;$B161)</f>
        <v>#REF!</v>
      </c>
      <c r="M161" s="220"/>
    </row>
    <row r="162" spans="1:13" ht="25.5" x14ac:dyDescent="0.2">
      <c r="A162" s="35" t="s">
        <v>5601</v>
      </c>
      <c r="B162" s="34" t="s">
        <v>5181</v>
      </c>
      <c r="C162" s="45" t="s">
        <v>1210</v>
      </c>
      <c r="D162" s="23" t="s">
        <v>5751</v>
      </c>
      <c r="E162" s="23" t="s">
        <v>467</v>
      </c>
      <c r="F162" s="40">
        <v>2.75</v>
      </c>
      <c r="G162" s="25">
        <v>15666</v>
      </c>
      <c r="H162" s="25">
        <v>43082</v>
      </c>
      <c r="I162" s="25"/>
      <c r="J162" s="58" t="e">
        <f>HYPERLINK("#"&amp;"Insumos"&amp;"!A"&amp;MATCH($B162,#REF!,0),"Ins "&amp;$B162)</f>
        <v>#REF!</v>
      </c>
      <c r="M162" s="220"/>
    </row>
    <row r="163" spans="1:13" x14ac:dyDescent="0.2">
      <c r="A163" s="36" t="s">
        <v>5602</v>
      </c>
      <c r="B163" s="26" t="s">
        <v>6816</v>
      </c>
      <c r="C163" s="79" t="s">
        <v>5830</v>
      </c>
      <c r="D163" s="37" t="s">
        <v>5585</v>
      </c>
      <c r="E163" s="37" t="s">
        <v>466</v>
      </c>
      <c r="F163" s="41"/>
      <c r="G163" s="27"/>
      <c r="H163" s="27"/>
      <c r="I163" s="27">
        <v>798907</v>
      </c>
      <c r="M163" s="220">
        <f t="shared" si="2"/>
        <v>1046249</v>
      </c>
    </row>
    <row r="164" spans="1:13" x14ac:dyDescent="0.2">
      <c r="A164" s="35" t="s">
        <v>5602</v>
      </c>
      <c r="B164" s="34" t="s">
        <v>1041</v>
      </c>
      <c r="C164" s="45" t="s">
        <v>8772</v>
      </c>
      <c r="D164" s="23" t="s">
        <v>5751</v>
      </c>
      <c r="E164" s="23" t="s">
        <v>466</v>
      </c>
      <c r="F164" s="40">
        <v>0.56000000000000005</v>
      </c>
      <c r="G164" s="25">
        <v>110940</v>
      </c>
      <c r="H164" s="25">
        <v>62126</v>
      </c>
      <c r="I164" s="25"/>
      <c r="J164" s="58" t="e">
        <f>HYPERLINK("#"&amp;"Insumos"&amp;"!A"&amp;MATCH($B164,#REF!,0),"Ins "&amp;$B164)</f>
        <v>#REF!</v>
      </c>
      <c r="M164" s="220"/>
    </row>
    <row r="165" spans="1:13" x14ac:dyDescent="0.2">
      <c r="A165" s="35" t="s">
        <v>5602</v>
      </c>
      <c r="B165" s="34" t="s">
        <v>1042</v>
      </c>
      <c r="C165" s="45" t="s">
        <v>8771</v>
      </c>
      <c r="D165" s="23" t="s">
        <v>5751</v>
      </c>
      <c r="E165" s="23" t="s">
        <v>466</v>
      </c>
      <c r="F165" s="40">
        <v>0.67</v>
      </c>
      <c r="G165" s="25">
        <v>142000</v>
      </c>
      <c r="H165" s="25">
        <v>95140</v>
      </c>
      <c r="I165" s="25"/>
      <c r="J165" s="58" t="e">
        <f>HYPERLINK("#"&amp;"Insumos"&amp;"!A"&amp;MATCH($B165,#REF!,0),"Ins "&amp;$B165)</f>
        <v>#REF!</v>
      </c>
      <c r="M165" s="220"/>
    </row>
    <row r="166" spans="1:13" x14ac:dyDescent="0.2">
      <c r="A166" s="35" t="s">
        <v>5602</v>
      </c>
      <c r="B166" s="34" t="s">
        <v>5374</v>
      </c>
      <c r="C166" s="45" t="s">
        <v>245</v>
      </c>
      <c r="D166" s="23" t="s">
        <v>5751</v>
      </c>
      <c r="E166" s="23" t="s">
        <v>467</v>
      </c>
      <c r="F166" s="40">
        <v>550</v>
      </c>
      <c r="G166" s="25">
        <v>690</v>
      </c>
      <c r="H166" s="25">
        <v>379500</v>
      </c>
      <c r="I166" s="25"/>
      <c r="J166" s="58" t="e">
        <f>HYPERLINK("#"&amp;"Insumos"&amp;"!A"&amp;MATCH($B166,#REF!,0),"Ins "&amp;$B166)</f>
        <v>#REF!</v>
      </c>
      <c r="M166" s="220"/>
    </row>
    <row r="167" spans="1:13" x14ac:dyDescent="0.2">
      <c r="A167" s="35" t="s">
        <v>5602</v>
      </c>
      <c r="B167" s="34" t="s">
        <v>1050</v>
      </c>
      <c r="C167" s="45" t="s">
        <v>1063</v>
      </c>
      <c r="D167" s="23" t="s">
        <v>5751</v>
      </c>
      <c r="E167" s="23" t="s">
        <v>4136</v>
      </c>
      <c r="F167" s="40">
        <v>321.75</v>
      </c>
      <c r="G167" s="25">
        <v>34</v>
      </c>
      <c r="H167" s="25">
        <v>10940</v>
      </c>
      <c r="I167" s="25"/>
      <c r="J167" s="58" t="e">
        <f>HYPERLINK("#"&amp;"Insumos"&amp;"!A"&amp;MATCH($B167,#REF!,0),"Ins "&amp;$B167)</f>
        <v>#REF!</v>
      </c>
      <c r="M167" s="220"/>
    </row>
    <row r="168" spans="1:13" x14ac:dyDescent="0.2">
      <c r="A168" s="35" t="s">
        <v>5602</v>
      </c>
      <c r="B168" s="34" t="s">
        <v>134</v>
      </c>
      <c r="C168" s="45" t="s">
        <v>1651</v>
      </c>
      <c r="D168" s="23" t="s">
        <v>5534</v>
      </c>
      <c r="E168" s="23" t="s">
        <v>4140</v>
      </c>
      <c r="F168" s="40">
        <v>0.45833333333333331</v>
      </c>
      <c r="G168" s="25">
        <v>80444</v>
      </c>
      <c r="H168" s="25">
        <v>36870</v>
      </c>
      <c r="I168" s="25"/>
      <c r="J168" s="58" t="e">
        <f>HYPERLINK("#"&amp;"Insumos"&amp;"!A"&amp;MATCH($B168,#REF!,0),"Ins "&amp;$B168)</f>
        <v>#REF!</v>
      </c>
      <c r="M168" s="220"/>
    </row>
    <row r="169" spans="1:13" x14ac:dyDescent="0.2">
      <c r="A169" s="35" t="s">
        <v>5602</v>
      </c>
      <c r="B169" s="34" t="s">
        <v>5371</v>
      </c>
      <c r="C169" s="45" t="s">
        <v>568</v>
      </c>
      <c r="D169" s="23" t="s">
        <v>5751</v>
      </c>
      <c r="E169" s="23" t="s">
        <v>4138</v>
      </c>
      <c r="F169" s="40">
        <v>0.5</v>
      </c>
      <c r="G169" s="25">
        <v>16500</v>
      </c>
      <c r="H169" s="25">
        <v>8250</v>
      </c>
      <c r="I169" s="25"/>
      <c r="J169" s="58" t="e">
        <f>HYPERLINK("#"&amp;"Insumos"&amp;"!A"&amp;MATCH($B169,#REF!,0),"Ins "&amp;$B169)</f>
        <v>#REF!</v>
      </c>
      <c r="M169" s="220"/>
    </row>
    <row r="170" spans="1:13" x14ac:dyDescent="0.2">
      <c r="A170" s="35" t="s">
        <v>5602</v>
      </c>
      <c r="B170" s="34" t="s">
        <v>5007</v>
      </c>
      <c r="C170" s="45" t="s">
        <v>720</v>
      </c>
      <c r="D170" s="23" t="s">
        <v>5751</v>
      </c>
      <c r="E170" s="23" t="s">
        <v>4134</v>
      </c>
      <c r="F170" s="40">
        <v>1.1597258829731154</v>
      </c>
      <c r="G170" s="25">
        <v>1897</v>
      </c>
      <c r="H170" s="25">
        <v>2200</v>
      </c>
      <c r="I170" s="25"/>
      <c r="J170" s="58" t="e">
        <f>HYPERLINK("#"&amp;"Insumos"&amp;"!A"&amp;MATCH($B170,#REF!,0),"Ins "&amp;$B170)</f>
        <v>#REF!</v>
      </c>
      <c r="M170" s="220"/>
    </row>
    <row r="171" spans="1:13" x14ac:dyDescent="0.2">
      <c r="A171" s="35" t="s">
        <v>5602</v>
      </c>
      <c r="B171" s="34" t="s">
        <v>80</v>
      </c>
      <c r="C171" s="45" t="s">
        <v>1035</v>
      </c>
      <c r="D171" s="23" t="s">
        <v>5734</v>
      </c>
      <c r="E171" s="23" t="s">
        <v>4141</v>
      </c>
      <c r="F171" s="40">
        <v>1.8333333333333333</v>
      </c>
      <c r="G171" s="25">
        <v>110673</v>
      </c>
      <c r="H171" s="25">
        <v>202901</v>
      </c>
      <c r="I171" s="25"/>
      <c r="J171" s="58" t="e">
        <f>HYPERLINK("#"&amp;"Insumos"&amp;"!A"&amp;MATCH($B171,#REF!,0),"Ins "&amp;$B171)</f>
        <v>#REF!</v>
      </c>
      <c r="M171" s="220"/>
    </row>
    <row r="172" spans="1:13" ht="25.5" x14ac:dyDescent="0.2">
      <c r="A172" s="35" t="s">
        <v>5602</v>
      </c>
      <c r="B172" s="34" t="s">
        <v>5181</v>
      </c>
      <c r="C172" s="45" t="s">
        <v>1210</v>
      </c>
      <c r="D172" s="23" t="s">
        <v>5751</v>
      </c>
      <c r="E172" s="23" t="s">
        <v>467</v>
      </c>
      <c r="F172" s="40">
        <v>0</v>
      </c>
      <c r="G172" s="25">
        <v>15666</v>
      </c>
      <c r="H172" s="25">
        <v>0</v>
      </c>
      <c r="I172" s="25"/>
      <c r="J172" s="58" t="e">
        <f>HYPERLINK("#"&amp;"Insumos"&amp;"!A"&amp;MATCH($B172,#REF!,0),"Ins "&amp;$B172)</f>
        <v>#REF!</v>
      </c>
      <c r="M172" s="220"/>
    </row>
    <row r="173" spans="1:13" x14ac:dyDescent="0.2">
      <c r="A173" s="36" t="s">
        <v>5603</v>
      </c>
      <c r="B173" s="26" t="s">
        <v>6816</v>
      </c>
      <c r="C173" s="79" t="s">
        <v>539</v>
      </c>
      <c r="D173" s="37" t="s">
        <v>5585</v>
      </c>
      <c r="E173" s="37" t="s">
        <v>466</v>
      </c>
      <c r="F173" s="41"/>
      <c r="G173" s="27"/>
      <c r="H173" s="27"/>
      <c r="I173" s="27">
        <v>654934</v>
      </c>
      <c r="M173" s="220">
        <f t="shared" si="2"/>
        <v>857702</v>
      </c>
    </row>
    <row r="174" spans="1:13" x14ac:dyDescent="0.2">
      <c r="A174" s="35" t="s">
        <v>5603</v>
      </c>
      <c r="B174" s="34" t="s">
        <v>1041</v>
      </c>
      <c r="C174" s="45" t="s">
        <v>8772</v>
      </c>
      <c r="D174" s="23" t="s">
        <v>5751</v>
      </c>
      <c r="E174" s="23" t="s">
        <v>466</v>
      </c>
      <c r="F174" s="40">
        <v>0.97</v>
      </c>
      <c r="G174" s="25">
        <v>110940</v>
      </c>
      <c r="H174" s="25">
        <v>107612</v>
      </c>
      <c r="I174" s="25"/>
      <c r="J174" s="58" t="e">
        <f>HYPERLINK("#"&amp;"Insumos"&amp;"!A"&amp;MATCH($B174,#REF!,0),"Ins "&amp;$B174)</f>
        <v>#REF!</v>
      </c>
      <c r="M174" s="220"/>
    </row>
    <row r="175" spans="1:13" x14ac:dyDescent="0.2">
      <c r="A175" s="35" t="s">
        <v>5603</v>
      </c>
      <c r="B175" s="34" t="s">
        <v>5374</v>
      </c>
      <c r="C175" s="45" t="s">
        <v>245</v>
      </c>
      <c r="D175" s="23" t="s">
        <v>5751</v>
      </c>
      <c r="E175" s="23" t="s">
        <v>467</v>
      </c>
      <c r="F175" s="40">
        <v>610</v>
      </c>
      <c r="G175" s="25">
        <v>690</v>
      </c>
      <c r="H175" s="25">
        <v>420900</v>
      </c>
      <c r="I175" s="25"/>
      <c r="J175" s="58" t="e">
        <f>HYPERLINK("#"&amp;"Insumos"&amp;"!A"&amp;MATCH($B175,#REF!,0),"Ins "&amp;$B175)</f>
        <v>#REF!</v>
      </c>
      <c r="M175" s="220"/>
    </row>
    <row r="176" spans="1:13" x14ac:dyDescent="0.2">
      <c r="A176" s="35" t="s">
        <v>5603</v>
      </c>
      <c r="B176" s="34" t="s">
        <v>1050</v>
      </c>
      <c r="C176" s="45" t="s">
        <v>1063</v>
      </c>
      <c r="D176" s="23" t="s">
        <v>5751</v>
      </c>
      <c r="E176" s="23" t="s">
        <v>4136</v>
      </c>
      <c r="F176" s="40">
        <v>250</v>
      </c>
      <c r="G176" s="25">
        <v>34</v>
      </c>
      <c r="H176" s="25">
        <v>8500</v>
      </c>
      <c r="I176" s="25"/>
      <c r="J176" s="58" t="e">
        <f>HYPERLINK("#"&amp;"Insumos"&amp;"!A"&amp;MATCH($B176,#REF!,0),"Ins "&amp;$B176)</f>
        <v>#REF!</v>
      </c>
      <c r="M176" s="220"/>
    </row>
    <row r="177" spans="1:13" x14ac:dyDescent="0.2">
      <c r="A177" s="35" t="s">
        <v>5603</v>
      </c>
      <c r="B177" s="34" t="s">
        <v>5007</v>
      </c>
      <c r="C177" s="45" t="s">
        <v>720</v>
      </c>
      <c r="D177" s="23" t="s">
        <v>5751</v>
      </c>
      <c r="E177" s="23" t="s">
        <v>4134</v>
      </c>
      <c r="F177" s="40">
        <v>1.2862414338429098</v>
      </c>
      <c r="G177" s="25">
        <v>1897</v>
      </c>
      <c r="H177" s="25">
        <v>2440</v>
      </c>
      <c r="I177" s="25"/>
      <c r="J177" s="58" t="e">
        <f>HYPERLINK("#"&amp;"Insumos"&amp;"!A"&amp;MATCH($B177,#REF!,0),"Ins "&amp;$B177)</f>
        <v>#REF!</v>
      </c>
      <c r="M177" s="220"/>
    </row>
    <row r="178" spans="1:13" x14ac:dyDescent="0.2">
      <c r="A178" s="35" t="s">
        <v>5603</v>
      </c>
      <c r="B178" s="34" t="s">
        <v>5572</v>
      </c>
      <c r="C178" s="45" t="s">
        <v>971</v>
      </c>
      <c r="D178" s="23" t="s">
        <v>5734</v>
      </c>
      <c r="E178" s="23" t="s">
        <v>4141</v>
      </c>
      <c r="F178" s="40">
        <v>3.05</v>
      </c>
      <c r="G178" s="25">
        <v>37863</v>
      </c>
      <c r="H178" s="25">
        <v>115482</v>
      </c>
      <c r="I178" s="25"/>
      <c r="J178" s="58" t="e">
        <f>HYPERLINK("#"&amp;"Insumos"&amp;"!A"&amp;MATCH($B178,#REF!,0),"Ins "&amp;$B178)</f>
        <v>#REF!</v>
      </c>
      <c r="M178" s="220"/>
    </row>
    <row r="179" spans="1:13" x14ac:dyDescent="0.2">
      <c r="A179" s="35" t="s">
        <v>5603</v>
      </c>
      <c r="B179" s="34" t="s">
        <v>5186</v>
      </c>
      <c r="C179" s="45" t="s">
        <v>1212</v>
      </c>
      <c r="D179" s="23" t="s">
        <v>5751</v>
      </c>
      <c r="E179" s="23" t="s">
        <v>467</v>
      </c>
      <c r="F179" s="40">
        <v>0</v>
      </c>
      <c r="G179" s="25">
        <v>17311</v>
      </c>
      <c r="H179" s="25">
        <v>0</v>
      </c>
      <c r="I179" s="25"/>
      <c r="J179" s="58" t="e">
        <f>HYPERLINK("#"&amp;"Insumos"&amp;"!A"&amp;MATCH($B179,#REF!,0),"Ins "&amp;$B179)</f>
        <v>#REF!</v>
      </c>
      <c r="M179" s="220"/>
    </row>
    <row r="180" spans="1:13" x14ac:dyDescent="0.2">
      <c r="A180" s="36" t="s">
        <v>5604</v>
      </c>
      <c r="B180" s="26" t="s">
        <v>6816</v>
      </c>
      <c r="C180" s="79" t="s">
        <v>540</v>
      </c>
      <c r="D180" s="37" t="s">
        <v>5585</v>
      </c>
      <c r="E180" s="37" t="s">
        <v>466</v>
      </c>
      <c r="F180" s="41"/>
      <c r="G180" s="27"/>
      <c r="H180" s="27"/>
      <c r="I180" s="27">
        <v>531559</v>
      </c>
      <c r="M180" s="220">
        <f t="shared" si="2"/>
        <v>696130</v>
      </c>
    </row>
    <row r="181" spans="1:13" x14ac:dyDescent="0.2">
      <c r="A181" s="35" t="s">
        <v>5604</v>
      </c>
      <c r="B181" s="34" t="s">
        <v>1041</v>
      </c>
      <c r="C181" s="45" t="s">
        <v>8772</v>
      </c>
      <c r="D181" s="23" t="s">
        <v>5751</v>
      </c>
      <c r="E181" s="23" t="s">
        <v>466</v>
      </c>
      <c r="F181" s="40">
        <v>1.1000000000000001</v>
      </c>
      <c r="G181" s="25">
        <v>110940</v>
      </c>
      <c r="H181" s="25">
        <v>122034</v>
      </c>
      <c r="I181" s="25"/>
      <c r="J181" s="58" t="e">
        <f>HYPERLINK("#"&amp;"Insumos"&amp;"!A"&amp;MATCH($B181,#REF!,0),"Ins "&amp;$B181)</f>
        <v>#REF!</v>
      </c>
      <c r="M181" s="220"/>
    </row>
    <row r="182" spans="1:13" x14ac:dyDescent="0.2">
      <c r="A182" s="35" t="s">
        <v>5604</v>
      </c>
      <c r="B182" s="34" t="s">
        <v>5374</v>
      </c>
      <c r="C182" s="45" t="s">
        <v>245</v>
      </c>
      <c r="D182" s="23" t="s">
        <v>5751</v>
      </c>
      <c r="E182" s="23" t="s">
        <v>467</v>
      </c>
      <c r="F182" s="40">
        <v>454</v>
      </c>
      <c r="G182" s="25">
        <v>690</v>
      </c>
      <c r="H182" s="25">
        <v>313260</v>
      </c>
      <c r="I182" s="25"/>
      <c r="J182" s="58" t="e">
        <f>HYPERLINK("#"&amp;"Insumos"&amp;"!A"&amp;MATCH($B182,#REF!,0),"Ins "&amp;$B182)</f>
        <v>#REF!</v>
      </c>
      <c r="M182" s="220"/>
    </row>
    <row r="183" spans="1:13" x14ac:dyDescent="0.2">
      <c r="A183" s="35" t="s">
        <v>5604</v>
      </c>
      <c r="B183" s="34" t="s">
        <v>1050</v>
      </c>
      <c r="C183" s="45" t="s">
        <v>1063</v>
      </c>
      <c r="D183" s="23" t="s">
        <v>5751</v>
      </c>
      <c r="E183" s="23" t="s">
        <v>4136</v>
      </c>
      <c r="F183" s="40">
        <v>250</v>
      </c>
      <c r="G183" s="25">
        <v>34</v>
      </c>
      <c r="H183" s="25">
        <v>8500</v>
      </c>
      <c r="I183" s="25"/>
      <c r="J183" s="58" t="e">
        <f>HYPERLINK("#"&amp;"Insumos"&amp;"!A"&amp;MATCH($B183,#REF!,0),"Ins "&amp;$B183)</f>
        <v>#REF!</v>
      </c>
      <c r="M183" s="220"/>
    </row>
    <row r="184" spans="1:13" x14ac:dyDescent="0.2">
      <c r="A184" s="35" t="s">
        <v>5604</v>
      </c>
      <c r="B184" s="34" t="s">
        <v>5007</v>
      </c>
      <c r="C184" s="45" t="s">
        <v>720</v>
      </c>
      <c r="D184" s="23" t="s">
        <v>5751</v>
      </c>
      <c r="E184" s="23" t="s">
        <v>4134</v>
      </c>
      <c r="F184" s="40">
        <v>0.95730100158144438</v>
      </c>
      <c r="G184" s="25">
        <v>1897</v>
      </c>
      <c r="H184" s="25">
        <v>1816</v>
      </c>
      <c r="I184" s="25"/>
      <c r="J184" s="58" t="e">
        <f>HYPERLINK("#"&amp;"Insumos"&amp;"!A"&amp;MATCH($B184,#REF!,0),"Ins "&amp;$B184)</f>
        <v>#REF!</v>
      </c>
      <c r="M184" s="220"/>
    </row>
    <row r="185" spans="1:13" x14ac:dyDescent="0.2">
      <c r="A185" s="35" t="s">
        <v>5604</v>
      </c>
      <c r="B185" s="34" t="s">
        <v>5572</v>
      </c>
      <c r="C185" s="45" t="s">
        <v>971</v>
      </c>
      <c r="D185" s="23" t="s">
        <v>5734</v>
      </c>
      <c r="E185" s="23" t="s">
        <v>4141</v>
      </c>
      <c r="F185" s="40">
        <v>2.27</v>
      </c>
      <c r="G185" s="25">
        <v>37863</v>
      </c>
      <c r="H185" s="25">
        <v>85949</v>
      </c>
      <c r="I185" s="25"/>
      <c r="J185" s="58" t="e">
        <f>HYPERLINK("#"&amp;"Insumos"&amp;"!A"&amp;MATCH($B185,#REF!,0),"Ins "&amp;$B185)</f>
        <v>#REF!</v>
      </c>
      <c r="M185" s="220"/>
    </row>
    <row r="186" spans="1:13" x14ac:dyDescent="0.2">
      <c r="A186" s="35" t="s">
        <v>5604</v>
      </c>
      <c r="B186" s="34" t="s">
        <v>5186</v>
      </c>
      <c r="C186" s="45" t="s">
        <v>1212</v>
      </c>
      <c r="D186" s="23" t="s">
        <v>5751</v>
      </c>
      <c r="E186" s="23" t="s">
        <v>467</v>
      </c>
      <c r="F186" s="40">
        <v>0</v>
      </c>
      <c r="G186" s="25">
        <v>17311</v>
      </c>
      <c r="H186" s="25">
        <v>0</v>
      </c>
      <c r="I186" s="25"/>
      <c r="J186" s="58" t="e">
        <f>HYPERLINK("#"&amp;"Insumos"&amp;"!A"&amp;MATCH($B186,#REF!,0),"Ins "&amp;$B186)</f>
        <v>#REF!</v>
      </c>
      <c r="M186" s="220"/>
    </row>
    <row r="187" spans="1:13" x14ac:dyDescent="0.2">
      <c r="A187" s="36" t="s">
        <v>5605</v>
      </c>
      <c r="B187" s="26" t="s">
        <v>6816</v>
      </c>
      <c r="C187" s="79" t="s">
        <v>541</v>
      </c>
      <c r="D187" s="37" t="s">
        <v>5585</v>
      </c>
      <c r="E187" s="37" t="s">
        <v>466</v>
      </c>
      <c r="F187" s="41"/>
      <c r="G187" s="27"/>
      <c r="H187" s="27"/>
      <c r="I187" s="27">
        <v>458377</v>
      </c>
      <c r="M187" s="220">
        <f t="shared" si="2"/>
        <v>600291</v>
      </c>
    </row>
    <row r="188" spans="1:13" x14ac:dyDescent="0.2">
      <c r="A188" s="35" t="s">
        <v>5605</v>
      </c>
      <c r="B188" s="34" t="s">
        <v>1041</v>
      </c>
      <c r="C188" s="45" t="s">
        <v>8772</v>
      </c>
      <c r="D188" s="23" t="s">
        <v>5751</v>
      </c>
      <c r="E188" s="23" t="s">
        <v>466</v>
      </c>
      <c r="F188" s="40">
        <v>1.1599999999999999</v>
      </c>
      <c r="G188" s="25">
        <v>110940</v>
      </c>
      <c r="H188" s="25">
        <v>128690</v>
      </c>
      <c r="I188" s="25"/>
      <c r="J188" s="58" t="e">
        <f>HYPERLINK("#"&amp;"Insumos"&amp;"!A"&amp;MATCH($B188,#REF!,0),"Ins "&amp;$B188)</f>
        <v>#REF!</v>
      </c>
      <c r="M188" s="220"/>
    </row>
    <row r="189" spans="1:13" x14ac:dyDescent="0.2">
      <c r="A189" s="35" t="s">
        <v>5605</v>
      </c>
      <c r="B189" s="34" t="s">
        <v>5374</v>
      </c>
      <c r="C189" s="45" t="s">
        <v>245</v>
      </c>
      <c r="D189" s="23" t="s">
        <v>5751</v>
      </c>
      <c r="E189" s="23" t="s">
        <v>467</v>
      </c>
      <c r="F189" s="40">
        <v>364</v>
      </c>
      <c r="G189" s="25">
        <v>690</v>
      </c>
      <c r="H189" s="25">
        <v>251160</v>
      </c>
      <c r="I189" s="25"/>
      <c r="J189" s="58" t="e">
        <f>HYPERLINK("#"&amp;"Insumos"&amp;"!A"&amp;MATCH($B189,#REF!,0),"Ins "&amp;$B189)</f>
        <v>#REF!</v>
      </c>
      <c r="M189" s="220"/>
    </row>
    <row r="190" spans="1:13" x14ac:dyDescent="0.2">
      <c r="A190" s="35" t="s">
        <v>5605</v>
      </c>
      <c r="B190" s="34" t="s">
        <v>1050</v>
      </c>
      <c r="C190" s="45" t="s">
        <v>1063</v>
      </c>
      <c r="D190" s="23" t="s">
        <v>5751</v>
      </c>
      <c r="E190" s="23" t="s">
        <v>4136</v>
      </c>
      <c r="F190" s="40">
        <v>240</v>
      </c>
      <c r="G190" s="25">
        <v>34</v>
      </c>
      <c r="H190" s="25">
        <v>8160</v>
      </c>
      <c r="I190" s="25"/>
      <c r="J190" s="58" t="e">
        <f>HYPERLINK("#"&amp;"Insumos"&amp;"!A"&amp;MATCH($B190,#REF!,0),"Ins "&amp;$B190)</f>
        <v>#REF!</v>
      </c>
      <c r="M190" s="220"/>
    </row>
    <row r="191" spans="1:13" x14ac:dyDescent="0.2">
      <c r="A191" s="35" t="s">
        <v>5605</v>
      </c>
      <c r="B191" s="34" t="s">
        <v>5007</v>
      </c>
      <c r="C191" s="45" t="s">
        <v>720</v>
      </c>
      <c r="D191" s="23" t="s">
        <v>5751</v>
      </c>
      <c r="E191" s="23" t="s">
        <v>4134</v>
      </c>
      <c r="F191" s="40">
        <v>0.76752767527675281</v>
      </c>
      <c r="G191" s="25">
        <v>1897</v>
      </c>
      <c r="H191" s="25">
        <v>1456</v>
      </c>
      <c r="I191" s="25"/>
      <c r="J191" s="58" t="e">
        <f>HYPERLINK("#"&amp;"Insumos"&amp;"!A"&amp;MATCH($B191,#REF!,0),"Ins "&amp;$B191)</f>
        <v>#REF!</v>
      </c>
      <c r="M191" s="220"/>
    </row>
    <row r="192" spans="1:13" x14ac:dyDescent="0.2">
      <c r="A192" s="35" t="s">
        <v>5605</v>
      </c>
      <c r="B192" s="34" t="s">
        <v>5572</v>
      </c>
      <c r="C192" s="45" t="s">
        <v>971</v>
      </c>
      <c r="D192" s="23" t="s">
        <v>5734</v>
      </c>
      <c r="E192" s="23" t="s">
        <v>4141</v>
      </c>
      <c r="F192" s="40">
        <v>1.82</v>
      </c>
      <c r="G192" s="25">
        <v>37863</v>
      </c>
      <c r="H192" s="25">
        <v>68911</v>
      </c>
      <c r="I192" s="25"/>
      <c r="J192" s="58" t="e">
        <f>HYPERLINK("#"&amp;"Insumos"&amp;"!A"&amp;MATCH($B192,#REF!,0),"Ins "&amp;$B192)</f>
        <v>#REF!</v>
      </c>
      <c r="M192" s="220"/>
    </row>
    <row r="193" spans="1:13" x14ac:dyDescent="0.2">
      <c r="A193" s="35" t="s">
        <v>5605</v>
      </c>
      <c r="B193" s="34" t="s">
        <v>5186</v>
      </c>
      <c r="C193" s="45" t="s">
        <v>1212</v>
      </c>
      <c r="D193" s="23" t="s">
        <v>5751</v>
      </c>
      <c r="E193" s="23" t="s">
        <v>467</v>
      </c>
      <c r="F193" s="40">
        <v>0</v>
      </c>
      <c r="G193" s="25">
        <v>17311</v>
      </c>
      <c r="H193" s="25">
        <v>0</v>
      </c>
      <c r="I193" s="25"/>
      <c r="J193" s="58" t="e">
        <f>HYPERLINK("#"&amp;"Insumos"&amp;"!A"&amp;MATCH($B193,#REF!,0),"Ins "&amp;$B193)</f>
        <v>#REF!</v>
      </c>
      <c r="M193" s="220"/>
    </row>
    <row r="194" spans="1:13" x14ac:dyDescent="0.2">
      <c r="A194" s="36" t="s">
        <v>5606</v>
      </c>
      <c r="B194" s="26" t="s">
        <v>6816</v>
      </c>
      <c r="C194" s="79" t="s">
        <v>542</v>
      </c>
      <c r="D194" s="37" t="s">
        <v>5585</v>
      </c>
      <c r="E194" s="37" t="s">
        <v>466</v>
      </c>
      <c r="F194" s="41"/>
      <c r="G194" s="27"/>
      <c r="H194" s="27"/>
      <c r="I194" s="27">
        <v>408049</v>
      </c>
      <c r="M194" s="220">
        <f t="shared" si="2"/>
        <v>534381</v>
      </c>
    </row>
    <row r="195" spans="1:13" x14ac:dyDescent="0.2">
      <c r="A195" s="35" t="s">
        <v>5606</v>
      </c>
      <c r="B195" s="34" t="s">
        <v>1041</v>
      </c>
      <c r="C195" s="45" t="s">
        <v>8772</v>
      </c>
      <c r="D195" s="23" t="s">
        <v>5751</v>
      </c>
      <c r="E195" s="23" t="s">
        <v>466</v>
      </c>
      <c r="F195" s="40">
        <v>1.2</v>
      </c>
      <c r="G195" s="25">
        <v>110940</v>
      </c>
      <c r="H195" s="25">
        <v>133128</v>
      </c>
      <c r="I195" s="25"/>
      <c r="J195" s="58" t="e">
        <f>HYPERLINK("#"&amp;"Insumos"&amp;"!A"&amp;MATCH($B195,#REF!,0),"Ins "&amp;$B195)</f>
        <v>#REF!</v>
      </c>
      <c r="M195" s="220"/>
    </row>
    <row r="196" spans="1:13" x14ac:dyDescent="0.2">
      <c r="A196" s="35" t="s">
        <v>5606</v>
      </c>
      <c r="B196" s="34" t="s">
        <v>5374</v>
      </c>
      <c r="C196" s="45" t="s">
        <v>245</v>
      </c>
      <c r="D196" s="23" t="s">
        <v>5751</v>
      </c>
      <c r="E196" s="23" t="s">
        <v>467</v>
      </c>
      <c r="F196" s="40">
        <v>302</v>
      </c>
      <c r="G196" s="25">
        <v>690</v>
      </c>
      <c r="H196" s="25">
        <v>208380</v>
      </c>
      <c r="I196" s="25"/>
      <c r="J196" s="58" t="e">
        <f>HYPERLINK("#"&amp;"Insumos"&amp;"!A"&amp;MATCH($B196,#REF!,0),"Ins "&amp;$B196)</f>
        <v>#REF!</v>
      </c>
      <c r="M196" s="220"/>
    </row>
    <row r="197" spans="1:13" x14ac:dyDescent="0.2">
      <c r="A197" s="35" t="s">
        <v>5606</v>
      </c>
      <c r="B197" s="34" t="s">
        <v>1050</v>
      </c>
      <c r="C197" s="45" t="s">
        <v>1063</v>
      </c>
      <c r="D197" s="23" t="s">
        <v>5751</v>
      </c>
      <c r="E197" s="23" t="s">
        <v>4136</v>
      </c>
      <c r="F197" s="40">
        <v>240</v>
      </c>
      <c r="G197" s="25">
        <v>34</v>
      </c>
      <c r="H197" s="25">
        <v>8160</v>
      </c>
      <c r="I197" s="25"/>
      <c r="J197" s="58" t="e">
        <f>HYPERLINK("#"&amp;"Insumos"&amp;"!A"&amp;MATCH($B197,#REF!,0),"Ins "&amp;$B197)</f>
        <v>#REF!</v>
      </c>
      <c r="M197" s="220"/>
    </row>
    <row r="198" spans="1:13" x14ac:dyDescent="0.2">
      <c r="A198" s="35" t="s">
        <v>5606</v>
      </c>
      <c r="B198" s="34" t="s">
        <v>5007</v>
      </c>
      <c r="C198" s="45" t="s">
        <v>720</v>
      </c>
      <c r="D198" s="23" t="s">
        <v>5751</v>
      </c>
      <c r="E198" s="23" t="s">
        <v>4134</v>
      </c>
      <c r="F198" s="40">
        <v>0.63679493937796516</v>
      </c>
      <c r="G198" s="25">
        <v>1897</v>
      </c>
      <c r="H198" s="25">
        <v>1208</v>
      </c>
      <c r="I198" s="25"/>
      <c r="J198" s="58" t="e">
        <f>HYPERLINK("#"&amp;"Insumos"&amp;"!A"&amp;MATCH($B198,#REF!,0),"Ins "&amp;$B198)</f>
        <v>#REF!</v>
      </c>
      <c r="M198" s="220"/>
    </row>
    <row r="199" spans="1:13" x14ac:dyDescent="0.2">
      <c r="A199" s="35" t="s">
        <v>5606</v>
      </c>
      <c r="B199" s="34" t="s">
        <v>5572</v>
      </c>
      <c r="C199" s="45" t="s">
        <v>971</v>
      </c>
      <c r="D199" s="23" t="s">
        <v>5734</v>
      </c>
      <c r="E199" s="23" t="s">
        <v>4141</v>
      </c>
      <c r="F199" s="40">
        <v>1.51</v>
      </c>
      <c r="G199" s="25">
        <v>37863</v>
      </c>
      <c r="H199" s="25">
        <v>57173</v>
      </c>
      <c r="I199" s="25"/>
      <c r="J199" s="58" t="e">
        <f>HYPERLINK("#"&amp;"Insumos"&amp;"!A"&amp;MATCH($B199,#REF!,0),"Ins "&amp;$B199)</f>
        <v>#REF!</v>
      </c>
      <c r="M199" s="220"/>
    </row>
    <row r="200" spans="1:13" x14ac:dyDescent="0.2">
      <c r="A200" s="35" t="s">
        <v>5606</v>
      </c>
      <c r="B200" s="34" t="s">
        <v>5186</v>
      </c>
      <c r="C200" s="45" t="s">
        <v>1212</v>
      </c>
      <c r="D200" s="23" t="s">
        <v>5751</v>
      </c>
      <c r="E200" s="23" t="s">
        <v>467</v>
      </c>
      <c r="F200" s="40">
        <v>0</v>
      </c>
      <c r="G200" s="25">
        <v>17311</v>
      </c>
      <c r="H200" s="25">
        <v>0</v>
      </c>
      <c r="I200" s="25"/>
      <c r="J200" s="58" t="e">
        <f>HYPERLINK("#"&amp;"Insumos"&amp;"!A"&amp;MATCH($B200,#REF!,0),"Ins "&amp;$B200)</f>
        <v>#REF!</v>
      </c>
      <c r="M200" s="220"/>
    </row>
    <row r="201" spans="1:13" x14ac:dyDescent="0.2">
      <c r="A201" s="36" t="s">
        <v>8787</v>
      </c>
      <c r="B201" s="26" t="s">
        <v>6816</v>
      </c>
      <c r="C201" s="79" t="s">
        <v>8788</v>
      </c>
      <c r="D201" s="37" t="s">
        <v>5585</v>
      </c>
      <c r="E201" s="37" t="s">
        <v>466</v>
      </c>
      <c r="F201" s="41"/>
      <c r="G201" s="27"/>
      <c r="H201" s="27"/>
      <c r="I201" s="27">
        <v>688743</v>
      </c>
      <c r="M201" s="220">
        <f t="shared" ref="M201:M258" si="3">ROUND(I201*(1+$L$2),0)</f>
        <v>901978</v>
      </c>
    </row>
    <row r="202" spans="1:13" x14ac:dyDescent="0.2">
      <c r="A202" s="35" t="s">
        <v>8787</v>
      </c>
      <c r="B202" s="34" t="s">
        <v>1041</v>
      </c>
      <c r="C202" s="45" t="s">
        <v>8772</v>
      </c>
      <c r="D202" s="23" t="s">
        <v>5751</v>
      </c>
      <c r="E202" s="23" t="s">
        <v>466</v>
      </c>
      <c r="F202" s="40">
        <v>1.1000000000000001</v>
      </c>
      <c r="G202" s="25">
        <v>110940</v>
      </c>
      <c r="H202" s="25">
        <v>122034</v>
      </c>
      <c r="I202" s="25"/>
      <c r="J202" s="58" t="e">
        <f>HYPERLINK("#"&amp;"Insumos"&amp;"!A"&amp;MATCH($B202,#REF!,0),"Ins "&amp;$B202)</f>
        <v>#REF!</v>
      </c>
      <c r="M202" s="220"/>
    </row>
    <row r="203" spans="1:13" x14ac:dyDescent="0.2">
      <c r="A203" s="35" t="s">
        <v>8787</v>
      </c>
      <c r="B203" s="34" t="s">
        <v>5374</v>
      </c>
      <c r="C203" s="45" t="s">
        <v>245</v>
      </c>
      <c r="D203" s="23" t="s">
        <v>5751</v>
      </c>
      <c r="E203" s="23" t="s">
        <v>467</v>
      </c>
      <c r="F203" s="40">
        <v>454</v>
      </c>
      <c r="G203" s="25">
        <v>690</v>
      </c>
      <c r="H203" s="25">
        <v>313260</v>
      </c>
      <c r="I203" s="25"/>
      <c r="J203" s="58" t="e">
        <f>HYPERLINK("#"&amp;"Insumos"&amp;"!A"&amp;MATCH($B203,#REF!,0),"Ins "&amp;$B203)</f>
        <v>#REF!</v>
      </c>
      <c r="M203" s="220"/>
    </row>
    <row r="204" spans="1:13" x14ac:dyDescent="0.2">
      <c r="A204" s="35" t="s">
        <v>8787</v>
      </c>
      <c r="B204" s="34" t="s">
        <v>1050</v>
      </c>
      <c r="C204" s="45" t="s">
        <v>1063</v>
      </c>
      <c r="D204" s="23" t="s">
        <v>5751</v>
      </c>
      <c r="E204" s="23" t="s">
        <v>4136</v>
      </c>
      <c r="F204" s="40">
        <v>250</v>
      </c>
      <c r="G204" s="25">
        <v>34</v>
      </c>
      <c r="H204" s="25">
        <v>8500</v>
      </c>
      <c r="I204" s="25"/>
      <c r="J204" s="58" t="e">
        <f>HYPERLINK("#"&amp;"Insumos"&amp;"!A"&amp;MATCH($B204,#REF!,0),"Ins "&amp;$B204)</f>
        <v>#REF!</v>
      </c>
      <c r="M204" s="220"/>
    </row>
    <row r="205" spans="1:13" x14ac:dyDescent="0.2">
      <c r="A205" s="35" t="s">
        <v>8787</v>
      </c>
      <c r="B205" s="34" t="s">
        <v>5007</v>
      </c>
      <c r="C205" s="45" t="s">
        <v>720</v>
      </c>
      <c r="D205" s="23" t="s">
        <v>5751</v>
      </c>
      <c r="E205" s="23" t="s">
        <v>4134</v>
      </c>
      <c r="F205" s="40">
        <v>0.95730100158144438</v>
      </c>
      <c r="G205" s="25">
        <v>1897</v>
      </c>
      <c r="H205" s="25">
        <v>1816</v>
      </c>
      <c r="I205" s="25"/>
      <c r="J205" s="58" t="e">
        <f>HYPERLINK("#"&amp;"Insumos"&amp;"!A"&amp;MATCH($B205,#REF!,0),"Ins "&amp;$B205)</f>
        <v>#REF!</v>
      </c>
      <c r="M205" s="220"/>
    </row>
    <row r="206" spans="1:13" x14ac:dyDescent="0.2">
      <c r="A206" s="35" t="s">
        <v>8787</v>
      </c>
      <c r="B206" s="34" t="s">
        <v>5572</v>
      </c>
      <c r="C206" s="45" t="s">
        <v>971</v>
      </c>
      <c r="D206" s="23" t="s">
        <v>5734</v>
      </c>
      <c r="E206" s="23" t="s">
        <v>4141</v>
      </c>
      <c r="F206" s="40">
        <v>2.27</v>
      </c>
      <c r="G206" s="25">
        <v>37863</v>
      </c>
      <c r="H206" s="25">
        <v>85949</v>
      </c>
      <c r="I206" s="25"/>
      <c r="J206" s="58" t="e">
        <f>HYPERLINK("#"&amp;"Insumos"&amp;"!A"&amp;MATCH($B206,#REF!,0),"Ins "&amp;$B206)</f>
        <v>#REF!</v>
      </c>
      <c r="M206" s="220"/>
    </row>
    <row r="207" spans="1:13" x14ac:dyDescent="0.2">
      <c r="A207" s="35" t="s">
        <v>8787</v>
      </c>
      <c r="B207" s="34" t="s">
        <v>5186</v>
      </c>
      <c r="C207" s="45" t="s">
        <v>1212</v>
      </c>
      <c r="D207" s="23" t="s">
        <v>5751</v>
      </c>
      <c r="E207" s="23" t="s">
        <v>467</v>
      </c>
      <c r="F207" s="40">
        <v>9.08</v>
      </c>
      <c r="G207" s="25">
        <v>17311</v>
      </c>
      <c r="H207" s="25">
        <v>157184</v>
      </c>
      <c r="I207" s="25"/>
      <c r="J207" s="58" t="e">
        <f>HYPERLINK("#"&amp;"Insumos"&amp;"!A"&amp;MATCH($B207,#REF!,0),"Ins "&amp;$B207)</f>
        <v>#REF!</v>
      </c>
      <c r="M207" s="220"/>
    </row>
    <row r="208" spans="1:13" x14ac:dyDescent="0.2">
      <c r="A208" s="36" t="s">
        <v>8892</v>
      </c>
      <c r="B208" s="26" t="s">
        <v>6816</v>
      </c>
      <c r="C208" s="79" t="s">
        <v>8893</v>
      </c>
      <c r="D208" s="37" t="s">
        <v>5585</v>
      </c>
      <c r="E208" s="37" t="s">
        <v>466</v>
      </c>
      <c r="F208" s="41"/>
      <c r="G208" s="27"/>
      <c r="H208" s="27"/>
      <c r="I208" s="27">
        <v>584401</v>
      </c>
      <c r="M208" s="220">
        <f t="shared" si="3"/>
        <v>765332</v>
      </c>
    </row>
    <row r="209" spans="1:13" x14ac:dyDescent="0.2">
      <c r="A209" s="35" t="s">
        <v>8892</v>
      </c>
      <c r="B209" s="34" t="s">
        <v>1041</v>
      </c>
      <c r="C209" s="45" t="s">
        <v>8772</v>
      </c>
      <c r="D209" s="23" t="s">
        <v>5751</v>
      </c>
      <c r="E209" s="23" t="s">
        <v>466</v>
      </c>
      <c r="F209" s="40">
        <v>1.1599999999999999</v>
      </c>
      <c r="G209" s="25">
        <v>110940</v>
      </c>
      <c r="H209" s="25">
        <v>128690</v>
      </c>
      <c r="I209" s="25"/>
      <c r="J209" s="58" t="e">
        <f>HYPERLINK("#"&amp;"Insumos"&amp;"!A"&amp;MATCH($B209,#REF!,0),"Ins "&amp;$B209)</f>
        <v>#REF!</v>
      </c>
      <c r="M209" s="220"/>
    </row>
    <row r="210" spans="1:13" x14ac:dyDescent="0.2">
      <c r="A210" s="35" t="s">
        <v>8892</v>
      </c>
      <c r="B210" s="34" t="s">
        <v>5374</v>
      </c>
      <c r="C210" s="45" t="s">
        <v>245</v>
      </c>
      <c r="D210" s="23" t="s">
        <v>5751</v>
      </c>
      <c r="E210" s="23" t="s">
        <v>467</v>
      </c>
      <c r="F210" s="40">
        <v>364</v>
      </c>
      <c r="G210" s="25">
        <v>690</v>
      </c>
      <c r="H210" s="25">
        <v>251160</v>
      </c>
      <c r="I210" s="25"/>
      <c r="J210" s="58" t="e">
        <f>HYPERLINK("#"&amp;"Insumos"&amp;"!A"&amp;MATCH($B210,#REF!,0),"Ins "&amp;$B210)</f>
        <v>#REF!</v>
      </c>
      <c r="M210" s="220"/>
    </row>
    <row r="211" spans="1:13" x14ac:dyDescent="0.2">
      <c r="A211" s="35" t="s">
        <v>8892</v>
      </c>
      <c r="B211" s="34" t="s">
        <v>1050</v>
      </c>
      <c r="C211" s="45" t="s">
        <v>1063</v>
      </c>
      <c r="D211" s="23" t="s">
        <v>5751</v>
      </c>
      <c r="E211" s="23" t="s">
        <v>4136</v>
      </c>
      <c r="F211" s="40">
        <v>240</v>
      </c>
      <c r="G211" s="25">
        <v>34</v>
      </c>
      <c r="H211" s="25">
        <v>8160</v>
      </c>
      <c r="I211" s="25"/>
      <c r="J211" s="58" t="e">
        <f>HYPERLINK("#"&amp;"Insumos"&amp;"!A"&amp;MATCH($B211,#REF!,0),"Ins "&amp;$B211)</f>
        <v>#REF!</v>
      </c>
      <c r="M211" s="220"/>
    </row>
    <row r="212" spans="1:13" x14ac:dyDescent="0.2">
      <c r="A212" s="35" t="s">
        <v>8892</v>
      </c>
      <c r="B212" s="34" t="s">
        <v>5007</v>
      </c>
      <c r="C212" s="45" t="s">
        <v>720</v>
      </c>
      <c r="D212" s="23" t="s">
        <v>5751</v>
      </c>
      <c r="E212" s="23" t="s">
        <v>4134</v>
      </c>
      <c r="F212" s="40">
        <v>0.76752767527675281</v>
      </c>
      <c r="G212" s="25">
        <v>1897</v>
      </c>
      <c r="H212" s="25">
        <v>1456</v>
      </c>
      <c r="I212" s="25"/>
      <c r="J212" s="58" t="e">
        <f>HYPERLINK("#"&amp;"Insumos"&amp;"!A"&amp;MATCH($B212,#REF!,0),"Ins "&amp;$B212)</f>
        <v>#REF!</v>
      </c>
      <c r="M212" s="220"/>
    </row>
    <row r="213" spans="1:13" x14ac:dyDescent="0.2">
      <c r="A213" s="35" t="s">
        <v>8892</v>
      </c>
      <c r="B213" s="34" t="s">
        <v>5572</v>
      </c>
      <c r="C213" s="45" t="s">
        <v>971</v>
      </c>
      <c r="D213" s="23" t="s">
        <v>5734</v>
      </c>
      <c r="E213" s="23" t="s">
        <v>4141</v>
      </c>
      <c r="F213" s="40">
        <v>1.82</v>
      </c>
      <c r="G213" s="25">
        <v>37863</v>
      </c>
      <c r="H213" s="25">
        <v>68911</v>
      </c>
      <c r="I213" s="25"/>
      <c r="J213" s="58" t="e">
        <f>HYPERLINK("#"&amp;"Insumos"&amp;"!A"&amp;MATCH($B213,#REF!,0),"Ins "&amp;$B213)</f>
        <v>#REF!</v>
      </c>
      <c r="M213" s="220"/>
    </row>
    <row r="214" spans="1:13" x14ac:dyDescent="0.2">
      <c r="A214" s="35" t="s">
        <v>8892</v>
      </c>
      <c r="B214" s="34" t="s">
        <v>5186</v>
      </c>
      <c r="C214" s="45" t="s">
        <v>1212</v>
      </c>
      <c r="D214" s="23" t="s">
        <v>5751</v>
      </c>
      <c r="E214" s="23" t="s">
        <v>467</v>
      </c>
      <c r="F214" s="40">
        <v>7.28</v>
      </c>
      <c r="G214" s="25">
        <v>17311</v>
      </c>
      <c r="H214" s="25">
        <v>126024</v>
      </c>
      <c r="I214" s="25"/>
      <c r="J214" s="58" t="e">
        <f>HYPERLINK("#"&amp;"Insumos"&amp;"!A"&amp;MATCH($B214,#REF!,0),"Ins "&amp;$B214)</f>
        <v>#REF!</v>
      </c>
      <c r="M214" s="220"/>
    </row>
    <row r="215" spans="1:13" x14ac:dyDescent="0.2">
      <c r="A215" s="36" t="s">
        <v>9376</v>
      </c>
      <c r="B215" s="26" t="s">
        <v>6816</v>
      </c>
      <c r="C215" s="79" t="s">
        <v>9377</v>
      </c>
      <c r="D215" s="37" t="s">
        <v>5585</v>
      </c>
      <c r="E215" s="37" t="s">
        <v>4136</v>
      </c>
      <c r="F215" s="41"/>
      <c r="G215" s="27"/>
      <c r="H215" s="27"/>
      <c r="I215" s="27">
        <v>5509</v>
      </c>
      <c r="M215" s="220">
        <f t="shared" si="3"/>
        <v>7215</v>
      </c>
    </row>
    <row r="216" spans="1:13" x14ac:dyDescent="0.2">
      <c r="A216" s="35" t="s">
        <v>9376</v>
      </c>
      <c r="B216" s="34" t="s">
        <v>5374</v>
      </c>
      <c r="C216" s="45" t="s">
        <v>245</v>
      </c>
      <c r="D216" s="23" t="s">
        <v>5751</v>
      </c>
      <c r="E216" s="23" t="s">
        <v>467</v>
      </c>
      <c r="F216" s="40">
        <v>2.6</v>
      </c>
      <c r="G216" s="25">
        <v>690</v>
      </c>
      <c r="H216" s="25">
        <v>1794</v>
      </c>
      <c r="I216" s="25"/>
      <c r="J216" s="58" t="e">
        <f>HYPERLINK("#"&amp;"Insumos"&amp;"!A"&amp;MATCH($B216,#REF!,0),"Ins "&amp;$B216)</f>
        <v>#REF!</v>
      </c>
      <c r="M216" s="220"/>
    </row>
    <row r="217" spans="1:13" x14ac:dyDescent="0.2">
      <c r="A217" s="35" t="s">
        <v>9376</v>
      </c>
      <c r="B217" s="34" t="s">
        <v>1050</v>
      </c>
      <c r="C217" s="45" t="s">
        <v>1063</v>
      </c>
      <c r="D217" s="23" t="s">
        <v>5751</v>
      </c>
      <c r="E217" s="23" t="s">
        <v>4136</v>
      </c>
      <c r="F217" s="40">
        <v>1.1700000000000002</v>
      </c>
      <c r="G217" s="25">
        <v>34</v>
      </c>
      <c r="H217" s="25">
        <v>40</v>
      </c>
      <c r="I217" s="25"/>
      <c r="J217" s="58" t="e">
        <f>HYPERLINK("#"&amp;"Insumos"&amp;"!A"&amp;MATCH($B217,#REF!,0),"Ins "&amp;$B217)</f>
        <v>#REF!</v>
      </c>
      <c r="M217" s="220"/>
    </row>
    <row r="218" spans="1:13" x14ac:dyDescent="0.2">
      <c r="A218" s="35" t="s">
        <v>5602</v>
      </c>
      <c r="B218" s="34" t="s">
        <v>134</v>
      </c>
      <c r="C218" s="45" t="s">
        <v>1651</v>
      </c>
      <c r="D218" s="23" t="s">
        <v>5534</v>
      </c>
      <c r="E218" s="23" t="s">
        <v>4140</v>
      </c>
      <c r="F218" s="40">
        <v>5.0000000000000001E-3</v>
      </c>
      <c r="G218" s="25">
        <v>80444</v>
      </c>
      <c r="H218" s="25">
        <v>402</v>
      </c>
      <c r="I218" s="25"/>
      <c r="J218" s="58" t="e">
        <f>HYPERLINK("#"&amp;"Insumos"&amp;"!A"&amp;MATCH($B218,#REF!,0),"Ins "&amp;$B218)</f>
        <v>#REF!</v>
      </c>
      <c r="M218" s="220"/>
    </row>
    <row r="219" spans="1:13" x14ac:dyDescent="0.2">
      <c r="A219" s="35" t="s">
        <v>5602</v>
      </c>
      <c r="B219" s="34" t="s">
        <v>5371</v>
      </c>
      <c r="C219" s="45" t="s">
        <v>568</v>
      </c>
      <c r="D219" s="23" t="s">
        <v>5751</v>
      </c>
      <c r="E219" s="23" t="s">
        <v>4138</v>
      </c>
      <c r="F219" s="40">
        <v>3.5000000000000003E-2</v>
      </c>
      <c r="G219" s="25">
        <v>16500</v>
      </c>
      <c r="H219" s="25">
        <v>578</v>
      </c>
      <c r="I219" s="25"/>
      <c r="J219" s="58" t="e">
        <f>HYPERLINK("#"&amp;"Insumos"&amp;"!A"&amp;MATCH($B219,#REF!,0),"Ins "&amp;$B219)</f>
        <v>#REF!</v>
      </c>
      <c r="M219" s="220"/>
    </row>
    <row r="220" spans="1:13" x14ac:dyDescent="0.2">
      <c r="A220" s="35" t="s">
        <v>9376</v>
      </c>
      <c r="B220" s="34" t="s">
        <v>5007</v>
      </c>
      <c r="C220" s="45" t="s">
        <v>720</v>
      </c>
      <c r="D220" s="23" t="s">
        <v>5751</v>
      </c>
      <c r="E220" s="23" t="s">
        <v>4134</v>
      </c>
      <c r="F220" s="40">
        <v>0.1</v>
      </c>
      <c r="G220" s="25">
        <v>1897</v>
      </c>
      <c r="H220" s="25">
        <v>190</v>
      </c>
      <c r="I220" s="25"/>
      <c r="J220" s="58" t="e">
        <f>HYPERLINK("#"&amp;"Insumos"&amp;"!A"&amp;MATCH($B220,#REF!,0),"Ins "&amp;$B220)</f>
        <v>#REF!</v>
      </c>
      <c r="M220" s="220"/>
    </row>
    <row r="221" spans="1:13" x14ac:dyDescent="0.2">
      <c r="A221" s="35" t="s">
        <v>9376</v>
      </c>
      <c r="B221" s="34" t="s">
        <v>71</v>
      </c>
      <c r="C221" s="45" t="s">
        <v>1022</v>
      </c>
      <c r="D221" s="23" t="s">
        <v>5734</v>
      </c>
      <c r="E221" s="23" t="s">
        <v>4141</v>
      </c>
      <c r="F221" s="40">
        <v>4.0722222222222222E-2</v>
      </c>
      <c r="G221" s="25">
        <v>66987</v>
      </c>
      <c r="H221" s="25">
        <v>2728</v>
      </c>
      <c r="I221" s="25"/>
      <c r="J221" s="58" t="e">
        <f>HYPERLINK("#"&amp;"Insumos"&amp;"!A"&amp;MATCH($B221,#REF!,0),"Ins "&amp;$B221)</f>
        <v>#REF!</v>
      </c>
      <c r="M221" s="220"/>
    </row>
    <row r="222" spans="1:13" x14ac:dyDescent="0.2">
      <c r="A222" s="35" t="s">
        <v>9376</v>
      </c>
      <c r="B222" s="34" t="s">
        <v>9367</v>
      </c>
      <c r="C222" s="45" t="s">
        <v>9378</v>
      </c>
      <c r="D222" s="23" t="s">
        <v>5751</v>
      </c>
      <c r="E222" s="23" t="s">
        <v>72</v>
      </c>
      <c r="F222" s="40">
        <v>2.5999999999999999E-3</v>
      </c>
      <c r="G222" s="25">
        <v>291200</v>
      </c>
      <c r="H222" s="25">
        <v>757</v>
      </c>
      <c r="I222" s="25"/>
      <c r="J222" s="58" t="e">
        <f>HYPERLINK("#"&amp;"Insumos"&amp;"!A"&amp;MATCH($B222,#REF!,0),"Ins "&amp;$B222)</f>
        <v>#REF!</v>
      </c>
      <c r="M222" s="220"/>
    </row>
    <row r="223" spans="1:13" ht="38.25" x14ac:dyDescent="0.2">
      <c r="A223" s="36" t="s">
        <v>9484</v>
      </c>
      <c r="B223" s="26" t="s">
        <v>6816</v>
      </c>
      <c r="C223" s="79" t="s">
        <v>9667</v>
      </c>
      <c r="D223" s="37" t="s">
        <v>5585</v>
      </c>
      <c r="E223" s="37" t="s">
        <v>467</v>
      </c>
      <c r="F223" s="41"/>
      <c r="G223" s="27"/>
      <c r="H223" s="27"/>
      <c r="I223" s="27">
        <v>8886</v>
      </c>
      <c r="M223" s="220">
        <f t="shared" si="3"/>
        <v>11637</v>
      </c>
    </row>
    <row r="224" spans="1:13" x14ac:dyDescent="0.2">
      <c r="A224" s="35" t="s">
        <v>9484</v>
      </c>
      <c r="B224" s="1" t="s">
        <v>5578</v>
      </c>
      <c r="C224" s="45" t="s">
        <v>1015</v>
      </c>
      <c r="D224" s="23" t="s">
        <v>5734</v>
      </c>
      <c r="E224" s="23" t="s">
        <v>4141</v>
      </c>
      <c r="F224" s="40">
        <v>3.5000000000000003E-2</v>
      </c>
      <c r="G224" s="25">
        <v>52425</v>
      </c>
      <c r="H224" s="25">
        <v>1835</v>
      </c>
      <c r="I224" s="25"/>
      <c r="J224" s="58" t="e">
        <f>HYPERLINK("#"&amp;"Insumos"&amp;"!A"&amp;MATCH($B224,#REF!,0),"Ins "&amp;$B224)</f>
        <v>#REF!</v>
      </c>
      <c r="M224" s="220"/>
    </row>
    <row r="225" spans="1:13" x14ac:dyDescent="0.2">
      <c r="A225" s="35" t="s">
        <v>9484</v>
      </c>
      <c r="B225" s="34" t="s">
        <v>5533</v>
      </c>
      <c r="C225" s="45" t="s">
        <v>5892</v>
      </c>
      <c r="D225" s="23" t="s">
        <v>977</v>
      </c>
      <c r="E225" s="23" t="s">
        <v>4134</v>
      </c>
      <c r="F225" s="40">
        <v>0.06</v>
      </c>
      <c r="G225" s="25">
        <v>3623</v>
      </c>
      <c r="H225" s="25">
        <v>217</v>
      </c>
      <c r="I225" s="25"/>
      <c r="J225" s="58" t="e">
        <f>HYPERLINK("#"&amp;"Insumos"&amp;"!A"&amp;MATCH($B225,#REF!,0),"Ins "&amp;$B225)</f>
        <v>#REF!</v>
      </c>
      <c r="M225" s="220"/>
    </row>
    <row r="226" spans="1:13" x14ac:dyDescent="0.2">
      <c r="A226" s="35" t="s">
        <v>9484</v>
      </c>
      <c r="B226" s="1" t="s">
        <v>5007</v>
      </c>
      <c r="C226" s="45" t="s">
        <v>720</v>
      </c>
      <c r="D226" s="23" t="s">
        <v>5751</v>
      </c>
      <c r="E226" s="23" t="s">
        <v>4134</v>
      </c>
      <c r="F226" s="40">
        <v>0.2</v>
      </c>
      <c r="G226" s="25">
        <v>1897</v>
      </c>
      <c r="H226" s="25">
        <v>379</v>
      </c>
      <c r="I226" s="25"/>
      <c r="J226" s="58" t="e">
        <f>HYPERLINK("#"&amp;"Insumos"&amp;"!A"&amp;MATCH($B226,#REF!,0),"Ins "&amp;$B226)</f>
        <v>#REF!</v>
      </c>
      <c r="M226" s="220"/>
    </row>
    <row r="227" spans="1:13" x14ac:dyDescent="0.2">
      <c r="A227" s="35" t="s">
        <v>9484</v>
      </c>
      <c r="B227" s="1" t="s">
        <v>5483</v>
      </c>
      <c r="C227" s="45" t="s">
        <v>1064</v>
      </c>
      <c r="D227" s="23" t="s">
        <v>5751</v>
      </c>
      <c r="E227" s="23" t="s">
        <v>467</v>
      </c>
      <c r="F227" s="40">
        <v>0.06</v>
      </c>
      <c r="G227" s="25">
        <v>6176</v>
      </c>
      <c r="H227" s="25">
        <v>371</v>
      </c>
      <c r="I227" s="25"/>
      <c r="J227" s="58" t="e">
        <f>HYPERLINK("#"&amp;"Insumos"&amp;"!A"&amp;MATCH($B227,#REF!,0),"Ins "&amp;$B227)</f>
        <v>#REF!</v>
      </c>
      <c r="M227" s="220"/>
    </row>
    <row r="228" spans="1:13" x14ac:dyDescent="0.2">
      <c r="A228" s="35" t="s">
        <v>9484</v>
      </c>
      <c r="B228" s="1" t="s">
        <v>5485</v>
      </c>
      <c r="C228" s="45" t="s">
        <v>8790</v>
      </c>
      <c r="D228" s="23" t="s">
        <v>5751</v>
      </c>
      <c r="E228" s="23" t="s">
        <v>467</v>
      </c>
      <c r="F228" s="40">
        <v>1.17</v>
      </c>
      <c r="G228" s="25">
        <v>5200</v>
      </c>
      <c r="H228" s="25">
        <v>6084</v>
      </c>
      <c r="I228" s="25"/>
      <c r="J228" s="58" t="e">
        <f>HYPERLINK("#"&amp;"Insumos"&amp;"!A"&amp;MATCH($B228,#REF!,0),"Ins "&amp;$B228)</f>
        <v>#REF!</v>
      </c>
      <c r="M228" s="220"/>
    </row>
    <row r="229" spans="1:13" s="176" customFormat="1" ht="40.15" customHeight="1" x14ac:dyDescent="0.2">
      <c r="A229" s="170" t="s">
        <v>4093</v>
      </c>
      <c r="B229" s="171"/>
      <c r="C229" s="172" t="s">
        <v>202</v>
      </c>
      <c r="D229" s="173" t="s">
        <v>5607</v>
      </c>
      <c r="E229" s="173"/>
      <c r="F229" s="174"/>
      <c r="G229" s="175"/>
      <c r="H229" s="175"/>
      <c r="I229" s="175"/>
      <c r="M229" s="220"/>
    </row>
    <row r="230" spans="1:13" x14ac:dyDescent="0.2">
      <c r="A230" s="36" t="s">
        <v>2408</v>
      </c>
      <c r="B230" s="26" t="s">
        <v>6816</v>
      </c>
      <c r="C230" s="79" t="s">
        <v>493</v>
      </c>
      <c r="D230" s="37" t="s">
        <v>5608</v>
      </c>
      <c r="E230" s="37" t="s">
        <v>465</v>
      </c>
      <c r="F230" s="41"/>
      <c r="G230" s="27"/>
      <c r="H230" s="27"/>
      <c r="I230" s="27">
        <v>4915</v>
      </c>
      <c r="M230" s="220">
        <f t="shared" si="3"/>
        <v>6437</v>
      </c>
    </row>
    <row r="231" spans="1:13" x14ac:dyDescent="0.2">
      <c r="A231" s="35" t="s">
        <v>2408</v>
      </c>
      <c r="B231" s="1" t="s">
        <v>5533</v>
      </c>
      <c r="C231" s="45" t="s">
        <v>5892</v>
      </c>
      <c r="D231" s="23" t="s">
        <v>977</v>
      </c>
      <c r="E231" s="23" t="s">
        <v>4134</v>
      </c>
      <c r="F231" s="40">
        <v>0.1</v>
      </c>
      <c r="G231" s="25">
        <v>3623</v>
      </c>
      <c r="H231" s="25">
        <v>362</v>
      </c>
      <c r="I231" s="25"/>
      <c r="J231" s="58" t="e">
        <f>HYPERLINK("#"&amp;"Insumos"&amp;"!A"&amp;MATCH($B231,#REF!,0),"Ins "&amp;$B231)</f>
        <v>#REF!</v>
      </c>
      <c r="M231" s="220"/>
    </row>
    <row r="232" spans="1:13" ht="25.5" x14ac:dyDescent="0.2">
      <c r="A232" s="35" t="s">
        <v>2408</v>
      </c>
      <c r="B232" s="1" t="s">
        <v>5004</v>
      </c>
      <c r="C232" s="45" t="s">
        <v>1628</v>
      </c>
      <c r="D232" s="23" t="s">
        <v>5751</v>
      </c>
      <c r="E232" s="23" t="s">
        <v>465</v>
      </c>
      <c r="F232" s="40">
        <v>1</v>
      </c>
      <c r="G232" s="25">
        <v>2269</v>
      </c>
      <c r="H232" s="25">
        <v>2269</v>
      </c>
      <c r="I232" s="25"/>
      <c r="J232" s="58" t="e">
        <f>HYPERLINK("#"&amp;"Insumos"&amp;"!A"&amp;MATCH($B232,#REF!,0),"Ins "&amp;$B232)</f>
        <v>#REF!</v>
      </c>
      <c r="M232" s="220"/>
    </row>
    <row r="233" spans="1:13" x14ac:dyDescent="0.2">
      <c r="A233" s="35" t="s">
        <v>2408</v>
      </c>
      <c r="B233" s="1" t="s">
        <v>5184</v>
      </c>
      <c r="C233" s="45" t="s">
        <v>294</v>
      </c>
      <c r="D233" s="23" t="s">
        <v>5751</v>
      </c>
      <c r="E233" s="23" t="s">
        <v>4147</v>
      </c>
      <c r="F233" s="40">
        <v>0.02</v>
      </c>
      <c r="G233" s="25">
        <v>5304</v>
      </c>
      <c r="H233" s="25">
        <v>106</v>
      </c>
      <c r="I233" s="25"/>
      <c r="J233" s="58" t="e">
        <f>HYPERLINK("#"&amp;"Insumos"&amp;"!A"&amp;MATCH($B233,#REF!,0),"Ins "&amp;$B233)</f>
        <v>#REF!</v>
      </c>
      <c r="M233" s="220"/>
    </row>
    <row r="234" spans="1:13" x14ac:dyDescent="0.2">
      <c r="A234" s="35" t="s">
        <v>2408</v>
      </c>
      <c r="B234" s="1" t="s">
        <v>4518</v>
      </c>
      <c r="C234" s="45" t="s">
        <v>461</v>
      </c>
      <c r="D234" s="23" t="s">
        <v>5751</v>
      </c>
      <c r="E234" s="23" t="s">
        <v>287</v>
      </c>
      <c r="F234" s="40">
        <v>0.4</v>
      </c>
      <c r="G234" s="25">
        <v>5444</v>
      </c>
      <c r="H234" s="25">
        <v>2178</v>
      </c>
      <c r="I234" s="25"/>
      <c r="J234" s="58" t="e">
        <f>HYPERLINK("#"&amp;"Insumos"&amp;"!A"&amp;MATCH($B234,#REF!,0),"Ins "&amp;$B234)</f>
        <v>#REF!</v>
      </c>
      <c r="M234" s="220"/>
    </row>
    <row r="235" spans="1:13" x14ac:dyDescent="0.2">
      <c r="A235" s="36" t="s">
        <v>2410</v>
      </c>
      <c r="B235" s="26" t="s">
        <v>6816</v>
      </c>
      <c r="C235" s="79" t="s">
        <v>10364</v>
      </c>
      <c r="D235" s="37" t="s">
        <v>5608</v>
      </c>
      <c r="E235" s="37" t="s">
        <v>465</v>
      </c>
      <c r="F235" s="41"/>
      <c r="G235" s="27"/>
      <c r="H235" s="27"/>
      <c r="I235" s="27">
        <v>2060</v>
      </c>
      <c r="M235" s="220">
        <f t="shared" si="3"/>
        <v>2698</v>
      </c>
    </row>
    <row r="236" spans="1:13" x14ac:dyDescent="0.2">
      <c r="A236" s="35" t="s">
        <v>2410</v>
      </c>
      <c r="B236" s="1" t="s">
        <v>5572</v>
      </c>
      <c r="C236" s="45" t="s">
        <v>971</v>
      </c>
      <c r="D236" s="23" t="s">
        <v>5734</v>
      </c>
      <c r="E236" s="23" t="s">
        <v>4141</v>
      </c>
      <c r="F236" s="40">
        <v>0.01</v>
      </c>
      <c r="G236" s="25">
        <v>37863</v>
      </c>
      <c r="H236" s="25">
        <v>379</v>
      </c>
      <c r="I236" s="25"/>
      <c r="J236" s="58" t="e">
        <f>HYPERLINK("#"&amp;"Insumos"&amp;"!A"&amp;MATCH($B236,#REF!,0),"Ins "&amp;$B236)</f>
        <v>#REF!</v>
      </c>
      <c r="M236" s="220"/>
    </row>
    <row r="237" spans="1:13" x14ac:dyDescent="0.2">
      <c r="A237" s="35" t="s">
        <v>2410</v>
      </c>
      <c r="B237" s="34" t="s">
        <v>92</v>
      </c>
      <c r="C237" s="45" t="s">
        <v>9527</v>
      </c>
      <c r="D237" s="23" t="s">
        <v>5534</v>
      </c>
      <c r="E237" s="23" t="s">
        <v>4141</v>
      </c>
      <c r="F237" s="40">
        <v>6.6666666666666671E-3</v>
      </c>
      <c r="G237" s="25">
        <v>158413</v>
      </c>
      <c r="H237" s="25">
        <v>1056</v>
      </c>
      <c r="I237" s="25"/>
      <c r="J237" s="58" t="e">
        <f>HYPERLINK("#"&amp;"Insumos"&amp;"!A"&amp;MATCH($B237,#REF!,0),"Ins "&amp;$B237)</f>
        <v>#REF!</v>
      </c>
      <c r="M237" s="220"/>
    </row>
    <row r="238" spans="1:13" x14ac:dyDescent="0.2">
      <c r="A238" s="35" t="s">
        <v>2410</v>
      </c>
      <c r="B238" s="1" t="s">
        <v>109</v>
      </c>
      <c r="C238" s="45" t="s">
        <v>4145</v>
      </c>
      <c r="D238" s="23" t="s">
        <v>5534</v>
      </c>
      <c r="E238" s="23" t="s">
        <v>4142</v>
      </c>
      <c r="F238" s="46">
        <v>5.5555555555555556E-4</v>
      </c>
      <c r="G238" s="25">
        <v>1124561</v>
      </c>
      <c r="H238" s="25">
        <v>625</v>
      </c>
      <c r="I238" s="25"/>
      <c r="J238" s="58" t="e">
        <f>HYPERLINK("#"&amp;"Insumos"&amp;"!A"&amp;MATCH($B238,#REF!,0),"Ins "&amp;$B238)</f>
        <v>#REF!</v>
      </c>
      <c r="M238" s="220"/>
    </row>
    <row r="239" spans="1:13" ht="25.5" x14ac:dyDescent="0.2">
      <c r="A239" s="36" t="s">
        <v>2411</v>
      </c>
      <c r="B239" s="26" t="s">
        <v>6816</v>
      </c>
      <c r="C239" s="79" t="s">
        <v>10365</v>
      </c>
      <c r="D239" s="37" t="s">
        <v>5608</v>
      </c>
      <c r="E239" s="37" t="s">
        <v>4134</v>
      </c>
      <c r="F239" s="41"/>
      <c r="G239" s="27"/>
      <c r="H239" s="27"/>
      <c r="I239" s="27">
        <v>376724</v>
      </c>
      <c r="M239" s="220">
        <f t="shared" si="3"/>
        <v>493358</v>
      </c>
    </row>
    <row r="240" spans="1:13" x14ac:dyDescent="0.2">
      <c r="A240" s="35" t="s">
        <v>2411</v>
      </c>
      <c r="B240" s="34" t="s">
        <v>76</v>
      </c>
      <c r="C240" s="45" t="s">
        <v>1028</v>
      </c>
      <c r="D240" s="23" t="s">
        <v>5734</v>
      </c>
      <c r="E240" s="23" t="s">
        <v>4141</v>
      </c>
      <c r="F240" s="40">
        <v>1.4</v>
      </c>
      <c r="G240" s="25">
        <v>81549</v>
      </c>
      <c r="H240" s="25">
        <v>114169</v>
      </c>
      <c r="I240" s="25"/>
      <c r="J240" s="58" t="e">
        <f>HYPERLINK("#"&amp;"Insumos"&amp;"!A"&amp;MATCH($B240,#REF!,0),"Ins "&amp;$B240)</f>
        <v>#REF!</v>
      </c>
      <c r="M240" s="220"/>
    </row>
    <row r="241" spans="1:13" x14ac:dyDescent="0.2">
      <c r="A241" s="35" t="s">
        <v>2411</v>
      </c>
      <c r="B241" s="1" t="s">
        <v>263</v>
      </c>
      <c r="C241" s="45" t="s">
        <v>696</v>
      </c>
      <c r="D241" s="23" t="s">
        <v>5534</v>
      </c>
      <c r="E241" s="23" t="s">
        <v>4140</v>
      </c>
      <c r="F241" s="40">
        <v>2.3E-2</v>
      </c>
      <c r="G241" s="25">
        <v>187426</v>
      </c>
      <c r="H241" s="25">
        <v>4311</v>
      </c>
      <c r="I241" s="25"/>
      <c r="J241" s="58" t="e">
        <f>HYPERLINK("#"&amp;"Insumos"&amp;"!A"&amp;MATCH($B241,#REF!,0),"Ins "&amp;$B241)</f>
        <v>#REF!</v>
      </c>
      <c r="M241" s="220"/>
    </row>
    <row r="242" spans="1:13" x14ac:dyDescent="0.2">
      <c r="A242" s="35" t="s">
        <v>2411</v>
      </c>
      <c r="B242" s="1" t="s">
        <v>262</v>
      </c>
      <c r="C242" s="45" t="s">
        <v>292</v>
      </c>
      <c r="D242" s="23" t="s">
        <v>5534</v>
      </c>
      <c r="E242" s="23" t="s">
        <v>4140</v>
      </c>
      <c r="F242" s="40">
        <v>0.02</v>
      </c>
      <c r="G242" s="25">
        <v>4348310</v>
      </c>
      <c r="H242" s="25">
        <v>86966</v>
      </c>
      <c r="I242" s="25"/>
      <c r="J242" s="58" t="e">
        <f>HYPERLINK("#"&amp;"Insumos"&amp;"!A"&amp;MATCH($B242,#REF!,0),"Ins "&amp;$B242)</f>
        <v>#REF!</v>
      </c>
      <c r="M242" s="220"/>
    </row>
    <row r="243" spans="1:13" ht="25.5" x14ac:dyDescent="0.2">
      <c r="A243" s="35" t="s">
        <v>2411</v>
      </c>
      <c r="B243" s="1" t="s">
        <v>105</v>
      </c>
      <c r="C243" s="45" t="s">
        <v>8798</v>
      </c>
      <c r="D243" s="23" t="s">
        <v>5534</v>
      </c>
      <c r="E243" s="23" t="s">
        <v>4142</v>
      </c>
      <c r="F243" s="40">
        <v>0.4</v>
      </c>
      <c r="G243" s="25">
        <v>322400</v>
      </c>
      <c r="H243" s="25">
        <v>128960</v>
      </c>
      <c r="I243" s="25"/>
      <c r="J243" s="58" t="e">
        <f>HYPERLINK("#"&amp;"Insumos"&amp;"!A"&amp;MATCH($B243,#REF!,0),"Ins "&amp;$B243)</f>
        <v>#REF!</v>
      </c>
      <c r="M243" s="220"/>
    </row>
    <row r="244" spans="1:13" x14ac:dyDescent="0.2">
      <c r="A244" s="35" t="s">
        <v>2411</v>
      </c>
      <c r="B244" s="1" t="s">
        <v>144</v>
      </c>
      <c r="C244" s="45" t="s">
        <v>1691</v>
      </c>
      <c r="D244" s="23" t="s">
        <v>5534</v>
      </c>
      <c r="E244" s="23" t="s">
        <v>4140</v>
      </c>
      <c r="F244" s="40">
        <v>0.125</v>
      </c>
      <c r="G244" s="25">
        <v>111019</v>
      </c>
      <c r="H244" s="25">
        <v>13877</v>
      </c>
      <c r="I244" s="25"/>
      <c r="J244" s="58" t="e">
        <f>HYPERLINK("#"&amp;"Insumos"&amp;"!A"&amp;MATCH($B244,#REF!,0),"Ins "&amp;$B244)</f>
        <v>#REF!</v>
      </c>
      <c r="M244" s="220"/>
    </row>
    <row r="245" spans="1:13" x14ac:dyDescent="0.2">
      <c r="A245" s="35" t="s">
        <v>2411</v>
      </c>
      <c r="B245" s="1" t="s">
        <v>5533</v>
      </c>
      <c r="C245" s="45" t="s">
        <v>5892</v>
      </c>
      <c r="D245" s="23" t="s">
        <v>977</v>
      </c>
      <c r="E245" s="23" t="s">
        <v>4134</v>
      </c>
      <c r="F245" s="40">
        <v>2.2999999999999998</v>
      </c>
      <c r="G245" s="25">
        <v>3623</v>
      </c>
      <c r="H245" s="25">
        <v>8333</v>
      </c>
      <c r="I245" s="25"/>
      <c r="J245" s="58" t="e">
        <f>HYPERLINK("#"&amp;"Insumos"&amp;"!A"&amp;MATCH($B245,#REF!,0),"Ins "&amp;$B245)</f>
        <v>#REF!</v>
      </c>
      <c r="M245" s="220"/>
    </row>
    <row r="246" spans="1:13" x14ac:dyDescent="0.2">
      <c r="A246" s="35" t="s">
        <v>2411</v>
      </c>
      <c r="B246" s="1" t="s">
        <v>5007</v>
      </c>
      <c r="C246" s="45" t="s">
        <v>720</v>
      </c>
      <c r="D246" s="23" t="s">
        <v>5751</v>
      </c>
      <c r="E246" s="23" t="s">
        <v>4134</v>
      </c>
      <c r="F246" s="40">
        <v>10.6</v>
      </c>
      <c r="G246" s="25">
        <v>1897</v>
      </c>
      <c r="H246" s="25">
        <v>20108</v>
      </c>
      <c r="I246" s="25"/>
      <c r="J246" s="58" t="e">
        <f>HYPERLINK("#"&amp;"Insumos"&amp;"!A"&amp;MATCH($B246,#REF!,0),"Ins "&amp;$B246)</f>
        <v>#REF!</v>
      </c>
      <c r="M246" s="220"/>
    </row>
    <row r="247" spans="1:13" x14ac:dyDescent="0.2">
      <c r="A247" s="36" t="s">
        <v>2412</v>
      </c>
      <c r="B247" s="26" t="s">
        <v>6816</v>
      </c>
      <c r="C247" s="79" t="s">
        <v>534</v>
      </c>
      <c r="D247" s="37" t="s">
        <v>5608</v>
      </c>
      <c r="E247" s="37" t="s">
        <v>465</v>
      </c>
      <c r="F247" s="41"/>
      <c r="G247" s="27"/>
      <c r="H247" s="27"/>
      <c r="I247" s="27">
        <v>3194</v>
      </c>
      <c r="M247" s="220">
        <f t="shared" si="3"/>
        <v>4183</v>
      </c>
    </row>
    <row r="248" spans="1:13" x14ac:dyDescent="0.2">
      <c r="A248" s="35" t="s">
        <v>2412</v>
      </c>
      <c r="B248" s="1" t="s">
        <v>5572</v>
      </c>
      <c r="C248" s="45" t="s">
        <v>971</v>
      </c>
      <c r="D248" s="23" t="s">
        <v>5734</v>
      </c>
      <c r="E248" s="23" t="s">
        <v>4141</v>
      </c>
      <c r="F248" s="40">
        <v>0.05</v>
      </c>
      <c r="G248" s="25">
        <v>37863</v>
      </c>
      <c r="H248" s="25">
        <v>1893</v>
      </c>
      <c r="I248" s="25"/>
      <c r="J248" s="58" t="e">
        <f>HYPERLINK("#"&amp;"Insumos"&amp;"!A"&amp;MATCH($B248,#REF!,0),"Ins "&amp;$B248)</f>
        <v>#REF!</v>
      </c>
      <c r="M248" s="220"/>
    </row>
    <row r="249" spans="1:13" x14ac:dyDescent="0.2">
      <c r="A249" s="35" t="s">
        <v>2412</v>
      </c>
      <c r="B249" s="1" t="s">
        <v>5533</v>
      </c>
      <c r="C249" s="45" t="s">
        <v>5892</v>
      </c>
      <c r="D249" s="23" t="s">
        <v>977</v>
      </c>
      <c r="E249" s="23" t="s">
        <v>4134</v>
      </c>
      <c r="F249" s="40">
        <v>0.05</v>
      </c>
      <c r="G249" s="25">
        <v>3623</v>
      </c>
      <c r="H249" s="25">
        <v>181</v>
      </c>
      <c r="I249" s="25"/>
      <c r="J249" s="58" t="e">
        <f>HYPERLINK("#"&amp;"Insumos"&amp;"!A"&amp;MATCH($B249,#REF!,0),"Ins "&amp;$B249)</f>
        <v>#REF!</v>
      </c>
      <c r="M249" s="220"/>
    </row>
    <row r="250" spans="1:13" x14ac:dyDescent="0.2">
      <c r="A250" s="35" t="s">
        <v>2412</v>
      </c>
      <c r="B250" s="1" t="s">
        <v>4560</v>
      </c>
      <c r="C250" s="45" t="s">
        <v>8792</v>
      </c>
      <c r="D250" s="23" t="s">
        <v>5751</v>
      </c>
      <c r="E250" s="23" t="s">
        <v>4138</v>
      </c>
      <c r="F250" s="40">
        <v>1E-3</v>
      </c>
      <c r="G250" s="25">
        <v>126880</v>
      </c>
      <c r="H250" s="25">
        <v>127</v>
      </c>
      <c r="I250" s="25"/>
      <c r="J250" s="58" t="e">
        <f>HYPERLINK("#"&amp;"Insumos"&amp;"!A"&amp;MATCH($B250,#REF!,0),"Ins "&amp;$B250)</f>
        <v>#REF!</v>
      </c>
      <c r="M250" s="220"/>
    </row>
    <row r="251" spans="1:13" x14ac:dyDescent="0.2">
      <c r="A251" s="35" t="s">
        <v>2412</v>
      </c>
      <c r="B251" s="1" t="s">
        <v>5184</v>
      </c>
      <c r="C251" s="45" t="s">
        <v>294</v>
      </c>
      <c r="D251" s="23" t="s">
        <v>5751</v>
      </c>
      <c r="E251" s="23" t="s">
        <v>4147</v>
      </c>
      <c r="F251" s="40">
        <v>0.1</v>
      </c>
      <c r="G251" s="25">
        <v>5304</v>
      </c>
      <c r="H251" s="25">
        <v>530</v>
      </c>
      <c r="I251" s="25"/>
      <c r="J251" s="58" t="e">
        <f>HYPERLINK("#"&amp;"Insumos"&amp;"!A"&amp;MATCH($B251,#REF!,0),"Ins "&amp;$B251)</f>
        <v>#REF!</v>
      </c>
      <c r="M251" s="220"/>
    </row>
    <row r="252" spans="1:13" x14ac:dyDescent="0.2">
      <c r="A252" s="35" t="s">
        <v>2412</v>
      </c>
      <c r="B252" s="1" t="s">
        <v>4519</v>
      </c>
      <c r="C252" s="45" t="s">
        <v>1406</v>
      </c>
      <c r="D252" s="23" t="s">
        <v>5751</v>
      </c>
      <c r="E252" s="23" t="s">
        <v>287</v>
      </c>
      <c r="F252" s="40">
        <v>0.1</v>
      </c>
      <c r="G252" s="25">
        <v>4634</v>
      </c>
      <c r="H252" s="25">
        <v>463</v>
      </c>
      <c r="I252" s="25"/>
      <c r="J252" s="58" t="e">
        <f>HYPERLINK("#"&amp;"Insumos"&amp;"!A"&amp;MATCH($B252,#REF!,0),"Ins "&amp;$B252)</f>
        <v>#REF!</v>
      </c>
      <c r="M252" s="220"/>
    </row>
    <row r="253" spans="1:13" x14ac:dyDescent="0.2">
      <c r="A253" s="36" t="s">
        <v>2413</v>
      </c>
      <c r="B253" s="26" t="s">
        <v>6816</v>
      </c>
      <c r="C253" s="79" t="s">
        <v>5609</v>
      </c>
      <c r="D253" s="37" t="s">
        <v>5608</v>
      </c>
      <c r="E253" s="37" t="s">
        <v>4140</v>
      </c>
      <c r="F253" s="41"/>
      <c r="G253" s="27"/>
      <c r="H253" s="27"/>
      <c r="I253" s="27">
        <v>1275282</v>
      </c>
      <c r="M253" s="220">
        <f t="shared" si="3"/>
        <v>1670109</v>
      </c>
    </row>
    <row r="254" spans="1:13" x14ac:dyDescent="0.2">
      <c r="A254" s="35" t="s">
        <v>2413</v>
      </c>
      <c r="B254" s="1" t="s">
        <v>5533</v>
      </c>
      <c r="C254" s="45" t="s">
        <v>5892</v>
      </c>
      <c r="D254" s="23" t="s">
        <v>977</v>
      </c>
      <c r="E254" s="23" t="s">
        <v>4134</v>
      </c>
      <c r="F254" s="40">
        <v>1</v>
      </c>
      <c r="G254" s="25">
        <v>3623</v>
      </c>
      <c r="H254" s="25">
        <v>3623</v>
      </c>
      <c r="I254" s="25"/>
      <c r="J254" s="58" t="e">
        <f>HYPERLINK("#"&amp;"Insumos"&amp;"!A"&amp;MATCH($B254,#REF!,0),"Ins "&amp;$B254)</f>
        <v>#REF!</v>
      </c>
      <c r="M254" s="220"/>
    </row>
    <row r="255" spans="1:13" x14ac:dyDescent="0.2">
      <c r="A255" s="35" t="s">
        <v>2413</v>
      </c>
      <c r="B255" s="1" t="s">
        <v>4963</v>
      </c>
      <c r="C255" s="45" t="s">
        <v>4159</v>
      </c>
      <c r="D255" s="23" t="s">
        <v>5751</v>
      </c>
      <c r="E255" s="23" t="s">
        <v>4140</v>
      </c>
      <c r="F255" s="40">
        <v>1</v>
      </c>
      <c r="G255" s="25">
        <v>847736</v>
      </c>
      <c r="H255" s="25">
        <v>847736</v>
      </c>
      <c r="I255" s="25"/>
      <c r="J255" s="58" t="e">
        <f>HYPERLINK("#"&amp;"Insumos"&amp;"!A"&amp;MATCH($B255,#REF!,0),"Ins "&amp;$B255)</f>
        <v>#REF!</v>
      </c>
      <c r="M255" s="220"/>
    </row>
    <row r="256" spans="1:13" x14ac:dyDescent="0.2">
      <c r="A256" s="35" t="s">
        <v>2413</v>
      </c>
      <c r="B256" s="1" t="s">
        <v>5010</v>
      </c>
      <c r="C256" s="45" t="s">
        <v>4160</v>
      </c>
      <c r="D256" s="23" t="s">
        <v>5751</v>
      </c>
      <c r="E256" s="23" t="s">
        <v>4134</v>
      </c>
      <c r="F256" s="40">
        <v>1</v>
      </c>
      <c r="G256" s="25">
        <v>423870</v>
      </c>
      <c r="H256" s="25">
        <v>423870</v>
      </c>
      <c r="I256" s="25"/>
      <c r="J256" s="58" t="e">
        <f>HYPERLINK("#"&amp;"Insumos"&amp;"!A"&amp;MATCH($B256,#REF!,0),"Ins "&amp;$B256)</f>
        <v>#REF!</v>
      </c>
      <c r="M256" s="220"/>
    </row>
    <row r="257" spans="1:13" x14ac:dyDescent="0.2">
      <c r="A257" s="35" t="s">
        <v>2413</v>
      </c>
      <c r="B257" s="1" t="s">
        <v>5184</v>
      </c>
      <c r="C257" s="45" t="s">
        <v>294</v>
      </c>
      <c r="D257" s="23" t="s">
        <v>5751</v>
      </c>
      <c r="E257" s="23" t="s">
        <v>4147</v>
      </c>
      <c r="F257" s="40">
        <v>0.01</v>
      </c>
      <c r="G257" s="25">
        <v>5304</v>
      </c>
      <c r="H257" s="25">
        <v>53</v>
      </c>
      <c r="I257" s="25"/>
      <c r="J257" s="58" t="e">
        <f>HYPERLINK("#"&amp;"Insumos"&amp;"!A"&amp;MATCH($B257,#REF!,0),"Ins "&amp;$B257)</f>
        <v>#REF!</v>
      </c>
      <c r="M257" s="220"/>
    </row>
    <row r="258" spans="1:13" x14ac:dyDescent="0.2">
      <c r="A258" s="36" t="s">
        <v>2414</v>
      </c>
      <c r="B258" s="26" t="s">
        <v>6816</v>
      </c>
      <c r="C258" s="79" t="s">
        <v>535</v>
      </c>
      <c r="D258" s="37" t="s">
        <v>5608</v>
      </c>
      <c r="E258" s="37" t="s">
        <v>465</v>
      </c>
      <c r="F258" s="41"/>
      <c r="G258" s="27"/>
      <c r="H258" s="27"/>
      <c r="I258" s="27">
        <v>1811</v>
      </c>
      <c r="M258" s="220">
        <f t="shared" si="3"/>
        <v>2372</v>
      </c>
    </row>
    <row r="259" spans="1:13" x14ac:dyDescent="0.2">
      <c r="A259" s="35" t="s">
        <v>2414</v>
      </c>
      <c r="B259" s="34" t="s">
        <v>6641</v>
      </c>
      <c r="C259" s="45" t="s">
        <v>6642</v>
      </c>
      <c r="D259" s="23" t="s">
        <v>5734</v>
      </c>
      <c r="E259" s="23" t="s">
        <v>4141</v>
      </c>
      <c r="F259" s="40">
        <v>0.05</v>
      </c>
      <c r="G259" s="25">
        <v>29124</v>
      </c>
      <c r="H259" s="25">
        <v>1456</v>
      </c>
      <c r="I259" s="25"/>
      <c r="J259" s="58" t="e">
        <f>HYPERLINK("#"&amp;"Insumos"&amp;"!A"&amp;MATCH($B259,#REF!,0),"Ins "&amp;$B259)</f>
        <v>#REF!</v>
      </c>
      <c r="M259" s="220"/>
    </row>
    <row r="260" spans="1:13" x14ac:dyDescent="0.2">
      <c r="A260" s="35" t="s">
        <v>2414</v>
      </c>
      <c r="B260" s="1" t="s">
        <v>5533</v>
      </c>
      <c r="C260" s="45" t="s">
        <v>5892</v>
      </c>
      <c r="D260" s="23" t="s">
        <v>977</v>
      </c>
      <c r="E260" s="23" t="s">
        <v>4134</v>
      </c>
      <c r="F260" s="40">
        <v>7.0000000000000007E-2</v>
      </c>
      <c r="G260" s="25">
        <v>3623</v>
      </c>
      <c r="H260" s="25">
        <v>254</v>
      </c>
      <c r="I260" s="25"/>
      <c r="J260" s="58" t="e">
        <f>HYPERLINK("#"&amp;"Insumos"&amp;"!A"&amp;MATCH($B260,#REF!,0),"Ins "&amp;$B260)</f>
        <v>#REF!</v>
      </c>
      <c r="M260" s="220"/>
    </row>
    <row r="261" spans="1:13" x14ac:dyDescent="0.2">
      <c r="A261" s="35" t="s">
        <v>2414</v>
      </c>
      <c r="B261" s="1" t="s">
        <v>5007</v>
      </c>
      <c r="C261" s="45" t="s">
        <v>720</v>
      </c>
      <c r="D261" s="23" t="s">
        <v>5751</v>
      </c>
      <c r="E261" s="23" t="s">
        <v>4134</v>
      </c>
      <c r="F261" s="40">
        <v>5.2999999999999999E-2</v>
      </c>
      <c r="G261" s="25">
        <v>1897</v>
      </c>
      <c r="H261" s="25">
        <v>101</v>
      </c>
      <c r="I261" s="25"/>
      <c r="J261" s="58" t="e">
        <f>HYPERLINK("#"&amp;"Insumos"&amp;"!A"&amp;MATCH($B261,#REF!,0),"Ins "&amp;$B261)</f>
        <v>#REF!</v>
      </c>
      <c r="M261" s="220"/>
    </row>
    <row r="262" spans="1:13" x14ac:dyDescent="0.2">
      <c r="A262" s="36" t="s">
        <v>2415</v>
      </c>
      <c r="B262" s="26" t="s">
        <v>6816</v>
      </c>
      <c r="C262" s="79" t="s">
        <v>10366</v>
      </c>
      <c r="D262" s="37" t="s">
        <v>5608</v>
      </c>
      <c r="E262" s="37" t="s">
        <v>465</v>
      </c>
      <c r="F262" s="41"/>
      <c r="G262" s="27"/>
      <c r="H262" s="27"/>
      <c r="I262" s="27">
        <v>3420</v>
      </c>
      <c r="M262" s="220">
        <f t="shared" ref="M262:M321" si="4">ROUND(I262*(1+$L$2),0)</f>
        <v>4479</v>
      </c>
    </row>
    <row r="263" spans="1:13" x14ac:dyDescent="0.2">
      <c r="A263" s="35" t="s">
        <v>2415</v>
      </c>
      <c r="B263" s="34" t="s">
        <v>6641</v>
      </c>
      <c r="C263" s="45" t="s">
        <v>6642</v>
      </c>
      <c r="D263" s="23" t="s">
        <v>5734</v>
      </c>
      <c r="E263" s="23" t="s">
        <v>4141</v>
      </c>
      <c r="F263" s="40">
        <v>0.1</v>
      </c>
      <c r="G263" s="25">
        <v>29124</v>
      </c>
      <c r="H263" s="25">
        <v>2912</v>
      </c>
      <c r="I263" s="25"/>
      <c r="J263" s="58" t="e">
        <f>HYPERLINK("#"&amp;"Insumos"&amp;"!A"&amp;MATCH($B263,#REF!,0),"Ins "&amp;$B263)</f>
        <v>#REF!</v>
      </c>
      <c r="M263" s="220"/>
    </row>
    <row r="264" spans="1:13" x14ac:dyDescent="0.2">
      <c r="A264" s="35" t="s">
        <v>2415</v>
      </c>
      <c r="B264" s="1" t="s">
        <v>5533</v>
      </c>
      <c r="C264" s="45" t="s">
        <v>5892</v>
      </c>
      <c r="D264" s="23" t="s">
        <v>977</v>
      </c>
      <c r="E264" s="23" t="s">
        <v>4134</v>
      </c>
      <c r="F264" s="40">
        <v>0.09</v>
      </c>
      <c r="G264" s="25">
        <v>3623</v>
      </c>
      <c r="H264" s="25">
        <v>326</v>
      </c>
      <c r="I264" s="25"/>
      <c r="J264" s="58" t="e">
        <f>HYPERLINK("#"&amp;"Insumos"&amp;"!A"&amp;MATCH($B264,#REF!,0),"Ins "&amp;$B264)</f>
        <v>#REF!</v>
      </c>
      <c r="M264" s="220"/>
    </row>
    <row r="265" spans="1:13" x14ac:dyDescent="0.2">
      <c r="A265" s="35" t="s">
        <v>2415</v>
      </c>
      <c r="B265" s="1" t="s">
        <v>5007</v>
      </c>
      <c r="C265" s="45" t="s">
        <v>720</v>
      </c>
      <c r="D265" s="23" t="s">
        <v>5751</v>
      </c>
      <c r="E265" s="23" t="s">
        <v>4134</v>
      </c>
      <c r="F265" s="40">
        <v>9.6000000000000002E-2</v>
      </c>
      <c r="G265" s="25">
        <v>1897</v>
      </c>
      <c r="H265" s="25">
        <v>182</v>
      </c>
      <c r="I265" s="25"/>
      <c r="J265" s="58" t="e">
        <f>HYPERLINK("#"&amp;"Insumos"&amp;"!A"&amp;MATCH($B265,#REF!,0),"Ins "&amp;$B265)</f>
        <v>#REF!</v>
      </c>
      <c r="M265" s="220"/>
    </row>
    <row r="266" spans="1:13" x14ac:dyDescent="0.2">
      <c r="A266" s="36" t="s">
        <v>2416</v>
      </c>
      <c r="B266" s="26" t="s">
        <v>6816</v>
      </c>
      <c r="C266" s="79" t="s">
        <v>536</v>
      </c>
      <c r="D266" s="37" t="s">
        <v>5608</v>
      </c>
      <c r="E266" s="37" t="s">
        <v>465</v>
      </c>
      <c r="F266" s="41"/>
      <c r="G266" s="27"/>
      <c r="H266" s="27"/>
      <c r="I266" s="27">
        <v>11199</v>
      </c>
      <c r="M266" s="220">
        <f t="shared" si="4"/>
        <v>14666</v>
      </c>
    </row>
    <row r="267" spans="1:13" x14ac:dyDescent="0.2">
      <c r="A267" s="35" t="s">
        <v>2416</v>
      </c>
      <c r="B267" s="1" t="s">
        <v>5572</v>
      </c>
      <c r="C267" s="45" t="s">
        <v>971</v>
      </c>
      <c r="D267" s="23" t="s">
        <v>5734</v>
      </c>
      <c r="E267" s="23" t="s">
        <v>4141</v>
      </c>
      <c r="F267" s="40">
        <v>0.25</v>
      </c>
      <c r="G267" s="25">
        <v>37863</v>
      </c>
      <c r="H267" s="25">
        <v>9466</v>
      </c>
      <c r="I267" s="25"/>
      <c r="J267" s="58" t="e">
        <f>HYPERLINK("#"&amp;"Insumos"&amp;"!A"&amp;MATCH($B267,#REF!,0),"Ins "&amp;$B267)</f>
        <v>#REF!</v>
      </c>
      <c r="M267" s="220"/>
    </row>
    <row r="268" spans="1:13" ht="25.5" x14ac:dyDescent="0.2">
      <c r="A268" s="35" t="s">
        <v>2416</v>
      </c>
      <c r="B268" s="1" t="s">
        <v>105</v>
      </c>
      <c r="C268" s="45" t="s">
        <v>8798</v>
      </c>
      <c r="D268" s="23" t="s">
        <v>5534</v>
      </c>
      <c r="E268" s="23" t="s">
        <v>4142</v>
      </c>
      <c r="F268" s="40">
        <v>1E-3</v>
      </c>
      <c r="G268" s="25">
        <v>322400</v>
      </c>
      <c r="H268" s="25">
        <v>322</v>
      </c>
      <c r="I268" s="25"/>
      <c r="J268" s="58" t="e">
        <f>HYPERLINK("#"&amp;"Insumos"&amp;"!A"&amp;MATCH($B268,#REF!,0),"Ins "&amp;$B268)</f>
        <v>#REF!</v>
      </c>
      <c r="M268" s="220"/>
    </row>
    <row r="269" spans="1:13" x14ac:dyDescent="0.2">
      <c r="A269" s="35" t="s">
        <v>2416</v>
      </c>
      <c r="B269" s="1" t="s">
        <v>5533</v>
      </c>
      <c r="C269" s="45" t="s">
        <v>5892</v>
      </c>
      <c r="D269" s="23" t="s">
        <v>977</v>
      </c>
      <c r="E269" s="23" t="s">
        <v>4134</v>
      </c>
      <c r="F269" s="40">
        <v>0.25</v>
      </c>
      <c r="G269" s="25">
        <v>3623</v>
      </c>
      <c r="H269" s="25">
        <v>906</v>
      </c>
      <c r="I269" s="25"/>
      <c r="J269" s="58" t="e">
        <f>HYPERLINK("#"&amp;"Insumos"&amp;"!A"&amp;MATCH($B269,#REF!,0),"Ins "&amp;$B269)</f>
        <v>#REF!</v>
      </c>
      <c r="M269" s="220"/>
    </row>
    <row r="270" spans="1:13" x14ac:dyDescent="0.2">
      <c r="A270" s="35" t="s">
        <v>2416</v>
      </c>
      <c r="B270" s="1" t="s">
        <v>5007</v>
      </c>
      <c r="C270" s="45" t="s">
        <v>720</v>
      </c>
      <c r="D270" s="23" t="s">
        <v>5751</v>
      </c>
      <c r="E270" s="23" t="s">
        <v>4134</v>
      </c>
      <c r="F270" s="40">
        <v>0.26600000000000001</v>
      </c>
      <c r="G270" s="25">
        <v>1897</v>
      </c>
      <c r="H270" s="25">
        <v>505</v>
      </c>
      <c r="I270" s="25"/>
      <c r="J270" s="58" t="e">
        <f>HYPERLINK("#"&amp;"Insumos"&amp;"!A"&amp;MATCH($B270,#REF!,0),"Ins "&amp;$B270)</f>
        <v>#REF!</v>
      </c>
      <c r="M270" s="220"/>
    </row>
    <row r="271" spans="1:13" ht="38.25" x14ac:dyDescent="0.2">
      <c r="A271" s="36" t="s">
        <v>2417</v>
      </c>
      <c r="B271" s="26" t="s">
        <v>6816</v>
      </c>
      <c r="C271" s="79" t="s">
        <v>12486</v>
      </c>
      <c r="D271" s="37" t="s">
        <v>5608</v>
      </c>
      <c r="E271" s="37" t="s">
        <v>465</v>
      </c>
      <c r="F271" s="41"/>
      <c r="G271" s="27"/>
      <c r="H271" s="27"/>
      <c r="I271" s="27">
        <v>241972</v>
      </c>
      <c r="M271" s="220">
        <f t="shared" si="4"/>
        <v>316887</v>
      </c>
    </row>
    <row r="272" spans="1:13" x14ac:dyDescent="0.2">
      <c r="A272" s="35" t="s">
        <v>2417</v>
      </c>
      <c r="B272" s="1" t="s">
        <v>5588</v>
      </c>
      <c r="C272" s="45" t="s">
        <v>5818</v>
      </c>
      <c r="D272" s="23" t="s">
        <v>5585</v>
      </c>
      <c r="E272" s="23" t="s">
        <v>466</v>
      </c>
      <c r="F272" s="40">
        <v>0.08</v>
      </c>
      <c r="G272" s="25">
        <v>535318</v>
      </c>
      <c r="H272" s="25">
        <v>42825</v>
      </c>
      <c r="I272" s="25"/>
      <c r="M272" s="220"/>
    </row>
    <row r="273" spans="1:13" x14ac:dyDescent="0.2">
      <c r="A273" s="35" t="s">
        <v>2417</v>
      </c>
      <c r="B273" s="1" t="s">
        <v>71</v>
      </c>
      <c r="C273" s="45" t="s">
        <v>1022</v>
      </c>
      <c r="D273" s="23" t="s">
        <v>5734</v>
      </c>
      <c r="E273" s="23" t="s">
        <v>4141</v>
      </c>
      <c r="F273" s="40">
        <v>0.85</v>
      </c>
      <c r="G273" s="25">
        <v>66987</v>
      </c>
      <c r="H273" s="25">
        <v>56939</v>
      </c>
      <c r="I273" s="25"/>
      <c r="J273" s="58" t="e">
        <f>HYPERLINK("#"&amp;"Insumos"&amp;"!A"&amp;MATCH($B273,#REF!,0),"Ins "&amp;$B273)</f>
        <v>#REF!</v>
      </c>
      <c r="M273" s="220"/>
    </row>
    <row r="274" spans="1:13" ht="38.25" x14ac:dyDescent="0.2">
      <c r="A274" s="35" t="s">
        <v>2417</v>
      </c>
      <c r="B274" s="34" t="s">
        <v>9484</v>
      </c>
      <c r="C274" s="45" t="s">
        <v>9667</v>
      </c>
      <c r="D274" s="23" t="s">
        <v>5585</v>
      </c>
      <c r="E274" s="23" t="s">
        <v>467</v>
      </c>
      <c r="F274" s="40">
        <v>2.5</v>
      </c>
      <c r="G274" s="25">
        <v>8886</v>
      </c>
      <c r="H274" s="25">
        <v>22215</v>
      </c>
      <c r="I274" s="25"/>
      <c r="J274" s="58" t="e">
        <f>HYPERLINK("#"&amp;"Insumos"&amp;"!A"&amp;MATCH($B274,#REF!,0),"Ins "&amp;$B274)</f>
        <v>#REF!</v>
      </c>
      <c r="M274" s="220"/>
    </row>
    <row r="275" spans="1:13" x14ac:dyDescent="0.2">
      <c r="A275" s="35" t="s">
        <v>2417</v>
      </c>
      <c r="B275" s="1" t="s">
        <v>5532</v>
      </c>
      <c r="C275" s="45" t="s">
        <v>1183</v>
      </c>
      <c r="D275" s="23" t="s">
        <v>977</v>
      </c>
      <c r="E275" s="23" t="s">
        <v>4134</v>
      </c>
      <c r="F275" s="40">
        <v>0.85</v>
      </c>
      <c r="G275" s="25">
        <v>3623</v>
      </c>
      <c r="H275" s="25">
        <v>3080</v>
      </c>
      <c r="I275" s="25"/>
      <c r="J275" s="58" t="e">
        <f>HYPERLINK("#"&amp;"Insumos"&amp;"!A"&amp;MATCH($B275,#REF!,0),"Ins "&amp;$B275)</f>
        <v>#REF!</v>
      </c>
      <c r="M275" s="220"/>
    </row>
    <row r="276" spans="1:13" x14ac:dyDescent="0.2">
      <c r="A276" s="35" t="s">
        <v>2417</v>
      </c>
      <c r="B276" s="1" t="s">
        <v>5011</v>
      </c>
      <c r="C276" s="45" t="s">
        <v>4158</v>
      </c>
      <c r="D276" s="23" t="s">
        <v>5751</v>
      </c>
      <c r="E276" s="23" t="s">
        <v>465</v>
      </c>
      <c r="F276" s="40">
        <v>0.51500000000000001</v>
      </c>
      <c r="G276" s="25">
        <v>4626</v>
      </c>
      <c r="H276" s="25">
        <v>2382</v>
      </c>
      <c r="I276" s="25"/>
      <c r="J276" s="58" t="e">
        <f>HYPERLINK("#"&amp;"Insumos"&amp;"!A"&amp;MATCH($B276,#REF!,0),"Ins "&amp;$B276)</f>
        <v>#REF!</v>
      </c>
      <c r="M276" s="220"/>
    </row>
    <row r="277" spans="1:13" x14ac:dyDescent="0.2">
      <c r="A277" s="35" t="s">
        <v>2417</v>
      </c>
      <c r="B277" s="1" t="s">
        <v>4961</v>
      </c>
      <c r="C277" s="45" t="s">
        <v>4163</v>
      </c>
      <c r="D277" s="23" t="s">
        <v>5751</v>
      </c>
      <c r="E277" s="23" t="s">
        <v>4134</v>
      </c>
      <c r="F277" s="40">
        <v>1.03</v>
      </c>
      <c r="G277" s="25">
        <v>23749</v>
      </c>
      <c r="H277" s="25">
        <v>24461</v>
      </c>
      <c r="I277" s="25"/>
      <c r="J277" s="58" t="e">
        <f>HYPERLINK("#"&amp;"Insumos"&amp;"!A"&amp;MATCH($B277,#REF!,0),"Ins "&amp;$B277)</f>
        <v>#REF!</v>
      </c>
      <c r="M277" s="220"/>
    </row>
    <row r="278" spans="1:13" x14ac:dyDescent="0.2">
      <c r="A278" s="35" t="s">
        <v>2417</v>
      </c>
      <c r="B278" s="1" t="s">
        <v>4962</v>
      </c>
      <c r="C278" s="45" t="s">
        <v>4164</v>
      </c>
      <c r="D278" s="23" t="s">
        <v>5751</v>
      </c>
      <c r="E278" s="23" t="s">
        <v>465</v>
      </c>
      <c r="F278" s="40">
        <v>0.51500000000000001</v>
      </c>
      <c r="G278" s="25">
        <v>145647</v>
      </c>
      <c r="H278" s="25">
        <v>75008</v>
      </c>
      <c r="I278" s="25"/>
      <c r="J278" s="58" t="e">
        <f>HYPERLINK("#"&amp;"Insumos"&amp;"!A"&amp;MATCH($B278,#REF!,0),"Ins "&amp;$B278)</f>
        <v>#REF!</v>
      </c>
      <c r="M278" s="220"/>
    </row>
    <row r="279" spans="1:13" x14ac:dyDescent="0.2">
      <c r="A279" s="35" t="s">
        <v>2417</v>
      </c>
      <c r="B279" s="1" t="s">
        <v>5401</v>
      </c>
      <c r="C279" s="45" t="s">
        <v>537</v>
      </c>
      <c r="D279" s="23" t="s">
        <v>5751</v>
      </c>
      <c r="E279" s="23" t="s">
        <v>4134</v>
      </c>
      <c r="F279" s="40">
        <v>0.35</v>
      </c>
      <c r="G279" s="25">
        <v>43033</v>
      </c>
      <c r="H279" s="25">
        <v>15062</v>
      </c>
      <c r="I279" s="25"/>
      <c r="J279" s="58" t="e">
        <f>HYPERLINK("#"&amp;"Insumos"&amp;"!A"&amp;MATCH($B279,#REF!,0),"Ins "&amp;$B279)</f>
        <v>#REF!</v>
      </c>
      <c r="M279" s="220"/>
    </row>
    <row r="280" spans="1:13" x14ac:dyDescent="0.2">
      <c r="A280" s="36" t="s">
        <v>2418</v>
      </c>
      <c r="B280" s="26" t="s">
        <v>6816</v>
      </c>
      <c r="C280" s="79" t="s">
        <v>5610</v>
      </c>
      <c r="D280" s="37" t="s">
        <v>5608</v>
      </c>
      <c r="E280" s="37" t="s">
        <v>5611</v>
      </c>
      <c r="F280" s="41"/>
      <c r="G280" s="27"/>
      <c r="H280" s="27"/>
      <c r="I280" s="27">
        <v>30777</v>
      </c>
      <c r="M280" s="220">
        <f t="shared" si="4"/>
        <v>40306</v>
      </c>
    </row>
    <row r="281" spans="1:13" x14ac:dyDescent="0.2">
      <c r="A281" s="35" t="s">
        <v>2418</v>
      </c>
      <c r="B281" s="1" t="s">
        <v>5572</v>
      </c>
      <c r="C281" s="45" t="s">
        <v>971</v>
      </c>
      <c r="D281" s="23" t="s">
        <v>5734</v>
      </c>
      <c r="E281" s="23" t="s">
        <v>4141</v>
      </c>
      <c r="F281" s="40">
        <v>0.4</v>
      </c>
      <c r="G281" s="25">
        <v>37863</v>
      </c>
      <c r="H281" s="25">
        <v>15145</v>
      </c>
      <c r="I281" s="25"/>
      <c r="J281" s="58" t="e">
        <f>HYPERLINK("#"&amp;"Insumos"&amp;"!A"&amp;MATCH($B281,#REF!,0),"Ins "&amp;$B281)</f>
        <v>#REF!</v>
      </c>
      <c r="M281" s="220"/>
    </row>
    <row r="282" spans="1:13" x14ac:dyDescent="0.2">
      <c r="A282" s="35" t="s">
        <v>2418</v>
      </c>
      <c r="B282" s="1" t="s">
        <v>5570</v>
      </c>
      <c r="C282" s="45" t="s">
        <v>544</v>
      </c>
      <c r="D282" s="23" t="s">
        <v>5534</v>
      </c>
      <c r="E282" s="23" t="s">
        <v>4148</v>
      </c>
      <c r="F282" s="40">
        <v>4.1000000000000002E-2</v>
      </c>
      <c r="G282" s="25">
        <v>345926</v>
      </c>
      <c r="H282" s="25">
        <v>14183</v>
      </c>
      <c r="I282" s="25"/>
      <c r="J282" s="58" t="e">
        <f>HYPERLINK("#"&amp;"Insumos"&amp;"!A"&amp;MATCH($B282,#REF!,0),"Ins "&amp;$B282)</f>
        <v>#REF!</v>
      </c>
      <c r="M282" s="220"/>
    </row>
    <row r="283" spans="1:13" x14ac:dyDescent="0.2">
      <c r="A283" s="35" t="s">
        <v>2418</v>
      </c>
      <c r="B283" s="1" t="s">
        <v>5533</v>
      </c>
      <c r="C283" s="45" t="s">
        <v>5892</v>
      </c>
      <c r="D283" s="23" t="s">
        <v>977</v>
      </c>
      <c r="E283" s="23" t="s">
        <v>4134</v>
      </c>
      <c r="F283" s="40">
        <v>0.4</v>
      </c>
      <c r="G283" s="25">
        <v>3623</v>
      </c>
      <c r="H283" s="25">
        <v>1449</v>
      </c>
      <c r="I283" s="25"/>
      <c r="J283" s="58" t="e">
        <f>HYPERLINK("#"&amp;"Insumos"&amp;"!A"&amp;MATCH($B283,#REF!,0),"Ins "&amp;$B283)</f>
        <v>#REF!</v>
      </c>
      <c r="M283" s="220"/>
    </row>
    <row r="284" spans="1:13" x14ac:dyDescent="0.2">
      <c r="A284" s="36" t="s">
        <v>2419</v>
      </c>
      <c r="B284" s="26" t="s">
        <v>6816</v>
      </c>
      <c r="C284" s="79" t="s">
        <v>553</v>
      </c>
      <c r="D284" s="37" t="s">
        <v>5608</v>
      </c>
      <c r="E284" s="37" t="s">
        <v>4134</v>
      </c>
      <c r="F284" s="41"/>
      <c r="G284" s="27"/>
      <c r="H284" s="27"/>
      <c r="I284" s="27">
        <v>2376367</v>
      </c>
      <c r="M284" s="220">
        <f t="shared" si="4"/>
        <v>3112090</v>
      </c>
    </row>
    <row r="285" spans="1:13" x14ac:dyDescent="0.2">
      <c r="A285" s="35" t="s">
        <v>2419</v>
      </c>
      <c r="B285" s="1" t="s">
        <v>5572</v>
      </c>
      <c r="C285" s="45" t="s">
        <v>971</v>
      </c>
      <c r="D285" s="23" t="s">
        <v>5734</v>
      </c>
      <c r="E285" s="23" t="s">
        <v>4141</v>
      </c>
      <c r="F285" s="40">
        <v>1</v>
      </c>
      <c r="G285" s="25">
        <v>37863</v>
      </c>
      <c r="H285" s="25">
        <v>37863</v>
      </c>
      <c r="I285" s="25"/>
      <c r="J285" s="58" t="e">
        <f>HYPERLINK("#"&amp;"Insumos"&amp;"!A"&amp;MATCH($B285,#REF!,0),"Ins "&amp;$B285)</f>
        <v>#REF!</v>
      </c>
      <c r="M285" s="220"/>
    </row>
    <row r="286" spans="1:13" x14ac:dyDescent="0.2">
      <c r="A286" s="35" t="s">
        <v>2419</v>
      </c>
      <c r="B286" s="1" t="s">
        <v>5571</v>
      </c>
      <c r="C286" s="45" t="s">
        <v>545</v>
      </c>
      <c r="D286" s="23" t="s">
        <v>5534</v>
      </c>
      <c r="E286" s="23" t="s">
        <v>4148</v>
      </c>
      <c r="F286" s="40">
        <v>1</v>
      </c>
      <c r="G286" s="25">
        <v>474417</v>
      </c>
      <c r="H286" s="25">
        <v>474417</v>
      </c>
      <c r="I286" s="25"/>
      <c r="J286" s="58" t="e">
        <f>HYPERLINK("#"&amp;"Insumos"&amp;"!A"&amp;MATCH($B286,#REF!,0),"Ins "&amp;$B286)</f>
        <v>#REF!</v>
      </c>
      <c r="M286" s="220"/>
    </row>
    <row r="287" spans="1:13" x14ac:dyDescent="0.2">
      <c r="A287" s="35" t="s">
        <v>2419</v>
      </c>
      <c r="B287" s="1" t="s">
        <v>101</v>
      </c>
      <c r="C287" s="45" t="s">
        <v>546</v>
      </c>
      <c r="D287" s="23" t="s">
        <v>5534</v>
      </c>
      <c r="E287" s="23" t="s">
        <v>4140</v>
      </c>
      <c r="F287" s="40">
        <v>0.87</v>
      </c>
      <c r="G287" s="25">
        <v>296510</v>
      </c>
      <c r="H287" s="25">
        <v>257964</v>
      </c>
      <c r="I287" s="25"/>
      <c r="J287" s="58" t="e">
        <f>HYPERLINK("#"&amp;"Insumos"&amp;"!A"&amp;MATCH($B287,#REF!,0),"Ins "&amp;$B287)</f>
        <v>#REF!</v>
      </c>
      <c r="M287" s="220"/>
    </row>
    <row r="288" spans="1:13" x14ac:dyDescent="0.2">
      <c r="A288" s="35" t="s">
        <v>2419</v>
      </c>
      <c r="B288" s="1" t="s">
        <v>100</v>
      </c>
      <c r="C288" s="45" t="s">
        <v>4143</v>
      </c>
      <c r="D288" s="23" t="s">
        <v>5534</v>
      </c>
      <c r="E288" s="23" t="s">
        <v>4140</v>
      </c>
      <c r="F288" s="40">
        <v>0.56999999999999995</v>
      </c>
      <c r="G288" s="25">
        <v>2811403</v>
      </c>
      <c r="H288" s="25">
        <v>1602500</v>
      </c>
      <c r="I288" s="25"/>
      <c r="J288" s="58" t="e">
        <f>HYPERLINK("#"&amp;"Insumos"&amp;"!A"&amp;MATCH($B288,#REF!,0),"Ins "&amp;$B288)</f>
        <v>#REF!</v>
      </c>
      <c r="M288" s="220"/>
    </row>
    <row r="289" spans="1:13" x14ac:dyDescent="0.2">
      <c r="A289" s="35" t="s">
        <v>2419</v>
      </c>
      <c r="B289" s="1" t="s">
        <v>5533</v>
      </c>
      <c r="C289" s="45" t="s">
        <v>5892</v>
      </c>
      <c r="D289" s="23" t="s">
        <v>977</v>
      </c>
      <c r="E289" s="23" t="s">
        <v>4134</v>
      </c>
      <c r="F289" s="40">
        <v>1</v>
      </c>
      <c r="G289" s="25">
        <v>3623</v>
      </c>
      <c r="H289" s="25">
        <v>3623</v>
      </c>
      <c r="I289" s="25"/>
      <c r="J289" s="58" t="e">
        <f>HYPERLINK("#"&amp;"Insumos"&amp;"!A"&amp;MATCH($B289,#REF!,0),"Ins "&amp;$B289)</f>
        <v>#REF!</v>
      </c>
      <c r="M289" s="220"/>
    </row>
    <row r="290" spans="1:13" ht="25.5" x14ac:dyDescent="0.2">
      <c r="A290" s="36" t="s">
        <v>2420</v>
      </c>
      <c r="B290" s="26" t="s">
        <v>6816</v>
      </c>
      <c r="C290" s="79" t="s">
        <v>5612</v>
      </c>
      <c r="D290" s="37" t="s">
        <v>5608</v>
      </c>
      <c r="E290" s="37" t="s">
        <v>464</v>
      </c>
      <c r="F290" s="41"/>
      <c r="G290" s="27"/>
      <c r="H290" s="27"/>
      <c r="I290" s="27">
        <v>15699</v>
      </c>
      <c r="M290" s="220">
        <f t="shared" si="4"/>
        <v>20559</v>
      </c>
    </row>
    <row r="291" spans="1:13" x14ac:dyDescent="0.2">
      <c r="A291" s="35" t="s">
        <v>2420</v>
      </c>
      <c r="B291" s="1" t="s">
        <v>5572</v>
      </c>
      <c r="C291" s="45" t="s">
        <v>971</v>
      </c>
      <c r="D291" s="23" t="s">
        <v>5734</v>
      </c>
      <c r="E291" s="23" t="s">
        <v>4141</v>
      </c>
      <c r="F291" s="40">
        <v>0.16</v>
      </c>
      <c r="G291" s="25">
        <v>37863</v>
      </c>
      <c r="H291" s="25">
        <v>6058</v>
      </c>
      <c r="I291" s="25"/>
      <c r="J291" s="58" t="e">
        <f>HYPERLINK("#"&amp;"Insumos"&amp;"!A"&amp;MATCH($B291,#REF!,0),"Ins "&amp;$B291)</f>
        <v>#REF!</v>
      </c>
      <c r="M291" s="220"/>
    </row>
    <row r="292" spans="1:13" x14ac:dyDescent="0.2">
      <c r="A292" s="35" t="s">
        <v>2420</v>
      </c>
      <c r="B292" s="1" t="s">
        <v>5533</v>
      </c>
      <c r="C292" s="45" t="s">
        <v>5892</v>
      </c>
      <c r="D292" s="23" t="s">
        <v>977</v>
      </c>
      <c r="E292" s="23" t="s">
        <v>4134</v>
      </c>
      <c r="F292" s="40">
        <v>0.16</v>
      </c>
      <c r="G292" s="25">
        <v>3623</v>
      </c>
      <c r="H292" s="25">
        <v>580</v>
      </c>
      <c r="I292" s="25"/>
      <c r="J292" s="58" t="e">
        <f>HYPERLINK("#"&amp;"Insumos"&amp;"!A"&amp;MATCH($B292,#REF!,0),"Ins "&amp;$B292)</f>
        <v>#REF!</v>
      </c>
      <c r="M292" s="220"/>
    </row>
    <row r="293" spans="1:13" x14ac:dyDescent="0.2">
      <c r="A293" s="35" t="s">
        <v>2420</v>
      </c>
      <c r="B293" s="1" t="s">
        <v>5184</v>
      </c>
      <c r="C293" s="45" t="s">
        <v>294</v>
      </c>
      <c r="D293" s="23" t="s">
        <v>5751</v>
      </c>
      <c r="E293" s="23" t="s">
        <v>4147</v>
      </c>
      <c r="F293" s="40">
        <v>0.2</v>
      </c>
      <c r="G293" s="25">
        <v>5304</v>
      </c>
      <c r="H293" s="25">
        <v>1061</v>
      </c>
      <c r="I293" s="25"/>
      <c r="J293" s="58" t="e">
        <f>HYPERLINK("#"&amp;"Insumos"&amp;"!A"&amp;MATCH($B293,#REF!,0),"Ins "&amp;$B293)</f>
        <v>#REF!</v>
      </c>
      <c r="M293" s="220"/>
    </row>
    <row r="294" spans="1:13" x14ac:dyDescent="0.2">
      <c r="A294" s="35" t="s">
        <v>2420</v>
      </c>
      <c r="B294" s="1" t="s">
        <v>5205</v>
      </c>
      <c r="C294" s="45" t="s">
        <v>1220</v>
      </c>
      <c r="D294" s="23" t="s">
        <v>5751</v>
      </c>
      <c r="E294" s="23" t="s">
        <v>287</v>
      </c>
      <c r="F294" s="40">
        <v>1</v>
      </c>
      <c r="G294" s="25">
        <v>4505</v>
      </c>
      <c r="H294" s="25">
        <v>4505</v>
      </c>
      <c r="I294" s="25"/>
      <c r="J294" s="58" t="e">
        <f>HYPERLINK("#"&amp;"Insumos"&amp;"!A"&amp;MATCH($B294,#REF!,0),"Ins "&amp;$B294)</f>
        <v>#REF!</v>
      </c>
      <c r="M294" s="220"/>
    </row>
    <row r="295" spans="1:13" x14ac:dyDescent="0.2">
      <c r="A295" s="35" t="s">
        <v>2420</v>
      </c>
      <c r="B295" s="1" t="s">
        <v>4545</v>
      </c>
      <c r="C295" s="45" t="s">
        <v>9500</v>
      </c>
      <c r="D295" s="23" t="s">
        <v>5751</v>
      </c>
      <c r="E295" s="23" t="s">
        <v>4134</v>
      </c>
      <c r="F295" s="40">
        <v>0.35</v>
      </c>
      <c r="G295" s="25">
        <v>9987</v>
      </c>
      <c r="H295" s="25">
        <v>3495</v>
      </c>
      <c r="I295" s="25"/>
      <c r="J295" s="58" t="e">
        <f>HYPERLINK("#"&amp;"Insumos"&amp;"!A"&amp;MATCH($B295,#REF!,0),"Ins "&amp;$B295)</f>
        <v>#REF!</v>
      </c>
      <c r="M295" s="220"/>
    </row>
    <row r="296" spans="1:13" x14ac:dyDescent="0.2">
      <c r="A296" s="36" t="s">
        <v>2421</v>
      </c>
      <c r="B296" s="26" t="s">
        <v>6816</v>
      </c>
      <c r="C296" s="79" t="s">
        <v>547</v>
      </c>
      <c r="D296" s="37" t="s">
        <v>5608</v>
      </c>
      <c r="E296" s="37" t="s">
        <v>4134</v>
      </c>
      <c r="F296" s="41"/>
      <c r="G296" s="27"/>
      <c r="H296" s="27"/>
      <c r="I296" s="27">
        <v>89885</v>
      </c>
      <c r="M296" s="220">
        <f t="shared" si="4"/>
        <v>117713</v>
      </c>
    </row>
    <row r="297" spans="1:13" x14ac:dyDescent="0.2">
      <c r="A297" s="35" t="s">
        <v>2421</v>
      </c>
      <c r="B297" s="1" t="s">
        <v>5001</v>
      </c>
      <c r="C297" s="45" t="s">
        <v>549</v>
      </c>
      <c r="D297" s="23" t="s">
        <v>5751</v>
      </c>
      <c r="E297" s="23" t="s">
        <v>4148</v>
      </c>
      <c r="F297" s="40">
        <v>1</v>
      </c>
      <c r="G297" s="25">
        <v>89885</v>
      </c>
      <c r="H297" s="25">
        <v>89885</v>
      </c>
      <c r="I297" s="25"/>
      <c r="J297" s="58" t="e">
        <f>HYPERLINK("#"&amp;"Insumos"&amp;"!A"&amp;MATCH($B297,#REF!,0),"Ins "&amp;$B297)</f>
        <v>#REF!</v>
      </c>
      <c r="M297" s="220"/>
    </row>
    <row r="298" spans="1:13" x14ac:dyDescent="0.2">
      <c r="A298" s="36" t="s">
        <v>2422</v>
      </c>
      <c r="B298" s="26" t="s">
        <v>6816</v>
      </c>
      <c r="C298" s="79" t="s">
        <v>548</v>
      </c>
      <c r="D298" s="37" t="s">
        <v>5608</v>
      </c>
      <c r="E298" s="37" t="s">
        <v>4134</v>
      </c>
      <c r="F298" s="41"/>
      <c r="G298" s="27"/>
      <c r="H298" s="27"/>
      <c r="I298" s="27">
        <v>79895</v>
      </c>
      <c r="M298" s="220">
        <f t="shared" si="4"/>
        <v>104630</v>
      </c>
    </row>
    <row r="299" spans="1:13" x14ac:dyDescent="0.2">
      <c r="A299" s="35" t="s">
        <v>2422</v>
      </c>
      <c r="B299" s="1" t="s">
        <v>5002</v>
      </c>
      <c r="C299" s="45" t="s">
        <v>550</v>
      </c>
      <c r="D299" s="23" t="s">
        <v>5751</v>
      </c>
      <c r="E299" s="23" t="s">
        <v>4148</v>
      </c>
      <c r="F299" s="40">
        <v>1</v>
      </c>
      <c r="G299" s="25">
        <v>79895</v>
      </c>
      <c r="H299" s="25">
        <v>79895</v>
      </c>
      <c r="I299" s="25"/>
      <c r="J299" s="58" t="e">
        <f>HYPERLINK("#"&amp;"Insumos"&amp;"!A"&amp;MATCH($B299,#REF!,0),"Ins "&amp;$B299)</f>
        <v>#REF!</v>
      </c>
      <c r="M299" s="220"/>
    </row>
    <row r="300" spans="1:13" ht="25.5" x14ac:dyDescent="0.2">
      <c r="A300" s="36" t="s">
        <v>2423</v>
      </c>
      <c r="B300" s="26" t="s">
        <v>6816</v>
      </c>
      <c r="C300" s="79" t="s">
        <v>771</v>
      </c>
      <c r="D300" s="37" t="s">
        <v>5608</v>
      </c>
      <c r="E300" s="37" t="s">
        <v>465</v>
      </c>
      <c r="F300" s="41"/>
      <c r="G300" s="27"/>
      <c r="H300" s="27"/>
      <c r="I300" s="27">
        <v>267798</v>
      </c>
      <c r="M300" s="220">
        <f t="shared" si="4"/>
        <v>350708</v>
      </c>
    </row>
    <row r="301" spans="1:13" x14ac:dyDescent="0.2">
      <c r="A301" s="35" t="s">
        <v>2423</v>
      </c>
      <c r="B301" s="1" t="s">
        <v>5578</v>
      </c>
      <c r="C301" s="45" t="s">
        <v>1015</v>
      </c>
      <c r="D301" s="23" t="s">
        <v>5734</v>
      </c>
      <c r="E301" s="23" t="s">
        <v>4141</v>
      </c>
      <c r="F301" s="40">
        <v>1.5</v>
      </c>
      <c r="G301" s="25">
        <v>52425</v>
      </c>
      <c r="H301" s="25">
        <v>78638</v>
      </c>
      <c r="I301" s="25"/>
      <c r="J301" s="58" t="e">
        <f>HYPERLINK("#"&amp;"Insumos"&amp;"!A"&amp;MATCH($B301,#REF!,0),"Ins "&amp;$B301)</f>
        <v>#REF!</v>
      </c>
      <c r="M301" s="220"/>
    </row>
    <row r="302" spans="1:13" x14ac:dyDescent="0.2">
      <c r="A302" s="35" t="s">
        <v>2423</v>
      </c>
      <c r="B302" s="1" t="s">
        <v>263</v>
      </c>
      <c r="C302" s="45" t="s">
        <v>696</v>
      </c>
      <c r="D302" s="23" t="s">
        <v>5534</v>
      </c>
      <c r="E302" s="23" t="s">
        <v>4140</v>
      </c>
      <c r="F302" s="40">
        <v>1.8800000000000001E-2</v>
      </c>
      <c r="G302" s="25">
        <v>187426</v>
      </c>
      <c r="H302" s="25">
        <v>3524</v>
      </c>
      <c r="I302" s="25"/>
      <c r="J302" s="58" t="e">
        <f>HYPERLINK("#"&amp;"Insumos"&amp;"!A"&amp;MATCH($B302,#REF!,0),"Ins "&amp;$B302)</f>
        <v>#REF!</v>
      </c>
      <c r="M302" s="220"/>
    </row>
    <row r="303" spans="1:13" x14ac:dyDescent="0.2">
      <c r="A303" s="35" t="s">
        <v>2423</v>
      </c>
      <c r="B303" s="1" t="s">
        <v>5533</v>
      </c>
      <c r="C303" s="45" t="s">
        <v>5892</v>
      </c>
      <c r="D303" s="23" t="s">
        <v>977</v>
      </c>
      <c r="E303" s="23" t="s">
        <v>4134</v>
      </c>
      <c r="F303" s="40">
        <v>1.5</v>
      </c>
      <c r="G303" s="25">
        <v>3623</v>
      </c>
      <c r="H303" s="25">
        <v>5435</v>
      </c>
      <c r="I303" s="25"/>
      <c r="J303" s="58" t="e">
        <f>HYPERLINK("#"&amp;"Insumos"&amp;"!A"&amp;MATCH($B303,#REF!,0),"Ins "&amp;$B303)</f>
        <v>#REF!</v>
      </c>
      <c r="M303" s="220"/>
    </row>
    <row r="304" spans="1:13" x14ac:dyDescent="0.2">
      <c r="A304" s="35" t="s">
        <v>2423</v>
      </c>
      <c r="B304" s="1" t="s">
        <v>5007</v>
      </c>
      <c r="C304" s="45" t="s">
        <v>720</v>
      </c>
      <c r="D304" s="23" t="s">
        <v>5751</v>
      </c>
      <c r="E304" s="23" t="s">
        <v>4134</v>
      </c>
      <c r="F304" s="40">
        <v>2.1</v>
      </c>
      <c r="G304" s="25">
        <v>1897</v>
      </c>
      <c r="H304" s="25">
        <v>3984</v>
      </c>
      <c r="I304" s="25"/>
      <c r="J304" s="58" t="e">
        <f>HYPERLINK("#"&amp;"Insumos"&amp;"!A"&amp;MATCH($B304,#REF!,0),"Ins "&amp;$B304)</f>
        <v>#REF!</v>
      </c>
      <c r="M304" s="220"/>
    </row>
    <row r="305" spans="1:13" x14ac:dyDescent="0.2">
      <c r="A305" s="35" t="s">
        <v>2423</v>
      </c>
      <c r="B305" s="1" t="s">
        <v>5435</v>
      </c>
      <c r="C305" s="45" t="s">
        <v>1181</v>
      </c>
      <c r="D305" s="23" t="s">
        <v>5751</v>
      </c>
      <c r="E305" s="23" t="s">
        <v>4134</v>
      </c>
      <c r="F305" s="40">
        <v>1</v>
      </c>
      <c r="G305" s="25">
        <v>73766</v>
      </c>
      <c r="H305" s="25">
        <v>73766</v>
      </c>
      <c r="I305" s="25"/>
      <c r="J305" s="58" t="e">
        <f>HYPERLINK("#"&amp;"Insumos"&amp;"!A"&amp;MATCH($B305,#REF!,0),"Ins "&amp;$B305)</f>
        <v>#REF!</v>
      </c>
      <c r="M305" s="220"/>
    </row>
    <row r="306" spans="1:13" x14ac:dyDescent="0.2">
      <c r="A306" s="35" t="s">
        <v>2423</v>
      </c>
      <c r="B306" s="1" t="s">
        <v>5206</v>
      </c>
      <c r="C306" s="45" t="s">
        <v>551</v>
      </c>
      <c r="D306" s="23" t="s">
        <v>5751</v>
      </c>
      <c r="E306" s="23" t="s">
        <v>465</v>
      </c>
      <c r="F306" s="40">
        <v>1</v>
      </c>
      <c r="G306" s="25">
        <v>102451</v>
      </c>
      <c r="H306" s="25">
        <v>102451</v>
      </c>
      <c r="I306" s="25"/>
      <c r="J306" s="58" t="e">
        <f>HYPERLINK("#"&amp;"Insumos"&amp;"!A"&amp;MATCH($B306,#REF!,0),"Ins "&amp;$B306)</f>
        <v>#REF!</v>
      </c>
      <c r="M306" s="220"/>
    </row>
    <row r="307" spans="1:13" ht="25.5" x14ac:dyDescent="0.2">
      <c r="A307" s="36" t="s">
        <v>2424</v>
      </c>
      <c r="B307" s="26" t="s">
        <v>6816</v>
      </c>
      <c r="C307" s="79" t="s">
        <v>772</v>
      </c>
      <c r="D307" s="37" t="s">
        <v>5608</v>
      </c>
      <c r="E307" s="37" t="s">
        <v>465</v>
      </c>
      <c r="F307" s="41"/>
      <c r="G307" s="27"/>
      <c r="H307" s="27"/>
      <c r="I307" s="27">
        <v>239701</v>
      </c>
      <c r="M307" s="220">
        <f t="shared" si="4"/>
        <v>313912</v>
      </c>
    </row>
    <row r="308" spans="1:13" x14ac:dyDescent="0.2">
      <c r="A308" s="35" t="s">
        <v>2424</v>
      </c>
      <c r="B308" s="1" t="s">
        <v>5578</v>
      </c>
      <c r="C308" s="45" t="s">
        <v>1015</v>
      </c>
      <c r="D308" s="23" t="s">
        <v>5734</v>
      </c>
      <c r="E308" s="23" t="s">
        <v>4141</v>
      </c>
      <c r="F308" s="40">
        <v>1.5</v>
      </c>
      <c r="G308" s="25">
        <v>52425</v>
      </c>
      <c r="H308" s="25">
        <v>78638</v>
      </c>
      <c r="I308" s="25"/>
      <c r="J308" s="58" t="e">
        <f>HYPERLINK("#"&amp;"Insumos"&amp;"!A"&amp;MATCH($B308,#REF!,0),"Ins "&amp;$B308)</f>
        <v>#REF!</v>
      </c>
      <c r="M308" s="220"/>
    </row>
    <row r="309" spans="1:13" x14ac:dyDescent="0.2">
      <c r="A309" s="35" t="s">
        <v>2424</v>
      </c>
      <c r="B309" s="1" t="s">
        <v>263</v>
      </c>
      <c r="C309" s="45" t="s">
        <v>696</v>
      </c>
      <c r="D309" s="23" t="s">
        <v>5534</v>
      </c>
      <c r="E309" s="23" t="s">
        <v>4140</v>
      </c>
      <c r="F309" s="40">
        <v>0.14000000000000001</v>
      </c>
      <c r="G309" s="25">
        <v>187426</v>
      </c>
      <c r="H309" s="25">
        <v>26240</v>
      </c>
      <c r="I309" s="25"/>
      <c r="J309" s="58" t="e">
        <f>HYPERLINK("#"&amp;"Insumos"&amp;"!A"&amp;MATCH($B309,#REF!,0),"Ins "&amp;$B309)</f>
        <v>#REF!</v>
      </c>
      <c r="M309" s="220"/>
    </row>
    <row r="310" spans="1:13" x14ac:dyDescent="0.2">
      <c r="A310" s="35" t="s">
        <v>2424</v>
      </c>
      <c r="B310" s="1" t="s">
        <v>5533</v>
      </c>
      <c r="C310" s="45" t="s">
        <v>5892</v>
      </c>
      <c r="D310" s="23" t="s">
        <v>977</v>
      </c>
      <c r="E310" s="23" t="s">
        <v>4134</v>
      </c>
      <c r="F310" s="40">
        <v>1.5</v>
      </c>
      <c r="G310" s="25">
        <v>3623</v>
      </c>
      <c r="H310" s="25">
        <v>5435</v>
      </c>
      <c r="I310" s="25"/>
      <c r="J310" s="58" t="e">
        <f>HYPERLINK("#"&amp;"Insumos"&amp;"!A"&amp;MATCH($B310,#REF!,0),"Ins "&amp;$B310)</f>
        <v>#REF!</v>
      </c>
      <c r="M310" s="220"/>
    </row>
    <row r="311" spans="1:13" x14ac:dyDescent="0.2">
      <c r="A311" s="35" t="s">
        <v>2424</v>
      </c>
      <c r="B311" s="1" t="s">
        <v>5007</v>
      </c>
      <c r="C311" s="45" t="s">
        <v>720</v>
      </c>
      <c r="D311" s="23" t="s">
        <v>5751</v>
      </c>
      <c r="E311" s="23" t="s">
        <v>4134</v>
      </c>
      <c r="F311" s="40">
        <v>2.1</v>
      </c>
      <c r="G311" s="25">
        <v>1897</v>
      </c>
      <c r="H311" s="25">
        <v>3984</v>
      </c>
      <c r="I311" s="25"/>
      <c r="J311" s="58" t="e">
        <f>HYPERLINK("#"&amp;"Insumos"&amp;"!A"&amp;MATCH($B311,#REF!,0),"Ins "&amp;$B311)</f>
        <v>#REF!</v>
      </c>
      <c r="M311" s="220"/>
    </row>
    <row r="312" spans="1:13" x14ac:dyDescent="0.2">
      <c r="A312" s="35" t="s">
        <v>2424</v>
      </c>
      <c r="B312" s="1" t="s">
        <v>5207</v>
      </c>
      <c r="C312" s="45" t="s">
        <v>552</v>
      </c>
      <c r="D312" s="23" t="s">
        <v>5751</v>
      </c>
      <c r="E312" s="23" t="s">
        <v>4134</v>
      </c>
      <c r="F312" s="40">
        <v>0.34</v>
      </c>
      <c r="G312" s="25">
        <v>368834</v>
      </c>
      <c r="H312" s="25">
        <v>125404</v>
      </c>
      <c r="I312" s="25"/>
      <c r="J312" s="58" t="e">
        <f>HYPERLINK("#"&amp;"Insumos"&amp;"!A"&amp;MATCH($B312,#REF!,0),"Ins "&amp;$B312)</f>
        <v>#REF!</v>
      </c>
      <c r="M312" s="220"/>
    </row>
    <row r="313" spans="1:13" ht="25.5" x14ac:dyDescent="0.2">
      <c r="A313" s="36" t="s">
        <v>2425</v>
      </c>
      <c r="B313" s="26" t="s">
        <v>6816</v>
      </c>
      <c r="C313" s="79" t="s">
        <v>773</v>
      </c>
      <c r="D313" s="37" t="s">
        <v>5608</v>
      </c>
      <c r="E313" s="37" t="s">
        <v>4134</v>
      </c>
      <c r="F313" s="41"/>
      <c r="G313" s="27"/>
      <c r="H313" s="27"/>
      <c r="I313" s="27">
        <v>257265</v>
      </c>
      <c r="M313" s="220">
        <f t="shared" si="4"/>
        <v>336914</v>
      </c>
    </row>
    <row r="314" spans="1:13" x14ac:dyDescent="0.2">
      <c r="A314" s="35" t="s">
        <v>2425</v>
      </c>
      <c r="B314" s="1" t="s">
        <v>5588</v>
      </c>
      <c r="C314" s="45" t="s">
        <v>5818</v>
      </c>
      <c r="D314" s="23" t="s">
        <v>5585</v>
      </c>
      <c r="E314" s="23" t="s">
        <v>466</v>
      </c>
      <c r="F314" s="40">
        <v>0.01</v>
      </c>
      <c r="G314" s="25">
        <v>535318</v>
      </c>
      <c r="H314" s="25">
        <v>5353</v>
      </c>
      <c r="I314" s="25"/>
      <c r="M314" s="220"/>
    </row>
    <row r="315" spans="1:13" x14ac:dyDescent="0.2">
      <c r="A315" s="35" t="s">
        <v>2425</v>
      </c>
      <c r="B315" s="1" t="s">
        <v>5572</v>
      </c>
      <c r="C315" s="45" t="s">
        <v>971</v>
      </c>
      <c r="D315" s="23" t="s">
        <v>5734</v>
      </c>
      <c r="E315" s="23" t="s">
        <v>4141</v>
      </c>
      <c r="F315" s="40">
        <v>2</v>
      </c>
      <c r="G315" s="25">
        <v>37863</v>
      </c>
      <c r="H315" s="25">
        <v>75726</v>
      </c>
      <c r="I315" s="25"/>
      <c r="J315" s="58" t="e">
        <f>HYPERLINK("#"&amp;"Insumos"&amp;"!A"&amp;MATCH($B315,#REF!,0),"Ins "&amp;$B315)</f>
        <v>#REF!</v>
      </c>
      <c r="M315" s="220"/>
    </row>
    <row r="316" spans="1:13" x14ac:dyDescent="0.2">
      <c r="A316" s="35" t="s">
        <v>2425</v>
      </c>
      <c r="B316" s="1" t="s">
        <v>5554</v>
      </c>
      <c r="C316" s="45" t="s">
        <v>554</v>
      </c>
      <c r="D316" s="23" t="s">
        <v>5534</v>
      </c>
      <c r="E316" s="23" t="s">
        <v>4134</v>
      </c>
      <c r="F316" s="40">
        <v>0.5</v>
      </c>
      <c r="G316" s="25">
        <v>5929</v>
      </c>
      <c r="H316" s="25">
        <v>2965</v>
      </c>
      <c r="I316" s="25"/>
      <c r="J316" s="58" t="e">
        <f>HYPERLINK("#"&amp;"Insumos"&amp;"!A"&amp;MATCH($B316,#REF!,0),"Ins "&amp;$B316)</f>
        <v>#REF!</v>
      </c>
      <c r="M316" s="220"/>
    </row>
    <row r="317" spans="1:13" x14ac:dyDescent="0.2">
      <c r="A317" s="35" t="s">
        <v>2425</v>
      </c>
      <c r="B317" s="1" t="s">
        <v>263</v>
      </c>
      <c r="C317" s="45" t="s">
        <v>696</v>
      </c>
      <c r="D317" s="23" t="s">
        <v>5534</v>
      </c>
      <c r="E317" s="23" t="s">
        <v>4140</v>
      </c>
      <c r="F317" s="40">
        <v>0.22800000000000001</v>
      </c>
      <c r="G317" s="25">
        <v>187426</v>
      </c>
      <c r="H317" s="25">
        <v>42733</v>
      </c>
      <c r="I317" s="25"/>
      <c r="J317" s="58" t="e">
        <f>HYPERLINK("#"&amp;"Insumos"&amp;"!A"&amp;MATCH($B317,#REF!,0),"Ins "&amp;$B317)</f>
        <v>#REF!</v>
      </c>
      <c r="M317" s="220"/>
    </row>
    <row r="318" spans="1:13" x14ac:dyDescent="0.2">
      <c r="A318" s="35" t="s">
        <v>2425</v>
      </c>
      <c r="B318" s="1" t="s">
        <v>5533</v>
      </c>
      <c r="C318" s="45" t="s">
        <v>5892</v>
      </c>
      <c r="D318" s="23" t="s">
        <v>977</v>
      </c>
      <c r="E318" s="23" t="s">
        <v>4134</v>
      </c>
      <c r="F318" s="40">
        <v>2</v>
      </c>
      <c r="G318" s="25">
        <v>3623</v>
      </c>
      <c r="H318" s="25">
        <v>7246</v>
      </c>
      <c r="I318" s="25"/>
      <c r="J318" s="58" t="e">
        <f>HYPERLINK("#"&amp;"Insumos"&amp;"!A"&amp;MATCH($B318,#REF!,0),"Ins "&amp;$B318)</f>
        <v>#REF!</v>
      </c>
      <c r="M318" s="220"/>
    </row>
    <row r="319" spans="1:13" x14ac:dyDescent="0.2">
      <c r="A319" s="35" t="s">
        <v>2425</v>
      </c>
      <c r="B319" s="1" t="s">
        <v>5007</v>
      </c>
      <c r="C319" s="45" t="s">
        <v>720</v>
      </c>
      <c r="D319" s="23" t="s">
        <v>5751</v>
      </c>
      <c r="E319" s="23" t="s">
        <v>4134</v>
      </c>
      <c r="F319" s="40">
        <v>0.158</v>
      </c>
      <c r="G319" s="25">
        <v>1897</v>
      </c>
      <c r="H319" s="25">
        <v>300</v>
      </c>
      <c r="I319" s="25"/>
      <c r="J319" s="58" t="e">
        <f>HYPERLINK("#"&amp;"Insumos"&amp;"!A"&amp;MATCH($B319,#REF!,0),"Ins "&amp;$B319)</f>
        <v>#REF!</v>
      </c>
      <c r="M319" s="220"/>
    </row>
    <row r="320" spans="1:13" ht="25.5" x14ac:dyDescent="0.2">
      <c r="A320" s="35" t="s">
        <v>2425</v>
      </c>
      <c r="B320" s="1" t="s">
        <v>5208</v>
      </c>
      <c r="C320" s="45" t="s">
        <v>8853</v>
      </c>
      <c r="D320" s="23" t="s">
        <v>5751</v>
      </c>
      <c r="E320" s="23" t="s">
        <v>4134</v>
      </c>
      <c r="F320" s="40">
        <v>0.6</v>
      </c>
      <c r="G320" s="25">
        <v>204903</v>
      </c>
      <c r="H320" s="25">
        <v>122942</v>
      </c>
      <c r="I320" s="25"/>
      <c r="J320" s="58" t="e">
        <f>HYPERLINK("#"&amp;"Insumos"&amp;"!A"&amp;MATCH($B320,#REF!,0),"Ins "&amp;$B320)</f>
        <v>#REF!</v>
      </c>
      <c r="M320" s="220"/>
    </row>
    <row r="321" spans="1:13" ht="38.25" x14ac:dyDescent="0.2">
      <c r="A321" s="36" t="s">
        <v>2426</v>
      </c>
      <c r="B321" s="26" t="s">
        <v>6816</v>
      </c>
      <c r="C321" s="79" t="s">
        <v>5613</v>
      </c>
      <c r="D321" s="37" t="s">
        <v>5608</v>
      </c>
      <c r="E321" s="37" t="s">
        <v>464</v>
      </c>
      <c r="F321" s="41"/>
      <c r="G321" s="27"/>
      <c r="H321" s="27"/>
      <c r="I321" s="27">
        <v>13006</v>
      </c>
      <c r="M321" s="220">
        <f t="shared" si="4"/>
        <v>17033</v>
      </c>
    </row>
    <row r="322" spans="1:13" x14ac:dyDescent="0.2">
      <c r="A322" s="35" t="s">
        <v>2426</v>
      </c>
      <c r="B322" s="1" t="s">
        <v>5572</v>
      </c>
      <c r="C322" s="45" t="s">
        <v>971</v>
      </c>
      <c r="D322" s="23" t="s">
        <v>5734</v>
      </c>
      <c r="E322" s="23" t="s">
        <v>4141</v>
      </c>
      <c r="F322" s="40">
        <v>0.05</v>
      </c>
      <c r="G322" s="25">
        <v>37863</v>
      </c>
      <c r="H322" s="25">
        <v>1893</v>
      </c>
      <c r="I322" s="25"/>
      <c r="J322" s="58" t="e">
        <f>HYPERLINK("#"&amp;"Insumos"&amp;"!A"&amp;MATCH($B322,#REF!,0),"Ins "&amp;$B322)</f>
        <v>#REF!</v>
      </c>
      <c r="M322" s="220"/>
    </row>
    <row r="323" spans="1:13" x14ac:dyDescent="0.2">
      <c r="A323" s="35" t="s">
        <v>2426</v>
      </c>
      <c r="B323" s="1" t="s">
        <v>263</v>
      </c>
      <c r="C323" s="45" t="s">
        <v>696</v>
      </c>
      <c r="D323" s="23" t="s">
        <v>5534</v>
      </c>
      <c r="E323" s="23" t="s">
        <v>4140</v>
      </c>
      <c r="F323" s="40">
        <v>1.1299999999999999E-3</v>
      </c>
      <c r="G323" s="25">
        <v>187426</v>
      </c>
      <c r="H323" s="25">
        <v>212</v>
      </c>
      <c r="I323" s="25"/>
      <c r="J323" s="58" t="e">
        <f>HYPERLINK("#"&amp;"Insumos"&amp;"!A"&amp;MATCH($B323,#REF!,0),"Ins "&amp;$B323)</f>
        <v>#REF!</v>
      </c>
      <c r="M323" s="220"/>
    </row>
    <row r="324" spans="1:13" x14ac:dyDescent="0.2">
      <c r="A324" s="35" t="s">
        <v>2426</v>
      </c>
      <c r="B324" s="1" t="s">
        <v>5533</v>
      </c>
      <c r="C324" s="45" t="s">
        <v>5892</v>
      </c>
      <c r="D324" s="23" t="s">
        <v>977</v>
      </c>
      <c r="E324" s="23" t="s">
        <v>4134</v>
      </c>
      <c r="F324" s="40">
        <v>0.05</v>
      </c>
      <c r="G324" s="25">
        <v>3623</v>
      </c>
      <c r="H324" s="25">
        <v>181</v>
      </c>
      <c r="I324" s="25"/>
      <c r="J324" s="58" t="e">
        <f>HYPERLINK("#"&amp;"Insumos"&amp;"!A"&amp;MATCH($B324,#REF!,0),"Ins "&amp;$B324)</f>
        <v>#REF!</v>
      </c>
      <c r="M324" s="220"/>
    </row>
    <row r="325" spans="1:13" x14ac:dyDescent="0.2">
      <c r="A325" s="35" t="s">
        <v>2426</v>
      </c>
      <c r="B325" s="1" t="s">
        <v>5007</v>
      </c>
      <c r="C325" s="45" t="s">
        <v>720</v>
      </c>
      <c r="D325" s="23" t="s">
        <v>5751</v>
      </c>
      <c r="E325" s="23" t="s">
        <v>4134</v>
      </c>
      <c r="F325" s="40">
        <v>5.2999999999999999E-2</v>
      </c>
      <c r="G325" s="25">
        <v>1897</v>
      </c>
      <c r="H325" s="25">
        <v>101</v>
      </c>
      <c r="I325" s="25"/>
      <c r="J325" s="58" t="e">
        <f>HYPERLINK("#"&amp;"Insumos"&amp;"!A"&amp;MATCH($B325,#REF!,0),"Ins "&amp;$B325)</f>
        <v>#REF!</v>
      </c>
      <c r="M325" s="220"/>
    </row>
    <row r="326" spans="1:13" x14ac:dyDescent="0.2">
      <c r="A326" s="35" t="s">
        <v>2426</v>
      </c>
      <c r="B326" s="1" t="s">
        <v>5205</v>
      </c>
      <c r="C326" s="45" t="s">
        <v>1220</v>
      </c>
      <c r="D326" s="23" t="s">
        <v>5751</v>
      </c>
      <c r="E326" s="23" t="s">
        <v>287</v>
      </c>
      <c r="F326" s="40">
        <v>0.5</v>
      </c>
      <c r="G326" s="25">
        <v>4505</v>
      </c>
      <c r="H326" s="25">
        <v>2253</v>
      </c>
      <c r="I326" s="25"/>
      <c r="J326" s="58" t="e">
        <f>HYPERLINK("#"&amp;"Insumos"&amp;"!A"&amp;MATCH($B326,#REF!,0),"Ins "&amp;$B326)</f>
        <v>#REF!</v>
      </c>
      <c r="M326" s="220"/>
    </row>
    <row r="327" spans="1:13" x14ac:dyDescent="0.2">
      <c r="A327" s="35" t="s">
        <v>2426</v>
      </c>
      <c r="B327" s="1" t="s">
        <v>5209</v>
      </c>
      <c r="C327" s="45" t="s">
        <v>8852</v>
      </c>
      <c r="D327" s="23" t="s">
        <v>5751</v>
      </c>
      <c r="E327" s="23" t="s">
        <v>4134</v>
      </c>
      <c r="F327" s="40">
        <v>0.13</v>
      </c>
      <c r="G327" s="25">
        <v>61471</v>
      </c>
      <c r="H327" s="25">
        <v>7991</v>
      </c>
      <c r="I327" s="25"/>
      <c r="J327" s="58" t="e">
        <f>HYPERLINK("#"&amp;"Insumos"&amp;"!A"&amp;MATCH($B327,#REF!,0),"Ins "&amp;$B327)</f>
        <v>#REF!</v>
      </c>
      <c r="M327" s="220"/>
    </row>
    <row r="328" spans="1:13" x14ac:dyDescent="0.2">
      <c r="A328" s="35" t="s">
        <v>2426</v>
      </c>
      <c r="B328" s="1" t="s">
        <v>5210</v>
      </c>
      <c r="C328" s="45" t="s">
        <v>555</v>
      </c>
      <c r="D328" s="23" t="s">
        <v>5751</v>
      </c>
      <c r="E328" s="23" t="s">
        <v>287</v>
      </c>
      <c r="F328" s="40">
        <v>2.2999999999999998</v>
      </c>
      <c r="G328" s="25">
        <v>163</v>
      </c>
      <c r="H328" s="25">
        <v>375</v>
      </c>
      <c r="I328" s="25"/>
      <c r="J328" s="58" t="e">
        <f>HYPERLINK("#"&amp;"Insumos"&amp;"!A"&amp;MATCH($B328,#REF!,0),"Ins "&amp;$B328)</f>
        <v>#REF!</v>
      </c>
      <c r="M328" s="220"/>
    </row>
    <row r="329" spans="1:13" ht="25.5" x14ac:dyDescent="0.2">
      <c r="A329" s="36" t="s">
        <v>2427</v>
      </c>
      <c r="B329" s="26" t="s">
        <v>6816</v>
      </c>
      <c r="C329" s="79" t="s">
        <v>2279</v>
      </c>
      <c r="D329" s="37" t="s">
        <v>5608</v>
      </c>
      <c r="E329" s="37" t="s">
        <v>464</v>
      </c>
      <c r="F329" s="41"/>
      <c r="G329" s="27"/>
      <c r="H329" s="27"/>
      <c r="I329" s="27">
        <v>10730</v>
      </c>
      <c r="M329" s="220">
        <f t="shared" ref="M329:M386" si="5">ROUND(I329*(1+$L$2),0)</f>
        <v>14052</v>
      </c>
    </row>
    <row r="330" spans="1:13" x14ac:dyDescent="0.2">
      <c r="A330" s="35" t="s">
        <v>2427</v>
      </c>
      <c r="B330" s="1" t="s">
        <v>5572</v>
      </c>
      <c r="C330" s="45" t="s">
        <v>971</v>
      </c>
      <c r="D330" s="23" t="s">
        <v>5734</v>
      </c>
      <c r="E330" s="23" t="s">
        <v>4141</v>
      </c>
      <c r="F330" s="40">
        <v>0.05</v>
      </c>
      <c r="G330" s="25">
        <v>37863</v>
      </c>
      <c r="H330" s="25">
        <v>1893</v>
      </c>
      <c r="I330" s="25"/>
      <c r="J330" s="58" t="e">
        <f>HYPERLINK("#"&amp;"Insumos"&amp;"!A"&amp;MATCH($B330,#REF!,0),"Ins "&amp;$B330)</f>
        <v>#REF!</v>
      </c>
      <c r="M330" s="220"/>
    </row>
    <row r="331" spans="1:13" x14ac:dyDescent="0.2">
      <c r="A331" s="35" t="s">
        <v>2427</v>
      </c>
      <c r="B331" s="1" t="s">
        <v>263</v>
      </c>
      <c r="C331" s="45" t="s">
        <v>696</v>
      </c>
      <c r="D331" s="23" t="s">
        <v>5534</v>
      </c>
      <c r="E331" s="23" t="s">
        <v>4140</v>
      </c>
      <c r="F331" s="40">
        <v>1.01E-3</v>
      </c>
      <c r="G331" s="25">
        <v>187426</v>
      </c>
      <c r="H331" s="25">
        <v>189</v>
      </c>
      <c r="I331" s="25"/>
      <c r="J331" s="58" t="e">
        <f>HYPERLINK("#"&amp;"Insumos"&amp;"!A"&amp;MATCH($B331,#REF!,0),"Ins "&amp;$B331)</f>
        <v>#REF!</v>
      </c>
      <c r="M331" s="220"/>
    </row>
    <row r="332" spans="1:13" x14ac:dyDescent="0.2">
      <c r="A332" s="35" t="s">
        <v>2427</v>
      </c>
      <c r="B332" s="1" t="s">
        <v>5533</v>
      </c>
      <c r="C332" s="45" t="s">
        <v>5892</v>
      </c>
      <c r="D332" s="23" t="s">
        <v>977</v>
      </c>
      <c r="E332" s="23" t="s">
        <v>4134</v>
      </c>
      <c r="F332" s="40">
        <v>0.05</v>
      </c>
      <c r="G332" s="25">
        <v>3623</v>
      </c>
      <c r="H332" s="25">
        <v>181</v>
      </c>
      <c r="I332" s="25"/>
      <c r="J332" s="58" t="e">
        <f>HYPERLINK("#"&amp;"Insumos"&amp;"!A"&amp;MATCH($B332,#REF!,0),"Ins "&amp;$B332)</f>
        <v>#REF!</v>
      </c>
      <c r="M332" s="220"/>
    </row>
    <row r="333" spans="1:13" x14ac:dyDescent="0.2">
      <c r="A333" s="35" t="s">
        <v>2427</v>
      </c>
      <c r="B333" s="1" t="s">
        <v>5007</v>
      </c>
      <c r="C333" s="45" t="s">
        <v>720</v>
      </c>
      <c r="D333" s="23" t="s">
        <v>5751</v>
      </c>
      <c r="E333" s="23" t="s">
        <v>4134</v>
      </c>
      <c r="F333" s="40">
        <v>5.2999999999999999E-2</v>
      </c>
      <c r="G333" s="25">
        <v>1897</v>
      </c>
      <c r="H333" s="25">
        <v>101</v>
      </c>
      <c r="I333" s="25"/>
      <c r="J333" s="58" t="e">
        <f>HYPERLINK("#"&amp;"Insumos"&amp;"!A"&amp;MATCH($B333,#REF!,0),"Ins "&amp;$B333)</f>
        <v>#REF!</v>
      </c>
      <c r="M333" s="220"/>
    </row>
    <row r="334" spans="1:13" x14ac:dyDescent="0.2">
      <c r="A334" s="35" t="s">
        <v>2427</v>
      </c>
      <c r="B334" s="1" t="s">
        <v>5209</v>
      </c>
      <c r="C334" s="45" t="s">
        <v>8852</v>
      </c>
      <c r="D334" s="23" t="s">
        <v>5751</v>
      </c>
      <c r="E334" s="23" t="s">
        <v>4134</v>
      </c>
      <c r="F334" s="40">
        <v>0.13</v>
      </c>
      <c r="G334" s="25">
        <v>61471</v>
      </c>
      <c r="H334" s="25">
        <v>7991</v>
      </c>
      <c r="I334" s="25"/>
      <c r="J334" s="58" t="e">
        <f>HYPERLINK("#"&amp;"Insumos"&amp;"!A"&amp;MATCH($B334,#REF!,0),"Ins "&amp;$B334)</f>
        <v>#REF!</v>
      </c>
      <c r="M334" s="220"/>
    </row>
    <row r="335" spans="1:13" x14ac:dyDescent="0.2">
      <c r="A335" s="35" t="s">
        <v>2427</v>
      </c>
      <c r="B335" s="1" t="s">
        <v>5210</v>
      </c>
      <c r="C335" s="45" t="s">
        <v>555</v>
      </c>
      <c r="D335" s="23" t="s">
        <v>5751</v>
      </c>
      <c r="E335" s="23" t="s">
        <v>287</v>
      </c>
      <c r="F335" s="40">
        <v>2.2999999999999998</v>
      </c>
      <c r="G335" s="25">
        <v>163</v>
      </c>
      <c r="H335" s="25">
        <v>375</v>
      </c>
      <c r="I335" s="25"/>
      <c r="J335" s="58" t="e">
        <f>HYPERLINK("#"&amp;"Insumos"&amp;"!A"&amp;MATCH($B335,#REF!,0),"Ins "&amp;$B335)</f>
        <v>#REF!</v>
      </c>
      <c r="M335" s="220"/>
    </row>
    <row r="336" spans="1:13" ht="25.5" x14ac:dyDescent="0.2">
      <c r="A336" s="36" t="s">
        <v>2428</v>
      </c>
      <c r="B336" s="26" t="s">
        <v>6816</v>
      </c>
      <c r="C336" s="79" t="s">
        <v>5614</v>
      </c>
      <c r="D336" s="37" t="s">
        <v>5608</v>
      </c>
      <c r="E336" s="37" t="s">
        <v>464</v>
      </c>
      <c r="F336" s="41"/>
      <c r="G336" s="27"/>
      <c r="H336" s="27"/>
      <c r="I336" s="27">
        <v>46670</v>
      </c>
      <c r="M336" s="220">
        <f t="shared" si="5"/>
        <v>61119</v>
      </c>
    </row>
    <row r="337" spans="1:13" x14ac:dyDescent="0.2">
      <c r="A337" s="35" t="s">
        <v>2428</v>
      </c>
      <c r="B337" s="1" t="s">
        <v>199</v>
      </c>
      <c r="C337" s="45" t="s">
        <v>1031</v>
      </c>
      <c r="D337" s="23" t="s">
        <v>5734</v>
      </c>
      <c r="E337" s="23" t="s">
        <v>4141</v>
      </c>
      <c r="F337" s="40">
        <v>0.04</v>
      </c>
      <c r="G337" s="25">
        <v>96111</v>
      </c>
      <c r="H337" s="25">
        <v>3844</v>
      </c>
      <c r="I337" s="25"/>
      <c r="J337" s="58" t="e">
        <f>HYPERLINK("#"&amp;"Insumos"&amp;"!A"&amp;MATCH($B337,#REF!,0),"Ins "&amp;$B337)</f>
        <v>#REF!</v>
      </c>
      <c r="M337" s="220"/>
    </row>
    <row r="338" spans="1:13" x14ac:dyDescent="0.2">
      <c r="A338" s="35" t="s">
        <v>2428</v>
      </c>
      <c r="B338" s="1" t="s">
        <v>263</v>
      </c>
      <c r="C338" s="45" t="s">
        <v>696</v>
      </c>
      <c r="D338" s="23" t="s">
        <v>5534</v>
      </c>
      <c r="E338" s="23" t="s">
        <v>4140</v>
      </c>
      <c r="F338" s="40">
        <v>4.3200000000000001E-3</v>
      </c>
      <c r="G338" s="25">
        <v>187426</v>
      </c>
      <c r="H338" s="25">
        <v>810</v>
      </c>
      <c r="I338" s="25"/>
      <c r="J338" s="58" t="e">
        <f>HYPERLINK("#"&amp;"Insumos"&amp;"!A"&amp;MATCH($B338,#REF!,0),"Ins "&amp;$B338)</f>
        <v>#REF!</v>
      </c>
      <c r="M338" s="220"/>
    </row>
    <row r="339" spans="1:13" x14ac:dyDescent="0.2">
      <c r="A339" s="35" t="s">
        <v>2428</v>
      </c>
      <c r="B339" s="1" t="s">
        <v>102</v>
      </c>
      <c r="C339" s="45" t="s">
        <v>1189</v>
      </c>
      <c r="D339" s="23" t="s">
        <v>5534</v>
      </c>
      <c r="E339" s="23" t="s">
        <v>4140</v>
      </c>
      <c r="F339" s="40">
        <v>1.42</v>
      </c>
      <c r="G339" s="25">
        <v>406</v>
      </c>
      <c r="H339" s="25">
        <v>577</v>
      </c>
      <c r="I339" s="25"/>
      <c r="J339" s="58" t="e">
        <f>HYPERLINK("#"&amp;"Insumos"&amp;"!A"&amp;MATCH($B339,#REF!,0),"Ins "&amp;$B339)</f>
        <v>#REF!</v>
      </c>
      <c r="M339" s="220"/>
    </row>
    <row r="340" spans="1:13" x14ac:dyDescent="0.2">
      <c r="A340" s="35" t="s">
        <v>2428</v>
      </c>
      <c r="B340" s="1" t="s">
        <v>5533</v>
      </c>
      <c r="C340" s="45" t="s">
        <v>5892</v>
      </c>
      <c r="D340" s="23" t="s">
        <v>977</v>
      </c>
      <c r="E340" s="23" t="s">
        <v>4134</v>
      </c>
      <c r="F340" s="40">
        <v>0.2</v>
      </c>
      <c r="G340" s="25">
        <v>3623</v>
      </c>
      <c r="H340" s="25">
        <v>725</v>
      </c>
      <c r="I340" s="25"/>
      <c r="J340" s="58" t="e">
        <f>HYPERLINK("#"&amp;"Insumos"&amp;"!A"&amp;MATCH($B340,#REF!,0),"Ins "&amp;$B340)</f>
        <v>#REF!</v>
      </c>
      <c r="M340" s="220"/>
    </row>
    <row r="341" spans="1:13" x14ac:dyDescent="0.2">
      <c r="A341" s="35" t="s">
        <v>2428</v>
      </c>
      <c r="B341" s="1" t="s">
        <v>5007</v>
      </c>
      <c r="C341" s="45" t="s">
        <v>720</v>
      </c>
      <c r="D341" s="23" t="s">
        <v>5751</v>
      </c>
      <c r="E341" s="23" t="s">
        <v>4134</v>
      </c>
      <c r="F341" s="40">
        <v>0.106</v>
      </c>
      <c r="G341" s="25">
        <v>1897</v>
      </c>
      <c r="H341" s="25">
        <v>201</v>
      </c>
      <c r="I341" s="25"/>
      <c r="J341" s="58" t="e">
        <f>HYPERLINK("#"&amp;"Insumos"&amp;"!A"&amp;MATCH($B341,#REF!,0),"Ins "&amp;$B341)</f>
        <v>#REF!</v>
      </c>
      <c r="M341" s="220"/>
    </row>
    <row r="342" spans="1:13" x14ac:dyDescent="0.2">
      <c r="A342" s="35" t="s">
        <v>2428</v>
      </c>
      <c r="B342" s="1" t="s">
        <v>5205</v>
      </c>
      <c r="C342" s="45" t="s">
        <v>1220</v>
      </c>
      <c r="D342" s="23" t="s">
        <v>5751</v>
      </c>
      <c r="E342" s="23" t="s">
        <v>287</v>
      </c>
      <c r="F342" s="40">
        <v>2.2000000000000002</v>
      </c>
      <c r="G342" s="25">
        <v>4505</v>
      </c>
      <c r="H342" s="25">
        <v>9911</v>
      </c>
      <c r="I342" s="25"/>
      <c r="J342" s="58" t="e">
        <f>HYPERLINK("#"&amp;"Insumos"&amp;"!A"&amp;MATCH($B342,#REF!,0),"Ins "&amp;$B342)</f>
        <v>#REF!</v>
      </c>
      <c r="M342" s="220"/>
    </row>
    <row r="343" spans="1:13" x14ac:dyDescent="0.2">
      <c r="A343" s="35" t="s">
        <v>2428</v>
      </c>
      <c r="B343" s="1" t="s">
        <v>5210</v>
      </c>
      <c r="C343" s="45" t="s">
        <v>555</v>
      </c>
      <c r="D343" s="23" t="s">
        <v>5751</v>
      </c>
      <c r="E343" s="23" t="s">
        <v>287</v>
      </c>
      <c r="F343" s="40">
        <v>4.5999999999999996</v>
      </c>
      <c r="G343" s="25">
        <v>163</v>
      </c>
      <c r="H343" s="25">
        <v>750</v>
      </c>
      <c r="I343" s="25"/>
      <c r="J343" s="58" t="e">
        <f>HYPERLINK("#"&amp;"Insumos"&amp;"!A"&amp;MATCH($B343,#REF!,0),"Ins "&amp;$B343)</f>
        <v>#REF!</v>
      </c>
      <c r="M343" s="220"/>
    </row>
    <row r="344" spans="1:13" x14ac:dyDescent="0.2">
      <c r="A344" s="35" t="s">
        <v>2428</v>
      </c>
      <c r="B344" s="1" t="s">
        <v>5211</v>
      </c>
      <c r="C344" s="45" t="s">
        <v>556</v>
      </c>
      <c r="D344" s="23" t="s">
        <v>5751</v>
      </c>
      <c r="E344" s="23" t="s">
        <v>287</v>
      </c>
      <c r="F344" s="40">
        <v>0.55000000000000004</v>
      </c>
      <c r="G344" s="25">
        <v>40977</v>
      </c>
      <c r="H344" s="25">
        <v>22537</v>
      </c>
      <c r="I344" s="25"/>
      <c r="J344" s="58" t="e">
        <f>HYPERLINK("#"&amp;"Insumos"&amp;"!A"&amp;MATCH($B344,#REF!,0),"Ins "&amp;$B344)</f>
        <v>#REF!</v>
      </c>
      <c r="M344" s="220"/>
    </row>
    <row r="345" spans="1:13" x14ac:dyDescent="0.2">
      <c r="A345" s="35" t="s">
        <v>2428</v>
      </c>
      <c r="B345" s="1" t="s">
        <v>5212</v>
      </c>
      <c r="C345" s="45" t="s">
        <v>557</v>
      </c>
      <c r="D345" s="23" t="s">
        <v>5751</v>
      </c>
      <c r="E345" s="23" t="s">
        <v>287</v>
      </c>
      <c r="F345" s="40">
        <v>0.51</v>
      </c>
      <c r="G345" s="25">
        <v>14344</v>
      </c>
      <c r="H345" s="25">
        <v>7315</v>
      </c>
      <c r="I345" s="25"/>
      <c r="J345" s="58" t="e">
        <f>HYPERLINK("#"&amp;"Insumos"&amp;"!A"&amp;MATCH($B345,#REF!,0),"Ins "&amp;$B345)</f>
        <v>#REF!</v>
      </c>
      <c r="M345" s="220"/>
    </row>
    <row r="346" spans="1:13" ht="25.5" x14ac:dyDescent="0.2">
      <c r="A346" s="36" t="s">
        <v>2429</v>
      </c>
      <c r="B346" s="26" t="s">
        <v>6816</v>
      </c>
      <c r="C346" s="79" t="s">
        <v>5615</v>
      </c>
      <c r="D346" s="37" t="s">
        <v>5608</v>
      </c>
      <c r="E346" s="37" t="s">
        <v>465</v>
      </c>
      <c r="F346" s="41"/>
      <c r="G346" s="27"/>
      <c r="H346" s="27"/>
      <c r="I346" s="27">
        <v>21120</v>
      </c>
      <c r="M346" s="220">
        <f t="shared" si="5"/>
        <v>27659</v>
      </c>
    </row>
    <row r="347" spans="1:13" x14ac:dyDescent="0.2">
      <c r="A347" s="35" t="s">
        <v>2429</v>
      </c>
      <c r="B347" s="1" t="s">
        <v>71</v>
      </c>
      <c r="C347" s="45" t="s">
        <v>1022</v>
      </c>
      <c r="D347" s="23" t="s">
        <v>5734</v>
      </c>
      <c r="E347" s="23" t="s">
        <v>4141</v>
      </c>
      <c r="F347" s="40">
        <v>0.15</v>
      </c>
      <c r="G347" s="25">
        <v>66987</v>
      </c>
      <c r="H347" s="25">
        <v>10048</v>
      </c>
      <c r="I347" s="25"/>
      <c r="J347" s="58" t="e">
        <f>HYPERLINK("#"&amp;"Insumos"&amp;"!A"&amp;MATCH($B347,#REF!,0),"Ins "&amp;$B347)</f>
        <v>#REF!</v>
      </c>
      <c r="M347" s="220"/>
    </row>
    <row r="348" spans="1:13" x14ac:dyDescent="0.2">
      <c r="A348" s="35" t="s">
        <v>2429</v>
      </c>
      <c r="B348" s="1" t="s">
        <v>263</v>
      </c>
      <c r="C348" s="45" t="s">
        <v>696</v>
      </c>
      <c r="D348" s="23" t="s">
        <v>5534</v>
      </c>
      <c r="E348" s="23" t="s">
        <v>4140</v>
      </c>
      <c r="F348" s="40">
        <v>1.0399999999999999E-3</v>
      </c>
      <c r="G348" s="25">
        <v>187426</v>
      </c>
      <c r="H348" s="25">
        <v>195</v>
      </c>
      <c r="I348" s="25"/>
      <c r="J348" s="58" t="e">
        <f>HYPERLINK("#"&amp;"Insumos"&amp;"!A"&amp;MATCH($B348,#REF!,0),"Ins "&amp;$B348)</f>
        <v>#REF!</v>
      </c>
      <c r="M348" s="220"/>
    </row>
    <row r="349" spans="1:13" x14ac:dyDescent="0.2">
      <c r="A349" s="35" t="s">
        <v>2429</v>
      </c>
      <c r="B349" s="1" t="s">
        <v>5533</v>
      </c>
      <c r="C349" s="45" t="s">
        <v>5892</v>
      </c>
      <c r="D349" s="23" t="s">
        <v>977</v>
      </c>
      <c r="E349" s="23" t="s">
        <v>4134</v>
      </c>
      <c r="F349" s="40">
        <v>0.2</v>
      </c>
      <c r="G349" s="25">
        <v>3623</v>
      </c>
      <c r="H349" s="25">
        <v>725</v>
      </c>
      <c r="I349" s="25"/>
      <c r="J349" s="58" t="e">
        <f>HYPERLINK("#"&amp;"Insumos"&amp;"!A"&amp;MATCH($B349,#REF!,0),"Ins "&amp;$B349)</f>
        <v>#REF!</v>
      </c>
      <c r="M349" s="220"/>
    </row>
    <row r="350" spans="1:13" x14ac:dyDescent="0.2">
      <c r="A350" s="35" t="s">
        <v>2429</v>
      </c>
      <c r="B350" s="1" t="s">
        <v>5007</v>
      </c>
      <c r="C350" s="45" t="s">
        <v>720</v>
      </c>
      <c r="D350" s="23" t="s">
        <v>5751</v>
      </c>
      <c r="E350" s="23" t="s">
        <v>4134</v>
      </c>
      <c r="F350" s="40">
        <v>0.21299999999999999</v>
      </c>
      <c r="G350" s="25">
        <v>1897</v>
      </c>
      <c r="H350" s="25">
        <v>404</v>
      </c>
      <c r="I350" s="25"/>
      <c r="J350" s="58" t="e">
        <f>HYPERLINK("#"&amp;"Insumos"&amp;"!A"&amp;MATCH($B350,#REF!,0),"Ins "&amp;$B350)</f>
        <v>#REF!</v>
      </c>
      <c r="M350" s="220"/>
    </row>
    <row r="351" spans="1:13" x14ac:dyDescent="0.2">
      <c r="A351" s="35" t="s">
        <v>2429</v>
      </c>
      <c r="B351" s="1" t="s">
        <v>5213</v>
      </c>
      <c r="C351" s="45" t="s">
        <v>558</v>
      </c>
      <c r="D351" s="23" t="s">
        <v>5751</v>
      </c>
      <c r="E351" s="23" t="s">
        <v>465</v>
      </c>
      <c r="F351" s="40">
        <v>1.4</v>
      </c>
      <c r="G351" s="25">
        <v>3277</v>
      </c>
      <c r="H351" s="25">
        <v>4588</v>
      </c>
      <c r="I351" s="25"/>
      <c r="J351" s="58" t="e">
        <f>HYPERLINK("#"&amp;"Insumos"&amp;"!A"&amp;MATCH($B351,#REF!,0),"Ins "&amp;$B351)</f>
        <v>#REF!</v>
      </c>
      <c r="M351" s="220"/>
    </row>
    <row r="352" spans="1:13" x14ac:dyDescent="0.2">
      <c r="A352" s="35" t="s">
        <v>2429</v>
      </c>
      <c r="B352" s="1" t="s">
        <v>5214</v>
      </c>
      <c r="C352" s="45" t="s">
        <v>559</v>
      </c>
      <c r="D352" s="23" t="s">
        <v>5751</v>
      </c>
      <c r="E352" s="23" t="s">
        <v>465</v>
      </c>
      <c r="F352" s="40">
        <v>1.4</v>
      </c>
      <c r="G352" s="25">
        <v>3686</v>
      </c>
      <c r="H352" s="25">
        <v>5160</v>
      </c>
      <c r="I352" s="25"/>
      <c r="J352" s="58" t="e">
        <f>HYPERLINK("#"&amp;"Insumos"&amp;"!A"&amp;MATCH($B352,#REF!,0),"Ins "&amp;$B352)</f>
        <v>#REF!</v>
      </c>
      <c r="M352" s="220"/>
    </row>
    <row r="353" spans="1:13" ht="25.5" x14ac:dyDescent="0.2">
      <c r="A353" s="36" t="s">
        <v>2430</v>
      </c>
      <c r="B353" s="26" t="s">
        <v>6816</v>
      </c>
      <c r="C353" s="79" t="s">
        <v>5616</v>
      </c>
      <c r="D353" s="37" t="s">
        <v>5608</v>
      </c>
      <c r="E353" s="37" t="s">
        <v>465</v>
      </c>
      <c r="F353" s="41"/>
      <c r="G353" s="27"/>
      <c r="H353" s="27"/>
      <c r="I353" s="27">
        <v>12340</v>
      </c>
      <c r="M353" s="220">
        <f t="shared" si="5"/>
        <v>16160</v>
      </c>
    </row>
    <row r="354" spans="1:13" x14ac:dyDescent="0.2">
      <c r="A354" s="35" t="s">
        <v>2430</v>
      </c>
      <c r="B354" s="1" t="s">
        <v>76</v>
      </c>
      <c r="C354" s="45" t="s">
        <v>1028</v>
      </c>
      <c r="D354" s="23" t="s">
        <v>5734</v>
      </c>
      <c r="E354" s="23" t="s">
        <v>4141</v>
      </c>
      <c r="F354" s="40">
        <v>0.08</v>
      </c>
      <c r="G354" s="25">
        <v>81549</v>
      </c>
      <c r="H354" s="25">
        <v>6524</v>
      </c>
      <c r="I354" s="25"/>
      <c r="J354" s="58" t="e">
        <f>HYPERLINK("#"&amp;"Insumos"&amp;"!A"&amp;MATCH($B354,#REF!,0),"Ins "&amp;$B354)</f>
        <v>#REF!</v>
      </c>
      <c r="M354" s="220"/>
    </row>
    <row r="355" spans="1:13" x14ac:dyDescent="0.2">
      <c r="A355" s="35" t="s">
        <v>2430</v>
      </c>
      <c r="B355" s="1" t="s">
        <v>263</v>
      </c>
      <c r="C355" s="45" t="s">
        <v>696</v>
      </c>
      <c r="D355" s="23" t="s">
        <v>5534</v>
      </c>
      <c r="E355" s="23" t="s">
        <v>4140</v>
      </c>
      <c r="F355" s="40">
        <v>5.1999999999999995E-4</v>
      </c>
      <c r="G355" s="25">
        <v>187426</v>
      </c>
      <c r="H355" s="25">
        <v>97</v>
      </c>
      <c r="I355" s="25"/>
      <c r="J355" s="58" t="e">
        <f>HYPERLINK("#"&amp;"Insumos"&amp;"!A"&amp;MATCH($B355,#REF!,0),"Ins "&amp;$B355)</f>
        <v>#REF!</v>
      </c>
      <c r="M355" s="220"/>
    </row>
    <row r="356" spans="1:13" x14ac:dyDescent="0.2">
      <c r="A356" s="35" t="s">
        <v>2430</v>
      </c>
      <c r="B356" s="1" t="s">
        <v>5533</v>
      </c>
      <c r="C356" s="45" t="s">
        <v>5892</v>
      </c>
      <c r="D356" s="23" t="s">
        <v>977</v>
      </c>
      <c r="E356" s="23" t="s">
        <v>4134</v>
      </c>
      <c r="F356" s="40">
        <v>0.15</v>
      </c>
      <c r="G356" s="25">
        <v>3623</v>
      </c>
      <c r="H356" s="25">
        <v>543</v>
      </c>
      <c r="I356" s="25"/>
      <c r="J356" s="58" t="e">
        <f>HYPERLINK("#"&amp;"Insumos"&amp;"!A"&amp;MATCH($B356,#REF!,0),"Ins "&amp;$B356)</f>
        <v>#REF!</v>
      </c>
      <c r="M356" s="220"/>
    </row>
    <row r="357" spans="1:13" x14ac:dyDescent="0.2">
      <c r="A357" s="35" t="s">
        <v>2430</v>
      </c>
      <c r="B357" s="1" t="s">
        <v>5007</v>
      </c>
      <c r="C357" s="45" t="s">
        <v>720</v>
      </c>
      <c r="D357" s="23" t="s">
        <v>5751</v>
      </c>
      <c r="E357" s="23" t="s">
        <v>4134</v>
      </c>
      <c r="F357" s="40">
        <v>0.159</v>
      </c>
      <c r="G357" s="25">
        <v>1897</v>
      </c>
      <c r="H357" s="25">
        <v>302</v>
      </c>
      <c r="I357" s="25"/>
      <c r="J357" s="58" t="e">
        <f>HYPERLINK("#"&amp;"Insumos"&amp;"!A"&amp;MATCH($B357,#REF!,0),"Ins "&amp;$B357)</f>
        <v>#REF!</v>
      </c>
      <c r="M357" s="220"/>
    </row>
    <row r="358" spans="1:13" x14ac:dyDescent="0.2">
      <c r="A358" s="35" t="s">
        <v>2430</v>
      </c>
      <c r="B358" s="1" t="s">
        <v>5213</v>
      </c>
      <c r="C358" s="45" t="s">
        <v>558</v>
      </c>
      <c r="D358" s="23" t="s">
        <v>5751</v>
      </c>
      <c r="E358" s="23" t="s">
        <v>465</v>
      </c>
      <c r="F358" s="40">
        <v>0.25</v>
      </c>
      <c r="G358" s="25">
        <v>3277</v>
      </c>
      <c r="H358" s="25">
        <v>819</v>
      </c>
      <c r="I358" s="25"/>
      <c r="J358" s="58" t="e">
        <f>HYPERLINK("#"&amp;"Insumos"&amp;"!A"&amp;MATCH($B358,#REF!,0),"Ins "&amp;$B358)</f>
        <v>#REF!</v>
      </c>
      <c r="M358" s="220"/>
    </row>
    <row r="359" spans="1:13" x14ac:dyDescent="0.2">
      <c r="A359" s="35" t="s">
        <v>2430</v>
      </c>
      <c r="B359" s="1" t="s">
        <v>5214</v>
      </c>
      <c r="C359" s="45" t="s">
        <v>559</v>
      </c>
      <c r="D359" s="23" t="s">
        <v>5751</v>
      </c>
      <c r="E359" s="23" t="s">
        <v>465</v>
      </c>
      <c r="F359" s="40">
        <v>1.1000000000000001</v>
      </c>
      <c r="G359" s="25">
        <v>3686</v>
      </c>
      <c r="H359" s="25">
        <v>4055</v>
      </c>
      <c r="I359" s="25"/>
      <c r="J359" s="58" t="e">
        <f>HYPERLINK("#"&amp;"Insumos"&amp;"!A"&amp;MATCH($B359,#REF!,0),"Ins "&amp;$B359)</f>
        <v>#REF!</v>
      </c>
      <c r="M359" s="220"/>
    </row>
    <row r="360" spans="1:13" ht="25.5" x14ac:dyDescent="0.2">
      <c r="A360" s="36" t="s">
        <v>2431</v>
      </c>
      <c r="B360" s="26" t="s">
        <v>6816</v>
      </c>
      <c r="C360" s="79" t="s">
        <v>8860</v>
      </c>
      <c r="D360" s="37" t="s">
        <v>5608</v>
      </c>
      <c r="E360" s="37" t="s">
        <v>464</v>
      </c>
      <c r="F360" s="41"/>
      <c r="G360" s="27"/>
      <c r="H360" s="27"/>
      <c r="I360" s="27">
        <v>6659</v>
      </c>
      <c r="M360" s="220">
        <f t="shared" si="5"/>
        <v>8721</v>
      </c>
    </row>
    <row r="361" spans="1:13" x14ac:dyDescent="0.2">
      <c r="A361" s="35" t="s">
        <v>2431</v>
      </c>
      <c r="B361" s="1" t="s">
        <v>5572</v>
      </c>
      <c r="C361" s="45" t="s">
        <v>971</v>
      </c>
      <c r="D361" s="23" t="s">
        <v>5734</v>
      </c>
      <c r="E361" s="23" t="s">
        <v>4141</v>
      </c>
      <c r="F361" s="40">
        <v>0.1</v>
      </c>
      <c r="G361" s="25">
        <v>37863</v>
      </c>
      <c r="H361" s="25">
        <v>3786</v>
      </c>
      <c r="I361" s="25"/>
      <c r="J361" s="58" t="e">
        <f>HYPERLINK("#"&amp;"Insumos"&amp;"!A"&amp;MATCH($B361,#REF!,0),"Ins "&amp;$B361)</f>
        <v>#REF!</v>
      </c>
      <c r="M361" s="220"/>
    </row>
    <row r="362" spans="1:13" x14ac:dyDescent="0.2">
      <c r="A362" s="35" t="s">
        <v>2431</v>
      </c>
      <c r="B362" s="34" t="s">
        <v>5382</v>
      </c>
      <c r="C362" s="45" t="s">
        <v>1704</v>
      </c>
      <c r="D362" s="23" t="s">
        <v>5751</v>
      </c>
      <c r="E362" s="23" t="s">
        <v>466</v>
      </c>
      <c r="F362" s="40">
        <v>1.0000000000000002E-2</v>
      </c>
      <c r="G362" s="25">
        <v>202837</v>
      </c>
      <c r="H362" s="25">
        <v>2028</v>
      </c>
      <c r="I362" s="25"/>
      <c r="J362" s="58" t="e">
        <f>HYPERLINK("#"&amp;"Insumos"&amp;"!A"&amp;MATCH($B362,#REF!,0),"Ins "&amp;$B362)</f>
        <v>#REF!</v>
      </c>
      <c r="M362" s="220"/>
    </row>
    <row r="363" spans="1:13" x14ac:dyDescent="0.2">
      <c r="A363" s="35" t="s">
        <v>2431</v>
      </c>
      <c r="B363" s="1" t="s">
        <v>5533</v>
      </c>
      <c r="C363" s="45" t="s">
        <v>5892</v>
      </c>
      <c r="D363" s="23" t="s">
        <v>977</v>
      </c>
      <c r="E363" s="23" t="s">
        <v>4134</v>
      </c>
      <c r="F363" s="40">
        <v>0.15</v>
      </c>
      <c r="G363" s="25">
        <v>3623</v>
      </c>
      <c r="H363" s="25">
        <v>543</v>
      </c>
      <c r="I363" s="25"/>
      <c r="J363" s="58" t="e">
        <f>HYPERLINK("#"&amp;"Insumos"&amp;"!A"&amp;MATCH($B363,#REF!,0),"Ins "&amp;$B363)</f>
        <v>#REF!</v>
      </c>
      <c r="M363" s="220"/>
    </row>
    <row r="364" spans="1:13" x14ac:dyDescent="0.2">
      <c r="A364" s="35" t="s">
        <v>2431</v>
      </c>
      <c r="B364" s="1" t="s">
        <v>5007</v>
      </c>
      <c r="C364" s="45" t="s">
        <v>720</v>
      </c>
      <c r="D364" s="23" t="s">
        <v>5751</v>
      </c>
      <c r="E364" s="23" t="s">
        <v>4134</v>
      </c>
      <c r="F364" s="40">
        <v>0.159</v>
      </c>
      <c r="G364" s="25">
        <v>1897</v>
      </c>
      <c r="H364" s="25">
        <v>302</v>
      </c>
      <c r="I364" s="25"/>
      <c r="J364" s="58" t="e">
        <f>HYPERLINK("#"&amp;"Insumos"&amp;"!A"&amp;MATCH($B364,#REF!,0),"Ins "&amp;$B364)</f>
        <v>#REF!</v>
      </c>
      <c r="M364" s="220"/>
    </row>
    <row r="365" spans="1:13" ht="25.5" x14ac:dyDescent="0.2">
      <c r="A365" s="36" t="s">
        <v>8861</v>
      </c>
      <c r="B365" s="26" t="s">
        <v>6816</v>
      </c>
      <c r="C365" s="79" t="s">
        <v>8862</v>
      </c>
      <c r="D365" s="37" t="s">
        <v>5608</v>
      </c>
      <c r="E365" s="37" t="s">
        <v>464</v>
      </c>
      <c r="F365" s="41"/>
      <c r="G365" s="27"/>
      <c r="H365" s="27"/>
      <c r="I365" s="27">
        <v>12188</v>
      </c>
      <c r="M365" s="220">
        <f t="shared" si="5"/>
        <v>15961</v>
      </c>
    </row>
    <row r="366" spans="1:13" x14ac:dyDescent="0.2">
      <c r="A366" s="35" t="s">
        <v>8861</v>
      </c>
      <c r="B366" s="1" t="s">
        <v>5572</v>
      </c>
      <c r="C366" s="45" t="s">
        <v>971</v>
      </c>
      <c r="D366" s="23" t="s">
        <v>5734</v>
      </c>
      <c r="E366" s="23" t="s">
        <v>4141</v>
      </c>
      <c r="F366" s="40">
        <v>0.1</v>
      </c>
      <c r="G366" s="25">
        <v>37863</v>
      </c>
      <c r="H366" s="25">
        <v>3786</v>
      </c>
      <c r="I366" s="25"/>
      <c r="J366" s="58" t="e">
        <f>HYPERLINK("#"&amp;"Insumos"&amp;"!A"&amp;MATCH($B366,#REF!,0),"Ins "&amp;$B366)</f>
        <v>#REF!</v>
      </c>
      <c r="M366" s="220"/>
    </row>
    <row r="367" spans="1:13" x14ac:dyDescent="0.2">
      <c r="A367" s="35" t="s">
        <v>8861</v>
      </c>
      <c r="B367" s="34" t="s">
        <v>5382</v>
      </c>
      <c r="C367" s="45" t="s">
        <v>1704</v>
      </c>
      <c r="D367" s="23" t="s">
        <v>5751</v>
      </c>
      <c r="E367" s="23" t="s">
        <v>466</v>
      </c>
      <c r="F367" s="40">
        <v>1.4999999999999999E-2</v>
      </c>
      <c r="G367" s="25">
        <v>202837</v>
      </c>
      <c r="H367" s="25">
        <v>3043</v>
      </c>
      <c r="I367" s="25"/>
      <c r="J367" s="58" t="e">
        <f>HYPERLINK("#"&amp;"Insumos"&amp;"!A"&amp;MATCH($B367,#REF!,0),"Ins "&amp;$B367)</f>
        <v>#REF!</v>
      </c>
      <c r="M367" s="220"/>
    </row>
    <row r="368" spans="1:13" x14ac:dyDescent="0.2">
      <c r="A368" s="35" t="s">
        <v>8861</v>
      </c>
      <c r="B368" s="1" t="s">
        <v>5533</v>
      </c>
      <c r="C368" s="45" t="s">
        <v>5892</v>
      </c>
      <c r="D368" s="23" t="s">
        <v>977</v>
      </c>
      <c r="E368" s="23" t="s">
        <v>4134</v>
      </c>
      <c r="F368" s="40">
        <v>0.15</v>
      </c>
      <c r="G368" s="25">
        <v>3623</v>
      </c>
      <c r="H368" s="25">
        <v>543</v>
      </c>
      <c r="I368" s="25"/>
      <c r="J368" s="58" t="e">
        <f>HYPERLINK("#"&amp;"Insumos"&amp;"!A"&amp;MATCH($B368,#REF!,0),"Ins "&amp;$B368)</f>
        <v>#REF!</v>
      </c>
      <c r="M368" s="220"/>
    </row>
    <row r="369" spans="1:13" x14ac:dyDescent="0.2">
      <c r="A369" s="35" t="s">
        <v>8861</v>
      </c>
      <c r="B369" s="1" t="s">
        <v>5007</v>
      </c>
      <c r="C369" s="45" t="s">
        <v>720</v>
      </c>
      <c r="D369" s="23" t="s">
        <v>5751</v>
      </c>
      <c r="E369" s="23" t="s">
        <v>4134</v>
      </c>
      <c r="F369" s="40">
        <v>0.159</v>
      </c>
      <c r="G369" s="25">
        <v>1897</v>
      </c>
      <c r="H369" s="25">
        <v>302</v>
      </c>
      <c r="I369" s="25"/>
      <c r="J369" s="58" t="e">
        <f>HYPERLINK("#"&amp;"Insumos"&amp;"!A"&amp;MATCH($B369,#REF!,0),"Ins "&amp;$B369)</f>
        <v>#REF!</v>
      </c>
      <c r="M369" s="220"/>
    </row>
    <row r="370" spans="1:13" x14ac:dyDescent="0.2">
      <c r="A370" s="35" t="s">
        <v>8861</v>
      </c>
      <c r="B370" s="34" t="s">
        <v>5741</v>
      </c>
      <c r="C370" s="45" t="s">
        <v>5749</v>
      </c>
      <c r="D370" s="23" t="s">
        <v>5751</v>
      </c>
      <c r="E370" s="23" t="s">
        <v>4134</v>
      </c>
      <c r="F370" s="40">
        <v>3.1</v>
      </c>
      <c r="G370" s="25">
        <v>1456</v>
      </c>
      <c r="H370" s="25">
        <v>4514</v>
      </c>
      <c r="I370" s="25"/>
      <c r="J370" s="58" t="e">
        <f>HYPERLINK("#"&amp;"Insumos"&amp;"!A"&amp;MATCH($B370,#REF!,0),"Ins "&amp;$B370)</f>
        <v>#REF!</v>
      </c>
      <c r="M370" s="220"/>
    </row>
    <row r="371" spans="1:13" x14ac:dyDescent="0.2">
      <c r="A371" s="36" t="s">
        <v>2432</v>
      </c>
      <c r="B371" s="26" t="s">
        <v>6816</v>
      </c>
      <c r="C371" s="79" t="s">
        <v>5617</v>
      </c>
      <c r="D371" s="37" t="s">
        <v>5608</v>
      </c>
      <c r="E371" s="37" t="s">
        <v>464</v>
      </c>
      <c r="F371" s="41"/>
      <c r="G371" s="27"/>
      <c r="H371" s="27"/>
      <c r="I371" s="27">
        <v>14935</v>
      </c>
      <c r="M371" s="220">
        <f t="shared" si="5"/>
        <v>19559</v>
      </c>
    </row>
    <row r="372" spans="1:13" x14ac:dyDescent="0.2">
      <c r="A372" s="35" t="s">
        <v>2432</v>
      </c>
      <c r="B372" s="1" t="s">
        <v>5572</v>
      </c>
      <c r="C372" s="45" t="s">
        <v>971</v>
      </c>
      <c r="D372" s="23" t="s">
        <v>5734</v>
      </c>
      <c r="E372" s="23" t="s">
        <v>4141</v>
      </c>
      <c r="F372" s="40">
        <v>0.27</v>
      </c>
      <c r="G372" s="25">
        <v>37863</v>
      </c>
      <c r="H372" s="25">
        <v>10223</v>
      </c>
      <c r="I372" s="25"/>
      <c r="J372" s="58" t="e">
        <f>HYPERLINK("#"&amp;"Insumos"&amp;"!A"&amp;MATCH($B372,#REF!,0),"Ins "&amp;$B372)</f>
        <v>#REF!</v>
      </c>
      <c r="M372" s="220"/>
    </row>
    <row r="373" spans="1:13" x14ac:dyDescent="0.2">
      <c r="A373" s="35" t="s">
        <v>2432</v>
      </c>
      <c r="B373" s="1" t="s">
        <v>112</v>
      </c>
      <c r="C373" s="45" t="s">
        <v>8846</v>
      </c>
      <c r="D373" s="23" t="s">
        <v>5534</v>
      </c>
      <c r="E373" s="23" t="s">
        <v>464</v>
      </c>
      <c r="F373" s="40">
        <v>0.4</v>
      </c>
      <c r="G373" s="25">
        <v>7216</v>
      </c>
      <c r="H373" s="25">
        <v>2886</v>
      </c>
      <c r="I373" s="25"/>
      <c r="J373" s="58" t="e">
        <f>HYPERLINK("#"&amp;"Insumos"&amp;"!A"&amp;MATCH($B373,#REF!,0),"Ins "&amp;$B373)</f>
        <v>#REF!</v>
      </c>
      <c r="M373" s="220"/>
    </row>
    <row r="374" spans="1:13" x14ac:dyDescent="0.2">
      <c r="A374" s="35" t="s">
        <v>2432</v>
      </c>
      <c r="B374" s="1" t="s">
        <v>5533</v>
      </c>
      <c r="C374" s="45" t="s">
        <v>5892</v>
      </c>
      <c r="D374" s="23" t="s">
        <v>977</v>
      </c>
      <c r="E374" s="23" t="s">
        <v>4134</v>
      </c>
      <c r="F374" s="40">
        <v>0.27</v>
      </c>
      <c r="G374" s="25">
        <v>3623</v>
      </c>
      <c r="H374" s="25">
        <v>978</v>
      </c>
      <c r="I374" s="25"/>
      <c r="J374" s="58" t="e">
        <f>HYPERLINK("#"&amp;"Insumos"&amp;"!A"&amp;MATCH($B374,#REF!,0),"Ins "&amp;$B374)</f>
        <v>#REF!</v>
      </c>
      <c r="M374" s="220"/>
    </row>
    <row r="375" spans="1:13" x14ac:dyDescent="0.2">
      <c r="A375" s="35" t="s">
        <v>2432</v>
      </c>
      <c r="B375" s="1" t="s">
        <v>5007</v>
      </c>
      <c r="C375" s="45" t="s">
        <v>720</v>
      </c>
      <c r="D375" s="23" t="s">
        <v>5751</v>
      </c>
      <c r="E375" s="23" t="s">
        <v>4134</v>
      </c>
      <c r="F375" s="40">
        <v>0.44700000000000001</v>
      </c>
      <c r="G375" s="25">
        <v>1897</v>
      </c>
      <c r="H375" s="25">
        <v>848</v>
      </c>
      <c r="I375" s="25"/>
      <c r="J375" s="58" t="e">
        <f>HYPERLINK("#"&amp;"Insumos"&amp;"!A"&amp;MATCH($B375,#REF!,0),"Ins "&amp;$B375)</f>
        <v>#REF!</v>
      </c>
      <c r="M375" s="220"/>
    </row>
    <row r="376" spans="1:13" x14ac:dyDescent="0.2">
      <c r="A376" s="36" t="s">
        <v>2409</v>
      </c>
      <c r="B376" s="26" t="s">
        <v>6816</v>
      </c>
      <c r="C376" s="79" t="s">
        <v>494</v>
      </c>
      <c r="D376" s="37" t="s">
        <v>5608</v>
      </c>
      <c r="E376" s="37" t="s">
        <v>464</v>
      </c>
      <c r="F376" s="41"/>
      <c r="G376" s="27"/>
      <c r="H376" s="27"/>
      <c r="I376" s="27">
        <v>1913</v>
      </c>
      <c r="M376" s="220">
        <f t="shared" si="5"/>
        <v>2505</v>
      </c>
    </row>
    <row r="377" spans="1:13" x14ac:dyDescent="0.2">
      <c r="A377" s="35" t="s">
        <v>2409</v>
      </c>
      <c r="B377" s="1" t="s">
        <v>5533</v>
      </c>
      <c r="C377" s="45" t="s">
        <v>5892</v>
      </c>
      <c r="D377" s="23" t="s">
        <v>977</v>
      </c>
      <c r="E377" s="23" t="s">
        <v>4134</v>
      </c>
      <c r="F377" s="40">
        <v>0.05</v>
      </c>
      <c r="G377" s="25">
        <v>3623</v>
      </c>
      <c r="H377" s="25">
        <v>181</v>
      </c>
      <c r="I377" s="25"/>
      <c r="J377" s="58" t="e">
        <f>HYPERLINK("#"&amp;"Insumos"&amp;"!A"&amp;MATCH($B377,#REF!,0),"Ins "&amp;$B377)</f>
        <v>#REF!</v>
      </c>
      <c r="M377" s="220"/>
    </row>
    <row r="378" spans="1:13" ht="25.5" x14ac:dyDescent="0.2">
      <c r="A378" s="35" t="s">
        <v>2409</v>
      </c>
      <c r="B378" s="1" t="s">
        <v>5004</v>
      </c>
      <c r="C378" s="45" t="s">
        <v>1628</v>
      </c>
      <c r="D378" s="23" t="s">
        <v>5751</v>
      </c>
      <c r="E378" s="23" t="s">
        <v>465</v>
      </c>
      <c r="F378" s="40">
        <v>0.5</v>
      </c>
      <c r="G378" s="25">
        <v>2269</v>
      </c>
      <c r="H378" s="25">
        <v>1135</v>
      </c>
      <c r="I378" s="25"/>
      <c r="J378" s="58" t="e">
        <f>HYPERLINK("#"&amp;"Insumos"&amp;"!A"&amp;MATCH($B378,#REF!,0),"Ins "&amp;$B378)</f>
        <v>#REF!</v>
      </c>
      <c r="M378" s="220"/>
    </row>
    <row r="379" spans="1:13" x14ac:dyDescent="0.2">
      <c r="A379" s="35" t="s">
        <v>2409</v>
      </c>
      <c r="B379" s="1" t="s">
        <v>5184</v>
      </c>
      <c r="C379" s="45" t="s">
        <v>294</v>
      </c>
      <c r="D379" s="23" t="s">
        <v>5751</v>
      </c>
      <c r="E379" s="23" t="s">
        <v>4147</v>
      </c>
      <c r="F379" s="40">
        <v>0.01</v>
      </c>
      <c r="G379" s="25">
        <v>5304</v>
      </c>
      <c r="H379" s="25">
        <v>53</v>
      </c>
      <c r="I379" s="25"/>
      <c r="J379" s="58" t="e">
        <f>HYPERLINK("#"&amp;"Insumos"&amp;"!A"&amp;MATCH($B379,#REF!,0),"Ins "&amp;$B379)</f>
        <v>#REF!</v>
      </c>
      <c r="M379" s="220"/>
    </row>
    <row r="380" spans="1:13" x14ac:dyDescent="0.2">
      <c r="A380" s="35" t="s">
        <v>2409</v>
      </c>
      <c r="B380" s="1" t="s">
        <v>4518</v>
      </c>
      <c r="C380" s="45" t="s">
        <v>461</v>
      </c>
      <c r="D380" s="23" t="s">
        <v>5751</v>
      </c>
      <c r="E380" s="23" t="s">
        <v>287</v>
      </c>
      <c r="F380" s="40">
        <v>0.1</v>
      </c>
      <c r="G380" s="25">
        <v>5444</v>
      </c>
      <c r="H380" s="25">
        <v>544</v>
      </c>
      <c r="I380" s="25"/>
      <c r="J380" s="58" t="e">
        <f>HYPERLINK("#"&amp;"Insumos"&amp;"!A"&amp;MATCH($B380,#REF!,0),"Ins "&amp;$B380)</f>
        <v>#REF!</v>
      </c>
      <c r="M380" s="220"/>
    </row>
    <row r="381" spans="1:13" ht="25.5" x14ac:dyDescent="0.2">
      <c r="A381" s="36" t="s">
        <v>2433</v>
      </c>
      <c r="B381" s="26" t="s">
        <v>6816</v>
      </c>
      <c r="C381" s="79" t="s">
        <v>5618</v>
      </c>
      <c r="D381" s="37" t="s">
        <v>5608</v>
      </c>
      <c r="E381" s="37" t="s">
        <v>466</v>
      </c>
      <c r="F381" s="41"/>
      <c r="G381" s="27"/>
      <c r="H381" s="27"/>
      <c r="I381" s="27">
        <v>68594</v>
      </c>
      <c r="M381" s="220">
        <f t="shared" si="5"/>
        <v>89831</v>
      </c>
    </row>
    <row r="382" spans="1:13" x14ac:dyDescent="0.2">
      <c r="A382" s="35" t="s">
        <v>2433</v>
      </c>
      <c r="B382" s="1" t="s">
        <v>5578</v>
      </c>
      <c r="C382" s="45" t="s">
        <v>1015</v>
      </c>
      <c r="D382" s="23" t="s">
        <v>5734</v>
      </c>
      <c r="E382" s="23" t="s">
        <v>4141</v>
      </c>
      <c r="F382" s="40">
        <v>1.2</v>
      </c>
      <c r="G382" s="25">
        <v>52425</v>
      </c>
      <c r="H382" s="25">
        <v>62910</v>
      </c>
      <c r="I382" s="25"/>
      <c r="J382" s="58" t="e">
        <f>HYPERLINK("#"&amp;"Insumos"&amp;"!A"&amp;MATCH($B382,#REF!,0),"Ins "&amp;$B382)</f>
        <v>#REF!</v>
      </c>
      <c r="M382" s="220"/>
    </row>
    <row r="383" spans="1:13" x14ac:dyDescent="0.2">
      <c r="A383" s="35" t="s">
        <v>2433</v>
      </c>
      <c r="B383" s="1" t="s">
        <v>5533</v>
      </c>
      <c r="C383" s="45" t="s">
        <v>5892</v>
      </c>
      <c r="D383" s="23" t="s">
        <v>977</v>
      </c>
      <c r="E383" s="23" t="s">
        <v>4134</v>
      </c>
      <c r="F383" s="40">
        <v>1.1000000000000001</v>
      </c>
      <c r="G383" s="25">
        <v>3623</v>
      </c>
      <c r="H383" s="25">
        <v>3985</v>
      </c>
      <c r="I383" s="25"/>
      <c r="J383" s="58" t="e">
        <f>HYPERLINK("#"&amp;"Insumos"&amp;"!A"&amp;MATCH($B383,#REF!,0),"Ins "&amp;$B383)</f>
        <v>#REF!</v>
      </c>
      <c r="M383" s="220"/>
    </row>
    <row r="384" spans="1:13" x14ac:dyDescent="0.2">
      <c r="A384" s="35" t="s">
        <v>2433</v>
      </c>
      <c r="B384" s="1" t="s">
        <v>5003</v>
      </c>
      <c r="C384" s="45" t="s">
        <v>562</v>
      </c>
      <c r="D384" s="23" t="s">
        <v>5751</v>
      </c>
      <c r="E384" s="23" t="s">
        <v>466</v>
      </c>
      <c r="F384" s="40">
        <v>1</v>
      </c>
      <c r="G384" s="25">
        <v>997</v>
      </c>
      <c r="H384" s="25">
        <v>997</v>
      </c>
      <c r="I384" s="25"/>
      <c r="J384" s="58" t="e">
        <f>HYPERLINK("#"&amp;"Insumos"&amp;"!A"&amp;MATCH($B384,#REF!,0),"Ins "&amp;$B384)</f>
        <v>#REF!</v>
      </c>
      <c r="M384" s="220"/>
    </row>
    <row r="385" spans="1:13" x14ac:dyDescent="0.2">
      <c r="A385" s="35" t="s">
        <v>2433</v>
      </c>
      <c r="B385" s="1" t="s">
        <v>5007</v>
      </c>
      <c r="C385" s="45" t="s">
        <v>720</v>
      </c>
      <c r="D385" s="23" t="s">
        <v>5751</v>
      </c>
      <c r="E385" s="23" t="s">
        <v>4134</v>
      </c>
      <c r="F385" s="40">
        <v>0.37</v>
      </c>
      <c r="G385" s="25">
        <v>1897</v>
      </c>
      <c r="H385" s="25">
        <v>702</v>
      </c>
      <c r="I385" s="25"/>
      <c r="J385" s="58" t="e">
        <f>HYPERLINK("#"&amp;"Insumos"&amp;"!A"&amp;MATCH($B385,#REF!,0),"Ins "&amp;$B385)</f>
        <v>#REF!</v>
      </c>
      <c r="M385" s="220"/>
    </row>
    <row r="386" spans="1:13" ht="25.5" x14ac:dyDescent="0.2">
      <c r="A386" s="36" t="s">
        <v>2434</v>
      </c>
      <c r="B386" s="26" t="s">
        <v>6816</v>
      </c>
      <c r="C386" s="79" t="s">
        <v>1857</v>
      </c>
      <c r="D386" s="37" t="s">
        <v>5608</v>
      </c>
      <c r="E386" s="37" t="s">
        <v>5619</v>
      </c>
      <c r="F386" s="41"/>
      <c r="G386" s="27"/>
      <c r="H386" s="27"/>
      <c r="I386" s="27">
        <v>63173</v>
      </c>
      <c r="M386" s="220">
        <f t="shared" si="5"/>
        <v>82731</v>
      </c>
    </row>
    <row r="387" spans="1:13" x14ac:dyDescent="0.2">
      <c r="A387" s="35" t="s">
        <v>2434</v>
      </c>
      <c r="B387" s="1" t="s">
        <v>5572</v>
      </c>
      <c r="C387" s="45" t="s">
        <v>971</v>
      </c>
      <c r="D387" s="23" t="s">
        <v>5734</v>
      </c>
      <c r="E387" s="23" t="s">
        <v>4141</v>
      </c>
      <c r="F387" s="40">
        <v>0.7</v>
      </c>
      <c r="G387" s="25">
        <v>37863</v>
      </c>
      <c r="H387" s="25">
        <v>26504</v>
      </c>
      <c r="I387" s="25"/>
      <c r="J387" s="58" t="e">
        <f>HYPERLINK("#"&amp;"Insumos"&amp;"!A"&amp;MATCH($B387,#REF!,0),"Ins "&amp;$B387)</f>
        <v>#REF!</v>
      </c>
      <c r="M387" s="220"/>
    </row>
    <row r="388" spans="1:13" x14ac:dyDescent="0.2">
      <c r="A388" s="35" t="s">
        <v>2434</v>
      </c>
      <c r="B388" s="1" t="s">
        <v>768</v>
      </c>
      <c r="C388" s="45" t="s">
        <v>1856</v>
      </c>
      <c r="D388" s="23" t="s">
        <v>5534</v>
      </c>
      <c r="E388" s="23" t="s">
        <v>466</v>
      </c>
      <c r="F388" s="40">
        <v>1</v>
      </c>
      <c r="G388" s="25">
        <v>32615</v>
      </c>
      <c r="H388" s="25">
        <v>32615</v>
      </c>
      <c r="I388" s="25"/>
      <c r="J388" s="58" t="e">
        <f>HYPERLINK("#"&amp;"Insumos"&amp;"!A"&amp;MATCH($B388,#REF!,0),"Ins "&amp;$B388)</f>
        <v>#REF!</v>
      </c>
      <c r="M388" s="220"/>
    </row>
    <row r="389" spans="1:13" x14ac:dyDescent="0.2">
      <c r="A389" s="35" t="s">
        <v>2434</v>
      </c>
      <c r="B389" s="1" t="s">
        <v>5533</v>
      </c>
      <c r="C389" s="45" t="s">
        <v>5892</v>
      </c>
      <c r="D389" s="23" t="s">
        <v>977</v>
      </c>
      <c r="E389" s="23" t="s">
        <v>4134</v>
      </c>
      <c r="F389" s="40">
        <v>0.7</v>
      </c>
      <c r="G389" s="25">
        <v>3623</v>
      </c>
      <c r="H389" s="25">
        <v>2536</v>
      </c>
      <c r="I389" s="25"/>
      <c r="J389" s="58" t="e">
        <f>HYPERLINK("#"&amp;"Insumos"&amp;"!A"&amp;MATCH($B389,#REF!,0),"Ins "&amp;$B389)</f>
        <v>#REF!</v>
      </c>
      <c r="M389" s="220"/>
    </row>
    <row r="390" spans="1:13" x14ac:dyDescent="0.2">
      <c r="A390" s="35" t="s">
        <v>2434</v>
      </c>
      <c r="B390" s="1" t="s">
        <v>5007</v>
      </c>
      <c r="C390" s="45" t="s">
        <v>720</v>
      </c>
      <c r="D390" s="23" t="s">
        <v>5751</v>
      </c>
      <c r="E390" s="23" t="s">
        <v>4134</v>
      </c>
      <c r="F390" s="40">
        <v>0.8</v>
      </c>
      <c r="G390" s="25">
        <v>1897</v>
      </c>
      <c r="H390" s="25">
        <v>1518</v>
      </c>
      <c r="I390" s="25"/>
      <c r="J390" s="58" t="e">
        <f>HYPERLINK("#"&amp;"Insumos"&amp;"!A"&amp;MATCH($B390,#REF!,0),"Ins "&amp;$B390)</f>
        <v>#REF!</v>
      </c>
      <c r="M390" s="220"/>
    </row>
    <row r="391" spans="1:13" ht="25.5" x14ac:dyDescent="0.2">
      <c r="A391" s="36" t="s">
        <v>2435</v>
      </c>
      <c r="B391" s="26" t="s">
        <v>6816</v>
      </c>
      <c r="C391" s="79" t="s">
        <v>10367</v>
      </c>
      <c r="D391" s="37" t="s">
        <v>5608</v>
      </c>
      <c r="E391" s="37" t="s">
        <v>5619</v>
      </c>
      <c r="F391" s="41"/>
      <c r="G391" s="27"/>
      <c r="H391" s="27"/>
      <c r="I391" s="27">
        <v>169633</v>
      </c>
      <c r="M391" s="220">
        <f t="shared" ref="M391:M451" si="6">ROUND(I391*(1+$L$2),0)</f>
        <v>222151</v>
      </c>
    </row>
    <row r="392" spans="1:13" x14ac:dyDescent="0.2">
      <c r="A392" s="35" t="s">
        <v>2435</v>
      </c>
      <c r="B392" s="34" t="s">
        <v>80</v>
      </c>
      <c r="C392" s="45" t="s">
        <v>1035</v>
      </c>
      <c r="D392" s="23" t="s">
        <v>5734</v>
      </c>
      <c r="E392" s="23" t="s">
        <v>4141</v>
      </c>
      <c r="F392" s="40">
        <v>1.5</v>
      </c>
      <c r="G392" s="25">
        <v>110673</v>
      </c>
      <c r="H392" s="25">
        <v>166010</v>
      </c>
      <c r="I392" s="25"/>
      <c r="J392" s="58" t="e">
        <f>HYPERLINK("#"&amp;"Insumos"&amp;"!A"&amp;MATCH($B392,#REF!,0),"Ins "&amp;$B392)</f>
        <v>#REF!</v>
      </c>
      <c r="M392" s="220"/>
    </row>
    <row r="393" spans="1:13" x14ac:dyDescent="0.2">
      <c r="A393" s="35" t="s">
        <v>2435</v>
      </c>
      <c r="B393" s="1" t="s">
        <v>5533</v>
      </c>
      <c r="C393" s="45" t="s">
        <v>5892</v>
      </c>
      <c r="D393" s="23" t="s">
        <v>977</v>
      </c>
      <c r="E393" s="23" t="s">
        <v>4134</v>
      </c>
      <c r="F393" s="40">
        <v>1</v>
      </c>
      <c r="G393" s="25">
        <v>3623</v>
      </c>
      <c r="H393" s="25">
        <v>3623</v>
      </c>
      <c r="I393" s="25"/>
      <c r="J393" s="58" t="e">
        <f>HYPERLINK("#"&amp;"Insumos"&amp;"!A"&amp;MATCH($B393,#REF!,0),"Ins "&amp;$B393)</f>
        <v>#REF!</v>
      </c>
      <c r="M393" s="220"/>
    </row>
    <row r="394" spans="1:13" ht="42" customHeight="1" x14ac:dyDescent="0.2">
      <c r="A394" s="36" t="s">
        <v>2436</v>
      </c>
      <c r="B394" s="26" t="s">
        <v>6816</v>
      </c>
      <c r="C394" s="79" t="s">
        <v>8848</v>
      </c>
      <c r="D394" s="37" t="s">
        <v>5608</v>
      </c>
      <c r="E394" s="37" t="s">
        <v>4140</v>
      </c>
      <c r="F394" s="41"/>
      <c r="G394" s="27"/>
      <c r="H394" s="27"/>
      <c r="I394" s="27">
        <v>228287</v>
      </c>
      <c r="M394" s="220">
        <f t="shared" si="6"/>
        <v>298965</v>
      </c>
    </row>
    <row r="395" spans="1:13" x14ac:dyDescent="0.2">
      <c r="A395" s="35" t="s">
        <v>2436</v>
      </c>
      <c r="B395" s="1" t="s">
        <v>947</v>
      </c>
      <c r="C395" s="45" t="s">
        <v>8849</v>
      </c>
      <c r="D395" s="23" t="s">
        <v>5534</v>
      </c>
      <c r="E395" s="23" t="s">
        <v>4140</v>
      </c>
      <c r="F395" s="40">
        <v>1</v>
      </c>
      <c r="G395" s="25">
        <v>228287</v>
      </c>
      <c r="H395" s="25">
        <v>228287</v>
      </c>
      <c r="I395" s="25"/>
      <c r="J395" s="58" t="e">
        <f>HYPERLINK("#"&amp;"Insumos"&amp;"!A"&amp;MATCH($B395,#REF!,0),"Ins "&amp;$B395)</f>
        <v>#REF!</v>
      </c>
      <c r="M395" s="220"/>
    </row>
    <row r="396" spans="1:13" ht="25.5" x14ac:dyDescent="0.2">
      <c r="A396" s="36" t="s">
        <v>2437</v>
      </c>
      <c r="B396" s="26" t="s">
        <v>6816</v>
      </c>
      <c r="C396" s="79" t="s">
        <v>10368</v>
      </c>
      <c r="D396" s="37" t="s">
        <v>5608</v>
      </c>
      <c r="E396" s="37" t="s">
        <v>464</v>
      </c>
      <c r="F396" s="41"/>
      <c r="G396" s="27"/>
      <c r="H396" s="27"/>
      <c r="I396" s="27">
        <v>4940</v>
      </c>
      <c r="M396" s="220">
        <f t="shared" si="6"/>
        <v>6469</v>
      </c>
    </row>
    <row r="397" spans="1:13" x14ac:dyDescent="0.2">
      <c r="A397" s="35" t="s">
        <v>2437</v>
      </c>
      <c r="B397" s="1" t="s">
        <v>5533</v>
      </c>
      <c r="C397" s="45" t="s">
        <v>5892</v>
      </c>
      <c r="D397" s="23" t="s">
        <v>977</v>
      </c>
      <c r="E397" s="23" t="s">
        <v>4134</v>
      </c>
      <c r="F397" s="40">
        <v>0.05</v>
      </c>
      <c r="G397" s="25">
        <v>3623</v>
      </c>
      <c r="H397" s="25">
        <v>181</v>
      </c>
      <c r="I397" s="25"/>
      <c r="J397" s="58" t="e">
        <f>HYPERLINK("#"&amp;"Insumos"&amp;"!A"&amp;MATCH($B397,#REF!,0),"Ins "&amp;$B397)</f>
        <v>#REF!</v>
      </c>
      <c r="M397" s="220"/>
    </row>
    <row r="398" spans="1:13" ht="25.5" x14ac:dyDescent="0.2">
      <c r="A398" s="35" t="s">
        <v>2437</v>
      </c>
      <c r="B398" s="1" t="s">
        <v>4572</v>
      </c>
      <c r="C398" s="45" t="s">
        <v>1435</v>
      </c>
      <c r="D398" s="23" t="s">
        <v>5751</v>
      </c>
      <c r="E398" s="23" t="s">
        <v>4138</v>
      </c>
      <c r="F398" s="40">
        <v>8.0000000000000002E-3</v>
      </c>
      <c r="G398" s="25">
        <v>157529</v>
      </c>
      <c r="H398" s="25">
        <v>1260</v>
      </c>
      <c r="I398" s="25"/>
      <c r="J398" s="58" t="e">
        <f>HYPERLINK("#"&amp;"Insumos"&amp;"!A"&amp;MATCH($B398,#REF!,0),"Ins "&amp;$B398)</f>
        <v>#REF!</v>
      </c>
      <c r="M398" s="220"/>
    </row>
    <row r="399" spans="1:13" ht="25.5" x14ac:dyDescent="0.2">
      <c r="A399" s="35" t="s">
        <v>2437</v>
      </c>
      <c r="B399" s="1" t="s">
        <v>5005</v>
      </c>
      <c r="C399" s="45" t="s">
        <v>1629</v>
      </c>
      <c r="D399" s="23" t="s">
        <v>5751</v>
      </c>
      <c r="E399" s="23" t="s">
        <v>4140</v>
      </c>
      <c r="F399" s="40">
        <v>4.0000000000000001E-3</v>
      </c>
      <c r="G399" s="25">
        <v>719681</v>
      </c>
      <c r="H399" s="25">
        <v>2879</v>
      </c>
      <c r="I399" s="25"/>
      <c r="J399" s="58" t="e">
        <f>HYPERLINK("#"&amp;"Insumos"&amp;"!A"&amp;MATCH($B399,#REF!,0),"Ins "&amp;$B399)</f>
        <v>#REF!</v>
      </c>
      <c r="M399" s="220"/>
    </row>
    <row r="400" spans="1:13" x14ac:dyDescent="0.2">
      <c r="A400" s="35" t="s">
        <v>2437</v>
      </c>
      <c r="B400" s="1" t="s">
        <v>5184</v>
      </c>
      <c r="C400" s="45" t="s">
        <v>294</v>
      </c>
      <c r="D400" s="23" t="s">
        <v>5751</v>
      </c>
      <c r="E400" s="23" t="s">
        <v>4147</v>
      </c>
      <c r="F400" s="40">
        <v>0.01</v>
      </c>
      <c r="G400" s="25">
        <v>5304</v>
      </c>
      <c r="H400" s="25">
        <v>53</v>
      </c>
      <c r="I400" s="25"/>
      <c r="J400" s="58" t="e">
        <f>HYPERLINK("#"&amp;"Insumos"&amp;"!A"&amp;MATCH($B400,#REF!,0),"Ins "&amp;$B400)</f>
        <v>#REF!</v>
      </c>
      <c r="M400" s="220"/>
    </row>
    <row r="401" spans="1:13" x14ac:dyDescent="0.2">
      <c r="A401" s="35" t="s">
        <v>2437</v>
      </c>
      <c r="B401" s="1" t="s">
        <v>4556</v>
      </c>
      <c r="C401" s="45" t="s">
        <v>2127</v>
      </c>
      <c r="D401" s="23" t="s">
        <v>5751</v>
      </c>
      <c r="E401" s="23" t="s">
        <v>4134</v>
      </c>
      <c r="F401" s="40">
        <v>1</v>
      </c>
      <c r="G401" s="25">
        <v>567</v>
      </c>
      <c r="H401" s="25">
        <v>567</v>
      </c>
      <c r="I401" s="25"/>
      <c r="J401" s="58" t="e">
        <f>HYPERLINK("#"&amp;"Insumos"&amp;"!A"&amp;MATCH($B401,#REF!,0),"Ins "&amp;$B401)</f>
        <v>#REF!</v>
      </c>
      <c r="M401" s="220"/>
    </row>
    <row r="402" spans="1:13" ht="25.5" x14ac:dyDescent="0.2">
      <c r="A402" s="36" t="s">
        <v>6352</v>
      </c>
      <c r="B402" s="26" t="s">
        <v>6816</v>
      </c>
      <c r="C402" s="79" t="s">
        <v>6353</v>
      </c>
      <c r="D402" s="37" t="s">
        <v>5608</v>
      </c>
      <c r="E402" s="37" t="s">
        <v>464</v>
      </c>
      <c r="F402" s="41"/>
      <c r="G402" s="27"/>
      <c r="H402" s="27"/>
      <c r="I402" s="27">
        <v>9436</v>
      </c>
      <c r="M402" s="220">
        <f t="shared" si="6"/>
        <v>12357</v>
      </c>
    </row>
    <row r="403" spans="1:13" x14ac:dyDescent="0.2">
      <c r="A403" s="35" t="s">
        <v>6352</v>
      </c>
      <c r="B403" s="1" t="s">
        <v>5572</v>
      </c>
      <c r="C403" s="45" t="s">
        <v>971</v>
      </c>
      <c r="D403" s="23" t="s">
        <v>5734</v>
      </c>
      <c r="E403" s="23" t="s">
        <v>4141</v>
      </c>
      <c r="F403" s="40">
        <v>0.12</v>
      </c>
      <c r="G403" s="25">
        <v>37863</v>
      </c>
      <c r="H403" s="25">
        <v>4544</v>
      </c>
      <c r="I403" s="25"/>
      <c r="J403" s="58" t="e">
        <f>HYPERLINK("#"&amp;"Insumos"&amp;"!A"&amp;MATCH($B403,#REF!,0),"Ins "&amp;$B403)</f>
        <v>#REF!</v>
      </c>
      <c r="M403" s="220"/>
    </row>
    <row r="404" spans="1:13" x14ac:dyDescent="0.2">
      <c r="A404" s="35" t="s">
        <v>6352</v>
      </c>
      <c r="B404" s="1" t="s">
        <v>5533</v>
      </c>
      <c r="C404" s="45" t="s">
        <v>5892</v>
      </c>
      <c r="D404" s="23" t="s">
        <v>977</v>
      </c>
      <c r="E404" s="23" t="s">
        <v>4134</v>
      </c>
      <c r="F404" s="40">
        <v>7.0000000000000007E-2</v>
      </c>
      <c r="G404" s="25">
        <v>3623</v>
      </c>
      <c r="H404" s="25">
        <v>254</v>
      </c>
      <c r="I404" s="25"/>
      <c r="J404" s="58" t="e">
        <f>HYPERLINK("#"&amp;"Insumos"&amp;"!A"&amp;MATCH($B404,#REF!,0),"Ins "&amp;$B404)</f>
        <v>#REF!</v>
      </c>
      <c r="M404" s="220"/>
    </row>
    <row r="405" spans="1:13" x14ac:dyDescent="0.2">
      <c r="A405" s="35" t="s">
        <v>6352</v>
      </c>
      <c r="B405" s="1" t="s">
        <v>6239</v>
      </c>
      <c r="C405" s="45" t="s">
        <v>6240</v>
      </c>
      <c r="D405" s="23" t="s">
        <v>5751</v>
      </c>
      <c r="E405" s="23" t="s">
        <v>287</v>
      </c>
      <c r="F405" s="40">
        <v>7.0000000000000007E-2</v>
      </c>
      <c r="G405" s="25">
        <v>6470</v>
      </c>
      <c r="H405" s="25">
        <v>453</v>
      </c>
      <c r="I405" s="25"/>
      <c r="J405" s="58" t="e">
        <f>HYPERLINK("#"&amp;"Insumos"&amp;"!A"&amp;MATCH($B405,#REF!,0),"Ins "&amp;$B405)</f>
        <v>#REF!</v>
      </c>
      <c r="M405" s="220"/>
    </row>
    <row r="406" spans="1:13" x14ac:dyDescent="0.2">
      <c r="A406" s="35" t="s">
        <v>6352</v>
      </c>
      <c r="B406" s="1" t="s">
        <v>6241</v>
      </c>
      <c r="C406" s="45" t="s">
        <v>6242</v>
      </c>
      <c r="D406" s="23" t="s">
        <v>5751</v>
      </c>
      <c r="E406" s="23" t="s">
        <v>287</v>
      </c>
      <c r="F406" s="40">
        <v>2.2000000000000002</v>
      </c>
      <c r="G406" s="25">
        <v>1782</v>
      </c>
      <c r="H406" s="25">
        <v>3920</v>
      </c>
      <c r="I406" s="25"/>
      <c r="J406" s="58" t="e">
        <f>HYPERLINK("#"&amp;"Insumos"&amp;"!A"&amp;MATCH($B406,#REF!,0),"Ins "&amp;$B406)</f>
        <v>#REF!</v>
      </c>
      <c r="M406" s="220"/>
    </row>
    <row r="407" spans="1:13" x14ac:dyDescent="0.2">
      <c r="A407" s="35" t="s">
        <v>6352</v>
      </c>
      <c r="B407" s="1" t="s">
        <v>5184</v>
      </c>
      <c r="C407" s="45" t="s">
        <v>294</v>
      </c>
      <c r="D407" s="23" t="s">
        <v>5751</v>
      </c>
      <c r="E407" s="23" t="s">
        <v>4147</v>
      </c>
      <c r="F407" s="40">
        <v>0.05</v>
      </c>
      <c r="G407" s="25">
        <v>5304</v>
      </c>
      <c r="H407" s="25">
        <v>265</v>
      </c>
      <c r="I407" s="25"/>
      <c r="J407" s="58" t="e">
        <f>HYPERLINK("#"&amp;"Insumos"&amp;"!A"&amp;MATCH($B407,#REF!,0),"Ins "&amp;$B407)</f>
        <v>#REF!</v>
      </c>
      <c r="M407" s="220"/>
    </row>
    <row r="408" spans="1:13" ht="25.5" x14ac:dyDescent="0.2">
      <c r="A408" s="36" t="s">
        <v>6354</v>
      </c>
      <c r="B408" s="26" t="s">
        <v>6816</v>
      </c>
      <c r="C408" s="79" t="s">
        <v>9179</v>
      </c>
      <c r="D408" s="37" t="s">
        <v>5608</v>
      </c>
      <c r="E408" s="37" t="s">
        <v>4134</v>
      </c>
      <c r="F408" s="41"/>
      <c r="G408" s="27"/>
      <c r="H408" s="27"/>
      <c r="I408" s="27">
        <v>257265</v>
      </c>
      <c r="M408" s="220">
        <f t="shared" si="6"/>
        <v>336914</v>
      </c>
    </row>
    <row r="409" spans="1:13" x14ac:dyDescent="0.2">
      <c r="A409" s="35" t="s">
        <v>6354</v>
      </c>
      <c r="B409" s="1" t="s">
        <v>5588</v>
      </c>
      <c r="C409" s="45" t="s">
        <v>5818</v>
      </c>
      <c r="D409" s="23" t="s">
        <v>5585</v>
      </c>
      <c r="E409" s="23" t="s">
        <v>466</v>
      </c>
      <c r="F409" s="40">
        <v>0.01</v>
      </c>
      <c r="G409" s="25">
        <v>535318</v>
      </c>
      <c r="H409" s="25">
        <v>5353</v>
      </c>
      <c r="I409" s="25"/>
      <c r="M409" s="220"/>
    </row>
    <row r="410" spans="1:13" x14ac:dyDescent="0.2">
      <c r="A410" s="35" t="s">
        <v>6354</v>
      </c>
      <c r="B410" s="1" t="s">
        <v>5572</v>
      </c>
      <c r="C410" s="45" t="s">
        <v>971</v>
      </c>
      <c r="D410" s="23" t="s">
        <v>5734</v>
      </c>
      <c r="E410" s="23" t="s">
        <v>4141</v>
      </c>
      <c r="F410" s="40">
        <v>2</v>
      </c>
      <c r="G410" s="25">
        <v>37863</v>
      </c>
      <c r="H410" s="25">
        <v>75726</v>
      </c>
      <c r="I410" s="25"/>
      <c r="J410" s="58" t="e">
        <f>HYPERLINK("#"&amp;"Insumos"&amp;"!A"&amp;MATCH($B410,#REF!,0),"Ins "&amp;$B410)</f>
        <v>#REF!</v>
      </c>
      <c r="M410" s="220"/>
    </row>
    <row r="411" spans="1:13" x14ac:dyDescent="0.2">
      <c r="A411" s="35" t="s">
        <v>6354</v>
      </c>
      <c r="B411" s="1" t="s">
        <v>5554</v>
      </c>
      <c r="C411" s="45" t="s">
        <v>554</v>
      </c>
      <c r="D411" s="23" t="s">
        <v>5534</v>
      </c>
      <c r="E411" s="23" t="s">
        <v>4134</v>
      </c>
      <c r="F411" s="40">
        <v>0.5</v>
      </c>
      <c r="G411" s="25">
        <v>5929</v>
      </c>
      <c r="H411" s="25">
        <v>2965</v>
      </c>
      <c r="I411" s="25"/>
      <c r="J411" s="58" t="e">
        <f>HYPERLINK("#"&amp;"Insumos"&amp;"!A"&amp;MATCH($B411,#REF!,0),"Ins "&amp;$B411)</f>
        <v>#REF!</v>
      </c>
      <c r="M411" s="220"/>
    </row>
    <row r="412" spans="1:13" x14ac:dyDescent="0.2">
      <c r="A412" s="35" t="s">
        <v>6354</v>
      </c>
      <c r="B412" s="1" t="s">
        <v>263</v>
      </c>
      <c r="C412" s="45" t="s">
        <v>696</v>
      </c>
      <c r="D412" s="23" t="s">
        <v>5534</v>
      </c>
      <c r="E412" s="23" t="s">
        <v>4140</v>
      </c>
      <c r="F412" s="40">
        <v>0.22800000000000001</v>
      </c>
      <c r="G412" s="25">
        <v>187426</v>
      </c>
      <c r="H412" s="25">
        <v>42733</v>
      </c>
      <c r="I412" s="25"/>
      <c r="J412" s="58" t="e">
        <f>HYPERLINK("#"&amp;"Insumos"&amp;"!A"&amp;MATCH($B412,#REF!,0),"Ins "&amp;$B412)</f>
        <v>#REF!</v>
      </c>
      <c r="M412" s="220"/>
    </row>
    <row r="413" spans="1:13" x14ac:dyDescent="0.2">
      <c r="A413" s="35" t="s">
        <v>6354</v>
      </c>
      <c r="B413" s="1" t="s">
        <v>5533</v>
      </c>
      <c r="C413" s="45" t="s">
        <v>5892</v>
      </c>
      <c r="D413" s="23" t="s">
        <v>977</v>
      </c>
      <c r="E413" s="23" t="s">
        <v>4134</v>
      </c>
      <c r="F413" s="40">
        <v>2</v>
      </c>
      <c r="G413" s="25">
        <v>3623</v>
      </c>
      <c r="H413" s="25">
        <v>7246</v>
      </c>
      <c r="I413" s="25"/>
      <c r="J413" s="58" t="e">
        <f>HYPERLINK("#"&amp;"Insumos"&amp;"!A"&amp;MATCH($B413,#REF!,0),"Ins "&amp;$B413)</f>
        <v>#REF!</v>
      </c>
      <c r="M413" s="220"/>
    </row>
    <row r="414" spans="1:13" x14ac:dyDescent="0.2">
      <c r="A414" s="35" t="s">
        <v>6354</v>
      </c>
      <c r="B414" s="1" t="s">
        <v>5007</v>
      </c>
      <c r="C414" s="45" t="s">
        <v>720</v>
      </c>
      <c r="D414" s="23" t="s">
        <v>5751</v>
      </c>
      <c r="E414" s="23" t="s">
        <v>4134</v>
      </c>
      <c r="F414" s="40">
        <v>0.158</v>
      </c>
      <c r="G414" s="25">
        <v>1897</v>
      </c>
      <c r="H414" s="25">
        <v>300</v>
      </c>
      <c r="I414" s="25"/>
      <c r="J414" s="58" t="e">
        <f>HYPERLINK("#"&amp;"Insumos"&amp;"!A"&amp;MATCH($B414,#REF!,0),"Ins "&amp;$B414)</f>
        <v>#REF!</v>
      </c>
      <c r="M414" s="220"/>
    </row>
    <row r="415" spans="1:13" ht="25.5" x14ac:dyDescent="0.2">
      <c r="A415" s="35" t="s">
        <v>6354</v>
      </c>
      <c r="B415" s="1" t="s">
        <v>5208</v>
      </c>
      <c r="C415" s="45" t="s">
        <v>8853</v>
      </c>
      <c r="D415" s="23" t="s">
        <v>5751</v>
      </c>
      <c r="E415" s="23" t="s">
        <v>4134</v>
      </c>
      <c r="F415" s="40">
        <v>0.6</v>
      </c>
      <c r="G415" s="25">
        <v>204903</v>
      </c>
      <c r="H415" s="25">
        <v>122942</v>
      </c>
      <c r="I415" s="25"/>
      <c r="J415" s="58" t="e">
        <f>HYPERLINK("#"&amp;"Insumos"&amp;"!A"&amp;MATCH($B415,#REF!,0),"Ins "&amp;$B415)</f>
        <v>#REF!</v>
      </c>
      <c r="M415" s="220"/>
    </row>
    <row r="416" spans="1:13" ht="15.4" customHeight="1" x14ac:dyDescent="0.2">
      <c r="A416" s="36" t="s">
        <v>6645</v>
      </c>
      <c r="B416" s="26" t="s">
        <v>6816</v>
      </c>
      <c r="C416" s="79" t="s">
        <v>8816</v>
      </c>
      <c r="D416" s="37" t="s">
        <v>5608</v>
      </c>
      <c r="E416" s="37" t="s">
        <v>8511</v>
      </c>
      <c r="F416" s="41"/>
      <c r="G416" s="27"/>
      <c r="H416" s="27"/>
      <c r="I416" s="27">
        <v>1788</v>
      </c>
      <c r="M416" s="220">
        <f t="shared" si="6"/>
        <v>2342</v>
      </c>
    </row>
    <row r="417" spans="1:13" x14ac:dyDescent="0.2">
      <c r="A417" s="35" t="s">
        <v>6645</v>
      </c>
      <c r="B417" s="34" t="s">
        <v>8506</v>
      </c>
      <c r="C417" s="45" t="s">
        <v>8507</v>
      </c>
      <c r="D417" s="23" t="s">
        <v>5534</v>
      </c>
      <c r="E417" s="23" t="s">
        <v>4140</v>
      </c>
      <c r="F417" s="46">
        <v>1.2520000000000001E-3</v>
      </c>
      <c r="G417" s="25">
        <v>1428000</v>
      </c>
      <c r="H417" s="25">
        <v>1788</v>
      </c>
      <c r="I417" s="25"/>
      <c r="J417" s="58" t="e">
        <f>HYPERLINK("#"&amp;"Insumos"&amp;"!A"&amp;MATCH($B417,#REF!,0),"Ins "&amp;$B417)</f>
        <v>#REF!</v>
      </c>
      <c r="M417" s="220"/>
    </row>
    <row r="418" spans="1:13" x14ac:dyDescent="0.2">
      <c r="A418" s="36" t="s">
        <v>7241</v>
      </c>
      <c r="B418" s="26" t="s">
        <v>6816</v>
      </c>
      <c r="C418" s="79" t="s">
        <v>7242</v>
      </c>
      <c r="D418" s="37" t="s">
        <v>5608</v>
      </c>
      <c r="E418" s="37" t="s">
        <v>464</v>
      </c>
      <c r="F418" s="41"/>
      <c r="G418" s="27"/>
      <c r="H418" s="27"/>
      <c r="I418" s="27">
        <v>2174</v>
      </c>
      <c r="M418" s="220">
        <f t="shared" si="6"/>
        <v>2847</v>
      </c>
    </row>
    <row r="419" spans="1:13" x14ac:dyDescent="0.2">
      <c r="A419" s="35" t="s">
        <v>7241</v>
      </c>
      <c r="B419" s="1" t="s">
        <v>5533</v>
      </c>
      <c r="C419" s="45" t="s">
        <v>5892</v>
      </c>
      <c r="D419" s="23" t="s">
        <v>977</v>
      </c>
      <c r="E419" s="23" t="s">
        <v>4134</v>
      </c>
      <c r="F419" s="40">
        <v>0.6</v>
      </c>
      <c r="G419" s="25">
        <v>3623</v>
      </c>
      <c r="H419" s="25">
        <v>2174</v>
      </c>
      <c r="I419" s="25"/>
      <c r="J419" s="58" t="e">
        <f>HYPERLINK("#"&amp;"Insumos"&amp;"!A"&amp;MATCH($B419,#REF!,0),"Ins "&amp;$B419)</f>
        <v>#REF!</v>
      </c>
      <c r="M419" s="220"/>
    </row>
    <row r="420" spans="1:13" ht="51" x14ac:dyDescent="0.2">
      <c r="A420" s="36" t="s">
        <v>8594</v>
      </c>
      <c r="B420" s="26" t="s">
        <v>6816</v>
      </c>
      <c r="C420" s="79" t="s">
        <v>10369</v>
      </c>
      <c r="D420" s="37" t="s">
        <v>5608</v>
      </c>
      <c r="E420" s="37" t="s">
        <v>464</v>
      </c>
      <c r="F420" s="41"/>
      <c r="G420" s="27"/>
      <c r="H420" s="27"/>
      <c r="I420" s="27">
        <v>64985</v>
      </c>
      <c r="M420" s="220">
        <f t="shared" si="6"/>
        <v>85104</v>
      </c>
    </row>
    <row r="421" spans="1:13" x14ac:dyDescent="0.2">
      <c r="A421" s="35" t="s">
        <v>8594</v>
      </c>
      <c r="B421" s="1" t="s">
        <v>5572</v>
      </c>
      <c r="C421" s="45" t="s">
        <v>971</v>
      </c>
      <c r="D421" s="23" t="s">
        <v>5734</v>
      </c>
      <c r="E421" s="23" t="s">
        <v>4141</v>
      </c>
      <c r="F421" s="40">
        <v>0.16</v>
      </c>
      <c r="G421" s="25">
        <v>37863</v>
      </c>
      <c r="H421" s="25">
        <v>6058</v>
      </c>
      <c r="I421" s="25"/>
      <c r="J421" s="58" t="e">
        <f>HYPERLINK("#"&amp;"Insumos"&amp;"!A"&amp;MATCH($B421,#REF!,0),"Ins "&amp;$B421)</f>
        <v>#REF!</v>
      </c>
      <c r="M421" s="220"/>
    </row>
    <row r="422" spans="1:13" x14ac:dyDescent="0.2">
      <c r="A422" s="35" t="s">
        <v>8594</v>
      </c>
      <c r="B422" s="1" t="s">
        <v>5533</v>
      </c>
      <c r="C422" s="45" t="s">
        <v>5892</v>
      </c>
      <c r="D422" s="23" t="s">
        <v>977</v>
      </c>
      <c r="E422" s="23" t="s">
        <v>4134</v>
      </c>
      <c r="F422" s="40">
        <v>0.16</v>
      </c>
      <c r="G422" s="25">
        <v>3623</v>
      </c>
      <c r="H422" s="25">
        <v>580</v>
      </c>
      <c r="I422" s="25"/>
      <c r="J422" s="58" t="e">
        <f>HYPERLINK("#"&amp;"Insumos"&amp;"!A"&amp;MATCH($B422,#REF!,0),"Ins "&amp;$B422)</f>
        <v>#REF!</v>
      </c>
      <c r="M422" s="220"/>
    </row>
    <row r="423" spans="1:13" x14ac:dyDescent="0.2">
      <c r="A423" s="35" t="s">
        <v>8594</v>
      </c>
      <c r="B423" s="1" t="s">
        <v>5184</v>
      </c>
      <c r="C423" s="45" t="s">
        <v>294</v>
      </c>
      <c r="D423" s="23" t="s">
        <v>5751</v>
      </c>
      <c r="E423" s="23" t="s">
        <v>4147</v>
      </c>
      <c r="F423" s="40">
        <v>0.2</v>
      </c>
      <c r="G423" s="25">
        <v>5304</v>
      </c>
      <c r="H423" s="25">
        <v>1061</v>
      </c>
      <c r="I423" s="25"/>
      <c r="J423" s="58" t="e">
        <f>HYPERLINK("#"&amp;"Insumos"&amp;"!A"&amp;MATCH($B423,#REF!,0),"Ins "&amp;$B423)</f>
        <v>#REF!</v>
      </c>
      <c r="M423" s="220"/>
    </row>
    <row r="424" spans="1:13" x14ac:dyDescent="0.2">
      <c r="A424" s="35" t="s">
        <v>8594</v>
      </c>
      <c r="B424" s="34" t="s">
        <v>5401</v>
      </c>
      <c r="C424" s="45" t="s">
        <v>537</v>
      </c>
      <c r="D424" s="23" t="s">
        <v>5751</v>
      </c>
      <c r="E424" s="23" t="s">
        <v>4134</v>
      </c>
      <c r="F424" s="40">
        <v>1.25</v>
      </c>
      <c r="G424" s="25">
        <v>43033</v>
      </c>
      <c r="H424" s="25">
        <v>53791</v>
      </c>
      <c r="I424" s="25"/>
      <c r="J424" s="58" t="e">
        <f>HYPERLINK("#"&amp;"Insumos"&amp;"!A"&amp;MATCH($B424,#REF!,0),"Ins "&amp;$B424)</f>
        <v>#REF!</v>
      </c>
      <c r="M424" s="220"/>
    </row>
    <row r="425" spans="1:13" x14ac:dyDescent="0.2">
      <c r="A425" s="35" t="s">
        <v>8594</v>
      </c>
      <c r="B425" s="1" t="s">
        <v>4545</v>
      </c>
      <c r="C425" s="45" t="s">
        <v>9500</v>
      </c>
      <c r="D425" s="23" t="s">
        <v>5751</v>
      </c>
      <c r="E425" s="23" t="s">
        <v>4134</v>
      </c>
      <c r="F425" s="40">
        <v>0.35</v>
      </c>
      <c r="G425" s="25">
        <v>9987</v>
      </c>
      <c r="H425" s="25">
        <v>3495</v>
      </c>
      <c r="I425" s="25"/>
      <c r="J425" s="58" t="e">
        <f>HYPERLINK("#"&amp;"Insumos"&amp;"!A"&amp;MATCH($B425,#REF!,0),"Ins "&amp;$B425)</f>
        <v>#REF!</v>
      </c>
      <c r="M425" s="220"/>
    </row>
    <row r="426" spans="1:13" x14ac:dyDescent="0.2">
      <c r="A426" s="36" t="s">
        <v>8739</v>
      </c>
      <c r="B426" s="26" t="s">
        <v>6816</v>
      </c>
      <c r="C426" s="79" t="s">
        <v>8740</v>
      </c>
      <c r="D426" s="37" t="s">
        <v>5608</v>
      </c>
      <c r="E426" s="37" t="s">
        <v>4134</v>
      </c>
      <c r="F426" s="41"/>
      <c r="G426" s="27"/>
      <c r="H426" s="27"/>
      <c r="I426" s="27">
        <v>531050</v>
      </c>
      <c r="M426" s="220">
        <f t="shared" si="6"/>
        <v>695463</v>
      </c>
    </row>
    <row r="427" spans="1:13" x14ac:dyDescent="0.2">
      <c r="A427" s="35" t="s">
        <v>8739</v>
      </c>
      <c r="B427" s="34" t="s">
        <v>76</v>
      </c>
      <c r="C427" s="45" t="s">
        <v>1028</v>
      </c>
      <c r="D427" s="23" t="s">
        <v>5734</v>
      </c>
      <c r="E427" s="23" t="s">
        <v>4141</v>
      </c>
      <c r="F427" s="40">
        <v>2</v>
      </c>
      <c r="G427" s="25">
        <v>81549</v>
      </c>
      <c r="H427" s="25">
        <v>163098</v>
      </c>
      <c r="I427" s="25"/>
      <c r="J427" s="58" t="e">
        <f>HYPERLINK("#"&amp;"Insumos"&amp;"!A"&amp;MATCH($B427,#REF!,0),"Ins "&amp;$B427)</f>
        <v>#REF!</v>
      </c>
      <c r="M427" s="220"/>
    </row>
    <row r="428" spans="1:13" x14ac:dyDescent="0.2">
      <c r="A428" s="35" t="s">
        <v>8739</v>
      </c>
      <c r="B428" s="1" t="s">
        <v>263</v>
      </c>
      <c r="C428" s="45" t="s">
        <v>696</v>
      </c>
      <c r="D428" s="23" t="s">
        <v>5534</v>
      </c>
      <c r="E428" s="23" t="s">
        <v>4140</v>
      </c>
      <c r="F428" s="40">
        <v>2.3E-2</v>
      </c>
      <c r="G428" s="25">
        <v>187426</v>
      </c>
      <c r="H428" s="25">
        <v>4311</v>
      </c>
      <c r="I428" s="25"/>
      <c r="J428" s="58" t="e">
        <f>HYPERLINK("#"&amp;"Insumos"&amp;"!A"&amp;MATCH($B428,#REF!,0),"Ins "&amp;$B428)</f>
        <v>#REF!</v>
      </c>
      <c r="M428" s="220"/>
    </row>
    <row r="429" spans="1:13" x14ac:dyDescent="0.2">
      <c r="A429" s="35" t="s">
        <v>8739</v>
      </c>
      <c r="B429" s="1" t="s">
        <v>262</v>
      </c>
      <c r="C429" s="45" t="s">
        <v>292</v>
      </c>
      <c r="D429" s="23" t="s">
        <v>5534</v>
      </c>
      <c r="E429" s="23" t="s">
        <v>4140</v>
      </c>
      <c r="F429" s="40">
        <v>0.04</v>
      </c>
      <c r="G429" s="25">
        <v>4348310</v>
      </c>
      <c r="H429" s="25">
        <v>173932</v>
      </c>
      <c r="I429" s="25"/>
      <c r="J429" s="58" t="e">
        <f>HYPERLINK("#"&amp;"Insumos"&amp;"!A"&amp;MATCH($B429,#REF!,0),"Ins "&amp;$B429)</f>
        <v>#REF!</v>
      </c>
      <c r="M429" s="220"/>
    </row>
    <row r="430" spans="1:13" ht="25.5" x14ac:dyDescent="0.2">
      <c r="A430" s="35" t="s">
        <v>8739</v>
      </c>
      <c r="B430" s="1" t="s">
        <v>105</v>
      </c>
      <c r="C430" s="45" t="s">
        <v>8798</v>
      </c>
      <c r="D430" s="23" t="s">
        <v>5534</v>
      </c>
      <c r="E430" s="23" t="s">
        <v>4142</v>
      </c>
      <c r="F430" s="40">
        <v>0.4</v>
      </c>
      <c r="G430" s="25">
        <v>322400</v>
      </c>
      <c r="H430" s="25">
        <v>128960</v>
      </c>
      <c r="I430" s="25"/>
      <c r="J430" s="58" t="e">
        <f>HYPERLINK("#"&amp;"Insumos"&amp;"!A"&amp;MATCH($B430,#REF!,0),"Ins "&amp;$B430)</f>
        <v>#REF!</v>
      </c>
      <c r="M430" s="220"/>
    </row>
    <row r="431" spans="1:13" x14ac:dyDescent="0.2">
      <c r="A431" s="35" t="s">
        <v>8739</v>
      </c>
      <c r="B431" s="1" t="s">
        <v>144</v>
      </c>
      <c r="C431" s="45" t="s">
        <v>1691</v>
      </c>
      <c r="D431" s="23" t="s">
        <v>5534</v>
      </c>
      <c r="E431" s="23" t="s">
        <v>4140</v>
      </c>
      <c r="F431" s="40">
        <v>0.25</v>
      </c>
      <c r="G431" s="25">
        <v>111019</v>
      </c>
      <c r="H431" s="25">
        <v>27755</v>
      </c>
      <c r="I431" s="25"/>
      <c r="J431" s="58" t="e">
        <f>HYPERLINK("#"&amp;"Insumos"&amp;"!A"&amp;MATCH($B431,#REF!,0),"Ins "&amp;$B431)</f>
        <v>#REF!</v>
      </c>
      <c r="M431" s="220"/>
    </row>
    <row r="432" spans="1:13" x14ac:dyDescent="0.2">
      <c r="A432" s="35" t="s">
        <v>8739</v>
      </c>
      <c r="B432" s="1" t="s">
        <v>5533</v>
      </c>
      <c r="C432" s="45" t="s">
        <v>5892</v>
      </c>
      <c r="D432" s="23" t="s">
        <v>977</v>
      </c>
      <c r="E432" s="23" t="s">
        <v>4134</v>
      </c>
      <c r="F432" s="40">
        <v>2.2999999999999998</v>
      </c>
      <c r="G432" s="25">
        <v>3623</v>
      </c>
      <c r="H432" s="25">
        <v>8333</v>
      </c>
      <c r="I432" s="25"/>
      <c r="J432" s="58" t="e">
        <f>HYPERLINK("#"&amp;"Insumos"&amp;"!A"&amp;MATCH($B432,#REF!,0),"Ins "&amp;$B432)</f>
        <v>#REF!</v>
      </c>
      <c r="M432" s="220"/>
    </row>
    <row r="433" spans="1:13" x14ac:dyDescent="0.2">
      <c r="A433" s="35" t="s">
        <v>8739</v>
      </c>
      <c r="B433" s="1" t="s">
        <v>5007</v>
      </c>
      <c r="C433" s="45" t="s">
        <v>720</v>
      </c>
      <c r="D433" s="23" t="s">
        <v>5751</v>
      </c>
      <c r="E433" s="23" t="s">
        <v>4134</v>
      </c>
      <c r="F433" s="40">
        <v>13</v>
      </c>
      <c r="G433" s="25">
        <v>1897</v>
      </c>
      <c r="H433" s="25">
        <v>24661</v>
      </c>
      <c r="I433" s="25"/>
      <c r="J433" s="58" t="e">
        <f>HYPERLINK("#"&amp;"Insumos"&amp;"!A"&amp;MATCH($B433,#REF!,0),"Ins "&amp;$B433)</f>
        <v>#REF!</v>
      </c>
      <c r="M433" s="220"/>
    </row>
    <row r="434" spans="1:13" x14ac:dyDescent="0.2">
      <c r="A434" s="36" t="s">
        <v>8741</v>
      </c>
      <c r="B434" s="26" t="s">
        <v>6816</v>
      </c>
      <c r="C434" s="79" t="s">
        <v>8742</v>
      </c>
      <c r="D434" s="37" t="s">
        <v>5608</v>
      </c>
      <c r="E434" s="37" t="s">
        <v>4134</v>
      </c>
      <c r="F434" s="41"/>
      <c r="G434" s="27"/>
      <c r="H434" s="27"/>
      <c r="I434" s="27">
        <v>780732</v>
      </c>
      <c r="M434" s="220">
        <f t="shared" si="6"/>
        <v>1022447</v>
      </c>
    </row>
    <row r="435" spans="1:13" x14ac:dyDescent="0.2">
      <c r="A435" s="35" t="s">
        <v>8741</v>
      </c>
      <c r="B435" s="34" t="s">
        <v>199</v>
      </c>
      <c r="C435" s="45" t="s">
        <v>1031</v>
      </c>
      <c r="D435" s="23" t="s">
        <v>5734</v>
      </c>
      <c r="E435" s="23" t="s">
        <v>4141</v>
      </c>
      <c r="F435" s="40">
        <v>2.5</v>
      </c>
      <c r="G435" s="25">
        <v>96111</v>
      </c>
      <c r="H435" s="25">
        <v>240278</v>
      </c>
      <c r="I435" s="25"/>
      <c r="J435" s="58" t="e">
        <f>HYPERLINK("#"&amp;"Insumos"&amp;"!A"&amp;MATCH($B435,#REF!,0),"Ins "&amp;$B435)</f>
        <v>#REF!</v>
      </c>
      <c r="M435" s="220"/>
    </row>
    <row r="436" spans="1:13" x14ac:dyDescent="0.2">
      <c r="A436" s="35" t="s">
        <v>8741</v>
      </c>
      <c r="B436" s="1" t="s">
        <v>263</v>
      </c>
      <c r="C436" s="45" t="s">
        <v>696</v>
      </c>
      <c r="D436" s="23" t="s">
        <v>5534</v>
      </c>
      <c r="E436" s="23" t="s">
        <v>4140</v>
      </c>
      <c r="F436" s="40">
        <v>2.3E-2</v>
      </c>
      <c r="G436" s="25">
        <v>187426</v>
      </c>
      <c r="H436" s="25">
        <v>4311</v>
      </c>
      <c r="I436" s="25"/>
      <c r="J436" s="58" t="e">
        <f>HYPERLINK("#"&amp;"Insumos"&amp;"!A"&amp;MATCH($B436,#REF!,0),"Ins "&amp;$B436)</f>
        <v>#REF!</v>
      </c>
      <c r="M436" s="220"/>
    </row>
    <row r="437" spans="1:13" x14ac:dyDescent="0.2">
      <c r="A437" s="35" t="s">
        <v>8741</v>
      </c>
      <c r="B437" s="1" t="s">
        <v>262</v>
      </c>
      <c r="C437" s="45" t="s">
        <v>292</v>
      </c>
      <c r="D437" s="23" t="s">
        <v>5534</v>
      </c>
      <c r="E437" s="23" t="s">
        <v>4140</v>
      </c>
      <c r="F437" s="40">
        <v>0.06</v>
      </c>
      <c r="G437" s="25">
        <v>4348310</v>
      </c>
      <c r="H437" s="25">
        <v>260899</v>
      </c>
      <c r="I437" s="25"/>
      <c r="J437" s="58" t="e">
        <f>HYPERLINK("#"&amp;"Insumos"&amp;"!A"&amp;MATCH($B437,#REF!,0),"Ins "&amp;$B437)</f>
        <v>#REF!</v>
      </c>
      <c r="M437" s="220"/>
    </row>
    <row r="438" spans="1:13" ht="25.5" x14ac:dyDescent="0.2">
      <c r="A438" s="35" t="s">
        <v>8741</v>
      </c>
      <c r="B438" s="1" t="s">
        <v>105</v>
      </c>
      <c r="C438" s="45" t="s">
        <v>8798</v>
      </c>
      <c r="D438" s="23" t="s">
        <v>5534</v>
      </c>
      <c r="E438" s="23" t="s">
        <v>4142</v>
      </c>
      <c r="F438" s="40">
        <v>0.6</v>
      </c>
      <c r="G438" s="25">
        <v>322400</v>
      </c>
      <c r="H438" s="25">
        <v>193440</v>
      </c>
      <c r="I438" s="25"/>
      <c r="J438" s="58" t="e">
        <f>HYPERLINK("#"&amp;"Insumos"&amp;"!A"&amp;MATCH($B438,#REF!,0),"Ins "&amp;$B438)</f>
        <v>#REF!</v>
      </c>
      <c r="M438" s="220"/>
    </row>
    <row r="439" spans="1:13" x14ac:dyDescent="0.2">
      <c r="A439" s="35" t="s">
        <v>8741</v>
      </c>
      <c r="B439" s="1" t="s">
        <v>144</v>
      </c>
      <c r="C439" s="45" t="s">
        <v>1691</v>
      </c>
      <c r="D439" s="23" t="s">
        <v>5534</v>
      </c>
      <c r="E439" s="23" t="s">
        <v>4140</v>
      </c>
      <c r="F439" s="40">
        <v>0.35</v>
      </c>
      <c r="G439" s="25">
        <v>111019</v>
      </c>
      <c r="H439" s="25">
        <v>38857</v>
      </c>
      <c r="I439" s="25"/>
      <c r="J439" s="58" t="e">
        <f>HYPERLINK("#"&amp;"Insumos"&amp;"!A"&amp;MATCH($B439,#REF!,0),"Ins "&amp;$B439)</f>
        <v>#REF!</v>
      </c>
      <c r="M439" s="220"/>
    </row>
    <row r="440" spans="1:13" x14ac:dyDescent="0.2">
      <c r="A440" s="35" t="s">
        <v>8741</v>
      </c>
      <c r="B440" s="1" t="s">
        <v>5533</v>
      </c>
      <c r="C440" s="45" t="s">
        <v>5892</v>
      </c>
      <c r="D440" s="23" t="s">
        <v>977</v>
      </c>
      <c r="E440" s="23" t="s">
        <v>4134</v>
      </c>
      <c r="F440" s="40">
        <v>4</v>
      </c>
      <c r="G440" s="25">
        <v>3623</v>
      </c>
      <c r="H440" s="25">
        <v>14492</v>
      </c>
      <c r="I440" s="25"/>
      <c r="J440" s="58" t="e">
        <f>HYPERLINK("#"&amp;"Insumos"&amp;"!A"&amp;MATCH($B440,#REF!,0),"Ins "&amp;$B440)</f>
        <v>#REF!</v>
      </c>
      <c r="M440" s="220"/>
    </row>
    <row r="441" spans="1:13" x14ac:dyDescent="0.2">
      <c r="A441" s="35" t="s">
        <v>8741</v>
      </c>
      <c r="B441" s="1" t="s">
        <v>5007</v>
      </c>
      <c r="C441" s="45" t="s">
        <v>720</v>
      </c>
      <c r="D441" s="23" t="s">
        <v>5751</v>
      </c>
      <c r="E441" s="23" t="s">
        <v>4134</v>
      </c>
      <c r="F441" s="40">
        <v>15</v>
      </c>
      <c r="G441" s="25">
        <v>1897</v>
      </c>
      <c r="H441" s="25">
        <v>28455</v>
      </c>
      <c r="I441" s="25"/>
      <c r="J441" s="58" t="e">
        <f>HYPERLINK("#"&amp;"Insumos"&amp;"!A"&amp;MATCH($B441,#REF!,0),"Ins "&amp;$B441)</f>
        <v>#REF!</v>
      </c>
      <c r="M441" s="220"/>
    </row>
    <row r="442" spans="1:13" x14ac:dyDescent="0.2">
      <c r="A442" s="36" t="s">
        <v>8767</v>
      </c>
      <c r="B442" s="26" t="s">
        <v>6816</v>
      </c>
      <c r="C442" s="79" t="s">
        <v>8768</v>
      </c>
      <c r="D442" s="37" t="s">
        <v>5608</v>
      </c>
      <c r="E442" s="37" t="s">
        <v>4134</v>
      </c>
      <c r="F442" s="41"/>
      <c r="G442" s="27"/>
      <c r="H442" s="27"/>
      <c r="I442" s="27">
        <v>31188</v>
      </c>
      <c r="M442" s="220">
        <f t="shared" si="6"/>
        <v>40844</v>
      </c>
    </row>
    <row r="443" spans="1:13" x14ac:dyDescent="0.2">
      <c r="A443" s="35" t="s">
        <v>8767</v>
      </c>
      <c r="B443" s="34" t="s">
        <v>5572</v>
      </c>
      <c r="C443" s="45" t="s">
        <v>971</v>
      </c>
      <c r="D443" s="23" t="s">
        <v>5734</v>
      </c>
      <c r="E443" s="23" t="s">
        <v>4141</v>
      </c>
      <c r="F443" s="40">
        <v>0.25</v>
      </c>
      <c r="G443" s="25">
        <v>37863</v>
      </c>
      <c r="H443" s="25">
        <v>9466</v>
      </c>
      <c r="I443" s="25"/>
      <c r="J443" s="58" t="e">
        <f>HYPERLINK("#"&amp;"Insumos"&amp;"!A"&amp;MATCH($B443,#REF!,0),"Ins "&amp;$B443)</f>
        <v>#REF!</v>
      </c>
      <c r="M443" s="220"/>
    </row>
    <row r="444" spans="1:13" x14ac:dyDescent="0.2">
      <c r="A444" s="35" t="s">
        <v>8767</v>
      </c>
      <c r="B444" s="34" t="s">
        <v>8731</v>
      </c>
      <c r="C444" s="45" t="s">
        <v>8769</v>
      </c>
      <c r="D444" s="23" t="s">
        <v>5751</v>
      </c>
      <c r="E444" s="23" t="s">
        <v>72</v>
      </c>
      <c r="F444" s="40">
        <v>0.5</v>
      </c>
      <c r="G444" s="25">
        <v>41236</v>
      </c>
      <c r="H444" s="25">
        <v>20618</v>
      </c>
      <c r="I444" s="25"/>
      <c r="J444" s="58" t="e">
        <f>HYPERLINK("#"&amp;"Insumos"&amp;"!A"&amp;MATCH($B444,#REF!,0),"Ins "&amp;$B444)</f>
        <v>#REF!</v>
      </c>
      <c r="M444" s="220"/>
    </row>
    <row r="445" spans="1:13" x14ac:dyDescent="0.2">
      <c r="A445" s="35" t="s">
        <v>8767</v>
      </c>
      <c r="B445" s="1" t="s">
        <v>5533</v>
      </c>
      <c r="C445" s="45" t="s">
        <v>5892</v>
      </c>
      <c r="D445" s="23" t="s">
        <v>977</v>
      </c>
      <c r="E445" s="23" t="s">
        <v>4134</v>
      </c>
      <c r="F445" s="40">
        <v>0.2</v>
      </c>
      <c r="G445" s="25">
        <v>3623</v>
      </c>
      <c r="H445" s="25">
        <v>725</v>
      </c>
      <c r="I445" s="25"/>
      <c r="J445" s="58" t="e">
        <f>HYPERLINK("#"&amp;"Insumos"&amp;"!A"&amp;MATCH($B445,#REF!,0),"Ins "&amp;$B445)</f>
        <v>#REF!</v>
      </c>
      <c r="M445" s="220"/>
    </row>
    <row r="446" spans="1:13" x14ac:dyDescent="0.2">
      <c r="A446" s="35" t="s">
        <v>8767</v>
      </c>
      <c r="B446" s="34" t="s">
        <v>5007</v>
      </c>
      <c r="C446" s="45" t="s">
        <v>720</v>
      </c>
      <c r="D446" s="23" t="s">
        <v>5751</v>
      </c>
      <c r="E446" s="23" t="s">
        <v>4134</v>
      </c>
      <c r="F446" s="40">
        <v>0.2</v>
      </c>
      <c r="G446" s="25">
        <v>1897</v>
      </c>
      <c r="H446" s="25">
        <v>379</v>
      </c>
      <c r="I446" s="25"/>
      <c r="J446" s="58" t="e">
        <f>HYPERLINK("#"&amp;"Insumos"&amp;"!A"&amp;MATCH($B446,#REF!,0),"Ins "&amp;$B446)</f>
        <v>#REF!</v>
      </c>
      <c r="M446" s="220"/>
    </row>
    <row r="447" spans="1:13" ht="15.4" customHeight="1" x14ac:dyDescent="0.2">
      <c r="A447" s="36" t="s">
        <v>9183</v>
      </c>
      <c r="B447" s="26" t="s">
        <v>6816</v>
      </c>
      <c r="C447" s="79" t="s">
        <v>9184</v>
      </c>
      <c r="D447" s="37" t="s">
        <v>5608</v>
      </c>
      <c r="E447" s="37" t="s">
        <v>466</v>
      </c>
      <c r="F447" s="41"/>
      <c r="G447" s="27"/>
      <c r="H447" s="27"/>
      <c r="I447" s="27">
        <v>104701</v>
      </c>
      <c r="M447" s="220">
        <f t="shared" si="6"/>
        <v>137116</v>
      </c>
    </row>
    <row r="448" spans="1:13" x14ac:dyDescent="0.2">
      <c r="A448" s="35" t="s">
        <v>9183</v>
      </c>
      <c r="B448" s="34" t="s">
        <v>6641</v>
      </c>
      <c r="C448" s="45" t="s">
        <v>6642</v>
      </c>
      <c r="D448" s="23" t="s">
        <v>5734</v>
      </c>
      <c r="E448" s="23" t="s">
        <v>4141</v>
      </c>
      <c r="F448" s="46">
        <v>0.58501562631979054</v>
      </c>
      <c r="G448" s="25">
        <v>29124</v>
      </c>
      <c r="H448" s="25">
        <v>17038</v>
      </c>
      <c r="I448" s="25"/>
      <c r="J448" s="58" t="e">
        <f>HYPERLINK("#"&amp;"Insumos"&amp;"!A"&amp;MATCH($B448,#REF!,0),"Ins "&amp;$B448)</f>
        <v>#REF!</v>
      </c>
      <c r="M448" s="220"/>
    </row>
    <row r="449" spans="1:13" x14ac:dyDescent="0.2">
      <c r="A449" s="35" t="s">
        <v>9183</v>
      </c>
      <c r="B449" s="34" t="s">
        <v>143</v>
      </c>
      <c r="C449" s="45" t="s">
        <v>722</v>
      </c>
      <c r="D449" s="23" t="s">
        <v>5534</v>
      </c>
      <c r="E449" s="23" t="s">
        <v>4142</v>
      </c>
      <c r="F449" s="46">
        <v>1.1100000000000001</v>
      </c>
      <c r="G449" s="25">
        <v>78268</v>
      </c>
      <c r="H449" s="25">
        <v>86877</v>
      </c>
      <c r="I449" s="25"/>
      <c r="J449" s="58" t="e">
        <f>HYPERLINK("#"&amp;"Insumos"&amp;"!A"&amp;MATCH($B449,#REF!,0),"Ins "&amp;$B449)</f>
        <v>#REF!</v>
      </c>
      <c r="M449" s="220"/>
    </row>
    <row r="450" spans="1:13" x14ac:dyDescent="0.2">
      <c r="A450" s="35" t="s">
        <v>9183</v>
      </c>
      <c r="B450" s="1" t="s">
        <v>5533</v>
      </c>
      <c r="C450" s="45" t="s">
        <v>5892</v>
      </c>
      <c r="D450" s="23" t="s">
        <v>977</v>
      </c>
      <c r="E450" s="23" t="s">
        <v>4134</v>
      </c>
      <c r="F450" s="40">
        <v>0.217</v>
      </c>
      <c r="G450" s="25">
        <v>3623</v>
      </c>
      <c r="H450" s="25">
        <v>786</v>
      </c>
      <c r="I450" s="25"/>
      <c r="J450" s="58" t="e">
        <f>HYPERLINK("#"&amp;"Insumos"&amp;"!A"&amp;MATCH($B450,#REF!,0),"Ins "&amp;$B450)</f>
        <v>#REF!</v>
      </c>
      <c r="M450" s="220"/>
    </row>
    <row r="451" spans="1:13" ht="25.5" x14ac:dyDescent="0.2">
      <c r="A451" s="36" t="s">
        <v>9917</v>
      </c>
      <c r="B451" s="26" t="s">
        <v>6816</v>
      </c>
      <c r="C451" s="79" t="s">
        <v>9918</v>
      </c>
      <c r="D451" s="37" t="s">
        <v>5608</v>
      </c>
      <c r="E451" s="37" t="s">
        <v>4148</v>
      </c>
      <c r="F451" s="41"/>
      <c r="G451" s="27"/>
      <c r="H451" s="27"/>
      <c r="I451" s="27">
        <v>688217</v>
      </c>
      <c r="M451" s="220">
        <f t="shared" si="6"/>
        <v>901289</v>
      </c>
    </row>
    <row r="452" spans="1:13" x14ac:dyDescent="0.2">
      <c r="A452" s="35" t="s">
        <v>9917</v>
      </c>
      <c r="B452" s="34" t="s">
        <v>9783</v>
      </c>
      <c r="C452" s="45" t="s">
        <v>9919</v>
      </c>
      <c r="D452" s="23" t="s">
        <v>5751</v>
      </c>
      <c r="E452" s="23" t="s">
        <v>4148</v>
      </c>
      <c r="F452" s="46">
        <v>1</v>
      </c>
      <c r="G452" s="25">
        <v>688217</v>
      </c>
      <c r="H452" s="25">
        <v>688217</v>
      </c>
      <c r="I452" s="25"/>
      <c r="J452" s="58" t="e">
        <f>HYPERLINK("#"&amp;"Insumos"&amp;"!A"&amp;MATCH($B452,#REF!,0),"Ins "&amp;$B452)</f>
        <v>#REF!</v>
      </c>
      <c r="M452" s="220"/>
    </row>
    <row r="453" spans="1:13" ht="25.5" x14ac:dyDescent="0.2">
      <c r="A453" s="36" t="s">
        <v>12932</v>
      </c>
      <c r="B453" s="26" t="s">
        <v>6816</v>
      </c>
      <c r="C453" s="79" t="s">
        <v>12933</v>
      </c>
      <c r="D453" s="37" t="s">
        <v>5608</v>
      </c>
      <c r="E453" s="37" t="s">
        <v>465</v>
      </c>
      <c r="F453" s="41"/>
      <c r="G453" s="27"/>
      <c r="H453" s="27"/>
      <c r="I453" s="27">
        <v>166884</v>
      </c>
      <c r="M453" s="220">
        <f t="shared" ref="M453:M515" si="7">ROUND(I453*(1+$L$2),0)</f>
        <v>218551</v>
      </c>
    </row>
    <row r="454" spans="1:13" x14ac:dyDescent="0.2">
      <c r="A454" s="35" t="s">
        <v>12932</v>
      </c>
      <c r="B454" s="1" t="s">
        <v>71</v>
      </c>
      <c r="C454" s="45" t="s">
        <v>1022</v>
      </c>
      <c r="D454" s="23" t="s">
        <v>5734</v>
      </c>
      <c r="E454" s="23" t="s">
        <v>4141</v>
      </c>
      <c r="F454" s="40">
        <v>0.7</v>
      </c>
      <c r="G454" s="25">
        <v>66987</v>
      </c>
      <c r="H454" s="25">
        <v>46891</v>
      </c>
      <c r="I454" s="25"/>
      <c r="J454" s="58" t="e">
        <f>HYPERLINK("#"&amp;"Insumos"&amp;"!A"&amp;MATCH($B454,#REF!,0),"Ins "&amp;$B454)</f>
        <v>#REF!</v>
      </c>
      <c r="M454" s="220"/>
    </row>
    <row r="455" spans="1:13" x14ac:dyDescent="0.2">
      <c r="A455" s="35" t="s">
        <v>12932</v>
      </c>
      <c r="B455" s="1" t="s">
        <v>5532</v>
      </c>
      <c r="C455" s="45" t="s">
        <v>1183</v>
      </c>
      <c r="D455" s="23" t="s">
        <v>977</v>
      </c>
      <c r="E455" s="23" t="s">
        <v>4134</v>
      </c>
      <c r="F455" s="40">
        <v>0.85</v>
      </c>
      <c r="G455" s="25">
        <v>3623</v>
      </c>
      <c r="H455" s="25">
        <v>3080</v>
      </c>
      <c r="I455" s="25"/>
      <c r="J455" s="58" t="e">
        <f>HYPERLINK("#"&amp;"Insumos"&amp;"!A"&amp;MATCH($B455,#REF!,0),"Ins "&amp;$B455)</f>
        <v>#REF!</v>
      </c>
      <c r="M455" s="220"/>
    </row>
    <row r="456" spans="1:13" x14ac:dyDescent="0.2">
      <c r="A456" s="35" t="s">
        <v>12932</v>
      </c>
      <c r="B456" s="1" t="s">
        <v>5011</v>
      </c>
      <c r="C456" s="45" t="s">
        <v>4158</v>
      </c>
      <c r="D456" s="23" t="s">
        <v>5751</v>
      </c>
      <c r="E456" s="23" t="s">
        <v>465</v>
      </c>
      <c r="F456" s="40">
        <v>0.51500000000000001</v>
      </c>
      <c r="G456" s="25">
        <v>4626</v>
      </c>
      <c r="H456" s="25">
        <v>2382</v>
      </c>
      <c r="I456" s="25"/>
      <c r="J456" s="58" t="e">
        <f>HYPERLINK("#"&amp;"Insumos"&amp;"!A"&amp;MATCH($B456,#REF!,0),"Ins "&amp;$B456)</f>
        <v>#REF!</v>
      </c>
      <c r="M456" s="220"/>
    </row>
    <row r="457" spans="1:13" x14ac:dyDescent="0.2">
      <c r="A457" s="35" t="s">
        <v>12932</v>
      </c>
      <c r="B457" s="1" t="s">
        <v>4961</v>
      </c>
      <c r="C457" s="45" t="s">
        <v>4163</v>
      </c>
      <c r="D457" s="23" t="s">
        <v>5751</v>
      </c>
      <c r="E457" s="23" t="s">
        <v>4134</v>
      </c>
      <c r="F457" s="40">
        <v>1.03</v>
      </c>
      <c r="G457" s="25">
        <v>23749</v>
      </c>
      <c r="H457" s="25">
        <v>24461</v>
      </c>
      <c r="I457" s="25"/>
      <c r="J457" s="58" t="e">
        <f>HYPERLINK("#"&amp;"Insumos"&amp;"!A"&amp;MATCH($B457,#REF!,0),"Ins "&amp;$B457)</f>
        <v>#REF!</v>
      </c>
      <c r="M457" s="220"/>
    </row>
    <row r="458" spans="1:13" x14ac:dyDescent="0.2">
      <c r="A458" s="35" t="s">
        <v>12932</v>
      </c>
      <c r="B458" s="1" t="s">
        <v>4962</v>
      </c>
      <c r="C458" s="45" t="s">
        <v>4164</v>
      </c>
      <c r="D458" s="23" t="s">
        <v>5751</v>
      </c>
      <c r="E458" s="23" t="s">
        <v>465</v>
      </c>
      <c r="F458" s="40">
        <v>0.51500000000000001</v>
      </c>
      <c r="G458" s="25">
        <v>145647</v>
      </c>
      <c r="H458" s="25">
        <v>75008</v>
      </c>
      <c r="I458" s="25"/>
      <c r="J458" s="58" t="e">
        <f>HYPERLINK("#"&amp;"Insumos"&amp;"!A"&amp;MATCH($B458,#REF!,0),"Ins "&amp;$B458)</f>
        <v>#REF!</v>
      </c>
      <c r="M458" s="220"/>
    </row>
    <row r="459" spans="1:13" x14ac:dyDescent="0.2">
      <c r="A459" s="35" t="s">
        <v>12932</v>
      </c>
      <c r="B459" s="1" t="s">
        <v>5401</v>
      </c>
      <c r="C459" s="45" t="s">
        <v>537</v>
      </c>
      <c r="D459" s="23" t="s">
        <v>5751</v>
      </c>
      <c r="E459" s="23" t="s">
        <v>4134</v>
      </c>
      <c r="F459" s="40">
        <v>0.35</v>
      </c>
      <c r="G459" s="25">
        <v>43033</v>
      </c>
      <c r="H459" s="25">
        <v>15062</v>
      </c>
      <c r="I459" s="25"/>
      <c r="J459" s="58" t="e">
        <f>HYPERLINK("#"&amp;"Insumos"&amp;"!A"&amp;MATCH($B459,#REF!,0),"Ins "&amp;$B459)</f>
        <v>#REF!</v>
      </c>
      <c r="M459" s="220"/>
    </row>
    <row r="460" spans="1:13" s="176" customFormat="1" ht="40.15" customHeight="1" x14ac:dyDescent="0.2">
      <c r="A460" s="170" t="s">
        <v>4094</v>
      </c>
      <c r="B460" s="171"/>
      <c r="C460" s="172" t="s">
        <v>561</v>
      </c>
      <c r="D460" s="173" t="s">
        <v>5607</v>
      </c>
      <c r="E460" s="173"/>
      <c r="F460" s="174"/>
      <c r="G460" s="175"/>
      <c r="H460" s="175"/>
      <c r="I460" s="175"/>
      <c r="M460" s="220"/>
    </row>
    <row r="461" spans="1:13" x14ac:dyDescent="0.2">
      <c r="A461" s="36" t="s">
        <v>2438</v>
      </c>
      <c r="B461" s="26" t="s">
        <v>6816</v>
      </c>
      <c r="C461" s="79" t="s">
        <v>5831</v>
      </c>
      <c r="D461" s="37" t="s">
        <v>5608</v>
      </c>
      <c r="E461" s="37" t="s">
        <v>466</v>
      </c>
      <c r="F461" s="41"/>
      <c r="G461" s="27"/>
      <c r="H461" s="27"/>
      <c r="I461" s="27">
        <v>44781</v>
      </c>
      <c r="M461" s="220">
        <f t="shared" si="7"/>
        <v>58645</v>
      </c>
    </row>
    <row r="462" spans="1:13" x14ac:dyDescent="0.2">
      <c r="A462" s="35" t="s">
        <v>2438</v>
      </c>
      <c r="B462" s="34" t="s">
        <v>5572</v>
      </c>
      <c r="C462" s="45" t="s">
        <v>971</v>
      </c>
      <c r="D462" s="23" t="s">
        <v>5734</v>
      </c>
      <c r="E462" s="23" t="s">
        <v>4141</v>
      </c>
      <c r="F462" s="40">
        <v>1.1000000000000001</v>
      </c>
      <c r="G462" s="25">
        <v>37863</v>
      </c>
      <c r="H462" s="25">
        <v>41649</v>
      </c>
      <c r="I462" s="25"/>
      <c r="J462" s="58" t="e">
        <f>HYPERLINK("#"&amp;"Insumos"&amp;"!A"&amp;MATCH($B462,#REF!,0),"Ins "&amp;$B462)</f>
        <v>#REF!</v>
      </c>
      <c r="M462" s="220"/>
    </row>
    <row r="463" spans="1:13" x14ac:dyDescent="0.2">
      <c r="A463" s="35" t="s">
        <v>2438</v>
      </c>
      <c r="B463" s="34" t="s">
        <v>5382</v>
      </c>
      <c r="C463" s="45" t="s">
        <v>1704</v>
      </c>
      <c r="D463" s="23" t="s">
        <v>5751</v>
      </c>
      <c r="E463" s="23" t="s">
        <v>466</v>
      </c>
      <c r="F463" s="40">
        <v>0.01</v>
      </c>
      <c r="G463" s="25">
        <v>202837</v>
      </c>
      <c r="H463" s="25">
        <v>2028</v>
      </c>
      <c r="I463" s="25"/>
      <c r="J463" s="58" t="e">
        <f>HYPERLINK("#"&amp;"Insumos"&amp;"!A"&amp;MATCH($B463,#REF!,0),"Ins "&amp;$B463)</f>
        <v>#REF!</v>
      </c>
      <c r="M463" s="220"/>
    </row>
    <row r="464" spans="1:13" x14ac:dyDescent="0.2">
      <c r="A464" s="35" t="s">
        <v>2438</v>
      </c>
      <c r="B464" s="1" t="s">
        <v>5533</v>
      </c>
      <c r="C464" s="45" t="s">
        <v>5892</v>
      </c>
      <c r="D464" s="23" t="s">
        <v>977</v>
      </c>
      <c r="E464" s="23" t="s">
        <v>4134</v>
      </c>
      <c r="F464" s="40">
        <v>0.2</v>
      </c>
      <c r="G464" s="25">
        <v>3623</v>
      </c>
      <c r="H464" s="25">
        <v>725</v>
      </c>
      <c r="I464" s="25"/>
      <c r="J464" s="58" t="e">
        <f>HYPERLINK("#"&amp;"Insumos"&amp;"!A"&amp;MATCH($B464,#REF!,0),"Ins "&amp;$B464)</f>
        <v>#REF!</v>
      </c>
      <c r="M464" s="220"/>
    </row>
    <row r="465" spans="1:13" x14ac:dyDescent="0.2">
      <c r="A465" s="35" t="s">
        <v>2438</v>
      </c>
      <c r="B465" s="34" t="s">
        <v>5007</v>
      </c>
      <c r="C465" s="45" t="s">
        <v>720</v>
      </c>
      <c r="D465" s="23" t="s">
        <v>5751</v>
      </c>
      <c r="E465" s="23" t="s">
        <v>4134</v>
      </c>
      <c r="F465" s="40">
        <v>0.2</v>
      </c>
      <c r="G465" s="25">
        <v>1897</v>
      </c>
      <c r="H465" s="25">
        <v>379</v>
      </c>
      <c r="I465" s="25"/>
      <c r="J465" s="58" t="e">
        <f>HYPERLINK("#"&amp;"Insumos"&amp;"!A"&amp;MATCH($B465,#REF!,0),"Ins "&amp;$B465)</f>
        <v>#REF!</v>
      </c>
      <c r="M465" s="220"/>
    </row>
    <row r="466" spans="1:13" x14ac:dyDescent="0.2">
      <c r="A466" s="36" t="s">
        <v>2439</v>
      </c>
      <c r="B466" s="26" t="s">
        <v>6816</v>
      </c>
      <c r="C466" s="79" t="s">
        <v>563</v>
      </c>
      <c r="D466" s="37" t="s">
        <v>5608</v>
      </c>
      <c r="E466" s="37" t="s">
        <v>466</v>
      </c>
      <c r="F466" s="41"/>
      <c r="G466" s="27"/>
      <c r="H466" s="27"/>
      <c r="I466" s="27">
        <v>50082</v>
      </c>
      <c r="M466" s="220">
        <f t="shared" si="7"/>
        <v>65587</v>
      </c>
    </row>
    <row r="467" spans="1:13" x14ac:dyDescent="0.2">
      <c r="A467" s="35" t="s">
        <v>2439</v>
      </c>
      <c r="B467" s="34" t="s">
        <v>5572</v>
      </c>
      <c r="C467" s="45" t="s">
        <v>971</v>
      </c>
      <c r="D467" s="23" t="s">
        <v>5734</v>
      </c>
      <c r="E467" s="23" t="s">
        <v>4141</v>
      </c>
      <c r="F467" s="40">
        <v>1.25</v>
      </c>
      <c r="G467" s="25">
        <v>37863</v>
      </c>
      <c r="H467" s="25">
        <v>47329</v>
      </c>
      <c r="I467" s="25"/>
      <c r="J467" s="58" t="e">
        <f>HYPERLINK("#"&amp;"Insumos"&amp;"!A"&amp;MATCH($B467,#REF!,0),"Ins "&amp;$B467)</f>
        <v>#REF!</v>
      </c>
      <c r="M467" s="220"/>
    </row>
    <row r="468" spans="1:13" x14ac:dyDescent="0.2">
      <c r="A468" s="35" t="s">
        <v>2439</v>
      </c>
      <c r="B468" s="34" t="s">
        <v>5382</v>
      </c>
      <c r="C468" s="45" t="s">
        <v>1704</v>
      </c>
      <c r="D468" s="23" t="s">
        <v>5751</v>
      </c>
      <c r="E468" s="23" t="s">
        <v>466</v>
      </c>
      <c r="F468" s="40">
        <v>0.01</v>
      </c>
      <c r="G468" s="25">
        <v>202837</v>
      </c>
      <c r="H468" s="25">
        <v>2028</v>
      </c>
      <c r="I468" s="25"/>
      <c r="J468" s="58" t="e">
        <f>HYPERLINK("#"&amp;"Insumos"&amp;"!A"&amp;MATCH($B468,#REF!,0),"Ins "&amp;$B468)</f>
        <v>#REF!</v>
      </c>
      <c r="M468" s="220"/>
    </row>
    <row r="469" spans="1:13" x14ac:dyDescent="0.2">
      <c r="A469" s="35" t="s">
        <v>2439</v>
      </c>
      <c r="B469" s="1" t="s">
        <v>5533</v>
      </c>
      <c r="C469" s="45" t="s">
        <v>5892</v>
      </c>
      <c r="D469" s="23" t="s">
        <v>977</v>
      </c>
      <c r="E469" s="23" t="s">
        <v>4134</v>
      </c>
      <c r="F469" s="40">
        <v>0.2</v>
      </c>
      <c r="G469" s="25">
        <v>3623</v>
      </c>
      <c r="H469" s="25">
        <v>725</v>
      </c>
      <c r="I469" s="25"/>
      <c r="J469" s="58" t="e">
        <f>HYPERLINK("#"&amp;"Insumos"&amp;"!A"&amp;MATCH($B469,#REF!,0),"Ins "&amp;$B469)</f>
        <v>#REF!</v>
      </c>
      <c r="M469" s="220"/>
    </row>
    <row r="470" spans="1:13" x14ac:dyDescent="0.2">
      <c r="A470" s="36" t="s">
        <v>2440</v>
      </c>
      <c r="B470" s="26" t="s">
        <v>6816</v>
      </c>
      <c r="C470" s="79" t="s">
        <v>565</v>
      </c>
      <c r="D470" s="37" t="s">
        <v>5608</v>
      </c>
      <c r="E470" s="37" t="s">
        <v>466</v>
      </c>
      <c r="F470" s="41"/>
      <c r="G470" s="27"/>
      <c r="H470" s="27"/>
      <c r="I470" s="27">
        <v>130506</v>
      </c>
      <c r="M470" s="220">
        <f t="shared" si="7"/>
        <v>170911</v>
      </c>
    </row>
    <row r="471" spans="1:13" x14ac:dyDescent="0.2">
      <c r="A471" s="35" t="s">
        <v>2440</v>
      </c>
      <c r="B471" s="34" t="s">
        <v>5572</v>
      </c>
      <c r="C471" s="45" t="s">
        <v>971</v>
      </c>
      <c r="D471" s="23" t="s">
        <v>5734</v>
      </c>
      <c r="E471" s="23" t="s">
        <v>4141</v>
      </c>
      <c r="F471" s="40">
        <v>3.1</v>
      </c>
      <c r="G471" s="25">
        <v>37863</v>
      </c>
      <c r="H471" s="25">
        <v>117375</v>
      </c>
      <c r="I471" s="25"/>
      <c r="J471" s="58" t="e">
        <f>HYPERLINK("#"&amp;"Insumos"&amp;"!A"&amp;MATCH($B471,#REF!,0),"Ins "&amp;$B471)</f>
        <v>#REF!</v>
      </c>
      <c r="M471" s="220"/>
    </row>
    <row r="472" spans="1:13" x14ac:dyDescent="0.2">
      <c r="A472" s="35" t="s">
        <v>2440</v>
      </c>
      <c r="B472" s="34" t="s">
        <v>5382</v>
      </c>
      <c r="C472" s="45" t="s">
        <v>1704</v>
      </c>
      <c r="D472" s="23" t="s">
        <v>5751</v>
      </c>
      <c r="E472" s="23" t="s">
        <v>466</v>
      </c>
      <c r="F472" s="40">
        <v>0.01</v>
      </c>
      <c r="G472" s="25">
        <v>202837</v>
      </c>
      <c r="H472" s="25">
        <v>2028</v>
      </c>
      <c r="I472" s="25"/>
      <c r="J472" s="58" t="e">
        <f>HYPERLINK("#"&amp;"Insumos"&amp;"!A"&amp;MATCH($B472,#REF!,0),"Ins "&amp;$B472)</f>
        <v>#REF!</v>
      </c>
      <c r="M472" s="220"/>
    </row>
    <row r="473" spans="1:13" x14ac:dyDescent="0.2">
      <c r="A473" s="35" t="s">
        <v>2440</v>
      </c>
      <c r="B473" s="1" t="s">
        <v>95</v>
      </c>
      <c r="C473" s="45" t="s">
        <v>564</v>
      </c>
      <c r="D473" s="23" t="s">
        <v>5534</v>
      </c>
      <c r="E473" s="23" t="s">
        <v>4140</v>
      </c>
      <c r="F473" s="40">
        <v>7.0000000000000007E-2</v>
      </c>
      <c r="G473" s="25">
        <v>69183</v>
      </c>
      <c r="H473" s="25">
        <v>4843</v>
      </c>
      <c r="I473" s="25"/>
      <c r="J473" s="58" t="e">
        <f>HYPERLINK("#"&amp;"Insumos"&amp;"!A"&amp;MATCH($B473,#REF!,0),"Ins "&amp;$B473)</f>
        <v>#REF!</v>
      </c>
      <c r="M473" s="220"/>
    </row>
    <row r="474" spans="1:13" x14ac:dyDescent="0.2">
      <c r="A474" s="35" t="s">
        <v>2440</v>
      </c>
      <c r="B474" s="1" t="s">
        <v>98</v>
      </c>
      <c r="C474" s="45" t="s">
        <v>566</v>
      </c>
      <c r="D474" s="23" t="s">
        <v>5534</v>
      </c>
      <c r="E474" s="23" t="s">
        <v>4140</v>
      </c>
      <c r="F474" s="40">
        <v>0.08</v>
      </c>
      <c r="G474" s="25">
        <v>69183</v>
      </c>
      <c r="H474" s="25">
        <v>5535</v>
      </c>
      <c r="I474" s="25"/>
      <c r="J474" s="58" t="e">
        <f>HYPERLINK("#"&amp;"Insumos"&amp;"!A"&amp;MATCH($B474,#REF!,0),"Ins "&amp;$B474)</f>
        <v>#REF!</v>
      </c>
      <c r="M474" s="220"/>
    </row>
    <row r="475" spans="1:13" x14ac:dyDescent="0.2">
      <c r="A475" s="35" t="s">
        <v>2440</v>
      </c>
      <c r="B475" s="1" t="s">
        <v>5533</v>
      </c>
      <c r="C475" s="45" t="s">
        <v>5892</v>
      </c>
      <c r="D475" s="23" t="s">
        <v>977</v>
      </c>
      <c r="E475" s="23" t="s">
        <v>4134</v>
      </c>
      <c r="F475" s="40">
        <v>0.2</v>
      </c>
      <c r="G475" s="25">
        <v>3623</v>
      </c>
      <c r="H475" s="25">
        <v>725</v>
      </c>
      <c r="I475" s="25"/>
      <c r="J475" s="58" t="e">
        <f>HYPERLINK("#"&amp;"Insumos"&amp;"!A"&amp;MATCH($B475,#REF!,0),"Ins "&amp;$B475)</f>
        <v>#REF!</v>
      </c>
      <c r="M475" s="220"/>
    </row>
    <row r="476" spans="1:13" x14ac:dyDescent="0.2">
      <c r="A476" s="36" t="s">
        <v>2441</v>
      </c>
      <c r="B476" s="26" t="s">
        <v>6816</v>
      </c>
      <c r="C476" s="79" t="s">
        <v>944</v>
      </c>
      <c r="D476" s="37" t="s">
        <v>5608</v>
      </c>
      <c r="E476" s="37" t="s">
        <v>466</v>
      </c>
      <c r="F476" s="41"/>
      <c r="G476" s="27"/>
      <c r="H476" s="27"/>
      <c r="I476" s="27">
        <v>62544</v>
      </c>
      <c r="M476" s="220">
        <f t="shared" si="7"/>
        <v>81908</v>
      </c>
    </row>
    <row r="477" spans="1:13" x14ac:dyDescent="0.2">
      <c r="A477" s="35" t="s">
        <v>2441</v>
      </c>
      <c r="B477" s="34" t="s">
        <v>5572</v>
      </c>
      <c r="C477" s="45" t="s">
        <v>971</v>
      </c>
      <c r="D477" s="23" t="s">
        <v>5734</v>
      </c>
      <c r="E477" s="23" t="s">
        <v>4141</v>
      </c>
      <c r="F477" s="40">
        <v>1.5499967513481905</v>
      </c>
      <c r="G477" s="25">
        <v>37863</v>
      </c>
      <c r="H477" s="25">
        <v>58688</v>
      </c>
      <c r="I477" s="25"/>
      <c r="J477" s="58" t="e">
        <f>HYPERLINK("#"&amp;"Insumos"&amp;"!A"&amp;MATCH($B477,#REF!,0),"Ins "&amp;$B477)</f>
        <v>#REF!</v>
      </c>
      <c r="M477" s="220"/>
    </row>
    <row r="478" spans="1:13" x14ac:dyDescent="0.2">
      <c r="A478" s="35" t="s">
        <v>2441</v>
      </c>
      <c r="B478" s="34" t="s">
        <v>5382</v>
      </c>
      <c r="C478" s="45" t="s">
        <v>1704</v>
      </c>
      <c r="D478" s="23" t="s">
        <v>5751</v>
      </c>
      <c r="E478" s="23" t="s">
        <v>466</v>
      </c>
      <c r="F478" s="40">
        <v>0.01</v>
      </c>
      <c r="G478" s="25">
        <v>202837</v>
      </c>
      <c r="H478" s="25">
        <v>2028</v>
      </c>
      <c r="I478" s="25"/>
      <c r="J478" s="58" t="e">
        <f>HYPERLINK("#"&amp;"Insumos"&amp;"!A"&amp;MATCH($B478,#REF!,0),"Ins "&amp;$B478)</f>
        <v>#REF!</v>
      </c>
      <c r="M478" s="220"/>
    </row>
    <row r="479" spans="1:13" x14ac:dyDescent="0.2">
      <c r="A479" s="35" t="s">
        <v>2441</v>
      </c>
      <c r="B479" s="1" t="s">
        <v>5533</v>
      </c>
      <c r="C479" s="45" t="s">
        <v>5892</v>
      </c>
      <c r="D479" s="23" t="s">
        <v>977</v>
      </c>
      <c r="E479" s="23" t="s">
        <v>4134</v>
      </c>
      <c r="F479" s="40">
        <v>0.4</v>
      </c>
      <c r="G479" s="25">
        <v>3623</v>
      </c>
      <c r="H479" s="25">
        <v>1449</v>
      </c>
      <c r="I479" s="25"/>
      <c r="J479" s="58" t="e">
        <f>HYPERLINK("#"&amp;"Insumos"&amp;"!A"&amp;MATCH($B479,#REF!,0),"Ins "&amp;$B479)</f>
        <v>#REF!</v>
      </c>
      <c r="M479" s="220"/>
    </row>
    <row r="480" spans="1:13" x14ac:dyDescent="0.2">
      <c r="A480" s="35" t="s">
        <v>2441</v>
      </c>
      <c r="B480" s="34" t="s">
        <v>5007</v>
      </c>
      <c r="C480" s="45" t="s">
        <v>720</v>
      </c>
      <c r="D480" s="23" t="s">
        <v>5751</v>
      </c>
      <c r="E480" s="23" t="s">
        <v>4134</v>
      </c>
      <c r="F480" s="40">
        <v>0.2</v>
      </c>
      <c r="G480" s="25">
        <v>1897</v>
      </c>
      <c r="H480" s="25">
        <v>379</v>
      </c>
      <c r="I480" s="25"/>
      <c r="J480" s="58" t="e">
        <f>HYPERLINK("#"&amp;"Insumos"&amp;"!A"&amp;MATCH($B480,#REF!,0),"Ins "&amp;$B480)</f>
        <v>#REF!</v>
      </c>
      <c r="M480" s="220"/>
    </row>
    <row r="481" spans="1:13" x14ac:dyDescent="0.2">
      <c r="A481" s="36" t="s">
        <v>2442</v>
      </c>
      <c r="B481" s="26" t="s">
        <v>6816</v>
      </c>
      <c r="C481" s="79" t="s">
        <v>5620</v>
      </c>
      <c r="D481" s="37" t="s">
        <v>5608</v>
      </c>
      <c r="E481" s="37" t="s">
        <v>466</v>
      </c>
      <c r="F481" s="41"/>
      <c r="G481" s="27"/>
      <c r="H481" s="27"/>
      <c r="I481" s="27">
        <v>82957</v>
      </c>
      <c r="M481" s="220">
        <f t="shared" si="7"/>
        <v>108640</v>
      </c>
    </row>
    <row r="482" spans="1:13" x14ac:dyDescent="0.2">
      <c r="A482" s="35" t="s">
        <v>2442</v>
      </c>
      <c r="B482" s="34" t="s">
        <v>5572</v>
      </c>
      <c r="C482" s="45" t="s">
        <v>971</v>
      </c>
      <c r="D482" s="23" t="s">
        <v>5734</v>
      </c>
      <c r="E482" s="23" t="s">
        <v>4141</v>
      </c>
      <c r="F482" s="40">
        <v>2.0699999999999998</v>
      </c>
      <c r="G482" s="25">
        <v>37863</v>
      </c>
      <c r="H482" s="25">
        <v>78376</v>
      </c>
      <c r="I482" s="25"/>
      <c r="J482" s="58" t="e">
        <f>HYPERLINK("#"&amp;"Insumos"&amp;"!A"&amp;MATCH($B482,#REF!,0),"Ins "&amp;$B482)</f>
        <v>#REF!</v>
      </c>
      <c r="M482" s="220"/>
    </row>
    <row r="483" spans="1:13" x14ac:dyDescent="0.2">
      <c r="A483" s="35" t="s">
        <v>2442</v>
      </c>
      <c r="B483" s="34" t="s">
        <v>5382</v>
      </c>
      <c r="C483" s="45" t="s">
        <v>1704</v>
      </c>
      <c r="D483" s="23" t="s">
        <v>5751</v>
      </c>
      <c r="E483" s="23" t="s">
        <v>466</v>
      </c>
      <c r="F483" s="40">
        <v>0.01</v>
      </c>
      <c r="G483" s="25">
        <v>202837</v>
      </c>
      <c r="H483" s="25">
        <v>2028</v>
      </c>
      <c r="I483" s="25"/>
      <c r="J483" s="58" t="e">
        <f>HYPERLINK("#"&amp;"Insumos"&amp;"!A"&amp;MATCH($B483,#REF!,0),"Ins "&amp;$B483)</f>
        <v>#REF!</v>
      </c>
      <c r="M483" s="220"/>
    </row>
    <row r="484" spans="1:13" x14ac:dyDescent="0.2">
      <c r="A484" s="35" t="s">
        <v>2442</v>
      </c>
      <c r="B484" s="1" t="s">
        <v>5533</v>
      </c>
      <c r="C484" s="45" t="s">
        <v>5892</v>
      </c>
      <c r="D484" s="23" t="s">
        <v>977</v>
      </c>
      <c r="E484" s="23" t="s">
        <v>4134</v>
      </c>
      <c r="F484" s="40">
        <v>0.6</v>
      </c>
      <c r="G484" s="25">
        <v>3623</v>
      </c>
      <c r="H484" s="25">
        <v>2174</v>
      </c>
      <c r="I484" s="25"/>
      <c r="J484" s="58" t="e">
        <f>HYPERLINK("#"&amp;"Insumos"&amp;"!A"&amp;MATCH($B484,#REF!,0),"Ins "&amp;$B484)</f>
        <v>#REF!</v>
      </c>
      <c r="M484" s="220"/>
    </row>
    <row r="485" spans="1:13" x14ac:dyDescent="0.2">
      <c r="A485" s="35" t="s">
        <v>2442</v>
      </c>
      <c r="B485" s="34" t="s">
        <v>5007</v>
      </c>
      <c r="C485" s="45" t="s">
        <v>720</v>
      </c>
      <c r="D485" s="23" t="s">
        <v>5751</v>
      </c>
      <c r="E485" s="23" t="s">
        <v>4134</v>
      </c>
      <c r="F485" s="40">
        <v>0.2</v>
      </c>
      <c r="G485" s="25">
        <v>1897</v>
      </c>
      <c r="H485" s="25">
        <v>379</v>
      </c>
      <c r="I485" s="25"/>
      <c r="J485" s="58" t="e">
        <f>HYPERLINK("#"&amp;"Insumos"&amp;"!A"&amp;MATCH($B485,#REF!,0),"Ins "&amp;$B485)</f>
        <v>#REF!</v>
      </c>
      <c r="M485" s="220"/>
    </row>
    <row r="486" spans="1:13" x14ac:dyDescent="0.2">
      <c r="A486" s="36" t="s">
        <v>2443</v>
      </c>
      <c r="B486" s="26" t="s">
        <v>6816</v>
      </c>
      <c r="C486" s="79" t="s">
        <v>5621</v>
      </c>
      <c r="D486" s="37" t="s">
        <v>5608</v>
      </c>
      <c r="E486" s="37" t="s">
        <v>466</v>
      </c>
      <c r="F486" s="41"/>
      <c r="G486" s="27"/>
      <c r="H486" s="27"/>
      <c r="I486" s="27">
        <v>130212</v>
      </c>
      <c r="M486" s="220">
        <f t="shared" si="7"/>
        <v>170526</v>
      </c>
    </row>
    <row r="487" spans="1:13" x14ac:dyDescent="0.2">
      <c r="A487" s="35" t="s">
        <v>2443</v>
      </c>
      <c r="B487" s="34" t="s">
        <v>5572</v>
      </c>
      <c r="C487" s="45" t="s">
        <v>971</v>
      </c>
      <c r="D487" s="23" t="s">
        <v>5734</v>
      </c>
      <c r="E487" s="23" t="s">
        <v>4141</v>
      </c>
      <c r="F487" s="40">
        <v>2.88</v>
      </c>
      <c r="G487" s="25">
        <v>37863</v>
      </c>
      <c r="H487" s="25">
        <v>109045</v>
      </c>
      <c r="I487" s="25"/>
      <c r="J487" s="58" t="e">
        <f>HYPERLINK("#"&amp;"Insumos"&amp;"!A"&amp;MATCH($B487,#REF!,0),"Ins "&amp;$B487)</f>
        <v>#REF!</v>
      </c>
      <c r="M487" s="220"/>
    </row>
    <row r="488" spans="1:13" x14ac:dyDescent="0.2">
      <c r="A488" s="35" t="s">
        <v>2443</v>
      </c>
      <c r="B488" s="1" t="s">
        <v>95</v>
      </c>
      <c r="C488" s="45" t="s">
        <v>564</v>
      </c>
      <c r="D488" s="23" t="s">
        <v>5534</v>
      </c>
      <c r="E488" s="23" t="s">
        <v>4140</v>
      </c>
      <c r="F488" s="40">
        <v>0.21</v>
      </c>
      <c r="G488" s="25">
        <v>69183</v>
      </c>
      <c r="H488" s="25">
        <v>14528</v>
      </c>
      <c r="I488" s="25"/>
      <c r="J488" s="58" t="e">
        <f>HYPERLINK("#"&amp;"Insumos"&amp;"!A"&amp;MATCH($B488,#REF!,0),"Ins "&amp;$B488)</f>
        <v>#REF!</v>
      </c>
      <c r="M488" s="220"/>
    </row>
    <row r="489" spans="1:13" x14ac:dyDescent="0.2">
      <c r="A489" s="35" t="s">
        <v>2443</v>
      </c>
      <c r="B489" s="1" t="s">
        <v>98</v>
      </c>
      <c r="C489" s="45" t="s">
        <v>566</v>
      </c>
      <c r="D489" s="23" t="s">
        <v>5534</v>
      </c>
      <c r="E489" s="23" t="s">
        <v>4140</v>
      </c>
      <c r="F489" s="40">
        <v>0.08</v>
      </c>
      <c r="G489" s="25">
        <v>69183</v>
      </c>
      <c r="H489" s="25">
        <v>5535</v>
      </c>
      <c r="I489" s="25"/>
      <c r="J489" s="58" t="e">
        <f>HYPERLINK("#"&amp;"Insumos"&amp;"!A"&amp;MATCH($B489,#REF!,0),"Ins "&amp;$B489)</f>
        <v>#REF!</v>
      </c>
      <c r="M489" s="220"/>
    </row>
    <row r="490" spans="1:13" x14ac:dyDescent="0.2">
      <c r="A490" s="35" t="s">
        <v>2443</v>
      </c>
      <c r="B490" s="1" t="s">
        <v>5533</v>
      </c>
      <c r="C490" s="45" t="s">
        <v>5892</v>
      </c>
      <c r="D490" s="23" t="s">
        <v>977</v>
      </c>
      <c r="E490" s="23" t="s">
        <v>4134</v>
      </c>
      <c r="F490" s="40">
        <v>0.2</v>
      </c>
      <c r="G490" s="25">
        <v>3623</v>
      </c>
      <c r="H490" s="25">
        <v>725</v>
      </c>
      <c r="I490" s="25"/>
      <c r="J490" s="58" t="e">
        <f>HYPERLINK("#"&amp;"Insumos"&amp;"!A"&amp;MATCH($B490,#REF!,0),"Ins "&amp;$B490)</f>
        <v>#REF!</v>
      </c>
      <c r="M490" s="220"/>
    </row>
    <row r="491" spans="1:13" x14ac:dyDescent="0.2">
      <c r="A491" s="35" t="s">
        <v>2443</v>
      </c>
      <c r="B491" s="34" t="s">
        <v>5007</v>
      </c>
      <c r="C491" s="45" t="s">
        <v>720</v>
      </c>
      <c r="D491" s="23" t="s">
        <v>5751</v>
      </c>
      <c r="E491" s="23" t="s">
        <v>4134</v>
      </c>
      <c r="F491" s="40">
        <v>0.2</v>
      </c>
      <c r="G491" s="25">
        <v>1897</v>
      </c>
      <c r="H491" s="25">
        <v>379</v>
      </c>
      <c r="I491" s="25"/>
      <c r="J491" s="58" t="e">
        <f>HYPERLINK("#"&amp;"Insumos"&amp;"!A"&amp;MATCH($B491,#REF!,0),"Ins "&amp;$B491)</f>
        <v>#REF!</v>
      </c>
      <c r="M491" s="220"/>
    </row>
    <row r="492" spans="1:13" ht="25.5" x14ac:dyDescent="0.2">
      <c r="A492" s="36" t="s">
        <v>2444</v>
      </c>
      <c r="B492" s="26" t="s">
        <v>6816</v>
      </c>
      <c r="C492" s="79" t="s">
        <v>774</v>
      </c>
      <c r="D492" s="37" t="s">
        <v>5608</v>
      </c>
      <c r="E492" s="37" t="s">
        <v>466</v>
      </c>
      <c r="F492" s="41"/>
      <c r="G492" s="27"/>
      <c r="H492" s="27"/>
      <c r="I492" s="27">
        <v>372990</v>
      </c>
      <c r="M492" s="220">
        <f t="shared" si="7"/>
        <v>488468</v>
      </c>
    </row>
    <row r="493" spans="1:13" x14ac:dyDescent="0.2">
      <c r="A493" s="35" t="s">
        <v>2444</v>
      </c>
      <c r="B493" s="34" t="s">
        <v>5572</v>
      </c>
      <c r="C493" s="45" t="s">
        <v>971</v>
      </c>
      <c r="D493" s="23" t="s">
        <v>5734</v>
      </c>
      <c r="E493" s="23" t="s">
        <v>4141</v>
      </c>
      <c r="F493" s="40">
        <v>4.3499999999999996</v>
      </c>
      <c r="G493" s="25">
        <v>37863</v>
      </c>
      <c r="H493" s="25">
        <v>164704</v>
      </c>
      <c r="I493" s="25"/>
      <c r="J493" s="58" t="e">
        <f>HYPERLINK("#"&amp;"Insumos"&amp;"!A"&amp;MATCH($B493,#REF!,0),"Ins "&amp;$B493)</f>
        <v>#REF!</v>
      </c>
      <c r="M493" s="220"/>
    </row>
    <row r="494" spans="1:13" x14ac:dyDescent="0.2">
      <c r="A494" s="35" t="s">
        <v>2444</v>
      </c>
      <c r="B494" s="1" t="s">
        <v>263</v>
      </c>
      <c r="C494" s="45" t="s">
        <v>696</v>
      </c>
      <c r="D494" s="23" t="s">
        <v>5534</v>
      </c>
      <c r="E494" s="23" t="s">
        <v>4140</v>
      </c>
      <c r="F494" s="40">
        <v>3.1550000000000002E-2</v>
      </c>
      <c r="G494" s="25">
        <v>187426</v>
      </c>
      <c r="H494" s="25">
        <v>5913</v>
      </c>
      <c r="I494" s="25"/>
      <c r="J494" s="58" t="e">
        <f>HYPERLINK("#"&amp;"Insumos"&amp;"!A"&amp;MATCH($B494,#REF!,0),"Ins "&amp;$B494)</f>
        <v>#REF!</v>
      </c>
      <c r="M494" s="220"/>
    </row>
    <row r="495" spans="1:13" ht="25.5" x14ac:dyDescent="0.2">
      <c r="A495" s="35" t="s">
        <v>2444</v>
      </c>
      <c r="B495" s="1" t="s">
        <v>96</v>
      </c>
      <c r="C495" s="45" t="s">
        <v>1190</v>
      </c>
      <c r="D495" s="23" t="s">
        <v>5534</v>
      </c>
      <c r="E495" s="23" t="s">
        <v>4144</v>
      </c>
      <c r="F495" s="40">
        <v>4</v>
      </c>
      <c r="G495" s="25">
        <v>49416</v>
      </c>
      <c r="H495" s="25">
        <v>197664</v>
      </c>
      <c r="I495" s="25"/>
      <c r="J495" s="58" t="e">
        <f>HYPERLINK("#"&amp;"Insumos"&amp;"!A"&amp;MATCH($B495,#REF!,0),"Ins "&amp;$B495)</f>
        <v>#REF!</v>
      </c>
      <c r="M495" s="220"/>
    </row>
    <row r="496" spans="1:13" x14ac:dyDescent="0.2">
      <c r="A496" s="35" t="s">
        <v>2444</v>
      </c>
      <c r="B496" s="1" t="s">
        <v>5533</v>
      </c>
      <c r="C496" s="45" t="s">
        <v>5892</v>
      </c>
      <c r="D496" s="23" t="s">
        <v>977</v>
      </c>
      <c r="E496" s="23" t="s">
        <v>4134</v>
      </c>
      <c r="F496" s="40">
        <v>0.2</v>
      </c>
      <c r="G496" s="25">
        <v>3623</v>
      </c>
      <c r="H496" s="25">
        <v>725</v>
      </c>
      <c r="I496" s="25"/>
      <c r="J496" s="58" t="e">
        <f>HYPERLINK("#"&amp;"Insumos"&amp;"!A"&amp;MATCH($B496,#REF!,0),"Ins "&amp;$B496)</f>
        <v>#REF!</v>
      </c>
      <c r="M496" s="220"/>
    </row>
    <row r="497" spans="1:13" x14ac:dyDescent="0.2">
      <c r="A497" s="35" t="s">
        <v>2444</v>
      </c>
      <c r="B497" s="1" t="s">
        <v>5007</v>
      </c>
      <c r="C497" s="45" t="s">
        <v>720</v>
      </c>
      <c r="D497" s="23" t="s">
        <v>5751</v>
      </c>
      <c r="E497" s="23" t="s">
        <v>4134</v>
      </c>
      <c r="F497" s="40">
        <v>2.1</v>
      </c>
      <c r="G497" s="25">
        <v>1897</v>
      </c>
      <c r="H497" s="25">
        <v>3984</v>
      </c>
      <c r="I497" s="25"/>
      <c r="J497" s="58" t="e">
        <f>HYPERLINK("#"&amp;"Insumos"&amp;"!A"&amp;MATCH($B497,#REF!,0),"Ins "&amp;$B497)</f>
        <v>#REF!</v>
      </c>
      <c r="M497" s="220"/>
    </row>
    <row r="498" spans="1:13" ht="25.5" x14ac:dyDescent="0.2">
      <c r="A498" s="36" t="s">
        <v>2445</v>
      </c>
      <c r="B498" s="26" t="s">
        <v>6816</v>
      </c>
      <c r="C498" s="79" t="s">
        <v>5622</v>
      </c>
      <c r="D498" s="37" t="s">
        <v>5608</v>
      </c>
      <c r="E498" s="37" t="s">
        <v>466</v>
      </c>
      <c r="F498" s="41"/>
      <c r="G498" s="27"/>
      <c r="H498" s="27"/>
      <c r="I498" s="27">
        <v>391688</v>
      </c>
      <c r="M498" s="220">
        <f t="shared" si="7"/>
        <v>512955</v>
      </c>
    </row>
    <row r="499" spans="1:13" x14ac:dyDescent="0.2">
      <c r="A499" s="35" t="s">
        <v>2445</v>
      </c>
      <c r="B499" s="34" t="s">
        <v>5572</v>
      </c>
      <c r="C499" s="45" t="s">
        <v>971</v>
      </c>
      <c r="D499" s="23" t="s">
        <v>5734</v>
      </c>
      <c r="E499" s="23" t="s">
        <v>4141</v>
      </c>
      <c r="F499" s="40">
        <v>5</v>
      </c>
      <c r="G499" s="25">
        <v>37863</v>
      </c>
      <c r="H499" s="25">
        <v>189315</v>
      </c>
      <c r="I499" s="25"/>
      <c r="J499" s="58" t="e">
        <f>HYPERLINK("#"&amp;"Insumos"&amp;"!A"&amp;MATCH($B499,#REF!,0),"Ins "&amp;$B499)</f>
        <v>#REF!</v>
      </c>
      <c r="M499" s="220"/>
    </row>
    <row r="500" spans="1:13" ht="25.5" x14ac:dyDescent="0.2">
      <c r="A500" s="35" t="s">
        <v>2445</v>
      </c>
      <c r="B500" s="1" t="s">
        <v>96</v>
      </c>
      <c r="C500" s="45" t="s">
        <v>1190</v>
      </c>
      <c r="D500" s="23" t="s">
        <v>5534</v>
      </c>
      <c r="E500" s="23" t="s">
        <v>4144</v>
      </c>
      <c r="F500" s="40">
        <v>4</v>
      </c>
      <c r="G500" s="25">
        <v>49416</v>
      </c>
      <c r="H500" s="25">
        <v>197664</v>
      </c>
      <c r="I500" s="25"/>
      <c r="J500" s="58" t="e">
        <f>HYPERLINK("#"&amp;"Insumos"&amp;"!A"&amp;MATCH($B500,#REF!,0),"Ins "&amp;$B500)</f>
        <v>#REF!</v>
      </c>
      <c r="M500" s="220"/>
    </row>
    <row r="501" spans="1:13" x14ac:dyDescent="0.2">
      <c r="A501" s="35" t="s">
        <v>2445</v>
      </c>
      <c r="B501" s="1" t="s">
        <v>5533</v>
      </c>
      <c r="C501" s="45" t="s">
        <v>5892</v>
      </c>
      <c r="D501" s="23" t="s">
        <v>977</v>
      </c>
      <c r="E501" s="23" t="s">
        <v>4134</v>
      </c>
      <c r="F501" s="40">
        <v>0.2</v>
      </c>
      <c r="G501" s="25">
        <v>3623</v>
      </c>
      <c r="H501" s="25">
        <v>725</v>
      </c>
      <c r="I501" s="25"/>
      <c r="J501" s="58" t="e">
        <f>HYPERLINK("#"&amp;"Insumos"&amp;"!A"&amp;MATCH($B501,#REF!,0),"Ins "&amp;$B501)</f>
        <v>#REF!</v>
      </c>
      <c r="M501" s="220"/>
    </row>
    <row r="502" spans="1:13" x14ac:dyDescent="0.2">
      <c r="A502" s="35" t="s">
        <v>2445</v>
      </c>
      <c r="B502" s="1" t="s">
        <v>5007</v>
      </c>
      <c r="C502" s="45" t="s">
        <v>720</v>
      </c>
      <c r="D502" s="23" t="s">
        <v>5751</v>
      </c>
      <c r="E502" s="23" t="s">
        <v>4134</v>
      </c>
      <c r="F502" s="40">
        <v>2.1</v>
      </c>
      <c r="G502" s="25">
        <v>1897</v>
      </c>
      <c r="H502" s="25">
        <v>3984</v>
      </c>
      <c r="I502" s="25"/>
      <c r="J502" s="58" t="e">
        <f>HYPERLINK("#"&amp;"Insumos"&amp;"!A"&amp;MATCH($B502,#REF!,0),"Ins "&amp;$B502)</f>
        <v>#REF!</v>
      </c>
      <c r="M502" s="220"/>
    </row>
    <row r="503" spans="1:13" ht="25.5" x14ac:dyDescent="0.2">
      <c r="A503" s="36" t="s">
        <v>2446</v>
      </c>
      <c r="B503" s="26" t="s">
        <v>6816</v>
      </c>
      <c r="C503" s="79" t="s">
        <v>775</v>
      </c>
      <c r="D503" s="37" t="s">
        <v>5608</v>
      </c>
      <c r="E503" s="37" t="s">
        <v>466</v>
      </c>
      <c r="F503" s="41"/>
      <c r="G503" s="27"/>
      <c r="H503" s="27"/>
      <c r="I503" s="27">
        <v>482896</v>
      </c>
      <c r="M503" s="220">
        <f t="shared" si="7"/>
        <v>632401</v>
      </c>
    </row>
    <row r="504" spans="1:13" x14ac:dyDescent="0.2">
      <c r="A504" s="35" t="s">
        <v>2446</v>
      </c>
      <c r="B504" s="34" t="s">
        <v>5572</v>
      </c>
      <c r="C504" s="45" t="s">
        <v>971</v>
      </c>
      <c r="D504" s="23" t="s">
        <v>5734</v>
      </c>
      <c r="E504" s="23" t="s">
        <v>4141</v>
      </c>
      <c r="F504" s="40">
        <v>7</v>
      </c>
      <c r="G504" s="25">
        <v>37863</v>
      </c>
      <c r="H504" s="25">
        <v>265041</v>
      </c>
      <c r="I504" s="25"/>
      <c r="J504" s="58" t="e">
        <f>HYPERLINK("#"&amp;"Insumos"&amp;"!A"&amp;MATCH($B504,#REF!,0),"Ins "&amp;$B504)</f>
        <v>#REF!</v>
      </c>
      <c r="M504" s="220"/>
    </row>
    <row r="505" spans="1:13" x14ac:dyDescent="0.2">
      <c r="A505" s="35" t="s">
        <v>2446</v>
      </c>
      <c r="B505" s="1" t="s">
        <v>263</v>
      </c>
      <c r="C505" s="45" t="s">
        <v>696</v>
      </c>
      <c r="D505" s="23" t="s">
        <v>5534</v>
      </c>
      <c r="E505" s="23" t="s">
        <v>4140</v>
      </c>
      <c r="F505" s="40">
        <v>3.8309999999999997E-2</v>
      </c>
      <c r="G505" s="25">
        <v>187426</v>
      </c>
      <c r="H505" s="25">
        <v>7180</v>
      </c>
      <c r="I505" s="25"/>
      <c r="J505" s="58" t="e">
        <f>HYPERLINK("#"&amp;"Insumos"&amp;"!A"&amp;MATCH($B505,#REF!,0),"Ins "&amp;$B505)</f>
        <v>#REF!</v>
      </c>
      <c r="M505" s="220"/>
    </row>
    <row r="506" spans="1:13" x14ac:dyDescent="0.2">
      <c r="A506" s="35" t="s">
        <v>2446</v>
      </c>
      <c r="B506" s="1" t="s">
        <v>98</v>
      </c>
      <c r="C506" s="45" t="s">
        <v>566</v>
      </c>
      <c r="D506" s="23" t="s">
        <v>5534</v>
      </c>
      <c r="E506" s="23" t="s">
        <v>4140</v>
      </c>
      <c r="F506" s="40">
        <v>0.12</v>
      </c>
      <c r="G506" s="25">
        <v>69183</v>
      </c>
      <c r="H506" s="25">
        <v>8302</v>
      </c>
      <c r="I506" s="25"/>
      <c r="J506" s="58" t="e">
        <f>HYPERLINK("#"&amp;"Insumos"&amp;"!A"&amp;MATCH($B506,#REF!,0),"Ins "&amp;$B506)</f>
        <v>#REF!</v>
      </c>
      <c r="M506" s="220"/>
    </row>
    <row r="507" spans="1:13" ht="25.5" x14ac:dyDescent="0.2">
      <c r="A507" s="35" t="s">
        <v>2446</v>
      </c>
      <c r="B507" s="1" t="s">
        <v>96</v>
      </c>
      <c r="C507" s="45" t="s">
        <v>1190</v>
      </c>
      <c r="D507" s="23" t="s">
        <v>5534</v>
      </c>
      <c r="E507" s="23" t="s">
        <v>4144</v>
      </c>
      <c r="F507" s="40">
        <v>4</v>
      </c>
      <c r="G507" s="25">
        <v>49416</v>
      </c>
      <c r="H507" s="25">
        <v>197664</v>
      </c>
      <c r="I507" s="25"/>
      <c r="J507" s="58" t="e">
        <f>HYPERLINK("#"&amp;"Insumos"&amp;"!A"&amp;MATCH($B507,#REF!,0),"Ins "&amp;$B507)</f>
        <v>#REF!</v>
      </c>
      <c r="M507" s="220"/>
    </row>
    <row r="508" spans="1:13" x14ac:dyDescent="0.2">
      <c r="A508" s="35" t="s">
        <v>2446</v>
      </c>
      <c r="B508" s="1" t="s">
        <v>5533</v>
      </c>
      <c r="C508" s="45" t="s">
        <v>5892</v>
      </c>
      <c r="D508" s="23" t="s">
        <v>977</v>
      </c>
      <c r="E508" s="23" t="s">
        <v>4134</v>
      </c>
      <c r="F508" s="40">
        <v>0.2</v>
      </c>
      <c r="G508" s="25">
        <v>3623</v>
      </c>
      <c r="H508" s="25">
        <v>725</v>
      </c>
      <c r="I508" s="25"/>
      <c r="J508" s="58" t="e">
        <f>HYPERLINK("#"&amp;"Insumos"&amp;"!A"&amp;MATCH($B508,#REF!,0),"Ins "&amp;$B508)</f>
        <v>#REF!</v>
      </c>
      <c r="M508" s="220"/>
    </row>
    <row r="509" spans="1:13" x14ac:dyDescent="0.2">
      <c r="A509" s="35" t="s">
        <v>2446</v>
      </c>
      <c r="B509" s="1" t="s">
        <v>5007</v>
      </c>
      <c r="C509" s="45" t="s">
        <v>720</v>
      </c>
      <c r="D509" s="23" t="s">
        <v>5751</v>
      </c>
      <c r="E509" s="23" t="s">
        <v>4134</v>
      </c>
      <c r="F509" s="40">
        <v>2.1</v>
      </c>
      <c r="G509" s="25">
        <v>1897</v>
      </c>
      <c r="H509" s="25">
        <v>3984</v>
      </c>
      <c r="I509" s="25"/>
      <c r="J509" s="58" t="e">
        <f>HYPERLINK("#"&amp;"Insumos"&amp;"!A"&amp;MATCH($B509,#REF!,0),"Ins "&amp;$B509)</f>
        <v>#REF!</v>
      </c>
      <c r="M509" s="220"/>
    </row>
    <row r="510" spans="1:13" ht="25.5" x14ac:dyDescent="0.2">
      <c r="A510" s="36" t="s">
        <v>2447</v>
      </c>
      <c r="B510" s="26" t="s">
        <v>6816</v>
      </c>
      <c r="C510" s="79" t="s">
        <v>569</v>
      </c>
      <c r="D510" s="37" t="s">
        <v>5608</v>
      </c>
      <c r="E510" s="37" t="s">
        <v>466</v>
      </c>
      <c r="F510" s="41"/>
      <c r="G510" s="27"/>
      <c r="H510" s="27"/>
      <c r="I510" s="27">
        <v>62544</v>
      </c>
      <c r="M510" s="220">
        <f t="shared" si="7"/>
        <v>81908</v>
      </c>
    </row>
    <row r="511" spans="1:13" x14ac:dyDescent="0.2">
      <c r="A511" s="35" t="s">
        <v>2447</v>
      </c>
      <c r="B511" s="34" t="s">
        <v>5572</v>
      </c>
      <c r="C511" s="45" t="s">
        <v>971</v>
      </c>
      <c r="D511" s="23" t="s">
        <v>5734</v>
      </c>
      <c r="E511" s="23" t="s">
        <v>4141</v>
      </c>
      <c r="F511" s="40">
        <v>1.55</v>
      </c>
      <c r="G511" s="25">
        <v>37863</v>
      </c>
      <c r="H511" s="25">
        <v>58688</v>
      </c>
      <c r="I511" s="25"/>
      <c r="J511" s="58" t="e">
        <f>HYPERLINK("#"&amp;"Insumos"&amp;"!A"&amp;MATCH($B511,#REF!,0),"Ins "&amp;$B511)</f>
        <v>#REF!</v>
      </c>
      <c r="M511" s="220"/>
    </row>
    <row r="512" spans="1:13" x14ac:dyDescent="0.2">
      <c r="A512" s="35" t="s">
        <v>2447</v>
      </c>
      <c r="B512" s="34" t="s">
        <v>5382</v>
      </c>
      <c r="C512" s="45" t="s">
        <v>1704</v>
      </c>
      <c r="D512" s="23" t="s">
        <v>5751</v>
      </c>
      <c r="E512" s="23" t="s">
        <v>466</v>
      </c>
      <c r="F512" s="40">
        <v>0.01</v>
      </c>
      <c r="G512" s="25">
        <v>202837</v>
      </c>
      <c r="H512" s="25">
        <v>2028</v>
      </c>
      <c r="I512" s="25"/>
      <c r="J512" s="58" t="e">
        <f>HYPERLINK("#"&amp;"Insumos"&amp;"!A"&amp;MATCH($B512,#REF!,0),"Ins "&amp;$B512)</f>
        <v>#REF!</v>
      </c>
      <c r="M512" s="220"/>
    </row>
    <row r="513" spans="1:13" x14ac:dyDescent="0.2">
      <c r="A513" s="35" t="s">
        <v>2447</v>
      </c>
      <c r="B513" s="1" t="s">
        <v>5533</v>
      </c>
      <c r="C513" s="45" t="s">
        <v>5892</v>
      </c>
      <c r="D513" s="23" t="s">
        <v>977</v>
      </c>
      <c r="E513" s="23" t="s">
        <v>4134</v>
      </c>
      <c r="F513" s="40">
        <v>0.4</v>
      </c>
      <c r="G513" s="25">
        <v>3623</v>
      </c>
      <c r="H513" s="25">
        <v>1449</v>
      </c>
      <c r="I513" s="25"/>
      <c r="J513" s="58" t="e">
        <f>HYPERLINK("#"&amp;"Insumos"&amp;"!A"&amp;MATCH($B513,#REF!,0),"Ins "&amp;$B513)</f>
        <v>#REF!</v>
      </c>
      <c r="M513" s="220"/>
    </row>
    <row r="514" spans="1:13" x14ac:dyDescent="0.2">
      <c r="A514" s="35" t="s">
        <v>2447</v>
      </c>
      <c r="B514" s="1" t="s">
        <v>5007</v>
      </c>
      <c r="C514" s="45" t="s">
        <v>720</v>
      </c>
      <c r="D514" s="23" t="s">
        <v>5751</v>
      </c>
      <c r="E514" s="23" t="s">
        <v>4134</v>
      </c>
      <c r="F514" s="40">
        <v>0.2</v>
      </c>
      <c r="G514" s="25">
        <v>1897</v>
      </c>
      <c r="H514" s="25">
        <v>379</v>
      </c>
      <c r="I514" s="25"/>
      <c r="J514" s="58" t="e">
        <f>HYPERLINK("#"&amp;"Insumos"&amp;"!A"&amp;MATCH($B514,#REF!,0),"Ins "&amp;$B514)</f>
        <v>#REF!</v>
      </c>
      <c r="M514" s="220"/>
    </row>
    <row r="515" spans="1:13" ht="25.5" x14ac:dyDescent="0.2">
      <c r="A515" s="36" t="s">
        <v>2448</v>
      </c>
      <c r="B515" s="26" t="s">
        <v>6816</v>
      </c>
      <c r="C515" s="79" t="s">
        <v>5623</v>
      </c>
      <c r="D515" s="37" t="s">
        <v>5608</v>
      </c>
      <c r="E515" s="37" t="s">
        <v>466</v>
      </c>
      <c r="F515" s="41"/>
      <c r="G515" s="27"/>
      <c r="H515" s="27"/>
      <c r="I515" s="27">
        <v>77825</v>
      </c>
      <c r="M515" s="220">
        <f t="shared" si="7"/>
        <v>101920</v>
      </c>
    </row>
    <row r="516" spans="1:13" x14ac:dyDescent="0.2">
      <c r="A516" s="35" t="s">
        <v>2448</v>
      </c>
      <c r="B516" s="34" t="s">
        <v>5572</v>
      </c>
      <c r="C516" s="45" t="s">
        <v>971</v>
      </c>
      <c r="D516" s="23" t="s">
        <v>5734</v>
      </c>
      <c r="E516" s="23" t="s">
        <v>4141</v>
      </c>
      <c r="F516" s="40">
        <v>1.9</v>
      </c>
      <c r="G516" s="25">
        <v>37863</v>
      </c>
      <c r="H516" s="25">
        <v>71940</v>
      </c>
      <c r="I516" s="25"/>
      <c r="J516" s="58" t="e">
        <f>HYPERLINK("#"&amp;"Insumos"&amp;"!A"&amp;MATCH($B516,#REF!,0),"Ins "&amp;$B516)</f>
        <v>#REF!</v>
      </c>
      <c r="M516" s="220"/>
    </row>
    <row r="517" spans="1:13" x14ac:dyDescent="0.2">
      <c r="A517" s="35" t="s">
        <v>2448</v>
      </c>
      <c r="B517" s="34" t="s">
        <v>5382</v>
      </c>
      <c r="C517" s="45" t="s">
        <v>1704</v>
      </c>
      <c r="D517" s="23" t="s">
        <v>5751</v>
      </c>
      <c r="E517" s="23" t="s">
        <v>466</v>
      </c>
      <c r="F517" s="40">
        <v>0.02</v>
      </c>
      <c r="G517" s="25">
        <v>202837</v>
      </c>
      <c r="H517" s="25">
        <v>4057</v>
      </c>
      <c r="I517" s="25"/>
      <c r="J517" s="58" t="e">
        <f>HYPERLINK("#"&amp;"Insumos"&amp;"!A"&amp;MATCH($B517,#REF!,0),"Ins "&amp;$B517)</f>
        <v>#REF!</v>
      </c>
      <c r="M517" s="220"/>
    </row>
    <row r="518" spans="1:13" x14ac:dyDescent="0.2">
      <c r="A518" s="35" t="s">
        <v>2448</v>
      </c>
      <c r="B518" s="1" t="s">
        <v>5533</v>
      </c>
      <c r="C518" s="45" t="s">
        <v>5892</v>
      </c>
      <c r="D518" s="23" t="s">
        <v>977</v>
      </c>
      <c r="E518" s="23" t="s">
        <v>4134</v>
      </c>
      <c r="F518" s="40">
        <v>0.4</v>
      </c>
      <c r="G518" s="25">
        <v>3623</v>
      </c>
      <c r="H518" s="25">
        <v>1449</v>
      </c>
      <c r="I518" s="25"/>
      <c r="J518" s="58" t="e">
        <f>HYPERLINK("#"&amp;"Insumos"&amp;"!A"&amp;MATCH($B518,#REF!,0),"Ins "&amp;$B518)</f>
        <v>#REF!</v>
      </c>
      <c r="M518" s="220"/>
    </row>
    <row r="519" spans="1:13" x14ac:dyDescent="0.2">
      <c r="A519" s="35" t="s">
        <v>2448</v>
      </c>
      <c r="B519" s="34" t="s">
        <v>5007</v>
      </c>
      <c r="C519" s="45" t="s">
        <v>720</v>
      </c>
      <c r="D519" s="23" t="s">
        <v>5751</v>
      </c>
      <c r="E519" s="23" t="s">
        <v>4134</v>
      </c>
      <c r="F519" s="40">
        <v>0.2</v>
      </c>
      <c r="G519" s="25">
        <v>1897</v>
      </c>
      <c r="H519" s="25">
        <v>379</v>
      </c>
      <c r="I519" s="25"/>
      <c r="J519" s="58" t="e">
        <f>HYPERLINK("#"&amp;"Insumos"&amp;"!A"&amp;MATCH($B519,#REF!,0),"Ins "&amp;$B519)</f>
        <v>#REF!</v>
      </c>
      <c r="M519" s="220"/>
    </row>
    <row r="520" spans="1:13" x14ac:dyDescent="0.2">
      <c r="A520" s="36" t="s">
        <v>2449</v>
      </c>
      <c r="B520" s="26" t="s">
        <v>6816</v>
      </c>
      <c r="C520" s="79" t="s">
        <v>570</v>
      </c>
      <c r="D520" s="37" t="s">
        <v>5608</v>
      </c>
      <c r="E520" s="37" t="s">
        <v>466</v>
      </c>
      <c r="F520" s="41"/>
      <c r="G520" s="27"/>
      <c r="H520" s="27"/>
      <c r="I520" s="27">
        <v>79582</v>
      </c>
      <c r="M520" s="220">
        <f t="shared" ref="M520:M578" si="8">ROUND(I520*(1+$L$2),0)</f>
        <v>104221</v>
      </c>
    </row>
    <row r="521" spans="1:13" x14ac:dyDescent="0.2">
      <c r="A521" s="35" t="s">
        <v>2449</v>
      </c>
      <c r="B521" s="34" t="s">
        <v>5572</v>
      </c>
      <c r="C521" s="45" t="s">
        <v>971</v>
      </c>
      <c r="D521" s="23" t="s">
        <v>5734</v>
      </c>
      <c r="E521" s="23" t="s">
        <v>4141</v>
      </c>
      <c r="F521" s="40">
        <v>2</v>
      </c>
      <c r="G521" s="25">
        <v>37863</v>
      </c>
      <c r="H521" s="25">
        <v>75726</v>
      </c>
      <c r="I521" s="25"/>
      <c r="J521" s="58" t="e">
        <f>HYPERLINK("#"&amp;"Insumos"&amp;"!A"&amp;MATCH($B521,#REF!,0),"Ins "&amp;$B521)</f>
        <v>#REF!</v>
      </c>
      <c r="M521" s="220"/>
    </row>
    <row r="522" spans="1:13" x14ac:dyDescent="0.2">
      <c r="A522" s="35" t="s">
        <v>2449</v>
      </c>
      <c r="B522" s="34" t="s">
        <v>5382</v>
      </c>
      <c r="C522" s="45" t="s">
        <v>1704</v>
      </c>
      <c r="D522" s="23" t="s">
        <v>5751</v>
      </c>
      <c r="E522" s="23" t="s">
        <v>466</v>
      </c>
      <c r="F522" s="40">
        <v>0.01</v>
      </c>
      <c r="G522" s="25">
        <v>202837</v>
      </c>
      <c r="H522" s="25">
        <v>2028</v>
      </c>
      <c r="I522" s="25"/>
      <c r="J522" s="58" t="e">
        <f>HYPERLINK("#"&amp;"Insumos"&amp;"!A"&amp;MATCH($B522,#REF!,0),"Ins "&amp;$B522)</f>
        <v>#REF!</v>
      </c>
      <c r="M522" s="220"/>
    </row>
    <row r="523" spans="1:13" x14ac:dyDescent="0.2">
      <c r="A523" s="35" t="s">
        <v>2449</v>
      </c>
      <c r="B523" s="1" t="s">
        <v>5533</v>
      </c>
      <c r="C523" s="45" t="s">
        <v>5892</v>
      </c>
      <c r="D523" s="23" t="s">
        <v>977</v>
      </c>
      <c r="E523" s="23" t="s">
        <v>4134</v>
      </c>
      <c r="F523" s="40">
        <v>0.4</v>
      </c>
      <c r="G523" s="25">
        <v>3623</v>
      </c>
      <c r="H523" s="25">
        <v>1449</v>
      </c>
      <c r="I523" s="25"/>
      <c r="J523" s="58" t="e">
        <f>HYPERLINK("#"&amp;"Insumos"&amp;"!A"&amp;MATCH($B523,#REF!,0),"Ins "&amp;$B523)</f>
        <v>#REF!</v>
      </c>
      <c r="M523" s="220"/>
    </row>
    <row r="524" spans="1:13" x14ac:dyDescent="0.2">
      <c r="A524" s="35" t="s">
        <v>2449</v>
      </c>
      <c r="B524" s="34" t="s">
        <v>5007</v>
      </c>
      <c r="C524" s="45" t="s">
        <v>720</v>
      </c>
      <c r="D524" s="23" t="s">
        <v>5751</v>
      </c>
      <c r="E524" s="23" t="s">
        <v>4134</v>
      </c>
      <c r="F524" s="40">
        <v>0.2</v>
      </c>
      <c r="G524" s="25">
        <v>1897</v>
      </c>
      <c r="H524" s="25">
        <v>379</v>
      </c>
      <c r="I524" s="25"/>
      <c r="J524" s="58" t="e">
        <f>HYPERLINK("#"&amp;"Insumos"&amp;"!A"&amp;MATCH($B524,#REF!,0),"Ins "&amp;$B524)</f>
        <v>#REF!</v>
      </c>
      <c r="M524" s="220"/>
    </row>
    <row r="525" spans="1:13" x14ac:dyDescent="0.2">
      <c r="A525" s="36" t="s">
        <v>2450</v>
      </c>
      <c r="B525" s="26" t="s">
        <v>6816</v>
      </c>
      <c r="C525" s="79" t="s">
        <v>5624</v>
      </c>
      <c r="D525" s="37" t="s">
        <v>5608</v>
      </c>
      <c r="E525" s="37" t="s">
        <v>466</v>
      </c>
      <c r="F525" s="41"/>
      <c r="G525" s="27"/>
      <c r="H525" s="27"/>
      <c r="I525" s="27">
        <v>97837</v>
      </c>
      <c r="M525" s="220">
        <f t="shared" si="8"/>
        <v>128127</v>
      </c>
    </row>
    <row r="526" spans="1:13" x14ac:dyDescent="0.2">
      <c r="A526" s="35" t="s">
        <v>2450</v>
      </c>
      <c r="B526" s="34" t="s">
        <v>5572</v>
      </c>
      <c r="C526" s="45" t="s">
        <v>971</v>
      </c>
      <c r="D526" s="23" t="s">
        <v>5734</v>
      </c>
      <c r="E526" s="23" t="s">
        <v>4141</v>
      </c>
      <c r="F526" s="40">
        <v>2.5</v>
      </c>
      <c r="G526" s="25">
        <v>37863</v>
      </c>
      <c r="H526" s="25">
        <v>94658</v>
      </c>
      <c r="I526" s="25"/>
      <c r="J526" s="58" t="e">
        <f>HYPERLINK("#"&amp;"Insumos"&amp;"!A"&amp;MATCH($B526,#REF!,0),"Ins "&amp;$B526)</f>
        <v>#REF!</v>
      </c>
      <c r="M526" s="220"/>
    </row>
    <row r="527" spans="1:13" x14ac:dyDescent="0.2">
      <c r="A527" s="35" t="s">
        <v>2450</v>
      </c>
      <c r="B527" s="1" t="s">
        <v>98</v>
      </c>
      <c r="C527" s="45" t="s">
        <v>566</v>
      </c>
      <c r="D527" s="23" t="s">
        <v>5534</v>
      </c>
      <c r="E527" s="23" t="s">
        <v>4140</v>
      </c>
      <c r="F527" s="40">
        <v>2.5000000000000001E-2</v>
      </c>
      <c r="G527" s="25">
        <v>69183</v>
      </c>
      <c r="H527" s="25">
        <v>1730</v>
      </c>
      <c r="I527" s="25"/>
      <c r="J527" s="58" t="e">
        <f>HYPERLINK("#"&amp;"Insumos"&amp;"!A"&amp;MATCH($B527,#REF!,0),"Ins "&amp;$B527)</f>
        <v>#REF!</v>
      </c>
      <c r="M527" s="220"/>
    </row>
    <row r="528" spans="1:13" x14ac:dyDescent="0.2">
      <c r="A528" s="35" t="s">
        <v>2450</v>
      </c>
      <c r="B528" s="1" t="s">
        <v>5533</v>
      </c>
      <c r="C528" s="45" t="s">
        <v>5892</v>
      </c>
      <c r="D528" s="23" t="s">
        <v>977</v>
      </c>
      <c r="E528" s="23" t="s">
        <v>4134</v>
      </c>
      <c r="F528" s="40">
        <v>0.4</v>
      </c>
      <c r="G528" s="25">
        <v>3623</v>
      </c>
      <c r="H528" s="25">
        <v>1449</v>
      </c>
      <c r="I528" s="25"/>
      <c r="J528" s="58" t="e">
        <f>HYPERLINK("#"&amp;"Insumos"&amp;"!A"&amp;MATCH($B528,#REF!,0),"Ins "&amp;$B528)</f>
        <v>#REF!</v>
      </c>
      <c r="M528" s="220"/>
    </row>
    <row r="529" spans="1:13" ht="25.5" x14ac:dyDescent="0.2">
      <c r="A529" s="36" t="s">
        <v>2451</v>
      </c>
      <c r="B529" s="26" t="s">
        <v>6816</v>
      </c>
      <c r="C529" s="79" t="s">
        <v>5625</v>
      </c>
      <c r="D529" s="37" t="s">
        <v>5608</v>
      </c>
      <c r="E529" s="37" t="s">
        <v>466</v>
      </c>
      <c r="F529" s="41"/>
      <c r="G529" s="27"/>
      <c r="H529" s="27"/>
      <c r="I529" s="27">
        <v>353361</v>
      </c>
      <c r="M529" s="220">
        <f t="shared" si="8"/>
        <v>462762</v>
      </c>
    </row>
    <row r="530" spans="1:13" x14ac:dyDescent="0.2">
      <c r="A530" s="35" t="s">
        <v>2451</v>
      </c>
      <c r="B530" s="34" t="s">
        <v>5572</v>
      </c>
      <c r="C530" s="45" t="s">
        <v>971</v>
      </c>
      <c r="D530" s="23" t="s">
        <v>5734</v>
      </c>
      <c r="E530" s="23" t="s">
        <v>4141</v>
      </c>
      <c r="F530" s="40">
        <v>1.3</v>
      </c>
      <c r="G530" s="25">
        <v>37863</v>
      </c>
      <c r="H530" s="25">
        <v>49222</v>
      </c>
      <c r="I530" s="25"/>
      <c r="J530" s="58" t="e">
        <f>HYPERLINK("#"&amp;"Insumos"&amp;"!A"&amp;MATCH($B530,#REF!,0),"Ins "&amp;$B530)</f>
        <v>#REF!</v>
      </c>
      <c r="M530" s="220"/>
    </row>
    <row r="531" spans="1:13" x14ac:dyDescent="0.2">
      <c r="A531" s="35" t="s">
        <v>2451</v>
      </c>
      <c r="B531" s="1" t="s">
        <v>95</v>
      </c>
      <c r="C531" s="45" t="s">
        <v>564</v>
      </c>
      <c r="D531" s="23" t="s">
        <v>5534</v>
      </c>
      <c r="E531" s="23" t="s">
        <v>4140</v>
      </c>
      <c r="F531" s="40">
        <v>0.1</v>
      </c>
      <c r="G531" s="25">
        <v>69183</v>
      </c>
      <c r="H531" s="25">
        <v>6918</v>
      </c>
      <c r="I531" s="25"/>
      <c r="J531" s="58" t="e">
        <f>HYPERLINK("#"&amp;"Insumos"&amp;"!A"&amp;MATCH($B531,#REF!,0),"Ins "&amp;$B531)</f>
        <v>#REF!</v>
      </c>
      <c r="M531" s="220"/>
    </row>
    <row r="532" spans="1:13" ht="25.5" x14ac:dyDescent="0.2">
      <c r="A532" s="35" t="s">
        <v>2451</v>
      </c>
      <c r="B532" s="1" t="s">
        <v>96</v>
      </c>
      <c r="C532" s="45" t="s">
        <v>1190</v>
      </c>
      <c r="D532" s="23" t="s">
        <v>5534</v>
      </c>
      <c r="E532" s="23" t="s">
        <v>4144</v>
      </c>
      <c r="F532" s="40">
        <v>6</v>
      </c>
      <c r="G532" s="25">
        <v>49416</v>
      </c>
      <c r="H532" s="25">
        <v>296496</v>
      </c>
      <c r="I532" s="25"/>
      <c r="J532" s="58" t="e">
        <f>HYPERLINK("#"&amp;"Insumos"&amp;"!A"&amp;MATCH($B532,#REF!,0),"Ins "&amp;$B532)</f>
        <v>#REF!</v>
      </c>
      <c r="M532" s="220"/>
    </row>
    <row r="533" spans="1:13" x14ac:dyDescent="0.2">
      <c r="A533" s="35" t="s">
        <v>2451</v>
      </c>
      <c r="B533" s="1" t="s">
        <v>5533</v>
      </c>
      <c r="C533" s="45" t="s">
        <v>5892</v>
      </c>
      <c r="D533" s="23" t="s">
        <v>977</v>
      </c>
      <c r="E533" s="23" t="s">
        <v>4134</v>
      </c>
      <c r="F533" s="40">
        <v>0.2</v>
      </c>
      <c r="G533" s="25">
        <v>3623</v>
      </c>
      <c r="H533" s="25">
        <v>725</v>
      </c>
      <c r="I533" s="25"/>
      <c r="J533" s="58" t="e">
        <f>HYPERLINK("#"&amp;"Insumos"&amp;"!A"&amp;MATCH($B533,#REF!,0),"Ins "&amp;$B533)</f>
        <v>#REF!</v>
      </c>
      <c r="M533" s="220"/>
    </row>
    <row r="534" spans="1:13" ht="25.5" x14ac:dyDescent="0.2">
      <c r="A534" s="36" t="s">
        <v>2452</v>
      </c>
      <c r="B534" s="26" t="s">
        <v>6816</v>
      </c>
      <c r="C534" s="79" t="s">
        <v>5626</v>
      </c>
      <c r="D534" s="37" t="s">
        <v>5608</v>
      </c>
      <c r="E534" s="37" t="s">
        <v>466</v>
      </c>
      <c r="F534" s="41"/>
      <c r="G534" s="27"/>
      <c r="H534" s="27"/>
      <c r="I534" s="27">
        <v>13808</v>
      </c>
      <c r="M534" s="220">
        <f t="shared" si="8"/>
        <v>18083</v>
      </c>
    </row>
    <row r="535" spans="1:13" x14ac:dyDescent="0.2">
      <c r="A535" s="35" t="s">
        <v>2452</v>
      </c>
      <c r="B535" s="34" t="s">
        <v>5572</v>
      </c>
      <c r="C535" s="45" t="s">
        <v>971</v>
      </c>
      <c r="D535" s="23" t="s">
        <v>5734</v>
      </c>
      <c r="E535" s="23" t="s">
        <v>4141</v>
      </c>
      <c r="F535" s="40">
        <v>0.18</v>
      </c>
      <c r="G535" s="25">
        <v>37863</v>
      </c>
      <c r="H535" s="25">
        <v>6815</v>
      </c>
      <c r="I535" s="25"/>
      <c r="J535" s="58" t="e">
        <f>HYPERLINK("#"&amp;"Insumos"&amp;"!A"&amp;MATCH($B535,#REF!,0),"Ins "&amp;$B535)</f>
        <v>#REF!</v>
      </c>
      <c r="M535" s="220"/>
    </row>
    <row r="536" spans="1:13" x14ac:dyDescent="0.2">
      <c r="A536" s="35" t="s">
        <v>2452</v>
      </c>
      <c r="B536" s="1" t="s">
        <v>92</v>
      </c>
      <c r="C536" s="45" t="s">
        <v>9527</v>
      </c>
      <c r="D536" s="23" t="s">
        <v>5534</v>
      </c>
      <c r="E536" s="23" t="s">
        <v>4141</v>
      </c>
      <c r="F536" s="40">
        <v>3.5000000000000003E-2</v>
      </c>
      <c r="G536" s="25">
        <v>158413</v>
      </c>
      <c r="H536" s="25">
        <v>5544</v>
      </c>
      <c r="I536" s="25"/>
      <c r="J536" s="58" t="e">
        <f>HYPERLINK("#"&amp;"Insumos"&amp;"!A"&amp;MATCH($B536,#REF!,0),"Ins "&amp;$B536)</f>
        <v>#REF!</v>
      </c>
      <c r="M536" s="220"/>
    </row>
    <row r="537" spans="1:13" x14ac:dyDescent="0.2">
      <c r="A537" s="35" t="s">
        <v>2452</v>
      </c>
      <c r="B537" s="1" t="s">
        <v>5533</v>
      </c>
      <c r="C537" s="45" t="s">
        <v>5892</v>
      </c>
      <c r="D537" s="23" t="s">
        <v>977</v>
      </c>
      <c r="E537" s="23" t="s">
        <v>4134</v>
      </c>
      <c r="F537" s="40">
        <v>0.4</v>
      </c>
      <c r="G537" s="25">
        <v>3623</v>
      </c>
      <c r="H537" s="25">
        <v>1449</v>
      </c>
      <c r="I537" s="25"/>
      <c r="J537" s="58" t="e">
        <f>HYPERLINK("#"&amp;"Insumos"&amp;"!A"&amp;MATCH($B537,#REF!,0),"Ins "&amp;$B537)</f>
        <v>#REF!</v>
      </c>
      <c r="M537" s="220"/>
    </row>
    <row r="538" spans="1:13" x14ac:dyDescent="0.2">
      <c r="A538" s="36" t="s">
        <v>2453</v>
      </c>
      <c r="B538" s="26" t="s">
        <v>6816</v>
      </c>
      <c r="C538" s="79" t="s">
        <v>571</v>
      </c>
      <c r="D538" s="37" t="s">
        <v>5608</v>
      </c>
      <c r="E538" s="37" t="s">
        <v>466</v>
      </c>
      <c r="F538" s="41"/>
      <c r="G538" s="27"/>
      <c r="H538" s="27"/>
      <c r="I538" s="27">
        <v>48534</v>
      </c>
      <c r="M538" s="220">
        <f t="shared" si="8"/>
        <v>63560</v>
      </c>
    </row>
    <row r="539" spans="1:13" x14ac:dyDescent="0.2">
      <c r="A539" s="35" t="s">
        <v>2453</v>
      </c>
      <c r="B539" s="34" t="s">
        <v>5572</v>
      </c>
      <c r="C539" s="45" t="s">
        <v>971</v>
      </c>
      <c r="D539" s="23" t="s">
        <v>5734</v>
      </c>
      <c r="E539" s="23" t="s">
        <v>4141</v>
      </c>
      <c r="F539" s="40">
        <v>1.18</v>
      </c>
      <c r="G539" s="25">
        <v>37863</v>
      </c>
      <c r="H539" s="25">
        <v>44678</v>
      </c>
      <c r="I539" s="25"/>
      <c r="J539" s="58" t="e">
        <f>HYPERLINK("#"&amp;"Insumos"&amp;"!A"&amp;MATCH($B539,#REF!,0),"Ins "&amp;$B539)</f>
        <v>#REF!</v>
      </c>
      <c r="M539" s="220"/>
    </row>
    <row r="540" spans="1:13" x14ac:dyDescent="0.2">
      <c r="A540" s="35" t="s">
        <v>2453</v>
      </c>
      <c r="B540" s="34" t="s">
        <v>5382</v>
      </c>
      <c r="C540" s="45" t="s">
        <v>1704</v>
      </c>
      <c r="D540" s="23" t="s">
        <v>5751</v>
      </c>
      <c r="E540" s="23" t="s">
        <v>466</v>
      </c>
      <c r="F540" s="40">
        <v>0.01</v>
      </c>
      <c r="G540" s="25">
        <v>202837</v>
      </c>
      <c r="H540" s="25">
        <v>2028</v>
      </c>
      <c r="I540" s="25"/>
      <c r="J540" s="58" t="e">
        <f>HYPERLINK("#"&amp;"Insumos"&amp;"!A"&amp;MATCH($B540,#REF!,0),"Ins "&amp;$B540)</f>
        <v>#REF!</v>
      </c>
      <c r="M540" s="220"/>
    </row>
    <row r="541" spans="1:13" x14ac:dyDescent="0.2">
      <c r="A541" s="35" t="s">
        <v>2453</v>
      </c>
      <c r="B541" s="1" t="s">
        <v>5533</v>
      </c>
      <c r="C541" s="45" t="s">
        <v>5892</v>
      </c>
      <c r="D541" s="23" t="s">
        <v>977</v>
      </c>
      <c r="E541" s="23" t="s">
        <v>4134</v>
      </c>
      <c r="F541" s="40">
        <v>0.4</v>
      </c>
      <c r="G541" s="25">
        <v>3623</v>
      </c>
      <c r="H541" s="25">
        <v>1449</v>
      </c>
      <c r="I541" s="25"/>
      <c r="J541" s="58" t="e">
        <f>HYPERLINK("#"&amp;"Insumos"&amp;"!A"&amp;MATCH($B541,#REF!,0),"Ins "&amp;$B541)</f>
        <v>#REF!</v>
      </c>
      <c r="M541" s="220"/>
    </row>
    <row r="542" spans="1:13" x14ac:dyDescent="0.2">
      <c r="A542" s="35" t="s">
        <v>2453</v>
      </c>
      <c r="B542" s="34" t="s">
        <v>5007</v>
      </c>
      <c r="C542" s="45" t="s">
        <v>720</v>
      </c>
      <c r="D542" s="23" t="s">
        <v>5751</v>
      </c>
      <c r="E542" s="23" t="s">
        <v>4134</v>
      </c>
      <c r="F542" s="40">
        <v>0.2</v>
      </c>
      <c r="G542" s="25">
        <v>1897</v>
      </c>
      <c r="H542" s="25">
        <v>379</v>
      </c>
      <c r="I542" s="25"/>
      <c r="J542" s="58" t="e">
        <f>HYPERLINK("#"&amp;"Insumos"&amp;"!A"&amp;MATCH($B542,#REF!,0),"Ins "&amp;$B542)</f>
        <v>#REF!</v>
      </c>
      <c r="M542" s="220"/>
    </row>
    <row r="543" spans="1:13" x14ac:dyDescent="0.2">
      <c r="A543" s="36" t="s">
        <v>2454</v>
      </c>
      <c r="B543" s="26" t="s">
        <v>6816</v>
      </c>
      <c r="C543" s="79" t="s">
        <v>5627</v>
      </c>
      <c r="D543" s="37" t="s">
        <v>5608</v>
      </c>
      <c r="E543" s="37" t="s">
        <v>466</v>
      </c>
      <c r="F543" s="41"/>
      <c r="G543" s="27"/>
      <c r="H543" s="27"/>
      <c r="I543" s="27">
        <v>69265</v>
      </c>
      <c r="M543" s="220">
        <f t="shared" si="8"/>
        <v>90709</v>
      </c>
    </row>
    <row r="544" spans="1:13" x14ac:dyDescent="0.2">
      <c r="A544" s="35" t="s">
        <v>2454</v>
      </c>
      <c r="B544" s="34" t="s">
        <v>5572</v>
      </c>
      <c r="C544" s="45" t="s">
        <v>971</v>
      </c>
      <c r="D544" s="23" t="s">
        <v>5734</v>
      </c>
      <c r="E544" s="23" t="s">
        <v>4141</v>
      </c>
      <c r="F544" s="40">
        <v>1.54</v>
      </c>
      <c r="G544" s="25">
        <v>37863</v>
      </c>
      <c r="H544" s="25">
        <v>58309</v>
      </c>
      <c r="I544" s="25"/>
      <c r="J544" s="58" t="e">
        <f>HYPERLINK("#"&amp;"Insumos"&amp;"!A"&amp;MATCH($B544,#REF!,0),"Ins "&amp;$B544)</f>
        <v>#REF!</v>
      </c>
      <c r="M544" s="220"/>
    </row>
    <row r="545" spans="1:13" x14ac:dyDescent="0.2">
      <c r="A545" s="35" t="s">
        <v>2454</v>
      </c>
      <c r="B545" s="34" t="s">
        <v>5382</v>
      </c>
      <c r="C545" s="45" t="s">
        <v>1704</v>
      </c>
      <c r="D545" s="23" t="s">
        <v>5751</v>
      </c>
      <c r="E545" s="23" t="s">
        <v>466</v>
      </c>
      <c r="F545" s="40">
        <v>4.4999999999999998E-2</v>
      </c>
      <c r="G545" s="25">
        <v>202837</v>
      </c>
      <c r="H545" s="25">
        <v>9128</v>
      </c>
      <c r="I545" s="25"/>
      <c r="J545" s="58" t="e">
        <f>HYPERLINK("#"&amp;"Insumos"&amp;"!A"&amp;MATCH($B545,#REF!,0),"Ins "&amp;$B545)</f>
        <v>#REF!</v>
      </c>
      <c r="M545" s="220"/>
    </row>
    <row r="546" spans="1:13" x14ac:dyDescent="0.2">
      <c r="A546" s="35" t="s">
        <v>2454</v>
      </c>
      <c r="B546" s="34" t="s">
        <v>5533</v>
      </c>
      <c r="C546" s="45" t="s">
        <v>5892</v>
      </c>
      <c r="D546" s="23" t="s">
        <v>977</v>
      </c>
      <c r="E546" s="23" t="s">
        <v>4134</v>
      </c>
      <c r="F546" s="40">
        <v>0.4</v>
      </c>
      <c r="G546" s="25">
        <v>3623</v>
      </c>
      <c r="H546" s="25">
        <v>1449</v>
      </c>
      <c r="I546" s="25"/>
      <c r="J546" s="58" t="e">
        <f>HYPERLINK("#"&amp;"Insumos"&amp;"!A"&amp;MATCH($B546,#REF!,0),"Ins "&amp;$B546)</f>
        <v>#REF!</v>
      </c>
      <c r="M546" s="220"/>
    </row>
    <row r="547" spans="1:13" x14ac:dyDescent="0.2">
      <c r="A547" s="35" t="s">
        <v>2454</v>
      </c>
      <c r="B547" s="34" t="s">
        <v>5007</v>
      </c>
      <c r="C547" s="45" t="s">
        <v>720</v>
      </c>
      <c r="D547" s="23" t="s">
        <v>5751</v>
      </c>
      <c r="E547" s="23" t="s">
        <v>4134</v>
      </c>
      <c r="F547" s="40">
        <v>0.2</v>
      </c>
      <c r="G547" s="25">
        <v>1897</v>
      </c>
      <c r="H547" s="25">
        <v>379</v>
      </c>
      <c r="I547" s="25"/>
      <c r="J547" s="58" t="e">
        <f>HYPERLINK("#"&amp;"Insumos"&amp;"!A"&amp;MATCH($B547,#REF!,0),"Ins "&amp;$B547)</f>
        <v>#REF!</v>
      </c>
      <c r="M547" s="220"/>
    </row>
    <row r="548" spans="1:13" ht="25.5" x14ac:dyDescent="0.2">
      <c r="A548" s="36" t="s">
        <v>2455</v>
      </c>
      <c r="B548" s="26" t="s">
        <v>6816</v>
      </c>
      <c r="C548" s="79" t="s">
        <v>572</v>
      </c>
      <c r="D548" s="37" t="s">
        <v>5608</v>
      </c>
      <c r="E548" s="37" t="s">
        <v>466</v>
      </c>
      <c r="F548" s="41"/>
      <c r="G548" s="27"/>
      <c r="H548" s="27"/>
      <c r="I548" s="27">
        <v>10341</v>
      </c>
      <c r="M548" s="220">
        <f t="shared" si="8"/>
        <v>13543</v>
      </c>
    </row>
    <row r="549" spans="1:13" x14ac:dyDescent="0.2">
      <c r="A549" s="35" t="s">
        <v>2455</v>
      </c>
      <c r="B549" s="34" t="s">
        <v>218</v>
      </c>
      <c r="C549" s="45" t="s">
        <v>5580</v>
      </c>
      <c r="D549" s="23" t="s">
        <v>5734</v>
      </c>
      <c r="E549" s="23" t="s">
        <v>4141</v>
      </c>
      <c r="F549" s="40">
        <v>0.1</v>
      </c>
      <c r="G549" s="25">
        <v>14562</v>
      </c>
      <c r="H549" s="25">
        <v>1456</v>
      </c>
      <c r="I549" s="25"/>
      <c r="J549" s="58" t="e">
        <f>HYPERLINK("#"&amp;"Insumos"&amp;"!A"&amp;MATCH($B549,#REF!,0),"Ins "&amp;$B549)</f>
        <v>#REF!</v>
      </c>
      <c r="M549" s="220"/>
    </row>
    <row r="550" spans="1:13" x14ac:dyDescent="0.2">
      <c r="A550" s="35" t="s">
        <v>2455</v>
      </c>
      <c r="B550" s="1" t="s">
        <v>138</v>
      </c>
      <c r="C550" s="45" t="s">
        <v>2061</v>
      </c>
      <c r="D550" s="23" t="s">
        <v>5534</v>
      </c>
      <c r="E550" s="23" t="s">
        <v>4141</v>
      </c>
      <c r="F550" s="40">
        <v>2.8000000000000001E-2</v>
      </c>
      <c r="G550" s="25">
        <v>304381</v>
      </c>
      <c r="H550" s="25">
        <v>8523</v>
      </c>
      <c r="I550" s="25"/>
      <c r="J550" s="58" t="e">
        <f>HYPERLINK("#"&amp;"Insumos"&amp;"!A"&amp;MATCH($B550,#REF!,0),"Ins "&amp;$B550)</f>
        <v>#REF!</v>
      </c>
      <c r="M550" s="220"/>
    </row>
    <row r="551" spans="1:13" x14ac:dyDescent="0.2">
      <c r="A551" s="35" t="s">
        <v>2455</v>
      </c>
      <c r="B551" s="1" t="s">
        <v>5533</v>
      </c>
      <c r="C551" s="45" t="s">
        <v>5892</v>
      </c>
      <c r="D551" s="23" t="s">
        <v>977</v>
      </c>
      <c r="E551" s="23" t="s">
        <v>4134</v>
      </c>
      <c r="F551" s="40">
        <v>0.1</v>
      </c>
      <c r="G551" s="25">
        <v>3623</v>
      </c>
      <c r="H551" s="25">
        <v>362</v>
      </c>
      <c r="I551" s="25"/>
      <c r="J551" s="58" t="e">
        <f>HYPERLINK("#"&amp;"Insumos"&amp;"!A"&amp;MATCH($B551,#REF!,0),"Ins "&amp;$B551)</f>
        <v>#REF!</v>
      </c>
      <c r="M551" s="220"/>
    </row>
    <row r="552" spans="1:13" x14ac:dyDescent="0.2">
      <c r="A552" s="36" t="s">
        <v>2456</v>
      </c>
      <c r="B552" s="26" t="s">
        <v>6816</v>
      </c>
      <c r="C552" s="79" t="s">
        <v>5628</v>
      </c>
      <c r="D552" s="37" t="s">
        <v>5608</v>
      </c>
      <c r="E552" s="37" t="s">
        <v>466</v>
      </c>
      <c r="F552" s="41"/>
      <c r="G552" s="27"/>
      <c r="H552" s="27"/>
      <c r="I552" s="27">
        <v>11865</v>
      </c>
      <c r="M552" s="220">
        <f t="shared" si="8"/>
        <v>15538</v>
      </c>
    </row>
    <row r="553" spans="1:13" x14ac:dyDescent="0.2">
      <c r="A553" s="35" t="s">
        <v>2456</v>
      </c>
      <c r="B553" s="1" t="s">
        <v>5572</v>
      </c>
      <c r="C553" s="45" t="s">
        <v>971</v>
      </c>
      <c r="D553" s="23" t="s">
        <v>5734</v>
      </c>
      <c r="E553" s="23" t="s">
        <v>4141</v>
      </c>
      <c r="F553" s="40">
        <v>0.05</v>
      </c>
      <c r="G553" s="25">
        <v>37863</v>
      </c>
      <c r="H553" s="25">
        <v>1893</v>
      </c>
      <c r="I553" s="25"/>
      <c r="J553" s="58" t="e">
        <f>HYPERLINK("#"&amp;"Insumos"&amp;"!A"&amp;MATCH($B553,#REF!,0),"Ins "&amp;$B553)</f>
        <v>#REF!</v>
      </c>
      <c r="M553" s="220"/>
    </row>
    <row r="554" spans="1:13" x14ac:dyDescent="0.2">
      <c r="A554" s="35" t="s">
        <v>2456</v>
      </c>
      <c r="B554" s="1" t="s">
        <v>138</v>
      </c>
      <c r="C554" s="45" t="s">
        <v>2061</v>
      </c>
      <c r="D554" s="23" t="s">
        <v>5534</v>
      </c>
      <c r="E554" s="23" t="s">
        <v>4141</v>
      </c>
      <c r="F554" s="40">
        <v>2.8000000000000001E-2</v>
      </c>
      <c r="G554" s="25">
        <v>304381</v>
      </c>
      <c r="H554" s="25">
        <v>8523</v>
      </c>
      <c r="I554" s="25"/>
      <c r="J554" s="58" t="e">
        <f>HYPERLINK("#"&amp;"Insumos"&amp;"!A"&amp;MATCH($B554,#REF!,0),"Ins "&amp;$B554)</f>
        <v>#REF!</v>
      </c>
      <c r="M554" s="220"/>
    </row>
    <row r="555" spans="1:13" x14ac:dyDescent="0.2">
      <c r="A555" s="35" t="s">
        <v>2456</v>
      </c>
      <c r="B555" s="1" t="s">
        <v>5533</v>
      </c>
      <c r="C555" s="45" t="s">
        <v>5892</v>
      </c>
      <c r="D555" s="23" t="s">
        <v>977</v>
      </c>
      <c r="E555" s="23" t="s">
        <v>4134</v>
      </c>
      <c r="F555" s="40">
        <v>0.4</v>
      </c>
      <c r="G555" s="25">
        <v>3623</v>
      </c>
      <c r="H555" s="25">
        <v>1449</v>
      </c>
      <c r="I555" s="25"/>
      <c r="J555" s="58" t="e">
        <f>HYPERLINK("#"&amp;"Insumos"&amp;"!A"&amp;MATCH($B555,#REF!,0),"Ins "&amp;$B555)</f>
        <v>#REF!</v>
      </c>
      <c r="M555" s="220"/>
    </row>
    <row r="556" spans="1:13" x14ac:dyDescent="0.2">
      <c r="A556" s="36" t="s">
        <v>2457</v>
      </c>
      <c r="B556" s="26" t="s">
        <v>6816</v>
      </c>
      <c r="C556" s="79" t="s">
        <v>716</v>
      </c>
      <c r="D556" s="37" t="s">
        <v>5608</v>
      </c>
      <c r="E556" s="37" t="s">
        <v>466</v>
      </c>
      <c r="F556" s="41"/>
      <c r="G556" s="27"/>
      <c r="H556" s="27"/>
      <c r="I556" s="27">
        <v>14059</v>
      </c>
      <c r="M556" s="220">
        <f t="shared" si="8"/>
        <v>18412</v>
      </c>
    </row>
    <row r="557" spans="1:13" x14ac:dyDescent="0.2">
      <c r="A557" s="35" t="s">
        <v>2457</v>
      </c>
      <c r="B557" s="1" t="s">
        <v>5572</v>
      </c>
      <c r="C557" s="45" t="s">
        <v>971</v>
      </c>
      <c r="D557" s="23" t="s">
        <v>5734</v>
      </c>
      <c r="E557" s="23" t="s">
        <v>4141</v>
      </c>
      <c r="F557" s="40">
        <v>3.6999999999999998E-2</v>
      </c>
      <c r="G557" s="25">
        <v>37863</v>
      </c>
      <c r="H557" s="25">
        <v>1401</v>
      </c>
      <c r="I557" s="25"/>
      <c r="J557" s="58" t="e">
        <f>HYPERLINK("#"&amp;"Insumos"&amp;"!A"&amp;MATCH($B557,#REF!,0),"Ins "&amp;$B557)</f>
        <v>#REF!</v>
      </c>
      <c r="M557" s="220"/>
    </row>
    <row r="558" spans="1:13" x14ac:dyDescent="0.2">
      <c r="A558" s="35" t="s">
        <v>2457</v>
      </c>
      <c r="B558" s="1" t="s">
        <v>98</v>
      </c>
      <c r="C558" s="45" t="s">
        <v>566</v>
      </c>
      <c r="D558" s="23" t="s">
        <v>5534</v>
      </c>
      <c r="E558" s="23" t="s">
        <v>4140</v>
      </c>
      <c r="F558" s="40">
        <v>0.02</v>
      </c>
      <c r="G558" s="25">
        <v>69183</v>
      </c>
      <c r="H558" s="25">
        <v>1384</v>
      </c>
      <c r="I558" s="25"/>
      <c r="J558" s="58" t="e">
        <f>HYPERLINK("#"&amp;"Insumos"&amp;"!A"&amp;MATCH($B558,#REF!,0),"Ins "&amp;$B558)</f>
        <v>#REF!</v>
      </c>
      <c r="M558" s="220"/>
    </row>
    <row r="559" spans="1:13" x14ac:dyDescent="0.2">
      <c r="A559" s="35" t="s">
        <v>2457</v>
      </c>
      <c r="B559" s="1" t="s">
        <v>22</v>
      </c>
      <c r="C559" s="45" t="s">
        <v>717</v>
      </c>
      <c r="D559" s="23" t="s">
        <v>5534</v>
      </c>
      <c r="E559" s="23" t="s">
        <v>4141</v>
      </c>
      <c r="F559" s="40">
        <v>3.7039999999999997E-2</v>
      </c>
      <c r="G559" s="25">
        <v>304381</v>
      </c>
      <c r="H559" s="25">
        <v>11274</v>
      </c>
      <c r="I559" s="25"/>
      <c r="J559" s="58" t="e">
        <f>HYPERLINK("#"&amp;"Insumos"&amp;"!A"&amp;MATCH($B559,#REF!,0),"Ins "&amp;$B559)</f>
        <v>#REF!</v>
      </c>
      <c r="M559" s="220"/>
    </row>
    <row r="560" spans="1:13" x14ac:dyDescent="0.2">
      <c r="A560" s="36" t="s">
        <v>2458</v>
      </c>
      <c r="B560" s="26" t="s">
        <v>6816</v>
      </c>
      <c r="C560" s="79" t="s">
        <v>8863</v>
      </c>
      <c r="D560" s="37" t="s">
        <v>5608</v>
      </c>
      <c r="E560" s="37" t="s">
        <v>466</v>
      </c>
      <c r="F560" s="41"/>
      <c r="G560" s="27"/>
      <c r="H560" s="27"/>
      <c r="I560" s="27">
        <v>67396</v>
      </c>
      <c r="M560" s="220">
        <f t="shared" si="8"/>
        <v>88262</v>
      </c>
    </row>
    <row r="561" spans="1:13" x14ac:dyDescent="0.2">
      <c r="A561" s="35" t="s">
        <v>2458</v>
      </c>
      <c r="B561" s="34" t="s">
        <v>76</v>
      </c>
      <c r="C561" s="45" t="s">
        <v>1028</v>
      </c>
      <c r="D561" s="23" t="s">
        <v>5734</v>
      </c>
      <c r="E561" s="23" t="s">
        <v>4141</v>
      </c>
      <c r="F561" s="40">
        <v>0.8</v>
      </c>
      <c r="G561" s="25">
        <v>81549</v>
      </c>
      <c r="H561" s="25">
        <v>65239</v>
      </c>
      <c r="I561" s="25"/>
      <c r="J561" s="58" t="e">
        <f>HYPERLINK("#"&amp;"Insumos"&amp;"!A"&amp;MATCH($B561,#REF!,0),"Ins "&amp;$B561)</f>
        <v>#REF!</v>
      </c>
      <c r="M561" s="220"/>
    </row>
    <row r="562" spans="1:13" x14ac:dyDescent="0.2">
      <c r="A562" s="35" t="s">
        <v>2458</v>
      </c>
      <c r="B562" s="1" t="s">
        <v>5533</v>
      </c>
      <c r="C562" s="45" t="s">
        <v>5892</v>
      </c>
      <c r="D562" s="23" t="s">
        <v>977</v>
      </c>
      <c r="E562" s="23" t="s">
        <v>4134</v>
      </c>
      <c r="F562" s="40">
        <v>0.5</v>
      </c>
      <c r="G562" s="25">
        <v>3623</v>
      </c>
      <c r="H562" s="25">
        <v>1812</v>
      </c>
      <c r="I562" s="25"/>
      <c r="J562" s="58" t="e">
        <f>HYPERLINK("#"&amp;"Insumos"&amp;"!A"&amp;MATCH($B562,#REF!,0),"Ins "&amp;$B562)</f>
        <v>#REF!</v>
      </c>
      <c r="M562" s="220"/>
    </row>
    <row r="563" spans="1:13" x14ac:dyDescent="0.2">
      <c r="A563" s="35" t="s">
        <v>2458</v>
      </c>
      <c r="B563" s="1" t="s">
        <v>5007</v>
      </c>
      <c r="C563" s="45" t="s">
        <v>720</v>
      </c>
      <c r="D563" s="23" t="s">
        <v>5751</v>
      </c>
      <c r="E563" s="23" t="s">
        <v>4134</v>
      </c>
      <c r="F563" s="40">
        <v>0.182</v>
      </c>
      <c r="G563" s="25">
        <v>1897</v>
      </c>
      <c r="H563" s="25">
        <v>345</v>
      </c>
      <c r="I563" s="25"/>
      <c r="J563" s="58" t="e">
        <f>HYPERLINK("#"&amp;"Insumos"&amp;"!A"&amp;MATCH($B563,#REF!,0),"Ins "&amp;$B563)</f>
        <v>#REF!</v>
      </c>
      <c r="M563" s="220"/>
    </row>
    <row r="564" spans="1:13" x14ac:dyDescent="0.2">
      <c r="A564" s="36" t="s">
        <v>2459</v>
      </c>
      <c r="B564" s="26" t="s">
        <v>6816</v>
      </c>
      <c r="C564" s="79" t="s">
        <v>8864</v>
      </c>
      <c r="D564" s="37" t="s">
        <v>5608</v>
      </c>
      <c r="E564" s="37" t="s">
        <v>466</v>
      </c>
      <c r="F564" s="41"/>
      <c r="G564" s="27"/>
      <c r="H564" s="27"/>
      <c r="I564" s="27">
        <v>85504</v>
      </c>
      <c r="M564" s="220">
        <f t="shared" si="8"/>
        <v>111976</v>
      </c>
    </row>
    <row r="565" spans="1:13" x14ac:dyDescent="0.2">
      <c r="A565" s="35" t="s">
        <v>2459</v>
      </c>
      <c r="B565" s="34" t="s">
        <v>76</v>
      </c>
      <c r="C565" s="45" t="s">
        <v>1028</v>
      </c>
      <c r="D565" s="23" t="s">
        <v>5734</v>
      </c>
      <c r="E565" s="23" t="s">
        <v>4141</v>
      </c>
      <c r="F565" s="40">
        <v>1</v>
      </c>
      <c r="G565" s="25">
        <v>81549</v>
      </c>
      <c r="H565" s="25">
        <v>81549</v>
      </c>
      <c r="I565" s="25"/>
      <c r="J565" s="58" t="e">
        <f>HYPERLINK("#"&amp;"Insumos"&amp;"!A"&amp;MATCH($B565,#REF!,0),"Ins "&amp;$B565)</f>
        <v>#REF!</v>
      </c>
      <c r="M565" s="220"/>
    </row>
    <row r="566" spans="1:13" x14ac:dyDescent="0.2">
      <c r="A566" s="35" t="s">
        <v>2459</v>
      </c>
      <c r="B566" s="1" t="s">
        <v>5533</v>
      </c>
      <c r="C566" s="45" t="s">
        <v>5892</v>
      </c>
      <c r="D566" s="23" t="s">
        <v>977</v>
      </c>
      <c r="E566" s="23" t="s">
        <v>4134</v>
      </c>
      <c r="F566" s="40">
        <v>0.98</v>
      </c>
      <c r="G566" s="25">
        <v>3623</v>
      </c>
      <c r="H566" s="25">
        <v>3551</v>
      </c>
      <c r="I566" s="25"/>
      <c r="J566" s="58" t="e">
        <f>HYPERLINK("#"&amp;"Insumos"&amp;"!A"&amp;MATCH($B566,#REF!,0),"Ins "&amp;$B566)</f>
        <v>#REF!</v>
      </c>
      <c r="M566" s="220"/>
    </row>
    <row r="567" spans="1:13" x14ac:dyDescent="0.2">
      <c r="A567" s="35" t="s">
        <v>2459</v>
      </c>
      <c r="B567" s="1" t="s">
        <v>5007</v>
      </c>
      <c r="C567" s="45" t="s">
        <v>720</v>
      </c>
      <c r="D567" s="23" t="s">
        <v>5751</v>
      </c>
      <c r="E567" s="23" t="s">
        <v>4134</v>
      </c>
      <c r="F567" s="40">
        <v>0.21299999999999999</v>
      </c>
      <c r="G567" s="25">
        <v>1897</v>
      </c>
      <c r="H567" s="25">
        <v>404</v>
      </c>
      <c r="I567" s="25"/>
      <c r="J567" s="58" t="e">
        <f>HYPERLINK("#"&amp;"Insumos"&amp;"!A"&amp;MATCH($B567,#REF!,0),"Ins "&amp;$B567)</f>
        <v>#REF!</v>
      </c>
      <c r="M567" s="220"/>
    </row>
    <row r="568" spans="1:13" x14ac:dyDescent="0.2">
      <c r="A568" s="36" t="s">
        <v>2460</v>
      </c>
      <c r="B568" s="26" t="s">
        <v>6816</v>
      </c>
      <c r="C568" s="79" t="s">
        <v>940</v>
      </c>
      <c r="D568" s="37" t="s">
        <v>5608</v>
      </c>
      <c r="E568" s="37" t="s">
        <v>466</v>
      </c>
      <c r="F568" s="41"/>
      <c r="G568" s="27"/>
      <c r="H568" s="27"/>
      <c r="I568" s="27">
        <v>186982</v>
      </c>
      <c r="M568" s="220">
        <f t="shared" si="8"/>
        <v>244872</v>
      </c>
    </row>
    <row r="569" spans="1:13" x14ac:dyDescent="0.2">
      <c r="A569" s="35" t="s">
        <v>2460</v>
      </c>
      <c r="B569" s="1" t="s">
        <v>22</v>
      </c>
      <c r="C569" s="45" t="s">
        <v>717</v>
      </c>
      <c r="D569" s="23" t="s">
        <v>5534</v>
      </c>
      <c r="E569" s="23" t="s">
        <v>4141</v>
      </c>
      <c r="F569" s="40">
        <v>0.4</v>
      </c>
      <c r="G569" s="25">
        <v>304381</v>
      </c>
      <c r="H569" s="25">
        <v>121752</v>
      </c>
      <c r="I569" s="25"/>
      <c r="J569" s="58" t="e">
        <f>HYPERLINK("#"&amp;"Insumos"&amp;"!A"&amp;MATCH($B569,#REF!,0),"Ins "&amp;$B569)</f>
        <v>#REF!</v>
      </c>
      <c r="M569" s="220"/>
    </row>
    <row r="570" spans="1:13" x14ac:dyDescent="0.2">
      <c r="A570" s="35" t="s">
        <v>2460</v>
      </c>
      <c r="B570" s="1" t="s">
        <v>21</v>
      </c>
      <c r="C570" s="45" t="s">
        <v>1191</v>
      </c>
      <c r="D570" s="23" t="s">
        <v>5534</v>
      </c>
      <c r="E570" s="23" t="s">
        <v>4141</v>
      </c>
      <c r="F570" s="40">
        <v>0.6</v>
      </c>
      <c r="G570" s="25">
        <v>108716</v>
      </c>
      <c r="H570" s="25">
        <v>65230</v>
      </c>
      <c r="I570" s="25"/>
      <c r="J570" s="58" t="e">
        <f>HYPERLINK("#"&amp;"Insumos"&amp;"!A"&amp;MATCH($B570,#REF!,0),"Ins "&amp;$B570)</f>
        <v>#REF!</v>
      </c>
      <c r="M570" s="220"/>
    </row>
    <row r="571" spans="1:13" x14ac:dyDescent="0.2">
      <c r="A571" s="36" t="s">
        <v>2461</v>
      </c>
      <c r="B571" s="26" t="s">
        <v>6816</v>
      </c>
      <c r="C571" s="79" t="s">
        <v>10370</v>
      </c>
      <c r="D571" s="37" t="s">
        <v>5608</v>
      </c>
      <c r="E571" s="37" t="s">
        <v>466</v>
      </c>
      <c r="F571" s="41"/>
      <c r="G571" s="27"/>
      <c r="H571" s="27"/>
      <c r="I571" s="27">
        <v>244763</v>
      </c>
      <c r="M571" s="220">
        <f t="shared" si="8"/>
        <v>320542</v>
      </c>
    </row>
    <row r="572" spans="1:13" x14ac:dyDescent="0.2">
      <c r="A572" s="35" t="s">
        <v>2461</v>
      </c>
      <c r="B572" s="34" t="s">
        <v>76</v>
      </c>
      <c r="C572" s="45" t="s">
        <v>1028</v>
      </c>
      <c r="D572" s="23" t="s">
        <v>5734</v>
      </c>
      <c r="E572" s="23" t="s">
        <v>4141</v>
      </c>
      <c r="F572" s="40">
        <v>2.8</v>
      </c>
      <c r="G572" s="25">
        <v>81549</v>
      </c>
      <c r="H572" s="25">
        <v>228337</v>
      </c>
      <c r="I572" s="25"/>
      <c r="J572" s="58" t="e">
        <f>HYPERLINK("#"&amp;"Insumos"&amp;"!A"&amp;MATCH($B572,#REF!,0),"Ins "&amp;$B572)</f>
        <v>#REF!</v>
      </c>
      <c r="M572" s="220"/>
    </row>
    <row r="573" spans="1:13" x14ac:dyDescent="0.2">
      <c r="A573" s="35" t="s">
        <v>2461</v>
      </c>
      <c r="B573" s="34" t="s">
        <v>8865</v>
      </c>
      <c r="C573" s="45" t="s">
        <v>8866</v>
      </c>
      <c r="D573" s="23" t="s">
        <v>5534</v>
      </c>
      <c r="E573" s="23" t="s">
        <v>4140</v>
      </c>
      <c r="F573" s="40">
        <v>0.3</v>
      </c>
      <c r="G573" s="25">
        <v>12480</v>
      </c>
      <c r="H573" s="25">
        <v>3744</v>
      </c>
      <c r="I573" s="25"/>
      <c r="J573" s="58" t="e">
        <f>HYPERLINK("#"&amp;"Insumos"&amp;"!A"&amp;MATCH($B573,#REF!,0),"Ins "&amp;$B573)</f>
        <v>#REF!</v>
      </c>
      <c r="M573" s="220"/>
    </row>
    <row r="574" spans="1:13" x14ac:dyDescent="0.2">
      <c r="A574" s="35" t="s">
        <v>2461</v>
      </c>
      <c r="B574" s="34" t="s">
        <v>98</v>
      </c>
      <c r="C574" s="45" t="s">
        <v>566</v>
      </c>
      <c r="D574" s="23" t="s">
        <v>5534</v>
      </c>
      <c r="E574" s="23" t="s">
        <v>4140</v>
      </c>
      <c r="F574" s="40">
        <v>0.04</v>
      </c>
      <c r="G574" s="25">
        <v>69183</v>
      </c>
      <c r="H574" s="25">
        <v>2767</v>
      </c>
      <c r="I574" s="25"/>
      <c r="J574" s="58" t="e">
        <f>HYPERLINK("#"&amp;"Insumos"&amp;"!A"&amp;MATCH($B574,#REF!,0),"Ins "&amp;$B574)</f>
        <v>#REF!</v>
      </c>
      <c r="M574" s="220"/>
    </row>
    <row r="575" spans="1:13" x14ac:dyDescent="0.2">
      <c r="A575" s="35" t="s">
        <v>2461</v>
      </c>
      <c r="B575" s="34" t="s">
        <v>5371</v>
      </c>
      <c r="C575" s="45" t="s">
        <v>568</v>
      </c>
      <c r="D575" s="23" t="s">
        <v>5751</v>
      </c>
      <c r="E575" s="23" t="s">
        <v>4138</v>
      </c>
      <c r="F575" s="40">
        <v>0.13</v>
      </c>
      <c r="G575" s="25">
        <v>16500</v>
      </c>
      <c r="H575" s="25">
        <v>2145</v>
      </c>
      <c r="I575" s="25"/>
      <c r="J575" s="58" t="e">
        <f>HYPERLINK("#"&amp;"Insumos"&amp;"!A"&amp;MATCH($B575,#REF!,0),"Ins "&amp;$B575)</f>
        <v>#REF!</v>
      </c>
      <c r="M575" s="220"/>
    </row>
    <row r="576" spans="1:13" x14ac:dyDescent="0.2">
      <c r="A576" s="35" t="s">
        <v>2461</v>
      </c>
      <c r="B576" s="1" t="s">
        <v>5533</v>
      </c>
      <c r="C576" s="45" t="s">
        <v>5892</v>
      </c>
      <c r="D576" s="23" t="s">
        <v>977</v>
      </c>
      <c r="E576" s="23" t="s">
        <v>4134</v>
      </c>
      <c r="F576" s="40">
        <v>2</v>
      </c>
      <c r="G576" s="25">
        <v>3623</v>
      </c>
      <c r="H576" s="25">
        <v>7246</v>
      </c>
      <c r="I576" s="25"/>
      <c r="J576" s="58" t="e">
        <f>HYPERLINK("#"&amp;"Insumos"&amp;"!A"&amp;MATCH($B576,#REF!,0),"Ins "&amp;$B576)</f>
        <v>#REF!</v>
      </c>
      <c r="M576" s="220"/>
    </row>
    <row r="577" spans="1:13" x14ac:dyDescent="0.2">
      <c r="A577" s="35" t="s">
        <v>2461</v>
      </c>
      <c r="B577" s="1" t="s">
        <v>5007</v>
      </c>
      <c r="C577" s="45" t="s">
        <v>720</v>
      </c>
      <c r="D577" s="23" t="s">
        <v>5751</v>
      </c>
      <c r="E577" s="23" t="s">
        <v>4134</v>
      </c>
      <c r="F577" s="40">
        <v>0.27600000000000002</v>
      </c>
      <c r="G577" s="25">
        <v>1897</v>
      </c>
      <c r="H577" s="25">
        <v>524</v>
      </c>
      <c r="I577" s="25"/>
      <c r="J577" s="58" t="e">
        <f>HYPERLINK("#"&amp;"Insumos"&amp;"!A"&amp;MATCH($B577,#REF!,0),"Ins "&amp;$B577)</f>
        <v>#REF!</v>
      </c>
      <c r="M577" s="220"/>
    </row>
    <row r="578" spans="1:13" x14ac:dyDescent="0.2">
      <c r="A578" s="36" t="s">
        <v>2462</v>
      </c>
      <c r="B578" s="26" t="s">
        <v>6816</v>
      </c>
      <c r="C578" s="79" t="s">
        <v>10371</v>
      </c>
      <c r="D578" s="37" t="s">
        <v>5608</v>
      </c>
      <c r="E578" s="37" t="s">
        <v>466</v>
      </c>
      <c r="F578" s="41"/>
      <c r="G578" s="27"/>
      <c r="H578" s="27"/>
      <c r="I578" s="27">
        <v>173461</v>
      </c>
      <c r="M578" s="220">
        <f t="shared" si="8"/>
        <v>227165</v>
      </c>
    </row>
    <row r="579" spans="1:13" x14ac:dyDescent="0.2">
      <c r="A579" s="35" t="s">
        <v>2462</v>
      </c>
      <c r="B579" s="1" t="s">
        <v>76</v>
      </c>
      <c r="C579" s="45" t="s">
        <v>1028</v>
      </c>
      <c r="D579" s="23" t="s">
        <v>5734</v>
      </c>
      <c r="E579" s="23" t="s">
        <v>4141</v>
      </c>
      <c r="F579" s="40">
        <v>1.4</v>
      </c>
      <c r="G579" s="25">
        <v>81549</v>
      </c>
      <c r="H579" s="25">
        <v>114169</v>
      </c>
      <c r="I579" s="25"/>
      <c r="J579" s="58" t="e">
        <f>HYPERLINK("#"&amp;"Insumos"&amp;"!A"&amp;MATCH($B579,#REF!,0),"Ins "&amp;$B579)</f>
        <v>#REF!</v>
      </c>
      <c r="M579" s="220"/>
    </row>
    <row r="580" spans="1:13" x14ac:dyDescent="0.2">
      <c r="A580" s="35" t="s">
        <v>2462</v>
      </c>
      <c r="B580" s="1" t="s">
        <v>140</v>
      </c>
      <c r="C580" s="45" t="s">
        <v>1186</v>
      </c>
      <c r="D580" s="23" t="s">
        <v>5534</v>
      </c>
      <c r="E580" s="23" t="s">
        <v>4142</v>
      </c>
      <c r="F580" s="40">
        <v>0.2</v>
      </c>
      <c r="G580" s="25">
        <v>237208</v>
      </c>
      <c r="H580" s="25">
        <v>47442</v>
      </c>
      <c r="I580" s="25"/>
      <c r="J580" s="58" t="e">
        <f>HYPERLINK("#"&amp;"Insumos"&amp;"!A"&amp;MATCH($B580,#REF!,0),"Ins "&amp;$B580)</f>
        <v>#REF!</v>
      </c>
      <c r="M580" s="220"/>
    </row>
    <row r="581" spans="1:13" x14ac:dyDescent="0.2">
      <c r="A581" s="35" t="s">
        <v>2462</v>
      </c>
      <c r="B581" s="1" t="s">
        <v>5533</v>
      </c>
      <c r="C581" s="45" t="s">
        <v>5892</v>
      </c>
      <c r="D581" s="23" t="s">
        <v>977</v>
      </c>
      <c r="E581" s="23" t="s">
        <v>4134</v>
      </c>
      <c r="F581" s="40">
        <v>1</v>
      </c>
      <c r="G581" s="25">
        <v>3623</v>
      </c>
      <c r="H581" s="25">
        <v>3623</v>
      </c>
      <c r="I581" s="25"/>
      <c r="J581" s="58" t="e">
        <f>HYPERLINK("#"&amp;"Insumos"&amp;"!A"&amp;MATCH($B581,#REF!,0),"Ins "&amp;$B581)</f>
        <v>#REF!</v>
      </c>
      <c r="M581" s="220"/>
    </row>
    <row r="582" spans="1:13" x14ac:dyDescent="0.2">
      <c r="A582" s="35" t="s">
        <v>2462</v>
      </c>
      <c r="B582" s="1" t="s">
        <v>5006</v>
      </c>
      <c r="C582" s="45" t="s">
        <v>718</v>
      </c>
      <c r="D582" s="23" t="s">
        <v>5751</v>
      </c>
      <c r="E582" s="23" t="s">
        <v>4134</v>
      </c>
      <c r="F582" s="40">
        <v>1.02</v>
      </c>
      <c r="G582" s="25">
        <v>7576</v>
      </c>
      <c r="H582" s="25">
        <v>7728</v>
      </c>
      <c r="I582" s="25"/>
      <c r="J582" s="58" t="e">
        <f>HYPERLINK("#"&amp;"Insumos"&amp;"!A"&amp;MATCH($B582,#REF!,0),"Ins "&amp;$B582)</f>
        <v>#REF!</v>
      </c>
      <c r="M582" s="220"/>
    </row>
    <row r="583" spans="1:13" x14ac:dyDescent="0.2">
      <c r="A583" s="35" t="s">
        <v>2462</v>
      </c>
      <c r="B583" s="1" t="s">
        <v>5007</v>
      </c>
      <c r="C583" s="45" t="s">
        <v>720</v>
      </c>
      <c r="D583" s="23" t="s">
        <v>5751</v>
      </c>
      <c r="E583" s="23" t="s">
        <v>4134</v>
      </c>
      <c r="F583" s="40">
        <v>0.26300000000000001</v>
      </c>
      <c r="G583" s="25">
        <v>1897</v>
      </c>
      <c r="H583" s="25">
        <v>499</v>
      </c>
      <c r="I583" s="25"/>
      <c r="J583" s="58" t="e">
        <f>HYPERLINK("#"&amp;"Insumos"&amp;"!A"&amp;MATCH($B583,#REF!,0),"Ins "&amp;$B583)</f>
        <v>#REF!</v>
      </c>
      <c r="M583" s="220"/>
    </row>
    <row r="584" spans="1:13" x14ac:dyDescent="0.2">
      <c r="A584" s="36" t="s">
        <v>2463</v>
      </c>
      <c r="B584" s="26" t="s">
        <v>6816</v>
      </c>
      <c r="C584" s="79" t="s">
        <v>10372</v>
      </c>
      <c r="D584" s="37" t="s">
        <v>5608</v>
      </c>
      <c r="E584" s="37" t="s">
        <v>466</v>
      </c>
      <c r="F584" s="41"/>
      <c r="G584" s="27"/>
      <c r="H584" s="27"/>
      <c r="I584" s="27">
        <v>177483</v>
      </c>
      <c r="M584" s="220">
        <f t="shared" ref="M584:M640" si="9">ROUND(I584*(1+$L$2),0)</f>
        <v>232432</v>
      </c>
    </row>
    <row r="585" spans="1:13" x14ac:dyDescent="0.2">
      <c r="A585" s="35" t="s">
        <v>2463</v>
      </c>
      <c r="B585" s="1" t="s">
        <v>76</v>
      </c>
      <c r="C585" s="45" t="s">
        <v>1028</v>
      </c>
      <c r="D585" s="23" t="s">
        <v>5734</v>
      </c>
      <c r="E585" s="23" t="s">
        <v>4141</v>
      </c>
      <c r="F585" s="40">
        <v>1.4</v>
      </c>
      <c r="G585" s="25">
        <v>81549</v>
      </c>
      <c r="H585" s="25">
        <v>114169</v>
      </c>
      <c r="I585" s="25"/>
      <c r="J585" s="58" t="e">
        <f>HYPERLINK("#"&amp;"Insumos"&amp;"!A"&amp;MATCH($B585,#REF!,0),"Ins "&amp;$B585)</f>
        <v>#REF!</v>
      </c>
      <c r="M585" s="220"/>
    </row>
    <row r="586" spans="1:13" x14ac:dyDescent="0.2">
      <c r="A586" s="35" t="s">
        <v>2463</v>
      </c>
      <c r="B586" s="1" t="s">
        <v>140</v>
      </c>
      <c r="C586" s="45" t="s">
        <v>1186</v>
      </c>
      <c r="D586" s="23" t="s">
        <v>5534</v>
      </c>
      <c r="E586" s="23" t="s">
        <v>4142</v>
      </c>
      <c r="F586" s="40">
        <v>0.2</v>
      </c>
      <c r="G586" s="25">
        <v>237208</v>
      </c>
      <c r="H586" s="25">
        <v>47442</v>
      </c>
      <c r="I586" s="25"/>
      <c r="J586" s="58" t="e">
        <f>HYPERLINK("#"&amp;"Insumos"&amp;"!A"&amp;MATCH($B586,#REF!,0),"Ins "&amp;$B586)</f>
        <v>#REF!</v>
      </c>
      <c r="M586" s="220"/>
    </row>
    <row r="587" spans="1:13" x14ac:dyDescent="0.2">
      <c r="A587" s="35" t="s">
        <v>2463</v>
      </c>
      <c r="B587" s="1" t="s">
        <v>5533</v>
      </c>
      <c r="C587" s="45" t="s">
        <v>5892</v>
      </c>
      <c r="D587" s="23" t="s">
        <v>977</v>
      </c>
      <c r="E587" s="23" t="s">
        <v>4134</v>
      </c>
      <c r="F587" s="40">
        <v>2</v>
      </c>
      <c r="G587" s="25">
        <v>3623</v>
      </c>
      <c r="H587" s="25">
        <v>7246</v>
      </c>
      <c r="I587" s="25"/>
      <c r="J587" s="58" t="e">
        <f>HYPERLINK("#"&amp;"Insumos"&amp;"!A"&amp;MATCH($B587,#REF!,0),"Ins "&amp;$B587)</f>
        <v>#REF!</v>
      </c>
      <c r="M587" s="220"/>
    </row>
    <row r="588" spans="1:13" x14ac:dyDescent="0.2">
      <c r="A588" s="35" t="s">
        <v>2463</v>
      </c>
      <c r="B588" s="1" t="s">
        <v>5006</v>
      </c>
      <c r="C588" s="45" t="s">
        <v>718</v>
      </c>
      <c r="D588" s="23" t="s">
        <v>5751</v>
      </c>
      <c r="E588" s="23" t="s">
        <v>4134</v>
      </c>
      <c r="F588" s="40">
        <v>1.02</v>
      </c>
      <c r="G588" s="25">
        <v>7576</v>
      </c>
      <c r="H588" s="25">
        <v>7728</v>
      </c>
      <c r="I588" s="25"/>
      <c r="J588" s="58" t="e">
        <f>HYPERLINK("#"&amp;"Insumos"&amp;"!A"&amp;MATCH($B588,#REF!,0),"Ins "&amp;$B588)</f>
        <v>#REF!</v>
      </c>
      <c r="M588" s="220"/>
    </row>
    <row r="589" spans="1:13" x14ac:dyDescent="0.2">
      <c r="A589" s="35" t="s">
        <v>2463</v>
      </c>
      <c r="B589" s="1" t="s">
        <v>5007</v>
      </c>
      <c r="C589" s="45" t="s">
        <v>720</v>
      </c>
      <c r="D589" s="23" t="s">
        <v>5751</v>
      </c>
      <c r="E589" s="23" t="s">
        <v>4134</v>
      </c>
      <c r="F589" s="40">
        <v>0.47320000000000001</v>
      </c>
      <c r="G589" s="25">
        <v>1897</v>
      </c>
      <c r="H589" s="25">
        <v>898</v>
      </c>
      <c r="I589" s="25"/>
      <c r="J589" s="58" t="e">
        <f>HYPERLINK("#"&amp;"Insumos"&amp;"!A"&amp;MATCH($B589,#REF!,0),"Ins "&amp;$B589)</f>
        <v>#REF!</v>
      </c>
      <c r="M589" s="220"/>
    </row>
    <row r="590" spans="1:13" x14ac:dyDescent="0.2">
      <c r="A590" s="36" t="s">
        <v>2464</v>
      </c>
      <c r="B590" s="26" t="s">
        <v>6816</v>
      </c>
      <c r="C590" s="79" t="s">
        <v>10373</v>
      </c>
      <c r="D590" s="37" t="s">
        <v>5608</v>
      </c>
      <c r="E590" s="37" t="s">
        <v>466</v>
      </c>
      <c r="F590" s="41"/>
      <c r="G590" s="27"/>
      <c r="H590" s="27"/>
      <c r="I590" s="27">
        <v>210102</v>
      </c>
      <c r="M590" s="220">
        <f t="shared" si="9"/>
        <v>275150</v>
      </c>
    </row>
    <row r="591" spans="1:13" x14ac:dyDescent="0.2">
      <c r="A591" s="35" t="s">
        <v>2464</v>
      </c>
      <c r="B591" s="1" t="s">
        <v>76</v>
      </c>
      <c r="C591" s="45" t="s">
        <v>1028</v>
      </c>
      <c r="D591" s="23" t="s">
        <v>5734</v>
      </c>
      <c r="E591" s="23" t="s">
        <v>4141</v>
      </c>
      <c r="F591" s="40">
        <v>1.8</v>
      </c>
      <c r="G591" s="25">
        <v>81549</v>
      </c>
      <c r="H591" s="25">
        <v>146788</v>
      </c>
      <c r="I591" s="25"/>
      <c r="J591" s="58" t="e">
        <f>HYPERLINK("#"&amp;"Insumos"&amp;"!A"&amp;MATCH($B591,#REF!,0),"Ins "&amp;$B591)</f>
        <v>#REF!</v>
      </c>
      <c r="M591" s="220"/>
    </row>
    <row r="592" spans="1:13" x14ac:dyDescent="0.2">
      <c r="A592" s="35" t="s">
        <v>2464</v>
      </c>
      <c r="B592" s="1" t="s">
        <v>140</v>
      </c>
      <c r="C592" s="45" t="s">
        <v>1186</v>
      </c>
      <c r="D592" s="23" t="s">
        <v>5534</v>
      </c>
      <c r="E592" s="23" t="s">
        <v>4142</v>
      </c>
      <c r="F592" s="40">
        <v>0.2</v>
      </c>
      <c r="G592" s="25">
        <v>237208</v>
      </c>
      <c r="H592" s="25">
        <v>47442</v>
      </c>
      <c r="I592" s="25"/>
      <c r="J592" s="58" t="e">
        <f>HYPERLINK("#"&amp;"Insumos"&amp;"!A"&amp;MATCH($B592,#REF!,0),"Ins "&amp;$B592)</f>
        <v>#REF!</v>
      </c>
      <c r="M592" s="220"/>
    </row>
    <row r="593" spans="1:13" x14ac:dyDescent="0.2">
      <c r="A593" s="35" t="s">
        <v>2464</v>
      </c>
      <c r="B593" s="1" t="s">
        <v>5533</v>
      </c>
      <c r="C593" s="45" t="s">
        <v>5892</v>
      </c>
      <c r="D593" s="23" t="s">
        <v>977</v>
      </c>
      <c r="E593" s="23" t="s">
        <v>4134</v>
      </c>
      <c r="F593" s="40">
        <v>2</v>
      </c>
      <c r="G593" s="25">
        <v>3623</v>
      </c>
      <c r="H593" s="25">
        <v>7246</v>
      </c>
      <c r="I593" s="25"/>
      <c r="J593" s="58" t="e">
        <f>HYPERLINK("#"&amp;"Insumos"&amp;"!A"&amp;MATCH($B593,#REF!,0),"Ins "&amp;$B593)</f>
        <v>#REF!</v>
      </c>
      <c r="M593" s="220"/>
    </row>
    <row r="594" spans="1:13" x14ac:dyDescent="0.2">
      <c r="A594" s="35" t="s">
        <v>2464</v>
      </c>
      <c r="B594" s="1" t="s">
        <v>5006</v>
      </c>
      <c r="C594" s="45" t="s">
        <v>718</v>
      </c>
      <c r="D594" s="23" t="s">
        <v>5751</v>
      </c>
      <c r="E594" s="23" t="s">
        <v>4134</v>
      </c>
      <c r="F594" s="40">
        <v>1.02</v>
      </c>
      <c r="G594" s="25">
        <v>7576</v>
      </c>
      <c r="H594" s="25">
        <v>7728</v>
      </c>
      <c r="I594" s="25"/>
      <c r="J594" s="58" t="e">
        <f>HYPERLINK("#"&amp;"Insumos"&amp;"!A"&amp;MATCH($B594,#REF!,0),"Ins "&amp;$B594)</f>
        <v>#REF!</v>
      </c>
      <c r="M594" s="220"/>
    </row>
    <row r="595" spans="1:13" x14ac:dyDescent="0.2">
      <c r="A595" s="35" t="s">
        <v>2464</v>
      </c>
      <c r="B595" s="1" t="s">
        <v>5007</v>
      </c>
      <c r="C595" s="45" t="s">
        <v>720</v>
      </c>
      <c r="D595" s="23" t="s">
        <v>5751</v>
      </c>
      <c r="E595" s="23" t="s">
        <v>4134</v>
      </c>
      <c r="F595" s="40">
        <v>0.47320000000000001</v>
      </c>
      <c r="G595" s="25">
        <v>1897</v>
      </c>
      <c r="H595" s="25">
        <v>898</v>
      </c>
      <c r="I595" s="25"/>
      <c r="J595" s="58" t="e">
        <f>HYPERLINK("#"&amp;"Insumos"&amp;"!A"&amp;MATCH($B595,#REF!,0),"Ins "&amp;$B595)</f>
        <v>#REF!</v>
      </c>
      <c r="M595" s="220"/>
    </row>
    <row r="596" spans="1:13" ht="25.5" x14ac:dyDescent="0.2">
      <c r="A596" s="36" t="s">
        <v>2466</v>
      </c>
      <c r="B596" s="26" t="s">
        <v>6816</v>
      </c>
      <c r="C596" s="79" t="s">
        <v>5630</v>
      </c>
      <c r="D596" s="37" t="s">
        <v>5608</v>
      </c>
      <c r="E596" s="37" t="s">
        <v>465</v>
      </c>
      <c r="F596" s="41"/>
      <c r="G596" s="27"/>
      <c r="H596" s="27"/>
      <c r="I596" s="27">
        <v>69219</v>
      </c>
      <c r="M596" s="220">
        <f t="shared" si="9"/>
        <v>90649</v>
      </c>
    </row>
    <row r="597" spans="1:13" x14ac:dyDescent="0.2">
      <c r="A597" s="35" t="s">
        <v>2466</v>
      </c>
      <c r="B597" s="1" t="s">
        <v>5578</v>
      </c>
      <c r="C597" s="45" t="s">
        <v>1015</v>
      </c>
      <c r="D597" s="23" t="s">
        <v>5734</v>
      </c>
      <c r="E597" s="23" t="s">
        <v>4141</v>
      </c>
      <c r="F597" s="40">
        <v>0.9</v>
      </c>
      <c r="G597" s="25">
        <v>52425</v>
      </c>
      <c r="H597" s="25">
        <v>47183</v>
      </c>
      <c r="I597" s="25"/>
      <c r="J597" s="58" t="e">
        <f>HYPERLINK("#"&amp;"Insumos"&amp;"!A"&amp;MATCH($B597,#REF!,0),"Ins "&amp;$B597)</f>
        <v>#REF!</v>
      </c>
      <c r="M597" s="220"/>
    </row>
    <row r="598" spans="1:13" x14ac:dyDescent="0.2">
      <c r="A598" s="35" t="s">
        <v>2466</v>
      </c>
      <c r="B598" s="1" t="s">
        <v>263</v>
      </c>
      <c r="C598" s="45" t="s">
        <v>696</v>
      </c>
      <c r="D598" s="23" t="s">
        <v>5534</v>
      </c>
      <c r="E598" s="23" t="s">
        <v>4140</v>
      </c>
      <c r="F598" s="40">
        <v>2.2000000000000001E-3</v>
      </c>
      <c r="G598" s="25">
        <v>187426</v>
      </c>
      <c r="H598" s="25">
        <v>412</v>
      </c>
      <c r="I598" s="25"/>
      <c r="J598" s="58" t="e">
        <f>HYPERLINK("#"&amp;"Insumos"&amp;"!A"&amp;MATCH($B598,#REF!,0),"Ins "&amp;$B598)</f>
        <v>#REF!</v>
      </c>
      <c r="M598" s="220"/>
    </row>
    <row r="599" spans="1:13" x14ac:dyDescent="0.2">
      <c r="A599" s="35" t="s">
        <v>2466</v>
      </c>
      <c r="B599" s="1" t="s">
        <v>102</v>
      </c>
      <c r="C599" s="45" t="s">
        <v>1189</v>
      </c>
      <c r="D599" s="23" t="s">
        <v>5534</v>
      </c>
      <c r="E599" s="23" t="s">
        <v>4140</v>
      </c>
      <c r="F599" s="40">
        <v>20</v>
      </c>
      <c r="G599" s="25">
        <v>406</v>
      </c>
      <c r="H599" s="25">
        <v>8120</v>
      </c>
      <c r="I599" s="25"/>
      <c r="J599" s="58" t="e">
        <f>HYPERLINK("#"&amp;"Insumos"&amp;"!A"&amp;MATCH($B599,#REF!,0),"Ins "&amp;$B599)</f>
        <v>#REF!</v>
      </c>
      <c r="M599" s="220"/>
    </row>
    <row r="600" spans="1:13" x14ac:dyDescent="0.2">
      <c r="A600" s="35" t="s">
        <v>2466</v>
      </c>
      <c r="B600" s="1" t="s">
        <v>5533</v>
      </c>
      <c r="C600" s="45" t="s">
        <v>5892</v>
      </c>
      <c r="D600" s="23" t="s">
        <v>977</v>
      </c>
      <c r="E600" s="23" t="s">
        <v>4134</v>
      </c>
      <c r="F600" s="40">
        <v>0.6</v>
      </c>
      <c r="G600" s="25">
        <v>3623</v>
      </c>
      <c r="H600" s="25">
        <v>2174</v>
      </c>
      <c r="I600" s="25"/>
      <c r="J600" s="58" t="e">
        <f>HYPERLINK("#"&amp;"Insumos"&amp;"!A"&amp;MATCH($B600,#REF!,0),"Ins "&amp;$B600)</f>
        <v>#REF!</v>
      </c>
      <c r="M600" s="220"/>
    </row>
    <row r="601" spans="1:13" x14ac:dyDescent="0.2">
      <c r="A601" s="35" t="s">
        <v>2466</v>
      </c>
      <c r="B601" s="1" t="s">
        <v>5007</v>
      </c>
      <c r="C601" s="45" t="s">
        <v>720</v>
      </c>
      <c r="D601" s="23" t="s">
        <v>5751</v>
      </c>
      <c r="E601" s="23" t="s">
        <v>4134</v>
      </c>
      <c r="F601" s="40">
        <v>0.36249999999999999</v>
      </c>
      <c r="G601" s="25">
        <v>1897</v>
      </c>
      <c r="H601" s="25">
        <v>688</v>
      </c>
      <c r="I601" s="25"/>
      <c r="J601" s="58" t="e">
        <f>HYPERLINK("#"&amp;"Insumos"&amp;"!A"&amp;MATCH($B601,#REF!,0),"Ins "&amp;$B601)</f>
        <v>#REF!</v>
      </c>
      <c r="M601" s="220"/>
    </row>
    <row r="602" spans="1:13" x14ac:dyDescent="0.2">
      <c r="A602" s="35" t="s">
        <v>2466</v>
      </c>
      <c r="B602" s="1" t="s">
        <v>5185</v>
      </c>
      <c r="C602" s="45" t="s">
        <v>295</v>
      </c>
      <c r="D602" s="23" t="s">
        <v>5751</v>
      </c>
      <c r="E602" s="23" t="s">
        <v>4147</v>
      </c>
      <c r="F602" s="40">
        <v>0.5</v>
      </c>
      <c r="G602" s="25">
        <v>5304</v>
      </c>
      <c r="H602" s="25">
        <v>2652</v>
      </c>
      <c r="I602" s="25"/>
      <c r="J602" s="58" t="e">
        <f>HYPERLINK("#"&amp;"Insumos"&amp;"!A"&amp;MATCH($B602,#REF!,0),"Ins "&amp;$B602)</f>
        <v>#REF!</v>
      </c>
      <c r="M602" s="220"/>
    </row>
    <row r="603" spans="1:13" x14ac:dyDescent="0.2">
      <c r="A603" s="35" t="s">
        <v>2466</v>
      </c>
      <c r="B603" s="1" t="s">
        <v>4545</v>
      </c>
      <c r="C603" s="45" t="s">
        <v>9500</v>
      </c>
      <c r="D603" s="23" t="s">
        <v>5751</v>
      </c>
      <c r="E603" s="23" t="s">
        <v>4134</v>
      </c>
      <c r="F603" s="40">
        <v>0.8</v>
      </c>
      <c r="G603" s="25">
        <v>9987</v>
      </c>
      <c r="H603" s="25">
        <v>7990</v>
      </c>
      <c r="I603" s="25"/>
      <c r="J603" s="58" t="e">
        <f>HYPERLINK("#"&amp;"Insumos"&amp;"!A"&amp;MATCH($B603,#REF!,0),"Ins "&amp;$B603)</f>
        <v>#REF!</v>
      </c>
      <c r="M603" s="220"/>
    </row>
    <row r="604" spans="1:13" ht="25.5" x14ac:dyDescent="0.2">
      <c r="A604" s="36" t="s">
        <v>6355</v>
      </c>
      <c r="B604" s="26" t="s">
        <v>6816</v>
      </c>
      <c r="C604" s="79" t="s">
        <v>6356</v>
      </c>
      <c r="D604" s="37" t="s">
        <v>5608</v>
      </c>
      <c r="E604" s="37" t="s">
        <v>466</v>
      </c>
      <c r="F604" s="41"/>
      <c r="G604" s="27"/>
      <c r="H604" s="27"/>
      <c r="I604" s="27">
        <v>43199</v>
      </c>
      <c r="M604" s="220">
        <f t="shared" si="9"/>
        <v>56573</v>
      </c>
    </row>
    <row r="605" spans="1:13" x14ac:dyDescent="0.2">
      <c r="A605" s="35" t="s">
        <v>6355</v>
      </c>
      <c r="B605" s="1" t="s">
        <v>76</v>
      </c>
      <c r="C605" s="45" t="s">
        <v>1028</v>
      </c>
      <c r="D605" s="23" t="s">
        <v>5734</v>
      </c>
      <c r="E605" s="23" t="s">
        <v>4141</v>
      </c>
      <c r="F605" s="40">
        <v>6.7000000000000004E-2</v>
      </c>
      <c r="G605" s="25">
        <v>81549</v>
      </c>
      <c r="H605" s="25">
        <v>5464</v>
      </c>
      <c r="I605" s="25"/>
      <c r="J605" s="58" t="e">
        <f>HYPERLINK("#"&amp;"Insumos"&amp;"!A"&amp;MATCH($B605,#REF!,0),"Ins "&amp;$B605)</f>
        <v>#REF!</v>
      </c>
      <c r="M605" s="220"/>
    </row>
    <row r="606" spans="1:13" x14ac:dyDescent="0.2">
      <c r="A606" s="35" t="s">
        <v>6355</v>
      </c>
      <c r="B606" s="1" t="s">
        <v>5563</v>
      </c>
      <c r="C606" s="45" t="s">
        <v>714</v>
      </c>
      <c r="D606" s="23" t="s">
        <v>5534</v>
      </c>
      <c r="E606" s="23" t="s">
        <v>4134</v>
      </c>
      <c r="F606" s="40">
        <v>2.5000000000000001E-2</v>
      </c>
      <c r="G606" s="25">
        <v>45660</v>
      </c>
      <c r="H606" s="25">
        <v>1142</v>
      </c>
      <c r="I606" s="25"/>
      <c r="J606" s="58" t="e">
        <f>HYPERLINK("#"&amp;"Insumos"&amp;"!A"&amp;MATCH($B606,#REF!,0),"Ins "&amp;$B606)</f>
        <v>#REF!</v>
      </c>
      <c r="M606" s="220"/>
    </row>
    <row r="607" spans="1:13" x14ac:dyDescent="0.2">
      <c r="A607" s="35" t="s">
        <v>6355</v>
      </c>
      <c r="B607" s="1" t="s">
        <v>17</v>
      </c>
      <c r="C607" s="45" t="s">
        <v>724</v>
      </c>
      <c r="D607" s="23" t="s">
        <v>5534</v>
      </c>
      <c r="E607" s="23" t="s">
        <v>4140</v>
      </c>
      <c r="F607" s="40">
        <v>7.6999999999999999E-2</v>
      </c>
      <c r="G607" s="25">
        <v>76236</v>
      </c>
      <c r="H607" s="25">
        <v>5870</v>
      </c>
      <c r="I607" s="25"/>
      <c r="J607" s="58" t="e">
        <f>HYPERLINK("#"&amp;"Insumos"&amp;"!A"&amp;MATCH($B607,#REF!,0),"Ins "&amp;$B607)</f>
        <v>#REF!</v>
      </c>
      <c r="M607" s="220"/>
    </row>
    <row r="608" spans="1:13" x14ac:dyDescent="0.2">
      <c r="A608" s="35" t="s">
        <v>6355</v>
      </c>
      <c r="B608" s="1" t="s">
        <v>5533</v>
      </c>
      <c r="C608" s="45" t="s">
        <v>5892</v>
      </c>
      <c r="D608" s="23" t="s">
        <v>977</v>
      </c>
      <c r="E608" s="23" t="s">
        <v>4134</v>
      </c>
      <c r="F608" s="40">
        <v>0.1</v>
      </c>
      <c r="G608" s="25">
        <v>3623</v>
      </c>
      <c r="H608" s="25">
        <v>362</v>
      </c>
      <c r="I608" s="25"/>
      <c r="J608" s="58" t="e">
        <f>HYPERLINK("#"&amp;"Insumos"&amp;"!A"&amp;MATCH($B608,#REF!,0),"Ins "&amp;$B608)</f>
        <v>#REF!</v>
      </c>
      <c r="M608" s="220"/>
    </row>
    <row r="609" spans="1:13" x14ac:dyDescent="0.2">
      <c r="A609" s="35" t="s">
        <v>6355</v>
      </c>
      <c r="B609" s="1" t="s">
        <v>5007</v>
      </c>
      <c r="C609" s="45" t="s">
        <v>720</v>
      </c>
      <c r="D609" s="23" t="s">
        <v>5751</v>
      </c>
      <c r="E609" s="23" t="s">
        <v>4134</v>
      </c>
      <c r="F609" s="40">
        <v>10</v>
      </c>
      <c r="G609" s="25">
        <v>1897</v>
      </c>
      <c r="H609" s="25">
        <v>18970</v>
      </c>
      <c r="I609" s="25"/>
      <c r="J609" s="58" t="e">
        <f>HYPERLINK("#"&amp;"Insumos"&amp;"!A"&amp;MATCH($B609,#REF!,0),"Ins "&amp;$B609)</f>
        <v>#REF!</v>
      </c>
      <c r="M609" s="220"/>
    </row>
    <row r="610" spans="1:13" x14ac:dyDescent="0.2">
      <c r="A610" s="35" t="s">
        <v>6355</v>
      </c>
      <c r="B610" s="1" t="s">
        <v>5263</v>
      </c>
      <c r="C610" s="45" t="s">
        <v>1235</v>
      </c>
      <c r="D610" s="23" t="s">
        <v>5751</v>
      </c>
      <c r="E610" s="23" t="s">
        <v>465</v>
      </c>
      <c r="F610" s="40">
        <v>1.2</v>
      </c>
      <c r="G610" s="25">
        <v>4815</v>
      </c>
      <c r="H610" s="25">
        <v>5778</v>
      </c>
      <c r="I610" s="25"/>
      <c r="J610" s="58" t="e">
        <f>HYPERLINK("#"&amp;"Insumos"&amp;"!A"&amp;MATCH($B610,#REF!,0),"Ins "&amp;$B610)</f>
        <v>#REF!</v>
      </c>
      <c r="M610" s="220"/>
    </row>
    <row r="611" spans="1:13" x14ac:dyDescent="0.2">
      <c r="A611" s="35" t="s">
        <v>6355</v>
      </c>
      <c r="B611" s="1" t="s">
        <v>4206</v>
      </c>
      <c r="C611" s="45" t="s">
        <v>9177</v>
      </c>
      <c r="D611" s="23" t="s">
        <v>5751</v>
      </c>
      <c r="E611" s="23" t="s">
        <v>287</v>
      </c>
      <c r="F611" s="40">
        <v>0.3</v>
      </c>
      <c r="G611" s="25">
        <v>18710</v>
      </c>
      <c r="H611" s="25">
        <v>5613</v>
      </c>
      <c r="I611" s="25"/>
      <c r="J611" s="58" t="e">
        <f>HYPERLINK("#"&amp;"Insumos"&amp;"!A"&amp;MATCH($B611,#REF!,0),"Ins "&amp;$B611)</f>
        <v>#REF!</v>
      </c>
      <c r="M611" s="220"/>
    </row>
    <row r="612" spans="1:13" x14ac:dyDescent="0.2">
      <c r="A612" s="36" t="s">
        <v>2468</v>
      </c>
      <c r="B612" s="26" t="s">
        <v>6816</v>
      </c>
      <c r="C612" s="79" t="s">
        <v>2078</v>
      </c>
      <c r="D612" s="37" t="s">
        <v>5608</v>
      </c>
      <c r="E612" s="37" t="s">
        <v>466</v>
      </c>
      <c r="F612" s="41"/>
      <c r="G612" s="27"/>
      <c r="H612" s="27"/>
      <c r="I612" s="27">
        <v>79656</v>
      </c>
      <c r="M612" s="220">
        <f t="shared" si="9"/>
        <v>104317</v>
      </c>
    </row>
    <row r="613" spans="1:13" x14ac:dyDescent="0.2">
      <c r="A613" s="35" t="s">
        <v>2468</v>
      </c>
      <c r="B613" s="1" t="s">
        <v>5572</v>
      </c>
      <c r="C613" s="45" t="s">
        <v>971</v>
      </c>
      <c r="D613" s="23" t="s">
        <v>5734</v>
      </c>
      <c r="E613" s="23" t="s">
        <v>4141</v>
      </c>
      <c r="F613" s="40">
        <v>0.1</v>
      </c>
      <c r="G613" s="25">
        <v>37863</v>
      </c>
      <c r="H613" s="25">
        <v>3786</v>
      </c>
      <c r="I613" s="25"/>
      <c r="J613" s="58" t="e">
        <f>HYPERLINK("#"&amp;"Insumos"&amp;"!A"&amp;MATCH($B613,#REF!,0),"Ins "&amp;$B613)</f>
        <v>#REF!</v>
      </c>
      <c r="M613" s="220"/>
    </row>
    <row r="614" spans="1:13" x14ac:dyDescent="0.2">
      <c r="A614" s="35" t="s">
        <v>2468</v>
      </c>
      <c r="B614" s="1" t="s">
        <v>263</v>
      </c>
      <c r="C614" s="45" t="s">
        <v>696</v>
      </c>
      <c r="D614" s="23" t="s">
        <v>5534</v>
      </c>
      <c r="E614" s="23" t="s">
        <v>4140</v>
      </c>
      <c r="F614" s="40">
        <v>0.08</v>
      </c>
      <c r="G614" s="25">
        <v>187426</v>
      </c>
      <c r="H614" s="25">
        <v>14994</v>
      </c>
      <c r="I614" s="25"/>
      <c r="J614" s="58" t="e">
        <f>HYPERLINK("#"&amp;"Insumos"&amp;"!A"&amp;MATCH($B614,#REF!,0),"Ins "&amp;$B614)</f>
        <v>#REF!</v>
      </c>
      <c r="M614" s="220"/>
    </row>
    <row r="615" spans="1:13" x14ac:dyDescent="0.2">
      <c r="A615" s="35" t="s">
        <v>2468</v>
      </c>
      <c r="B615" s="1" t="s">
        <v>138</v>
      </c>
      <c r="C615" s="45" t="s">
        <v>2061</v>
      </c>
      <c r="D615" s="23" t="s">
        <v>5534</v>
      </c>
      <c r="E615" s="23" t="s">
        <v>4141</v>
      </c>
      <c r="F615" s="40">
        <v>0.2</v>
      </c>
      <c r="G615" s="25">
        <v>304381</v>
      </c>
      <c r="H615" s="25">
        <v>60876</v>
      </c>
      <c r="I615" s="25"/>
      <c r="J615" s="58" t="e">
        <f>HYPERLINK("#"&amp;"Insumos"&amp;"!A"&amp;MATCH($B615,#REF!,0),"Ins "&amp;$B615)</f>
        <v>#REF!</v>
      </c>
      <c r="M615" s="220"/>
    </row>
    <row r="616" spans="1:13" x14ac:dyDescent="0.2">
      <c r="A616" s="36" t="s">
        <v>2469</v>
      </c>
      <c r="B616" s="26" t="s">
        <v>6816</v>
      </c>
      <c r="C616" s="79" t="s">
        <v>2079</v>
      </c>
      <c r="D616" s="37" t="s">
        <v>5608</v>
      </c>
      <c r="E616" s="37" t="s">
        <v>466</v>
      </c>
      <c r="F616" s="41"/>
      <c r="G616" s="27"/>
      <c r="H616" s="27"/>
      <c r="I616" s="27">
        <v>66635</v>
      </c>
      <c r="M616" s="220">
        <f t="shared" si="9"/>
        <v>87265</v>
      </c>
    </row>
    <row r="617" spans="1:13" x14ac:dyDescent="0.2">
      <c r="A617" s="35" t="s">
        <v>2469</v>
      </c>
      <c r="B617" s="1" t="s">
        <v>5572</v>
      </c>
      <c r="C617" s="45" t="s">
        <v>971</v>
      </c>
      <c r="D617" s="23" t="s">
        <v>5734</v>
      </c>
      <c r="E617" s="23" t="s">
        <v>4141</v>
      </c>
      <c r="F617" s="40">
        <v>0.56000000000000005</v>
      </c>
      <c r="G617" s="25">
        <v>37863</v>
      </c>
      <c r="H617" s="25">
        <v>21203</v>
      </c>
      <c r="I617" s="25"/>
      <c r="J617" s="58" t="e">
        <f>HYPERLINK("#"&amp;"Insumos"&amp;"!A"&amp;MATCH($B617,#REF!,0),"Ins "&amp;$B617)</f>
        <v>#REF!</v>
      </c>
      <c r="M617" s="220"/>
    </row>
    <row r="618" spans="1:13" x14ac:dyDescent="0.2">
      <c r="A618" s="35" t="s">
        <v>2469</v>
      </c>
      <c r="B618" s="1" t="s">
        <v>263</v>
      </c>
      <c r="C618" s="45" t="s">
        <v>696</v>
      </c>
      <c r="D618" s="23" t="s">
        <v>5534</v>
      </c>
      <c r="E618" s="23" t="s">
        <v>4140</v>
      </c>
      <c r="F618" s="40">
        <v>0.08</v>
      </c>
      <c r="G618" s="25">
        <v>187426</v>
      </c>
      <c r="H618" s="25">
        <v>14994</v>
      </c>
      <c r="I618" s="25"/>
      <c r="J618" s="58" t="e">
        <f>HYPERLINK("#"&amp;"Insumos"&amp;"!A"&amp;MATCH($B618,#REF!,0),"Ins "&amp;$B618)</f>
        <v>#REF!</v>
      </c>
      <c r="M618" s="220"/>
    </row>
    <row r="619" spans="1:13" x14ac:dyDescent="0.2">
      <c r="A619" s="35" t="s">
        <v>2469</v>
      </c>
      <c r="B619" s="1" t="s">
        <v>138</v>
      </c>
      <c r="C619" s="45" t="s">
        <v>2061</v>
      </c>
      <c r="D619" s="23" t="s">
        <v>5534</v>
      </c>
      <c r="E619" s="23" t="s">
        <v>4141</v>
      </c>
      <c r="F619" s="40">
        <v>0.1</v>
      </c>
      <c r="G619" s="25">
        <v>304381</v>
      </c>
      <c r="H619" s="25">
        <v>30438</v>
      </c>
      <c r="I619" s="25"/>
      <c r="J619" s="58" t="e">
        <f>HYPERLINK("#"&amp;"Insumos"&amp;"!A"&amp;MATCH($B619,#REF!,0),"Ins "&amp;$B619)</f>
        <v>#REF!</v>
      </c>
      <c r="M619" s="220"/>
    </row>
    <row r="620" spans="1:13" ht="25.5" x14ac:dyDescent="0.2">
      <c r="A620" s="36" t="s">
        <v>2470</v>
      </c>
      <c r="B620" s="26" t="s">
        <v>6816</v>
      </c>
      <c r="C620" s="79" t="s">
        <v>2080</v>
      </c>
      <c r="D620" s="37" t="s">
        <v>5608</v>
      </c>
      <c r="E620" s="37" t="s">
        <v>466</v>
      </c>
      <c r="F620" s="41"/>
      <c r="G620" s="27"/>
      <c r="H620" s="27"/>
      <c r="I620" s="27">
        <v>53346</v>
      </c>
      <c r="M620" s="220">
        <f t="shared" si="9"/>
        <v>69862</v>
      </c>
    </row>
    <row r="621" spans="1:13" x14ac:dyDescent="0.2">
      <c r="A621" s="35" t="s">
        <v>2470</v>
      </c>
      <c r="B621" s="1" t="s">
        <v>5572</v>
      </c>
      <c r="C621" s="45" t="s">
        <v>971</v>
      </c>
      <c r="D621" s="23" t="s">
        <v>5734</v>
      </c>
      <c r="E621" s="23" t="s">
        <v>4141</v>
      </c>
      <c r="F621" s="40">
        <v>0.08</v>
      </c>
      <c r="G621" s="25">
        <v>37863</v>
      </c>
      <c r="H621" s="25">
        <v>3029</v>
      </c>
      <c r="I621" s="25"/>
      <c r="J621" s="58" t="e">
        <f>HYPERLINK("#"&amp;"Insumos"&amp;"!A"&amp;MATCH($B621,#REF!,0),"Ins "&amp;$B621)</f>
        <v>#REF!</v>
      </c>
      <c r="M621" s="220"/>
    </row>
    <row r="622" spans="1:13" x14ac:dyDescent="0.2">
      <c r="A622" s="35" t="s">
        <v>2470</v>
      </c>
      <c r="B622" s="1" t="s">
        <v>263</v>
      </c>
      <c r="C622" s="45" t="s">
        <v>696</v>
      </c>
      <c r="D622" s="23" t="s">
        <v>5534</v>
      </c>
      <c r="E622" s="23" t="s">
        <v>4140</v>
      </c>
      <c r="F622" s="40">
        <v>0.05</v>
      </c>
      <c r="G622" s="25">
        <v>187426</v>
      </c>
      <c r="H622" s="25">
        <v>9371</v>
      </c>
      <c r="I622" s="25"/>
      <c r="J622" s="58" t="e">
        <f>HYPERLINK("#"&amp;"Insumos"&amp;"!A"&amp;MATCH($B622,#REF!,0),"Ins "&amp;$B622)</f>
        <v>#REF!</v>
      </c>
      <c r="M622" s="220"/>
    </row>
    <row r="623" spans="1:13" x14ac:dyDescent="0.2">
      <c r="A623" s="35" t="s">
        <v>2470</v>
      </c>
      <c r="B623" s="1" t="s">
        <v>135</v>
      </c>
      <c r="C623" s="45" t="s">
        <v>154</v>
      </c>
      <c r="D623" s="23" t="s">
        <v>5534</v>
      </c>
      <c r="E623" s="23" t="s">
        <v>4141</v>
      </c>
      <c r="F623" s="40">
        <v>0.05</v>
      </c>
      <c r="G623" s="25">
        <v>309400</v>
      </c>
      <c r="H623" s="25">
        <v>15470</v>
      </c>
      <c r="I623" s="25"/>
      <c r="J623" s="58" t="e">
        <f>HYPERLINK("#"&amp;"Insumos"&amp;"!A"&amp;MATCH($B623,#REF!,0),"Ins "&amp;$B623)</f>
        <v>#REF!</v>
      </c>
      <c r="M623" s="220"/>
    </row>
    <row r="624" spans="1:13" x14ac:dyDescent="0.2">
      <c r="A624" s="35" t="s">
        <v>2470</v>
      </c>
      <c r="B624" s="1" t="s">
        <v>138</v>
      </c>
      <c r="C624" s="45" t="s">
        <v>2061</v>
      </c>
      <c r="D624" s="23" t="s">
        <v>5534</v>
      </c>
      <c r="E624" s="23" t="s">
        <v>4141</v>
      </c>
      <c r="F624" s="40">
        <v>8.9999999999999993E-3</v>
      </c>
      <c r="G624" s="25">
        <v>304381</v>
      </c>
      <c r="H624" s="25">
        <v>2739</v>
      </c>
      <c r="I624" s="25"/>
      <c r="J624" s="58" t="e">
        <f>HYPERLINK("#"&amp;"Insumos"&amp;"!A"&amp;MATCH($B624,#REF!,0),"Ins "&amp;$B624)</f>
        <v>#REF!</v>
      </c>
      <c r="M624" s="220"/>
    </row>
    <row r="625" spans="1:13" x14ac:dyDescent="0.2">
      <c r="A625" s="35" t="s">
        <v>2470</v>
      </c>
      <c r="B625" s="1" t="s">
        <v>104</v>
      </c>
      <c r="C625" s="45" t="s">
        <v>8505</v>
      </c>
      <c r="D625" s="23" t="s">
        <v>5534</v>
      </c>
      <c r="E625" s="23" t="s">
        <v>4141</v>
      </c>
      <c r="F625" s="40">
        <v>0.05</v>
      </c>
      <c r="G625" s="25">
        <v>297500</v>
      </c>
      <c r="H625" s="25">
        <v>14875</v>
      </c>
      <c r="I625" s="25"/>
      <c r="J625" s="58" t="e">
        <f>HYPERLINK("#"&amp;"Insumos"&amp;"!A"&amp;MATCH($B625,#REF!,0),"Ins "&amp;$B625)</f>
        <v>#REF!</v>
      </c>
      <c r="M625" s="220"/>
    </row>
    <row r="626" spans="1:13" x14ac:dyDescent="0.2">
      <c r="A626" s="35" t="s">
        <v>2470</v>
      </c>
      <c r="B626" s="1" t="s">
        <v>715</v>
      </c>
      <c r="C626" s="45" t="s">
        <v>12530</v>
      </c>
      <c r="D626" s="23" t="s">
        <v>5534</v>
      </c>
      <c r="E626" s="23" t="s">
        <v>4141</v>
      </c>
      <c r="F626" s="40">
        <v>0.05</v>
      </c>
      <c r="G626" s="25">
        <v>150000</v>
      </c>
      <c r="H626" s="25">
        <v>7500</v>
      </c>
      <c r="I626" s="25"/>
      <c r="J626" s="58" t="e">
        <f>HYPERLINK("#"&amp;"Insumos"&amp;"!A"&amp;MATCH($B626,#REF!,0),"Ins "&amp;$B626)</f>
        <v>#REF!</v>
      </c>
      <c r="M626" s="220"/>
    </row>
    <row r="627" spans="1:13" x14ac:dyDescent="0.2">
      <c r="A627" s="35" t="s">
        <v>2470</v>
      </c>
      <c r="B627" s="1" t="s">
        <v>5533</v>
      </c>
      <c r="C627" s="45" t="s">
        <v>5892</v>
      </c>
      <c r="D627" s="23" t="s">
        <v>977</v>
      </c>
      <c r="E627" s="23" t="s">
        <v>4134</v>
      </c>
      <c r="F627" s="40">
        <v>0.1</v>
      </c>
      <c r="G627" s="25">
        <v>3623</v>
      </c>
      <c r="H627" s="25">
        <v>362</v>
      </c>
      <c r="I627" s="25"/>
      <c r="J627" s="58" t="e">
        <f>HYPERLINK("#"&amp;"Insumos"&amp;"!A"&amp;MATCH($B627,#REF!,0),"Ins "&amp;$B627)</f>
        <v>#REF!</v>
      </c>
      <c r="M627" s="220"/>
    </row>
    <row r="628" spans="1:13" ht="25.5" x14ac:dyDescent="0.2">
      <c r="A628" s="36" t="s">
        <v>2465</v>
      </c>
      <c r="B628" s="26" t="s">
        <v>6816</v>
      </c>
      <c r="C628" s="79" t="s">
        <v>5629</v>
      </c>
      <c r="D628" s="37" t="s">
        <v>5608</v>
      </c>
      <c r="E628" s="37" t="s">
        <v>464</v>
      </c>
      <c r="F628" s="41"/>
      <c r="G628" s="27"/>
      <c r="H628" s="27"/>
      <c r="I628" s="27">
        <v>58906</v>
      </c>
      <c r="M628" s="220">
        <f t="shared" si="9"/>
        <v>77143</v>
      </c>
    </row>
    <row r="629" spans="1:13" x14ac:dyDescent="0.2">
      <c r="A629" s="35" t="s">
        <v>2465</v>
      </c>
      <c r="B629" s="1" t="s">
        <v>5578</v>
      </c>
      <c r="C629" s="45" t="s">
        <v>1015</v>
      </c>
      <c r="D629" s="23" t="s">
        <v>5734</v>
      </c>
      <c r="E629" s="23" t="s">
        <v>4141</v>
      </c>
      <c r="F629" s="40">
        <v>0.7</v>
      </c>
      <c r="G629" s="25">
        <v>52425</v>
      </c>
      <c r="H629" s="25">
        <v>36698</v>
      </c>
      <c r="I629" s="25"/>
      <c r="J629" s="58" t="e">
        <f>HYPERLINK("#"&amp;"Insumos"&amp;"!A"&amp;MATCH($B629,#REF!,0),"Ins "&amp;$B629)</f>
        <v>#REF!</v>
      </c>
      <c r="M629" s="220"/>
    </row>
    <row r="630" spans="1:13" x14ac:dyDescent="0.2">
      <c r="A630" s="35" t="s">
        <v>2465</v>
      </c>
      <c r="B630" s="1" t="s">
        <v>263</v>
      </c>
      <c r="C630" s="45" t="s">
        <v>696</v>
      </c>
      <c r="D630" s="23" t="s">
        <v>5534</v>
      </c>
      <c r="E630" s="23" t="s">
        <v>4140</v>
      </c>
      <c r="F630" s="40">
        <v>2.1199999999999999E-3</v>
      </c>
      <c r="G630" s="25">
        <v>187426</v>
      </c>
      <c r="H630" s="25">
        <v>397</v>
      </c>
      <c r="I630" s="25"/>
      <c r="J630" s="58" t="e">
        <f>HYPERLINK("#"&amp;"Insumos"&amp;"!A"&amp;MATCH($B630,#REF!,0),"Ins "&amp;$B630)</f>
        <v>#REF!</v>
      </c>
      <c r="M630" s="220"/>
    </row>
    <row r="631" spans="1:13" x14ac:dyDescent="0.2">
      <c r="A631" s="35" t="s">
        <v>2465</v>
      </c>
      <c r="B631" s="1" t="s">
        <v>5533</v>
      </c>
      <c r="C631" s="45" t="s">
        <v>5892</v>
      </c>
      <c r="D631" s="23" t="s">
        <v>977</v>
      </c>
      <c r="E631" s="23" t="s">
        <v>4134</v>
      </c>
      <c r="F631" s="40">
        <v>0.45</v>
      </c>
      <c r="G631" s="25">
        <v>3623</v>
      </c>
      <c r="H631" s="25">
        <v>1630</v>
      </c>
      <c r="I631" s="25"/>
      <c r="J631" s="58" t="e">
        <f>HYPERLINK("#"&amp;"Insumos"&amp;"!A"&amp;MATCH($B631,#REF!,0),"Ins "&amp;$B631)</f>
        <v>#REF!</v>
      </c>
      <c r="M631" s="220"/>
    </row>
    <row r="632" spans="1:13" x14ac:dyDescent="0.2">
      <c r="A632" s="35" t="s">
        <v>2465</v>
      </c>
      <c r="B632" s="1" t="s">
        <v>5007</v>
      </c>
      <c r="C632" s="45" t="s">
        <v>720</v>
      </c>
      <c r="D632" s="23" t="s">
        <v>5751</v>
      </c>
      <c r="E632" s="23" t="s">
        <v>4134</v>
      </c>
      <c r="F632" s="40">
        <v>0.36299999999999999</v>
      </c>
      <c r="G632" s="25">
        <v>1897</v>
      </c>
      <c r="H632" s="25">
        <v>689</v>
      </c>
      <c r="I632" s="25"/>
      <c r="J632" s="58" t="e">
        <f>HYPERLINK("#"&amp;"Insumos"&amp;"!A"&amp;MATCH($B632,#REF!,0),"Ins "&amp;$B632)</f>
        <v>#REF!</v>
      </c>
      <c r="M632" s="220"/>
    </row>
    <row r="633" spans="1:13" x14ac:dyDescent="0.2">
      <c r="A633" s="35" t="s">
        <v>2465</v>
      </c>
      <c r="B633" s="1" t="s">
        <v>5185</v>
      </c>
      <c r="C633" s="45" t="s">
        <v>295</v>
      </c>
      <c r="D633" s="23" t="s">
        <v>5751</v>
      </c>
      <c r="E633" s="23" t="s">
        <v>4147</v>
      </c>
      <c r="F633" s="40">
        <v>0.5</v>
      </c>
      <c r="G633" s="25">
        <v>5304</v>
      </c>
      <c r="H633" s="25">
        <v>2652</v>
      </c>
      <c r="I633" s="25"/>
      <c r="J633" s="58" t="e">
        <f>HYPERLINK("#"&amp;"Insumos"&amp;"!A"&amp;MATCH($B633,#REF!,0),"Ins "&amp;$B633)</f>
        <v>#REF!</v>
      </c>
      <c r="M633" s="220"/>
    </row>
    <row r="634" spans="1:13" x14ac:dyDescent="0.2">
      <c r="A634" s="35" t="s">
        <v>2465</v>
      </c>
      <c r="B634" s="1" t="s">
        <v>4527</v>
      </c>
      <c r="C634" s="45" t="s">
        <v>1414</v>
      </c>
      <c r="D634" s="23" t="s">
        <v>5751</v>
      </c>
      <c r="E634" s="23" t="s">
        <v>287</v>
      </c>
      <c r="F634" s="40">
        <v>1.2</v>
      </c>
      <c r="G634" s="25">
        <v>12369</v>
      </c>
      <c r="H634" s="25">
        <v>14843</v>
      </c>
      <c r="I634" s="25"/>
      <c r="J634" s="58" t="e">
        <f>HYPERLINK("#"&amp;"Insumos"&amp;"!A"&amp;MATCH($B634,#REF!,0),"Ins "&amp;$B634)</f>
        <v>#REF!</v>
      </c>
      <c r="M634" s="220"/>
    </row>
    <row r="635" spans="1:13" x14ac:dyDescent="0.2">
      <c r="A635" s="35" t="s">
        <v>2465</v>
      </c>
      <c r="B635" s="1" t="s">
        <v>4545</v>
      </c>
      <c r="C635" s="45" t="s">
        <v>9500</v>
      </c>
      <c r="D635" s="23" t="s">
        <v>5751</v>
      </c>
      <c r="E635" s="23" t="s">
        <v>4134</v>
      </c>
      <c r="F635" s="40">
        <v>0.2</v>
      </c>
      <c r="G635" s="25">
        <v>9987</v>
      </c>
      <c r="H635" s="25">
        <v>1997</v>
      </c>
      <c r="I635" s="25"/>
      <c r="J635" s="58" t="e">
        <f>HYPERLINK("#"&amp;"Insumos"&amp;"!A"&amp;MATCH($B635,#REF!,0),"Ins "&amp;$B635)</f>
        <v>#REF!</v>
      </c>
      <c r="M635" s="220"/>
    </row>
    <row r="636" spans="1:13" ht="25.5" x14ac:dyDescent="0.2">
      <c r="A636" s="36" t="s">
        <v>2471</v>
      </c>
      <c r="B636" s="26" t="s">
        <v>6816</v>
      </c>
      <c r="C636" s="79" t="s">
        <v>1878</v>
      </c>
      <c r="D636" s="37" t="s">
        <v>5608</v>
      </c>
      <c r="E636" s="37" t="s">
        <v>466</v>
      </c>
      <c r="F636" s="41"/>
      <c r="G636" s="27"/>
      <c r="H636" s="27"/>
      <c r="I636" s="27">
        <v>50979</v>
      </c>
      <c r="M636" s="220">
        <f t="shared" si="9"/>
        <v>66762</v>
      </c>
    </row>
    <row r="637" spans="1:13" x14ac:dyDescent="0.2">
      <c r="A637" s="35" t="s">
        <v>2471</v>
      </c>
      <c r="B637" s="1" t="s">
        <v>71</v>
      </c>
      <c r="C637" s="45" t="s">
        <v>1022</v>
      </c>
      <c r="D637" s="23" t="s">
        <v>5734</v>
      </c>
      <c r="E637" s="23" t="s">
        <v>4141</v>
      </c>
      <c r="F637" s="40">
        <v>0.7</v>
      </c>
      <c r="G637" s="25">
        <v>66987</v>
      </c>
      <c r="H637" s="25">
        <v>46891</v>
      </c>
      <c r="I637" s="25"/>
      <c r="J637" s="58" t="e">
        <f>HYPERLINK("#"&amp;"Insumos"&amp;"!A"&amp;MATCH($B637,#REF!,0),"Ins "&amp;$B637)</f>
        <v>#REF!</v>
      </c>
      <c r="M637" s="220"/>
    </row>
    <row r="638" spans="1:13" x14ac:dyDescent="0.2">
      <c r="A638" s="35" t="s">
        <v>2471</v>
      </c>
      <c r="B638" s="1" t="s">
        <v>5533</v>
      </c>
      <c r="C638" s="45" t="s">
        <v>5892</v>
      </c>
      <c r="D638" s="23" t="s">
        <v>977</v>
      </c>
      <c r="E638" s="23" t="s">
        <v>4134</v>
      </c>
      <c r="F638" s="40">
        <v>0.5</v>
      </c>
      <c r="G638" s="25">
        <v>3623</v>
      </c>
      <c r="H638" s="25">
        <v>1812</v>
      </c>
      <c r="I638" s="25"/>
      <c r="J638" s="58" t="e">
        <f>HYPERLINK("#"&amp;"Insumos"&amp;"!A"&amp;MATCH($B638,#REF!,0),"Ins "&amp;$B638)</f>
        <v>#REF!</v>
      </c>
      <c r="M638" s="220"/>
    </row>
    <row r="639" spans="1:13" x14ac:dyDescent="0.2">
      <c r="A639" s="35" t="s">
        <v>2471</v>
      </c>
      <c r="B639" s="1" t="s">
        <v>5007</v>
      </c>
      <c r="C639" s="45" t="s">
        <v>720</v>
      </c>
      <c r="D639" s="23" t="s">
        <v>5751</v>
      </c>
      <c r="E639" s="23" t="s">
        <v>4134</v>
      </c>
      <c r="F639" s="40">
        <v>1.2</v>
      </c>
      <c r="G639" s="25">
        <v>1897</v>
      </c>
      <c r="H639" s="25">
        <v>2276</v>
      </c>
      <c r="I639" s="25"/>
      <c r="J639" s="58" t="e">
        <f>HYPERLINK("#"&amp;"Insumos"&amp;"!A"&amp;MATCH($B639,#REF!,0),"Ins "&amp;$B639)</f>
        <v>#REF!</v>
      </c>
      <c r="M639" s="220"/>
    </row>
    <row r="640" spans="1:13" ht="25.5" x14ac:dyDescent="0.2">
      <c r="A640" s="36" t="s">
        <v>2472</v>
      </c>
      <c r="B640" s="26" t="s">
        <v>6816</v>
      </c>
      <c r="C640" s="79" t="s">
        <v>1879</v>
      </c>
      <c r="D640" s="37" t="s">
        <v>5608</v>
      </c>
      <c r="E640" s="37" t="s">
        <v>466</v>
      </c>
      <c r="F640" s="41"/>
      <c r="G640" s="27"/>
      <c r="H640" s="27"/>
      <c r="I640" s="27">
        <v>43021</v>
      </c>
      <c r="M640" s="220">
        <f t="shared" si="9"/>
        <v>56340</v>
      </c>
    </row>
    <row r="641" spans="1:13" x14ac:dyDescent="0.2">
      <c r="A641" s="35" t="s">
        <v>2472</v>
      </c>
      <c r="B641" s="1" t="s">
        <v>5572</v>
      </c>
      <c r="C641" s="45" t="s">
        <v>971</v>
      </c>
      <c r="D641" s="23" t="s">
        <v>5734</v>
      </c>
      <c r="E641" s="23" t="s">
        <v>4141</v>
      </c>
      <c r="F641" s="40">
        <v>0.86</v>
      </c>
      <c r="G641" s="25">
        <v>37863</v>
      </c>
      <c r="H641" s="25">
        <v>32562</v>
      </c>
      <c r="I641" s="25"/>
      <c r="J641" s="58" t="e">
        <f>HYPERLINK("#"&amp;"Insumos"&amp;"!A"&amp;MATCH($B641,#REF!,0),"Ins "&amp;$B641)</f>
        <v>#REF!</v>
      </c>
      <c r="M641" s="220"/>
    </row>
    <row r="642" spans="1:13" x14ac:dyDescent="0.2">
      <c r="A642" s="35" t="s">
        <v>2472</v>
      </c>
      <c r="B642" s="1" t="s">
        <v>17</v>
      </c>
      <c r="C642" s="45" t="s">
        <v>724</v>
      </c>
      <c r="D642" s="23" t="s">
        <v>5534</v>
      </c>
      <c r="E642" s="23" t="s">
        <v>4140</v>
      </c>
      <c r="F642" s="40">
        <v>0.12</v>
      </c>
      <c r="G642" s="25">
        <v>76236</v>
      </c>
      <c r="H642" s="25">
        <v>9148</v>
      </c>
      <c r="I642" s="25"/>
      <c r="J642" s="58" t="e">
        <f>HYPERLINK("#"&amp;"Insumos"&amp;"!A"&amp;MATCH($B642,#REF!,0),"Ins "&amp;$B642)</f>
        <v>#REF!</v>
      </c>
      <c r="M642" s="220"/>
    </row>
    <row r="643" spans="1:13" x14ac:dyDescent="0.2">
      <c r="A643" s="35" t="s">
        <v>2472</v>
      </c>
      <c r="B643" s="1" t="s">
        <v>5533</v>
      </c>
      <c r="C643" s="45" t="s">
        <v>5892</v>
      </c>
      <c r="D643" s="23" t="s">
        <v>977</v>
      </c>
      <c r="E643" s="23" t="s">
        <v>4134</v>
      </c>
      <c r="F643" s="40">
        <v>0.1</v>
      </c>
      <c r="G643" s="25">
        <v>3623</v>
      </c>
      <c r="H643" s="25">
        <v>362</v>
      </c>
      <c r="I643" s="25"/>
      <c r="J643" s="58" t="e">
        <f>HYPERLINK("#"&amp;"Insumos"&amp;"!A"&amp;MATCH($B643,#REF!,0),"Ins "&amp;$B643)</f>
        <v>#REF!</v>
      </c>
      <c r="M643" s="220"/>
    </row>
    <row r="644" spans="1:13" x14ac:dyDescent="0.2">
      <c r="A644" s="35" t="s">
        <v>2472</v>
      </c>
      <c r="B644" s="1" t="s">
        <v>5007</v>
      </c>
      <c r="C644" s="45" t="s">
        <v>720</v>
      </c>
      <c r="D644" s="23" t="s">
        <v>5751</v>
      </c>
      <c r="E644" s="23" t="s">
        <v>4134</v>
      </c>
      <c r="F644" s="40">
        <v>0.5</v>
      </c>
      <c r="G644" s="25">
        <v>1897</v>
      </c>
      <c r="H644" s="25">
        <v>949</v>
      </c>
      <c r="I644" s="25"/>
      <c r="J644" s="58" t="e">
        <f>HYPERLINK("#"&amp;"Insumos"&amp;"!A"&amp;MATCH($B644,#REF!,0),"Ins "&amp;$B644)</f>
        <v>#REF!</v>
      </c>
      <c r="M644" s="220"/>
    </row>
    <row r="645" spans="1:13" x14ac:dyDescent="0.2">
      <c r="A645" s="36" t="s">
        <v>2473</v>
      </c>
      <c r="B645" s="26" t="s">
        <v>6816</v>
      </c>
      <c r="C645" s="79" t="s">
        <v>941</v>
      </c>
      <c r="D645" s="37" t="s">
        <v>5608</v>
      </c>
      <c r="E645" s="37" t="s">
        <v>466</v>
      </c>
      <c r="F645" s="41"/>
      <c r="G645" s="27"/>
      <c r="H645" s="27"/>
      <c r="I645" s="27">
        <v>168763</v>
      </c>
      <c r="M645" s="220">
        <f t="shared" ref="M645:M706" si="10">ROUND(I645*(1+$L$2),0)</f>
        <v>221012</v>
      </c>
    </row>
    <row r="646" spans="1:13" x14ac:dyDescent="0.2">
      <c r="A646" s="35" t="s">
        <v>2473</v>
      </c>
      <c r="B646" s="1" t="s">
        <v>71</v>
      </c>
      <c r="C646" s="45" t="s">
        <v>1022</v>
      </c>
      <c r="D646" s="23" t="s">
        <v>5734</v>
      </c>
      <c r="E646" s="23" t="s">
        <v>4141</v>
      </c>
      <c r="F646" s="40">
        <v>0.75</v>
      </c>
      <c r="G646" s="25">
        <v>66987</v>
      </c>
      <c r="H646" s="25">
        <v>50240</v>
      </c>
      <c r="I646" s="25"/>
      <c r="J646" s="58" t="e">
        <f>HYPERLINK("#"&amp;"Insumos"&amp;"!A"&amp;MATCH($B646,#REF!,0),"Ins "&amp;$B646)</f>
        <v>#REF!</v>
      </c>
      <c r="M646" s="220"/>
    </row>
    <row r="647" spans="1:13" x14ac:dyDescent="0.2">
      <c r="A647" s="35" t="s">
        <v>2473</v>
      </c>
      <c r="B647" s="1" t="s">
        <v>5533</v>
      </c>
      <c r="C647" s="45" t="s">
        <v>5892</v>
      </c>
      <c r="D647" s="23" t="s">
        <v>977</v>
      </c>
      <c r="E647" s="23" t="s">
        <v>4134</v>
      </c>
      <c r="F647" s="40">
        <v>0.3</v>
      </c>
      <c r="G647" s="25">
        <v>3623</v>
      </c>
      <c r="H647" s="25">
        <v>1087</v>
      </c>
      <c r="I647" s="25"/>
      <c r="J647" s="58" t="e">
        <f>HYPERLINK("#"&amp;"Insumos"&amp;"!A"&amp;MATCH($B647,#REF!,0),"Ins "&amp;$B647)</f>
        <v>#REF!</v>
      </c>
      <c r="M647" s="220"/>
    </row>
    <row r="648" spans="1:13" x14ac:dyDescent="0.2">
      <c r="A648" s="35" t="s">
        <v>2473</v>
      </c>
      <c r="B648" s="1" t="s">
        <v>5007</v>
      </c>
      <c r="C648" s="45" t="s">
        <v>720</v>
      </c>
      <c r="D648" s="23" t="s">
        <v>5751</v>
      </c>
      <c r="E648" s="23" t="s">
        <v>4134</v>
      </c>
      <c r="F648" s="40">
        <v>0.5</v>
      </c>
      <c r="G648" s="25">
        <v>1897</v>
      </c>
      <c r="H648" s="25">
        <v>949</v>
      </c>
      <c r="I648" s="25"/>
      <c r="J648" s="58" t="e">
        <f>HYPERLINK("#"&amp;"Insumos"&amp;"!A"&amp;MATCH($B648,#REF!,0),"Ins "&amp;$B648)</f>
        <v>#REF!</v>
      </c>
      <c r="M648" s="220"/>
    </row>
    <row r="649" spans="1:13" x14ac:dyDescent="0.2">
      <c r="A649" s="35" t="s">
        <v>2473</v>
      </c>
      <c r="B649" s="1" t="s">
        <v>1041</v>
      </c>
      <c r="C649" s="45" t="s">
        <v>8772</v>
      </c>
      <c r="D649" s="23" t="s">
        <v>5751</v>
      </c>
      <c r="E649" s="23" t="s">
        <v>466</v>
      </c>
      <c r="F649" s="40">
        <v>1.05</v>
      </c>
      <c r="G649" s="25">
        <v>110940</v>
      </c>
      <c r="H649" s="25">
        <v>116487</v>
      </c>
      <c r="I649" s="25"/>
      <c r="J649" s="58" t="e">
        <f>HYPERLINK("#"&amp;"Insumos"&amp;"!A"&amp;MATCH($B649,#REF!,0),"Ins "&amp;$B649)</f>
        <v>#REF!</v>
      </c>
      <c r="M649" s="220"/>
    </row>
    <row r="650" spans="1:13" x14ac:dyDescent="0.2">
      <c r="A650" s="36" t="s">
        <v>2474</v>
      </c>
      <c r="B650" s="26" t="s">
        <v>6816</v>
      </c>
      <c r="C650" s="79" t="s">
        <v>942</v>
      </c>
      <c r="D650" s="37" t="s">
        <v>5608</v>
      </c>
      <c r="E650" s="37" t="s">
        <v>466</v>
      </c>
      <c r="F650" s="41"/>
      <c r="G650" s="27"/>
      <c r="H650" s="27"/>
      <c r="I650" s="27">
        <v>150572</v>
      </c>
      <c r="M650" s="220">
        <f t="shared" si="10"/>
        <v>197189</v>
      </c>
    </row>
    <row r="651" spans="1:13" x14ac:dyDescent="0.2">
      <c r="A651" s="35" t="s">
        <v>2474</v>
      </c>
      <c r="B651" s="1" t="s">
        <v>71</v>
      </c>
      <c r="C651" s="45" t="s">
        <v>1022</v>
      </c>
      <c r="D651" s="23" t="s">
        <v>5734</v>
      </c>
      <c r="E651" s="23" t="s">
        <v>4141</v>
      </c>
      <c r="F651" s="40">
        <v>0.3</v>
      </c>
      <c r="G651" s="25">
        <v>66987</v>
      </c>
      <c r="H651" s="25">
        <v>20096</v>
      </c>
      <c r="I651" s="25"/>
      <c r="J651" s="58" t="e">
        <f>HYPERLINK("#"&amp;"Insumos"&amp;"!A"&amp;MATCH($B651,#REF!,0),"Ins "&amp;$B651)</f>
        <v>#REF!</v>
      </c>
      <c r="M651" s="220"/>
    </row>
    <row r="652" spans="1:13" x14ac:dyDescent="0.2">
      <c r="A652" s="35" t="s">
        <v>2474</v>
      </c>
      <c r="B652" s="1" t="s">
        <v>5533</v>
      </c>
      <c r="C652" s="45" t="s">
        <v>5892</v>
      </c>
      <c r="D652" s="23" t="s">
        <v>977</v>
      </c>
      <c r="E652" s="23" t="s">
        <v>4134</v>
      </c>
      <c r="F652" s="40">
        <v>0.3</v>
      </c>
      <c r="G652" s="25">
        <v>3623</v>
      </c>
      <c r="H652" s="25">
        <v>1087</v>
      </c>
      <c r="I652" s="25"/>
      <c r="J652" s="58" t="e">
        <f>HYPERLINK("#"&amp;"Insumos"&amp;"!A"&amp;MATCH($B652,#REF!,0),"Ins "&amp;$B652)</f>
        <v>#REF!</v>
      </c>
      <c r="M652" s="220"/>
    </row>
    <row r="653" spans="1:13" x14ac:dyDescent="0.2">
      <c r="A653" s="35" t="s">
        <v>2474</v>
      </c>
      <c r="B653" s="1" t="s">
        <v>5007</v>
      </c>
      <c r="C653" s="45" t="s">
        <v>720</v>
      </c>
      <c r="D653" s="23" t="s">
        <v>5751</v>
      </c>
      <c r="E653" s="23" t="s">
        <v>4134</v>
      </c>
      <c r="F653" s="40">
        <v>0.5</v>
      </c>
      <c r="G653" s="25">
        <v>1897</v>
      </c>
      <c r="H653" s="25">
        <v>949</v>
      </c>
      <c r="I653" s="25"/>
      <c r="J653" s="58" t="e">
        <f>HYPERLINK("#"&amp;"Insumos"&amp;"!A"&amp;MATCH($B653,#REF!,0),"Ins "&amp;$B653)</f>
        <v>#REF!</v>
      </c>
      <c r="M653" s="220"/>
    </row>
    <row r="654" spans="1:13" x14ac:dyDescent="0.2">
      <c r="A654" s="35" t="s">
        <v>2474</v>
      </c>
      <c r="B654" s="1" t="s">
        <v>1044</v>
      </c>
      <c r="C654" s="45" t="s">
        <v>725</v>
      </c>
      <c r="D654" s="23" t="s">
        <v>5751</v>
      </c>
      <c r="E654" s="23" t="s">
        <v>466</v>
      </c>
      <c r="F654" s="40">
        <v>1.3</v>
      </c>
      <c r="G654" s="25">
        <v>98800</v>
      </c>
      <c r="H654" s="25">
        <v>128440</v>
      </c>
      <c r="I654" s="25"/>
      <c r="J654" s="58" t="e">
        <f>HYPERLINK("#"&amp;"Insumos"&amp;"!A"&amp;MATCH($B654,#REF!,0),"Ins "&amp;$B654)</f>
        <v>#REF!</v>
      </c>
      <c r="M654" s="220"/>
    </row>
    <row r="655" spans="1:13" x14ac:dyDescent="0.2">
      <c r="A655" s="36" t="s">
        <v>2475</v>
      </c>
      <c r="B655" s="26" t="s">
        <v>6816</v>
      </c>
      <c r="C655" s="79" t="s">
        <v>5631</v>
      </c>
      <c r="D655" s="37" t="s">
        <v>5608</v>
      </c>
      <c r="E655" s="37" t="s">
        <v>466</v>
      </c>
      <c r="F655" s="41"/>
      <c r="G655" s="27"/>
      <c r="H655" s="27"/>
      <c r="I655" s="27">
        <v>91018</v>
      </c>
      <c r="M655" s="220">
        <f t="shared" si="10"/>
        <v>119197</v>
      </c>
    </row>
    <row r="656" spans="1:13" x14ac:dyDescent="0.2">
      <c r="A656" s="35" t="s">
        <v>2475</v>
      </c>
      <c r="B656" s="1" t="s">
        <v>71</v>
      </c>
      <c r="C656" s="45" t="s">
        <v>1022</v>
      </c>
      <c r="D656" s="23" t="s">
        <v>5734</v>
      </c>
      <c r="E656" s="23" t="s">
        <v>4141</v>
      </c>
      <c r="F656" s="40">
        <v>0.65</v>
      </c>
      <c r="G656" s="25">
        <v>66987</v>
      </c>
      <c r="H656" s="25">
        <v>43542</v>
      </c>
      <c r="I656" s="25"/>
      <c r="J656" s="58" t="e">
        <f>HYPERLINK("#"&amp;"Insumos"&amp;"!A"&amp;MATCH($B656,#REF!,0),"Ins "&amp;$B656)</f>
        <v>#REF!</v>
      </c>
      <c r="M656" s="220"/>
    </row>
    <row r="657" spans="1:13" x14ac:dyDescent="0.2">
      <c r="A657" s="35" t="s">
        <v>2475</v>
      </c>
      <c r="B657" s="1" t="s">
        <v>5533</v>
      </c>
      <c r="C657" s="45" t="s">
        <v>5892</v>
      </c>
      <c r="D657" s="23" t="s">
        <v>977</v>
      </c>
      <c r="E657" s="23" t="s">
        <v>4134</v>
      </c>
      <c r="F657" s="40">
        <v>0.65</v>
      </c>
      <c r="G657" s="25">
        <v>3623</v>
      </c>
      <c r="H657" s="25">
        <v>2355</v>
      </c>
      <c r="I657" s="25"/>
      <c r="J657" s="58" t="e">
        <f>HYPERLINK("#"&amp;"Insumos"&amp;"!A"&amp;MATCH($B657,#REF!,0),"Ins "&amp;$B657)</f>
        <v>#REF!</v>
      </c>
      <c r="M657" s="220"/>
    </row>
    <row r="658" spans="1:13" x14ac:dyDescent="0.2">
      <c r="A658" s="35" t="s">
        <v>2475</v>
      </c>
      <c r="B658" s="34" t="s">
        <v>90</v>
      </c>
      <c r="C658" s="45" t="s">
        <v>723</v>
      </c>
      <c r="D658" s="23" t="s">
        <v>5534</v>
      </c>
      <c r="E658" s="23" t="s">
        <v>4140</v>
      </c>
      <c r="F658" s="40">
        <v>0.1</v>
      </c>
      <c r="G658" s="25">
        <v>47771</v>
      </c>
      <c r="H658" s="25">
        <v>4777</v>
      </c>
      <c r="I658" s="25"/>
      <c r="J658" s="58" t="e">
        <f>HYPERLINK("#"&amp;"Insumos"&amp;"!A"&amp;MATCH($B658,#REF!,0),"Ins "&amp;$B658)</f>
        <v>#REF!</v>
      </c>
      <c r="M658" s="220"/>
    </row>
    <row r="659" spans="1:13" x14ac:dyDescent="0.2">
      <c r="A659" s="35" t="s">
        <v>2475</v>
      </c>
      <c r="B659" s="1" t="s">
        <v>5007</v>
      </c>
      <c r="C659" s="45" t="s">
        <v>720</v>
      </c>
      <c r="D659" s="23" t="s">
        <v>5751</v>
      </c>
      <c r="E659" s="23" t="s">
        <v>4134</v>
      </c>
      <c r="F659" s="40">
        <v>0.5</v>
      </c>
      <c r="G659" s="25">
        <v>1897</v>
      </c>
      <c r="H659" s="25">
        <v>949</v>
      </c>
      <c r="I659" s="25"/>
      <c r="J659" s="58" t="e">
        <f>HYPERLINK("#"&amp;"Insumos"&amp;"!A"&amp;MATCH($B659,#REF!,0),"Ins "&amp;$B659)</f>
        <v>#REF!</v>
      </c>
      <c r="M659" s="220"/>
    </row>
    <row r="660" spans="1:13" x14ac:dyDescent="0.2">
      <c r="A660" s="35" t="s">
        <v>2475</v>
      </c>
      <c r="B660" s="1" t="s">
        <v>1048</v>
      </c>
      <c r="C660" s="45" t="s">
        <v>726</v>
      </c>
      <c r="D660" s="23" t="s">
        <v>5751</v>
      </c>
      <c r="E660" s="23" t="s">
        <v>466</v>
      </c>
      <c r="F660" s="40">
        <v>1.3</v>
      </c>
      <c r="G660" s="25">
        <v>30304</v>
      </c>
      <c r="H660" s="25">
        <v>39395</v>
      </c>
      <c r="I660" s="25"/>
      <c r="J660" s="58" t="e">
        <f>HYPERLINK("#"&amp;"Insumos"&amp;"!A"&amp;MATCH($B660,#REF!,0),"Ins "&amp;$B660)</f>
        <v>#REF!</v>
      </c>
      <c r="M660" s="220"/>
    </row>
    <row r="661" spans="1:13" x14ac:dyDescent="0.2">
      <c r="A661" s="36" t="s">
        <v>2476</v>
      </c>
      <c r="B661" s="26" t="s">
        <v>6816</v>
      </c>
      <c r="C661" s="79" t="s">
        <v>2059</v>
      </c>
      <c r="D661" s="37" t="s">
        <v>5608</v>
      </c>
      <c r="E661" s="37" t="s">
        <v>11842</v>
      </c>
      <c r="F661" s="41"/>
      <c r="G661" s="27"/>
      <c r="H661" s="27"/>
      <c r="I661" s="27">
        <v>1141430</v>
      </c>
      <c r="M661" s="220">
        <f t="shared" si="10"/>
        <v>1494817</v>
      </c>
    </row>
    <row r="662" spans="1:13" x14ac:dyDescent="0.2">
      <c r="A662" s="35" t="s">
        <v>2476</v>
      </c>
      <c r="B662" s="1" t="s">
        <v>948</v>
      </c>
      <c r="C662" s="45" t="s">
        <v>2060</v>
      </c>
      <c r="D662" s="23" t="s">
        <v>5534</v>
      </c>
      <c r="E662" s="23" t="s">
        <v>4142</v>
      </c>
      <c r="F662" s="40">
        <v>1</v>
      </c>
      <c r="G662" s="25">
        <v>1141430</v>
      </c>
      <c r="H662" s="25">
        <v>1141430</v>
      </c>
      <c r="I662" s="25"/>
      <c r="J662" s="58" t="e">
        <f>HYPERLINK("#"&amp;"Insumos"&amp;"!A"&amp;MATCH($B662,#REF!,0),"Ins "&amp;$B662)</f>
        <v>#REF!</v>
      </c>
      <c r="M662" s="220"/>
    </row>
    <row r="663" spans="1:13" x14ac:dyDescent="0.2">
      <c r="A663" s="36" t="s">
        <v>2467</v>
      </c>
      <c r="B663" s="26" t="s">
        <v>6816</v>
      </c>
      <c r="C663" s="79" t="s">
        <v>2081</v>
      </c>
      <c r="D663" s="37" t="s">
        <v>5608</v>
      </c>
      <c r="E663" s="37" t="s">
        <v>466</v>
      </c>
      <c r="F663" s="41"/>
      <c r="G663" s="27"/>
      <c r="H663" s="27"/>
      <c r="I663" s="27">
        <v>13145</v>
      </c>
      <c r="M663" s="220">
        <f t="shared" si="10"/>
        <v>17215</v>
      </c>
    </row>
    <row r="664" spans="1:13" x14ac:dyDescent="0.2">
      <c r="A664" s="35" t="s">
        <v>2467</v>
      </c>
      <c r="B664" s="1" t="s">
        <v>71</v>
      </c>
      <c r="C664" s="45" t="s">
        <v>1022</v>
      </c>
      <c r="D664" s="23" t="s">
        <v>5734</v>
      </c>
      <c r="E664" s="23" t="s">
        <v>4141</v>
      </c>
      <c r="F664" s="40">
        <v>0.18</v>
      </c>
      <c r="G664" s="25">
        <v>66987</v>
      </c>
      <c r="H664" s="25">
        <v>12058</v>
      </c>
      <c r="I664" s="25"/>
      <c r="J664" s="58" t="e">
        <f>HYPERLINK("#"&amp;"Insumos"&amp;"!A"&amp;MATCH($B664,#REF!,0),"Ins "&amp;$B664)</f>
        <v>#REF!</v>
      </c>
      <c r="M664" s="220"/>
    </row>
    <row r="665" spans="1:13" x14ac:dyDescent="0.2">
      <c r="A665" s="35" t="s">
        <v>2467</v>
      </c>
      <c r="B665" s="1" t="s">
        <v>5533</v>
      </c>
      <c r="C665" s="45" t="s">
        <v>5892</v>
      </c>
      <c r="D665" s="23" t="s">
        <v>977</v>
      </c>
      <c r="E665" s="23" t="s">
        <v>4134</v>
      </c>
      <c r="F665" s="40">
        <v>0.3</v>
      </c>
      <c r="G665" s="25">
        <v>3623</v>
      </c>
      <c r="H665" s="25">
        <v>1087</v>
      </c>
      <c r="I665" s="25"/>
      <c r="J665" s="58" t="e">
        <f>HYPERLINK("#"&amp;"Insumos"&amp;"!A"&amp;MATCH($B665,#REF!,0),"Ins "&amp;$B665)</f>
        <v>#REF!</v>
      </c>
      <c r="M665" s="220"/>
    </row>
    <row r="666" spans="1:13" ht="25.5" x14ac:dyDescent="0.2">
      <c r="A666" s="36" t="s">
        <v>2477</v>
      </c>
      <c r="B666" s="26" t="s">
        <v>6816</v>
      </c>
      <c r="C666" s="79" t="s">
        <v>10374</v>
      </c>
      <c r="D666" s="37" t="s">
        <v>5608</v>
      </c>
      <c r="E666" s="37" t="s">
        <v>466</v>
      </c>
      <c r="F666" s="41"/>
      <c r="G666" s="27"/>
      <c r="H666" s="27"/>
      <c r="I666" s="27">
        <v>243810</v>
      </c>
      <c r="M666" s="220">
        <f t="shared" si="10"/>
        <v>319294</v>
      </c>
    </row>
    <row r="667" spans="1:13" x14ac:dyDescent="0.2">
      <c r="A667" s="35" t="s">
        <v>2477</v>
      </c>
      <c r="B667" s="1" t="s">
        <v>5578</v>
      </c>
      <c r="C667" s="45" t="s">
        <v>1015</v>
      </c>
      <c r="D667" s="23" t="s">
        <v>5734</v>
      </c>
      <c r="E667" s="23" t="s">
        <v>4141</v>
      </c>
      <c r="F667" s="40">
        <v>3.95</v>
      </c>
      <c r="G667" s="25">
        <v>52425</v>
      </c>
      <c r="H667" s="25">
        <v>207079</v>
      </c>
      <c r="I667" s="25"/>
      <c r="J667" s="58" t="e">
        <f>HYPERLINK("#"&amp;"Insumos"&amp;"!A"&amp;MATCH($B667,#REF!,0),"Ins "&amp;$B667)</f>
        <v>#REF!</v>
      </c>
      <c r="M667" s="220"/>
    </row>
    <row r="668" spans="1:13" x14ac:dyDescent="0.2">
      <c r="A668" s="35" t="s">
        <v>2477</v>
      </c>
      <c r="B668" s="1" t="s">
        <v>1698</v>
      </c>
      <c r="C668" s="45" t="s">
        <v>2136</v>
      </c>
      <c r="D668" s="23" t="s">
        <v>5534</v>
      </c>
      <c r="E668" s="23" t="s">
        <v>4134</v>
      </c>
      <c r="F668" s="40">
        <v>1.02</v>
      </c>
      <c r="G668" s="25">
        <v>1277</v>
      </c>
      <c r="H668" s="25">
        <v>1303</v>
      </c>
      <c r="I668" s="25"/>
      <c r="J668" s="58" t="e">
        <f>HYPERLINK("#"&amp;"Insumos"&amp;"!A"&amp;MATCH($B668,#REF!,0),"Ins "&amp;$B668)</f>
        <v>#REF!</v>
      </c>
      <c r="M668" s="220"/>
    </row>
    <row r="669" spans="1:13" x14ac:dyDescent="0.2">
      <c r="A669" s="35" t="s">
        <v>2477</v>
      </c>
      <c r="B669" s="1" t="s">
        <v>5533</v>
      </c>
      <c r="C669" s="45" t="s">
        <v>5892</v>
      </c>
      <c r="D669" s="23" t="s">
        <v>977</v>
      </c>
      <c r="E669" s="23" t="s">
        <v>4134</v>
      </c>
      <c r="F669" s="40">
        <v>1</v>
      </c>
      <c r="G669" s="25">
        <v>3623</v>
      </c>
      <c r="H669" s="25">
        <v>3623</v>
      </c>
      <c r="I669" s="25"/>
      <c r="J669" s="58" t="e">
        <f>HYPERLINK("#"&amp;"Insumos"&amp;"!A"&amp;MATCH($B669,#REF!,0),"Ins "&amp;$B669)</f>
        <v>#REF!</v>
      </c>
      <c r="M669" s="220"/>
    </row>
    <row r="670" spans="1:13" x14ac:dyDescent="0.2">
      <c r="A670" s="35" t="s">
        <v>2477</v>
      </c>
      <c r="B670" s="1" t="s">
        <v>5007</v>
      </c>
      <c r="C670" s="45" t="s">
        <v>720</v>
      </c>
      <c r="D670" s="23" t="s">
        <v>5751</v>
      </c>
      <c r="E670" s="23" t="s">
        <v>4134</v>
      </c>
      <c r="F670" s="40">
        <v>0.27600000000000002</v>
      </c>
      <c r="G670" s="25">
        <v>1897</v>
      </c>
      <c r="H670" s="25">
        <v>524</v>
      </c>
      <c r="I670" s="25"/>
      <c r="J670" s="58" t="e">
        <f>HYPERLINK("#"&amp;"Insumos"&amp;"!A"&amp;MATCH($B670,#REF!,0),"Ins "&amp;$B670)</f>
        <v>#REF!</v>
      </c>
      <c r="M670" s="220"/>
    </row>
    <row r="671" spans="1:13" x14ac:dyDescent="0.2">
      <c r="A671" s="35" t="s">
        <v>2477</v>
      </c>
      <c r="B671" s="1" t="s">
        <v>5357</v>
      </c>
      <c r="C671" s="45" t="s">
        <v>2149</v>
      </c>
      <c r="D671" s="23" t="s">
        <v>5751</v>
      </c>
      <c r="E671" s="23" t="s">
        <v>4134</v>
      </c>
      <c r="F671" s="40">
        <v>0.02</v>
      </c>
      <c r="G671" s="25">
        <v>1014180</v>
      </c>
      <c r="H671" s="25">
        <v>20284</v>
      </c>
      <c r="I671" s="25"/>
      <c r="J671" s="58" t="e">
        <f>HYPERLINK("#"&amp;"Insumos"&amp;"!A"&amp;MATCH($B671,#REF!,0),"Ins "&amp;$B671)</f>
        <v>#REF!</v>
      </c>
      <c r="M671" s="220"/>
    </row>
    <row r="672" spans="1:13" x14ac:dyDescent="0.2">
      <c r="A672" s="35" t="s">
        <v>2477</v>
      </c>
      <c r="B672" s="1" t="s">
        <v>5258</v>
      </c>
      <c r="C672" s="45" t="s">
        <v>2153</v>
      </c>
      <c r="D672" s="23" t="s">
        <v>5751</v>
      </c>
      <c r="E672" s="23" t="s">
        <v>287</v>
      </c>
      <c r="F672" s="40">
        <v>1.02</v>
      </c>
      <c r="G672" s="25">
        <v>1803</v>
      </c>
      <c r="H672" s="25">
        <v>1839</v>
      </c>
      <c r="I672" s="25"/>
      <c r="J672" s="58" t="e">
        <f>HYPERLINK("#"&amp;"Insumos"&amp;"!A"&amp;MATCH($B672,#REF!,0),"Ins "&amp;$B672)</f>
        <v>#REF!</v>
      </c>
      <c r="M672" s="220"/>
    </row>
    <row r="673" spans="1:13" x14ac:dyDescent="0.2">
      <c r="A673" s="35" t="s">
        <v>2477</v>
      </c>
      <c r="B673" s="1" t="s">
        <v>4202</v>
      </c>
      <c r="C673" s="45" t="s">
        <v>631</v>
      </c>
      <c r="D673" s="23" t="s">
        <v>5751</v>
      </c>
      <c r="E673" s="23" t="s">
        <v>287</v>
      </c>
      <c r="F673" s="40">
        <v>1.02</v>
      </c>
      <c r="G673" s="25">
        <v>8978</v>
      </c>
      <c r="H673" s="25">
        <v>9158</v>
      </c>
      <c r="I673" s="25"/>
      <c r="J673" s="58" t="e">
        <f>HYPERLINK("#"&amp;"Insumos"&amp;"!A"&amp;MATCH($B673,#REF!,0),"Ins "&amp;$B673)</f>
        <v>#REF!</v>
      </c>
      <c r="M673" s="220"/>
    </row>
    <row r="674" spans="1:13" ht="25.5" x14ac:dyDescent="0.2">
      <c r="A674" s="36" t="s">
        <v>2478</v>
      </c>
      <c r="B674" s="26" t="s">
        <v>6816</v>
      </c>
      <c r="C674" s="79" t="s">
        <v>11872</v>
      </c>
      <c r="D674" s="37" t="s">
        <v>5608</v>
      </c>
      <c r="E674" s="37" t="s">
        <v>466</v>
      </c>
      <c r="F674" s="41"/>
      <c r="G674" s="27"/>
      <c r="H674" s="27"/>
      <c r="I674" s="27">
        <v>286975</v>
      </c>
      <c r="M674" s="220">
        <f t="shared" si="10"/>
        <v>375822</v>
      </c>
    </row>
    <row r="675" spans="1:13" x14ac:dyDescent="0.2">
      <c r="A675" s="35" t="s">
        <v>2478</v>
      </c>
      <c r="B675" s="1" t="s">
        <v>5578</v>
      </c>
      <c r="C675" s="45" t="s">
        <v>1015</v>
      </c>
      <c r="D675" s="23" t="s">
        <v>5734</v>
      </c>
      <c r="E675" s="23" t="s">
        <v>4141</v>
      </c>
      <c r="F675" s="40">
        <v>4.7</v>
      </c>
      <c r="G675" s="25">
        <v>52425</v>
      </c>
      <c r="H675" s="25">
        <v>246398</v>
      </c>
      <c r="I675" s="25"/>
      <c r="J675" s="58" t="e">
        <f>HYPERLINK("#"&amp;"Insumos"&amp;"!A"&amp;MATCH($B675,#REF!,0),"Ins "&amp;$B675)</f>
        <v>#REF!</v>
      </c>
      <c r="M675" s="220"/>
    </row>
    <row r="676" spans="1:13" x14ac:dyDescent="0.2">
      <c r="A676" s="35" t="s">
        <v>2478</v>
      </c>
      <c r="B676" s="1" t="s">
        <v>1698</v>
      </c>
      <c r="C676" s="45" t="s">
        <v>2136</v>
      </c>
      <c r="D676" s="23" t="s">
        <v>5534</v>
      </c>
      <c r="E676" s="23" t="s">
        <v>4134</v>
      </c>
      <c r="F676" s="40">
        <v>0.5</v>
      </c>
      <c r="G676" s="25">
        <v>1277</v>
      </c>
      <c r="H676" s="25">
        <v>639</v>
      </c>
      <c r="I676" s="25"/>
      <c r="J676" s="58" t="e">
        <f>HYPERLINK("#"&amp;"Insumos"&amp;"!A"&amp;MATCH($B676,#REF!,0),"Ins "&amp;$B676)</f>
        <v>#REF!</v>
      </c>
      <c r="M676" s="220"/>
    </row>
    <row r="677" spans="1:13" x14ac:dyDescent="0.2">
      <c r="A677" s="35" t="s">
        <v>2478</v>
      </c>
      <c r="B677" s="1" t="s">
        <v>5533</v>
      </c>
      <c r="C677" s="45" t="s">
        <v>5892</v>
      </c>
      <c r="D677" s="23" t="s">
        <v>977</v>
      </c>
      <c r="E677" s="23" t="s">
        <v>4134</v>
      </c>
      <c r="F677" s="40">
        <v>1</v>
      </c>
      <c r="G677" s="25">
        <v>3623</v>
      </c>
      <c r="H677" s="25">
        <v>3623</v>
      </c>
      <c r="I677" s="25"/>
      <c r="J677" s="58" t="e">
        <f>HYPERLINK("#"&amp;"Insumos"&amp;"!A"&amp;MATCH($B677,#REF!,0),"Ins "&amp;$B677)</f>
        <v>#REF!</v>
      </c>
      <c r="M677" s="220"/>
    </row>
    <row r="678" spans="1:13" x14ac:dyDescent="0.2">
      <c r="A678" s="35" t="s">
        <v>2478</v>
      </c>
      <c r="B678" s="1" t="s">
        <v>5007</v>
      </c>
      <c r="C678" s="45" t="s">
        <v>720</v>
      </c>
      <c r="D678" s="23" t="s">
        <v>5751</v>
      </c>
      <c r="E678" s="23" t="s">
        <v>4134</v>
      </c>
      <c r="F678" s="40">
        <v>0.26300000000000001</v>
      </c>
      <c r="G678" s="25">
        <v>1897</v>
      </c>
      <c r="H678" s="25">
        <v>499</v>
      </c>
      <c r="I678" s="25"/>
      <c r="J678" s="58" t="e">
        <f>HYPERLINK("#"&amp;"Insumos"&amp;"!A"&amp;MATCH($B678,#REF!,0),"Ins "&amp;$B678)</f>
        <v>#REF!</v>
      </c>
      <c r="M678" s="220"/>
    </row>
    <row r="679" spans="1:13" x14ac:dyDescent="0.2">
      <c r="A679" s="35" t="s">
        <v>2478</v>
      </c>
      <c r="B679" s="1" t="s">
        <v>5357</v>
      </c>
      <c r="C679" s="45" t="s">
        <v>2149</v>
      </c>
      <c r="D679" s="23" t="s">
        <v>5751</v>
      </c>
      <c r="E679" s="23" t="s">
        <v>4134</v>
      </c>
      <c r="F679" s="40">
        <v>0.03</v>
      </c>
      <c r="G679" s="25">
        <v>1014180</v>
      </c>
      <c r="H679" s="25">
        <v>30425</v>
      </c>
      <c r="I679" s="25"/>
      <c r="J679" s="58" t="e">
        <f>HYPERLINK("#"&amp;"Insumos"&amp;"!A"&amp;MATCH($B679,#REF!,0),"Ins "&amp;$B679)</f>
        <v>#REF!</v>
      </c>
      <c r="M679" s="220"/>
    </row>
    <row r="680" spans="1:13" x14ac:dyDescent="0.2">
      <c r="A680" s="35" t="s">
        <v>2478</v>
      </c>
      <c r="B680" s="1" t="s">
        <v>5258</v>
      </c>
      <c r="C680" s="45" t="s">
        <v>2153</v>
      </c>
      <c r="D680" s="23" t="s">
        <v>5751</v>
      </c>
      <c r="E680" s="23" t="s">
        <v>287</v>
      </c>
      <c r="F680" s="40">
        <v>0.5</v>
      </c>
      <c r="G680" s="25">
        <v>1803</v>
      </c>
      <c r="H680" s="25">
        <v>902</v>
      </c>
      <c r="I680" s="25"/>
      <c r="J680" s="58" t="e">
        <f>HYPERLINK("#"&amp;"Insumos"&amp;"!A"&amp;MATCH($B680,#REF!,0),"Ins "&amp;$B680)</f>
        <v>#REF!</v>
      </c>
      <c r="M680" s="220"/>
    </row>
    <row r="681" spans="1:13" x14ac:dyDescent="0.2">
      <c r="A681" s="35" t="s">
        <v>2478</v>
      </c>
      <c r="B681" s="1" t="s">
        <v>4202</v>
      </c>
      <c r="C681" s="45" t="s">
        <v>631</v>
      </c>
      <c r="D681" s="23" t="s">
        <v>5751</v>
      </c>
      <c r="E681" s="23" t="s">
        <v>287</v>
      </c>
      <c r="F681" s="40">
        <v>0.5</v>
      </c>
      <c r="G681" s="25">
        <v>8978</v>
      </c>
      <c r="H681" s="25">
        <v>4489</v>
      </c>
      <c r="I681" s="25"/>
      <c r="J681" s="58" t="e">
        <f>HYPERLINK("#"&amp;"Insumos"&amp;"!A"&amp;MATCH($B681,#REF!,0),"Ins "&amp;$B681)</f>
        <v>#REF!</v>
      </c>
      <c r="M681" s="220"/>
    </row>
    <row r="682" spans="1:13" ht="25.5" x14ac:dyDescent="0.2">
      <c r="A682" s="36" t="s">
        <v>2479</v>
      </c>
      <c r="B682" s="26" t="s">
        <v>6816</v>
      </c>
      <c r="C682" s="79" t="s">
        <v>11873</v>
      </c>
      <c r="D682" s="37" t="s">
        <v>5608</v>
      </c>
      <c r="E682" s="37" t="s">
        <v>466</v>
      </c>
      <c r="F682" s="41"/>
      <c r="G682" s="27"/>
      <c r="H682" s="27"/>
      <c r="I682" s="27">
        <v>344299</v>
      </c>
      <c r="M682" s="220">
        <f t="shared" si="10"/>
        <v>450894</v>
      </c>
    </row>
    <row r="683" spans="1:13" x14ac:dyDescent="0.2">
      <c r="A683" s="35" t="s">
        <v>2479</v>
      </c>
      <c r="B683" s="1" t="s">
        <v>5578</v>
      </c>
      <c r="C683" s="45" t="s">
        <v>1015</v>
      </c>
      <c r="D683" s="23" t="s">
        <v>5734</v>
      </c>
      <c r="E683" s="23" t="s">
        <v>4141</v>
      </c>
      <c r="F683" s="40">
        <v>5.6</v>
      </c>
      <c r="G683" s="25">
        <v>52425</v>
      </c>
      <c r="H683" s="25">
        <v>293580</v>
      </c>
      <c r="I683" s="25"/>
      <c r="J683" s="58" t="e">
        <f>HYPERLINK("#"&amp;"Insumos"&amp;"!A"&amp;MATCH($B683,#REF!,0),"Ins "&amp;$B683)</f>
        <v>#REF!</v>
      </c>
      <c r="M683" s="220"/>
    </row>
    <row r="684" spans="1:13" x14ac:dyDescent="0.2">
      <c r="A684" s="35" t="s">
        <v>2479</v>
      </c>
      <c r="B684" s="1" t="s">
        <v>1698</v>
      </c>
      <c r="C684" s="45" t="s">
        <v>2136</v>
      </c>
      <c r="D684" s="23" t="s">
        <v>5534</v>
      </c>
      <c r="E684" s="23" t="s">
        <v>4134</v>
      </c>
      <c r="F684" s="40">
        <v>0.5</v>
      </c>
      <c r="G684" s="25">
        <v>1277</v>
      </c>
      <c r="H684" s="25">
        <v>639</v>
      </c>
      <c r="I684" s="25"/>
      <c r="J684" s="58" t="e">
        <f>HYPERLINK("#"&amp;"Insumos"&amp;"!A"&amp;MATCH($B684,#REF!,0),"Ins "&amp;$B684)</f>
        <v>#REF!</v>
      </c>
      <c r="M684" s="220"/>
    </row>
    <row r="685" spans="1:13" x14ac:dyDescent="0.2">
      <c r="A685" s="35" t="s">
        <v>2479</v>
      </c>
      <c r="B685" s="1" t="s">
        <v>5533</v>
      </c>
      <c r="C685" s="45" t="s">
        <v>5892</v>
      </c>
      <c r="D685" s="23" t="s">
        <v>977</v>
      </c>
      <c r="E685" s="23" t="s">
        <v>4134</v>
      </c>
      <c r="F685" s="40">
        <v>1</v>
      </c>
      <c r="G685" s="25">
        <v>3623</v>
      </c>
      <c r="H685" s="25">
        <v>3623</v>
      </c>
      <c r="I685" s="25"/>
      <c r="J685" s="58" t="e">
        <f>HYPERLINK("#"&amp;"Insumos"&amp;"!A"&amp;MATCH($B685,#REF!,0),"Ins "&amp;$B685)</f>
        <v>#REF!</v>
      </c>
      <c r="M685" s="220"/>
    </row>
    <row r="686" spans="1:13" x14ac:dyDescent="0.2">
      <c r="A686" s="35" t="s">
        <v>2479</v>
      </c>
      <c r="B686" s="1" t="s">
        <v>5007</v>
      </c>
      <c r="C686" s="45" t="s">
        <v>720</v>
      </c>
      <c r="D686" s="23" t="s">
        <v>5751</v>
      </c>
      <c r="E686" s="23" t="s">
        <v>4134</v>
      </c>
      <c r="F686" s="40">
        <v>0.26300000000000001</v>
      </c>
      <c r="G686" s="25">
        <v>1897</v>
      </c>
      <c r="H686" s="25">
        <v>499</v>
      </c>
      <c r="I686" s="25"/>
      <c r="J686" s="58" t="e">
        <f>HYPERLINK("#"&amp;"Insumos"&amp;"!A"&amp;MATCH($B686,#REF!,0),"Ins "&amp;$B686)</f>
        <v>#REF!</v>
      </c>
      <c r="M686" s="220"/>
    </row>
    <row r="687" spans="1:13" x14ac:dyDescent="0.2">
      <c r="A687" s="35" t="s">
        <v>2479</v>
      </c>
      <c r="B687" s="1" t="s">
        <v>5357</v>
      </c>
      <c r="C687" s="45" t="s">
        <v>2149</v>
      </c>
      <c r="D687" s="23" t="s">
        <v>5751</v>
      </c>
      <c r="E687" s="23" t="s">
        <v>4134</v>
      </c>
      <c r="F687" s="40">
        <v>0.04</v>
      </c>
      <c r="G687" s="25">
        <v>1014180</v>
      </c>
      <c r="H687" s="25">
        <v>40567</v>
      </c>
      <c r="I687" s="25"/>
      <c r="J687" s="58" t="e">
        <f>HYPERLINK("#"&amp;"Insumos"&amp;"!A"&amp;MATCH($B687,#REF!,0),"Ins "&amp;$B687)</f>
        <v>#REF!</v>
      </c>
      <c r="M687" s="220"/>
    </row>
    <row r="688" spans="1:13" x14ac:dyDescent="0.2">
      <c r="A688" s="35" t="s">
        <v>2479</v>
      </c>
      <c r="B688" s="1" t="s">
        <v>5258</v>
      </c>
      <c r="C688" s="45" t="s">
        <v>2153</v>
      </c>
      <c r="D688" s="23" t="s">
        <v>5751</v>
      </c>
      <c r="E688" s="23" t="s">
        <v>287</v>
      </c>
      <c r="F688" s="40">
        <v>0.5</v>
      </c>
      <c r="G688" s="25">
        <v>1803</v>
      </c>
      <c r="H688" s="25">
        <v>902</v>
      </c>
      <c r="I688" s="25"/>
      <c r="J688" s="58" t="e">
        <f>HYPERLINK("#"&amp;"Insumos"&amp;"!A"&amp;MATCH($B688,#REF!,0),"Ins "&amp;$B688)</f>
        <v>#REF!</v>
      </c>
      <c r="M688" s="220"/>
    </row>
    <row r="689" spans="1:13" x14ac:dyDescent="0.2">
      <c r="A689" s="35" t="s">
        <v>2479</v>
      </c>
      <c r="B689" s="1" t="s">
        <v>4202</v>
      </c>
      <c r="C689" s="45" t="s">
        <v>631</v>
      </c>
      <c r="D689" s="23" t="s">
        <v>5751</v>
      </c>
      <c r="E689" s="23" t="s">
        <v>287</v>
      </c>
      <c r="F689" s="40">
        <v>0.5</v>
      </c>
      <c r="G689" s="25">
        <v>8978</v>
      </c>
      <c r="H689" s="25">
        <v>4489</v>
      </c>
      <c r="I689" s="25"/>
      <c r="J689" s="58" t="e">
        <f>HYPERLINK("#"&amp;"Insumos"&amp;"!A"&amp;MATCH($B689,#REF!,0),"Ins "&amp;$B689)</f>
        <v>#REF!</v>
      </c>
      <c r="M689" s="220"/>
    </row>
    <row r="690" spans="1:13" ht="25.5" x14ac:dyDescent="0.2">
      <c r="A690" s="36" t="s">
        <v>2480</v>
      </c>
      <c r="B690" s="26" t="s">
        <v>6816</v>
      </c>
      <c r="C690" s="79" t="s">
        <v>11874</v>
      </c>
      <c r="D690" s="37" t="s">
        <v>5608</v>
      </c>
      <c r="E690" s="37" t="s">
        <v>466</v>
      </c>
      <c r="F690" s="41"/>
      <c r="G690" s="27"/>
      <c r="H690" s="27"/>
      <c r="I690" s="27">
        <v>508222</v>
      </c>
      <c r="M690" s="220">
        <f t="shared" si="10"/>
        <v>665568</v>
      </c>
    </row>
    <row r="691" spans="1:13" x14ac:dyDescent="0.2">
      <c r="A691" s="35" t="s">
        <v>2480</v>
      </c>
      <c r="B691" s="1" t="s">
        <v>5578</v>
      </c>
      <c r="C691" s="45" t="s">
        <v>1015</v>
      </c>
      <c r="D691" s="23" t="s">
        <v>5734</v>
      </c>
      <c r="E691" s="23" t="s">
        <v>4141</v>
      </c>
      <c r="F691" s="40">
        <v>8.1</v>
      </c>
      <c r="G691" s="25">
        <v>52425</v>
      </c>
      <c r="H691" s="25">
        <v>424643</v>
      </c>
      <c r="I691" s="25"/>
      <c r="J691" s="58" t="e">
        <f>HYPERLINK("#"&amp;"Insumos"&amp;"!A"&amp;MATCH($B691,#REF!,0),"Ins "&amp;$B691)</f>
        <v>#REF!</v>
      </c>
      <c r="M691" s="220"/>
    </row>
    <row r="692" spans="1:13" x14ac:dyDescent="0.2">
      <c r="A692" s="35" t="s">
        <v>2480</v>
      </c>
      <c r="B692" s="1" t="s">
        <v>1698</v>
      </c>
      <c r="C692" s="45" t="s">
        <v>2136</v>
      </c>
      <c r="D692" s="23" t="s">
        <v>5534</v>
      </c>
      <c r="E692" s="23" t="s">
        <v>4134</v>
      </c>
      <c r="F692" s="40">
        <v>1</v>
      </c>
      <c r="G692" s="25">
        <v>1277</v>
      </c>
      <c r="H692" s="25">
        <v>1277</v>
      </c>
      <c r="I692" s="25"/>
      <c r="J692" s="58" t="e">
        <f>HYPERLINK("#"&amp;"Insumos"&amp;"!A"&amp;MATCH($B692,#REF!,0),"Ins "&amp;$B692)</f>
        <v>#REF!</v>
      </c>
      <c r="M692" s="220"/>
    </row>
    <row r="693" spans="1:13" x14ac:dyDescent="0.2">
      <c r="A693" s="35" t="s">
        <v>2480</v>
      </c>
      <c r="B693" s="1" t="s">
        <v>5533</v>
      </c>
      <c r="C693" s="45" t="s">
        <v>5892</v>
      </c>
      <c r="D693" s="23" t="s">
        <v>977</v>
      </c>
      <c r="E693" s="23" t="s">
        <v>4134</v>
      </c>
      <c r="F693" s="40">
        <v>1</v>
      </c>
      <c r="G693" s="25">
        <v>3623</v>
      </c>
      <c r="H693" s="25">
        <v>3623</v>
      </c>
      <c r="I693" s="25"/>
      <c r="J693" s="58" t="e">
        <f>HYPERLINK("#"&amp;"Insumos"&amp;"!A"&amp;MATCH($B693,#REF!,0),"Ins "&amp;$B693)</f>
        <v>#REF!</v>
      </c>
      <c r="M693" s="220"/>
    </row>
    <row r="694" spans="1:13" x14ac:dyDescent="0.2">
      <c r="A694" s="35" t="s">
        <v>2480</v>
      </c>
      <c r="B694" s="1" t="s">
        <v>5007</v>
      </c>
      <c r="C694" s="45" t="s">
        <v>720</v>
      </c>
      <c r="D694" s="23" t="s">
        <v>5751</v>
      </c>
      <c r="E694" s="23" t="s">
        <v>4134</v>
      </c>
      <c r="F694" s="40">
        <v>0.26300000000000001</v>
      </c>
      <c r="G694" s="25">
        <v>1897</v>
      </c>
      <c r="H694" s="25">
        <v>499</v>
      </c>
      <c r="I694" s="25"/>
      <c r="J694" s="58" t="e">
        <f>HYPERLINK("#"&amp;"Insumos"&amp;"!A"&amp;MATCH($B694,#REF!,0),"Ins "&amp;$B694)</f>
        <v>#REF!</v>
      </c>
      <c r="M694" s="220"/>
    </row>
    <row r="695" spans="1:13" x14ac:dyDescent="0.2">
      <c r="A695" s="35" t="s">
        <v>2480</v>
      </c>
      <c r="B695" s="1" t="s">
        <v>5357</v>
      </c>
      <c r="C695" s="45" t="s">
        <v>2149</v>
      </c>
      <c r="D695" s="23" t="s">
        <v>5751</v>
      </c>
      <c r="E695" s="23" t="s">
        <v>4134</v>
      </c>
      <c r="F695" s="40">
        <v>7.0000000000000007E-2</v>
      </c>
      <c r="G695" s="25">
        <v>1014180</v>
      </c>
      <c r="H695" s="25">
        <v>70993</v>
      </c>
      <c r="I695" s="25"/>
      <c r="J695" s="58" t="e">
        <f>HYPERLINK("#"&amp;"Insumos"&amp;"!A"&amp;MATCH($B695,#REF!,0),"Ins "&amp;$B695)</f>
        <v>#REF!</v>
      </c>
      <c r="M695" s="220"/>
    </row>
    <row r="696" spans="1:13" x14ac:dyDescent="0.2">
      <c r="A696" s="35" t="s">
        <v>2480</v>
      </c>
      <c r="B696" s="1" t="s">
        <v>5258</v>
      </c>
      <c r="C696" s="45" t="s">
        <v>2153</v>
      </c>
      <c r="D696" s="23" t="s">
        <v>5751</v>
      </c>
      <c r="E696" s="23" t="s">
        <v>287</v>
      </c>
      <c r="F696" s="40">
        <v>0.5</v>
      </c>
      <c r="G696" s="25">
        <v>1803</v>
      </c>
      <c r="H696" s="25">
        <v>902</v>
      </c>
      <c r="I696" s="25"/>
      <c r="J696" s="58" t="e">
        <f>HYPERLINK("#"&amp;"Insumos"&amp;"!A"&amp;MATCH($B696,#REF!,0),"Ins "&amp;$B696)</f>
        <v>#REF!</v>
      </c>
      <c r="M696" s="220"/>
    </row>
    <row r="697" spans="1:13" x14ac:dyDescent="0.2">
      <c r="A697" s="35" t="s">
        <v>2480</v>
      </c>
      <c r="B697" s="1" t="s">
        <v>4202</v>
      </c>
      <c r="C697" s="45" t="s">
        <v>631</v>
      </c>
      <c r="D697" s="23" t="s">
        <v>5751</v>
      </c>
      <c r="E697" s="23" t="s">
        <v>287</v>
      </c>
      <c r="F697" s="40">
        <v>0.7</v>
      </c>
      <c r="G697" s="25">
        <v>8978</v>
      </c>
      <c r="H697" s="25">
        <v>6285</v>
      </c>
      <c r="I697" s="25"/>
      <c r="J697" s="58" t="e">
        <f>HYPERLINK("#"&amp;"Insumos"&amp;"!A"&amp;MATCH($B697,#REF!,0),"Ins "&amp;$B697)</f>
        <v>#REF!</v>
      </c>
      <c r="M697" s="220"/>
    </row>
    <row r="698" spans="1:13" ht="25.5" x14ac:dyDescent="0.2">
      <c r="A698" s="36" t="s">
        <v>2481</v>
      </c>
      <c r="B698" s="26" t="s">
        <v>6816</v>
      </c>
      <c r="C698" s="79" t="s">
        <v>11875</v>
      </c>
      <c r="D698" s="37" t="s">
        <v>5608</v>
      </c>
      <c r="E698" s="37" t="s">
        <v>466</v>
      </c>
      <c r="F698" s="41"/>
      <c r="G698" s="27"/>
      <c r="H698" s="27"/>
      <c r="I698" s="27">
        <v>386582</v>
      </c>
      <c r="M698" s="220">
        <f t="shared" si="10"/>
        <v>506268</v>
      </c>
    </row>
    <row r="699" spans="1:13" x14ac:dyDescent="0.2">
      <c r="A699" s="35" t="s">
        <v>2481</v>
      </c>
      <c r="B699" s="1" t="s">
        <v>5578</v>
      </c>
      <c r="C699" s="45" t="s">
        <v>1015</v>
      </c>
      <c r="D699" s="23" t="s">
        <v>5734</v>
      </c>
      <c r="E699" s="23" t="s">
        <v>4141</v>
      </c>
      <c r="F699" s="40">
        <v>6.6</v>
      </c>
      <c r="G699" s="25">
        <v>52425</v>
      </c>
      <c r="H699" s="25">
        <v>346005</v>
      </c>
      <c r="I699" s="25"/>
      <c r="J699" s="58" t="e">
        <f>HYPERLINK("#"&amp;"Insumos"&amp;"!A"&amp;MATCH($B699,#REF!,0),"Ins "&amp;$B699)</f>
        <v>#REF!</v>
      </c>
      <c r="M699" s="220"/>
    </row>
    <row r="700" spans="1:13" x14ac:dyDescent="0.2">
      <c r="A700" s="35" t="s">
        <v>2481</v>
      </c>
      <c r="B700" s="1" t="s">
        <v>1698</v>
      </c>
      <c r="C700" s="45" t="s">
        <v>2136</v>
      </c>
      <c r="D700" s="23" t="s">
        <v>5534</v>
      </c>
      <c r="E700" s="23" t="s">
        <v>4134</v>
      </c>
      <c r="F700" s="40">
        <v>0.5</v>
      </c>
      <c r="G700" s="25">
        <v>1277</v>
      </c>
      <c r="H700" s="25">
        <v>639</v>
      </c>
      <c r="I700" s="25"/>
      <c r="J700" s="58" t="e">
        <f>HYPERLINK("#"&amp;"Insumos"&amp;"!A"&amp;MATCH($B700,#REF!,0),"Ins "&amp;$B700)</f>
        <v>#REF!</v>
      </c>
      <c r="M700" s="220"/>
    </row>
    <row r="701" spans="1:13" x14ac:dyDescent="0.2">
      <c r="A701" s="35" t="s">
        <v>2481</v>
      </c>
      <c r="B701" s="1" t="s">
        <v>5533</v>
      </c>
      <c r="C701" s="45" t="s">
        <v>5892</v>
      </c>
      <c r="D701" s="23" t="s">
        <v>977</v>
      </c>
      <c r="E701" s="23" t="s">
        <v>4134</v>
      </c>
      <c r="F701" s="40">
        <v>1</v>
      </c>
      <c r="G701" s="25">
        <v>3623</v>
      </c>
      <c r="H701" s="25">
        <v>3623</v>
      </c>
      <c r="I701" s="25"/>
      <c r="J701" s="58" t="e">
        <f>HYPERLINK("#"&amp;"Insumos"&amp;"!A"&amp;MATCH($B701,#REF!,0),"Ins "&amp;$B701)</f>
        <v>#REF!</v>
      </c>
      <c r="M701" s="220"/>
    </row>
    <row r="702" spans="1:13" x14ac:dyDescent="0.2">
      <c r="A702" s="35" t="s">
        <v>2481</v>
      </c>
      <c r="B702" s="1" t="s">
        <v>5007</v>
      </c>
      <c r="C702" s="45" t="s">
        <v>720</v>
      </c>
      <c r="D702" s="23" t="s">
        <v>5751</v>
      </c>
      <c r="E702" s="23" t="s">
        <v>4134</v>
      </c>
      <c r="F702" s="40">
        <v>0.26300000000000001</v>
      </c>
      <c r="G702" s="25">
        <v>1897</v>
      </c>
      <c r="H702" s="25">
        <v>499</v>
      </c>
      <c r="I702" s="25"/>
      <c r="J702" s="58" t="e">
        <f>HYPERLINK("#"&amp;"Insumos"&amp;"!A"&amp;MATCH($B702,#REF!,0),"Ins "&amp;$B702)</f>
        <v>#REF!</v>
      </c>
      <c r="M702" s="220"/>
    </row>
    <row r="703" spans="1:13" x14ac:dyDescent="0.2">
      <c r="A703" s="35" t="s">
        <v>2481</v>
      </c>
      <c r="B703" s="1" t="s">
        <v>5357</v>
      </c>
      <c r="C703" s="45" t="s">
        <v>2149</v>
      </c>
      <c r="D703" s="23" t="s">
        <v>5751</v>
      </c>
      <c r="E703" s="23" t="s">
        <v>4134</v>
      </c>
      <c r="F703" s="40">
        <v>0.03</v>
      </c>
      <c r="G703" s="25">
        <v>1014180</v>
      </c>
      <c r="H703" s="25">
        <v>30425</v>
      </c>
      <c r="I703" s="25"/>
      <c r="J703" s="58" t="e">
        <f>HYPERLINK("#"&amp;"Insumos"&amp;"!A"&amp;MATCH($B703,#REF!,0),"Ins "&amp;$B703)</f>
        <v>#REF!</v>
      </c>
      <c r="M703" s="220"/>
    </row>
    <row r="704" spans="1:13" x14ac:dyDescent="0.2">
      <c r="A704" s="35" t="s">
        <v>2481</v>
      </c>
      <c r="B704" s="1" t="s">
        <v>5258</v>
      </c>
      <c r="C704" s="45" t="s">
        <v>2153</v>
      </c>
      <c r="D704" s="23" t="s">
        <v>5751</v>
      </c>
      <c r="E704" s="23" t="s">
        <v>287</v>
      </c>
      <c r="F704" s="40">
        <v>0.5</v>
      </c>
      <c r="G704" s="25">
        <v>1803</v>
      </c>
      <c r="H704" s="25">
        <v>902</v>
      </c>
      <c r="I704" s="25"/>
      <c r="J704" s="58" t="e">
        <f>HYPERLINK("#"&amp;"Insumos"&amp;"!A"&amp;MATCH($B704,#REF!,0),"Ins "&amp;$B704)</f>
        <v>#REF!</v>
      </c>
      <c r="M704" s="220"/>
    </row>
    <row r="705" spans="1:13" x14ac:dyDescent="0.2">
      <c r="A705" s="35" t="s">
        <v>2481</v>
      </c>
      <c r="B705" s="1" t="s">
        <v>4202</v>
      </c>
      <c r="C705" s="45" t="s">
        <v>631</v>
      </c>
      <c r="D705" s="23" t="s">
        <v>5751</v>
      </c>
      <c r="E705" s="23" t="s">
        <v>287</v>
      </c>
      <c r="F705" s="40">
        <v>0.5</v>
      </c>
      <c r="G705" s="25">
        <v>8978</v>
      </c>
      <c r="H705" s="25">
        <v>4489</v>
      </c>
      <c r="I705" s="25"/>
      <c r="J705" s="58" t="e">
        <f>HYPERLINK("#"&amp;"Insumos"&amp;"!A"&amp;MATCH($B705,#REF!,0),"Ins "&amp;$B705)</f>
        <v>#REF!</v>
      </c>
      <c r="M705" s="220"/>
    </row>
    <row r="706" spans="1:13" ht="25.5" x14ac:dyDescent="0.2">
      <c r="A706" s="36" t="s">
        <v>2482</v>
      </c>
      <c r="B706" s="26" t="s">
        <v>6816</v>
      </c>
      <c r="C706" s="79" t="s">
        <v>11877</v>
      </c>
      <c r="D706" s="37" t="s">
        <v>5608</v>
      </c>
      <c r="E706" s="37" t="s">
        <v>466</v>
      </c>
      <c r="F706" s="41"/>
      <c r="G706" s="27"/>
      <c r="H706" s="27"/>
      <c r="I706" s="27">
        <v>459634</v>
      </c>
      <c r="M706" s="220">
        <f t="shared" si="10"/>
        <v>601937</v>
      </c>
    </row>
    <row r="707" spans="1:13" x14ac:dyDescent="0.2">
      <c r="A707" s="35" t="s">
        <v>2482</v>
      </c>
      <c r="B707" s="1" t="s">
        <v>5578</v>
      </c>
      <c r="C707" s="45" t="s">
        <v>1015</v>
      </c>
      <c r="D707" s="23" t="s">
        <v>5734</v>
      </c>
      <c r="E707" s="23" t="s">
        <v>4141</v>
      </c>
      <c r="F707" s="40">
        <v>7.8</v>
      </c>
      <c r="G707" s="25">
        <v>52425</v>
      </c>
      <c r="H707" s="25">
        <v>408915</v>
      </c>
      <c r="I707" s="25"/>
      <c r="J707" s="58" t="e">
        <f>HYPERLINK("#"&amp;"Insumos"&amp;"!A"&amp;MATCH($B707,#REF!,0),"Ins "&amp;$B707)</f>
        <v>#REF!</v>
      </c>
      <c r="M707" s="220"/>
    </row>
    <row r="708" spans="1:13" x14ac:dyDescent="0.2">
      <c r="A708" s="35" t="s">
        <v>2482</v>
      </c>
      <c r="B708" s="1" t="s">
        <v>1698</v>
      </c>
      <c r="C708" s="45" t="s">
        <v>2136</v>
      </c>
      <c r="D708" s="23" t="s">
        <v>5534</v>
      </c>
      <c r="E708" s="23" t="s">
        <v>4134</v>
      </c>
      <c r="F708" s="40">
        <v>0.5</v>
      </c>
      <c r="G708" s="25">
        <v>1277</v>
      </c>
      <c r="H708" s="25">
        <v>639</v>
      </c>
      <c r="I708" s="25"/>
      <c r="J708" s="58" t="e">
        <f>HYPERLINK("#"&amp;"Insumos"&amp;"!A"&amp;MATCH($B708,#REF!,0),"Ins "&amp;$B708)</f>
        <v>#REF!</v>
      </c>
      <c r="M708" s="220"/>
    </row>
    <row r="709" spans="1:13" x14ac:dyDescent="0.2">
      <c r="A709" s="35" t="s">
        <v>2482</v>
      </c>
      <c r="B709" s="1" t="s">
        <v>5533</v>
      </c>
      <c r="C709" s="45" t="s">
        <v>5892</v>
      </c>
      <c r="D709" s="23" t="s">
        <v>977</v>
      </c>
      <c r="E709" s="23" t="s">
        <v>4134</v>
      </c>
      <c r="F709" s="40">
        <v>1</v>
      </c>
      <c r="G709" s="25">
        <v>3623</v>
      </c>
      <c r="H709" s="25">
        <v>3623</v>
      </c>
      <c r="I709" s="25"/>
      <c r="J709" s="58" t="e">
        <f>HYPERLINK("#"&amp;"Insumos"&amp;"!A"&amp;MATCH($B709,#REF!,0),"Ins "&amp;$B709)</f>
        <v>#REF!</v>
      </c>
      <c r="M709" s="220"/>
    </row>
    <row r="710" spans="1:13" x14ac:dyDescent="0.2">
      <c r="A710" s="35" t="s">
        <v>2482</v>
      </c>
      <c r="B710" s="1" t="s">
        <v>5007</v>
      </c>
      <c r="C710" s="45" t="s">
        <v>720</v>
      </c>
      <c r="D710" s="23" t="s">
        <v>5751</v>
      </c>
      <c r="E710" s="23" t="s">
        <v>4134</v>
      </c>
      <c r="F710" s="40">
        <v>0.26300000000000001</v>
      </c>
      <c r="G710" s="25">
        <v>1897</v>
      </c>
      <c r="H710" s="25">
        <v>499</v>
      </c>
      <c r="I710" s="25"/>
      <c r="J710" s="58" t="e">
        <f>HYPERLINK("#"&amp;"Insumos"&amp;"!A"&amp;MATCH($B710,#REF!,0),"Ins "&amp;$B710)</f>
        <v>#REF!</v>
      </c>
      <c r="M710" s="220"/>
    </row>
    <row r="711" spans="1:13" x14ac:dyDescent="0.2">
      <c r="A711" s="35" t="s">
        <v>2482</v>
      </c>
      <c r="B711" s="1" t="s">
        <v>5357</v>
      </c>
      <c r="C711" s="45" t="s">
        <v>2149</v>
      </c>
      <c r="D711" s="23" t="s">
        <v>5751</v>
      </c>
      <c r="E711" s="23" t="s">
        <v>4134</v>
      </c>
      <c r="F711" s="40">
        <v>0.04</v>
      </c>
      <c r="G711" s="25">
        <v>1014180</v>
      </c>
      <c r="H711" s="25">
        <v>40567</v>
      </c>
      <c r="I711" s="25"/>
      <c r="J711" s="58" t="e">
        <f>HYPERLINK("#"&amp;"Insumos"&amp;"!A"&amp;MATCH($B711,#REF!,0),"Ins "&amp;$B711)</f>
        <v>#REF!</v>
      </c>
      <c r="M711" s="220"/>
    </row>
    <row r="712" spans="1:13" x14ac:dyDescent="0.2">
      <c r="A712" s="35" t="s">
        <v>2482</v>
      </c>
      <c r="B712" s="1" t="s">
        <v>5258</v>
      </c>
      <c r="C712" s="45" t="s">
        <v>2153</v>
      </c>
      <c r="D712" s="23" t="s">
        <v>5751</v>
      </c>
      <c r="E712" s="23" t="s">
        <v>287</v>
      </c>
      <c r="F712" s="40">
        <v>0.5</v>
      </c>
      <c r="G712" s="25">
        <v>1803</v>
      </c>
      <c r="H712" s="25">
        <v>902</v>
      </c>
      <c r="I712" s="25"/>
      <c r="J712" s="58" t="e">
        <f>HYPERLINK("#"&amp;"Insumos"&amp;"!A"&amp;MATCH($B712,#REF!,0),"Ins "&amp;$B712)</f>
        <v>#REF!</v>
      </c>
      <c r="M712" s="220"/>
    </row>
    <row r="713" spans="1:13" x14ac:dyDescent="0.2">
      <c r="A713" s="35" t="s">
        <v>2482</v>
      </c>
      <c r="B713" s="1" t="s">
        <v>4202</v>
      </c>
      <c r="C713" s="45" t="s">
        <v>631</v>
      </c>
      <c r="D713" s="23" t="s">
        <v>5751</v>
      </c>
      <c r="E713" s="23" t="s">
        <v>287</v>
      </c>
      <c r="F713" s="40">
        <v>0.5</v>
      </c>
      <c r="G713" s="25">
        <v>8978</v>
      </c>
      <c r="H713" s="25">
        <v>4489</v>
      </c>
      <c r="I713" s="25"/>
      <c r="J713" s="58" t="e">
        <f>HYPERLINK("#"&amp;"Insumos"&amp;"!A"&amp;MATCH($B713,#REF!,0),"Ins "&amp;$B713)</f>
        <v>#REF!</v>
      </c>
      <c r="M713" s="220"/>
    </row>
    <row r="714" spans="1:13" ht="25.5" x14ac:dyDescent="0.2">
      <c r="A714" s="36" t="s">
        <v>2483</v>
      </c>
      <c r="B714" s="26" t="s">
        <v>6816</v>
      </c>
      <c r="C714" s="79" t="s">
        <v>11876</v>
      </c>
      <c r="D714" s="37" t="s">
        <v>5608</v>
      </c>
      <c r="E714" s="37" t="s">
        <v>466</v>
      </c>
      <c r="F714" s="41"/>
      <c r="G714" s="27"/>
      <c r="H714" s="27"/>
      <c r="I714" s="27">
        <v>542485</v>
      </c>
      <c r="M714" s="220">
        <f t="shared" ref="M714:M766" si="11">ROUND(I714*(1+$L$2),0)</f>
        <v>710438</v>
      </c>
    </row>
    <row r="715" spans="1:13" x14ac:dyDescent="0.2">
      <c r="A715" s="35" t="s">
        <v>2483</v>
      </c>
      <c r="B715" s="1" t="s">
        <v>5578</v>
      </c>
      <c r="C715" s="45" t="s">
        <v>1015</v>
      </c>
      <c r="D715" s="23" t="s">
        <v>5734</v>
      </c>
      <c r="E715" s="23" t="s">
        <v>4141</v>
      </c>
      <c r="F715" s="40">
        <v>8.8000000000000007</v>
      </c>
      <c r="G715" s="25">
        <v>52425</v>
      </c>
      <c r="H715" s="25">
        <v>461340</v>
      </c>
      <c r="I715" s="25"/>
      <c r="J715" s="58" t="e">
        <f>HYPERLINK("#"&amp;"Insumos"&amp;"!A"&amp;MATCH($B715,#REF!,0),"Ins "&amp;$B715)</f>
        <v>#REF!</v>
      </c>
      <c r="M715" s="220"/>
    </row>
    <row r="716" spans="1:13" x14ac:dyDescent="0.2">
      <c r="A716" s="35" t="s">
        <v>2483</v>
      </c>
      <c r="B716" s="1" t="s">
        <v>1698</v>
      </c>
      <c r="C716" s="45" t="s">
        <v>2136</v>
      </c>
      <c r="D716" s="23" t="s">
        <v>5534</v>
      </c>
      <c r="E716" s="23" t="s">
        <v>4134</v>
      </c>
      <c r="F716" s="40">
        <v>0.5</v>
      </c>
      <c r="G716" s="25">
        <v>1277</v>
      </c>
      <c r="H716" s="25">
        <v>639</v>
      </c>
      <c r="I716" s="25"/>
      <c r="J716" s="58" t="e">
        <f>HYPERLINK("#"&amp;"Insumos"&amp;"!A"&amp;MATCH($B716,#REF!,0),"Ins "&amp;$B716)</f>
        <v>#REF!</v>
      </c>
      <c r="M716" s="220"/>
    </row>
    <row r="717" spans="1:13" x14ac:dyDescent="0.2">
      <c r="A717" s="35" t="s">
        <v>2483</v>
      </c>
      <c r="B717" s="1" t="s">
        <v>5533</v>
      </c>
      <c r="C717" s="45" t="s">
        <v>5892</v>
      </c>
      <c r="D717" s="23" t="s">
        <v>977</v>
      </c>
      <c r="E717" s="23" t="s">
        <v>4134</v>
      </c>
      <c r="F717" s="40">
        <v>1</v>
      </c>
      <c r="G717" s="25">
        <v>3623</v>
      </c>
      <c r="H717" s="25">
        <v>3623</v>
      </c>
      <c r="I717" s="25"/>
      <c r="J717" s="58" t="e">
        <f>HYPERLINK("#"&amp;"Insumos"&amp;"!A"&amp;MATCH($B717,#REF!,0),"Ins "&amp;$B717)</f>
        <v>#REF!</v>
      </c>
      <c r="M717" s="220"/>
    </row>
    <row r="718" spans="1:13" x14ac:dyDescent="0.2">
      <c r="A718" s="35" t="s">
        <v>2483</v>
      </c>
      <c r="B718" s="1" t="s">
        <v>5007</v>
      </c>
      <c r="C718" s="45" t="s">
        <v>720</v>
      </c>
      <c r="D718" s="23" t="s">
        <v>5751</v>
      </c>
      <c r="E718" s="23" t="s">
        <v>4134</v>
      </c>
      <c r="F718" s="40">
        <v>0.26300000000000001</v>
      </c>
      <c r="G718" s="25">
        <v>1897</v>
      </c>
      <c r="H718" s="25">
        <v>499</v>
      </c>
      <c r="I718" s="25"/>
      <c r="J718" s="58" t="e">
        <f>HYPERLINK("#"&amp;"Insumos"&amp;"!A"&amp;MATCH($B718,#REF!,0),"Ins "&amp;$B718)</f>
        <v>#REF!</v>
      </c>
      <c r="M718" s="220"/>
    </row>
    <row r="719" spans="1:13" x14ac:dyDescent="0.2">
      <c r="A719" s="35" t="s">
        <v>2483</v>
      </c>
      <c r="B719" s="1" t="s">
        <v>5357</v>
      </c>
      <c r="C719" s="45" t="s">
        <v>2149</v>
      </c>
      <c r="D719" s="23" t="s">
        <v>5751</v>
      </c>
      <c r="E719" s="23" t="s">
        <v>4134</v>
      </c>
      <c r="F719" s="40">
        <v>7.0000000000000007E-2</v>
      </c>
      <c r="G719" s="25">
        <v>1014180</v>
      </c>
      <c r="H719" s="25">
        <v>70993</v>
      </c>
      <c r="I719" s="25"/>
      <c r="J719" s="58" t="e">
        <f>HYPERLINK("#"&amp;"Insumos"&amp;"!A"&amp;MATCH($B719,#REF!,0),"Ins "&amp;$B719)</f>
        <v>#REF!</v>
      </c>
      <c r="M719" s="220"/>
    </row>
    <row r="720" spans="1:13" x14ac:dyDescent="0.2">
      <c r="A720" s="35" t="s">
        <v>2483</v>
      </c>
      <c r="B720" s="1" t="s">
        <v>5258</v>
      </c>
      <c r="C720" s="45" t="s">
        <v>2153</v>
      </c>
      <c r="D720" s="23" t="s">
        <v>5751</v>
      </c>
      <c r="E720" s="23" t="s">
        <v>287</v>
      </c>
      <c r="F720" s="40">
        <v>0.5</v>
      </c>
      <c r="G720" s="25">
        <v>1803</v>
      </c>
      <c r="H720" s="25">
        <v>902</v>
      </c>
      <c r="I720" s="25"/>
      <c r="J720" s="58" t="e">
        <f>HYPERLINK("#"&amp;"Insumos"&amp;"!A"&amp;MATCH($B720,#REF!,0),"Ins "&amp;$B720)</f>
        <v>#REF!</v>
      </c>
      <c r="M720" s="220"/>
    </row>
    <row r="721" spans="1:13" x14ac:dyDescent="0.2">
      <c r="A721" s="35" t="s">
        <v>2483</v>
      </c>
      <c r="B721" s="1" t="s">
        <v>4202</v>
      </c>
      <c r="C721" s="45" t="s">
        <v>631</v>
      </c>
      <c r="D721" s="23" t="s">
        <v>5751</v>
      </c>
      <c r="E721" s="23" t="s">
        <v>287</v>
      </c>
      <c r="F721" s="40">
        <v>0.5</v>
      </c>
      <c r="G721" s="25">
        <v>8978</v>
      </c>
      <c r="H721" s="25">
        <v>4489</v>
      </c>
      <c r="I721" s="25"/>
      <c r="J721" s="58" t="e">
        <f>HYPERLINK("#"&amp;"Insumos"&amp;"!A"&amp;MATCH($B721,#REF!,0),"Ins "&amp;$B721)</f>
        <v>#REF!</v>
      </c>
      <c r="M721" s="220"/>
    </row>
    <row r="722" spans="1:13" ht="25.5" x14ac:dyDescent="0.2">
      <c r="A722" s="36" t="s">
        <v>2484</v>
      </c>
      <c r="B722" s="26" t="s">
        <v>6816</v>
      </c>
      <c r="C722" s="79" t="s">
        <v>11878</v>
      </c>
      <c r="D722" s="37" t="s">
        <v>5608</v>
      </c>
      <c r="E722" s="37" t="s">
        <v>466</v>
      </c>
      <c r="F722" s="41"/>
      <c r="G722" s="27"/>
      <c r="H722" s="27"/>
      <c r="I722" s="27">
        <v>635820</v>
      </c>
      <c r="M722" s="220">
        <f t="shared" si="11"/>
        <v>832670</v>
      </c>
    </row>
    <row r="723" spans="1:13" x14ac:dyDescent="0.2">
      <c r="A723" s="35" t="s">
        <v>2484</v>
      </c>
      <c r="B723" s="1" t="s">
        <v>5578</v>
      </c>
      <c r="C723" s="45" t="s">
        <v>1015</v>
      </c>
      <c r="D723" s="23" t="s">
        <v>5734</v>
      </c>
      <c r="E723" s="23" t="s">
        <v>4141</v>
      </c>
      <c r="F723" s="40">
        <v>10</v>
      </c>
      <c r="G723" s="25">
        <v>52425</v>
      </c>
      <c r="H723" s="25">
        <v>524250</v>
      </c>
      <c r="I723" s="25"/>
      <c r="J723" s="58" t="e">
        <f>HYPERLINK("#"&amp;"Insumos"&amp;"!A"&amp;MATCH($B723,#REF!,0),"Ins "&amp;$B723)</f>
        <v>#REF!</v>
      </c>
      <c r="M723" s="220"/>
    </row>
    <row r="724" spans="1:13" x14ac:dyDescent="0.2">
      <c r="A724" s="35" t="s">
        <v>2484</v>
      </c>
      <c r="B724" s="1" t="s">
        <v>1698</v>
      </c>
      <c r="C724" s="45" t="s">
        <v>2136</v>
      </c>
      <c r="D724" s="23" t="s">
        <v>5534</v>
      </c>
      <c r="E724" s="23" t="s">
        <v>4134</v>
      </c>
      <c r="F724" s="40">
        <v>0.5</v>
      </c>
      <c r="G724" s="25">
        <v>1277</v>
      </c>
      <c r="H724" s="25">
        <v>639</v>
      </c>
      <c r="I724" s="25"/>
      <c r="J724" s="58" t="e">
        <f>HYPERLINK("#"&amp;"Insumos"&amp;"!A"&amp;MATCH($B724,#REF!,0),"Ins "&amp;$B724)</f>
        <v>#REF!</v>
      </c>
      <c r="M724" s="220"/>
    </row>
    <row r="725" spans="1:13" x14ac:dyDescent="0.2">
      <c r="A725" s="35" t="s">
        <v>2484</v>
      </c>
      <c r="B725" s="1" t="s">
        <v>5533</v>
      </c>
      <c r="C725" s="45" t="s">
        <v>5892</v>
      </c>
      <c r="D725" s="23" t="s">
        <v>977</v>
      </c>
      <c r="E725" s="23" t="s">
        <v>4134</v>
      </c>
      <c r="F725" s="40">
        <v>1</v>
      </c>
      <c r="G725" s="25">
        <v>3623</v>
      </c>
      <c r="H725" s="25">
        <v>3623</v>
      </c>
      <c r="I725" s="25"/>
      <c r="J725" s="58" t="e">
        <f>HYPERLINK("#"&amp;"Insumos"&amp;"!A"&amp;MATCH($B725,#REF!,0),"Ins "&amp;$B725)</f>
        <v>#REF!</v>
      </c>
      <c r="M725" s="220"/>
    </row>
    <row r="726" spans="1:13" x14ac:dyDescent="0.2">
      <c r="A726" s="35" t="s">
        <v>2484</v>
      </c>
      <c r="B726" s="1" t="s">
        <v>5007</v>
      </c>
      <c r="C726" s="45" t="s">
        <v>720</v>
      </c>
      <c r="D726" s="23" t="s">
        <v>5751</v>
      </c>
      <c r="E726" s="23" t="s">
        <v>4134</v>
      </c>
      <c r="F726" s="40">
        <v>0.26300000000000001</v>
      </c>
      <c r="G726" s="25">
        <v>1897</v>
      </c>
      <c r="H726" s="25">
        <v>499</v>
      </c>
      <c r="I726" s="25"/>
      <c r="J726" s="58" t="e">
        <f>HYPERLINK("#"&amp;"Insumos"&amp;"!A"&amp;MATCH($B726,#REF!,0),"Ins "&amp;$B726)</f>
        <v>#REF!</v>
      </c>
      <c r="M726" s="220"/>
    </row>
    <row r="727" spans="1:13" x14ac:dyDescent="0.2">
      <c r="A727" s="35" t="s">
        <v>2484</v>
      </c>
      <c r="B727" s="1" t="s">
        <v>5357</v>
      </c>
      <c r="C727" s="45" t="s">
        <v>2149</v>
      </c>
      <c r="D727" s="23" t="s">
        <v>5751</v>
      </c>
      <c r="E727" s="23" t="s">
        <v>4134</v>
      </c>
      <c r="F727" s="40">
        <v>0.1</v>
      </c>
      <c r="G727" s="25">
        <v>1014180</v>
      </c>
      <c r="H727" s="25">
        <v>101418</v>
      </c>
      <c r="I727" s="25"/>
      <c r="J727" s="58" t="e">
        <f>HYPERLINK("#"&amp;"Insumos"&amp;"!A"&amp;MATCH($B727,#REF!,0),"Ins "&amp;$B727)</f>
        <v>#REF!</v>
      </c>
      <c r="M727" s="220"/>
    </row>
    <row r="728" spans="1:13" x14ac:dyDescent="0.2">
      <c r="A728" s="35" t="s">
        <v>2484</v>
      </c>
      <c r="B728" s="1" t="s">
        <v>5258</v>
      </c>
      <c r="C728" s="45" t="s">
        <v>2153</v>
      </c>
      <c r="D728" s="23" t="s">
        <v>5751</v>
      </c>
      <c r="E728" s="23" t="s">
        <v>287</v>
      </c>
      <c r="F728" s="40">
        <v>0.5</v>
      </c>
      <c r="G728" s="25">
        <v>1803</v>
      </c>
      <c r="H728" s="25">
        <v>902</v>
      </c>
      <c r="I728" s="25"/>
      <c r="J728" s="58" t="e">
        <f>HYPERLINK("#"&amp;"Insumos"&amp;"!A"&amp;MATCH($B728,#REF!,0),"Ins "&amp;$B728)</f>
        <v>#REF!</v>
      </c>
      <c r="M728" s="220"/>
    </row>
    <row r="729" spans="1:13" x14ac:dyDescent="0.2">
      <c r="A729" s="35" t="s">
        <v>2484</v>
      </c>
      <c r="B729" s="1" t="s">
        <v>4202</v>
      </c>
      <c r="C729" s="45" t="s">
        <v>631</v>
      </c>
      <c r="D729" s="23" t="s">
        <v>5751</v>
      </c>
      <c r="E729" s="23" t="s">
        <v>287</v>
      </c>
      <c r="F729" s="40">
        <v>0.5</v>
      </c>
      <c r="G729" s="25">
        <v>8978</v>
      </c>
      <c r="H729" s="25">
        <v>4489</v>
      </c>
      <c r="I729" s="25"/>
      <c r="J729" s="58" t="e">
        <f>HYPERLINK("#"&amp;"Insumos"&amp;"!A"&amp;MATCH($B729,#REF!,0),"Ins "&amp;$B729)</f>
        <v>#REF!</v>
      </c>
      <c r="M729" s="220"/>
    </row>
    <row r="730" spans="1:13" ht="25.5" x14ac:dyDescent="0.2">
      <c r="A730" s="36" t="s">
        <v>2485</v>
      </c>
      <c r="B730" s="26" t="s">
        <v>6816</v>
      </c>
      <c r="C730" s="79" t="s">
        <v>10375</v>
      </c>
      <c r="D730" s="37" t="s">
        <v>5608</v>
      </c>
      <c r="E730" s="37" t="s">
        <v>466</v>
      </c>
      <c r="F730" s="41"/>
      <c r="G730" s="27"/>
      <c r="H730" s="27"/>
      <c r="I730" s="27">
        <v>190567</v>
      </c>
      <c r="M730" s="220">
        <f t="shared" si="11"/>
        <v>249567</v>
      </c>
    </row>
    <row r="731" spans="1:13" x14ac:dyDescent="0.2">
      <c r="A731" s="35" t="s">
        <v>2485</v>
      </c>
      <c r="B731" s="1" t="s">
        <v>5578</v>
      </c>
      <c r="C731" s="45" t="s">
        <v>1015</v>
      </c>
      <c r="D731" s="23" t="s">
        <v>5734</v>
      </c>
      <c r="E731" s="23" t="s">
        <v>4141</v>
      </c>
      <c r="F731" s="40">
        <v>2.6</v>
      </c>
      <c r="G731" s="25">
        <v>52425</v>
      </c>
      <c r="H731" s="25">
        <v>136305</v>
      </c>
      <c r="I731" s="25"/>
      <c r="J731" s="58" t="e">
        <f>HYPERLINK("#"&amp;"Insumos"&amp;"!A"&amp;MATCH($B731,#REF!,0),"Ins "&amp;$B731)</f>
        <v>#REF!</v>
      </c>
      <c r="M731" s="220"/>
    </row>
    <row r="732" spans="1:13" x14ac:dyDescent="0.2">
      <c r="A732" s="35" t="s">
        <v>2485</v>
      </c>
      <c r="B732" s="1" t="s">
        <v>98</v>
      </c>
      <c r="C732" s="45" t="s">
        <v>566</v>
      </c>
      <c r="D732" s="23" t="s">
        <v>5534</v>
      </c>
      <c r="E732" s="23" t="s">
        <v>4140</v>
      </c>
      <c r="F732" s="40">
        <v>0.4</v>
      </c>
      <c r="G732" s="25">
        <v>69183</v>
      </c>
      <c r="H732" s="25">
        <v>27673</v>
      </c>
      <c r="I732" s="25"/>
      <c r="J732" s="58" t="e">
        <f>HYPERLINK("#"&amp;"Insumos"&amp;"!A"&amp;MATCH($B732,#REF!,0),"Ins "&amp;$B732)</f>
        <v>#REF!</v>
      </c>
      <c r="M732" s="220"/>
    </row>
    <row r="733" spans="1:13" x14ac:dyDescent="0.2">
      <c r="A733" s="35" t="s">
        <v>2485</v>
      </c>
      <c r="B733" s="1" t="s">
        <v>1698</v>
      </c>
      <c r="C733" s="45" t="s">
        <v>2136</v>
      </c>
      <c r="D733" s="23" t="s">
        <v>5534</v>
      </c>
      <c r="E733" s="23" t="s">
        <v>4134</v>
      </c>
      <c r="F733" s="40">
        <v>1.02</v>
      </c>
      <c r="G733" s="25">
        <v>1277</v>
      </c>
      <c r="H733" s="25">
        <v>1303</v>
      </c>
      <c r="I733" s="25"/>
      <c r="J733" s="58" t="e">
        <f>HYPERLINK("#"&amp;"Insumos"&amp;"!A"&amp;MATCH($B733,#REF!,0),"Ins "&amp;$B733)</f>
        <v>#REF!</v>
      </c>
      <c r="M733" s="220"/>
    </row>
    <row r="734" spans="1:13" x14ac:dyDescent="0.2">
      <c r="A734" s="35" t="s">
        <v>2485</v>
      </c>
      <c r="B734" s="1" t="s">
        <v>5533</v>
      </c>
      <c r="C734" s="45" t="s">
        <v>5892</v>
      </c>
      <c r="D734" s="23" t="s">
        <v>977</v>
      </c>
      <c r="E734" s="23" t="s">
        <v>4134</v>
      </c>
      <c r="F734" s="40">
        <v>1</v>
      </c>
      <c r="G734" s="25">
        <v>3623</v>
      </c>
      <c r="H734" s="25">
        <v>3623</v>
      </c>
      <c r="I734" s="25"/>
      <c r="J734" s="58" t="e">
        <f>HYPERLINK("#"&amp;"Insumos"&amp;"!A"&amp;MATCH($B734,#REF!,0),"Ins "&amp;$B734)</f>
        <v>#REF!</v>
      </c>
      <c r="M734" s="220"/>
    </row>
    <row r="735" spans="1:13" x14ac:dyDescent="0.2">
      <c r="A735" s="35" t="s">
        <v>2485</v>
      </c>
      <c r="B735" s="1" t="s">
        <v>5007</v>
      </c>
      <c r="C735" s="45" t="s">
        <v>720</v>
      </c>
      <c r="D735" s="23" t="s">
        <v>5751</v>
      </c>
      <c r="E735" s="23" t="s">
        <v>4134</v>
      </c>
      <c r="F735" s="40">
        <v>0.27600000000000002</v>
      </c>
      <c r="G735" s="25">
        <v>1897</v>
      </c>
      <c r="H735" s="25">
        <v>524</v>
      </c>
      <c r="I735" s="25"/>
      <c r="J735" s="58" t="e">
        <f>HYPERLINK("#"&amp;"Insumos"&amp;"!A"&amp;MATCH($B735,#REF!,0),"Ins "&amp;$B735)</f>
        <v>#REF!</v>
      </c>
      <c r="M735" s="220"/>
    </row>
    <row r="736" spans="1:13" x14ac:dyDescent="0.2">
      <c r="A736" s="35" t="s">
        <v>2485</v>
      </c>
      <c r="B736" s="1" t="s">
        <v>5357</v>
      </c>
      <c r="C736" s="45" t="s">
        <v>2149</v>
      </c>
      <c r="D736" s="23" t="s">
        <v>5751</v>
      </c>
      <c r="E736" s="23" t="s">
        <v>4134</v>
      </c>
      <c r="F736" s="40">
        <v>0.01</v>
      </c>
      <c r="G736" s="25">
        <v>1014180</v>
      </c>
      <c r="H736" s="25">
        <v>10142</v>
      </c>
      <c r="I736" s="25"/>
      <c r="J736" s="58" t="e">
        <f>HYPERLINK("#"&amp;"Insumos"&amp;"!A"&amp;MATCH($B736,#REF!,0),"Ins "&amp;$B736)</f>
        <v>#REF!</v>
      </c>
      <c r="M736" s="220"/>
    </row>
    <row r="737" spans="1:13" x14ac:dyDescent="0.2">
      <c r="A737" s="35" t="s">
        <v>2485</v>
      </c>
      <c r="B737" s="1" t="s">
        <v>5258</v>
      </c>
      <c r="C737" s="45" t="s">
        <v>2153</v>
      </c>
      <c r="D737" s="23" t="s">
        <v>5751</v>
      </c>
      <c r="E737" s="23" t="s">
        <v>287</v>
      </c>
      <c r="F737" s="40">
        <v>1.02</v>
      </c>
      <c r="G737" s="25">
        <v>1803</v>
      </c>
      <c r="H737" s="25">
        <v>1839</v>
      </c>
      <c r="I737" s="25"/>
      <c r="J737" s="58" t="e">
        <f>HYPERLINK("#"&amp;"Insumos"&amp;"!A"&amp;MATCH($B737,#REF!,0),"Ins "&amp;$B737)</f>
        <v>#REF!</v>
      </c>
      <c r="M737" s="220"/>
    </row>
    <row r="738" spans="1:13" x14ac:dyDescent="0.2">
      <c r="A738" s="35" t="s">
        <v>2485</v>
      </c>
      <c r="B738" s="1" t="s">
        <v>4202</v>
      </c>
      <c r="C738" s="45" t="s">
        <v>631</v>
      </c>
      <c r="D738" s="23" t="s">
        <v>5751</v>
      </c>
      <c r="E738" s="23" t="s">
        <v>287</v>
      </c>
      <c r="F738" s="40">
        <v>1.02</v>
      </c>
      <c r="G738" s="25">
        <v>8978</v>
      </c>
      <c r="H738" s="25">
        <v>9158</v>
      </c>
      <c r="I738" s="25"/>
      <c r="J738" s="58" t="e">
        <f>HYPERLINK("#"&amp;"Insumos"&amp;"!A"&amp;MATCH($B738,#REF!,0),"Ins "&amp;$B738)</f>
        <v>#REF!</v>
      </c>
      <c r="M738" s="220"/>
    </row>
    <row r="739" spans="1:13" ht="25.5" x14ac:dyDescent="0.2">
      <c r="A739" s="36" t="s">
        <v>2486</v>
      </c>
      <c r="B739" s="26" t="s">
        <v>6816</v>
      </c>
      <c r="C739" s="79" t="s">
        <v>10376</v>
      </c>
      <c r="D739" s="37" t="s">
        <v>5608</v>
      </c>
      <c r="E739" s="37" t="s">
        <v>466</v>
      </c>
      <c r="F739" s="41"/>
      <c r="G739" s="27"/>
      <c r="H739" s="27"/>
      <c r="I739" s="27">
        <v>219789</v>
      </c>
      <c r="M739" s="220">
        <f t="shared" si="11"/>
        <v>287836</v>
      </c>
    </row>
    <row r="740" spans="1:13" x14ac:dyDescent="0.2">
      <c r="A740" s="35" t="s">
        <v>2486</v>
      </c>
      <c r="B740" s="1" t="s">
        <v>5578</v>
      </c>
      <c r="C740" s="45" t="s">
        <v>1015</v>
      </c>
      <c r="D740" s="23" t="s">
        <v>5734</v>
      </c>
      <c r="E740" s="23" t="s">
        <v>4141</v>
      </c>
      <c r="F740" s="40">
        <v>2.7</v>
      </c>
      <c r="G740" s="25">
        <v>52425</v>
      </c>
      <c r="H740" s="25">
        <v>141548</v>
      </c>
      <c r="I740" s="25"/>
      <c r="J740" s="58" t="e">
        <f>HYPERLINK("#"&amp;"Insumos"&amp;"!A"&amp;MATCH($B740,#REF!,0),"Ins "&amp;$B740)</f>
        <v>#REF!</v>
      </c>
      <c r="M740" s="220"/>
    </row>
    <row r="741" spans="1:13" x14ac:dyDescent="0.2">
      <c r="A741" s="35" t="s">
        <v>2486</v>
      </c>
      <c r="B741" s="1" t="s">
        <v>98</v>
      </c>
      <c r="C741" s="45" t="s">
        <v>566</v>
      </c>
      <c r="D741" s="23" t="s">
        <v>5534</v>
      </c>
      <c r="E741" s="23" t="s">
        <v>4140</v>
      </c>
      <c r="F741" s="40">
        <v>0.6</v>
      </c>
      <c r="G741" s="25">
        <v>69183</v>
      </c>
      <c r="H741" s="25">
        <v>41510</v>
      </c>
      <c r="I741" s="25"/>
      <c r="J741" s="58" t="e">
        <f>HYPERLINK("#"&amp;"Insumos"&amp;"!A"&amp;MATCH($B741,#REF!,0),"Ins "&amp;$B741)</f>
        <v>#REF!</v>
      </c>
      <c r="M741" s="220"/>
    </row>
    <row r="742" spans="1:13" x14ac:dyDescent="0.2">
      <c r="A742" s="35" t="s">
        <v>2486</v>
      </c>
      <c r="B742" s="1" t="s">
        <v>1698</v>
      </c>
      <c r="C742" s="45" t="s">
        <v>2136</v>
      </c>
      <c r="D742" s="23" t="s">
        <v>5534</v>
      </c>
      <c r="E742" s="23" t="s">
        <v>4134</v>
      </c>
      <c r="F742" s="40">
        <v>1.02</v>
      </c>
      <c r="G742" s="25">
        <v>1277</v>
      </c>
      <c r="H742" s="25">
        <v>1303</v>
      </c>
      <c r="I742" s="25"/>
      <c r="J742" s="58" t="e">
        <f>HYPERLINK("#"&amp;"Insumos"&amp;"!A"&amp;MATCH($B742,#REF!,0),"Ins "&amp;$B742)</f>
        <v>#REF!</v>
      </c>
      <c r="M742" s="220"/>
    </row>
    <row r="743" spans="1:13" x14ac:dyDescent="0.2">
      <c r="A743" s="35" t="s">
        <v>2486</v>
      </c>
      <c r="B743" s="1" t="s">
        <v>5533</v>
      </c>
      <c r="C743" s="45" t="s">
        <v>5892</v>
      </c>
      <c r="D743" s="23" t="s">
        <v>977</v>
      </c>
      <c r="E743" s="23" t="s">
        <v>4134</v>
      </c>
      <c r="F743" s="40">
        <v>1</v>
      </c>
      <c r="G743" s="25">
        <v>3623</v>
      </c>
      <c r="H743" s="25">
        <v>3623</v>
      </c>
      <c r="I743" s="25"/>
      <c r="J743" s="58" t="e">
        <f>HYPERLINK("#"&amp;"Insumos"&amp;"!A"&amp;MATCH($B743,#REF!,0),"Ins "&amp;$B743)</f>
        <v>#REF!</v>
      </c>
      <c r="M743" s="220"/>
    </row>
    <row r="744" spans="1:13" x14ac:dyDescent="0.2">
      <c r="A744" s="35" t="s">
        <v>2486</v>
      </c>
      <c r="B744" s="1" t="s">
        <v>5007</v>
      </c>
      <c r="C744" s="45" t="s">
        <v>720</v>
      </c>
      <c r="D744" s="23" t="s">
        <v>5751</v>
      </c>
      <c r="E744" s="23" t="s">
        <v>4134</v>
      </c>
      <c r="F744" s="40">
        <v>0.27600000000000002</v>
      </c>
      <c r="G744" s="25">
        <v>1897</v>
      </c>
      <c r="H744" s="25">
        <v>524</v>
      </c>
      <c r="I744" s="25"/>
      <c r="J744" s="58" t="e">
        <f>HYPERLINK("#"&amp;"Insumos"&amp;"!A"&amp;MATCH($B744,#REF!,0),"Ins "&amp;$B744)</f>
        <v>#REF!</v>
      </c>
      <c r="M744" s="220"/>
    </row>
    <row r="745" spans="1:13" x14ac:dyDescent="0.2">
      <c r="A745" s="35" t="s">
        <v>2486</v>
      </c>
      <c r="B745" s="1" t="s">
        <v>5357</v>
      </c>
      <c r="C745" s="45" t="s">
        <v>2149</v>
      </c>
      <c r="D745" s="23" t="s">
        <v>5751</v>
      </c>
      <c r="E745" s="23" t="s">
        <v>4134</v>
      </c>
      <c r="F745" s="40">
        <v>0.02</v>
      </c>
      <c r="G745" s="25">
        <v>1014180</v>
      </c>
      <c r="H745" s="25">
        <v>20284</v>
      </c>
      <c r="I745" s="25"/>
      <c r="J745" s="58" t="e">
        <f>HYPERLINK("#"&amp;"Insumos"&amp;"!A"&amp;MATCH($B745,#REF!,0),"Ins "&amp;$B745)</f>
        <v>#REF!</v>
      </c>
      <c r="M745" s="220"/>
    </row>
    <row r="746" spans="1:13" x14ac:dyDescent="0.2">
      <c r="A746" s="35" t="s">
        <v>2486</v>
      </c>
      <c r="B746" s="1" t="s">
        <v>5258</v>
      </c>
      <c r="C746" s="45" t="s">
        <v>2153</v>
      </c>
      <c r="D746" s="23" t="s">
        <v>5751</v>
      </c>
      <c r="E746" s="23" t="s">
        <v>287</v>
      </c>
      <c r="F746" s="40">
        <v>1.02</v>
      </c>
      <c r="G746" s="25">
        <v>1803</v>
      </c>
      <c r="H746" s="25">
        <v>1839</v>
      </c>
      <c r="I746" s="25"/>
      <c r="J746" s="58" t="e">
        <f>HYPERLINK("#"&amp;"Insumos"&amp;"!A"&amp;MATCH($B746,#REF!,0),"Ins "&amp;$B746)</f>
        <v>#REF!</v>
      </c>
      <c r="M746" s="220"/>
    </row>
    <row r="747" spans="1:13" x14ac:dyDescent="0.2">
      <c r="A747" s="35" t="s">
        <v>2486</v>
      </c>
      <c r="B747" s="1" t="s">
        <v>4202</v>
      </c>
      <c r="C747" s="45" t="s">
        <v>631</v>
      </c>
      <c r="D747" s="23" t="s">
        <v>5751</v>
      </c>
      <c r="E747" s="23" t="s">
        <v>287</v>
      </c>
      <c r="F747" s="40">
        <v>1.02</v>
      </c>
      <c r="G747" s="25">
        <v>8978</v>
      </c>
      <c r="H747" s="25">
        <v>9158</v>
      </c>
      <c r="I747" s="25"/>
      <c r="J747" s="58" t="e">
        <f>HYPERLINK("#"&amp;"Insumos"&amp;"!A"&amp;MATCH($B747,#REF!,0),"Ins "&amp;$B747)</f>
        <v>#REF!</v>
      </c>
      <c r="M747" s="220"/>
    </row>
    <row r="748" spans="1:13" ht="25.5" x14ac:dyDescent="0.2">
      <c r="A748" s="36" t="s">
        <v>2487</v>
      </c>
      <c r="B748" s="26" t="s">
        <v>6816</v>
      </c>
      <c r="C748" s="79" t="s">
        <v>10377</v>
      </c>
      <c r="D748" s="37" t="s">
        <v>5608</v>
      </c>
      <c r="E748" s="37" t="s">
        <v>466</v>
      </c>
      <c r="F748" s="41"/>
      <c r="G748" s="27"/>
      <c r="H748" s="27"/>
      <c r="I748" s="27">
        <v>290356</v>
      </c>
      <c r="M748" s="220">
        <f t="shared" si="11"/>
        <v>380250</v>
      </c>
    </row>
    <row r="749" spans="1:13" x14ac:dyDescent="0.2">
      <c r="A749" s="35" t="s">
        <v>2487</v>
      </c>
      <c r="B749" s="1" t="s">
        <v>5578</v>
      </c>
      <c r="C749" s="45" t="s">
        <v>1015</v>
      </c>
      <c r="D749" s="23" t="s">
        <v>5734</v>
      </c>
      <c r="E749" s="23" t="s">
        <v>4141</v>
      </c>
      <c r="F749" s="40">
        <v>3.9</v>
      </c>
      <c r="G749" s="25">
        <v>52425</v>
      </c>
      <c r="H749" s="25">
        <v>204458</v>
      </c>
      <c r="I749" s="25"/>
      <c r="J749" s="58" t="e">
        <f>HYPERLINK("#"&amp;"Insumos"&amp;"!A"&amp;MATCH($B749,#REF!,0),"Ins "&amp;$B749)</f>
        <v>#REF!</v>
      </c>
      <c r="M749" s="220"/>
    </row>
    <row r="750" spans="1:13" x14ac:dyDescent="0.2">
      <c r="A750" s="35" t="s">
        <v>2487</v>
      </c>
      <c r="B750" s="1" t="s">
        <v>98</v>
      </c>
      <c r="C750" s="45" t="s">
        <v>566</v>
      </c>
      <c r="D750" s="23" t="s">
        <v>5534</v>
      </c>
      <c r="E750" s="23" t="s">
        <v>4140</v>
      </c>
      <c r="F750" s="40">
        <v>0.7</v>
      </c>
      <c r="G750" s="25">
        <v>69183</v>
      </c>
      <c r="H750" s="25">
        <v>48428</v>
      </c>
      <c r="I750" s="25"/>
      <c r="J750" s="58" t="e">
        <f>HYPERLINK("#"&amp;"Insumos"&amp;"!A"&amp;MATCH($B750,#REF!,0),"Ins "&amp;$B750)</f>
        <v>#REF!</v>
      </c>
      <c r="M750" s="220"/>
    </row>
    <row r="751" spans="1:13" x14ac:dyDescent="0.2">
      <c r="A751" s="35" t="s">
        <v>2487</v>
      </c>
      <c r="B751" s="1" t="s">
        <v>1698</v>
      </c>
      <c r="C751" s="45" t="s">
        <v>2136</v>
      </c>
      <c r="D751" s="23" t="s">
        <v>5534</v>
      </c>
      <c r="E751" s="23" t="s">
        <v>4134</v>
      </c>
      <c r="F751" s="40">
        <v>1.02</v>
      </c>
      <c r="G751" s="25">
        <v>1277</v>
      </c>
      <c r="H751" s="25">
        <v>1303</v>
      </c>
      <c r="I751" s="25"/>
      <c r="J751" s="58" t="e">
        <f>HYPERLINK("#"&amp;"Insumos"&amp;"!A"&amp;MATCH($B751,#REF!,0),"Ins "&amp;$B751)</f>
        <v>#REF!</v>
      </c>
      <c r="M751" s="220"/>
    </row>
    <row r="752" spans="1:13" x14ac:dyDescent="0.2">
      <c r="A752" s="35" t="s">
        <v>2487</v>
      </c>
      <c r="B752" s="1" t="s">
        <v>5533</v>
      </c>
      <c r="C752" s="45" t="s">
        <v>5892</v>
      </c>
      <c r="D752" s="23" t="s">
        <v>977</v>
      </c>
      <c r="E752" s="23" t="s">
        <v>4134</v>
      </c>
      <c r="F752" s="40">
        <v>3.9</v>
      </c>
      <c r="G752" s="25">
        <v>3623</v>
      </c>
      <c r="H752" s="25">
        <v>14130</v>
      </c>
      <c r="I752" s="25"/>
      <c r="J752" s="58" t="e">
        <f>HYPERLINK("#"&amp;"Insumos"&amp;"!A"&amp;MATCH($B752,#REF!,0),"Ins "&amp;$B752)</f>
        <v>#REF!</v>
      </c>
      <c r="M752" s="220"/>
    </row>
    <row r="753" spans="1:13" x14ac:dyDescent="0.2">
      <c r="A753" s="35" t="s">
        <v>2487</v>
      </c>
      <c r="B753" s="1" t="s">
        <v>5007</v>
      </c>
      <c r="C753" s="45" t="s">
        <v>720</v>
      </c>
      <c r="D753" s="23" t="s">
        <v>5751</v>
      </c>
      <c r="E753" s="23" t="s">
        <v>4134</v>
      </c>
      <c r="F753" s="40">
        <v>0.47320000000000001</v>
      </c>
      <c r="G753" s="25">
        <v>1897</v>
      </c>
      <c r="H753" s="25">
        <v>898</v>
      </c>
      <c r="I753" s="25"/>
      <c r="J753" s="58" t="e">
        <f>HYPERLINK("#"&amp;"Insumos"&amp;"!A"&amp;MATCH($B753,#REF!,0),"Ins "&amp;$B753)</f>
        <v>#REF!</v>
      </c>
      <c r="M753" s="220"/>
    </row>
    <row r="754" spans="1:13" x14ac:dyDescent="0.2">
      <c r="A754" s="35" t="s">
        <v>2487</v>
      </c>
      <c r="B754" s="1" t="s">
        <v>5357</v>
      </c>
      <c r="C754" s="45" t="s">
        <v>2149</v>
      </c>
      <c r="D754" s="23" t="s">
        <v>5751</v>
      </c>
      <c r="E754" s="23" t="s">
        <v>4134</v>
      </c>
      <c r="F754" s="40">
        <v>0.01</v>
      </c>
      <c r="G754" s="25">
        <v>1014180</v>
      </c>
      <c r="H754" s="25">
        <v>10142</v>
      </c>
      <c r="I754" s="25"/>
      <c r="J754" s="58" t="e">
        <f>HYPERLINK("#"&amp;"Insumos"&amp;"!A"&amp;MATCH($B754,#REF!,0),"Ins "&amp;$B754)</f>
        <v>#REF!</v>
      </c>
      <c r="M754" s="220"/>
    </row>
    <row r="755" spans="1:13" x14ac:dyDescent="0.2">
      <c r="A755" s="35" t="s">
        <v>2487</v>
      </c>
      <c r="B755" s="1" t="s">
        <v>5258</v>
      </c>
      <c r="C755" s="45" t="s">
        <v>2153</v>
      </c>
      <c r="D755" s="23" t="s">
        <v>5751</v>
      </c>
      <c r="E755" s="23" t="s">
        <v>287</v>
      </c>
      <c r="F755" s="40">
        <v>1.02</v>
      </c>
      <c r="G755" s="25">
        <v>1803</v>
      </c>
      <c r="H755" s="25">
        <v>1839</v>
      </c>
      <c r="I755" s="25"/>
      <c r="J755" s="58" t="e">
        <f>HYPERLINK("#"&amp;"Insumos"&amp;"!A"&amp;MATCH($B755,#REF!,0),"Ins "&amp;$B755)</f>
        <v>#REF!</v>
      </c>
      <c r="M755" s="220"/>
    </row>
    <row r="756" spans="1:13" x14ac:dyDescent="0.2">
      <c r="A756" s="35" t="s">
        <v>2487</v>
      </c>
      <c r="B756" s="1" t="s">
        <v>4202</v>
      </c>
      <c r="C756" s="45" t="s">
        <v>631</v>
      </c>
      <c r="D756" s="23" t="s">
        <v>5751</v>
      </c>
      <c r="E756" s="23" t="s">
        <v>287</v>
      </c>
      <c r="F756" s="40">
        <v>1.02</v>
      </c>
      <c r="G756" s="25">
        <v>8978</v>
      </c>
      <c r="H756" s="25">
        <v>9158</v>
      </c>
      <c r="I756" s="25"/>
      <c r="J756" s="58" t="e">
        <f>HYPERLINK("#"&amp;"Insumos"&amp;"!A"&amp;MATCH($B756,#REF!,0),"Ins "&amp;$B756)</f>
        <v>#REF!</v>
      </c>
      <c r="M756" s="220"/>
    </row>
    <row r="757" spans="1:13" ht="25.5" x14ac:dyDescent="0.2">
      <c r="A757" s="36" t="s">
        <v>2488</v>
      </c>
      <c r="B757" s="26" t="s">
        <v>6816</v>
      </c>
      <c r="C757" s="79" t="s">
        <v>10378</v>
      </c>
      <c r="D757" s="37" t="s">
        <v>5608</v>
      </c>
      <c r="E757" s="37" t="s">
        <v>466</v>
      </c>
      <c r="F757" s="41"/>
      <c r="G757" s="27"/>
      <c r="H757" s="27"/>
      <c r="I757" s="27">
        <v>347099</v>
      </c>
      <c r="M757" s="220">
        <f t="shared" si="11"/>
        <v>454561</v>
      </c>
    </row>
    <row r="758" spans="1:13" x14ac:dyDescent="0.2">
      <c r="A758" s="35" t="s">
        <v>2488</v>
      </c>
      <c r="B758" s="1" t="s">
        <v>5578</v>
      </c>
      <c r="C758" s="45" t="s">
        <v>1015</v>
      </c>
      <c r="D758" s="23" t="s">
        <v>5734</v>
      </c>
      <c r="E758" s="23" t="s">
        <v>4141</v>
      </c>
      <c r="F758" s="40">
        <v>4.4000000000000004</v>
      </c>
      <c r="G758" s="25">
        <v>52425</v>
      </c>
      <c r="H758" s="25">
        <v>230670</v>
      </c>
      <c r="I758" s="25"/>
      <c r="J758" s="58" t="e">
        <f>HYPERLINK("#"&amp;"Insumos"&amp;"!A"&amp;MATCH($B758,#REF!,0),"Ins "&amp;$B758)</f>
        <v>#REF!</v>
      </c>
      <c r="M758" s="220"/>
    </row>
    <row r="759" spans="1:13" x14ac:dyDescent="0.2">
      <c r="A759" s="35" t="s">
        <v>2488</v>
      </c>
      <c r="B759" s="1" t="s">
        <v>98</v>
      </c>
      <c r="C759" s="45" t="s">
        <v>566</v>
      </c>
      <c r="D759" s="23" t="s">
        <v>5534</v>
      </c>
      <c r="E759" s="23" t="s">
        <v>4140</v>
      </c>
      <c r="F759" s="40">
        <v>1</v>
      </c>
      <c r="G759" s="25">
        <v>69183</v>
      </c>
      <c r="H759" s="25">
        <v>69183</v>
      </c>
      <c r="I759" s="25"/>
      <c r="J759" s="58" t="e">
        <f>HYPERLINK("#"&amp;"Insumos"&amp;"!A"&amp;MATCH($B759,#REF!,0),"Ins "&amp;$B759)</f>
        <v>#REF!</v>
      </c>
      <c r="M759" s="220"/>
    </row>
    <row r="760" spans="1:13" x14ac:dyDescent="0.2">
      <c r="A760" s="35" t="s">
        <v>2488</v>
      </c>
      <c r="B760" s="1" t="s">
        <v>1698</v>
      </c>
      <c r="C760" s="45" t="s">
        <v>2136</v>
      </c>
      <c r="D760" s="23" t="s">
        <v>5534</v>
      </c>
      <c r="E760" s="23" t="s">
        <v>4134</v>
      </c>
      <c r="F760" s="40">
        <v>1.02</v>
      </c>
      <c r="G760" s="25">
        <v>1277</v>
      </c>
      <c r="H760" s="25">
        <v>1303</v>
      </c>
      <c r="I760" s="25"/>
      <c r="J760" s="58" t="e">
        <f>HYPERLINK("#"&amp;"Insumos"&amp;"!A"&amp;MATCH($B760,#REF!,0),"Ins "&amp;$B760)</f>
        <v>#REF!</v>
      </c>
      <c r="M760" s="220"/>
    </row>
    <row r="761" spans="1:13" x14ac:dyDescent="0.2">
      <c r="A761" s="35" t="s">
        <v>2488</v>
      </c>
      <c r="B761" s="1" t="s">
        <v>5533</v>
      </c>
      <c r="C761" s="45" t="s">
        <v>5892</v>
      </c>
      <c r="D761" s="23" t="s">
        <v>977</v>
      </c>
      <c r="E761" s="23" t="s">
        <v>4134</v>
      </c>
      <c r="F761" s="40">
        <v>1</v>
      </c>
      <c r="G761" s="25">
        <v>3623</v>
      </c>
      <c r="H761" s="25">
        <v>3623</v>
      </c>
      <c r="I761" s="25"/>
      <c r="J761" s="58" t="e">
        <f>HYPERLINK("#"&amp;"Insumos"&amp;"!A"&amp;MATCH($B761,#REF!,0),"Ins "&amp;$B761)</f>
        <v>#REF!</v>
      </c>
      <c r="M761" s="220"/>
    </row>
    <row r="762" spans="1:13" x14ac:dyDescent="0.2">
      <c r="A762" s="35" t="s">
        <v>2488</v>
      </c>
      <c r="B762" s="1" t="s">
        <v>5007</v>
      </c>
      <c r="C762" s="45" t="s">
        <v>720</v>
      </c>
      <c r="D762" s="23" t="s">
        <v>5751</v>
      </c>
      <c r="E762" s="23" t="s">
        <v>4134</v>
      </c>
      <c r="F762" s="40">
        <v>0.47320000000000001</v>
      </c>
      <c r="G762" s="25">
        <v>1897</v>
      </c>
      <c r="H762" s="25">
        <v>898</v>
      </c>
      <c r="I762" s="25"/>
      <c r="J762" s="58" t="e">
        <f>HYPERLINK("#"&amp;"Insumos"&amp;"!A"&amp;MATCH($B762,#REF!,0),"Ins "&amp;$B762)</f>
        <v>#REF!</v>
      </c>
      <c r="M762" s="220"/>
    </row>
    <row r="763" spans="1:13" x14ac:dyDescent="0.2">
      <c r="A763" s="35" t="s">
        <v>2488</v>
      </c>
      <c r="B763" s="1" t="s">
        <v>5357</v>
      </c>
      <c r="C763" s="45" t="s">
        <v>2149</v>
      </c>
      <c r="D763" s="23" t="s">
        <v>5751</v>
      </c>
      <c r="E763" s="23" t="s">
        <v>4134</v>
      </c>
      <c r="F763" s="40">
        <v>0.03</v>
      </c>
      <c r="G763" s="25">
        <v>1014180</v>
      </c>
      <c r="H763" s="25">
        <v>30425</v>
      </c>
      <c r="I763" s="25"/>
      <c r="J763" s="58" t="e">
        <f>HYPERLINK("#"&amp;"Insumos"&amp;"!A"&amp;MATCH($B763,#REF!,0),"Ins "&amp;$B763)</f>
        <v>#REF!</v>
      </c>
      <c r="M763" s="220"/>
    </row>
    <row r="764" spans="1:13" x14ac:dyDescent="0.2">
      <c r="A764" s="35" t="s">
        <v>2488</v>
      </c>
      <c r="B764" s="1" t="s">
        <v>5258</v>
      </c>
      <c r="C764" s="45" t="s">
        <v>2153</v>
      </c>
      <c r="D764" s="23" t="s">
        <v>5751</v>
      </c>
      <c r="E764" s="23" t="s">
        <v>287</v>
      </c>
      <c r="F764" s="40">
        <v>1.02</v>
      </c>
      <c r="G764" s="25">
        <v>1803</v>
      </c>
      <c r="H764" s="25">
        <v>1839</v>
      </c>
      <c r="I764" s="25"/>
      <c r="J764" s="58" t="e">
        <f>HYPERLINK("#"&amp;"Insumos"&amp;"!A"&amp;MATCH($B764,#REF!,0),"Ins "&amp;$B764)</f>
        <v>#REF!</v>
      </c>
      <c r="M764" s="220"/>
    </row>
    <row r="765" spans="1:13" x14ac:dyDescent="0.2">
      <c r="A765" s="35" t="s">
        <v>2488</v>
      </c>
      <c r="B765" s="1" t="s">
        <v>4202</v>
      </c>
      <c r="C765" s="45" t="s">
        <v>631</v>
      </c>
      <c r="D765" s="23" t="s">
        <v>5751</v>
      </c>
      <c r="E765" s="23" t="s">
        <v>287</v>
      </c>
      <c r="F765" s="40">
        <v>1.02</v>
      </c>
      <c r="G765" s="25">
        <v>8978</v>
      </c>
      <c r="H765" s="25">
        <v>9158</v>
      </c>
      <c r="I765" s="25"/>
      <c r="J765" s="58" t="e">
        <f>HYPERLINK("#"&amp;"Insumos"&amp;"!A"&amp;MATCH($B765,#REF!,0),"Ins "&amp;$B765)</f>
        <v>#REF!</v>
      </c>
      <c r="M765" s="220"/>
    </row>
    <row r="766" spans="1:13" ht="25.5" x14ac:dyDescent="0.2">
      <c r="A766" s="36" t="s">
        <v>2489</v>
      </c>
      <c r="B766" s="26" t="s">
        <v>6816</v>
      </c>
      <c r="C766" s="79" t="s">
        <v>11867</v>
      </c>
      <c r="D766" s="37" t="s">
        <v>5608</v>
      </c>
      <c r="E766" s="37" t="s">
        <v>466</v>
      </c>
      <c r="F766" s="41"/>
      <c r="G766" s="27"/>
      <c r="H766" s="27"/>
      <c r="I766" s="27">
        <v>299156</v>
      </c>
      <c r="M766" s="220">
        <f t="shared" si="11"/>
        <v>391775</v>
      </c>
    </row>
    <row r="767" spans="1:13" x14ac:dyDescent="0.2">
      <c r="A767" s="35" t="s">
        <v>2489</v>
      </c>
      <c r="B767" s="1" t="s">
        <v>5578</v>
      </c>
      <c r="C767" s="45" t="s">
        <v>1015</v>
      </c>
      <c r="D767" s="23" t="s">
        <v>5734</v>
      </c>
      <c r="E767" s="23" t="s">
        <v>4141</v>
      </c>
      <c r="F767" s="40">
        <v>3.95</v>
      </c>
      <c r="G767" s="25">
        <v>52425</v>
      </c>
      <c r="H767" s="25">
        <v>207079</v>
      </c>
      <c r="I767" s="25"/>
      <c r="J767" s="58" t="e">
        <f>HYPERLINK("#"&amp;"Insumos"&amp;"!A"&amp;MATCH($B767,#REF!,0),"Ins "&amp;$B767)</f>
        <v>#REF!</v>
      </c>
      <c r="M767" s="220"/>
    </row>
    <row r="768" spans="1:13" x14ac:dyDescent="0.2">
      <c r="A768" s="35" t="s">
        <v>2489</v>
      </c>
      <c r="B768" s="1" t="s">
        <v>98</v>
      </c>
      <c r="C768" s="45" t="s">
        <v>566</v>
      </c>
      <c r="D768" s="23" t="s">
        <v>5534</v>
      </c>
      <c r="E768" s="23" t="s">
        <v>4140</v>
      </c>
      <c r="F768" s="40">
        <v>0.8</v>
      </c>
      <c r="G768" s="25">
        <v>69183</v>
      </c>
      <c r="H768" s="25">
        <v>55346</v>
      </c>
      <c r="I768" s="25"/>
      <c r="J768" s="58" t="e">
        <f>HYPERLINK("#"&amp;"Insumos"&amp;"!A"&amp;MATCH($B768,#REF!,0),"Ins "&amp;$B768)</f>
        <v>#REF!</v>
      </c>
      <c r="M768" s="220"/>
    </row>
    <row r="769" spans="1:13" x14ac:dyDescent="0.2">
      <c r="A769" s="35" t="s">
        <v>2489</v>
      </c>
      <c r="B769" s="1" t="s">
        <v>1698</v>
      </c>
      <c r="C769" s="45" t="s">
        <v>2136</v>
      </c>
      <c r="D769" s="23" t="s">
        <v>5534</v>
      </c>
      <c r="E769" s="23" t="s">
        <v>4134</v>
      </c>
      <c r="F769" s="40">
        <v>1.02</v>
      </c>
      <c r="G769" s="25">
        <v>1277</v>
      </c>
      <c r="H769" s="25">
        <v>1303</v>
      </c>
      <c r="I769" s="25"/>
      <c r="J769" s="58" t="e">
        <f>HYPERLINK("#"&amp;"Insumos"&amp;"!A"&amp;MATCH($B769,#REF!,0),"Ins "&amp;$B769)</f>
        <v>#REF!</v>
      </c>
      <c r="M769" s="220"/>
    </row>
    <row r="770" spans="1:13" x14ac:dyDescent="0.2">
      <c r="A770" s="35" t="s">
        <v>2489</v>
      </c>
      <c r="B770" s="1" t="s">
        <v>5533</v>
      </c>
      <c r="C770" s="45" t="s">
        <v>5892</v>
      </c>
      <c r="D770" s="23" t="s">
        <v>977</v>
      </c>
      <c r="E770" s="23" t="s">
        <v>4134</v>
      </c>
      <c r="F770" s="40">
        <v>1</v>
      </c>
      <c r="G770" s="25">
        <v>3623</v>
      </c>
      <c r="H770" s="25">
        <v>3623</v>
      </c>
      <c r="I770" s="25"/>
      <c r="J770" s="58" t="e">
        <f>HYPERLINK("#"&amp;"Insumos"&amp;"!A"&amp;MATCH($B770,#REF!,0),"Ins "&amp;$B770)</f>
        <v>#REF!</v>
      </c>
      <c r="M770" s="220"/>
    </row>
    <row r="771" spans="1:13" x14ac:dyDescent="0.2">
      <c r="A771" s="35" t="s">
        <v>2489</v>
      </c>
      <c r="B771" s="1" t="s">
        <v>5007</v>
      </c>
      <c r="C771" s="45" t="s">
        <v>720</v>
      </c>
      <c r="D771" s="23" t="s">
        <v>5751</v>
      </c>
      <c r="E771" s="23" t="s">
        <v>4134</v>
      </c>
      <c r="F771" s="40">
        <v>0.27600000000000002</v>
      </c>
      <c r="G771" s="25">
        <v>1897</v>
      </c>
      <c r="H771" s="25">
        <v>524</v>
      </c>
      <c r="I771" s="25"/>
      <c r="J771" s="58" t="e">
        <f>HYPERLINK("#"&amp;"Insumos"&amp;"!A"&amp;MATCH($B771,#REF!,0),"Ins "&amp;$B771)</f>
        <v>#REF!</v>
      </c>
      <c r="M771" s="220"/>
    </row>
    <row r="772" spans="1:13" x14ac:dyDescent="0.2">
      <c r="A772" s="35" t="s">
        <v>2489</v>
      </c>
      <c r="B772" s="1" t="s">
        <v>5357</v>
      </c>
      <c r="C772" s="45" t="s">
        <v>2149</v>
      </c>
      <c r="D772" s="23" t="s">
        <v>5751</v>
      </c>
      <c r="E772" s="23" t="s">
        <v>4134</v>
      </c>
      <c r="F772" s="40">
        <v>0.02</v>
      </c>
      <c r="G772" s="25">
        <v>1014180</v>
      </c>
      <c r="H772" s="25">
        <v>20284</v>
      </c>
      <c r="I772" s="25"/>
      <c r="J772" s="58" t="e">
        <f>HYPERLINK("#"&amp;"Insumos"&amp;"!A"&amp;MATCH($B772,#REF!,0),"Ins "&amp;$B772)</f>
        <v>#REF!</v>
      </c>
      <c r="M772" s="220"/>
    </row>
    <row r="773" spans="1:13" x14ac:dyDescent="0.2">
      <c r="A773" s="35" t="s">
        <v>2489</v>
      </c>
      <c r="B773" s="1" t="s">
        <v>5258</v>
      </c>
      <c r="C773" s="45" t="s">
        <v>2153</v>
      </c>
      <c r="D773" s="23" t="s">
        <v>5751</v>
      </c>
      <c r="E773" s="23" t="s">
        <v>287</v>
      </c>
      <c r="F773" s="40">
        <v>1.02</v>
      </c>
      <c r="G773" s="25">
        <v>1803</v>
      </c>
      <c r="H773" s="25">
        <v>1839</v>
      </c>
      <c r="I773" s="25"/>
      <c r="J773" s="58" t="e">
        <f>HYPERLINK("#"&amp;"Insumos"&amp;"!A"&amp;MATCH($B773,#REF!,0),"Ins "&amp;$B773)</f>
        <v>#REF!</v>
      </c>
      <c r="M773" s="220"/>
    </row>
    <row r="774" spans="1:13" x14ac:dyDescent="0.2">
      <c r="A774" s="35" t="s">
        <v>2489</v>
      </c>
      <c r="B774" s="1" t="s">
        <v>4202</v>
      </c>
      <c r="C774" s="45" t="s">
        <v>631</v>
      </c>
      <c r="D774" s="23" t="s">
        <v>5751</v>
      </c>
      <c r="E774" s="23" t="s">
        <v>287</v>
      </c>
      <c r="F774" s="40">
        <v>1.02</v>
      </c>
      <c r="G774" s="25">
        <v>8978</v>
      </c>
      <c r="H774" s="25">
        <v>9158</v>
      </c>
      <c r="I774" s="25"/>
      <c r="J774" s="58" t="e">
        <f>HYPERLINK("#"&amp;"Insumos"&amp;"!A"&amp;MATCH($B774,#REF!,0),"Ins "&amp;$B774)</f>
        <v>#REF!</v>
      </c>
      <c r="M774" s="220"/>
    </row>
    <row r="775" spans="1:13" ht="25.5" x14ac:dyDescent="0.2">
      <c r="A775" s="36" t="s">
        <v>2490</v>
      </c>
      <c r="B775" s="26" t="s">
        <v>6816</v>
      </c>
      <c r="C775" s="79" t="s">
        <v>11868</v>
      </c>
      <c r="D775" s="37" t="s">
        <v>5608</v>
      </c>
      <c r="E775" s="37" t="s">
        <v>466</v>
      </c>
      <c r="F775" s="41"/>
      <c r="G775" s="27"/>
      <c r="H775" s="27"/>
      <c r="I775" s="27">
        <v>397755</v>
      </c>
      <c r="M775" s="220">
        <f t="shared" ref="M775:M829" si="12">ROUND(I775*(1+$L$2),0)</f>
        <v>520900</v>
      </c>
    </row>
    <row r="776" spans="1:13" x14ac:dyDescent="0.2">
      <c r="A776" s="35" t="s">
        <v>2490</v>
      </c>
      <c r="B776" s="1" t="s">
        <v>5578</v>
      </c>
      <c r="C776" s="45" t="s">
        <v>1015</v>
      </c>
      <c r="D776" s="23" t="s">
        <v>5734</v>
      </c>
      <c r="E776" s="23" t="s">
        <v>4141</v>
      </c>
      <c r="F776" s="40">
        <v>5.3</v>
      </c>
      <c r="G776" s="25">
        <v>52425</v>
      </c>
      <c r="H776" s="25">
        <v>277853</v>
      </c>
      <c r="I776" s="25"/>
      <c r="J776" s="58" t="e">
        <f>HYPERLINK("#"&amp;"Insumos"&amp;"!A"&amp;MATCH($B776,#REF!,0),"Ins "&amp;$B776)</f>
        <v>#REF!</v>
      </c>
      <c r="M776" s="220"/>
    </row>
    <row r="777" spans="1:13" x14ac:dyDescent="0.2">
      <c r="A777" s="35" t="s">
        <v>2490</v>
      </c>
      <c r="B777" s="1" t="s">
        <v>98</v>
      </c>
      <c r="C777" s="45" t="s">
        <v>566</v>
      </c>
      <c r="D777" s="23" t="s">
        <v>5534</v>
      </c>
      <c r="E777" s="23" t="s">
        <v>4140</v>
      </c>
      <c r="F777" s="40">
        <v>1</v>
      </c>
      <c r="G777" s="25">
        <v>69183</v>
      </c>
      <c r="H777" s="25">
        <v>69183</v>
      </c>
      <c r="I777" s="25"/>
      <c r="J777" s="58" t="e">
        <f>HYPERLINK("#"&amp;"Insumos"&amp;"!A"&amp;MATCH($B777,#REF!,0),"Ins "&amp;$B777)</f>
        <v>#REF!</v>
      </c>
      <c r="M777" s="220"/>
    </row>
    <row r="778" spans="1:13" x14ac:dyDescent="0.2">
      <c r="A778" s="35" t="s">
        <v>2490</v>
      </c>
      <c r="B778" s="1" t="s">
        <v>1698</v>
      </c>
      <c r="C778" s="45" t="s">
        <v>2136</v>
      </c>
      <c r="D778" s="23" t="s">
        <v>5534</v>
      </c>
      <c r="E778" s="23" t="s">
        <v>4134</v>
      </c>
      <c r="F778" s="40">
        <v>0.5</v>
      </c>
      <c r="G778" s="25">
        <v>1277</v>
      </c>
      <c r="H778" s="25">
        <v>639</v>
      </c>
      <c r="I778" s="25"/>
      <c r="J778" s="58" t="e">
        <f>HYPERLINK("#"&amp;"Insumos"&amp;"!A"&amp;MATCH($B778,#REF!,0),"Ins "&amp;$B778)</f>
        <v>#REF!</v>
      </c>
      <c r="M778" s="220"/>
    </row>
    <row r="779" spans="1:13" x14ac:dyDescent="0.2">
      <c r="A779" s="35" t="s">
        <v>2490</v>
      </c>
      <c r="B779" s="1" t="s">
        <v>5533</v>
      </c>
      <c r="C779" s="45" t="s">
        <v>5892</v>
      </c>
      <c r="D779" s="23" t="s">
        <v>977</v>
      </c>
      <c r="E779" s="23" t="s">
        <v>4134</v>
      </c>
      <c r="F779" s="40">
        <v>1</v>
      </c>
      <c r="G779" s="25">
        <v>3623</v>
      </c>
      <c r="H779" s="25">
        <v>3623</v>
      </c>
      <c r="I779" s="25"/>
      <c r="J779" s="58" t="e">
        <f>HYPERLINK("#"&amp;"Insumos"&amp;"!A"&amp;MATCH($B779,#REF!,0),"Ins "&amp;$B779)</f>
        <v>#REF!</v>
      </c>
      <c r="M779" s="220"/>
    </row>
    <row r="780" spans="1:13" x14ac:dyDescent="0.2">
      <c r="A780" s="35" t="s">
        <v>2490</v>
      </c>
      <c r="B780" s="1" t="s">
        <v>5007</v>
      </c>
      <c r="C780" s="45" t="s">
        <v>720</v>
      </c>
      <c r="D780" s="23" t="s">
        <v>5751</v>
      </c>
      <c r="E780" s="23" t="s">
        <v>4134</v>
      </c>
      <c r="F780" s="40">
        <v>0.26300000000000001</v>
      </c>
      <c r="G780" s="25">
        <v>1897</v>
      </c>
      <c r="H780" s="25">
        <v>499</v>
      </c>
      <c r="I780" s="25"/>
      <c r="J780" s="58" t="e">
        <f>HYPERLINK("#"&amp;"Insumos"&amp;"!A"&amp;MATCH($B780,#REF!,0),"Ins "&amp;$B780)</f>
        <v>#REF!</v>
      </c>
      <c r="M780" s="220"/>
    </row>
    <row r="781" spans="1:13" x14ac:dyDescent="0.2">
      <c r="A781" s="35" t="s">
        <v>2490</v>
      </c>
      <c r="B781" s="1" t="s">
        <v>5357</v>
      </c>
      <c r="C781" s="45" t="s">
        <v>2149</v>
      </c>
      <c r="D781" s="23" t="s">
        <v>5751</v>
      </c>
      <c r="E781" s="23" t="s">
        <v>4134</v>
      </c>
      <c r="F781" s="40">
        <v>0.04</v>
      </c>
      <c r="G781" s="25">
        <v>1014180</v>
      </c>
      <c r="H781" s="25">
        <v>40567</v>
      </c>
      <c r="I781" s="25"/>
      <c r="J781" s="58" t="e">
        <f>HYPERLINK("#"&amp;"Insumos"&amp;"!A"&amp;MATCH($B781,#REF!,0),"Ins "&amp;$B781)</f>
        <v>#REF!</v>
      </c>
      <c r="M781" s="220"/>
    </row>
    <row r="782" spans="1:13" x14ac:dyDescent="0.2">
      <c r="A782" s="35" t="s">
        <v>2490</v>
      </c>
      <c r="B782" s="1" t="s">
        <v>5258</v>
      </c>
      <c r="C782" s="45" t="s">
        <v>2153</v>
      </c>
      <c r="D782" s="23" t="s">
        <v>5751</v>
      </c>
      <c r="E782" s="23" t="s">
        <v>287</v>
      </c>
      <c r="F782" s="40">
        <v>0.5</v>
      </c>
      <c r="G782" s="25">
        <v>1803</v>
      </c>
      <c r="H782" s="25">
        <v>902</v>
      </c>
      <c r="I782" s="25"/>
      <c r="J782" s="58" t="e">
        <f>HYPERLINK("#"&amp;"Insumos"&amp;"!A"&amp;MATCH($B782,#REF!,0),"Ins "&amp;$B782)</f>
        <v>#REF!</v>
      </c>
      <c r="M782" s="220"/>
    </row>
    <row r="783" spans="1:13" x14ac:dyDescent="0.2">
      <c r="A783" s="35" t="s">
        <v>2490</v>
      </c>
      <c r="B783" s="1" t="s">
        <v>4202</v>
      </c>
      <c r="C783" s="45" t="s">
        <v>631</v>
      </c>
      <c r="D783" s="23" t="s">
        <v>5751</v>
      </c>
      <c r="E783" s="23" t="s">
        <v>287</v>
      </c>
      <c r="F783" s="40">
        <v>0.5</v>
      </c>
      <c r="G783" s="25">
        <v>8978</v>
      </c>
      <c r="H783" s="25">
        <v>4489</v>
      </c>
      <c r="I783" s="25"/>
      <c r="J783" s="58" t="e">
        <f>HYPERLINK("#"&amp;"Insumos"&amp;"!A"&amp;MATCH($B783,#REF!,0),"Ins "&amp;$B783)</f>
        <v>#REF!</v>
      </c>
      <c r="M783" s="220"/>
    </row>
    <row r="784" spans="1:13" ht="25.5" x14ac:dyDescent="0.2">
      <c r="A784" s="36" t="s">
        <v>2491</v>
      </c>
      <c r="B784" s="26" t="s">
        <v>6816</v>
      </c>
      <c r="C784" s="79" t="s">
        <v>11869</v>
      </c>
      <c r="D784" s="37" t="s">
        <v>5608</v>
      </c>
      <c r="E784" s="37" t="s">
        <v>466</v>
      </c>
      <c r="F784" s="41"/>
      <c r="G784" s="27"/>
      <c r="H784" s="27"/>
      <c r="I784" s="27">
        <v>524564</v>
      </c>
      <c r="M784" s="220">
        <f t="shared" si="12"/>
        <v>686969</v>
      </c>
    </row>
    <row r="785" spans="1:13" x14ac:dyDescent="0.2">
      <c r="A785" s="35" t="s">
        <v>2491</v>
      </c>
      <c r="B785" s="1" t="s">
        <v>5578</v>
      </c>
      <c r="C785" s="45" t="s">
        <v>1015</v>
      </c>
      <c r="D785" s="23" t="s">
        <v>5734</v>
      </c>
      <c r="E785" s="23" t="s">
        <v>4141</v>
      </c>
      <c r="F785" s="40">
        <v>7.2</v>
      </c>
      <c r="G785" s="25">
        <v>52425</v>
      </c>
      <c r="H785" s="25">
        <v>377460</v>
      </c>
      <c r="I785" s="25"/>
      <c r="J785" s="58" t="e">
        <f>HYPERLINK("#"&amp;"Insumos"&amp;"!A"&amp;MATCH($B785,#REF!,0),"Ins "&amp;$B785)</f>
        <v>#REF!</v>
      </c>
      <c r="M785" s="220"/>
    </row>
    <row r="786" spans="1:13" x14ac:dyDescent="0.2">
      <c r="A786" s="35" t="s">
        <v>2491</v>
      </c>
      <c r="B786" s="1" t="s">
        <v>98</v>
      </c>
      <c r="C786" s="45" t="s">
        <v>566</v>
      </c>
      <c r="D786" s="23" t="s">
        <v>5534</v>
      </c>
      <c r="E786" s="23" t="s">
        <v>4140</v>
      </c>
      <c r="F786" s="40">
        <v>1.1000000000000001</v>
      </c>
      <c r="G786" s="25">
        <v>69183</v>
      </c>
      <c r="H786" s="25">
        <v>76101</v>
      </c>
      <c r="I786" s="25"/>
      <c r="J786" s="58" t="e">
        <f>HYPERLINK("#"&amp;"Insumos"&amp;"!A"&amp;MATCH($B786,#REF!,0),"Ins "&amp;$B786)</f>
        <v>#REF!</v>
      </c>
      <c r="M786" s="220"/>
    </row>
    <row r="787" spans="1:13" x14ac:dyDescent="0.2">
      <c r="A787" s="35" t="s">
        <v>2491</v>
      </c>
      <c r="B787" s="1" t="s">
        <v>1698</v>
      </c>
      <c r="C787" s="45" t="s">
        <v>2136</v>
      </c>
      <c r="D787" s="23" t="s">
        <v>5534</v>
      </c>
      <c r="E787" s="23" t="s">
        <v>4134</v>
      </c>
      <c r="F787" s="40">
        <v>0.5</v>
      </c>
      <c r="G787" s="25">
        <v>1277</v>
      </c>
      <c r="H787" s="25">
        <v>639</v>
      </c>
      <c r="I787" s="25"/>
      <c r="J787" s="58" t="e">
        <f>HYPERLINK("#"&amp;"Insumos"&amp;"!A"&amp;MATCH($B787,#REF!,0),"Ins "&amp;$B787)</f>
        <v>#REF!</v>
      </c>
      <c r="M787" s="220"/>
    </row>
    <row r="788" spans="1:13" x14ac:dyDescent="0.2">
      <c r="A788" s="35" t="s">
        <v>2491</v>
      </c>
      <c r="B788" s="1" t="s">
        <v>5533</v>
      </c>
      <c r="C788" s="45" t="s">
        <v>5892</v>
      </c>
      <c r="D788" s="23" t="s">
        <v>977</v>
      </c>
      <c r="E788" s="23" t="s">
        <v>4134</v>
      </c>
      <c r="F788" s="40">
        <v>1</v>
      </c>
      <c r="G788" s="25">
        <v>3623</v>
      </c>
      <c r="H788" s="25">
        <v>3623</v>
      </c>
      <c r="I788" s="25"/>
      <c r="J788" s="58" t="e">
        <f>HYPERLINK("#"&amp;"Insumos"&amp;"!A"&amp;MATCH($B788,#REF!,0),"Ins "&amp;$B788)</f>
        <v>#REF!</v>
      </c>
      <c r="M788" s="220"/>
    </row>
    <row r="789" spans="1:13" x14ac:dyDescent="0.2">
      <c r="A789" s="35" t="s">
        <v>2491</v>
      </c>
      <c r="B789" s="1" t="s">
        <v>5007</v>
      </c>
      <c r="C789" s="45" t="s">
        <v>720</v>
      </c>
      <c r="D789" s="23" t="s">
        <v>5751</v>
      </c>
      <c r="E789" s="23" t="s">
        <v>4134</v>
      </c>
      <c r="F789" s="40">
        <v>0.26300000000000001</v>
      </c>
      <c r="G789" s="25">
        <v>1897</v>
      </c>
      <c r="H789" s="25">
        <v>499</v>
      </c>
      <c r="I789" s="25"/>
      <c r="J789" s="58" t="e">
        <f>HYPERLINK("#"&amp;"Insumos"&amp;"!A"&amp;MATCH($B789,#REF!,0),"Ins "&amp;$B789)</f>
        <v>#REF!</v>
      </c>
      <c r="M789" s="220"/>
    </row>
    <row r="790" spans="1:13" x14ac:dyDescent="0.2">
      <c r="A790" s="35" t="s">
        <v>2491</v>
      </c>
      <c r="B790" s="1" t="s">
        <v>5357</v>
      </c>
      <c r="C790" s="45" t="s">
        <v>2149</v>
      </c>
      <c r="D790" s="23" t="s">
        <v>5751</v>
      </c>
      <c r="E790" s="23" t="s">
        <v>4134</v>
      </c>
      <c r="F790" s="40">
        <v>0.06</v>
      </c>
      <c r="G790" s="25">
        <v>1014180</v>
      </c>
      <c r="H790" s="25">
        <v>60851</v>
      </c>
      <c r="I790" s="25"/>
      <c r="J790" s="58" t="e">
        <f>HYPERLINK("#"&amp;"Insumos"&amp;"!A"&amp;MATCH($B790,#REF!,0),"Ins "&amp;$B790)</f>
        <v>#REF!</v>
      </c>
      <c r="M790" s="220"/>
    </row>
    <row r="791" spans="1:13" x14ac:dyDescent="0.2">
      <c r="A791" s="35" t="s">
        <v>2491</v>
      </c>
      <c r="B791" s="1" t="s">
        <v>5258</v>
      </c>
      <c r="C791" s="45" t="s">
        <v>2153</v>
      </c>
      <c r="D791" s="23" t="s">
        <v>5751</v>
      </c>
      <c r="E791" s="23" t="s">
        <v>287</v>
      </c>
      <c r="F791" s="40">
        <v>0.5</v>
      </c>
      <c r="G791" s="25">
        <v>1803</v>
      </c>
      <c r="H791" s="25">
        <v>902</v>
      </c>
      <c r="I791" s="25"/>
      <c r="J791" s="58" t="e">
        <f>HYPERLINK("#"&amp;"Insumos"&amp;"!A"&amp;MATCH($B791,#REF!,0),"Ins "&amp;$B791)</f>
        <v>#REF!</v>
      </c>
      <c r="M791" s="220"/>
    </row>
    <row r="792" spans="1:13" x14ac:dyDescent="0.2">
      <c r="A792" s="35" t="s">
        <v>2491</v>
      </c>
      <c r="B792" s="1" t="s">
        <v>4202</v>
      </c>
      <c r="C792" s="45" t="s">
        <v>631</v>
      </c>
      <c r="D792" s="23" t="s">
        <v>5751</v>
      </c>
      <c r="E792" s="23" t="s">
        <v>287</v>
      </c>
      <c r="F792" s="40">
        <v>0.5</v>
      </c>
      <c r="G792" s="25">
        <v>8978</v>
      </c>
      <c r="H792" s="25">
        <v>4489</v>
      </c>
      <c r="I792" s="25"/>
      <c r="J792" s="58" t="e">
        <f>HYPERLINK("#"&amp;"Insumos"&amp;"!A"&amp;MATCH($B792,#REF!,0),"Ins "&amp;$B792)</f>
        <v>#REF!</v>
      </c>
      <c r="M792" s="220"/>
    </row>
    <row r="793" spans="1:13" ht="25.5" x14ac:dyDescent="0.2">
      <c r="A793" s="36" t="s">
        <v>2492</v>
      </c>
      <c r="B793" s="26" t="s">
        <v>6816</v>
      </c>
      <c r="C793" s="79" t="s">
        <v>11866</v>
      </c>
      <c r="D793" s="37" t="s">
        <v>5608</v>
      </c>
      <c r="E793" s="37" t="s">
        <v>466</v>
      </c>
      <c r="F793" s="41"/>
      <c r="G793" s="27"/>
      <c r="H793" s="27"/>
      <c r="I793" s="27">
        <v>697767</v>
      </c>
      <c r="M793" s="220">
        <f t="shared" si="12"/>
        <v>913796</v>
      </c>
    </row>
    <row r="794" spans="1:13" x14ac:dyDescent="0.2">
      <c r="A794" s="35" t="s">
        <v>2492</v>
      </c>
      <c r="B794" s="1" t="s">
        <v>5578</v>
      </c>
      <c r="C794" s="45" t="s">
        <v>1015</v>
      </c>
      <c r="D794" s="23" t="s">
        <v>5734</v>
      </c>
      <c r="E794" s="23" t="s">
        <v>4141</v>
      </c>
      <c r="F794" s="40">
        <v>10</v>
      </c>
      <c r="G794" s="25">
        <v>52425</v>
      </c>
      <c r="H794" s="25">
        <v>524250</v>
      </c>
      <c r="I794" s="25"/>
      <c r="J794" s="58" t="e">
        <f>HYPERLINK("#"&amp;"Insumos"&amp;"!A"&amp;MATCH($B794,#REF!,0),"Ins "&amp;$B794)</f>
        <v>#REF!</v>
      </c>
      <c r="M794" s="220"/>
    </row>
    <row r="795" spans="1:13" x14ac:dyDescent="0.2">
      <c r="A795" s="35" t="s">
        <v>2492</v>
      </c>
      <c r="B795" s="1" t="s">
        <v>98</v>
      </c>
      <c r="C795" s="45" t="s">
        <v>566</v>
      </c>
      <c r="D795" s="23" t="s">
        <v>5534</v>
      </c>
      <c r="E795" s="23" t="s">
        <v>4140</v>
      </c>
      <c r="F795" s="40">
        <v>1.3</v>
      </c>
      <c r="G795" s="25">
        <v>69183</v>
      </c>
      <c r="H795" s="25">
        <v>89938</v>
      </c>
      <c r="I795" s="25"/>
      <c r="J795" s="58" t="e">
        <f>HYPERLINK("#"&amp;"Insumos"&amp;"!A"&amp;MATCH($B795,#REF!,0),"Ins "&amp;$B795)</f>
        <v>#REF!</v>
      </c>
      <c r="M795" s="220"/>
    </row>
    <row r="796" spans="1:13" x14ac:dyDescent="0.2">
      <c r="A796" s="35" t="s">
        <v>2492</v>
      </c>
      <c r="B796" s="1" t="s">
        <v>1698</v>
      </c>
      <c r="C796" s="45" t="s">
        <v>2136</v>
      </c>
      <c r="D796" s="23" t="s">
        <v>5534</v>
      </c>
      <c r="E796" s="23" t="s">
        <v>4134</v>
      </c>
      <c r="F796" s="40">
        <v>1</v>
      </c>
      <c r="G796" s="25">
        <v>1277</v>
      </c>
      <c r="H796" s="25">
        <v>1277</v>
      </c>
      <c r="I796" s="25"/>
      <c r="J796" s="58" t="e">
        <f>HYPERLINK("#"&amp;"Insumos"&amp;"!A"&amp;MATCH($B796,#REF!,0),"Ins "&amp;$B796)</f>
        <v>#REF!</v>
      </c>
      <c r="M796" s="220"/>
    </row>
    <row r="797" spans="1:13" x14ac:dyDescent="0.2">
      <c r="A797" s="35" t="s">
        <v>2492</v>
      </c>
      <c r="B797" s="1" t="s">
        <v>5533</v>
      </c>
      <c r="C797" s="45" t="s">
        <v>5892</v>
      </c>
      <c r="D797" s="23" t="s">
        <v>977</v>
      </c>
      <c r="E797" s="23" t="s">
        <v>4134</v>
      </c>
      <c r="F797" s="40">
        <v>1</v>
      </c>
      <c r="G797" s="25">
        <v>3623</v>
      </c>
      <c r="H797" s="25">
        <v>3623</v>
      </c>
      <c r="I797" s="25"/>
      <c r="J797" s="58" t="e">
        <f>HYPERLINK("#"&amp;"Insumos"&amp;"!A"&amp;MATCH($B797,#REF!,0),"Ins "&amp;$B797)</f>
        <v>#REF!</v>
      </c>
      <c r="M797" s="220"/>
    </row>
    <row r="798" spans="1:13" x14ac:dyDescent="0.2">
      <c r="A798" s="35" t="s">
        <v>2492</v>
      </c>
      <c r="B798" s="1" t="s">
        <v>5007</v>
      </c>
      <c r="C798" s="45" t="s">
        <v>720</v>
      </c>
      <c r="D798" s="23" t="s">
        <v>5751</v>
      </c>
      <c r="E798" s="23" t="s">
        <v>4134</v>
      </c>
      <c r="F798" s="40">
        <v>0.26300000000000001</v>
      </c>
      <c r="G798" s="25">
        <v>1897</v>
      </c>
      <c r="H798" s="25">
        <v>499</v>
      </c>
      <c r="I798" s="25"/>
      <c r="J798" s="58" t="e">
        <f>HYPERLINK("#"&amp;"Insumos"&amp;"!A"&amp;MATCH($B798,#REF!,0),"Ins "&amp;$B798)</f>
        <v>#REF!</v>
      </c>
      <c r="M798" s="220"/>
    </row>
    <row r="799" spans="1:13" x14ac:dyDescent="0.2">
      <c r="A799" s="35" t="s">
        <v>2492</v>
      </c>
      <c r="B799" s="1" t="s">
        <v>5357</v>
      </c>
      <c r="C799" s="45" t="s">
        <v>2149</v>
      </c>
      <c r="D799" s="23" t="s">
        <v>5751</v>
      </c>
      <c r="E799" s="23" t="s">
        <v>4134</v>
      </c>
      <c r="F799" s="40">
        <v>7.0000000000000007E-2</v>
      </c>
      <c r="G799" s="25">
        <v>1014180</v>
      </c>
      <c r="H799" s="25">
        <v>70993</v>
      </c>
      <c r="I799" s="25"/>
      <c r="J799" s="58" t="e">
        <f>HYPERLINK("#"&amp;"Insumos"&amp;"!A"&amp;MATCH($B799,#REF!,0),"Ins "&amp;$B799)</f>
        <v>#REF!</v>
      </c>
      <c r="M799" s="220"/>
    </row>
    <row r="800" spans="1:13" x14ac:dyDescent="0.2">
      <c r="A800" s="35" t="s">
        <v>2492</v>
      </c>
      <c r="B800" s="1" t="s">
        <v>5258</v>
      </c>
      <c r="C800" s="45" t="s">
        <v>2153</v>
      </c>
      <c r="D800" s="23" t="s">
        <v>5751</v>
      </c>
      <c r="E800" s="23" t="s">
        <v>287</v>
      </c>
      <c r="F800" s="40">
        <v>0.5</v>
      </c>
      <c r="G800" s="25">
        <v>1803</v>
      </c>
      <c r="H800" s="25">
        <v>902</v>
      </c>
      <c r="I800" s="25"/>
      <c r="J800" s="58" t="e">
        <f>HYPERLINK("#"&amp;"Insumos"&amp;"!A"&amp;MATCH($B800,#REF!,0),"Ins "&amp;$B800)</f>
        <v>#REF!</v>
      </c>
      <c r="M800" s="220"/>
    </row>
    <row r="801" spans="1:13" x14ac:dyDescent="0.2">
      <c r="A801" s="35" t="s">
        <v>2492</v>
      </c>
      <c r="B801" s="1" t="s">
        <v>4202</v>
      </c>
      <c r="C801" s="45" t="s">
        <v>631</v>
      </c>
      <c r="D801" s="23" t="s">
        <v>5751</v>
      </c>
      <c r="E801" s="23" t="s">
        <v>287</v>
      </c>
      <c r="F801" s="40">
        <v>0.7</v>
      </c>
      <c r="G801" s="25">
        <v>8978</v>
      </c>
      <c r="H801" s="25">
        <v>6285</v>
      </c>
      <c r="I801" s="25"/>
      <c r="J801" s="58" t="e">
        <f>HYPERLINK("#"&amp;"Insumos"&amp;"!A"&amp;MATCH($B801,#REF!,0),"Ins "&amp;$B801)</f>
        <v>#REF!</v>
      </c>
      <c r="M801" s="220"/>
    </row>
    <row r="802" spans="1:13" ht="25.5" x14ac:dyDescent="0.2">
      <c r="A802" s="36" t="s">
        <v>2493</v>
      </c>
      <c r="B802" s="26" t="s">
        <v>6816</v>
      </c>
      <c r="C802" s="79" t="s">
        <v>11865</v>
      </c>
      <c r="D802" s="37" t="s">
        <v>5608</v>
      </c>
      <c r="E802" s="37" t="s">
        <v>466</v>
      </c>
      <c r="F802" s="41"/>
      <c r="G802" s="27"/>
      <c r="H802" s="27"/>
      <c r="I802" s="27">
        <v>543212</v>
      </c>
      <c r="M802" s="220">
        <f t="shared" si="12"/>
        <v>711390</v>
      </c>
    </row>
    <row r="803" spans="1:13" x14ac:dyDescent="0.2">
      <c r="A803" s="35" t="s">
        <v>2493</v>
      </c>
      <c r="B803" s="1" t="s">
        <v>5578</v>
      </c>
      <c r="C803" s="45" t="s">
        <v>1015</v>
      </c>
      <c r="D803" s="23" t="s">
        <v>5734</v>
      </c>
      <c r="E803" s="23" t="s">
        <v>4141</v>
      </c>
      <c r="F803" s="40">
        <v>8.4</v>
      </c>
      <c r="G803" s="25">
        <v>52425</v>
      </c>
      <c r="H803" s="25">
        <v>440370</v>
      </c>
      <c r="I803" s="25"/>
      <c r="J803" s="58" t="e">
        <f>HYPERLINK("#"&amp;"Insumos"&amp;"!A"&amp;MATCH($B803,#REF!,0),"Ins "&amp;$B803)</f>
        <v>#REF!</v>
      </c>
      <c r="M803" s="220"/>
    </row>
    <row r="804" spans="1:13" x14ac:dyDescent="0.2">
      <c r="A804" s="35" t="s">
        <v>2493</v>
      </c>
      <c r="B804" s="1" t="s">
        <v>98</v>
      </c>
      <c r="C804" s="45" t="s">
        <v>566</v>
      </c>
      <c r="D804" s="23" t="s">
        <v>5534</v>
      </c>
      <c r="E804" s="23" t="s">
        <v>4140</v>
      </c>
      <c r="F804" s="40">
        <v>0.9</v>
      </c>
      <c r="G804" s="25">
        <v>69183</v>
      </c>
      <c r="H804" s="25">
        <v>62265</v>
      </c>
      <c r="I804" s="25"/>
      <c r="J804" s="58" t="e">
        <f>HYPERLINK("#"&amp;"Insumos"&amp;"!A"&amp;MATCH($B804,#REF!,0),"Ins "&amp;$B804)</f>
        <v>#REF!</v>
      </c>
      <c r="M804" s="220"/>
    </row>
    <row r="805" spans="1:13" x14ac:dyDescent="0.2">
      <c r="A805" s="35" t="s">
        <v>2493</v>
      </c>
      <c r="B805" s="1" t="s">
        <v>1698</v>
      </c>
      <c r="C805" s="45" t="s">
        <v>2136</v>
      </c>
      <c r="D805" s="23" t="s">
        <v>5534</v>
      </c>
      <c r="E805" s="23" t="s">
        <v>4134</v>
      </c>
      <c r="F805" s="40">
        <v>0.5</v>
      </c>
      <c r="G805" s="25">
        <v>1277</v>
      </c>
      <c r="H805" s="25">
        <v>639</v>
      </c>
      <c r="I805" s="25"/>
      <c r="J805" s="58" t="e">
        <f>HYPERLINK("#"&amp;"Insumos"&amp;"!A"&amp;MATCH($B805,#REF!,0),"Ins "&amp;$B805)</f>
        <v>#REF!</v>
      </c>
      <c r="M805" s="220"/>
    </row>
    <row r="806" spans="1:13" x14ac:dyDescent="0.2">
      <c r="A806" s="35" t="s">
        <v>2493</v>
      </c>
      <c r="B806" s="1" t="s">
        <v>5533</v>
      </c>
      <c r="C806" s="45" t="s">
        <v>5892</v>
      </c>
      <c r="D806" s="23" t="s">
        <v>977</v>
      </c>
      <c r="E806" s="23" t="s">
        <v>4134</v>
      </c>
      <c r="F806" s="40">
        <v>1</v>
      </c>
      <c r="G806" s="25">
        <v>3623</v>
      </c>
      <c r="H806" s="25">
        <v>3623</v>
      </c>
      <c r="I806" s="25"/>
      <c r="J806" s="58" t="e">
        <f>HYPERLINK("#"&amp;"Insumos"&amp;"!A"&amp;MATCH($B806,#REF!,0),"Ins "&amp;$B806)</f>
        <v>#REF!</v>
      </c>
      <c r="M806" s="220"/>
    </row>
    <row r="807" spans="1:13" x14ac:dyDescent="0.2">
      <c r="A807" s="35" t="s">
        <v>2493</v>
      </c>
      <c r="B807" s="1" t="s">
        <v>5007</v>
      </c>
      <c r="C807" s="45" t="s">
        <v>720</v>
      </c>
      <c r="D807" s="23" t="s">
        <v>5751</v>
      </c>
      <c r="E807" s="23" t="s">
        <v>4134</v>
      </c>
      <c r="F807" s="40">
        <v>0.26300000000000001</v>
      </c>
      <c r="G807" s="25">
        <v>1897</v>
      </c>
      <c r="H807" s="25">
        <v>499</v>
      </c>
      <c r="I807" s="25"/>
      <c r="J807" s="58" t="e">
        <f>HYPERLINK("#"&amp;"Insumos"&amp;"!A"&amp;MATCH($B807,#REF!,0),"Ins "&amp;$B807)</f>
        <v>#REF!</v>
      </c>
      <c r="M807" s="220"/>
    </row>
    <row r="808" spans="1:13" x14ac:dyDescent="0.2">
      <c r="A808" s="35" t="s">
        <v>2493</v>
      </c>
      <c r="B808" s="1" t="s">
        <v>5357</v>
      </c>
      <c r="C808" s="45" t="s">
        <v>2149</v>
      </c>
      <c r="D808" s="23" t="s">
        <v>5751</v>
      </c>
      <c r="E808" s="23" t="s">
        <v>4134</v>
      </c>
      <c r="F808" s="40">
        <v>0.03</v>
      </c>
      <c r="G808" s="25">
        <v>1014180</v>
      </c>
      <c r="H808" s="25">
        <v>30425</v>
      </c>
      <c r="I808" s="25"/>
      <c r="J808" s="58" t="e">
        <f>HYPERLINK("#"&amp;"Insumos"&amp;"!A"&amp;MATCH($B808,#REF!,0),"Ins "&amp;$B808)</f>
        <v>#REF!</v>
      </c>
      <c r="M808" s="220"/>
    </row>
    <row r="809" spans="1:13" x14ac:dyDescent="0.2">
      <c r="A809" s="35" t="s">
        <v>2493</v>
      </c>
      <c r="B809" s="1" t="s">
        <v>5258</v>
      </c>
      <c r="C809" s="45" t="s">
        <v>2153</v>
      </c>
      <c r="D809" s="23" t="s">
        <v>5751</v>
      </c>
      <c r="E809" s="23" t="s">
        <v>287</v>
      </c>
      <c r="F809" s="40">
        <v>0.5</v>
      </c>
      <c r="G809" s="25">
        <v>1803</v>
      </c>
      <c r="H809" s="25">
        <v>902</v>
      </c>
      <c r="I809" s="25"/>
      <c r="J809" s="58" t="e">
        <f>HYPERLINK("#"&amp;"Insumos"&amp;"!A"&amp;MATCH($B809,#REF!,0),"Ins "&amp;$B809)</f>
        <v>#REF!</v>
      </c>
      <c r="M809" s="220"/>
    </row>
    <row r="810" spans="1:13" x14ac:dyDescent="0.2">
      <c r="A810" s="35" t="s">
        <v>2493</v>
      </c>
      <c r="B810" s="1" t="s">
        <v>4202</v>
      </c>
      <c r="C810" s="45" t="s">
        <v>631</v>
      </c>
      <c r="D810" s="23" t="s">
        <v>5751</v>
      </c>
      <c r="E810" s="23" t="s">
        <v>287</v>
      </c>
      <c r="F810" s="40">
        <v>0.5</v>
      </c>
      <c r="G810" s="25">
        <v>8978</v>
      </c>
      <c r="H810" s="25">
        <v>4489</v>
      </c>
      <c r="I810" s="25"/>
      <c r="J810" s="58" t="e">
        <f>HYPERLINK("#"&amp;"Insumos"&amp;"!A"&amp;MATCH($B810,#REF!,0),"Ins "&amp;$B810)</f>
        <v>#REF!</v>
      </c>
      <c r="M810" s="220"/>
    </row>
    <row r="811" spans="1:13" ht="25.5" x14ac:dyDescent="0.2">
      <c r="A811" s="36" t="s">
        <v>2494</v>
      </c>
      <c r="B811" s="26" t="s">
        <v>6816</v>
      </c>
      <c r="C811" s="79" t="s">
        <v>11863</v>
      </c>
      <c r="D811" s="37" t="s">
        <v>5608</v>
      </c>
      <c r="E811" s="37" t="s">
        <v>466</v>
      </c>
      <c r="F811" s="41"/>
      <c r="G811" s="27"/>
      <c r="H811" s="27"/>
      <c r="I811" s="27">
        <v>722790</v>
      </c>
      <c r="M811" s="220">
        <f t="shared" si="12"/>
        <v>946566</v>
      </c>
    </row>
    <row r="812" spans="1:13" x14ac:dyDescent="0.2">
      <c r="A812" s="35" t="s">
        <v>2494</v>
      </c>
      <c r="B812" s="1" t="s">
        <v>5578</v>
      </c>
      <c r="C812" s="45" t="s">
        <v>1015</v>
      </c>
      <c r="D812" s="23" t="s">
        <v>5734</v>
      </c>
      <c r="E812" s="23" t="s">
        <v>4141</v>
      </c>
      <c r="F812" s="40">
        <v>11.5</v>
      </c>
      <c r="G812" s="25">
        <v>52425</v>
      </c>
      <c r="H812" s="25">
        <v>602888</v>
      </c>
      <c r="I812" s="25"/>
      <c r="J812" s="58" t="e">
        <f>HYPERLINK("#"&amp;"Insumos"&amp;"!A"&amp;MATCH($B812,#REF!,0),"Ins "&amp;$B812)</f>
        <v>#REF!</v>
      </c>
      <c r="M812" s="220"/>
    </row>
    <row r="813" spans="1:13" x14ac:dyDescent="0.2">
      <c r="A813" s="35" t="s">
        <v>2494</v>
      </c>
      <c r="B813" s="1" t="s">
        <v>98</v>
      </c>
      <c r="C813" s="45" t="s">
        <v>566</v>
      </c>
      <c r="D813" s="23" t="s">
        <v>5534</v>
      </c>
      <c r="E813" s="23" t="s">
        <v>4140</v>
      </c>
      <c r="F813" s="40">
        <v>1</v>
      </c>
      <c r="G813" s="25">
        <v>69183</v>
      </c>
      <c r="H813" s="25">
        <v>69183</v>
      </c>
      <c r="I813" s="25"/>
      <c r="J813" s="58" t="e">
        <f>HYPERLINK("#"&amp;"Insumos"&amp;"!A"&amp;MATCH($B813,#REF!,0),"Ins "&amp;$B813)</f>
        <v>#REF!</v>
      </c>
      <c r="M813" s="220"/>
    </row>
    <row r="814" spans="1:13" x14ac:dyDescent="0.2">
      <c r="A814" s="35" t="s">
        <v>2494</v>
      </c>
      <c r="B814" s="1" t="s">
        <v>1698</v>
      </c>
      <c r="C814" s="45" t="s">
        <v>2136</v>
      </c>
      <c r="D814" s="23" t="s">
        <v>5534</v>
      </c>
      <c r="E814" s="23" t="s">
        <v>4134</v>
      </c>
      <c r="F814" s="40">
        <v>0.5</v>
      </c>
      <c r="G814" s="25">
        <v>1277</v>
      </c>
      <c r="H814" s="25">
        <v>639</v>
      </c>
      <c r="I814" s="25"/>
      <c r="J814" s="58" t="e">
        <f>HYPERLINK("#"&amp;"Insumos"&amp;"!A"&amp;MATCH($B814,#REF!,0),"Ins "&amp;$B814)</f>
        <v>#REF!</v>
      </c>
      <c r="M814" s="220"/>
    </row>
    <row r="815" spans="1:13" x14ac:dyDescent="0.2">
      <c r="A815" s="35" t="s">
        <v>2494</v>
      </c>
      <c r="B815" s="1" t="s">
        <v>5533</v>
      </c>
      <c r="C815" s="45" t="s">
        <v>5892</v>
      </c>
      <c r="D815" s="23" t="s">
        <v>977</v>
      </c>
      <c r="E815" s="23" t="s">
        <v>4134</v>
      </c>
      <c r="F815" s="40">
        <v>1</v>
      </c>
      <c r="G815" s="25">
        <v>3623</v>
      </c>
      <c r="H815" s="25">
        <v>3623</v>
      </c>
      <c r="I815" s="25"/>
      <c r="J815" s="58" t="e">
        <f>HYPERLINK("#"&amp;"Insumos"&amp;"!A"&amp;MATCH($B815,#REF!,0),"Ins "&amp;$B815)</f>
        <v>#REF!</v>
      </c>
      <c r="M815" s="220"/>
    </row>
    <row r="816" spans="1:13" x14ac:dyDescent="0.2">
      <c r="A816" s="35" t="s">
        <v>2494</v>
      </c>
      <c r="B816" s="1" t="s">
        <v>5007</v>
      </c>
      <c r="C816" s="45" t="s">
        <v>720</v>
      </c>
      <c r="D816" s="23" t="s">
        <v>5751</v>
      </c>
      <c r="E816" s="23" t="s">
        <v>4134</v>
      </c>
      <c r="F816" s="40">
        <v>0.26300000000000001</v>
      </c>
      <c r="G816" s="25">
        <v>1897</v>
      </c>
      <c r="H816" s="25">
        <v>499</v>
      </c>
      <c r="I816" s="25"/>
      <c r="J816" s="58" t="e">
        <f>HYPERLINK("#"&amp;"Insumos"&amp;"!A"&amp;MATCH($B816,#REF!,0),"Ins "&amp;$B816)</f>
        <v>#REF!</v>
      </c>
      <c r="M816" s="220"/>
    </row>
    <row r="817" spans="1:13" x14ac:dyDescent="0.2">
      <c r="A817" s="35" t="s">
        <v>2494</v>
      </c>
      <c r="B817" s="1" t="s">
        <v>5357</v>
      </c>
      <c r="C817" s="45" t="s">
        <v>2149</v>
      </c>
      <c r="D817" s="23" t="s">
        <v>5751</v>
      </c>
      <c r="E817" s="23" t="s">
        <v>4134</v>
      </c>
      <c r="F817" s="40">
        <v>0.04</v>
      </c>
      <c r="G817" s="25">
        <v>1014180</v>
      </c>
      <c r="H817" s="25">
        <v>40567</v>
      </c>
      <c r="I817" s="25"/>
      <c r="J817" s="58" t="e">
        <f>HYPERLINK("#"&amp;"Insumos"&amp;"!A"&amp;MATCH($B817,#REF!,0),"Ins "&amp;$B817)</f>
        <v>#REF!</v>
      </c>
      <c r="M817" s="220"/>
    </row>
    <row r="818" spans="1:13" x14ac:dyDescent="0.2">
      <c r="A818" s="35" t="s">
        <v>2494</v>
      </c>
      <c r="B818" s="1" t="s">
        <v>5258</v>
      </c>
      <c r="C818" s="45" t="s">
        <v>2153</v>
      </c>
      <c r="D818" s="23" t="s">
        <v>5751</v>
      </c>
      <c r="E818" s="23" t="s">
        <v>287</v>
      </c>
      <c r="F818" s="40">
        <v>0.5</v>
      </c>
      <c r="G818" s="25">
        <v>1803</v>
      </c>
      <c r="H818" s="25">
        <v>902</v>
      </c>
      <c r="I818" s="25"/>
      <c r="J818" s="58" t="e">
        <f>HYPERLINK("#"&amp;"Insumos"&amp;"!A"&amp;MATCH($B818,#REF!,0),"Ins "&amp;$B818)</f>
        <v>#REF!</v>
      </c>
      <c r="M818" s="220"/>
    </row>
    <row r="819" spans="1:13" x14ac:dyDescent="0.2">
      <c r="A819" s="35" t="s">
        <v>2494</v>
      </c>
      <c r="B819" s="1" t="s">
        <v>4202</v>
      </c>
      <c r="C819" s="45" t="s">
        <v>631</v>
      </c>
      <c r="D819" s="23" t="s">
        <v>5751</v>
      </c>
      <c r="E819" s="23" t="s">
        <v>287</v>
      </c>
      <c r="F819" s="40">
        <v>0.5</v>
      </c>
      <c r="G819" s="25">
        <v>8978</v>
      </c>
      <c r="H819" s="25">
        <v>4489</v>
      </c>
      <c r="I819" s="25"/>
      <c r="J819" s="58" t="e">
        <f>HYPERLINK("#"&amp;"Insumos"&amp;"!A"&amp;MATCH($B819,#REF!,0),"Ins "&amp;$B819)</f>
        <v>#REF!</v>
      </c>
      <c r="M819" s="220"/>
    </row>
    <row r="820" spans="1:13" ht="25.5" x14ac:dyDescent="0.2">
      <c r="A820" s="36" t="s">
        <v>2495</v>
      </c>
      <c r="B820" s="26" t="s">
        <v>6816</v>
      </c>
      <c r="C820" s="79" t="s">
        <v>11864</v>
      </c>
      <c r="D820" s="37" t="s">
        <v>5608</v>
      </c>
      <c r="E820" s="37" t="s">
        <v>466</v>
      </c>
      <c r="F820" s="41"/>
      <c r="G820" s="27"/>
      <c r="H820" s="27"/>
      <c r="I820" s="27">
        <v>927207</v>
      </c>
      <c r="M820" s="220">
        <f t="shared" si="12"/>
        <v>1214270</v>
      </c>
    </row>
    <row r="821" spans="1:13" x14ac:dyDescent="0.2">
      <c r="A821" s="35" t="s">
        <v>2495</v>
      </c>
      <c r="B821" s="1" t="s">
        <v>5578</v>
      </c>
      <c r="C821" s="45" t="s">
        <v>1015</v>
      </c>
      <c r="D821" s="23" t="s">
        <v>5734</v>
      </c>
      <c r="E821" s="23" t="s">
        <v>4141</v>
      </c>
      <c r="F821" s="40">
        <v>14.3</v>
      </c>
      <c r="G821" s="25">
        <v>52425</v>
      </c>
      <c r="H821" s="25">
        <v>749678</v>
      </c>
      <c r="I821" s="25"/>
      <c r="J821" s="58" t="e">
        <f>HYPERLINK("#"&amp;"Insumos"&amp;"!A"&amp;MATCH($B821,#REF!,0),"Ins "&amp;$B821)</f>
        <v>#REF!</v>
      </c>
      <c r="M821" s="220"/>
    </row>
    <row r="822" spans="1:13" x14ac:dyDescent="0.2">
      <c r="A822" s="35" t="s">
        <v>2495</v>
      </c>
      <c r="B822" s="1" t="s">
        <v>98</v>
      </c>
      <c r="C822" s="45" t="s">
        <v>566</v>
      </c>
      <c r="D822" s="23" t="s">
        <v>5534</v>
      </c>
      <c r="E822" s="23" t="s">
        <v>4140</v>
      </c>
      <c r="F822" s="40">
        <v>1.1000000000000001</v>
      </c>
      <c r="G822" s="25">
        <v>69183</v>
      </c>
      <c r="H822" s="25">
        <v>76101</v>
      </c>
      <c r="I822" s="25"/>
      <c r="J822" s="58" t="e">
        <f>HYPERLINK("#"&amp;"Insumos"&amp;"!A"&amp;MATCH($B822,#REF!,0),"Ins "&amp;$B822)</f>
        <v>#REF!</v>
      </c>
      <c r="M822" s="220"/>
    </row>
    <row r="823" spans="1:13" x14ac:dyDescent="0.2">
      <c r="A823" s="35" t="s">
        <v>2495</v>
      </c>
      <c r="B823" s="1" t="s">
        <v>1698</v>
      </c>
      <c r="C823" s="45" t="s">
        <v>2136</v>
      </c>
      <c r="D823" s="23" t="s">
        <v>5534</v>
      </c>
      <c r="E823" s="23" t="s">
        <v>4134</v>
      </c>
      <c r="F823" s="40">
        <v>0.5</v>
      </c>
      <c r="G823" s="25">
        <v>1277</v>
      </c>
      <c r="H823" s="25">
        <v>639</v>
      </c>
      <c r="I823" s="25"/>
      <c r="J823" s="58" t="e">
        <f>HYPERLINK("#"&amp;"Insumos"&amp;"!A"&amp;MATCH($B823,#REF!,0),"Ins "&amp;$B823)</f>
        <v>#REF!</v>
      </c>
      <c r="M823" s="220"/>
    </row>
    <row r="824" spans="1:13" x14ac:dyDescent="0.2">
      <c r="A824" s="35" t="s">
        <v>2495</v>
      </c>
      <c r="B824" s="1" t="s">
        <v>5533</v>
      </c>
      <c r="C824" s="45" t="s">
        <v>5892</v>
      </c>
      <c r="D824" s="23" t="s">
        <v>977</v>
      </c>
      <c r="E824" s="23" t="s">
        <v>4134</v>
      </c>
      <c r="F824" s="40">
        <v>1</v>
      </c>
      <c r="G824" s="25">
        <v>3623</v>
      </c>
      <c r="H824" s="25">
        <v>3623</v>
      </c>
      <c r="I824" s="25"/>
      <c r="J824" s="58" t="e">
        <f>HYPERLINK("#"&amp;"Insumos"&amp;"!A"&amp;MATCH($B824,#REF!,0),"Ins "&amp;$B824)</f>
        <v>#REF!</v>
      </c>
      <c r="M824" s="220"/>
    </row>
    <row r="825" spans="1:13" x14ac:dyDescent="0.2">
      <c r="A825" s="35" t="s">
        <v>2495</v>
      </c>
      <c r="B825" s="1" t="s">
        <v>5007</v>
      </c>
      <c r="C825" s="45" t="s">
        <v>720</v>
      </c>
      <c r="D825" s="23" t="s">
        <v>5751</v>
      </c>
      <c r="E825" s="23" t="s">
        <v>4134</v>
      </c>
      <c r="F825" s="40">
        <v>0.26300000000000001</v>
      </c>
      <c r="G825" s="25">
        <v>1897</v>
      </c>
      <c r="H825" s="25">
        <v>499</v>
      </c>
      <c r="I825" s="25"/>
      <c r="J825" s="58" t="e">
        <f>HYPERLINK("#"&amp;"Insumos"&amp;"!A"&amp;MATCH($B825,#REF!,0),"Ins "&amp;$B825)</f>
        <v>#REF!</v>
      </c>
      <c r="M825" s="220"/>
    </row>
    <row r="826" spans="1:13" x14ac:dyDescent="0.2">
      <c r="A826" s="35" t="s">
        <v>2495</v>
      </c>
      <c r="B826" s="1" t="s">
        <v>5357</v>
      </c>
      <c r="C826" s="45" t="s">
        <v>2149</v>
      </c>
      <c r="D826" s="23" t="s">
        <v>5751</v>
      </c>
      <c r="E826" s="23" t="s">
        <v>4134</v>
      </c>
      <c r="F826" s="40">
        <v>0.09</v>
      </c>
      <c r="G826" s="25">
        <v>1014180</v>
      </c>
      <c r="H826" s="25">
        <v>91276</v>
      </c>
      <c r="I826" s="25"/>
      <c r="J826" s="58" t="e">
        <f>HYPERLINK("#"&amp;"Insumos"&amp;"!A"&amp;MATCH($B826,#REF!,0),"Ins "&amp;$B826)</f>
        <v>#REF!</v>
      </c>
      <c r="M826" s="220"/>
    </row>
    <row r="827" spans="1:13" x14ac:dyDescent="0.2">
      <c r="A827" s="35" t="s">
        <v>2495</v>
      </c>
      <c r="B827" s="1" t="s">
        <v>5258</v>
      </c>
      <c r="C827" s="45" t="s">
        <v>2153</v>
      </c>
      <c r="D827" s="23" t="s">
        <v>5751</v>
      </c>
      <c r="E827" s="23" t="s">
        <v>287</v>
      </c>
      <c r="F827" s="40">
        <v>0.5</v>
      </c>
      <c r="G827" s="25">
        <v>1803</v>
      </c>
      <c r="H827" s="25">
        <v>902</v>
      </c>
      <c r="I827" s="25"/>
      <c r="J827" s="58" t="e">
        <f>HYPERLINK("#"&amp;"Insumos"&amp;"!A"&amp;MATCH($B827,#REF!,0),"Ins "&amp;$B827)</f>
        <v>#REF!</v>
      </c>
      <c r="M827" s="220"/>
    </row>
    <row r="828" spans="1:13" x14ac:dyDescent="0.2">
      <c r="A828" s="35" t="s">
        <v>2495</v>
      </c>
      <c r="B828" s="1" t="s">
        <v>4202</v>
      </c>
      <c r="C828" s="45" t="s">
        <v>631</v>
      </c>
      <c r="D828" s="23" t="s">
        <v>5751</v>
      </c>
      <c r="E828" s="23" t="s">
        <v>287</v>
      </c>
      <c r="F828" s="40">
        <v>0.5</v>
      </c>
      <c r="G828" s="25">
        <v>8978</v>
      </c>
      <c r="H828" s="25">
        <v>4489</v>
      </c>
      <c r="I828" s="25"/>
      <c r="J828" s="58" t="e">
        <f>HYPERLINK("#"&amp;"Insumos"&amp;"!A"&amp;MATCH($B828,#REF!,0),"Ins "&amp;$B828)</f>
        <v>#REF!</v>
      </c>
      <c r="M828" s="220"/>
    </row>
    <row r="829" spans="1:13" ht="25.5" x14ac:dyDescent="0.2">
      <c r="A829" s="36" t="s">
        <v>2496</v>
      </c>
      <c r="B829" s="26" t="s">
        <v>6816</v>
      </c>
      <c r="C829" s="79" t="s">
        <v>11879</v>
      </c>
      <c r="D829" s="37" t="s">
        <v>5608</v>
      </c>
      <c r="E829" s="37" t="s">
        <v>466</v>
      </c>
      <c r="F829" s="41"/>
      <c r="G829" s="27"/>
      <c r="H829" s="27"/>
      <c r="I829" s="27">
        <v>1137729</v>
      </c>
      <c r="M829" s="220">
        <f t="shared" si="12"/>
        <v>1489970</v>
      </c>
    </row>
    <row r="830" spans="1:13" x14ac:dyDescent="0.2">
      <c r="A830" s="35" t="s">
        <v>2496</v>
      </c>
      <c r="B830" s="1" t="s">
        <v>5578</v>
      </c>
      <c r="C830" s="45" t="s">
        <v>1015</v>
      </c>
      <c r="D830" s="23" t="s">
        <v>5734</v>
      </c>
      <c r="E830" s="23" t="s">
        <v>4141</v>
      </c>
      <c r="F830" s="40">
        <v>15</v>
      </c>
      <c r="G830" s="25">
        <v>52425</v>
      </c>
      <c r="H830" s="25">
        <v>786375</v>
      </c>
      <c r="I830" s="25"/>
      <c r="J830" s="58" t="e">
        <f>HYPERLINK("#"&amp;"Insumos"&amp;"!A"&amp;MATCH($B830,#REF!,0),"Ins "&amp;$B830)</f>
        <v>#REF!</v>
      </c>
      <c r="M830" s="220"/>
    </row>
    <row r="831" spans="1:13" x14ac:dyDescent="0.2">
      <c r="A831" s="35" t="s">
        <v>2496</v>
      </c>
      <c r="B831" s="1" t="s">
        <v>98</v>
      </c>
      <c r="C831" s="45" t="s">
        <v>566</v>
      </c>
      <c r="D831" s="23" t="s">
        <v>5534</v>
      </c>
      <c r="E831" s="23" t="s">
        <v>4140</v>
      </c>
      <c r="F831" s="40">
        <v>2</v>
      </c>
      <c r="G831" s="25">
        <v>69183</v>
      </c>
      <c r="H831" s="25">
        <v>138366</v>
      </c>
      <c r="I831" s="25"/>
      <c r="J831" s="58" t="e">
        <f>HYPERLINK("#"&amp;"Insumos"&amp;"!A"&amp;MATCH($B831,#REF!,0),"Ins "&amp;$B831)</f>
        <v>#REF!</v>
      </c>
      <c r="M831" s="220"/>
    </row>
    <row r="832" spans="1:13" x14ac:dyDescent="0.2">
      <c r="A832" s="35" t="s">
        <v>2496</v>
      </c>
      <c r="B832" s="1" t="s">
        <v>1698</v>
      </c>
      <c r="C832" s="45" t="s">
        <v>2136</v>
      </c>
      <c r="D832" s="23" t="s">
        <v>5534</v>
      </c>
      <c r="E832" s="23" t="s">
        <v>4134</v>
      </c>
      <c r="F832" s="40">
        <v>0.5</v>
      </c>
      <c r="G832" s="25">
        <v>1277</v>
      </c>
      <c r="H832" s="25">
        <v>639</v>
      </c>
      <c r="I832" s="25"/>
      <c r="J832" s="58" t="e">
        <f>HYPERLINK("#"&amp;"Insumos"&amp;"!A"&amp;MATCH($B832,#REF!,0),"Ins "&amp;$B832)</f>
        <v>#REF!</v>
      </c>
      <c r="M832" s="220"/>
    </row>
    <row r="833" spans="1:13" x14ac:dyDescent="0.2">
      <c r="A833" s="35" t="s">
        <v>2496</v>
      </c>
      <c r="B833" s="1" t="s">
        <v>5533</v>
      </c>
      <c r="C833" s="45" t="s">
        <v>5892</v>
      </c>
      <c r="D833" s="23" t="s">
        <v>977</v>
      </c>
      <c r="E833" s="23" t="s">
        <v>4134</v>
      </c>
      <c r="F833" s="40">
        <v>1</v>
      </c>
      <c r="G833" s="25">
        <v>3623</v>
      </c>
      <c r="H833" s="25">
        <v>3623</v>
      </c>
      <c r="I833" s="25"/>
      <c r="J833" s="58" t="e">
        <f>HYPERLINK("#"&amp;"Insumos"&amp;"!A"&amp;MATCH($B833,#REF!,0),"Ins "&amp;$B833)</f>
        <v>#REF!</v>
      </c>
      <c r="M833" s="220"/>
    </row>
    <row r="834" spans="1:13" x14ac:dyDescent="0.2">
      <c r="A834" s="35" t="s">
        <v>2496</v>
      </c>
      <c r="B834" s="1" t="s">
        <v>5007</v>
      </c>
      <c r="C834" s="45" t="s">
        <v>720</v>
      </c>
      <c r="D834" s="23" t="s">
        <v>5751</v>
      </c>
      <c r="E834" s="23" t="s">
        <v>4134</v>
      </c>
      <c r="F834" s="40">
        <v>0.26300000000000001</v>
      </c>
      <c r="G834" s="25">
        <v>1897</v>
      </c>
      <c r="H834" s="25">
        <v>499</v>
      </c>
      <c r="I834" s="25"/>
      <c r="J834" s="58" t="e">
        <f>HYPERLINK("#"&amp;"Insumos"&amp;"!A"&amp;MATCH($B834,#REF!,0),"Ins "&amp;$B834)</f>
        <v>#REF!</v>
      </c>
      <c r="M834" s="220"/>
    </row>
    <row r="835" spans="1:13" x14ac:dyDescent="0.2">
      <c r="A835" s="35" t="s">
        <v>2496</v>
      </c>
      <c r="B835" s="1" t="s">
        <v>5357</v>
      </c>
      <c r="C835" s="45" t="s">
        <v>2149</v>
      </c>
      <c r="D835" s="23" t="s">
        <v>5751</v>
      </c>
      <c r="E835" s="23" t="s">
        <v>4134</v>
      </c>
      <c r="F835" s="40">
        <v>0.2</v>
      </c>
      <c r="G835" s="25">
        <v>1014180</v>
      </c>
      <c r="H835" s="25">
        <v>202836</v>
      </c>
      <c r="I835" s="25"/>
      <c r="J835" s="58" t="e">
        <f>HYPERLINK("#"&amp;"Insumos"&amp;"!A"&amp;MATCH($B835,#REF!,0),"Ins "&amp;$B835)</f>
        <v>#REF!</v>
      </c>
      <c r="M835" s="220"/>
    </row>
    <row r="836" spans="1:13" x14ac:dyDescent="0.2">
      <c r="A836" s="35" t="s">
        <v>2496</v>
      </c>
      <c r="B836" s="1" t="s">
        <v>5258</v>
      </c>
      <c r="C836" s="45" t="s">
        <v>2153</v>
      </c>
      <c r="D836" s="23" t="s">
        <v>5751</v>
      </c>
      <c r="E836" s="23" t="s">
        <v>287</v>
      </c>
      <c r="F836" s="40">
        <v>0.5</v>
      </c>
      <c r="G836" s="25">
        <v>1803</v>
      </c>
      <c r="H836" s="25">
        <v>902</v>
      </c>
      <c r="I836" s="25"/>
      <c r="J836" s="58" t="e">
        <f>HYPERLINK("#"&amp;"Insumos"&amp;"!A"&amp;MATCH($B836,#REF!,0),"Ins "&amp;$B836)</f>
        <v>#REF!</v>
      </c>
      <c r="M836" s="220"/>
    </row>
    <row r="837" spans="1:13" x14ac:dyDescent="0.2">
      <c r="A837" s="35" t="s">
        <v>2496</v>
      </c>
      <c r="B837" s="1" t="s">
        <v>4202</v>
      </c>
      <c r="C837" s="45" t="s">
        <v>631</v>
      </c>
      <c r="D837" s="23" t="s">
        <v>5751</v>
      </c>
      <c r="E837" s="23" t="s">
        <v>287</v>
      </c>
      <c r="F837" s="40">
        <v>0.5</v>
      </c>
      <c r="G837" s="25">
        <v>8978</v>
      </c>
      <c r="H837" s="25">
        <v>4489</v>
      </c>
      <c r="I837" s="25"/>
      <c r="J837" s="58" t="e">
        <f>HYPERLINK("#"&amp;"Insumos"&amp;"!A"&amp;MATCH($B837,#REF!,0),"Ins "&amp;$B837)</f>
        <v>#REF!</v>
      </c>
      <c r="M837" s="220"/>
    </row>
    <row r="838" spans="1:13" x14ac:dyDescent="0.2">
      <c r="A838" s="36" t="s">
        <v>2497</v>
      </c>
      <c r="B838" s="26" t="s">
        <v>6816</v>
      </c>
      <c r="C838" s="79" t="s">
        <v>11870</v>
      </c>
      <c r="D838" s="37" t="s">
        <v>5608</v>
      </c>
      <c r="E838" s="37" t="s">
        <v>464</v>
      </c>
      <c r="F838" s="41"/>
      <c r="G838" s="27"/>
      <c r="H838" s="27"/>
      <c r="I838" s="27">
        <v>1288945</v>
      </c>
      <c r="M838" s="220">
        <f t="shared" ref="M838:M896" si="13">ROUND(I838*(1+$L$2),0)</f>
        <v>1688002</v>
      </c>
    </row>
    <row r="839" spans="1:13" x14ac:dyDescent="0.2">
      <c r="A839" s="35" t="s">
        <v>2497</v>
      </c>
      <c r="B839" s="1" t="s">
        <v>5578</v>
      </c>
      <c r="C839" s="45" t="s">
        <v>1015</v>
      </c>
      <c r="D839" s="23" t="s">
        <v>5734</v>
      </c>
      <c r="E839" s="23" t="s">
        <v>4141</v>
      </c>
      <c r="F839" s="40">
        <v>10</v>
      </c>
      <c r="G839" s="25">
        <v>52425</v>
      </c>
      <c r="H839" s="25">
        <v>524250</v>
      </c>
      <c r="I839" s="25"/>
      <c r="J839" s="58" t="e">
        <f>HYPERLINK("#"&amp;"Insumos"&amp;"!A"&amp;MATCH($B839,#REF!,0),"Ins "&amp;$B839)</f>
        <v>#REF!</v>
      </c>
      <c r="M839" s="220"/>
    </row>
    <row r="840" spans="1:13" ht="25.5" x14ac:dyDescent="0.2">
      <c r="A840" s="35" t="s">
        <v>2497</v>
      </c>
      <c r="B840" s="1" t="s">
        <v>96</v>
      </c>
      <c r="C840" s="45" t="s">
        <v>1190</v>
      </c>
      <c r="D840" s="23" t="s">
        <v>5534</v>
      </c>
      <c r="E840" s="23" t="s">
        <v>4144</v>
      </c>
      <c r="F840" s="40">
        <v>8</v>
      </c>
      <c r="G840" s="25">
        <v>49416</v>
      </c>
      <c r="H840" s="25">
        <v>395328</v>
      </c>
      <c r="I840" s="25"/>
      <c r="J840" s="58" t="e">
        <f>HYPERLINK("#"&amp;"Insumos"&amp;"!A"&amp;MATCH($B840,#REF!,0),"Ins "&amp;$B840)</f>
        <v>#REF!</v>
      </c>
      <c r="M840" s="220"/>
    </row>
    <row r="841" spans="1:13" x14ac:dyDescent="0.2">
      <c r="A841" s="35" t="s">
        <v>2497</v>
      </c>
      <c r="B841" s="1" t="s">
        <v>2110</v>
      </c>
      <c r="C841" s="45" t="s">
        <v>8818</v>
      </c>
      <c r="D841" s="23" t="s">
        <v>5534</v>
      </c>
      <c r="E841" s="23" t="s">
        <v>4141</v>
      </c>
      <c r="F841" s="40">
        <v>0.5</v>
      </c>
      <c r="G841" s="25">
        <v>79206</v>
      </c>
      <c r="H841" s="25">
        <v>39603</v>
      </c>
      <c r="I841" s="25"/>
      <c r="J841" s="58" t="e">
        <f>HYPERLINK("#"&amp;"Insumos"&amp;"!A"&amp;MATCH($B841,#REF!,0),"Ins "&amp;$B841)</f>
        <v>#REF!</v>
      </c>
      <c r="M841" s="220"/>
    </row>
    <row r="842" spans="1:13" x14ac:dyDescent="0.2">
      <c r="A842" s="35" t="s">
        <v>2497</v>
      </c>
      <c r="B842" s="1" t="s">
        <v>1698</v>
      </c>
      <c r="C842" s="45" t="s">
        <v>2136</v>
      </c>
      <c r="D842" s="23" t="s">
        <v>5534</v>
      </c>
      <c r="E842" s="23" t="s">
        <v>4134</v>
      </c>
      <c r="F842" s="40">
        <v>0.5</v>
      </c>
      <c r="G842" s="25">
        <v>1277</v>
      </c>
      <c r="H842" s="25">
        <v>639</v>
      </c>
      <c r="I842" s="25"/>
      <c r="J842" s="58" t="e">
        <f>HYPERLINK("#"&amp;"Insumos"&amp;"!A"&amp;MATCH($B842,#REF!,0),"Ins "&amp;$B842)</f>
        <v>#REF!</v>
      </c>
      <c r="M842" s="220"/>
    </row>
    <row r="843" spans="1:13" x14ac:dyDescent="0.2">
      <c r="A843" s="35" t="s">
        <v>2497</v>
      </c>
      <c r="B843" s="1" t="s">
        <v>5533</v>
      </c>
      <c r="C843" s="45" t="s">
        <v>5892</v>
      </c>
      <c r="D843" s="23" t="s">
        <v>977</v>
      </c>
      <c r="E843" s="23" t="s">
        <v>4134</v>
      </c>
      <c r="F843" s="40">
        <v>4</v>
      </c>
      <c r="G843" s="25">
        <v>3623</v>
      </c>
      <c r="H843" s="25">
        <v>14492</v>
      </c>
      <c r="I843" s="25"/>
      <c r="J843" s="58" t="e">
        <f>HYPERLINK("#"&amp;"Insumos"&amp;"!A"&amp;MATCH($B843,#REF!,0),"Ins "&amp;$B843)</f>
        <v>#REF!</v>
      </c>
      <c r="M843" s="220"/>
    </row>
    <row r="844" spans="1:13" x14ac:dyDescent="0.2">
      <c r="A844" s="35" t="s">
        <v>2497</v>
      </c>
      <c r="B844" s="1" t="s">
        <v>5007</v>
      </c>
      <c r="C844" s="45" t="s">
        <v>720</v>
      </c>
      <c r="D844" s="23" t="s">
        <v>5751</v>
      </c>
      <c r="E844" s="23" t="s">
        <v>4134</v>
      </c>
      <c r="F844" s="40">
        <v>0.26300000000000001</v>
      </c>
      <c r="G844" s="25">
        <v>1897</v>
      </c>
      <c r="H844" s="25">
        <v>499</v>
      </c>
      <c r="I844" s="25"/>
      <c r="J844" s="58" t="e">
        <f>HYPERLINK("#"&amp;"Insumos"&amp;"!A"&amp;MATCH($B844,#REF!,0),"Ins "&amp;$B844)</f>
        <v>#REF!</v>
      </c>
      <c r="M844" s="220"/>
    </row>
    <row r="845" spans="1:13" x14ac:dyDescent="0.2">
      <c r="A845" s="35" t="s">
        <v>2497</v>
      </c>
      <c r="B845" s="1" t="s">
        <v>5357</v>
      </c>
      <c r="C845" s="45" t="s">
        <v>2149</v>
      </c>
      <c r="D845" s="23" t="s">
        <v>5751</v>
      </c>
      <c r="E845" s="23" t="s">
        <v>4134</v>
      </c>
      <c r="F845" s="40">
        <v>0.3</v>
      </c>
      <c r="G845" s="25">
        <v>1014180</v>
      </c>
      <c r="H845" s="25">
        <v>304254</v>
      </c>
      <c r="I845" s="25"/>
      <c r="J845" s="58" t="e">
        <f>HYPERLINK("#"&amp;"Insumos"&amp;"!A"&amp;MATCH($B845,#REF!,0),"Ins "&amp;$B845)</f>
        <v>#REF!</v>
      </c>
      <c r="M845" s="220"/>
    </row>
    <row r="846" spans="1:13" x14ac:dyDescent="0.2">
      <c r="A846" s="35" t="s">
        <v>2497</v>
      </c>
      <c r="B846" s="1" t="s">
        <v>5258</v>
      </c>
      <c r="C846" s="45" t="s">
        <v>2153</v>
      </c>
      <c r="D846" s="23" t="s">
        <v>5751</v>
      </c>
      <c r="E846" s="23" t="s">
        <v>287</v>
      </c>
      <c r="F846" s="40">
        <v>0.5</v>
      </c>
      <c r="G846" s="25">
        <v>1803</v>
      </c>
      <c r="H846" s="25">
        <v>902</v>
      </c>
      <c r="I846" s="25"/>
      <c r="J846" s="58" t="e">
        <f>HYPERLINK("#"&amp;"Insumos"&amp;"!A"&amp;MATCH($B846,#REF!,0),"Ins "&amp;$B846)</f>
        <v>#REF!</v>
      </c>
      <c r="M846" s="220"/>
    </row>
    <row r="847" spans="1:13" x14ac:dyDescent="0.2">
      <c r="A847" s="35" t="s">
        <v>2497</v>
      </c>
      <c r="B847" s="1" t="s">
        <v>4202</v>
      </c>
      <c r="C847" s="45" t="s">
        <v>631</v>
      </c>
      <c r="D847" s="23" t="s">
        <v>5751</v>
      </c>
      <c r="E847" s="23" t="s">
        <v>287</v>
      </c>
      <c r="F847" s="40">
        <v>1</v>
      </c>
      <c r="G847" s="25">
        <v>8978</v>
      </c>
      <c r="H847" s="25">
        <v>8978</v>
      </c>
      <c r="I847" s="25"/>
      <c r="J847" s="58" t="e">
        <f>HYPERLINK("#"&amp;"Insumos"&amp;"!A"&amp;MATCH($B847,#REF!,0),"Ins "&amp;$B847)</f>
        <v>#REF!</v>
      </c>
      <c r="M847" s="220"/>
    </row>
    <row r="848" spans="1:13" ht="25.5" x14ac:dyDescent="0.2">
      <c r="A848" s="36" t="s">
        <v>2498</v>
      </c>
      <c r="B848" s="26" t="s">
        <v>6816</v>
      </c>
      <c r="C848" s="79" t="s">
        <v>11871</v>
      </c>
      <c r="D848" s="37" t="s">
        <v>5608</v>
      </c>
      <c r="E848" s="37" t="s">
        <v>464</v>
      </c>
      <c r="F848" s="41"/>
      <c r="G848" s="27"/>
      <c r="H848" s="27"/>
      <c r="I848" s="27">
        <v>1730757</v>
      </c>
      <c r="M848" s="220">
        <f t="shared" si="13"/>
        <v>2266599</v>
      </c>
    </row>
    <row r="849" spans="1:13" x14ac:dyDescent="0.2">
      <c r="A849" s="35" t="s">
        <v>2498</v>
      </c>
      <c r="B849" s="1" t="s">
        <v>5578</v>
      </c>
      <c r="C849" s="45" t="s">
        <v>1015</v>
      </c>
      <c r="D849" s="23" t="s">
        <v>5734</v>
      </c>
      <c r="E849" s="23" t="s">
        <v>4141</v>
      </c>
      <c r="F849" s="40">
        <v>20</v>
      </c>
      <c r="G849" s="25">
        <v>52425</v>
      </c>
      <c r="H849" s="25">
        <v>1048500</v>
      </c>
      <c r="I849" s="25"/>
      <c r="J849" s="58" t="e">
        <f>HYPERLINK("#"&amp;"Insumos"&amp;"!A"&amp;MATCH($B849,#REF!,0),"Ins "&amp;$B849)</f>
        <v>#REF!</v>
      </c>
      <c r="M849" s="220"/>
    </row>
    <row r="850" spans="1:13" x14ac:dyDescent="0.2">
      <c r="A850" s="35" t="s">
        <v>2498</v>
      </c>
      <c r="B850" s="1" t="s">
        <v>98</v>
      </c>
      <c r="C850" s="45" t="s">
        <v>566</v>
      </c>
      <c r="D850" s="23" t="s">
        <v>5534</v>
      </c>
      <c r="E850" s="23" t="s">
        <v>4140</v>
      </c>
      <c r="F850" s="40">
        <v>3</v>
      </c>
      <c r="G850" s="25">
        <v>69183</v>
      </c>
      <c r="H850" s="25">
        <v>207549</v>
      </c>
      <c r="I850" s="25"/>
      <c r="J850" s="58" t="e">
        <f>HYPERLINK("#"&amp;"Insumos"&amp;"!A"&amp;MATCH($B850,#REF!,0),"Ins "&amp;$B850)</f>
        <v>#REF!</v>
      </c>
      <c r="M850" s="220"/>
    </row>
    <row r="851" spans="1:13" ht="25.5" x14ac:dyDescent="0.2">
      <c r="A851" s="35" t="s">
        <v>2498</v>
      </c>
      <c r="B851" s="1" t="s">
        <v>96</v>
      </c>
      <c r="C851" s="45" t="s">
        <v>1190</v>
      </c>
      <c r="D851" s="23" t="s">
        <v>5534</v>
      </c>
      <c r="E851" s="23" t="s">
        <v>4144</v>
      </c>
      <c r="F851" s="40">
        <v>8</v>
      </c>
      <c r="G851" s="25">
        <v>49416</v>
      </c>
      <c r="H851" s="25">
        <v>395328</v>
      </c>
      <c r="I851" s="25"/>
      <c r="J851" s="58" t="e">
        <f>HYPERLINK("#"&amp;"Insumos"&amp;"!A"&amp;MATCH($B851,#REF!,0),"Ins "&amp;$B851)</f>
        <v>#REF!</v>
      </c>
      <c r="M851" s="220"/>
    </row>
    <row r="852" spans="1:13" x14ac:dyDescent="0.2">
      <c r="A852" s="35" t="s">
        <v>2498</v>
      </c>
      <c r="B852" s="1" t="s">
        <v>2110</v>
      </c>
      <c r="C852" s="45" t="s">
        <v>8818</v>
      </c>
      <c r="D852" s="23" t="s">
        <v>5534</v>
      </c>
      <c r="E852" s="23" t="s">
        <v>4141</v>
      </c>
      <c r="F852" s="40">
        <v>0.5</v>
      </c>
      <c r="G852" s="25">
        <v>79206</v>
      </c>
      <c r="H852" s="25">
        <v>39603</v>
      </c>
      <c r="I852" s="25"/>
      <c r="J852" s="58" t="e">
        <f>HYPERLINK("#"&amp;"Insumos"&amp;"!A"&amp;MATCH($B852,#REF!,0),"Ins "&amp;$B852)</f>
        <v>#REF!</v>
      </c>
      <c r="M852" s="220"/>
    </row>
    <row r="853" spans="1:13" x14ac:dyDescent="0.2">
      <c r="A853" s="35" t="s">
        <v>2498</v>
      </c>
      <c r="B853" s="1" t="s">
        <v>1698</v>
      </c>
      <c r="C853" s="45" t="s">
        <v>2136</v>
      </c>
      <c r="D853" s="23" t="s">
        <v>5534</v>
      </c>
      <c r="E853" s="23" t="s">
        <v>4134</v>
      </c>
      <c r="F853" s="40">
        <v>0.5</v>
      </c>
      <c r="G853" s="25">
        <v>1277</v>
      </c>
      <c r="H853" s="25">
        <v>639</v>
      </c>
      <c r="I853" s="25"/>
      <c r="J853" s="58" t="e">
        <f>HYPERLINK("#"&amp;"Insumos"&amp;"!A"&amp;MATCH($B853,#REF!,0),"Ins "&amp;$B853)</f>
        <v>#REF!</v>
      </c>
      <c r="M853" s="220"/>
    </row>
    <row r="854" spans="1:13" x14ac:dyDescent="0.2">
      <c r="A854" s="35" t="s">
        <v>2498</v>
      </c>
      <c r="B854" s="1" t="s">
        <v>5533</v>
      </c>
      <c r="C854" s="45" t="s">
        <v>5892</v>
      </c>
      <c r="D854" s="23" t="s">
        <v>977</v>
      </c>
      <c r="E854" s="23" t="s">
        <v>4134</v>
      </c>
      <c r="F854" s="40">
        <v>4</v>
      </c>
      <c r="G854" s="25">
        <v>3623</v>
      </c>
      <c r="H854" s="25">
        <v>14492</v>
      </c>
      <c r="I854" s="25"/>
      <c r="J854" s="58" t="e">
        <f>HYPERLINK("#"&amp;"Insumos"&amp;"!A"&amp;MATCH($B854,#REF!,0),"Ins "&amp;$B854)</f>
        <v>#REF!</v>
      </c>
      <c r="M854" s="220"/>
    </row>
    <row r="855" spans="1:13" x14ac:dyDescent="0.2">
      <c r="A855" s="35" t="s">
        <v>2498</v>
      </c>
      <c r="B855" s="1" t="s">
        <v>5007</v>
      </c>
      <c r="C855" s="45" t="s">
        <v>720</v>
      </c>
      <c r="D855" s="23" t="s">
        <v>5751</v>
      </c>
      <c r="E855" s="23" t="s">
        <v>4134</v>
      </c>
      <c r="F855" s="40">
        <v>0.26300000000000001</v>
      </c>
      <c r="G855" s="25">
        <v>1897</v>
      </c>
      <c r="H855" s="25">
        <v>499</v>
      </c>
      <c r="I855" s="25"/>
      <c r="J855" s="58" t="e">
        <f>HYPERLINK("#"&amp;"Insumos"&amp;"!A"&amp;MATCH($B855,#REF!,0),"Ins "&amp;$B855)</f>
        <v>#REF!</v>
      </c>
      <c r="M855" s="220"/>
    </row>
    <row r="856" spans="1:13" x14ac:dyDescent="0.2">
      <c r="A856" s="35" t="s">
        <v>2498</v>
      </c>
      <c r="B856" s="1" t="s">
        <v>5357</v>
      </c>
      <c r="C856" s="45" t="s">
        <v>2149</v>
      </c>
      <c r="D856" s="23" t="s">
        <v>5751</v>
      </c>
      <c r="E856" s="23" t="s">
        <v>4134</v>
      </c>
      <c r="F856" s="40">
        <v>0.01</v>
      </c>
      <c r="G856" s="25">
        <v>1014180</v>
      </c>
      <c r="H856" s="25">
        <v>10142</v>
      </c>
      <c r="I856" s="25"/>
      <c r="J856" s="58" t="e">
        <f>HYPERLINK("#"&amp;"Insumos"&amp;"!A"&amp;MATCH($B856,#REF!,0),"Ins "&amp;$B856)</f>
        <v>#REF!</v>
      </c>
      <c r="M856" s="220"/>
    </row>
    <row r="857" spans="1:13" x14ac:dyDescent="0.2">
      <c r="A857" s="35" t="s">
        <v>2498</v>
      </c>
      <c r="B857" s="1" t="s">
        <v>5371</v>
      </c>
      <c r="C857" s="45" t="s">
        <v>568</v>
      </c>
      <c r="D857" s="23" t="s">
        <v>5751</v>
      </c>
      <c r="E857" s="23" t="s">
        <v>4138</v>
      </c>
      <c r="F857" s="40">
        <v>0.25</v>
      </c>
      <c r="G857" s="25">
        <v>16500</v>
      </c>
      <c r="H857" s="25">
        <v>4125</v>
      </c>
      <c r="I857" s="25"/>
      <c r="J857" s="58" t="e">
        <f>HYPERLINK("#"&amp;"Insumos"&amp;"!A"&amp;MATCH($B857,#REF!,0),"Ins "&amp;$B857)</f>
        <v>#REF!</v>
      </c>
      <c r="M857" s="220"/>
    </row>
    <row r="858" spans="1:13" x14ac:dyDescent="0.2">
      <c r="A858" s="35" t="s">
        <v>2498</v>
      </c>
      <c r="B858" s="1" t="s">
        <v>5258</v>
      </c>
      <c r="C858" s="45" t="s">
        <v>2153</v>
      </c>
      <c r="D858" s="23" t="s">
        <v>5751</v>
      </c>
      <c r="E858" s="23" t="s">
        <v>287</v>
      </c>
      <c r="F858" s="40">
        <v>0.5</v>
      </c>
      <c r="G858" s="25">
        <v>1803</v>
      </c>
      <c r="H858" s="25">
        <v>902</v>
      </c>
      <c r="I858" s="25"/>
      <c r="J858" s="58" t="e">
        <f>HYPERLINK("#"&amp;"Insumos"&amp;"!A"&amp;MATCH($B858,#REF!,0),"Ins "&amp;$B858)</f>
        <v>#REF!</v>
      </c>
      <c r="M858" s="220"/>
    </row>
    <row r="859" spans="1:13" x14ac:dyDescent="0.2">
      <c r="A859" s="35" t="s">
        <v>2498</v>
      </c>
      <c r="B859" s="1" t="s">
        <v>4202</v>
      </c>
      <c r="C859" s="45" t="s">
        <v>631</v>
      </c>
      <c r="D859" s="23" t="s">
        <v>5751</v>
      </c>
      <c r="E859" s="23" t="s">
        <v>287</v>
      </c>
      <c r="F859" s="40">
        <v>1</v>
      </c>
      <c r="G859" s="25">
        <v>8978</v>
      </c>
      <c r="H859" s="25">
        <v>8978</v>
      </c>
      <c r="I859" s="25"/>
      <c r="J859" s="58" t="e">
        <f>HYPERLINK("#"&amp;"Insumos"&amp;"!A"&amp;MATCH($B859,#REF!,0),"Ins "&amp;$B859)</f>
        <v>#REF!</v>
      </c>
      <c r="M859" s="220"/>
    </row>
    <row r="860" spans="1:13" ht="38.25" x14ac:dyDescent="0.2">
      <c r="A860" s="36" t="s">
        <v>5721</v>
      </c>
      <c r="B860" s="26" t="s">
        <v>6816</v>
      </c>
      <c r="C860" s="79" t="s">
        <v>1880</v>
      </c>
      <c r="D860" s="37" t="s">
        <v>5608</v>
      </c>
      <c r="E860" s="37" t="s">
        <v>466</v>
      </c>
      <c r="F860" s="41"/>
      <c r="G860" s="27"/>
      <c r="H860" s="27"/>
      <c r="I860" s="27">
        <v>14153</v>
      </c>
      <c r="M860" s="220">
        <f t="shared" si="13"/>
        <v>18535</v>
      </c>
    </row>
    <row r="861" spans="1:13" x14ac:dyDescent="0.2">
      <c r="A861" s="35" t="s">
        <v>5721</v>
      </c>
      <c r="B861" s="1" t="s">
        <v>5572</v>
      </c>
      <c r="C861" s="45" t="s">
        <v>971</v>
      </c>
      <c r="D861" s="23" t="s">
        <v>5734</v>
      </c>
      <c r="E861" s="23" t="s">
        <v>4141</v>
      </c>
      <c r="F861" s="40">
        <v>0.08</v>
      </c>
      <c r="G861" s="25">
        <v>37863</v>
      </c>
      <c r="H861" s="25">
        <v>3029</v>
      </c>
      <c r="I861" s="25"/>
      <c r="J861" s="58" t="e">
        <f>HYPERLINK("#"&amp;"Insumos"&amp;"!A"&amp;MATCH($B861,#REF!,0),"Ins "&amp;$B861)</f>
        <v>#REF!</v>
      </c>
      <c r="M861" s="220"/>
    </row>
    <row r="862" spans="1:13" x14ac:dyDescent="0.2">
      <c r="A862" s="35" t="s">
        <v>5721</v>
      </c>
      <c r="B862" s="1" t="s">
        <v>138</v>
      </c>
      <c r="C862" s="45" t="s">
        <v>2061</v>
      </c>
      <c r="D862" s="23" t="s">
        <v>5534</v>
      </c>
      <c r="E862" s="23" t="s">
        <v>4141</v>
      </c>
      <c r="F862" s="40">
        <v>8.9999999999999993E-3</v>
      </c>
      <c r="G862" s="25">
        <v>304381</v>
      </c>
      <c r="H862" s="25">
        <v>2739</v>
      </c>
      <c r="I862" s="25"/>
      <c r="J862" s="58" t="e">
        <f>HYPERLINK("#"&amp;"Insumos"&amp;"!A"&amp;MATCH($B862,#REF!,0),"Ins "&amp;$B862)</f>
        <v>#REF!</v>
      </c>
      <c r="M862" s="220"/>
    </row>
    <row r="863" spans="1:13" x14ac:dyDescent="0.2">
      <c r="A863" s="35" t="s">
        <v>5721</v>
      </c>
      <c r="B863" s="1" t="s">
        <v>223</v>
      </c>
      <c r="C863" s="45" t="s">
        <v>1187</v>
      </c>
      <c r="D863" s="23" t="s">
        <v>5534</v>
      </c>
      <c r="E863" s="23" t="s">
        <v>4142</v>
      </c>
      <c r="F863" s="40">
        <v>0.05</v>
      </c>
      <c r="G863" s="25">
        <v>130451</v>
      </c>
      <c r="H863" s="25">
        <v>6523</v>
      </c>
      <c r="I863" s="25"/>
      <c r="J863" s="58" t="e">
        <f>HYPERLINK("#"&amp;"Insumos"&amp;"!A"&amp;MATCH($B863,#REF!,0),"Ins "&amp;$B863)</f>
        <v>#REF!</v>
      </c>
      <c r="M863" s="220"/>
    </row>
    <row r="864" spans="1:13" x14ac:dyDescent="0.2">
      <c r="A864" s="35" t="s">
        <v>5721</v>
      </c>
      <c r="B864" s="1" t="s">
        <v>715</v>
      </c>
      <c r="C864" s="45" t="s">
        <v>12530</v>
      </c>
      <c r="D864" s="23" t="s">
        <v>5534</v>
      </c>
      <c r="E864" s="23" t="s">
        <v>4141</v>
      </c>
      <c r="F864" s="40">
        <v>0.01</v>
      </c>
      <c r="G864" s="25">
        <v>150000</v>
      </c>
      <c r="H864" s="25">
        <v>1500</v>
      </c>
      <c r="I864" s="25"/>
      <c r="J864" s="58" t="e">
        <f>HYPERLINK("#"&amp;"Insumos"&amp;"!A"&amp;MATCH($B864,#REF!,0),"Ins "&amp;$B864)</f>
        <v>#REF!</v>
      </c>
      <c r="M864" s="220"/>
    </row>
    <row r="865" spans="1:13" x14ac:dyDescent="0.2">
      <c r="A865" s="35" t="s">
        <v>5721</v>
      </c>
      <c r="B865" s="1" t="s">
        <v>5533</v>
      </c>
      <c r="C865" s="45" t="s">
        <v>5892</v>
      </c>
      <c r="D865" s="23" t="s">
        <v>977</v>
      </c>
      <c r="E865" s="23" t="s">
        <v>4134</v>
      </c>
      <c r="F865" s="40">
        <v>0.1</v>
      </c>
      <c r="G865" s="25">
        <v>3623</v>
      </c>
      <c r="H865" s="25">
        <v>362</v>
      </c>
      <c r="I865" s="25"/>
      <c r="J865" s="58" t="e">
        <f>HYPERLINK("#"&amp;"Insumos"&amp;"!A"&amp;MATCH($B865,#REF!,0),"Ins "&amp;$B865)</f>
        <v>#REF!</v>
      </c>
      <c r="M865" s="220"/>
    </row>
    <row r="866" spans="1:13" x14ac:dyDescent="0.2">
      <c r="A866" s="36" t="s">
        <v>5720</v>
      </c>
      <c r="B866" s="26" t="s">
        <v>6816</v>
      </c>
      <c r="C866" s="79" t="s">
        <v>2082</v>
      </c>
      <c r="D866" s="37" t="s">
        <v>5608</v>
      </c>
      <c r="E866" s="37" t="s">
        <v>466</v>
      </c>
      <c r="F866" s="41"/>
      <c r="G866" s="27"/>
      <c r="H866" s="27"/>
      <c r="I866" s="27">
        <v>6275</v>
      </c>
      <c r="M866" s="220">
        <f t="shared" si="13"/>
        <v>8218</v>
      </c>
    </row>
    <row r="867" spans="1:13" x14ac:dyDescent="0.2">
      <c r="A867" s="35" t="s">
        <v>5720</v>
      </c>
      <c r="B867" s="1" t="s">
        <v>5572</v>
      </c>
      <c r="C867" s="45" t="s">
        <v>971</v>
      </c>
      <c r="D867" s="23" t="s">
        <v>5734</v>
      </c>
      <c r="E867" s="23" t="s">
        <v>4141</v>
      </c>
      <c r="F867" s="40">
        <v>4.0000000000000001E-3</v>
      </c>
      <c r="G867" s="25">
        <v>37863</v>
      </c>
      <c r="H867" s="25">
        <v>151</v>
      </c>
      <c r="I867" s="25"/>
      <c r="J867" s="58" t="e">
        <f>HYPERLINK("#"&amp;"Insumos"&amp;"!A"&amp;MATCH($B867,#REF!,0),"Ins "&amp;$B867)</f>
        <v>#REF!</v>
      </c>
      <c r="M867" s="220"/>
    </row>
    <row r="868" spans="1:13" x14ac:dyDescent="0.2">
      <c r="A868" s="35" t="s">
        <v>5720</v>
      </c>
      <c r="B868" s="1" t="s">
        <v>138</v>
      </c>
      <c r="C868" s="45" t="s">
        <v>2061</v>
      </c>
      <c r="D868" s="23" t="s">
        <v>5534</v>
      </c>
      <c r="E868" s="23" t="s">
        <v>4141</v>
      </c>
      <c r="F868" s="40">
        <v>0.02</v>
      </c>
      <c r="G868" s="25">
        <v>304381</v>
      </c>
      <c r="H868" s="25">
        <v>6088</v>
      </c>
      <c r="I868" s="25"/>
      <c r="J868" s="58" t="e">
        <f>HYPERLINK("#"&amp;"Insumos"&amp;"!A"&amp;MATCH($B868,#REF!,0),"Ins "&amp;$B868)</f>
        <v>#REF!</v>
      </c>
      <c r="M868" s="220"/>
    </row>
    <row r="869" spans="1:13" x14ac:dyDescent="0.2">
      <c r="A869" s="35" t="s">
        <v>5720</v>
      </c>
      <c r="B869" s="1" t="s">
        <v>5533</v>
      </c>
      <c r="C869" s="45" t="s">
        <v>5892</v>
      </c>
      <c r="D869" s="23" t="s">
        <v>977</v>
      </c>
      <c r="E869" s="23" t="s">
        <v>4134</v>
      </c>
      <c r="F869" s="40">
        <v>0.01</v>
      </c>
      <c r="G869" s="25">
        <v>3623</v>
      </c>
      <c r="H869" s="25">
        <v>36</v>
      </c>
      <c r="I869" s="25"/>
      <c r="J869" s="58" t="e">
        <f>HYPERLINK("#"&amp;"Insumos"&amp;"!A"&amp;MATCH($B869,#REF!,0),"Ins "&amp;$B869)</f>
        <v>#REF!</v>
      </c>
      <c r="M869" s="220"/>
    </row>
    <row r="870" spans="1:13" x14ac:dyDescent="0.2">
      <c r="A870" s="36" t="s">
        <v>5752</v>
      </c>
      <c r="B870" s="26" t="s">
        <v>6816</v>
      </c>
      <c r="C870" s="79" t="s">
        <v>5753</v>
      </c>
      <c r="D870" s="37" t="s">
        <v>5608</v>
      </c>
      <c r="E870" s="37" t="s">
        <v>466</v>
      </c>
      <c r="F870" s="41"/>
      <c r="G870" s="27"/>
      <c r="H870" s="27"/>
      <c r="I870" s="27">
        <v>7338</v>
      </c>
      <c r="M870" s="220">
        <f t="shared" si="13"/>
        <v>9610</v>
      </c>
    </row>
    <row r="871" spans="1:13" x14ac:dyDescent="0.2">
      <c r="A871" s="35" t="s">
        <v>5752</v>
      </c>
      <c r="B871" s="1" t="s">
        <v>76</v>
      </c>
      <c r="C871" s="45" t="s">
        <v>1028</v>
      </c>
      <c r="D871" s="23" t="s">
        <v>5734</v>
      </c>
      <c r="E871" s="23" t="s">
        <v>4141</v>
      </c>
      <c r="F871" s="40">
        <v>0.08</v>
      </c>
      <c r="G871" s="25">
        <v>81549</v>
      </c>
      <c r="H871" s="25">
        <v>6524</v>
      </c>
      <c r="I871" s="25"/>
      <c r="J871" s="58" t="e">
        <f>HYPERLINK("#"&amp;"Insumos"&amp;"!A"&amp;MATCH($B871,#REF!,0),"Ins "&amp;$B871)</f>
        <v>#REF!</v>
      </c>
      <c r="M871" s="220"/>
    </row>
    <row r="872" spans="1:13" x14ac:dyDescent="0.2">
      <c r="A872" s="35" t="s">
        <v>5752</v>
      </c>
      <c r="B872" s="1" t="s">
        <v>5533</v>
      </c>
      <c r="C872" s="45" t="s">
        <v>5892</v>
      </c>
      <c r="D872" s="23" t="s">
        <v>977</v>
      </c>
      <c r="E872" s="23" t="s">
        <v>4134</v>
      </c>
      <c r="F872" s="40">
        <v>0.12</v>
      </c>
      <c r="G872" s="25">
        <v>3623</v>
      </c>
      <c r="H872" s="25">
        <v>435</v>
      </c>
      <c r="I872" s="25"/>
      <c r="J872" s="58" t="e">
        <f>HYPERLINK("#"&amp;"Insumos"&amp;"!A"&amp;MATCH($B872,#REF!,0),"Ins "&amp;$B872)</f>
        <v>#REF!</v>
      </c>
      <c r="M872" s="220"/>
    </row>
    <row r="873" spans="1:13" x14ac:dyDescent="0.2">
      <c r="A873" s="35" t="s">
        <v>5752</v>
      </c>
      <c r="B873" s="1" t="s">
        <v>5007</v>
      </c>
      <c r="C873" s="45" t="s">
        <v>720</v>
      </c>
      <c r="D873" s="23" t="s">
        <v>5751</v>
      </c>
      <c r="E873" s="23" t="s">
        <v>4134</v>
      </c>
      <c r="F873" s="40">
        <v>0.2</v>
      </c>
      <c r="G873" s="25">
        <v>1897</v>
      </c>
      <c r="H873" s="25">
        <v>379</v>
      </c>
      <c r="I873" s="25"/>
      <c r="J873" s="58" t="e">
        <f>HYPERLINK("#"&amp;"Insumos"&amp;"!A"&amp;MATCH($B873,#REF!,0),"Ins "&amp;$B873)</f>
        <v>#REF!</v>
      </c>
      <c r="M873" s="220"/>
    </row>
    <row r="874" spans="1:13" x14ac:dyDescent="0.2">
      <c r="A874" s="36" t="s">
        <v>6357</v>
      </c>
      <c r="B874" s="26" t="s">
        <v>6816</v>
      </c>
      <c r="C874" s="79" t="s">
        <v>6358</v>
      </c>
      <c r="D874" s="37" t="s">
        <v>5608</v>
      </c>
      <c r="E874" s="37" t="s">
        <v>467</v>
      </c>
      <c r="F874" s="41"/>
      <c r="G874" s="27"/>
      <c r="H874" s="27"/>
      <c r="I874" s="27">
        <v>57</v>
      </c>
      <c r="M874" s="220">
        <f t="shared" si="13"/>
        <v>75</v>
      </c>
    </row>
    <row r="875" spans="1:13" x14ac:dyDescent="0.2">
      <c r="A875" s="35" t="s">
        <v>6357</v>
      </c>
      <c r="B875" s="1" t="s">
        <v>6235</v>
      </c>
      <c r="C875" s="45" t="s">
        <v>6236</v>
      </c>
      <c r="D875" s="23" t="s">
        <v>5751</v>
      </c>
      <c r="E875" s="23" t="s">
        <v>467</v>
      </c>
      <c r="F875" s="40">
        <v>1</v>
      </c>
      <c r="G875" s="25">
        <v>57</v>
      </c>
      <c r="H875" s="25">
        <v>57</v>
      </c>
      <c r="I875" s="25"/>
      <c r="J875" s="58" t="e">
        <f>HYPERLINK("#"&amp;"Insumos"&amp;"!A"&amp;MATCH($B875,#REF!,0),"Ins "&amp;$B875)</f>
        <v>#REF!</v>
      </c>
      <c r="M875" s="220"/>
    </row>
    <row r="876" spans="1:13" ht="25.5" x14ac:dyDescent="0.2">
      <c r="A876" s="36" t="s">
        <v>6359</v>
      </c>
      <c r="B876" s="26" t="s">
        <v>6816</v>
      </c>
      <c r="C876" s="79" t="s">
        <v>6974</v>
      </c>
      <c r="D876" s="37" t="s">
        <v>5608</v>
      </c>
      <c r="E876" s="37" t="s">
        <v>464</v>
      </c>
      <c r="F876" s="41"/>
      <c r="G876" s="27"/>
      <c r="H876" s="27"/>
      <c r="I876" s="27">
        <v>4550</v>
      </c>
      <c r="M876" s="220">
        <f t="shared" si="13"/>
        <v>5959</v>
      </c>
    </row>
    <row r="877" spans="1:13" x14ac:dyDescent="0.2">
      <c r="A877" s="35" t="s">
        <v>6359</v>
      </c>
      <c r="B877" s="1" t="s">
        <v>6641</v>
      </c>
      <c r="C877" s="45" t="s">
        <v>6642</v>
      </c>
      <c r="D877" s="23" t="s">
        <v>5734</v>
      </c>
      <c r="E877" s="23" t="s">
        <v>4141</v>
      </c>
      <c r="F877" s="40">
        <v>0.15</v>
      </c>
      <c r="G877" s="25">
        <v>29124</v>
      </c>
      <c r="H877" s="25">
        <v>4369</v>
      </c>
      <c r="I877" s="25"/>
      <c r="J877" s="58" t="e">
        <f>HYPERLINK("#"&amp;"Insumos"&amp;"!A"&amp;MATCH($B877,#REF!,0),"Ins "&amp;$B877)</f>
        <v>#REF!</v>
      </c>
      <c r="M877" s="220"/>
    </row>
    <row r="878" spans="1:13" x14ac:dyDescent="0.2">
      <c r="A878" s="35" t="s">
        <v>6359</v>
      </c>
      <c r="B878" s="1" t="s">
        <v>5533</v>
      </c>
      <c r="C878" s="45" t="s">
        <v>5892</v>
      </c>
      <c r="D878" s="23" t="s">
        <v>977</v>
      </c>
      <c r="E878" s="23" t="s">
        <v>4134</v>
      </c>
      <c r="F878" s="40">
        <v>0.05</v>
      </c>
      <c r="G878" s="25">
        <v>3623</v>
      </c>
      <c r="H878" s="25">
        <v>181</v>
      </c>
      <c r="I878" s="25"/>
      <c r="J878" s="58" t="e">
        <f>HYPERLINK("#"&amp;"Insumos"&amp;"!A"&amp;MATCH($B878,#REF!,0),"Ins "&amp;$B878)</f>
        <v>#REF!</v>
      </c>
      <c r="M878" s="220"/>
    </row>
    <row r="879" spans="1:13" x14ac:dyDescent="0.2">
      <c r="A879" s="36" t="s">
        <v>7958</v>
      </c>
      <c r="B879" s="26" t="s">
        <v>6816</v>
      </c>
      <c r="C879" s="79" t="s">
        <v>7959</v>
      </c>
      <c r="D879" s="37" t="s">
        <v>5608</v>
      </c>
      <c r="E879" s="37" t="s">
        <v>466</v>
      </c>
      <c r="F879" s="41"/>
      <c r="G879" s="27"/>
      <c r="H879" s="27"/>
      <c r="I879" s="27">
        <v>32747</v>
      </c>
      <c r="M879" s="220">
        <f t="shared" si="13"/>
        <v>42885</v>
      </c>
    </row>
    <row r="880" spans="1:13" x14ac:dyDescent="0.2">
      <c r="A880" s="35" t="s">
        <v>7958</v>
      </c>
      <c r="B880" s="1" t="s">
        <v>6641</v>
      </c>
      <c r="C880" s="45" t="s">
        <v>6642</v>
      </c>
      <c r="D880" s="23" t="s">
        <v>5734</v>
      </c>
      <c r="E880" s="23" t="s">
        <v>4141</v>
      </c>
      <c r="F880" s="40">
        <v>1</v>
      </c>
      <c r="G880" s="25">
        <v>29124</v>
      </c>
      <c r="H880" s="25">
        <v>29124</v>
      </c>
      <c r="I880" s="25"/>
      <c r="J880" s="58" t="e">
        <f>HYPERLINK("#"&amp;"Insumos"&amp;"!A"&amp;MATCH($B880,#REF!,0),"Ins "&amp;$B880)</f>
        <v>#REF!</v>
      </c>
      <c r="M880" s="220"/>
    </row>
    <row r="881" spans="1:13" x14ac:dyDescent="0.2">
      <c r="A881" s="35" t="s">
        <v>7958</v>
      </c>
      <c r="B881" s="1" t="s">
        <v>5533</v>
      </c>
      <c r="C881" s="45" t="s">
        <v>5892</v>
      </c>
      <c r="D881" s="23" t="s">
        <v>977</v>
      </c>
      <c r="E881" s="23" t="s">
        <v>4134</v>
      </c>
      <c r="F881" s="40">
        <v>1</v>
      </c>
      <c r="G881" s="25">
        <v>3623</v>
      </c>
      <c r="H881" s="25">
        <v>3623</v>
      </c>
      <c r="I881" s="25"/>
      <c r="J881" s="58" t="e">
        <f>HYPERLINK("#"&amp;"Insumos"&amp;"!A"&amp;MATCH($B881,#REF!,0),"Ins "&amp;$B881)</f>
        <v>#REF!</v>
      </c>
      <c r="M881" s="220"/>
    </row>
    <row r="882" spans="1:13" x14ac:dyDescent="0.2">
      <c r="A882" s="36" t="s">
        <v>7960</v>
      </c>
      <c r="B882" s="26" t="s">
        <v>6816</v>
      </c>
      <c r="C882" s="79" t="s">
        <v>7961</v>
      </c>
      <c r="D882" s="37" t="s">
        <v>5608</v>
      </c>
      <c r="E882" s="37" t="s">
        <v>466</v>
      </c>
      <c r="F882" s="41"/>
      <c r="G882" s="27"/>
      <c r="H882" s="27"/>
      <c r="I882" s="27">
        <v>37524</v>
      </c>
      <c r="M882" s="220">
        <f t="shared" si="13"/>
        <v>49141</v>
      </c>
    </row>
    <row r="883" spans="1:13" x14ac:dyDescent="0.2">
      <c r="A883" s="35" t="s">
        <v>7960</v>
      </c>
      <c r="B883" s="1" t="s">
        <v>6641</v>
      </c>
      <c r="C883" s="45" t="s">
        <v>6642</v>
      </c>
      <c r="D883" s="23" t="s">
        <v>5734</v>
      </c>
      <c r="E883" s="23" t="s">
        <v>4141</v>
      </c>
      <c r="F883" s="40">
        <v>1</v>
      </c>
      <c r="G883" s="25">
        <v>29124</v>
      </c>
      <c r="H883" s="25">
        <v>29124</v>
      </c>
      <c r="I883" s="25"/>
      <c r="J883" s="58" t="e">
        <f>HYPERLINK("#"&amp;"Insumos"&amp;"!A"&amp;MATCH($B883,#REF!,0),"Ins "&amp;$B883)</f>
        <v>#REF!</v>
      </c>
      <c r="M883" s="220"/>
    </row>
    <row r="884" spans="1:13" x14ac:dyDescent="0.2">
      <c r="A884" s="35" t="s">
        <v>7960</v>
      </c>
      <c r="B884" s="34" t="s">
        <v>90</v>
      </c>
      <c r="C884" s="45" t="s">
        <v>723</v>
      </c>
      <c r="D884" s="23" t="s">
        <v>5534</v>
      </c>
      <c r="E884" s="23" t="s">
        <v>4140</v>
      </c>
      <c r="F884" s="40">
        <v>0.1</v>
      </c>
      <c r="G884" s="25">
        <v>47771</v>
      </c>
      <c r="H884" s="25">
        <v>4777</v>
      </c>
      <c r="I884" s="25"/>
      <c r="J884" s="58" t="e">
        <f>HYPERLINK("#"&amp;"Insumos"&amp;"!A"&amp;MATCH($B884,#REF!,0),"Ins "&amp;$B884)</f>
        <v>#REF!</v>
      </c>
      <c r="M884" s="220"/>
    </row>
    <row r="885" spans="1:13" x14ac:dyDescent="0.2">
      <c r="A885" s="35" t="s">
        <v>7960</v>
      </c>
      <c r="B885" s="1" t="s">
        <v>5533</v>
      </c>
      <c r="C885" s="45" t="s">
        <v>5892</v>
      </c>
      <c r="D885" s="23" t="s">
        <v>977</v>
      </c>
      <c r="E885" s="23" t="s">
        <v>4134</v>
      </c>
      <c r="F885" s="40">
        <v>1</v>
      </c>
      <c r="G885" s="25">
        <v>3623</v>
      </c>
      <c r="H885" s="25">
        <v>3623</v>
      </c>
      <c r="I885" s="25"/>
      <c r="J885" s="58" t="e">
        <f>HYPERLINK("#"&amp;"Insumos"&amp;"!A"&amp;MATCH($B885,#REF!,0),"Ins "&amp;$B885)</f>
        <v>#REF!</v>
      </c>
      <c r="M885" s="220"/>
    </row>
    <row r="886" spans="1:13" x14ac:dyDescent="0.2">
      <c r="A886" s="36" t="s">
        <v>7962</v>
      </c>
      <c r="B886" s="26" t="s">
        <v>6816</v>
      </c>
      <c r="C886" s="79" t="s">
        <v>7963</v>
      </c>
      <c r="D886" s="37" t="s">
        <v>5608</v>
      </c>
      <c r="E886" s="37" t="s">
        <v>466</v>
      </c>
      <c r="F886" s="41"/>
      <c r="G886" s="27"/>
      <c r="H886" s="27"/>
      <c r="I886" s="27">
        <v>116564</v>
      </c>
      <c r="M886" s="220">
        <f t="shared" si="13"/>
        <v>152652</v>
      </c>
    </row>
    <row r="887" spans="1:13" x14ac:dyDescent="0.2">
      <c r="A887" s="35" t="s">
        <v>7962</v>
      </c>
      <c r="B887" s="1" t="s">
        <v>5572</v>
      </c>
      <c r="C887" s="45" t="s">
        <v>971</v>
      </c>
      <c r="D887" s="23" t="s">
        <v>5734</v>
      </c>
      <c r="E887" s="23" t="s">
        <v>4141</v>
      </c>
      <c r="F887" s="40">
        <v>0.6</v>
      </c>
      <c r="G887" s="25">
        <v>37863</v>
      </c>
      <c r="H887" s="25">
        <v>22718</v>
      </c>
      <c r="I887" s="25"/>
      <c r="J887" s="58" t="e">
        <f>HYPERLINK("#"&amp;"Insumos"&amp;"!A"&amp;MATCH($B887,#REF!,0),"Ins "&amp;$B887)</f>
        <v>#REF!</v>
      </c>
      <c r="M887" s="220"/>
    </row>
    <row r="888" spans="1:13" x14ac:dyDescent="0.2">
      <c r="A888" s="35" t="s">
        <v>7962</v>
      </c>
      <c r="B888" s="34" t="s">
        <v>90</v>
      </c>
      <c r="C888" s="45" t="s">
        <v>723</v>
      </c>
      <c r="D888" s="23" t="s">
        <v>5534</v>
      </c>
      <c r="E888" s="23" t="s">
        <v>4140</v>
      </c>
      <c r="F888" s="40">
        <v>0.1</v>
      </c>
      <c r="G888" s="25">
        <v>47771</v>
      </c>
      <c r="H888" s="25">
        <v>4777</v>
      </c>
      <c r="I888" s="25"/>
      <c r="J888" s="58" t="e">
        <f>HYPERLINK("#"&amp;"Insumos"&amp;"!A"&amp;MATCH($B888,#REF!,0),"Ins "&amp;$B888)</f>
        <v>#REF!</v>
      </c>
      <c r="M888" s="220"/>
    </row>
    <row r="889" spans="1:13" x14ac:dyDescent="0.2">
      <c r="A889" s="35" t="s">
        <v>7962</v>
      </c>
      <c r="B889" s="1" t="s">
        <v>5533</v>
      </c>
      <c r="C889" s="45" t="s">
        <v>5892</v>
      </c>
      <c r="D889" s="23" t="s">
        <v>977</v>
      </c>
      <c r="E889" s="23" t="s">
        <v>4134</v>
      </c>
      <c r="F889" s="40">
        <v>0.8</v>
      </c>
      <c r="G889" s="25">
        <v>3623</v>
      </c>
      <c r="H889" s="25">
        <v>2898</v>
      </c>
      <c r="I889" s="25"/>
      <c r="J889" s="58" t="e">
        <f>HYPERLINK("#"&amp;"Insumos"&amp;"!A"&amp;MATCH($B889,#REF!,0),"Ins "&amp;$B889)</f>
        <v>#REF!</v>
      </c>
      <c r="M889" s="220"/>
    </row>
    <row r="890" spans="1:13" x14ac:dyDescent="0.2">
      <c r="A890" s="35" t="s">
        <v>7962</v>
      </c>
      <c r="B890" s="1" t="s">
        <v>1053</v>
      </c>
      <c r="C890" s="45" t="s">
        <v>2306</v>
      </c>
      <c r="D890" s="23" t="s">
        <v>5751</v>
      </c>
      <c r="E890" s="23" t="s">
        <v>466</v>
      </c>
      <c r="F890" s="40">
        <v>1.3</v>
      </c>
      <c r="G890" s="25">
        <v>66285</v>
      </c>
      <c r="H890" s="25">
        <v>86171</v>
      </c>
      <c r="I890" s="25"/>
      <c r="J890" s="58" t="e">
        <f>HYPERLINK("#"&amp;"Insumos"&amp;"!A"&amp;MATCH($B890,#REF!,0),"Ins "&amp;$B890)</f>
        <v>#REF!</v>
      </c>
      <c r="M890" s="220"/>
    </row>
    <row r="891" spans="1:13" ht="25.5" x14ac:dyDescent="0.2">
      <c r="A891" s="36" t="s">
        <v>8520</v>
      </c>
      <c r="B891" s="26" t="s">
        <v>6816</v>
      </c>
      <c r="C891" s="79" t="s">
        <v>8814</v>
      </c>
      <c r="D891" s="37" t="s">
        <v>5608</v>
      </c>
      <c r="E891" s="37" t="s">
        <v>8521</v>
      </c>
      <c r="F891" s="41"/>
      <c r="G891" s="27"/>
      <c r="H891" s="27"/>
      <c r="I891" s="27">
        <v>34631</v>
      </c>
      <c r="M891" s="220">
        <f t="shared" si="13"/>
        <v>45353</v>
      </c>
    </row>
    <row r="892" spans="1:13" x14ac:dyDescent="0.2">
      <c r="A892" s="35" t="s">
        <v>8520</v>
      </c>
      <c r="B892" s="34" t="s">
        <v>8518</v>
      </c>
      <c r="C892" s="45" t="s">
        <v>8519</v>
      </c>
      <c r="D892" s="23" t="s">
        <v>5751</v>
      </c>
      <c r="E892" s="23" t="s">
        <v>466</v>
      </c>
      <c r="F892" s="40">
        <v>1</v>
      </c>
      <c r="G892" s="25">
        <v>9064</v>
      </c>
      <c r="H892" s="25">
        <v>9064</v>
      </c>
      <c r="I892" s="25"/>
      <c r="J892" s="58" t="e">
        <f>HYPERLINK("#"&amp;"Insumos"&amp;"!A"&amp;MATCH($B892,#REF!,0),"Ins "&amp;$B892)</f>
        <v>#REF!</v>
      </c>
      <c r="M892" s="220"/>
    </row>
    <row r="893" spans="1:13" x14ac:dyDescent="0.2">
      <c r="A893" s="35" t="s">
        <v>8520</v>
      </c>
      <c r="B893" s="34" t="s">
        <v>263</v>
      </c>
      <c r="C893" s="45" t="s">
        <v>696</v>
      </c>
      <c r="D893" s="23" t="s">
        <v>5534</v>
      </c>
      <c r="E893" s="23" t="s">
        <v>4140</v>
      </c>
      <c r="F893" s="40">
        <v>5.0000000000000001E-3</v>
      </c>
      <c r="G893" s="25">
        <v>187426</v>
      </c>
      <c r="H893" s="25">
        <v>937</v>
      </c>
      <c r="I893" s="25"/>
      <c r="J893" s="58" t="e">
        <f>HYPERLINK("#"&amp;"Insumos"&amp;"!A"&amp;MATCH($B893,#REF!,0),"Ins "&amp;$B893)</f>
        <v>#REF!</v>
      </c>
      <c r="M893" s="220"/>
    </row>
    <row r="894" spans="1:13" x14ac:dyDescent="0.2">
      <c r="A894" s="35" t="s">
        <v>8520</v>
      </c>
      <c r="B894" s="34" t="s">
        <v>92</v>
      </c>
      <c r="C894" s="45" t="s">
        <v>9527</v>
      </c>
      <c r="D894" s="23" t="s">
        <v>5534</v>
      </c>
      <c r="E894" s="23" t="s">
        <v>4141</v>
      </c>
      <c r="F894" s="40">
        <v>2.5000000000000001E-2</v>
      </c>
      <c r="G894" s="25">
        <v>158413</v>
      </c>
      <c r="H894" s="25">
        <v>3960</v>
      </c>
      <c r="I894" s="25"/>
      <c r="J894" s="58" t="e">
        <f>HYPERLINK("#"&amp;"Insumos"&amp;"!A"&amp;MATCH($B894,#REF!,0),"Ins "&amp;$B894)</f>
        <v>#REF!</v>
      </c>
      <c r="M894" s="220"/>
    </row>
    <row r="895" spans="1:13" x14ac:dyDescent="0.2">
      <c r="A895" s="35" t="s">
        <v>8520</v>
      </c>
      <c r="B895" s="1" t="s">
        <v>221</v>
      </c>
      <c r="C895" s="45" t="s">
        <v>8817</v>
      </c>
      <c r="D895" s="23" t="s">
        <v>5534</v>
      </c>
      <c r="E895" s="23" t="s">
        <v>4142</v>
      </c>
      <c r="F895" s="40">
        <v>0.125</v>
      </c>
      <c r="G895" s="25">
        <v>165360</v>
      </c>
      <c r="H895" s="25">
        <v>20670</v>
      </c>
      <c r="I895" s="25"/>
      <c r="J895" s="58" t="e">
        <f>HYPERLINK("#"&amp;"Insumos"&amp;"!A"&amp;MATCH($B895,#REF!,0),"Ins "&amp;$B895)</f>
        <v>#REF!</v>
      </c>
      <c r="M895" s="220"/>
    </row>
    <row r="896" spans="1:13" ht="25.5" x14ac:dyDescent="0.2">
      <c r="A896" s="36" t="s">
        <v>8586</v>
      </c>
      <c r="B896" s="26" t="s">
        <v>6816</v>
      </c>
      <c r="C896" s="79" t="s">
        <v>10379</v>
      </c>
      <c r="D896" s="37" t="s">
        <v>5608</v>
      </c>
      <c r="E896" s="37" t="s">
        <v>8521</v>
      </c>
      <c r="F896" s="41"/>
      <c r="G896" s="27"/>
      <c r="H896" s="27"/>
      <c r="I896" s="27">
        <v>75365</v>
      </c>
      <c r="M896" s="220">
        <f t="shared" si="13"/>
        <v>98698</v>
      </c>
    </row>
    <row r="897" spans="1:13" x14ac:dyDescent="0.2">
      <c r="A897" s="35" t="s">
        <v>8586</v>
      </c>
      <c r="B897" s="34" t="s">
        <v>5572</v>
      </c>
      <c r="C897" s="45" t="s">
        <v>971</v>
      </c>
      <c r="D897" s="23" t="s">
        <v>5734</v>
      </c>
      <c r="E897" s="23" t="s">
        <v>4141</v>
      </c>
      <c r="F897" s="40">
        <v>0.1</v>
      </c>
      <c r="G897" s="25">
        <v>37863</v>
      </c>
      <c r="H897" s="25">
        <v>3786</v>
      </c>
      <c r="I897" s="25"/>
      <c r="J897" s="58" t="e">
        <f>HYPERLINK("#"&amp;"Insumos"&amp;"!A"&amp;MATCH($B897,#REF!,0),"Ins "&amp;$B897)</f>
        <v>#REF!</v>
      </c>
      <c r="M897" s="220"/>
    </row>
    <row r="898" spans="1:13" x14ac:dyDescent="0.2">
      <c r="A898" s="35" t="s">
        <v>8586</v>
      </c>
      <c r="B898" s="34" t="s">
        <v>8584</v>
      </c>
      <c r="C898" s="45" t="s">
        <v>8585</v>
      </c>
      <c r="D898" s="23" t="s">
        <v>5534</v>
      </c>
      <c r="E898" s="23" t="s">
        <v>4134</v>
      </c>
      <c r="F898" s="40">
        <v>1</v>
      </c>
      <c r="G898" s="25">
        <v>49504</v>
      </c>
      <c r="H898" s="25">
        <v>49504</v>
      </c>
      <c r="I898" s="25"/>
      <c r="J898" s="58" t="e">
        <f>HYPERLINK("#"&amp;"Insumos"&amp;"!A"&amp;MATCH($B898,#REF!,0),"Ins "&amp;$B898)</f>
        <v>#REF!</v>
      </c>
      <c r="M898" s="220"/>
    </row>
    <row r="899" spans="1:13" x14ac:dyDescent="0.2">
      <c r="A899" s="35" t="s">
        <v>8586</v>
      </c>
      <c r="B899" s="34" t="s">
        <v>263</v>
      </c>
      <c r="C899" s="45" t="s">
        <v>696</v>
      </c>
      <c r="D899" s="23" t="s">
        <v>5534</v>
      </c>
      <c r="E899" s="23" t="s">
        <v>4140</v>
      </c>
      <c r="F899" s="40">
        <v>0.1</v>
      </c>
      <c r="G899" s="25">
        <v>187426</v>
      </c>
      <c r="H899" s="25">
        <v>18743</v>
      </c>
      <c r="I899" s="25"/>
      <c r="J899" s="58" t="e">
        <f>HYPERLINK("#"&amp;"Insumos"&amp;"!A"&amp;MATCH($B899,#REF!,0),"Ins "&amp;$B899)</f>
        <v>#REF!</v>
      </c>
      <c r="M899" s="220"/>
    </row>
    <row r="900" spans="1:13" x14ac:dyDescent="0.2">
      <c r="A900" s="35" t="s">
        <v>8586</v>
      </c>
      <c r="B900" s="34" t="s">
        <v>5371</v>
      </c>
      <c r="C900" s="45" t="s">
        <v>568</v>
      </c>
      <c r="D900" s="23" t="s">
        <v>5751</v>
      </c>
      <c r="E900" s="23" t="s">
        <v>4138</v>
      </c>
      <c r="F900" s="40">
        <v>0.18</v>
      </c>
      <c r="G900" s="25">
        <v>16500</v>
      </c>
      <c r="H900" s="25">
        <v>2970</v>
      </c>
      <c r="I900" s="25"/>
      <c r="J900" s="58" t="e">
        <f>HYPERLINK("#"&amp;"Insumos"&amp;"!A"&amp;MATCH($B900,#REF!,0),"Ins "&amp;$B900)</f>
        <v>#REF!</v>
      </c>
      <c r="M900" s="220"/>
    </row>
    <row r="901" spans="1:13" x14ac:dyDescent="0.2">
      <c r="A901" s="35" t="s">
        <v>8586</v>
      </c>
      <c r="B901" s="1" t="s">
        <v>5533</v>
      </c>
      <c r="C901" s="45" t="s">
        <v>5892</v>
      </c>
      <c r="D901" s="23" t="s">
        <v>977</v>
      </c>
      <c r="E901" s="23" t="s">
        <v>4134</v>
      </c>
      <c r="F901" s="40">
        <v>0.1</v>
      </c>
      <c r="G901" s="25">
        <v>3623</v>
      </c>
      <c r="H901" s="25">
        <v>362</v>
      </c>
      <c r="I901" s="25"/>
      <c r="J901" s="58" t="e">
        <f>HYPERLINK("#"&amp;"Insumos"&amp;"!A"&amp;MATCH($B901,#REF!,0),"Ins "&amp;$B901)</f>
        <v>#REF!</v>
      </c>
      <c r="M901" s="220"/>
    </row>
    <row r="902" spans="1:13" x14ac:dyDescent="0.2">
      <c r="A902" s="36" t="s">
        <v>8587</v>
      </c>
      <c r="B902" s="26" t="s">
        <v>6816</v>
      </c>
      <c r="C902" s="79" t="s">
        <v>8588</v>
      </c>
      <c r="D902" s="37" t="s">
        <v>5608</v>
      </c>
      <c r="E902" s="37" t="s">
        <v>466</v>
      </c>
      <c r="F902" s="41"/>
      <c r="G902" s="27"/>
      <c r="H902" s="27"/>
      <c r="I902" s="27">
        <v>297181</v>
      </c>
      <c r="M902" s="220">
        <f t="shared" ref="M902:M959" si="14">ROUND(I902*(1+$L$2),0)</f>
        <v>389188</v>
      </c>
    </row>
    <row r="903" spans="1:13" x14ac:dyDescent="0.2">
      <c r="A903" s="35" t="s">
        <v>8587</v>
      </c>
      <c r="B903" s="34" t="s">
        <v>76</v>
      </c>
      <c r="C903" s="45" t="s">
        <v>1028</v>
      </c>
      <c r="D903" s="23" t="s">
        <v>5734</v>
      </c>
      <c r="E903" s="23" t="s">
        <v>4141</v>
      </c>
      <c r="F903" s="40">
        <v>3</v>
      </c>
      <c r="G903" s="25">
        <v>81549</v>
      </c>
      <c r="H903" s="25">
        <v>244647</v>
      </c>
      <c r="I903" s="25"/>
      <c r="J903" s="58" t="e">
        <f>HYPERLINK("#"&amp;"Insumos"&amp;"!A"&amp;MATCH($B903,#REF!,0),"Ins "&amp;$B903)</f>
        <v>#REF!</v>
      </c>
      <c r="M903" s="220"/>
    </row>
    <row r="904" spans="1:13" x14ac:dyDescent="0.2">
      <c r="A904" s="35" t="s">
        <v>8587</v>
      </c>
      <c r="B904" s="1" t="s">
        <v>5533</v>
      </c>
      <c r="C904" s="45" t="s">
        <v>5892</v>
      </c>
      <c r="D904" s="23" t="s">
        <v>977</v>
      </c>
      <c r="E904" s="23" t="s">
        <v>4134</v>
      </c>
      <c r="F904" s="40">
        <v>14.5</v>
      </c>
      <c r="G904" s="25">
        <v>3623</v>
      </c>
      <c r="H904" s="25">
        <v>52534</v>
      </c>
      <c r="I904" s="25"/>
      <c r="J904" s="58" t="e">
        <f>HYPERLINK("#"&amp;"Insumos"&amp;"!A"&amp;MATCH($B904,#REF!,0),"Ins "&amp;$B904)</f>
        <v>#REF!</v>
      </c>
      <c r="M904" s="220"/>
    </row>
    <row r="905" spans="1:13" ht="25.5" x14ac:dyDescent="0.2">
      <c r="A905" s="36" t="s">
        <v>8813</v>
      </c>
      <c r="B905" s="26" t="s">
        <v>6816</v>
      </c>
      <c r="C905" s="79" t="s">
        <v>8815</v>
      </c>
      <c r="D905" s="37" t="s">
        <v>5608</v>
      </c>
      <c r="E905" s="37" t="s">
        <v>8521</v>
      </c>
      <c r="F905" s="41"/>
      <c r="G905" s="27"/>
      <c r="H905" s="27"/>
      <c r="I905" s="27">
        <v>44658</v>
      </c>
      <c r="M905" s="220">
        <f t="shared" si="14"/>
        <v>58484</v>
      </c>
    </row>
    <row r="906" spans="1:13" x14ac:dyDescent="0.2">
      <c r="A906" s="35" t="s">
        <v>8813</v>
      </c>
      <c r="B906" s="34" t="s">
        <v>8518</v>
      </c>
      <c r="C906" s="45" t="s">
        <v>8519</v>
      </c>
      <c r="D906" s="23" t="s">
        <v>5751</v>
      </c>
      <c r="E906" s="23" t="s">
        <v>466</v>
      </c>
      <c r="F906" s="40">
        <v>1</v>
      </c>
      <c r="G906" s="25">
        <v>9064</v>
      </c>
      <c r="H906" s="25">
        <v>9064</v>
      </c>
      <c r="I906" s="25"/>
      <c r="J906" s="58" t="e">
        <f>HYPERLINK("#"&amp;"Insumos"&amp;"!A"&amp;MATCH($B906,#REF!,0),"Ins "&amp;$B906)</f>
        <v>#REF!</v>
      </c>
      <c r="M906" s="220"/>
    </row>
    <row r="907" spans="1:13" x14ac:dyDescent="0.2">
      <c r="A907" s="35" t="s">
        <v>8813</v>
      </c>
      <c r="B907" s="34" t="s">
        <v>5533</v>
      </c>
      <c r="C907" s="45" t="s">
        <v>5892</v>
      </c>
      <c r="D907" s="23" t="s">
        <v>977</v>
      </c>
      <c r="E907" s="23" t="s">
        <v>4134</v>
      </c>
      <c r="F907" s="40">
        <v>0.1</v>
      </c>
      <c r="G907" s="25">
        <v>3623</v>
      </c>
      <c r="H907" s="25">
        <v>362</v>
      </c>
      <c r="I907" s="25"/>
      <c r="J907" s="58" t="e">
        <f>HYPERLINK("#"&amp;"Insumos"&amp;"!A"&amp;MATCH($B907,#REF!,0),"Ins "&amp;$B907)</f>
        <v>#REF!</v>
      </c>
      <c r="M907" s="220"/>
    </row>
    <row r="908" spans="1:13" x14ac:dyDescent="0.2">
      <c r="A908" s="35" t="s">
        <v>8813</v>
      </c>
      <c r="B908" s="34" t="s">
        <v>6641</v>
      </c>
      <c r="C908" s="45" t="s">
        <v>6642</v>
      </c>
      <c r="D908" s="23" t="s">
        <v>5734</v>
      </c>
      <c r="E908" s="23" t="s">
        <v>4141</v>
      </c>
      <c r="F908" s="40">
        <v>0.5</v>
      </c>
      <c r="G908" s="25">
        <v>29124</v>
      </c>
      <c r="H908" s="25">
        <v>14562</v>
      </c>
      <c r="I908" s="25"/>
      <c r="J908" s="58" t="e">
        <f>HYPERLINK("#"&amp;"Insumos"&amp;"!A"&amp;MATCH($B908,#REF!,0),"Ins "&amp;$B908)</f>
        <v>#REF!</v>
      </c>
      <c r="M908" s="220"/>
    </row>
    <row r="909" spans="1:13" x14ac:dyDescent="0.2">
      <c r="A909" s="35" t="s">
        <v>8813</v>
      </c>
      <c r="B909" s="1" t="s">
        <v>221</v>
      </c>
      <c r="C909" s="45" t="s">
        <v>8817</v>
      </c>
      <c r="D909" s="23" t="s">
        <v>5534</v>
      </c>
      <c r="E909" s="23" t="s">
        <v>4142</v>
      </c>
      <c r="F909" s="40">
        <v>0.125</v>
      </c>
      <c r="G909" s="25">
        <v>165360</v>
      </c>
      <c r="H909" s="25">
        <v>20670</v>
      </c>
      <c r="I909" s="25"/>
      <c r="J909" s="58" t="e">
        <f>HYPERLINK("#"&amp;"Insumos"&amp;"!A"&amp;MATCH($B909,#REF!,0),"Ins "&amp;$B909)</f>
        <v>#REF!</v>
      </c>
      <c r="M909" s="220"/>
    </row>
    <row r="910" spans="1:13" ht="51" x14ac:dyDescent="0.2">
      <c r="A910" s="36" t="s">
        <v>11862</v>
      </c>
      <c r="B910" s="26" t="s">
        <v>6816</v>
      </c>
      <c r="C910" s="79" t="s">
        <v>11882</v>
      </c>
      <c r="D910" s="37" t="s">
        <v>5608</v>
      </c>
      <c r="E910" s="37" t="s">
        <v>466</v>
      </c>
      <c r="F910" s="41"/>
      <c r="G910" s="27"/>
      <c r="H910" s="27"/>
      <c r="I910" s="27">
        <v>1165099</v>
      </c>
      <c r="M910" s="220">
        <f t="shared" si="14"/>
        <v>1525814</v>
      </c>
    </row>
    <row r="911" spans="1:13" x14ac:dyDescent="0.2">
      <c r="A911" s="35" t="s">
        <v>11862</v>
      </c>
      <c r="B911" s="34" t="s">
        <v>5578</v>
      </c>
      <c r="C911" s="45" t="s">
        <v>1015</v>
      </c>
      <c r="D911" s="23" t="s">
        <v>5734</v>
      </c>
      <c r="E911" s="23" t="s">
        <v>4141</v>
      </c>
      <c r="F911" s="40">
        <v>8</v>
      </c>
      <c r="G911" s="25">
        <v>52425</v>
      </c>
      <c r="H911" s="25">
        <v>419400</v>
      </c>
      <c r="I911" s="25"/>
      <c r="J911" s="58" t="e">
        <f>HYPERLINK("#"&amp;"Insumos"&amp;"!A"&amp;MATCH($B911,#REF!,0),"Ins "&amp;$B911)</f>
        <v>#REF!</v>
      </c>
      <c r="M911" s="220"/>
    </row>
    <row r="912" spans="1:13" x14ac:dyDescent="0.2">
      <c r="A912" s="35" t="s">
        <v>11862</v>
      </c>
      <c r="B912" s="34" t="s">
        <v>8584</v>
      </c>
      <c r="C912" s="45" t="s">
        <v>8585</v>
      </c>
      <c r="D912" s="23" t="s">
        <v>5534</v>
      </c>
      <c r="E912" s="23" t="s">
        <v>4134</v>
      </c>
      <c r="F912" s="40">
        <v>12</v>
      </c>
      <c r="G912" s="25">
        <v>49504</v>
      </c>
      <c r="H912" s="25">
        <v>594048</v>
      </c>
      <c r="I912" s="25"/>
      <c r="J912" s="58" t="e">
        <f>HYPERLINK("#"&amp;"Insumos"&amp;"!A"&amp;MATCH($B912,#REF!,0),"Ins "&amp;$B912)</f>
        <v>#REF!</v>
      </c>
      <c r="M912" s="220"/>
    </row>
    <row r="913" spans="1:13" x14ac:dyDescent="0.2">
      <c r="A913" s="35" t="s">
        <v>11862</v>
      </c>
      <c r="B913" s="34" t="s">
        <v>263</v>
      </c>
      <c r="C913" s="45" t="s">
        <v>696</v>
      </c>
      <c r="D913" s="23" t="s">
        <v>5534</v>
      </c>
      <c r="E913" s="23" t="s">
        <v>4140</v>
      </c>
      <c r="F913" s="40">
        <v>0.5</v>
      </c>
      <c r="G913" s="25">
        <v>187426</v>
      </c>
      <c r="H913" s="25">
        <v>93713</v>
      </c>
      <c r="I913" s="25"/>
      <c r="J913" s="58" t="e">
        <f>HYPERLINK("#"&amp;"Insumos"&amp;"!A"&amp;MATCH($B913,#REF!,0),"Ins "&amp;$B913)</f>
        <v>#REF!</v>
      </c>
      <c r="M913" s="220"/>
    </row>
    <row r="914" spans="1:13" x14ac:dyDescent="0.2">
      <c r="A914" s="35" t="s">
        <v>11862</v>
      </c>
      <c r="B914" s="34" t="s">
        <v>5357</v>
      </c>
      <c r="C914" s="45" t="s">
        <v>2149</v>
      </c>
      <c r="D914" s="23" t="s">
        <v>5751</v>
      </c>
      <c r="E914" s="23" t="s">
        <v>4134</v>
      </c>
      <c r="F914" s="40">
        <v>0.05</v>
      </c>
      <c r="G914" s="25">
        <v>1014180</v>
      </c>
      <c r="H914" s="25">
        <v>50709</v>
      </c>
      <c r="I914" s="25"/>
      <c r="J914" s="58" t="e">
        <f>HYPERLINK("#"&amp;"Insumos"&amp;"!A"&amp;MATCH($B914,#REF!,0),"Ins "&amp;$B914)</f>
        <v>#REF!</v>
      </c>
      <c r="M914" s="220"/>
    </row>
    <row r="915" spans="1:13" x14ac:dyDescent="0.2">
      <c r="A915" s="35" t="s">
        <v>11862</v>
      </c>
      <c r="B915" s="34" t="s">
        <v>5258</v>
      </c>
      <c r="C915" s="45" t="s">
        <v>2153</v>
      </c>
      <c r="D915" s="23" t="s">
        <v>5751</v>
      </c>
      <c r="E915" s="23" t="s">
        <v>287</v>
      </c>
      <c r="F915" s="40">
        <v>2</v>
      </c>
      <c r="G915" s="25">
        <v>1803</v>
      </c>
      <c r="H915" s="25">
        <v>3606</v>
      </c>
      <c r="I915" s="25"/>
      <c r="J915" s="58" t="e">
        <f>HYPERLINK("#"&amp;"Insumos"&amp;"!A"&amp;MATCH($B915,#REF!,0),"Ins "&amp;$B915)</f>
        <v>#REF!</v>
      </c>
      <c r="M915" s="220"/>
    </row>
    <row r="916" spans="1:13" x14ac:dyDescent="0.2">
      <c r="A916" s="35" t="s">
        <v>11862</v>
      </c>
      <c r="B916" s="1" t="s">
        <v>5533</v>
      </c>
      <c r="C916" s="45" t="s">
        <v>5892</v>
      </c>
      <c r="D916" s="23" t="s">
        <v>977</v>
      </c>
      <c r="E916" s="23" t="s">
        <v>4134</v>
      </c>
      <c r="F916" s="40">
        <v>1</v>
      </c>
      <c r="G916" s="25">
        <v>3623</v>
      </c>
      <c r="H916" s="25">
        <v>3623</v>
      </c>
      <c r="I916" s="25"/>
      <c r="J916" s="58" t="e">
        <f>HYPERLINK("#"&amp;"Insumos"&amp;"!A"&amp;MATCH($B916,#REF!,0),"Ins "&amp;$B916)</f>
        <v>#REF!</v>
      </c>
      <c r="M916" s="220"/>
    </row>
    <row r="917" spans="1:13" ht="51" x14ac:dyDescent="0.2">
      <c r="A917" s="36" t="s">
        <v>11880</v>
      </c>
      <c r="B917" s="26" t="s">
        <v>6816</v>
      </c>
      <c r="C917" s="79" t="s">
        <v>11881</v>
      </c>
      <c r="D917" s="37" t="s">
        <v>5608</v>
      </c>
      <c r="E917" s="37" t="s">
        <v>466</v>
      </c>
      <c r="F917" s="41"/>
      <c r="G917" s="27"/>
      <c r="H917" s="27"/>
      <c r="I917" s="27">
        <v>1276260</v>
      </c>
      <c r="M917" s="220">
        <f t="shared" si="14"/>
        <v>1671390</v>
      </c>
    </row>
    <row r="918" spans="1:13" x14ac:dyDescent="0.2">
      <c r="A918" s="35" t="s">
        <v>11880</v>
      </c>
      <c r="B918" s="34" t="s">
        <v>5578</v>
      </c>
      <c r="C918" s="45" t="s">
        <v>1015</v>
      </c>
      <c r="D918" s="23" t="s">
        <v>5734</v>
      </c>
      <c r="E918" s="23" t="s">
        <v>4141</v>
      </c>
      <c r="F918" s="40">
        <v>8</v>
      </c>
      <c r="G918" s="25">
        <v>52425</v>
      </c>
      <c r="H918" s="25">
        <v>419400</v>
      </c>
      <c r="I918" s="25"/>
      <c r="J918" s="58" t="e">
        <f>HYPERLINK("#"&amp;"Insumos"&amp;"!A"&amp;MATCH($B918,#REF!,0),"Ins "&amp;$B918)</f>
        <v>#REF!</v>
      </c>
      <c r="M918" s="220"/>
    </row>
    <row r="919" spans="1:13" x14ac:dyDescent="0.2">
      <c r="A919" s="35" t="s">
        <v>11880</v>
      </c>
      <c r="B919" s="34" t="s">
        <v>8584</v>
      </c>
      <c r="C919" s="45" t="s">
        <v>8585</v>
      </c>
      <c r="D919" s="23" t="s">
        <v>5534</v>
      </c>
      <c r="E919" s="23" t="s">
        <v>4134</v>
      </c>
      <c r="F919" s="40">
        <v>12</v>
      </c>
      <c r="G919" s="25">
        <v>49504</v>
      </c>
      <c r="H919" s="25">
        <v>594048</v>
      </c>
      <c r="I919" s="25"/>
      <c r="J919" s="58" t="e">
        <f>HYPERLINK("#"&amp;"Insumos"&amp;"!A"&amp;MATCH($B919,#REF!,0),"Ins "&amp;$B919)</f>
        <v>#REF!</v>
      </c>
      <c r="M919" s="220"/>
    </row>
    <row r="920" spans="1:13" x14ac:dyDescent="0.2">
      <c r="A920" s="35" t="s">
        <v>11880</v>
      </c>
      <c r="B920" s="34" t="s">
        <v>263</v>
      </c>
      <c r="C920" s="45" t="s">
        <v>696</v>
      </c>
      <c r="D920" s="23" t="s">
        <v>5534</v>
      </c>
      <c r="E920" s="23" t="s">
        <v>4140</v>
      </c>
      <c r="F920" s="40">
        <v>0.5</v>
      </c>
      <c r="G920" s="25">
        <v>187426</v>
      </c>
      <c r="H920" s="25">
        <v>93713</v>
      </c>
      <c r="I920" s="25"/>
      <c r="J920" s="58" t="e">
        <f>HYPERLINK("#"&amp;"Insumos"&amp;"!A"&amp;MATCH($B920,#REF!,0),"Ins "&amp;$B920)</f>
        <v>#REF!</v>
      </c>
      <c r="M920" s="220"/>
    </row>
    <row r="921" spans="1:13" x14ac:dyDescent="0.2">
      <c r="A921" s="35" t="s">
        <v>11880</v>
      </c>
      <c r="B921" s="34" t="s">
        <v>5357</v>
      </c>
      <c r="C921" s="45" t="s">
        <v>2149</v>
      </c>
      <c r="D921" s="23" t="s">
        <v>5751</v>
      </c>
      <c r="E921" s="23" t="s">
        <v>4134</v>
      </c>
      <c r="F921" s="40">
        <v>0.05</v>
      </c>
      <c r="G921" s="25">
        <v>1014180</v>
      </c>
      <c r="H921" s="25">
        <v>50709</v>
      </c>
      <c r="I921" s="25"/>
      <c r="J921" s="58" t="e">
        <f>HYPERLINK("#"&amp;"Insumos"&amp;"!A"&amp;MATCH($B921,#REF!,0),"Ins "&amp;$B921)</f>
        <v>#REF!</v>
      </c>
      <c r="M921" s="220"/>
    </row>
    <row r="922" spans="1:13" x14ac:dyDescent="0.2">
      <c r="A922" s="35" t="s">
        <v>11880</v>
      </c>
      <c r="B922" s="34" t="s">
        <v>98</v>
      </c>
      <c r="C922" s="45" t="s">
        <v>566</v>
      </c>
      <c r="D922" s="23" t="s">
        <v>5534</v>
      </c>
      <c r="E922" s="23" t="s">
        <v>4140</v>
      </c>
      <c r="F922" s="40">
        <v>1</v>
      </c>
      <c r="G922" s="25">
        <v>69183</v>
      </c>
      <c r="H922" s="25">
        <v>69183</v>
      </c>
      <c r="I922" s="25"/>
      <c r="J922" s="58" t="e">
        <f>HYPERLINK("#"&amp;"Insumos"&amp;"!A"&amp;MATCH($B922,#REF!,0),"Ins "&amp;$B922)</f>
        <v>#REF!</v>
      </c>
      <c r="M922" s="220"/>
    </row>
    <row r="923" spans="1:13" x14ac:dyDescent="0.2">
      <c r="A923" s="35" t="s">
        <v>11880</v>
      </c>
      <c r="B923" s="34" t="s">
        <v>5258</v>
      </c>
      <c r="C923" s="45" t="s">
        <v>2153</v>
      </c>
      <c r="D923" s="23" t="s">
        <v>5751</v>
      </c>
      <c r="E923" s="23" t="s">
        <v>287</v>
      </c>
      <c r="F923" s="40">
        <v>2</v>
      </c>
      <c r="G923" s="25">
        <v>1803</v>
      </c>
      <c r="H923" s="25">
        <v>3606</v>
      </c>
      <c r="I923" s="25"/>
      <c r="J923" s="58" t="e">
        <f>HYPERLINK("#"&amp;"Insumos"&amp;"!A"&amp;MATCH($B923,#REF!,0),"Ins "&amp;$B923)</f>
        <v>#REF!</v>
      </c>
      <c r="M923" s="220"/>
    </row>
    <row r="924" spans="1:13" x14ac:dyDescent="0.2">
      <c r="A924" s="35" t="s">
        <v>11880</v>
      </c>
      <c r="B924" s="34" t="s">
        <v>4202</v>
      </c>
      <c r="C924" s="45" t="s">
        <v>631</v>
      </c>
      <c r="D924" s="23" t="s">
        <v>5751</v>
      </c>
      <c r="E924" s="23" t="s">
        <v>287</v>
      </c>
      <c r="F924" s="40">
        <v>1</v>
      </c>
      <c r="G924" s="25">
        <v>8978</v>
      </c>
      <c r="H924" s="25">
        <v>8978</v>
      </c>
      <c r="I924" s="25"/>
      <c r="J924" s="58" t="e">
        <f>HYPERLINK("#"&amp;"Insumos"&amp;"!A"&amp;MATCH($B924,#REF!,0),"Ins "&amp;$B924)</f>
        <v>#REF!</v>
      </c>
      <c r="M924" s="220"/>
    </row>
    <row r="925" spans="1:13" x14ac:dyDescent="0.2">
      <c r="A925" s="35" t="s">
        <v>11880</v>
      </c>
      <c r="B925" s="34" t="s">
        <v>5371</v>
      </c>
      <c r="C925" s="45" t="s">
        <v>568</v>
      </c>
      <c r="D925" s="23" t="s">
        <v>5751</v>
      </c>
      <c r="E925" s="23" t="s">
        <v>4138</v>
      </c>
      <c r="F925" s="40">
        <v>2</v>
      </c>
      <c r="G925" s="25">
        <v>16500</v>
      </c>
      <c r="H925" s="25">
        <v>33000</v>
      </c>
      <c r="I925" s="25"/>
      <c r="J925" s="58" t="e">
        <f>HYPERLINK("#"&amp;"Insumos"&amp;"!A"&amp;MATCH($B925,#REF!,0),"Ins "&amp;$B925)</f>
        <v>#REF!</v>
      </c>
      <c r="M925" s="220"/>
    </row>
    <row r="926" spans="1:13" x14ac:dyDescent="0.2">
      <c r="A926" s="35" t="s">
        <v>11880</v>
      </c>
      <c r="B926" s="1" t="s">
        <v>5533</v>
      </c>
      <c r="C926" s="45" t="s">
        <v>5892</v>
      </c>
      <c r="D926" s="23" t="s">
        <v>977</v>
      </c>
      <c r="E926" s="23" t="s">
        <v>4134</v>
      </c>
      <c r="F926" s="40">
        <v>1</v>
      </c>
      <c r="G926" s="25">
        <v>3623</v>
      </c>
      <c r="H926" s="25">
        <v>3623</v>
      </c>
      <c r="I926" s="25"/>
      <c r="J926" s="58" t="e">
        <f>HYPERLINK("#"&amp;"Insumos"&amp;"!A"&amp;MATCH($B926,#REF!,0),"Ins "&amp;$B926)</f>
        <v>#REF!</v>
      </c>
      <c r="M926" s="220"/>
    </row>
    <row r="927" spans="1:13" s="176" customFormat="1" ht="40.15" customHeight="1" x14ac:dyDescent="0.2">
      <c r="A927" s="170" t="s">
        <v>4092</v>
      </c>
      <c r="B927" s="171"/>
      <c r="C927" s="172" t="s">
        <v>270</v>
      </c>
      <c r="D927" s="173" t="s">
        <v>5607</v>
      </c>
      <c r="E927" s="173"/>
      <c r="F927" s="174"/>
      <c r="G927" s="175"/>
      <c r="H927" s="175"/>
      <c r="I927" s="175"/>
      <c r="M927" s="220"/>
    </row>
    <row r="928" spans="1:13" ht="25.5" x14ac:dyDescent="0.2">
      <c r="A928" s="36" t="s">
        <v>4076</v>
      </c>
      <c r="B928" s="26" t="s">
        <v>6816</v>
      </c>
      <c r="C928" s="79" t="s">
        <v>1864</v>
      </c>
      <c r="D928" s="37" t="s">
        <v>5608</v>
      </c>
      <c r="E928" s="37" t="s">
        <v>466</v>
      </c>
      <c r="F928" s="41"/>
      <c r="G928" s="27"/>
      <c r="H928" s="27"/>
      <c r="I928" s="27">
        <v>647816</v>
      </c>
      <c r="M928" s="220">
        <f t="shared" si="14"/>
        <v>848380</v>
      </c>
    </row>
    <row r="929" spans="1:13" x14ac:dyDescent="0.2">
      <c r="A929" s="35" t="s">
        <v>4076</v>
      </c>
      <c r="B929" s="1" t="s">
        <v>5587</v>
      </c>
      <c r="C929" s="45" t="s">
        <v>6347</v>
      </c>
      <c r="D929" s="23" t="s">
        <v>5585</v>
      </c>
      <c r="E929" s="23" t="s">
        <v>466</v>
      </c>
      <c r="F929" s="40">
        <v>1.03</v>
      </c>
      <c r="G929" s="25">
        <v>465478</v>
      </c>
      <c r="H929" s="25">
        <v>479442</v>
      </c>
      <c r="I929" s="25"/>
      <c r="M929" s="220"/>
    </row>
    <row r="930" spans="1:13" x14ac:dyDescent="0.2">
      <c r="A930" s="35" t="s">
        <v>4076</v>
      </c>
      <c r="B930" s="1" t="s">
        <v>71</v>
      </c>
      <c r="C930" s="45" t="s">
        <v>1022</v>
      </c>
      <c r="D930" s="23" t="s">
        <v>5734</v>
      </c>
      <c r="E930" s="23" t="s">
        <v>4141</v>
      </c>
      <c r="F930" s="40">
        <v>2.5</v>
      </c>
      <c r="G930" s="25">
        <v>66987</v>
      </c>
      <c r="H930" s="25">
        <v>167468</v>
      </c>
      <c r="I930" s="25"/>
      <c r="J930" s="58" t="e">
        <f>HYPERLINK("#"&amp;"Insumos"&amp;"!A"&amp;MATCH($B930,#REF!,0),"Ins "&amp;$B930)</f>
        <v>#REF!</v>
      </c>
      <c r="M930" s="220"/>
    </row>
    <row r="931" spans="1:13" x14ac:dyDescent="0.2">
      <c r="A931" s="35" t="s">
        <v>4076</v>
      </c>
      <c r="B931" s="1" t="s">
        <v>5533</v>
      </c>
      <c r="C931" s="45" t="s">
        <v>5892</v>
      </c>
      <c r="D931" s="23" t="s">
        <v>977</v>
      </c>
      <c r="E931" s="23" t="s">
        <v>4134</v>
      </c>
      <c r="F931" s="40">
        <v>0.25</v>
      </c>
      <c r="G931" s="25">
        <v>3623</v>
      </c>
      <c r="H931" s="25">
        <v>906</v>
      </c>
      <c r="I931" s="25"/>
      <c r="J931" s="58" t="e">
        <f>HYPERLINK("#"&amp;"Insumos"&amp;"!A"&amp;MATCH($B931,#REF!,0),"Ins "&amp;$B931)</f>
        <v>#REF!</v>
      </c>
      <c r="M931" s="220"/>
    </row>
    <row r="932" spans="1:13" ht="25.5" x14ac:dyDescent="0.2">
      <c r="A932" s="36" t="s">
        <v>4077</v>
      </c>
      <c r="B932" s="26" t="s">
        <v>6816</v>
      </c>
      <c r="C932" s="79" t="s">
        <v>6975</v>
      </c>
      <c r="D932" s="37" t="s">
        <v>5608</v>
      </c>
      <c r="E932" s="37" t="s">
        <v>465</v>
      </c>
      <c r="F932" s="41"/>
      <c r="G932" s="27"/>
      <c r="H932" s="27"/>
      <c r="I932" s="27">
        <v>32490</v>
      </c>
      <c r="M932" s="220">
        <f t="shared" si="14"/>
        <v>42549</v>
      </c>
    </row>
    <row r="933" spans="1:13" x14ac:dyDescent="0.2">
      <c r="A933" s="35" t="s">
        <v>4077</v>
      </c>
      <c r="B933" s="1" t="s">
        <v>5587</v>
      </c>
      <c r="C933" s="45" t="s">
        <v>6347</v>
      </c>
      <c r="D933" s="23" t="s">
        <v>5585</v>
      </c>
      <c r="E933" s="23" t="s">
        <v>466</v>
      </c>
      <c r="F933" s="40">
        <v>5.0999999999999997E-2</v>
      </c>
      <c r="G933" s="25">
        <v>465478</v>
      </c>
      <c r="H933" s="25">
        <v>23739</v>
      </c>
      <c r="I933" s="25"/>
      <c r="M933" s="220"/>
    </row>
    <row r="934" spans="1:13" x14ac:dyDescent="0.2">
      <c r="A934" s="35" t="s">
        <v>4077</v>
      </c>
      <c r="B934" s="1" t="s">
        <v>71</v>
      </c>
      <c r="C934" s="45" t="s">
        <v>1022</v>
      </c>
      <c r="D934" s="23" t="s">
        <v>5734</v>
      </c>
      <c r="E934" s="23" t="s">
        <v>4141</v>
      </c>
      <c r="F934" s="40">
        <v>0.13</v>
      </c>
      <c r="G934" s="25">
        <v>66987</v>
      </c>
      <c r="H934" s="25">
        <v>8708</v>
      </c>
      <c r="I934" s="25"/>
      <c r="J934" s="58" t="e">
        <f>HYPERLINK("#"&amp;"Insumos"&amp;"!A"&amp;MATCH($B934,#REF!,0),"Ins "&amp;$B934)</f>
        <v>#REF!</v>
      </c>
      <c r="M934" s="220"/>
    </row>
    <row r="935" spans="1:13" x14ac:dyDescent="0.2">
      <c r="A935" s="35" t="s">
        <v>4077</v>
      </c>
      <c r="B935" s="1" t="s">
        <v>5533</v>
      </c>
      <c r="C935" s="45" t="s">
        <v>5892</v>
      </c>
      <c r="D935" s="23" t="s">
        <v>977</v>
      </c>
      <c r="E935" s="23" t="s">
        <v>4134</v>
      </c>
      <c r="F935" s="40">
        <v>1.2E-2</v>
      </c>
      <c r="G935" s="25">
        <v>3623</v>
      </c>
      <c r="H935" s="25">
        <v>43</v>
      </c>
      <c r="I935" s="25"/>
      <c r="J935" s="58" t="e">
        <f>HYPERLINK("#"&amp;"Insumos"&amp;"!A"&amp;MATCH($B935,#REF!,0),"Ins "&amp;$B935)</f>
        <v>#REF!</v>
      </c>
      <c r="M935" s="220"/>
    </row>
    <row r="936" spans="1:13" ht="25.5" x14ac:dyDescent="0.2">
      <c r="A936" s="36" t="s">
        <v>4078</v>
      </c>
      <c r="B936" s="26" t="s">
        <v>6816</v>
      </c>
      <c r="C936" s="79" t="s">
        <v>6976</v>
      </c>
      <c r="D936" s="37" t="s">
        <v>5608</v>
      </c>
      <c r="E936" s="37" t="s">
        <v>466</v>
      </c>
      <c r="F936" s="41"/>
      <c r="G936" s="27"/>
      <c r="H936" s="27"/>
      <c r="I936" s="27">
        <v>869642</v>
      </c>
      <c r="M936" s="220">
        <f t="shared" si="14"/>
        <v>1138883</v>
      </c>
    </row>
    <row r="937" spans="1:13" x14ac:dyDescent="0.2">
      <c r="A937" s="35" t="s">
        <v>4078</v>
      </c>
      <c r="B937" s="1" t="s">
        <v>5589</v>
      </c>
      <c r="C937" s="45" t="s">
        <v>5819</v>
      </c>
      <c r="D937" s="23" t="s">
        <v>5585</v>
      </c>
      <c r="E937" s="23" t="s">
        <v>466</v>
      </c>
      <c r="F937" s="40">
        <v>1.05</v>
      </c>
      <c r="G937" s="25">
        <v>597780</v>
      </c>
      <c r="H937" s="25">
        <v>627669</v>
      </c>
      <c r="I937" s="25"/>
      <c r="M937" s="220"/>
    </row>
    <row r="938" spans="1:13" x14ac:dyDescent="0.2">
      <c r="A938" s="35" t="s">
        <v>4078</v>
      </c>
      <c r="B938" s="1" t="s">
        <v>76</v>
      </c>
      <c r="C938" s="45" t="s">
        <v>1028</v>
      </c>
      <c r="D938" s="23" t="s">
        <v>5734</v>
      </c>
      <c r="E938" s="23" t="s">
        <v>4141</v>
      </c>
      <c r="F938" s="40">
        <v>2.2000000000000002</v>
      </c>
      <c r="G938" s="25">
        <v>81549</v>
      </c>
      <c r="H938" s="25">
        <v>179408</v>
      </c>
      <c r="I938" s="25"/>
      <c r="J938" s="58" t="e">
        <f>HYPERLINK("#"&amp;"Insumos"&amp;"!A"&amp;MATCH($B938,#REF!,0),"Ins "&amp;$B938)</f>
        <v>#REF!</v>
      </c>
      <c r="M938" s="220"/>
    </row>
    <row r="939" spans="1:13" x14ac:dyDescent="0.2">
      <c r="A939" s="35" t="s">
        <v>4078</v>
      </c>
      <c r="B939" s="1" t="s">
        <v>263</v>
      </c>
      <c r="C939" s="45" t="s">
        <v>696</v>
      </c>
      <c r="D939" s="23" t="s">
        <v>5534</v>
      </c>
      <c r="E939" s="23" t="s">
        <v>4140</v>
      </c>
      <c r="F939" s="40">
        <v>0.1</v>
      </c>
      <c r="G939" s="25">
        <v>187426</v>
      </c>
      <c r="H939" s="25">
        <v>18743</v>
      </c>
      <c r="I939" s="25"/>
      <c r="J939" s="58" t="e">
        <f>HYPERLINK("#"&amp;"Insumos"&amp;"!A"&amp;MATCH($B939,#REF!,0),"Ins "&amp;$B939)</f>
        <v>#REF!</v>
      </c>
      <c r="M939" s="220"/>
    </row>
    <row r="940" spans="1:13" x14ac:dyDescent="0.2">
      <c r="A940" s="35" t="s">
        <v>4078</v>
      </c>
      <c r="B940" s="1" t="s">
        <v>222</v>
      </c>
      <c r="C940" s="45" t="s">
        <v>157</v>
      </c>
      <c r="D940" s="23" t="s">
        <v>5534</v>
      </c>
      <c r="E940" s="23" t="s">
        <v>4140</v>
      </c>
      <c r="F940" s="40">
        <v>0.15</v>
      </c>
      <c r="G940" s="25">
        <v>66212</v>
      </c>
      <c r="H940" s="25">
        <v>9932</v>
      </c>
      <c r="I940" s="25"/>
      <c r="J940" s="58" t="e">
        <f>HYPERLINK("#"&amp;"Insumos"&amp;"!A"&amp;MATCH($B940,#REF!,0),"Ins "&amp;$B940)</f>
        <v>#REF!</v>
      </c>
      <c r="M940" s="220"/>
    </row>
    <row r="941" spans="1:13" x14ac:dyDescent="0.2">
      <c r="A941" s="35" t="s">
        <v>4078</v>
      </c>
      <c r="B941" s="1" t="s">
        <v>5532</v>
      </c>
      <c r="C941" s="45" t="s">
        <v>1183</v>
      </c>
      <c r="D941" s="23" t="s">
        <v>977</v>
      </c>
      <c r="E941" s="23" t="s">
        <v>4134</v>
      </c>
      <c r="F941" s="40">
        <v>1.5</v>
      </c>
      <c r="G941" s="25">
        <v>3623</v>
      </c>
      <c r="H941" s="25">
        <v>5435</v>
      </c>
      <c r="I941" s="25"/>
      <c r="J941" s="58" t="e">
        <f>HYPERLINK("#"&amp;"Insumos"&amp;"!A"&amp;MATCH($B941,#REF!,0),"Ins "&amp;$B941)</f>
        <v>#REF!</v>
      </c>
      <c r="M941" s="220"/>
    </row>
    <row r="942" spans="1:13" x14ac:dyDescent="0.2">
      <c r="A942" s="35" t="s">
        <v>4078</v>
      </c>
      <c r="B942" s="1" t="s">
        <v>5007</v>
      </c>
      <c r="C942" s="45" t="s">
        <v>720</v>
      </c>
      <c r="D942" s="23" t="s">
        <v>5751</v>
      </c>
      <c r="E942" s="23" t="s">
        <v>4134</v>
      </c>
      <c r="F942" s="40">
        <v>15</v>
      </c>
      <c r="G942" s="25">
        <v>1897</v>
      </c>
      <c r="H942" s="25">
        <v>28455</v>
      </c>
      <c r="I942" s="25"/>
      <c r="J942" s="58" t="e">
        <f>HYPERLINK("#"&amp;"Insumos"&amp;"!A"&amp;MATCH($B942,#REF!,0),"Ins "&amp;$B942)</f>
        <v>#REF!</v>
      </c>
      <c r="M942" s="220"/>
    </row>
    <row r="943" spans="1:13" ht="25.5" x14ac:dyDescent="0.2">
      <c r="A943" s="36" t="s">
        <v>4079</v>
      </c>
      <c r="B943" s="26" t="s">
        <v>6816</v>
      </c>
      <c r="C943" s="79" t="s">
        <v>5632</v>
      </c>
      <c r="D943" s="37" t="s">
        <v>5608</v>
      </c>
      <c r="E943" s="37" t="s">
        <v>466</v>
      </c>
      <c r="F943" s="41"/>
      <c r="G943" s="27"/>
      <c r="H943" s="27"/>
      <c r="I943" s="27">
        <v>981477</v>
      </c>
      <c r="M943" s="220">
        <f t="shared" si="14"/>
        <v>1285342</v>
      </c>
    </row>
    <row r="944" spans="1:13" x14ac:dyDescent="0.2">
      <c r="A944" s="35" t="s">
        <v>4079</v>
      </c>
      <c r="B944" s="1" t="s">
        <v>5589</v>
      </c>
      <c r="C944" s="45" t="s">
        <v>5819</v>
      </c>
      <c r="D944" s="23" t="s">
        <v>5585</v>
      </c>
      <c r="E944" s="23" t="s">
        <v>466</v>
      </c>
      <c r="F944" s="40">
        <v>1.05</v>
      </c>
      <c r="G944" s="25">
        <v>597780</v>
      </c>
      <c r="H944" s="25">
        <v>627669</v>
      </c>
      <c r="I944" s="25"/>
      <c r="M944" s="220"/>
    </row>
    <row r="945" spans="1:13" x14ac:dyDescent="0.2">
      <c r="A945" s="35" t="s">
        <v>4079</v>
      </c>
      <c r="B945" s="1" t="s">
        <v>199</v>
      </c>
      <c r="C945" s="45" t="s">
        <v>1031</v>
      </c>
      <c r="D945" s="23" t="s">
        <v>5734</v>
      </c>
      <c r="E945" s="23" t="s">
        <v>4141</v>
      </c>
      <c r="F945" s="40">
        <v>3</v>
      </c>
      <c r="G945" s="25">
        <v>96111</v>
      </c>
      <c r="H945" s="25">
        <v>288333</v>
      </c>
      <c r="I945" s="25"/>
      <c r="J945" s="58" t="e">
        <f>HYPERLINK("#"&amp;"Insumos"&amp;"!A"&amp;MATCH($B945,#REF!,0),"Ins "&amp;$B945)</f>
        <v>#REF!</v>
      </c>
      <c r="M945" s="220"/>
    </row>
    <row r="946" spans="1:13" x14ac:dyDescent="0.2">
      <c r="A946" s="35" t="s">
        <v>4079</v>
      </c>
      <c r="B946" s="1" t="s">
        <v>5554</v>
      </c>
      <c r="C946" s="45" t="s">
        <v>554</v>
      </c>
      <c r="D946" s="23" t="s">
        <v>5534</v>
      </c>
      <c r="E946" s="23" t="s">
        <v>4134</v>
      </c>
      <c r="F946" s="40">
        <v>3</v>
      </c>
      <c r="G946" s="25">
        <v>5929</v>
      </c>
      <c r="H946" s="25">
        <v>17787</v>
      </c>
      <c r="I946" s="25"/>
      <c r="J946" s="58" t="e">
        <f>HYPERLINK("#"&amp;"Insumos"&amp;"!A"&amp;MATCH($B946,#REF!,0),"Ins "&amp;$B946)</f>
        <v>#REF!</v>
      </c>
      <c r="M946" s="220"/>
    </row>
    <row r="947" spans="1:13" x14ac:dyDescent="0.2">
      <c r="A947" s="35" t="s">
        <v>4079</v>
      </c>
      <c r="B947" s="1" t="s">
        <v>263</v>
      </c>
      <c r="C947" s="45" t="s">
        <v>696</v>
      </c>
      <c r="D947" s="23" t="s">
        <v>5534</v>
      </c>
      <c r="E947" s="23" t="s">
        <v>4140</v>
      </c>
      <c r="F947" s="40">
        <v>0.1</v>
      </c>
      <c r="G947" s="25">
        <v>187426</v>
      </c>
      <c r="H947" s="25">
        <v>18743</v>
      </c>
      <c r="I947" s="25"/>
      <c r="J947" s="58" t="e">
        <f>HYPERLINK("#"&amp;"Insumos"&amp;"!A"&amp;MATCH($B947,#REF!,0),"Ins "&amp;$B947)</f>
        <v>#REF!</v>
      </c>
      <c r="M947" s="220"/>
    </row>
    <row r="948" spans="1:13" x14ac:dyDescent="0.2">
      <c r="A948" s="35" t="s">
        <v>4079</v>
      </c>
      <c r="B948" s="1" t="s">
        <v>222</v>
      </c>
      <c r="C948" s="45" t="s">
        <v>157</v>
      </c>
      <c r="D948" s="23" t="s">
        <v>5534</v>
      </c>
      <c r="E948" s="23" t="s">
        <v>4140</v>
      </c>
      <c r="F948" s="40">
        <v>0.18</v>
      </c>
      <c r="G948" s="25">
        <v>66212</v>
      </c>
      <c r="H948" s="25">
        <v>11918</v>
      </c>
      <c r="I948" s="25"/>
      <c r="J948" s="58" t="e">
        <f>HYPERLINK("#"&amp;"Insumos"&amp;"!A"&amp;MATCH($B948,#REF!,0),"Ins "&amp;$B948)</f>
        <v>#REF!</v>
      </c>
      <c r="M948" s="220"/>
    </row>
    <row r="949" spans="1:13" x14ac:dyDescent="0.2">
      <c r="A949" s="35" t="s">
        <v>4079</v>
      </c>
      <c r="B949" s="1" t="s">
        <v>5532</v>
      </c>
      <c r="C949" s="45" t="s">
        <v>1183</v>
      </c>
      <c r="D949" s="23" t="s">
        <v>977</v>
      </c>
      <c r="E949" s="23" t="s">
        <v>4134</v>
      </c>
      <c r="F949" s="40">
        <v>1.5</v>
      </c>
      <c r="G949" s="25">
        <v>3623</v>
      </c>
      <c r="H949" s="25">
        <v>5435</v>
      </c>
      <c r="I949" s="25"/>
      <c r="J949" s="58" t="e">
        <f>HYPERLINK("#"&amp;"Insumos"&amp;"!A"&amp;MATCH($B949,#REF!,0),"Ins "&amp;$B949)</f>
        <v>#REF!</v>
      </c>
      <c r="M949" s="220"/>
    </row>
    <row r="950" spans="1:13" x14ac:dyDescent="0.2">
      <c r="A950" s="35" t="s">
        <v>4079</v>
      </c>
      <c r="B950" s="1" t="s">
        <v>5533</v>
      </c>
      <c r="C950" s="45" t="s">
        <v>5892</v>
      </c>
      <c r="D950" s="23" t="s">
        <v>977</v>
      </c>
      <c r="E950" s="23" t="s">
        <v>4134</v>
      </c>
      <c r="F950" s="40">
        <v>2.1</v>
      </c>
      <c r="G950" s="25">
        <v>3623</v>
      </c>
      <c r="H950" s="25">
        <v>7608</v>
      </c>
      <c r="I950" s="25"/>
      <c r="J950" s="58" t="e">
        <f>HYPERLINK("#"&amp;"Insumos"&amp;"!A"&amp;MATCH($B950,#REF!,0),"Ins "&amp;$B950)</f>
        <v>#REF!</v>
      </c>
      <c r="M950" s="220"/>
    </row>
    <row r="951" spans="1:13" x14ac:dyDescent="0.2">
      <c r="A951" s="35" t="s">
        <v>4079</v>
      </c>
      <c r="B951" s="1" t="s">
        <v>5007</v>
      </c>
      <c r="C951" s="45" t="s">
        <v>720</v>
      </c>
      <c r="D951" s="23" t="s">
        <v>5751</v>
      </c>
      <c r="E951" s="23" t="s">
        <v>4134</v>
      </c>
      <c r="F951" s="40">
        <v>2.1</v>
      </c>
      <c r="G951" s="25">
        <v>1897</v>
      </c>
      <c r="H951" s="25">
        <v>3984</v>
      </c>
      <c r="I951" s="25"/>
      <c r="J951" s="58" t="e">
        <f>HYPERLINK("#"&amp;"Insumos"&amp;"!A"&amp;MATCH($B951,#REF!,0),"Ins "&amp;$B951)</f>
        <v>#REF!</v>
      </c>
      <c r="M951" s="220"/>
    </row>
    <row r="952" spans="1:13" ht="25.5" x14ac:dyDescent="0.2">
      <c r="A952" s="36" t="s">
        <v>8522</v>
      </c>
      <c r="B952" s="26" t="s">
        <v>6816</v>
      </c>
      <c r="C952" s="79" t="s">
        <v>8523</v>
      </c>
      <c r="D952" s="37" t="s">
        <v>5608</v>
      </c>
      <c r="E952" s="37" t="s">
        <v>466</v>
      </c>
      <c r="F952" s="41"/>
      <c r="G952" s="27"/>
      <c r="H952" s="27"/>
      <c r="I952" s="27">
        <v>959064</v>
      </c>
      <c r="M952" s="220">
        <f t="shared" si="14"/>
        <v>1255990</v>
      </c>
    </row>
    <row r="953" spans="1:13" x14ac:dyDescent="0.2">
      <c r="A953" s="35" t="s">
        <v>8522</v>
      </c>
      <c r="B953" s="34" t="s">
        <v>5591</v>
      </c>
      <c r="C953" s="45" t="s">
        <v>5821</v>
      </c>
      <c r="D953" s="23" t="s">
        <v>5585</v>
      </c>
      <c r="E953" s="23" t="s">
        <v>466</v>
      </c>
      <c r="F953" s="40">
        <v>1.05</v>
      </c>
      <c r="G953" s="25">
        <v>682944</v>
      </c>
      <c r="H953" s="25">
        <v>717091</v>
      </c>
      <c r="I953" s="25"/>
      <c r="M953" s="220"/>
    </row>
    <row r="954" spans="1:13" x14ac:dyDescent="0.2">
      <c r="A954" s="35" t="s">
        <v>8522</v>
      </c>
      <c r="B954" s="1" t="s">
        <v>76</v>
      </c>
      <c r="C954" s="45" t="s">
        <v>1028</v>
      </c>
      <c r="D954" s="23" t="s">
        <v>5734</v>
      </c>
      <c r="E954" s="23" t="s">
        <v>4141</v>
      </c>
      <c r="F954" s="40">
        <v>2.2000000000000002</v>
      </c>
      <c r="G954" s="25">
        <v>81549</v>
      </c>
      <c r="H954" s="25">
        <v>179408</v>
      </c>
      <c r="I954" s="25"/>
      <c r="J954" s="58" t="e">
        <f>HYPERLINK("#"&amp;"Insumos"&amp;"!A"&amp;MATCH($B954,#REF!,0),"Ins "&amp;$B954)</f>
        <v>#REF!</v>
      </c>
      <c r="M954" s="220"/>
    </row>
    <row r="955" spans="1:13" x14ac:dyDescent="0.2">
      <c r="A955" s="35" t="s">
        <v>8522</v>
      </c>
      <c r="B955" s="1" t="s">
        <v>263</v>
      </c>
      <c r="C955" s="45" t="s">
        <v>696</v>
      </c>
      <c r="D955" s="23" t="s">
        <v>5534</v>
      </c>
      <c r="E955" s="23" t="s">
        <v>4140</v>
      </c>
      <c r="F955" s="40">
        <v>0.1</v>
      </c>
      <c r="G955" s="25">
        <v>187426</v>
      </c>
      <c r="H955" s="25">
        <v>18743</v>
      </c>
      <c r="I955" s="25"/>
      <c r="J955" s="58" t="e">
        <f>HYPERLINK("#"&amp;"Insumos"&amp;"!A"&amp;MATCH($B955,#REF!,0),"Ins "&amp;$B955)</f>
        <v>#REF!</v>
      </c>
      <c r="M955" s="220"/>
    </row>
    <row r="956" spans="1:13" x14ac:dyDescent="0.2">
      <c r="A956" s="35" t="s">
        <v>8522</v>
      </c>
      <c r="B956" s="1" t="s">
        <v>222</v>
      </c>
      <c r="C956" s="45" t="s">
        <v>157</v>
      </c>
      <c r="D956" s="23" t="s">
        <v>5534</v>
      </c>
      <c r="E956" s="23" t="s">
        <v>4140</v>
      </c>
      <c r="F956" s="40">
        <v>0.15</v>
      </c>
      <c r="G956" s="25">
        <v>66212</v>
      </c>
      <c r="H956" s="25">
        <v>9932</v>
      </c>
      <c r="I956" s="25"/>
      <c r="J956" s="58" t="e">
        <f>HYPERLINK("#"&amp;"Insumos"&amp;"!A"&amp;MATCH($B956,#REF!,0),"Ins "&amp;$B956)</f>
        <v>#REF!</v>
      </c>
      <c r="M956" s="220"/>
    </row>
    <row r="957" spans="1:13" x14ac:dyDescent="0.2">
      <c r="A957" s="35" t="s">
        <v>8522</v>
      </c>
      <c r="B957" s="1" t="s">
        <v>5532</v>
      </c>
      <c r="C957" s="45" t="s">
        <v>1183</v>
      </c>
      <c r="D957" s="23" t="s">
        <v>977</v>
      </c>
      <c r="E957" s="23" t="s">
        <v>4134</v>
      </c>
      <c r="F957" s="40">
        <v>1.5</v>
      </c>
      <c r="G957" s="25">
        <v>3623</v>
      </c>
      <c r="H957" s="25">
        <v>5435</v>
      </c>
      <c r="I957" s="25"/>
      <c r="J957" s="58" t="e">
        <f>HYPERLINK("#"&amp;"Insumos"&amp;"!A"&amp;MATCH($B957,#REF!,0),"Ins "&amp;$B957)</f>
        <v>#REF!</v>
      </c>
      <c r="M957" s="220"/>
    </row>
    <row r="958" spans="1:13" x14ac:dyDescent="0.2">
      <c r="A958" s="35" t="s">
        <v>8522</v>
      </c>
      <c r="B958" s="1" t="s">
        <v>5007</v>
      </c>
      <c r="C958" s="45" t="s">
        <v>720</v>
      </c>
      <c r="D958" s="23" t="s">
        <v>5751</v>
      </c>
      <c r="E958" s="23" t="s">
        <v>4134</v>
      </c>
      <c r="F958" s="40">
        <v>15</v>
      </c>
      <c r="G958" s="25">
        <v>1897</v>
      </c>
      <c r="H958" s="25">
        <v>28455</v>
      </c>
      <c r="I958" s="25"/>
      <c r="J958" s="58" t="e">
        <f>HYPERLINK("#"&amp;"Insumos"&amp;"!A"&amp;MATCH($B958,#REF!,0),"Ins "&amp;$B958)</f>
        <v>#REF!</v>
      </c>
      <c r="M958" s="220"/>
    </row>
    <row r="959" spans="1:13" ht="38.25" x14ac:dyDescent="0.2">
      <c r="A959" s="36" t="s">
        <v>4080</v>
      </c>
      <c r="B959" s="26" t="s">
        <v>6816</v>
      </c>
      <c r="C959" s="79" t="s">
        <v>10380</v>
      </c>
      <c r="D959" s="37" t="s">
        <v>5608</v>
      </c>
      <c r="E959" s="37" t="s">
        <v>466</v>
      </c>
      <c r="F959" s="41"/>
      <c r="G959" s="27"/>
      <c r="H959" s="27"/>
      <c r="I959" s="27">
        <v>634316</v>
      </c>
      <c r="M959" s="220">
        <f t="shared" si="14"/>
        <v>830700</v>
      </c>
    </row>
    <row r="960" spans="1:13" x14ac:dyDescent="0.2">
      <c r="A960" s="35" t="s">
        <v>4080</v>
      </c>
      <c r="B960" s="1" t="s">
        <v>5589</v>
      </c>
      <c r="C960" s="45" t="s">
        <v>5819</v>
      </c>
      <c r="D960" s="23" t="s">
        <v>5585</v>
      </c>
      <c r="E960" s="23" t="s">
        <v>466</v>
      </c>
      <c r="F960" s="40">
        <v>0.61799999999999999</v>
      </c>
      <c r="G960" s="25">
        <v>597780</v>
      </c>
      <c r="H960" s="25">
        <v>369428</v>
      </c>
      <c r="I960" s="25"/>
      <c r="M960" s="220"/>
    </row>
    <row r="961" spans="1:13" x14ac:dyDescent="0.2">
      <c r="A961" s="35" t="s">
        <v>4080</v>
      </c>
      <c r="B961" s="1" t="s">
        <v>76</v>
      </c>
      <c r="C961" s="45" t="s">
        <v>1028</v>
      </c>
      <c r="D961" s="23" t="s">
        <v>5734</v>
      </c>
      <c r="E961" s="23" t="s">
        <v>4141</v>
      </c>
      <c r="F961" s="40">
        <v>2.5</v>
      </c>
      <c r="G961" s="25">
        <v>81549</v>
      </c>
      <c r="H961" s="25">
        <v>203873</v>
      </c>
      <c r="I961" s="25"/>
      <c r="J961" s="58" t="e">
        <f>HYPERLINK("#"&amp;"Insumos"&amp;"!A"&amp;MATCH($B961,#REF!,0),"Ins "&amp;$B961)</f>
        <v>#REF!</v>
      </c>
      <c r="M961" s="220"/>
    </row>
    <row r="962" spans="1:13" x14ac:dyDescent="0.2">
      <c r="A962" s="35" t="s">
        <v>4080</v>
      </c>
      <c r="B962" s="1" t="s">
        <v>263</v>
      </c>
      <c r="C962" s="45" t="s">
        <v>696</v>
      </c>
      <c r="D962" s="23" t="s">
        <v>5534</v>
      </c>
      <c r="E962" s="23" t="s">
        <v>4140</v>
      </c>
      <c r="F962" s="40">
        <v>4.1000000000000002E-2</v>
      </c>
      <c r="G962" s="25">
        <v>187426</v>
      </c>
      <c r="H962" s="25">
        <v>7684</v>
      </c>
      <c r="I962" s="25"/>
      <c r="J962" s="58" t="e">
        <f>HYPERLINK("#"&amp;"Insumos"&amp;"!A"&amp;MATCH($B962,#REF!,0),"Ins "&amp;$B962)</f>
        <v>#REF!</v>
      </c>
      <c r="M962" s="220"/>
    </row>
    <row r="963" spans="1:13" x14ac:dyDescent="0.2">
      <c r="A963" s="35" t="s">
        <v>4080</v>
      </c>
      <c r="B963" s="1" t="s">
        <v>5533</v>
      </c>
      <c r="C963" s="45" t="s">
        <v>5892</v>
      </c>
      <c r="D963" s="23" t="s">
        <v>977</v>
      </c>
      <c r="E963" s="23" t="s">
        <v>4134</v>
      </c>
      <c r="F963" s="40">
        <v>0.5</v>
      </c>
      <c r="G963" s="25">
        <v>3623</v>
      </c>
      <c r="H963" s="25">
        <v>1812</v>
      </c>
      <c r="I963" s="25"/>
      <c r="J963" s="58" t="e">
        <f>HYPERLINK("#"&amp;"Insumos"&amp;"!A"&amp;MATCH($B963,#REF!,0),"Ins "&amp;$B963)</f>
        <v>#REF!</v>
      </c>
      <c r="M963" s="220"/>
    </row>
    <row r="964" spans="1:13" x14ac:dyDescent="0.2">
      <c r="A964" s="35" t="s">
        <v>4080</v>
      </c>
      <c r="B964" s="1" t="s">
        <v>5007</v>
      </c>
      <c r="C964" s="45" t="s">
        <v>720</v>
      </c>
      <c r="D964" s="23" t="s">
        <v>5751</v>
      </c>
      <c r="E964" s="23" t="s">
        <v>4134</v>
      </c>
      <c r="F964" s="40">
        <v>5.7</v>
      </c>
      <c r="G964" s="25">
        <v>1897</v>
      </c>
      <c r="H964" s="25">
        <v>10813</v>
      </c>
      <c r="I964" s="25"/>
      <c r="J964" s="58" t="e">
        <f>HYPERLINK("#"&amp;"Insumos"&amp;"!A"&amp;MATCH($B964,#REF!,0),"Ins "&amp;$B964)</f>
        <v>#REF!</v>
      </c>
      <c r="M964" s="220"/>
    </row>
    <row r="965" spans="1:13" x14ac:dyDescent="0.2">
      <c r="A965" s="35" t="s">
        <v>4080</v>
      </c>
      <c r="B965" s="1" t="s">
        <v>1043</v>
      </c>
      <c r="C965" s="45" t="s">
        <v>70</v>
      </c>
      <c r="D965" s="23" t="s">
        <v>5751</v>
      </c>
      <c r="E965" s="23" t="s">
        <v>466</v>
      </c>
      <c r="F965" s="40">
        <v>0.41199999999999998</v>
      </c>
      <c r="G965" s="25">
        <v>98800</v>
      </c>
      <c r="H965" s="25">
        <v>40706</v>
      </c>
      <c r="I965" s="25"/>
      <c r="J965" s="58" t="e">
        <f>HYPERLINK("#"&amp;"Insumos"&amp;"!A"&amp;MATCH($B965,#REF!,0),"Ins "&amp;$B965)</f>
        <v>#REF!</v>
      </c>
      <c r="M965" s="220"/>
    </row>
    <row r="966" spans="1:13" ht="25.5" x14ac:dyDescent="0.2">
      <c r="A966" s="36" t="s">
        <v>4081</v>
      </c>
      <c r="B966" s="26" t="s">
        <v>6816</v>
      </c>
      <c r="C966" s="79" t="s">
        <v>1885</v>
      </c>
      <c r="D966" s="37" t="s">
        <v>5608</v>
      </c>
      <c r="E966" s="37" t="s">
        <v>466</v>
      </c>
      <c r="F966" s="41"/>
      <c r="G966" s="27"/>
      <c r="H966" s="27"/>
      <c r="I966" s="27">
        <v>832424</v>
      </c>
      <c r="M966" s="220">
        <f t="shared" ref="M966:M1027" si="15">ROUND(I966*(1+$L$2),0)</f>
        <v>1090142</v>
      </c>
    </row>
    <row r="967" spans="1:13" x14ac:dyDescent="0.2">
      <c r="A967" s="35" t="s">
        <v>4081</v>
      </c>
      <c r="B967" s="1" t="s">
        <v>5589</v>
      </c>
      <c r="C967" s="45" t="s">
        <v>5819</v>
      </c>
      <c r="D967" s="23" t="s">
        <v>5585</v>
      </c>
      <c r="E967" s="23" t="s">
        <v>466</v>
      </c>
      <c r="F967" s="40">
        <v>1.03</v>
      </c>
      <c r="G967" s="25">
        <v>597780</v>
      </c>
      <c r="H967" s="25">
        <v>615713</v>
      </c>
      <c r="I967" s="25"/>
      <c r="M967" s="220"/>
    </row>
    <row r="968" spans="1:13" x14ac:dyDescent="0.2">
      <c r="A968" s="35" t="s">
        <v>4081</v>
      </c>
      <c r="B968" s="1" t="s">
        <v>76</v>
      </c>
      <c r="C968" s="45" t="s">
        <v>1028</v>
      </c>
      <c r="D968" s="23" t="s">
        <v>5734</v>
      </c>
      <c r="E968" s="23" t="s">
        <v>4141</v>
      </c>
      <c r="F968" s="40">
        <v>2.2000000000000002</v>
      </c>
      <c r="G968" s="25">
        <v>81549</v>
      </c>
      <c r="H968" s="25">
        <v>179408</v>
      </c>
      <c r="I968" s="25"/>
      <c r="J968" s="58" t="e">
        <f>HYPERLINK("#"&amp;"Insumos"&amp;"!A"&amp;MATCH($B968,#REF!,0),"Ins "&amp;$B968)</f>
        <v>#REF!</v>
      </c>
      <c r="M968" s="220"/>
    </row>
    <row r="969" spans="1:13" x14ac:dyDescent="0.2">
      <c r="A969" s="35" t="s">
        <v>4081</v>
      </c>
      <c r="B969" s="1" t="s">
        <v>263</v>
      </c>
      <c r="C969" s="45" t="s">
        <v>696</v>
      </c>
      <c r="D969" s="23" t="s">
        <v>5534</v>
      </c>
      <c r="E969" s="23" t="s">
        <v>4140</v>
      </c>
      <c r="F969" s="40">
        <v>6.8000000000000005E-2</v>
      </c>
      <c r="G969" s="25">
        <v>187426</v>
      </c>
      <c r="H969" s="25">
        <v>12745</v>
      </c>
      <c r="I969" s="25"/>
      <c r="J969" s="58" t="e">
        <f>HYPERLINK("#"&amp;"Insumos"&amp;"!A"&amp;MATCH($B969,#REF!,0),"Ins "&amp;$B969)</f>
        <v>#REF!</v>
      </c>
      <c r="M969" s="220"/>
    </row>
    <row r="970" spans="1:13" x14ac:dyDescent="0.2">
      <c r="A970" s="35" t="s">
        <v>4081</v>
      </c>
      <c r="B970" s="1" t="s">
        <v>222</v>
      </c>
      <c r="C970" s="45" t="s">
        <v>157</v>
      </c>
      <c r="D970" s="23" t="s">
        <v>5534</v>
      </c>
      <c r="E970" s="23" t="s">
        <v>4140</v>
      </c>
      <c r="F970" s="40">
        <v>0.1</v>
      </c>
      <c r="G970" s="25">
        <v>66212</v>
      </c>
      <c r="H970" s="25">
        <v>6621</v>
      </c>
      <c r="I970" s="25"/>
      <c r="J970" s="58" t="e">
        <f>HYPERLINK("#"&amp;"Insumos"&amp;"!A"&amp;MATCH($B970,#REF!,0),"Ins "&amp;$B970)</f>
        <v>#REF!</v>
      </c>
      <c r="M970" s="220"/>
    </row>
    <row r="971" spans="1:13" x14ac:dyDescent="0.2">
      <c r="A971" s="35" t="s">
        <v>4081</v>
      </c>
      <c r="B971" s="1" t="s">
        <v>5533</v>
      </c>
      <c r="C971" s="45" t="s">
        <v>5892</v>
      </c>
      <c r="D971" s="23" t="s">
        <v>977</v>
      </c>
      <c r="E971" s="23" t="s">
        <v>4134</v>
      </c>
      <c r="F971" s="40">
        <v>0.5</v>
      </c>
      <c r="G971" s="25">
        <v>3623</v>
      </c>
      <c r="H971" s="25">
        <v>1812</v>
      </c>
      <c r="I971" s="25"/>
      <c r="J971" s="58" t="e">
        <f>HYPERLINK("#"&amp;"Insumos"&amp;"!A"&amp;MATCH($B971,#REF!,0),"Ins "&amp;$B971)</f>
        <v>#REF!</v>
      </c>
      <c r="M971" s="220"/>
    </row>
    <row r="972" spans="1:13" x14ac:dyDescent="0.2">
      <c r="A972" s="35" t="s">
        <v>4081</v>
      </c>
      <c r="B972" s="1" t="s">
        <v>5007</v>
      </c>
      <c r="C972" s="45" t="s">
        <v>720</v>
      </c>
      <c r="D972" s="23" t="s">
        <v>5751</v>
      </c>
      <c r="E972" s="23" t="s">
        <v>4134</v>
      </c>
      <c r="F972" s="40">
        <v>8.5</v>
      </c>
      <c r="G972" s="25">
        <v>1897</v>
      </c>
      <c r="H972" s="25">
        <v>16125</v>
      </c>
      <c r="I972" s="25"/>
      <c r="J972" s="58" t="e">
        <f>HYPERLINK("#"&amp;"Insumos"&amp;"!A"&amp;MATCH($B972,#REF!,0),"Ins "&amp;$B972)</f>
        <v>#REF!</v>
      </c>
      <c r="M972" s="220"/>
    </row>
    <row r="973" spans="1:13" ht="25.5" x14ac:dyDescent="0.2">
      <c r="A973" s="36" t="s">
        <v>8524</v>
      </c>
      <c r="B973" s="26" t="s">
        <v>6816</v>
      </c>
      <c r="C973" s="79" t="s">
        <v>8525</v>
      </c>
      <c r="D973" s="37" t="s">
        <v>5608</v>
      </c>
      <c r="E973" s="37" t="s">
        <v>466</v>
      </c>
      <c r="F973" s="41"/>
      <c r="G973" s="27"/>
      <c r="H973" s="27"/>
      <c r="I973" s="27">
        <v>1067150</v>
      </c>
      <c r="M973" s="220">
        <f t="shared" si="15"/>
        <v>1397540</v>
      </c>
    </row>
    <row r="974" spans="1:13" x14ac:dyDescent="0.2">
      <c r="A974" s="35" t="s">
        <v>8524</v>
      </c>
      <c r="B974" s="34" t="s">
        <v>5591</v>
      </c>
      <c r="C974" s="45" t="s">
        <v>5821</v>
      </c>
      <c r="D974" s="23" t="s">
        <v>5585</v>
      </c>
      <c r="E974" s="23" t="s">
        <v>466</v>
      </c>
      <c r="F974" s="40">
        <v>1.05</v>
      </c>
      <c r="G974" s="25">
        <v>682944</v>
      </c>
      <c r="H974" s="25">
        <v>717091</v>
      </c>
      <c r="I974" s="25"/>
      <c r="M974" s="220"/>
    </row>
    <row r="975" spans="1:13" x14ac:dyDescent="0.2">
      <c r="A975" s="35" t="s">
        <v>8524</v>
      </c>
      <c r="B975" s="1" t="s">
        <v>199</v>
      </c>
      <c r="C975" s="45" t="s">
        <v>1031</v>
      </c>
      <c r="D975" s="23" t="s">
        <v>5734</v>
      </c>
      <c r="E975" s="23" t="s">
        <v>4141</v>
      </c>
      <c r="F975" s="40">
        <v>3</v>
      </c>
      <c r="G975" s="25">
        <v>96111</v>
      </c>
      <c r="H975" s="25">
        <v>288333</v>
      </c>
      <c r="I975" s="25"/>
      <c r="J975" s="58" t="e">
        <f>HYPERLINK("#"&amp;"Insumos"&amp;"!A"&amp;MATCH($B975,#REF!,0),"Ins "&amp;$B975)</f>
        <v>#REF!</v>
      </c>
      <c r="M975" s="220"/>
    </row>
    <row r="976" spans="1:13" x14ac:dyDescent="0.2">
      <c r="A976" s="35" t="s">
        <v>8524</v>
      </c>
      <c r="B976" s="1" t="s">
        <v>5554</v>
      </c>
      <c r="C976" s="45" t="s">
        <v>554</v>
      </c>
      <c r="D976" s="23" t="s">
        <v>5534</v>
      </c>
      <c r="E976" s="23" t="s">
        <v>4134</v>
      </c>
      <c r="F976" s="40">
        <v>3</v>
      </c>
      <c r="G976" s="25">
        <v>5929</v>
      </c>
      <c r="H976" s="25">
        <v>17787</v>
      </c>
      <c r="I976" s="25"/>
      <c r="J976" s="58" t="e">
        <f>HYPERLINK("#"&amp;"Insumos"&amp;"!A"&amp;MATCH($B976,#REF!,0),"Ins "&amp;$B976)</f>
        <v>#REF!</v>
      </c>
      <c r="M976" s="220"/>
    </row>
    <row r="977" spans="1:13" x14ac:dyDescent="0.2">
      <c r="A977" s="35" t="s">
        <v>8524</v>
      </c>
      <c r="B977" s="1" t="s">
        <v>263</v>
      </c>
      <c r="C977" s="45" t="s">
        <v>696</v>
      </c>
      <c r="D977" s="23" t="s">
        <v>5534</v>
      </c>
      <c r="E977" s="23" t="s">
        <v>4140</v>
      </c>
      <c r="F977" s="40">
        <v>0.08</v>
      </c>
      <c r="G977" s="25">
        <v>187426</v>
      </c>
      <c r="H977" s="25">
        <v>14994</v>
      </c>
      <c r="I977" s="25"/>
      <c r="J977" s="58" t="e">
        <f>HYPERLINK("#"&amp;"Insumos"&amp;"!A"&amp;MATCH($B977,#REF!,0),"Ins "&amp;$B977)</f>
        <v>#REF!</v>
      </c>
      <c r="M977" s="220"/>
    </row>
    <row r="978" spans="1:13" x14ac:dyDescent="0.2">
      <c r="A978" s="35" t="s">
        <v>8524</v>
      </c>
      <c r="B978" s="1" t="s">
        <v>222</v>
      </c>
      <c r="C978" s="45" t="s">
        <v>157</v>
      </c>
      <c r="D978" s="23" t="s">
        <v>5534</v>
      </c>
      <c r="E978" s="23" t="s">
        <v>4140</v>
      </c>
      <c r="F978" s="40">
        <v>0.18</v>
      </c>
      <c r="G978" s="25">
        <v>66212</v>
      </c>
      <c r="H978" s="25">
        <v>11918</v>
      </c>
      <c r="I978" s="25"/>
      <c r="J978" s="58" t="e">
        <f>HYPERLINK("#"&amp;"Insumos"&amp;"!A"&amp;MATCH($B978,#REF!,0),"Ins "&amp;$B978)</f>
        <v>#REF!</v>
      </c>
      <c r="M978" s="220"/>
    </row>
    <row r="979" spans="1:13" x14ac:dyDescent="0.2">
      <c r="A979" s="35" t="s">
        <v>8524</v>
      </c>
      <c r="B979" s="1" t="s">
        <v>5532</v>
      </c>
      <c r="C979" s="45" t="s">
        <v>1183</v>
      </c>
      <c r="D979" s="23" t="s">
        <v>977</v>
      </c>
      <c r="E979" s="23" t="s">
        <v>4134</v>
      </c>
      <c r="F979" s="40">
        <v>1.5</v>
      </c>
      <c r="G979" s="25">
        <v>3623</v>
      </c>
      <c r="H979" s="25">
        <v>5435</v>
      </c>
      <c r="I979" s="25"/>
      <c r="J979" s="58" t="e">
        <f>HYPERLINK("#"&amp;"Insumos"&amp;"!A"&amp;MATCH($B979,#REF!,0),"Ins "&amp;$B979)</f>
        <v>#REF!</v>
      </c>
      <c r="M979" s="220"/>
    </row>
    <row r="980" spans="1:13" x14ac:dyDescent="0.2">
      <c r="A980" s="35" t="s">
        <v>8524</v>
      </c>
      <c r="B980" s="1" t="s">
        <v>5533</v>
      </c>
      <c r="C980" s="45" t="s">
        <v>5892</v>
      </c>
      <c r="D980" s="23" t="s">
        <v>977</v>
      </c>
      <c r="E980" s="23" t="s">
        <v>4134</v>
      </c>
      <c r="F980" s="40">
        <v>2.1</v>
      </c>
      <c r="G980" s="25">
        <v>3623</v>
      </c>
      <c r="H980" s="25">
        <v>7608</v>
      </c>
      <c r="I980" s="25"/>
      <c r="J980" s="58" t="e">
        <f>HYPERLINK("#"&amp;"Insumos"&amp;"!A"&amp;MATCH($B980,#REF!,0),"Ins "&amp;$B980)</f>
        <v>#REF!</v>
      </c>
      <c r="M980" s="220"/>
    </row>
    <row r="981" spans="1:13" x14ac:dyDescent="0.2">
      <c r="A981" s="35" t="s">
        <v>8524</v>
      </c>
      <c r="B981" s="1" t="s">
        <v>5007</v>
      </c>
      <c r="C981" s="45" t="s">
        <v>720</v>
      </c>
      <c r="D981" s="23" t="s">
        <v>5751</v>
      </c>
      <c r="E981" s="23" t="s">
        <v>4134</v>
      </c>
      <c r="F981" s="40">
        <v>2.1</v>
      </c>
      <c r="G981" s="25">
        <v>1897</v>
      </c>
      <c r="H981" s="25">
        <v>3984</v>
      </c>
      <c r="I981" s="25"/>
      <c r="J981" s="58" t="e">
        <f>HYPERLINK("#"&amp;"Insumos"&amp;"!A"&amp;MATCH($B981,#REF!,0),"Ins "&amp;$B981)</f>
        <v>#REF!</v>
      </c>
      <c r="M981" s="220"/>
    </row>
    <row r="982" spans="1:13" x14ac:dyDescent="0.2">
      <c r="A982" s="36" t="s">
        <v>4082</v>
      </c>
      <c r="B982" s="26" t="s">
        <v>6816</v>
      </c>
      <c r="C982" s="79" t="s">
        <v>1865</v>
      </c>
      <c r="D982" s="37" t="s">
        <v>5608</v>
      </c>
      <c r="E982" s="37" t="s">
        <v>466</v>
      </c>
      <c r="F982" s="41"/>
      <c r="G982" s="27"/>
      <c r="H982" s="27"/>
      <c r="I982" s="27">
        <v>102808</v>
      </c>
      <c r="M982" s="220">
        <f t="shared" si="15"/>
        <v>134637</v>
      </c>
    </row>
    <row r="983" spans="1:13" x14ac:dyDescent="0.2">
      <c r="A983" s="35" t="s">
        <v>4082</v>
      </c>
      <c r="B983" s="1" t="s">
        <v>71</v>
      </c>
      <c r="C983" s="45" t="s">
        <v>1022</v>
      </c>
      <c r="D983" s="23" t="s">
        <v>5734</v>
      </c>
      <c r="E983" s="23" t="s">
        <v>4141</v>
      </c>
      <c r="F983" s="40">
        <v>0.1</v>
      </c>
      <c r="G983" s="25">
        <v>66987</v>
      </c>
      <c r="H983" s="25">
        <v>6699</v>
      </c>
      <c r="I983" s="25"/>
      <c r="J983" s="58" t="e">
        <f>HYPERLINK("#"&amp;"Insumos"&amp;"!A"&amp;MATCH($B983,#REF!,0),"Ins "&amp;$B983)</f>
        <v>#REF!</v>
      </c>
      <c r="M983" s="220"/>
    </row>
    <row r="984" spans="1:13" x14ac:dyDescent="0.2">
      <c r="A984" s="35" t="s">
        <v>4082</v>
      </c>
      <c r="B984" s="1" t="s">
        <v>263</v>
      </c>
      <c r="C984" s="45" t="s">
        <v>696</v>
      </c>
      <c r="D984" s="23" t="s">
        <v>5534</v>
      </c>
      <c r="E984" s="23" t="s">
        <v>4140</v>
      </c>
      <c r="F984" s="40">
        <v>1.4E-2</v>
      </c>
      <c r="G984" s="25">
        <v>187426</v>
      </c>
      <c r="H984" s="25">
        <v>2624</v>
      </c>
      <c r="I984" s="25"/>
      <c r="J984" s="58" t="e">
        <f>HYPERLINK("#"&amp;"Insumos"&amp;"!A"&amp;MATCH($B984,#REF!,0),"Ins "&amp;$B984)</f>
        <v>#REF!</v>
      </c>
      <c r="M984" s="220"/>
    </row>
    <row r="985" spans="1:13" x14ac:dyDescent="0.2">
      <c r="A985" s="35" t="s">
        <v>4082</v>
      </c>
      <c r="B985" s="1" t="s">
        <v>5533</v>
      </c>
      <c r="C985" s="45" t="s">
        <v>5892</v>
      </c>
      <c r="D985" s="23" t="s">
        <v>977</v>
      </c>
      <c r="E985" s="23" t="s">
        <v>4134</v>
      </c>
      <c r="F985" s="40">
        <v>0.04</v>
      </c>
      <c r="G985" s="25">
        <v>3623</v>
      </c>
      <c r="H985" s="25">
        <v>145</v>
      </c>
      <c r="I985" s="25"/>
      <c r="J985" s="58" t="e">
        <f>HYPERLINK("#"&amp;"Insumos"&amp;"!A"&amp;MATCH($B985,#REF!,0),"Ins "&amp;$B985)</f>
        <v>#REF!</v>
      </c>
      <c r="M985" s="220"/>
    </row>
    <row r="986" spans="1:13" x14ac:dyDescent="0.2">
      <c r="A986" s="35" t="s">
        <v>4082</v>
      </c>
      <c r="B986" s="1" t="s">
        <v>5007</v>
      </c>
      <c r="C986" s="45" t="s">
        <v>720</v>
      </c>
      <c r="D986" s="23" t="s">
        <v>5751</v>
      </c>
      <c r="E986" s="23" t="s">
        <v>4134</v>
      </c>
      <c r="F986" s="40">
        <v>0.1</v>
      </c>
      <c r="G986" s="25">
        <v>1897</v>
      </c>
      <c r="H986" s="25">
        <v>190</v>
      </c>
      <c r="I986" s="25"/>
      <c r="J986" s="58" t="e">
        <f>HYPERLINK("#"&amp;"Insumos"&amp;"!A"&amp;MATCH($B986,#REF!,0),"Ins "&amp;$B986)</f>
        <v>#REF!</v>
      </c>
      <c r="M986" s="220"/>
    </row>
    <row r="987" spans="1:13" x14ac:dyDescent="0.2">
      <c r="A987" s="35" t="s">
        <v>4082</v>
      </c>
      <c r="B987" s="1" t="s">
        <v>5374</v>
      </c>
      <c r="C987" s="45" t="s">
        <v>245</v>
      </c>
      <c r="D987" s="23" t="s">
        <v>5751</v>
      </c>
      <c r="E987" s="23" t="s">
        <v>467</v>
      </c>
      <c r="F987" s="40">
        <v>135</v>
      </c>
      <c r="G987" s="25">
        <v>690</v>
      </c>
      <c r="H987" s="25">
        <v>93150</v>
      </c>
      <c r="I987" s="25"/>
      <c r="J987" s="58" t="e">
        <f>HYPERLINK("#"&amp;"Insumos"&amp;"!A"&amp;MATCH($B987,#REF!,0),"Ins "&amp;$B987)</f>
        <v>#REF!</v>
      </c>
      <c r="M987" s="220"/>
    </row>
    <row r="988" spans="1:13" ht="25.5" x14ac:dyDescent="0.2">
      <c r="A988" s="36" t="s">
        <v>4083</v>
      </c>
      <c r="B988" s="26" t="s">
        <v>6816</v>
      </c>
      <c r="C988" s="79" t="s">
        <v>1866</v>
      </c>
      <c r="D988" s="37" t="s">
        <v>5608</v>
      </c>
      <c r="E988" s="37" t="s">
        <v>466</v>
      </c>
      <c r="F988" s="41"/>
      <c r="G988" s="27"/>
      <c r="H988" s="27"/>
      <c r="I988" s="27">
        <v>45361</v>
      </c>
      <c r="M988" s="220">
        <f t="shared" si="15"/>
        <v>59405</v>
      </c>
    </row>
    <row r="989" spans="1:13" x14ac:dyDescent="0.2">
      <c r="A989" s="35" t="s">
        <v>4083</v>
      </c>
      <c r="B989" s="1" t="s">
        <v>71</v>
      </c>
      <c r="C989" s="45" t="s">
        <v>1022</v>
      </c>
      <c r="D989" s="23" t="s">
        <v>5734</v>
      </c>
      <c r="E989" s="23" t="s">
        <v>4141</v>
      </c>
      <c r="F989" s="40">
        <v>0.06</v>
      </c>
      <c r="G989" s="25">
        <v>66987</v>
      </c>
      <c r="H989" s="25">
        <v>4019</v>
      </c>
      <c r="I989" s="25"/>
      <c r="J989" s="58" t="e">
        <f>HYPERLINK("#"&amp;"Insumos"&amp;"!A"&amp;MATCH($B989,#REF!,0),"Ins "&amp;$B989)</f>
        <v>#REF!</v>
      </c>
      <c r="M989" s="220"/>
    </row>
    <row r="990" spans="1:13" x14ac:dyDescent="0.2">
      <c r="A990" s="35" t="s">
        <v>4083</v>
      </c>
      <c r="B990" s="1" t="s">
        <v>263</v>
      </c>
      <c r="C990" s="45" t="s">
        <v>696</v>
      </c>
      <c r="D990" s="23" t="s">
        <v>5534</v>
      </c>
      <c r="E990" s="23" t="s">
        <v>4140</v>
      </c>
      <c r="F990" s="40">
        <v>6.0000000000000001E-3</v>
      </c>
      <c r="G990" s="25">
        <v>187426</v>
      </c>
      <c r="H990" s="25">
        <v>1125</v>
      </c>
      <c r="I990" s="25"/>
      <c r="J990" s="58" t="e">
        <f>HYPERLINK("#"&amp;"Insumos"&amp;"!A"&amp;MATCH($B990,#REF!,0),"Ins "&amp;$B990)</f>
        <v>#REF!</v>
      </c>
      <c r="M990" s="220"/>
    </row>
    <row r="991" spans="1:13" x14ac:dyDescent="0.2">
      <c r="A991" s="35" t="s">
        <v>4083</v>
      </c>
      <c r="B991" s="1" t="s">
        <v>5533</v>
      </c>
      <c r="C991" s="45" t="s">
        <v>5892</v>
      </c>
      <c r="D991" s="23" t="s">
        <v>977</v>
      </c>
      <c r="E991" s="23" t="s">
        <v>4134</v>
      </c>
      <c r="F991" s="40">
        <v>2E-3</v>
      </c>
      <c r="G991" s="25">
        <v>3623</v>
      </c>
      <c r="H991" s="25">
        <v>7</v>
      </c>
      <c r="I991" s="25"/>
      <c r="J991" s="58" t="e">
        <f>HYPERLINK("#"&amp;"Insumos"&amp;"!A"&amp;MATCH($B991,#REF!,0),"Ins "&amp;$B991)</f>
        <v>#REF!</v>
      </c>
      <c r="M991" s="220"/>
    </row>
    <row r="992" spans="1:13" x14ac:dyDescent="0.2">
      <c r="A992" s="35" t="s">
        <v>4083</v>
      </c>
      <c r="B992" s="1" t="s">
        <v>5007</v>
      </c>
      <c r="C992" s="45" t="s">
        <v>720</v>
      </c>
      <c r="D992" s="23" t="s">
        <v>5751</v>
      </c>
      <c r="E992" s="23" t="s">
        <v>4134</v>
      </c>
      <c r="F992" s="40">
        <v>0.1</v>
      </c>
      <c r="G992" s="25">
        <v>1897</v>
      </c>
      <c r="H992" s="25">
        <v>190</v>
      </c>
      <c r="I992" s="25"/>
      <c r="J992" s="58" t="e">
        <f>HYPERLINK("#"&amp;"Insumos"&amp;"!A"&amp;MATCH($B992,#REF!,0),"Ins "&amp;$B992)</f>
        <v>#REF!</v>
      </c>
      <c r="M992" s="220"/>
    </row>
    <row r="993" spans="1:13" x14ac:dyDescent="0.2">
      <c r="A993" s="35" t="s">
        <v>4083</v>
      </c>
      <c r="B993" s="1" t="s">
        <v>5374</v>
      </c>
      <c r="C993" s="45" t="s">
        <v>245</v>
      </c>
      <c r="D993" s="23" t="s">
        <v>5751</v>
      </c>
      <c r="E993" s="23" t="s">
        <v>467</v>
      </c>
      <c r="F993" s="40">
        <v>58</v>
      </c>
      <c r="G993" s="25">
        <v>690</v>
      </c>
      <c r="H993" s="25">
        <v>40020</v>
      </c>
      <c r="I993" s="25"/>
      <c r="J993" s="58" t="e">
        <f>HYPERLINK("#"&amp;"Insumos"&amp;"!A"&amp;MATCH($B993,#REF!,0),"Ins "&amp;$B993)</f>
        <v>#REF!</v>
      </c>
      <c r="M993" s="220"/>
    </row>
    <row r="994" spans="1:13" x14ac:dyDescent="0.2">
      <c r="A994" s="36" t="s">
        <v>4084</v>
      </c>
      <c r="B994" s="26" t="s">
        <v>6816</v>
      </c>
      <c r="C994" s="79" t="s">
        <v>8808</v>
      </c>
      <c r="D994" s="37" t="s">
        <v>5608</v>
      </c>
      <c r="E994" s="37" t="s">
        <v>466</v>
      </c>
      <c r="F994" s="41"/>
      <c r="G994" s="27"/>
      <c r="H994" s="27"/>
      <c r="I994" s="27">
        <v>149621</v>
      </c>
      <c r="M994" s="220">
        <f t="shared" si="15"/>
        <v>195944</v>
      </c>
    </row>
    <row r="995" spans="1:13" x14ac:dyDescent="0.2">
      <c r="A995" s="35" t="s">
        <v>4084</v>
      </c>
      <c r="B995" s="1" t="s">
        <v>71</v>
      </c>
      <c r="C995" s="45" t="s">
        <v>1022</v>
      </c>
      <c r="D995" s="23" t="s">
        <v>5734</v>
      </c>
      <c r="E995" s="23" t="s">
        <v>4141</v>
      </c>
      <c r="F995" s="40">
        <v>0.48866666666666669</v>
      </c>
      <c r="G995" s="25">
        <v>66987</v>
      </c>
      <c r="H995" s="25">
        <v>32734</v>
      </c>
      <c r="I995" s="25"/>
      <c r="J995" s="58" t="e">
        <f>HYPERLINK("#"&amp;"Insumos"&amp;"!A"&amp;MATCH($B995,#REF!,0),"Ins "&amp;$B995)</f>
        <v>#REF!</v>
      </c>
      <c r="M995" s="220"/>
    </row>
    <row r="996" spans="1:13" x14ac:dyDescent="0.2">
      <c r="A996" s="35" t="s">
        <v>4084</v>
      </c>
      <c r="B996" s="34" t="s">
        <v>8809</v>
      </c>
      <c r="C996" s="45" t="s">
        <v>8810</v>
      </c>
      <c r="D996" s="23" t="s">
        <v>5534</v>
      </c>
      <c r="E996" s="23" t="s">
        <v>4141</v>
      </c>
      <c r="F996" s="40">
        <v>0.48866666666666669</v>
      </c>
      <c r="G996" s="25">
        <v>71781</v>
      </c>
      <c r="H996" s="25">
        <v>35077</v>
      </c>
      <c r="I996" s="25"/>
      <c r="J996" s="58" t="e">
        <f>HYPERLINK("#"&amp;"Insumos"&amp;"!A"&amp;MATCH($B996,#REF!,0),"Ins "&amp;$B996)</f>
        <v>#REF!</v>
      </c>
      <c r="M996" s="220"/>
    </row>
    <row r="997" spans="1:13" x14ac:dyDescent="0.2">
      <c r="A997" s="35" t="s">
        <v>4084</v>
      </c>
      <c r="B997" s="1" t="s">
        <v>5533</v>
      </c>
      <c r="C997" s="45" t="s">
        <v>5892</v>
      </c>
      <c r="D997" s="23" t="s">
        <v>977</v>
      </c>
      <c r="E997" s="23" t="s">
        <v>4134</v>
      </c>
      <c r="F997" s="40">
        <v>0.02</v>
      </c>
      <c r="G997" s="25">
        <v>3623</v>
      </c>
      <c r="H997" s="25">
        <v>72</v>
      </c>
      <c r="I997" s="25"/>
      <c r="J997" s="58" t="e">
        <f>HYPERLINK("#"&amp;"Insumos"&amp;"!A"&amp;MATCH($B997,#REF!,0),"Ins "&amp;$B997)</f>
        <v>#REF!</v>
      </c>
      <c r="M997" s="220"/>
    </row>
    <row r="998" spans="1:13" x14ac:dyDescent="0.2">
      <c r="A998" s="35" t="s">
        <v>4084</v>
      </c>
      <c r="B998" s="1" t="s">
        <v>5007</v>
      </c>
      <c r="C998" s="45" t="s">
        <v>720</v>
      </c>
      <c r="D998" s="23" t="s">
        <v>5751</v>
      </c>
      <c r="E998" s="23" t="s">
        <v>4134</v>
      </c>
      <c r="F998" s="40">
        <v>0.6</v>
      </c>
      <c r="G998" s="25">
        <v>1897</v>
      </c>
      <c r="H998" s="25">
        <v>1138</v>
      </c>
      <c r="I998" s="25"/>
      <c r="J998" s="58" t="e">
        <f>HYPERLINK("#"&amp;"Insumos"&amp;"!A"&amp;MATCH($B998,#REF!,0),"Ins "&amp;$B998)</f>
        <v>#REF!</v>
      </c>
      <c r="M998" s="220"/>
    </row>
    <row r="999" spans="1:13" x14ac:dyDescent="0.2">
      <c r="A999" s="35" t="s">
        <v>4084</v>
      </c>
      <c r="B999" s="1" t="s">
        <v>1051</v>
      </c>
      <c r="C999" s="45" t="s">
        <v>8807</v>
      </c>
      <c r="D999" s="23" t="s">
        <v>5751</v>
      </c>
      <c r="E999" s="23" t="s">
        <v>466</v>
      </c>
      <c r="F999" s="40">
        <v>1.3</v>
      </c>
      <c r="G999" s="25">
        <v>62000</v>
      </c>
      <c r="H999" s="25">
        <v>80600</v>
      </c>
      <c r="I999" s="25"/>
      <c r="J999" s="58" t="e">
        <f>HYPERLINK("#"&amp;"Insumos"&amp;"!A"&amp;MATCH($B999,#REF!,0),"Ins "&amp;$B999)</f>
        <v>#REF!</v>
      </c>
      <c r="M999" s="220"/>
    </row>
    <row r="1000" spans="1:13" ht="25.5" x14ac:dyDescent="0.2">
      <c r="A1000" s="36" t="s">
        <v>4085</v>
      </c>
      <c r="B1000" s="26" t="s">
        <v>6816</v>
      </c>
      <c r="C1000" s="79" t="s">
        <v>9676</v>
      </c>
      <c r="D1000" s="37" t="s">
        <v>5608</v>
      </c>
      <c r="E1000" s="37" t="s">
        <v>466</v>
      </c>
      <c r="F1000" s="41"/>
      <c r="G1000" s="27"/>
      <c r="H1000" s="27"/>
      <c r="I1000" s="27">
        <v>857181</v>
      </c>
      <c r="M1000" s="220">
        <f t="shared" si="15"/>
        <v>1122564</v>
      </c>
    </row>
    <row r="1001" spans="1:13" x14ac:dyDescent="0.2">
      <c r="A1001" s="35" t="s">
        <v>4085</v>
      </c>
      <c r="B1001" s="1" t="s">
        <v>5589</v>
      </c>
      <c r="C1001" s="45" t="s">
        <v>5819</v>
      </c>
      <c r="D1001" s="23" t="s">
        <v>5585</v>
      </c>
      <c r="E1001" s="23" t="s">
        <v>466</v>
      </c>
      <c r="F1001" s="40">
        <v>1.06</v>
      </c>
      <c r="G1001" s="25">
        <v>597780</v>
      </c>
      <c r="H1001" s="25">
        <v>633647</v>
      </c>
      <c r="I1001" s="25"/>
      <c r="M1001" s="220"/>
    </row>
    <row r="1002" spans="1:13" x14ac:dyDescent="0.2">
      <c r="A1002" s="35" t="s">
        <v>4085</v>
      </c>
      <c r="B1002" s="1" t="s">
        <v>199</v>
      </c>
      <c r="C1002" s="45" t="s">
        <v>1031</v>
      </c>
      <c r="D1002" s="23" t="s">
        <v>5734</v>
      </c>
      <c r="E1002" s="23" t="s">
        <v>4141</v>
      </c>
      <c r="F1002" s="40">
        <v>1.9</v>
      </c>
      <c r="G1002" s="25">
        <v>96111</v>
      </c>
      <c r="H1002" s="25">
        <v>182611</v>
      </c>
      <c r="I1002" s="25"/>
      <c r="J1002" s="58" t="e">
        <f>HYPERLINK("#"&amp;"Insumos"&amp;"!A"&amp;MATCH($B1002,#REF!,0),"Ins "&amp;$B1002)</f>
        <v>#REF!</v>
      </c>
      <c r="M1002" s="220"/>
    </row>
    <row r="1003" spans="1:13" x14ac:dyDescent="0.2">
      <c r="A1003" s="35" t="s">
        <v>4085</v>
      </c>
      <c r="B1003" s="1" t="s">
        <v>5557</v>
      </c>
      <c r="C1003" s="45" t="s">
        <v>727</v>
      </c>
      <c r="D1003" s="23" t="s">
        <v>5534</v>
      </c>
      <c r="E1003" s="23" t="s">
        <v>4140</v>
      </c>
      <c r="F1003" s="40">
        <v>1</v>
      </c>
      <c r="G1003" s="25">
        <v>26089</v>
      </c>
      <c r="H1003" s="25">
        <v>26089</v>
      </c>
      <c r="I1003" s="25"/>
      <c r="J1003" s="58" t="e">
        <f>HYPERLINK("#"&amp;"Insumos"&amp;"!A"&amp;MATCH($B1003,#REF!,0),"Ins "&amp;$B1003)</f>
        <v>#REF!</v>
      </c>
      <c r="M1003" s="220"/>
    </row>
    <row r="1004" spans="1:13" x14ac:dyDescent="0.2">
      <c r="A1004" s="35" t="s">
        <v>4085</v>
      </c>
      <c r="B1004" s="1" t="s">
        <v>5533</v>
      </c>
      <c r="C1004" s="45" t="s">
        <v>5892</v>
      </c>
      <c r="D1004" s="23" t="s">
        <v>977</v>
      </c>
      <c r="E1004" s="23" t="s">
        <v>4134</v>
      </c>
      <c r="F1004" s="40">
        <v>2</v>
      </c>
      <c r="G1004" s="25">
        <v>3623</v>
      </c>
      <c r="H1004" s="25">
        <v>7246</v>
      </c>
      <c r="I1004" s="25"/>
      <c r="J1004" s="58" t="e">
        <f>HYPERLINK("#"&amp;"Insumos"&amp;"!A"&amp;MATCH($B1004,#REF!,0),"Ins "&amp;$B1004)</f>
        <v>#REF!</v>
      </c>
      <c r="M1004" s="220"/>
    </row>
    <row r="1005" spans="1:13" x14ac:dyDescent="0.2">
      <c r="A1005" s="35" t="s">
        <v>4085</v>
      </c>
      <c r="B1005" s="1" t="s">
        <v>5007</v>
      </c>
      <c r="C1005" s="45" t="s">
        <v>720</v>
      </c>
      <c r="D1005" s="23" t="s">
        <v>5751</v>
      </c>
      <c r="E1005" s="23" t="s">
        <v>4134</v>
      </c>
      <c r="F1005" s="40">
        <v>4</v>
      </c>
      <c r="G1005" s="25">
        <v>1897</v>
      </c>
      <c r="H1005" s="25">
        <v>7588</v>
      </c>
      <c r="I1005" s="25"/>
      <c r="J1005" s="58" t="e">
        <f>HYPERLINK("#"&amp;"Insumos"&amp;"!A"&amp;MATCH($B1005,#REF!,0),"Ins "&amp;$B1005)</f>
        <v>#REF!</v>
      </c>
      <c r="M1005" s="220"/>
    </row>
    <row r="1006" spans="1:13" ht="25.5" x14ac:dyDescent="0.2">
      <c r="A1006" s="36" t="s">
        <v>4086</v>
      </c>
      <c r="B1006" s="26" t="s">
        <v>6816</v>
      </c>
      <c r="C1006" s="79" t="s">
        <v>1863</v>
      </c>
      <c r="D1006" s="37" t="s">
        <v>5608</v>
      </c>
      <c r="E1006" s="37" t="s">
        <v>466</v>
      </c>
      <c r="F1006" s="41"/>
      <c r="G1006" s="27"/>
      <c r="H1006" s="27"/>
      <c r="I1006" s="27">
        <v>980370</v>
      </c>
      <c r="M1006" s="220">
        <f t="shared" si="15"/>
        <v>1283893</v>
      </c>
    </row>
    <row r="1007" spans="1:13" x14ac:dyDescent="0.2">
      <c r="A1007" s="35" t="s">
        <v>4086</v>
      </c>
      <c r="B1007" s="1" t="s">
        <v>5589</v>
      </c>
      <c r="C1007" s="45" t="s">
        <v>5819</v>
      </c>
      <c r="D1007" s="23" t="s">
        <v>5585</v>
      </c>
      <c r="E1007" s="23" t="s">
        <v>466</v>
      </c>
      <c r="F1007" s="40">
        <v>1.05</v>
      </c>
      <c r="G1007" s="25">
        <v>597780</v>
      </c>
      <c r="H1007" s="25">
        <v>627669</v>
      </c>
      <c r="I1007" s="25"/>
      <c r="M1007" s="220"/>
    </row>
    <row r="1008" spans="1:13" x14ac:dyDescent="0.2">
      <c r="A1008" s="35" t="s">
        <v>4086</v>
      </c>
      <c r="B1008" s="1" t="s">
        <v>199</v>
      </c>
      <c r="C1008" s="45" t="s">
        <v>1031</v>
      </c>
      <c r="D1008" s="23" t="s">
        <v>5734</v>
      </c>
      <c r="E1008" s="23" t="s">
        <v>4141</v>
      </c>
      <c r="F1008" s="40">
        <v>3.2</v>
      </c>
      <c r="G1008" s="25">
        <v>96111</v>
      </c>
      <c r="H1008" s="25">
        <v>307555</v>
      </c>
      <c r="I1008" s="25"/>
      <c r="J1008" s="58" t="e">
        <f>HYPERLINK("#"&amp;"Insumos"&amp;"!A"&amp;MATCH($B1008,#REF!,0),"Ins "&amp;$B1008)</f>
        <v>#REF!</v>
      </c>
      <c r="M1008" s="220"/>
    </row>
    <row r="1009" spans="1:13" x14ac:dyDescent="0.2">
      <c r="A1009" s="35" t="s">
        <v>4086</v>
      </c>
      <c r="B1009" s="1" t="s">
        <v>222</v>
      </c>
      <c r="C1009" s="45" t="s">
        <v>157</v>
      </c>
      <c r="D1009" s="23" t="s">
        <v>5534</v>
      </c>
      <c r="E1009" s="23" t="s">
        <v>4140</v>
      </c>
      <c r="F1009" s="40">
        <v>0.11</v>
      </c>
      <c r="G1009" s="25">
        <v>66212</v>
      </c>
      <c r="H1009" s="25">
        <v>7283</v>
      </c>
      <c r="I1009" s="25"/>
      <c r="J1009" s="58" t="e">
        <f>HYPERLINK("#"&amp;"Insumos"&amp;"!A"&amp;MATCH($B1009,#REF!,0),"Ins "&amp;$B1009)</f>
        <v>#REF!</v>
      </c>
      <c r="M1009" s="220"/>
    </row>
    <row r="1010" spans="1:13" x14ac:dyDescent="0.2">
      <c r="A1010" s="35" t="s">
        <v>4086</v>
      </c>
      <c r="B1010" s="1" t="s">
        <v>5533</v>
      </c>
      <c r="C1010" s="45" t="s">
        <v>5892</v>
      </c>
      <c r="D1010" s="23" t="s">
        <v>977</v>
      </c>
      <c r="E1010" s="23" t="s">
        <v>4134</v>
      </c>
      <c r="F1010" s="40">
        <v>6</v>
      </c>
      <c r="G1010" s="25">
        <v>3623</v>
      </c>
      <c r="H1010" s="25">
        <v>21738</v>
      </c>
      <c r="I1010" s="25"/>
      <c r="J1010" s="58" t="e">
        <f>HYPERLINK("#"&amp;"Insumos"&amp;"!A"&amp;MATCH($B1010,#REF!,0),"Ins "&amp;$B1010)</f>
        <v>#REF!</v>
      </c>
      <c r="M1010" s="220"/>
    </row>
    <row r="1011" spans="1:13" x14ac:dyDescent="0.2">
      <c r="A1011" s="35" t="s">
        <v>4086</v>
      </c>
      <c r="B1011" s="1" t="s">
        <v>5007</v>
      </c>
      <c r="C1011" s="45" t="s">
        <v>720</v>
      </c>
      <c r="D1011" s="23" t="s">
        <v>5751</v>
      </c>
      <c r="E1011" s="23" t="s">
        <v>4134</v>
      </c>
      <c r="F1011" s="40">
        <v>8.5</v>
      </c>
      <c r="G1011" s="25">
        <v>1897</v>
      </c>
      <c r="H1011" s="25">
        <v>16125</v>
      </c>
      <c r="I1011" s="25"/>
      <c r="J1011" s="58" t="e">
        <f>HYPERLINK("#"&amp;"Insumos"&amp;"!A"&amp;MATCH($B1011,#REF!,0),"Ins "&amp;$B1011)</f>
        <v>#REF!</v>
      </c>
      <c r="M1011" s="220"/>
    </row>
    <row r="1012" spans="1:13" ht="25.5" x14ac:dyDescent="0.2">
      <c r="A1012" s="36" t="s">
        <v>4087</v>
      </c>
      <c r="B1012" s="26" t="s">
        <v>6816</v>
      </c>
      <c r="C1012" s="79" t="s">
        <v>10381</v>
      </c>
      <c r="D1012" s="37" t="s">
        <v>5608</v>
      </c>
      <c r="E1012" s="37" t="s">
        <v>466</v>
      </c>
      <c r="F1012" s="41"/>
      <c r="G1012" s="27"/>
      <c r="H1012" s="27"/>
      <c r="I1012" s="27">
        <v>919761</v>
      </c>
      <c r="M1012" s="220">
        <f t="shared" si="15"/>
        <v>1204519</v>
      </c>
    </row>
    <row r="1013" spans="1:13" x14ac:dyDescent="0.2">
      <c r="A1013" s="35" t="s">
        <v>4087</v>
      </c>
      <c r="B1013" s="1" t="s">
        <v>5589</v>
      </c>
      <c r="C1013" s="45" t="s">
        <v>5819</v>
      </c>
      <c r="D1013" s="23" t="s">
        <v>5585</v>
      </c>
      <c r="E1013" s="23" t="s">
        <v>466</v>
      </c>
      <c r="F1013" s="40">
        <v>1.05</v>
      </c>
      <c r="G1013" s="25">
        <v>597780</v>
      </c>
      <c r="H1013" s="25">
        <v>627669</v>
      </c>
      <c r="I1013" s="25"/>
      <c r="M1013" s="220"/>
    </row>
    <row r="1014" spans="1:13" x14ac:dyDescent="0.2">
      <c r="A1014" s="35" t="s">
        <v>4087</v>
      </c>
      <c r="B1014" s="1" t="s">
        <v>199</v>
      </c>
      <c r="C1014" s="45" t="s">
        <v>1031</v>
      </c>
      <c r="D1014" s="23" t="s">
        <v>5734</v>
      </c>
      <c r="E1014" s="23" t="s">
        <v>4141</v>
      </c>
      <c r="F1014" s="40">
        <v>2.6</v>
      </c>
      <c r="G1014" s="25">
        <v>96111</v>
      </c>
      <c r="H1014" s="25">
        <v>249889</v>
      </c>
      <c r="I1014" s="25"/>
      <c r="J1014" s="58" t="e">
        <f>HYPERLINK("#"&amp;"Insumos"&amp;"!A"&amp;MATCH($B1014,#REF!,0),"Ins "&amp;$B1014)</f>
        <v>#REF!</v>
      </c>
      <c r="M1014" s="220"/>
    </row>
    <row r="1015" spans="1:13" x14ac:dyDescent="0.2">
      <c r="A1015" s="35" t="s">
        <v>4087</v>
      </c>
      <c r="B1015" s="1" t="s">
        <v>222</v>
      </c>
      <c r="C1015" s="45" t="s">
        <v>157</v>
      </c>
      <c r="D1015" s="23" t="s">
        <v>5534</v>
      </c>
      <c r="E1015" s="23" t="s">
        <v>4140</v>
      </c>
      <c r="F1015" s="40">
        <v>0.12</v>
      </c>
      <c r="G1015" s="25">
        <v>66212</v>
      </c>
      <c r="H1015" s="25">
        <v>7945</v>
      </c>
      <c r="I1015" s="25"/>
      <c r="J1015" s="58" t="e">
        <f>HYPERLINK("#"&amp;"Insumos"&amp;"!A"&amp;MATCH($B1015,#REF!,0),"Ins "&amp;$B1015)</f>
        <v>#REF!</v>
      </c>
      <c r="M1015" s="220"/>
    </row>
    <row r="1016" spans="1:13" x14ac:dyDescent="0.2">
      <c r="A1016" s="35" t="s">
        <v>4087</v>
      </c>
      <c r="B1016" s="1" t="s">
        <v>5533</v>
      </c>
      <c r="C1016" s="45" t="s">
        <v>5892</v>
      </c>
      <c r="D1016" s="23" t="s">
        <v>977</v>
      </c>
      <c r="E1016" s="23" t="s">
        <v>4134</v>
      </c>
      <c r="F1016" s="40">
        <v>6</v>
      </c>
      <c r="G1016" s="25">
        <v>3623</v>
      </c>
      <c r="H1016" s="25">
        <v>21738</v>
      </c>
      <c r="I1016" s="25"/>
      <c r="J1016" s="58" t="e">
        <f>HYPERLINK("#"&amp;"Insumos"&amp;"!A"&amp;MATCH($B1016,#REF!,0),"Ins "&amp;$B1016)</f>
        <v>#REF!</v>
      </c>
      <c r="M1016" s="220"/>
    </row>
    <row r="1017" spans="1:13" x14ac:dyDescent="0.2">
      <c r="A1017" s="35" t="s">
        <v>4087</v>
      </c>
      <c r="B1017" s="1" t="s">
        <v>5007</v>
      </c>
      <c r="C1017" s="45" t="s">
        <v>720</v>
      </c>
      <c r="D1017" s="23" t="s">
        <v>5751</v>
      </c>
      <c r="E1017" s="23" t="s">
        <v>4134</v>
      </c>
      <c r="F1017" s="40">
        <v>6.6</v>
      </c>
      <c r="G1017" s="25">
        <v>1897</v>
      </c>
      <c r="H1017" s="25">
        <v>12520</v>
      </c>
      <c r="I1017" s="25"/>
      <c r="J1017" s="58" t="e">
        <f>HYPERLINK("#"&amp;"Insumos"&amp;"!A"&amp;MATCH($B1017,#REF!,0),"Ins "&amp;$B1017)</f>
        <v>#REF!</v>
      </c>
      <c r="M1017" s="220"/>
    </row>
    <row r="1018" spans="1:13" ht="25.5" x14ac:dyDescent="0.2">
      <c r="A1018" s="36" t="s">
        <v>4088</v>
      </c>
      <c r="B1018" s="26" t="s">
        <v>6816</v>
      </c>
      <c r="C1018" s="79" t="s">
        <v>10382</v>
      </c>
      <c r="D1018" s="37" t="s">
        <v>5608</v>
      </c>
      <c r="E1018" s="37" t="s">
        <v>465</v>
      </c>
      <c r="F1018" s="41"/>
      <c r="G1018" s="27"/>
      <c r="H1018" s="27"/>
      <c r="I1018" s="27">
        <v>89707</v>
      </c>
      <c r="M1018" s="220">
        <f t="shared" si="15"/>
        <v>117480</v>
      </c>
    </row>
    <row r="1019" spans="1:13" x14ac:dyDescent="0.2">
      <c r="A1019" s="35" t="s">
        <v>4088</v>
      </c>
      <c r="B1019" s="1" t="s">
        <v>5604</v>
      </c>
      <c r="C1019" s="45" t="s">
        <v>540</v>
      </c>
      <c r="D1019" s="23" t="s">
        <v>5585</v>
      </c>
      <c r="E1019" s="23" t="s">
        <v>466</v>
      </c>
      <c r="F1019" s="40">
        <v>0.08</v>
      </c>
      <c r="G1019" s="25">
        <v>531559</v>
      </c>
      <c r="H1019" s="25">
        <v>42525</v>
      </c>
      <c r="I1019" s="25"/>
      <c r="M1019" s="220"/>
    </row>
    <row r="1020" spans="1:13" x14ac:dyDescent="0.2">
      <c r="A1020" s="35" t="s">
        <v>4088</v>
      </c>
      <c r="B1020" s="1" t="s">
        <v>199</v>
      </c>
      <c r="C1020" s="45" t="s">
        <v>1031</v>
      </c>
      <c r="D1020" s="23" t="s">
        <v>5734</v>
      </c>
      <c r="E1020" s="23" t="s">
        <v>4141</v>
      </c>
      <c r="F1020" s="40">
        <v>0.35</v>
      </c>
      <c r="G1020" s="25">
        <v>96111</v>
      </c>
      <c r="H1020" s="25">
        <v>33639</v>
      </c>
      <c r="I1020" s="25"/>
      <c r="J1020" s="58" t="e">
        <f>HYPERLINK("#"&amp;"Insumos"&amp;"!A"&amp;MATCH($B1020,#REF!,0),"Ins "&amp;$B1020)</f>
        <v>#REF!</v>
      </c>
      <c r="M1020" s="220"/>
    </row>
    <row r="1021" spans="1:13" x14ac:dyDescent="0.2">
      <c r="A1021" s="35" t="s">
        <v>4088</v>
      </c>
      <c r="B1021" s="1" t="s">
        <v>263</v>
      </c>
      <c r="C1021" s="45" t="s">
        <v>696</v>
      </c>
      <c r="D1021" s="23" t="s">
        <v>5534</v>
      </c>
      <c r="E1021" s="23" t="s">
        <v>4140</v>
      </c>
      <c r="F1021" s="40">
        <v>6.0000000000000001E-3</v>
      </c>
      <c r="G1021" s="25">
        <v>187426</v>
      </c>
      <c r="H1021" s="25">
        <v>1125</v>
      </c>
      <c r="I1021" s="25"/>
      <c r="J1021" s="58" t="e">
        <f>HYPERLINK("#"&amp;"Insumos"&amp;"!A"&amp;MATCH($B1021,#REF!,0),"Ins "&amp;$B1021)</f>
        <v>#REF!</v>
      </c>
      <c r="M1021" s="220"/>
    </row>
    <row r="1022" spans="1:13" x14ac:dyDescent="0.2">
      <c r="A1022" s="35" t="s">
        <v>4088</v>
      </c>
      <c r="B1022" s="1" t="s">
        <v>5533</v>
      </c>
      <c r="C1022" s="45" t="s">
        <v>5892</v>
      </c>
      <c r="D1022" s="23" t="s">
        <v>977</v>
      </c>
      <c r="E1022" s="23" t="s">
        <v>4134</v>
      </c>
      <c r="F1022" s="40">
        <v>0.4</v>
      </c>
      <c r="G1022" s="25">
        <v>3623</v>
      </c>
      <c r="H1022" s="25">
        <v>1449</v>
      </c>
      <c r="I1022" s="25"/>
      <c r="J1022" s="58" t="e">
        <f>HYPERLINK("#"&amp;"Insumos"&amp;"!A"&amp;MATCH($B1022,#REF!,0),"Ins "&amp;$B1022)</f>
        <v>#REF!</v>
      </c>
      <c r="M1022" s="220"/>
    </row>
    <row r="1023" spans="1:13" x14ac:dyDescent="0.2">
      <c r="A1023" s="35" t="s">
        <v>4088</v>
      </c>
      <c r="B1023" s="1" t="s">
        <v>5007</v>
      </c>
      <c r="C1023" s="45" t="s">
        <v>720</v>
      </c>
      <c r="D1023" s="23" t="s">
        <v>5751</v>
      </c>
      <c r="E1023" s="23" t="s">
        <v>4134</v>
      </c>
      <c r="F1023" s="40">
        <v>0.85</v>
      </c>
      <c r="G1023" s="25">
        <v>1897</v>
      </c>
      <c r="H1023" s="25">
        <v>1612</v>
      </c>
      <c r="I1023" s="25"/>
      <c r="J1023" s="58" t="e">
        <f>HYPERLINK("#"&amp;"Insumos"&amp;"!A"&amp;MATCH($B1023,#REF!,0),"Ins "&amp;$B1023)</f>
        <v>#REF!</v>
      </c>
      <c r="M1023" s="220"/>
    </row>
    <row r="1024" spans="1:13" x14ac:dyDescent="0.2">
      <c r="A1024" s="35" t="s">
        <v>4088</v>
      </c>
      <c r="B1024" s="1" t="s">
        <v>5186</v>
      </c>
      <c r="C1024" s="45" t="s">
        <v>1212</v>
      </c>
      <c r="D1024" s="23" t="s">
        <v>5751</v>
      </c>
      <c r="E1024" s="23" t="s">
        <v>467</v>
      </c>
      <c r="F1024" s="40">
        <v>0.2</v>
      </c>
      <c r="G1024" s="25">
        <v>17311</v>
      </c>
      <c r="H1024" s="25">
        <v>3462</v>
      </c>
      <c r="I1024" s="25"/>
      <c r="J1024" s="58" t="e">
        <f>HYPERLINK("#"&amp;"Insumos"&amp;"!A"&amp;MATCH($B1024,#REF!,0),"Ins "&amp;$B1024)</f>
        <v>#REF!</v>
      </c>
      <c r="M1024" s="220"/>
    </row>
    <row r="1025" spans="1:13" x14ac:dyDescent="0.2">
      <c r="A1025" s="35" t="s">
        <v>4088</v>
      </c>
      <c r="B1025" s="1" t="s">
        <v>1050</v>
      </c>
      <c r="C1025" s="45" t="s">
        <v>1063</v>
      </c>
      <c r="D1025" s="23" t="s">
        <v>5751</v>
      </c>
      <c r="E1025" s="23" t="s">
        <v>4136</v>
      </c>
      <c r="F1025" s="40">
        <v>30</v>
      </c>
      <c r="G1025" s="25">
        <v>34</v>
      </c>
      <c r="H1025" s="25">
        <v>1020</v>
      </c>
      <c r="I1025" s="25"/>
      <c r="J1025" s="58" t="e">
        <f>HYPERLINK("#"&amp;"Insumos"&amp;"!A"&amp;MATCH($B1025,#REF!,0),"Ins "&amp;$B1025)</f>
        <v>#REF!</v>
      </c>
      <c r="M1025" s="220"/>
    </row>
    <row r="1026" spans="1:13" x14ac:dyDescent="0.2">
      <c r="A1026" s="35" t="s">
        <v>4088</v>
      </c>
      <c r="B1026" s="1" t="s">
        <v>4502</v>
      </c>
      <c r="C1026" s="45" t="s">
        <v>729</v>
      </c>
      <c r="D1026" s="23" t="s">
        <v>5751</v>
      </c>
      <c r="E1026" s="23" t="s">
        <v>4134</v>
      </c>
      <c r="F1026" s="40">
        <v>10.029999999999999</v>
      </c>
      <c r="G1026" s="25">
        <v>486</v>
      </c>
      <c r="H1026" s="25">
        <v>4875</v>
      </c>
      <c r="I1026" s="25"/>
      <c r="J1026" s="58" t="e">
        <f>HYPERLINK("#"&amp;"Insumos"&amp;"!A"&amp;MATCH($B1026,#REF!,0),"Ins "&amp;$B1026)</f>
        <v>#REF!</v>
      </c>
      <c r="M1026" s="220"/>
    </row>
    <row r="1027" spans="1:13" x14ac:dyDescent="0.2">
      <c r="A1027" s="36" t="s">
        <v>4089</v>
      </c>
      <c r="B1027" s="26" t="s">
        <v>6816</v>
      </c>
      <c r="C1027" s="79" t="s">
        <v>1858</v>
      </c>
      <c r="D1027" s="37" t="s">
        <v>5608</v>
      </c>
      <c r="E1027" s="37" t="s">
        <v>466</v>
      </c>
      <c r="F1027" s="41"/>
      <c r="G1027" s="27"/>
      <c r="H1027" s="27"/>
      <c r="I1027" s="27">
        <v>147270</v>
      </c>
      <c r="M1027" s="220">
        <f t="shared" si="15"/>
        <v>192865</v>
      </c>
    </row>
    <row r="1028" spans="1:13" x14ac:dyDescent="0.2">
      <c r="A1028" s="35" t="s">
        <v>4089</v>
      </c>
      <c r="B1028" s="1" t="s">
        <v>71</v>
      </c>
      <c r="C1028" s="45" t="s">
        <v>1022</v>
      </c>
      <c r="D1028" s="23" t="s">
        <v>5734</v>
      </c>
      <c r="E1028" s="23" t="s">
        <v>4141</v>
      </c>
      <c r="F1028" s="40">
        <v>0.3</v>
      </c>
      <c r="G1028" s="25">
        <v>66987</v>
      </c>
      <c r="H1028" s="25">
        <v>20096</v>
      </c>
      <c r="I1028" s="25"/>
      <c r="J1028" s="58" t="e">
        <f>HYPERLINK("#"&amp;"Insumos"&amp;"!A"&amp;MATCH($B1028,#REF!,0),"Ins "&amp;$B1028)</f>
        <v>#REF!</v>
      </c>
      <c r="M1028" s="220"/>
    </row>
    <row r="1029" spans="1:13" x14ac:dyDescent="0.2">
      <c r="A1029" s="35" t="s">
        <v>4089</v>
      </c>
      <c r="B1029" s="1" t="s">
        <v>5533</v>
      </c>
      <c r="C1029" s="45" t="s">
        <v>5892</v>
      </c>
      <c r="D1029" s="23" t="s">
        <v>977</v>
      </c>
      <c r="E1029" s="23" t="s">
        <v>4134</v>
      </c>
      <c r="F1029" s="40">
        <v>0.5</v>
      </c>
      <c r="G1029" s="25">
        <v>3623</v>
      </c>
      <c r="H1029" s="25">
        <v>1812</v>
      </c>
      <c r="I1029" s="25"/>
      <c r="J1029" s="58" t="e">
        <f>HYPERLINK("#"&amp;"Insumos"&amp;"!A"&amp;MATCH($B1029,#REF!,0),"Ins "&amp;$B1029)</f>
        <v>#REF!</v>
      </c>
      <c r="M1029" s="220"/>
    </row>
    <row r="1030" spans="1:13" x14ac:dyDescent="0.2">
      <c r="A1030" s="35" t="s">
        <v>4089</v>
      </c>
      <c r="B1030" s="1" t="s">
        <v>1052</v>
      </c>
      <c r="C1030" s="45" t="s">
        <v>1859</v>
      </c>
      <c r="D1030" s="23" t="s">
        <v>5751</v>
      </c>
      <c r="E1030" s="23" t="s">
        <v>466</v>
      </c>
      <c r="F1030" s="40">
        <v>1.1299999999999999</v>
      </c>
      <c r="G1030" s="25">
        <v>110940</v>
      </c>
      <c r="H1030" s="25">
        <v>125362</v>
      </c>
      <c r="I1030" s="25"/>
      <c r="J1030" s="58" t="e">
        <f>HYPERLINK("#"&amp;"Insumos"&amp;"!A"&amp;MATCH($B1030,#REF!,0),"Ins "&amp;$B1030)</f>
        <v>#REF!</v>
      </c>
      <c r="M1030" s="220"/>
    </row>
    <row r="1031" spans="1:13" ht="25.5" x14ac:dyDescent="0.2">
      <c r="A1031" s="36" t="s">
        <v>4090</v>
      </c>
      <c r="B1031" s="26" t="s">
        <v>6816</v>
      </c>
      <c r="C1031" s="79" t="s">
        <v>2064</v>
      </c>
      <c r="D1031" s="37" t="s">
        <v>5608</v>
      </c>
      <c r="E1031" s="37" t="s">
        <v>466</v>
      </c>
      <c r="F1031" s="41"/>
      <c r="G1031" s="27"/>
      <c r="H1031" s="27"/>
      <c r="I1031" s="27">
        <v>1078755</v>
      </c>
      <c r="M1031" s="220">
        <f t="shared" ref="M1031:M1090" si="16">ROUND(I1031*(1+$L$2),0)</f>
        <v>1412738</v>
      </c>
    </row>
    <row r="1032" spans="1:13" x14ac:dyDescent="0.2">
      <c r="A1032" s="35" t="s">
        <v>4090</v>
      </c>
      <c r="B1032" s="1" t="s">
        <v>5589</v>
      </c>
      <c r="C1032" s="45" t="s">
        <v>5819</v>
      </c>
      <c r="D1032" s="23" t="s">
        <v>5585</v>
      </c>
      <c r="E1032" s="23" t="s">
        <v>466</v>
      </c>
      <c r="F1032" s="40">
        <v>1.05</v>
      </c>
      <c r="G1032" s="25">
        <v>597780</v>
      </c>
      <c r="H1032" s="25">
        <v>627669</v>
      </c>
      <c r="I1032" s="25"/>
      <c r="M1032" s="220"/>
    </row>
    <row r="1033" spans="1:13" x14ac:dyDescent="0.2">
      <c r="A1033" s="35" t="s">
        <v>4090</v>
      </c>
      <c r="B1033" s="1" t="s">
        <v>199</v>
      </c>
      <c r="C1033" s="45" t="s">
        <v>1031</v>
      </c>
      <c r="D1033" s="23" t="s">
        <v>5734</v>
      </c>
      <c r="E1033" s="23" t="s">
        <v>4141</v>
      </c>
      <c r="F1033" s="40">
        <v>3.7</v>
      </c>
      <c r="G1033" s="25">
        <v>96111</v>
      </c>
      <c r="H1033" s="25">
        <v>355611</v>
      </c>
      <c r="I1033" s="25"/>
      <c r="J1033" s="58" t="e">
        <f>HYPERLINK("#"&amp;"Insumos"&amp;"!A"&amp;MATCH($B1033,#REF!,0),"Ins "&amp;$B1033)</f>
        <v>#REF!</v>
      </c>
      <c r="M1033" s="220"/>
    </row>
    <row r="1034" spans="1:13" x14ac:dyDescent="0.2">
      <c r="A1034" s="35" t="s">
        <v>4090</v>
      </c>
      <c r="B1034" s="1" t="s">
        <v>263</v>
      </c>
      <c r="C1034" s="45" t="s">
        <v>696</v>
      </c>
      <c r="D1034" s="23" t="s">
        <v>5534</v>
      </c>
      <c r="E1034" s="23" t="s">
        <v>4140</v>
      </c>
      <c r="F1034" s="40">
        <v>6.7699999999999996E-2</v>
      </c>
      <c r="G1034" s="25">
        <v>187426</v>
      </c>
      <c r="H1034" s="25">
        <v>12689</v>
      </c>
      <c r="I1034" s="25"/>
      <c r="J1034" s="58" t="e">
        <f>HYPERLINK("#"&amp;"Insumos"&amp;"!A"&amp;MATCH($B1034,#REF!,0),"Ins "&amp;$B1034)</f>
        <v>#REF!</v>
      </c>
      <c r="M1034" s="220"/>
    </row>
    <row r="1035" spans="1:13" x14ac:dyDescent="0.2">
      <c r="A1035" s="35" t="s">
        <v>4090</v>
      </c>
      <c r="B1035" s="1" t="s">
        <v>222</v>
      </c>
      <c r="C1035" s="45" t="s">
        <v>157</v>
      </c>
      <c r="D1035" s="23" t="s">
        <v>5534</v>
      </c>
      <c r="E1035" s="23" t="s">
        <v>4140</v>
      </c>
      <c r="F1035" s="40">
        <v>0.5</v>
      </c>
      <c r="G1035" s="25">
        <v>66212</v>
      </c>
      <c r="H1035" s="25">
        <v>33106</v>
      </c>
      <c r="I1035" s="25"/>
      <c r="J1035" s="58" t="e">
        <f>HYPERLINK("#"&amp;"Insumos"&amp;"!A"&amp;MATCH($B1035,#REF!,0),"Ins "&amp;$B1035)</f>
        <v>#REF!</v>
      </c>
      <c r="M1035" s="220"/>
    </row>
    <row r="1036" spans="1:13" x14ac:dyDescent="0.2">
      <c r="A1036" s="35" t="s">
        <v>4090</v>
      </c>
      <c r="B1036" s="1" t="s">
        <v>5533</v>
      </c>
      <c r="C1036" s="45" t="s">
        <v>5892</v>
      </c>
      <c r="D1036" s="23" t="s">
        <v>977</v>
      </c>
      <c r="E1036" s="23" t="s">
        <v>4134</v>
      </c>
      <c r="F1036" s="40">
        <v>9</v>
      </c>
      <c r="G1036" s="25">
        <v>3623</v>
      </c>
      <c r="H1036" s="25">
        <v>32607</v>
      </c>
      <c r="I1036" s="25"/>
      <c r="J1036" s="58" t="e">
        <f>HYPERLINK("#"&amp;"Insumos"&amp;"!A"&amp;MATCH($B1036,#REF!,0),"Ins "&amp;$B1036)</f>
        <v>#REF!</v>
      </c>
      <c r="M1036" s="220"/>
    </row>
    <row r="1037" spans="1:13" x14ac:dyDescent="0.2">
      <c r="A1037" s="35" t="s">
        <v>4090</v>
      </c>
      <c r="B1037" s="1" t="s">
        <v>5007</v>
      </c>
      <c r="C1037" s="45" t="s">
        <v>720</v>
      </c>
      <c r="D1037" s="23" t="s">
        <v>5751</v>
      </c>
      <c r="E1037" s="23" t="s">
        <v>4134</v>
      </c>
      <c r="F1037" s="40">
        <v>9</v>
      </c>
      <c r="G1037" s="25">
        <v>1897</v>
      </c>
      <c r="H1037" s="25">
        <v>17073</v>
      </c>
      <c r="I1037" s="25"/>
      <c r="J1037" s="58" t="e">
        <f>HYPERLINK("#"&amp;"Insumos"&amp;"!A"&amp;MATCH($B1037,#REF!,0),"Ins "&amp;$B1037)</f>
        <v>#REF!</v>
      </c>
      <c r="M1037" s="220"/>
    </row>
    <row r="1038" spans="1:13" ht="25.5" x14ac:dyDescent="0.2">
      <c r="A1038" s="36" t="s">
        <v>4091</v>
      </c>
      <c r="B1038" s="26" t="s">
        <v>6816</v>
      </c>
      <c r="C1038" s="79" t="s">
        <v>9675</v>
      </c>
      <c r="D1038" s="37" t="s">
        <v>5608</v>
      </c>
      <c r="E1038" s="37" t="s">
        <v>466</v>
      </c>
      <c r="F1038" s="41"/>
      <c r="G1038" s="27"/>
      <c r="H1038" s="27"/>
      <c r="I1038" s="27">
        <v>1000611</v>
      </c>
      <c r="M1038" s="220">
        <f t="shared" si="16"/>
        <v>1310400</v>
      </c>
    </row>
    <row r="1039" spans="1:13" x14ac:dyDescent="0.2">
      <c r="A1039" s="35" t="s">
        <v>4091</v>
      </c>
      <c r="B1039" s="1" t="s">
        <v>5589</v>
      </c>
      <c r="C1039" s="45" t="s">
        <v>5819</v>
      </c>
      <c r="D1039" s="23" t="s">
        <v>5585</v>
      </c>
      <c r="E1039" s="23" t="s">
        <v>466</v>
      </c>
      <c r="F1039" s="40">
        <v>1.05</v>
      </c>
      <c r="G1039" s="25">
        <v>597780</v>
      </c>
      <c r="H1039" s="25">
        <v>627669</v>
      </c>
      <c r="I1039" s="25"/>
      <c r="M1039" s="220"/>
    </row>
    <row r="1040" spans="1:13" x14ac:dyDescent="0.2">
      <c r="A1040" s="35" t="s">
        <v>4091</v>
      </c>
      <c r="B1040" s="1" t="s">
        <v>80</v>
      </c>
      <c r="C1040" s="45" t="s">
        <v>1035</v>
      </c>
      <c r="D1040" s="23" t="s">
        <v>5734</v>
      </c>
      <c r="E1040" s="23" t="s">
        <v>4141</v>
      </c>
      <c r="F1040" s="40">
        <v>3</v>
      </c>
      <c r="G1040" s="25">
        <v>110673</v>
      </c>
      <c r="H1040" s="25">
        <v>332019</v>
      </c>
      <c r="I1040" s="25"/>
      <c r="J1040" s="58" t="e">
        <f>HYPERLINK("#"&amp;"Insumos"&amp;"!A"&amp;MATCH($B1040,#REF!,0),"Ins "&amp;$B1040)</f>
        <v>#REF!</v>
      </c>
      <c r="M1040" s="220"/>
    </row>
    <row r="1041" spans="1:13" x14ac:dyDescent="0.2">
      <c r="A1041" s="35" t="s">
        <v>4091</v>
      </c>
      <c r="B1041" s="1" t="s">
        <v>5557</v>
      </c>
      <c r="C1041" s="45" t="s">
        <v>727</v>
      </c>
      <c r="D1041" s="23" t="s">
        <v>5534</v>
      </c>
      <c r="E1041" s="23" t="s">
        <v>4140</v>
      </c>
      <c r="F1041" s="40">
        <v>1</v>
      </c>
      <c r="G1041" s="25">
        <v>26089</v>
      </c>
      <c r="H1041" s="25">
        <v>26089</v>
      </c>
      <c r="I1041" s="25"/>
      <c r="J1041" s="58" t="e">
        <f>HYPERLINK("#"&amp;"Insumos"&amp;"!A"&amp;MATCH($B1041,#REF!,0),"Ins "&amp;$B1041)</f>
        <v>#REF!</v>
      </c>
      <c r="M1041" s="220"/>
    </row>
    <row r="1042" spans="1:13" x14ac:dyDescent="0.2">
      <c r="A1042" s="35" t="s">
        <v>4091</v>
      </c>
      <c r="B1042" s="1" t="s">
        <v>5533</v>
      </c>
      <c r="C1042" s="45" t="s">
        <v>5892</v>
      </c>
      <c r="D1042" s="23" t="s">
        <v>977</v>
      </c>
      <c r="E1042" s="23" t="s">
        <v>4134</v>
      </c>
      <c r="F1042" s="40">
        <v>2</v>
      </c>
      <c r="G1042" s="25">
        <v>3623</v>
      </c>
      <c r="H1042" s="25">
        <v>7246</v>
      </c>
      <c r="I1042" s="25"/>
      <c r="J1042" s="58" t="e">
        <f>HYPERLINK("#"&amp;"Insumos"&amp;"!A"&amp;MATCH($B1042,#REF!,0),"Ins "&amp;$B1042)</f>
        <v>#REF!</v>
      </c>
      <c r="M1042" s="220"/>
    </row>
    <row r="1043" spans="1:13" x14ac:dyDescent="0.2">
      <c r="A1043" s="35" t="s">
        <v>4091</v>
      </c>
      <c r="B1043" s="1" t="s">
        <v>5007</v>
      </c>
      <c r="C1043" s="45" t="s">
        <v>720</v>
      </c>
      <c r="D1043" s="23" t="s">
        <v>5751</v>
      </c>
      <c r="E1043" s="23" t="s">
        <v>4134</v>
      </c>
      <c r="F1043" s="40">
        <v>4</v>
      </c>
      <c r="G1043" s="25">
        <v>1897</v>
      </c>
      <c r="H1043" s="25">
        <v>7588</v>
      </c>
      <c r="I1043" s="25"/>
      <c r="J1043" s="58" t="e">
        <f>HYPERLINK("#"&amp;"Insumos"&amp;"!A"&amp;MATCH($B1043,#REF!,0),"Ins "&amp;$B1043)</f>
        <v>#REF!</v>
      </c>
      <c r="M1043" s="220"/>
    </row>
    <row r="1044" spans="1:13" ht="25.5" x14ac:dyDescent="0.2">
      <c r="A1044" s="36" t="s">
        <v>6360</v>
      </c>
      <c r="B1044" s="26" t="s">
        <v>6816</v>
      </c>
      <c r="C1044" s="79" t="s">
        <v>6361</v>
      </c>
      <c r="D1044" s="37" t="s">
        <v>5608</v>
      </c>
      <c r="E1044" s="37" t="s">
        <v>466</v>
      </c>
      <c r="F1044" s="41"/>
      <c r="G1044" s="27"/>
      <c r="H1044" s="27"/>
      <c r="I1044" s="27">
        <v>563657</v>
      </c>
      <c r="M1044" s="220">
        <f t="shared" si="16"/>
        <v>738165</v>
      </c>
    </row>
    <row r="1045" spans="1:13" x14ac:dyDescent="0.2">
      <c r="A1045" s="35" t="s">
        <v>6360</v>
      </c>
      <c r="B1045" s="1" t="s">
        <v>199</v>
      </c>
      <c r="C1045" s="45" t="s">
        <v>1031</v>
      </c>
      <c r="D1045" s="23" t="s">
        <v>5734</v>
      </c>
      <c r="E1045" s="23" t="s">
        <v>4141</v>
      </c>
      <c r="F1045" s="40">
        <v>0.79</v>
      </c>
      <c r="G1045" s="25">
        <v>96111</v>
      </c>
      <c r="H1045" s="25">
        <v>75928</v>
      </c>
      <c r="I1045" s="25"/>
      <c r="J1045" s="58" t="e">
        <f>HYPERLINK("#"&amp;"Insumos"&amp;"!A"&amp;MATCH($B1045,#REF!,0),"Ins "&amp;$B1045)</f>
        <v>#REF!</v>
      </c>
      <c r="M1045" s="220"/>
    </row>
    <row r="1046" spans="1:13" x14ac:dyDescent="0.2">
      <c r="A1046" s="35" t="s">
        <v>6360</v>
      </c>
      <c r="B1046" s="1" t="s">
        <v>134</v>
      </c>
      <c r="C1046" s="45" t="s">
        <v>1651</v>
      </c>
      <c r="D1046" s="23" t="s">
        <v>5534</v>
      </c>
      <c r="E1046" s="23" t="s">
        <v>4140</v>
      </c>
      <c r="F1046" s="40">
        <v>0.2</v>
      </c>
      <c r="G1046" s="25">
        <v>80444</v>
      </c>
      <c r="H1046" s="25">
        <v>16089</v>
      </c>
      <c r="I1046" s="25"/>
      <c r="J1046" s="58" t="e">
        <f>HYPERLINK("#"&amp;"Insumos"&amp;"!A"&amp;MATCH($B1046,#REF!,0),"Ins "&amp;$B1046)</f>
        <v>#REF!</v>
      </c>
      <c r="M1046" s="220"/>
    </row>
    <row r="1047" spans="1:13" x14ac:dyDescent="0.2">
      <c r="A1047" s="35" t="s">
        <v>6360</v>
      </c>
      <c r="B1047" s="1" t="s">
        <v>5370</v>
      </c>
      <c r="C1047" s="45" t="s">
        <v>567</v>
      </c>
      <c r="D1047" s="23" t="s">
        <v>5751</v>
      </c>
      <c r="E1047" s="23" t="s">
        <v>4138</v>
      </c>
      <c r="F1047" s="40">
        <v>0.5</v>
      </c>
      <c r="G1047" s="25">
        <v>12500</v>
      </c>
      <c r="H1047" s="25">
        <v>6250</v>
      </c>
      <c r="I1047" s="25"/>
      <c r="J1047" s="58" t="e">
        <f>HYPERLINK("#"&amp;"Insumos"&amp;"!A"&amp;MATCH($B1047,#REF!,0),"Ins "&amp;$B1047)</f>
        <v>#REF!</v>
      </c>
      <c r="M1047" s="220"/>
    </row>
    <row r="1048" spans="1:13" x14ac:dyDescent="0.2">
      <c r="A1048" s="35" t="s">
        <v>6360</v>
      </c>
      <c r="B1048" s="1" t="s">
        <v>5374</v>
      </c>
      <c r="C1048" s="45" t="s">
        <v>245</v>
      </c>
      <c r="D1048" s="23" t="s">
        <v>5751</v>
      </c>
      <c r="E1048" s="23" t="s">
        <v>467</v>
      </c>
      <c r="F1048" s="40">
        <v>420</v>
      </c>
      <c r="G1048" s="25">
        <v>690</v>
      </c>
      <c r="H1048" s="25">
        <v>289800</v>
      </c>
      <c r="I1048" s="25"/>
      <c r="J1048" s="58" t="e">
        <f>HYPERLINK("#"&amp;"Insumos"&amp;"!A"&amp;MATCH($B1048,#REF!,0),"Ins "&amp;$B1048)</f>
        <v>#REF!</v>
      </c>
      <c r="M1048" s="220"/>
    </row>
    <row r="1049" spans="1:13" x14ac:dyDescent="0.2">
      <c r="A1049" s="35" t="s">
        <v>6360</v>
      </c>
      <c r="B1049" s="1" t="s">
        <v>1039</v>
      </c>
      <c r="C1049" s="45" t="s">
        <v>8772</v>
      </c>
      <c r="D1049" s="23" t="s">
        <v>5751</v>
      </c>
      <c r="E1049" s="23" t="s">
        <v>466</v>
      </c>
      <c r="F1049" s="40">
        <v>0.67</v>
      </c>
      <c r="G1049" s="25">
        <v>110940</v>
      </c>
      <c r="H1049" s="25">
        <v>74330</v>
      </c>
      <c r="I1049" s="25"/>
      <c r="J1049" s="58" t="e">
        <f>HYPERLINK("#"&amp;"Insumos"&amp;"!A"&amp;MATCH($B1049,#REF!,0),"Ins "&amp;$B1049)</f>
        <v>#REF!</v>
      </c>
      <c r="M1049" s="220"/>
    </row>
    <row r="1050" spans="1:13" x14ac:dyDescent="0.2">
      <c r="A1050" s="35" t="s">
        <v>6360</v>
      </c>
      <c r="B1050" s="1" t="s">
        <v>1042</v>
      </c>
      <c r="C1050" s="45" t="s">
        <v>8771</v>
      </c>
      <c r="D1050" s="23" t="s">
        <v>5751</v>
      </c>
      <c r="E1050" s="23" t="s">
        <v>466</v>
      </c>
      <c r="F1050" s="40">
        <v>0.67</v>
      </c>
      <c r="G1050" s="25">
        <v>142000</v>
      </c>
      <c r="H1050" s="25">
        <v>95140</v>
      </c>
      <c r="I1050" s="25"/>
      <c r="J1050" s="58" t="e">
        <f>HYPERLINK("#"&amp;"Insumos"&amp;"!A"&amp;MATCH($B1050,#REF!,0),"Ins "&amp;$B1050)</f>
        <v>#REF!</v>
      </c>
      <c r="M1050" s="220"/>
    </row>
    <row r="1051" spans="1:13" x14ac:dyDescent="0.2">
      <c r="A1051" s="35" t="s">
        <v>6360</v>
      </c>
      <c r="B1051" s="1" t="s">
        <v>1050</v>
      </c>
      <c r="C1051" s="45" t="s">
        <v>1063</v>
      </c>
      <c r="D1051" s="23" t="s">
        <v>5751</v>
      </c>
      <c r="E1051" s="23" t="s">
        <v>4136</v>
      </c>
      <c r="F1051" s="40">
        <v>180</v>
      </c>
      <c r="G1051" s="25">
        <v>34</v>
      </c>
      <c r="H1051" s="25">
        <v>6120</v>
      </c>
      <c r="I1051" s="25"/>
      <c r="J1051" s="58" t="e">
        <f>HYPERLINK("#"&amp;"Insumos"&amp;"!A"&amp;MATCH($B1051,#REF!,0),"Ins "&amp;$B1051)</f>
        <v>#REF!</v>
      </c>
      <c r="M1051" s="220"/>
    </row>
    <row r="1052" spans="1:13" x14ac:dyDescent="0.2">
      <c r="A1052" s="36" t="s">
        <v>9678</v>
      </c>
      <c r="B1052" s="26" t="s">
        <v>6816</v>
      </c>
      <c r="C1052" s="79" t="s">
        <v>7964</v>
      </c>
      <c r="D1052" s="37" t="s">
        <v>5608</v>
      </c>
      <c r="E1052" s="37" t="s">
        <v>464</v>
      </c>
      <c r="F1052" s="41"/>
      <c r="G1052" s="27"/>
      <c r="H1052" s="27"/>
      <c r="I1052" s="27">
        <v>94264</v>
      </c>
      <c r="M1052" s="220">
        <f t="shared" si="16"/>
        <v>123448</v>
      </c>
    </row>
    <row r="1053" spans="1:13" x14ac:dyDescent="0.2">
      <c r="A1053" s="35" t="s">
        <v>9678</v>
      </c>
      <c r="B1053" s="1" t="s">
        <v>5573</v>
      </c>
      <c r="C1053" s="45" t="s">
        <v>973</v>
      </c>
      <c r="D1053" s="23" t="s">
        <v>5734</v>
      </c>
      <c r="E1053" s="23" t="s">
        <v>4141</v>
      </c>
      <c r="F1053" s="40">
        <v>1</v>
      </c>
      <c r="G1053" s="25">
        <v>41652</v>
      </c>
      <c r="H1053" s="25">
        <v>41652</v>
      </c>
      <c r="I1053" s="25"/>
      <c r="J1053" s="58" t="e">
        <f>HYPERLINK("#"&amp;"Insumos"&amp;"!A"&amp;MATCH($B1053,#REF!,0),"Ins "&amp;$B1053)</f>
        <v>#REF!</v>
      </c>
      <c r="M1053" s="220"/>
    </row>
    <row r="1054" spans="1:13" x14ac:dyDescent="0.2">
      <c r="A1054" s="35" t="s">
        <v>9678</v>
      </c>
      <c r="B1054" s="1" t="s">
        <v>5533</v>
      </c>
      <c r="C1054" s="45" t="s">
        <v>5892</v>
      </c>
      <c r="D1054" s="23" t="s">
        <v>977</v>
      </c>
      <c r="E1054" s="23" t="s">
        <v>4134</v>
      </c>
      <c r="F1054" s="40">
        <v>5</v>
      </c>
      <c r="G1054" s="25">
        <v>3623</v>
      </c>
      <c r="H1054" s="25">
        <v>18115</v>
      </c>
      <c r="I1054" s="25"/>
      <c r="J1054" s="58" t="e">
        <f>HYPERLINK("#"&amp;"Insumos"&amp;"!A"&amp;MATCH($B1054,#REF!,0),"Ins "&amp;$B1054)</f>
        <v>#REF!</v>
      </c>
      <c r="M1054" s="220"/>
    </row>
    <row r="1055" spans="1:13" x14ac:dyDescent="0.2">
      <c r="A1055" s="35" t="s">
        <v>9678</v>
      </c>
      <c r="B1055" s="1" t="s">
        <v>7917</v>
      </c>
      <c r="C1055" s="45" t="s">
        <v>7918</v>
      </c>
      <c r="D1055" s="23" t="s">
        <v>5751</v>
      </c>
      <c r="E1055" s="23" t="s">
        <v>464</v>
      </c>
      <c r="F1055" s="40">
        <v>1.05</v>
      </c>
      <c r="G1055" s="25">
        <v>32854</v>
      </c>
      <c r="H1055" s="25">
        <v>34497</v>
      </c>
      <c r="I1055" s="25"/>
      <c r="J1055" s="58" t="e">
        <f>HYPERLINK("#"&amp;"Insumos"&amp;"!A"&amp;MATCH($B1055,#REF!,0),"Ins "&amp;$B1055)</f>
        <v>#REF!</v>
      </c>
      <c r="M1055" s="220"/>
    </row>
    <row r="1056" spans="1:13" ht="25.5" x14ac:dyDescent="0.2">
      <c r="A1056" s="36" t="s">
        <v>9677</v>
      </c>
      <c r="B1056" s="26" t="s">
        <v>6816</v>
      </c>
      <c r="C1056" s="79" t="s">
        <v>9679</v>
      </c>
      <c r="D1056" s="37" t="s">
        <v>5608</v>
      </c>
      <c r="E1056" s="37" t="s">
        <v>466</v>
      </c>
      <c r="F1056" s="41"/>
      <c r="G1056" s="27"/>
      <c r="H1056" s="27"/>
      <c r="I1056" s="27">
        <v>1069792</v>
      </c>
      <c r="M1056" s="220">
        <f t="shared" si="16"/>
        <v>1401000</v>
      </c>
    </row>
    <row r="1057" spans="1:13" x14ac:dyDescent="0.2">
      <c r="A1057" s="35" t="s">
        <v>9677</v>
      </c>
      <c r="B1057" s="34" t="s">
        <v>5591</v>
      </c>
      <c r="C1057" s="45" t="s">
        <v>5821</v>
      </c>
      <c r="D1057" s="23" t="s">
        <v>5585</v>
      </c>
      <c r="E1057" s="23" t="s">
        <v>466</v>
      </c>
      <c r="F1057" s="40">
        <v>1.05</v>
      </c>
      <c r="G1057" s="25">
        <v>682944</v>
      </c>
      <c r="H1057" s="25">
        <v>717091</v>
      </c>
      <c r="I1057" s="25"/>
      <c r="M1057" s="220"/>
    </row>
    <row r="1058" spans="1:13" x14ac:dyDescent="0.2">
      <c r="A1058" s="35" t="s">
        <v>9677</v>
      </c>
      <c r="B1058" s="1" t="s">
        <v>199</v>
      </c>
      <c r="C1058" s="45" t="s">
        <v>1031</v>
      </c>
      <c r="D1058" s="23" t="s">
        <v>5734</v>
      </c>
      <c r="E1058" s="23" t="s">
        <v>4141</v>
      </c>
      <c r="F1058" s="40">
        <v>3.2</v>
      </c>
      <c r="G1058" s="25">
        <v>96111</v>
      </c>
      <c r="H1058" s="25">
        <v>307555</v>
      </c>
      <c r="I1058" s="25"/>
      <c r="J1058" s="58" t="e">
        <f>HYPERLINK("#"&amp;"Insumos"&amp;"!A"&amp;MATCH($B1058,#REF!,0),"Ins "&amp;$B1058)</f>
        <v>#REF!</v>
      </c>
      <c r="M1058" s="220"/>
    </row>
    <row r="1059" spans="1:13" x14ac:dyDescent="0.2">
      <c r="A1059" s="35" t="s">
        <v>9677</v>
      </c>
      <c r="B1059" s="1" t="s">
        <v>222</v>
      </c>
      <c r="C1059" s="45" t="s">
        <v>157</v>
      </c>
      <c r="D1059" s="23" t="s">
        <v>5534</v>
      </c>
      <c r="E1059" s="23" t="s">
        <v>4140</v>
      </c>
      <c r="F1059" s="40">
        <v>0.11</v>
      </c>
      <c r="G1059" s="25">
        <v>66212</v>
      </c>
      <c r="H1059" s="25">
        <v>7283</v>
      </c>
      <c r="I1059" s="25"/>
      <c r="J1059" s="58" t="e">
        <f>HYPERLINK("#"&amp;"Insumos"&amp;"!A"&amp;MATCH($B1059,#REF!,0),"Ins "&amp;$B1059)</f>
        <v>#REF!</v>
      </c>
      <c r="M1059" s="220"/>
    </row>
    <row r="1060" spans="1:13" x14ac:dyDescent="0.2">
      <c r="A1060" s="35" t="s">
        <v>9677</v>
      </c>
      <c r="B1060" s="1" t="s">
        <v>5533</v>
      </c>
      <c r="C1060" s="45" t="s">
        <v>5892</v>
      </c>
      <c r="D1060" s="23" t="s">
        <v>977</v>
      </c>
      <c r="E1060" s="23" t="s">
        <v>4134</v>
      </c>
      <c r="F1060" s="40">
        <v>6</v>
      </c>
      <c r="G1060" s="25">
        <v>3623</v>
      </c>
      <c r="H1060" s="25">
        <v>21738</v>
      </c>
      <c r="I1060" s="25"/>
      <c r="J1060" s="58" t="e">
        <f>HYPERLINK("#"&amp;"Insumos"&amp;"!A"&amp;MATCH($B1060,#REF!,0),"Ins "&amp;$B1060)</f>
        <v>#REF!</v>
      </c>
      <c r="M1060" s="220"/>
    </row>
    <row r="1061" spans="1:13" x14ac:dyDescent="0.2">
      <c r="A1061" s="35" t="s">
        <v>9677</v>
      </c>
      <c r="B1061" s="1" t="s">
        <v>5007</v>
      </c>
      <c r="C1061" s="45" t="s">
        <v>720</v>
      </c>
      <c r="D1061" s="23" t="s">
        <v>5751</v>
      </c>
      <c r="E1061" s="23" t="s">
        <v>4134</v>
      </c>
      <c r="F1061" s="40">
        <v>8.5</v>
      </c>
      <c r="G1061" s="25">
        <v>1897</v>
      </c>
      <c r="H1061" s="25">
        <v>16125</v>
      </c>
      <c r="I1061" s="25"/>
      <c r="J1061" s="58" t="e">
        <f>HYPERLINK("#"&amp;"Insumos"&amp;"!A"&amp;MATCH($B1061,#REF!,0),"Ins "&amp;$B1061)</f>
        <v>#REF!</v>
      </c>
      <c r="M1061" s="220"/>
    </row>
    <row r="1062" spans="1:13" ht="25.5" x14ac:dyDescent="0.2">
      <c r="A1062" s="36" t="s">
        <v>9680</v>
      </c>
      <c r="B1062" s="26" t="s">
        <v>6816</v>
      </c>
      <c r="C1062" s="79" t="s">
        <v>9860</v>
      </c>
      <c r="D1062" s="37" t="s">
        <v>5608</v>
      </c>
      <c r="E1062" s="37" t="s">
        <v>466</v>
      </c>
      <c r="F1062" s="41"/>
      <c r="G1062" s="27"/>
      <c r="H1062" s="27"/>
      <c r="I1062" s="27">
        <v>1168177</v>
      </c>
      <c r="M1062" s="220">
        <f t="shared" si="16"/>
        <v>1529845</v>
      </c>
    </row>
    <row r="1063" spans="1:13" x14ac:dyDescent="0.2">
      <c r="A1063" s="35" t="s">
        <v>9680</v>
      </c>
      <c r="B1063" s="34" t="s">
        <v>5591</v>
      </c>
      <c r="C1063" s="45" t="s">
        <v>5821</v>
      </c>
      <c r="D1063" s="23" t="s">
        <v>5585</v>
      </c>
      <c r="E1063" s="23" t="s">
        <v>466</v>
      </c>
      <c r="F1063" s="40">
        <v>1.05</v>
      </c>
      <c r="G1063" s="25">
        <v>682944</v>
      </c>
      <c r="H1063" s="25">
        <v>717091</v>
      </c>
      <c r="I1063" s="25"/>
      <c r="M1063" s="220"/>
    </row>
    <row r="1064" spans="1:13" x14ac:dyDescent="0.2">
      <c r="A1064" s="35" t="s">
        <v>9680</v>
      </c>
      <c r="B1064" s="1" t="s">
        <v>199</v>
      </c>
      <c r="C1064" s="45" t="s">
        <v>1031</v>
      </c>
      <c r="D1064" s="23" t="s">
        <v>5734</v>
      </c>
      <c r="E1064" s="23" t="s">
        <v>4141</v>
      </c>
      <c r="F1064" s="40">
        <v>3.7</v>
      </c>
      <c r="G1064" s="25">
        <v>96111</v>
      </c>
      <c r="H1064" s="25">
        <v>355611</v>
      </c>
      <c r="I1064" s="25"/>
      <c r="J1064" s="58" t="e">
        <f>HYPERLINK("#"&amp;"Insumos"&amp;"!A"&amp;MATCH($B1064,#REF!,0),"Ins "&amp;$B1064)</f>
        <v>#REF!</v>
      </c>
      <c r="M1064" s="220"/>
    </row>
    <row r="1065" spans="1:13" x14ac:dyDescent="0.2">
      <c r="A1065" s="35" t="s">
        <v>9680</v>
      </c>
      <c r="B1065" s="1" t="s">
        <v>263</v>
      </c>
      <c r="C1065" s="45" t="s">
        <v>696</v>
      </c>
      <c r="D1065" s="23" t="s">
        <v>5534</v>
      </c>
      <c r="E1065" s="23" t="s">
        <v>4140</v>
      </c>
      <c r="F1065" s="40">
        <v>6.7699999999999996E-2</v>
      </c>
      <c r="G1065" s="25">
        <v>187426</v>
      </c>
      <c r="H1065" s="25">
        <v>12689</v>
      </c>
      <c r="I1065" s="25"/>
      <c r="J1065" s="58" t="e">
        <f>HYPERLINK("#"&amp;"Insumos"&amp;"!A"&amp;MATCH($B1065,#REF!,0),"Ins "&amp;$B1065)</f>
        <v>#REF!</v>
      </c>
      <c r="M1065" s="220"/>
    </row>
    <row r="1066" spans="1:13" x14ac:dyDescent="0.2">
      <c r="A1066" s="35" t="s">
        <v>9680</v>
      </c>
      <c r="B1066" s="1" t="s">
        <v>222</v>
      </c>
      <c r="C1066" s="45" t="s">
        <v>157</v>
      </c>
      <c r="D1066" s="23" t="s">
        <v>5534</v>
      </c>
      <c r="E1066" s="23" t="s">
        <v>4140</v>
      </c>
      <c r="F1066" s="40">
        <v>0.5</v>
      </c>
      <c r="G1066" s="25">
        <v>66212</v>
      </c>
      <c r="H1066" s="25">
        <v>33106</v>
      </c>
      <c r="I1066" s="25"/>
      <c r="J1066" s="58" t="e">
        <f>HYPERLINK("#"&amp;"Insumos"&amp;"!A"&amp;MATCH($B1066,#REF!,0),"Ins "&amp;$B1066)</f>
        <v>#REF!</v>
      </c>
      <c r="M1066" s="220"/>
    </row>
    <row r="1067" spans="1:13" x14ac:dyDescent="0.2">
      <c r="A1067" s="35" t="s">
        <v>9680</v>
      </c>
      <c r="B1067" s="1" t="s">
        <v>5533</v>
      </c>
      <c r="C1067" s="45" t="s">
        <v>5892</v>
      </c>
      <c r="D1067" s="23" t="s">
        <v>977</v>
      </c>
      <c r="E1067" s="23" t="s">
        <v>4134</v>
      </c>
      <c r="F1067" s="40">
        <v>9</v>
      </c>
      <c r="G1067" s="25">
        <v>3623</v>
      </c>
      <c r="H1067" s="25">
        <v>32607</v>
      </c>
      <c r="I1067" s="25"/>
      <c r="J1067" s="58" t="e">
        <f>HYPERLINK("#"&amp;"Insumos"&amp;"!A"&amp;MATCH($B1067,#REF!,0),"Ins "&amp;$B1067)</f>
        <v>#REF!</v>
      </c>
      <c r="M1067" s="220"/>
    </row>
    <row r="1068" spans="1:13" x14ac:dyDescent="0.2">
      <c r="A1068" s="35" t="s">
        <v>9680</v>
      </c>
      <c r="B1068" s="1" t="s">
        <v>5007</v>
      </c>
      <c r="C1068" s="45" t="s">
        <v>720</v>
      </c>
      <c r="D1068" s="23" t="s">
        <v>5751</v>
      </c>
      <c r="E1068" s="23" t="s">
        <v>4134</v>
      </c>
      <c r="F1068" s="40">
        <v>9</v>
      </c>
      <c r="G1068" s="25">
        <v>1897</v>
      </c>
      <c r="H1068" s="25">
        <v>17073</v>
      </c>
      <c r="I1068" s="25"/>
      <c r="J1068" s="58" t="e">
        <f>HYPERLINK("#"&amp;"Insumos"&amp;"!A"&amp;MATCH($B1068,#REF!,0),"Ins "&amp;$B1068)</f>
        <v>#REF!</v>
      </c>
      <c r="M1068" s="220"/>
    </row>
    <row r="1069" spans="1:13" ht="25.5" x14ac:dyDescent="0.2">
      <c r="A1069" s="36" t="s">
        <v>12514</v>
      </c>
      <c r="B1069" s="26" t="s">
        <v>6816</v>
      </c>
      <c r="C1069" s="79" t="s">
        <v>8525</v>
      </c>
      <c r="D1069" s="37" t="s">
        <v>5608</v>
      </c>
      <c r="E1069" s="37" t="s">
        <v>466</v>
      </c>
      <c r="F1069" s="41"/>
      <c r="G1069" s="27"/>
      <c r="H1069" s="27"/>
      <c r="I1069" s="27">
        <v>1070899</v>
      </c>
      <c r="M1069" s="220">
        <f t="shared" si="16"/>
        <v>1402449</v>
      </c>
    </row>
    <row r="1070" spans="1:13" x14ac:dyDescent="0.2">
      <c r="A1070" s="35" t="s">
        <v>12514</v>
      </c>
      <c r="B1070" s="34" t="s">
        <v>5591</v>
      </c>
      <c r="C1070" s="45" t="s">
        <v>5821</v>
      </c>
      <c r="D1070" s="23" t="s">
        <v>5585</v>
      </c>
      <c r="E1070" s="23" t="s">
        <v>466</v>
      </c>
      <c r="F1070" s="40">
        <v>1.05</v>
      </c>
      <c r="G1070" s="25">
        <v>682944</v>
      </c>
      <c r="H1070" s="25">
        <v>717091</v>
      </c>
      <c r="I1070" s="25"/>
      <c r="M1070" s="220"/>
    </row>
    <row r="1071" spans="1:13" x14ac:dyDescent="0.2">
      <c r="A1071" s="35" t="s">
        <v>12514</v>
      </c>
      <c r="B1071" s="1" t="s">
        <v>199</v>
      </c>
      <c r="C1071" s="45" t="s">
        <v>1031</v>
      </c>
      <c r="D1071" s="23" t="s">
        <v>5734</v>
      </c>
      <c r="E1071" s="23" t="s">
        <v>4141</v>
      </c>
      <c r="F1071" s="40">
        <v>3</v>
      </c>
      <c r="G1071" s="25">
        <v>96111</v>
      </c>
      <c r="H1071" s="25">
        <v>288333</v>
      </c>
      <c r="I1071" s="25"/>
      <c r="J1071" s="58" t="e">
        <f>HYPERLINK("#"&amp;"Insumos"&amp;"!A"&amp;MATCH($B1071,#REF!,0),"Ins "&amp;$B1071)</f>
        <v>#REF!</v>
      </c>
      <c r="M1071" s="220"/>
    </row>
    <row r="1072" spans="1:13" x14ac:dyDescent="0.2">
      <c r="A1072" s="35" t="s">
        <v>12514</v>
      </c>
      <c r="B1072" s="1" t="s">
        <v>5554</v>
      </c>
      <c r="C1072" s="45" t="s">
        <v>554</v>
      </c>
      <c r="D1072" s="23" t="s">
        <v>5534</v>
      </c>
      <c r="E1072" s="23" t="s">
        <v>4134</v>
      </c>
      <c r="F1072" s="40">
        <v>3</v>
      </c>
      <c r="G1072" s="25">
        <v>5929</v>
      </c>
      <c r="H1072" s="25">
        <v>17787</v>
      </c>
      <c r="I1072" s="25"/>
      <c r="J1072" s="58" t="e">
        <f>HYPERLINK("#"&amp;"Insumos"&amp;"!A"&amp;MATCH($B1072,#REF!,0),"Ins "&amp;$B1072)</f>
        <v>#REF!</v>
      </c>
      <c r="M1072" s="220"/>
    </row>
    <row r="1073" spans="1:13" x14ac:dyDescent="0.2">
      <c r="A1073" s="35" t="s">
        <v>12514</v>
      </c>
      <c r="B1073" s="1" t="s">
        <v>263</v>
      </c>
      <c r="C1073" s="45" t="s">
        <v>696</v>
      </c>
      <c r="D1073" s="23" t="s">
        <v>5534</v>
      </c>
      <c r="E1073" s="23" t="s">
        <v>4140</v>
      </c>
      <c r="F1073" s="40">
        <v>0.1</v>
      </c>
      <c r="G1073" s="25">
        <v>187426</v>
      </c>
      <c r="H1073" s="25">
        <v>18743</v>
      </c>
      <c r="I1073" s="25"/>
      <c r="J1073" s="58" t="e">
        <f>HYPERLINK("#"&amp;"Insumos"&amp;"!A"&amp;MATCH($B1073,#REF!,0),"Ins "&amp;$B1073)</f>
        <v>#REF!</v>
      </c>
      <c r="M1073" s="220"/>
    </row>
    <row r="1074" spans="1:13" x14ac:dyDescent="0.2">
      <c r="A1074" s="35" t="s">
        <v>12514</v>
      </c>
      <c r="B1074" s="1" t="s">
        <v>222</v>
      </c>
      <c r="C1074" s="45" t="s">
        <v>157</v>
      </c>
      <c r="D1074" s="23" t="s">
        <v>5534</v>
      </c>
      <c r="E1074" s="23" t="s">
        <v>4140</v>
      </c>
      <c r="F1074" s="40">
        <v>0.18</v>
      </c>
      <c r="G1074" s="25">
        <v>66212</v>
      </c>
      <c r="H1074" s="25">
        <v>11918</v>
      </c>
      <c r="I1074" s="25"/>
      <c r="J1074" s="58" t="e">
        <f>HYPERLINK("#"&amp;"Insumos"&amp;"!A"&amp;MATCH($B1074,#REF!,0),"Ins "&amp;$B1074)</f>
        <v>#REF!</v>
      </c>
      <c r="M1074" s="220"/>
    </row>
    <row r="1075" spans="1:13" x14ac:dyDescent="0.2">
      <c r="A1075" s="35" t="s">
        <v>12514</v>
      </c>
      <c r="B1075" s="1" t="s">
        <v>5532</v>
      </c>
      <c r="C1075" s="45" t="s">
        <v>1183</v>
      </c>
      <c r="D1075" s="23" t="s">
        <v>977</v>
      </c>
      <c r="E1075" s="23" t="s">
        <v>4134</v>
      </c>
      <c r="F1075" s="40">
        <v>1.5</v>
      </c>
      <c r="G1075" s="25">
        <v>3623</v>
      </c>
      <c r="H1075" s="25">
        <v>5435</v>
      </c>
      <c r="I1075" s="25"/>
      <c r="J1075" s="58" t="e">
        <f>HYPERLINK("#"&amp;"Insumos"&amp;"!A"&amp;MATCH($B1075,#REF!,0),"Ins "&amp;$B1075)</f>
        <v>#REF!</v>
      </c>
      <c r="M1075" s="220"/>
    </row>
    <row r="1076" spans="1:13" x14ac:dyDescent="0.2">
      <c r="A1076" s="35" t="s">
        <v>12514</v>
      </c>
      <c r="B1076" s="1" t="s">
        <v>5533</v>
      </c>
      <c r="C1076" s="45" t="s">
        <v>5892</v>
      </c>
      <c r="D1076" s="23" t="s">
        <v>977</v>
      </c>
      <c r="E1076" s="23" t="s">
        <v>4134</v>
      </c>
      <c r="F1076" s="40">
        <v>2.1</v>
      </c>
      <c r="G1076" s="25">
        <v>3623</v>
      </c>
      <c r="H1076" s="25">
        <v>7608</v>
      </c>
      <c r="I1076" s="25"/>
      <c r="J1076" s="58" t="e">
        <f>HYPERLINK("#"&amp;"Insumos"&amp;"!A"&amp;MATCH($B1076,#REF!,0),"Ins "&amp;$B1076)</f>
        <v>#REF!</v>
      </c>
      <c r="M1076" s="220"/>
    </row>
    <row r="1077" spans="1:13" x14ac:dyDescent="0.2">
      <c r="A1077" s="35" t="s">
        <v>12514</v>
      </c>
      <c r="B1077" s="1" t="s">
        <v>5007</v>
      </c>
      <c r="C1077" s="45" t="s">
        <v>720</v>
      </c>
      <c r="D1077" s="23" t="s">
        <v>5751</v>
      </c>
      <c r="E1077" s="23" t="s">
        <v>4134</v>
      </c>
      <c r="F1077" s="40">
        <v>2.1</v>
      </c>
      <c r="G1077" s="25">
        <v>1897</v>
      </c>
      <c r="H1077" s="25">
        <v>3984</v>
      </c>
      <c r="I1077" s="25"/>
      <c r="J1077" s="58" t="e">
        <f>HYPERLINK("#"&amp;"Insumos"&amp;"!A"&amp;MATCH($B1077,#REF!,0),"Ins "&amp;$B1077)</f>
        <v>#REF!</v>
      </c>
      <c r="M1077" s="220"/>
    </row>
    <row r="1078" spans="1:13" ht="25.5" x14ac:dyDescent="0.2">
      <c r="A1078" s="36" t="s">
        <v>12515</v>
      </c>
      <c r="B1078" s="26" t="s">
        <v>6816</v>
      </c>
      <c r="C1078" s="79" t="s">
        <v>12516</v>
      </c>
      <c r="D1078" s="37" t="s">
        <v>5608</v>
      </c>
      <c r="E1078" s="37" t="s">
        <v>466</v>
      </c>
      <c r="F1078" s="41"/>
      <c r="G1078" s="27"/>
      <c r="H1078" s="27"/>
      <c r="I1078" s="27">
        <v>1009183</v>
      </c>
      <c r="M1078" s="220">
        <f t="shared" si="16"/>
        <v>1321626</v>
      </c>
    </row>
    <row r="1079" spans="1:13" x14ac:dyDescent="0.2">
      <c r="A1079" s="35" t="s">
        <v>12515</v>
      </c>
      <c r="B1079" s="34" t="s">
        <v>5591</v>
      </c>
      <c r="C1079" s="45" t="s">
        <v>5821</v>
      </c>
      <c r="D1079" s="23" t="s">
        <v>5585</v>
      </c>
      <c r="E1079" s="23" t="s">
        <v>466</v>
      </c>
      <c r="F1079" s="40">
        <v>1.05</v>
      </c>
      <c r="G1079" s="25">
        <v>682944</v>
      </c>
      <c r="H1079" s="25">
        <v>717091</v>
      </c>
      <c r="I1079" s="25"/>
      <c r="M1079" s="220"/>
    </row>
    <row r="1080" spans="1:13" x14ac:dyDescent="0.2">
      <c r="A1080" s="35" t="s">
        <v>12515</v>
      </c>
      <c r="B1080" s="1" t="s">
        <v>199</v>
      </c>
      <c r="C1080" s="45" t="s">
        <v>1031</v>
      </c>
      <c r="D1080" s="23" t="s">
        <v>5734</v>
      </c>
      <c r="E1080" s="23" t="s">
        <v>4141</v>
      </c>
      <c r="F1080" s="40">
        <v>2.6</v>
      </c>
      <c r="G1080" s="25">
        <v>96111</v>
      </c>
      <c r="H1080" s="25">
        <v>249889</v>
      </c>
      <c r="I1080" s="25"/>
      <c r="J1080" s="58" t="e">
        <f>HYPERLINK("#"&amp;"Insumos"&amp;"!A"&amp;MATCH($B1080,#REF!,0),"Ins "&amp;$B1080)</f>
        <v>#REF!</v>
      </c>
      <c r="M1080" s="220"/>
    </row>
    <row r="1081" spans="1:13" x14ac:dyDescent="0.2">
      <c r="A1081" s="35" t="s">
        <v>12515</v>
      </c>
      <c r="B1081" s="1" t="s">
        <v>222</v>
      </c>
      <c r="C1081" s="45" t="s">
        <v>157</v>
      </c>
      <c r="D1081" s="23" t="s">
        <v>5534</v>
      </c>
      <c r="E1081" s="23" t="s">
        <v>4140</v>
      </c>
      <c r="F1081" s="40">
        <v>0.12</v>
      </c>
      <c r="G1081" s="25">
        <v>66212</v>
      </c>
      <c r="H1081" s="25">
        <v>7945</v>
      </c>
      <c r="I1081" s="25"/>
      <c r="J1081" s="58" t="e">
        <f>HYPERLINK("#"&amp;"Insumos"&amp;"!A"&amp;MATCH($B1081,#REF!,0),"Ins "&amp;$B1081)</f>
        <v>#REF!</v>
      </c>
      <c r="M1081" s="220"/>
    </row>
    <row r="1082" spans="1:13" x14ac:dyDescent="0.2">
      <c r="A1082" s="35" t="s">
        <v>12515</v>
      </c>
      <c r="B1082" s="1" t="s">
        <v>5533</v>
      </c>
      <c r="C1082" s="45" t="s">
        <v>5892</v>
      </c>
      <c r="D1082" s="23" t="s">
        <v>977</v>
      </c>
      <c r="E1082" s="23" t="s">
        <v>4134</v>
      </c>
      <c r="F1082" s="40">
        <v>6</v>
      </c>
      <c r="G1082" s="25">
        <v>3623</v>
      </c>
      <c r="H1082" s="25">
        <v>21738</v>
      </c>
      <c r="I1082" s="25"/>
      <c r="J1082" s="58" t="e">
        <f>HYPERLINK("#"&amp;"Insumos"&amp;"!A"&amp;MATCH($B1082,#REF!,0),"Ins "&amp;$B1082)</f>
        <v>#REF!</v>
      </c>
      <c r="M1082" s="220"/>
    </row>
    <row r="1083" spans="1:13" x14ac:dyDescent="0.2">
      <c r="A1083" s="35" t="s">
        <v>12515</v>
      </c>
      <c r="B1083" s="1" t="s">
        <v>5007</v>
      </c>
      <c r="C1083" s="45" t="s">
        <v>720</v>
      </c>
      <c r="D1083" s="23" t="s">
        <v>5751</v>
      </c>
      <c r="E1083" s="23" t="s">
        <v>4134</v>
      </c>
      <c r="F1083" s="40">
        <v>6.6</v>
      </c>
      <c r="G1083" s="25">
        <v>1897</v>
      </c>
      <c r="H1083" s="25">
        <v>12520</v>
      </c>
      <c r="I1083" s="25"/>
      <c r="J1083" s="58" t="e">
        <f>HYPERLINK("#"&amp;"Insumos"&amp;"!A"&amp;MATCH($B1083,#REF!,0),"Ins "&amp;$B1083)</f>
        <v>#REF!</v>
      </c>
      <c r="M1083" s="220"/>
    </row>
    <row r="1084" spans="1:13" ht="25.5" x14ac:dyDescent="0.2">
      <c r="A1084" s="36" t="s">
        <v>12670</v>
      </c>
      <c r="B1084" s="26" t="s">
        <v>6816</v>
      </c>
      <c r="C1084" s="79" t="s">
        <v>12671</v>
      </c>
      <c r="D1084" s="37" t="s">
        <v>5608</v>
      </c>
      <c r="E1084" s="37" t="s">
        <v>466</v>
      </c>
      <c r="F1084" s="41"/>
      <c r="G1084" s="27"/>
      <c r="H1084" s="27"/>
      <c r="I1084" s="27">
        <v>1158051</v>
      </c>
      <c r="M1084" s="220">
        <f t="shared" si="16"/>
        <v>1516584</v>
      </c>
    </row>
    <row r="1085" spans="1:13" x14ac:dyDescent="0.2">
      <c r="A1085" s="35" t="s">
        <v>12670</v>
      </c>
      <c r="B1085" s="34" t="s">
        <v>12634</v>
      </c>
      <c r="C1085" s="45" t="s">
        <v>12672</v>
      </c>
      <c r="D1085" s="23" t="s">
        <v>5751</v>
      </c>
      <c r="E1085" s="23" t="s">
        <v>466</v>
      </c>
      <c r="F1085" s="40">
        <v>1.05</v>
      </c>
      <c r="G1085" s="25">
        <v>767000</v>
      </c>
      <c r="H1085" s="25">
        <v>805350</v>
      </c>
      <c r="I1085" s="25"/>
      <c r="M1085" s="220"/>
    </row>
    <row r="1086" spans="1:13" x14ac:dyDescent="0.2">
      <c r="A1086" s="35" t="s">
        <v>12670</v>
      </c>
      <c r="B1086" s="1" t="s">
        <v>199</v>
      </c>
      <c r="C1086" s="45" t="s">
        <v>1031</v>
      </c>
      <c r="D1086" s="23" t="s">
        <v>5734</v>
      </c>
      <c r="E1086" s="23" t="s">
        <v>4141</v>
      </c>
      <c r="F1086" s="40">
        <v>3.2</v>
      </c>
      <c r="G1086" s="25">
        <v>96111</v>
      </c>
      <c r="H1086" s="25">
        <v>307555</v>
      </c>
      <c r="I1086" s="25"/>
      <c r="J1086" s="58" t="e">
        <f>HYPERLINK("#"&amp;"Insumos"&amp;"!A"&amp;MATCH($B1086,#REF!,0),"Ins "&amp;$B1086)</f>
        <v>#REF!</v>
      </c>
      <c r="M1086" s="220"/>
    </row>
    <row r="1087" spans="1:13" x14ac:dyDescent="0.2">
      <c r="A1087" s="35" t="s">
        <v>12670</v>
      </c>
      <c r="B1087" s="1" t="s">
        <v>222</v>
      </c>
      <c r="C1087" s="45" t="s">
        <v>157</v>
      </c>
      <c r="D1087" s="23" t="s">
        <v>5534</v>
      </c>
      <c r="E1087" s="23" t="s">
        <v>4140</v>
      </c>
      <c r="F1087" s="40">
        <v>0.11</v>
      </c>
      <c r="G1087" s="25">
        <v>66212</v>
      </c>
      <c r="H1087" s="25">
        <v>7283</v>
      </c>
      <c r="I1087" s="25"/>
      <c r="J1087" s="58" t="e">
        <f>HYPERLINK("#"&amp;"Insumos"&amp;"!A"&amp;MATCH($B1087,#REF!,0),"Ins "&amp;$B1087)</f>
        <v>#REF!</v>
      </c>
      <c r="M1087" s="220"/>
    </row>
    <row r="1088" spans="1:13" x14ac:dyDescent="0.2">
      <c r="A1088" s="35" t="s">
        <v>12670</v>
      </c>
      <c r="B1088" s="1" t="s">
        <v>5533</v>
      </c>
      <c r="C1088" s="45" t="s">
        <v>5892</v>
      </c>
      <c r="D1088" s="23" t="s">
        <v>977</v>
      </c>
      <c r="E1088" s="23" t="s">
        <v>4134</v>
      </c>
      <c r="F1088" s="40">
        <v>6</v>
      </c>
      <c r="G1088" s="25">
        <v>3623</v>
      </c>
      <c r="H1088" s="25">
        <v>21738</v>
      </c>
      <c r="I1088" s="25"/>
      <c r="J1088" s="58" t="e">
        <f>HYPERLINK("#"&amp;"Insumos"&amp;"!A"&amp;MATCH($B1088,#REF!,0),"Ins "&amp;$B1088)</f>
        <v>#REF!</v>
      </c>
      <c r="M1088" s="220"/>
    </row>
    <row r="1089" spans="1:13" x14ac:dyDescent="0.2">
      <c r="A1089" s="35" t="s">
        <v>12670</v>
      </c>
      <c r="B1089" s="1" t="s">
        <v>5007</v>
      </c>
      <c r="C1089" s="45" t="s">
        <v>720</v>
      </c>
      <c r="D1089" s="23" t="s">
        <v>5751</v>
      </c>
      <c r="E1089" s="23" t="s">
        <v>4134</v>
      </c>
      <c r="F1089" s="40">
        <v>8.5</v>
      </c>
      <c r="G1089" s="25">
        <v>1897</v>
      </c>
      <c r="H1089" s="25">
        <v>16125</v>
      </c>
      <c r="I1089" s="25"/>
      <c r="J1089" s="58" t="e">
        <f>HYPERLINK("#"&amp;"Insumos"&amp;"!A"&amp;MATCH($B1089,#REF!,0),"Ins "&amp;$B1089)</f>
        <v>#REF!</v>
      </c>
      <c r="M1089" s="220"/>
    </row>
    <row r="1090" spans="1:13" ht="25.5" x14ac:dyDescent="0.2">
      <c r="A1090" s="36" t="s">
        <v>12678</v>
      </c>
      <c r="B1090" s="26" t="s">
        <v>6816</v>
      </c>
      <c r="C1090" s="79" t="s">
        <v>12679</v>
      </c>
      <c r="D1090" s="37" t="s">
        <v>5608</v>
      </c>
      <c r="E1090" s="37" t="s">
        <v>466</v>
      </c>
      <c r="F1090" s="41"/>
      <c r="G1090" s="27"/>
      <c r="H1090" s="27"/>
      <c r="I1090" s="27">
        <v>1290535</v>
      </c>
      <c r="M1090" s="220">
        <f t="shared" si="16"/>
        <v>1690085</v>
      </c>
    </row>
    <row r="1091" spans="1:13" x14ac:dyDescent="0.2">
      <c r="A1091" s="35" t="s">
        <v>12678</v>
      </c>
      <c r="B1091" s="34" t="s">
        <v>12635</v>
      </c>
      <c r="C1091" s="45" t="s">
        <v>12675</v>
      </c>
      <c r="D1091" s="23" t="s">
        <v>5751</v>
      </c>
      <c r="E1091" s="23" t="s">
        <v>466</v>
      </c>
      <c r="F1091" s="40">
        <v>1.05</v>
      </c>
      <c r="G1091" s="25">
        <v>732000</v>
      </c>
      <c r="H1091" s="25">
        <v>768600</v>
      </c>
      <c r="I1091" s="25"/>
      <c r="M1091" s="220"/>
    </row>
    <row r="1092" spans="1:13" x14ac:dyDescent="0.2">
      <c r="A1092" s="35" t="s">
        <v>12678</v>
      </c>
      <c r="B1092" s="34" t="s">
        <v>12676</v>
      </c>
      <c r="C1092" s="45" t="s">
        <v>12677</v>
      </c>
      <c r="D1092" s="23" t="s">
        <v>5534</v>
      </c>
      <c r="E1092" s="23" t="s">
        <v>466</v>
      </c>
      <c r="F1092" s="40">
        <v>1.05</v>
      </c>
      <c r="G1092" s="25">
        <v>50000</v>
      </c>
      <c r="H1092" s="25">
        <v>52500</v>
      </c>
      <c r="I1092" s="25"/>
      <c r="J1092" s="58" t="e">
        <f>HYPERLINK("#"&amp;"Insumos"&amp;"!A"&amp;MATCH($B1092,#REF!,0),"Ins "&amp;$B1092)</f>
        <v>#REF!</v>
      </c>
      <c r="M1092" s="220"/>
    </row>
    <row r="1093" spans="1:13" x14ac:dyDescent="0.2">
      <c r="A1093" s="35" t="s">
        <v>12678</v>
      </c>
      <c r="B1093" s="34" t="s">
        <v>199</v>
      </c>
      <c r="C1093" s="45" t="s">
        <v>1031</v>
      </c>
      <c r="D1093" s="23" t="s">
        <v>5734</v>
      </c>
      <c r="E1093" s="23" t="s">
        <v>4141</v>
      </c>
      <c r="F1093" s="40">
        <v>3.7</v>
      </c>
      <c r="G1093" s="25">
        <v>96111</v>
      </c>
      <c r="H1093" s="25">
        <v>355611</v>
      </c>
      <c r="I1093" s="25"/>
      <c r="J1093" s="58" t="e">
        <f>HYPERLINK("#"&amp;"Insumos"&amp;"!A"&amp;MATCH($B1093,#REF!,0),"Ins "&amp;$B1093)</f>
        <v>#REF!</v>
      </c>
      <c r="M1093" s="220"/>
    </row>
    <row r="1094" spans="1:13" x14ac:dyDescent="0.2">
      <c r="A1094" s="35" t="s">
        <v>12678</v>
      </c>
      <c r="B1094" s="1" t="s">
        <v>263</v>
      </c>
      <c r="C1094" s="45" t="s">
        <v>696</v>
      </c>
      <c r="D1094" s="23" t="s">
        <v>5534</v>
      </c>
      <c r="E1094" s="23" t="s">
        <v>4140</v>
      </c>
      <c r="F1094" s="40">
        <v>0.1</v>
      </c>
      <c r="G1094" s="25">
        <v>187426</v>
      </c>
      <c r="H1094" s="25">
        <v>18743</v>
      </c>
      <c r="I1094" s="25"/>
      <c r="J1094" s="58" t="e">
        <f>HYPERLINK("#"&amp;"Insumos"&amp;"!A"&amp;MATCH($B1094,#REF!,0),"Ins "&amp;$B1094)</f>
        <v>#REF!</v>
      </c>
      <c r="M1094" s="220"/>
    </row>
    <row r="1095" spans="1:13" x14ac:dyDescent="0.2">
      <c r="A1095" s="35" t="s">
        <v>12678</v>
      </c>
      <c r="B1095" s="1" t="s">
        <v>222</v>
      </c>
      <c r="C1095" s="45" t="s">
        <v>157</v>
      </c>
      <c r="D1095" s="23" t="s">
        <v>5534</v>
      </c>
      <c r="E1095" s="23" t="s">
        <v>4140</v>
      </c>
      <c r="F1095" s="40">
        <v>0.15</v>
      </c>
      <c r="G1095" s="25">
        <v>66212</v>
      </c>
      <c r="H1095" s="25">
        <v>9932</v>
      </c>
      <c r="I1095" s="25"/>
      <c r="J1095" s="58" t="e">
        <f>HYPERLINK("#"&amp;"Insumos"&amp;"!A"&amp;MATCH($B1095,#REF!,0),"Ins "&amp;$B1095)</f>
        <v>#REF!</v>
      </c>
      <c r="M1095" s="220"/>
    </row>
    <row r="1096" spans="1:13" x14ac:dyDescent="0.2">
      <c r="A1096" s="35" t="s">
        <v>12678</v>
      </c>
      <c r="B1096" s="34" t="s">
        <v>5546</v>
      </c>
      <c r="C1096" s="45" t="s">
        <v>12041</v>
      </c>
      <c r="D1096" s="23" t="s">
        <v>5534</v>
      </c>
      <c r="E1096" s="23" t="s">
        <v>12040</v>
      </c>
      <c r="F1096" s="40">
        <v>8</v>
      </c>
      <c r="G1096" s="25">
        <v>2140</v>
      </c>
      <c r="H1096" s="25">
        <v>17120</v>
      </c>
      <c r="I1096" s="25"/>
      <c r="J1096" s="58" t="e">
        <f>HYPERLINK("#"&amp;"Insumos"&amp;"!A"&amp;MATCH($B1096,#REF!,0),"Ins "&amp;$B1096)</f>
        <v>#REF!</v>
      </c>
      <c r="M1096" s="220"/>
    </row>
    <row r="1097" spans="1:13" x14ac:dyDescent="0.2">
      <c r="A1097" s="35" t="s">
        <v>12678</v>
      </c>
      <c r="B1097" s="34" t="s">
        <v>5184</v>
      </c>
      <c r="C1097" s="45" t="s">
        <v>294</v>
      </c>
      <c r="D1097" s="23" t="s">
        <v>5751</v>
      </c>
      <c r="E1097" s="23" t="s">
        <v>4147</v>
      </c>
      <c r="F1097" s="40">
        <v>1</v>
      </c>
      <c r="G1097" s="25">
        <v>5304</v>
      </c>
      <c r="H1097" s="25">
        <v>5304</v>
      </c>
      <c r="I1097" s="25"/>
      <c r="J1097" s="58" t="e">
        <f>HYPERLINK("#"&amp;"Insumos"&amp;"!A"&amp;MATCH($B1097,#REF!,0),"Ins "&amp;$B1097)</f>
        <v>#REF!</v>
      </c>
      <c r="M1097" s="220"/>
    </row>
    <row r="1098" spans="1:13" x14ac:dyDescent="0.2">
      <c r="A1098" s="35" t="s">
        <v>12678</v>
      </c>
      <c r="B1098" s="34" t="s">
        <v>5551</v>
      </c>
      <c r="C1098" s="45" t="s">
        <v>1229</v>
      </c>
      <c r="D1098" s="23" t="s">
        <v>5534</v>
      </c>
      <c r="E1098" s="23" t="s">
        <v>4140</v>
      </c>
      <c r="F1098" s="40">
        <v>12</v>
      </c>
      <c r="G1098" s="25">
        <v>437</v>
      </c>
      <c r="H1098" s="25">
        <v>5244</v>
      </c>
      <c r="I1098" s="25"/>
      <c r="J1098" s="58" t="e">
        <f>HYPERLINK("#"&amp;"Insumos"&amp;"!A"&amp;MATCH($B1098,#REF!,0),"Ins "&amp;$B1098)</f>
        <v>#REF!</v>
      </c>
      <c r="M1098" s="220"/>
    </row>
    <row r="1099" spans="1:13" x14ac:dyDescent="0.2">
      <c r="A1099" s="35" t="s">
        <v>12678</v>
      </c>
      <c r="B1099" s="34" t="s">
        <v>4537</v>
      </c>
      <c r="C1099" s="45" t="s">
        <v>12753</v>
      </c>
      <c r="D1099" s="23" t="s">
        <v>5751</v>
      </c>
      <c r="E1099" s="23" t="s">
        <v>287</v>
      </c>
      <c r="F1099" s="40">
        <v>6</v>
      </c>
      <c r="G1099" s="25">
        <v>3630</v>
      </c>
      <c r="H1099" s="25">
        <v>21780</v>
      </c>
      <c r="I1099" s="25"/>
      <c r="J1099" s="58" t="e">
        <f>HYPERLINK("#"&amp;"Insumos"&amp;"!A"&amp;MATCH($B1099,#REF!,0),"Ins "&amp;$B1099)</f>
        <v>#REF!</v>
      </c>
      <c r="M1099" s="220"/>
    </row>
    <row r="1100" spans="1:13" x14ac:dyDescent="0.2">
      <c r="A1100" s="35" t="s">
        <v>12678</v>
      </c>
      <c r="B1100" s="1" t="s">
        <v>5532</v>
      </c>
      <c r="C1100" s="45" t="s">
        <v>1183</v>
      </c>
      <c r="D1100" s="23" t="s">
        <v>977</v>
      </c>
      <c r="E1100" s="23" t="s">
        <v>4134</v>
      </c>
      <c r="F1100" s="40">
        <v>2</v>
      </c>
      <c r="G1100" s="25">
        <v>3623</v>
      </c>
      <c r="H1100" s="25">
        <v>7246</v>
      </c>
      <c r="I1100" s="25"/>
      <c r="J1100" s="58" t="e">
        <f>HYPERLINK("#"&amp;"Insumos"&amp;"!A"&amp;MATCH($B1100,#REF!,0),"Ins "&amp;$B1100)</f>
        <v>#REF!</v>
      </c>
      <c r="M1100" s="220"/>
    </row>
    <row r="1101" spans="1:13" x14ac:dyDescent="0.2">
      <c r="A1101" s="35" t="s">
        <v>12678</v>
      </c>
      <c r="B1101" s="1" t="s">
        <v>5007</v>
      </c>
      <c r="C1101" s="45" t="s">
        <v>720</v>
      </c>
      <c r="D1101" s="23" t="s">
        <v>5751</v>
      </c>
      <c r="E1101" s="23" t="s">
        <v>4134</v>
      </c>
      <c r="F1101" s="40">
        <v>15</v>
      </c>
      <c r="G1101" s="25">
        <v>1897</v>
      </c>
      <c r="H1101" s="25">
        <v>28455</v>
      </c>
      <c r="I1101" s="25"/>
      <c r="J1101" s="58" t="e">
        <f>HYPERLINK("#"&amp;"Insumos"&amp;"!A"&amp;MATCH($B1101,#REF!,0),"Ins "&amp;$B1101)</f>
        <v>#REF!</v>
      </c>
      <c r="M1101" s="220"/>
    </row>
    <row r="1102" spans="1:13" ht="25.5" x14ac:dyDescent="0.2">
      <c r="A1102" s="36" t="s">
        <v>12763</v>
      </c>
      <c r="B1102" s="26" t="s">
        <v>6816</v>
      </c>
      <c r="C1102" s="79" t="s">
        <v>12764</v>
      </c>
      <c r="D1102" s="37" t="s">
        <v>5608</v>
      </c>
      <c r="E1102" s="37" t="s">
        <v>466</v>
      </c>
      <c r="F1102" s="41"/>
      <c r="G1102" s="27"/>
      <c r="H1102" s="27"/>
      <c r="I1102" s="27">
        <v>1005989</v>
      </c>
      <c r="M1102" s="220">
        <f t="shared" ref="M1102:M1155" si="17">ROUND(I1102*(1+$L$2),0)</f>
        <v>1317443</v>
      </c>
    </row>
    <row r="1103" spans="1:13" x14ac:dyDescent="0.2">
      <c r="A1103" s="35" t="s">
        <v>12763</v>
      </c>
      <c r="B1103" s="34" t="s">
        <v>12635</v>
      </c>
      <c r="C1103" s="45" t="s">
        <v>12675</v>
      </c>
      <c r="D1103" s="23" t="s">
        <v>5751</v>
      </c>
      <c r="E1103" s="23" t="s">
        <v>466</v>
      </c>
      <c r="F1103" s="40">
        <v>1.05</v>
      </c>
      <c r="G1103" s="25">
        <v>732000</v>
      </c>
      <c r="H1103" s="25">
        <v>768600</v>
      </c>
      <c r="I1103" s="25"/>
      <c r="M1103" s="220"/>
    </row>
    <row r="1104" spans="1:13" x14ac:dyDescent="0.2">
      <c r="A1104" s="35" t="s">
        <v>12763</v>
      </c>
      <c r="B1104" s="34" t="s">
        <v>12676</v>
      </c>
      <c r="C1104" s="45" t="s">
        <v>12677</v>
      </c>
      <c r="D1104" s="23" t="s">
        <v>5534</v>
      </c>
      <c r="E1104" s="23" t="s">
        <v>466</v>
      </c>
      <c r="F1104" s="40">
        <v>1.05</v>
      </c>
      <c r="G1104" s="25">
        <v>50000</v>
      </c>
      <c r="H1104" s="25">
        <v>52500</v>
      </c>
      <c r="I1104" s="25"/>
      <c r="J1104" s="58" t="e">
        <f>HYPERLINK("#"&amp;"Insumos"&amp;"!A"&amp;MATCH($B1104,#REF!,0),"Ins "&amp;$B1104)</f>
        <v>#REF!</v>
      </c>
      <c r="M1104" s="220"/>
    </row>
    <row r="1105" spans="1:13" x14ac:dyDescent="0.2">
      <c r="A1105" s="35" t="s">
        <v>12763</v>
      </c>
      <c r="B1105" s="1" t="s">
        <v>76</v>
      </c>
      <c r="C1105" s="45" t="s">
        <v>1028</v>
      </c>
      <c r="D1105" s="23" t="s">
        <v>5734</v>
      </c>
      <c r="E1105" s="23" t="s">
        <v>4141</v>
      </c>
      <c r="F1105" s="40">
        <v>1.5</v>
      </c>
      <c r="G1105" s="25">
        <v>81549</v>
      </c>
      <c r="H1105" s="25">
        <v>122324</v>
      </c>
      <c r="I1105" s="25"/>
      <c r="J1105" s="58" t="e">
        <f>HYPERLINK("#"&amp;"Insumos"&amp;"!A"&amp;MATCH($B1105,#REF!,0),"Ins "&amp;$B1105)</f>
        <v>#REF!</v>
      </c>
      <c r="M1105" s="220"/>
    </row>
    <row r="1106" spans="1:13" x14ac:dyDescent="0.2">
      <c r="A1106" s="35" t="s">
        <v>12763</v>
      </c>
      <c r="B1106" s="1" t="s">
        <v>263</v>
      </c>
      <c r="C1106" s="45" t="s">
        <v>696</v>
      </c>
      <c r="D1106" s="23" t="s">
        <v>5534</v>
      </c>
      <c r="E1106" s="23" t="s">
        <v>4140</v>
      </c>
      <c r="F1106" s="40">
        <v>0.1</v>
      </c>
      <c r="G1106" s="25">
        <v>187426</v>
      </c>
      <c r="H1106" s="25">
        <v>18743</v>
      </c>
      <c r="I1106" s="25"/>
      <c r="J1106" s="58" t="e">
        <f>HYPERLINK("#"&amp;"Insumos"&amp;"!A"&amp;MATCH($B1106,#REF!,0),"Ins "&amp;$B1106)</f>
        <v>#REF!</v>
      </c>
      <c r="M1106" s="220"/>
    </row>
    <row r="1107" spans="1:13" x14ac:dyDescent="0.2">
      <c r="A1107" s="35" t="s">
        <v>12763</v>
      </c>
      <c r="B1107" s="1" t="s">
        <v>222</v>
      </c>
      <c r="C1107" s="45" t="s">
        <v>157</v>
      </c>
      <c r="D1107" s="23" t="s">
        <v>5534</v>
      </c>
      <c r="E1107" s="23" t="s">
        <v>4140</v>
      </c>
      <c r="F1107" s="40">
        <v>0.15</v>
      </c>
      <c r="G1107" s="25">
        <v>66212</v>
      </c>
      <c r="H1107" s="25">
        <v>9932</v>
      </c>
      <c r="I1107" s="25"/>
      <c r="J1107" s="58" t="e">
        <f>HYPERLINK("#"&amp;"Insumos"&amp;"!A"&amp;MATCH($B1107,#REF!,0),"Ins "&amp;$B1107)</f>
        <v>#REF!</v>
      </c>
      <c r="M1107" s="220"/>
    </row>
    <row r="1108" spans="1:13" x14ac:dyDescent="0.2">
      <c r="A1108" s="35" t="s">
        <v>12763</v>
      </c>
      <c r="B1108" s="1" t="s">
        <v>5532</v>
      </c>
      <c r="C1108" s="45" t="s">
        <v>1183</v>
      </c>
      <c r="D1108" s="23" t="s">
        <v>977</v>
      </c>
      <c r="E1108" s="23" t="s">
        <v>4134</v>
      </c>
      <c r="F1108" s="40">
        <v>1.5</v>
      </c>
      <c r="G1108" s="25">
        <v>3623</v>
      </c>
      <c r="H1108" s="25">
        <v>5435</v>
      </c>
      <c r="I1108" s="25"/>
      <c r="J1108" s="58" t="e">
        <f>HYPERLINK("#"&amp;"Insumos"&amp;"!A"&amp;MATCH($B1108,#REF!,0),"Ins "&amp;$B1108)</f>
        <v>#REF!</v>
      </c>
      <c r="M1108" s="220"/>
    </row>
    <row r="1109" spans="1:13" x14ac:dyDescent="0.2">
      <c r="A1109" s="35" t="s">
        <v>12763</v>
      </c>
      <c r="B1109" s="1" t="s">
        <v>5007</v>
      </c>
      <c r="C1109" s="45" t="s">
        <v>720</v>
      </c>
      <c r="D1109" s="23" t="s">
        <v>5751</v>
      </c>
      <c r="E1109" s="23" t="s">
        <v>4134</v>
      </c>
      <c r="F1109" s="40">
        <v>15</v>
      </c>
      <c r="G1109" s="25">
        <v>1897</v>
      </c>
      <c r="H1109" s="25">
        <v>28455</v>
      </c>
      <c r="I1109" s="25"/>
      <c r="J1109" s="58" t="e">
        <f>HYPERLINK("#"&amp;"Insumos"&amp;"!A"&amp;MATCH($B1109,#REF!,0),"Ins "&amp;$B1109)</f>
        <v>#REF!</v>
      </c>
      <c r="M1109" s="220"/>
    </row>
    <row r="1110" spans="1:13" s="176" customFormat="1" ht="40.15" customHeight="1" x14ac:dyDescent="0.2">
      <c r="A1110" s="170" t="s">
        <v>4095</v>
      </c>
      <c r="B1110" s="171"/>
      <c r="C1110" s="172" t="s">
        <v>271</v>
      </c>
      <c r="D1110" s="173" t="s">
        <v>5607</v>
      </c>
      <c r="E1110" s="173"/>
      <c r="F1110" s="174"/>
      <c r="G1110" s="175"/>
      <c r="H1110" s="175"/>
      <c r="I1110" s="175"/>
      <c r="M1110" s="220"/>
    </row>
    <row r="1111" spans="1:13" ht="51" x14ac:dyDescent="0.2">
      <c r="A1111" s="36" t="s">
        <v>2499</v>
      </c>
      <c r="B1111" s="26" t="s">
        <v>6816</v>
      </c>
      <c r="C1111" s="79" t="s">
        <v>10383</v>
      </c>
      <c r="D1111" s="37" t="s">
        <v>5608</v>
      </c>
      <c r="E1111" s="37" t="s">
        <v>4134</v>
      </c>
      <c r="F1111" s="41"/>
      <c r="G1111" s="27"/>
      <c r="H1111" s="27"/>
      <c r="I1111" s="27">
        <v>340571</v>
      </c>
      <c r="M1111" s="220">
        <f t="shared" si="17"/>
        <v>446012</v>
      </c>
    </row>
    <row r="1112" spans="1:13" x14ac:dyDescent="0.2">
      <c r="A1112" s="35" t="s">
        <v>2499</v>
      </c>
      <c r="B1112" s="34" t="s">
        <v>8787</v>
      </c>
      <c r="C1112" s="45" t="s">
        <v>8788</v>
      </c>
      <c r="D1112" s="23" t="s">
        <v>5585</v>
      </c>
      <c r="E1112" s="23" t="s">
        <v>466</v>
      </c>
      <c r="F1112" s="40">
        <v>1.9E-2</v>
      </c>
      <c r="G1112" s="25">
        <v>688743</v>
      </c>
      <c r="H1112" s="25">
        <v>13086</v>
      </c>
      <c r="I1112" s="25"/>
      <c r="M1112" s="220"/>
    </row>
    <row r="1113" spans="1:13" x14ac:dyDescent="0.2">
      <c r="A1113" s="35" t="s">
        <v>2499</v>
      </c>
      <c r="B1113" s="1" t="s">
        <v>5588</v>
      </c>
      <c r="C1113" s="45" t="s">
        <v>5818</v>
      </c>
      <c r="D1113" s="23" t="s">
        <v>5585</v>
      </c>
      <c r="E1113" s="23" t="s">
        <v>466</v>
      </c>
      <c r="F1113" s="40">
        <v>8.9999999999999993E-3</v>
      </c>
      <c r="G1113" s="25">
        <v>535318</v>
      </c>
      <c r="H1113" s="25">
        <v>4818</v>
      </c>
      <c r="I1113" s="25"/>
      <c r="M1113" s="220"/>
    </row>
    <row r="1114" spans="1:13" x14ac:dyDescent="0.2">
      <c r="A1114" s="35" t="s">
        <v>2499</v>
      </c>
      <c r="B1114" s="1" t="s">
        <v>201</v>
      </c>
      <c r="C1114" s="45" t="s">
        <v>1029</v>
      </c>
      <c r="D1114" s="23" t="s">
        <v>5734</v>
      </c>
      <c r="E1114" s="23" t="s">
        <v>4141</v>
      </c>
      <c r="F1114" s="40">
        <v>2.2000000000000002</v>
      </c>
      <c r="G1114" s="25">
        <v>89712</v>
      </c>
      <c r="H1114" s="25">
        <v>197366</v>
      </c>
      <c r="I1114" s="25"/>
      <c r="J1114" s="58" t="e">
        <f>HYPERLINK("#"&amp;"Insumos"&amp;"!A"&amp;MATCH($B1114,#REF!,0),"Ins "&amp;$B1114)</f>
        <v>#REF!</v>
      </c>
      <c r="M1114" s="220"/>
    </row>
    <row r="1115" spans="1:13" x14ac:dyDescent="0.2">
      <c r="A1115" s="35" t="s">
        <v>2499</v>
      </c>
      <c r="B1115" s="1" t="s">
        <v>263</v>
      </c>
      <c r="C1115" s="45" t="s">
        <v>696</v>
      </c>
      <c r="D1115" s="23" t="s">
        <v>5534</v>
      </c>
      <c r="E1115" s="23" t="s">
        <v>4140</v>
      </c>
      <c r="F1115" s="40">
        <v>1.2E-2</v>
      </c>
      <c r="G1115" s="25">
        <v>187426</v>
      </c>
      <c r="H1115" s="25">
        <v>2249</v>
      </c>
      <c r="I1115" s="25"/>
      <c r="J1115" s="58" t="e">
        <f>HYPERLINK("#"&amp;"Insumos"&amp;"!A"&amp;MATCH($B1115,#REF!,0),"Ins "&amp;$B1115)</f>
        <v>#REF!</v>
      </c>
      <c r="M1115" s="220"/>
    </row>
    <row r="1116" spans="1:13" x14ac:dyDescent="0.2">
      <c r="A1116" s="35" t="s">
        <v>2499</v>
      </c>
      <c r="B1116" s="1" t="s">
        <v>5533</v>
      </c>
      <c r="C1116" s="45" t="s">
        <v>5892</v>
      </c>
      <c r="D1116" s="23" t="s">
        <v>977</v>
      </c>
      <c r="E1116" s="23" t="s">
        <v>4134</v>
      </c>
      <c r="F1116" s="40">
        <v>0.2</v>
      </c>
      <c r="G1116" s="25">
        <v>3623</v>
      </c>
      <c r="H1116" s="25">
        <v>725</v>
      </c>
      <c r="I1116" s="25"/>
      <c r="J1116" s="58" t="e">
        <f>HYPERLINK("#"&amp;"Insumos"&amp;"!A"&amp;MATCH($B1116,#REF!,0),"Ins "&amp;$B1116)</f>
        <v>#REF!</v>
      </c>
      <c r="M1116" s="220"/>
    </row>
    <row r="1117" spans="1:13" x14ac:dyDescent="0.2">
      <c r="A1117" s="35" t="s">
        <v>2499</v>
      </c>
      <c r="B1117" s="1" t="s">
        <v>5007</v>
      </c>
      <c r="C1117" s="45" t="s">
        <v>720</v>
      </c>
      <c r="D1117" s="23" t="s">
        <v>5751</v>
      </c>
      <c r="E1117" s="23" t="s">
        <v>4134</v>
      </c>
      <c r="F1117" s="40">
        <v>2</v>
      </c>
      <c r="G1117" s="25">
        <v>1897</v>
      </c>
      <c r="H1117" s="25">
        <v>3794</v>
      </c>
      <c r="I1117" s="25"/>
      <c r="J1117" s="58" t="e">
        <f>HYPERLINK("#"&amp;"Insumos"&amp;"!A"&amp;MATCH($B1117,#REF!,0),"Ins "&amp;$B1117)</f>
        <v>#REF!</v>
      </c>
      <c r="M1117" s="220"/>
    </row>
    <row r="1118" spans="1:13" ht="38.25" x14ac:dyDescent="0.2">
      <c r="A1118" s="35" t="s">
        <v>2499</v>
      </c>
      <c r="B1118" s="56" t="s">
        <v>5320</v>
      </c>
      <c r="C1118" s="45" t="s">
        <v>1134</v>
      </c>
      <c r="D1118" s="23" t="s">
        <v>5751</v>
      </c>
      <c r="E1118" s="23" t="s">
        <v>4134</v>
      </c>
      <c r="F1118" s="40">
        <v>1</v>
      </c>
      <c r="G1118" s="25">
        <v>76101</v>
      </c>
      <c r="H1118" s="25">
        <v>76101</v>
      </c>
      <c r="I1118" s="25"/>
      <c r="J1118" s="58" t="e">
        <f>HYPERLINK("#"&amp;"Insumos"&amp;"!A"&amp;MATCH($B1118,#REF!,0),"Ins "&amp;$B1118)</f>
        <v>#REF!</v>
      </c>
      <c r="M1118" s="220"/>
    </row>
    <row r="1119" spans="1:13" x14ac:dyDescent="0.2">
      <c r="A1119" s="35" t="s">
        <v>2499</v>
      </c>
      <c r="B1119" s="1" t="s">
        <v>4506</v>
      </c>
      <c r="C1119" s="45" t="s">
        <v>1397</v>
      </c>
      <c r="D1119" s="23" t="s">
        <v>5751</v>
      </c>
      <c r="E1119" s="23" t="s">
        <v>4134</v>
      </c>
      <c r="F1119" s="40">
        <v>34</v>
      </c>
      <c r="G1119" s="25">
        <v>1248</v>
      </c>
      <c r="H1119" s="25">
        <v>42432</v>
      </c>
      <c r="I1119" s="25"/>
      <c r="J1119" s="58" t="e">
        <f>HYPERLINK("#"&amp;"Insumos"&amp;"!A"&amp;MATCH($B1119,#REF!,0),"Ins "&amp;$B1119)</f>
        <v>#REF!</v>
      </c>
      <c r="M1119" s="220"/>
    </row>
    <row r="1120" spans="1:13" ht="51" x14ac:dyDescent="0.2">
      <c r="A1120" s="36" t="s">
        <v>2500</v>
      </c>
      <c r="B1120" s="26" t="s">
        <v>6816</v>
      </c>
      <c r="C1120" s="79" t="s">
        <v>10384</v>
      </c>
      <c r="D1120" s="37" t="s">
        <v>5608</v>
      </c>
      <c r="E1120" s="37" t="s">
        <v>4134</v>
      </c>
      <c r="F1120" s="41"/>
      <c r="G1120" s="27"/>
      <c r="H1120" s="27"/>
      <c r="I1120" s="27">
        <v>417810</v>
      </c>
      <c r="M1120" s="220">
        <f t="shared" si="17"/>
        <v>547164</v>
      </c>
    </row>
    <row r="1121" spans="1:13" x14ac:dyDescent="0.2">
      <c r="A1121" s="35" t="s">
        <v>2500</v>
      </c>
      <c r="B1121" s="34" t="s">
        <v>8787</v>
      </c>
      <c r="C1121" s="45" t="s">
        <v>8788</v>
      </c>
      <c r="D1121" s="23" t="s">
        <v>5585</v>
      </c>
      <c r="E1121" s="23" t="s">
        <v>466</v>
      </c>
      <c r="F1121" s="40">
        <v>2.5000000000000001E-2</v>
      </c>
      <c r="G1121" s="25">
        <v>688743</v>
      </c>
      <c r="H1121" s="25">
        <v>17219</v>
      </c>
      <c r="I1121" s="25"/>
      <c r="M1121" s="220"/>
    </row>
    <row r="1122" spans="1:13" x14ac:dyDescent="0.2">
      <c r="A1122" s="35" t="s">
        <v>2500</v>
      </c>
      <c r="B1122" s="1" t="s">
        <v>5588</v>
      </c>
      <c r="C1122" s="45" t="s">
        <v>5818</v>
      </c>
      <c r="D1122" s="23" t="s">
        <v>5585</v>
      </c>
      <c r="E1122" s="23" t="s">
        <v>466</v>
      </c>
      <c r="F1122" s="40">
        <v>1.6E-2</v>
      </c>
      <c r="G1122" s="25">
        <v>535318</v>
      </c>
      <c r="H1122" s="25">
        <v>8565</v>
      </c>
      <c r="I1122" s="25"/>
      <c r="M1122" s="220"/>
    </row>
    <row r="1123" spans="1:13" x14ac:dyDescent="0.2">
      <c r="A1123" s="35" t="s">
        <v>2500</v>
      </c>
      <c r="B1123" s="1" t="s">
        <v>201</v>
      </c>
      <c r="C1123" s="45" t="s">
        <v>1029</v>
      </c>
      <c r="D1123" s="23" t="s">
        <v>5734</v>
      </c>
      <c r="E1123" s="23" t="s">
        <v>4141</v>
      </c>
      <c r="F1123" s="40">
        <v>2.4</v>
      </c>
      <c r="G1123" s="25">
        <v>89712</v>
      </c>
      <c r="H1123" s="25">
        <v>215309</v>
      </c>
      <c r="I1123" s="25"/>
      <c r="J1123" s="58" t="e">
        <f>HYPERLINK("#"&amp;"Insumos"&amp;"!A"&amp;MATCH($B1123,#REF!,0),"Ins "&amp;$B1123)</f>
        <v>#REF!</v>
      </c>
      <c r="M1123" s="220"/>
    </row>
    <row r="1124" spans="1:13" x14ac:dyDescent="0.2">
      <c r="A1124" s="35" t="s">
        <v>2500</v>
      </c>
      <c r="B1124" s="1" t="s">
        <v>263</v>
      </c>
      <c r="C1124" s="45" t="s">
        <v>696</v>
      </c>
      <c r="D1124" s="23" t="s">
        <v>5534</v>
      </c>
      <c r="E1124" s="23" t="s">
        <v>4140</v>
      </c>
      <c r="F1124" s="40">
        <v>1.7000000000000001E-2</v>
      </c>
      <c r="G1124" s="25">
        <v>187426</v>
      </c>
      <c r="H1124" s="25">
        <v>3186</v>
      </c>
      <c r="I1124" s="25"/>
      <c r="J1124" s="58" t="e">
        <f>HYPERLINK("#"&amp;"Insumos"&amp;"!A"&amp;MATCH($B1124,#REF!,0),"Ins "&amp;$B1124)</f>
        <v>#REF!</v>
      </c>
      <c r="M1124" s="220"/>
    </row>
    <row r="1125" spans="1:13" x14ac:dyDescent="0.2">
      <c r="A1125" s="35" t="s">
        <v>2500</v>
      </c>
      <c r="B1125" s="1" t="s">
        <v>5533</v>
      </c>
      <c r="C1125" s="45" t="s">
        <v>5892</v>
      </c>
      <c r="D1125" s="23" t="s">
        <v>977</v>
      </c>
      <c r="E1125" s="23" t="s">
        <v>4134</v>
      </c>
      <c r="F1125" s="40">
        <v>0.2</v>
      </c>
      <c r="G1125" s="25">
        <v>3623</v>
      </c>
      <c r="H1125" s="25">
        <v>725</v>
      </c>
      <c r="I1125" s="25"/>
      <c r="J1125" s="58" t="e">
        <f>HYPERLINK("#"&amp;"Insumos"&amp;"!A"&amp;MATCH($B1125,#REF!,0),"Ins "&amp;$B1125)</f>
        <v>#REF!</v>
      </c>
      <c r="M1125" s="220"/>
    </row>
    <row r="1126" spans="1:13" x14ac:dyDescent="0.2">
      <c r="A1126" s="35" t="s">
        <v>2500</v>
      </c>
      <c r="B1126" s="1" t="s">
        <v>5007</v>
      </c>
      <c r="C1126" s="45" t="s">
        <v>720</v>
      </c>
      <c r="D1126" s="23" t="s">
        <v>5751</v>
      </c>
      <c r="E1126" s="23" t="s">
        <v>4134</v>
      </c>
      <c r="F1126" s="40">
        <v>6</v>
      </c>
      <c r="G1126" s="25">
        <v>1897</v>
      </c>
      <c r="H1126" s="25">
        <v>11382</v>
      </c>
      <c r="I1126" s="25"/>
      <c r="J1126" s="58" t="e">
        <f>HYPERLINK("#"&amp;"Insumos"&amp;"!A"&amp;MATCH($B1126,#REF!,0),"Ins "&amp;$B1126)</f>
        <v>#REF!</v>
      </c>
      <c r="M1126" s="220"/>
    </row>
    <row r="1127" spans="1:13" ht="38.25" x14ac:dyDescent="0.2">
      <c r="A1127" s="35" t="s">
        <v>2500</v>
      </c>
      <c r="B1127" s="56" t="s">
        <v>5321</v>
      </c>
      <c r="C1127" s="45" t="s">
        <v>1135</v>
      </c>
      <c r="D1127" s="23" t="s">
        <v>5751</v>
      </c>
      <c r="E1127" s="23" t="s">
        <v>4134</v>
      </c>
      <c r="F1127" s="40">
        <v>1</v>
      </c>
      <c r="G1127" s="25">
        <v>109008</v>
      </c>
      <c r="H1127" s="25">
        <v>109008</v>
      </c>
      <c r="I1127" s="25"/>
      <c r="J1127" s="58" t="e">
        <f>HYPERLINK("#"&amp;"Insumos"&amp;"!A"&amp;MATCH($B1127,#REF!,0),"Ins "&amp;$B1127)</f>
        <v>#REF!</v>
      </c>
      <c r="M1127" s="220"/>
    </row>
    <row r="1128" spans="1:13" x14ac:dyDescent="0.2">
      <c r="A1128" s="35" t="s">
        <v>2500</v>
      </c>
      <c r="B1128" s="1" t="s">
        <v>4506</v>
      </c>
      <c r="C1128" s="45" t="s">
        <v>1397</v>
      </c>
      <c r="D1128" s="23" t="s">
        <v>5751</v>
      </c>
      <c r="E1128" s="23" t="s">
        <v>4134</v>
      </c>
      <c r="F1128" s="40">
        <v>42</v>
      </c>
      <c r="G1128" s="25">
        <v>1248</v>
      </c>
      <c r="H1128" s="25">
        <v>52416</v>
      </c>
      <c r="I1128" s="25"/>
      <c r="J1128" s="58" t="e">
        <f>HYPERLINK("#"&amp;"Insumos"&amp;"!A"&amp;MATCH($B1128,#REF!,0),"Ins "&amp;$B1128)</f>
        <v>#REF!</v>
      </c>
      <c r="M1128" s="220"/>
    </row>
    <row r="1129" spans="1:13" ht="51" x14ac:dyDescent="0.2">
      <c r="A1129" s="36" t="s">
        <v>2501</v>
      </c>
      <c r="B1129" s="26" t="s">
        <v>6816</v>
      </c>
      <c r="C1129" s="79" t="s">
        <v>10385</v>
      </c>
      <c r="D1129" s="37" t="s">
        <v>5608</v>
      </c>
      <c r="E1129" s="37" t="s">
        <v>4134</v>
      </c>
      <c r="F1129" s="41"/>
      <c r="G1129" s="27"/>
      <c r="H1129" s="27"/>
      <c r="I1129" s="27">
        <v>788816</v>
      </c>
      <c r="M1129" s="220">
        <f t="shared" si="17"/>
        <v>1033033</v>
      </c>
    </row>
    <row r="1130" spans="1:13" x14ac:dyDescent="0.2">
      <c r="A1130" s="35" t="s">
        <v>2501</v>
      </c>
      <c r="B1130" s="34" t="s">
        <v>8787</v>
      </c>
      <c r="C1130" s="45" t="s">
        <v>8788</v>
      </c>
      <c r="D1130" s="23" t="s">
        <v>5585</v>
      </c>
      <c r="E1130" s="23" t="s">
        <v>466</v>
      </c>
      <c r="F1130" s="40">
        <v>0.13</v>
      </c>
      <c r="G1130" s="25">
        <v>688743</v>
      </c>
      <c r="H1130" s="25">
        <v>89537</v>
      </c>
      <c r="I1130" s="25"/>
      <c r="M1130" s="220"/>
    </row>
    <row r="1131" spans="1:13" x14ac:dyDescent="0.2">
      <c r="A1131" s="35" t="s">
        <v>2501</v>
      </c>
      <c r="B1131" s="1" t="s">
        <v>5588</v>
      </c>
      <c r="C1131" s="45" t="s">
        <v>5818</v>
      </c>
      <c r="D1131" s="23" t="s">
        <v>5585</v>
      </c>
      <c r="E1131" s="23" t="s">
        <v>466</v>
      </c>
      <c r="F1131" s="40">
        <v>9.9000000000000019E-2</v>
      </c>
      <c r="G1131" s="25">
        <v>535318</v>
      </c>
      <c r="H1131" s="25">
        <v>52996</v>
      </c>
      <c r="I1131" s="25"/>
      <c r="M1131" s="220"/>
    </row>
    <row r="1132" spans="1:13" x14ac:dyDescent="0.2">
      <c r="A1132" s="35" t="s">
        <v>2501</v>
      </c>
      <c r="B1132" s="1" t="s">
        <v>201</v>
      </c>
      <c r="C1132" s="45" t="s">
        <v>1029</v>
      </c>
      <c r="D1132" s="23" t="s">
        <v>5734</v>
      </c>
      <c r="E1132" s="23" t="s">
        <v>4141</v>
      </c>
      <c r="F1132" s="40">
        <v>3.2</v>
      </c>
      <c r="G1132" s="25">
        <v>89712</v>
      </c>
      <c r="H1132" s="25">
        <v>287078</v>
      </c>
      <c r="I1132" s="25"/>
      <c r="J1132" s="58" t="e">
        <f>HYPERLINK("#"&amp;"Insumos"&amp;"!A"&amp;MATCH($B1132,#REF!,0),"Ins "&amp;$B1132)</f>
        <v>#REF!</v>
      </c>
      <c r="M1132" s="220"/>
    </row>
    <row r="1133" spans="1:13" x14ac:dyDescent="0.2">
      <c r="A1133" s="35" t="s">
        <v>2501</v>
      </c>
      <c r="B1133" s="1" t="s">
        <v>263</v>
      </c>
      <c r="C1133" s="45" t="s">
        <v>696</v>
      </c>
      <c r="D1133" s="23" t="s">
        <v>5534</v>
      </c>
      <c r="E1133" s="23" t="s">
        <v>4140</v>
      </c>
      <c r="F1133" s="40">
        <v>0.06</v>
      </c>
      <c r="G1133" s="25">
        <v>187426</v>
      </c>
      <c r="H1133" s="25">
        <v>11246</v>
      </c>
      <c r="I1133" s="25"/>
      <c r="J1133" s="58" t="e">
        <f>HYPERLINK("#"&amp;"Insumos"&amp;"!A"&amp;MATCH($B1133,#REF!,0),"Ins "&amp;$B1133)</f>
        <v>#REF!</v>
      </c>
      <c r="M1133" s="220"/>
    </row>
    <row r="1134" spans="1:13" x14ac:dyDescent="0.2">
      <c r="A1134" s="35" t="s">
        <v>2501</v>
      </c>
      <c r="B1134" s="1" t="s">
        <v>5533</v>
      </c>
      <c r="C1134" s="45" t="s">
        <v>5892</v>
      </c>
      <c r="D1134" s="23" t="s">
        <v>977</v>
      </c>
      <c r="E1134" s="23" t="s">
        <v>4134</v>
      </c>
      <c r="F1134" s="40">
        <v>0.3</v>
      </c>
      <c r="G1134" s="25">
        <v>3623</v>
      </c>
      <c r="H1134" s="25">
        <v>1087</v>
      </c>
      <c r="I1134" s="25"/>
      <c r="J1134" s="58" t="e">
        <f>HYPERLINK("#"&amp;"Insumos"&amp;"!A"&amp;MATCH($B1134,#REF!,0),"Ins "&amp;$B1134)</f>
        <v>#REF!</v>
      </c>
      <c r="M1134" s="220"/>
    </row>
    <row r="1135" spans="1:13" x14ac:dyDescent="0.2">
      <c r="A1135" s="35" t="s">
        <v>2501</v>
      </c>
      <c r="B1135" s="1" t="s">
        <v>5007</v>
      </c>
      <c r="C1135" s="45" t="s">
        <v>720</v>
      </c>
      <c r="D1135" s="23" t="s">
        <v>5751</v>
      </c>
      <c r="E1135" s="23" t="s">
        <v>4134</v>
      </c>
      <c r="F1135" s="40">
        <v>2</v>
      </c>
      <c r="G1135" s="25">
        <v>1897</v>
      </c>
      <c r="H1135" s="25">
        <v>3794</v>
      </c>
      <c r="I1135" s="25"/>
      <c r="J1135" s="58" t="e">
        <f>HYPERLINK("#"&amp;"Insumos"&amp;"!A"&amp;MATCH($B1135,#REF!,0),"Ins "&amp;$B1135)</f>
        <v>#REF!</v>
      </c>
      <c r="M1135" s="220"/>
    </row>
    <row r="1136" spans="1:13" ht="25.5" x14ac:dyDescent="0.2">
      <c r="A1136" s="35" t="s">
        <v>2501</v>
      </c>
      <c r="B1136" s="34" t="s">
        <v>5194</v>
      </c>
      <c r="C1136" s="45" t="s">
        <v>1219</v>
      </c>
      <c r="D1136" s="23" t="s">
        <v>5751</v>
      </c>
      <c r="E1136" s="23" t="s">
        <v>467</v>
      </c>
      <c r="F1136" s="40">
        <v>0.1</v>
      </c>
      <c r="G1136" s="25">
        <v>22500</v>
      </c>
      <c r="H1136" s="25">
        <v>2250</v>
      </c>
      <c r="I1136" s="25"/>
      <c r="J1136" s="58" t="e">
        <f>HYPERLINK("#"&amp;"Insumos"&amp;"!A"&amp;MATCH($B1136,#REF!,0),"Ins "&amp;$B1136)</f>
        <v>#REF!</v>
      </c>
      <c r="M1136" s="220"/>
    </row>
    <row r="1137" spans="1:13" x14ac:dyDescent="0.2">
      <c r="A1137" s="35" t="s">
        <v>2501</v>
      </c>
      <c r="B1137" s="34" t="s">
        <v>5482</v>
      </c>
      <c r="C1137" s="45" t="s">
        <v>67</v>
      </c>
      <c r="D1137" s="23" t="s">
        <v>5751</v>
      </c>
      <c r="E1137" s="23" t="s">
        <v>467</v>
      </c>
      <c r="F1137" s="40">
        <v>5</v>
      </c>
      <c r="G1137" s="25">
        <v>4423</v>
      </c>
      <c r="H1137" s="25">
        <v>22115</v>
      </c>
      <c r="I1137" s="25"/>
      <c r="J1137" s="58" t="e">
        <f>HYPERLINK("#"&amp;"Insumos"&amp;"!A"&amp;MATCH($B1137,#REF!,0),"Ins "&amp;$B1137)</f>
        <v>#REF!</v>
      </c>
      <c r="M1137" s="220"/>
    </row>
    <row r="1138" spans="1:13" x14ac:dyDescent="0.2">
      <c r="A1138" s="35" t="s">
        <v>2501</v>
      </c>
      <c r="B1138" s="34" t="s">
        <v>5351</v>
      </c>
      <c r="C1138" s="45" t="s">
        <v>530</v>
      </c>
      <c r="D1138" s="23" t="s">
        <v>5751</v>
      </c>
      <c r="E1138" s="23" t="s">
        <v>287</v>
      </c>
      <c r="F1138" s="40">
        <v>1.2</v>
      </c>
      <c r="G1138" s="25">
        <v>12402</v>
      </c>
      <c r="H1138" s="25">
        <v>14882</v>
      </c>
      <c r="I1138" s="25"/>
      <c r="J1138" s="58" t="e">
        <f>HYPERLINK("#"&amp;"Insumos"&amp;"!A"&amp;MATCH($B1138,#REF!,0),"Ins "&amp;$B1138)</f>
        <v>#REF!</v>
      </c>
      <c r="M1138" s="220"/>
    </row>
    <row r="1139" spans="1:13" x14ac:dyDescent="0.2">
      <c r="A1139" s="35" t="s">
        <v>2501</v>
      </c>
      <c r="B1139" s="34" t="s">
        <v>5349</v>
      </c>
      <c r="C1139" s="45" t="s">
        <v>529</v>
      </c>
      <c r="D1139" s="23" t="s">
        <v>5751</v>
      </c>
      <c r="E1139" s="23" t="s">
        <v>287</v>
      </c>
      <c r="F1139" s="40">
        <v>2.4</v>
      </c>
      <c r="G1139" s="25">
        <v>21973</v>
      </c>
      <c r="H1139" s="25">
        <v>52735</v>
      </c>
      <c r="I1139" s="25"/>
      <c r="J1139" s="58" t="e">
        <f>HYPERLINK("#"&amp;"Insumos"&amp;"!A"&amp;MATCH($B1139,#REF!,0),"Ins "&amp;$B1139)</f>
        <v>#REF!</v>
      </c>
      <c r="M1139" s="220"/>
    </row>
    <row r="1140" spans="1:13" x14ac:dyDescent="0.2">
      <c r="A1140" s="35" t="s">
        <v>2501</v>
      </c>
      <c r="B1140" s="34" t="s">
        <v>9461</v>
      </c>
      <c r="C1140" s="45" t="s">
        <v>9462</v>
      </c>
      <c r="D1140" s="23" t="s">
        <v>5751</v>
      </c>
      <c r="E1140" s="23" t="s">
        <v>463</v>
      </c>
      <c r="F1140" s="40">
        <v>0.39999999999999997</v>
      </c>
      <c r="G1140" s="25">
        <v>175341</v>
      </c>
      <c r="H1140" s="25">
        <v>70136</v>
      </c>
      <c r="I1140" s="25"/>
      <c r="J1140" s="58" t="e">
        <f>HYPERLINK("#"&amp;"Insumos"&amp;"!A"&amp;MATCH($B1140,#REF!,0),"Ins "&amp;$B1140)</f>
        <v>#REF!</v>
      </c>
      <c r="M1140" s="220"/>
    </row>
    <row r="1141" spans="1:13" x14ac:dyDescent="0.2">
      <c r="A1141" s="35" t="s">
        <v>2501</v>
      </c>
      <c r="B1141" s="1" t="s">
        <v>4506</v>
      </c>
      <c r="C1141" s="45" t="s">
        <v>1397</v>
      </c>
      <c r="D1141" s="23" t="s">
        <v>5751</v>
      </c>
      <c r="E1141" s="23" t="s">
        <v>4134</v>
      </c>
      <c r="F1141" s="40">
        <v>145</v>
      </c>
      <c r="G1141" s="25">
        <v>1248</v>
      </c>
      <c r="H1141" s="25">
        <v>180960</v>
      </c>
      <c r="I1141" s="25"/>
      <c r="J1141" s="58" t="e">
        <f>HYPERLINK("#"&amp;"Insumos"&amp;"!A"&amp;MATCH($B1141,#REF!,0),"Ins "&amp;$B1141)</f>
        <v>#REF!</v>
      </c>
      <c r="M1141" s="220"/>
    </row>
    <row r="1142" spans="1:13" ht="51" x14ac:dyDescent="0.2">
      <c r="A1142" s="36" t="s">
        <v>2502</v>
      </c>
      <c r="B1142" s="26" t="s">
        <v>6816</v>
      </c>
      <c r="C1142" s="79" t="s">
        <v>10386</v>
      </c>
      <c r="D1142" s="37" t="s">
        <v>5608</v>
      </c>
      <c r="E1142" s="37" t="s">
        <v>4134</v>
      </c>
      <c r="F1142" s="41"/>
      <c r="G1142" s="27"/>
      <c r="H1142" s="27"/>
      <c r="I1142" s="27">
        <v>961814</v>
      </c>
      <c r="M1142" s="220">
        <f t="shared" si="17"/>
        <v>1259592</v>
      </c>
    </row>
    <row r="1143" spans="1:13" x14ac:dyDescent="0.2">
      <c r="A1143" s="35" t="s">
        <v>2502</v>
      </c>
      <c r="B1143" s="34" t="s">
        <v>8787</v>
      </c>
      <c r="C1143" s="45" t="s">
        <v>8788</v>
      </c>
      <c r="D1143" s="23" t="s">
        <v>5585</v>
      </c>
      <c r="E1143" s="23" t="s">
        <v>466</v>
      </c>
      <c r="F1143" s="40">
        <v>0.15</v>
      </c>
      <c r="G1143" s="25">
        <v>688743</v>
      </c>
      <c r="H1143" s="25">
        <v>103311</v>
      </c>
      <c r="I1143" s="25"/>
      <c r="M1143" s="220"/>
    </row>
    <row r="1144" spans="1:13" x14ac:dyDescent="0.2">
      <c r="A1144" s="35" t="s">
        <v>2502</v>
      </c>
      <c r="B1144" s="1" t="s">
        <v>5588</v>
      </c>
      <c r="C1144" s="45" t="s">
        <v>5818</v>
      </c>
      <c r="D1144" s="23" t="s">
        <v>5585</v>
      </c>
      <c r="E1144" s="23" t="s">
        <v>466</v>
      </c>
      <c r="F1144" s="40">
        <v>0.15300000000000002</v>
      </c>
      <c r="G1144" s="25">
        <v>535318</v>
      </c>
      <c r="H1144" s="25">
        <v>81904</v>
      </c>
      <c r="I1144" s="25"/>
      <c r="M1144" s="220"/>
    </row>
    <row r="1145" spans="1:13" x14ac:dyDescent="0.2">
      <c r="A1145" s="35" t="s">
        <v>2502</v>
      </c>
      <c r="B1145" s="1" t="s">
        <v>201</v>
      </c>
      <c r="C1145" s="45" t="s">
        <v>1029</v>
      </c>
      <c r="D1145" s="23" t="s">
        <v>5734</v>
      </c>
      <c r="E1145" s="23" t="s">
        <v>4141</v>
      </c>
      <c r="F1145" s="40">
        <v>3.35</v>
      </c>
      <c r="G1145" s="25">
        <v>89712</v>
      </c>
      <c r="H1145" s="25">
        <v>300535</v>
      </c>
      <c r="I1145" s="25"/>
      <c r="J1145" s="58" t="e">
        <f>HYPERLINK("#"&amp;"Insumos"&amp;"!A"&amp;MATCH($B1145,#REF!,0),"Ins "&amp;$B1145)</f>
        <v>#REF!</v>
      </c>
      <c r="M1145" s="220"/>
    </row>
    <row r="1146" spans="1:13" x14ac:dyDescent="0.2">
      <c r="A1146" s="35" t="s">
        <v>2502</v>
      </c>
      <c r="B1146" s="1" t="s">
        <v>263</v>
      </c>
      <c r="C1146" s="45" t="s">
        <v>696</v>
      </c>
      <c r="D1146" s="23" t="s">
        <v>5534</v>
      </c>
      <c r="E1146" s="23" t="s">
        <v>4140</v>
      </c>
      <c r="F1146" s="40">
        <v>8.5000000000000006E-2</v>
      </c>
      <c r="G1146" s="25">
        <v>187426</v>
      </c>
      <c r="H1146" s="25">
        <v>15931</v>
      </c>
      <c r="I1146" s="25"/>
      <c r="J1146" s="58" t="e">
        <f>HYPERLINK("#"&amp;"Insumos"&amp;"!A"&amp;MATCH($B1146,#REF!,0),"Ins "&amp;$B1146)</f>
        <v>#REF!</v>
      </c>
      <c r="M1146" s="220"/>
    </row>
    <row r="1147" spans="1:13" x14ac:dyDescent="0.2">
      <c r="A1147" s="35" t="s">
        <v>2502</v>
      </c>
      <c r="B1147" s="1" t="s">
        <v>5533</v>
      </c>
      <c r="C1147" s="45" t="s">
        <v>5892</v>
      </c>
      <c r="D1147" s="23" t="s">
        <v>977</v>
      </c>
      <c r="E1147" s="23" t="s">
        <v>4134</v>
      </c>
      <c r="F1147" s="40">
        <v>0.3</v>
      </c>
      <c r="G1147" s="25">
        <v>3623</v>
      </c>
      <c r="H1147" s="25">
        <v>1087</v>
      </c>
      <c r="I1147" s="25"/>
      <c r="J1147" s="58" t="e">
        <f>HYPERLINK("#"&amp;"Insumos"&amp;"!A"&amp;MATCH($B1147,#REF!,0),"Ins "&amp;$B1147)</f>
        <v>#REF!</v>
      </c>
      <c r="M1147" s="220"/>
    </row>
    <row r="1148" spans="1:13" x14ac:dyDescent="0.2">
      <c r="A1148" s="35" t="s">
        <v>2502</v>
      </c>
      <c r="B1148" s="1" t="s">
        <v>5007</v>
      </c>
      <c r="C1148" s="45" t="s">
        <v>720</v>
      </c>
      <c r="D1148" s="23" t="s">
        <v>5751</v>
      </c>
      <c r="E1148" s="23" t="s">
        <v>4134</v>
      </c>
      <c r="F1148" s="40">
        <v>3</v>
      </c>
      <c r="G1148" s="25">
        <v>1897</v>
      </c>
      <c r="H1148" s="25">
        <v>5691</v>
      </c>
      <c r="I1148" s="25"/>
      <c r="J1148" s="58" t="e">
        <f>HYPERLINK("#"&amp;"Insumos"&amp;"!A"&amp;MATCH($B1148,#REF!,0),"Ins "&amp;$B1148)</f>
        <v>#REF!</v>
      </c>
      <c r="M1148" s="220"/>
    </row>
    <row r="1149" spans="1:13" ht="25.5" x14ac:dyDescent="0.2">
      <c r="A1149" s="35" t="s">
        <v>2502</v>
      </c>
      <c r="B1149" s="34" t="s">
        <v>5194</v>
      </c>
      <c r="C1149" s="45" t="s">
        <v>1219</v>
      </c>
      <c r="D1149" s="23" t="s">
        <v>5751</v>
      </c>
      <c r="E1149" s="23" t="s">
        <v>467</v>
      </c>
      <c r="F1149" s="40">
        <v>0.1</v>
      </c>
      <c r="G1149" s="25">
        <v>22500</v>
      </c>
      <c r="H1149" s="25">
        <v>2250</v>
      </c>
      <c r="I1149" s="25"/>
      <c r="J1149" s="58" t="e">
        <f>HYPERLINK("#"&amp;"Insumos"&amp;"!A"&amp;MATCH($B1149,#REF!,0),"Ins "&amp;$B1149)</f>
        <v>#REF!</v>
      </c>
      <c r="M1149" s="220"/>
    </row>
    <row r="1150" spans="1:13" x14ac:dyDescent="0.2">
      <c r="A1150" s="35" t="s">
        <v>2502</v>
      </c>
      <c r="B1150" s="34" t="s">
        <v>5482</v>
      </c>
      <c r="C1150" s="45" t="s">
        <v>67</v>
      </c>
      <c r="D1150" s="23" t="s">
        <v>5751</v>
      </c>
      <c r="E1150" s="23" t="s">
        <v>467</v>
      </c>
      <c r="F1150" s="40">
        <v>8</v>
      </c>
      <c r="G1150" s="25">
        <v>4423</v>
      </c>
      <c r="H1150" s="25">
        <v>35384</v>
      </c>
      <c r="I1150" s="25"/>
      <c r="J1150" s="58" t="e">
        <f>HYPERLINK("#"&amp;"Insumos"&amp;"!A"&amp;MATCH($B1150,#REF!,0),"Ins "&amp;$B1150)</f>
        <v>#REF!</v>
      </c>
      <c r="M1150" s="220"/>
    </row>
    <row r="1151" spans="1:13" x14ac:dyDescent="0.2">
      <c r="A1151" s="35" t="s">
        <v>2502</v>
      </c>
      <c r="B1151" s="34" t="s">
        <v>5351</v>
      </c>
      <c r="C1151" s="45" t="s">
        <v>530</v>
      </c>
      <c r="D1151" s="23" t="s">
        <v>5751</v>
      </c>
      <c r="E1151" s="23" t="s">
        <v>287</v>
      </c>
      <c r="F1151" s="40">
        <v>1.6</v>
      </c>
      <c r="G1151" s="25">
        <v>12402</v>
      </c>
      <c r="H1151" s="25">
        <v>19843</v>
      </c>
      <c r="I1151" s="25"/>
      <c r="J1151" s="58" t="e">
        <f>HYPERLINK("#"&amp;"Insumos"&amp;"!A"&amp;MATCH($B1151,#REF!,0),"Ins "&amp;$B1151)</f>
        <v>#REF!</v>
      </c>
      <c r="M1151" s="220"/>
    </row>
    <row r="1152" spans="1:13" x14ac:dyDescent="0.2">
      <c r="A1152" s="35" t="s">
        <v>2502</v>
      </c>
      <c r="B1152" s="34" t="s">
        <v>5349</v>
      </c>
      <c r="C1152" s="45" t="s">
        <v>529</v>
      </c>
      <c r="D1152" s="23" t="s">
        <v>5751</v>
      </c>
      <c r="E1152" s="23" t="s">
        <v>287</v>
      </c>
      <c r="F1152" s="40">
        <v>3.2</v>
      </c>
      <c r="G1152" s="25">
        <v>21973</v>
      </c>
      <c r="H1152" s="25">
        <v>70314</v>
      </c>
      <c r="I1152" s="25"/>
      <c r="J1152" s="58" t="e">
        <f>HYPERLINK("#"&amp;"Insumos"&amp;"!A"&amp;MATCH($B1152,#REF!,0),"Ins "&amp;$B1152)</f>
        <v>#REF!</v>
      </c>
      <c r="M1152" s="220"/>
    </row>
    <row r="1153" spans="1:13" x14ac:dyDescent="0.2">
      <c r="A1153" s="35" t="s">
        <v>2502</v>
      </c>
      <c r="B1153" s="34" t="s">
        <v>9461</v>
      </c>
      <c r="C1153" s="45" t="s">
        <v>9462</v>
      </c>
      <c r="D1153" s="23" t="s">
        <v>5751</v>
      </c>
      <c r="E1153" s="23" t="s">
        <v>463</v>
      </c>
      <c r="F1153" s="40">
        <v>0.54</v>
      </c>
      <c r="G1153" s="25">
        <v>175341</v>
      </c>
      <c r="H1153" s="25">
        <v>94684</v>
      </c>
      <c r="I1153" s="25"/>
      <c r="J1153" s="58" t="e">
        <f>HYPERLINK("#"&amp;"Insumos"&amp;"!A"&amp;MATCH($B1153,#REF!,0),"Ins "&amp;$B1153)</f>
        <v>#REF!</v>
      </c>
      <c r="M1153" s="220"/>
    </row>
    <row r="1154" spans="1:13" x14ac:dyDescent="0.2">
      <c r="A1154" s="35" t="s">
        <v>2502</v>
      </c>
      <c r="B1154" s="1" t="s">
        <v>4506</v>
      </c>
      <c r="C1154" s="45" t="s">
        <v>1397</v>
      </c>
      <c r="D1154" s="23" t="s">
        <v>5751</v>
      </c>
      <c r="E1154" s="23" t="s">
        <v>4134</v>
      </c>
      <c r="F1154" s="40">
        <v>185</v>
      </c>
      <c r="G1154" s="25">
        <v>1248</v>
      </c>
      <c r="H1154" s="25">
        <v>230880</v>
      </c>
      <c r="I1154" s="25"/>
      <c r="J1154" s="58" t="e">
        <f>HYPERLINK("#"&amp;"Insumos"&amp;"!A"&amp;MATCH($B1154,#REF!,0),"Ins "&amp;$B1154)</f>
        <v>#REF!</v>
      </c>
      <c r="M1154" s="220"/>
    </row>
    <row r="1155" spans="1:13" ht="51" x14ac:dyDescent="0.2">
      <c r="A1155" s="36" t="s">
        <v>2503</v>
      </c>
      <c r="B1155" s="26" t="s">
        <v>6816</v>
      </c>
      <c r="C1155" s="79" t="s">
        <v>10387</v>
      </c>
      <c r="D1155" s="37" t="s">
        <v>5608</v>
      </c>
      <c r="E1155" s="37" t="s">
        <v>4134</v>
      </c>
      <c r="F1155" s="41"/>
      <c r="G1155" s="27"/>
      <c r="H1155" s="27"/>
      <c r="I1155" s="27">
        <v>1578173</v>
      </c>
      <c r="M1155" s="220">
        <f t="shared" si="17"/>
        <v>2066775</v>
      </c>
    </row>
    <row r="1156" spans="1:13" x14ac:dyDescent="0.2">
      <c r="A1156" s="35" t="s">
        <v>2503</v>
      </c>
      <c r="B1156" s="34" t="s">
        <v>8787</v>
      </c>
      <c r="C1156" s="45" t="s">
        <v>8788</v>
      </c>
      <c r="D1156" s="23" t="s">
        <v>5585</v>
      </c>
      <c r="E1156" s="23" t="s">
        <v>466</v>
      </c>
      <c r="F1156" s="40">
        <v>0.17</v>
      </c>
      <c r="G1156" s="25">
        <v>688743</v>
      </c>
      <c r="H1156" s="25">
        <v>117086</v>
      </c>
      <c r="I1156" s="25"/>
      <c r="M1156" s="220"/>
    </row>
    <row r="1157" spans="1:13" x14ac:dyDescent="0.2">
      <c r="A1157" s="35" t="s">
        <v>2503</v>
      </c>
      <c r="B1157" s="1" t="s">
        <v>5588</v>
      </c>
      <c r="C1157" s="45" t="s">
        <v>5818</v>
      </c>
      <c r="D1157" s="23" t="s">
        <v>5585</v>
      </c>
      <c r="E1157" s="23" t="s">
        <v>466</v>
      </c>
      <c r="F1157" s="40">
        <v>0.21900000000000003</v>
      </c>
      <c r="G1157" s="25">
        <v>535318</v>
      </c>
      <c r="H1157" s="25">
        <v>117235</v>
      </c>
      <c r="I1157" s="25"/>
      <c r="M1157" s="220"/>
    </row>
    <row r="1158" spans="1:13" x14ac:dyDescent="0.2">
      <c r="A1158" s="35" t="s">
        <v>2503</v>
      </c>
      <c r="B1158" s="1" t="s">
        <v>76</v>
      </c>
      <c r="C1158" s="45" t="s">
        <v>1028</v>
      </c>
      <c r="D1158" s="23" t="s">
        <v>5734</v>
      </c>
      <c r="E1158" s="23" t="s">
        <v>4141</v>
      </c>
      <c r="F1158" s="40">
        <v>4</v>
      </c>
      <c r="G1158" s="25">
        <v>81549</v>
      </c>
      <c r="H1158" s="25">
        <v>326196</v>
      </c>
      <c r="I1158" s="25"/>
      <c r="J1158" s="58" t="e">
        <f>HYPERLINK("#"&amp;"Insumos"&amp;"!A"&amp;MATCH($B1158,#REF!,0),"Ins "&amp;$B1158)</f>
        <v>#REF!</v>
      </c>
      <c r="M1158" s="220"/>
    </row>
    <row r="1159" spans="1:13" x14ac:dyDescent="0.2">
      <c r="A1159" s="35" t="s">
        <v>2503</v>
      </c>
      <c r="B1159" s="1" t="s">
        <v>263</v>
      </c>
      <c r="C1159" s="45" t="s">
        <v>696</v>
      </c>
      <c r="D1159" s="23" t="s">
        <v>5534</v>
      </c>
      <c r="E1159" s="23" t="s">
        <v>4140</v>
      </c>
      <c r="F1159" s="40">
        <v>0.127</v>
      </c>
      <c r="G1159" s="25">
        <v>187426</v>
      </c>
      <c r="H1159" s="25">
        <v>23803</v>
      </c>
      <c r="I1159" s="25"/>
      <c r="J1159" s="58" t="e">
        <f>HYPERLINK("#"&amp;"Insumos"&amp;"!A"&amp;MATCH($B1159,#REF!,0),"Ins "&amp;$B1159)</f>
        <v>#REF!</v>
      </c>
      <c r="M1159" s="220"/>
    </row>
    <row r="1160" spans="1:13" x14ac:dyDescent="0.2">
      <c r="A1160" s="35" t="s">
        <v>2503</v>
      </c>
      <c r="B1160" s="1" t="s">
        <v>5533</v>
      </c>
      <c r="C1160" s="45" t="s">
        <v>5892</v>
      </c>
      <c r="D1160" s="23" t="s">
        <v>977</v>
      </c>
      <c r="E1160" s="23" t="s">
        <v>4134</v>
      </c>
      <c r="F1160" s="40">
        <v>0.3</v>
      </c>
      <c r="G1160" s="25">
        <v>3623</v>
      </c>
      <c r="H1160" s="25">
        <v>1087</v>
      </c>
      <c r="I1160" s="25"/>
      <c r="J1160" s="58" t="e">
        <f>HYPERLINK("#"&amp;"Insumos"&amp;"!A"&amp;MATCH($B1160,#REF!,0),"Ins "&amp;$B1160)</f>
        <v>#REF!</v>
      </c>
      <c r="M1160" s="220"/>
    </row>
    <row r="1161" spans="1:13" x14ac:dyDescent="0.2">
      <c r="A1161" s="35" t="s">
        <v>2503</v>
      </c>
      <c r="B1161" s="1" t="s">
        <v>5007</v>
      </c>
      <c r="C1161" s="45" t="s">
        <v>720</v>
      </c>
      <c r="D1161" s="23" t="s">
        <v>5751</v>
      </c>
      <c r="E1161" s="23" t="s">
        <v>4134</v>
      </c>
      <c r="F1161" s="40">
        <v>9</v>
      </c>
      <c r="G1161" s="25">
        <v>1897</v>
      </c>
      <c r="H1161" s="25">
        <v>17073</v>
      </c>
      <c r="I1161" s="25"/>
      <c r="J1161" s="58" t="e">
        <f>HYPERLINK("#"&amp;"Insumos"&amp;"!A"&amp;MATCH($B1161,#REF!,0),"Ins "&amp;$B1161)</f>
        <v>#REF!</v>
      </c>
      <c r="M1161" s="220"/>
    </row>
    <row r="1162" spans="1:13" ht="38.25" x14ac:dyDescent="0.2">
      <c r="A1162" s="35" t="s">
        <v>2503</v>
      </c>
      <c r="B1162" s="56" t="s">
        <v>5322</v>
      </c>
      <c r="C1162" s="45" t="s">
        <v>1136</v>
      </c>
      <c r="D1162" s="23" t="s">
        <v>5751</v>
      </c>
      <c r="E1162" s="23" t="s">
        <v>4134</v>
      </c>
      <c r="F1162" s="40">
        <v>1</v>
      </c>
      <c r="G1162" s="25">
        <v>694893</v>
      </c>
      <c r="H1162" s="25">
        <v>694893</v>
      </c>
      <c r="I1162" s="25"/>
      <c r="J1162" s="58" t="e">
        <f>HYPERLINK("#"&amp;"Insumos"&amp;"!A"&amp;MATCH($B1162,#REF!,0),"Ins "&amp;$B1162)</f>
        <v>#REF!</v>
      </c>
      <c r="M1162" s="220"/>
    </row>
    <row r="1163" spans="1:13" x14ac:dyDescent="0.2">
      <c r="A1163" s="35" t="s">
        <v>2503</v>
      </c>
      <c r="B1163" s="1" t="s">
        <v>4506</v>
      </c>
      <c r="C1163" s="45" t="s">
        <v>1397</v>
      </c>
      <c r="D1163" s="23" t="s">
        <v>5751</v>
      </c>
      <c r="E1163" s="23" t="s">
        <v>4134</v>
      </c>
      <c r="F1163" s="40">
        <v>225</v>
      </c>
      <c r="G1163" s="25">
        <v>1248</v>
      </c>
      <c r="H1163" s="25">
        <v>280800</v>
      </c>
      <c r="I1163" s="25"/>
      <c r="J1163" s="58" t="e">
        <f>HYPERLINK("#"&amp;"Insumos"&amp;"!A"&amp;MATCH($B1163,#REF!,0),"Ins "&amp;$B1163)</f>
        <v>#REF!</v>
      </c>
      <c r="M1163" s="220"/>
    </row>
    <row r="1164" spans="1:13" ht="51" x14ac:dyDescent="0.2">
      <c r="A1164" s="36" t="s">
        <v>2504</v>
      </c>
      <c r="B1164" s="26" t="s">
        <v>6816</v>
      </c>
      <c r="C1164" s="79" t="s">
        <v>10388</v>
      </c>
      <c r="D1164" s="37" t="s">
        <v>5608</v>
      </c>
      <c r="E1164" s="37" t="s">
        <v>4134</v>
      </c>
      <c r="F1164" s="41"/>
      <c r="G1164" s="27"/>
      <c r="H1164" s="27"/>
      <c r="I1164" s="27">
        <v>1749029</v>
      </c>
      <c r="M1164" s="220">
        <f t="shared" ref="M1164:M1217" si="18">ROUND(I1164*(1+$L$2),0)</f>
        <v>2290528</v>
      </c>
    </row>
    <row r="1165" spans="1:13" x14ac:dyDescent="0.2">
      <c r="A1165" s="35" t="s">
        <v>2504</v>
      </c>
      <c r="B1165" s="34" t="s">
        <v>8787</v>
      </c>
      <c r="C1165" s="45" t="s">
        <v>8788</v>
      </c>
      <c r="D1165" s="23" t="s">
        <v>5585</v>
      </c>
      <c r="E1165" s="23" t="s">
        <v>466</v>
      </c>
      <c r="F1165" s="40">
        <v>0.23</v>
      </c>
      <c r="G1165" s="25">
        <v>688743</v>
      </c>
      <c r="H1165" s="25">
        <v>158411</v>
      </c>
      <c r="I1165" s="25"/>
      <c r="M1165" s="220"/>
    </row>
    <row r="1166" spans="1:13" x14ac:dyDescent="0.2">
      <c r="A1166" s="35" t="s">
        <v>2504</v>
      </c>
      <c r="B1166" s="1" t="s">
        <v>5588</v>
      </c>
      <c r="C1166" s="45" t="s">
        <v>5818</v>
      </c>
      <c r="D1166" s="23" t="s">
        <v>5585</v>
      </c>
      <c r="E1166" s="23" t="s">
        <v>466</v>
      </c>
      <c r="F1166" s="40">
        <v>0.1</v>
      </c>
      <c r="G1166" s="25">
        <v>535318</v>
      </c>
      <c r="H1166" s="25">
        <v>53532</v>
      </c>
      <c r="I1166" s="25"/>
      <c r="M1166" s="220"/>
    </row>
    <row r="1167" spans="1:13" x14ac:dyDescent="0.2">
      <c r="A1167" s="35" t="s">
        <v>2504</v>
      </c>
      <c r="B1167" s="1" t="s">
        <v>201</v>
      </c>
      <c r="C1167" s="45" t="s">
        <v>1029</v>
      </c>
      <c r="D1167" s="23" t="s">
        <v>5734</v>
      </c>
      <c r="E1167" s="23" t="s">
        <v>4141</v>
      </c>
      <c r="F1167" s="40">
        <v>4.0999999999999996</v>
      </c>
      <c r="G1167" s="25">
        <v>89712</v>
      </c>
      <c r="H1167" s="25">
        <v>367819</v>
      </c>
      <c r="I1167" s="25"/>
      <c r="J1167" s="58" t="e">
        <f>HYPERLINK("#"&amp;"Insumos"&amp;"!A"&amp;MATCH($B1167,#REF!,0),"Ins "&amp;$B1167)</f>
        <v>#REF!</v>
      </c>
      <c r="M1167" s="220"/>
    </row>
    <row r="1168" spans="1:13" x14ac:dyDescent="0.2">
      <c r="A1168" s="35" t="s">
        <v>2504</v>
      </c>
      <c r="B1168" s="1" t="s">
        <v>263</v>
      </c>
      <c r="C1168" s="45" t="s">
        <v>696</v>
      </c>
      <c r="D1168" s="23" t="s">
        <v>5534</v>
      </c>
      <c r="E1168" s="23" t="s">
        <v>4140</v>
      </c>
      <c r="F1168" s="40">
        <v>0.14299999999999999</v>
      </c>
      <c r="G1168" s="25">
        <v>187426</v>
      </c>
      <c r="H1168" s="25">
        <v>26802</v>
      </c>
      <c r="I1168" s="25"/>
      <c r="J1168" s="58" t="e">
        <f>HYPERLINK("#"&amp;"Insumos"&amp;"!A"&amp;MATCH($B1168,#REF!,0),"Ins "&amp;$B1168)</f>
        <v>#REF!</v>
      </c>
      <c r="M1168" s="220"/>
    </row>
    <row r="1169" spans="1:13" x14ac:dyDescent="0.2">
      <c r="A1169" s="35" t="s">
        <v>2504</v>
      </c>
      <c r="B1169" s="1" t="s">
        <v>5533</v>
      </c>
      <c r="C1169" s="45" t="s">
        <v>5892</v>
      </c>
      <c r="D1169" s="23" t="s">
        <v>977</v>
      </c>
      <c r="E1169" s="23" t="s">
        <v>4134</v>
      </c>
      <c r="F1169" s="40">
        <v>0.3</v>
      </c>
      <c r="G1169" s="25">
        <v>3623</v>
      </c>
      <c r="H1169" s="25">
        <v>1087</v>
      </c>
      <c r="I1169" s="25"/>
      <c r="J1169" s="58" t="e">
        <f>HYPERLINK("#"&amp;"Insumos"&amp;"!A"&amp;MATCH($B1169,#REF!,0),"Ins "&amp;$B1169)</f>
        <v>#REF!</v>
      </c>
      <c r="M1169" s="220"/>
    </row>
    <row r="1170" spans="1:13" x14ac:dyDescent="0.2">
      <c r="A1170" s="35" t="s">
        <v>2504</v>
      </c>
      <c r="B1170" s="1" t="s">
        <v>5007</v>
      </c>
      <c r="C1170" s="45" t="s">
        <v>720</v>
      </c>
      <c r="D1170" s="23" t="s">
        <v>5751</v>
      </c>
      <c r="E1170" s="23" t="s">
        <v>4134</v>
      </c>
      <c r="F1170" s="40">
        <v>13</v>
      </c>
      <c r="G1170" s="25">
        <v>1897</v>
      </c>
      <c r="H1170" s="25">
        <v>24661</v>
      </c>
      <c r="I1170" s="25"/>
      <c r="J1170" s="58" t="e">
        <f>HYPERLINK("#"&amp;"Insumos"&amp;"!A"&amp;MATCH($B1170,#REF!,0),"Ins "&amp;$B1170)</f>
        <v>#REF!</v>
      </c>
      <c r="M1170" s="220"/>
    </row>
    <row r="1171" spans="1:13" ht="38.25" x14ac:dyDescent="0.2">
      <c r="A1171" s="35" t="s">
        <v>2504</v>
      </c>
      <c r="B1171" s="56" t="s">
        <v>5322</v>
      </c>
      <c r="C1171" s="45" t="s">
        <v>1136</v>
      </c>
      <c r="D1171" s="23" t="s">
        <v>5751</v>
      </c>
      <c r="E1171" s="23" t="s">
        <v>4134</v>
      </c>
      <c r="F1171" s="40">
        <v>1</v>
      </c>
      <c r="G1171" s="25">
        <v>694893</v>
      </c>
      <c r="H1171" s="25">
        <v>694893</v>
      </c>
      <c r="I1171" s="25"/>
      <c r="J1171" s="58" t="e">
        <f>HYPERLINK("#"&amp;"Insumos"&amp;"!A"&amp;MATCH($B1171,#REF!,0),"Ins "&amp;$B1171)</f>
        <v>#REF!</v>
      </c>
      <c r="M1171" s="220"/>
    </row>
    <row r="1172" spans="1:13" x14ac:dyDescent="0.2">
      <c r="A1172" s="35" t="s">
        <v>2504</v>
      </c>
      <c r="B1172" s="1" t="s">
        <v>4506</v>
      </c>
      <c r="C1172" s="45" t="s">
        <v>1397</v>
      </c>
      <c r="D1172" s="23" t="s">
        <v>5751</v>
      </c>
      <c r="E1172" s="23" t="s">
        <v>4134</v>
      </c>
      <c r="F1172" s="40">
        <v>338</v>
      </c>
      <c r="G1172" s="25">
        <v>1248</v>
      </c>
      <c r="H1172" s="25">
        <v>421824</v>
      </c>
      <c r="I1172" s="25"/>
      <c r="J1172" s="58" t="e">
        <f>HYPERLINK("#"&amp;"Insumos"&amp;"!A"&amp;MATCH($B1172,#REF!,0),"Ins "&amp;$B1172)</f>
        <v>#REF!</v>
      </c>
      <c r="M1172" s="220"/>
    </row>
    <row r="1173" spans="1:13" ht="38.25" x14ac:dyDescent="0.2">
      <c r="A1173" s="36" t="s">
        <v>2505</v>
      </c>
      <c r="B1173" s="26" t="s">
        <v>6816</v>
      </c>
      <c r="C1173" s="79" t="s">
        <v>1892</v>
      </c>
      <c r="D1173" s="37" t="s">
        <v>5608</v>
      </c>
      <c r="E1173" s="37" t="s">
        <v>464</v>
      </c>
      <c r="F1173" s="41"/>
      <c r="G1173" s="27"/>
      <c r="H1173" s="27"/>
      <c r="I1173" s="27">
        <v>33688</v>
      </c>
      <c r="M1173" s="220">
        <f t="shared" si="18"/>
        <v>44118</v>
      </c>
    </row>
    <row r="1174" spans="1:13" x14ac:dyDescent="0.2">
      <c r="A1174" s="35" t="s">
        <v>2505</v>
      </c>
      <c r="B1174" s="1" t="s">
        <v>5579</v>
      </c>
      <c r="C1174" s="45" t="s">
        <v>1016</v>
      </c>
      <c r="D1174" s="23" t="s">
        <v>5734</v>
      </c>
      <c r="E1174" s="23" t="s">
        <v>4141</v>
      </c>
      <c r="F1174" s="40">
        <v>0.22</v>
      </c>
      <c r="G1174" s="25">
        <v>57672</v>
      </c>
      <c r="H1174" s="25">
        <v>12688</v>
      </c>
      <c r="I1174" s="25"/>
      <c r="J1174" s="58" t="e">
        <f>HYPERLINK("#"&amp;"Insumos"&amp;"!A"&amp;MATCH($B1174,#REF!,0),"Ins "&amp;$B1174)</f>
        <v>#REF!</v>
      </c>
      <c r="M1174" s="220"/>
    </row>
    <row r="1175" spans="1:13" x14ac:dyDescent="0.2">
      <c r="A1175" s="35" t="s">
        <v>2505</v>
      </c>
      <c r="B1175" s="1" t="s">
        <v>263</v>
      </c>
      <c r="C1175" s="45" t="s">
        <v>696</v>
      </c>
      <c r="D1175" s="23" t="s">
        <v>5534</v>
      </c>
      <c r="E1175" s="23" t="s">
        <v>4140</v>
      </c>
      <c r="F1175" s="40">
        <v>3.0000000000000001E-3</v>
      </c>
      <c r="G1175" s="25">
        <v>187426</v>
      </c>
      <c r="H1175" s="25">
        <v>562</v>
      </c>
      <c r="I1175" s="25"/>
      <c r="J1175" s="58" t="e">
        <f>HYPERLINK("#"&amp;"Insumos"&amp;"!A"&amp;MATCH($B1175,#REF!,0),"Ins "&amp;$B1175)</f>
        <v>#REF!</v>
      </c>
      <c r="M1175" s="220"/>
    </row>
    <row r="1176" spans="1:13" x14ac:dyDescent="0.2">
      <c r="A1176" s="35" t="s">
        <v>2505</v>
      </c>
      <c r="B1176" s="1" t="s">
        <v>5533</v>
      </c>
      <c r="C1176" s="45" t="s">
        <v>5892</v>
      </c>
      <c r="D1176" s="23" t="s">
        <v>977</v>
      </c>
      <c r="E1176" s="23" t="s">
        <v>4134</v>
      </c>
      <c r="F1176" s="40">
        <v>0.1</v>
      </c>
      <c r="G1176" s="25">
        <v>3623</v>
      </c>
      <c r="H1176" s="25">
        <v>362</v>
      </c>
      <c r="I1176" s="25"/>
      <c r="J1176" s="58" t="e">
        <f>HYPERLINK("#"&amp;"Insumos"&amp;"!A"&amp;MATCH($B1176,#REF!,0),"Ins "&amp;$B1176)</f>
        <v>#REF!</v>
      </c>
      <c r="M1176" s="220"/>
    </row>
    <row r="1177" spans="1:13" x14ac:dyDescent="0.2">
      <c r="A1177" s="35" t="s">
        <v>2505</v>
      </c>
      <c r="B1177" s="1" t="s">
        <v>5007</v>
      </c>
      <c r="C1177" s="45" t="s">
        <v>720</v>
      </c>
      <c r="D1177" s="23" t="s">
        <v>5751</v>
      </c>
      <c r="E1177" s="23" t="s">
        <v>4134</v>
      </c>
      <c r="F1177" s="40">
        <v>0.4</v>
      </c>
      <c r="G1177" s="25">
        <v>1897</v>
      </c>
      <c r="H1177" s="25">
        <v>759</v>
      </c>
      <c r="I1177" s="25"/>
      <c r="J1177" s="58" t="e">
        <f>HYPERLINK("#"&amp;"Insumos"&amp;"!A"&amp;MATCH($B1177,#REF!,0),"Ins "&amp;$B1177)</f>
        <v>#REF!</v>
      </c>
      <c r="M1177" s="220"/>
    </row>
    <row r="1178" spans="1:13" x14ac:dyDescent="0.2">
      <c r="A1178" s="35" t="s">
        <v>2505</v>
      </c>
      <c r="B1178" s="1" t="s">
        <v>5271</v>
      </c>
      <c r="C1178" s="45" t="s">
        <v>55</v>
      </c>
      <c r="D1178" s="23" t="s">
        <v>5751</v>
      </c>
      <c r="E1178" s="23" t="s">
        <v>4134</v>
      </c>
      <c r="F1178" s="40">
        <v>0.5</v>
      </c>
      <c r="G1178" s="25">
        <v>2963</v>
      </c>
      <c r="H1178" s="25">
        <v>1482</v>
      </c>
      <c r="I1178" s="25"/>
      <c r="J1178" s="58" t="e">
        <f>HYPERLINK("#"&amp;"Insumos"&amp;"!A"&amp;MATCH($B1178,#REF!,0),"Ins "&amp;$B1178)</f>
        <v>#REF!</v>
      </c>
      <c r="M1178" s="220"/>
    </row>
    <row r="1179" spans="1:13" x14ac:dyDescent="0.2">
      <c r="A1179" s="35" t="s">
        <v>2505</v>
      </c>
      <c r="B1179" s="1" t="s">
        <v>4732</v>
      </c>
      <c r="C1179" s="45" t="s">
        <v>1267</v>
      </c>
      <c r="D1179" s="23" t="s">
        <v>5751</v>
      </c>
      <c r="E1179" s="23" t="s">
        <v>4134</v>
      </c>
      <c r="F1179" s="40">
        <v>0.06</v>
      </c>
      <c r="G1179" s="25">
        <v>11749</v>
      </c>
      <c r="H1179" s="25">
        <v>705</v>
      </c>
      <c r="I1179" s="25"/>
      <c r="J1179" s="58" t="e">
        <f>HYPERLINK("#"&amp;"Insumos"&amp;"!A"&amp;MATCH($B1179,#REF!,0),"Ins "&amp;$B1179)</f>
        <v>#REF!</v>
      </c>
      <c r="M1179" s="220"/>
    </row>
    <row r="1180" spans="1:13" x14ac:dyDescent="0.2">
      <c r="A1180" s="35" t="s">
        <v>2505</v>
      </c>
      <c r="B1180" s="1" t="s">
        <v>4759</v>
      </c>
      <c r="C1180" s="45" t="s">
        <v>1287</v>
      </c>
      <c r="D1180" s="23" t="s">
        <v>5751</v>
      </c>
      <c r="E1180" s="23" t="s">
        <v>4134</v>
      </c>
      <c r="F1180" s="40">
        <v>1.4999999999999999E-2</v>
      </c>
      <c r="G1180" s="25">
        <v>64889</v>
      </c>
      <c r="H1180" s="25">
        <v>973</v>
      </c>
      <c r="I1180" s="25"/>
      <c r="J1180" s="58" t="e">
        <f>HYPERLINK("#"&amp;"Insumos"&amp;"!A"&amp;MATCH($B1180,#REF!,0),"Ins "&amp;$B1180)</f>
        <v>#REF!</v>
      </c>
      <c r="M1180" s="220"/>
    </row>
    <row r="1181" spans="1:13" x14ac:dyDescent="0.2">
      <c r="A1181" s="35" t="s">
        <v>2505</v>
      </c>
      <c r="B1181" s="1" t="s">
        <v>4785</v>
      </c>
      <c r="C1181" s="45" t="s">
        <v>176</v>
      </c>
      <c r="D1181" s="23" t="s">
        <v>5751</v>
      </c>
      <c r="E1181" s="23" t="s">
        <v>4134</v>
      </c>
      <c r="F1181" s="40">
        <v>1.4999999999999999E-2</v>
      </c>
      <c r="G1181" s="25">
        <v>134508</v>
      </c>
      <c r="H1181" s="25">
        <v>2018</v>
      </c>
      <c r="I1181" s="25"/>
      <c r="J1181" s="58" t="e">
        <f>HYPERLINK("#"&amp;"Insumos"&amp;"!A"&amp;MATCH($B1181,#REF!,0),"Ins "&amp;$B1181)</f>
        <v>#REF!</v>
      </c>
      <c r="M1181" s="220"/>
    </row>
    <row r="1182" spans="1:13" x14ac:dyDescent="0.2">
      <c r="A1182" s="35" t="s">
        <v>2505</v>
      </c>
      <c r="B1182" s="1" t="s">
        <v>4348</v>
      </c>
      <c r="C1182" s="45" t="s">
        <v>185</v>
      </c>
      <c r="D1182" s="23" t="s">
        <v>5751</v>
      </c>
      <c r="E1182" s="23" t="s">
        <v>287</v>
      </c>
      <c r="F1182" s="40">
        <v>1.03</v>
      </c>
      <c r="G1182" s="25">
        <v>12810</v>
      </c>
      <c r="H1182" s="25">
        <v>13194</v>
      </c>
      <c r="I1182" s="25"/>
      <c r="J1182" s="58" t="e">
        <f>HYPERLINK("#"&amp;"Insumos"&amp;"!A"&amp;MATCH($B1182,#REF!,0),"Ins "&amp;$B1182)</f>
        <v>#REF!</v>
      </c>
      <c r="M1182" s="220"/>
    </row>
    <row r="1183" spans="1:13" x14ac:dyDescent="0.2">
      <c r="A1183" s="35" t="s">
        <v>2505</v>
      </c>
      <c r="B1183" s="1" t="s">
        <v>4379</v>
      </c>
      <c r="C1183" s="45" t="s">
        <v>272</v>
      </c>
      <c r="D1183" s="23" t="s">
        <v>5751</v>
      </c>
      <c r="E1183" s="23" t="s">
        <v>4134</v>
      </c>
      <c r="F1183" s="40">
        <v>0.16</v>
      </c>
      <c r="G1183" s="25">
        <v>5906</v>
      </c>
      <c r="H1183" s="25">
        <v>945</v>
      </c>
      <c r="I1183" s="25"/>
      <c r="J1183" s="58" t="e">
        <f>HYPERLINK("#"&amp;"Insumos"&amp;"!A"&amp;MATCH($B1183,#REF!,0),"Ins "&amp;$B1183)</f>
        <v>#REF!</v>
      </c>
      <c r="M1183" s="220"/>
    </row>
    <row r="1184" spans="1:13" ht="38.25" x14ac:dyDescent="0.2">
      <c r="A1184" s="36" t="s">
        <v>2506</v>
      </c>
      <c r="B1184" s="26" t="s">
        <v>6816</v>
      </c>
      <c r="C1184" s="79" t="s">
        <v>1893</v>
      </c>
      <c r="D1184" s="37" t="s">
        <v>5608</v>
      </c>
      <c r="E1184" s="37" t="s">
        <v>464</v>
      </c>
      <c r="F1184" s="41"/>
      <c r="G1184" s="27"/>
      <c r="H1184" s="27"/>
      <c r="I1184" s="27">
        <v>40940</v>
      </c>
      <c r="M1184" s="220">
        <f t="shared" si="18"/>
        <v>53615</v>
      </c>
    </row>
    <row r="1185" spans="1:13" x14ac:dyDescent="0.2">
      <c r="A1185" s="35" t="s">
        <v>2506</v>
      </c>
      <c r="B1185" s="1" t="s">
        <v>5579</v>
      </c>
      <c r="C1185" s="45" t="s">
        <v>1016</v>
      </c>
      <c r="D1185" s="23" t="s">
        <v>5734</v>
      </c>
      <c r="E1185" s="23" t="s">
        <v>4141</v>
      </c>
      <c r="F1185" s="40">
        <v>0.25</v>
      </c>
      <c r="G1185" s="25">
        <v>57672</v>
      </c>
      <c r="H1185" s="25">
        <v>14418</v>
      </c>
      <c r="I1185" s="25"/>
      <c r="J1185" s="58" t="e">
        <f>HYPERLINK("#"&amp;"Insumos"&amp;"!A"&amp;MATCH($B1185,#REF!,0),"Ins "&amp;$B1185)</f>
        <v>#REF!</v>
      </c>
      <c r="M1185" s="220"/>
    </row>
    <row r="1186" spans="1:13" x14ac:dyDescent="0.2">
      <c r="A1186" s="35" t="s">
        <v>2506</v>
      </c>
      <c r="B1186" s="1" t="s">
        <v>263</v>
      </c>
      <c r="C1186" s="45" t="s">
        <v>696</v>
      </c>
      <c r="D1186" s="23" t="s">
        <v>5534</v>
      </c>
      <c r="E1186" s="23" t="s">
        <v>4140</v>
      </c>
      <c r="F1186" s="40">
        <v>5.0000000000000001E-3</v>
      </c>
      <c r="G1186" s="25">
        <v>187426</v>
      </c>
      <c r="H1186" s="25">
        <v>937</v>
      </c>
      <c r="I1186" s="25"/>
      <c r="J1186" s="58" t="e">
        <f>HYPERLINK("#"&amp;"Insumos"&amp;"!A"&amp;MATCH($B1186,#REF!,0),"Ins "&amp;$B1186)</f>
        <v>#REF!</v>
      </c>
      <c r="M1186" s="220"/>
    </row>
    <row r="1187" spans="1:13" x14ac:dyDescent="0.2">
      <c r="A1187" s="35" t="s">
        <v>2506</v>
      </c>
      <c r="B1187" s="1" t="s">
        <v>5533</v>
      </c>
      <c r="C1187" s="45" t="s">
        <v>5892</v>
      </c>
      <c r="D1187" s="23" t="s">
        <v>977</v>
      </c>
      <c r="E1187" s="23" t="s">
        <v>4134</v>
      </c>
      <c r="F1187" s="40">
        <v>0.1</v>
      </c>
      <c r="G1187" s="25">
        <v>3623</v>
      </c>
      <c r="H1187" s="25">
        <v>362</v>
      </c>
      <c r="I1187" s="25"/>
      <c r="J1187" s="58" t="e">
        <f>HYPERLINK("#"&amp;"Insumos"&amp;"!A"&amp;MATCH($B1187,#REF!,0),"Ins "&amp;$B1187)</f>
        <v>#REF!</v>
      </c>
      <c r="M1187" s="220"/>
    </row>
    <row r="1188" spans="1:13" x14ac:dyDescent="0.2">
      <c r="A1188" s="35" t="s">
        <v>2506</v>
      </c>
      <c r="B1188" s="1" t="s">
        <v>5007</v>
      </c>
      <c r="C1188" s="45" t="s">
        <v>720</v>
      </c>
      <c r="D1188" s="23" t="s">
        <v>5751</v>
      </c>
      <c r="E1188" s="23" t="s">
        <v>4134</v>
      </c>
      <c r="F1188" s="40">
        <v>0.4</v>
      </c>
      <c r="G1188" s="25">
        <v>1897</v>
      </c>
      <c r="H1188" s="25">
        <v>759</v>
      </c>
      <c r="I1188" s="25"/>
      <c r="J1188" s="58" t="e">
        <f>HYPERLINK("#"&amp;"Insumos"&amp;"!A"&amp;MATCH($B1188,#REF!,0),"Ins "&amp;$B1188)</f>
        <v>#REF!</v>
      </c>
      <c r="M1188" s="220"/>
    </row>
    <row r="1189" spans="1:13" x14ac:dyDescent="0.2">
      <c r="A1189" s="35" t="s">
        <v>2506</v>
      </c>
      <c r="B1189" s="1" t="s">
        <v>5271</v>
      </c>
      <c r="C1189" s="45" t="s">
        <v>55</v>
      </c>
      <c r="D1189" s="23" t="s">
        <v>5751</v>
      </c>
      <c r="E1189" s="23" t="s">
        <v>4134</v>
      </c>
      <c r="F1189" s="40">
        <v>0.5</v>
      </c>
      <c r="G1189" s="25">
        <v>2963</v>
      </c>
      <c r="H1189" s="25">
        <v>1482</v>
      </c>
      <c r="I1189" s="25"/>
      <c r="J1189" s="58" t="e">
        <f>HYPERLINK("#"&amp;"Insumos"&amp;"!A"&amp;MATCH($B1189,#REF!,0),"Ins "&amp;$B1189)</f>
        <v>#REF!</v>
      </c>
      <c r="M1189" s="220"/>
    </row>
    <row r="1190" spans="1:13" x14ac:dyDescent="0.2">
      <c r="A1190" s="35" t="s">
        <v>2506</v>
      </c>
      <c r="B1190" s="1" t="s">
        <v>4733</v>
      </c>
      <c r="C1190" s="45" t="s">
        <v>1268</v>
      </c>
      <c r="D1190" s="23" t="s">
        <v>5751</v>
      </c>
      <c r="E1190" s="23" t="s">
        <v>4134</v>
      </c>
      <c r="F1190" s="40">
        <v>0.06</v>
      </c>
      <c r="G1190" s="25">
        <v>20431</v>
      </c>
      <c r="H1190" s="25">
        <v>1226</v>
      </c>
      <c r="I1190" s="25"/>
      <c r="J1190" s="58" t="e">
        <f>HYPERLINK("#"&amp;"Insumos"&amp;"!A"&amp;MATCH($B1190,#REF!,0),"Ins "&amp;$B1190)</f>
        <v>#REF!</v>
      </c>
      <c r="M1190" s="220"/>
    </row>
    <row r="1191" spans="1:13" x14ac:dyDescent="0.2">
      <c r="A1191" s="35" t="s">
        <v>2506</v>
      </c>
      <c r="B1191" s="1" t="s">
        <v>4759</v>
      </c>
      <c r="C1191" s="45" t="s">
        <v>1287</v>
      </c>
      <c r="D1191" s="23" t="s">
        <v>5751</v>
      </c>
      <c r="E1191" s="23" t="s">
        <v>4134</v>
      </c>
      <c r="F1191" s="40">
        <v>1.7000000000000001E-2</v>
      </c>
      <c r="G1191" s="25">
        <v>64889</v>
      </c>
      <c r="H1191" s="25">
        <v>1103</v>
      </c>
      <c r="I1191" s="25"/>
      <c r="J1191" s="58" t="e">
        <f>HYPERLINK("#"&amp;"Insumos"&amp;"!A"&amp;MATCH($B1191,#REF!,0),"Ins "&amp;$B1191)</f>
        <v>#REF!</v>
      </c>
      <c r="M1191" s="220"/>
    </row>
    <row r="1192" spans="1:13" x14ac:dyDescent="0.2">
      <c r="A1192" s="35" t="s">
        <v>2506</v>
      </c>
      <c r="B1192" s="1" t="s">
        <v>4785</v>
      </c>
      <c r="C1192" s="45" t="s">
        <v>176</v>
      </c>
      <c r="D1192" s="23" t="s">
        <v>5751</v>
      </c>
      <c r="E1192" s="23" t="s">
        <v>4134</v>
      </c>
      <c r="F1192" s="40">
        <v>1.7000000000000001E-2</v>
      </c>
      <c r="G1192" s="25">
        <v>134508</v>
      </c>
      <c r="H1192" s="25">
        <v>2287</v>
      </c>
      <c r="I1192" s="25"/>
      <c r="J1192" s="58" t="e">
        <f>HYPERLINK("#"&amp;"Insumos"&amp;"!A"&amp;MATCH($B1192,#REF!,0),"Ins "&amp;$B1192)</f>
        <v>#REF!</v>
      </c>
      <c r="M1192" s="220"/>
    </row>
    <row r="1193" spans="1:13" x14ac:dyDescent="0.2">
      <c r="A1193" s="35" t="s">
        <v>2506</v>
      </c>
      <c r="B1193" s="1" t="s">
        <v>4349</v>
      </c>
      <c r="C1193" s="45" t="s">
        <v>426</v>
      </c>
      <c r="D1193" s="23" t="s">
        <v>5751</v>
      </c>
      <c r="E1193" s="23" t="s">
        <v>287</v>
      </c>
      <c r="F1193" s="40">
        <v>1.03</v>
      </c>
      <c r="G1193" s="25">
        <v>15982</v>
      </c>
      <c r="H1193" s="25">
        <v>16461</v>
      </c>
      <c r="I1193" s="25"/>
      <c r="J1193" s="58" t="e">
        <f>HYPERLINK("#"&amp;"Insumos"&amp;"!A"&amp;MATCH($B1193,#REF!,0),"Ins "&amp;$B1193)</f>
        <v>#REF!</v>
      </c>
      <c r="M1193" s="220"/>
    </row>
    <row r="1194" spans="1:13" x14ac:dyDescent="0.2">
      <c r="A1194" s="35" t="s">
        <v>2506</v>
      </c>
      <c r="B1194" s="1" t="s">
        <v>4380</v>
      </c>
      <c r="C1194" s="45" t="s">
        <v>273</v>
      </c>
      <c r="D1194" s="23" t="s">
        <v>5751</v>
      </c>
      <c r="E1194" s="23" t="s">
        <v>4134</v>
      </c>
      <c r="F1194" s="40">
        <v>0.16</v>
      </c>
      <c r="G1194" s="25">
        <v>11904</v>
      </c>
      <c r="H1194" s="25">
        <v>1905</v>
      </c>
      <c r="I1194" s="25"/>
      <c r="J1194" s="58" t="e">
        <f>HYPERLINK("#"&amp;"Insumos"&amp;"!A"&amp;MATCH($B1194,#REF!,0),"Ins "&amp;$B1194)</f>
        <v>#REF!</v>
      </c>
      <c r="M1194" s="220"/>
    </row>
    <row r="1195" spans="1:13" ht="38.25" x14ac:dyDescent="0.2">
      <c r="A1195" s="36" t="s">
        <v>2507</v>
      </c>
      <c r="B1195" s="26" t="s">
        <v>6816</v>
      </c>
      <c r="C1195" s="79" t="s">
        <v>1894</v>
      </c>
      <c r="D1195" s="37" t="s">
        <v>5608</v>
      </c>
      <c r="E1195" s="37" t="s">
        <v>464</v>
      </c>
      <c r="F1195" s="41"/>
      <c r="G1195" s="27"/>
      <c r="H1195" s="27"/>
      <c r="I1195" s="27">
        <v>82285</v>
      </c>
      <c r="M1195" s="220">
        <f t="shared" si="18"/>
        <v>107760</v>
      </c>
    </row>
    <row r="1196" spans="1:13" x14ac:dyDescent="0.2">
      <c r="A1196" s="35" t="s">
        <v>2507</v>
      </c>
      <c r="B1196" s="1" t="s">
        <v>5579</v>
      </c>
      <c r="C1196" s="45" t="s">
        <v>1016</v>
      </c>
      <c r="D1196" s="23" t="s">
        <v>5734</v>
      </c>
      <c r="E1196" s="23" t="s">
        <v>4141</v>
      </c>
      <c r="F1196" s="40">
        <v>0.35</v>
      </c>
      <c r="G1196" s="25">
        <v>57672</v>
      </c>
      <c r="H1196" s="25">
        <v>20185</v>
      </c>
      <c r="I1196" s="25"/>
      <c r="J1196" s="58" t="e">
        <f>HYPERLINK("#"&amp;"Insumos"&amp;"!A"&amp;MATCH($B1196,#REF!,0),"Ins "&amp;$B1196)</f>
        <v>#REF!</v>
      </c>
      <c r="M1196" s="220"/>
    </row>
    <row r="1197" spans="1:13" x14ac:dyDescent="0.2">
      <c r="A1197" s="35" t="s">
        <v>2507</v>
      </c>
      <c r="B1197" s="1" t="s">
        <v>263</v>
      </c>
      <c r="C1197" s="45" t="s">
        <v>696</v>
      </c>
      <c r="D1197" s="23" t="s">
        <v>5534</v>
      </c>
      <c r="E1197" s="23" t="s">
        <v>4140</v>
      </c>
      <c r="F1197" s="40">
        <v>0.01</v>
      </c>
      <c r="G1197" s="25">
        <v>187426</v>
      </c>
      <c r="H1197" s="25">
        <v>1874</v>
      </c>
      <c r="I1197" s="25"/>
      <c r="J1197" s="58" t="e">
        <f>HYPERLINK("#"&amp;"Insumos"&amp;"!A"&amp;MATCH($B1197,#REF!,0),"Ins "&amp;$B1197)</f>
        <v>#REF!</v>
      </c>
      <c r="M1197" s="220"/>
    </row>
    <row r="1198" spans="1:13" x14ac:dyDescent="0.2">
      <c r="A1198" s="35" t="s">
        <v>2507</v>
      </c>
      <c r="B1198" s="1" t="s">
        <v>5533</v>
      </c>
      <c r="C1198" s="45" t="s">
        <v>5892</v>
      </c>
      <c r="D1198" s="23" t="s">
        <v>977</v>
      </c>
      <c r="E1198" s="23" t="s">
        <v>4134</v>
      </c>
      <c r="F1198" s="40">
        <v>0.1</v>
      </c>
      <c r="G1198" s="25">
        <v>3623</v>
      </c>
      <c r="H1198" s="25">
        <v>362</v>
      </c>
      <c r="I1198" s="25"/>
      <c r="J1198" s="58" t="e">
        <f>HYPERLINK("#"&amp;"Insumos"&amp;"!A"&amp;MATCH($B1198,#REF!,0),"Ins "&amp;$B1198)</f>
        <v>#REF!</v>
      </c>
      <c r="M1198" s="220"/>
    </row>
    <row r="1199" spans="1:13" x14ac:dyDescent="0.2">
      <c r="A1199" s="35" t="s">
        <v>2507</v>
      </c>
      <c r="B1199" s="1" t="s">
        <v>5007</v>
      </c>
      <c r="C1199" s="45" t="s">
        <v>720</v>
      </c>
      <c r="D1199" s="23" t="s">
        <v>5751</v>
      </c>
      <c r="E1199" s="23" t="s">
        <v>4134</v>
      </c>
      <c r="F1199" s="40">
        <v>0.5</v>
      </c>
      <c r="G1199" s="25">
        <v>1897</v>
      </c>
      <c r="H1199" s="25">
        <v>949</v>
      </c>
      <c r="I1199" s="25"/>
      <c r="J1199" s="58" t="e">
        <f>HYPERLINK("#"&amp;"Insumos"&amp;"!A"&amp;MATCH($B1199,#REF!,0),"Ins "&amp;$B1199)</f>
        <v>#REF!</v>
      </c>
      <c r="M1199" s="220"/>
    </row>
    <row r="1200" spans="1:13" x14ac:dyDescent="0.2">
      <c r="A1200" s="35" t="s">
        <v>2507</v>
      </c>
      <c r="B1200" s="1" t="s">
        <v>5271</v>
      </c>
      <c r="C1200" s="45" t="s">
        <v>55</v>
      </c>
      <c r="D1200" s="23" t="s">
        <v>5751</v>
      </c>
      <c r="E1200" s="23" t="s">
        <v>4134</v>
      </c>
      <c r="F1200" s="40">
        <v>0.5</v>
      </c>
      <c r="G1200" s="25">
        <v>2963</v>
      </c>
      <c r="H1200" s="25">
        <v>1482</v>
      </c>
      <c r="I1200" s="25"/>
      <c r="J1200" s="58" t="e">
        <f>HYPERLINK("#"&amp;"Insumos"&amp;"!A"&amp;MATCH($B1200,#REF!,0),"Ins "&amp;$B1200)</f>
        <v>#REF!</v>
      </c>
      <c r="M1200" s="220"/>
    </row>
    <row r="1201" spans="1:13" x14ac:dyDescent="0.2">
      <c r="A1201" s="35" t="s">
        <v>2507</v>
      </c>
      <c r="B1201" s="1" t="s">
        <v>4734</v>
      </c>
      <c r="C1201" s="45" t="s">
        <v>1269</v>
      </c>
      <c r="D1201" s="23" t="s">
        <v>5751</v>
      </c>
      <c r="E1201" s="23" t="s">
        <v>4134</v>
      </c>
      <c r="F1201" s="40">
        <v>0.06</v>
      </c>
      <c r="G1201" s="25">
        <v>172935</v>
      </c>
      <c r="H1201" s="25">
        <v>10376</v>
      </c>
      <c r="I1201" s="25"/>
      <c r="J1201" s="58" t="e">
        <f>HYPERLINK("#"&amp;"Insumos"&amp;"!A"&amp;MATCH($B1201,#REF!,0),"Ins "&amp;$B1201)</f>
        <v>#REF!</v>
      </c>
      <c r="M1201" s="220"/>
    </row>
    <row r="1202" spans="1:13" x14ac:dyDescent="0.2">
      <c r="A1202" s="35" t="s">
        <v>2507</v>
      </c>
      <c r="B1202" s="1" t="s">
        <v>4759</v>
      </c>
      <c r="C1202" s="45" t="s">
        <v>1287</v>
      </c>
      <c r="D1202" s="23" t="s">
        <v>5751</v>
      </c>
      <c r="E1202" s="23" t="s">
        <v>4134</v>
      </c>
      <c r="F1202" s="40">
        <v>0.02</v>
      </c>
      <c r="G1202" s="25">
        <v>64889</v>
      </c>
      <c r="H1202" s="25">
        <v>1298</v>
      </c>
      <c r="I1202" s="25"/>
      <c r="J1202" s="58" t="e">
        <f>HYPERLINK("#"&amp;"Insumos"&amp;"!A"&amp;MATCH($B1202,#REF!,0),"Ins "&amp;$B1202)</f>
        <v>#REF!</v>
      </c>
      <c r="M1202" s="220"/>
    </row>
    <row r="1203" spans="1:13" x14ac:dyDescent="0.2">
      <c r="A1203" s="35" t="s">
        <v>2507</v>
      </c>
      <c r="B1203" s="1" t="s">
        <v>4785</v>
      </c>
      <c r="C1203" s="45" t="s">
        <v>176</v>
      </c>
      <c r="D1203" s="23" t="s">
        <v>5751</v>
      </c>
      <c r="E1203" s="23" t="s">
        <v>4134</v>
      </c>
      <c r="F1203" s="40">
        <v>0.02</v>
      </c>
      <c r="G1203" s="25">
        <v>134508</v>
      </c>
      <c r="H1203" s="25">
        <v>2690</v>
      </c>
      <c r="I1203" s="25"/>
      <c r="J1203" s="58" t="e">
        <f>HYPERLINK("#"&amp;"Insumos"&amp;"!A"&amp;MATCH($B1203,#REF!,0),"Ins "&amp;$B1203)</f>
        <v>#REF!</v>
      </c>
      <c r="M1203" s="220"/>
    </row>
    <row r="1204" spans="1:13" x14ac:dyDescent="0.2">
      <c r="A1204" s="35" t="s">
        <v>2507</v>
      </c>
      <c r="B1204" s="1" t="s">
        <v>4350</v>
      </c>
      <c r="C1204" s="45" t="s">
        <v>427</v>
      </c>
      <c r="D1204" s="23" t="s">
        <v>5751</v>
      </c>
      <c r="E1204" s="23" t="s">
        <v>287</v>
      </c>
      <c r="F1204" s="40">
        <v>1.03</v>
      </c>
      <c r="G1204" s="25">
        <v>33783</v>
      </c>
      <c r="H1204" s="25">
        <v>34796</v>
      </c>
      <c r="I1204" s="25"/>
      <c r="J1204" s="58" t="e">
        <f>HYPERLINK("#"&amp;"Insumos"&amp;"!A"&amp;MATCH($B1204,#REF!,0),"Ins "&amp;$B1204)</f>
        <v>#REF!</v>
      </c>
      <c r="M1204" s="220"/>
    </row>
    <row r="1205" spans="1:13" x14ac:dyDescent="0.2">
      <c r="A1205" s="35" t="s">
        <v>2507</v>
      </c>
      <c r="B1205" s="1" t="s">
        <v>4381</v>
      </c>
      <c r="C1205" s="45" t="s">
        <v>274</v>
      </c>
      <c r="D1205" s="23" t="s">
        <v>5751</v>
      </c>
      <c r="E1205" s="23" t="s">
        <v>4134</v>
      </c>
      <c r="F1205" s="40">
        <v>0.16</v>
      </c>
      <c r="G1205" s="25">
        <v>51707</v>
      </c>
      <c r="H1205" s="25">
        <v>8273</v>
      </c>
      <c r="I1205" s="25"/>
      <c r="J1205" s="58" t="e">
        <f>HYPERLINK("#"&amp;"Insumos"&amp;"!A"&amp;MATCH($B1205,#REF!,0),"Ins "&amp;$B1205)</f>
        <v>#REF!</v>
      </c>
      <c r="M1205" s="220"/>
    </row>
    <row r="1206" spans="1:13" ht="38.25" x14ac:dyDescent="0.2">
      <c r="A1206" s="36" t="s">
        <v>2508</v>
      </c>
      <c r="B1206" s="26" t="s">
        <v>6816</v>
      </c>
      <c r="C1206" s="79" t="s">
        <v>1895</v>
      </c>
      <c r="D1206" s="37" t="s">
        <v>5608</v>
      </c>
      <c r="E1206" s="37" t="s">
        <v>464</v>
      </c>
      <c r="F1206" s="41"/>
      <c r="G1206" s="27"/>
      <c r="H1206" s="27"/>
      <c r="I1206" s="27">
        <v>32534</v>
      </c>
      <c r="M1206" s="220">
        <f t="shared" si="18"/>
        <v>42607</v>
      </c>
    </row>
    <row r="1207" spans="1:13" x14ac:dyDescent="0.2">
      <c r="A1207" s="35" t="s">
        <v>2508</v>
      </c>
      <c r="B1207" s="1" t="s">
        <v>5579</v>
      </c>
      <c r="C1207" s="45" t="s">
        <v>1016</v>
      </c>
      <c r="D1207" s="23" t="s">
        <v>5734</v>
      </c>
      <c r="E1207" s="23" t="s">
        <v>4141</v>
      </c>
      <c r="F1207" s="40">
        <v>0.2</v>
      </c>
      <c r="G1207" s="25">
        <v>57672</v>
      </c>
      <c r="H1207" s="25">
        <v>11534</v>
      </c>
      <c r="I1207" s="25"/>
      <c r="J1207" s="58" t="e">
        <f>HYPERLINK("#"&amp;"Insumos"&amp;"!A"&amp;MATCH($B1207,#REF!,0),"Ins "&amp;$B1207)</f>
        <v>#REF!</v>
      </c>
      <c r="M1207" s="220"/>
    </row>
    <row r="1208" spans="1:13" x14ac:dyDescent="0.2">
      <c r="A1208" s="35" t="s">
        <v>2508</v>
      </c>
      <c r="B1208" s="1" t="s">
        <v>263</v>
      </c>
      <c r="C1208" s="45" t="s">
        <v>696</v>
      </c>
      <c r="D1208" s="23" t="s">
        <v>5534</v>
      </c>
      <c r="E1208" s="23" t="s">
        <v>4140</v>
      </c>
      <c r="F1208" s="40">
        <v>3.0000000000000001E-3</v>
      </c>
      <c r="G1208" s="25">
        <v>187426</v>
      </c>
      <c r="H1208" s="25">
        <v>562</v>
      </c>
      <c r="I1208" s="25"/>
      <c r="J1208" s="58" t="e">
        <f>HYPERLINK("#"&amp;"Insumos"&amp;"!A"&amp;MATCH($B1208,#REF!,0),"Ins "&amp;$B1208)</f>
        <v>#REF!</v>
      </c>
      <c r="M1208" s="220"/>
    </row>
    <row r="1209" spans="1:13" x14ac:dyDescent="0.2">
      <c r="A1209" s="35" t="s">
        <v>2508</v>
      </c>
      <c r="B1209" s="1" t="s">
        <v>5533</v>
      </c>
      <c r="C1209" s="45" t="s">
        <v>5892</v>
      </c>
      <c r="D1209" s="23" t="s">
        <v>977</v>
      </c>
      <c r="E1209" s="23" t="s">
        <v>4134</v>
      </c>
      <c r="F1209" s="40">
        <v>0.1</v>
      </c>
      <c r="G1209" s="25">
        <v>3623</v>
      </c>
      <c r="H1209" s="25">
        <v>362</v>
      </c>
      <c r="I1209" s="25"/>
      <c r="J1209" s="58" t="e">
        <f>HYPERLINK("#"&amp;"Insumos"&amp;"!A"&amp;MATCH($B1209,#REF!,0),"Ins "&amp;$B1209)</f>
        <v>#REF!</v>
      </c>
      <c r="M1209" s="220"/>
    </row>
    <row r="1210" spans="1:13" x14ac:dyDescent="0.2">
      <c r="A1210" s="35" t="s">
        <v>2508</v>
      </c>
      <c r="B1210" s="1" t="s">
        <v>5007</v>
      </c>
      <c r="C1210" s="45" t="s">
        <v>720</v>
      </c>
      <c r="D1210" s="23" t="s">
        <v>5751</v>
      </c>
      <c r="E1210" s="23" t="s">
        <v>4134</v>
      </c>
      <c r="F1210" s="40">
        <v>0.4</v>
      </c>
      <c r="G1210" s="25">
        <v>1897</v>
      </c>
      <c r="H1210" s="25">
        <v>759</v>
      </c>
      <c r="I1210" s="25"/>
      <c r="J1210" s="58" t="e">
        <f>HYPERLINK("#"&amp;"Insumos"&amp;"!A"&amp;MATCH($B1210,#REF!,0),"Ins "&amp;$B1210)</f>
        <v>#REF!</v>
      </c>
      <c r="M1210" s="220"/>
    </row>
    <row r="1211" spans="1:13" x14ac:dyDescent="0.2">
      <c r="A1211" s="35" t="s">
        <v>2508</v>
      </c>
      <c r="B1211" s="1" t="s">
        <v>5271</v>
      </c>
      <c r="C1211" s="45" t="s">
        <v>55</v>
      </c>
      <c r="D1211" s="23" t="s">
        <v>5751</v>
      </c>
      <c r="E1211" s="23" t="s">
        <v>4134</v>
      </c>
      <c r="F1211" s="40">
        <v>0.5</v>
      </c>
      <c r="G1211" s="25">
        <v>2963</v>
      </c>
      <c r="H1211" s="25">
        <v>1482</v>
      </c>
      <c r="I1211" s="25"/>
      <c r="J1211" s="58" t="e">
        <f>HYPERLINK("#"&amp;"Insumos"&amp;"!A"&amp;MATCH($B1211,#REF!,0),"Ins "&amp;$B1211)</f>
        <v>#REF!</v>
      </c>
      <c r="M1211" s="220"/>
    </row>
    <row r="1212" spans="1:13" x14ac:dyDescent="0.2">
      <c r="A1212" s="35" t="s">
        <v>2508</v>
      </c>
      <c r="B1212" s="1" t="s">
        <v>4732</v>
      </c>
      <c r="C1212" s="45" t="s">
        <v>1267</v>
      </c>
      <c r="D1212" s="23" t="s">
        <v>5751</v>
      </c>
      <c r="E1212" s="23" t="s">
        <v>4134</v>
      </c>
      <c r="F1212" s="40">
        <v>0.06</v>
      </c>
      <c r="G1212" s="25">
        <v>11749</v>
      </c>
      <c r="H1212" s="25">
        <v>705</v>
      </c>
      <c r="I1212" s="25"/>
      <c r="J1212" s="58" t="e">
        <f>HYPERLINK("#"&amp;"Insumos"&amp;"!A"&amp;MATCH($B1212,#REF!,0),"Ins "&amp;$B1212)</f>
        <v>#REF!</v>
      </c>
      <c r="M1212" s="220"/>
    </row>
    <row r="1213" spans="1:13" x14ac:dyDescent="0.2">
      <c r="A1213" s="35" t="s">
        <v>2508</v>
      </c>
      <c r="B1213" s="1" t="s">
        <v>4759</v>
      </c>
      <c r="C1213" s="45" t="s">
        <v>1287</v>
      </c>
      <c r="D1213" s="23" t="s">
        <v>5751</v>
      </c>
      <c r="E1213" s="23" t="s">
        <v>4134</v>
      </c>
      <c r="F1213" s="40">
        <v>1.4999999999999999E-2</v>
      </c>
      <c r="G1213" s="25">
        <v>64889</v>
      </c>
      <c r="H1213" s="25">
        <v>973</v>
      </c>
      <c r="I1213" s="25"/>
      <c r="J1213" s="58" t="e">
        <f>HYPERLINK("#"&amp;"Insumos"&amp;"!A"&amp;MATCH($B1213,#REF!,0),"Ins "&amp;$B1213)</f>
        <v>#REF!</v>
      </c>
      <c r="M1213" s="220"/>
    </row>
    <row r="1214" spans="1:13" x14ac:dyDescent="0.2">
      <c r="A1214" s="35" t="s">
        <v>2508</v>
      </c>
      <c r="B1214" s="1" t="s">
        <v>4785</v>
      </c>
      <c r="C1214" s="45" t="s">
        <v>176</v>
      </c>
      <c r="D1214" s="23" t="s">
        <v>5751</v>
      </c>
      <c r="E1214" s="23" t="s">
        <v>4134</v>
      </c>
      <c r="F1214" s="40">
        <v>1.4999999999999999E-2</v>
      </c>
      <c r="G1214" s="25">
        <v>134508</v>
      </c>
      <c r="H1214" s="25">
        <v>2018</v>
      </c>
      <c r="I1214" s="25"/>
      <c r="J1214" s="58" t="e">
        <f>HYPERLINK("#"&amp;"Insumos"&amp;"!A"&amp;MATCH($B1214,#REF!,0),"Ins "&amp;$B1214)</f>
        <v>#REF!</v>
      </c>
      <c r="M1214" s="220"/>
    </row>
    <row r="1215" spans="1:13" x14ac:dyDescent="0.2">
      <c r="A1215" s="35" t="s">
        <v>2508</v>
      </c>
      <c r="B1215" s="1" t="s">
        <v>4345</v>
      </c>
      <c r="C1215" s="45" t="s">
        <v>429</v>
      </c>
      <c r="D1215" s="23" t="s">
        <v>5751</v>
      </c>
      <c r="E1215" s="23" t="s">
        <v>287</v>
      </c>
      <c r="F1215" s="40">
        <v>1.03</v>
      </c>
      <c r="G1215" s="25">
        <v>12810</v>
      </c>
      <c r="H1215" s="25">
        <v>13194</v>
      </c>
      <c r="I1215" s="25"/>
      <c r="J1215" s="58" t="e">
        <f>HYPERLINK("#"&amp;"Insumos"&amp;"!A"&amp;MATCH($B1215,#REF!,0),"Ins "&amp;$B1215)</f>
        <v>#REF!</v>
      </c>
      <c r="M1215" s="220"/>
    </row>
    <row r="1216" spans="1:13" x14ac:dyDescent="0.2">
      <c r="A1216" s="35" t="s">
        <v>2508</v>
      </c>
      <c r="B1216" s="1" t="s">
        <v>4379</v>
      </c>
      <c r="C1216" s="45" t="s">
        <v>272</v>
      </c>
      <c r="D1216" s="23" t="s">
        <v>5751</v>
      </c>
      <c r="E1216" s="23" t="s">
        <v>4134</v>
      </c>
      <c r="F1216" s="40">
        <v>0.16</v>
      </c>
      <c r="G1216" s="25">
        <v>5906</v>
      </c>
      <c r="H1216" s="25">
        <v>945</v>
      </c>
      <c r="I1216" s="25"/>
      <c r="J1216" s="58" t="e">
        <f>HYPERLINK("#"&amp;"Insumos"&amp;"!A"&amp;MATCH($B1216,#REF!,0),"Ins "&amp;$B1216)</f>
        <v>#REF!</v>
      </c>
      <c r="M1216" s="220"/>
    </row>
    <row r="1217" spans="1:13" ht="38.25" x14ac:dyDescent="0.2">
      <c r="A1217" s="36" t="s">
        <v>2509</v>
      </c>
      <c r="B1217" s="26" t="s">
        <v>6816</v>
      </c>
      <c r="C1217" s="79" t="s">
        <v>1896</v>
      </c>
      <c r="D1217" s="37" t="s">
        <v>5608</v>
      </c>
      <c r="E1217" s="37" t="s">
        <v>464</v>
      </c>
      <c r="F1217" s="41"/>
      <c r="G1217" s="27"/>
      <c r="H1217" s="27"/>
      <c r="I1217" s="27">
        <v>42672</v>
      </c>
      <c r="M1217" s="220">
        <f t="shared" si="18"/>
        <v>55883</v>
      </c>
    </row>
    <row r="1218" spans="1:13" x14ac:dyDescent="0.2">
      <c r="A1218" s="35" t="s">
        <v>2509</v>
      </c>
      <c r="B1218" s="1" t="s">
        <v>5579</v>
      </c>
      <c r="C1218" s="45" t="s">
        <v>1016</v>
      </c>
      <c r="D1218" s="23" t="s">
        <v>5734</v>
      </c>
      <c r="E1218" s="23" t="s">
        <v>4141</v>
      </c>
      <c r="F1218" s="40">
        <v>0.25</v>
      </c>
      <c r="G1218" s="25">
        <v>57672</v>
      </c>
      <c r="H1218" s="25">
        <v>14418</v>
      </c>
      <c r="I1218" s="25"/>
      <c r="J1218" s="58" t="e">
        <f>HYPERLINK("#"&amp;"Insumos"&amp;"!A"&amp;MATCH($B1218,#REF!,0),"Ins "&amp;$B1218)</f>
        <v>#REF!</v>
      </c>
      <c r="M1218" s="220"/>
    </row>
    <row r="1219" spans="1:13" x14ac:dyDescent="0.2">
      <c r="A1219" s="35" t="s">
        <v>2509</v>
      </c>
      <c r="B1219" s="1" t="s">
        <v>263</v>
      </c>
      <c r="C1219" s="45" t="s">
        <v>696</v>
      </c>
      <c r="D1219" s="23" t="s">
        <v>5534</v>
      </c>
      <c r="E1219" s="23" t="s">
        <v>4140</v>
      </c>
      <c r="F1219" s="40">
        <v>5.0000000000000001E-3</v>
      </c>
      <c r="G1219" s="25">
        <v>187426</v>
      </c>
      <c r="H1219" s="25">
        <v>937</v>
      </c>
      <c r="I1219" s="25"/>
      <c r="J1219" s="58" t="e">
        <f>HYPERLINK("#"&amp;"Insumos"&amp;"!A"&amp;MATCH($B1219,#REF!,0),"Ins "&amp;$B1219)</f>
        <v>#REF!</v>
      </c>
      <c r="M1219" s="220"/>
    </row>
    <row r="1220" spans="1:13" x14ac:dyDescent="0.2">
      <c r="A1220" s="35" t="s">
        <v>2509</v>
      </c>
      <c r="B1220" s="1" t="s">
        <v>5533</v>
      </c>
      <c r="C1220" s="45" t="s">
        <v>5892</v>
      </c>
      <c r="D1220" s="23" t="s">
        <v>977</v>
      </c>
      <c r="E1220" s="23" t="s">
        <v>4134</v>
      </c>
      <c r="F1220" s="40">
        <v>0.1</v>
      </c>
      <c r="G1220" s="25">
        <v>3623</v>
      </c>
      <c r="H1220" s="25">
        <v>362</v>
      </c>
      <c r="I1220" s="25"/>
      <c r="J1220" s="58" t="e">
        <f>HYPERLINK("#"&amp;"Insumos"&amp;"!A"&amp;MATCH($B1220,#REF!,0),"Ins "&amp;$B1220)</f>
        <v>#REF!</v>
      </c>
      <c r="M1220" s="220"/>
    </row>
    <row r="1221" spans="1:13" x14ac:dyDescent="0.2">
      <c r="A1221" s="35" t="s">
        <v>2509</v>
      </c>
      <c r="B1221" s="1" t="s">
        <v>5007</v>
      </c>
      <c r="C1221" s="45" t="s">
        <v>720</v>
      </c>
      <c r="D1221" s="23" t="s">
        <v>5751</v>
      </c>
      <c r="E1221" s="23" t="s">
        <v>4134</v>
      </c>
      <c r="F1221" s="40">
        <v>0.4</v>
      </c>
      <c r="G1221" s="25">
        <v>1897</v>
      </c>
      <c r="H1221" s="25">
        <v>759</v>
      </c>
      <c r="I1221" s="25"/>
      <c r="J1221" s="58" t="e">
        <f>HYPERLINK("#"&amp;"Insumos"&amp;"!A"&amp;MATCH($B1221,#REF!,0),"Ins "&amp;$B1221)</f>
        <v>#REF!</v>
      </c>
      <c r="M1221" s="220"/>
    </row>
    <row r="1222" spans="1:13" x14ac:dyDescent="0.2">
      <c r="A1222" s="35" t="s">
        <v>2509</v>
      </c>
      <c r="B1222" s="1" t="s">
        <v>5271</v>
      </c>
      <c r="C1222" s="45" t="s">
        <v>55</v>
      </c>
      <c r="D1222" s="23" t="s">
        <v>5751</v>
      </c>
      <c r="E1222" s="23" t="s">
        <v>4134</v>
      </c>
      <c r="F1222" s="40">
        <v>0.5</v>
      </c>
      <c r="G1222" s="25">
        <v>2963</v>
      </c>
      <c r="H1222" s="25">
        <v>1482</v>
      </c>
      <c r="I1222" s="25"/>
      <c r="J1222" s="58" t="e">
        <f>HYPERLINK("#"&amp;"Insumos"&amp;"!A"&amp;MATCH($B1222,#REF!,0),"Ins "&amp;$B1222)</f>
        <v>#REF!</v>
      </c>
      <c r="M1222" s="220"/>
    </row>
    <row r="1223" spans="1:13" x14ac:dyDescent="0.2">
      <c r="A1223" s="35" t="s">
        <v>2509</v>
      </c>
      <c r="B1223" s="1" t="s">
        <v>4733</v>
      </c>
      <c r="C1223" s="45" t="s">
        <v>1268</v>
      </c>
      <c r="D1223" s="23" t="s">
        <v>5751</v>
      </c>
      <c r="E1223" s="23" t="s">
        <v>4134</v>
      </c>
      <c r="F1223" s="40">
        <v>0.06</v>
      </c>
      <c r="G1223" s="25">
        <v>20431</v>
      </c>
      <c r="H1223" s="25">
        <v>1226</v>
      </c>
      <c r="I1223" s="25"/>
      <c r="J1223" s="58" t="e">
        <f>HYPERLINK("#"&amp;"Insumos"&amp;"!A"&amp;MATCH($B1223,#REF!,0),"Ins "&amp;$B1223)</f>
        <v>#REF!</v>
      </c>
      <c r="M1223" s="220"/>
    </row>
    <row r="1224" spans="1:13" x14ac:dyDescent="0.2">
      <c r="A1224" s="35" t="s">
        <v>2509</v>
      </c>
      <c r="B1224" s="1" t="s">
        <v>4759</v>
      </c>
      <c r="C1224" s="45" t="s">
        <v>1287</v>
      </c>
      <c r="D1224" s="23" t="s">
        <v>5751</v>
      </c>
      <c r="E1224" s="23" t="s">
        <v>4134</v>
      </c>
      <c r="F1224" s="40">
        <v>1.7000000000000001E-2</v>
      </c>
      <c r="G1224" s="25">
        <v>64889</v>
      </c>
      <c r="H1224" s="25">
        <v>1103</v>
      </c>
      <c r="I1224" s="25"/>
      <c r="J1224" s="58" t="e">
        <f>HYPERLINK("#"&amp;"Insumos"&amp;"!A"&amp;MATCH($B1224,#REF!,0),"Ins "&amp;$B1224)</f>
        <v>#REF!</v>
      </c>
      <c r="M1224" s="220"/>
    </row>
    <row r="1225" spans="1:13" x14ac:dyDescent="0.2">
      <c r="A1225" s="35" t="s">
        <v>2509</v>
      </c>
      <c r="B1225" s="1" t="s">
        <v>4785</v>
      </c>
      <c r="C1225" s="45" t="s">
        <v>176</v>
      </c>
      <c r="D1225" s="23" t="s">
        <v>5751</v>
      </c>
      <c r="E1225" s="23" t="s">
        <v>4134</v>
      </c>
      <c r="F1225" s="40">
        <v>1.7000000000000001E-2</v>
      </c>
      <c r="G1225" s="25">
        <v>134508</v>
      </c>
      <c r="H1225" s="25">
        <v>2287</v>
      </c>
      <c r="I1225" s="25"/>
      <c r="J1225" s="58" t="e">
        <f>HYPERLINK("#"&amp;"Insumos"&amp;"!A"&amp;MATCH($B1225,#REF!,0),"Ins "&amp;$B1225)</f>
        <v>#REF!</v>
      </c>
      <c r="M1225" s="220"/>
    </row>
    <row r="1226" spans="1:13" x14ac:dyDescent="0.2">
      <c r="A1226" s="35" t="s">
        <v>2509</v>
      </c>
      <c r="B1226" s="1" t="s">
        <v>4346</v>
      </c>
      <c r="C1226" s="45" t="s">
        <v>428</v>
      </c>
      <c r="D1226" s="23" t="s">
        <v>5751</v>
      </c>
      <c r="E1226" s="23" t="s">
        <v>287</v>
      </c>
      <c r="F1226" s="40">
        <v>1.03</v>
      </c>
      <c r="G1226" s="25">
        <v>17663</v>
      </c>
      <c r="H1226" s="25">
        <v>18193</v>
      </c>
      <c r="I1226" s="25"/>
      <c r="J1226" s="58" t="e">
        <f>HYPERLINK("#"&amp;"Insumos"&amp;"!A"&amp;MATCH($B1226,#REF!,0),"Ins "&amp;$B1226)</f>
        <v>#REF!</v>
      </c>
      <c r="M1226" s="220"/>
    </row>
    <row r="1227" spans="1:13" x14ac:dyDescent="0.2">
      <c r="A1227" s="35" t="s">
        <v>2509</v>
      </c>
      <c r="B1227" s="1" t="s">
        <v>4380</v>
      </c>
      <c r="C1227" s="45" t="s">
        <v>273</v>
      </c>
      <c r="D1227" s="23" t="s">
        <v>5751</v>
      </c>
      <c r="E1227" s="23" t="s">
        <v>4134</v>
      </c>
      <c r="F1227" s="40">
        <v>0.16</v>
      </c>
      <c r="G1227" s="25">
        <v>11904</v>
      </c>
      <c r="H1227" s="25">
        <v>1905</v>
      </c>
      <c r="I1227" s="25"/>
      <c r="J1227" s="58" t="e">
        <f>HYPERLINK("#"&amp;"Insumos"&amp;"!A"&amp;MATCH($B1227,#REF!,0),"Ins "&amp;$B1227)</f>
        <v>#REF!</v>
      </c>
      <c r="M1227" s="220"/>
    </row>
    <row r="1228" spans="1:13" ht="38.25" x14ac:dyDescent="0.2">
      <c r="A1228" s="36" t="s">
        <v>2510</v>
      </c>
      <c r="B1228" s="26" t="s">
        <v>6816</v>
      </c>
      <c r="C1228" s="79" t="s">
        <v>1897</v>
      </c>
      <c r="D1228" s="37" t="s">
        <v>5608</v>
      </c>
      <c r="E1228" s="37" t="s">
        <v>464</v>
      </c>
      <c r="F1228" s="41"/>
      <c r="G1228" s="27"/>
      <c r="H1228" s="27"/>
      <c r="I1228" s="27">
        <v>82285</v>
      </c>
      <c r="M1228" s="220">
        <f t="shared" ref="M1228:M1279" si="19">ROUND(I1228*(1+$L$2),0)</f>
        <v>107760</v>
      </c>
    </row>
    <row r="1229" spans="1:13" x14ac:dyDescent="0.2">
      <c r="A1229" s="35" t="s">
        <v>2510</v>
      </c>
      <c r="B1229" s="1" t="s">
        <v>5579</v>
      </c>
      <c r="C1229" s="45" t="s">
        <v>1016</v>
      </c>
      <c r="D1229" s="23" t="s">
        <v>5734</v>
      </c>
      <c r="E1229" s="23" t="s">
        <v>4141</v>
      </c>
      <c r="F1229" s="40">
        <v>0.35</v>
      </c>
      <c r="G1229" s="25">
        <v>57672</v>
      </c>
      <c r="H1229" s="25">
        <v>20185</v>
      </c>
      <c r="I1229" s="25"/>
      <c r="J1229" s="58" t="e">
        <f>HYPERLINK("#"&amp;"Insumos"&amp;"!A"&amp;MATCH($B1229,#REF!,0),"Ins "&amp;$B1229)</f>
        <v>#REF!</v>
      </c>
      <c r="M1229" s="220"/>
    </row>
    <row r="1230" spans="1:13" x14ac:dyDescent="0.2">
      <c r="A1230" s="35" t="s">
        <v>2510</v>
      </c>
      <c r="B1230" s="1" t="s">
        <v>263</v>
      </c>
      <c r="C1230" s="45" t="s">
        <v>696</v>
      </c>
      <c r="D1230" s="23" t="s">
        <v>5534</v>
      </c>
      <c r="E1230" s="23" t="s">
        <v>4140</v>
      </c>
      <c r="F1230" s="40">
        <v>0.01</v>
      </c>
      <c r="G1230" s="25">
        <v>187426</v>
      </c>
      <c r="H1230" s="25">
        <v>1874</v>
      </c>
      <c r="I1230" s="25"/>
      <c r="J1230" s="58" t="e">
        <f>HYPERLINK("#"&amp;"Insumos"&amp;"!A"&amp;MATCH($B1230,#REF!,0),"Ins "&amp;$B1230)</f>
        <v>#REF!</v>
      </c>
      <c r="M1230" s="220"/>
    </row>
    <row r="1231" spans="1:13" x14ac:dyDescent="0.2">
      <c r="A1231" s="35" t="s">
        <v>2510</v>
      </c>
      <c r="B1231" s="1" t="s">
        <v>5533</v>
      </c>
      <c r="C1231" s="45" t="s">
        <v>5892</v>
      </c>
      <c r="D1231" s="23" t="s">
        <v>977</v>
      </c>
      <c r="E1231" s="23" t="s">
        <v>4134</v>
      </c>
      <c r="F1231" s="40">
        <v>0.1</v>
      </c>
      <c r="G1231" s="25">
        <v>3623</v>
      </c>
      <c r="H1231" s="25">
        <v>362</v>
      </c>
      <c r="I1231" s="25"/>
      <c r="J1231" s="58" t="e">
        <f>HYPERLINK("#"&amp;"Insumos"&amp;"!A"&amp;MATCH($B1231,#REF!,0),"Ins "&amp;$B1231)</f>
        <v>#REF!</v>
      </c>
      <c r="M1231" s="220"/>
    </row>
    <row r="1232" spans="1:13" x14ac:dyDescent="0.2">
      <c r="A1232" s="35" t="s">
        <v>2510</v>
      </c>
      <c r="B1232" s="1" t="s">
        <v>5007</v>
      </c>
      <c r="C1232" s="45" t="s">
        <v>720</v>
      </c>
      <c r="D1232" s="23" t="s">
        <v>5751</v>
      </c>
      <c r="E1232" s="23" t="s">
        <v>4134</v>
      </c>
      <c r="F1232" s="40">
        <v>0.5</v>
      </c>
      <c r="G1232" s="25">
        <v>1897</v>
      </c>
      <c r="H1232" s="25">
        <v>949</v>
      </c>
      <c r="I1232" s="25"/>
      <c r="J1232" s="58" t="e">
        <f>HYPERLINK("#"&amp;"Insumos"&amp;"!A"&amp;MATCH($B1232,#REF!,0),"Ins "&amp;$B1232)</f>
        <v>#REF!</v>
      </c>
      <c r="M1232" s="220"/>
    </row>
    <row r="1233" spans="1:13" x14ac:dyDescent="0.2">
      <c r="A1233" s="35" t="s">
        <v>2510</v>
      </c>
      <c r="B1233" s="1" t="s">
        <v>5271</v>
      </c>
      <c r="C1233" s="45" t="s">
        <v>55</v>
      </c>
      <c r="D1233" s="23" t="s">
        <v>5751</v>
      </c>
      <c r="E1233" s="23" t="s">
        <v>4134</v>
      </c>
      <c r="F1233" s="40">
        <v>0.5</v>
      </c>
      <c r="G1233" s="25">
        <v>2963</v>
      </c>
      <c r="H1233" s="25">
        <v>1482</v>
      </c>
      <c r="I1233" s="25"/>
      <c r="J1233" s="58" t="e">
        <f>HYPERLINK("#"&amp;"Insumos"&amp;"!A"&amp;MATCH($B1233,#REF!,0),"Ins "&amp;$B1233)</f>
        <v>#REF!</v>
      </c>
      <c r="M1233" s="220"/>
    </row>
    <row r="1234" spans="1:13" x14ac:dyDescent="0.2">
      <c r="A1234" s="35" t="s">
        <v>2510</v>
      </c>
      <c r="B1234" s="1" t="s">
        <v>4734</v>
      </c>
      <c r="C1234" s="45" t="s">
        <v>1269</v>
      </c>
      <c r="D1234" s="23" t="s">
        <v>5751</v>
      </c>
      <c r="E1234" s="23" t="s">
        <v>4134</v>
      </c>
      <c r="F1234" s="40">
        <v>0.06</v>
      </c>
      <c r="G1234" s="25">
        <v>172935</v>
      </c>
      <c r="H1234" s="25">
        <v>10376</v>
      </c>
      <c r="I1234" s="25"/>
      <c r="J1234" s="58" t="e">
        <f>HYPERLINK("#"&amp;"Insumos"&amp;"!A"&amp;MATCH($B1234,#REF!,0),"Ins "&amp;$B1234)</f>
        <v>#REF!</v>
      </c>
      <c r="M1234" s="220"/>
    </row>
    <row r="1235" spans="1:13" x14ac:dyDescent="0.2">
      <c r="A1235" s="35" t="s">
        <v>2510</v>
      </c>
      <c r="B1235" s="1" t="s">
        <v>4759</v>
      </c>
      <c r="C1235" s="45" t="s">
        <v>1287</v>
      </c>
      <c r="D1235" s="23" t="s">
        <v>5751</v>
      </c>
      <c r="E1235" s="23" t="s">
        <v>4134</v>
      </c>
      <c r="F1235" s="40">
        <v>0.02</v>
      </c>
      <c r="G1235" s="25">
        <v>64889</v>
      </c>
      <c r="H1235" s="25">
        <v>1298</v>
      </c>
      <c r="I1235" s="25"/>
      <c r="J1235" s="58" t="e">
        <f>HYPERLINK("#"&amp;"Insumos"&amp;"!A"&amp;MATCH($B1235,#REF!,0),"Ins "&amp;$B1235)</f>
        <v>#REF!</v>
      </c>
      <c r="M1235" s="220"/>
    </row>
    <row r="1236" spans="1:13" x14ac:dyDescent="0.2">
      <c r="A1236" s="35" t="s">
        <v>2510</v>
      </c>
      <c r="B1236" s="1" t="s">
        <v>4785</v>
      </c>
      <c r="C1236" s="45" t="s">
        <v>176</v>
      </c>
      <c r="D1236" s="23" t="s">
        <v>5751</v>
      </c>
      <c r="E1236" s="23" t="s">
        <v>4134</v>
      </c>
      <c r="F1236" s="40">
        <v>0.02</v>
      </c>
      <c r="G1236" s="25">
        <v>134508</v>
      </c>
      <c r="H1236" s="25">
        <v>2690</v>
      </c>
      <c r="I1236" s="25"/>
      <c r="J1236" s="58" t="e">
        <f>HYPERLINK("#"&amp;"Insumos"&amp;"!A"&amp;MATCH($B1236,#REF!,0),"Ins "&amp;$B1236)</f>
        <v>#REF!</v>
      </c>
      <c r="M1236" s="220"/>
    </row>
    <row r="1237" spans="1:13" x14ac:dyDescent="0.2">
      <c r="A1237" s="35" t="s">
        <v>2510</v>
      </c>
      <c r="B1237" s="1" t="s">
        <v>4350</v>
      </c>
      <c r="C1237" s="45" t="s">
        <v>427</v>
      </c>
      <c r="D1237" s="23" t="s">
        <v>5751</v>
      </c>
      <c r="E1237" s="23" t="s">
        <v>287</v>
      </c>
      <c r="F1237" s="40">
        <v>1.03</v>
      </c>
      <c r="G1237" s="25">
        <v>33783</v>
      </c>
      <c r="H1237" s="25">
        <v>34796</v>
      </c>
      <c r="I1237" s="25"/>
      <c r="J1237" s="58" t="e">
        <f>HYPERLINK("#"&amp;"Insumos"&amp;"!A"&amp;MATCH($B1237,#REF!,0),"Ins "&amp;$B1237)</f>
        <v>#REF!</v>
      </c>
      <c r="M1237" s="220"/>
    </row>
    <row r="1238" spans="1:13" x14ac:dyDescent="0.2">
      <c r="A1238" s="35" t="s">
        <v>2510</v>
      </c>
      <c r="B1238" s="1" t="s">
        <v>4381</v>
      </c>
      <c r="C1238" s="45" t="s">
        <v>274</v>
      </c>
      <c r="D1238" s="23" t="s">
        <v>5751</v>
      </c>
      <c r="E1238" s="23" t="s">
        <v>4134</v>
      </c>
      <c r="F1238" s="40">
        <v>0.16</v>
      </c>
      <c r="G1238" s="25">
        <v>51707</v>
      </c>
      <c r="H1238" s="25">
        <v>8273</v>
      </c>
      <c r="I1238" s="25"/>
      <c r="J1238" s="58" t="e">
        <f>HYPERLINK("#"&amp;"Insumos"&amp;"!A"&amp;MATCH($B1238,#REF!,0),"Ins "&amp;$B1238)</f>
        <v>#REF!</v>
      </c>
      <c r="M1238" s="220"/>
    </row>
    <row r="1239" spans="1:13" ht="38.25" x14ac:dyDescent="0.2">
      <c r="A1239" s="36" t="s">
        <v>2511</v>
      </c>
      <c r="B1239" s="26" t="s">
        <v>6816</v>
      </c>
      <c r="C1239" s="79" t="s">
        <v>10389</v>
      </c>
      <c r="D1239" s="37" t="s">
        <v>5608</v>
      </c>
      <c r="E1239" s="37" t="s">
        <v>4134</v>
      </c>
      <c r="F1239" s="41"/>
      <c r="G1239" s="27"/>
      <c r="H1239" s="27"/>
      <c r="I1239" s="27">
        <v>94378</v>
      </c>
      <c r="M1239" s="220">
        <f t="shared" si="19"/>
        <v>123597</v>
      </c>
    </row>
    <row r="1240" spans="1:13" x14ac:dyDescent="0.2">
      <c r="A1240" s="35" t="s">
        <v>2511</v>
      </c>
      <c r="B1240" s="1" t="s">
        <v>5579</v>
      </c>
      <c r="C1240" s="45" t="s">
        <v>1016</v>
      </c>
      <c r="D1240" s="23" t="s">
        <v>5734</v>
      </c>
      <c r="E1240" s="23" t="s">
        <v>4141</v>
      </c>
      <c r="F1240" s="40">
        <v>0.9</v>
      </c>
      <c r="G1240" s="25">
        <v>57672</v>
      </c>
      <c r="H1240" s="25">
        <v>51905</v>
      </c>
      <c r="I1240" s="25"/>
      <c r="J1240" s="58" t="e">
        <f>HYPERLINK("#"&amp;"Insumos"&amp;"!A"&amp;MATCH($B1240,#REF!,0),"Ins "&amp;$B1240)</f>
        <v>#REF!</v>
      </c>
      <c r="M1240" s="220"/>
    </row>
    <row r="1241" spans="1:13" x14ac:dyDescent="0.2">
      <c r="A1241" s="35" t="s">
        <v>2511</v>
      </c>
      <c r="B1241" s="1" t="s">
        <v>263</v>
      </c>
      <c r="C1241" s="45" t="s">
        <v>696</v>
      </c>
      <c r="D1241" s="23" t="s">
        <v>5534</v>
      </c>
      <c r="E1241" s="23" t="s">
        <v>4140</v>
      </c>
      <c r="F1241" s="40">
        <v>5.0000000000000001E-3</v>
      </c>
      <c r="G1241" s="25">
        <v>187426</v>
      </c>
      <c r="H1241" s="25">
        <v>937</v>
      </c>
      <c r="I1241" s="25"/>
      <c r="J1241" s="58" t="e">
        <f>HYPERLINK("#"&amp;"Insumos"&amp;"!A"&amp;MATCH($B1241,#REF!,0),"Ins "&amp;$B1241)</f>
        <v>#REF!</v>
      </c>
      <c r="M1241" s="220"/>
    </row>
    <row r="1242" spans="1:13" x14ac:dyDescent="0.2">
      <c r="A1242" s="35" t="s">
        <v>2511</v>
      </c>
      <c r="B1242" s="1" t="s">
        <v>5533</v>
      </c>
      <c r="C1242" s="45" t="s">
        <v>5892</v>
      </c>
      <c r="D1242" s="23" t="s">
        <v>977</v>
      </c>
      <c r="E1242" s="23" t="s">
        <v>4134</v>
      </c>
      <c r="F1242" s="40">
        <v>0.2</v>
      </c>
      <c r="G1242" s="25">
        <v>3623</v>
      </c>
      <c r="H1242" s="25">
        <v>725</v>
      </c>
      <c r="I1242" s="25"/>
      <c r="J1242" s="58" t="e">
        <f>HYPERLINK("#"&amp;"Insumos"&amp;"!A"&amp;MATCH($B1242,#REF!,0),"Ins "&amp;$B1242)</f>
        <v>#REF!</v>
      </c>
      <c r="M1242" s="220"/>
    </row>
    <row r="1243" spans="1:13" x14ac:dyDescent="0.2">
      <c r="A1243" s="35" t="s">
        <v>2511</v>
      </c>
      <c r="B1243" s="1" t="s">
        <v>5007</v>
      </c>
      <c r="C1243" s="45" t="s">
        <v>720</v>
      </c>
      <c r="D1243" s="23" t="s">
        <v>5751</v>
      </c>
      <c r="E1243" s="23" t="s">
        <v>4134</v>
      </c>
      <c r="F1243" s="40">
        <v>1</v>
      </c>
      <c r="G1243" s="25">
        <v>1897</v>
      </c>
      <c r="H1243" s="25">
        <v>1897</v>
      </c>
      <c r="I1243" s="25"/>
      <c r="J1243" s="58" t="e">
        <f>HYPERLINK("#"&amp;"Insumos"&amp;"!A"&amp;MATCH($B1243,#REF!,0),"Ins "&amp;$B1243)</f>
        <v>#REF!</v>
      </c>
      <c r="M1243" s="220"/>
    </row>
    <row r="1244" spans="1:13" x14ac:dyDescent="0.2">
      <c r="A1244" s="35" t="s">
        <v>2511</v>
      </c>
      <c r="B1244" s="1" t="s">
        <v>4731</v>
      </c>
      <c r="C1244" s="45" t="s">
        <v>1266</v>
      </c>
      <c r="D1244" s="23" t="s">
        <v>5751</v>
      </c>
      <c r="E1244" s="23" t="s">
        <v>4134</v>
      </c>
      <c r="F1244" s="40">
        <v>1</v>
      </c>
      <c r="G1244" s="25">
        <v>5072</v>
      </c>
      <c r="H1244" s="25">
        <v>5072</v>
      </c>
      <c r="I1244" s="25"/>
      <c r="J1244" s="58" t="e">
        <f>HYPERLINK("#"&amp;"Insumos"&amp;"!A"&amp;MATCH($B1244,#REF!,0),"Ins "&amp;$B1244)</f>
        <v>#REF!</v>
      </c>
      <c r="M1244" s="220"/>
    </row>
    <row r="1245" spans="1:13" x14ac:dyDescent="0.2">
      <c r="A1245" s="35" t="s">
        <v>2511</v>
      </c>
      <c r="B1245" s="1" t="s">
        <v>4759</v>
      </c>
      <c r="C1245" s="45" t="s">
        <v>1287</v>
      </c>
      <c r="D1245" s="23" t="s">
        <v>5751</v>
      </c>
      <c r="E1245" s="23" t="s">
        <v>4134</v>
      </c>
      <c r="F1245" s="40">
        <v>0.05</v>
      </c>
      <c r="G1245" s="25">
        <v>64889</v>
      </c>
      <c r="H1245" s="25">
        <v>3244</v>
      </c>
      <c r="I1245" s="25"/>
      <c r="J1245" s="58" t="e">
        <f>HYPERLINK("#"&amp;"Insumos"&amp;"!A"&amp;MATCH($B1245,#REF!,0),"Ins "&amp;$B1245)</f>
        <v>#REF!</v>
      </c>
      <c r="M1245" s="220"/>
    </row>
    <row r="1246" spans="1:13" x14ac:dyDescent="0.2">
      <c r="A1246" s="35" t="s">
        <v>2511</v>
      </c>
      <c r="B1246" s="1" t="s">
        <v>4785</v>
      </c>
      <c r="C1246" s="45" t="s">
        <v>176</v>
      </c>
      <c r="D1246" s="23" t="s">
        <v>5751</v>
      </c>
      <c r="E1246" s="23" t="s">
        <v>4134</v>
      </c>
      <c r="F1246" s="40">
        <v>0.05</v>
      </c>
      <c r="G1246" s="25">
        <v>134508</v>
      </c>
      <c r="H1246" s="25">
        <v>6725</v>
      </c>
      <c r="I1246" s="25"/>
      <c r="J1246" s="58" t="e">
        <f>HYPERLINK("#"&amp;"Insumos"&amp;"!A"&amp;MATCH($B1246,#REF!,0),"Ins "&amp;$B1246)</f>
        <v>#REF!</v>
      </c>
      <c r="M1246" s="220"/>
    </row>
    <row r="1247" spans="1:13" x14ac:dyDescent="0.2">
      <c r="A1247" s="35" t="s">
        <v>2511</v>
      </c>
      <c r="B1247" s="1" t="s">
        <v>4347</v>
      </c>
      <c r="C1247" s="45" t="s">
        <v>184</v>
      </c>
      <c r="D1247" s="23" t="s">
        <v>5751</v>
      </c>
      <c r="E1247" s="23" t="s">
        <v>287</v>
      </c>
      <c r="F1247" s="40">
        <v>1.55</v>
      </c>
      <c r="G1247" s="25">
        <v>8823</v>
      </c>
      <c r="H1247" s="25">
        <v>13676</v>
      </c>
      <c r="I1247" s="25"/>
      <c r="J1247" s="58" t="e">
        <f>HYPERLINK("#"&amp;"Insumos"&amp;"!A"&amp;MATCH($B1247,#REF!,0),"Ins "&amp;$B1247)</f>
        <v>#REF!</v>
      </c>
      <c r="M1247" s="220"/>
    </row>
    <row r="1248" spans="1:13" x14ac:dyDescent="0.2">
      <c r="A1248" s="35" t="s">
        <v>2511</v>
      </c>
      <c r="B1248" s="1" t="s">
        <v>4404</v>
      </c>
      <c r="C1248" s="45" t="s">
        <v>457</v>
      </c>
      <c r="D1248" s="23" t="s">
        <v>5751</v>
      </c>
      <c r="E1248" s="23" t="s">
        <v>4134</v>
      </c>
      <c r="F1248" s="40">
        <v>1</v>
      </c>
      <c r="G1248" s="25">
        <v>10197</v>
      </c>
      <c r="H1248" s="25">
        <v>10197</v>
      </c>
      <c r="I1248" s="25"/>
      <c r="J1248" s="58" t="e">
        <f>HYPERLINK("#"&amp;"Insumos"&amp;"!A"&amp;MATCH($B1248,#REF!,0),"Ins "&amp;$B1248)</f>
        <v>#REF!</v>
      </c>
      <c r="M1248" s="220"/>
    </row>
    <row r="1249" spans="1:13" ht="38.25" x14ac:dyDescent="0.2">
      <c r="A1249" s="36" t="s">
        <v>2512</v>
      </c>
      <c r="B1249" s="26" t="s">
        <v>6816</v>
      </c>
      <c r="C1249" s="79" t="s">
        <v>10390</v>
      </c>
      <c r="D1249" s="37" t="s">
        <v>5608</v>
      </c>
      <c r="E1249" s="37" t="s">
        <v>4134</v>
      </c>
      <c r="F1249" s="41"/>
      <c r="G1249" s="27"/>
      <c r="H1249" s="27"/>
      <c r="I1249" s="27">
        <v>117022</v>
      </c>
      <c r="M1249" s="220">
        <f t="shared" si="19"/>
        <v>153252</v>
      </c>
    </row>
    <row r="1250" spans="1:13" x14ac:dyDescent="0.2">
      <c r="A1250" s="35" t="s">
        <v>2512</v>
      </c>
      <c r="B1250" s="1" t="s">
        <v>5579</v>
      </c>
      <c r="C1250" s="45" t="s">
        <v>1016</v>
      </c>
      <c r="D1250" s="23" t="s">
        <v>5734</v>
      </c>
      <c r="E1250" s="23" t="s">
        <v>4141</v>
      </c>
      <c r="F1250" s="40">
        <v>0.9</v>
      </c>
      <c r="G1250" s="25">
        <v>57672</v>
      </c>
      <c r="H1250" s="25">
        <v>51905</v>
      </c>
      <c r="I1250" s="25"/>
      <c r="J1250" s="58" t="e">
        <f>HYPERLINK("#"&amp;"Insumos"&amp;"!A"&amp;MATCH($B1250,#REF!,0),"Ins "&amp;$B1250)</f>
        <v>#REF!</v>
      </c>
      <c r="M1250" s="220"/>
    </row>
    <row r="1251" spans="1:13" x14ac:dyDescent="0.2">
      <c r="A1251" s="35" t="s">
        <v>2512</v>
      </c>
      <c r="B1251" s="1" t="s">
        <v>263</v>
      </c>
      <c r="C1251" s="45" t="s">
        <v>696</v>
      </c>
      <c r="D1251" s="23" t="s">
        <v>5534</v>
      </c>
      <c r="E1251" s="23" t="s">
        <v>4140</v>
      </c>
      <c r="F1251" s="40">
        <v>8.0000000000000002E-3</v>
      </c>
      <c r="G1251" s="25">
        <v>187426</v>
      </c>
      <c r="H1251" s="25">
        <v>1499</v>
      </c>
      <c r="I1251" s="25"/>
      <c r="J1251" s="58" t="e">
        <f>HYPERLINK("#"&amp;"Insumos"&amp;"!A"&amp;MATCH($B1251,#REF!,0),"Ins "&amp;$B1251)</f>
        <v>#REF!</v>
      </c>
      <c r="M1251" s="220"/>
    </row>
    <row r="1252" spans="1:13" x14ac:dyDescent="0.2">
      <c r="A1252" s="35" t="s">
        <v>2512</v>
      </c>
      <c r="B1252" s="1" t="s">
        <v>5533</v>
      </c>
      <c r="C1252" s="45" t="s">
        <v>5892</v>
      </c>
      <c r="D1252" s="23" t="s">
        <v>977</v>
      </c>
      <c r="E1252" s="23" t="s">
        <v>4134</v>
      </c>
      <c r="F1252" s="40">
        <v>0.2</v>
      </c>
      <c r="G1252" s="25">
        <v>3623</v>
      </c>
      <c r="H1252" s="25">
        <v>725</v>
      </c>
      <c r="I1252" s="25"/>
      <c r="J1252" s="58" t="e">
        <f>HYPERLINK("#"&amp;"Insumos"&amp;"!A"&amp;MATCH($B1252,#REF!,0),"Ins "&amp;$B1252)</f>
        <v>#REF!</v>
      </c>
      <c r="M1252" s="220"/>
    </row>
    <row r="1253" spans="1:13" x14ac:dyDescent="0.2">
      <c r="A1253" s="35" t="s">
        <v>2512</v>
      </c>
      <c r="B1253" s="1" t="s">
        <v>5007</v>
      </c>
      <c r="C1253" s="45" t="s">
        <v>720</v>
      </c>
      <c r="D1253" s="23" t="s">
        <v>5751</v>
      </c>
      <c r="E1253" s="23" t="s">
        <v>4134</v>
      </c>
      <c r="F1253" s="40">
        <v>0.2</v>
      </c>
      <c r="G1253" s="25">
        <v>1897</v>
      </c>
      <c r="H1253" s="25">
        <v>379</v>
      </c>
      <c r="I1253" s="25"/>
      <c r="J1253" s="58" t="e">
        <f>HYPERLINK("#"&amp;"Insumos"&amp;"!A"&amp;MATCH($B1253,#REF!,0),"Ins "&amp;$B1253)</f>
        <v>#REF!</v>
      </c>
      <c r="M1253" s="220"/>
    </row>
    <row r="1254" spans="1:13" x14ac:dyDescent="0.2">
      <c r="A1254" s="35" t="s">
        <v>2512</v>
      </c>
      <c r="B1254" s="1" t="s">
        <v>4732</v>
      </c>
      <c r="C1254" s="45" t="s">
        <v>1267</v>
      </c>
      <c r="D1254" s="23" t="s">
        <v>5751</v>
      </c>
      <c r="E1254" s="23" t="s">
        <v>4134</v>
      </c>
      <c r="F1254" s="40">
        <v>1</v>
      </c>
      <c r="G1254" s="25">
        <v>11749</v>
      </c>
      <c r="H1254" s="25">
        <v>11749</v>
      </c>
      <c r="I1254" s="25"/>
      <c r="J1254" s="58" t="e">
        <f>HYPERLINK("#"&amp;"Insumos"&amp;"!A"&amp;MATCH($B1254,#REF!,0),"Ins "&amp;$B1254)</f>
        <v>#REF!</v>
      </c>
      <c r="M1254" s="220"/>
    </row>
    <row r="1255" spans="1:13" x14ac:dyDescent="0.2">
      <c r="A1255" s="35" t="s">
        <v>2512</v>
      </c>
      <c r="B1255" s="1" t="s">
        <v>4759</v>
      </c>
      <c r="C1255" s="45" t="s">
        <v>1287</v>
      </c>
      <c r="D1255" s="23" t="s">
        <v>5751</v>
      </c>
      <c r="E1255" s="23" t="s">
        <v>4134</v>
      </c>
      <c r="F1255" s="40">
        <v>0.05</v>
      </c>
      <c r="G1255" s="25">
        <v>64889</v>
      </c>
      <c r="H1255" s="25">
        <v>3244</v>
      </c>
      <c r="I1255" s="25"/>
      <c r="J1255" s="58" t="e">
        <f>HYPERLINK("#"&amp;"Insumos"&amp;"!A"&amp;MATCH($B1255,#REF!,0),"Ins "&amp;$B1255)</f>
        <v>#REF!</v>
      </c>
      <c r="M1255" s="220"/>
    </row>
    <row r="1256" spans="1:13" x14ac:dyDescent="0.2">
      <c r="A1256" s="35" t="s">
        <v>2512</v>
      </c>
      <c r="B1256" s="1" t="s">
        <v>4785</v>
      </c>
      <c r="C1256" s="45" t="s">
        <v>176</v>
      </c>
      <c r="D1256" s="23" t="s">
        <v>5751</v>
      </c>
      <c r="E1256" s="23" t="s">
        <v>4134</v>
      </c>
      <c r="F1256" s="40">
        <v>0.05</v>
      </c>
      <c r="G1256" s="25">
        <v>134508</v>
      </c>
      <c r="H1256" s="25">
        <v>6725</v>
      </c>
      <c r="I1256" s="25"/>
      <c r="J1256" s="58" t="e">
        <f>HYPERLINK("#"&amp;"Insumos"&amp;"!A"&amp;MATCH($B1256,#REF!,0),"Ins "&amp;$B1256)</f>
        <v>#REF!</v>
      </c>
      <c r="M1256" s="220"/>
    </row>
    <row r="1257" spans="1:13" x14ac:dyDescent="0.2">
      <c r="A1257" s="35" t="s">
        <v>2512</v>
      </c>
      <c r="B1257" s="1" t="s">
        <v>4348</v>
      </c>
      <c r="C1257" s="45" t="s">
        <v>185</v>
      </c>
      <c r="D1257" s="23" t="s">
        <v>5751</v>
      </c>
      <c r="E1257" s="23" t="s">
        <v>287</v>
      </c>
      <c r="F1257" s="40">
        <v>1.55</v>
      </c>
      <c r="G1257" s="25">
        <v>12810</v>
      </c>
      <c r="H1257" s="25">
        <v>19856</v>
      </c>
      <c r="I1257" s="25"/>
      <c r="J1257" s="58" t="e">
        <f>HYPERLINK("#"&amp;"Insumos"&amp;"!A"&amp;MATCH($B1257,#REF!,0),"Ins "&amp;$B1257)</f>
        <v>#REF!</v>
      </c>
      <c r="M1257" s="220"/>
    </row>
    <row r="1258" spans="1:13" x14ac:dyDescent="0.2">
      <c r="A1258" s="35" t="s">
        <v>2512</v>
      </c>
      <c r="B1258" s="1" t="s">
        <v>4405</v>
      </c>
      <c r="C1258" s="45" t="s">
        <v>458</v>
      </c>
      <c r="D1258" s="23" t="s">
        <v>5751</v>
      </c>
      <c r="E1258" s="23" t="s">
        <v>4134</v>
      </c>
      <c r="F1258" s="40">
        <v>1</v>
      </c>
      <c r="G1258" s="25">
        <v>20940</v>
      </c>
      <c r="H1258" s="25">
        <v>20940</v>
      </c>
      <c r="I1258" s="25"/>
      <c r="J1258" s="58" t="e">
        <f>HYPERLINK("#"&amp;"Insumos"&amp;"!A"&amp;MATCH($B1258,#REF!,0),"Ins "&amp;$B1258)</f>
        <v>#REF!</v>
      </c>
      <c r="M1258" s="220"/>
    </row>
    <row r="1259" spans="1:13" ht="25.5" x14ac:dyDescent="0.2">
      <c r="A1259" s="36" t="s">
        <v>2513</v>
      </c>
      <c r="B1259" s="26" t="s">
        <v>6816</v>
      </c>
      <c r="C1259" s="79" t="s">
        <v>10391</v>
      </c>
      <c r="D1259" s="37" t="s">
        <v>5608</v>
      </c>
      <c r="E1259" s="37" t="s">
        <v>4134</v>
      </c>
      <c r="F1259" s="41"/>
      <c r="G1259" s="27"/>
      <c r="H1259" s="27"/>
      <c r="I1259" s="27">
        <v>152709</v>
      </c>
      <c r="M1259" s="220">
        <f t="shared" si="19"/>
        <v>199988</v>
      </c>
    </row>
    <row r="1260" spans="1:13" x14ac:dyDescent="0.2">
      <c r="A1260" s="35" t="s">
        <v>2513</v>
      </c>
      <c r="B1260" s="1" t="s">
        <v>5579</v>
      </c>
      <c r="C1260" s="45" t="s">
        <v>1016</v>
      </c>
      <c r="D1260" s="23" t="s">
        <v>5734</v>
      </c>
      <c r="E1260" s="23" t="s">
        <v>4141</v>
      </c>
      <c r="F1260" s="40">
        <v>0.9</v>
      </c>
      <c r="G1260" s="25">
        <v>57672</v>
      </c>
      <c r="H1260" s="25">
        <v>51905</v>
      </c>
      <c r="I1260" s="25"/>
      <c r="J1260" s="58" t="e">
        <f>HYPERLINK("#"&amp;"Insumos"&amp;"!A"&amp;MATCH($B1260,#REF!,0),"Ins "&amp;$B1260)</f>
        <v>#REF!</v>
      </c>
      <c r="M1260" s="220"/>
    </row>
    <row r="1261" spans="1:13" x14ac:dyDescent="0.2">
      <c r="A1261" s="35" t="s">
        <v>2513</v>
      </c>
      <c r="B1261" s="1" t="s">
        <v>263</v>
      </c>
      <c r="C1261" s="45" t="s">
        <v>696</v>
      </c>
      <c r="D1261" s="23" t="s">
        <v>5534</v>
      </c>
      <c r="E1261" s="23" t="s">
        <v>4140</v>
      </c>
      <c r="F1261" s="40">
        <v>1.2999999999999999E-2</v>
      </c>
      <c r="G1261" s="25">
        <v>187426</v>
      </c>
      <c r="H1261" s="25">
        <v>2437</v>
      </c>
      <c r="I1261" s="25"/>
      <c r="J1261" s="58" t="e">
        <f>HYPERLINK("#"&amp;"Insumos"&amp;"!A"&amp;MATCH($B1261,#REF!,0),"Ins "&amp;$B1261)</f>
        <v>#REF!</v>
      </c>
      <c r="M1261" s="220"/>
    </row>
    <row r="1262" spans="1:13" x14ac:dyDescent="0.2">
      <c r="A1262" s="35" t="s">
        <v>2513</v>
      </c>
      <c r="B1262" s="1" t="s">
        <v>5533</v>
      </c>
      <c r="C1262" s="45" t="s">
        <v>5892</v>
      </c>
      <c r="D1262" s="23" t="s">
        <v>977</v>
      </c>
      <c r="E1262" s="23" t="s">
        <v>4134</v>
      </c>
      <c r="F1262" s="40">
        <v>0.2</v>
      </c>
      <c r="G1262" s="25">
        <v>3623</v>
      </c>
      <c r="H1262" s="25">
        <v>725</v>
      </c>
      <c r="I1262" s="25"/>
      <c r="J1262" s="58" t="e">
        <f>HYPERLINK("#"&amp;"Insumos"&amp;"!A"&amp;MATCH($B1262,#REF!,0),"Ins "&amp;$B1262)</f>
        <v>#REF!</v>
      </c>
      <c r="M1262" s="220"/>
    </row>
    <row r="1263" spans="1:13" x14ac:dyDescent="0.2">
      <c r="A1263" s="35" t="s">
        <v>2513</v>
      </c>
      <c r="B1263" s="1" t="s">
        <v>5007</v>
      </c>
      <c r="C1263" s="45" t="s">
        <v>720</v>
      </c>
      <c r="D1263" s="23" t="s">
        <v>5751</v>
      </c>
      <c r="E1263" s="23" t="s">
        <v>4134</v>
      </c>
      <c r="F1263" s="40">
        <v>0.2</v>
      </c>
      <c r="G1263" s="25">
        <v>1897</v>
      </c>
      <c r="H1263" s="25">
        <v>379</v>
      </c>
      <c r="I1263" s="25"/>
      <c r="J1263" s="58" t="e">
        <f>HYPERLINK("#"&amp;"Insumos"&amp;"!A"&amp;MATCH($B1263,#REF!,0),"Ins "&amp;$B1263)</f>
        <v>#REF!</v>
      </c>
      <c r="M1263" s="220"/>
    </row>
    <row r="1264" spans="1:13" x14ac:dyDescent="0.2">
      <c r="A1264" s="35" t="s">
        <v>2513</v>
      </c>
      <c r="B1264" s="1" t="s">
        <v>4733</v>
      </c>
      <c r="C1264" s="45" t="s">
        <v>1268</v>
      </c>
      <c r="D1264" s="23" t="s">
        <v>5751</v>
      </c>
      <c r="E1264" s="23" t="s">
        <v>4134</v>
      </c>
      <c r="F1264" s="40">
        <v>1</v>
      </c>
      <c r="G1264" s="25">
        <v>20431</v>
      </c>
      <c r="H1264" s="25">
        <v>20431</v>
      </c>
      <c r="I1264" s="25"/>
      <c r="J1264" s="58" t="e">
        <f>HYPERLINK("#"&amp;"Insumos"&amp;"!A"&amp;MATCH($B1264,#REF!,0),"Ins "&amp;$B1264)</f>
        <v>#REF!</v>
      </c>
      <c r="M1264" s="220"/>
    </row>
    <row r="1265" spans="1:13" x14ac:dyDescent="0.2">
      <c r="A1265" s="35" t="s">
        <v>2513</v>
      </c>
      <c r="B1265" s="1" t="s">
        <v>4759</v>
      </c>
      <c r="C1265" s="45" t="s">
        <v>1287</v>
      </c>
      <c r="D1265" s="23" t="s">
        <v>5751</v>
      </c>
      <c r="E1265" s="23" t="s">
        <v>4134</v>
      </c>
      <c r="F1265" s="40">
        <v>0.08</v>
      </c>
      <c r="G1265" s="25">
        <v>64889</v>
      </c>
      <c r="H1265" s="25">
        <v>5191</v>
      </c>
      <c r="I1265" s="25"/>
      <c r="J1265" s="58" t="e">
        <f>HYPERLINK("#"&amp;"Insumos"&amp;"!A"&amp;MATCH($B1265,#REF!,0),"Ins "&amp;$B1265)</f>
        <v>#REF!</v>
      </c>
      <c r="M1265" s="220"/>
    </row>
    <row r="1266" spans="1:13" x14ac:dyDescent="0.2">
      <c r="A1266" s="35" t="s">
        <v>2513</v>
      </c>
      <c r="B1266" s="1" t="s">
        <v>4785</v>
      </c>
      <c r="C1266" s="45" t="s">
        <v>176</v>
      </c>
      <c r="D1266" s="23" t="s">
        <v>5751</v>
      </c>
      <c r="E1266" s="23" t="s">
        <v>4134</v>
      </c>
      <c r="F1266" s="40">
        <v>0.08</v>
      </c>
      <c r="G1266" s="25">
        <v>134508</v>
      </c>
      <c r="H1266" s="25">
        <v>10761</v>
      </c>
      <c r="I1266" s="25"/>
      <c r="J1266" s="58" t="e">
        <f>HYPERLINK("#"&amp;"Insumos"&amp;"!A"&amp;MATCH($B1266,#REF!,0),"Ins "&amp;$B1266)</f>
        <v>#REF!</v>
      </c>
      <c r="M1266" s="220"/>
    </row>
    <row r="1267" spans="1:13" x14ac:dyDescent="0.2">
      <c r="A1267" s="35" t="s">
        <v>2513</v>
      </c>
      <c r="B1267" s="1" t="s">
        <v>4349</v>
      </c>
      <c r="C1267" s="45" t="s">
        <v>426</v>
      </c>
      <c r="D1267" s="23" t="s">
        <v>5751</v>
      </c>
      <c r="E1267" s="23" t="s">
        <v>287</v>
      </c>
      <c r="F1267" s="40">
        <v>1.55</v>
      </c>
      <c r="G1267" s="25">
        <v>15982</v>
      </c>
      <c r="H1267" s="25">
        <v>24772</v>
      </c>
      <c r="I1267" s="25"/>
      <c r="J1267" s="58" t="e">
        <f>HYPERLINK("#"&amp;"Insumos"&amp;"!A"&amp;MATCH($B1267,#REF!,0),"Ins "&amp;$B1267)</f>
        <v>#REF!</v>
      </c>
      <c r="M1267" s="220"/>
    </row>
    <row r="1268" spans="1:13" x14ac:dyDescent="0.2">
      <c r="A1268" s="35" t="s">
        <v>2513</v>
      </c>
      <c r="B1268" s="1" t="s">
        <v>4406</v>
      </c>
      <c r="C1268" s="45" t="s">
        <v>459</v>
      </c>
      <c r="D1268" s="23" t="s">
        <v>5751</v>
      </c>
      <c r="E1268" s="23" t="s">
        <v>4134</v>
      </c>
      <c r="F1268" s="40">
        <v>1</v>
      </c>
      <c r="G1268" s="25">
        <v>36108</v>
      </c>
      <c r="H1268" s="25">
        <v>36108</v>
      </c>
      <c r="I1268" s="25"/>
      <c r="J1268" s="58" t="e">
        <f>HYPERLINK("#"&amp;"Insumos"&amp;"!A"&amp;MATCH($B1268,#REF!,0),"Ins "&amp;$B1268)</f>
        <v>#REF!</v>
      </c>
      <c r="M1268" s="220"/>
    </row>
    <row r="1269" spans="1:13" ht="25.5" x14ac:dyDescent="0.2">
      <c r="A1269" s="36" t="s">
        <v>2514</v>
      </c>
      <c r="B1269" s="26" t="s">
        <v>6816</v>
      </c>
      <c r="C1269" s="79" t="s">
        <v>10392</v>
      </c>
      <c r="D1269" s="37" t="s">
        <v>5608</v>
      </c>
      <c r="E1269" s="37" t="s">
        <v>4134</v>
      </c>
      <c r="F1269" s="41"/>
      <c r="G1269" s="27"/>
      <c r="H1269" s="27"/>
      <c r="I1269" s="27">
        <v>121009</v>
      </c>
      <c r="M1269" s="220">
        <f t="shared" si="19"/>
        <v>158473</v>
      </c>
    </row>
    <row r="1270" spans="1:13" x14ac:dyDescent="0.2">
      <c r="A1270" s="35" t="s">
        <v>2514</v>
      </c>
      <c r="B1270" s="1" t="s">
        <v>5579</v>
      </c>
      <c r="C1270" s="45" t="s">
        <v>1016</v>
      </c>
      <c r="D1270" s="23" t="s">
        <v>5734</v>
      </c>
      <c r="E1270" s="23" t="s">
        <v>4141</v>
      </c>
      <c r="F1270" s="40">
        <v>0.9</v>
      </c>
      <c r="G1270" s="25">
        <v>57672</v>
      </c>
      <c r="H1270" s="25">
        <v>51905</v>
      </c>
      <c r="I1270" s="25"/>
      <c r="J1270" s="58" t="e">
        <f>HYPERLINK("#"&amp;"Insumos"&amp;"!A"&amp;MATCH($B1270,#REF!,0),"Ins "&amp;$B1270)</f>
        <v>#REF!</v>
      </c>
      <c r="M1270" s="220"/>
    </row>
    <row r="1271" spans="1:13" x14ac:dyDescent="0.2">
      <c r="A1271" s="35" t="s">
        <v>2514</v>
      </c>
      <c r="B1271" s="1" t="s">
        <v>263</v>
      </c>
      <c r="C1271" s="45" t="s">
        <v>696</v>
      </c>
      <c r="D1271" s="23" t="s">
        <v>5534</v>
      </c>
      <c r="E1271" s="23" t="s">
        <v>4140</v>
      </c>
      <c r="F1271" s="40">
        <v>7.0000000000000001E-3</v>
      </c>
      <c r="G1271" s="25">
        <v>187426</v>
      </c>
      <c r="H1271" s="25">
        <v>1312</v>
      </c>
      <c r="I1271" s="25"/>
      <c r="J1271" s="58" t="e">
        <f>HYPERLINK("#"&amp;"Insumos"&amp;"!A"&amp;MATCH($B1271,#REF!,0),"Ins "&amp;$B1271)</f>
        <v>#REF!</v>
      </c>
      <c r="M1271" s="220"/>
    </row>
    <row r="1272" spans="1:13" x14ac:dyDescent="0.2">
      <c r="A1272" s="35" t="s">
        <v>2514</v>
      </c>
      <c r="B1272" s="1" t="s">
        <v>5533</v>
      </c>
      <c r="C1272" s="45" t="s">
        <v>5892</v>
      </c>
      <c r="D1272" s="23" t="s">
        <v>977</v>
      </c>
      <c r="E1272" s="23" t="s">
        <v>4134</v>
      </c>
      <c r="F1272" s="40">
        <v>0.2</v>
      </c>
      <c r="G1272" s="25">
        <v>3623</v>
      </c>
      <c r="H1272" s="25">
        <v>725</v>
      </c>
      <c r="I1272" s="25"/>
      <c r="J1272" s="58" t="e">
        <f>HYPERLINK("#"&amp;"Insumos"&amp;"!A"&amp;MATCH($B1272,#REF!,0),"Ins "&amp;$B1272)</f>
        <v>#REF!</v>
      </c>
      <c r="M1272" s="220"/>
    </row>
    <row r="1273" spans="1:13" x14ac:dyDescent="0.2">
      <c r="A1273" s="35" t="s">
        <v>2514</v>
      </c>
      <c r="B1273" s="1" t="s">
        <v>5007</v>
      </c>
      <c r="C1273" s="45" t="s">
        <v>720</v>
      </c>
      <c r="D1273" s="23" t="s">
        <v>5751</v>
      </c>
      <c r="E1273" s="23" t="s">
        <v>4134</v>
      </c>
      <c r="F1273" s="40">
        <v>2.4</v>
      </c>
      <c r="G1273" s="25">
        <v>1897</v>
      </c>
      <c r="H1273" s="25">
        <v>4553</v>
      </c>
      <c r="I1273" s="25"/>
      <c r="J1273" s="58" t="e">
        <f>HYPERLINK("#"&amp;"Insumos"&amp;"!A"&amp;MATCH($B1273,#REF!,0),"Ins "&amp;$B1273)</f>
        <v>#REF!</v>
      </c>
      <c r="M1273" s="220"/>
    </row>
    <row r="1274" spans="1:13" x14ac:dyDescent="0.2">
      <c r="A1274" s="35" t="s">
        <v>2514</v>
      </c>
      <c r="B1274" s="1" t="s">
        <v>4732</v>
      </c>
      <c r="C1274" s="45" t="s">
        <v>1267</v>
      </c>
      <c r="D1274" s="23" t="s">
        <v>5751</v>
      </c>
      <c r="E1274" s="23" t="s">
        <v>4134</v>
      </c>
      <c r="F1274" s="40">
        <v>1</v>
      </c>
      <c r="G1274" s="25">
        <v>11749</v>
      </c>
      <c r="H1274" s="25">
        <v>11749</v>
      </c>
      <c r="I1274" s="25"/>
      <c r="J1274" s="58" t="e">
        <f>HYPERLINK("#"&amp;"Insumos"&amp;"!A"&amp;MATCH($B1274,#REF!,0),"Ins "&amp;$B1274)</f>
        <v>#REF!</v>
      </c>
      <c r="M1274" s="220"/>
    </row>
    <row r="1275" spans="1:13" x14ac:dyDescent="0.2">
      <c r="A1275" s="35" t="s">
        <v>2514</v>
      </c>
      <c r="B1275" s="1" t="s">
        <v>4759</v>
      </c>
      <c r="C1275" s="45" t="s">
        <v>1287</v>
      </c>
      <c r="D1275" s="23" t="s">
        <v>5751</v>
      </c>
      <c r="E1275" s="23" t="s">
        <v>4134</v>
      </c>
      <c r="F1275" s="40">
        <v>0.05</v>
      </c>
      <c r="G1275" s="25">
        <v>64889</v>
      </c>
      <c r="H1275" s="25">
        <v>3244</v>
      </c>
      <c r="I1275" s="25"/>
      <c r="J1275" s="58" t="e">
        <f>HYPERLINK("#"&amp;"Insumos"&amp;"!A"&amp;MATCH($B1275,#REF!,0),"Ins "&amp;$B1275)</f>
        <v>#REF!</v>
      </c>
      <c r="M1275" s="220"/>
    </row>
    <row r="1276" spans="1:13" x14ac:dyDescent="0.2">
      <c r="A1276" s="35" t="s">
        <v>2514</v>
      </c>
      <c r="B1276" s="1" t="s">
        <v>4785</v>
      </c>
      <c r="C1276" s="45" t="s">
        <v>176</v>
      </c>
      <c r="D1276" s="23" t="s">
        <v>5751</v>
      </c>
      <c r="E1276" s="23" t="s">
        <v>4134</v>
      </c>
      <c r="F1276" s="40">
        <v>0.05</v>
      </c>
      <c r="G1276" s="25">
        <v>134508</v>
      </c>
      <c r="H1276" s="25">
        <v>6725</v>
      </c>
      <c r="I1276" s="25"/>
      <c r="J1276" s="58" t="e">
        <f>HYPERLINK("#"&amp;"Insumos"&amp;"!A"&amp;MATCH($B1276,#REF!,0),"Ins "&amp;$B1276)</f>
        <v>#REF!</v>
      </c>
      <c r="M1276" s="220"/>
    </row>
    <row r="1277" spans="1:13" x14ac:dyDescent="0.2">
      <c r="A1277" s="35" t="s">
        <v>2514</v>
      </c>
      <c r="B1277" s="1" t="s">
        <v>4345</v>
      </c>
      <c r="C1277" s="45" t="s">
        <v>429</v>
      </c>
      <c r="D1277" s="23" t="s">
        <v>5751</v>
      </c>
      <c r="E1277" s="23" t="s">
        <v>287</v>
      </c>
      <c r="F1277" s="40">
        <v>1.55</v>
      </c>
      <c r="G1277" s="25">
        <v>12810</v>
      </c>
      <c r="H1277" s="25">
        <v>19856</v>
      </c>
      <c r="I1277" s="25"/>
      <c r="J1277" s="58" t="e">
        <f>HYPERLINK("#"&amp;"Insumos"&amp;"!A"&amp;MATCH($B1277,#REF!,0),"Ins "&amp;$B1277)</f>
        <v>#REF!</v>
      </c>
      <c r="M1277" s="220"/>
    </row>
    <row r="1278" spans="1:13" x14ac:dyDescent="0.2">
      <c r="A1278" s="35" t="s">
        <v>2514</v>
      </c>
      <c r="B1278" s="1" t="s">
        <v>4405</v>
      </c>
      <c r="C1278" s="45" t="s">
        <v>458</v>
      </c>
      <c r="D1278" s="23" t="s">
        <v>5751</v>
      </c>
      <c r="E1278" s="23" t="s">
        <v>4134</v>
      </c>
      <c r="F1278" s="40">
        <v>1</v>
      </c>
      <c r="G1278" s="25">
        <v>20940</v>
      </c>
      <c r="H1278" s="25">
        <v>20940</v>
      </c>
      <c r="I1278" s="25"/>
      <c r="J1278" s="58" t="e">
        <f>HYPERLINK("#"&amp;"Insumos"&amp;"!A"&amp;MATCH($B1278,#REF!,0),"Ins "&amp;$B1278)</f>
        <v>#REF!</v>
      </c>
      <c r="M1278" s="220"/>
    </row>
    <row r="1279" spans="1:13" ht="25.5" x14ac:dyDescent="0.2">
      <c r="A1279" s="36" t="s">
        <v>2515</v>
      </c>
      <c r="B1279" s="26" t="s">
        <v>6816</v>
      </c>
      <c r="C1279" s="79" t="s">
        <v>10393</v>
      </c>
      <c r="D1279" s="37" t="s">
        <v>5608</v>
      </c>
      <c r="E1279" s="37" t="s">
        <v>4134</v>
      </c>
      <c r="F1279" s="41"/>
      <c r="G1279" s="27"/>
      <c r="H1279" s="27"/>
      <c r="I1279" s="27">
        <v>159114</v>
      </c>
      <c r="M1279" s="220">
        <f t="shared" si="19"/>
        <v>208376</v>
      </c>
    </row>
    <row r="1280" spans="1:13" x14ac:dyDescent="0.2">
      <c r="A1280" s="35" t="s">
        <v>2515</v>
      </c>
      <c r="B1280" s="1" t="s">
        <v>5579</v>
      </c>
      <c r="C1280" s="45" t="s">
        <v>1016</v>
      </c>
      <c r="D1280" s="23" t="s">
        <v>5734</v>
      </c>
      <c r="E1280" s="23" t="s">
        <v>4141</v>
      </c>
      <c r="F1280" s="40">
        <v>0.9</v>
      </c>
      <c r="G1280" s="25">
        <v>57672</v>
      </c>
      <c r="H1280" s="25">
        <v>51905</v>
      </c>
      <c r="I1280" s="25"/>
      <c r="J1280" s="58" t="e">
        <f>HYPERLINK("#"&amp;"Insumos"&amp;"!A"&amp;MATCH($B1280,#REF!,0),"Ins "&amp;$B1280)</f>
        <v>#REF!</v>
      </c>
      <c r="M1280" s="220"/>
    </row>
    <row r="1281" spans="1:13" x14ac:dyDescent="0.2">
      <c r="A1281" s="35" t="s">
        <v>2515</v>
      </c>
      <c r="B1281" s="1" t="s">
        <v>263</v>
      </c>
      <c r="C1281" s="45" t="s">
        <v>696</v>
      </c>
      <c r="D1281" s="23" t="s">
        <v>5534</v>
      </c>
      <c r="E1281" s="23" t="s">
        <v>4140</v>
      </c>
      <c r="F1281" s="40">
        <v>1.0999999999999999E-2</v>
      </c>
      <c r="G1281" s="25">
        <v>187426</v>
      </c>
      <c r="H1281" s="25">
        <v>2062</v>
      </c>
      <c r="I1281" s="25"/>
      <c r="J1281" s="58" t="e">
        <f>HYPERLINK("#"&amp;"Insumos"&amp;"!A"&amp;MATCH($B1281,#REF!,0),"Ins "&amp;$B1281)</f>
        <v>#REF!</v>
      </c>
      <c r="M1281" s="220"/>
    </row>
    <row r="1282" spans="1:13" x14ac:dyDescent="0.2">
      <c r="A1282" s="35" t="s">
        <v>2515</v>
      </c>
      <c r="B1282" s="1" t="s">
        <v>5533</v>
      </c>
      <c r="C1282" s="45" t="s">
        <v>5892</v>
      </c>
      <c r="D1282" s="23" t="s">
        <v>977</v>
      </c>
      <c r="E1282" s="23" t="s">
        <v>4134</v>
      </c>
      <c r="F1282" s="40">
        <v>0.2</v>
      </c>
      <c r="G1282" s="25">
        <v>3623</v>
      </c>
      <c r="H1282" s="25">
        <v>725</v>
      </c>
      <c r="I1282" s="25"/>
      <c r="J1282" s="58" t="e">
        <f>HYPERLINK("#"&amp;"Insumos"&amp;"!A"&amp;MATCH($B1282,#REF!,0),"Ins "&amp;$B1282)</f>
        <v>#REF!</v>
      </c>
      <c r="M1282" s="220"/>
    </row>
    <row r="1283" spans="1:13" x14ac:dyDescent="0.2">
      <c r="A1283" s="35" t="s">
        <v>2515</v>
      </c>
      <c r="B1283" s="1" t="s">
        <v>5007</v>
      </c>
      <c r="C1283" s="45" t="s">
        <v>720</v>
      </c>
      <c r="D1283" s="23" t="s">
        <v>5751</v>
      </c>
      <c r="E1283" s="23" t="s">
        <v>4134</v>
      </c>
      <c r="F1283" s="40">
        <v>2.4</v>
      </c>
      <c r="G1283" s="25">
        <v>1897</v>
      </c>
      <c r="H1283" s="25">
        <v>4553</v>
      </c>
      <c r="I1283" s="25"/>
      <c r="J1283" s="58" t="e">
        <f>HYPERLINK("#"&amp;"Insumos"&amp;"!A"&amp;MATCH($B1283,#REF!,0),"Ins "&amp;$B1283)</f>
        <v>#REF!</v>
      </c>
      <c r="M1283" s="220"/>
    </row>
    <row r="1284" spans="1:13" x14ac:dyDescent="0.2">
      <c r="A1284" s="35" t="s">
        <v>2515</v>
      </c>
      <c r="B1284" s="1" t="s">
        <v>4733</v>
      </c>
      <c r="C1284" s="45" t="s">
        <v>1268</v>
      </c>
      <c r="D1284" s="23" t="s">
        <v>5751</v>
      </c>
      <c r="E1284" s="23" t="s">
        <v>4134</v>
      </c>
      <c r="F1284" s="40">
        <v>1</v>
      </c>
      <c r="G1284" s="25">
        <v>20431</v>
      </c>
      <c r="H1284" s="25">
        <v>20431</v>
      </c>
      <c r="I1284" s="25"/>
      <c r="J1284" s="58" t="e">
        <f>HYPERLINK("#"&amp;"Insumos"&amp;"!A"&amp;MATCH($B1284,#REF!,0),"Ins "&amp;$B1284)</f>
        <v>#REF!</v>
      </c>
      <c r="M1284" s="220"/>
    </row>
    <row r="1285" spans="1:13" x14ac:dyDescent="0.2">
      <c r="A1285" s="35" t="s">
        <v>2515</v>
      </c>
      <c r="B1285" s="1" t="s">
        <v>4759</v>
      </c>
      <c r="C1285" s="45" t="s">
        <v>1287</v>
      </c>
      <c r="D1285" s="23" t="s">
        <v>5751</v>
      </c>
      <c r="E1285" s="23" t="s">
        <v>4134</v>
      </c>
      <c r="F1285" s="40">
        <v>0.08</v>
      </c>
      <c r="G1285" s="25">
        <v>64889</v>
      </c>
      <c r="H1285" s="25">
        <v>5191</v>
      </c>
      <c r="I1285" s="25"/>
      <c r="J1285" s="58" t="e">
        <f>HYPERLINK("#"&amp;"Insumos"&amp;"!A"&amp;MATCH($B1285,#REF!,0),"Ins "&amp;$B1285)</f>
        <v>#REF!</v>
      </c>
      <c r="M1285" s="220"/>
    </row>
    <row r="1286" spans="1:13" x14ac:dyDescent="0.2">
      <c r="A1286" s="35" t="s">
        <v>2515</v>
      </c>
      <c r="B1286" s="1" t="s">
        <v>4785</v>
      </c>
      <c r="C1286" s="45" t="s">
        <v>176</v>
      </c>
      <c r="D1286" s="23" t="s">
        <v>5751</v>
      </c>
      <c r="E1286" s="23" t="s">
        <v>4134</v>
      </c>
      <c r="F1286" s="40">
        <v>0.08</v>
      </c>
      <c r="G1286" s="25">
        <v>134508</v>
      </c>
      <c r="H1286" s="25">
        <v>10761</v>
      </c>
      <c r="I1286" s="25"/>
      <c r="J1286" s="58" t="e">
        <f>HYPERLINK("#"&amp;"Insumos"&amp;"!A"&amp;MATCH($B1286,#REF!,0),"Ins "&amp;$B1286)</f>
        <v>#REF!</v>
      </c>
      <c r="M1286" s="220"/>
    </row>
    <row r="1287" spans="1:13" x14ac:dyDescent="0.2">
      <c r="A1287" s="35" t="s">
        <v>2515</v>
      </c>
      <c r="B1287" s="1" t="s">
        <v>4346</v>
      </c>
      <c r="C1287" s="45" t="s">
        <v>428</v>
      </c>
      <c r="D1287" s="23" t="s">
        <v>5751</v>
      </c>
      <c r="E1287" s="23" t="s">
        <v>287</v>
      </c>
      <c r="F1287" s="40">
        <v>1.55</v>
      </c>
      <c r="G1287" s="25">
        <v>17663</v>
      </c>
      <c r="H1287" s="25">
        <v>27378</v>
      </c>
      <c r="I1287" s="25"/>
      <c r="J1287" s="58" t="e">
        <f>HYPERLINK("#"&amp;"Insumos"&amp;"!A"&amp;MATCH($B1287,#REF!,0),"Ins "&amp;$B1287)</f>
        <v>#REF!</v>
      </c>
      <c r="M1287" s="220"/>
    </row>
    <row r="1288" spans="1:13" x14ac:dyDescent="0.2">
      <c r="A1288" s="35" t="s">
        <v>2515</v>
      </c>
      <c r="B1288" s="1" t="s">
        <v>4406</v>
      </c>
      <c r="C1288" s="45" t="s">
        <v>459</v>
      </c>
      <c r="D1288" s="23" t="s">
        <v>5751</v>
      </c>
      <c r="E1288" s="23" t="s">
        <v>4134</v>
      </c>
      <c r="F1288" s="40">
        <v>1</v>
      </c>
      <c r="G1288" s="25">
        <v>36108</v>
      </c>
      <c r="H1288" s="25">
        <v>36108</v>
      </c>
      <c r="I1288" s="25"/>
      <c r="J1288" s="58" t="e">
        <f>HYPERLINK("#"&amp;"Insumos"&amp;"!A"&amp;MATCH($B1288,#REF!,0),"Ins "&amp;$B1288)</f>
        <v>#REF!</v>
      </c>
      <c r="M1288" s="220"/>
    </row>
    <row r="1289" spans="1:13" ht="25.5" x14ac:dyDescent="0.2">
      <c r="A1289" s="36" t="s">
        <v>2516</v>
      </c>
      <c r="B1289" s="26" t="s">
        <v>6816</v>
      </c>
      <c r="C1289" s="79" t="s">
        <v>10394</v>
      </c>
      <c r="D1289" s="37" t="s">
        <v>5608</v>
      </c>
      <c r="E1289" s="37" t="s">
        <v>4134</v>
      </c>
      <c r="F1289" s="41"/>
      <c r="G1289" s="27"/>
      <c r="H1289" s="27"/>
      <c r="I1289" s="27">
        <v>102118</v>
      </c>
      <c r="M1289" s="220">
        <f t="shared" ref="M1289:M1343" si="20">ROUND(I1289*(1+$L$2),0)</f>
        <v>133734</v>
      </c>
    </row>
    <row r="1290" spans="1:13" x14ac:dyDescent="0.2">
      <c r="A1290" s="35" t="s">
        <v>2516</v>
      </c>
      <c r="B1290" s="1" t="s">
        <v>5579</v>
      </c>
      <c r="C1290" s="45" t="s">
        <v>1016</v>
      </c>
      <c r="D1290" s="23" t="s">
        <v>5734</v>
      </c>
      <c r="E1290" s="23" t="s">
        <v>4141</v>
      </c>
      <c r="F1290" s="40">
        <v>0.9</v>
      </c>
      <c r="G1290" s="25">
        <v>57672</v>
      </c>
      <c r="H1290" s="25">
        <v>51905</v>
      </c>
      <c r="I1290" s="25"/>
      <c r="J1290" s="58" t="e">
        <f>HYPERLINK("#"&amp;"Insumos"&amp;"!A"&amp;MATCH($B1290,#REF!,0),"Ins "&amp;$B1290)</f>
        <v>#REF!</v>
      </c>
      <c r="M1290" s="220"/>
    </row>
    <row r="1291" spans="1:13" x14ac:dyDescent="0.2">
      <c r="A1291" s="35" t="s">
        <v>2516</v>
      </c>
      <c r="B1291" s="1" t="s">
        <v>263</v>
      </c>
      <c r="C1291" s="45" t="s">
        <v>696</v>
      </c>
      <c r="D1291" s="23" t="s">
        <v>5534</v>
      </c>
      <c r="E1291" s="23" t="s">
        <v>4140</v>
      </c>
      <c r="F1291" s="40">
        <v>5.0000000000000001E-3</v>
      </c>
      <c r="G1291" s="25">
        <v>187426</v>
      </c>
      <c r="H1291" s="25">
        <v>937</v>
      </c>
      <c r="I1291" s="25"/>
      <c r="J1291" s="58" t="e">
        <f>HYPERLINK("#"&amp;"Insumos"&amp;"!A"&amp;MATCH($B1291,#REF!,0),"Ins "&amp;$B1291)</f>
        <v>#REF!</v>
      </c>
      <c r="M1291" s="220"/>
    </row>
    <row r="1292" spans="1:13" x14ac:dyDescent="0.2">
      <c r="A1292" s="35" t="s">
        <v>2516</v>
      </c>
      <c r="B1292" s="1" t="s">
        <v>5533</v>
      </c>
      <c r="C1292" s="45" t="s">
        <v>5892</v>
      </c>
      <c r="D1292" s="23" t="s">
        <v>977</v>
      </c>
      <c r="E1292" s="23" t="s">
        <v>4134</v>
      </c>
      <c r="F1292" s="40">
        <v>0.2</v>
      </c>
      <c r="G1292" s="25">
        <v>3623</v>
      </c>
      <c r="H1292" s="25">
        <v>725</v>
      </c>
      <c r="I1292" s="25"/>
      <c r="J1292" s="58" t="e">
        <f>HYPERLINK("#"&amp;"Insumos"&amp;"!A"&amp;MATCH($B1292,#REF!,0),"Ins "&amp;$B1292)</f>
        <v>#REF!</v>
      </c>
      <c r="M1292" s="220"/>
    </row>
    <row r="1293" spans="1:13" x14ac:dyDescent="0.2">
      <c r="A1293" s="35" t="s">
        <v>2516</v>
      </c>
      <c r="B1293" s="1" t="s">
        <v>5007</v>
      </c>
      <c r="C1293" s="45" t="s">
        <v>720</v>
      </c>
      <c r="D1293" s="23" t="s">
        <v>5751</v>
      </c>
      <c r="E1293" s="23" t="s">
        <v>4134</v>
      </c>
      <c r="F1293" s="40">
        <v>2.2999999999999998</v>
      </c>
      <c r="G1293" s="25">
        <v>1897</v>
      </c>
      <c r="H1293" s="25">
        <v>4363</v>
      </c>
      <c r="I1293" s="25"/>
      <c r="J1293" s="58" t="e">
        <f>HYPERLINK("#"&amp;"Insumos"&amp;"!A"&amp;MATCH($B1293,#REF!,0),"Ins "&amp;$B1293)</f>
        <v>#REF!</v>
      </c>
      <c r="M1293" s="220"/>
    </row>
    <row r="1294" spans="1:13" x14ac:dyDescent="0.2">
      <c r="A1294" s="35" t="s">
        <v>2516</v>
      </c>
      <c r="B1294" s="1" t="s">
        <v>4735</v>
      </c>
      <c r="C1294" s="45" t="s">
        <v>1270</v>
      </c>
      <c r="D1294" s="23" t="s">
        <v>5751</v>
      </c>
      <c r="E1294" s="23" t="s">
        <v>4134</v>
      </c>
      <c r="F1294" s="40">
        <v>1</v>
      </c>
      <c r="G1294" s="25">
        <v>6255</v>
      </c>
      <c r="H1294" s="25">
        <v>6255</v>
      </c>
      <c r="I1294" s="25"/>
      <c r="J1294" s="58" t="e">
        <f>HYPERLINK("#"&amp;"Insumos"&amp;"!A"&amp;MATCH($B1294,#REF!,0),"Ins "&amp;$B1294)</f>
        <v>#REF!</v>
      </c>
      <c r="M1294" s="220"/>
    </row>
    <row r="1295" spans="1:13" x14ac:dyDescent="0.2">
      <c r="A1295" s="35" t="s">
        <v>2516</v>
      </c>
      <c r="B1295" s="1" t="s">
        <v>4759</v>
      </c>
      <c r="C1295" s="45" t="s">
        <v>1287</v>
      </c>
      <c r="D1295" s="23" t="s">
        <v>5751</v>
      </c>
      <c r="E1295" s="23" t="s">
        <v>4134</v>
      </c>
      <c r="F1295" s="40">
        <v>0.05</v>
      </c>
      <c r="G1295" s="25">
        <v>64889</v>
      </c>
      <c r="H1295" s="25">
        <v>3244</v>
      </c>
      <c r="I1295" s="25"/>
      <c r="J1295" s="58" t="e">
        <f>HYPERLINK("#"&amp;"Insumos"&amp;"!A"&amp;MATCH($B1295,#REF!,0),"Ins "&amp;$B1295)</f>
        <v>#REF!</v>
      </c>
      <c r="M1295" s="220"/>
    </row>
    <row r="1296" spans="1:13" x14ac:dyDescent="0.2">
      <c r="A1296" s="35" t="s">
        <v>2516</v>
      </c>
      <c r="B1296" s="1" t="s">
        <v>4785</v>
      </c>
      <c r="C1296" s="45" t="s">
        <v>176</v>
      </c>
      <c r="D1296" s="23" t="s">
        <v>5751</v>
      </c>
      <c r="E1296" s="23" t="s">
        <v>4134</v>
      </c>
      <c r="F1296" s="40">
        <v>0.05</v>
      </c>
      <c r="G1296" s="25">
        <v>134508</v>
      </c>
      <c r="H1296" s="25">
        <v>6725</v>
      </c>
      <c r="I1296" s="25"/>
      <c r="J1296" s="58" t="e">
        <f>HYPERLINK("#"&amp;"Insumos"&amp;"!A"&amp;MATCH($B1296,#REF!,0),"Ins "&amp;$B1296)</f>
        <v>#REF!</v>
      </c>
      <c r="M1296" s="220"/>
    </row>
    <row r="1297" spans="1:13" x14ac:dyDescent="0.2">
      <c r="A1297" s="35" t="s">
        <v>2516</v>
      </c>
      <c r="B1297" s="1" t="s">
        <v>4344</v>
      </c>
      <c r="C1297" s="45" t="s">
        <v>6543</v>
      </c>
      <c r="D1297" s="23" t="s">
        <v>5751</v>
      </c>
      <c r="E1297" s="23" t="s">
        <v>287</v>
      </c>
      <c r="F1297" s="40">
        <v>1.55</v>
      </c>
      <c r="G1297" s="25">
        <v>8823</v>
      </c>
      <c r="H1297" s="25">
        <v>13676</v>
      </c>
      <c r="I1297" s="25"/>
      <c r="J1297" s="58" t="e">
        <f>HYPERLINK("#"&amp;"Insumos"&amp;"!A"&amp;MATCH($B1297,#REF!,0),"Ins "&amp;$B1297)</f>
        <v>#REF!</v>
      </c>
      <c r="M1297" s="220"/>
    </row>
    <row r="1298" spans="1:13" x14ac:dyDescent="0.2">
      <c r="A1298" s="35" t="s">
        <v>2516</v>
      </c>
      <c r="B1298" s="1" t="s">
        <v>4378</v>
      </c>
      <c r="C1298" s="45" t="s">
        <v>195</v>
      </c>
      <c r="D1298" s="23" t="s">
        <v>5751</v>
      </c>
      <c r="E1298" s="23" t="s">
        <v>4134</v>
      </c>
      <c r="F1298" s="40">
        <v>1</v>
      </c>
      <c r="G1298" s="25">
        <v>4091</v>
      </c>
      <c r="H1298" s="25">
        <v>4091</v>
      </c>
      <c r="I1298" s="25"/>
      <c r="J1298" s="58" t="e">
        <f>HYPERLINK("#"&amp;"Insumos"&amp;"!A"&amp;MATCH($B1298,#REF!,0),"Ins "&amp;$B1298)</f>
        <v>#REF!</v>
      </c>
      <c r="M1298" s="220"/>
    </row>
    <row r="1299" spans="1:13" x14ac:dyDescent="0.2">
      <c r="A1299" s="35" t="s">
        <v>2516</v>
      </c>
      <c r="B1299" s="1" t="s">
        <v>4404</v>
      </c>
      <c r="C1299" s="45" t="s">
        <v>457</v>
      </c>
      <c r="D1299" s="23" t="s">
        <v>5751</v>
      </c>
      <c r="E1299" s="23" t="s">
        <v>4134</v>
      </c>
      <c r="F1299" s="40">
        <v>1</v>
      </c>
      <c r="G1299" s="25">
        <v>10197</v>
      </c>
      <c r="H1299" s="25">
        <v>10197</v>
      </c>
      <c r="I1299" s="25"/>
      <c r="J1299" s="58" t="e">
        <f>HYPERLINK("#"&amp;"Insumos"&amp;"!A"&amp;MATCH($B1299,#REF!,0),"Ins "&amp;$B1299)</f>
        <v>#REF!</v>
      </c>
      <c r="M1299" s="220"/>
    </row>
    <row r="1300" spans="1:13" ht="38.25" x14ac:dyDescent="0.2">
      <c r="A1300" s="36" t="s">
        <v>2517</v>
      </c>
      <c r="B1300" s="26" t="s">
        <v>6816</v>
      </c>
      <c r="C1300" s="79" t="s">
        <v>10395</v>
      </c>
      <c r="D1300" s="37" t="s">
        <v>5608</v>
      </c>
      <c r="E1300" s="37" t="s">
        <v>4134</v>
      </c>
      <c r="F1300" s="41"/>
      <c r="G1300" s="27"/>
      <c r="H1300" s="27"/>
      <c r="I1300" s="27">
        <v>128578</v>
      </c>
      <c r="M1300" s="220">
        <f t="shared" si="20"/>
        <v>168386</v>
      </c>
    </row>
    <row r="1301" spans="1:13" x14ac:dyDescent="0.2">
      <c r="A1301" s="35" t="s">
        <v>2517</v>
      </c>
      <c r="B1301" s="1" t="s">
        <v>5579</v>
      </c>
      <c r="C1301" s="45" t="s">
        <v>1016</v>
      </c>
      <c r="D1301" s="23" t="s">
        <v>5734</v>
      </c>
      <c r="E1301" s="23" t="s">
        <v>4141</v>
      </c>
      <c r="F1301" s="40">
        <v>0.9</v>
      </c>
      <c r="G1301" s="25">
        <v>57672</v>
      </c>
      <c r="H1301" s="25">
        <v>51905</v>
      </c>
      <c r="I1301" s="25"/>
      <c r="J1301" s="58" t="e">
        <f>HYPERLINK("#"&amp;"Insumos"&amp;"!A"&amp;MATCH($B1301,#REF!,0),"Ins "&amp;$B1301)</f>
        <v>#REF!</v>
      </c>
      <c r="M1301" s="220"/>
    </row>
    <row r="1302" spans="1:13" x14ac:dyDescent="0.2">
      <c r="A1302" s="35" t="s">
        <v>2517</v>
      </c>
      <c r="B1302" s="1" t="s">
        <v>263</v>
      </c>
      <c r="C1302" s="45" t="s">
        <v>696</v>
      </c>
      <c r="D1302" s="23" t="s">
        <v>5534</v>
      </c>
      <c r="E1302" s="23" t="s">
        <v>4140</v>
      </c>
      <c r="F1302" s="40">
        <v>7.0000000000000001E-3</v>
      </c>
      <c r="G1302" s="25">
        <v>187426</v>
      </c>
      <c r="H1302" s="25">
        <v>1312</v>
      </c>
      <c r="I1302" s="25"/>
      <c r="J1302" s="58" t="e">
        <f>HYPERLINK("#"&amp;"Insumos"&amp;"!A"&amp;MATCH($B1302,#REF!,0),"Ins "&amp;$B1302)</f>
        <v>#REF!</v>
      </c>
      <c r="M1302" s="220"/>
    </row>
    <row r="1303" spans="1:13" x14ac:dyDescent="0.2">
      <c r="A1303" s="35" t="s">
        <v>2517</v>
      </c>
      <c r="B1303" s="1" t="s">
        <v>5533</v>
      </c>
      <c r="C1303" s="45" t="s">
        <v>5892</v>
      </c>
      <c r="D1303" s="23" t="s">
        <v>977</v>
      </c>
      <c r="E1303" s="23" t="s">
        <v>4134</v>
      </c>
      <c r="F1303" s="40">
        <v>0.2</v>
      </c>
      <c r="G1303" s="25">
        <v>3623</v>
      </c>
      <c r="H1303" s="25">
        <v>725</v>
      </c>
      <c r="I1303" s="25"/>
      <c r="J1303" s="58" t="e">
        <f>HYPERLINK("#"&amp;"Insumos"&amp;"!A"&amp;MATCH($B1303,#REF!,0),"Ins "&amp;$B1303)</f>
        <v>#REF!</v>
      </c>
      <c r="M1303" s="220"/>
    </row>
    <row r="1304" spans="1:13" x14ac:dyDescent="0.2">
      <c r="A1304" s="35" t="s">
        <v>2517</v>
      </c>
      <c r="B1304" s="1" t="s">
        <v>5007</v>
      </c>
      <c r="C1304" s="45" t="s">
        <v>720</v>
      </c>
      <c r="D1304" s="23" t="s">
        <v>5751</v>
      </c>
      <c r="E1304" s="23" t="s">
        <v>4134</v>
      </c>
      <c r="F1304" s="40">
        <v>2.2999999999999998</v>
      </c>
      <c r="G1304" s="25">
        <v>1897</v>
      </c>
      <c r="H1304" s="25">
        <v>4363</v>
      </c>
      <c r="I1304" s="25"/>
      <c r="J1304" s="58" t="e">
        <f>HYPERLINK("#"&amp;"Insumos"&amp;"!A"&amp;MATCH($B1304,#REF!,0),"Ins "&amp;$B1304)</f>
        <v>#REF!</v>
      </c>
      <c r="M1304" s="220"/>
    </row>
    <row r="1305" spans="1:13" x14ac:dyDescent="0.2">
      <c r="A1305" s="35" t="s">
        <v>2517</v>
      </c>
      <c r="B1305" s="1" t="s">
        <v>4736</v>
      </c>
      <c r="C1305" s="45" t="s">
        <v>1271</v>
      </c>
      <c r="D1305" s="23" t="s">
        <v>5751</v>
      </c>
      <c r="E1305" s="23" t="s">
        <v>4134</v>
      </c>
      <c r="F1305" s="40">
        <v>1</v>
      </c>
      <c r="G1305" s="25">
        <v>13602</v>
      </c>
      <c r="H1305" s="25">
        <v>13602</v>
      </c>
      <c r="I1305" s="25"/>
      <c r="J1305" s="58" t="e">
        <f>HYPERLINK("#"&amp;"Insumos"&amp;"!A"&amp;MATCH($B1305,#REF!,0),"Ins "&amp;$B1305)</f>
        <v>#REF!</v>
      </c>
      <c r="M1305" s="220"/>
    </row>
    <row r="1306" spans="1:13" x14ac:dyDescent="0.2">
      <c r="A1306" s="35" t="s">
        <v>2517</v>
      </c>
      <c r="B1306" s="1" t="s">
        <v>4759</v>
      </c>
      <c r="C1306" s="45" t="s">
        <v>1287</v>
      </c>
      <c r="D1306" s="23" t="s">
        <v>5751</v>
      </c>
      <c r="E1306" s="23" t="s">
        <v>4134</v>
      </c>
      <c r="F1306" s="40">
        <v>0.05</v>
      </c>
      <c r="G1306" s="25">
        <v>64889</v>
      </c>
      <c r="H1306" s="25">
        <v>3244</v>
      </c>
      <c r="I1306" s="25"/>
      <c r="J1306" s="58" t="e">
        <f>HYPERLINK("#"&amp;"Insumos"&amp;"!A"&amp;MATCH($B1306,#REF!,0),"Ins "&amp;$B1306)</f>
        <v>#REF!</v>
      </c>
      <c r="M1306" s="220"/>
    </row>
    <row r="1307" spans="1:13" x14ac:dyDescent="0.2">
      <c r="A1307" s="35" t="s">
        <v>2517</v>
      </c>
      <c r="B1307" s="1" t="s">
        <v>4785</v>
      </c>
      <c r="C1307" s="45" t="s">
        <v>176</v>
      </c>
      <c r="D1307" s="23" t="s">
        <v>5751</v>
      </c>
      <c r="E1307" s="23" t="s">
        <v>4134</v>
      </c>
      <c r="F1307" s="40">
        <v>0.05</v>
      </c>
      <c r="G1307" s="25">
        <v>134508</v>
      </c>
      <c r="H1307" s="25">
        <v>6725</v>
      </c>
      <c r="I1307" s="25"/>
      <c r="J1307" s="58" t="e">
        <f>HYPERLINK("#"&amp;"Insumos"&amp;"!A"&amp;MATCH($B1307,#REF!,0),"Ins "&amp;$B1307)</f>
        <v>#REF!</v>
      </c>
      <c r="M1307" s="220"/>
    </row>
    <row r="1308" spans="1:13" x14ac:dyDescent="0.2">
      <c r="A1308" s="35" t="s">
        <v>2517</v>
      </c>
      <c r="B1308" s="1" t="s">
        <v>4345</v>
      </c>
      <c r="C1308" s="45" t="s">
        <v>429</v>
      </c>
      <c r="D1308" s="23" t="s">
        <v>5751</v>
      </c>
      <c r="E1308" s="23" t="s">
        <v>287</v>
      </c>
      <c r="F1308" s="40">
        <v>1.55</v>
      </c>
      <c r="G1308" s="25">
        <v>12810</v>
      </c>
      <c r="H1308" s="25">
        <v>19856</v>
      </c>
      <c r="I1308" s="25"/>
      <c r="J1308" s="58" t="e">
        <f>HYPERLINK("#"&amp;"Insumos"&amp;"!A"&amp;MATCH($B1308,#REF!,0),"Ins "&amp;$B1308)</f>
        <v>#REF!</v>
      </c>
      <c r="M1308" s="220"/>
    </row>
    <row r="1309" spans="1:13" x14ac:dyDescent="0.2">
      <c r="A1309" s="35" t="s">
        <v>2517</v>
      </c>
      <c r="B1309" s="1" t="s">
        <v>4379</v>
      </c>
      <c r="C1309" s="45" t="s">
        <v>272</v>
      </c>
      <c r="D1309" s="23" t="s">
        <v>5751</v>
      </c>
      <c r="E1309" s="23" t="s">
        <v>4134</v>
      </c>
      <c r="F1309" s="40">
        <v>1</v>
      </c>
      <c r="G1309" s="25">
        <v>5906</v>
      </c>
      <c r="H1309" s="25">
        <v>5906</v>
      </c>
      <c r="I1309" s="25"/>
      <c r="J1309" s="58" t="e">
        <f>HYPERLINK("#"&amp;"Insumos"&amp;"!A"&amp;MATCH($B1309,#REF!,0),"Ins "&amp;$B1309)</f>
        <v>#REF!</v>
      </c>
      <c r="M1309" s="220"/>
    </row>
    <row r="1310" spans="1:13" x14ac:dyDescent="0.2">
      <c r="A1310" s="35" t="s">
        <v>2517</v>
      </c>
      <c r="B1310" s="1" t="s">
        <v>4405</v>
      </c>
      <c r="C1310" s="45" t="s">
        <v>458</v>
      </c>
      <c r="D1310" s="23" t="s">
        <v>5751</v>
      </c>
      <c r="E1310" s="23" t="s">
        <v>4134</v>
      </c>
      <c r="F1310" s="40">
        <v>1</v>
      </c>
      <c r="G1310" s="25">
        <v>20940</v>
      </c>
      <c r="H1310" s="25">
        <v>20940</v>
      </c>
      <c r="I1310" s="25"/>
      <c r="J1310" s="58" t="e">
        <f>HYPERLINK("#"&amp;"Insumos"&amp;"!A"&amp;MATCH($B1310,#REF!,0),"Ins "&amp;$B1310)</f>
        <v>#REF!</v>
      </c>
      <c r="M1310" s="220"/>
    </row>
    <row r="1311" spans="1:13" ht="38.25" x14ac:dyDescent="0.2">
      <c r="A1311" s="36" t="s">
        <v>2518</v>
      </c>
      <c r="B1311" s="26" t="s">
        <v>6816</v>
      </c>
      <c r="C1311" s="79" t="s">
        <v>10396</v>
      </c>
      <c r="D1311" s="37" t="s">
        <v>5608</v>
      </c>
      <c r="E1311" s="37" t="s">
        <v>4134</v>
      </c>
      <c r="F1311" s="41"/>
      <c r="G1311" s="27"/>
      <c r="H1311" s="27"/>
      <c r="I1311" s="27">
        <v>169979</v>
      </c>
      <c r="M1311" s="220">
        <f t="shared" si="20"/>
        <v>222604</v>
      </c>
    </row>
    <row r="1312" spans="1:13" x14ac:dyDescent="0.2">
      <c r="A1312" s="35" t="s">
        <v>2518</v>
      </c>
      <c r="B1312" s="1" t="s">
        <v>5579</v>
      </c>
      <c r="C1312" s="45" t="s">
        <v>1016</v>
      </c>
      <c r="D1312" s="23" t="s">
        <v>5734</v>
      </c>
      <c r="E1312" s="23" t="s">
        <v>4141</v>
      </c>
      <c r="F1312" s="40">
        <v>0.9</v>
      </c>
      <c r="G1312" s="25">
        <v>57672</v>
      </c>
      <c r="H1312" s="25">
        <v>51905</v>
      </c>
      <c r="I1312" s="25"/>
      <c r="J1312" s="58" t="e">
        <f>HYPERLINK("#"&amp;"Insumos"&amp;"!A"&amp;MATCH($B1312,#REF!,0),"Ins "&amp;$B1312)</f>
        <v>#REF!</v>
      </c>
      <c r="M1312" s="220"/>
    </row>
    <row r="1313" spans="1:13" x14ac:dyDescent="0.2">
      <c r="A1313" s="35" t="s">
        <v>2518</v>
      </c>
      <c r="B1313" s="1" t="s">
        <v>263</v>
      </c>
      <c r="C1313" s="45" t="s">
        <v>696</v>
      </c>
      <c r="D1313" s="23" t="s">
        <v>5534</v>
      </c>
      <c r="E1313" s="23" t="s">
        <v>4140</v>
      </c>
      <c r="F1313" s="40">
        <v>1.2E-2</v>
      </c>
      <c r="G1313" s="25">
        <v>187426</v>
      </c>
      <c r="H1313" s="25">
        <v>2249</v>
      </c>
      <c r="I1313" s="25"/>
      <c r="J1313" s="58" t="e">
        <f>HYPERLINK("#"&amp;"Insumos"&amp;"!A"&amp;MATCH($B1313,#REF!,0),"Ins "&amp;$B1313)</f>
        <v>#REF!</v>
      </c>
      <c r="M1313" s="220"/>
    </row>
    <row r="1314" spans="1:13" x14ac:dyDescent="0.2">
      <c r="A1314" s="35" t="s">
        <v>2518</v>
      </c>
      <c r="B1314" s="1" t="s">
        <v>5533</v>
      </c>
      <c r="C1314" s="45" t="s">
        <v>5892</v>
      </c>
      <c r="D1314" s="23" t="s">
        <v>977</v>
      </c>
      <c r="E1314" s="23" t="s">
        <v>4134</v>
      </c>
      <c r="F1314" s="40">
        <v>0.2</v>
      </c>
      <c r="G1314" s="25">
        <v>3623</v>
      </c>
      <c r="H1314" s="25">
        <v>725</v>
      </c>
      <c r="I1314" s="25"/>
      <c r="J1314" s="58" t="e">
        <f>HYPERLINK("#"&amp;"Insumos"&amp;"!A"&amp;MATCH($B1314,#REF!,0),"Ins "&amp;$B1314)</f>
        <v>#REF!</v>
      </c>
      <c r="M1314" s="220"/>
    </row>
    <row r="1315" spans="1:13" x14ac:dyDescent="0.2">
      <c r="A1315" s="35" t="s">
        <v>2518</v>
      </c>
      <c r="B1315" s="1" t="s">
        <v>5007</v>
      </c>
      <c r="C1315" s="45" t="s">
        <v>720</v>
      </c>
      <c r="D1315" s="23" t="s">
        <v>5751</v>
      </c>
      <c r="E1315" s="23" t="s">
        <v>4134</v>
      </c>
      <c r="F1315" s="40">
        <v>2.4</v>
      </c>
      <c r="G1315" s="25">
        <v>1897</v>
      </c>
      <c r="H1315" s="25">
        <v>4553</v>
      </c>
      <c r="I1315" s="25"/>
      <c r="J1315" s="58" t="e">
        <f>HYPERLINK("#"&amp;"Insumos"&amp;"!A"&amp;MATCH($B1315,#REF!,0),"Ins "&amp;$B1315)</f>
        <v>#REF!</v>
      </c>
      <c r="M1315" s="220"/>
    </row>
    <row r="1316" spans="1:13" x14ac:dyDescent="0.2">
      <c r="A1316" s="35" t="s">
        <v>2518</v>
      </c>
      <c r="B1316" s="1" t="s">
        <v>4737</v>
      </c>
      <c r="C1316" s="45" t="s">
        <v>1272</v>
      </c>
      <c r="D1316" s="23" t="s">
        <v>5751</v>
      </c>
      <c r="E1316" s="23" t="s">
        <v>4134</v>
      </c>
      <c r="F1316" s="40">
        <v>1</v>
      </c>
      <c r="G1316" s="25">
        <v>25188</v>
      </c>
      <c r="H1316" s="25">
        <v>25188</v>
      </c>
      <c r="I1316" s="25"/>
      <c r="J1316" s="58" t="e">
        <f>HYPERLINK("#"&amp;"Insumos"&amp;"!A"&amp;MATCH($B1316,#REF!,0),"Ins "&amp;$B1316)</f>
        <v>#REF!</v>
      </c>
      <c r="M1316" s="220"/>
    </row>
    <row r="1317" spans="1:13" x14ac:dyDescent="0.2">
      <c r="A1317" s="35" t="s">
        <v>2518</v>
      </c>
      <c r="B1317" s="1" t="s">
        <v>4759</v>
      </c>
      <c r="C1317" s="45" t="s">
        <v>1287</v>
      </c>
      <c r="D1317" s="23" t="s">
        <v>5751</v>
      </c>
      <c r="E1317" s="23" t="s">
        <v>4134</v>
      </c>
      <c r="F1317" s="40">
        <v>0.05</v>
      </c>
      <c r="G1317" s="25">
        <v>64889</v>
      </c>
      <c r="H1317" s="25">
        <v>3244</v>
      </c>
      <c r="I1317" s="25"/>
      <c r="J1317" s="58" t="e">
        <f>HYPERLINK("#"&amp;"Insumos"&amp;"!A"&amp;MATCH($B1317,#REF!,0),"Ins "&amp;$B1317)</f>
        <v>#REF!</v>
      </c>
      <c r="M1317" s="220"/>
    </row>
    <row r="1318" spans="1:13" x14ac:dyDescent="0.2">
      <c r="A1318" s="35" t="s">
        <v>2518</v>
      </c>
      <c r="B1318" s="1" t="s">
        <v>4785</v>
      </c>
      <c r="C1318" s="45" t="s">
        <v>176</v>
      </c>
      <c r="D1318" s="23" t="s">
        <v>5751</v>
      </c>
      <c r="E1318" s="23" t="s">
        <v>4134</v>
      </c>
      <c r="F1318" s="40">
        <v>0.05</v>
      </c>
      <c r="G1318" s="25">
        <v>134508</v>
      </c>
      <c r="H1318" s="25">
        <v>6725</v>
      </c>
      <c r="I1318" s="25"/>
      <c r="J1318" s="58" t="e">
        <f>HYPERLINK("#"&amp;"Insumos"&amp;"!A"&amp;MATCH($B1318,#REF!,0),"Ins "&amp;$B1318)</f>
        <v>#REF!</v>
      </c>
      <c r="M1318" s="220"/>
    </row>
    <row r="1319" spans="1:13" x14ac:dyDescent="0.2">
      <c r="A1319" s="35" t="s">
        <v>2518</v>
      </c>
      <c r="B1319" s="1" t="s">
        <v>4346</v>
      </c>
      <c r="C1319" s="45" t="s">
        <v>428</v>
      </c>
      <c r="D1319" s="23" t="s">
        <v>5751</v>
      </c>
      <c r="E1319" s="23" t="s">
        <v>287</v>
      </c>
      <c r="F1319" s="40">
        <v>1.55</v>
      </c>
      <c r="G1319" s="25">
        <v>17663</v>
      </c>
      <c r="H1319" s="25">
        <v>27378</v>
      </c>
      <c r="I1319" s="25"/>
      <c r="J1319" s="58" t="e">
        <f>HYPERLINK("#"&amp;"Insumos"&amp;"!A"&amp;MATCH($B1319,#REF!,0),"Ins "&amp;$B1319)</f>
        <v>#REF!</v>
      </c>
      <c r="M1319" s="220"/>
    </row>
    <row r="1320" spans="1:13" x14ac:dyDescent="0.2">
      <c r="A1320" s="35" t="s">
        <v>2518</v>
      </c>
      <c r="B1320" s="1" t="s">
        <v>4380</v>
      </c>
      <c r="C1320" s="45" t="s">
        <v>273</v>
      </c>
      <c r="D1320" s="23" t="s">
        <v>5751</v>
      </c>
      <c r="E1320" s="23" t="s">
        <v>4134</v>
      </c>
      <c r="F1320" s="40">
        <v>1</v>
      </c>
      <c r="G1320" s="25">
        <v>11904</v>
      </c>
      <c r="H1320" s="25">
        <v>11904</v>
      </c>
      <c r="I1320" s="25"/>
      <c r="J1320" s="58" t="e">
        <f>HYPERLINK("#"&amp;"Insumos"&amp;"!A"&amp;MATCH($B1320,#REF!,0),"Ins "&amp;$B1320)</f>
        <v>#REF!</v>
      </c>
      <c r="M1320" s="220"/>
    </row>
    <row r="1321" spans="1:13" x14ac:dyDescent="0.2">
      <c r="A1321" s="35" t="s">
        <v>2518</v>
      </c>
      <c r="B1321" s="1" t="s">
        <v>4406</v>
      </c>
      <c r="C1321" s="45" t="s">
        <v>459</v>
      </c>
      <c r="D1321" s="23" t="s">
        <v>5751</v>
      </c>
      <c r="E1321" s="23" t="s">
        <v>4134</v>
      </c>
      <c r="F1321" s="40">
        <v>1</v>
      </c>
      <c r="G1321" s="25">
        <v>36108</v>
      </c>
      <c r="H1321" s="25">
        <v>36108</v>
      </c>
      <c r="I1321" s="25"/>
      <c r="J1321" s="58" t="e">
        <f>HYPERLINK("#"&amp;"Insumos"&amp;"!A"&amp;MATCH($B1321,#REF!,0),"Ins "&amp;$B1321)</f>
        <v>#REF!</v>
      </c>
      <c r="M1321" s="220"/>
    </row>
    <row r="1322" spans="1:13" ht="38.25" x14ac:dyDescent="0.2">
      <c r="A1322" s="36" t="s">
        <v>2519</v>
      </c>
      <c r="B1322" s="26" t="s">
        <v>6816</v>
      </c>
      <c r="C1322" s="79" t="s">
        <v>10397</v>
      </c>
      <c r="D1322" s="37" t="s">
        <v>5608</v>
      </c>
      <c r="E1322" s="37" t="s">
        <v>4134</v>
      </c>
      <c r="F1322" s="41"/>
      <c r="G1322" s="27"/>
      <c r="H1322" s="27"/>
      <c r="I1322" s="27">
        <v>555179</v>
      </c>
      <c r="M1322" s="220">
        <f t="shared" si="20"/>
        <v>727062</v>
      </c>
    </row>
    <row r="1323" spans="1:13" x14ac:dyDescent="0.2">
      <c r="A1323" s="35" t="s">
        <v>2519</v>
      </c>
      <c r="B1323" s="1" t="s">
        <v>5579</v>
      </c>
      <c r="C1323" s="45" t="s">
        <v>1016</v>
      </c>
      <c r="D1323" s="23" t="s">
        <v>5734</v>
      </c>
      <c r="E1323" s="23" t="s">
        <v>4141</v>
      </c>
      <c r="F1323" s="40">
        <v>1.4</v>
      </c>
      <c r="G1323" s="25">
        <v>57672</v>
      </c>
      <c r="H1323" s="25">
        <v>80741</v>
      </c>
      <c r="I1323" s="25"/>
      <c r="J1323" s="58" t="e">
        <f>HYPERLINK("#"&amp;"Insumos"&amp;"!A"&amp;MATCH($B1323,#REF!,0),"Ins "&amp;$B1323)</f>
        <v>#REF!</v>
      </c>
      <c r="M1323" s="220"/>
    </row>
    <row r="1324" spans="1:13" x14ac:dyDescent="0.2">
      <c r="A1324" s="35" t="s">
        <v>2519</v>
      </c>
      <c r="B1324" s="1" t="s">
        <v>263</v>
      </c>
      <c r="C1324" s="45" t="s">
        <v>696</v>
      </c>
      <c r="D1324" s="23" t="s">
        <v>5534</v>
      </c>
      <c r="E1324" s="23" t="s">
        <v>4140</v>
      </c>
      <c r="F1324" s="40">
        <v>5.0999999999999997E-2</v>
      </c>
      <c r="G1324" s="25">
        <v>187426</v>
      </c>
      <c r="H1324" s="25">
        <v>9559</v>
      </c>
      <c r="I1324" s="25"/>
      <c r="J1324" s="58" t="e">
        <f>HYPERLINK("#"&amp;"Insumos"&amp;"!A"&amp;MATCH($B1324,#REF!,0),"Ins "&amp;$B1324)</f>
        <v>#REF!</v>
      </c>
      <c r="M1324" s="220"/>
    </row>
    <row r="1325" spans="1:13" x14ac:dyDescent="0.2">
      <c r="A1325" s="35" t="s">
        <v>2519</v>
      </c>
      <c r="B1325" s="1" t="s">
        <v>5533</v>
      </c>
      <c r="C1325" s="45" t="s">
        <v>5892</v>
      </c>
      <c r="D1325" s="23" t="s">
        <v>977</v>
      </c>
      <c r="E1325" s="23" t="s">
        <v>4134</v>
      </c>
      <c r="F1325" s="40">
        <v>0.2</v>
      </c>
      <c r="G1325" s="25">
        <v>3623</v>
      </c>
      <c r="H1325" s="25">
        <v>725</v>
      </c>
      <c r="I1325" s="25"/>
      <c r="J1325" s="58" t="e">
        <f>HYPERLINK("#"&amp;"Insumos"&amp;"!A"&amp;MATCH($B1325,#REF!,0),"Ins "&amp;$B1325)</f>
        <v>#REF!</v>
      </c>
      <c r="M1325" s="220"/>
    </row>
    <row r="1326" spans="1:13" x14ac:dyDescent="0.2">
      <c r="A1326" s="35" t="s">
        <v>2519</v>
      </c>
      <c r="B1326" s="1" t="s">
        <v>5007</v>
      </c>
      <c r="C1326" s="45" t="s">
        <v>720</v>
      </c>
      <c r="D1326" s="23" t="s">
        <v>5751</v>
      </c>
      <c r="E1326" s="23" t="s">
        <v>4134</v>
      </c>
      <c r="F1326" s="40">
        <v>2.5</v>
      </c>
      <c r="G1326" s="25">
        <v>1897</v>
      </c>
      <c r="H1326" s="25">
        <v>4743</v>
      </c>
      <c r="I1326" s="25"/>
      <c r="J1326" s="58" t="e">
        <f>HYPERLINK("#"&amp;"Insumos"&amp;"!A"&amp;MATCH($B1326,#REF!,0),"Ins "&amp;$B1326)</f>
        <v>#REF!</v>
      </c>
      <c r="M1326" s="220"/>
    </row>
    <row r="1327" spans="1:13" x14ac:dyDescent="0.2">
      <c r="A1327" s="35" t="s">
        <v>2519</v>
      </c>
      <c r="B1327" s="1" t="s">
        <v>4738</v>
      </c>
      <c r="C1327" s="45" t="s">
        <v>1273</v>
      </c>
      <c r="D1327" s="23" t="s">
        <v>5751</v>
      </c>
      <c r="E1327" s="23" t="s">
        <v>4134</v>
      </c>
      <c r="F1327" s="40">
        <v>1</v>
      </c>
      <c r="G1327" s="25">
        <v>172935</v>
      </c>
      <c r="H1327" s="25">
        <v>172935</v>
      </c>
      <c r="I1327" s="25"/>
      <c r="J1327" s="58" t="e">
        <f>HYPERLINK("#"&amp;"Insumos"&amp;"!A"&amp;MATCH($B1327,#REF!,0),"Ins "&amp;$B1327)</f>
        <v>#REF!</v>
      </c>
      <c r="M1327" s="220"/>
    </row>
    <row r="1328" spans="1:13" x14ac:dyDescent="0.2">
      <c r="A1328" s="35" t="s">
        <v>2519</v>
      </c>
      <c r="B1328" s="1" t="s">
        <v>4759</v>
      </c>
      <c r="C1328" s="45" t="s">
        <v>1287</v>
      </c>
      <c r="D1328" s="23" t="s">
        <v>5751</v>
      </c>
      <c r="E1328" s="23" t="s">
        <v>4134</v>
      </c>
      <c r="F1328" s="40">
        <v>0.05</v>
      </c>
      <c r="G1328" s="25">
        <v>64889</v>
      </c>
      <c r="H1328" s="25">
        <v>3244</v>
      </c>
      <c r="I1328" s="25"/>
      <c r="J1328" s="58" t="e">
        <f>HYPERLINK("#"&amp;"Insumos"&amp;"!A"&amp;MATCH($B1328,#REF!,0),"Ins "&amp;$B1328)</f>
        <v>#REF!</v>
      </c>
      <c r="M1328" s="220"/>
    </row>
    <row r="1329" spans="1:13" x14ac:dyDescent="0.2">
      <c r="A1329" s="35" t="s">
        <v>2519</v>
      </c>
      <c r="B1329" s="1" t="s">
        <v>4785</v>
      </c>
      <c r="C1329" s="45" t="s">
        <v>176</v>
      </c>
      <c r="D1329" s="23" t="s">
        <v>5751</v>
      </c>
      <c r="E1329" s="23" t="s">
        <v>4134</v>
      </c>
      <c r="F1329" s="40">
        <v>0.05</v>
      </c>
      <c r="G1329" s="25">
        <v>134508</v>
      </c>
      <c r="H1329" s="25">
        <v>6725</v>
      </c>
      <c r="I1329" s="25"/>
      <c r="J1329" s="58" t="e">
        <f>HYPERLINK("#"&amp;"Insumos"&amp;"!A"&amp;MATCH($B1329,#REF!,0),"Ins "&amp;$B1329)</f>
        <v>#REF!</v>
      </c>
      <c r="M1329" s="220"/>
    </row>
    <row r="1330" spans="1:13" x14ac:dyDescent="0.2">
      <c r="A1330" s="35" t="s">
        <v>2519</v>
      </c>
      <c r="B1330" s="1" t="s">
        <v>4350</v>
      </c>
      <c r="C1330" s="45" t="s">
        <v>427</v>
      </c>
      <c r="D1330" s="23" t="s">
        <v>5751</v>
      </c>
      <c r="E1330" s="23" t="s">
        <v>287</v>
      </c>
      <c r="F1330" s="40">
        <v>1.55</v>
      </c>
      <c r="G1330" s="25">
        <v>33783</v>
      </c>
      <c r="H1330" s="25">
        <v>52364</v>
      </c>
      <c r="I1330" s="25"/>
      <c r="J1330" s="58" t="e">
        <f>HYPERLINK("#"&amp;"Insumos"&amp;"!A"&amp;MATCH($B1330,#REF!,0),"Ins "&amp;$B1330)</f>
        <v>#REF!</v>
      </c>
      <c r="M1330" s="220"/>
    </row>
    <row r="1331" spans="1:13" x14ac:dyDescent="0.2">
      <c r="A1331" s="35" t="s">
        <v>2519</v>
      </c>
      <c r="B1331" s="1" t="s">
        <v>4381</v>
      </c>
      <c r="C1331" s="45" t="s">
        <v>274</v>
      </c>
      <c r="D1331" s="23" t="s">
        <v>5751</v>
      </c>
      <c r="E1331" s="23" t="s">
        <v>4134</v>
      </c>
      <c r="F1331" s="40">
        <v>1</v>
      </c>
      <c r="G1331" s="25">
        <v>51707</v>
      </c>
      <c r="H1331" s="25">
        <v>51707</v>
      </c>
      <c r="I1331" s="25"/>
      <c r="J1331" s="58" t="e">
        <f>HYPERLINK("#"&amp;"Insumos"&amp;"!A"&amp;MATCH($B1331,#REF!,0),"Ins "&amp;$B1331)</f>
        <v>#REF!</v>
      </c>
      <c r="M1331" s="220"/>
    </row>
    <row r="1332" spans="1:13" x14ac:dyDescent="0.2">
      <c r="A1332" s="35" t="s">
        <v>2519</v>
      </c>
      <c r="B1332" s="1" t="s">
        <v>4407</v>
      </c>
      <c r="C1332" s="45" t="s">
        <v>460</v>
      </c>
      <c r="D1332" s="23" t="s">
        <v>5751</v>
      </c>
      <c r="E1332" s="23" t="s">
        <v>4134</v>
      </c>
      <c r="F1332" s="40">
        <v>1</v>
      </c>
      <c r="G1332" s="25">
        <v>172436</v>
      </c>
      <c r="H1332" s="25">
        <v>172436</v>
      </c>
      <c r="I1332" s="25"/>
      <c r="J1332" s="58" t="e">
        <f>HYPERLINK("#"&amp;"Insumos"&amp;"!A"&amp;MATCH($B1332,#REF!,0),"Ins "&amp;$B1332)</f>
        <v>#REF!</v>
      </c>
      <c r="M1332" s="220"/>
    </row>
    <row r="1333" spans="1:13" ht="25.5" x14ac:dyDescent="0.2">
      <c r="A1333" s="36" t="s">
        <v>2520</v>
      </c>
      <c r="B1333" s="26" t="s">
        <v>6816</v>
      </c>
      <c r="C1333" s="79" t="s">
        <v>1898</v>
      </c>
      <c r="D1333" s="37" t="s">
        <v>5608</v>
      </c>
      <c r="E1333" s="37" t="s">
        <v>464</v>
      </c>
      <c r="F1333" s="41"/>
      <c r="G1333" s="27"/>
      <c r="H1333" s="27"/>
      <c r="I1333" s="27">
        <v>25263</v>
      </c>
      <c r="M1333" s="220">
        <f t="shared" si="20"/>
        <v>33084</v>
      </c>
    </row>
    <row r="1334" spans="1:13" x14ac:dyDescent="0.2">
      <c r="A1334" s="35" t="s">
        <v>2520</v>
      </c>
      <c r="B1334" s="1" t="s">
        <v>74</v>
      </c>
      <c r="C1334" s="45" t="s">
        <v>1023</v>
      </c>
      <c r="D1334" s="23" t="s">
        <v>5734</v>
      </c>
      <c r="E1334" s="23" t="s">
        <v>4141</v>
      </c>
      <c r="F1334" s="40">
        <v>0.11700000000000001</v>
      </c>
      <c r="G1334" s="25">
        <v>73692</v>
      </c>
      <c r="H1334" s="25">
        <v>8622</v>
      </c>
      <c r="I1334" s="25"/>
      <c r="J1334" s="58" t="e">
        <f>HYPERLINK("#"&amp;"Insumos"&amp;"!A"&amp;MATCH($B1334,#REF!,0),"Ins "&amp;$B1334)</f>
        <v>#REF!</v>
      </c>
      <c r="M1334" s="220"/>
    </row>
    <row r="1335" spans="1:13" x14ac:dyDescent="0.2">
      <c r="A1335" s="35" t="s">
        <v>2520</v>
      </c>
      <c r="B1335" s="1" t="s">
        <v>263</v>
      </c>
      <c r="C1335" s="45" t="s">
        <v>696</v>
      </c>
      <c r="D1335" s="23" t="s">
        <v>5534</v>
      </c>
      <c r="E1335" s="23" t="s">
        <v>4140</v>
      </c>
      <c r="F1335" s="40">
        <v>1E-3</v>
      </c>
      <c r="G1335" s="25">
        <v>187426</v>
      </c>
      <c r="H1335" s="25">
        <v>187</v>
      </c>
      <c r="I1335" s="25"/>
      <c r="J1335" s="58" t="e">
        <f>HYPERLINK("#"&amp;"Insumos"&amp;"!A"&amp;MATCH($B1335,#REF!,0),"Ins "&amp;$B1335)</f>
        <v>#REF!</v>
      </c>
      <c r="M1335" s="220"/>
    </row>
    <row r="1336" spans="1:13" x14ac:dyDescent="0.2">
      <c r="A1336" s="35" t="s">
        <v>2520</v>
      </c>
      <c r="B1336" s="1" t="s">
        <v>5533</v>
      </c>
      <c r="C1336" s="45" t="s">
        <v>5892</v>
      </c>
      <c r="D1336" s="23" t="s">
        <v>977</v>
      </c>
      <c r="E1336" s="23" t="s">
        <v>4134</v>
      </c>
      <c r="F1336" s="40">
        <v>0.25</v>
      </c>
      <c r="G1336" s="25">
        <v>3623</v>
      </c>
      <c r="H1336" s="25">
        <v>906</v>
      </c>
      <c r="I1336" s="25"/>
      <c r="J1336" s="58" t="e">
        <f>HYPERLINK("#"&amp;"Insumos"&amp;"!A"&amp;MATCH($B1336,#REF!,0),"Ins "&amp;$B1336)</f>
        <v>#REF!</v>
      </c>
      <c r="M1336" s="220"/>
    </row>
    <row r="1337" spans="1:13" x14ac:dyDescent="0.2">
      <c r="A1337" s="35" t="s">
        <v>2520</v>
      </c>
      <c r="B1337" s="1" t="s">
        <v>5007</v>
      </c>
      <c r="C1337" s="45" t="s">
        <v>720</v>
      </c>
      <c r="D1337" s="23" t="s">
        <v>5751</v>
      </c>
      <c r="E1337" s="23" t="s">
        <v>4134</v>
      </c>
      <c r="F1337" s="40">
        <v>0.3</v>
      </c>
      <c r="G1337" s="25">
        <v>1897</v>
      </c>
      <c r="H1337" s="25">
        <v>569</v>
      </c>
      <c r="I1337" s="25"/>
      <c r="J1337" s="58" t="e">
        <f>HYPERLINK("#"&amp;"Insumos"&amp;"!A"&amp;MATCH($B1337,#REF!,0),"Ins "&amp;$B1337)</f>
        <v>#REF!</v>
      </c>
      <c r="M1337" s="220"/>
    </row>
    <row r="1338" spans="1:13" x14ac:dyDescent="0.2">
      <c r="A1338" s="35" t="s">
        <v>2520</v>
      </c>
      <c r="B1338" s="1" t="s">
        <v>5271</v>
      </c>
      <c r="C1338" s="45" t="s">
        <v>55</v>
      </c>
      <c r="D1338" s="23" t="s">
        <v>5751</v>
      </c>
      <c r="E1338" s="23" t="s">
        <v>4134</v>
      </c>
      <c r="F1338" s="40">
        <v>0.63</v>
      </c>
      <c r="G1338" s="25">
        <v>2963</v>
      </c>
      <c r="H1338" s="25">
        <v>1867</v>
      </c>
      <c r="I1338" s="25"/>
      <c r="J1338" s="58" t="e">
        <f>HYPERLINK("#"&amp;"Insumos"&amp;"!A"&amp;MATCH($B1338,#REF!,0),"Ins "&amp;$B1338)</f>
        <v>#REF!</v>
      </c>
      <c r="M1338" s="220"/>
    </row>
    <row r="1339" spans="1:13" x14ac:dyDescent="0.2">
      <c r="A1339" s="35" t="s">
        <v>2520</v>
      </c>
      <c r="B1339" s="1" t="s">
        <v>4759</v>
      </c>
      <c r="C1339" s="45" t="s">
        <v>1287</v>
      </c>
      <c r="D1339" s="23" t="s">
        <v>5751</v>
      </c>
      <c r="E1339" s="23" t="s">
        <v>4134</v>
      </c>
      <c r="F1339" s="40">
        <v>0.02</v>
      </c>
      <c r="G1339" s="25">
        <v>64889</v>
      </c>
      <c r="H1339" s="25">
        <v>1298</v>
      </c>
      <c r="I1339" s="25"/>
      <c r="J1339" s="58" t="e">
        <f>HYPERLINK("#"&amp;"Insumos"&amp;"!A"&amp;MATCH($B1339,#REF!,0),"Ins "&amp;$B1339)</f>
        <v>#REF!</v>
      </c>
      <c r="M1339" s="220"/>
    </row>
    <row r="1340" spans="1:13" x14ac:dyDescent="0.2">
      <c r="A1340" s="35" t="s">
        <v>2520</v>
      </c>
      <c r="B1340" s="1" t="s">
        <v>4785</v>
      </c>
      <c r="C1340" s="45" t="s">
        <v>176</v>
      </c>
      <c r="D1340" s="23" t="s">
        <v>5751</v>
      </c>
      <c r="E1340" s="23" t="s">
        <v>4134</v>
      </c>
      <c r="F1340" s="40">
        <v>0.02</v>
      </c>
      <c r="G1340" s="25">
        <v>134508</v>
      </c>
      <c r="H1340" s="25">
        <v>2690</v>
      </c>
      <c r="I1340" s="25"/>
      <c r="J1340" s="58" t="e">
        <f>HYPERLINK("#"&amp;"Insumos"&amp;"!A"&amp;MATCH($B1340,#REF!,0),"Ins "&amp;$B1340)</f>
        <v>#REF!</v>
      </c>
      <c r="M1340" s="220"/>
    </row>
    <row r="1341" spans="1:13" x14ac:dyDescent="0.2">
      <c r="A1341" s="35" t="s">
        <v>2520</v>
      </c>
      <c r="B1341" s="1" t="s">
        <v>4343</v>
      </c>
      <c r="C1341" s="45" t="s">
        <v>430</v>
      </c>
      <c r="D1341" s="23" t="s">
        <v>5751</v>
      </c>
      <c r="E1341" s="23" t="s">
        <v>287</v>
      </c>
      <c r="F1341" s="40">
        <v>1.03</v>
      </c>
      <c r="G1341" s="25">
        <v>8303</v>
      </c>
      <c r="H1341" s="25">
        <v>8552</v>
      </c>
      <c r="I1341" s="25"/>
      <c r="J1341" s="58" t="e">
        <f>HYPERLINK("#"&amp;"Insumos"&amp;"!A"&amp;MATCH($B1341,#REF!,0),"Ins "&amp;$B1341)</f>
        <v>#REF!</v>
      </c>
      <c r="M1341" s="220"/>
    </row>
    <row r="1342" spans="1:13" x14ac:dyDescent="0.2">
      <c r="A1342" s="35" t="s">
        <v>2520</v>
      </c>
      <c r="B1342" s="1" t="s">
        <v>4382</v>
      </c>
      <c r="C1342" s="45" t="s">
        <v>469</v>
      </c>
      <c r="D1342" s="23" t="s">
        <v>5751</v>
      </c>
      <c r="E1342" s="23" t="s">
        <v>4134</v>
      </c>
      <c r="F1342" s="40">
        <v>0.16</v>
      </c>
      <c r="G1342" s="25">
        <v>3573</v>
      </c>
      <c r="H1342" s="25">
        <v>572</v>
      </c>
      <c r="I1342" s="25"/>
      <c r="J1342" s="58" t="e">
        <f>HYPERLINK("#"&amp;"Insumos"&amp;"!A"&amp;MATCH($B1342,#REF!,0),"Ins "&amp;$B1342)</f>
        <v>#REF!</v>
      </c>
      <c r="M1342" s="220"/>
    </row>
    <row r="1343" spans="1:13" ht="25.5" x14ac:dyDescent="0.2">
      <c r="A1343" s="36" t="s">
        <v>2521</v>
      </c>
      <c r="B1343" s="26" t="s">
        <v>6816</v>
      </c>
      <c r="C1343" s="79" t="s">
        <v>1899</v>
      </c>
      <c r="D1343" s="37" t="s">
        <v>5608</v>
      </c>
      <c r="E1343" s="37" t="s">
        <v>464</v>
      </c>
      <c r="F1343" s="41"/>
      <c r="G1343" s="27"/>
      <c r="H1343" s="27"/>
      <c r="I1343" s="27">
        <v>26092</v>
      </c>
      <c r="M1343" s="220">
        <f t="shared" si="20"/>
        <v>34170</v>
      </c>
    </row>
    <row r="1344" spans="1:13" x14ac:dyDescent="0.2">
      <c r="A1344" s="35" t="s">
        <v>2521</v>
      </c>
      <c r="B1344" s="1" t="s">
        <v>74</v>
      </c>
      <c r="C1344" s="45" t="s">
        <v>1023</v>
      </c>
      <c r="D1344" s="23" t="s">
        <v>5734</v>
      </c>
      <c r="E1344" s="23" t="s">
        <v>4141</v>
      </c>
      <c r="F1344" s="40">
        <v>0.14000000000000001</v>
      </c>
      <c r="G1344" s="25">
        <v>73692</v>
      </c>
      <c r="H1344" s="25">
        <v>10317</v>
      </c>
      <c r="I1344" s="25"/>
      <c r="J1344" s="58" t="e">
        <f>HYPERLINK("#"&amp;"Insumos"&amp;"!A"&amp;MATCH($B1344,#REF!,0),"Ins "&amp;$B1344)</f>
        <v>#REF!</v>
      </c>
      <c r="M1344" s="220"/>
    </row>
    <row r="1345" spans="1:13" x14ac:dyDescent="0.2">
      <c r="A1345" s="35" t="s">
        <v>2521</v>
      </c>
      <c r="B1345" s="1" t="s">
        <v>263</v>
      </c>
      <c r="C1345" s="45" t="s">
        <v>696</v>
      </c>
      <c r="D1345" s="23" t="s">
        <v>5534</v>
      </c>
      <c r="E1345" s="23" t="s">
        <v>4140</v>
      </c>
      <c r="F1345" s="40">
        <v>3.0000000000000001E-3</v>
      </c>
      <c r="G1345" s="25">
        <v>187426</v>
      </c>
      <c r="H1345" s="25">
        <v>562</v>
      </c>
      <c r="I1345" s="25"/>
      <c r="J1345" s="58" t="e">
        <f>HYPERLINK("#"&amp;"Insumos"&amp;"!A"&amp;MATCH($B1345,#REF!,0),"Ins "&amp;$B1345)</f>
        <v>#REF!</v>
      </c>
      <c r="M1345" s="220"/>
    </row>
    <row r="1346" spans="1:13" x14ac:dyDescent="0.2">
      <c r="A1346" s="35" t="s">
        <v>2521</v>
      </c>
      <c r="B1346" s="1" t="s">
        <v>5533</v>
      </c>
      <c r="C1346" s="45" t="s">
        <v>5892</v>
      </c>
      <c r="D1346" s="23" t="s">
        <v>977</v>
      </c>
      <c r="E1346" s="23" t="s">
        <v>4134</v>
      </c>
      <c r="F1346" s="40">
        <v>0.1</v>
      </c>
      <c r="G1346" s="25">
        <v>3623</v>
      </c>
      <c r="H1346" s="25">
        <v>362</v>
      </c>
      <c r="I1346" s="25"/>
      <c r="J1346" s="58" t="e">
        <f>HYPERLINK("#"&amp;"Insumos"&amp;"!A"&amp;MATCH($B1346,#REF!,0),"Ins "&amp;$B1346)</f>
        <v>#REF!</v>
      </c>
      <c r="M1346" s="220"/>
    </row>
    <row r="1347" spans="1:13" x14ac:dyDescent="0.2">
      <c r="A1347" s="35" t="s">
        <v>2521</v>
      </c>
      <c r="B1347" s="1" t="s">
        <v>5007</v>
      </c>
      <c r="C1347" s="45" t="s">
        <v>720</v>
      </c>
      <c r="D1347" s="23" t="s">
        <v>5751</v>
      </c>
      <c r="E1347" s="23" t="s">
        <v>4134</v>
      </c>
      <c r="F1347" s="40">
        <v>0.2</v>
      </c>
      <c r="G1347" s="25">
        <v>1897</v>
      </c>
      <c r="H1347" s="25">
        <v>379</v>
      </c>
      <c r="I1347" s="25"/>
      <c r="J1347" s="58" t="e">
        <f>HYPERLINK("#"&amp;"Insumos"&amp;"!A"&amp;MATCH($B1347,#REF!,0),"Ins "&amp;$B1347)</f>
        <v>#REF!</v>
      </c>
      <c r="M1347" s="220"/>
    </row>
    <row r="1348" spans="1:13" x14ac:dyDescent="0.2">
      <c r="A1348" s="35" t="s">
        <v>2521</v>
      </c>
      <c r="B1348" s="1" t="s">
        <v>5271</v>
      </c>
      <c r="C1348" s="45" t="s">
        <v>55</v>
      </c>
      <c r="D1348" s="23" t="s">
        <v>5751</v>
      </c>
      <c r="E1348" s="23" t="s">
        <v>4134</v>
      </c>
      <c r="F1348" s="40">
        <v>0.25</v>
      </c>
      <c r="G1348" s="25">
        <v>2963</v>
      </c>
      <c r="H1348" s="25">
        <v>741</v>
      </c>
      <c r="I1348" s="25"/>
      <c r="J1348" s="58" t="e">
        <f>HYPERLINK("#"&amp;"Insumos"&amp;"!A"&amp;MATCH($B1348,#REF!,0),"Ins "&amp;$B1348)</f>
        <v>#REF!</v>
      </c>
      <c r="M1348" s="220"/>
    </row>
    <row r="1349" spans="1:13" x14ac:dyDescent="0.2">
      <c r="A1349" s="35" t="s">
        <v>2521</v>
      </c>
      <c r="B1349" s="1" t="s">
        <v>4759</v>
      </c>
      <c r="C1349" s="45" t="s">
        <v>1287</v>
      </c>
      <c r="D1349" s="23" t="s">
        <v>5751</v>
      </c>
      <c r="E1349" s="23" t="s">
        <v>4134</v>
      </c>
      <c r="F1349" s="40">
        <v>0.02</v>
      </c>
      <c r="G1349" s="25">
        <v>64889</v>
      </c>
      <c r="H1349" s="25">
        <v>1298</v>
      </c>
      <c r="I1349" s="25"/>
      <c r="J1349" s="58" t="e">
        <f>HYPERLINK("#"&amp;"Insumos"&amp;"!A"&amp;MATCH($B1349,#REF!,0),"Ins "&amp;$B1349)</f>
        <v>#REF!</v>
      </c>
      <c r="M1349" s="220"/>
    </row>
    <row r="1350" spans="1:13" x14ac:dyDescent="0.2">
      <c r="A1350" s="35" t="s">
        <v>2521</v>
      </c>
      <c r="B1350" s="1" t="s">
        <v>4785</v>
      </c>
      <c r="C1350" s="45" t="s">
        <v>176</v>
      </c>
      <c r="D1350" s="23" t="s">
        <v>5751</v>
      </c>
      <c r="E1350" s="23" t="s">
        <v>4134</v>
      </c>
      <c r="F1350" s="40">
        <v>0.02</v>
      </c>
      <c r="G1350" s="25">
        <v>134508</v>
      </c>
      <c r="H1350" s="25">
        <v>2690</v>
      </c>
      <c r="I1350" s="25"/>
      <c r="J1350" s="58" t="e">
        <f>HYPERLINK("#"&amp;"Insumos"&amp;"!A"&amp;MATCH($B1350,#REF!,0),"Ins "&amp;$B1350)</f>
        <v>#REF!</v>
      </c>
      <c r="M1350" s="220"/>
    </row>
    <row r="1351" spans="1:13" x14ac:dyDescent="0.2">
      <c r="A1351" s="35" t="s">
        <v>2521</v>
      </c>
      <c r="B1351" s="1" t="s">
        <v>4344</v>
      </c>
      <c r="C1351" s="45" t="s">
        <v>6543</v>
      </c>
      <c r="D1351" s="23" t="s">
        <v>5751</v>
      </c>
      <c r="E1351" s="23" t="s">
        <v>287</v>
      </c>
      <c r="F1351" s="40">
        <v>1.03</v>
      </c>
      <c r="G1351" s="25">
        <v>8823</v>
      </c>
      <c r="H1351" s="25">
        <v>9088</v>
      </c>
      <c r="I1351" s="25"/>
      <c r="J1351" s="58" t="e">
        <f>HYPERLINK("#"&amp;"Insumos"&amp;"!A"&amp;MATCH($B1351,#REF!,0),"Ins "&amp;$B1351)</f>
        <v>#REF!</v>
      </c>
      <c r="M1351" s="220"/>
    </row>
    <row r="1352" spans="1:13" x14ac:dyDescent="0.2">
      <c r="A1352" s="35" t="s">
        <v>2521</v>
      </c>
      <c r="B1352" s="1" t="s">
        <v>4378</v>
      </c>
      <c r="C1352" s="45" t="s">
        <v>195</v>
      </c>
      <c r="D1352" s="23" t="s">
        <v>5751</v>
      </c>
      <c r="E1352" s="23" t="s">
        <v>4134</v>
      </c>
      <c r="F1352" s="40">
        <v>0.16</v>
      </c>
      <c r="G1352" s="25">
        <v>4091</v>
      </c>
      <c r="H1352" s="25">
        <v>655</v>
      </c>
      <c r="I1352" s="25"/>
      <c r="J1352" s="58" t="e">
        <f>HYPERLINK("#"&amp;"Insumos"&amp;"!A"&amp;MATCH($B1352,#REF!,0),"Ins "&amp;$B1352)</f>
        <v>#REF!</v>
      </c>
      <c r="M1352" s="220"/>
    </row>
    <row r="1353" spans="1:13" ht="25.5" x14ac:dyDescent="0.2">
      <c r="A1353" s="36" t="s">
        <v>2522</v>
      </c>
      <c r="B1353" s="26" t="s">
        <v>6816</v>
      </c>
      <c r="C1353" s="79" t="s">
        <v>1900</v>
      </c>
      <c r="D1353" s="37" t="s">
        <v>5608</v>
      </c>
      <c r="E1353" s="37" t="s">
        <v>464</v>
      </c>
      <c r="F1353" s="41"/>
      <c r="G1353" s="27"/>
      <c r="H1353" s="27"/>
      <c r="I1353" s="27">
        <v>33410</v>
      </c>
      <c r="M1353" s="220">
        <f t="shared" ref="M1353:M1410" si="21">ROUND(I1353*(1+$L$2),0)</f>
        <v>43754</v>
      </c>
    </row>
    <row r="1354" spans="1:13" x14ac:dyDescent="0.2">
      <c r="A1354" s="35" t="s">
        <v>2522</v>
      </c>
      <c r="B1354" s="1" t="s">
        <v>74</v>
      </c>
      <c r="C1354" s="45" t="s">
        <v>1023</v>
      </c>
      <c r="D1354" s="23" t="s">
        <v>5734</v>
      </c>
      <c r="E1354" s="23" t="s">
        <v>4141</v>
      </c>
      <c r="F1354" s="40">
        <v>0.161</v>
      </c>
      <c r="G1354" s="25">
        <v>73692</v>
      </c>
      <c r="H1354" s="25">
        <v>11864</v>
      </c>
      <c r="I1354" s="25"/>
      <c r="J1354" s="58" t="e">
        <f>HYPERLINK("#"&amp;"Insumos"&amp;"!A"&amp;MATCH($B1354,#REF!,0),"Ins "&amp;$B1354)</f>
        <v>#REF!</v>
      </c>
      <c r="M1354" s="220"/>
    </row>
    <row r="1355" spans="1:13" x14ac:dyDescent="0.2">
      <c r="A1355" s="35" t="s">
        <v>2522</v>
      </c>
      <c r="B1355" s="1" t="s">
        <v>263</v>
      </c>
      <c r="C1355" s="45" t="s">
        <v>696</v>
      </c>
      <c r="D1355" s="23" t="s">
        <v>5534</v>
      </c>
      <c r="E1355" s="23" t="s">
        <v>4140</v>
      </c>
      <c r="F1355" s="40">
        <v>4.0000000000000001E-3</v>
      </c>
      <c r="G1355" s="25">
        <v>187426</v>
      </c>
      <c r="H1355" s="25">
        <v>750</v>
      </c>
      <c r="I1355" s="25"/>
      <c r="J1355" s="58" t="e">
        <f>HYPERLINK("#"&amp;"Insumos"&amp;"!A"&amp;MATCH($B1355,#REF!,0),"Ins "&amp;$B1355)</f>
        <v>#REF!</v>
      </c>
      <c r="M1355" s="220"/>
    </row>
    <row r="1356" spans="1:13" x14ac:dyDescent="0.2">
      <c r="A1356" s="35" t="s">
        <v>2522</v>
      </c>
      <c r="B1356" s="1" t="s">
        <v>5533</v>
      </c>
      <c r="C1356" s="45" t="s">
        <v>5892</v>
      </c>
      <c r="D1356" s="23" t="s">
        <v>977</v>
      </c>
      <c r="E1356" s="23" t="s">
        <v>4134</v>
      </c>
      <c r="F1356" s="40">
        <v>0.1</v>
      </c>
      <c r="G1356" s="25">
        <v>3623</v>
      </c>
      <c r="H1356" s="25">
        <v>362</v>
      </c>
      <c r="I1356" s="25"/>
      <c r="J1356" s="58" t="e">
        <f>HYPERLINK("#"&amp;"Insumos"&amp;"!A"&amp;MATCH($B1356,#REF!,0),"Ins "&amp;$B1356)</f>
        <v>#REF!</v>
      </c>
      <c r="M1356" s="220"/>
    </row>
    <row r="1357" spans="1:13" x14ac:dyDescent="0.2">
      <c r="A1357" s="35" t="s">
        <v>2522</v>
      </c>
      <c r="B1357" s="1" t="s">
        <v>5007</v>
      </c>
      <c r="C1357" s="45" t="s">
        <v>720</v>
      </c>
      <c r="D1357" s="23" t="s">
        <v>5751</v>
      </c>
      <c r="E1357" s="23" t="s">
        <v>4134</v>
      </c>
      <c r="F1357" s="40">
        <v>0.3</v>
      </c>
      <c r="G1357" s="25">
        <v>1897</v>
      </c>
      <c r="H1357" s="25">
        <v>569</v>
      </c>
      <c r="I1357" s="25"/>
      <c r="J1357" s="58" t="e">
        <f>HYPERLINK("#"&amp;"Insumos"&amp;"!A"&amp;MATCH($B1357,#REF!,0),"Ins "&amp;$B1357)</f>
        <v>#REF!</v>
      </c>
      <c r="M1357" s="220"/>
    </row>
    <row r="1358" spans="1:13" x14ac:dyDescent="0.2">
      <c r="A1358" s="35" t="s">
        <v>2522</v>
      </c>
      <c r="B1358" s="1" t="s">
        <v>5271</v>
      </c>
      <c r="C1358" s="45" t="s">
        <v>55</v>
      </c>
      <c r="D1358" s="23" t="s">
        <v>5751</v>
      </c>
      <c r="E1358" s="23" t="s">
        <v>4134</v>
      </c>
      <c r="F1358" s="40">
        <v>0.25</v>
      </c>
      <c r="G1358" s="25">
        <v>2963</v>
      </c>
      <c r="H1358" s="25">
        <v>741</v>
      </c>
      <c r="I1358" s="25"/>
      <c r="J1358" s="58" t="e">
        <f>HYPERLINK("#"&amp;"Insumos"&amp;"!A"&amp;MATCH($B1358,#REF!,0),"Ins "&amp;$B1358)</f>
        <v>#REF!</v>
      </c>
      <c r="M1358" s="220"/>
    </row>
    <row r="1359" spans="1:13" x14ac:dyDescent="0.2">
      <c r="A1359" s="35" t="s">
        <v>2522</v>
      </c>
      <c r="B1359" s="1" t="s">
        <v>4759</v>
      </c>
      <c r="C1359" s="45" t="s">
        <v>1287</v>
      </c>
      <c r="D1359" s="23" t="s">
        <v>5751</v>
      </c>
      <c r="E1359" s="23" t="s">
        <v>4134</v>
      </c>
      <c r="F1359" s="40">
        <v>2.5000000000000001E-2</v>
      </c>
      <c r="G1359" s="25">
        <v>64889</v>
      </c>
      <c r="H1359" s="25">
        <v>1622</v>
      </c>
      <c r="I1359" s="25"/>
      <c r="J1359" s="58" t="e">
        <f>HYPERLINK("#"&amp;"Insumos"&amp;"!A"&amp;MATCH($B1359,#REF!,0),"Ins "&amp;$B1359)</f>
        <v>#REF!</v>
      </c>
      <c r="M1359" s="220"/>
    </row>
    <row r="1360" spans="1:13" x14ac:dyDescent="0.2">
      <c r="A1360" s="35" t="s">
        <v>2522</v>
      </c>
      <c r="B1360" s="1" t="s">
        <v>4785</v>
      </c>
      <c r="C1360" s="45" t="s">
        <v>176</v>
      </c>
      <c r="D1360" s="23" t="s">
        <v>5751</v>
      </c>
      <c r="E1360" s="23" t="s">
        <v>4134</v>
      </c>
      <c r="F1360" s="40">
        <v>2.5000000000000001E-2</v>
      </c>
      <c r="G1360" s="25">
        <v>134508</v>
      </c>
      <c r="H1360" s="25">
        <v>3363</v>
      </c>
      <c r="I1360" s="25"/>
      <c r="J1360" s="58" t="e">
        <f>HYPERLINK("#"&amp;"Insumos"&amp;"!A"&amp;MATCH($B1360,#REF!,0),"Ins "&amp;$B1360)</f>
        <v>#REF!</v>
      </c>
      <c r="M1360" s="220"/>
    </row>
    <row r="1361" spans="1:13" x14ac:dyDescent="0.2">
      <c r="A1361" s="35" t="s">
        <v>2522</v>
      </c>
      <c r="B1361" s="1" t="s">
        <v>4345</v>
      </c>
      <c r="C1361" s="45" t="s">
        <v>429</v>
      </c>
      <c r="D1361" s="23" t="s">
        <v>5751</v>
      </c>
      <c r="E1361" s="23" t="s">
        <v>287</v>
      </c>
      <c r="F1361" s="40">
        <v>1.03</v>
      </c>
      <c r="G1361" s="25">
        <v>12810</v>
      </c>
      <c r="H1361" s="25">
        <v>13194</v>
      </c>
      <c r="I1361" s="25"/>
      <c r="J1361" s="58" t="e">
        <f>HYPERLINK("#"&amp;"Insumos"&amp;"!A"&amp;MATCH($B1361,#REF!,0),"Ins "&amp;$B1361)</f>
        <v>#REF!</v>
      </c>
      <c r="M1361" s="220"/>
    </row>
    <row r="1362" spans="1:13" x14ac:dyDescent="0.2">
      <c r="A1362" s="35" t="s">
        <v>2522</v>
      </c>
      <c r="B1362" s="1" t="s">
        <v>4379</v>
      </c>
      <c r="C1362" s="45" t="s">
        <v>272</v>
      </c>
      <c r="D1362" s="23" t="s">
        <v>5751</v>
      </c>
      <c r="E1362" s="23" t="s">
        <v>4134</v>
      </c>
      <c r="F1362" s="40">
        <v>0.16</v>
      </c>
      <c r="G1362" s="25">
        <v>5906</v>
      </c>
      <c r="H1362" s="25">
        <v>945</v>
      </c>
      <c r="I1362" s="25"/>
      <c r="J1362" s="58" t="e">
        <f>HYPERLINK("#"&amp;"Insumos"&amp;"!A"&amp;MATCH($B1362,#REF!,0),"Ins "&amp;$B1362)</f>
        <v>#REF!</v>
      </c>
      <c r="M1362" s="220"/>
    </row>
    <row r="1363" spans="1:13" ht="25.5" x14ac:dyDescent="0.2">
      <c r="A1363" s="36" t="s">
        <v>2523</v>
      </c>
      <c r="B1363" s="26" t="s">
        <v>6816</v>
      </c>
      <c r="C1363" s="79" t="s">
        <v>1901</v>
      </c>
      <c r="D1363" s="37" t="s">
        <v>5608</v>
      </c>
      <c r="E1363" s="37" t="s">
        <v>464</v>
      </c>
      <c r="F1363" s="41"/>
      <c r="G1363" s="27"/>
      <c r="H1363" s="27"/>
      <c r="I1363" s="27">
        <v>44692</v>
      </c>
      <c r="M1363" s="220">
        <f t="shared" si="21"/>
        <v>58529</v>
      </c>
    </row>
    <row r="1364" spans="1:13" x14ac:dyDescent="0.2">
      <c r="A1364" s="35" t="s">
        <v>2523</v>
      </c>
      <c r="B1364" s="1" t="s">
        <v>74</v>
      </c>
      <c r="C1364" s="45" t="s">
        <v>1023</v>
      </c>
      <c r="D1364" s="23" t="s">
        <v>5734</v>
      </c>
      <c r="E1364" s="23" t="s">
        <v>4141</v>
      </c>
      <c r="F1364" s="40">
        <v>0.191</v>
      </c>
      <c r="G1364" s="25">
        <v>73692</v>
      </c>
      <c r="H1364" s="25">
        <v>14075</v>
      </c>
      <c r="I1364" s="25"/>
      <c r="J1364" s="58" t="e">
        <f>HYPERLINK("#"&amp;"Insumos"&amp;"!A"&amp;MATCH($B1364,#REF!,0),"Ins "&amp;$B1364)</f>
        <v>#REF!</v>
      </c>
      <c r="M1364" s="220"/>
    </row>
    <row r="1365" spans="1:13" x14ac:dyDescent="0.2">
      <c r="A1365" s="35" t="s">
        <v>2523</v>
      </c>
      <c r="B1365" s="1" t="s">
        <v>263</v>
      </c>
      <c r="C1365" s="45" t="s">
        <v>696</v>
      </c>
      <c r="D1365" s="23" t="s">
        <v>5534</v>
      </c>
      <c r="E1365" s="23" t="s">
        <v>4140</v>
      </c>
      <c r="F1365" s="40">
        <v>5.0000000000000001E-3</v>
      </c>
      <c r="G1365" s="25">
        <v>187426</v>
      </c>
      <c r="H1365" s="25">
        <v>937</v>
      </c>
      <c r="I1365" s="25"/>
      <c r="J1365" s="58" t="e">
        <f>HYPERLINK("#"&amp;"Insumos"&amp;"!A"&amp;MATCH($B1365,#REF!,0),"Ins "&amp;$B1365)</f>
        <v>#REF!</v>
      </c>
      <c r="M1365" s="220"/>
    </row>
    <row r="1366" spans="1:13" x14ac:dyDescent="0.2">
      <c r="A1366" s="35" t="s">
        <v>2523</v>
      </c>
      <c r="B1366" s="1" t="s">
        <v>5533</v>
      </c>
      <c r="C1366" s="45" t="s">
        <v>5892</v>
      </c>
      <c r="D1366" s="23" t="s">
        <v>977</v>
      </c>
      <c r="E1366" s="23" t="s">
        <v>4134</v>
      </c>
      <c r="F1366" s="40">
        <v>0.1</v>
      </c>
      <c r="G1366" s="25">
        <v>3623</v>
      </c>
      <c r="H1366" s="25">
        <v>362</v>
      </c>
      <c r="I1366" s="25"/>
      <c r="J1366" s="58" t="e">
        <f>HYPERLINK("#"&amp;"Insumos"&amp;"!A"&amp;MATCH($B1366,#REF!,0),"Ins "&amp;$B1366)</f>
        <v>#REF!</v>
      </c>
      <c r="M1366" s="220"/>
    </row>
    <row r="1367" spans="1:13" x14ac:dyDescent="0.2">
      <c r="A1367" s="35" t="s">
        <v>2523</v>
      </c>
      <c r="B1367" s="1" t="s">
        <v>5007</v>
      </c>
      <c r="C1367" s="45" t="s">
        <v>720</v>
      </c>
      <c r="D1367" s="23" t="s">
        <v>5751</v>
      </c>
      <c r="E1367" s="23" t="s">
        <v>4134</v>
      </c>
      <c r="F1367" s="40">
        <v>0.4</v>
      </c>
      <c r="G1367" s="25">
        <v>1897</v>
      </c>
      <c r="H1367" s="25">
        <v>759</v>
      </c>
      <c r="I1367" s="25"/>
      <c r="J1367" s="58" t="e">
        <f>HYPERLINK("#"&amp;"Insumos"&amp;"!A"&amp;MATCH($B1367,#REF!,0),"Ins "&amp;$B1367)</f>
        <v>#REF!</v>
      </c>
      <c r="M1367" s="220"/>
    </row>
    <row r="1368" spans="1:13" x14ac:dyDescent="0.2">
      <c r="A1368" s="35" t="s">
        <v>2523</v>
      </c>
      <c r="B1368" s="1" t="s">
        <v>5271</v>
      </c>
      <c r="C1368" s="45" t="s">
        <v>55</v>
      </c>
      <c r="D1368" s="23" t="s">
        <v>5751</v>
      </c>
      <c r="E1368" s="23" t="s">
        <v>4134</v>
      </c>
      <c r="F1368" s="40">
        <v>0.5</v>
      </c>
      <c r="G1368" s="25">
        <v>2963</v>
      </c>
      <c r="H1368" s="25">
        <v>1482</v>
      </c>
      <c r="I1368" s="25"/>
      <c r="J1368" s="58" t="e">
        <f>HYPERLINK("#"&amp;"Insumos"&amp;"!A"&amp;MATCH($B1368,#REF!,0),"Ins "&amp;$B1368)</f>
        <v>#REF!</v>
      </c>
      <c r="M1368" s="220"/>
    </row>
    <row r="1369" spans="1:13" x14ac:dyDescent="0.2">
      <c r="A1369" s="35" t="s">
        <v>2523</v>
      </c>
      <c r="B1369" s="1" t="s">
        <v>4759</v>
      </c>
      <c r="C1369" s="45" t="s">
        <v>1287</v>
      </c>
      <c r="D1369" s="23" t="s">
        <v>5751</v>
      </c>
      <c r="E1369" s="23" t="s">
        <v>4134</v>
      </c>
      <c r="F1369" s="40">
        <v>3.5000000000000003E-2</v>
      </c>
      <c r="G1369" s="25">
        <v>64889</v>
      </c>
      <c r="H1369" s="25">
        <v>2271</v>
      </c>
      <c r="I1369" s="25"/>
      <c r="J1369" s="58" t="e">
        <f>HYPERLINK("#"&amp;"Insumos"&amp;"!A"&amp;MATCH($B1369,#REF!,0),"Ins "&amp;$B1369)</f>
        <v>#REF!</v>
      </c>
      <c r="M1369" s="220"/>
    </row>
    <row r="1370" spans="1:13" x14ac:dyDescent="0.2">
      <c r="A1370" s="35" t="s">
        <v>2523</v>
      </c>
      <c r="B1370" s="1" t="s">
        <v>4785</v>
      </c>
      <c r="C1370" s="45" t="s">
        <v>176</v>
      </c>
      <c r="D1370" s="23" t="s">
        <v>5751</v>
      </c>
      <c r="E1370" s="23" t="s">
        <v>4134</v>
      </c>
      <c r="F1370" s="40">
        <v>3.5000000000000003E-2</v>
      </c>
      <c r="G1370" s="25">
        <v>134508</v>
      </c>
      <c r="H1370" s="25">
        <v>4708</v>
      </c>
      <c r="I1370" s="25"/>
      <c r="J1370" s="58" t="e">
        <f>HYPERLINK("#"&amp;"Insumos"&amp;"!A"&amp;MATCH($B1370,#REF!,0),"Ins "&amp;$B1370)</f>
        <v>#REF!</v>
      </c>
      <c r="M1370" s="220"/>
    </row>
    <row r="1371" spans="1:13" x14ac:dyDescent="0.2">
      <c r="A1371" s="35" t="s">
        <v>2523</v>
      </c>
      <c r="B1371" s="1" t="s">
        <v>4346</v>
      </c>
      <c r="C1371" s="45" t="s">
        <v>428</v>
      </c>
      <c r="D1371" s="23" t="s">
        <v>5751</v>
      </c>
      <c r="E1371" s="23" t="s">
        <v>287</v>
      </c>
      <c r="F1371" s="40">
        <v>1.03</v>
      </c>
      <c r="G1371" s="25">
        <v>17663</v>
      </c>
      <c r="H1371" s="25">
        <v>18193</v>
      </c>
      <c r="I1371" s="25"/>
      <c r="J1371" s="58" t="e">
        <f>HYPERLINK("#"&amp;"Insumos"&amp;"!A"&amp;MATCH($B1371,#REF!,0),"Ins "&amp;$B1371)</f>
        <v>#REF!</v>
      </c>
      <c r="M1371" s="220"/>
    </row>
    <row r="1372" spans="1:13" x14ac:dyDescent="0.2">
      <c r="A1372" s="35" t="s">
        <v>2523</v>
      </c>
      <c r="B1372" s="1" t="s">
        <v>4380</v>
      </c>
      <c r="C1372" s="45" t="s">
        <v>273</v>
      </c>
      <c r="D1372" s="23" t="s">
        <v>5751</v>
      </c>
      <c r="E1372" s="23" t="s">
        <v>4134</v>
      </c>
      <c r="F1372" s="40">
        <v>0.16</v>
      </c>
      <c r="G1372" s="25">
        <v>11904</v>
      </c>
      <c r="H1372" s="25">
        <v>1905</v>
      </c>
      <c r="I1372" s="25"/>
      <c r="J1372" s="58" t="e">
        <f>HYPERLINK("#"&amp;"Insumos"&amp;"!A"&amp;MATCH($B1372,#REF!,0),"Ins "&amp;$B1372)</f>
        <v>#REF!</v>
      </c>
      <c r="M1372" s="220"/>
    </row>
    <row r="1373" spans="1:13" ht="25.5" x14ac:dyDescent="0.2">
      <c r="A1373" s="36" t="s">
        <v>2524</v>
      </c>
      <c r="B1373" s="26" t="s">
        <v>6816</v>
      </c>
      <c r="C1373" s="79" t="s">
        <v>1902</v>
      </c>
      <c r="D1373" s="37" t="s">
        <v>5608</v>
      </c>
      <c r="E1373" s="37" t="s">
        <v>464</v>
      </c>
      <c r="F1373" s="41"/>
      <c r="G1373" s="27"/>
      <c r="H1373" s="27"/>
      <c r="I1373" s="27">
        <v>72148</v>
      </c>
      <c r="M1373" s="220">
        <f t="shared" si="21"/>
        <v>94485</v>
      </c>
    </row>
    <row r="1374" spans="1:13" x14ac:dyDescent="0.2">
      <c r="A1374" s="35" t="s">
        <v>2524</v>
      </c>
      <c r="B1374" s="1" t="s">
        <v>74</v>
      </c>
      <c r="C1374" s="45" t="s">
        <v>1023</v>
      </c>
      <c r="D1374" s="23" t="s">
        <v>5734</v>
      </c>
      <c r="E1374" s="23" t="s">
        <v>4141</v>
      </c>
      <c r="F1374" s="40">
        <v>0.23</v>
      </c>
      <c r="G1374" s="25">
        <v>73692</v>
      </c>
      <c r="H1374" s="25">
        <v>16949</v>
      </c>
      <c r="I1374" s="25"/>
      <c r="J1374" s="58" t="e">
        <f>HYPERLINK("#"&amp;"Insumos"&amp;"!A"&amp;MATCH($B1374,#REF!,0),"Ins "&amp;$B1374)</f>
        <v>#REF!</v>
      </c>
      <c r="M1374" s="220"/>
    </row>
    <row r="1375" spans="1:13" x14ac:dyDescent="0.2">
      <c r="A1375" s="35" t="s">
        <v>2524</v>
      </c>
      <c r="B1375" s="1" t="s">
        <v>263</v>
      </c>
      <c r="C1375" s="45" t="s">
        <v>696</v>
      </c>
      <c r="D1375" s="23" t="s">
        <v>5534</v>
      </c>
      <c r="E1375" s="23" t="s">
        <v>4140</v>
      </c>
      <c r="F1375" s="40">
        <v>0.01</v>
      </c>
      <c r="G1375" s="25">
        <v>187426</v>
      </c>
      <c r="H1375" s="25">
        <v>1874</v>
      </c>
      <c r="I1375" s="25"/>
      <c r="J1375" s="58" t="e">
        <f>HYPERLINK("#"&amp;"Insumos"&amp;"!A"&amp;MATCH($B1375,#REF!,0),"Ins "&amp;$B1375)</f>
        <v>#REF!</v>
      </c>
      <c r="M1375" s="220"/>
    </row>
    <row r="1376" spans="1:13" x14ac:dyDescent="0.2">
      <c r="A1376" s="35" t="s">
        <v>2524</v>
      </c>
      <c r="B1376" s="1" t="s">
        <v>5533</v>
      </c>
      <c r="C1376" s="45" t="s">
        <v>5892</v>
      </c>
      <c r="D1376" s="23" t="s">
        <v>977</v>
      </c>
      <c r="E1376" s="23" t="s">
        <v>4134</v>
      </c>
      <c r="F1376" s="40">
        <v>0.1</v>
      </c>
      <c r="G1376" s="25">
        <v>3623</v>
      </c>
      <c r="H1376" s="25">
        <v>362</v>
      </c>
      <c r="I1376" s="25"/>
      <c r="J1376" s="58" t="e">
        <f>HYPERLINK("#"&amp;"Insumos"&amp;"!A"&amp;MATCH($B1376,#REF!,0),"Ins "&amp;$B1376)</f>
        <v>#REF!</v>
      </c>
      <c r="M1376" s="220"/>
    </row>
    <row r="1377" spans="1:13" x14ac:dyDescent="0.2">
      <c r="A1377" s="35" t="s">
        <v>2524</v>
      </c>
      <c r="B1377" s="1" t="s">
        <v>5007</v>
      </c>
      <c r="C1377" s="45" t="s">
        <v>720</v>
      </c>
      <c r="D1377" s="23" t="s">
        <v>5751</v>
      </c>
      <c r="E1377" s="23" t="s">
        <v>4134</v>
      </c>
      <c r="F1377" s="40">
        <v>0.5</v>
      </c>
      <c r="G1377" s="25">
        <v>1897</v>
      </c>
      <c r="H1377" s="25">
        <v>949</v>
      </c>
      <c r="I1377" s="25"/>
      <c r="J1377" s="58" t="e">
        <f>HYPERLINK("#"&amp;"Insumos"&amp;"!A"&amp;MATCH($B1377,#REF!,0),"Ins "&amp;$B1377)</f>
        <v>#REF!</v>
      </c>
      <c r="M1377" s="220"/>
    </row>
    <row r="1378" spans="1:13" x14ac:dyDescent="0.2">
      <c r="A1378" s="35" t="s">
        <v>2524</v>
      </c>
      <c r="B1378" s="1" t="s">
        <v>5271</v>
      </c>
      <c r="C1378" s="45" t="s">
        <v>55</v>
      </c>
      <c r="D1378" s="23" t="s">
        <v>5751</v>
      </c>
      <c r="E1378" s="23" t="s">
        <v>4134</v>
      </c>
      <c r="F1378" s="40">
        <v>1</v>
      </c>
      <c r="G1378" s="25">
        <v>2963</v>
      </c>
      <c r="H1378" s="25">
        <v>2963</v>
      </c>
      <c r="I1378" s="25"/>
      <c r="J1378" s="58" t="e">
        <f>HYPERLINK("#"&amp;"Insumos"&amp;"!A"&amp;MATCH($B1378,#REF!,0),"Ins "&amp;$B1378)</f>
        <v>#REF!</v>
      </c>
      <c r="M1378" s="220"/>
    </row>
    <row r="1379" spans="1:13" x14ac:dyDescent="0.2">
      <c r="A1379" s="35" t="s">
        <v>2524</v>
      </c>
      <c r="B1379" s="1" t="s">
        <v>4759</v>
      </c>
      <c r="C1379" s="45" t="s">
        <v>1287</v>
      </c>
      <c r="D1379" s="23" t="s">
        <v>5751</v>
      </c>
      <c r="E1379" s="23" t="s">
        <v>4134</v>
      </c>
      <c r="F1379" s="40">
        <v>0.03</v>
      </c>
      <c r="G1379" s="25">
        <v>64889</v>
      </c>
      <c r="H1379" s="25">
        <v>1947</v>
      </c>
      <c r="I1379" s="25"/>
      <c r="J1379" s="58" t="e">
        <f>HYPERLINK("#"&amp;"Insumos"&amp;"!A"&amp;MATCH($B1379,#REF!,0),"Ins "&amp;$B1379)</f>
        <v>#REF!</v>
      </c>
      <c r="M1379" s="220"/>
    </row>
    <row r="1380" spans="1:13" x14ac:dyDescent="0.2">
      <c r="A1380" s="35" t="s">
        <v>2524</v>
      </c>
      <c r="B1380" s="1" t="s">
        <v>4785</v>
      </c>
      <c r="C1380" s="45" t="s">
        <v>176</v>
      </c>
      <c r="D1380" s="23" t="s">
        <v>5751</v>
      </c>
      <c r="E1380" s="23" t="s">
        <v>4134</v>
      </c>
      <c r="F1380" s="40">
        <v>0.03</v>
      </c>
      <c r="G1380" s="25">
        <v>134508</v>
      </c>
      <c r="H1380" s="25">
        <v>4035</v>
      </c>
      <c r="I1380" s="25"/>
      <c r="J1380" s="58" t="e">
        <f>HYPERLINK("#"&amp;"Insumos"&amp;"!A"&amp;MATCH($B1380,#REF!,0),"Ins "&amp;$B1380)</f>
        <v>#REF!</v>
      </c>
      <c r="M1380" s="220"/>
    </row>
    <row r="1381" spans="1:13" x14ac:dyDescent="0.2">
      <c r="A1381" s="35" t="s">
        <v>2524</v>
      </c>
      <c r="B1381" s="1" t="s">
        <v>4350</v>
      </c>
      <c r="C1381" s="45" t="s">
        <v>427</v>
      </c>
      <c r="D1381" s="23" t="s">
        <v>5751</v>
      </c>
      <c r="E1381" s="23" t="s">
        <v>287</v>
      </c>
      <c r="F1381" s="40">
        <v>1.03</v>
      </c>
      <c r="G1381" s="25">
        <v>33783</v>
      </c>
      <c r="H1381" s="25">
        <v>34796</v>
      </c>
      <c r="I1381" s="25"/>
      <c r="J1381" s="58" t="e">
        <f>HYPERLINK("#"&amp;"Insumos"&amp;"!A"&amp;MATCH($B1381,#REF!,0),"Ins "&amp;$B1381)</f>
        <v>#REF!</v>
      </c>
      <c r="M1381" s="220"/>
    </row>
    <row r="1382" spans="1:13" x14ac:dyDescent="0.2">
      <c r="A1382" s="35" t="s">
        <v>2524</v>
      </c>
      <c r="B1382" s="1" t="s">
        <v>4381</v>
      </c>
      <c r="C1382" s="45" t="s">
        <v>274</v>
      </c>
      <c r="D1382" s="23" t="s">
        <v>5751</v>
      </c>
      <c r="E1382" s="23" t="s">
        <v>4134</v>
      </c>
      <c r="F1382" s="40">
        <v>0.16</v>
      </c>
      <c r="G1382" s="25">
        <v>51707</v>
      </c>
      <c r="H1382" s="25">
        <v>8273</v>
      </c>
      <c r="I1382" s="25"/>
      <c r="J1382" s="58" t="e">
        <f>HYPERLINK("#"&amp;"Insumos"&amp;"!A"&amp;MATCH($B1382,#REF!,0),"Ins "&amp;$B1382)</f>
        <v>#REF!</v>
      </c>
      <c r="M1382" s="220"/>
    </row>
    <row r="1383" spans="1:13" ht="25.5" x14ac:dyDescent="0.2">
      <c r="A1383" s="36" t="s">
        <v>2525</v>
      </c>
      <c r="B1383" s="26" t="s">
        <v>6816</v>
      </c>
      <c r="C1383" s="79" t="s">
        <v>1903</v>
      </c>
      <c r="D1383" s="37" t="s">
        <v>5608</v>
      </c>
      <c r="E1383" s="37" t="s">
        <v>464</v>
      </c>
      <c r="F1383" s="41"/>
      <c r="G1383" s="27"/>
      <c r="H1383" s="27"/>
      <c r="I1383" s="27">
        <v>23469</v>
      </c>
      <c r="M1383" s="220">
        <f t="shared" si="21"/>
        <v>30735</v>
      </c>
    </row>
    <row r="1384" spans="1:13" x14ac:dyDescent="0.2">
      <c r="A1384" s="35" t="s">
        <v>2525</v>
      </c>
      <c r="B1384" s="1" t="s">
        <v>74</v>
      </c>
      <c r="C1384" s="45" t="s">
        <v>1023</v>
      </c>
      <c r="D1384" s="23" t="s">
        <v>5734</v>
      </c>
      <c r="E1384" s="23" t="s">
        <v>4141</v>
      </c>
      <c r="F1384" s="40">
        <v>0.11700000000000001</v>
      </c>
      <c r="G1384" s="25">
        <v>73692</v>
      </c>
      <c r="H1384" s="25">
        <v>8622</v>
      </c>
      <c r="I1384" s="25"/>
      <c r="J1384" s="58" t="e">
        <f>HYPERLINK("#"&amp;"Insumos"&amp;"!A"&amp;MATCH($B1384,#REF!,0),"Ins "&amp;$B1384)</f>
        <v>#REF!</v>
      </c>
      <c r="M1384" s="220"/>
    </row>
    <row r="1385" spans="1:13" x14ac:dyDescent="0.2">
      <c r="A1385" s="35" t="s">
        <v>2525</v>
      </c>
      <c r="B1385" s="1" t="s">
        <v>263</v>
      </c>
      <c r="C1385" s="45" t="s">
        <v>696</v>
      </c>
      <c r="D1385" s="23" t="s">
        <v>5534</v>
      </c>
      <c r="E1385" s="23" t="s">
        <v>4140</v>
      </c>
      <c r="F1385" s="40">
        <v>2E-3</v>
      </c>
      <c r="G1385" s="25">
        <v>187426</v>
      </c>
      <c r="H1385" s="25">
        <v>375</v>
      </c>
      <c r="I1385" s="25"/>
      <c r="J1385" s="58" t="e">
        <f>HYPERLINK("#"&amp;"Insumos"&amp;"!A"&amp;MATCH($B1385,#REF!,0),"Ins "&amp;$B1385)</f>
        <v>#REF!</v>
      </c>
      <c r="M1385" s="220"/>
    </row>
    <row r="1386" spans="1:13" x14ac:dyDescent="0.2">
      <c r="A1386" s="35" t="s">
        <v>2525</v>
      </c>
      <c r="B1386" s="1" t="s">
        <v>5533</v>
      </c>
      <c r="C1386" s="45" t="s">
        <v>5892</v>
      </c>
      <c r="D1386" s="23" t="s">
        <v>977</v>
      </c>
      <c r="E1386" s="23" t="s">
        <v>4134</v>
      </c>
      <c r="F1386" s="40">
        <v>0.1</v>
      </c>
      <c r="G1386" s="25">
        <v>3623</v>
      </c>
      <c r="H1386" s="25">
        <v>362</v>
      </c>
      <c r="I1386" s="25"/>
      <c r="J1386" s="58" t="e">
        <f>HYPERLINK("#"&amp;"Insumos"&amp;"!A"&amp;MATCH($B1386,#REF!,0),"Ins "&amp;$B1386)</f>
        <v>#REF!</v>
      </c>
      <c r="M1386" s="220"/>
    </row>
    <row r="1387" spans="1:13" x14ac:dyDescent="0.2">
      <c r="A1387" s="35" t="s">
        <v>2525</v>
      </c>
      <c r="B1387" s="1" t="s">
        <v>5007</v>
      </c>
      <c r="C1387" s="45" t="s">
        <v>720</v>
      </c>
      <c r="D1387" s="23" t="s">
        <v>5751</v>
      </c>
      <c r="E1387" s="23" t="s">
        <v>4134</v>
      </c>
      <c r="F1387" s="40">
        <v>0.2</v>
      </c>
      <c r="G1387" s="25">
        <v>1897</v>
      </c>
      <c r="H1387" s="25">
        <v>379</v>
      </c>
      <c r="I1387" s="25"/>
      <c r="J1387" s="58" t="e">
        <f>HYPERLINK("#"&amp;"Insumos"&amp;"!A"&amp;MATCH($B1387,#REF!,0),"Ins "&amp;$B1387)</f>
        <v>#REF!</v>
      </c>
      <c r="M1387" s="220"/>
    </row>
    <row r="1388" spans="1:13" x14ac:dyDescent="0.2">
      <c r="A1388" s="35" t="s">
        <v>2525</v>
      </c>
      <c r="B1388" s="1" t="s">
        <v>4759</v>
      </c>
      <c r="C1388" s="45" t="s">
        <v>1287</v>
      </c>
      <c r="D1388" s="23" t="s">
        <v>5751</v>
      </c>
      <c r="E1388" s="23" t="s">
        <v>4134</v>
      </c>
      <c r="F1388" s="40">
        <v>0.02</v>
      </c>
      <c r="G1388" s="25">
        <v>64889</v>
      </c>
      <c r="H1388" s="25">
        <v>1298</v>
      </c>
      <c r="I1388" s="25"/>
      <c r="J1388" s="58" t="e">
        <f>HYPERLINK("#"&amp;"Insumos"&amp;"!A"&amp;MATCH($B1388,#REF!,0),"Ins "&amp;$B1388)</f>
        <v>#REF!</v>
      </c>
      <c r="M1388" s="220"/>
    </row>
    <row r="1389" spans="1:13" x14ac:dyDescent="0.2">
      <c r="A1389" s="35" t="s">
        <v>2525</v>
      </c>
      <c r="B1389" s="1" t="s">
        <v>4785</v>
      </c>
      <c r="C1389" s="45" t="s">
        <v>176</v>
      </c>
      <c r="D1389" s="23" t="s">
        <v>5751</v>
      </c>
      <c r="E1389" s="23" t="s">
        <v>4134</v>
      </c>
      <c r="F1389" s="40">
        <v>0.02</v>
      </c>
      <c r="G1389" s="25">
        <v>134508</v>
      </c>
      <c r="H1389" s="25">
        <v>2690</v>
      </c>
      <c r="I1389" s="25"/>
      <c r="J1389" s="58" t="e">
        <f>HYPERLINK("#"&amp;"Insumos"&amp;"!A"&amp;MATCH($B1389,#REF!,0),"Ins "&amp;$B1389)</f>
        <v>#REF!</v>
      </c>
      <c r="M1389" s="220"/>
    </row>
    <row r="1390" spans="1:13" x14ac:dyDescent="0.2">
      <c r="A1390" s="35" t="s">
        <v>2525</v>
      </c>
      <c r="B1390" s="1" t="s">
        <v>4347</v>
      </c>
      <c r="C1390" s="45" t="s">
        <v>184</v>
      </c>
      <c r="D1390" s="23" t="s">
        <v>5751</v>
      </c>
      <c r="E1390" s="23" t="s">
        <v>287</v>
      </c>
      <c r="F1390" s="40">
        <v>1.03</v>
      </c>
      <c r="G1390" s="25">
        <v>8823</v>
      </c>
      <c r="H1390" s="25">
        <v>9088</v>
      </c>
      <c r="I1390" s="25"/>
      <c r="J1390" s="58" t="e">
        <f>HYPERLINK("#"&amp;"Insumos"&amp;"!A"&amp;MATCH($B1390,#REF!,0),"Ins "&amp;$B1390)</f>
        <v>#REF!</v>
      </c>
      <c r="M1390" s="220"/>
    </row>
    <row r="1391" spans="1:13" x14ac:dyDescent="0.2">
      <c r="A1391" s="35" t="s">
        <v>2525</v>
      </c>
      <c r="B1391" s="1" t="s">
        <v>4378</v>
      </c>
      <c r="C1391" s="45" t="s">
        <v>195</v>
      </c>
      <c r="D1391" s="23" t="s">
        <v>5751</v>
      </c>
      <c r="E1391" s="23" t="s">
        <v>4134</v>
      </c>
      <c r="F1391" s="40">
        <v>0.16</v>
      </c>
      <c r="G1391" s="25">
        <v>4091</v>
      </c>
      <c r="H1391" s="25">
        <v>655</v>
      </c>
      <c r="I1391" s="25"/>
      <c r="J1391" s="58" t="e">
        <f>HYPERLINK("#"&amp;"Insumos"&amp;"!A"&amp;MATCH($B1391,#REF!,0),"Ins "&amp;$B1391)</f>
        <v>#REF!</v>
      </c>
      <c r="M1391" s="220"/>
    </row>
    <row r="1392" spans="1:13" ht="25.5" x14ac:dyDescent="0.2">
      <c r="A1392" s="36" t="s">
        <v>2526</v>
      </c>
      <c r="B1392" s="26" t="s">
        <v>6816</v>
      </c>
      <c r="C1392" s="79" t="s">
        <v>1904</v>
      </c>
      <c r="D1392" s="37" t="s">
        <v>5608</v>
      </c>
      <c r="E1392" s="37" t="s">
        <v>464</v>
      </c>
      <c r="F1392" s="41"/>
      <c r="G1392" s="27"/>
      <c r="H1392" s="27"/>
      <c r="I1392" s="27">
        <v>29084</v>
      </c>
      <c r="M1392" s="220">
        <f t="shared" si="21"/>
        <v>38088</v>
      </c>
    </row>
    <row r="1393" spans="1:13" x14ac:dyDescent="0.2">
      <c r="A1393" s="35" t="s">
        <v>2526</v>
      </c>
      <c r="B1393" s="1" t="s">
        <v>74</v>
      </c>
      <c r="C1393" s="45" t="s">
        <v>1023</v>
      </c>
      <c r="D1393" s="23" t="s">
        <v>5734</v>
      </c>
      <c r="E1393" s="23" t="s">
        <v>4141</v>
      </c>
      <c r="F1393" s="40">
        <v>0.13100000000000001</v>
      </c>
      <c r="G1393" s="25">
        <v>73692</v>
      </c>
      <c r="H1393" s="25">
        <v>9654</v>
      </c>
      <c r="I1393" s="25"/>
      <c r="J1393" s="58" t="e">
        <f>HYPERLINK("#"&amp;"Insumos"&amp;"!A"&amp;MATCH($B1393,#REF!,0),"Ins "&amp;$B1393)</f>
        <v>#REF!</v>
      </c>
      <c r="M1393" s="220"/>
    </row>
    <row r="1394" spans="1:13" x14ac:dyDescent="0.2">
      <c r="A1394" s="35" t="s">
        <v>2526</v>
      </c>
      <c r="B1394" s="1" t="s">
        <v>263</v>
      </c>
      <c r="C1394" s="45" t="s">
        <v>696</v>
      </c>
      <c r="D1394" s="23" t="s">
        <v>5534</v>
      </c>
      <c r="E1394" s="23" t="s">
        <v>4140</v>
      </c>
      <c r="F1394" s="40">
        <v>3.0000000000000001E-3</v>
      </c>
      <c r="G1394" s="25">
        <v>187426</v>
      </c>
      <c r="H1394" s="25">
        <v>562</v>
      </c>
      <c r="I1394" s="25"/>
      <c r="J1394" s="58" t="e">
        <f>HYPERLINK("#"&amp;"Insumos"&amp;"!A"&amp;MATCH($B1394,#REF!,0),"Ins "&amp;$B1394)</f>
        <v>#REF!</v>
      </c>
      <c r="M1394" s="220"/>
    </row>
    <row r="1395" spans="1:13" x14ac:dyDescent="0.2">
      <c r="A1395" s="35" t="s">
        <v>2526</v>
      </c>
      <c r="B1395" s="1" t="s">
        <v>5533</v>
      </c>
      <c r="C1395" s="45" t="s">
        <v>5892</v>
      </c>
      <c r="D1395" s="23" t="s">
        <v>977</v>
      </c>
      <c r="E1395" s="23" t="s">
        <v>4134</v>
      </c>
      <c r="F1395" s="40">
        <v>0.1</v>
      </c>
      <c r="G1395" s="25">
        <v>3623</v>
      </c>
      <c r="H1395" s="25">
        <v>362</v>
      </c>
      <c r="I1395" s="25"/>
      <c r="J1395" s="58" t="e">
        <f>HYPERLINK("#"&amp;"Insumos"&amp;"!A"&amp;MATCH($B1395,#REF!,0),"Ins "&amp;$B1395)</f>
        <v>#REF!</v>
      </c>
      <c r="M1395" s="220"/>
    </row>
    <row r="1396" spans="1:13" x14ac:dyDescent="0.2">
      <c r="A1396" s="35" t="s">
        <v>2526</v>
      </c>
      <c r="B1396" s="1" t="s">
        <v>5007</v>
      </c>
      <c r="C1396" s="45" t="s">
        <v>720</v>
      </c>
      <c r="D1396" s="23" t="s">
        <v>5751</v>
      </c>
      <c r="E1396" s="23" t="s">
        <v>4134</v>
      </c>
      <c r="F1396" s="40">
        <v>0.2</v>
      </c>
      <c r="G1396" s="25">
        <v>1897</v>
      </c>
      <c r="H1396" s="25">
        <v>379</v>
      </c>
      <c r="I1396" s="25"/>
      <c r="J1396" s="58" t="e">
        <f>HYPERLINK("#"&amp;"Insumos"&amp;"!A"&amp;MATCH($B1396,#REF!,0),"Ins "&amp;$B1396)</f>
        <v>#REF!</v>
      </c>
      <c r="M1396" s="220"/>
    </row>
    <row r="1397" spans="1:13" x14ac:dyDescent="0.2">
      <c r="A1397" s="35" t="s">
        <v>2526</v>
      </c>
      <c r="B1397" s="1" t="s">
        <v>4759</v>
      </c>
      <c r="C1397" s="45" t="s">
        <v>1287</v>
      </c>
      <c r="D1397" s="23" t="s">
        <v>5751</v>
      </c>
      <c r="E1397" s="23" t="s">
        <v>4134</v>
      </c>
      <c r="F1397" s="40">
        <v>0.02</v>
      </c>
      <c r="G1397" s="25">
        <v>64889</v>
      </c>
      <c r="H1397" s="25">
        <v>1298</v>
      </c>
      <c r="I1397" s="25"/>
      <c r="J1397" s="58" t="e">
        <f>HYPERLINK("#"&amp;"Insumos"&amp;"!A"&amp;MATCH($B1397,#REF!,0),"Ins "&amp;$B1397)</f>
        <v>#REF!</v>
      </c>
      <c r="M1397" s="220"/>
    </row>
    <row r="1398" spans="1:13" x14ac:dyDescent="0.2">
      <c r="A1398" s="35" t="s">
        <v>2526</v>
      </c>
      <c r="B1398" s="1" t="s">
        <v>4785</v>
      </c>
      <c r="C1398" s="45" t="s">
        <v>176</v>
      </c>
      <c r="D1398" s="23" t="s">
        <v>5751</v>
      </c>
      <c r="E1398" s="23" t="s">
        <v>4134</v>
      </c>
      <c r="F1398" s="40">
        <v>0.02</v>
      </c>
      <c r="G1398" s="25">
        <v>134508</v>
      </c>
      <c r="H1398" s="25">
        <v>2690</v>
      </c>
      <c r="I1398" s="25"/>
      <c r="J1398" s="58" t="e">
        <f>HYPERLINK("#"&amp;"Insumos"&amp;"!A"&amp;MATCH($B1398,#REF!,0),"Ins "&amp;$B1398)</f>
        <v>#REF!</v>
      </c>
      <c r="M1398" s="220"/>
    </row>
    <row r="1399" spans="1:13" x14ac:dyDescent="0.2">
      <c r="A1399" s="35" t="s">
        <v>2526</v>
      </c>
      <c r="B1399" s="1" t="s">
        <v>4348</v>
      </c>
      <c r="C1399" s="45" t="s">
        <v>185</v>
      </c>
      <c r="D1399" s="23" t="s">
        <v>5751</v>
      </c>
      <c r="E1399" s="23" t="s">
        <v>287</v>
      </c>
      <c r="F1399" s="40">
        <v>1.03</v>
      </c>
      <c r="G1399" s="25">
        <v>12810</v>
      </c>
      <c r="H1399" s="25">
        <v>13194</v>
      </c>
      <c r="I1399" s="25"/>
      <c r="J1399" s="58" t="e">
        <f>HYPERLINK("#"&amp;"Insumos"&amp;"!A"&amp;MATCH($B1399,#REF!,0),"Ins "&amp;$B1399)</f>
        <v>#REF!</v>
      </c>
      <c r="M1399" s="220"/>
    </row>
    <row r="1400" spans="1:13" x14ac:dyDescent="0.2">
      <c r="A1400" s="35" t="s">
        <v>2526</v>
      </c>
      <c r="B1400" s="1" t="s">
        <v>4379</v>
      </c>
      <c r="C1400" s="45" t="s">
        <v>272</v>
      </c>
      <c r="D1400" s="23" t="s">
        <v>5751</v>
      </c>
      <c r="E1400" s="23" t="s">
        <v>4134</v>
      </c>
      <c r="F1400" s="40">
        <v>0.16</v>
      </c>
      <c r="G1400" s="25">
        <v>5906</v>
      </c>
      <c r="H1400" s="25">
        <v>945</v>
      </c>
      <c r="I1400" s="25"/>
      <c r="J1400" s="58" t="e">
        <f>HYPERLINK("#"&amp;"Insumos"&amp;"!A"&amp;MATCH($B1400,#REF!,0),"Ins "&amp;$B1400)</f>
        <v>#REF!</v>
      </c>
      <c r="M1400" s="220"/>
    </row>
    <row r="1401" spans="1:13" ht="25.5" x14ac:dyDescent="0.2">
      <c r="A1401" s="36" t="s">
        <v>2527</v>
      </c>
      <c r="B1401" s="26" t="s">
        <v>6816</v>
      </c>
      <c r="C1401" s="79" t="s">
        <v>1905</v>
      </c>
      <c r="D1401" s="37" t="s">
        <v>5608</v>
      </c>
      <c r="E1401" s="37" t="s">
        <v>464</v>
      </c>
      <c r="F1401" s="41"/>
      <c r="G1401" s="27"/>
      <c r="H1401" s="27"/>
      <c r="I1401" s="27">
        <v>36706</v>
      </c>
      <c r="M1401" s="220">
        <f t="shared" si="21"/>
        <v>48070</v>
      </c>
    </row>
    <row r="1402" spans="1:13" x14ac:dyDescent="0.2">
      <c r="A1402" s="35" t="s">
        <v>2527</v>
      </c>
      <c r="B1402" s="1" t="s">
        <v>74</v>
      </c>
      <c r="C1402" s="45" t="s">
        <v>1023</v>
      </c>
      <c r="D1402" s="23" t="s">
        <v>5734</v>
      </c>
      <c r="E1402" s="23" t="s">
        <v>4141</v>
      </c>
      <c r="F1402" s="40">
        <v>0.161</v>
      </c>
      <c r="G1402" s="25">
        <v>73692</v>
      </c>
      <c r="H1402" s="25">
        <v>11864</v>
      </c>
      <c r="I1402" s="25"/>
      <c r="J1402" s="58" t="e">
        <f>HYPERLINK("#"&amp;"Insumos"&amp;"!A"&amp;MATCH($B1402,#REF!,0),"Ins "&amp;$B1402)</f>
        <v>#REF!</v>
      </c>
      <c r="M1402" s="220"/>
    </row>
    <row r="1403" spans="1:13" x14ac:dyDescent="0.2">
      <c r="A1403" s="35" t="s">
        <v>2527</v>
      </c>
      <c r="B1403" s="1" t="s">
        <v>263</v>
      </c>
      <c r="C1403" s="45" t="s">
        <v>696</v>
      </c>
      <c r="D1403" s="23" t="s">
        <v>5534</v>
      </c>
      <c r="E1403" s="23" t="s">
        <v>4140</v>
      </c>
      <c r="F1403" s="40">
        <v>4.0000000000000001E-3</v>
      </c>
      <c r="G1403" s="25">
        <v>187426</v>
      </c>
      <c r="H1403" s="25">
        <v>750</v>
      </c>
      <c r="I1403" s="25"/>
      <c r="J1403" s="58" t="e">
        <f>HYPERLINK("#"&amp;"Insumos"&amp;"!A"&amp;MATCH($B1403,#REF!,0),"Ins "&amp;$B1403)</f>
        <v>#REF!</v>
      </c>
      <c r="M1403" s="220"/>
    </row>
    <row r="1404" spans="1:13" x14ac:dyDescent="0.2">
      <c r="A1404" s="35" t="s">
        <v>2527</v>
      </c>
      <c r="B1404" s="1" t="s">
        <v>5533</v>
      </c>
      <c r="C1404" s="45" t="s">
        <v>5892</v>
      </c>
      <c r="D1404" s="23" t="s">
        <v>977</v>
      </c>
      <c r="E1404" s="23" t="s">
        <v>4134</v>
      </c>
      <c r="F1404" s="40">
        <v>0.1</v>
      </c>
      <c r="G1404" s="25">
        <v>3623</v>
      </c>
      <c r="H1404" s="25">
        <v>362</v>
      </c>
      <c r="I1404" s="25"/>
      <c r="J1404" s="58" t="e">
        <f>HYPERLINK("#"&amp;"Insumos"&amp;"!A"&amp;MATCH($B1404,#REF!,0),"Ins "&amp;$B1404)</f>
        <v>#REF!</v>
      </c>
      <c r="M1404" s="220"/>
    </row>
    <row r="1405" spans="1:13" x14ac:dyDescent="0.2">
      <c r="A1405" s="35" t="s">
        <v>2527</v>
      </c>
      <c r="B1405" s="1" t="s">
        <v>5007</v>
      </c>
      <c r="C1405" s="45" t="s">
        <v>720</v>
      </c>
      <c r="D1405" s="23" t="s">
        <v>5751</v>
      </c>
      <c r="E1405" s="23" t="s">
        <v>4134</v>
      </c>
      <c r="F1405" s="40">
        <v>0.2</v>
      </c>
      <c r="G1405" s="25">
        <v>1897</v>
      </c>
      <c r="H1405" s="25">
        <v>379</v>
      </c>
      <c r="I1405" s="25"/>
      <c r="J1405" s="58" t="e">
        <f>HYPERLINK("#"&amp;"Insumos"&amp;"!A"&amp;MATCH($B1405,#REF!,0),"Ins "&amp;$B1405)</f>
        <v>#REF!</v>
      </c>
      <c r="M1405" s="220"/>
    </row>
    <row r="1406" spans="1:13" x14ac:dyDescent="0.2">
      <c r="A1406" s="35" t="s">
        <v>2527</v>
      </c>
      <c r="B1406" s="1" t="s">
        <v>4759</v>
      </c>
      <c r="C1406" s="45" t="s">
        <v>1287</v>
      </c>
      <c r="D1406" s="23" t="s">
        <v>5751</v>
      </c>
      <c r="E1406" s="23" t="s">
        <v>4134</v>
      </c>
      <c r="F1406" s="40">
        <v>2.5000000000000001E-2</v>
      </c>
      <c r="G1406" s="25">
        <v>64889</v>
      </c>
      <c r="H1406" s="25">
        <v>1622</v>
      </c>
      <c r="I1406" s="25"/>
      <c r="J1406" s="58" t="e">
        <f>HYPERLINK("#"&amp;"Insumos"&amp;"!A"&amp;MATCH($B1406,#REF!,0),"Ins "&amp;$B1406)</f>
        <v>#REF!</v>
      </c>
      <c r="M1406" s="220"/>
    </row>
    <row r="1407" spans="1:13" x14ac:dyDescent="0.2">
      <c r="A1407" s="35" t="s">
        <v>2527</v>
      </c>
      <c r="B1407" s="1" t="s">
        <v>4785</v>
      </c>
      <c r="C1407" s="45" t="s">
        <v>176</v>
      </c>
      <c r="D1407" s="23" t="s">
        <v>5751</v>
      </c>
      <c r="E1407" s="23" t="s">
        <v>4134</v>
      </c>
      <c r="F1407" s="40">
        <v>2.5000000000000001E-2</v>
      </c>
      <c r="G1407" s="25">
        <v>134508</v>
      </c>
      <c r="H1407" s="25">
        <v>3363</v>
      </c>
      <c r="I1407" s="25"/>
      <c r="J1407" s="58" t="e">
        <f>HYPERLINK("#"&amp;"Insumos"&amp;"!A"&amp;MATCH($B1407,#REF!,0),"Ins "&amp;$B1407)</f>
        <v>#REF!</v>
      </c>
      <c r="M1407" s="220"/>
    </row>
    <row r="1408" spans="1:13" x14ac:dyDescent="0.2">
      <c r="A1408" s="35" t="s">
        <v>2527</v>
      </c>
      <c r="B1408" s="1" t="s">
        <v>4349</v>
      </c>
      <c r="C1408" s="45" t="s">
        <v>426</v>
      </c>
      <c r="D1408" s="23" t="s">
        <v>5751</v>
      </c>
      <c r="E1408" s="23" t="s">
        <v>287</v>
      </c>
      <c r="F1408" s="40">
        <v>1.03</v>
      </c>
      <c r="G1408" s="25">
        <v>15982</v>
      </c>
      <c r="H1408" s="25">
        <v>16461</v>
      </c>
      <c r="I1408" s="25"/>
      <c r="J1408" s="58" t="e">
        <f>HYPERLINK("#"&amp;"Insumos"&amp;"!A"&amp;MATCH($B1408,#REF!,0),"Ins "&amp;$B1408)</f>
        <v>#REF!</v>
      </c>
      <c r="M1408" s="220"/>
    </row>
    <row r="1409" spans="1:13" x14ac:dyDescent="0.2">
      <c r="A1409" s="35" t="s">
        <v>2527</v>
      </c>
      <c r="B1409" s="1" t="s">
        <v>4380</v>
      </c>
      <c r="C1409" s="45" t="s">
        <v>273</v>
      </c>
      <c r="D1409" s="23" t="s">
        <v>5751</v>
      </c>
      <c r="E1409" s="23" t="s">
        <v>4134</v>
      </c>
      <c r="F1409" s="40">
        <v>0.16</v>
      </c>
      <c r="G1409" s="25">
        <v>11904</v>
      </c>
      <c r="H1409" s="25">
        <v>1905</v>
      </c>
      <c r="I1409" s="25"/>
      <c r="J1409" s="58" t="e">
        <f>HYPERLINK("#"&amp;"Insumos"&amp;"!A"&amp;MATCH($B1409,#REF!,0),"Ins "&amp;$B1409)</f>
        <v>#REF!</v>
      </c>
      <c r="M1409" s="220"/>
    </row>
    <row r="1410" spans="1:13" ht="25.5" x14ac:dyDescent="0.2">
      <c r="A1410" s="36" t="s">
        <v>2528</v>
      </c>
      <c r="B1410" s="26" t="s">
        <v>6816</v>
      </c>
      <c r="C1410" s="79" t="s">
        <v>1906</v>
      </c>
      <c r="D1410" s="37" t="s">
        <v>5608</v>
      </c>
      <c r="E1410" s="37" t="s">
        <v>464</v>
      </c>
      <c r="F1410" s="41"/>
      <c r="G1410" s="27"/>
      <c r="H1410" s="27"/>
      <c r="I1410" s="27">
        <v>66594</v>
      </c>
      <c r="M1410" s="220">
        <f t="shared" si="21"/>
        <v>87212</v>
      </c>
    </row>
    <row r="1411" spans="1:13" x14ac:dyDescent="0.2">
      <c r="A1411" s="35" t="s">
        <v>2528</v>
      </c>
      <c r="B1411" s="1" t="s">
        <v>74</v>
      </c>
      <c r="C1411" s="45" t="s">
        <v>1023</v>
      </c>
      <c r="D1411" s="23" t="s">
        <v>5734</v>
      </c>
      <c r="E1411" s="23" t="s">
        <v>4141</v>
      </c>
      <c r="F1411" s="40">
        <v>0.2</v>
      </c>
      <c r="G1411" s="25">
        <v>73692</v>
      </c>
      <c r="H1411" s="25">
        <v>14738</v>
      </c>
      <c r="I1411" s="25"/>
      <c r="J1411" s="58" t="e">
        <f>HYPERLINK("#"&amp;"Insumos"&amp;"!A"&amp;MATCH($B1411,#REF!,0),"Ins "&amp;$B1411)</f>
        <v>#REF!</v>
      </c>
      <c r="M1411" s="220"/>
    </row>
    <row r="1412" spans="1:13" x14ac:dyDescent="0.2">
      <c r="A1412" s="35" t="s">
        <v>2528</v>
      </c>
      <c r="B1412" s="1" t="s">
        <v>263</v>
      </c>
      <c r="C1412" s="45" t="s">
        <v>696</v>
      </c>
      <c r="D1412" s="23" t="s">
        <v>5534</v>
      </c>
      <c r="E1412" s="23" t="s">
        <v>4140</v>
      </c>
      <c r="F1412" s="40">
        <v>6.0000000000000001E-3</v>
      </c>
      <c r="G1412" s="25">
        <v>187426</v>
      </c>
      <c r="H1412" s="25">
        <v>1125</v>
      </c>
      <c r="I1412" s="25"/>
      <c r="J1412" s="58" t="e">
        <f>HYPERLINK("#"&amp;"Insumos"&amp;"!A"&amp;MATCH($B1412,#REF!,0),"Ins "&amp;$B1412)</f>
        <v>#REF!</v>
      </c>
      <c r="M1412" s="220"/>
    </row>
    <row r="1413" spans="1:13" x14ac:dyDescent="0.2">
      <c r="A1413" s="35" t="s">
        <v>2528</v>
      </c>
      <c r="B1413" s="1" t="s">
        <v>5533</v>
      </c>
      <c r="C1413" s="45" t="s">
        <v>5892</v>
      </c>
      <c r="D1413" s="23" t="s">
        <v>977</v>
      </c>
      <c r="E1413" s="23" t="s">
        <v>4134</v>
      </c>
      <c r="F1413" s="40">
        <v>0.12</v>
      </c>
      <c r="G1413" s="25">
        <v>3623</v>
      </c>
      <c r="H1413" s="25">
        <v>435</v>
      </c>
      <c r="I1413" s="25"/>
      <c r="J1413" s="58" t="e">
        <f>HYPERLINK("#"&amp;"Insumos"&amp;"!A"&amp;MATCH($B1413,#REF!,0),"Ins "&amp;$B1413)</f>
        <v>#REF!</v>
      </c>
      <c r="M1413" s="220"/>
    </row>
    <row r="1414" spans="1:13" x14ac:dyDescent="0.2">
      <c r="A1414" s="35" t="s">
        <v>2528</v>
      </c>
      <c r="B1414" s="1" t="s">
        <v>5007</v>
      </c>
      <c r="C1414" s="45" t="s">
        <v>720</v>
      </c>
      <c r="D1414" s="23" t="s">
        <v>5751</v>
      </c>
      <c r="E1414" s="23" t="s">
        <v>4134</v>
      </c>
      <c r="F1414" s="40">
        <v>0.3</v>
      </c>
      <c r="G1414" s="25">
        <v>1897</v>
      </c>
      <c r="H1414" s="25">
        <v>569</v>
      </c>
      <c r="I1414" s="25"/>
      <c r="J1414" s="58" t="e">
        <f>HYPERLINK("#"&amp;"Insumos"&amp;"!A"&amp;MATCH($B1414,#REF!,0),"Ins "&amp;$B1414)</f>
        <v>#REF!</v>
      </c>
      <c r="M1414" s="220"/>
    </row>
    <row r="1415" spans="1:13" x14ac:dyDescent="0.2">
      <c r="A1415" s="35" t="s">
        <v>2528</v>
      </c>
      <c r="B1415" s="1" t="s">
        <v>4759</v>
      </c>
      <c r="C1415" s="45" t="s">
        <v>1287</v>
      </c>
      <c r="D1415" s="23" t="s">
        <v>5751</v>
      </c>
      <c r="E1415" s="23" t="s">
        <v>4134</v>
      </c>
      <c r="F1415" s="40">
        <v>0.03</v>
      </c>
      <c r="G1415" s="25">
        <v>64889</v>
      </c>
      <c r="H1415" s="25">
        <v>1947</v>
      </c>
      <c r="I1415" s="25"/>
      <c r="J1415" s="58" t="e">
        <f>HYPERLINK("#"&amp;"Insumos"&amp;"!A"&amp;MATCH($B1415,#REF!,0),"Ins "&amp;$B1415)</f>
        <v>#REF!</v>
      </c>
      <c r="M1415" s="220"/>
    </row>
    <row r="1416" spans="1:13" x14ac:dyDescent="0.2">
      <c r="A1416" s="35" t="s">
        <v>2528</v>
      </c>
      <c r="B1416" s="1" t="s">
        <v>4785</v>
      </c>
      <c r="C1416" s="45" t="s">
        <v>176</v>
      </c>
      <c r="D1416" s="23" t="s">
        <v>5751</v>
      </c>
      <c r="E1416" s="23" t="s">
        <v>4134</v>
      </c>
      <c r="F1416" s="40">
        <v>0.03</v>
      </c>
      <c r="G1416" s="25">
        <v>134508</v>
      </c>
      <c r="H1416" s="25">
        <v>4035</v>
      </c>
      <c r="I1416" s="25"/>
      <c r="J1416" s="58" t="e">
        <f>HYPERLINK("#"&amp;"Insumos"&amp;"!A"&amp;MATCH($B1416,#REF!,0),"Ins "&amp;$B1416)</f>
        <v>#REF!</v>
      </c>
      <c r="M1416" s="220"/>
    </row>
    <row r="1417" spans="1:13" x14ac:dyDescent="0.2">
      <c r="A1417" s="35" t="s">
        <v>2528</v>
      </c>
      <c r="B1417" s="1" t="s">
        <v>4350</v>
      </c>
      <c r="C1417" s="45" t="s">
        <v>427</v>
      </c>
      <c r="D1417" s="23" t="s">
        <v>5751</v>
      </c>
      <c r="E1417" s="23" t="s">
        <v>287</v>
      </c>
      <c r="F1417" s="40">
        <v>1.05</v>
      </c>
      <c r="G1417" s="25">
        <v>33783</v>
      </c>
      <c r="H1417" s="25">
        <v>35472</v>
      </c>
      <c r="I1417" s="25"/>
      <c r="J1417" s="58" t="e">
        <f>HYPERLINK("#"&amp;"Insumos"&amp;"!A"&amp;MATCH($B1417,#REF!,0),"Ins "&amp;$B1417)</f>
        <v>#REF!</v>
      </c>
      <c r="M1417" s="220"/>
    </row>
    <row r="1418" spans="1:13" x14ac:dyDescent="0.2">
      <c r="A1418" s="35" t="s">
        <v>2528</v>
      </c>
      <c r="B1418" s="1" t="s">
        <v>4381</v>
      </c>
      <c r="C1418" s="45" t="s">
        <v>274</v>
      </c>
      <c r="D1418" s="23" t="s">
        <v>5751</v>
      </c>
      <c r="E1418" s="23" t="s">
        <v>4134</v>
      </c>
      <c r="F1418" s="40">
        <v>0.16</v>
      </c>
      <c r="G1418" s="25">
        <v>51707</v>
      </c>
      <c r="H1418" s="25">
        <v>8273</v>
      </c>
      <c r="I1418" s="25"/>
      <c r="J1418" s="58" t="e">
        <f>HYPERLINK("#"&amp;"Insumos"&amp;"!A"&amp;MATCH($B1418,#REF!,0),"Ins "&amp;$B1418)</f>
        <v>#REF!</v>
      </c>
      <c r="M1418" s="220"/>
    </row>
    <row r="1419" spans="1:13" ht="25.5" x14ac:dyDescent="0.2">
      <c r="A1419" s="36" t="s">
        <v>2529</v>
      </c>
      <c r="B1419" s="26" t="s">
        <v>6816</v>
      </c>
      <c r="C1419" s="79" t="s">
        <v>1907</v>
      </c>
      <c r="D1419" s="37" t="s">
        <v>5608</v>
      </c>
      <c r="E1419" s="37" t="s">
        <v>464</v>
      </c>
      <c r="F1419" s="41"/>
      <c r="G1419" s="27"/>
      <c r="H1419" s="27"/>
      <c r="I1419" s="27">
        <v>26957</v>
      </c>
      <c r="M1419" s="220">
        <f t="shared" ref="M1419:M1470" si="22">ROUND(I1419*(1+$L$2),0)</f>
        <v>35303</v>
      </c>
    </row>
    <row r="1420" spans="1:13" x14ac:dyDescent="0.2">
      <c r="A1420" s="35" t="s">
        <v>2529</v>
      </c>
      <c r="B1420" s="1" t="s">
        <v>74</v>
      </c>
      <c r="C1420" s="45" t="s">
        <v>1023</v>
      </c>
      <c r="D1420" s="23" t="s">
        <v>5734</v>
      </c>
      <c r="E1420" s="23" t="s">
        <v>4141</v>
      </c>
      <c r="F1420" s="40">
        <v>0.14000000000000001</v>
      </c>
      <c r="G1420" s="25">
        <v>73692</v>
      </c>
      <c r="H1420" s="25">
        <v>10317</v>
      </c>
      <c r="I1420" s="25"/>
      <c r="J1420" s="58" t="e">
        <f>HYPERLINK("#"&amp;"Insumos"&amp;"!A"&amp;MATCH($B1420,#REF!,0),"Ins "&amp;$B1420)</f>
        <v>#REF!</v>
      </c>
      <c r="M1420" s="220"/>
    </row>
    <row r="1421" spans="1:13" ht="25.5" x14ac:dyDescent="0.2">
      <c r="A1421" s="35" t="s">
        <v>2529</v>
      </c>
      <c r="B1421" s="1" t="s">
        <v>597</v>
      </c>
      <c r="C1421" s="45" t="s">
        <v>8738</v>
      </c>
      <c r="D1421" s="23" t="s">
        <v>5534</v>
      </c>
      <c r="E1421" s="23" t="s">
        <v>8737</v>
      </c>
      <c r="F1421" s="40">
        <v>0.05</v>
      </c>
      <c r="G1421" s="25">
        <v>17302</v>
      </c>
      <c r="H1421" s="25">
        <v>865</v>
      </c>
      <c r="I1421" s="25"/>
      <c r="J1421" s="58" t="e">
        <f>HYPERLINK("#"&amp;"Insumos"&amp;"!A"&amp;MATCH($B1421,#REF!,0),"Ins "&amp;$B1421)</f>
        <v>#REF!</v>
      </c>
      <c r="M1421" s="220"/>
    </row>
    <row r="1422" spans="1:13" x14ac:dyDescent="0.2">
      <c r="A1422" s="35" t="s">
        <v>2529</v>
      </c>
      <c r="B1422" s="1" t="s">
        <v>263</v>
      </c>
      <c r="C1422" s="45" t="s">
        <v>696</v>
      </c>
      <c r="D1422" s="23" t="s">
        <v>5534</v>
      </c>
      <c r="E1422" s="23" t="s">
        <v>4140</v>
      </c>
      <c r="F1422" s="40">
        <v>3.0000000000000001E-3</v>
      </c>
      <c r="G1422" s="25">
        <v>187426</v>
      </c>
      <c r="H1422" s="25">
        <v>562</v>
      </c>
      <c r="I1422" s="25"/>
      <c r="J1422" s="58" t="e">
        <f>HYPERLINK("#"&amp;"Insumos"&amp;"!A"&amp;MATCH($B1422,#REF!,0),"Ins "&amp;$B1422)</f>
        <v>#REF!</v>
      </c>
      <c r="M1422" s="220"/>
    </row>
    <row r="1423" spans="1:13" x14ac:dyDescent="0.2">
      <c r="A1423" s="35" t="s">
        <v>2529</v>
      </c>
      <c r="B1423" s="1" t="s">
        <v>5533</v>
      </c>
      <c r="C1423" s="45" t="s">
        <v>5892</v>
      </c>
      <c r="D1423" s="23" t="s">
        <v>977</v>
      </c>
      <c r="E1423" s="23" t="s">
        <v>4134</v>
      </c>
      <c r="F1423" s="40">
        <v>0.1</v>
      </c>
      <c r="G1423" s="25">
        <v>3623</v>
      </c>
      <c r="H1423" s="25">
        <v>362</v>
      </c>
      <c r="I1423" s="25"/>
      <c r="J1423" s="58" t="e">
        <f>HYPERLINK("#"&amp;"Insumos"&amp;"!A"&amp;MATCH($B1423,#REF!,0),"Ins "&amp;$B1423)</f>
        <v>#REF!</v>
      </c>
      <c r="M1423" s="220"/>
    </row>
    <row r="1424" spans="1:13" x14ac:dyDescent="0.2">
      <c r="A1424" s="35" t="s">
        <v>2529</v>
      </c>
      <c r="B1424" s="1" t="s">
        <v>5007</v>
      </c>
      <c r="C1424" s="45" t="s">
        <v>720</v>
      </c>
      <c r="D1424" s="23" t="s">
        <v>5751</v>
      </c>
      <c r="E1424" s="23" t="s">
        <v>4134</v>
      </c>
      <c r="F1424" s="40">
        <v>0.2</v>
      </c>
      <c r="G1424" s="25">
        <v>1897</v>
      </c>
      <c r="H1424" s="25">
        <v>379</v>
      </c>
      <c r="I1424" s="25"/>
      <c r="J1424" s="58" t="e">
        <f>HYPERLINK("#"&amp;"Insumos"&amp;"!A"&amp;MATCH($B1424,#REF!,0),"Ins "&amp;$B1424)</f>
        <v>#REF!</v>
      </c>
      <c r="M1424" s="220"/>
    </row>
    <row r="1425" spans="1:13" x14ac:dyDescent="0.2">
      <c r="A1425" s="35" t="s">
        <v>2529</v>
      </c>
      <c r="B1425" s="1" t="s">
        <v>5271</v>
      </c>
      <c r="C1425" s="45" t="s">
        <v>55</v>
      </c>
      <c r="D1425" s="23" t="s">
        <v>5751</v>
      </c>
      <c r="E1425" s="23" t="s">
        <v>4134</v>
      </c>
      <c r="F1425" s="40">
        <v>0.25</v>
      </c>
      <c r="G1425" s="25">
        <v>2963</v>
      </c>
      <c r="H1425" s="25">
        <v>741</v>
      </c>
      <c r="I1425" s="25"/>
      <c r="J1425" s="58" t="e">
        <f>HYPERLINK("#"&amp;"Insumos"&amp;"!A"&amp;MATCH($B1425,#REF!,0),"Ins "&amp;$B1425)</f>
        <v>#REF!</v>
      </c>
      <c r="M1425" s="220"/>
    </row>
    <row r="1426" spans="1:13" x14ac:dyDescent="0.2">
      <c r="A1426" s="35" t="s">
        <v>2529</v>
      </c>
      <c r="B1426" s="1" t="s">
        <v>4759</v>
      </c>
      <c r="C1426" s="45" t="s">
        <v>1287</v>
      </c>
      <c r="D1426" s="23" t="s">
        <v>5751</v>
      </c>
      <c r="E1426" s="23" t="s">
        <v>4134</v>
      </c>
      <c r="F1426" s="40">
        <v>0.02</v>
      </c>
      <c r="G1426" s="25">
        <v>64889</v>
      </c>
      <c r="H1426" s="25">
        <v>1298</v>
      </c>
      <c r="I1426" s="25"/>
      <c r="J1426" s="58" t="e">
        <f>HYPERLINK("#"&amp;"Insumos"&amp;"!A"&amp;MATCH($B1426,#REF!,0),"Ins "&amp;$B1426)</f>
        <v>#REF!</v>
      </c>
      <c r="M1426" s="220"/>
    </row>
    <row r="1427" spans="1:13" x14ac:dyDescent="0.2">
      <c r="A1427" s="35" t="s">
        <v>2529</v>
      </c>
      <c r="B1427" s="1" t="s">
        <v>4785</v>
      </c>
      <c r="C1427" s="45" t="s">
        <v>176</v>
      </c>
      <c r="D1427" s="23" t="s">
        <v>5751</v>
      </c>
      <c r="E1427" s="23" t="s">
        <v>4134</v>
      </c>
      <c r="F1427" s="40">
        <v>0.02</v>
      </c>
      <c r="G1427" s="25">
        <v>134508</v>
      </c>
      <c r="H1427" s="25">
        <v>2690</v>
      </c>
      <c r="I1427" s="25"/>
      <c r="J1427" s="58" t="e">
        <f>HYPERLINK("#"&amp;"Insumos"&amp;"!A"&amp;MATCH($B1427,#REF!,0),"Ins "&amp;$B1427)</f>
        <v>#REF!</v>
      </c>
      <c r="M1427" s="220"/>
    </row>
    <row r="1428" spans="1:13" x14ac:dyDescent="0.2">
      <c r="A1428" s="35" t="s">
        <v>2529</v>
      </c>
      <c r="B1428" s="1" t="s">
        <v>4347</v>
      </c>
      <c r="C1428" s="45" t="s">
        <v>184</v>
      </c>
      <c r="D1428" s="23" t="s">
        <v>5751</v>
      </c>
      <c r="E1428" s="23" t="s">
        <v>287</v>
      </c>
      <c r="F1428" s="40">
        <v>1.03</v>
      </c>
      <c r="G1428" s="25">
        <v>8823</v>
      </c>
      <c r="H1428" s="25">
        <v>9088</v>
      </c>
      <c r="I1428" s="25"/>
      <c r="J1428" s="58" t="e">
        <f>HYPERLINK("#"&amp;"Insumos"&amp;"!A"&amp;MATCH($B1428,#REF!,0),"Ins "&amp;$B1428)</f>
        <v>#REF!</v>
      </c>
      <c r="M1428" s="220"/>
    </row>
    <row r="1429" spans="1:13" x14ac:dyDescent="0.2">
      <c r="A1429" s="35" t="s">
        <v>2529</v>
      </c>
      <c r="B1429" s="1" t="s">
        <v>4378</v>
      </c>
      <c r="C1429" s="45" t="s">
        <v>195</v>
      </c>
      <c r="D1429" s="23" t="s">
        <v>5751</v>
      </c>
      <c r="E1429" s="23" t="s">
        <v>4134</v>
      </c>
      <c r="F1429" s="40">
        <v>0.16</v>
      </c>
      <c r="G1429" s="25">
        <v>4091</v>
      </c>
      <c r="H1429" s="25">
        <v>655</v>
      </c>
      <c r="I1429" s="25"/>
      <c r="J1429" s="58" t="e">
        <f>HYPERLINK("#"&amp;"Insumos"&amp;"!A"&amp;MATCH($B1429,#REF!,0),"Ins "&amp;$B1429)</f>
        <v>#REF!</v>
      </c>
      <c r="M1429" s="220"/>
    </row>
    <row r="1430" spans="1:13" ht="25.5" x14ac:dyDescent="0.2">
      <c r="A1430" s="36" t="s">
        <v>2530</v>
      </c>
      <c r="B1430" s="26" t="s">
        <v>6816</v>
      </c>
      <c r="C1430" s="79" t="s">
        <v>1908</v>
      </c>
      <c r="D1430" s="37" t="s">
        <v>5608</v>
      </c>
      <c r="E1430" s="37" t="s">
        <v>464</v>
      </c>
      <c r="F1430" s="41"/>
      <c r="G1430" s="27"/>
      <c r="H1430" s="27"/>
      <c r="I1430" s="27">
        <v>34275</v>
      </c>
      <c r="M1430" s="220">
        <f t="shared" si="22"/>
        <v>44887</v>
      </c>
    </row>
    <row r="1431" spans="1:13" x14ac:dyDescent="0.2">
      <c r="A1431" s="35" t="s">
        <v>2530</v>
      </c>
      <c r="B1431" s="1" t="s">
        <v>74</v>
      </c>
      <c r="C1431" s="45" t="s">
        <v>1023</v>
      </c>
      <c r="D1431" s="23" t="s">
        <v>5734</v>
      </c>
      <c r="E1431" s="23" t="s">
        <v>4141</v>
      </c>
      <c r="F1431" s="40">
        <v>0.161</v>
      </c>
      <c r="G1431" s="25">
        <v>73692</v>
      </c>
      <c r="H1431" s="25">
        <v>11864</v>
      </c>
      <c r="I1431" s="25"/>
      <c r="J1431" s="58" t="e">
        <f>HYPERLINK("#"&amp;"Insumos"&amp;"!A"&amp;MATCH($B1431,#REF!,0),"Ins "&amp;$B1431)</f>
        <v>#REF!</v>
      </c>
      <c r="M1431" s="220"/>
    </row>
    <row r="1432" spans="1:13" ht="25.5" x14ac:dyDescent="0.2">
      <c r="A1432" s="35" t="s">
        <v>2530</v>
      </c>
      <c r="B1432" s="1" t="s">
        <v>597</v>
      </c>
      <c r="C1432" s="45" t="s">
        <v>8738</v>
      </c>
      <c r="D1432" s="23" t="s">
        <v>5534</v>
      </c>
      <c r="E1432" s="23" t="s">
        <v>8737</v>
      </c>
      <c r="F1432" s="40">
        <v>0.05</v>
      </c>
      <c r="G1432" s="25">
        <v>17302</v>
      </c>
      <c r="H1432" s="25">
        <v>865</v>
      </c>
      <c r="I1432" s="25"/>
      <c r="J1432" s="58" t="e">
        <f>HYPERLINK("#"&amp;"Insumos"&amp;"!A"&amp;MATCH($B1432,#REF!,0),"Ins "&amp;$B1432)</f>
        <v>#REF!</v>
      </c>
      <c r="M1432" s="220"/>
    </row>
    <row r="1433" spans="1:13" x14ac:dyDescent="0.2">
      <c r="A1433" s="35" t="s">
        <v>2530</v>
      </c>
      <c r="B1433" s="1" t="s">
        <v>263</v>
      </c>
      <c r="C1433" s="45" t="s">
        <v>696</v>
      </c>
      <c r="D1433" s="23" t="s">
        <v>5534</v>
      </c>
      <c r="E1433" s="23" t="s">
        <v>4140</v>
      </c>
      <c r="F1433" s="40">
        <v>4.0000000000000001E-3</v>
      </c>
      <c r="G1433" s="25">
        <v>187426</v>
      </c>
      <c r="H1433" s="25">
        <v>750</v>
      </c>
      <c r="I1433" s="25"/>
      <c r="J1433" s="58" t="e">
        <f>HYPERLINK("#"&amp;"Insumos"&amp;"!A"&amp;MATCH($B1433,#REF!,0),"Ins "&amp;$B1433)</f>
        <v>#REF!</v>
      </c>
      <c r="M1433" s="220"/>
    </row>
    <row r="1434" spans="1:13" x14ac:dyDescent="0.2">
      <c r="A1434" s="35" t="s">
        <v>2530</v>
      </c>
      <c r="B1434" s="1" t="s">
        <v>5533</v>
      </c>
      <c r="C1434" s="45" t="s">
        <v>5892</v>
      </c>
      <c r="D1434" s="23" t="s">
        <v>977</v>
      </c>
      <c r="E1434" s="23" t="s">
        <v>4134</v>
      </c>
      <c r="F1434" s="40">
        <v>0.1</v>
      </c>
      <c r="G1434" s="25">
        <v>3623</v>
      </c>
      <c r="H1434" s="25">
        <v>362</v>
      </c>
      <c r="I1434" s="25"/>
      <c r="J1434" s="58" t="e">
        <f>HYPERLINK("#"&amp;"Insumos"&amp;"!A"&amp;MATCH($B1434,#REF!,0),"Ins "&amp;$B1434)</f>
        <v>#REF!</v>
      </c>
      <c r="M1434" s="220"/>
    </row>
    <row r="1435" spans="1:13" x14ac:dyDescent="0.2">
      <c r="A1435" s="35" t="s">
        <v>2530</v>
      </c>
      <c r="B1435" s="1" t="s">
        <v>5007</v>
      </c>
      <c r="C1435" s="45" t="s">
        <v>720</v>
      </c>
      <c r="D1435" s="23" t="s">
        <v>5751</v>
      </c>
      <c r="E1435" s="23" t="s">
        <v>4134</v>
      </c>
      <c r="F1435" s="40">
        <v>0.3</v>
      </c>
      <c r="G1435" s="25">
        <v>1897</v>
      </c>
      <c r="H1435" s="25">
        <v>569</v>
      </c>
      <c r="I1435" s="25"/>
      <c r="J1435" s="58" t="e">
        <f>HYPERLINK("#"&amp;"Insumos"&amp;"!A"&amp;MATCH($B1435,#REF!,0),"Ins "&amp;$B1435)</f>
        <v>#REF!</v>
      </c>
      <c r="M1435" s="220"/>
    </row>
    <row r="1436" spans="1:13" x14ac:dyDescent="0.2">
      <c r="A1436" s="35" t="s">
        <v>2530</v>
      </c>
      <c r="B1436" s="1" t="s">
        <v>5271</v>
      </c>
      <c r="C1436" s="45" t="s">
        <v>55</v>
      </c>
      <c r="D1436" s="23" t="s">
        <v>5751</v>
      </c>
      <c r="E1436" s="23" t="s">
        <v>4134</v>
      </c>
      <c r="F1436" s="40">
        <v>0.25</v>
      </c>
      <c r="G1436" s="25">
        <v>2963</v>
      </c>
      <c r="H1436" s="25">
        <v>741</v>
      </c>
      <c r="I1436" s="25"/>
      <c r="J1436" s="58" t="e">
        <f>HYPERLINK("#"&amp;"Insumos"&amp;"!A"&amp;MATCH($B1436,#REF!,0),"Ins "&amp;$B1436)</f>
        <v>#REF!</v>
      </c>
      <c r="M1436" s="220"/>
    </row>
    <row r="1437" spans="1:13" x14ac:dyDescent="0.2">
      <c r="A1437" s="35" t="s">
        <v>2530</v>
      </c>
      <c r="B1437" s="1" t="s">
        <v>4759</v>
      </c>
      <c r="C1437" s="45" t="s">
        <v>1287</v>
      </c>
      <c r="D1437" s="23" t="s">
        <v>5751</v>
      </c>
      <c r="E1437" s="23" t="s">
        <v>4134</v>
      </c>
      <c r="F1437" s="40">
        <v>2.5000000000000001E-2</v>
      </c>
      <c r="G1437" s="25">
        <v>64889</v>
      </c>
      <c r="H1437" s="25">
        <v>1622</v>
      </c>
      <c r="I1437" s="25"/>
      <c r="J1437" s="58" t="e">
        <f>HYPERLINK("#"&amp;"Insumos"&amp;"!A"&amp;MATCH($B1437,#REF!,0),"Ins "&amp;$B1437)</f>
        <v>#REF!</v>
      </c>
      <c r="M1437" s="220"/>
    </row>
    <row r="1438" spans="1:13" x14ac:dyDescent="0.2">
      <c r="A1438" s="35" t="s">
        <v>2530</v>
      </c>
      <c r="B1438" s="1" t="s">
        <v>4785</v>
      </c>
      <c r="C1438" s="45" t="s">
        <v>176</v>
      </c>
      <c r="D1438" s="23" t="s">
        <v>5751</v>
      </c>
      <c r="E1438" s="23" t="s">
        <v>4134</v>
      </c>
      <c r="F1438" s="40">
        <v>2.5000000000000001E-2</v>
      </c>
      <c r="G1438" s="25">
        <v>134508</v>
      </c>
      <c r="H1438" s="25">
        <v>3363</v>
      </c>
      <c r="I1438" s="25"/>
      <c r="J1438" s="58" t="e">
        <f>HYPERLINK("#"&amp;"Insumos"&amp;"!A"&amp;MATCH($B1438,#REF!,0),"Ins "&amp;$B1438)</f>
        <v>#REF!</v>
      </c>
      <c r="M1438" s="220"/>
    </row>
    <row r="1439" spans="1:13" x14ac:dyDescent="0.2">
      <c r="A1439" s="35" t="s">
        <v>2530</v>
      </c>
      <c r="B1439" s="1" t="s">
        <v>4348</v>
      </c>
      <c r="C1439" s="45" t="s">
        <v>185</v>
      </c>
      <c r="D1439" s="23" t="s">
        <v>5751</v>
      </c>
      <c r="E1439" s="23" t="s">
        <v>287</v>
      </c>
      <c r="F1439" s="40">
        <v>1.03</v>
      </c>
      <c r="G1439" s="25">
        <v>12810</v>
      </c>
      <c r="H1439" s="25">
        <v>13194</v>
      </c>
      <c r="I1439" s="25"/>
      <c r="J1439" s="58" t="e">
        <f>HYPERLINK("#"&amp;"Insumos"&amp;"!A"&amp;MATCH($B1439,#REF!,0),"Ins "&amp;$B1439)</f>
        <v>#REF!</v>
      </c>
      <c r="M1439" s="220"/>
    </row>
    <row r="1440" spans="1:13" x14ac:dyDescent="0.2">
      <c r="A1440" s="35" t="s">
        <v>2530</v>
      </c>
      <c r="B1440" s="1" t="s">
        <v>4379</v>
      </c>
      <c r="C1440" s="45" t="s">
        <v>272</v>
      </c>
      <c r="D1440" s="23" t="s">
        <v>5751</v>
      </c>
      <c r="E1440" s="23" t="s">
        <v>4134</v>
      </c>
      <c r="F1440" s="40">
        <v>0.16</v>
      </c>
      <c r="G1440" s="25">
        <v>5906</v>
      </c>
      <c r="H1440" s="25">
        <v>945</v>
      </c>
      <c r="I1440" s="25"/>
      <c r="J1440" s="58" t="e">
        <f>HYPERLINK("#"&amp;"Insumos"&amp;"!A"&amp;MATCH($B1440,#REF!,0),"Ins "&amp;$B1440)</f>
        <v>#REF!</v>
      </c>
      <c r="M1440" s="220"/>
    </row>
    <row r="1441" spans="1:13" ht="25.5" x14ac:dyDescent="0.2">
      <c r="A1441" s="36" t="s">
        <v>2531</v>
      </c>
      <c r="B1441" s="26" t="s">
        <v>6816</v>
      </c>
      <c r="C1441" s="79" t="s">
        <v>1909</v>
      </c>
      <c r="D1441" s="37" t="s">
        <v>5608</v>
      </c>
      <c r="E1441" s="37" t="s">
        <v>464</v>
      </c>
      <c r="F1441" s="41"/>
      <c r="G1441" s="27"/>
      <c r="H1441" s="27"/>
      <c r="I1441" s="27">
        <v>43825</v>
      </c>
      <c r="M1441" s="220">
        <f t="shared" si="22"/>
        <v>57393</v>
      </c>
    </row>
    <row r="1442" spans="1:13" x14ac:dyDescent="0.2">
      <c r="A1442" s="35" t="s">
        <v>2531</v>
      </c>
      <c r="B1442" s="1" t="s">
        <v>74</v>
      </c>
      <c r="C1442" s="45" t="s">
        <v>1023</v>
      </c>
      <c r="D1442" s="23" t="s">
        <v>5734</v>
      </c>
      <c r="E1442" s="23" t="s">
        <v>4141</v>
      </c>
      <c r="F1442" s="40">
        <v>0.191</v>
      </c>
      <c r="G1442" s="25">
        <v>73692</v>
      </c>
      <c r="H1442" s="25">
        <v>14075</v>
      </c>
      <c r="I1442" s="25"/>
      <c r="J1442" s="58" t="e">
        <f>HYPERLINK("#"&amp;"Insumos"&amp;"!A"&amp;MATCH($B1442,#REF!,0),"Ins "&amp;$B1442)</f>
        <v>#REF!</v>
      </c>
      <c r="M1442" s="220"/>
    </row>
    <row r="1443" spans="1:13" ht="25.5" x14ac:dyDescent="0.2">
      <c r="A1443" s="35" t="s">
        <v>2531</v>
      </c>
      <c r="B1443" s="1" t="s">
        <v>597</v>
      </c>
      <c r="C1443" s="45" t="s">
        <v>8738</v>
      </c>
      <c r="D1443" s="23" t="s">
        <v>5534</v>
      </c>
      <c r="E1443" s="23" t="s">
        <v>8737</v>
      </c>
      <c r="F1443" s="40">
        <v>0.05</v>
      </c>
      <c r="G1443" s="25">
        <v>17302</v>
      </c>
      <c r="H1443" s="25">
        <v>865</v>
      </c>
      <c r="I1443" s="25"/>
      <c r="J1443" s="58" t="e">
        <f>HYPERLINK("#"&amp;"Insumos"&amp;"!A"&amp;MATCH($B1443,#REF!,0),"Ins "&amp;$B1443)</f>
        <v>#REF!</v>
      </c>
      <c r="M1443" s="220"/>
    </row>
    <row r="1444" spans="1:13" x14ac:dyDescent="0.2">
      <c r="A1444" s="35" t="s">
        <v>2531</v>
      </c>
      <c r="B1444" s="1" t="s">
        <v>263</v>
      </c>
      <c r="C1444" s="45" t="s">
        <v>696</v>
      </c>
      <c r="D1444" s="23" t="s">
        <v>5534</v>
      </c>
      <c r="E1444" s="23" t="s">
        <v>4140</v>
      </c>
      <c r="F1444" s="40">
        <v>5.0000000000000001E-3</v>
      </c>
      <c r="G1444" s="25">
        <v>187426</v>
      </c>
      <c r="H1444" s="25">
        <v>937</v>
      </c>
      <c r="I1444" s="25"/>
      <c r="J1444" s="58" t="e">
        <f>HYPERLINK("#"&amp;"Insumos"&amp;"!A"&amp;MATCH($B1444,#REF!,0),"Ins "&amp;$B1444)</f>
        <v>#REF!</v>
      </c>
      <c r="M1444" s="220"/>
    </row>
    <row r="1445" spans="1:13" x14ac:dyDescent="0.2">
      <c r="A1445" s="35" t="s">
        <v>2531</v>
      </c>
      <c r="B1445" s="1" t="s">
        <v>5533</v>
      </c>
      <c r="C1445" s="45" t="s">
        <v>5892</v>
      </c>
      <c r="D1445" s="23" t="s">
        <v>977</v>
      </c>
      <c r="E1445" s="23" t="s">
        <v>4134</v>
      </c>
      <c r="F1445" s="40">
        <v>0.1</v>
      </c>
      <c r="G1445" s="25">
        <v>3623</v>
      </c>
      <c r="H1445" s="25">
        <v>362</v>
      </c>
      <c r="I1445" s="25"/>
      <c r="J1445" s="58" t="e">
        <f>HYPERLINK("#"&amp;"Insumos"&amp;"!A"&amp;MATCH($B1445,#REF!,0),"Ins "&amp;$B1445)</f>
        <v>#REF!</v>
      </c>
      <c r="M1445" s="220"/>
    </row>
    <row r="1446" spans="1:13" x14ac:dyDescent="0.2">
      <c r="A1446" s="35" t="s">
        <v>2531</v>
      </c>
      <c r="B1446" s="1" t="s">
        <v>5007</v>
      </c>
      <c r="C1446" s="45" t="s">
        <v>720</v>
      </c>
      <c r="D1446" s="23" t="s">
        <v>5751</v>
      </c>
      <c r="E1446" s="23" t="s">
        <v>4134</v>
      </c>
      <c r="F1446" s="40">
        <v>0.4</v>
      </c>
      <c r="G1446" s="25">
        <v>1897</v>
      </c>
      <c r="H1446" s="25">
        <v>759</v>
      </c>
      <c r="I1446" s="25"/>
      <c r="J1446" s="58" t="e">
        <f>HYPERLINK("#"&amp;"Insumos"&amp;"!A"&amp;MATCH($B1446,#REF!,0),"Ins "&amp;$B1446)</f>
        <v>#REF!</v>
      </c>
      <c r="M1446" s="220"/>
    </row>
    <row r="1447" spans="1:13" x14ac:dyDescent="0.2">
      <c r="A1447" s="35" t="s">
        <v>2531</v>
      </c>
      <c r="B1447" s="1" t="s">
        <v>5271</v>
      </c>
      <c r="C1447" s="45" t="s">
        <v>55</v>
      </c>
      <c r="D1447" s="23" t="s">
        <v>5751</v>
      </c>
      <c r="E1447" s="23" t="s">
        <v>4134</v>
      </c>
      <c r="F1447" s="40">
        <v>0.5</v>
      </c>
      <c r="G1447" s="25">
        <v>2963</v>
      </c>
      <c r="H1447" s="25">
        <v>1482</v>
      </c>
      <c r="I1447" s="25"/>
      <c r="J1447" s="58" t="e">
        <f>HYPERLINK("#"&amp;"Insumos"&amp;"!A"&amp;MATCH($B1447,#REF!,0),"Ins "&amp;$B1447)</f>
        <v>#REF!</v>
      </c>
      <c r="M1447" s="220"/>
    </row>
    <row r="1448" spans="1:13" x14ac:dyDescent="0.2">
      <c r="A1448" s="35" t="s">
        <v>2531</v>
      </c>
      <c r="B1448" s="1" t="s">
        <v>4759</v>
      </c>
      <c r="C1448" s="45" t="s">
        <v>1287</v>
      </c>
      <c r="D1448" s="23" t="s">
        <v>5751</v>
      </c>
      <c r="E1448" s="23" t="s">
        <v>4134</v>
      </c>
      <c r="F1448" s="40">
        <v>3.5000000000000003E-2</v>
      </c>
      <c r="G1448" s="25">
        <v>64889</v>
      </c>
      <c r="H1448" s="25">
        <v>2271</v>
      </c>
      <c r="I1448" s="25"/>
      <c r="J1448" s="58" t="e">
        <f>HYPERLINK("#"&amp;"Insumos"&amp;"!A"&amp;MATCH($B1448,#REF!,0),"Ins "&amp;$B1448)</f>
        <v>#REF!</v>
      </c>
      <c r="M1448" s="220"/>
    </row>
    <row r="1449" spans="1:13" x14ac:dyDescent="0.2">
      <c r="A1449" s="35" t="s">
        <v>2531</v>
      </c>
      <c r="B1449" s="1" t="s">
        <v>4785</v>
      </c>
      <c r="C1449" s="45" t="s">
        <v>176</v>
      </c>
      <c r="D1449" s="23" t="s">
        <v>5751</v>
      </c>
      <c r="E1449" s="23" t="s">
        <v>4134</v>
      </c>
      <c r="F1449" s="40">
        <v>3.5000000000000003E-2</v>
      </c>
      <c r="G1449" s="25">
        <v>134508</v>
      </c>
      <c r="H1449" s="25">
        <v>4708</v>
      </c>
      <c r="I1449" s="25"/>
      <c r="J1449" s="58" t="e">
        <f>HYPERLINK("#"&amp;"Insumos"&amp;"!A"&amp;MATCH($B1449,#REF!,0),"Ins "&amp;$B1449)</f>
        <v>#REF!</v>
      </c>
      <c r="M1449" s="220"/>
    </row>
    <row r="1450" spans="1:13" x14ac:dyDescent="0.2">
      <c r="A1450" s="35" t="s">
        <v>2531</v>
      </c>
      <c r="B1450" s="1" t="s">
        <v>4349</v>
      </c>
      <c r="C1450" s="45" t="s">
        <v>426</v>
      </c>
      <c r="D1450" s="23" t="s">
        <v>5751</v>
      </c>
      <c r="E1450" s="23" t="s">
        <v>287</v>
      </c>
      <c r="F1450" s="40">
        <v>1.03</v>
      </c>
      <c r="G1450" s="25">
        <v>15982</v>
      </c>
      <c r="H1450" s="25">
        <v>16461</v>
      </c>
      <c r="I1450" s="25"/>
      <c r="J1450" s="58" t="e">
        <f>HYPERLINK("#"&amp;"Insumos"&amp;"!A"&amp;MATCH($B1450,#REF!,0),"Ins "&amp;$B1450)</f>
        <v>#REF!</v>
      </c>
      <c r="M1450" s="220"/>
    </row>
    <row r="1451" spans="1:13" x14ac:dyDescent="0.2">
      <c r="A1451" s="35" t="s">
        <v>2531</v>
      </c>
      <c r="B1451" s="1" t="s">
        <v>4380</v>
      </c>
      <c r="C1451" s="45" t="s">
        <v>273</v>
      </c>
      <c r="D1451" s="23" t="s">
        <v>5751</v>
      </c>
      <c r="E1451" s="23" t="s">
        <v>4134</v>
      </c>
      <c r="F1451" s="40">
        <v>0.16</v>
      </c>
      <c r="G1451" s="25">
        <v>11904</v>
      </c>
      <c r="H1451" s="25">
        <v>1905</v>
      </c>
      <c r="I1451" s="25"/>
      <c r="J1451" s="58" t="e">
        <f>HYPERLINK("#"&amp;"Insumos"&amp;"!A"&amp;MATCH($B1451,#REF!,0),"Ins "&amp;$B1451)</f>
        <v>#REF!</v>
      </c>
      <c r="M1451" s="220"/>
    </row>
    <row r="1452" spans="1:13" ht="25.5" x14ac:dyDescent="0.2">
      <c r="A1452" s="36" t="s">
        <v>2532</v>
      </c>
      <c r="B1452" s="26" t="s">
        <v>6816</v>
      </c>
      <c r="C1452" s="79" t="s">
        <v>1910</v>
      </c>
      <c r="D1452" s="37" t="s">
        <v>5608</v>
      </c>
      <c r="E1452" s="37" t="s">
        <v>464</v>
      </c>
      <c r="F1452" s="41"/>
      <c r="G1452" s="27"/>
      <c r="H1452" s="27"/>
      <c r="I1452" s="27">
        <v>73013</v>
      </c>
      <c r="M1452" s="220">
        <f t="shared" si="22"/>
        <v>95618</v>
      </c>
    </row>
    <row r="1453" spans="1:13" x14ac:dyDescent="0.2">
      <c r="A1453" s="35" t="s">
        <v>2532</v>
      </c>
      <c r="B1453" s="1" t="s">
        <v>74</v>
      </c>
      <c r="C1453" s="45" t="s">
        <v>1023</v>
      </c>
      <c r="D1453" s="23" t="s">
        <v>5734</v>
      </c>
      <c r="E1453" s="23" t="s">
        <v>4141</v>
      </c>
      <c r="F1453" s="40">
        <v>0.23</v>
      </c>
      <c r="G1453" s="25">
        <v>73692</v>
      </c>
      <c r="H1453" s="25">
        <v>16949</v>
      </c>
      <c r="I1453" s="25"/>
      <c r="J1453" s="58" t="e">
        <f>HYPERLINK("#"&amp;"Insumos"&amp;"!A"&amp;MATCH($B1453,#REF!,0),"Ins "&amp;$B1453)</f>
        <v>#REF!</v>
      </c>
      <c r="M1453" s="220"/>
    </row>
    <row r="1454" spans="1:13" ht="25.5" x14ac:dyDescent="0.2">
      <c r="A1454" s="35" t="s">
        <v>2532</v>
      </c>
      <c r="B1454" s="1" t="s">
        <v>597</v>
      </c>
      <c r="C1454" s="45" t="s">
        <v>8738</v>
      </c>
      <c r="D1454" s="23" t="s">
        <v>5534</v>
      </c>
      <c r="E1454" s="23" t="s">
        <v>8737</v>
      </c>
      <c r="F1454" s="40">
        <v>0.05</v>
      </c>
      <c r="G1454" s="25">
        <v>17302</v>
      </c>
      <c r="H1454" s="25">
        <v>865</v>
      </c>
      <c r="I1454" s="25"/>
      <c r="J1454" s="58" t="e">
        <f>HYPERLINK("#"&amp;"Insumos"&amp;"!A"&amp;MATCH($B1454,#REF!,0),"Ins "&amp;$B1454)</f>
        <v>#REF!</v>
      </c>
      <c r="M1454" s="220"/>
    </row>
    <row r="1455" spans="1:13" x14ac:dyDescent="0.2">
      <c r="A1455" s="35" t="s">
        <v>2532</v>
      </c>
      <c r="B1455" s="1" t="s">
        <v>263</v>
      </c>
      <c r="C1455" s="45" t="s">
        <v>696</v>
      </c>
      <c r="D1455" s="23" t="s">
        <v>5534</v>
      </c>
      <c r="E1455" s="23" t="s">
        <v>4140</v>
      </c>
      <c r="F1455" s="40">
        <v>0.01</v>
      </c>
      <c r="G1455" s="25">
        <v>187426</v>
      </c>
      <c r="H1455" s="25">
        <v>1874</v>
      </c>
      <c r="I1455" s="25"/>
      <c r="J1455" s="58" t="e">
        <f>HYPERLINK("#"&amp;"Insumos"&amp;"!A"&amp;MATCH($B1455,#REF!,0),"Ins "&amp;$B1455)</f>
        <v>#REF!</v>
      </c>
      <c r="M1455" s="220"/>
    </row>
    <row r="1456" spans="1:13" x14ac:dyDescent="0.2">
      <c r="A1456" s="35" t="s">
        <v>2532</v>
      </c>
      <c r="B1456" s="1" t="s">
        <v>5533</v>
      </c>
      <c r="C1456" s="45" t="s">
        <v>5892</v>
      </c>
      <c r="D1456" s="23" t="s">
        <v>977</v>
      </c>
      <c r="E1456" s="23" t="s">
        <v>4134</v>
      </c>
      <c r="F1456" s="40">
        <v>0.1</v>
      </c>
      <c r="G1456" s="25">
        <v>3623</v>
      </c>
      <c r="H1456" s="25">
        <v>362</v>
      </c>
      <c r="I1456" s="25"/>
      <c r="J1456" s="58" t="e">
        <f>HYPERLINK("#"&amp;"Insumos"&amp;"!A"&amp;MATCH($B1456,#REF!,0),"Ins "&amp;$B1456)</f>
        <v>#REF!</v>
      </c>
      <c r="M1456" s="220"/>
    </row>
    <row r="1457" spans="1:13" x14ac:dyDescent="0.2">
      <c r="A1457" s="35" t="s">
        <v>2532</v>
      </c>
      <c r="B1457" s="1" t="s">
        <v>5007</v>
      </c>
      <c r="C1457" s="45" t="s">
        <v>720</v>
      </c>
      <c r="D1457" s="23" t="s">
        <v>5751</v>
      </c>
      <c r="E1457" s="23" t="s">
        <v>4134</v>
      </c>
      <c r="F1457" s="40">
        <v>0.5</v>
      </c>
      <c r="G1457" s="25">
        <v>1897</v>
      </c>
      <c r="H1457" s="25">
        <v>949</v>
      </c>
      <c r="I1457" s="25"/>
      <c r="J1457" s="58" t="e">
        <f>HYPERLINK("#"&amp;"Insumos"&amp;"!A"&amp;MATCH($B1457,#REF!,0),"Ins "&amp;$B1457)</f>
        <v>#REF!</v>
      </c>
      <c r="M1457" s="220"/>
    </row>
    <row r="1458" spans="1:13" x14ac:dyDescent="0.2">
      <c r="A1458" s="35" t="s">
        <v>2532</v>
      </c>
      <c r="B1458" s="1" t="s">
        <v>5271</v>
      </c>
      <c r="C1458" s="45" t="s">
        <v>55</v>
      </c>
      <c r="D1458" s="23" t="s">
        <v>5751</v>
      </c>
      <c r="E1458" s="23" t="s">
        <v>4134</v>
      </c>
      <c r="F1458" s="40">
        <v>1</v>
      </c>
      <c r="G1458" s="25">
        <v>2963</v>
      </c>
      <c r="H1458" s="25">
        <v>2963</v>
      </c>
      <c r="I1458" s="25"/>
      <c r="J1458" s="58" t="e">
        <f>HYPERLINK("#"&amp;"Insumos"&amp;"!A"&amp;MATCH($B1458,#REF!,0),"Ins "&amp;$B1458)</f>
        <v>#REF!</v>
      </c>
      <c r="M1458" s="220"/>
    </row>
    <row r="1459" spans="1:13" x14ac:dyDescent="0.2">
      <c r="A1459" s="35" t="s">
        <v>2532</v>
      </c>
      <c r="B1459" s="1" t="s">
        <v>4759</v>
      </c>
      <c r="C1459" s="45" t="s">
        <v>1287</v>
      </c>
      <c r="D1459" s="23" t="s">
        <v>5751</v>
      </c>
      <c r="E1459" s="23" t="s">
        <v>4134</v>
      </c>
      <c r="F1459" s="40">
        <v>0.03</v>
      </c>
      <c r="G1459" s="25">
        <v>64889</v>
      </c>
      <c r="H1459" s="25">
        <v>1947</v>
      </c>
      <c r="I1459" s="25"/>
      <c r="J1459" s="58" t="e">
        <f>HYPERLINK("#"&amp;"Insumos"&amp;"!A"&amp;MATCH($B1459,#REF!,0),"Ins "&amp;$B1459)</f>
        <v>#REF!</v>
      </c>
      <c r="M1459" s="220"/>
    </row>
    <row r="1460" spans="1:13" x14ac:dyDescent="0.2">
      <c r="A1460" s="35" t="s">
        <v>2532</v>
      </c>
      <c r="B1460" s="1" t="s">
        <v>4785</v>
      </c>
      <c r="C1460" s="45" t="s">
        <v>176</v>
      </c>
      <c r="D1460" s="23" t="s">
        <v>5751</v>
      </c>
      <c r="E1460" s="23" t="s">
        <v>4134</v>
      </c>
      <c r="F1460" s="40">
        <v>0.03</v>
      </c>
      <c r="G1460" s="25">
        <v>134508</v>
      </c>
      <c r="H1460" s="25">
        <v>4035</v>
      </c>
      <c r="I1460" s="25"/>
      <c r="J1460" s="58" t="e">
        <f>HYPERLINK("#"&amp;"Insumos"&amp;"!A"&amp;MATCH($B1460,#REF!,0),"Ins "&amp;$B1460)</f>
        <v>#REF!</v>
      </c>
      <c r="M1460" s="220"/>
    </row>
    <row r="1461" spans="1:13" x14ac:dyDescent="0.2">
      <c r="A1461" s="35" t="s">
        <v>2532</v>
      </c>
      <c r="B1461" s="1" t="s">
        <v>4350</v>
      </c>
      <c r="C1461" s="45" t="s">
        <v>427</v>
      </c>
      <c r="D1461" s="23" t="s">
        <v>5751</v>
      </c>
      <c r="E1461" s="23" t="s">
        <v>287</v>
      </c>
      <c r="F1461" s="40">
        <v>1.03</v>
      </c>
      <c r="G1461" s="25">
        <v>33783</v>
      </c>
      <c r="H1461" s="25">
        <v>34796</v>
      </c>
      <c r="I1461" s="25"/>
      <c r="J1461" s="58" t="e">
        <f>HYPERLINK("#"&amp;"Insumos"&amp;"!A"&amp;MATCH($B1461,#REF!,0),"Ins "&amp;$B1461)</f>
        <v>#REF!</v>
      </c>
      <c r="M1461" s="220"/>
    </row>
    <row r="1462" spans="1:13" x14ac:dyDescent="0.2">
      <c r="A1462" s="35" t="s">
        <v>2532</v>
      </c>
      <c r="B1462" s="1" t="s">
        <v>4381</v>
      </c>
      <c r="C1462" s="45" t="s">
        <v>274</v>
      </c>
      <c r="D1462" s="23" t="s">
        <v>5751</v>
      </c>
      <c r="E1462" s="23" t="s">
        <v>4134</v>
      </c>
      <c r="F1462" s="40">
        <v>0.16</v>
      </c>
      <c r="G1462" s="25">
        <v>51707</v>
      </c>
      <c r="H1462" s="25">
        <v>8273</v>
      </c>
      <c r="I1462" s="25"/>
      <c r="J1462" s="58" t="e">
        <f>HYPERLINK("#"&amp;"Insumos"&amp;"!A"&amp;MATCH($B1462,#REF!,0),"Ins "&amp;$B1462)</f>
        <v>#REF!</v>
      </c>
      <c r="M1462" s="220"/>
    </row>
    <row r="1463" spans="1:13" ht="38.25" x14ac:dyDescent="0.2">
      <c r="A1463" s="36" t="s">
        <v>2533</v>
      </c>
      <c r="B1463" s="26" t="s">
        <v>6816</v>
      </c>
      <c r="C1463" s="79" t="s">
        <v>10398</v>
      </c>
      <c r="D1463" s="37" t="s">
        <v>5608</v>
      </c>
      <c r="E1463" s="37" t="s">
        <v>464</v>
      </c>
      <c r="F1463" s="41"/>
      <c r="G1463" s="27"/>
      <c r="H1463" s="27"/>
      <c r="I1463" s="27">
        <v>33283</v>
      </c>
      <c r="M1463" s="220">
        <f t="shared" si="22"/>
        <v>43587</v>
      </c>
    </row>
    <row r="1464" spans="1:13" x14ac:dyDescent="0.2">
      <c r="A1464" s="35" t="s">
        <v>2533</v>
      </c>
      <c r="B1464" s="1" t="s">
        <v>74</v>
      </c>
      <c r="C1464" s="45" t="s">
        <v>1023</v>
      </c>
      <c r="D1464" s="23" t="s">
        <v>5734</v>
      </c>
      <c r="E1464" s="23" t="s">
        <v>4141</v>
      </c>
      <c r="F1464" s="40">
        <v>0.15</v>
      </c>
      <c r="G1464" s="25">
        <v>73692</v>
      </c>
      <c r="H1464" s="25">
        <v>11054</v>
      </c>
      <c r="I1464" s="25"/>
      <c r="J1464" s="58" t="e">
        <f>HYPERLINK("#"&amp;"Insumos"&amp;"!A"&amp;MATCH($B1464,#REF!,0),"Ins "&amp;$B1464)</f>
        <v>#REF!</v>
      </c>
      <c r="M1464" s="220"/>
    </row>
    <row r="1465" spans="1:13" x14ac:dyDescent="0.2">
      <c r="A1465" s="35" t="s">
        <v>2533</v>
      </c>
      <c r="B1465" s="1" t="s">
        <v>263</v>
      </c>
      <c r="C1465" s="45" t="s">
        <v>696</v>
      </c>
      <c r="D1465" s="23" t="s">
        <v>5534</v>
      </c>
      <c r="E1465" s="23" t="s">
        <v>4140</v>
      </c>
      <c r="F1465" s="40">
        <v>5.0000000000000001E-3</v>
      </c>
      <c r="G1465" s="25">
        <v>187426</v>
      </c>
      <c r="H1465" s="25">
        <v>937</v>
      </c>
      <c r="I1465" s="25"/>
      <c r="J1465" s="58" t="e">
        <f>HYPERLINK("#"&amp;"Insumos"&amp;"!A"&amp;MATCH($B1465,#REF!,0),"Ins "&amp;$B1465)</f>
        <v>#REF!</v>
      </c>
      <c r="M1465" s="220"/>
    </row>
    <row r="1466" spans="1:13" x14ac:dyDescent="0.2">
      <c r="A1466" s="35" t="s">
        <v>2533</v>
      </c>
      <c r="B1466" s="1" t="s">
        <v>5533</v>
      </c>
      <c r="C1466" s="45" t="s">
        <v>5892</v>
      </c>
      <c r="D1466" s="23" t="s">
        <v>977</v>
      </c>
      <c r="E1466" s="23" t="s">
        <v>4134</v>
      </c>
      <c r="F1466" s="40">
        <v>0.1</v>
      </c>
      <c r="G1466" s="25">
        <v>3623</v>
      </c>
      <c r="H1466" s="25">
        <v>362</v>
      </c>
      <c r="I1466" s="25"/>
      <c r="J1466" s="58" t="e">
        <f>HYPERLINK("#"&amp;"Insumos"&amp;"!A"&amp;MATCH($B1466,#REF!,0),"Ins "&amp;$B1466)</f>
        <v>#REF!</v>
      </c>
      <c r="M1466" s="220"/>
    </row>
    <row r="1467" spans="1:13" x14ac:dyDescent="0.2">
      <c r="A1467" s="35" t="s">
        <v>2533</v>
      </c>
      <c r="B1467" s="1" t="s">
        <v>5007</v>
      </c>
      <c r="C1467" s="45" t="s">
        <v>720</v>
      </c>
      <c r="D1467" s="23" t="s">
        <v>5751</v>
      </c>
      <c r="E1467" s="23" t="s">
        <v>4134</v>
      </c>
      <c r="F1467" s="40">
        <v>0.4</v>
      </c>
      <c r="G1467" s="25">
        <v>1897</v>
      </c>
      <c r="H1467" s="25">
        <v>759</v>
      </c>
      <c r="I1467" s="25"/>
      <c r="J1467" s="58" t="e">
        <f>HYPERLINK("#"&amp;"Insumos"&amp;"!A"&amp;MATCH($B1467,#REF!,0),"Ins "&amp;$B1467)</f>
        <v>#REF!</v>
      </c>
      <c r="M1467" s="220"/>
    </row>
    <row r="1468" spans="1:13" x14ac:dyDescent="0.2">
      <c r="A1468" s="35" t="s">
        <v>2533</v>
      </c>
      <c r="B1468" s="1" t="s">
        <v>5283</v>
      </c>
      <c r="C1468" s="45" t="s">
        <v>1252</v>
      </c>
      <c r="D1468" s="23" t="s">
        <v>5751</v>
      </c>
      <c r="E1468" s="23" t="s">
        <v>4134</v>
      </c>
      <c r="F1468" s="40">
        <v>0.02</v>
      </c>
      <c r="G1468" s="25">
        <v>161223</v>
      </c>
      <c r="H1468" s="25">
        <v>3224</v>
      </c>
      <c r="I1468" s="25"/>
      <c r="J1468" s="58" t="e">
        <f>HYPERLINK("#"&amp;"Insumos"&amp;"!A"&amp;MATCH($B1468,#REF!,0),"Ins "&amp;$B1468)</f>
        <v>#REF!</v>
      </c>
      <c r="M1468" s="220"/>
    </row>
    <row r="1469" spans="1:13" x14ac:dyDescent="0.2">
      <c r="A1469" s="35" t="s">
        <v>2533</v>
      </c>
      <c r="B1469" s="1" t="s">
        <v>4173</v>
      </c>
      <c r="C1469" s="45" t="s">
        <v>1327</v>
      </c>
      <c r="D1469" s="23" t="s">
        <v>5751</v>
      </c>
      <c r="E1469" s="23" t="s">
        <v>287</v>
      </c>
      <c r="F1469" s="40">
        <v>1.03</v>
      </c>
      <c r="G1469" s="25">
        <v>16453</v>
      </c>
      <c r="H1469" s="25">
        <v>16947</v>
      </c>
      <c r="I1469" s="25"/>
      <c r="J1469" s="58" t="e">
        <f>HYPERLINK("#"&amp;"Insumos"&amp;"!A"&amp;MATCH($B1469,#REF!,0),"Ins "&amp;$B1469)</f>
        <v>#REF!</v>
      </c>
      <c r="M1469" s="220"/>
    </row>
    <row r="1470" spans="1:13" ht="38.25" x14ac:dyDescent="0.2">
      <c r="A1470" s="36" t="s">
        <v>2534</v>
      </c>
      <c r="B1470" s="26" t="s">
        <v>6816</v>
      </c>
      <c r="C1470" s="79" t="s">
        <v>10399</v>
      </c>
      <c r="D1470" s="37" t="s">
        <v>5608</v>
      </c>
      <c r="E1470" s="37" t="s">
        <v>464</v>
      </c>
      <c r="F1470" s="41"/>
      <c r="G1470" s="27"/>
      <c r="H1470" s="27"/>
      <c r="I1470" s="27">
        <v>54305</v>
      </c>
      <c r="M1470" s="220">
        <f t="shared" si="22"/>
        <v>71118</v>
      </c>
    </row>
    <row r="1471" spans="1:13" x14ac:dyDescent="0.2">
      <c r="A1471" s="35" t="s">
        <v>2534</v>
      </c>
      <c r="B1471" s="1" t="s">
        <v>74</v>
      </c>
      <c r="C1471" s="45" t="s">
        <v>1023</v>
      </c>
      <c r="D1471" s="23" t="s">
        <v>5734</v>
      </c>
      <c r="E1471" s="23" t="s">
        <v>4141</v>
      </c>
      <c r="F1471" s="40">
        <v>0.2</v>
      </c>
      <c r="G1471" s="25">
        <v>73692</v>
      </c>
      <c r="H1471" s="25">
        <v>14738</v>
      </c>
      <c r="I1471" s="25"/>
      <c r="J1471" s="58" t="e">
        <f>HYPERLINK("#"&amp;"Insumos"&amp;"!A"&amp;MATCH($B1471,#REF!,0),"Ins "&amp;$B1471)</f>
        <v>#REF!</v>
      </c>
      <c r="M1471" s="220"/>
    </row>
    <row r="1472" spans="1:13" x14ac:dyDescent="0.2">
      <c r="A1472" s="35" t="s">
        <v>2534</v>
      </c>
      <c r="B1472" s="1" t="s">
        <v>263</v>
      </c>
      <c r="C1472" s="45" t="s">
        <v>696</v>
      </c>
      <c r="D1472" s="23" t="s">
        <v>5534</v>
      </c>
      <c r="E1472" s="23" t="s">
        <v>4140</v>
      </c>
      <c r="F1472" s="40">
        <v>7.0000000000000001E-3</v>
      </c>
      <c r="G1472" s="25">
        <v>187426</v>
      </c>
      <c r="H1472" s="25">
        <v>1312</v>
      </c>
      <c r="I1472" s="25"/>
      <c r="J1472" s="58" t="e">
        <f>HYPERLINK("#"&amp;"Insumos"&amp;"!A"&amp;MATCH($B1472,#REF!,0),"Ins "&amp;$B1472)</f>
        <v>#REF!</v>
      </c>
      <c r="M1472" s="220"/>
    </row>
    <row r="1473" spans="1:13" x14ac:dyDescent="0.2">
      <c r="A1473" s="35" t="s">
        <v>2534</v>
      </c>
      <c r="B1473" s="1" t="s">
        <v>5533</v>
      </c>
      <c r="C1473" s="45" t="s">
        <v>5892</v>
      </c>
      <c r="D1473" s="23" t="s">
        <v>977</v>
      </c>
      <c r="E1473" s="23" t="s">
        <v>4134</v>
      </c>
      <c r="F1473" s="40">
        <v>0.1</v>
      </c>
      <c r="G1473" s="25">
        <v>3623</v>
      </c>
      <c r="H1473" s="25">
        <v>362</v>
      </c>
      <c r="I1473" s="25"/>
      <c r="J1473" s="58" t="e">
        <f>HYPERLINK("#"&amp;"Insumos"&amp;"!A"&amp;MATCH($B1473,#REF!,0),"Ins "&amp;$B1473)</f>
        <v>#REF!</v>
      </c>
      <c r="M1473" s="220"/>
    </row>
    <row r="1474" spans="1:13" x14ac:dyDescent="0.2">
      <c r="A1474" s="35" t="s">
        <v>2534</v>
      </c>
      <c r="B1474" s="1" t="s">
        <v>5007</v>
      </c>
      <c r="C1474" s="45" t="s">
        <v>720</v>
      </c>
      <c r="D1474" s="23" t="s">
        <v>5751</v>
      </c>
      <c r="E1474" s="23" t="s">
        <v>4134</v>
      </c>
      <c r="F1474" s="40">
        <v>0.4</v>
      </c>
      <c r="G1474" s="25">
        <v>1897</v>
      </c>
      <c r="H1474" s="25">
        <v>759</v>
      </c>
      <c r="I1474" s="25"/>
      <c r="J1474" s="58" t="e">
        <f>HYPERLINK("#"&amp;"Insumos"&amp;"!A"&amp;MATCH($B1474,#REF!,0),"Ins "&amp;$B1474)</f>
        <v>#REF!</v>
      </c>
      <c r="M1474" s="220"/>
    </row>
    <row r="1475" spans="1:13" x14ac:dyDescent="0.2">
      <c r="A1475" s="35" t="s">
        <v>2534</v>
      </c>
      <c r="B1475" s="1" t="s">
        <v>5283</v>
      </c>
      <c r="C1475" s="45" t="s">
        <v>1252</v>
      </c>
      <c r="D1475" s="23" t="s">
        <v>5751</v>
      </c>
      <c r="E1475" s="23" t="s">
        <v>4134</v>
      </c>
      <c r="F1475" s="40">
        <v>0.03</v>
      </c>
      <c r="G1475" s="25">
        <v>161223</v>
      </c>
      <c r="H1475" s="25">
        <v>4837</v>
      </c>
      <c r="I1475" s="25"/>
      <c r="J1475" s="58" t="e">
        <f>HYPERLINK("#"&amp;"Insumos"&amp;"!A"&amp;MATCH($B1475,#REF!,0),"Ins "&amp;$B1475)</f>
        <v>#REF!</v>
      </c>
      <c r="M1475" s="220"/>
    </row>
    <row r="1476" spans="1:13" x14ac:dyDescent="0.2">
      <c r="A1476" s="35" t="s">
        <v>2534</v>
      </c>
      <c r="B1476" s="1" t="s">
        <v>4174</v>
      </c>
      <c r="C1476" s="45" t="s">
        <v>1328</v>
      </c>
      <c r="D1476" s="23" t="s">
        <v>5751</v>
      </c>
      <c r="E1476" s="23" t="s">
        <v>287</v>
      </c>
      <c r="F1476" s="40">
        <v>1.03</v>
      </c>
      <c r="G1476" s="25">
        <v>31356</v>
      </c>
      <c r="H1476" s="25">
        <v>32297</v>
      </c>
      <c r="I1476" s="25"/>
      <c r="J1476" s="58" t="e">
        <f>HYPERLINK("#"&amp;"Insumos"&amp;"!A"&amp;MATCH($B1476,#REF!,0),"Ins "&amp;$B1476)</f>
        <v>#REF!</v>
      </c>
      <c r="M1476" s="220"/>
    </row>
    <row r="1477" spans="1:13" ht="38.25" x14ac:dyDescent="0.2">
      <c r="A1477" s="36" t="s">
        <v>2535</v>
      </c>
      <c r="B1477" s="26" t="s">
        <v>6816</v>
      </c>
      <c r="C1477" s="79" t="s">
        <v>10400</v>
      </c>
      <c r="D1477" s="37" t="s">
        <v>5608</v>
      </c>
      <c r="E1477" s="37" t="s">
        <v>464</v>
      </c>
      <c r="F1477" s="41"/>
      <c r="G1477" s="27"/>
      <c r="H1477" s="27"/>
      <c r="I1477" s="27">
        <v>73902</v>
      </c>
      <c r="M1477" s="220">
        <f t="shared" ref="M1477:M1538" si="23">ROUND(I1477*(1+$L$2),0)</f>
        <v>96782</v>
      </c>
    </row>
    <row r="1478" spans="1:13" x14ac:dyDescent="0.2">
      <c r="A1478" s="35" t="s">
        <v>2535</v>
      </c>
      <c r="B1478" s="1" t="s">
        <v>74</v>
      </c>
      <c r="C1478" s="45" t="s">
        <v>1023</v>
      </c>
      <c r="D1478" s="23" t="s">
        <v>5734</v>
      </c>
      <c r="E1478" s="23" t="s">
        <v>4141</v>
      </c>
      <c r="F1478" s="40">
        <v>0.25</v>
      </c>
      <c r="G1478" s="25">
        <v>73692</v>
      </c>
      <c r="H1478" s="25">
        <v>18423</v>
      </c>
      <c r="I1478" s="25"/>
      <c r="J1478" s="58" t="e">
        <f>HYPERLINK("#"&amp;"Insumos"&amp;"!A"&amp;MATCH($B1478,#REF!,0),"Ins "&amp;$B1478)</f>
        <v>#REF!</v>
      </c>
      <c r="M1478" s="220"/>
    </row>
    <row r="1479" spans="1:13" x14ac:dyDescent="0.2">
      <c r="A1479" s="35" t="s">
        <v>2535</v>
      </c>
      <c r="B1479" s="1" t="s">
        <v>263</v>
      </c>
      <c r="C1479" s="45" t="s">
        <v>696</v>
      </c>
      <c r="D1479" s="23" t="s">
        <v>5534</v>
      </c>
      <c r="E1479" s="23" t="s">
        <v>4140</v>
      </c>
      <c r="F1479" s="40">
        <v>8.9999999999999993E-3</v>
      </c>
      <c r="G1479" s="25">
        <v>187426</v>
      </c>
      <c r="H1479" s="25">
        <v>1687</v>
      </c>
      <c r="I1479" s="25"/>
      <c r="J1479" s="58" t="e">
        <f>HYPERLINK("#"&amp;"Insumos"&amp;"!A"&amp;MATCH($B1479,#REF!,0),"Ins "&amp;$B1479)</f>
        <v>#REF!</v>
      </c>
      <c r="M1479" s="220"/>
    </row>
    <row r="1480" spans="1:13" x14ac:dyDescent="0.2">
      <c r="A1480" s="35" t="s">
        <v>2535</v>
      </c>
      <c r="B1480" s="1" t="s">
        <v>5533</v>
      </c>
      <c r="C1480" s="45" t="s">
        <v>5892</v>
      </c>
      <c r="D1480" s="23" t="s">
        <v>977</v>
      </c>
      <c r="E1480" s="23" t="s">
        <v>4134</v>
      </c>
      <c r="F1480" s="40">
        <v>0.1</v>
      </c>
      <c r="G1480" s="25">
        <v>3623</v>
      </c>
      <c r="H1480" s="25">
        <v>362</v>
      </c>
      <c r="I1480" s="25"/>
      <c r="J1480" s="58" t="e">
        <f>HYPERLINK("#"&amp;"Insumos"&amp;"!A"&amp;MATCH($B1480,#REF!,0),"Ins "&amp;$B1480)</f>
        <v>#REF!</v>
      </c>
      <c r="M1480" s="220"/>
    </row>
    <row r="1481" spans="1:13" x14ac:dyDescent="0.2">
      <c r="A1481" s="35" t="s">
        <v>2535</v>
      </c>
      <c r="B1481" s="1" t="s">
        <v>5007</v>
      </c>
      <c r="C1481" s="45" t="s">
        <v>720</v>
      </c>
      <c r="D1481" s="23" t="s">
        <v>5751</v>
      </c>
      <c r="E1481" s="23" t="s">
        <v>4134</v>
      </c>
      <c r="F1481" s="40">
        <v>0.4</v>
      </c>
      <c r="G1481" s="25">
        <v>1897</v>
      </c>
      <c r="H1481" s="25">
        <v>759</v>
      </c>
      <c r="I1481" s="25"/>
      <c r="J1481" s="58" t="e">
        <f>HYPERLINK("#"&amp;"Insumos"&amp;"!A"&amp;MATCH($B1481,#REF!,0),"Ins "&amp;$B1481)</f>
        <v>#REF!</v>
      </c>
      <c r="M1481" s="220"/>
    </row>
    <row r="1482" spans="1:13" x14ac:dyDescent="0.2">
      <c r="A1482" s="35" t="s">
        <v>2535</v>
      </c>
      <c r="B1482" s="1" t="s">
        <v>5283</v>
      </c>
      <c r="C1482" s="45" t="s">
        <v>1252</v>
      </c>
      <c r="D1482" s="23" t="s">
        <v>5751</v>
      </c>
      <c r="E1482" s="23" t="s">
        <v>4134</v>
      </c>
      <c r="F1482" s="40">
        <v>0.04</v>
      </c>
      <c r="G1482" s="25">
        <v>161223</v>
      </c>
      <c r="H1482" s="25">
        <v>6449</v>
      </c>
      <c r="I1482" s="25"/>
      <c r="J1482" s="58" t="e">
        <f>HYPERLINK("#"&amp;"Insumos"&amp;"!A"&amp;MATCH($B1482,#REF!,0),"Ins "&amp;$B1482)</f>
        <v>#REF!</v>
      </c>
      <c r="M1482" s="220"/>
    </row>
    <row r="1483" spans="1:13" x14ac:dyDescent="0.2">
      <c r="A1483" s="35" t="s">
        <v>2535</v>
      </c>
      <c r="B1483" s="1" t="s">
        <v>4175</v>
      </c>
      <c r="C1483" s="45" t="s">
        <v>1329</v>
      </c>
      <c r="D1483" s="23" t="s">
        <v>5751</v>
      </c>
      <c r="E1483" s="23" t="s">
        <v>287</v>
      </c>
      <c r="F1483" s="40">
        <v>1.03</v>
      </c>
      <c r="G1483" s="25">
        <v>44876</v>
      </c>
      <c r="H1483" s="25">
        <v>46222</v>
      </c>
      <c r="I1483" s="25"/>
      <c r="J1483" s="58" t="e">
        <f>HYPERLINK("#"&amp;"Insumos"&amp;"!A"&amp;MATCH($B1483,#REF!,0),"Ins "&amp;$B1483)</f>
        <v>#REF!</v>
      </c>
      <c r="M1483" s="220"/>
    </row>
    <row r="1484" spans="1:13" ht="63.75" x14ac:dyDescent="0.2">
      <c r="A1484" s="36" t="s">
        <v>2536</v>
      </c>
      <c r="B1484" s="26" t="s">
        <v>6816</v>
      </c>
      <c r="C1484" s="79" t="s">
        <v>10401</v>
      </c>
      <c r="D1484" s="37" t="s">
        <v>5608</v>
      </c>
      <c r="E1484" s="37" t="s">
        <v>464</v>
      </c>
      <c r="F1484" s="41"/>
      <c r="G1484" s="27"/>
      <c r="H1484" s="27"/>
      <c r="I1484" s="27">
        <v>107621</v>
      </c>
      <c r="M1484" s="220">
        <f t="shared" si="23"/>
        <v>140940</v>
      </c>
    </row>
    <row r="1485" spans="1:13" x14ac:dyDescent="0.2">
      <c r="A1485" s="35" t="s">
        <v>2536</v>
      </c>
      <c r="B1485" s="1" t="s">
        <v>74</v>
      </c>
      <c r="C1485" s="45" t="s">
        <v>1023</v>
      </c>
      <c r="D1485" s="23" t="s">
        <v>5734</v>
      </c>
      <c r="E1485" s="23" t="s">
        <v>4141</v>
      </c>
      <c r="F1485" s="40">
        <v>0.3</v>
      </c>
      <c r="G1485" s="25">
        <v>73692</v>
      </c>
      <c r="H1485" s="25">
        <v>22108</v>
      </c>
      <c r="I1485" s="25"/>
      <c r="J1485" s="58" t="e">
        <f>HYPERLINK("#"&amp;"Insumos"&amp;"!A"&amp;MATCH($B1485,#REF!,0),"Ins "&amp;$B1485)</f>
        <v>#REF!</v>
      </c>
      <c r="M1485" s="220"/>
    </row>
    <row r="1486" spans="1:13" x14ac:dyDescent="0.2">
      <c r="A1486" s="35" t="s">
        <v>2536</v>
      </c>
      <c r="B1486" s="1" t="s">
        <v>263</v>
      </c>
      <c r="C1486" s="45" t="s">
        <v>696</v>
      </c>
      <c r="D1486" s="23" t="s">
        <v>5534</v>
      </c>
      <c r="E1486" s="23" t="s">
        <v>4140</v>
      </c>
      <c r="F1486" s="40">
        <v>1.0999999999999999E-2</v>
      </c>
      <c r="G1486" s="25">
        <v>187426</v>
      </c>
      <c r="H1486" s="25">
        <v>2062</v>
      </c>
      <c r="I1486" s="25"/>
      <c r="J1486" s="58" t="e">
        <f>HYPERLINK("#"&amp;"Insumos"&amp;"!A"&amp;MATCH($B1486,#REF!,0),"Ins "&amp;$B1486)</f>
        <v>#REF!</v>
      </c>
      <c r="M1486" s="220"/>
    </row>
    <row r="1487" spans="1:13" x14ac:dyDescent="0.2">
      <c r="A1487" s="35" t="s">
        <v>2536</v>
      </c>
      <c r="B1487" s="1" t="s">
        <v>5533</v>
      </c>
      <c r="C1487" s="45" t="s">
        <v>5892</v>
      </c>
      <c r="D1487" s="23" t="s">
        <v>977</v>
      </c>
      <c r="E1487" s="23" t="s">
        <v>4134</v>
      </c>
      <c r="F1487" s="40">
        <v>0.1</v>
      </c>
      <c r="G1487" s="25">
        <v>3623</v>
      </c>
      <c r="H1487" s="25">
        <v>362</v>
      </c>
      <c r="I1487" s="25"/>
      <c r="J1487" s="58" t="e">
        <f>HYPERLINK("#"&amp;"Insumos"&amp;"!A"&amp;MATCH($B1487,#REF!,0),"Ins "&amp;$B1487)</f>
        <v>#REF!</v>
      </c>
      <c r="M1487" s="220"/>
    </row>
    <row r="1488" spans="1:13" x14ac:dyDescent="0.2">
      <c r="A1488" s="35" t="s">
        <v>2536</v>
      </c>
      <c r="B1488" s="1" t="s">
        <v>5007</v>
      </c>
      <c r="C1488" s="45" t="s">
        <v>720</v>
      </c>
      <c r="D1488" s="23" t="s">
        <v>5751</v>
      </c>
      <c r="E1488" s="23" t="s">
        <v>4134</v>
      </c>
      <c r="F1488" s="40">
        <v>0.5</v>
      </c>
      <c r="G1488" s="25">
        <v>1897</v>
      </c>
      <c r="H1488" s="25">
        <v>949</v>
      </c>
      <c r="I1488" s="25"/>
      <c r="J1488" s="58" t="e">
        <f>HYPERLINK("#"&amp;"Insumos"&amp;"!A"&amp;MATCH($B1488,#REF!,0),"Ins "&amp;$B1488)</f>
        <v>#REF!</v>
      </c>
      <c r="M1488" s="220"/>
    </row>
    <row r="1489" spans="1:13" x14ac:dyDescent="0.2">
      <c r="A1489" s="35" t="s">
        <v>2536</v>
      </c>
      <c r="B1489" s="1" t="s">
        <v>5283</v>
      </c>
      <c r="C1489" s="45" t="s">
        <v>1252</v>
      </c>
      <c r="D1489" s="23" t="s">
        <v>5751</v>
      </c>
      <c r="E1489" s="23" t="s">
        <v>4134</v>
      </c>
      <c r="F1489" s="40">
        <v>0.06</v>
      </c>
      <c r="G1489" s="25">
        <v>161223</v>
      </c>
      <c r="H1489" s="25">
        <v>9673</v>
      </c>
      <c r="I1489" s="25"/>
      <c r="J1489" s="58" t="e">
        <f>HYPERLINK("#"&amp;"Insumos"&amp;"!A"&amp;MATCH($B1489,#REF!,0),"Ins "&amp;$B1489)</f>
        <v>#REF!</v>
      </c>
      <c r="M1489" s="220"/>
    </row>
    <row r="1490" spans="1:13" x14ac:dyDescent="0.2">
      <c r="A1490" s="35" t="s">
        <v>2536</v>
      </c>
      <c r="B1490" s="1" t="s">
        <v>4176</v>
      </c>
      <c r="C1490" s="45" t="s">
        <v>1330</v>
      </c>
      <c r="D1490" s="23" t="s">
        <v>5751</v>
      </c>
      <c r="E1490" s="23" t="s">
        <v>287</v>
      </c>
      <c r="F1490" s="40">
        <v>1.03</v>
      </c>
      <c r="G1490" s="25">
        <v>70356</v>
      </c>
      <c r="H1490" s="25">
        <v>72467</v>
      </c>
      <c r="I1490" s="25"/>
      <c r="J1490" s="58" t="e">
        <f>HYPERLINK("#"&amp;"Insumos"&amp;"!A"&amp;MATCH($B1490,#REF!,0),"Ins "&amp;$B1490)</f>
        <v>#REF!</v>
      </c>
      <c r="M1490" s="220"/>
    </row>
    <row r="1491" spans="1:13" ht="38.25" x14ac:dyDescent="0.2">
      <c r="A1491" s="36" t="s">
        <v>2537</v>
      </c>
      <c r="B1491" s="26" t="s">
        <v>6816</v>
      </c>
      <c r="C1491" s="79" t="s">
        <v>10402</v>
      </c>
      <c r="D1491" s="37" t="s">
        <v>5608</v>
      </c>
      <c r="E1491" s="37" t="s">
        <v>464</v>
      </c>
      <c r="F1491" s="41"/>
      <c r="G1491" s="27"/>
      <c r="H1491" s="27"/>
      <c r="I1491" s="27">
        <v>146861</v>
      </c>
      <c r="M1491" s="220">
        <f t="shared" si="23"/>
        <v>192329</v>
      </c>
    </row>
    <row r="1492" spans="1:13" x14ac:dyDescent="0.2">
      <c r="A1492" s="35" t="s">
        <v>2537</v>
      </c>
      <c r="B1492" s="1" t="s">
        <v>74</v>
      </c>
      <c r="C1492" s="45" t="s">
        <v>1023</v>
      </c>
      <c r="D1492" s="23" t="s">
        <v>5734</v>
      </c>
      <c r="E1492" s="23" t="s">
        <v>4141</v>
      </c>
      <c r="F1492" s="40">
        <v>0.35</v>
      </c>
      <c r="G1492" s="25">
        <v>73692</v>
      </c>
      <c r="H1492" s="25">
        <v>25792</v>
      </c>
      <c r="I1492" s="25"/>
      <c r="J1492" s="58" t="e">
        <f>HYPERLINK("#"&amp;"Insumos"&amp;"!A"&amp;MATCH($B1492,#REF!,0),"Ins "&amp;$B1492)</f>
        <v>#REF!</v>
      </c>
      <c r="M1492" s="220"/>
    </row>
    <row r="1493" spans="1:13" x14ac:dyDescent="0.2">
      <c r="A1493" s="35" t="s">
        <v>2537</v>
      </c>
      <c r="B1493" s="1" t="s">
        <v>263</v>
      </c>
      <c r="C1493" s="45" t="s">
        <v>696</v>
      </c>
      <c r="D1493" s="23" t="s">
        <v>5534</v>
      </c>
      <c r="E1493" s="23" t="s">
        <v>4140</v>
      </c>
      <c r="F1493" s="40">
        <v>1.2999999999999999E-2</v>
      </c>
      <c r="G1493" s="25">
        <v>187426</v>
      </c>
      <c r="H1493" s="25">
        <v>2437</v>
      </c>
      <c r="I1493" s="25"/>
      <c r="J1493" s="58" t="e">
        <f>HYPERLINK("#"&amp;"Insumos"&amp;"!A"&amp;MATCH($B1493,#REF!,0),"Ins "&amp;$B1493)</f>
        <v>#REF!</v>
      </c>
      <c r="M1493" s="220"/>
    </row>
    <row r="1494" spans="1:13" x14ac:dyDescent="0.2">
      <c r="A1494" s="35" t="s">
        <v>2537</v>
      </c>
      <c r="B1494" s="1" t="s">
        <v>5533</v>
      </c>
      <c r="C1494" s="45" t="s">
        <v>5892</v>
      </c>
      <c r="D1494" s="23" t="s">
        <v>977</v>
      </c>
      <c r="E1494" s="23" t="s">
        <v>4134</v>
      </c>
      <c r="F1494" s="40">
        <v>0.1</v>
      </c>
      <c r="G1494" s="25">
        <v>3623</v>
      </c>
      <c r="H1494" s="25">
        <v>362</v>
      </c>
      <c r="I1494" s="25"/>
      <c r="J1494" s="58" t="e">
        <f>HYPERLINK("#"&amp;"Insumos"&amp;"!A"&amp;MATCH($B1494,#REF!,0),"Ins "&amp;$B1494)</f>
        <v>#REF!</v>
      </c>
      <c r="M1494" s="220"/>
    </row>
    <row r="1495" spans="1:13" x14ac:dyDescent="0.2">
      <c r="A1495" s="35" t="s">
        <v>2537</v>
      </c>
      <c r="B1495" s="1" t="s">
        <v>5007</v>
      </c>
      <c r="C1495" s="45" t="s">
        <v>720</v>
      </c>
      <c r="D1495" s="23" t="s">
        <v>5751</v>
      </c>
      <c r="E1495" s="23" t="s">
        <v>4134</v>
      </c>
      <c r="F1495" s="40">
        <v>0.5</v>
      </c>
      <c r="G1495" s="25">
        <v>1897</v>
      </c>
      <c r="H1495" s="25">
        <v>949</v>
      </c>
      <c r="I1495" s="25"/>
      <c r="J1495" s="58" t="e">
        <f>HYPERLINK("#"&amp;"Insumos"&amp;"!A"&amp;MATCH($B1495,#REF!,0),"Ins "&amp;$B1495)</f>
        <v>#REF!</v>
      </c>
      <c r="M1495" s="220"/>
    </row>
    <row r="1496" spans="1:13" x14ac:dyDescent="0.2">
      <c r="A1496" s="35" t="s">
        <v>2537</v>
      </c>
      <c r="B1496" s="1" t="s">
        <v>5283</v>
      </c>
      <c r="C1496" s="45" t="s">
        <v>1252</v>
      </c>
      <c r="D1496" s="23" t="s">
        <v>5751</v>
      </c>
      <c r="E1496" s="23" t="s">
        <v>4134</v>
      </c>
      <c r="F1496" s="40">
        <v>0.08</v>
      </c>
      <c r="G1496" s="25">
        <v>161223</v>
      </c>
      <c r="H1496" s="25">
        <v>12898</v>
      </c>
      <c r="I1496" s="25"/>
      <c r="J1496" s="58" t="e">
        <f>HYPERLINK("#"&amp;"Insumos"&amp;"!A"&amp;MATCH($B1496,#REF!,0),"Ins "&amp;$B1496)</f>
        <v>#REF!</v>
      </c>
      <c r="M1496" s="220"/>
    </row>
    <row r="1497" spans="1:13" x14ac:dyDescent="0.2">
      <c r="A1497" s="35" t="s">
        <v>2537</v>
      </c>
      <c r="B1497" s="1" t="s">
        <v>4177</v>
      </c>
      <c r="C1497" s="45" t="s">
        <v>1331</v>
      </c>
      <c r="D1497" s="23" t="s">
        <v>5751</v>
      </c>
      <c r="E1497" s="23" t="s">
        <v>287</v>
      </c>
      <c r="F1497" s="40">
        <v>1.03</v>
      </c>
      <c r="G1497" s="25">
        <v>101382</v>
      </c>
      <c r="H1497" s="25">
        <v>104423</v>
      </c>
      <c r="I1497" s="25"/>
      <c r="J1497" s="58" t="e">
        <f>HYPERLINK("#"&amp;"Insumos"&amp;"!A"&amp;MATCH($B1497,#REF!,0),"Ins "&amp;$B1497)</f>
        <v>#REF!</v>
      </c>
      <c r="M1497" s="220"/>
    </row>
    <row r="1498" spans="1:13" ht="38.25" x14ac:dyDescent="0.2">
      <c r="A1498" s="36" t="s">
        <v>2538</v>
      </c>
      <c r="B1498" s="26" t="s">
        <v>6816</v>
      </c>
      <c r="C1498" s="79" t="s">
        <v>10403</v>
      </c>
      <c r="D1498" s="37" t="s">
        <v>5608</v>
      </c>
      <c r="E1498" s="37" t="s">
        <v>464</v>
      </c>
      <c r="F1498" s="41"/>
      <c r="G1498" s="27"/>
      <c r="H1498" s="27"/>
      <c r="I1498" s="27">
        <v>173923</v>
      </c>
      <c r="M1498" s="220">
        <f t="shared" si="23"/>
        <v>227770</v>
      </c>
    </row>
    <row r="1499" spans="1:13" x14ac:dyDescent="0.2">
      <c r="A1499" s="35" t="s">
        <v>2538</v>
      </c>
      <c r="B1499" s="1" t="s">
        <v>74</v>
      </c>
      <c r="C1499" s="45" t="s">
        <v>1023</v>
      </c>
      <c r="D1499" s="23" t="s">
        <v>5734</v>
      </c>
      <c r="E1499" s="23" t="s">
        <v>4141</v>
      </c>
      <c r="F1499" s="40">
        <v>0.4</v>
      </c>
      <c r="G1499" s="25">
        <v>73692</v>
      </c>
      <c r="H1499" s="25">
        <v>29477</v>
      </c>
      <c r="I1499" s="25"/>
      <c r="J1499" s="58" t="e">
        <f>HYPERLINK("#"&amp;"Insumos"&amp;"!A"&amp;MATCH($B1499,#REF!,0),"Ins "&amp;$B1499)</f>
        <v>#REF!</v>
      </c>
      <c r="M1499" s="220"/>
    </row>
    <row r="1500" spans="1:13" x14ac:dyDescent="0.2">
      <c r="A1500" s="35" t="s">
        <v>2538</v>
      </c>
      <c r="B1500" s="1" t="s">
        <v>263</v>
      </c>
      <c r="C1500" s="45" t="s">
        <v>696</v>
      </c>
      <c r="D1500" s="23" t="s">
        <v>5534</v>
      </c>
      <c r="E1500" s="23" t="s">
        <v>4140</v>
      </c>
      <c r="F1500" s="40">
        <v>1.4999999999999999E-2</v>
      </c>
      <c r="G1500" s="25">
        <v>187426</v>
      </c>
      <c r="H1500" s="25">
        <v>2811</v>
      </c>
      <c r="I1500" s="25"/>
      <c r="J1500" s="58" t="e">
        <f>HYPERLINK("#"&amp;"Insumos"&amp;"!A"&amp;MATCH($B1500,#REF!,0),"Ins "&amp;$B1500)</f>
        <v>#REF!</v>
      </c>
      <c r="M1500" s="220"/>
    </row>
    <row r="1501" spans="1:13" x14ac:dyDescent="0.2">
      <c r="A1501" s="35" t="s">
        <v>2538</v>
      </c>
      <c r="B1501" s="1" t="s">
        <v>5533</v>
      </c>
      <c r="C1501" s="45" t="s">
        <v>5892</v>
      </c>
      <c r="D1501" s="23" t="s">
        <v>977</v>
      </c>
      <c r="E1501" s="23" t="s">
        <v>4134</v>
      </c>
      <c r="F1501" s="40">
        <v>0.1</v>
      </c>
      <c r="G1501" s="25">
        <v>3623</v>
      </c>
      <c r="H1501" s="25">
        <v>362</v>
      </c>
      <c r="I1501" s="25"/>
      <c r="J1501" s="58" t="e">
        <f>HYPERLINK("#"&amp;"Insumos"&amp;"!A"&amp;MATCH($B1501,#REF!,0),"Ins "&amp;$B1501)</f>
        <v>#REF!</v>
      </c>
      <c r="M1501" s="220"/>
    </row>
    <row r="1502" spans="1:13" x14ac:dyDescent="0.2">
      <c r="A1502" s="35" t="s">
        <v>2538</v>
      </c>
      <c r="B1502" s="1" t="s">
        <v>5007</v>
      </c>
      <c r="C1502" s="45" t="s">
        <v>720</v>
      </c>
      <c r="D1502" s="23" t="s">
        <v>5751</v>
      </c>
      <c r="E1502" s="23" t="s">
        <v>4134</v>
      </c>
      <c r="F1502" s="40">
        <v>0.5</v>
      </c>
      <c r="G1502" s="25">
        <v>1897</v>
      </c>
      <c r="H1502" s="25">
        <v>949</v>
      </c>
      <c r="I1502" s="25"/>
      <c r="J1502" s="58" t="e">
        <f>HYPERLINK("#"&amp;"Insumos"&amp;"!A"&amp;MATCH($B1502,#REF!,0),"Ins "&amp;$B1502)</f>
        <v>#REF!</v>
      </c>
      <c r="M1502" s="220"/>
    </row>
    <row r="1503" spans="1:13" x14ac:dyDescent="0.2">
      <c r="A1503" s="35" t="s">
        <v>2538</v>
      </c>
      <c r="B1503" s="1" t="s">
        <v>5283</v>
      </c>
      <c r="C1503" s="45" t="s">
        <v>1252</v>
      </c>
      <c r="D1503" s="23" t="s">
        <v>5751</v>
      </c>
      <c r="E1503" s="23" t="s">
        <v>4134</v>
      </c>
      <c r="F1503" s="40">
        <v>0.1</v>
      </c>
      <c r="G1503" s="25">
        <v>161223</v>
      </c>
      <c r="H1503" s="25">
        <v>16122</v>
      </c>
      <c r="I1503" s="25"/>
      <c r="J1503" s="58" t="e">
        <f>HYPERLINK("#"&amp;"Insumos"&amp;"!A"&amp;MATCH($B1503,#REF!,0),"Ins "&amp;$B1503)</f>
        <v>#REF!</v>
      </c>
      <c r="M1503" s="220"/>
    </row>
    <row r="1504" spans="1:13" x14ac:dyDescent="0.2">
      <c r="A1504" s="35" t="s">
        <v>2538</v>
      </c>
      <c r="B1504" s="1" t="s">
        <v>4181</v>
      </c>
      <c r="C1504" s="45" t="s">
        <v>1335</v>
      </c>
      <c r="D1504" s="23" t="s">
        <v>5751</v>
      </c>
      <c r="E1504" s="23" t="s">
        <v>287</v>
      </c>
      <c r="F1504" s="40">
        <v>1.03</v>
      </c>
      <c r="G1504" s="25">
        <v>120584</v>
      </c>
      <c r="H1504" s="25">
        <v>124202</v>
      </c>
      <c r="I1504" s="25"/>
      <c r="J1504" s="58" t="e">
        <f>HYPERLINK("#"&amp;"Insumos"&amp;"!A"&amp;MATCH($B1504,#REF!,0),"Ins "&amp;$B1504)</f>
        <v>#REF!</v>
      </c>
      <c r="M1504" s="220"/>
    </row>
    <row r="1505" spans="1:13" ht="25.5" x14ac:dyDescent="0.2">
      <c r="A1505" s="36" t="s">
        <v>2539</v>
      </c>
      <c r="B1505" s="26" t="s">
        <v>6816</v>
      </c>
      <c r="C1505" s="79" t="s">
        <v>10404</v>
      </c>
      <c r="D1505" s="37" t="s">
        <v>5608</v>
      </c>
      <c r="E1505" s="37" t="s">
        <v>4134</v>
      </c>
      <c r="F1505" s="41"/>
      <c r="G1505" s="27"/>
      <c r="H1505" s="27"/>
      <c r="I1505" s="27">
        <v>59844</v>
      </c>
      <c r="M1505" s="220">
        <f t="shared" si="23"/>
        <v>78372</v>
      </c>
    </row>
    <row r="1506" spans="1:13" x14ac:dyDescent="0.2">
      <c r="A1506" s="35" t="s">
        <v>2539</v>
      </c>
      <c r="B1506" s="1" t="s">
        <v>5573</v>
      </c>
      <c r="C1506" s="45" t="s">
        <v>973</v>
      </c>
      <c r="D1506" s="23" t="s">
        <v>5734</v>
      </c>
      <c r="E1506" s="23" t="s">
        <v>4141</v>
      </c>
      <c r="F1506" s="40">
        <v>0.33</v>
      </c>
      <c r="G1506" s="25">
        <v>41652</v>
      </c>
      <c r="H1506" s="25">
        <v>13745</v>
      </c>
      <c r="I1506" s="25"/>
      <c r="J1506" s="58" t="e">
        <f>HYPERLINK("#"&amp;"Insumos"&amp;"!A"&amp;MATCH($B1506,#REF!,0),"Ins "&amp;$B1506)</f>
        <v>#REF!</v>
      </c>
      <c r="M1506" s="220"/>
    </row>
    <row r="1507" spans="1:13" ht="25.5" x14ac:dyDescent="0.2">
      <c r="A1507" s="35" t="s">
        <v>2539</v>
      </c>
      <c r="B1507" s="1" t="s">
        <v>597</v>
      </c>
      <c r="C1507" s="45" t="s">
        <v>8738</v>
      </c>
      <c r="D1507" s="23" t="s">
        <v>5534</v>
      </c>
      <c r="E1507" s="23" t="s">
        <v>8737</v>
      </c>
      <c r="F1507" s="40">
        <v>0.1</v>
      </c>
      <c r="G1507" s="25">
        <v>17302</v>
      </c>
      <c r="H1507" s="25">
        <v>1730</v>
      </c>
      <c r="I1507" s="25"/>
      <c r="J1507" s="58" t="e">
        <f>HYPERLINK("#"&amp;"Insumos"&amp;"!A"&amp;MATCH($B1507,#REF!,0),"Ins "&amp;$B1507)</f>
        <v>#REF!</v>
      </c>
      <c r="M1507" s="220"/>
    </row>
    <row r="1508" spans="1:13" x14ac:dyDescent="0.2">
      <c r="A1508" s="35" t="s">
        <v>2539</v>
      </c>
      <c r="B1508" s="1" t="s">
        <v>263</v>
      </c>
      <c r="C1508" s="45" t="s">
        <v>696</v>
      </c>
      <c r="D1508" s="23" t="s">
        <v>5534</v>
      </c>
      <c r="E1508" s="23" t="s">
        <v>4140</v>
      </c>
      <c r="F1508" s="40">
        <v>1E-3</v>
      </c>
      <c r="G1508" s="25">
        <v>187426</v>
      </c>
      <c r="H1508" s="25">
        <v>187</v>
      </c>
      <c r="I1508" s="25"/>
      <c r="J1508" s="58" t="e">
        <f>HYPERLINK("#"&amp;"Insumos"&amp;"!A"&amp;MATCH($B1508,#REF!,0),"Ins "&amp;$B1508)</f>
        <v>#REF!</v>
      </c>
      <c r="M1508" s="220"/>
    </row>
    <row r="1509" spans="1:13" x14ac:dyDescent="0.2">
      <c r="A1509" s="35" t="s">
        <v>2539</v>
      </c>
      <c r="B1509" s="1" t="s">
        <v>5533</v>
      </c>
      <c r="C1509" s="45" t="s">
        <v>5892</v>
      </c>
      <c r="D1509" s="23" t="s">
        <v>977</v>
      </c>
      <c r="E1509" s="23" t="s">
        <v>4134</v>
      </c>
      <c r="F1509" s="40">
        <v>0.1</v>
      </c>
      <c r="G1509" s="25">
        <v>3623</v>
      </c>
      <c r="H1509" s="25">
        <v>362</v>
      </c>
      <c r="I1509" s="25"/>
      <c r="J1509" s="58" t="e">
        <f>HYPERLINK("#"&amp;"Insumos"&amp;"!A"&amp;MATCH($B1509,#REF!,0),"Ins "&amp;$B1509)</f>
        <v>#REF!</v>
      </c>
      <c r="M1509" s="220"/>
    </row>
    <row r="1510" spans="1:13" x14ac:dyDescent="0.2">
      <c r="A1510" s="35" t="s">
        <v>2539</v>
      </c>
      <c r="B1510" s="1" t="s">
        <v>5007</v>
      </c>
      <c r="C1510" s="45" t="s">
        <v>720</v>
      </c>
      <c r="D1510" s="23" t="s">
        <v>5751</v>
      </c>
      <c r="E1510" s="23" t="s">
        <v>4134</v>
      </c>
      <c r="F1510" s="40">
        <v>0.1</v>
      </c>
      <c r="G1510" s="25">
        <v>1897</v>
      </c>
      <c r="H1510" s="25">
        <v>190</v>
      </c>
      <c r="I1510" s="25"/>
      <c r="J1510" s="58" t="e">
        <f>HYPERLINK("#"&amp;"Insumos"&amp;"!A"&amp;MATCH($B1510,#REF!,0),"Ins "&amp;$B1510)</f>
        <v>#REF!</v>
      </c>
      <c r="M1510" s="220"/>
    </row>
    <row r="1511" spans="1:13" x14ac:dyDescent="0.2">
      <c r="A1511" s="35" t="s">
        <v>2539</v>
      </c>
      <c r="B1511" s="1" t="s">
        <v>5286</v>
      </c>
      <c r="C1511" s="45" t="s">
        <v>56</v>
      </c>
      <c r="D1511" s="23" t="s">
        <v>5751</v>
      </c>
      <c r="E1511" s="23" t="s">
        <v>4134</v>
      </c>
      <c r="F1511" s="40">
        <v>1</v>
      </c>
      <c r="G1511" s="25">
        <v>20696</v>
      </c>
      <c r="H1511" s="25">
        <v>20696</v>
      </c>
      <c r="I1511" s="25"/>
      <c r="J1511" s="58" t="e">
        <f>HYPERLINK("#"&amp;"Insumos"&amp;"!A"&amp;MATCH($B1511,#REF!,0),"Ins "&amp;$B1511)</f>
        <v>#REF!</v>
      </c>
      <c r="M1511" s="220"/>
    </row>
    <row r="1512" spans="1:13" x14ac:dyDescent="0.2">
      <c r="A1512" s="35" t="s">
        <v>2539</v>
      </c>
      <c r="B1512" s="1" t="s">
        <v>4759</v>
      </c>
      <c r="C1512" s="45" t="s">
        <v>1287</v>
      </c>
      <c r="D1512" s="23" t="s">
        <v>5751</v>
      </c>
      <c r="E1512" s="23" t="s">
        <v>4134</v>
      </c>
      <c r="F1512" s="40">
        <v>0.01</v>
      </c>
      <c r="G1512" s="25">
        <v>64889</v>
      </c>
      <c r="H1512" s="25">
        <v>649</v>
      </c>
      <c r="I1512" s="25"/>
      <c r="J1512" s="58" t="e">
        <f>HYPERLINK("#"&amp;"Insumos"&amp;"!A"&amp;MATCH($B1512,#REF!,0),"Ins "&amp;$B1512)</f>
        <v>#REF!</v>
      </c>
      <c r="M1512" s="220"/>
    </row>
    <row r="1513" spans="1:13" x14ac:dyDescent="0.2">
      <c r="A1513" s="35" t="s">
        <v>2539</v>
      </c>
      <c r="B1513" s="1" t="s">
        <v>4785</v>
      </c>
      <c r="C1513" s="45" t="s">
        <v>176</v>
      </c>
      <c r="D1513" s="23" t="s">
        <v>5751</v>
      </c>
      <c r="E1513" s="23" t="s">
        <v>4134</v>
      </c>
      <c r="F1513" s="40">
        <v>0.01</v>
      </c>
      <c r="G1513" s="25">
        <v>134508</v>
      </c>
      <c r="H1513" s="25">
        <v>1345</v>
      </c>
      <c r="I1513" s="25"/>
      <c r="J1513" s="58" t="e">
        <f>HYPERLINK("#"&amp;"Insumos"&amp;"!A"&amp;MATCH($B1513,#REF!,0),"Ins "&amp;$B1513)</f>
        <v>#REF!</v>
      </c>
      <c r="M1513" s="220"/>
    </row>
    <row r="1514" spans="1:13" x14ac:dyDescent="0.2">
      <c r="A1514" s="35" t="s">
        <v>2539</v>
      </c>
      <c r="B1514" s="1" t="s">
        <v>4405</v>
      </c>
      <c r="C1514" s="45" t="s">
        <v>458</v>
      </c>
      <c r="D1514" s="23" t="s">
        <v>5751</v>
      </c>
      <c r="E1514" s="23" t="s">
        <v>4134</v>
      </c>
      <c r="F1514" s="40">
        <v>1</v>
      </c>
      <c r="G1514" s="25">
        <v>20940</v>
      </c>
      <c r="H1514" s="25">
        <v>20940</v>
      </c>
      <c r="I1514" s="25"/>
      <c r="J1514" s="58" t="e">
        <f>HYPERLINK("#"&amp;"Insumos"&amp;"!A"&amp;MATCH($B1514,#REF!,0),"Ins "&amp;$B1514)</f>
        <v>#REF!</v>
      </c>
      <c r="M1514" s="220"/>
    </row>
    <row r="1515" spans="1:13" ht="25.5" x14ac:dyDescent="0.2">
      <c r="A1515" s="36" t="s">
        <v>2540</v>
      </c>
      <c r="B1515" s="26" t="s">
        <v>6816</v>
      </c>
      <c r="C1515" s="79" t="s">
        <v>10405</v>
      </c>
      <c r="D1515" s="37" t="s">
        <v>5608</v>
      </c>
      <c r="E1515" s="37" t="s">
        <v>4134</v>
      </c>
      <c r="F1515" s="41"/>
      <c r="G1515" s="27"/>
      <c r="H1515" s="27"/>
      <c r="I1515" s="27">
        <v>78132</v>
      </c>
      <c r="M1515" s="220">
        <f t="shared" si="23"/>
        <v>102322</v>
      </c>
    </row>
    <row r="1516" spans="1:13" x14ac:dyDescent="0.2">
      <c r="A1516" s="35" t="s">
        <v>2540</v>
      </c>
      <c r="B1516" s="1" t="s">
        <v>5573</v>
      </c>
      <c r="C1516" s="45" t="s">
        <v>973</v>
      </c>
      <c r="D1516" s="23" t="s">
        <v>5734</v>
      </c>
      <c r="E1516" s="23" t="s">
        <v>4141</v>
      </c>
      <c r="F1516" s="40">
        <v>0.33</v>
      </c>
      <c r="G1516" s="25">
        <v>41652</v>
      </c>
      <c r="H1516" s="25">
        <v>13745</v>
      </c>
      <c r="I1516" s="25"/>
      <c r="J1516" s="58" t="e">
        <f>HYPERLINK("#"&amp;"Insumos"&amp;"!A"&amp;MATCH($B1516,#REF!,0),"Ins "&amp;$B1516)</f>
        <v>#REF!</v>
      </c>
      <c r="M1516" s="220"/>
    </row>
    <row r="1517" spans="1:13" ht="25.5" x14ac:dyDescent="0.2">
      <c r="A1517" s="35" t="s">
        <v>2540</v>
      </c>
      <c r="B1517" s="1" t="s">
        <v>597</v>
      </c>
      <c r="C1517" s="45" t="s">
        <v>8738</v>
      </c>
      <c r="D1517" s="23" t="s">
        <v>5534</v>
      </c>
      <c r="E1517" s="23" t="s">
        <v>8737</v>
      </c>
      <c r="F1517" s="40">
        <v>0.1</v>
      </c>
      <c r="G1517" s="25">
        <v>17302</v>
      </c>
      <c r="H1517" s="25">
        <v>1730</v>
      </c>
      <c r="I1517" s="25"/>
      <c r="J1517" s="58" t="e">
        <f>HYPERLINK("#"&amp;"Insumos"&amp;"!A"&amp;MATCH($B1517,#REF!,0),"Ins "&amp;$B1517)</f>
        <v>#REF!</v>
      </c>
      <c r="M1517" s="220"/>
    </row>
    <row r="1518" spans="1:13" x14ac:dyDescent="0.2">
      <c r="A1518" s="35" t="s">
        <v>2540</v>
      </c>
      <c r="B1518" s="1" t="s">
        <v>263</v>
      </c>
      <c r="C1518" s="45" t="s">
        <v>696</v>
      </c>
      <c r="D1518" s="23" t="s">
        <v>5534</v>
      </c>
      <c r="E1518" s="23" t="s">
        <v>4140</v>
      </c>
      <c r="F1518" s="40">
        <v>1E-3</v>
      </c>
      <c r="G1518" s="25">
        <v>187426</v>
      </c>
      <c r="H1518" s="25">
        <v>187</v>
      </c>
      <c r="I1518" s="25"/>
      <c r="J1518" s="58" t="e">
        <f>HYPERLINK("#"&amp;"Insumos"&amp;"!A"&amp;MATCH($B1518,#REF!,0),"Ins "&amp;$B1518)</f>
        <v>#REF!</v>
      </c>
      <c r="M1518" s="220"/>
    </row>
    <row r="1519" spans="1:13" x14ac:dyDescent="0.2">
      <c r="A1519" s="35" t="s">
        <v>2540</v>
      </c>
      <c r="B1519" s="1" t="s">
        <v>5533</v>
      </c>
      <c r="C1519" s="45" t="s">
        <v>5892</v>
      </c>
      <c r="D1519" s="23" t="s">
        <v>977</v>
      </c>
      <c r="E1519" s="23" t="s">
        <v>4134</v>
      </c>
      <c r="F1519" s="40">
        <v>0.1</v>
      </c>
      <c r="G1519" s="25">
        <v>3623</v>
      </c>
      <c r="H1519" s="25">
        <v>362</v>
      </c>
      <c r="I1519" s="25"/>
      <c r="J1519" s="58" t="e">
        <f>HYPERLINK("#"&amp;"Insumos"&amp;"!A"&amp;MATCH($B1519,#REF!,0),"Ins "&amp;$B1519)</f>
        <v>#REF!</v>
      </c>
      <c r="M1519" s="220"/>
    </row>
    <row r="1520" spans="1:13" x14ac:dyDescent="0.2">
      <c r="A1520" s="35" t="s">
        <v>2540</v>
      </c>
      <c r="B1520" s="1" t="s">
        <v>5007</v>
      </c>
      <c r="C1520" s="45" t="s">
        <v>720</v>
      </c>
      <c r="D1520" s="23" t="s">
        <v>5751</v>
      </c>
      <c r="E1520" s="23" t="s">
        <v>4134</v>
      </c>
      <c r="F1520" s="40">
        <v>0.1</v>
      </c>
      <c r="G1520" s="25">
        <v>1897</v>
      </c>
      <c r="H1520" s="25">
        <v>190</v>
      </c>
      <c r="I1520" s="25"/>
      <c r="J1520" s="58" t="e">
        <f>HYPERLINK("#"&amp;"Insumos"&amp;"!A"&amp;MATCH($B1520,#REF!,0),"Ins "&amp;$B1520)</f>
        <v>#REF!</v>
      </c>
      <c r="M1520" s="220"/>
    </row>
    <row r="1521" spans="1:13" x14ac:dyDescent="0.2">
      <c r="A1521" s="35" t="s">
        <v>2540</v>
      </c>
      <c r="B1521" s="1" t="s">
        <v>5287</v>
      </c>
      <c r="C1521" s="45" t="s">
        <v>57</v>
      </c>
      <c r="D1521" s="23" t="s">
        <v>5751</v>
      </c>
      <c r="E1521" s="23" t="s">
        <v>4134</v>
      </c>
      <c r="F1521" s="40">
        <v>1</v>
      </c>
      <c r="G1521" s="25">
        <v>23816</v>
      </c>
      <c r="H1521" s="25">
        <v>23816</v>
      </c>
      <c r="I1521" s="25"/>
      <c r="J1521" s="58" t="e">
        <f>HYPERLINK("#"&amp;"Insumos"&amp;"!A"&amp;MATCH($B1521,#REF!,0),"Ins "&amp;$B1521)</f>
        <v>#REF!</v>
      </c>
      <c r="M1521" s="220"/>
    </row>
    <row r="1522" spans="1:13" x14ac:dyDescent="0.2">
      <c r="A1522" s="35" t="s">
        <v>2540</v>
      </c>
      <c r="B1522" s="1" t="s">
        <v>4759</v>
      </c>
      <c r="C1522" s="45" t="s">
        <v>1287</v>
      </c>
      <c r="D1522" s="23" t="s">
        <v>5751</v>
      </c>
      <c r="E1522" s="23" t="s">
        <v>4134</v>
      </c>
      <c r="F1522" s="40">
        <v>0.01</v>
      </c>
      <c r="G1522" s="25">
        <v>64889</v>
      </c>
      <c r="H1522" s="25">
        <v>649</v>
      </c>
      <c r="I1522" s="25"/>
      <c r="J1522" s="58" t="e">
        <f>HYPERLINK("#"&amp;"Insumos"&amp;"!A"&amp;MATCH($B1522,#REF!,0),"Ins "&amp;$B1522)</f>
        <v>#REF!</v>
      </c>
      <c r="M1522" s="220"/>
    </row>
    <row r="1523" spans="1:13" x14ac:dyDescent="0.2">
      <c r="A1523" s="35" t="s">
        <v>2540</v>
      </c>
      <c r="B1523" s="1" t="s">
        <v>4785</v>
      </c>
      <c r="C1523" s="45" t="s">
        <v>176</v>
      </c>
      <c r="D1523" s="23" t="s">
        <v>5751</v>
      </c>
      <c r="E1523" s="23" t="s">
        <v>4134</v>
      </c>
      <c r="F1523" s="40">
        <v>0.01</v>
      </c>
      <c r="G1523" s="25">
        <v>134508</v>
      </c>
      <c r="H1523" s="25">
        <v>1345</v>
      </c>
      <c r="I1523" s="25"/>
      <c r="J1523" s="58" t="e">
        <f>HYPERLINK("#"&amp;"Insumos"&amp;"!A"&amp;MATCH($B1523,#REF!,0),"Ins "&amp;$B1523)</f>
        <v>#REF!</v>
      </c>
      <c r="M1523" s="220"/>
    </row>
    <row r="1524" spans="1:13" x14ac:dyDescent="0.2">
      <c r="A1524" s="35" t="s">
        <v>2540</v>
      </c>
      <c r="B1524" s="1" t="s">
        <v>4406</v>
      </c>
      <c r="C1524" s="45" t="s">
        <v>459</v>
      </c>
      <c r="D1524" s="23" t="s">
        <v>5751</v>
      </c>
      <c r="E1524" s="23" t="s">
        <v>4134</v>
      </c>
      <c r="F1524" s="40">
        <v>1</v>
      </c>
      <c r="G1524" s="25">
        <v>36108</v>
      </c>
      <c r="H1524" s="25">
        <v>36108</v>
      </c>
      <c r="I1524" s="25"/>
      <c r="J1524" s="58" t="e">
        <f>HYPERLINK("#"&amp;"Insumos"&amp;"!A"&amp;MATCH($B1524,#REF!,0),"Ins "&amp;$B1524)</f>
        <v>#REF!</v>
      </c>
      <c r="M1524" s="220"/>
    </row>
    <row r="1525" spans="1:13" ht="38.25" x14ac:dyDescent="0.2">
      <c r="A1525" s="36" t="s">
        <v>2541</v>
      </c>
      <c r="B1525" s="26" t="s">
        <v>6816</v>
      </c>
      <c r="C1525" s="79" t="s">
        <v>10406</v>
      </c>
      <c r="D1525" s="37" t="s">
        <v>5608</v>
      </c>
      <c r="E1525" s="37" t="s">
        <v>464</v>
      </c>
      <c r="F1525" s="41"/>
      <c r="G1525" s="27"/>
      <c r="H1525" s="27"/>
      <c r="I1525" s="27">
        <v>74398</v>
      </c>
      <c r="M1525" s="220">
        <f t="shared" si="23"/>
        <v>97432</v>
      </c>
    </row>
    <row r="1526" spans="1:13" x14ac:dyDescent="0.2">
      <c r="A1526" s="35" t="s">
        <v>2541</v>
      </c>
      <c r="B1526" s="1" t="s">
        <v>74</v>
      </c>
      <c r="C1526" s="45" t="s">
        <v>1023</v>
      </c>
      <c r="D1526" s="23" t="s">
        <v>5734</v>
      </c>
      <c r="E1526" s="23" t="s">
        <v>4141</v>
      </c>
      <c r="F1526" s="40">
        <v>0.1</v>
      </c>
      <c r="G1526" s="25">
        <v>73692</v>
      </c>
      <c r="H1526" s="25">
        <v>7369</v>
      </c>
      <c r="I1526" s="25"/>
      <c r="J1526" s="58" t="e">
        <f>HYPERLINK("#"&amp;"Insumos"&amp;"!A"&amp;MATCH($B1526,#REF!,0),"Ins "&amp;$B1526)</f>
        <v>#REF!</v>
      </c>
      <c r="M1526" s="220"/>
    </row>
    <row r="1527" spans="1:13" x14ac:dyDescent="0.2">
      <c r="A1527" s="35" t="s">
        <v>2541</v>
      </c>
      <c r="B1527" s="1" t="s">
        <v>263</v>
      </c>
      <c r="C1527" s="45" t="s">
        <v>696</v>
      </c>
      <c r="D1527" s="23" t="s">
        <v>5534</v>
      </c>
      <c r="E1527" s="23" t="s">
        <v>4140</v>
      </c>
      <c r="F1527" s="40">
        <v>7.0000000000000001E-3</v>
      </c>
      <c r="G1527" s="25">
        <v>187426</v>
      </c>
      <c r="H1527" s="25">
        <v>1312</v>
      </c>
      <c r="I1527" s="25"/>
      <c r="J1527" s="58" t="e">
        <f>HYPERLINK("#"&amp;"Insumos"&amp;"!A"&amp;MATCH($B1527,#REF!,0),"Ins "&amp;$B1527)</f>
        <v>#REF!</v>
      </c>
      <c r="M1527" s="220"/>
    </row>
    <row r="1528" spans="1:13" x14ac:dyDescent="0.2">
      <c r="A1528" s="35" t="s">
        <v>2541</v>
      </c>
      <c r="B1528" s="1" t="s">
        <v>5533</v>
      </c>
      <c r="C1528" s="45" t="s">
        <v>5892</v>
      </c>
      <c r="D1528" s="23" t="s">
        <v>977</v>
      </c>
      <c r="E1528" s="23" t="s">
        <v>4134</v>
      </c>
      <c r="F1528" s="40">
        <v>0.1</v>
      </c>
      <c r="G1528" s="25">
        <v>3623</v>
      </c>
      <c r="H1528" s="25">
        <v>362</v>
      </c>
      <c r="I1528" s="25"/>
      <c r="J1528" s="58" t="e">
        <f>HYPERLINK("#"&amp;"Insumos"&amp;"!A"&amp;MATCH($B1528,#REF!,0),"Ins "&amp;$B1528)</f>
        <v>#REF!</v>
      </c>
      <c r="M1528" s="220"/>
    </row>
    <row r="1529" spans="1:13" x14ac:dyDescent="0.2">
      <c r="A1529" s="35" t="s">
        <v>2541</v>
      </c>
      <c r="B1529" s="1" t="s">
        <v>5007</v>
      </c>
      <c r="C1529" s="45" t="s">
        <v>720</v>
      </c>
      <c r="D1529" s="23" t="s">
        <v>5751</v>
      </c>
      <c r="E1529" s="23" t="s">
        <v>4134</v>
      </c>
      <c r="F1529" s="40">
        <v>0.2</v>
      </c>
      <c r="G1529" s="25">
        <v>1897</v>
      </c>
      <c r="H1529" s="25">
        <v>379</v>
      </c>
      <c r="I1529" s="25"/>
      <c r="J1529" s="58" t="e">
        <f>HYPERLINK("#"&amp;"Insumos"&amp;"!A"&amp;MATCH($B1529,#REF!,0),"Ins "&amp;$B1529)</f>
        <v>#REF!</v>
      </c>
      <c r="M1529" s="220"/>
    </row>
    <row r="1530" spans="1:13" x14ac:dyDescent="0.2">
      <c r="A1530" s="35" t="s">
        <v>2541</v>
      </c>
      <c r="B1530" s="1" t="s">
        <v>5261</v>
      </c>
      <c r="C1530" s="45" t="s">
        <v>1233</v>
      </c>
      <c r="D1530" s="23" t="s">
        <v>5751</v>
      </c>
      <c r="E1530" s="23" t="s">
        <v>287</v>
      </c>
      <c r="F1530" s="40">
        <v>1.01</v>
      </c>
      <c r="G1530" s="25">
        <v>64333</v>
      </c>
      <c r="H1530" s="25">
        <v>64976</v>
      </c>
      <c r="I1530" s="25"/>
      <c r="J1530" s="58" t="e">
        <f>HYPERLINK("#"&amp;"Insumos"&amp;"!A"&amp;MATCH($B1530,#REF!,0),"Ins "&amp;$B1530)</f>
        <v>#REF!</v>
      </c>
      <c r="M1530" s="220"/>
    </row>
    <row r="1531" spans="1:13" ht="51" x14ac:dyDescent="0.2">
      <c r="A1531" s="36" t="s">
        <v>2542</v>
      </c>
      <c r="B1531" s="26" t="s">
        <v>6816</v>
      </c>
      <c r="C1531" s="79" t="s">
        <v>10407</v>
      </c>
      <c r="D1531" s="37" t="s">
        <v>5608</v>
      </c>
      <c r="E1531" s="37" t="s">
        <v>464</v>
      </c>
      <c r="F1531" s="41"/>
      <c r="G1531" s="27"/>
      <c r="H1531" s="27"/>
      <c r="I1531" s="27">
        <v>136712</v>
      </c>
      <c r="M1531" s="220">
        <f t="shared" si="23"/>
        <v>179038</v>
      </c>
    </row>
    <row r="1532" spans="1:13" x14ac:dyDescent="0.2">
      <c r="A1532" s="35" t="s">
        <v>2542</v>
      </c>
      <c r="B1532" s="1" t="s">
        <v>74</v>
      </c>
      <c r="C1532" s="45" t="s">
        <v>1023</v>
      </c>
      <c r="D1532" s="23" t="s">
        <v>5734</v>
      </c>
      <c r="E1532" s="23" t="s">
        <v>4141</v>
      </c>
      <c r="F1532" s="40">
        <v>0.1</v>
      </c>
      <c r="G1532" s="25">
        <v>73692</v>
      </c>
      <c r="H1532" s="25">
        <v>7369</v>
      </c>
      <c r="I1532" s="25"/>
      <c r="J1532" s="58" t="e">
        <f>HYPERLINK("#"&amp;"Insumos"&amp;"!A"&amp;MATCH($B1532,#REF!,0),"Ins "&amp;$B1532)</f>
        <v>#REF!</v>
      </c>
      <c r="M1532" s="220"/>
    </row>
    <row r="1533" spans="1:13" x14ac:dyDescent="0.2">
      <c r="A1533" s="35" t="s">
        <v>2542</v>
      </c>
      <c r="B1533" s="1" t="s">
        <v>263</v>
      </c>
      <c r="C1533" s="45" t="s">
        <v>696</v>
      </c>
      <c r="D1533" s="23" t="s">
        <v>5534</v>
      </c>
      <c r="E1533" s="23" t="s">
        <v>4140</v>
      </c>
      <c r="F1533" s="40">
        <v>1.2999999999999999E-2</v>
      </c>
      <c r="G1533" s="25">
        <v>187426</v>
      </c>
      <c r="H1533" s="25">
        <v>2437</v>
      </c>
      <c r="I1533" s="25"/>
      <c r="J1533" s="58" t="e">
        <f>HYPERLINK("#"&amp;"Insumos"&amp;"!A"&amp;MATCH($B1533,#REF!,0),"Ins "&amp;$B1533)</f>
        <v>#REF!</v>
      </c>
      <c r="M1533" s="220"/>
    </row>
    <row r="1534" spans="1:13" x14ac:dyDescent="0.2">
      <c r="A1534" s="35" t="s">
        <v>2542</v>
      </c>
      <c r="B1534" s="1" t="s">
        <v>5533</v>
      </c>
      <c r="C1534" s="45" t="s">
        <v>5892</v>
      </c>
      <c r="D1534" s="23" t="s">
        <v>977</v>
      </c>
      <c r="E1534" s="23" t="s">
        <v>4134</v>
      </c>
      <c r="F1534" s="40">
        <v>0.1</v>
      </c>
      <c r="G1534" s="25">
        <v>3623</v>
      </c>
      <c r="H1534" s="25">
        <v>362</v>
      </c>
      <c r="I1534" s="25"/>
      <c r="J1534" s="58" t="e">
        <f>HYPERLINK("#"&amp;"Insumos"&amp;"!A"&amp;MATCH($B1534,#REF!,0),"Ins "&amp;$B1534)</f>
        <v>#REF!</v>
      </c>
      <c r="M1534" s="220"/>
    </row>
    <row r="1535" spans="1:13" x14ac:dyDescent="0.2">
      <c r="A1535" s="35" t="s">
        <v>2542</v>
      </c>
      <c r="B1535" s="1" t="s">
        <v>5007</v>
      </c>
      <c r="C1535" s="45" t="s">
        <v>720</v>
      </c>
      <c r="D1535" s="23" t="s">
        <v>5751</v>
      </c>
      <c r="E1535" s="23" t="s">
        <v>4134</v>
      </c>
      <c r="F1535" s="40">
        <v>0.2</v>
      </c>
      <c r="G1535" s="25">
        <v>1897</v>
      </c>
      <c r="H1535" s="25">
        <v>379</v>
      </c>
      <c r="I1535" s="25"/>
      <c r="J1535" s="58" t="e">
        <f>HYPERLINK("#"&amp;"Insumos"&amp;"!A"&amp;MATCH($B1535,#REF!,0),"Ins "&amp;$B1535)</f>
        <v>#REF!</v>
      </c>
      <c r="M1535" s="220"/>
    </row>
    <row r="1536" spans="1:13" x14ac:dyDescent="0.2">
      <c r="A1536" s="35" t="s">
        <v>2542</v>
      </c>
      <c r="B1536" s="1" t="s">
        <v>5259</v>
      </c>
      <c r="C1536" s="45" t="s">
        <v>1231</v>
      </c>
      <c r="D1536" s="23" t="s">
        <v>5751</v>
      </c>
      <c r="E1536" s="23" t="s">
        <v>287</v>
      </c>
      <c r="F1536" s="40">
        <v>1.01</v>
      </c>
      <c r="G1536" s="25">
        <v>22343</v>
      </c>
      <c r="H1536" s="25">
        <v>22566</v>
      </c>
      <c r="I1536" s="25"/>
      <c r="J1536" s="58" t="e">
        <f>HYPERLINK("#"&amp;"Insumos"&amp;"!A"&amp;MATCH($B1536,#REF!,0),"Ins "&amp;$B1536)</f>
        <v>#REF!</v>
      </c>
      <c r="M1536" s="220"/>
    </row>
    <row r="1537" spans="1:13" x14ac:dyDescent="0.2">
      <c r="A1537" s="35" t="s">
        <v>2542</v>
      </c>
      <c r="B1537" s="1" t="s">
        <v>5262</v>
      </c>
      <c r="C1537" s="45" t="s">
        <v>1234</v>
      </c>
      <c r="D1537" s="23" t="s">
        <v>5751</v>
      </c>
      <c r="E1537" s="23" t="s">
        <v>287</v>
      </c>
      <c r="F1537" s="40">
        <v>1.01</v>
      </c>
      <c r="G1537" s="25">
        <v>102573</v>
      </c>
      <c r="H1537" s="25">
        <v>103599</v>
      </c>
      <c r="I1537" s="25"/>
      <c r="J1537" s="58" t="e">
        <f>HYPERLINK("#"&amp;"Insumos"&amp;"!A"&amp;MATCH($B1537,#REF!,0),"Ins "&amp;$B1537)</f>
        <v>#REF!</v>
      </c>
      <c r="M1537" s="220"/>
    </row>
    <row r="1538" spans="1:13" ht="25.5" x14ac:dyDescent="0.2">
      <c r="A1538" s="36" t="s">
        <v>2543</v>
      </c>
      <c r="B1538" s="26" t="s">
        <v>6816</v>
      </c>
      <c r="C1538" s="79" t="s">
        <v>10408</v>
      </c>
      <c r="D1538" s="37" t="s">
        <v>5608</v>
      </c>
      <c r="E1538" s="37" t="s">
        <v>465</v>
      </c>
      <c r="F1538" s="41"/>
      <c r="G1538" s="27"/>
      <c r="H1538" s="27"/>
      <c r="I1538" s="27">
        <v>87005</v>
      </c>
      <c r="M1538" s="220">
        <f t="shared" si="23"/>
        <v>113942</v>
      </c>
    </row>
    <row r="1539" spans="1:13" x14ac:dyDescent="0.2">
      <c r="A1539" s="35" t="s">
        <v>2543</v>
      </c>
      <c r="B1539" s="1" t="s">
        <v>74</v>
      </c>
      <c r="C1539" s="45" t="s">
        <v>1023</v>
      </c>
      <c r="D1539" s="23" t="s">
        <v>5734</v>
      </c>
      <c r="E1539" s="23" t="s">
        <v>4141</v>
      </c>
      <c r="F1539" s="40">
        <v>0.08</v>
      </c>
      <c r="G1539" s="25">
        <v>73692</v>
      </c>
      <c r="H1539" s="25">
        <v>5895</v>
      </c>
      <c r="I1539" s="25"/>
      <c r="J1539" s="58" t="e">
        <f>HYPERLINK("#"&amp;"Insumos"&amp;"!A"&amp;MATCH($B1539,#REF!,0),"Ins "&amp;$B1539)</f>
        <v>#REF!</v>
      </c>
      <c r="M1539" s="220"/>
    </row>
    <row r="1540" spans="1:13" x14ac:dyDescent="0.2">
      <c r="A1540" s="35" t="s">
        <v>2543</v>
      </c>
      <c r="B1540" s="1" t="s">
        <v>263</v>
      </c>
      <c r="C1540" s="45" t="s">
        <v>696</v>
      </c>
      <c r="D1540" s="23" t="s">
        <v>5534</v>
      </c>
      <c r="E1540" s="23" t="s">
        <v>4140</v>
      </c>
      <c r="F1540" s="40">
        <v>8.0000000000000002E-3</v>
      </c>
      <c r="G1540" s="25">
        <v>187426</v>
      </c>
      <c r="H1540" s="25">
        <v>1499</v>
      </c>
      <c r="I1540" s="25"/>
      <c r="J1540" s="58" t="e">
        <f>HYPERLINK("#"&amp;"Insumos"&amp;"!A"&amp;MATCH($B1540,#REF!,0),"Ins "&amp;$B1540)</f>
        <v>#REF!</v>
      </c>
      <c r="M1540" s="220"/>
    </row>
    <row r="1541" spans="1:13" x14ac:dyDescent="0.2">
      <c r="A1541" s="35" t="s">
        <v>2543</v>
      </c>
      <c r="B1541" s="1" t="s">
        <v>5533</v>
      </c>
      <c r="C1541" s="45" t="s">
        <v>5892</v>
      </c>
      <c r="D1541" s="23" t="s">
        <v>977</v>
      </c>
      <c r="E1541" s="23" t="s">
        <v>4134</v>
      </c>
      <c r="F1541" s="40">
        <v>0.1</v>
      </c>
      <c r="G1541" s="25">
        <v>3623</v>
      </c>
      <c r="H1541" s="25">
        <v>362</v>
      </c>
      <c r="I1541" s="25"/>
      <c r="J1541" s="58" t="e">
        <f>HYPERLINK("#"&amp;"Insumos"&amp;"!A"&amp;MATCH($B1541,#REF!,0),"Ins "&amp;$B1541)</f>
        <v>#REF!</v>
      </c>
      <c r="M1541" s="220"/>
    </row>
    <row r="1542" spans="1:13" x14ac:dyDescent="0.2">
      <c r="A1542" s="35" t="s">
        <v>2543</v>
      </c>
      <c r="B1542" s="1" t="s">
        <v>5007</v>
      </c>
      <c r="C1542" s="45" t="s">
        <v>720</v>
      </c>
      <c r="D1542" s="23" t="s">
        <v>5751</v>
      </c>
      <c r="E1542" s="23" t="s">
        <v>4134</v>
      </c>
      <c r="F1542" s="40">
        <v>0.1</v>
      </c>
      <c r="G1542" s="25">
        <v>1897</v>
      </c>
      <c r="H1542" s="25">
        <v>190</v>
      </c>
      <c r="I1542" s="25"/>
      <c r="J1542" s="58" t="e">
        <f>HYPERLINK("#"&amp;"Insumos"&amp;"!A"&amp;MATCH($B1542,#REF!,0),"Ins "&amp;$B1542)</f>
        <v>#REF!</v>
      </c>
      <c r="M1542" s="220"/>
    </row>
    <row r="1543" spans="1:13" x14ac:dyDescent="0.2">
      <c r="A1543" s="35" t="s">
        <v>2543</v>
      </c>
      <c r="B1543" s="1" t="s">
        <v>5260</v>
      </c>
      <c r="C1543" s="45" t="s">
        <v>1232</v>
      </c>
      <c r="D1543" s="23" t="s">
        <v>5751</v>
      </c>
      <c r="E1543" s="23" t="s">
        <v>287</v>
      </c>
      <c r="F1543" s="40">
        <v>1.01</v>
      </c>
      <c r="G1543" s="25">
        <v>78276</v>
      </c>
      <c r="H1543" s="25">
        <v>79059</v>
      </c>
      <c r="I1543" s="25"/>
      <c r="J1543" s="58" t="e">
        <f>HYPERLINK("#"&amp;"Insumos"&amp;"!A"&amp;MATCH($B1543,#REF!,0),"Ins "&amp;$B1543)</f>
        <v>#REF!</v>
      </c>
      <c r="M1543" s="220"/>
    </row>
    <row r="1544" spans="1:13" ht="38.25" x14ac:dyDescent="0.2">
      <c r="A1544" s="36" t="s">
        <v>2544</v>
      </c>
      <c r="B1544" s="26" t="s">
        <v>6816</v>
      </c>
      <c r="C1544" s="79" t="s">
        <v>10409</v>
      </c>
      <c r="D1544" s="37" t="s">
        <v>5608</v>
      </c>
      <c r="E1544" s="37" t="s">
        <v>464</v>
      </c>
      <c r="F1544" s="41"/>
      <c r="G1544" s="27"/>
      <c r="H1544" s="27"/>
      <c r="I1544" s="27">
        <v>87097</v>
      </c>
      <c r="M1544" s="220">
        <f t="shared" ref="M1544:M1596" si="24">ROUND(I1544*(1+$L$2),0)</f>
        <v>114062</v>
      </c>
    </row>
    <row r="1545" spans="1:13" x14ac:dyDescent="0.2">
      <c r="A1545" s="35" t="s">
        <v>2544</v>
      </c>
      <c r="B1545" s="1" t="s">
        <v>74</v>
      </c>
      <c r="C1545" s="45" t="s">
        <v>1023</v>
      </c>
      <c r="D1545" s="23" t="s">
        <v>5734</v>
      </c>
      <c r="E1545" s="23" t="s">
        <v>4141</v>
      </c>
      <c r="F1545" s="40">
        <v>0.08</v>
      </c>
      <c r="G1545" s="25">
        <v>73692</v>
      </c>
      <c r="H1545" s="25">
        <v>5895</v>
      </c>
      <c r="I1545" s="25"/>
      <c r="J1545" s="58" t="e">
        <f>HYPERLINK("#"&amp;"Insumos"&amp;"!A"&amp;MATCH($B1545,#REF!,0),"Ins "&amp;$B1545)</f>
        <v>#REF!</v>
      </c>
      <c r="M1545" s="220"/>
    </row>
    <row r="1546" spans="1:13" x14ac:dyDescent="0.2">
      <c r="A1546" s="35" t="s">
        <v>2544</v>
      </c>
      <c r="B1546" s="1" t="s">
        <v>263</v>
      </c>
      <c r="C1546" s="45" t="s">
        <v>696</v>
      </c>
      <c r="D1546" s="23" t="s">
        <v>5534</v>
      </c>
      <c r="E1546" s="23" t="s">
        <v>4140</v>
      </c>
      <c r="F1546" s="40">
        <v>8.9999999999999993E-3</v>
      </c>
      <c r="G1546" s="25">
        <v>187426</v>
      </c>
      <c r="H1546" s="25">
        <v>1687</v>
      </c>
      <c r="I1546" s="25"/>
      <c r="J1546" s="58" t="e">
        <f>HYPERLINK("#"&amp;"Insumos"&amp;"!A"&amp;MATCH($B1546,#REF!,0),"Ins "&amp;$B1546)</f>
        <v>#REF!</v>
      </c>
      <c r="M1546" s="220"/>
    </row>
    <row r="1547" spans="1:13" x14ac:dyDescent="0.2">
      <c r="A1547" s="35" t="s">
        <v>2544</v>
      </c>
      <c r="B1547" s="1" t="s">
        <v>5533</v>
      </c>
      <c r="C1547" s="45" t="s">
        <v>5892</v>
      </c>
      <c r="D1547" s="23" t="s">
        <v>977</v>
      </c>
      <c r="E1547" s="23" t="s">
        <v>4134</v>
      </c>
      <c r="F1547" s="40">
        <v>0.2</v>
      </c>
      <c r="G1547" s="25">
        <v>3623</v>
      </c>
      <c r="H1547" s="25">
        <v>725</v>
      </c>
      <c r="I1547" s="25"/>
      <c r="J1547" s="58" t="e">
        <f>HYPERLINK("#"&amp;"Insumos"&amp;"!A"&amp;MATCH($B1547,#REF!,0),"Ins "&amp;$B1547)</f>
        <v>#REF!</v>
      </c>
      <c r="M1547" s="220"/>
    </row>
    <row r="1548" spans="1:13" x14ac:dyDescent="0.2">
      <c r="A1548" s="35" t="s">
        <v>2544</v>
      </c>
      <c r="B1548" s="1" t="s">
        <v>5007</v>
      </c>
      <c r="C1548" s="45" t="s">
        <v>720</v>
      </c>
      <c r="D1548" s="23" t="s">
        <v>5751</v>
      </c>
      <c r="E1548" s="23" t="s">
        <v>4134</v>
      </c>
      <c r="F1548" s="40">
        <v>0.1</v>
      </c>
      <c r="G1548" s="25">
        <v>1897</v>
      </c>
      <c r="H1548" s="25">
        <v>190</v>
      </c>
      <c r="I1548" s="25"/>
      <c r="J1548" s="58" t="e">
        <f>HYPERLINK("#"&amp;"Insumos"&amp;"!A"&amp;MATCH($B1548,#REF!,0),"Ins "&amp;$B1548)</f>
        <v>#REF!</v>
      </c>
      <c r="M1548" s="220"/>
    </row>
    <row r="1549" spans="1:13" x14ac:dyDescent="0.2">
      <c r="A1549" s="35" t="s">
        <v>2544</v>
      </c>
      <c r="B1549" s="1" t="s">
        <v>1049</v>
      </c>
      <c r="C1549" s="45" t="s">
        <v>970</v>
      </c>
      <c r="D1549" s="23" t="s">
        <v>5751</v>
      </c>
      <c r="E1549" s="23" t="s">
        <v>466</v>
      </c>
      <c r="F1549" s="40">
        <v>0.28749999999999998</v>
      </c>
      <c r="G1549" s="25">
        <v>126000</v>
      </c>
      <c r="H1549" s="25">
        <v>36225</v>
      </c>
      <c r="I1549" s="25"/>
      <c r="J1549" s="58" t="e">
        <f>HYPERLINK("#"&amp;"Insumos"&amp;"!A"&amp;MATCH($B1549,#REF!,0),"Ins "&amp;$B1549)</f>
        <v>#REF!</v>
      </c>
      <c r="M1549" s="220"/>
    </row>
    <row r="1550" spans="1:13" x14ac:dyDescent="0.2">
      <c r="A1550" s="35" t="s">
        <v>2544</v>
      </c>
      <c r="B1550" s="1" t="s">
        <v>5265</v>
      </c>
      <c r="C1550" s="45" t="s">
        <v>1236</v>
      </c>
      <c r="D1550" s="23" t="s">
        <v>5751</v>
      </c>
      <c r="E1550" s="23" t="s">
        <v>465</v>
      </c>
      <c r="F1550" s="40">
        <v>2.1</v>
      </c>
      <c r="G1550" s="25">
        <v>11180</v>
      </c>
      <c r="H1550" s="25">
        <v>23478</v>
      </c>
      <c r="I1550" s="25"/>
      <c r="J1550" s="58" t="e">
        <f>HYPERLINK("#"&amp;"Insumos"&amp;"!A"&amp;MATCH($B1550,#REF!,0),"Ins "&amp;$B1550)</f>
        <v>#REF!</v>
      </c>
      <c r="M1550" s="220"/>
    </row>
    <row r="1551" spans="1:13" x14ac:dyDescent="0.2">
      <c r="A1551" s="35" t="s">
        <v>2544</v>
      </c>
      <c r="B1551" s="1" t="s">
        <v>4206</v>
      </c>
      <c r="C1551" s="45" t="s">
        <v>9177</v>
      </c>
      <c r="D1551" s="23" t="s">
        <v>5751</v>
      </c>
      <c r="E1551" s="23" t="s">
        <v>287</v>
      </c>
      <c r="F1551" s="40">
        <v>1.01</v>
      </c>
      <c r="G1551" s="25">
        <v>18710</v>
      </c>
      <c r="H1551" s="25">
        <v>18897</v>
      </c>
      <c r="I1551" s="25"/>
      <c r="J1551" s="58" t="e">
        <f>HYPERLINK("#"&amp;"Insumos"&amp;"!A"&amp;MATCH($B1551,#REF!,0),"Ins "&amp;$B1551)</f>
        <v>#REF!</v>
      </c>
      <c r="M1551" s="220"/>
    </row>
    <row r="1552" spans="1:13" ht="38.25" x14ac:dyDescent="0.2">
      <c r="A1552" s="36" t="s">
        <v>2545</v>
      </c>
      <c r="B1552" s="26" t="s">
        <v>6816</v>
      </c>
      <c r="C1552" s="79" t="s">
        <v>10410</v>
      </c>
      <c r="D1552" s="37" t="s">
        <v>5608</v>
      </c>
      <c r="E1552" s="37" t="s">
        <v>464</v>
      </c>
      <c r="F1552" s="41"/>
      <c r="G1552" s="27"/>
      <c r="H1552" s="27"/>
      <c r="I1552" s="27">
        <v>116250</v>
      </c>
      <c r="M1552" s="220">
        <f t="shared" si="24"/>
        <v>152241</v>
      </c>
    </row>
    <row r="1553" spans="1:13" x14ac:dyDescent="0.2">
      <c r="A1553" s="35" t="s">
        <v>2545</v>
      </c>
      <c r="B1553" s="1" t="s">
        <v>74</v>
      </c>
      <c r="C1553" s="45" t="s">
        <v>1023</v>
      </c>
      <c r="D1553" s="23" t="s">
        <v>5734</v>
      </c>
      <c r="E1553" s="23" t="s">
        <v>4141</v>
      </c>
      <c r="F1553" s="40">
        <v>0.08</v>
      </c>
      <c r="G1553" s="25">
        <v>73692</v>
      </c>
      <c r="H1553" s="25">
        <v>5895</v>
      </c>
      <c r="I1553" s="25"/>
      <c r="J1553" s="58" t="e">
        <f>HYPERLINK("#"&amp;"Insumos"&amp;"!A"&amp;MATCH($B1553,#REF!,0),"Ins "&amp;$B1553)</f>
        <v>#REF!</v>
      </c>
      <c r="M1553" s="220"/>
    </row>
    <row r="1554" spans="1:13" x14ac:dyDescent="0.2">
      <c r="A1554" s="35" t="s">
        <v>2545</v>
      </c>
      <c r="B1554" s="1" t="s">
        <v>263</v>
      </c>
      <c r="C1554" s="45" t="s">
        <v>696</v>
      </c>
      <c r="D1554" s="23" t="s">
        <v>5534</v>
      </c>
      <c r="E1554" s="23" t="s">
        <v>4140</v>
      </c>
      <c r="F1554" s="40">
        <v>1.0999999999999999E-2</v>
      </c>
      <c r="G1554" s="25">
        <v>187426</v>
      </c>
      <c r="H1554" s="25">
        <v>2062</v>
      </c>
      <c r="I1554" s="25"/>
      <c r="J1554" s="58" t="e">
        <f>HYPERLINK("#"&amp;"Insumos"&amp;"!A"&amp;MATCH($B1554,#REF!,0),"Ins "&amp;$B1554)</f>
        <v>#REF!</v>
      </c>
      <c r="M1554" s="220"/>
    </row>
    <row r="1555" spans="1:13" x14ac:dyDescent="0.2">
      <c r="A1555" s="35" t="s">
        <v>2545</v>
      </c>
      <c r="B1555" s="1" t="s">
        <v>5533</v>
      </c>
      <c r="C1555" s="45" t="s">
        <v>5892</v>
      </c>
      <c r="D1555" s="23" t="s">
        <v>977</v>
      </c>
      <c r="E1555" s="23" t="s">
        <v>4134</v>
      </c>
      <c r="F1555" s="40">
        <v>0.2</v>
      </c>
      <c r="G1555" s="25">
        <v>3623</v>
      </c>
      <c r="H1555" s="25">
        <v>725</v>
      </c>
      <c r="I1555" s="25"/>
      <c r="J1555" s="58" t="e">
        <f>HYPERLINK("#"&amp;"Insumos"&amp;"!A"&amp;MATCH($B1555,#REF!,0),"Ins "&amp;$B1555)</f>
        <v>#REF!</v>
      </c>
      <c r="M1555" s="220"/>
    </row>
    <row r="1556" spans="1:13" x14ac:dyDescent="0.2">
      <c r="A1556" s="35" t="s">
        <v>2545</v>
      </c>
      <c r="B1556" s="1" t="s">
        <v>5007</v>
      </c>
      <c r="C1556" s="45" t="s">
        <v>720</v>
      </c>
      <c r="D1556" s="23" t="s">
        <v>5751</v>
      </c>
      <c r="E1556" s="23" t="s">
        <v>4134</v>
      </c>
      <c r="F1556" s="40">
        <v>0.1</v>
      </c>
      <c r="G1556" s="25">
        <v>1897</v>
      </c>
      <c r="H1556" s="25">
        <v>190</v>
      </c>
      <c r="I1556" s="25"/>
      <c r="J1556" s="58" t="e">
        <f>HYPERLINK("#"&amp;"Insumos"&amp;"!A"&amp;MATCH($B1556,#REF!,0),"Ins "&amp;$B1556)</f>
        <v>#REF!</v>
      </c>
      <c r="M1556" s="220"/>
    </row>
    <row r="1557" spans="1:13" x14ac:dyDescent="0.2">
      <c r="A1557" s="35" t="s">
        <v>2545</v>
      </c>
      <c r="B1557" s="1" t="s">
        <v>1049</v>
      </c>
      <c r="C1557" s="45" t="s">
        <v>970</v>
      </c>
      <c r="D1557" s="23" t="s">
        <v>5751</v>
      </c>
      <c r="E1557" s="23" t="s">
        <v>466</v>
      </c>
      <c r="F1557" s="40">
        <v>0.46</v>
      </c>
      <c r="G1557" s="25">
        <v>126000</v>
      </c>
      <c r="H1557" s="25">
        <v>57960</v>
      </c>
      <c r="I1557" s="25"/>
      <c r="J1557" s="58" t="e">
        <f>HYPERLINK("#"&amp;"Insumos"&amp;"!A"&amp;MATCH($B1557,#REF!,0),"Ins "&amp;$B1557)</f>
        <v>#REF!</v>
      </c>
      <c r="M1557" s="220"/>
    </row>
    <row r="1558" spans="1:13" x14ac:dyDescent="0.2">
      <c r="A1558" s="35" t="s">
        <v>2545</v>
      </c>
      <c r="B1558" s="1" t="s">
        <v>5265</v>
      </c>
      <c r="C1558" s="45" t="s">
        <v>1236</v>
      </c>
      <c r="D1558" s="23" t="s">
        <v>5751</v>
      </c>
      <c r="E1558" s="23" t="s">
        <v>465</v>
      </c>
      <c r="F1558" s="40">
        <v>2.73</v>
      </c>
      <c r="G1558" s="25">
        <v>11180</v>
      </c>
      <c r="H1558" s="25">
        <v>30521</v>
      </c>
      <c r="I1558" s="25"/>
      <c r="J1558" s="58" t="e">
        <f>HYPERLINK("#"&amp;"Insumos"&amp;"!A"&amp;MATCH($B1558,#REF!,0),"Ins "&amp;$B1558)</f>
        <v>#REF!</v>
      </c>
      <c r="M1558" s="220"/>
    </row>
    <row r="1559" spans="1:13" x14ac:dyDescent="0.2">
      <c r="A1559" s="35" t="s">
        <v>2545</v>
      </c>
      <c r="B1559" s="1" t="s">
        <v>4206</v>
      </c>
      <c r="C1559" s="45" t="s">
        <v>9177</v>
      </c>
      <c r="D1559" s="23" t="s">
        <v>5751</v>
      </c>
      <c r="E1559" s="23" t="s">
        <v>287</v>
      </c>
      <c r="F1559" s="40">
        <v>1.01</v>
      </c>
      <c r="G1559" s="25">
        <v>18710</v>
      </c>
      <c r="H1559" s="25">
        <v>18897</v>
      </c>
      <c r="I1559" s="25"/>
      <c r="J1559" s="58" t="e">
        <f>HYPERLINK("#"&amp;"Insumos"&amp;"!A"&amp;MATCH($B1559,#REF!,0),"Ins "&amp;$B1559)</f>
        <v>#REF!</v>
      </c>
      <c r="M1559" s="220"/>
    </row>
    <row r="1560" spans="1:13" ht="38.25" x14ac:dyDescent="0.2">
      <c r="A1560" s="36" t="s">
        <v>2546</v>
      </c>
      <c r="B1560" s="26" t="s">
        <v>6816</v>
      </c>
      <c r="C1560" s="79" t="s">
        <v>10411</v>
      </c>
      <c r="D1560" s="37" t="s">
        <v>5608</v>
      </c>
      <c r="E1560" s="37" t="s">
        <v>464</v>
      </c>
      <c r="F1560" s="41"/>
      <c r="G1560" s="27"/>
      <c r="H1560" s="27"/>
      <c r="I1560" s="27">
        <v>152836</v>
      </c>
      <c r="M1560" s="220">
        <f t="shared" si="24"/>
        <v>200154</v>
      </c>
    </row>
    <row r="1561" spans="1:13" x14ac:dyDescent="0.2">
      <c r="A1561" s="35" t="s">
        <v>2546</v>
      </c>
      <c r="B1561" s="1" t="s">
        <v>74</v>
      </c>
      <c r="C1561" s="45" t="s">
        <v>1023</v>
      </c>
      <c r="D1561" s="23" t="s">
        <v>5734</v>
      </c>
      <c r="E1561" s="23" t="s">
        <v>4141</v>
      </c>
      <c r="F1561" s="40">
        <v>0.08</v>
      </c>
      <c r="G1561" s="25">
        <v>73692</v>
      </c>
      <c r="H1561" s="25">
        <v>5895</v>
      </c>
      <c r="I1561" s="25"/>
      <c r="J1561" s="58" t="e">
        <f>HYPERLINK("#"&amp;"Insumos"&amp;"!A"&amp;MATCH($B1561,#REF!,0),"Ins "&amp;$B1561)</f>
        <v>#REF!</v>
      </c>
      <c r="M1561" s="220"/>
    </row>
    <row r="1562" spans="1:13" x14ac:dyDescent="0.2">
      <c r="A1562" s="35" t="s">
        <v>2546</v>
      </c>
      <c r="B1562" s="1" t="s">
        <v>263</v>
      </c>
      <c r="C1562" s="45" t="s">
        <v>696</v>
      </c>
      <c r="D1562" s="23" t="s">
        <v>5534</v>
      </c>
      <c r="E1562" s="23" t="s">
        <v>4140</v>
      </c>
      <c r="F1562" s="40">
        <v>1.4E-2</v>
      </c>
      <c r="G1562" s="25">
        <v>187426</v>
      </c>
      <c r="H1562" s="25">
        <v>2624</v>
      </c>
      <c r="I1562" s="25"/>
      <c r="J1562" s="58" t="e">
        <f>HYPERLINK("#"&amp;"Insumos"&amp;"!A"&amp;MATCH($B1562,#REF!,0),"Ins "&amp;$B1562)</f>
        <v>#REF!</v>
      </c>
      <c r="M1562" s="220"/>
    </row>
    <row r="1563" spans="1:13" x14ac:dyDescent="0.2">
      <c r="A1563" s="35" t="s">
        <v>2546</v>
      </c>
      <c r="B1563" s="1" t="s">
        <v>5533</v>
      </c>
      <c r="C1563" s="45" t="s">
        <v>5892</v>
      </c>
      <c r="D1563" s="23" t="s">
        <v>977</v>
      </c>
      <c r="E1563" s="23" t="s">
        <v>4134</v>
      </c>
      <c r="F1563" s="40">
        <v>0.2</v>
      </c>
      <c r="G1563" s="25">
        <v>3623</v>
      </c>
      <c r="H1563" s="25">
        <v>725</v>
      </c>
      <c r="I1563" s="25"/>
      <c r="J1563" s="58" t="e">
        <f>HYPERLINK("#"&amp;"Insumos"&amp;"!A"&amp;MATCH($B1563,#REF!,0),"Ins "&amp;$B1563)</f>
        <v>#REF!</v>
      </c>
      <c r="M1563" s="220"/>
    </row>
    <row r="1564" spans="1:13" x14ac:dyDescent="0.2">
      <c r="A1564" s="35" t="s">
        <v>2546</v>
      </c>
      <c r="B1564" s="1" t="s">
        <v>5007</v>
      </c>
      <c r="C1564" s="45" t="s">
        <v>720</v>
      </c>
      <c r="D1564" s="23" t="s">
        <v>5751</v>
      </c>
      <c r="E1564" s="23" t="s">
        <v>4134</v>
      </c>
      <c r="F1564" s="40">
        <v>0.1</v>
      </c>
      <c r="G1564" s="25">
        <v>1897</v>
      </c>
      <c r="H1564" s="25">
        <v>190</v>
      </c>
      <c r="I1564" s="25"/>
      <c r="J1564" s="58" t="e">
        <f>HYPERLINK("#"&amp;"Insumos"&amp;"!A"&amp;MATCH($B1564,#REF!,0),"Ins "&amp;$B1564)</f>
        <v>#REF!</v>
      </c>
      <c r="M1564" s="220"/>
    </row>
    <row r="1565" spans="1:13" x14ac:dyDescent="0.2">
      <c r="A1565" s="35" t="s">
        <v>2546</v>
      </c>
      <c r="B1565" s="1" t="s">
        <v>1049</v>
      </c>
      <c r="C1565" s="45" t="s">
        <v>970</v>
      </c>
      <c r="D1565" s="23" t="s">
        <v>5751</v>
      </c>
      <c r="E1565" s="23" t="s">
        <v>466</v>
      </c>
      <c r="F1565" s="40">
        <v>0.69</v>
      </c>
      <c r="G1565" s="25">
        <v>126000</v>
      </c>
      <c r="H1565" s="25">
        <v>86940</v>
      </c>
      <c r="I1565" s="25"/>
      <c r="J1565" s="58" t="e">
        <f>HYPERLINK("#"&amp;"Insumos"&amp;"!A"&amp;MATCH($B1565,#REF!,0),"Ins "&amp;$B1565)</f>
        <v>#REF!</v>
      </c>
      <c r="M1565" s="220"/>
    </row>
    <row r="1566" spans="1:13" x14ac:dyDescent="0.2">
      <c r="A1566" s="35" t="s">
        <v>2546</v>
      </c>
      <c r="B1566" s="1" t="s">
        <v>5265</v>
      </c>
      <c r="C1566" s="45" t="s">
        <v>1236</v>
      </c>
      <c r="D1566" s="23" t="s">
        <v>5751</v>
      </c>
      <c r="E1566" s="23" t="s">
        <v>465</v>
      </c>
      <c r="F1566" s="40">
        <v>3.36</v>
      </c>
      <c r="G1566" s="25">
        <v>11180</v>
      </c>
      <c r="H1566" s="25">
        <v>37565</v>
      </c>
      <c r="I1566" s="25"/>
      <c r="J1566" s="58" t="e">
        <f>HYPERLINK("#"&amp;"Insumos"&amp;"!A"&amp;MATCH($B1566,#REF!,0),"Ins "&amp;$B1566)</f>
        <v>#REF!</v>
      </c>
      <c r="M1566" s="220"/>
    </row>
    <row r="1567" spans="1:13" x14ac:dyDescent="0.2">
      <c r="A1567" s="35" t="s">
        <v>2546</v>
      </c>
      <c r="B1567" s="1" t="s">
        <v>4206</v>
      </c>
      <c r="C1567" s="45" t="s">
        <v>9177</v>
      </c>
      <c r="D1567" s="23" t="s">
        <v>5751</v>
      </c>
      <c r="E1567" s="23" t="s">
        <v>287</v>
      </c>
      <c r="F1567" s="40">
        <v>1.01</v>
      </c>
      <c r="G1567" s="25">
        <v>18710</v>
      </c>
      <c r="H1567" s="25">
        <v>18897</v>
      </c>
      <c r="I1567" s="25"/>
      <c r="J1567" s="58" t="e">
        <f>HYPERLINK("#"&amp;"Insumos"&amp;"!A"&amp;MATCH($B1567,#REF!,0),"Ins "&amp;$B1567)</f>
        <v>#REF!</v>
      </c>
      <c r="M1567" s="220"/>
    </row>
    <row r="1568" spans="1:13" ht="38.25" x14ac:dyDescent="0.2">
      <c r="A1568" s="36" t="s">
        <v>2547</v>
      </c>
      <c r="B1568" s="26" t="s">
        <v>6816</v>
      </c>
      <c r="C1568" s="79" t="s">
        <v>10412</v>
      </c>
      <c r="D1568" s="37" t="s">
        <v>5608</v>
      </c>
      <c r="E1568" s="37" t="s">
        <v>464</v>
      </c>
      <c r="F1568" s="41"/>
      <c r="G1568" s="27"/>
      <c r="H1568" s="27"/>
      <c r="I1568" s="27">
        <v>112388</v>
      </c>
      <c r="M1568" s="220">
        <f t="shared" si="24"/>
        <v>147183</v>
      </c>
    </row>
    <row r="1569" spans="1:13" x14ac:dyDescent="0.2">
      <c r="A1569" s="35" t="s">
        <v>2547</v>
      </c>
      <c r="B1569" s="1" t="s">
        <v>74</v>
      </c>
      <c r="C1569" s="45" t="s">
        <v>1023</v>
      </c>
      <c r="D1569" s="23" t="s">
        <v>5734</v>
      </c>
      <c r="E1569" s="23" t="s">
        <v>4141</v>
      </c>
      <c r="F1569" s="40">
        <v>0.08</v>
      </c>
      <c r="G1569" s="25">
        <v>73692</v>
      </c>
      <c r="H1569" s="25">
        <v>5895</v>
      </c>
      <c r="I1569" s="25"/>
      <c r="J1569" s="58" t="e">
        <f>HYPERLINK("#"&amp;"Insumos"&amp;"!A"&amp;MATCH($B1569,#REF!,0),"Ins "&amp;$B1569)</f>
        <v>#REF!</v>
      </c>
      <c r="M1569" s="220"/>
    </row>
    <row r="1570" spans="1:13" x14ac:dyDescent="0.2">
      <c r="A1570" s="35" t="s">
        <v>2547</v>
      </c>
      <c r="B1570" s="1" t="s">
        <v>263</v>
      </c>
      <c r="C1570" s="45" t="s">
        <v>696</v>
      </c>
      <c r="D1570" s="23" t="s">
        <v>5534</v>
      </c>
      <c r="E1570" s="23" t="s">
        <v>4140</v>
      </c>
      <c r="F1570" s="40">
        <v>1.4999999999999999E-2</v>
      </c>
      <c r="G1570" s="25">
        <v>187426</v>
      </c>
      <c r="H1570" s="25">
        <v>2811</v>
      </c>
      <c r="I1570" s="25"/>
      <c r="J1570" s="58" t="e">
        <f>HYPERLINK("#"&amp;"Insumos"&amp;"!A"&amp;MATCH($B1570,#REF!,0),"Ins "&amp;$B1570)</f>
        <v>#REF!</v>
      </c>
      <c r="M1570" s="220"/>
    </row>
    <row r="1571" spans="1:13" x14ac:dyDescent="0.2">
      <c r="A1571" s="35" t="s">
        <v>2547</v>
      </c>
      <c r="B1571" s="1" t="s">
        <v>5533</v>
      </c>
      <c r="C1571" s="45" t="s">
        <v>5892</v>
      </c>
      <c r="D1571" s="23" t="s">
        <v>977</v>
      </c>
      <c r="E1571" s="23" t="s">
        <v>4134</v>
      </c>
      <c r="F1571" s="40">
        <v>0.2</v>
      </c>
      <c r="G1571" s="25">
        <v>3623</v>
      </c>
      <c r="H1571" s="25">
        <v>725</v>
      </c>
      <c r="I1571" s="25"/>
      <c r="J1571" s="58" t="e">
        <f>HYPERLINK("#"&amp;"Insumos"&amp;"!A"&amp;MATCH($B1571,#REF!,0),"Ins "&amp;$B1571)</f>
        <v>#REF!</v>
      </c>
      <c r="M1571" s="220"/>
    </row>
    <row r="1572" spans="1:13" x14ac:dyDescent="0.2">
      <c r="A1572" s="35" t="s">
        <v>2547</v>
      </c>
      <c r="B1572" s="1" t="s">
        <v>5007</v>
      </c>
      <c r="C1572" s="45" t="s">
        <v>720</v>
      </c>
      <c r="D1572" s="23" t="s">
        <v>5751</v>
      </c>
      <c r="E1572" s="23" t="s">
        <v>4134</v>
      </c>
      <c r="F1572" s="40">
        <v>0.1</v>
      </c>
      <c r="G1572" s="25">
        <v>1897</v>
      </c>
      <c r="H1572" s="25">
        <v>190</v>
      </c>
      <c r="I1572" s="25"/>
      <c r="J1572" s="58" t="e">
        <f>HYPERLINK("#"&amp;"Insumos"&amp;"!A"&amp;MATCH($B1572,#REF!,0),"Ins "&amp;$B1572)</f>
        <v>#REF!</v>
      </c>
      <c r="M1572" s="220"/>
    </row>
    <row r="1573" spans="1:13" x14ac:dyDescent="0.2">
      <c r="A1573" s="35" t="s">
        <v>2547</v>
      </c>
      <c r="B1573" s="1" t="s">
        <v>1049</v>
      </c>
      <c r="C1573" s="45" t="s">
        <v>970</v>
      </c>
      <c r="D1573" s="23" t="s">
        <v>5751</v>
      </c>
      <c r="E1573" s="23" t="s">
        <v>466</v>
      </c>
      <c r="F1573" s="40">
        <v>0.28749999999999998</v>
      </c>
      <c r="G1573" s="25">
        <v>126000</v>
      </c>
      <c r="H1573" s="25">
        <v>36225</v>
      </c>
      <c r="I1573" s="25"/>
      <c r="J1573" s="58" t="e">
        <f>HYPERLINK("#"&amp;"Insumos"&amp;"!A"&amp;MATCH($B1573,#REF!,0),"Ins "&amp;$B1573)</f>
        <v>#REF!</v>
      </c>
      <c r="M1573" s="220"/>
    </row>
    <row r="1574" spans="1:13" x14ac:dyDescent="0.2">
      <c r="A1574" s="35" t="s">
        <v>2547</v>
      </c>
      <c r="B1574" s="1" t="s">
        <v>5265</v>
      </c>
      <c r="C1574" s="45" t="s">
        <v>1236</v>
      </c>
      <c r="D1574" s="23" t="s">
        <v>5751</v>
      </c>
      <c r="E1574" s="23" t="s">
        <v>465</v>
      </c>
      <c r="F1574" s="40">
        <v>2.1</v>
      </c>
      <c r="G1574" s="25">
        <v>11180</v>
      </c>
      <c r="H1574" s="25">
        <v>23478</v>
      </c>
      <c r="I1574" s="25"/>
      <c r="J1574" s="58" t="e">
        <f>HYPERLINK("#"&amp;"Insumos"&amp;"!A"&amp;MATCH($B1574,#REF!,0),"Ins "&amp;$B1574)</f>
        <v>#REF!</v>
      </c>
      <c r="M1574" s="220"/>
    </row>
    <row r="1575" spans="1:13" x14ac:dyDescent="0.2">
      <c r="A1575" s="35" t="s">
        <v>2547</v>
      </c>
      <c r="B1575" s="1" t="s">
        <v>4207</v>
      </c>
      <c r="C1575" s="45" t="s">
        <v>9178</v>
      </c>
      <c r="D1575" s="23" t="s">
        <v>5751</v>
      </c>
      <c r="E1575" s="23" t="s">
        <v>287</v>
      </c>
      <c r="F1575" s="40">
        <v>1.01</v>
      </c>
      <c r="G1575" s="25">
        <v>42638</v>
      </c>
      <c r="H1575" s="25">
        <v>43064</v>
      </c>
      <c r="I1575" s="25"/>
      <c r="J1575" s="58" t="e">
        <f>HYPERLINK("#"&amp;"Insumos"&amp;"!A"&amp;MATCH($B1575,#REF!,0),"Ins "&amp;$B1575)</f>
        <v>#REF!</v>
      </c>
      <c r="M1575" s="220"/>
    </row>
    <row r="1576" spans="1:13" ht="38.25" x14ac:dyDescent="0.2">
      <c r="A1576" s="36" t="s">
        <v>2548</v>
      </c>
      <c r="B1576" s="26" t="s">
        <v>6816</v>
      </c>
      <c r="C1576" s="79" t="s">
        <v>10413</v>
      </c>
      <c r="D1576" s="37" t="s">
        <v>5608</v>
      </c>
      <c r="E1576" s="37" t="s">
        <v>464</v>
      </c>
      <c r="F1576" s="41"/>
      <c r="G1576" s="27"/>
      <c r="H1576" s="27"/>
      <c r="I1576" s="27">
        <v>106600</v>
      </c>
      <c r="M1576" s="220">
        <f t="shared" si="24"/>
        <v>139603</v>
      </c>
    </row>
    <row r="1577" spans="1:13" x14ac:dyDescent="0.2">
      <c r="A1577" s="35" t="s">
        <v>2548</v>
      </c>
      <c r="B1577" s="1" t="s">
        <v>5589</v>
      </c>
      <c r="C1577" s="45" t="s">
        <v>5819</v>
      </c>
      <c r="D1577" s="23" t="s">
        <v>5585</v>
      </c>
      <c r="E1577" s="23" t="s">
        <v>466</v>
      </c>
      <c r="F1577" s="40">
        <v>2.4E-2</v>
      </c>
      <c r="G1577" s="25">
        <v>597780</v>
      </c>
      <c r="H1577" s="25">
        <v>14347</v>
      </c>
      <c r="I1577" s="25"/>
      <c r="M1577" s="220"/>
    </row>
    <row r="1578" spans="1:13" x14ac:dyDescent="0.2">
      <c r="A1578" s="35" t="s">
        <v>2548</v>
      </c>
      <c r="B1578" s="1" t="s">
        <v>73</v>
      </c>
      <c r="C1578" s="45" t="s">
        <v>1032</v>
      </c>
      <c r="D1578" s="23" t="s">
        <v>5734</v>
      </c>
      <c r="E1578" s="23" t="s">
        <v>4141</v>
      </c>
      <c r="F1578" s="40">
        <v>0.15</v>
      </c>
      <c r="G1578" s="25">
        <v>105732</v>
      </c>
      <c r="H1578" s="25">
        <v>15860</v>
      </c>
      <c r="I1578" s="25"/>
      <c r="J1578" s="58" t="e">
        <f>HYPERLINK("#"&amp;"Insumos"&amp;"!A"&amp;MATCH($B1578,#REF!,0),"Ins "&amp;$B1578)</f>
        <v>#REF!</v>
      </c>
      <c r="M1578" s="220"/>
    </row>
    <row r="1579" spans="1:13" x14ac:dyDescent="0.2">
      <c r="A1579" s="35" t="s">
        <v>2548</v>
      </c>
      <c r="B1579" s="1" t="s">
        <v>263</v>
      </c>
      <c r="C1579" s="45" t="s">
        <v>696</v>
      </c>
      <c r="D1579" s="23" t="s">
        <v>5534</v>
      </c>
      <c r="E1579" s="23" t="s">
        <v>4140</v>
      </c>
      <c r="F1579" s="40">
        <v>8.9999999999999993E-3</v>
      </c>
      <c r="G1579" s="25">
        <v>187426</v>
      </c>
      <c r="H1579" s="25">
        <v>1687</v>
      </c>
      <c r="I1579" s="25"/>
      <c r="J1579" s="58" t="e">
        <f>HYPERLINK("#"&amp;"Insumos"&amp;"!A"&amp;MATCH($B1579,#REF!,0),"Ins "&amp;$B1579)</f>
        <v>#REF!</v>
      </c>
      <c r="M1579" s="220"/>
    </row>
    <row r="1580" spans="1:13" x14ac:dyDescent="0.2">
      <c r="A1580" s="35" t="s">
        <v>2548</v>
      </c>
      <c r="B1580" s="1" t="s">
        <v>5533</v>
      </c>
      <c r="C1580" s="45" t="s">
        <v>5892</v>
      </c>
      <c r="D1580" s="23" t="s">
        <v>977</v>
      </c>
      <c r="E1580" s="23" t="s">
        <v>4134</v>
      </c>
      <c r="F1580" s="40">
        <v>0.36</v>
      </c>
      <c r="G1580" s="25">
        <v>3623</v>
      </c>
      <c r="H1580" s="25">
        <v>1304</v>
      </c>
      <c r="I1580" s="25"/>
      <c r="J1580" s="58" t="e">
        <f>HYPERLINK("#"&amp;"Insumos"&amp;"!A"&amp;MATCH($B1580,#REF!,0),"Ins "&amp;$B1580)</f>
        <v>#REF!</v>
      </c>
      <c r="M1580" s="220"/>
    </row>
    <row r="1581" spans="1:13" ht="25.5" x14ac:dyDescent="0.2">
      <c r="A1581" s="35" t="s">
        <v>2548</v>
      </c>
      <c r="B1581" s="1" t="s">
        <v>4643</v>
      </c>
      <c r="C1581" s="45" t="s">
        <v>1463</v>
      </c>
      <c r="D1581" s="23" t="s">
        <v>5751</v>
      </c>
      <c r="E1581" s="23" t="s">
        <v>4134</v>
      </c>
      <c r="F1581" s="40">
        <v>2.5</v>
      </c>
      <c r="G1581" s="25">
        <v>26841</v>
      </c>
      <c r="H1581" s="25">
        <v>67103</v>
      </c>
      <c r="I1581" s="25"/>
      <c r="J1581" s="58" t="e">
        <f>HYPERLINK("#"&amp;"Insumos"&amp;"!A"&amp;MATCH($B1581,#REF!,0),"Ins "&amp;$B1581)</f>
        <v>#REF!</v>
      </c>
      <c r="M1581" s="220"/>
    </row>
    <row r="1582" spans="1:13" x14ac:dyDescent="0.2">
      <c r="A1582" s="35" t="s">
        <v>2548</v>
      </c>
      <c r="B1582" s="1" t="s">
        <v>5007</v>
      </c>
      <c r="C1582" s="45" t="s">
        <v>720</v>
      </c>
      <c r="D1582" s="23" t="s">
        <v>5751</v>
      </c>
      <c r="E1582" s="23" t="s">
        <v>4134</v>
      </c>
      <c r="F1582" s="40">
        <v>0.4</v>
      </c>
      <c r="G1582" s="25">
        <v>1897</v>
      </c>
      <c r="H1582" s="25">
        <v>759</v>
      </c>
      <c r="I1582" s="25"/>
      <c r="J1582" s="58" t="e">
        <f>HYPERLINK("#"&amp;"Insumos"&amp;"!A"&amp;MATCH($B1582,#REF!,0),"Ins "&amp;$B1582)</f>
        <v>#REF!</v>
      </c>
      <c r="M1582" s="220"/>
    </row>
    <row r="1583" spans="1:13" x14ac:dyDescent="0.2">
      <c r="A1583" s="35" t="s">
        <v>2548</v>
      </c>
      <c r="B1583" s="1" t="s">
        <v>5186</v>
      </c>
      <c r="C1583" s="45" t="s">
        <v>1212</v>
      </c>
      <c r="D1583" s="23" t="s">
        <v>5751</v>
      </c>
      <c r="E1583" s="23" t="s">
        <v>467</v>
      </c>
      <c r="F1583" s="40">
        <v>0.32</v>
      </c>
      <c r="G1583" s="25">
        <v>17311</v>
      </c>
      <c r="H1583" s="25">
        <v>5540</v>
      </c>
      <c r="I1583" s="25"/>
      <c r="J1583" s="58" t="e">
        <f>HYPERLINK("#"&amp;"Insumos"&amp;"!A"&amp;MATCH($B1583,#REF!,0),"Ins "&amp;$B1583)</f>
        <v>#REF!</v>
      </c>
      <c r="M1583" s="220"/>
    </row>
    <row r="1584" spans="1:13" ht="51" x14ac:dyDescent="0.2">
      <c r="A1584" s="36" t="s">
        <v>2549</v>
      </c>
      <c r="B1584" s="26" t="s">
        <v>6816</v>
      </c>
      <c r="C1584" s="79" t="s">
        <v>10414</v>
      </c>
      <c r="D1584" s="37" t="s">
        <v>5608</v>
      </c>
      <c r="E1584" s="37" t="s">
        <v>464</v>
      </c>
      <c r="F1584" s="41"/>
      <c r="G1584" s="27"/>
      <c r="H1584" s="27"/>
      <c r="I1584" s="27">
        <v>206161</v>
      </c>
      <c r="M1584" s="220">
        <f t="shared" si="24"/>
        <v>269988</v>
      </c>
    </row>
    <row r="1585" spans="1:13" x14ac:dyDescent="0.2">
      <c r="A1585" s="35" t="s">
        <v>2549</v>
      </c>
      <c r="B1585" s="1" t="s">
        <v>5589</v>
      </c>
      <c r="C1585" s="45" t="s">
        <v>5819</v>
      </c>
      <c r="D1585" s="23" t="s">
        <v>5585</v>
      </c>
      <c r="E1585" s="23" t="s">
        <v>466</v>
      </c>
      <c r="F1585" s="40">
        <v>3.5999999999999997E-2</v>
      </c>
      <c r="G1585" s="25">
        <v>597780</v>
      </c>
      <c r="H1585" s="25">
        <v>21520</v>
      </c>
      <c r="I1585" s="25"/>
      <c r="M1585" s="220"/>
    </row>
    <row r="1586" spans="1:13" x14ac:dyDescent="0.2">
      <c r="A1586" s="35" t="s">
        <v>2549</v>
      </c>
      <c r="B1586" s="1" t="s">
        <v>199</v>
      </c>
      <c r="C1586" s="45" t="s">
        <v>1031</v>
      </c>
      <c r="D1586" s="23" t="s">
        <v>5734</v>
      </c>
      <c r="E1586" s="23" t="s">
        <v>4141</v>
      </c>
      <c r="F1586" s="40">
        <v>0.22</v>
      </c>
      <c r="G1586" s="25">
        <v>96111</v>
      </c>
      <c r="H1586" s="25">
        <v>21144</v>
      </c>
      <c r="I1586" s="25"/>
      <c r="J1586" s="58" t="e">
        <f>HYPERLINK("#"&amp;"Insumos"&amp;"!A"&amp;MATCH($B1586,#REF!,0),"Ins "&amp;$B1586)</f>
        <v>#REF!</v>
      </c>
      <c r="M1586" s="220"/>
    </row>
    <row r="1587" spans="1:13" x14ac:dyDescent="0.2">
      <c r="A1587" s="35" t="s">
        <v>2549</v>
      </c>
      <c r="B1587" s="1" t="s">
        <v>5575</v>
      </c>
      <c r="C1587" s="45" t="s">
        <v>974</v>
      </c>
      <c r="D1587" s="23" t="s">
        <v>5734</v>
      </c>
      <c r="E1587" s="23" t="s">
        <v>4141</v>
      </c>
      <c r="F1587" s="40">
        <v>2</v>
      </c>
      <c r="G1587" s="25">
        <v>41004</v>
      </c>
      <c r="H1587" s="25">
        <v>82008</v>
      </c>
      <c r="I1587" s="25"/>
      <c r="J1587" s="58" t="e">
        <f>HYPERLINK("#"&amp;"Insumos"&amp;"!A"&amp;MATCH($B1587,#REF!,0),"Ins "&amp;$B1587)</f>
        <v>#REF!</v>
      </c>
      <c r="M1587" s="220"/>
    </row>
    <row r="1588" spans="1:13" x14ac:dyDescent="0.2">
      <c r="A1588" s="35" t="s">
        <v>2549</v>
      </c>
      <c r="B1588" s="1" t="s">
        <v>263</v>
      </c>
      <c r="C1588" s="45" t="s">
        <v>696</v>
      </c>
      <c r="D1588" s="23" t="s">
        <v>5534</v>
      </c>
      <c r="E1588" s="23" t="s">
        <v>4140</v>
      </c>
      <c r="F1588" s="40">
        <v>8.0000000000000002E-3</v>
      </c>
      <c r="G1588" s="25">
        <v>187426</v>
      </c>
      <c r="H1588" s="25">
        <v>1499</v>
      </c>
      <c r="I1588" s="25"/>
      <c r="J1588" s="58" t="e">
        <f>HYPERLINK("#"&amp;"Insumos"&amp;"!A"&amp;MATCH($B1588,#REF!,0),"Ins "&amp;$B1588)</f>
        <v>#REF!</v>
      </c>
      <c r="M1588" s="220"/>
    </row>
    <row r="1589" spans="1:13" x14ac:dyDescent="0.2">
      <c r="A1589" s="35" t="s">
        <v>2549</v>
      </c>
      <c r="B1589" s="1" t="s">
        <v>5533</v>
      </c>
      <c r="C1589" s="45" t="s">
        <v>5892</v>
      </c>
      <c r="D1589" s="23" t="s">
        <v>977</v>
      </c>
      <c r="E1589" s="23" t="s">
        <v>4134</v>
      </c>
      <c r="F1589" s="40">
        <v>0.36</v>
      </c>
      <c r="G1589" s="25">
        <v>3623</v>
      </c>
      <c r="H1589" s="25">
        <v>1304</v>
      </c>
      <c r="I1589" s="25"/>
      <c r="J1589" s="58" t="e">
        <f>HYPERLINK("#"&amp;"Insumos"&amp;"!A"&amp;MATCH($B1589,#REF!,0),"Ins "&amp;$B1589)</f>
        <v>#REF!</v>
      </c>
      <c r="M1589" s="220"/>
    </row>
    <row r="1590" spans="1:13" ht="25.5" x14ac:dyDescent="0.2">
      <c r="A1590" s="35" t="s">
        <v>2549</v>
      </c>
      <c r="B1590" s="1" t="s">
        <v>4559</v>
      </c>
      <c r="C1590" s="45" t="s">
        <v>9471</v>
      </c>
      <c r="D1590" s="23" t="s">
        <v>5751</v>
      </c>
      <c r="E1590" s="23" t="s">
        <v>4138</v>
      </c>
      <c r="F1590" s="40">
        <v>0.04</v>
      </c>
      <c r="G1590" s="25">
        <v>140296</v>
      </c>
      <c r="H1590" s="25">
        <v>5612</v>
      </c>
      <c r="I1590" s="25"/>
      <c r="J1590" s="58" t="e">
        <f>HYPERLINK("#"&amp;"Insumos"&amp;"!A"&amp;MATCH($B1590,#REF!,0),"Ins "&amp;$B1590)</f>
        <v>#REF!</v>
      </c>
      <c r="M1590" s="220"/>
    </row>
    <row r="1591" spans="1:13" x14ac:dyDescent="0.2">
      <c r="A1591" s="35" t="s">
        <v>2549</v>
      </c>
      <c r="B1591" s="1" t="s">
        <v>4560</v>
      </c>
      <c r="C1591" s="45" t="s">
        <v>8792</v>
      </c>
      <c r="D1591" s="23" t="s">
        <v>5751</v>
      </c>
      <c r="E1591" s="23" t="s">
        <v>4138</v>
      </c>
      <c r="F1591" s="40">
        <v>0.04</v>
      </c>
      <c r="G1591" s="25">
        <v>126880</v>
      </c>
      <c r="H1591" s="25">
        <v>5075</v>
      </c>
      <c r="I1591" s="25"/>
      <c r="J1591" s="58" t="e">
        <f>HYPERLINK("#"&amp;"Insumos"&amp;"!A"&amp;MATCH($B1591,#REF!,0),"Ins "&amp;$B1591)</f>
        <v>#REF!</v>
      </c>
      <c r="M1591" s="220"/>
    </row>
    <row r="1592" spans="1:13" x14ac:dyDescent="0.2">
      <c r="A1592" s="35" t="s">
        <v>2549</v>
      </c>
      <c r="B1592" s="1" t="s">
        <v>5007</v>
      </c>
      <c r="C1592" s="45" t="s">
        <v>720</v>
      </c>
      <c r="D1592" s="23" t="s">
        <v>5751</v>
      </c>
      <c r="E1592" s="23" t="s">
        <v>4134</v>
      </c>
      <c r="F1592" s="40">
        <v>3.2</v>
      </c>
      <c r="G1592" s="25">
        <v>1897</v>
      </c>
      <c r="H1592" s="25">
        <v>6070</v>
      </c>
      <c r="I1592" s="25"/>
      <c r="J1592" s="58" t="e">
        <f>HYPERLINK("#"&amp;"Insumos"&amp;"!A"&amp;MATCH($B1592,#REF!,0),"Ins "&amp;$B1592)</f>
        <v>#REF!</v>
      </c>
      <c r="M1592" s="220"/>
    </row>
    <row r="1593" spans="1:13" x14ac:dyDescent="0.2">
      <c r="A1593" s="35" t="s">
        <v>2549</v>
      </c>
      <c r="B1593" s="1" t="s">
        <v>5349</v>
      </c>
      <c r="C1593" s="45" t="s">
        <v>529</v>
      </c>
      <c r="D1593" s="23" t="s">
        <v>5751</v>
      </c>
      <c r="E1593" s="23" t="s">
        <v>287</v>
      </c>
      <c r="F1593" s="40">
        <v>2</v>
      </c>
      <c r="G1593" s="25">
        <v>21973</v>
      </c>
      <c r="H1593" s="25">
        <v>43946</v>
      </c>
      <c r="I1593" s="25"/>
      <c r="J1593" s="58" t="e">
        <f>HYPERLINK("#"&amp;"Insumos"&amp;"!A"&amp;MATCH($B1593,#REF!,0),"Ins "&amp;$B1593)</f>
        <v>#REF!</v>
      </c>
      <c r="M1593" s="220"/>
    </row>
    <row r="1594" spans="1:13" x14ac:dyDescent="0.2">
      <c r="A1594" s="35" t="s">
        <v>2549</v>
      </c>
      <c r="B1594" s="1" t="s">
        <v>5351</v>
      </c>
      <c r="C1594" s="45" t="s">
        <v>530</v>
      </c>
      <c r="D1594" s="23" t="s">
        <v>5751</v>
      </c>
      <c r="E1594" s="23" t="s">
        <v>287</v>
      </c>
      <c r="F1594" s="40">
        <v>0.78</v>
      </c>
      <c r="G1594" s="25">
        <v>12402</v>
      </c>
      <c r="H1594" s="25">
        <v>9674</v>
      </c>
      <c r="I1594" s="25"/>
      <c r="J1594" s="58" t="e">
        <f>HYPERLINK("#"&amp;"Insumos"&amp;"!A"&amp;MATCH($B1594,#REF!,0),"Ins "&amp;$B1594)</f>
        <v>#REF!</v>
      </c>
      <c r="M1594" s="220"/>
    </row>
    <row r="1595" spans="1:13" x14ac:dyDescent="0.2">
      <c r="A1595" s="35" t="s">
        <v>2549</v>
      </c>
      <c r="B1595" s="1" t="s">
        <v>5186</v>
      </c>
      <c r="C1595" s="45" t="s">
        <v>1212</v>
      </c>
      <c r="D1595" s="23" t="s">
        <v>5751</v>
      </c>
      <c r="E1595" s="23" t="s">
        <v>467</v>
      </c>
      <c r="F1595" s="40">
        <v>0.48</v>
      </c>
      <c r="G1595" s="25">
        <v>17311</v>
      </c>
      <c r="H1595" s="25">
        <v>8309</v>
      </c>
      <c r="I1595" s="25"/>
      <c r="J1595" s="58" t="e">
        <f>HYPERLINK("#"&amp;"Insumos"&amp;"!A"&amp;MATCH($B1595,#REF!,0),"Ins "&amp;$B1595)</f>
        <v>#REF!</v>
      </c>
      <c r="M1595" s="220"/>
    </row>
    <row r="1596" spans="1:13" ht="38.25" x14ac:dyDescent="0.2">
      <c r="A1596" s="36" t="s">
        <v>2550</v>
      </c>
      <c r="B1596" s="26" t="s">
        <v>6816</v>
      </c>
      <c r="C1596" s="79" t="s">
        <v>10415</v>
      </c>
      <c r="D1596" s="37" t="s">
        <v>5608</v>
      </c>
      <c r="E1596" s="37" t="s">
        <v>464</v>
      </c>
      <c r="F1596" s="41"/>
      <c r="G1596" s="27"/>
      <c r="H1596" s="27"/>
      <c r="I1596" s="27">
        <v>894104</v>
      </c>
      <c r="M1596" s="220">
        <f t="shared" si="24"/>
        <v>1170919</v>
      </c>
    </row>
    <row r="1597" spans="1:13" x14ac:dyDescent="0.2">
      <c r="A1597" s="35" t="s">
        <v>2550</v>
      </c>
      <c r="B1597" s="1" t="s">
        <v>5589</v>
      </c>
      <c r="C1597" s="45" t="s">
        <v>5819</v>
      </c>
      <c r="D1597" s="23" t="s">
        <v>5585</v>
      </c>
      <c r="E1597" s="23" t="s">
        <v>466</v>
      </c>
      <c r="F1597" s="40">
        <v>2.4E-2</v>
      </c>
      <c r="G1597" s="25">
        <v>597780</v>
      </c>
      <c r="H1597" s="25">
        <v>14347</v>
      </c>
      <c r="I1597" s="25"/>
      <c r="M1597" s="220"/>
    </row>
    <row r="1598" spans="1:13" x14ac:dyDescent="0.2">
      <c r="A1598" s="35" t="s">
        <v>2550</v>
      </c>
      <c r="B1598" s="1" t="s">
        <v>199</v>
      </c>
      <c r="C1598" s="45" t="s">
        <v>1031</v>
      </c>
      <c r="D1598" s="23" t="s">
        <v>5734</v>
      </c>
      <c r="E1598" s="23" t="s">
        <v>4141</v>
      </c>
      <c r="F1598" s="40">
        <v>0.15</v>
      </c>
      <c r="G1598" s="25">
        <v>96111</v>
      </c>
      <c r="H1598" s="25">
        <v>14417</v>
      </c>
      <c r="I1598" s="25"/>
      <c r="J1598" s="58" t="e">
        <f>HYPERLINK("#"&amp;"Insumos"&amp;"!A"&amp;MATCH($B1598,#REF!,0),"Ins "&amp;$B1598)</f>
        <v>#REF!</v>
      </c>
      <c r="M1598" s="220"/>
    </row>
    <row r="1599" spans="1:13" x14ac:dyDescent="0.2">
      <c r="A1599" s="35" t="s">
        <v>2550</v>
      </c>
      <c r="B1599" s="1" t="s">
        <v>263</v>
      </c>
      <c r="C1599" s="45" t="s">
        <v>696</v>
      </c>
      <c r="D1599" s="23" t="s">
        <v>5534</v>
      </c>
      <c r="E1599" s="23" t="s">
        <v>4140</v>
      </c>
      <c r="F1599" s="40">
        <v>8.8999999999999996E-2</v>
      </c>
      <c r="G1599" s="25">
        <v>187426</v>
      </c>
      <c r="H1599" s="25">
        <v>16681</v>
      </c>
      <c r="I1599" s="25"/>
      <c r="J1599" s="58" t="e">
        <f>HYPERLINK("#"&amp;"Insumos"&amp;"!A"&amp;MATCH($B1599,#REF!,0),"Ins "&amp;$B1599)</f>
        <v>#REF!</v>
      </c>
      <c r="M1599" s="220"/>
    </row>
    <row r="1600" spans="1:13" x14ac:dyDescent="0.2">
      <c r="A1600" s="35" t="s">
        <v>2550</v>
      </c>
      <c r="B1600" s="1" t="s">
        <v>5533</v>
      </c>
      <c r="C1600" s="45" t="s">
        <v>5892</v>
      </c>
      <c r="D1600" s="23" t="s">
        <v>977</v>
      </c>
      <c r="E1600" s="23" t="s">
        <v>4134</v>
      </c>
      <c r="F1600" s="40">
        <v>0.36</v>
      </c>
      <c r="G1600" s="25">
        <v>3623</v>
      </c>
      <c r="H1600" s="25">
        <v>1304</v>
      </c>
      <c r="I1600" s="25"/>
      <c r="J1600" s="58" t="e">
        <f>HYPERLINK("#"&amp;"Insumos"&amp;"!A"&amp;MATCH($B1600,#REF!,0),"Ins "&amp;$B1600)</f>
        <v>#REF!</v>
      </c>
      <c r="M1600" s="220"/>
    </row>
    <row r="1601" spans="1:13" x14ac:dyDescent="0.2">
      <c r="A1601" s="35" t="s">
        <v>2550</v>
      </c>
      <c r="B1601" s="1" t="s">
        <v>5007</v>
      </c>
      <c r="C1601" s="45" t="s">
        <v>720</v>
      </c>
      <c r="D1601" s="23" t="s">
        <v>5751</v>
      </c>
      <c r="E1601" s="23" t="s">
        <v>4134</v>
      </c>
      <c r="F1601" s="40">
        <v>0.4</v>
      </c>
      <c r="G1601" s="25">
        <v>1897</v>
      </c>
      <c r="H1601" s="25">
        <v>759</v>
      </c>
      <c r="I1601" s="25"/>
      <c r="J1601" s="58" t="e">
        <f>HYPERLINK("#"&amp;"Insumos"&amp;"!A"&amp;MATCH($B1601,#REF!,0),"Ins "&amp;$B1601)</f>
        <v>#REF!</v>
      </c>
      <c r="M1601" s="220"/>
    </row>
    <row r="1602" spans="1:13" x14ac:dyDescent="0.2">
      <c r="A1602" s="35" t="s">
        <v>2550</v>
      </c>
      <c r="B1602" s="1" t="s">
        <v>5186</v>
      </c>
      <c r="C1602" s="45" t="s">
        <v>1212</v>
      </c>
      <c r="D1602" s="23" t="s">
        <v>5751</v>
      </c>
      <c r="E1602" s="23" t="s">
        <v>467</v>
      </c>
      <c r="F1602" s="40">
        <v>0.32</v>
      </c>
      <c r="G1602" s="25">
        <v>17311</v>
      </c>
      <c r="H1602" s="25">
        <v>5540</v>
      </c>
      <c r="I1602" s="25"/>
      <c r="J1602" s="58" t="e">
        <f>HYPERLINK("#"&amp;"Insumos"&amp;"!A"&amp;MATCH($B1602,#REF!,0),"Ins "&amp;$B1602)</f>
        <v>#REF!</v>
      </c>
      <c r="M1602" s="220"/>
    </row>
    <row r="1603" spans="1:13" ht="25.5" x14ac:dyDescent="0.2">
      <c r="A1603" s="35" t="s">
        <v>2550</v>
      </c>
      <c r="B1603" s="1" t="s">
        <v>4782</v>
      </c>
      <c r="C1603" s="45" t="s">
        <v>1307</v>
      </c>
      <c r="D1603" s="23" t="s">
        <v>5751</v>
      </c>
      <c r="E1603" s="23" t="s">
        <v>4134</v>
      </c>
      <c r="F1603" s="40">
        <v>2</v>
      </c>
      <c r="G1603" s="25">
        <v>420528</v>
      </c>
      <c r="H1603" s="25">
        <v>841056</v>
      </c>
      <c r="I1603" s="25"/>
      <c r="J1603" s="58" t="e">
        <f>HYPERLINK("#"&amp;"Insumos"&amp;"!A"&amp;MATCH($B1603,#REF!,0),"Ins "&amp;$B1603)</f>
        <v>#REF!</v>
      </c>
      <c r="M1603" s="220"/>
    </row>
    <row r="1604" spans="1:13" ht="25.5" x14ac:dyDescent="0.2">
      <c r="A1604" s="36" t="s">
        <v>2551</v>
      </c>
      <c r="B1604" s="26" t="s">
        <v>6816</v>
      </c>
      <c r="C1604" s="79" t="s">
        <v>10416</v>
      </c>
      <c r="D1604" s="37" t="s">
        <v>5608</v>
      </c>
      <c r="E1604" s="37" t="s">
        <v>4134</v>
      </c>
      <c r="F1604" s="41"/>
      <c r="G1604" s="27"/>
      <c r="H1604" s="27"/>
      <c r="I1604" s="27">
        <v>22193</v>
      </c>
      <c r="M1604" s="220">
        <f t="shared" ref="M1604:M1664" si="25">ROUND(I1604*(1+$L$2),0)</f>
        <v>29064</v>
      </c>
    </row>
    <row r="1605" spans="1:13" x14ac:dyDescent="0.2">
      <c r="A1605" s="35" t="s">
        <v>2551</v>
      </c>
      <c r="B1605" s="1" t="s">
        <v>5572</v>
      </c>
      <c r="C1605" s="45" t="s">
        <v>971</v>
      </c>
      <c r="D1605" s="23" t="s">
        <v>5734</v>
      </c>
      <c r="E1605" s="23" t="s">
        <v>4141</v>
      </c>
      <c r="F1605" s="40">
        <v>0.15</v>
      </c>
      <c r="G1605" s="25">
        <v>37863</v>
      </c>
      <c r="H1605" s="25">
        <v>5679</v>
      </c>
      <c r="I1605" s="25"/>
      <c r="J1605" s="58" t="e">
        <f>HYPERLINK("#"&amp;"Insumos"&amp;"!A"&amp;MATCH($B1605,#REF!,0),"Ins "&amp;$B1605)</f>
        <v>#REF!</v>
      </c>
      <c r="M1605" s="220"/>
    </row>
    <row r="1606" spans="1:13" x14ac:dyDescent="0.2">
      <c r="A1606" s="35" t="s">
        <v>2551</v>
      </c>
      <c r="B1606" s="1" t="s">
        <v>263</v>
      </c>
      <c r="C1606" s="45" t="s">
        <v>696</v>
      </c>
      <c r="D1606" s="23" t="s">
        <v>5534</v>
      </c>
      <c r="E1606" s="23" t="s">
        <v>4140</v>
      </c>
      <c r="F1606" s="40">
        <v>1E-3</v>
      </c>
      <c r="G1606" s="25">
        <v>187426</v>
      </c>
      <c r="H1606" s="25">
        <v>187</v>
      </c>
      <c r="I1606" s="25"/>
      <c r="J1606" s="58" t="e">
        <f>HYPERLINK("#"&amp;"Insumos"&amp;"!A"&amp;MATCH($B1606,#REF!,0),"Ins "&amp;$B1606)</f>
        <v>#REF!</v>
      </c>
      <c r="M1606" s="220"/>
    </row>
    <row r="1607" spans="1:13" x14ac:dyDescent="0.2">
      <c r="A1607" s="35" t="s">
        <v>2551</v>
      </c>
      <c r="B1607" s="1" t="s">
        <v>5533</v>
      </c>
      <c r="C1607" s="45" t="s">
        <v>5892</v>
      </c>
      <c r="D1607" s="23" t="s">
        <v>977</v>
      </c>
      <c r="E1607" s="23" t="s">
        <v>4134</v>
      </c>
      <c r="F1607" s="40">
        <v>0.02</v>
      </c>
      <c r="G1607" s="25">
        <v>3623</v>
      </c>
      <c r="H1607" s="25">
        <v>72</v>
      </c>
      <c r="I1607" s="25"/>
      <c r="J1607" s="58" t="e">
        <f>HYPERLINK("#"&amp;"Insumos"&amp;"!A"&amp;MATCH($B1607,#REF!,0),"Ins "&amp;$B1607)</f>
        <v>#REF!</v>
      </c>
      <c r="M1607" s="220"/>
    </row>
    <row r="1608" spans="1:13" x14ac:dyDescent="0.2">
      <c r="A1608" s="35" t="s">
        <v>2551</v>
      </c>
      <c r="B1608" s="1" t="s">
        <v>5007</v>
      </c>
      <c r="C1608" s="45" t="s">
        <v>720</v>
      </c>
      <c r="D1608" s="23" t="s">
        <v>5751</v>
      </c>
      <c r="E1608" s="23" t="s">
        <v>4134</v>
      </c>
      <c r="F1608" s="40">
        <v>0.3</v>
      </c>
      <c r="G1608" s="25">
        <v>1897</v>
      </c>
      <c r="H1608" s="25">
        <v>569</v>
      </c>
      <c r="I1608" s="25"/>
      <c r="J1608" s="58" t="e">
        <f>HYPERLINK("#"&amp;"Insumos"&amp;"!A"&amp;MATCH($B1608,#REF!,0),"Ins "&amp;$B1608)</f>
        <v>#REF!</v>
      </c>
      <c r="M1608" s="220"/>
    </row>
    <row r="1609" spans="1:13" x14ac:dyDescent="0.2">
      <c r="A1609" s="35" t="s">
        <v>2551</v>
      </c>
      <c r="B1609" s="1" t="s">
        <v>5167</v>
      </c>
      <c r="C1609" s="45" t="s">
        <v>161</v>
      </c>
      <c r="D1609" s="23" t="s">
        <v>5751</v>
      </c>
      <c r="E1609" s="23" t="s">
        <v>467</v>
      </c>
      <c r="F1609" s="40">
        <v>0.1</v>
      </c>
      <c r="G1609" s="25">
        <v>1896</v>
      </c>
      <c r="H1609" s="25">
        <v>190</v>
      </c>
      <c r="I1609" s="25"/>
      <c r="J1609" s="58" t="e">
        <f>HYPERLINK("#"&amp;"Insumos"&amp;"!A"&amp;MATCH($B1609,#REF!,0),"Ins "&amp;$B1609)</f>
        <v>#REF!</v>
      </c>
      <c r="M1609" s="220"/>
    </row>
    <row r="1610" spans="1:13" x14ac:dyDescent="0.2">
      <c r="A1610" s="35" t="s">
        <v>2551</v>
      </c>
      <c r="B1610" s="1" t="s">
        <v>4776</v>
      </c>
      <c r="C1610" s="45" t="s">
        <v>9460</v>
      </c>
      <c r="D1610" s="23" t="s">
        <v>5751</v>
      </c>
      <c r="E1610" s="23" t="s">
        <v>4134</v>
      </c>
      <c r="F1610" s="40">
        <v>1</v>
      </c>
      <c r="G1610" s="25">
        <v>15496</v>
      </c>
      <c r="H1610" s="25">
        <v>15496</v>
      </c>
      <c r="I1610" s="25"/>
      <c r="J1610" s="58" t="e">
        <f>HYPERLINK("#"&amp;"Insumos"&amp;"!A"&amp;MATCH($B1610,#REF!,0),"Ins "&amp;$B1610)</f>
        <v>#REF!</v>
      </c>
      <c r="M1610" s="220"/>
    </row>
    <row r="1611" spans="1:13" ht="25.5" x14ac:dyDescent="0.2">
      <c r="A1611" s="36" t="s">
        <v>2552</v>
      </c>
      <c r="B1611" s="26" t="s">
        <v>6816</v>
      </c>
      <c r="C1611" s="79" t="s">
        <v>10417</v>
      </c>
      <c r="D1611" s="37" t="s">
        <v>5608</v>
      </c>
      <c r="E1611" s="37" t="s">
        <v>4134</v>
      </c>
      <c r="F1611" s="41"/>
      <c r="G1611" s="27"/>
      <c r="H1611" s="27"/>
      <c r="I1611" s="27">
        <v>23233</v>
      </c>
      <c r="M1611" s="220">
        <f t="shared" si="25"/>
        <v>30426</v>
      </c>
    </row>
    <row r="1612" spans="1:13" x14ac:dyDescent="0.2">
      <c r="A1612" s="35" t="s">
        <v>2552</v>
      </c>
      <c r="B1612" s="1" t="s">
        <v>5572</v>
      </c>
      <c r="C1612" s="45" t="s">
        <v>971</v>
      </c>
      <c r="D1612" s="23" t="s">
        <v>5734</v>
      </c>
      <c r="E1612" s="23" t="s">
        <v>4141</v>
      </c>
      <c r="F1612" s="40">
        <v>0.15</v>
      </c>
      <c r="G1612" s="25">
        <v>37863</v>
      </c>
      <c r="H1612" s="25">
        <v>5679</v>
      </c>
      <c r="I1612" s="25"/>
      <c r="J1612" s="58" t="e">
        <f>HYPERLINK("#"&amp;"Insumos"&amp;"!A"&amp;MATCH($B1612,#REF!,0),"Ins "&amp;$B1612)</f>
        <v>#REF!</v>
      </c>
      <c r="M1612" s="220"/>
    </row>
    <row r="1613" spans="1:13" x14ac:dyDescent="0.2">
      <c r="A1613" s="35" t="s">
        <v>2552</v>
      </c>
      <c r="B1613" s="1" t="s">
        <v>263</v>
      </c>
      <c r="C1613" s="45" t="s">
        <v>696</v>
      </c>
      <c r="D1613" s="23" t="s">
        <v>5534</v>
      </c>
      <c r="E1613" s="23" t="s">
        <v>4140</v>
      </c>
      <c r="F1613" s="40">
        <v>1E-3</v>
      </c>
      <c r="G1613" s="25">
        <v>187426</v>
      </c>
      <c r="H1613" s="25">
        <v>187</v>
      </c>
      <c r="I1613" s="25"/>
      <c r="J1613" s="58" t="e">
        <f>HYPERLINK("#"&amp;"Insumos"&amp;"!A"&amp;MATCH($B1613,#REF!,0),"Ins "&amp;$B1613)</f>
        <v>#REF!</v>
      </c>
      <c r="M1613" s="220"/>
    </row>
    <row r="1614" spans="1:13" x14ac:dyDescent="0.2">
      <c r="A1614" s="35" t="s">
        <v>2552</v>
      </c>
      <c r="B1614" s="1" t="s">
        <v>5533</v>
      </c>
      <c r="C1614" s="45" t="s">
        <v>5892</v>
      </c>
      <c r="D1614" s="23" t="s">
        <v>977</v>
      </c>
      <c r="E1614" s="23" t="s">
        <v>4134</v>
      </c>
      <c r="F1614" s="40">
        <v>0.02</v>
      </c>
      <c r="G1614" s="25">
        <v>3623</v>
      </c>
      <c r="H1614" s="25">
        <v>72</v>
      </c>
      <c r="I1614" s="25"/>
      <c r="J1614" s="58" t="e">
        <f>HYPERLINK("#"&amp;"Insumos"&amp;"!A"&amp;MATCH($B1614,#REF!,0),"Ins "&amp;$B1614)</f>
        <v>#REF!</v>
      </c>
      <c r="M1614" s="220"/>
    </row>
    <row r="1615" spans="1:13" x14ac:dyDescent="0.2">
      <c r="A1615" s="35" t="s">
        <v>2552</v>
      </c>
      <c r="B1615" s="1" t="s">
        <v>5007</v>
      </c>
      <c r="C1615" s="45" t="s">
        <v>720</v>
      </c>
      <c r="D1615" s="23" t="s">
        <v>5751</v>
      </c>
      <c r="E1615" s="23" t="s">
        <v>4134</v>
      </c>
      <c r="F1615" s="40">
        <v>0.3</v>
      </c>
      <c r="G1615" s="25">
        <v>1897</v>
      </c>
      <c r="H1615" s="25">
        <v>569</v>
      </c>
      <c r="I1615" s="25"/>
      <c r="J1615" s="58" t="e">
        <f>HYPERLINK("#"&amp;"Insumos"&amp;"!A"&amp;MATCH($B1615,#REF!,0),"Ins "&amp;$B1615)</f>
        <v>#REF!</v>
      </c>
      <c r="M1615" s="220"/>
    </row>
    <row r="1616" spans="1:13" x14ac:dyDescent="0.2">
      <c r="A1616" s="35" t="s">
        <v>2552</v>
      </c>
      <c r="B1616" s="1" t="s">
        <v>5167</v>
      </c>
      <c r="C1616" s="45" t="s">
        <v>161</v>
      </c>
      <c r="D1616" s="23" t="s">
        <v>5751</v>
      </c>
      <c r="E1616" s="23" t="s">
        <v>467</v>
      </c>
      <c r="F1616" s="40">
        <v>0.1</v>
      </c>
      <c r="G1616" s="25">
        <v>1896</v>
      </c>
      <c r="H1616" s="25">
        <v>190</v>
      </c>
      <c r="I1616" s="25"/>
      <c r="J1616" s="58" t="e">
        <f>HYPERLINK("#"&amp;"Insumos"&amp;"!A"&amp;MATCH($B1616,#REF!,0),"Ins "&amp;$B1616)</f>
        <v>#REF!</v>
      </c>
      <c r="M1616" s="220"/>
    </row>
    <row r="1617" spans="1:13" ht="25.5" x14ac:dyDescent="0.2">
      <c r="A1617" s="35" t="s">
        <v>2552</v>
      </c>
      <c r="B1617" s="1" t="s">
        <v>4774</v>
      </c>
      <c r="C1617" s="45" t="s">
        <v>9459</v>
      </c>
      <c r="D1617" s="23" t="s">
        <v>5751</v>
      </c>
      <c r="E1617" s="23" t="s">
        <v>4134</v>
      </c>
      <c r="F1617" s="40">
        <v>1</v>
      </c>
      <c r="G1617" s="25">
        <v>16536</v>
      </c>
      <c r="H1617" s="25">
        <v>16536</v>
      </c>
      <c r="I1617" s="25"/>
      <c r="J1617" s="58" t="e">
        <f>HYPERLINK("#"&amp;"Insumos"&amp;"!A"&amp;MATCH($B1617,#REF!,0),"Ins "&amp;$B1617)</f>
        <v>#REF!</v>
      </c>
      <c r="M1617" s="220"/>
    </row>
    <row r="1618" spans="1:13" ht="25.5" x14ac:dyDescent="0.2">
      <c r="A1618" s="36" t="s">
        <v>2553</v>
      </c>
      <c r="B1618" s="26" t="s">
        <v>6816</v>
      </c>
      <c r="C1618" s="79" t="s">
        <v>10418</v>
      </c>
      <c r="D1618" s="37" t="s">
        <v>5608</v>
      </c>
      <c r="E1618" s="37" t="s">
        <v>4134</v>
      </c>
      <c r="F1618" s="41"/>
      <c r="G1618" s="27"/>
      <c r="H1618" s="27"/>
      <c r="I1618" s="27">
        <v>38776</v>
      </c>
      <c r="M1618" s="220">
        <f t="shared" si="25"/>
        <v>50781</v>
      </c>
    </row>
    <row r="1619" spans="1:13" x14ac:dyDescent="0.2">
      <c r="A1619" s="35" t="s">
        <v>2553</v>
      </c>
      <c r="B1619" s="1" t="s">
        <v>5572</v>
      </c>
      <c r="C1619" s="45" t="s">
        <v>971</v>
      </c>
      <c r="D1619" s="23" t="s">
        <v>5734</v>
      </c>
      <c r="E1619" s="23" t="s">
        <v>4141</v>
      </c>
      <c r="F1619" s="40">
        <v>0.15</v>
      </c>
      <c r="G1619" s="25">
        <v>37863</v>
      </c>
      <c r="H1619" s="25">
        <v>5679</v>
      </c>
      <c r="I1619" s="25"/>
      <c r="J1619" s="58" t="e">
        <f>HYPERLINK("#"&amp;"Insumos"&amp;"!A"&amp;MATCH($B1619,#REF!,0),"Ins "&amp;$B1619)</f>
        <v>#REF!</v>
      </c>
      <c r="M1619" s="220"/>
    </row>
    <row r="1620" spans="1:13" x14ac:dyDescent="0.2">
      <c r="A1620" s="35" t="s">
        <v>2553</v>
      </c>
      <c r="B1620" s="1" t="s">
        <v>263</v>
      </c>
      <c r="C1620" s="45" t="s">
        <v>696</v>
      </c>
      <c r="D1620" s="23" t="s">
        <v>5534</v>
      </c>
      <c r="E1620" s="23" t="s">
        <v>4140</v>
      </c>
      <c r="F1620" s="40">
        <v>1E-3</v>
      </c>
      <c r="G1620" s="25">
        <v>187426</v>
      </c>
      <c r="H1620" s="25">
        <v>187</v>
      </c>
      <c r="I1620" s="25"/>
      <c r="J1620" s="58" t="e">
        <f>HYPERLINK("#"&amp;"Insumos"&amp;"!A"&amp;MATCH($B1620,#REF!,0),"Ins "&amp;$B1620)</f>
        <v>#REF!</v>
      </c>
      <c r="M1620" s="220"/>
    </row>
    <row r="1621" spans="1:13" x14ac:dyDescent="0.2">
      <c r="A1621" s="35" t="s">
        <v>2553</v>
      </c>
      <c r="B1621" s="1" t="s">
        <v>5533</v>
      </c>
      <c r="C1621" s="45" t="s">
        <v>5892</v>
      </c>
      <c r="D1621" s="23" t="s">
        <v>977</v>
      </c>
      <c r="E1621" s="23" t="s">
        <v>4134</v>
      </c>
      <c r="F1621" s="40">
        <v>0.02</v>
      </c>
      <c r="G1621" s="25">
        <v>3623</v>
      </c>
      <c r="H1621" s="25">
        <v>72</v>
      </c>
      <c r="I1621" s="25"/>
      <c r="J1621" s="58" t="e">
        <f>HYPERLINK("#"&amp;"Insumos"&amp;"!A"&amp;MATCH($B1621,#REF!,0),"Ins "&amp;$B1621)</f>
        <v>#REF!</v>
      </c>
      <c r="M1621" s="220"/>
    </row>
    <row r="1622" spans="1:13" x14ac:dyDescent="0.2">
      <c r="A1622" s="35" t="s">
        <v>2553</v>
      </c>
      <c r="B1622" s="1" t="s">
        <v>5007</v>
      </c>
      <c r="C1622" s="45" t="s">
        <v>720</v>
      </c>
      <c r="D1622" s="23" t="s">
        <v>5751</v>
      </c>
      <c r="E1622" s="23" t="s">
        <v>4134</v>
      </c>
      <c r="F1622" s="40">
        <v>0.3</v>
      </c>
      <c r="G1622" s="25">
        <v>1897</v>
      </c>
      <c r="H1622" s="25">
        <v>569</v>
      </c>
      <c r="I1622" s="25"/>
      <c r="J1622" s="58" t="e">
        <f>HYPERLINK("#"&amp;"Insumos"&amp;"!A"&amp;MATCH($B1622,#REF!,0),"Ins "&amp;$B1622)</f>
        <v>#REF!</v>
      </c>
      <c r="M1622" s="220"/>
    </row>
    <row r="1623" spans="1:13" x14ac:dyDescent="0.2">
      <c r="A1623" s="35" t="s">
        <v>2553</v>
      </c>
      <c r="B1623" s="1" t="s">
        <v>5167</v>
      </c>
      <c r="C1623" s="45" t="s">
        <v>161</v>
      </c>
      <c r="D1623" s="23" t="s">
        <v>5751</v>
      </c>
      <c r="E1623" s="23" t="s">
        <v>467</v>
      </c>
      <c r="F1623" s="40">
        <v>7.0000000000000007E-2</v>
      </c>
      <c r="G1623" s="25">
        <v>1896</v>
      </c>
      <c r="H1623" s="25">
        <v>133</v>
      </c>
      <c r="I1623" s="25"/>
      <c r="J1623" s="58" t="e">
        <f>HYPERLINK("#"&amp;"Insumos"&amp;"!A"&amp;MATCH($B1623,#REF!,0),"Ins "&amp;$B1623)</f>
        <v>#REF!</v>
      </c>
      <c r="M1623" s="220"/>
    </row>
    <row r="1624" spans="1:13" ht="25.5" x14ac:dyDescent="0.2">
      <c r="A1624" s="35" t="s">
        <v>2553</v>
      </c>
      <c r="B1624" s="1" t="s">
        <v>4779</v>
      </c>
      <c r="C1624" s="45" t="s">
        <v>1304</v>
      </c>
      <c r="D1624" s="23" t="s">
        <v>5751</v>
      </c>
      <c r="E1624" s="23" t="s">
        <v>4134</v>
      </c>
      <c r="F1624" s="40">
        <v>1</v>
      </c>
      <c r="G1624" s="25">
        <v>32136</v>
      </c>
      <c r="H1624" s="25">
        <v>32136</v>
      </c>
      <c r="I1624" s="25"/>
      <c r="J1624" s="58" t="e">
        <f>HYPERLINK("#"&amp;"Insumos"&amp;"!A"&amp;MATCH($B1624,#REF!,0),"Ins "&amp;$B1624)</f>
        <v>#REF!</v>
      </c>
      <c r="M1624" s="220"/>
    </row>
    <row r="1625" spans="1:13" ht="25.5" x14ac:dyDescent="0.2">
      <c r="A1625" s="36" t="s">
        <v>2554</v>
      </c>
      <c r="B1625" s="26" t="s">
        <v>6816</v>
      </c>
      <c r="C1625" s="79" t="s">
        <v>10419</v>
      </c>
      <c r="D1625" s="37" t="s">
        <v>5608</v>
      </c>
      <c r="E1625" s="37" t="s">
        <v>4134</v>
      </c>
      <c r="F1625" s="41"/>
      <c r="G1625" s="27"/>
      <c r="H1625" s="27"/>
      <c r="I1625" s="27">
        <v>33576</v>
      </c>
      <c r="M1625" s="220">
        <f t="shared" si="25"/>
        <v>43971</v>
      </c>
    </row>
    <row r="1626" spans="1:13" x14ac:dyDescent="0.2">
      <c r="A1626" s="35" t="s">
        <v>2554</v>
      </c>
      <c r="B1626" s="1" t="s">
        <v>5572</v>
      </c>
      <c r="C1626" s="45" t="s">
        <v>971</v>
      </c>
      <c r="D1626" s="23" t="s">
        <v>5734</v>
      </c>
      <c r="E1626" s="23" t="s">
        <v>4141</v>
      </c>
      <c r="F1626" s="40">
        <v>0.15</v>
      </c>
      <c r="G1626" s="25">
        <v>37863</v>
      </c>
      <c r="H1626" s="25">
        <v>5679</v>
      </c>
      <c r="I1626" s="25"/>
      <c r="J1626" s="58" t="e">
        <f>HYPERLINK("#"&amp;"Insumos"&amp;"!A"&amp;MATCH($B1626,#REF!,0),"Ins "&amp;$B1626)</f>
        <v>#REF!</v>
      </c>
      <c r="M1626" s="220"/>
    </row>
    <row r="1627" spans="1:13" x14ac:dyDescent="0.2">
      <c r="A1627" s="35" t="s">
        <v>2554</v>
      </c>
      <c r="B1627" s="1" t="s">
        <v>263</v>
      </c>
      <c r="C1627" s="45" t="s">
        <v>696</v>
      </c>
      <c r="D1627" s="23" t="s">
        <v>5534</v>
      </c>
      <c r="E1627" s="23" t="s">
        <v>4140</v>
      </c>
      <c r="F1627" s="40">
        <v>1E-3</v>
      </c>
      <c r="G1627" s="25">
        <v>187426</v>
      </c>
      <c r="H1627" s="25">
        <v>187</v>
      </c>
      <c r="I1627" s="25"/>
      <c r="J1627" s="58" t="e">
        <f>HYPERLINK("#"&amp;"Insumos"&amp;"!A"&amp;MATCH($B1627,#REF!,0),"Ins "&amp;$B1627)</f>
        <v>#REF!</v>
      </c>
      <c r="M1627" s="220"/>
    </row>
    <row r="1628" spans="1:13" x14ac:dyDescent="0.2">
      <c r="A1628" s="35" t="s">
        <v>2554</v>
      </c>
      <c r="B1628" s="1" t="s">
        <v>5533</v>
      </c>
      <c r="C1628" s="45" t="s">
        <v>5892</v>
      </c>
      <c r="D1628" s="23" t="s">
        <v>977</v>
      </c>
      <c r="E1628" s="23" t="s">
        <v>4134</v>
      </c>
      <c r="F1628" s="40">
        <v>0.02</v>
      </c>
      <c r="G1628" s="25">
        <v>3623</v>
      </c>
      <c r="H1628" s="25">
        <v>72</v>
      </c>
      <c r="I1628" s="25"/>
      <c r="J1628" s="58" t="e">
        <f>HYPERLINK("#"&amp;"Insumos"&amp;"!A"&amp;MATCH($B1628,#REF!,0),"Ins "&amp;$B1628)</f>
        <v>#REF!</v>
      </c>
      <c r="M1628" s="220"/>
    </row>
    <row r="1629" spans="1:13" x14ac:dyDescent="0.2">
      <c r="A1629" s="35" t="s">
        <v>2554</v>
      </c>
      <c r="B1629" s="1" t="s">
        <v>5007</v>
      </c>
      <c r="C1629" s="45" t="s">
        <v>720</v>
      </c>
      <c r="D1629" s="23" t="s">
        <v>5751</v>
      </c>
      <c r="E1629" s="23" t="s">
        <v>4134</v>
      </c>
      <c r="F1629" s="40">
        <v>0.3</v>
      </c>
      <c r="G1629" s="25">
        <v>1897</v>
      </c>
      <c r="H1629" s="25">
        <v>569</v>
      </c>
      <c r="I1629" s="25"/>
      <c r="J1629" s="58" t="e">
        <f>HYPERLINK("#"&amp;"Insumos"&amp;"!A"&amp;MATCH($B1629,#REF!,0),"Ins "&amp;$B1629)</f>
        <v>#REF!</v>
      </c>
      <c r="M1629" s="220"/>
    </row>
    <row r="1630" spans="1:13" x14ac:dyDescent="0.2">
      <c r="A1630" s="35" t="s">
        <v>2554</v>
      </c>
      <c r="B1630" s="1" t="s">
        <v>5167</v>
      </c>
      <c r="C1630" s="45" t="s">
        <v>161</v>
      </c>
      <c r="D1630" s="23" t="s">
        <v>5751</v>
      </c>
      <c r="E1630" s="23" t="s">
        <v>467</v>
      </c>
      <c r="F1630" s="40">
        <v>7.0000000000000007E-2</v>
      </c>
      <c r="G1630" s="25">
        <v>1896</v>
      </c>
      <c r="H1630" s="25">
        <v>133</v>
      </c>
      <c r="I1630" s="25"/>
      <c r="J1630" s="58" t="e">
        <f>HYPERLINK("#"&amp;"Insumos"&amp;"!A"&amp;MATCH($B1630,#REF!,0),"Ins "&amp;$B1630)</f>
        <v>#REF!</v>
      </c>
      <c r="M1630" s="220"/>
    </row>
    <row r="1631" spans="1:13" ht="25.5" x14ac:dyDescent="0.2">
      <c r="A1631" s="35" t="s">
        <v>2554</v>
      </c>
      <c r="B1631" s="1" t="s">
        <v>4778</v>
      </c>
      <c r="C1631" s="45" t="s">
        <v>1303</v>
      </c>
      <c r="D1631" s="23" t="s">
        <v>5751</v>
      </c>
      <c r="E1631" s="23" t="s">
        <v>4134</v>
      </c>
      <c r="F1631" s="40">
        <v>1</v>
      </c>
      <c r="G1631" s="25">
        <v>26936</v>
      </c>
      <c r="H1631" s="25">
        <v>26936</v>
      </c>
      <c r="I1631" s="25"/>
      <c r="J1631" s="58" t="e">
        <f>HYPERLINK("#"&amp;"Insumos"&amp;"!A"&amp;MATCH($B1631,#REF!,0),"Ins "&amp;$B1631)</f>
        <v>#REF!</v>
      </c>
      <c r="M1631" s="220"/>
    </row>
    <row r="1632" spans="1:13" ht="25.5" x14ac:dyDescent="0.2">
      <c r="A1632" s="36" t="s">
        <v>2555</v>
      </c>
      <c r="B1632" s="26" t="s">
        <v>6816</v>
      </c>
      <c r="C1632" s="79" t="s">
        <v>10420</v>
      </c>
      <c r="D1632" s="37" t="s">
        <v>5608</v>
      </c>
      <c r="E1632" s="37" t="s">
        <v>4134</v>
      </c>
      <c r="F1632" s="41"/>
      <c r="G1632" s="27"/>
      <c r="H1632" s="27"/>
      <c r="I1632" s="27">
        <v>48511</v>
      </c>
      <c r="M1632" s="220">
        <f t="shared" si="25"/>
        <v>63530</v>
      </c>
    </row>
    <row r="1633" spans="1:13" x14ac:dyDescent="0.2">
      <c r="A1633" s="35" t="s">
        <v>2555</v>
      </c>
      <c r="B1633" s="1" t="s">
        <v>5572</v>
      </c>
      <c r="C1633" s="45" t="s">
        <v>971</v>
      </c>
      <c r="D1633" s="23" t="s">
        <v>5734</v>
      </c>
      <c r="E1633" s="23" t="s">
        <v>4141</v>
      </c>
      <c r="F1633" s="40">
        <v>0.15</v>
      </c>
      <c r="G1633" s="25">
        <v>37863</v>
      </c>
      <c r="H1633" s="25">
        <v>5679</v>
      </c>
      <c r="I1633" s="25"/>
      <c r="J1633" s="58" t="e">
        <f>HYPERLINK("#"&amp;"Insumos"&amp;"!A"&amp;MATCH($B1633,#REF!,0),"Ins "&amp;$B1633)</f>
        <v>#REF!</v>
      </c>
      <c r="M1633" s="220"/>
    </row>
    <row r="1634" spans="1:13" x14ac:dyDescent="0.2">
      <c r="A1634" s="35" t="s">
        <v>2555</v>
      </c>
      <c r="B1634" s="1" t="s">
        <v>263</v>
      </c>
      <c r="C1634" s="45" t="s">
        <v>696</v>
      </c>
      <c r="D1634" s="23" t="s">
        <v>5534</v>
      </c>
      <c r="E1634" s="23" t="s">
        <v>4140</v>
      </c>
      <c r="F1634" s="40">
        <v>3.0000000000000001E-3</v>
      </c>
      <c r="G1634" s="25">
        <v>187426</v>
      </c>
      <c r="H1634" s="25">
        <v>562</v>
      </c>
      <c r="I1634" s="25"/>
      <c r="J1634" s="58" t="e">
        <f>HYPERLINK("#"&amp;"Insumos"&amp;"!A"&amp;MATCH($B1634,#REF!,0),"Ins "&amp;$B1634)</f>
        <v>#REF!</v>
      </c>
      <c r="M1634" s="220"/>
    </row>
    <row r="1635" spans="1:13" x14ac:dyDescent="0.2">
      <c r="A1635" s="35" t="s">
        <v>2555</v>
      </c>
      <c r="B1635" s="1" t="s">
        <v>5533</v>
      </c>
      <c r="C1635" s="45" t="s">
        <v>5892</v>
      </c>
      <c r="D1635" s="23" t="s">
        <v>977</v>
      </c>
      <c r="E1635" s="23" t="s">
        <v>4134</v>
      </c>
      <c r="F1635" s="40">
        <v>0.02</v>
      </c>
      <c r="G1635" s="25">
        <v>3623</v>
      </c>
      <c r="H1635" s="25">
        <v>72</v>
      </c>
      <c r="I1635" s="25"/>
      <c r="J1635" s="58" t="e">
        <f>HYPERLINK("#"&amp;"Insumos"&amp;"!A"&amp;MATCH($B1635,#REF!,0),"Ins "&amp;$B1635)</f>
        <v>#REF!</v>
      </c>
      <c r="M1635" s="220"/>
    </row>
    <row r="1636" spans="1:13" x14ac:dyDescent="0.2">
      <c r="A1636" s="35" t="s">
        <v>2555</v>
      </c>
      <c r="B1636" s="1" t="s">
        <v>5007</v>
      </c>
      <c r="C1636" s="45" t="s">
        <v>720</v>
      </c>
      <c r="D1636" s="23" t="s">
        <v>5751</v>
      </c>
      <c r="E1636" s="23" t="s">
        <v>4134</v>
      </c>
      <c r="F1636" s="40">
        <v>0.3</v>
      </c>
      <c r="G1636" s="25">
        <v>1897</v>
      </c>
      <c r="H1636" s="25">
        <v>569</v>
      </c>
      <c r="I1636" s="25"/>
      <c r="J1636" s="58" t="e">
        <f>HYPERLINK("#"&amp;"Insumos"&amp;"!A"&amp;MATCH($B1636,#REF!,0),"Ins "&amp;$B1636)</f>
        <v>#REF!</v>
      </c>
      <c r="M1636" s="220"/>
    </row>
    <row r="1637" spans="1:13" x14ac:dyDescent="0.2">
      <c r="A1637" s="35" t="s">
        <v>2555</v>
      </c>
      <c r="B1637" s="1" t="s">
        <v>5167</v>
      </c>
      <c r="C1637" s="45" t="s">
        <v>161</v>
      </c>
      <c r="D1637" s="23" t="s">
        <v>5751</v>
      </c>
      <c r="E1637" s="23" t="s">
        <v>467</v>
      </c>
      <c r="F1637" s="40">
        <v>7.0000000000000007E-2</v>
      </c>
      <c r="G1637" s="25">
        <v>1896</v>
      </c>
      <c r="H1637" s="25">
        <v>133</v>
      </c>
      <c r="I1637" s="25"/>
      <c r="J1637" s="58" t="e">
        <f>HYPERLINK("#"&amp;"Insumos"&amp;"!A"&amp;MATCH($B1637,#REF!,0),"Ins "&amp;$B1637)</f>
        <v>#REF!</v>
      </c>
      <c r="M1637" s="220"/>
    </row>
    <row r="1638" spans="1:13" ht="25.5" x14ac:dyDescent="0.2">
      <c r="A1638" s="35" t="s">
        <v>2555</v>
      </c>
      <c r="B1638" s="1" t="s">
        <v>4780</v>
      </c>
      <c r="C1638" s="45" t="s">
        <v>1305</v>
      </c>
      <c r="D1638" s="23" t="s">
        <v>5751</v>
      </c>
      <c r="E1638" s="23" t="s">
        <v>4134</v>
      </c>
      <c r="F1638" s="40">
        <v>1</v>
      </c>
      <c r="G1638" s="25">
        <v>41496</v>
      </c>
      <c r="H1638" s="25">
        <v>41496</v>
      </c>
      <c r="I1638" s="25"/>
      <c r="J1638" s="58" t="e">
        <f>HYPERLINK("#"&amp;"Insumos"&amp;"!A"&amp;MATCH($B1638,#REF!,0),"Ins "&amp;$B1638)</f>
        <v>#REF!</v>
      </c>
      <c r="M1638" s="220"/>
    </row>
    <row r="1639" spans="1:13" ht="25.5" x14ac:dyDescent="0.2">
      <c r="A1639" s="36" t="s">
        <v>2556</v>
      </c>
      <c r="B1639" s="26" t="s">
        <v>6816</v>
      </c>
      <c r="C1639" s="79" t="s">
        <v>10421</v>
      </c>
      <c r="D1639" s="37" t="s">
        <v>5608</v>
      </c>
      <c r="E1639" s="37" t="s">
        <v>4134</v>
      </c>
      <c r="F1639" s="41"/>
      <c r="G1639" s="27"/>
      <c r="H1639" s="27"/>
      <c r="I1639" s="27">
        <v>83928</v>
      </c>
      <c r="M1639" s="220">
        <f t="shared" si="25"/>
        <v>109912</v>
      </c>
    </row>
    <row r="1640" spans="1:13" x14ac:dyDescent="0.2">
      <c r="A1640" s="35" t="s">
        <v>2556</v>
      </c>
      <c r="B1640" s="1" t="s">
        <v>5572</v>
      </c>
      <c r="C1640" s="45" t="s">
        <v>971</v>
      </c>
      <c r="D1640" s="23" t="s">
        <v>5734</v>
      </c>
      <c r="E1640" s="23" t="s">
        <v>4141</v>
      </c>
      <c r="F1640" s="40">
        <v>0.15</v>
      </c>
      <c r="G1640" s="25">
        <v>37863</v>
      </c>
      <c r="H1640" s="25">
        <v>5679</v>
      </c>
      <c r="I1640" s="25"/>
      <c r="J1640" s="58" t="e">
        <f>HYPERLINK("#"&amp;"Insumos"&amp;"!A"&amp;MATCH($B1640,#REF!,0),"Ins "&amp;$B1640)</f>
        <v>#REF!</v>
      </c>
      <c r="M1640" s="220"/>
    </row>
    <row r="1641" spans="1:13" x14ac:dyDescent="0.2">
      <c r="A1641" s="35" t="s">
        <v>2556</v>
      </c>
      <c r="B1641" s="1" t="s">
        <v>263</v>
      </c>
      <c r="C1641" s="45" t="s">
        <v>696</v>
      </c>
      <c r="D1641" s="23" t="s">
        <v>5534</v>
      </c>
      <c r="E1641" s="23" t="s">
        <v>4140</v>
      </c>
      <c r="F1641" s="40">
        <v>3.0000000000000001E-3</v>
      </c>
      <c r="G1641" s="25">
        <v>187426</v>
      </c>
      <c r="H1641" s="25">
        <v>562</v>
      </c>
      <c r="I1641" s="25"/>
      <c r="J1641" s="58" t="e">
        <f>HYPERLINK("#"&amp;"Insumos"&amp;"!A"&amp;MATCH($B1641,#REF!,0),"Ins "&amp;$B1641)</f>
        <v>#REF!</v>
      </c>
      <c r="M1641" s="220"/>
    </row>
    <row r="1642" spans="1:13" x14ac:dyDescent="0.2">
      <c r="A1642" s="35" t="s">
        <v>2556</v>
      </c>
      <c r="B1642" s="1" t="s">
        <v>5533</v>
      </c>
      <c r="C1642" s="45" t="s">
        <v>5892</v>
      </c>
      <c r="D1642" s="23" t="s">
        <v>977</v>
      </c>
      <c r="E1642" s="23" t="s">
        <v>4134</v>
      </c>
      <c r="F1642" s="40">
        <v>0.02</v>
      </c>
      <c r="G1642" s="25">
        <v>3623</v>
      </c>
      <c r="H1642" s="25">
        <v>72</v>
      </c>
      <c r="I1642" s="25"/>
      <c r="J1642" s="58" t="e">
        <f>HYPERLINK("#"&amp;"Insumos"&amp;"!A"&amp;MATCH($B1642,#REF!,0),"Ins "&amp;$B1642)</f>
        <v>#REF!</v>
      </c>
      <c r="M1642" s="220"/>
    </row>
    <row r="1643" spans="1:13" x14ac:dyDescent="0.2">
      <c r="A1643" s="35" t="s">
        <v>2556</v>
      </c>
      <c r="B1643" s="1" t="s">
        <v>5007</v>
      </c>
      <c r="C1643" s="45" t="s">
        <v>720</v>
      </c>
      <c r="D1643" s="23" t="s">
        <v>5751</v>
      </c>
      <c r="E1643" s="23" t="s">
        <v>4134</v>
      </c>
      <c r="F1643" s="40">
        <v>0.3</v>
      </c>
      <c r="G1643" s="25">
        <v>1897</v>
      </c>
      <c r="H1643" s="25">
        <v>569</v>
      </c>
      <c r="I1643" s="25"/>
      <c r="J1643" s="58" t="e">
        <f>HYPERLINK("#"&amp;"Insumos"&amp;"!A"&amp;MATCH($B1643,#REF!,0),"Ins "&amp;$B1643)</f>
        <v>#REF!</v>
      </c>
      <c r="M1643" s="220"/>
    </row>
    <row r="1644" spans="1:13" x14ac:dyDescent="0.2">
      <c r="A1644" s="35" t="s">
        <v>2556</v>
      </c>
      <c r="B1644" s="1" t="s">
        <v>5167</v>
      </c>
      <c r="C1644" s="45" t="s">
        <v>161</v>
      </c>
      <c r="D1644" s="23" t="s">
        <v>5751</v>
      </c>
      <c r="E1644" s="23" t="s">
        <v>467</v>
      </c>
      <c r="F1644" s="40">
        <v>0.1</v>
      </c>
      <c r="G1644" s="25">
        <v>1896</v>
      </c>
      <c r="H1644" s="25">
        <v>190</v>
      </c>
      <c r="I1644" s="25"/>
      <c r="J1644" s="58" t="e">
        <f>HYPERLINK("#"&amp;"Insumos"&amp;"!A"&amp;MATCH($B1644,#REF!,0),"Ins "&amp;$B1644)</f>
        <v>#REF!</v>
      </c>
      <c r="M1644" s="220"/>
    </row>
    <row r="1645" spans="1:13" ht="25.5" x14ac:dyDescent="0.2">
      <c r="A1645" s="35" t="s">
        <v>2556</v>
      </c>
      <c r="B1645" s="1" t="s">
        <v>4781</v>
      </c>
      <c r="C1645" s="45" t="s">
        <v>1306</v>
      </c>
      <c r="D1645" s="23" t="s">
        <v>5751</v>
      </c>
      <c r="E1645" s="23" t="s">
        <v>4134</v>
      </c>
      <c r="F1645" s="40">
        <v>1</v>
      </c>
      <c r="G1645" s="25">
        <v>76856</v>
      </c>
      <c r="H1645" s="25">
        <v>76856</v>
      </c>
      <c r="I1645" s="25"/>
      <c r="J1645" s="58" t="e">
        <f>HYPERLINK("#"&amp;"Insumos"&amp;"!A"&amp;MATCH($B1645,#REF!,0),"Ins "&amp;$B1645)</f>
        <v>#REF!</v>
      </c>
      <c r="M1645" s="220"/>
    </row>
    <row r="1646" spans="1:13" ht="38.25" x14ac:dyDescent="0.2">
      <c r="A1646" s="36" t="s">
        <v>2557</v>
      </c>
      <c r="B1646" s="26" t="s">
        <v>6816</v>
      </c>
      <c r="C1646" s="79" t="s">
        <v>10422</v>
      </c>
      <c r="D1646" s="37" t="s">
        <v>5608</v>
      </c>
      <c r="E1646" s="37" t="s">
        <v>4134</v>
      </c>
      <c r="F1646" s="41"/>
      <c r="G1646" s="27"/>
      <c r="H1646" s="27"/>
      <c r="I1646" s="27">
        <v>416836</v>
      </c>
      <c r="M1646" s="220">
        <f t="shared" si="25"/>
        <v>545888</v>
      </c>
    </row>
    <row r="1647" spans="1:13" x14ac:dyDescent="0.2">
      <c r="A1647" s="35" t="s">
        <v>2557</v>
      </c>
      <c r="B1647" s="1" t="s">
        <v>201</v>
      </c>
      <c r="C1647" s="45" t="s">
        <v>1029</v>
      </c>
      <c r="D1647" s="23" t="s">
        <v>5734</v>
      </c>
      <c r="E1647" s="23" t="s">
        <v>4141</v>
      </c>
      <c r="F1647" s="40">
        <v>1.5</v>
      </c>
      <c r="G1647" s="25">
        <v>89712</v>
      </c>
      <c r="H1647" s="25">
        <v>134568</v>
      </c>
      <c r="I1647" s="25"/>
      <c r="J1647" s="58" t="e">
        <f>HYPERLINK("#"&amp;"Insumos"&amp;"!A"&amp;MATCH($B1647,#REF!,0),"Ins "&amp;$B1647)</f>
        <v>#REF!</v>
      </c>
      <c r="M1647" s="220"/>
    </row>
    <row r="1648" spans="1:13" x14ac:dyDescent="0.2">
      <c r="A1648" s="35" t="s">
        <v>2557</v>
      </c>
      <c r="B1648" s="1" t="s">
        <v>263</v>
      </c>
      <c r="C1648" s="45" t="s">
        <v>696</v>
      </c>
      <c r="D1648" s="23" t="s">
        <v>5534</v>
      </c>
      <c r="E1648" s="23" t="s">
        <v>4140</v>
      </c>
      <c r="F1648" s="40">
        <v>2.8000000000000001E-2</v>
      </c>
      <c r="G1648" s="25">
        <v>187426</v>
      </c>
      <c r="H1648" s="25">
        <v>5248</v>
      </c>
      <c r="I1648" s="25"/>
      <c r="J1648" s="58" t="e">
        <f>HYPERLINK("#"&amp;"Insumos"&amp;"!A"&amp;MATCH($B1648,#REF!,0),"Ins "&amp;$B1648)</f>
        <v>#REF!</v>
      </c>
      <c r="M1648" s="220"/>
    </row>
    <row r="1649" spans="1:13" x14ac:dyDescent="0.2">
      <c r="A1649" s="35" t="s">
        <v>2557</v>
      </c>
      <c r="B1649" s="1" t="s">
        <v>5533</v>
      </c>
      <c r="C1649" s="45" t="s">
        <v>5892</v>
      </c>
      <c r="D1649" s="23" t="s">
        <v>977</v>
      </c>
      <c r="E1649" s="23" t="s">
        <v>4134</v>
      </c>
      <c r="F1649" s="40">
        <v>0.1</v>
      </c>
      <c r="G1649" s="25">
        <v>3623</v>
      </c>
      <c r="H1649" s="25">
        <v>362</v>
      </c>
      <c r="I1649" s="25"/>
      <c r="J1649" s="58" t="e">
        <f>HYPERLINK("#"&amp;"Insumos"&amp;"!A"&amp;MATCH($B1649,#REF!,0),"Ins "&amp;$B1649)</f>
        <v>#REF!</v>
      </c>
      <c r="M1649" s="220"/>
    </row>
    <row r="1650" spans="1:13" x14ac:dyDescent="0.2">
      <c r="A1650" s="35" t="s">
        <v>2557</v>
      </c>
      <c r="B1650" s="1" t="s">
        <v>5007</v>
      </c>
      <c r="C1650" s="45" t="s">
        <v>720</v>
      </c>
      <c r="D1650" s="23" t="s">
        <v>5751</v>
      </c>
      <c r="E1650" s="23" t="s">
        <v>4134</v>
      </c>
      <c r="F1650" s="40">
        <v>3</v>
      </c>
      <c r="G1650" s="25">
        <v>1897</v>
      </c>
      <c r="H1650" s="25">
        <v>5691</v>
      </c>
      <c r="I1650" s="25"/>
      <c r="J1650" s="58" t="e">
        <f>HYPERLINK("#"&amp;"Insumos"&amp;"!A"&amp;MATCH($B1650,#REF!,0),"Ins "&amp;$B1650)</f>
        <v>#REF!</v>
      </c>
      <c r="M1650" s="220"/>
    </row>
    <row r="1651" spans="1:13" ht="25.5" x14ac:dyDescent="0.2">
      <c r="A1651" s="35" t="s">
        <v>2557</v>
      </c>
      <c r="B1651" s="1" t="s">
        <v>4806</v>
      </c>
      <c r="C1651" s="45" t="s">
        <v>1314</v>
      </c>
      <c r="D1651" s="23" t="s">
        <v>5751</v>
      </c>
      <c r="E1651" s="23" t="s">
        <v>4134</v>
      </c>
      <c r="F1651" s="40">
        <v>1</v>
      </c>
      <c r="G1651" s="25">
        <v>270967</v>
      </c>
      <c r="H1651" s="25">
        <v>270967</v>
      </c>
      <c r="I1651" s="25"/>
      <c r="J1651" s="58" t="e">
        <f>HYPERLINK("#"&amp;"Insumos"&amp;"!A"&amp;MATCH($B1651,#REF!,0),"Ins "&amp;$B1651)</f>
        <v>#REF!</v>
      </c>
      <c r="M1651" s="220"/>
    </row>
    <row r="1652" spans="1:13" ht="51" x14ac:dyDescent="0.2">
      <c r="A1652" s="36" t="s">
        <v>2558</v>
      </c>
      <c r="B1652" s="26" t="s">
        <v>6816</v>
      </c>
      <c r="C1652" s="79" t="s">
        <v>10423</v>
      </c>
      <c r="D1652" s="37" t="s">
        <v>5608</v>
      </c>
      <c r="E1652" s="37" t="s">
        <v>4134</v>
      </c>
      <c r="F1652" s="41"/>
      <c r="G1652" s="27"/>
      <c r="H1652" s="27"/>
      <c r="I1652" s="27">
        <v>5072234</v>
      </c>
      <c r="M1652" s="220">
        <f t="shared" si="25"/>
        <v>6642598</v>
      </c>
    </row>
    <row r="1653" spans="1:13" x14ac:dyDescent="0.2">
      <c r="A1653" s="35" t="s">
        <v>2558</v>
      </c>
      <c r="B1653" s="1" t="s">
        <v>201</v>
      </c>
      <c r="C1653" s="45" t="s">
        <v>1029</v>
      </c>
      <c r="D1653" s="23" t="s">
        <v>5734</v>
      </c>
      <c r="E1653" s="23" t="s">
        <v>4141</v>
      </c>
      <c r="F1653" s="40">
        <v>4</v>
      </c>
      <c r="G1653" s="25">
        <v>89712</v>
      </c>
      <c r="H1653" s="25">
        <v>358848</v>
      </c>
      <c r="I1653" s="25"/>
      <c r="J1653" s="58" t="e">
        <f>HYPERLINK("#"&amp;"Insumos"&amp;"!A"&amp;MATCH($B1653,#REF!,0),"Ins "&amp;$B1653)</f>
        <v>#REF!</v>
      </c>
      <c r="M1653" s="220"/>
    </row>
    <row r="1654" spans="1:13" x14ac:dyDescent="0.2">
      <c r="A1654" s="35" t="s">
        <v>2558</v>
      </c>
      <c r="B1654" s="1" t="s">
        <v>263</v>
      </c>
      <c r="C1654" s="45" t="s">
        <v>696</v>
      </c>
      <c r="D1654" s="23" t="s">
        <v>5534</v>
      </c>
      <c r="E1654" s="23" t="s">
        <v>4140</v>
      </c>
      <c r="F1654" s="40">
        <v>0.47399999999999998</v>
      </c>
      <c r="G1654" s="25">
        <v>187426</v>
      </c>
      <c r="H1654" s="25">
        <v>88840</v>
      </c>
      <c r="I1654" s="25"/>
      <c r="J1654" s="58" t="e">
        <f>HYPERLINK("#"&amp;"Insumos"&amp;"!A"&amp;MATCH($B1654,#REF!,0),"Ins "&amp;$B1654)</f>
        <v>#REF!</v>
      </c>
      <c r="M1654" s="220"/>
    </row>
    <row r="1655" spans="1:13" x14ac:dyDescent="0.2">
      <c r="A1655" s="35" t="s">
        <v>2558</v>
      </c>
      <c r="B1655" s="1" t="s">
        <v>5533</v>
      </c>
      <c r="C1655" s="45" t="s">
        <v>5892</v>
      </c>
      <c r="D1655" s="23" t="s">
        <v>977</v>
      </c>
      <c r="E1655" s="23" t="s">
        <v>4134</v>
      </c>
      <c r="F1655" s="40">
        <v>0.1</v>
      </c>
      <c r="G1655" s="25">
        <v>3623</v>
      </c>
      <c r="H1655" s="25">
        <v>362</v>
      </c>
      <c r="I1655" s="25"/>
      <c r="J1655" s="58" t="e">
        <f>HYPERLINK("#"&amp;"Insumos"&amp;"!A"&amp;MATCH($B1655,#REF!,0),"Ins "&amp;$B1655)</f>
        <v>#REF!</v>
      </c>
      <c r="M1655" s="220"/>
    </row>
    <row r="1656" spans="1:13" x14ac:dyDescent="0.2">
      <c r="A1656" s="35" t="s">
        <v>2558</v>
      </c>
      <c r="B1656" s="1" t="s">
        <v>5007</v>
      </c>
      <c r="C1656" s="45" t="s">
        <v>720</v>
      </c>
      <c r="D1656" s="23" t="s">
        <v>5751</v>
      </c>
      <c r="E1656" s="23" t="s">
        <v>4134</v>
      </c>
      <c r="F1656" s="40">
        <v>10</v>
      </c>
      <c r="G1656" s="25">
        <v>1897</v>
      </c>
      <c r="H1656" s="25">
        <v>18970</v>
      </c>
      <c r="I1656" s="25"/>
      <c r="J1656" s="58" t="e">
        <f>HYPERLINK("#"&amp;"Insumos"&amp;"!A"&amp;MATCH($B1656,#REF!,0),"Ins "&amp;$B1656)</f>
        <v>#REF!</v>
      </c>
      <c r="M1656" s="220"/>
    </row>
    <row r="1657" spans="1:13" ht="38.25" x14ac:dyDescent="0.2">
      <c r="A1657" s="35" t="s">
        <v>2558</v>
      </c>
      <c r="B1657" s="1" t="s">
        <v>4789</v>
      </c>
      <c r="C1657" s="45" t="s">
        <v>1311</v>
      </c>
      <c r="D1657" s="23" t="s">
        <v>5751</v>
      </c>
      <c r="E1657" s="23" t="s">
        <v>4134</v>
      </c>
      <c r="F1657" s="40">
        <v>1</v>
      </c>
      <c r="G1657" s="25">
        <v>4605214</v>
      </c>
      <c r="H1657" s="25">
        <v>4605214</v>
      </c>
      <c r="I1657" s="25"/>
      <c r="J1657" s="58" t="e">
        <f>HYPERLINK("#"&amp;"Insumos"&amp;"!A"&amp;MATCH($B1657,#REF!,0),"Ins "&amp;$B1657)</f>
        <v>#REF!</v>
      </c>
      <c r="M1657" s="220"/>
    </row>
    <row r="1658" spans="1:13" ht="38.25" x14ac:dyDescent="0.2">
      <c r="A1658" s="36" t="s">
        <v>2559</v>
      </c>
      <c r="B1658" s="26" t="s">
        <v>6816</v>
      </c>
      <c r="C1658" s="79" t="s">
        <v>10424</v>
      </c>
      <c r="D1658" s="37" t="s">
        <v>5608</v>
      </c>
      <c r="E1658" s="37" t="s">
        <v>4134</v>
      </c>
      <c r="F1658" s="41"/>
      <c r="G1658" s="27"/>
      <c r="H1658" s="27"/>
      <c r="I1658" s="27">
        <v>2516574</v>
      </c>
      <c r="M1658" s="220">
        <f t="shared" si="25"/>
        <v>3295705</v>
      </c>
    </row>
    <row r="1659" spans="1:13" x14ac:dyDescent="0.2">
      <c r="A1659" s="35" t="s">
        <v>2559</v>
      </c>
      <c r="B1659" s="1" t="s">
        <v>201</v>
      </c>
      <c r="C1659" s="45" t="s">
        <v>1029</v>
      </c>
      <c r="D1659" s="23" t="s">
        <v>5734</v>
      </c>
      <c r="E1659" s="23" t="s">
        <v>4141</v>
      </c>
      <c r="F1659" s="40">
        <v>4</v>
      </c>
      <c r="G1659" s="25">
        <v>89712</v>
      </c>
      <c r="H1659" s="25">
        <v>358848</v>
      </c>
      <c r="I1659" s="25"/>
      <c r="J1659" s="58" t="e">
        <f>HYPERLINK("#"&amp;"Insumos"&amp;"!A"&amp;MATCH($B1659,#REF!,0),"Ins "&amp;$B1659)</f>
        <v>#REF!</v>
      </c>
      <c r="M1659" s="220"/>
    </row>
    <row r="1660" spans="1:13" x14ac:dyDescent="0.2">
      <c r="A1660" s="35" t="s">
        <v>2559</v>
      </c>
      <c r="B1660" s="1" t="s">
        <v>263</v>
      </c>
      <c r="C1660" s="45" t="s">
        <v>696</v>
      </c>
      <c r="D1660" s="23" t="s">
        <v>5534</v>
      </c>
      <c r="E1660" s="23" t="s">
        <v>4140</v>
      </c>
      <c r="F1660" s="40">
        <v>0.216</v>
      </c>
      <c r="G1660" s="25">
        <v>187426</v>
      </c>
      <c r="H1660" s="25">
        <v>40484</v>
      </c>
      <c r="I1660" s="25"/>
      <c r="J1660" s="58" t="e">
        <f>HYPERLINK("#"&amp;"Insumos"&amp;"!A"&amp;MATCH($B1660,#REF!,0),"Ins "&amp;$B1660)</f>
        <v>#REF!</v>
      </c>
      <c r="M1660" s="220"/>
    </row>
    <row r="1661" spans="1:13" x14ac:dyDescent="0.2">
      <c r="A1661" s="35" t="s">
        <v>2559</v>
      </c>
      <c r="B1661" s="1" t="s">
        <v>5533</v>
      </c>
      <c r="C1661" s="45" t="s">
        <v>5892</v>
      </c>
      <c r="D1661" s="23" t="s">
        <v>977</v>
      </c>
      <c r="E1661" s="23" t="s">
        <v>4134</v>
      </c>
      <c r="F1661" s="40">
        <v>0.1</v>
      </c>
      <c r="G1661" s="25">
        <v>3623</v>
      </c>
      <c r="H1661" s="25">
        <v>362</v>
      </c>
      <c r="I1661" s="25"/>
      <c r="J1661" s="58" t="e">
        <f>HYPERLINK("#"&amp;"Insumos"&amp;"!A"&amp;MATCH($B1661,#REF!,0),"Ins "&amp;$B1661)</f>
        <v>#REF!</v>
      </c>
      <c r="M1661" s="220"/>
    </row>
    <row r="1662" spans="1:13" x14ac:dyDescent="0.2">
      <c r="A1662" s="35" t="s">
        <v>2559</v>
      </c>
      <c r="B1662" s="1" t="s">
        <v>5007</v>
      </c>
      <c r="C1662" s="45" t="s">
        <v>720</v>
      </c>
      <c r="D1662" s="23" t="s">
        <v>5751</v>
      </c>
      <c r="E1662" s="23" t="s">
        <v>4134</v>
      </c>
      <c r="F1662" s="40">
        <v>10</v>
      </c>
      <c r="G1662" s="25">
        <v>1897</v>
      </c>
      <c r="H1662" s="25">
        <v>18970</v>
      </c>
      <c r="I1662" s="25"/>
      <c r="J1662" s="58" t="e">
        <f>HYPERLINK("#"&amp;"Insumos"&amp;"!A"&amp;MATCH($B1662,#REF!,0),"Ins "&amp;$B1662)</f>
        <v>#REF!</v>
      </c>
      <c r="M1662" s="220"/>
    </row>
    <row r="1663" spans="1:13" ht="38.25" x14ac:dyDescent="0.2">
      <c r="A1663" s="35" t="s">
        <v>2559</v>
      </c>
      <c r="B1663" s="1" t="s">
        <v>4756</v>
      </c>
      <c r="C1663" s="45" t="s">
        <v>1286</v>
      </c>
      <c r="D1663" s="23" t="s">
        <v>5751</v>
      </c>
      <c r="E1663" s="23" t="s">
        <v>4134</v>
      </c>
      <c r="F1663" s="40">
        <v>1</v>
      </c>
      <c r="G1663" s="25">
        <v>2097910</v>
      </c>
      <c r="H1663" s="25">
        <v>2097910</v>
      </c>
      <c r="I1663" s="25"/>
      <c r="J1663" s="58" t="e">
        <f>HYPERLINK("#"&amp;"Insumos"&amp;"!A"&amp;MATCH($B1663,#REF!,0),"Ins "&amp;$B1663)</f>
        <v>#REF!</v>
      </c>
      <c r="M1663" s="220"/>
    </row>
    <row r="1664" spans="1:13" ht="38.25" x14ac:dyDescent="0.2">
      <c r="A1664" s="36" t="s">
        <v>2560</v>
      </c>
      <c r="B1664" s="26" t="s">
        <v>6816</v>
      </c>
      <c r="C1664" s="79" t="s">
        <v>10425</v>
      </c>
      <c r="D1664" s="37" t="s">
        <v>5608</v>
      </c>
      <c r="E1664" s="37" t="s">
        <v>4134</v>
      </c>
      <c r="F1664" s="41"/>
      <c r="G1664" s="27"/>
      <c r="H1664" s="27"/>
      <c r="I1664" s="27">
        <v>1581452</v>
      </c>
      <c r="M1664" s="220">
        <f t="shared" si="25"/>
        <v>2071070</v>
      </c>
    </row>
    <row r="1665" spans="1:13" x14ac:dyDescent="0.2">
      <c r="A1665" s="35" t="s">
        <v>2560</v>
      </c>
      <c r="B1665" s="1" t="s">
        <v>5584</v>
      </c>
      <c r="C1665" s="45" t="s">
        <v>6973</v>
      </c>
      <c r="D1665" s="23" t="s">
        <v>5585</v>
      </c>
      <c r="E1665" s="23" t="s">
        <v>467</v>
      </c>
      <c r="F1665" s="40">
        <v>42</v>
      </c>
      <c r="G1665" s="25">
        <v>8042</v>
      </c>
      <c r="H1665" s="25">
        <v>337764</v>
      </c>
      <c r="I1665" s="25"/>
      <c r="M1665" s="220"/>
    </row>
    <row r="1666" spans="1:13" x14ac:dyDescent="0.2">
      <c r="A1666" s="35" t="s">
        <v>2560</v>
      </c>
      <c r="B1666" s="1" t="s">
        <v>5589</v>
      </c>
      <c r="C1666" s="45" t="s">
        <v>5819</v>
      </c>
      <c r="D1666" s="23" t="s">
        <v>5585</v>
      </c>
      <c r="E1666" s="23" t="s">
        <v>466</v>
      </c>
      <c r="F1666" s="40">
        <v>0.7</v>
      </c>
      <c r="G1666" s="25">
        <v>597780</v>
      </c>
      <c r="H1666" s="25">
        <v>418446</v>
      </c>
      <c r="I1666" s="25"/>
      <c r="M1666" s="220"/>
    </row>
    <row r="1667" spans="1:13" x14ac:dyDescent="0.2">
      <c r="A1667" s="35" t="s">
        <v>2560</v>
      </c>
      <c r="B1667" s="1" t="s">
        <v>76</v>
      </c>
      <c r="C1667" s="45" t="s">
        <v>1028</v>
      </c>
      <c r="D1667" s="23" t="s">
        <v>5734</v>
      </c>
      <c r="E1667" s="23" t="s">
        <v>4141</v>
      </c>
      <c r="F1667" s="40">
        <v>8</v>
      </c>
      <c r="G1667" s="25">
        <v>81549</v>
      </c>
      <c r="H1667" s="25">
        <v>652392</v>
      </c>
      <c r="I1667" s="25"/>
      <c r="J1667" s="58" t="e">
        <f>HYPERLINK("#"&amp;"Insumos"&amp;"!A"&amp;MATCH($B1667,#REF!,0),"Ins "&amp;$B1667)</f>
        <v>#REF!</v>
      </c>
      <c r="M1667" s="220"/>
    </row>
    <row r="1668" spans="1:13" ht="25.5" x14ac:dyDescent="0.2">
      <c r="A1668" s="35" t="s">
        <v>2560</v>
      </c>
      <c r="B1668" s="1" t="s">
        <v>5545</v>
      </c>
      <c r="C1668" s="45" t="s">
        <v>1683</v>
      </c>
      <c r="D1668" s="23" t="s">
        <v>5534</v>
      </c>
      <c r="E1668" s="23" t="s">
        <v>4148</v>
      </c>
      <c r="F1668" s="40">
        <v>2</v>
      </c>
      <c r="G1668" s="25">
        <v>11227</v>
      </c>
      <c r="H1668" s="25">
        <v>22454</v>
      </c>
      <c r="I1668" s="25"/>
      <c r="J1668" s="58" t="e">
        <f>HYPERLINK("#"&amp;"Insumos"&amp;"!A"&amp;MATCH($B1668,#REF!,0),"Ins "&amp;$B1668)</f>
        <v>#REF!</v>
      </c>
      <c r="M1668" s="220"/>
    </row>
    <row r="1669" spans="1:13" x14ac:dyDescent="0.2">
      <c r="A1669" s="35" t="s">
        <v>2560</v>
      </c>
      <c r="B1669" s="1" t="s">
        <v>263</v>
      </c>
      <c r="C1669" s="45" t="s">
        <v>696</v>
      </c>
      <c r="D1669" s="23" t="s">
        <v>5534</v>
      </c>
      <c r="E1669" s="23" t="s">
        <v>4140</v>
      </c>
      <c r="F1669" s="40">
        <v>8.6999999999999994E-2</v>
      </c>
      <c r="G1669" s="25">
        <v>187426</v>
      </c>
      <c r="H1669" s="25">
        <v>16306</v>
      </c>
      <c r="I1669" s="25"/>
      <c r="J1669" s="58" t="e">
        <f>HYPERLINK("#"&amp;"Insumos"&amp;"!A"&amp;MATCH($B1669,#REF!,0),"Ins "&amp;$B1669)</f>
        <v>#REF!</v>
      </c>
      <c r="M1669" s="220"/>
    </row>
    <row r="1670" spans="1:13" x14ac:dyDescent="0.2">
      <c r="A1670" s="35" t="s">
        <v>2560</v>
      </c>
      <c r="B1670" s="1" t="s">
        <v>222</v>
      </c>
      <c r="C1670" s="45" t="s">
        <v>157</v>
      </c>
      <c r="D1670" s="23" t="s">
        <v>5534</v>
      </c>
      <c r="E1670" s="23" t="s">
        <v>4140</v>
      </c>
      <c r="F1670" s="40">
        <v>0.2</v>
      </c>
      <c r="G1670" s="25">
        <v>66212</v>
      </c>
      <c r="H1670" s="25">
        <v>13242</v>
      </c>
      <c r="I1670" s="25"/>
      <c r="J1670" s="58" t="e">
        <f>HYPERLINK("#"&amp;"Insumos"&amp;"!A"&amp;MATCH($B1670,#REF!,0),"Ins "&amp;$B1670)</f>
        <v>#REF!</v>
      </c>
      <c r="M1670" s="220"/>
    </row>
    <row r="1671" spans="1:13" x14ac:dyDescent="0.2">
      <c r="A1671" s="35" t="s">
        <v>2560</v>
      </c>
      <c r="B1671" s="1" t="s">
        <v>5533</v>
      </c>
      <c r="C1671" s="45" t="s">
        <v>5892</v>
      </c>
      <c r="D1671" s="23" t="s">
        <v>977</v>
      </c>
      <c r="E1671" s="23" t="s">
        <v>4134</v>
      </c>
      <c r="F1671" s="40">
        <v>0.5</v>
      </c>
      <c r="G1671" s="25">
        <v>3623</v>
      </c>
      <c r="H1671" s="25">
        <v>1812</v>
      </c>
      <c r="I1671" s="25"/>
      <c r="J1671" s="58" t="e">
        <f>HYPERLINK("#"&amp;"Insumos"&amp;"!A"&amp;MATCH($B1671,#REF!,0),"Ins "&amp;$B1671)</f>
        <v>#REF!</v>
      </c>
      <c r="M1671" s="220"/>
    </row>
    <row r="1672" spans="1:13" x14ac:dyDescent="0.2">
      <c r="A1672" s="35" t="s">
        <v>2560</v>
      </c>
      <c r="B1672" s="1" t="s">
        <v>5007</v>
      </c>
      <c r="C1672" s="45" t="s">
        <v>720</v>
      </c>
      <c r="D1672" s="23" t="s">
        <v>5751</v>
      </c>
      <c r="E1672" s="23" t="s">
        <v>4134</v>
      </c>
      <c r="F1672" s="40">
        <v>20</v>
      </c>
      <c r="G1672" s="25">
        <v>1897</v>
      </c>
      <c r="H1672" s="25">
        <v>37940</v>
      </c>
      <c r="I1672" s="25"/>
      <c r="J1672" s="58" t="e">
        <f>HYPERLINK("#"&amp;"Insumos"&amp;"!A"&amp;MATCH($B1672,#REF!,0),"Ins "&amp;$B1672)</f>
        <v>#REF!</v>
      </c>
      <c r="M1672" s="220"/>
    </row>
    <row r="1673" spans="1:13" x14ac:dyDescent="0.2">
      <c r="A1673" s="35" t="s">
        <v>2560</v>
      </c>
      <c r="B1673" s="1" t="s">
        <v>5184</v>
      </c>
      <c r="C1673" s="45" t="s">
        <v>294</v>
      </c>
      <c r="D1673" s="23" t="s">
        <v>5751</v>
      </c>
      <c r="E1673" s="23" t="s">
        <v>4147</v>
      </c>
      <c r="F1673" s="40">
        <v>2</v>
      </c>
      <c r="G1673" s="25">
        <v>5304</v>
      </c>
      <c r="H1673" s="25">
        <v>10608</v>
      </c>
      <c r="I1673" s="25"/>
      <c r="J1673" s="58" t="e">
        <f>HYPERLINK("#"&amp;"Insumos"&amp;"!A"&amp;MATCH($B1673,#REF!,0),"Ins "&amp;$B1673)</f>
        <v>#REF!</v>
      </c>
      <c r="M1673" s="220"/>
    </row>
    <row r="1674" spans="1:13" x14ac:dyDescent="0.2">
      <c r="A1674" s="35" t="s">
        <v>2560</v>
      </c>
      <c r="B1674" s="1" t="s">
        <v>4527</v>
      </c>
      <c r="C1674" s="45" t="s">
        <v>1414</v>
      </c>
      <c r="D1674" s="23" t="s">
        <v>5751</v>
      </c>
      <c r="E1674" s="23" t="s">
        <v>287</v>
      </c>
      <c r="F1674" s="40">
        <v>4</v>
      </c>
      <c r="G1674" s="25">
        <v>12369</v>
      </c>
      <c r="H1674" s="25">
        <v>49476</v>
      </c>
      <c r="I1674" s="25"/>
      <c r="J1674" s="58" t="e">
        <f>HYPERLINK("#"&amp;"Insumos"&amp;"!A"&amp;MATCH($B1674,#REF!,0),"Ins "&amp;$B1674)</f>
        <v>#REF!</v>
      </c>
      <c r="M1674" s="220"/>
    </row>
    <row r="1675" spans="1:13" x14ac:dyDescent="0.2">
      <c r="A1675" s="35" t="s">
        <v>2560</v>
      </c>
      <c r="B1675" s="1" t="s">
        <v>4536</v>
      </c>
      <c r="C1675" s="45" t="s">
        <v>12752</v>
      </c>
      <c r="D1675" s="23" t="s">
        <v>5751</v>
      </c>
      <c r="E1675" s="23" t="s">
        <v>287</v>
      </c>
      <c r="F1675" s="40">
        <v>3</v>
      </c>
      <c r="G1675" s="25">
        <v>4457</v>
      </c>
      <c r="H1675" s="25">
        <v>13371</v>
      </c>
      <c r="I1675" s="25"/>
      <c r="J1675" s="58" t="e">
        <f>HYPERLINK("#"&amp;"Insumos"&amp;"!A"&amp;MATCH($B1675,#REF!,0),"Ins "&amp;$B1675)</f>
        <v>#REF!</v>
      </c>
      <c r="M1675" s="220"/>
    </row>
    <row r="1676" spans="1:13" x14ac:dyDescent="0.2">
      <c r="A1676" s="35" t="s">
        <v>2560</v>
      </c>
      <c r="B1676" s="1" t="s">
        <v>4541</v>
      </c>
      <c r="C1676" s="45" t="s">
        <v>334</v>
      </c>
      <c r="D1676" s="23" t="s">
        <v>5751</v>
      </c>
      <c r="E1676" s="23" t="s">
        <v>287</v>
      </c>
      <c r="F1676" s="40">
        <v>3</v>
      </c>
      <c r="G1676" s="25">
        <v>2547</v>
      </c>
      <c r="H1676" s="25">
        <v>7641</v>
      </c>
      <c r="I1676" s="25"/>
      <c r="J1676" s="58" t="e">
        <f>HYPERLINK("#"&amp;"Insumos"&amp;"!A"&amp;MATCH($B1676,#REF!,0),"Ins "&amp;$B1676)</f>
        <v>#REF!</v>
      </c>
      <c r="M1676" s="220"/>
    </row>
    <row r="1677" spans="1:13" ht="38.25" x14ac:dyDescent="0.2">
      <c r="A1677" s="36" t="s">
        <v>2561</v>
      </c>
      <c r="B1677" s="26" t="s">
        <v>6816</v>
      </c>
      <c r="C1677" s="79" t="s">
        <v>10426</v>
      </c>
      <c r="D1677" s="37" t="s">
        <v>5608</v>
      </c>
      <c r="E1677" s="37" t="s">
        <v>4134</v>
      </c>
      <c r="F1677" s="41"/>
      <c r="G1677" s="27"/>
      <c r="H1677" s="27"/>
      <c r="I1677" s="27">
        <v>2125584</v>
      </c>
      <c r="M1677" s="220">
        <f t="shared" ref="M1677:M1731" si="26">ROUND(I1677*(1+$L$2),0)</f>
        <v>2783665</v>
      </c>
    </row>
    <row r="1678" spans="1:13" x14ac:dyDescent="0.2">
      <c r="A1678" s="35" t="s">
        <v>2561</v>
      </c>
      <c r="B1678" s="1" t="s">
        <v>5584</v>
      </c>
      <c r="C1678" s="45" t="s">
        <v>6973</v>
      </c>
      <c r="D1678" s="23" t="s">
        <v>5585</v>
      </c>
      <c r="E1678" s="23" t="s">
        <v>467</v>
      </c>
      <c r="F1678" s="40">
        <v>54</v>
      </c>
      <c r="G1678" s="25">
        <v>8042</v>
      </c>
      <c r="H1678" s="25">
        <v>434268</v>
      </c>
      <c r="I1678" s="25"/>
      <c r="M1678" s="220"/>
    </row>
    <row r="1679" spans="1:13" x14ac:dyDescent="0.2">
      <c r="A1679" s="35" t="s">
        <v>2561</v>
      </c>
      <c r="B1679" s="1" t="s">
        <v>5589</v>
      </c>
      <c r="C1679" s="45" t="s">
        <v>5819</v>
      </c>
      <c r="D1679" s="23" t="s">
        <v>5585</v>
      </c>
      <c r="E1679" s="23" t="s">
        <v>466</v>
      </c>
      <c r="F1679" s="40">
        <v>0.9</v>
      </c>
      <c r="G1679" s="25">
        <v>597780</v>
      </c>
      <c r="H1679" s="25">
        <v>538002</v>
      </c>
      <c r="I1679" s="25"/>
      <c r="M1679" s="220"/>
    </row>
    <row r="1680" spans="1:13" x14ac:dyDescent="0.2">
      <c r="A1680" s="35" t="s">
        <v>2561</v>
      </c>
      <c r="B1680" s="1" t="s">
        <v>76</v>
      </c>
      <c r="C1680" s="45" t="s">
        <v>1028</v>
      </c>
      <c r="D1680" s="23" t="s">
        <v>5734</v>
      </c>
      <c r="E1680" s="23" t="s">
        <v>4141</v>
      </c>
      <c r="F1680" s="40">
        <v>11.2</v>
      </c>
      <c r="G1680" s="25">
        <v>81549</v>
      </c>
      <c r="H1680" s="25">
        <v>913349</v>
      </c>
      <c r="I1680" s="25"/>
      <c r="J1680" s="58" t="e">
        <f>HYPERLINK("#"&amp;"Insumos"&amp;"!A"&amp;MATCH($B1680,#REF!,0),"Ins "&amp;$B1680)</f>
        <v>#REF!</v>
      </c>
      <c r="M1680" s="220"/>
    </row>
    <row r="1681" spans="1:13" ht="25.5" x14ac:dyDescent="0.2">
      <c r="A1681" s="35" t="s">
        <v>2561</v>
      </c>
      <c r="B1681" s="1" t="s">
        <v>5545</v>
      </c>
      <c r="C1681" s="45" t="s">
        <v>1683</v>
      </c>
      <c r="D1681" s="23" t="s">
        <v>5534</v>
      </c>
      <c r="E1681" s="23" t="s">
        <v>4148</v>
      </c>
      <c r="F1681" s="40">
        <v>2</v>
      </c>
      <c r="G1681" s="25">
        <v>11227</v>
      </c>
      <c r="H1681" s="25">
        <v>22454</v>
      </c>
      <c r="I1681" s="25"/>
      <c r="J1681" s="58" t="e">
        <f>HYPERLINK("#"&amp;"Insumos"&amp;"!A"&amp;MATCH($B1681,#REF!,0),"Ins "&amp;$B1681)</f>
        <v>#REF!</v>
      </c>
      <c r="M1681" s="220"/>
    </row>
    <row r="1682" spans="1:13" x14ac:dyDescent="0.2">
      <c r="A1682" s="35" t="s">
        <v>2561</v>
      </c>
      <c r="B1682" s="1" t="s">
        <v>263</v>
      </c>
      <c r="C1682" s="45" t="s">
        <v>696</v>
      </c>
      <c r="D1682" s="23" t="s">
        <v>5534</v>
      </c>
      <c r="E1682" s="23" t="s">
        <v>4140</v>
      </c>
      <c r="F1682" s="40">
        <v>0.114</v>
      </c>
      <c r="G1682" s="25">
        <v>187426</v>
      </c>
      <c r="H1682" s="25">
        <v>21367</v>
      </c>
      <c r="I1682" s="25"/>
      <c r="J1682" s="58" t="e">
        <f>HYPERLINK("#"&amp;"Insumos"&amp;"!A"&amp;MATCH($B1682,#REF!,0),"Ins "&amp;$B1682)</f>
        <v>#REF!</v>
      </c>
      <c r="M1682" s="220"/>
    </row>
    <row r="1683" spans="1:13" x14ac:dyDescent="0.2">
      <c r="A1683" s="35" t="s">
        <v>2561</v>
      </c>
      <c r="B1683" s="1" t="s">
        <v>222</v>
      </c>
      <c r="C1683" s="45" t="s">
        <v>157</v>
      </c>
      <c r="D1683" s="23" t="s">
        <v>5534</v>
      </c>
      <c r="E1683" s="23" t="s">
        <v>4140</v>
      </c>
      <c r="F1683" s="40">
        <v>0.3</v>
      </c>
      <c r="G1683" s="25">
        <v>66212</v>
      </c>
      <c r="H1683" s="25">
        <v>19864</v>
      </c>
      <c r="I1683" s="25"/>
      <c r="J1683" s="58" t="e">
        <f>HYPERLINK("#"&amp;"Insumos"&amp;"!A"&amp;MATCH($B1683,#REF!,0),"Ins "&amp;$B1683)</f>
        <v>#REF!</v>
      </c>
      <c r="M1683" s="220"/>
    </row>
    <row r="1684" spans="1:13" x14ac:dyDescent="0.2">
      <c r="A1684" s="35" t="s">
        <v>2561</v>
      </c>
      <c r="B1684" s="1" t="s">
        <v>5533</v>
      </c>
      <c r="C1684" s="45" t="s">
        <v>5892</v>
      </c>
      <c r="D1684" s="23" t="s">
        <v>977</v>
      </c>
      <c r="E1684" s="23" t="s">
        <v>4134</v>
      </c>
      <c r="F1684" s="40">
        <v>0.5</v>
      </c>
      <c r="G1684" s="25">
        <v>3623</v>
      </c>
      <c r="H1684" s="25">
        <v>1812</v>
      </c>
      <c r="I1684" s="25"/>
      <c r="J1684" s="58" t="e">
        <f>HYPERLINK("#"&amp;"Insumos"&amp;"!A"&amp;MATCH($B1684,#REF!,0),"Ins "&amp;$B1684)</f>
        <v>#REF!</v>
      </c>
      <c r="M1684" s="220"/>
    </row>
    <row r="1685" spans="1:13" x14ac:dyDescent="0.2">
      <c r="A1685" s="35" t="s">
        <v>2561</v>
      </c>
      <c r="B1685" s="1" t="s">
        <v>5007</v>
      </c>
      <c r="C1685" s="45" t="s">
        <v>720</v>
      </c>
      <c r="D1685" s="23" t="s">
        <v>5751</v>
      </c>
      <c r="E1685" s="23" t="s">
        <v>4134</v>
      </c>
      <c r="F1685" s="40">
        <v>26</v>
      </c>
      <c r="G1685" s="25">
        <v>1897</v>
      </c>
      <c r="H1685" s="25">
        <v>49322</v>
      </c>
      <c r="I1685" s="25"/>
      <c r="J1685" s="58" t="e">
        <f>HYPERLINK("#"&amp;"Insumos"&amp;"!A"&amp;MATCH($B1685,#REF!,0),"Ins "&amp;$B1685)</f>
        <v>#REF!</v>
      </c>
      <c r="M1685" s="220"/>
    </row>
    <row r="1686" spans="1:13" x14ac:dyDescent="0.2">
      <c r="A1686" s="35" t="s">
        <v>2561</v>
      </c>
      <c r="B1686" s="1" t="s">
        <v>5184</v>
      </c>
      <c r="C1686" s="45" t="s">
        <v>294</v>
      </c>
      <c r="D1686" s="23" t="s">
        <v>5751</v>
      </c>
      <c r="E1686" s="23" t="s">
        <v>4147</v>
      </c>
      <c r="F1686" s="40">
        <v>3</v>
      </c>
      <c r="G1686" s="25">
        <v>5304</v>
      </c>
      <c r="H1686" s="25">
        <v>15912</v>
      </c>
      <c r="I1686" s="25"/>
      <c r="J1686" s="58" t="e">
        <f>HYPERLINK("#"&amp;"Insumos"&amp;"!A"&amp;MATCH($B1686,#REF!,0),"Ins "&amp;$B1686)</f>
        <v>#REF!</v>
      </c>
      <c r="M1686" s="220"/>
    </row>
    <row r="1687" spans="1:13" x14ac:dyDescent="0.2">
      <c r="A1687" s="35" t="s">
        <v>2561</v>
      </c>
      <c r="B1687" s="1" t="s">
        <v>4527</v>
      </c>
      <c r="C1687" s="45" t="s">
        <v>1414</v>
      </c>
      <c r="D1687" s="23" t="s">
        <v>5751</v>
      </c>
      <c r="E1687" s="23" t="s">
        <v>287</v>
      </c>
      <c r="F1687" s="40">
        <v>6</v>
      </c>
      <c r="G1687" s="25">
        <v>12369</v>
      </c>
      <c r="H1687" s="25">
        <v>74214</v>
      </c>
      <c r="I1687" s="25"/>
      <c r="J1687" s="58" t="e">
        <f>HYPERLINK("#"&amp;"Insumos"&amp;"!A"&amp;MATCH($B1687,#REF!,0),"Ins "&amp;$B1687)</f>
        <v>#REF!</v>
      </c>
      <c r="M1687" s="220"/>
    </row>
    <row r="1688" spans="1:13" x14ac:dyDescent="0.2">
      <c r="A1688" s="35" t="s">
        <v>2561</v>
      </c>
      <c r="B1688" s="1" t="s">
        <v>4536</v>
      </c>
      <c r="C1688" s="45" t="s">
        <v>12752</v>
      </c>
      <c r="D1688" s="23" t="s">
        <v>5751</v>
      </c>
      <c r="E1688" s="23" t="s">
        <v>287</v>
      </c>
      <c r="F1688" s="40">
        <v>5</v>
      </c>
      <c r="G1688" s="25">
        <v>4457</v>
      </c>
      <c r="H1688" s="25">
        <v>22285</v>
      </c>
      <c r="I1688" s="25"/>
      <c r="J1688" s="58" t="e">
        <f>HYPERLINK("#"&amp;"Insumos"&amp;"!A"&amp;MATCH($B1688,#REF!,0),"Ins "&amp;$B1688)</f>
        <v>#REF!</v>
      </c>
      <c r="M1688" s="220"/>
    </row>
    <row r="1689" spans="1:13" x14ac:dyDescent="0.2">
      <c r="A1689" s="35" t="s">
        <v>2561</v>
      </c>
      <c r="B1689" s="1" t="s">
        <v>4541</v>
      </c>
      <c r="C1689" s="45" t="s">
        <v>334</v>
      </c>
      <c r="D1689" s="23" t="s">
        <v>5751</v>
      </c>
      <c r="E1689" s="23" t="s">
        <v>287</v>
      </c>
      <c r="F1689" s="40">
        <v>5</v>
      </c>
      <c r="G1689" s="25">
        <v>2547</v>
      </c>
      <c r="H1689" s="25">
        <v>12735</v>
      </c>
      <c r="I1689" s="25"/>
      <c r="J1689" s="58" t="e">
        <f>HYPERLINK("#"&amp;"Insumos"&amp;"!A"&amp;MATCH($B1689,#REF!,0),"Ins "&amp;$B1689)</f>
        <v>#REF!</v>
      </c>
      <c r="M1689" s="220"/>
    </row>
    <row r="1690" spans="1:13" ht="38.25" x14ac:dyDescent="0.2">
      <c r="A1690" s="36" t="s">
        <v>2562</v>
      </c>
      <c r="B1690" s="26" t="s">
        <v>6816</v>
      </c>
      <c r="C1690" s="79" t="s">
        <v>10427</v>
      </c>
      <c r="D1690" s="37" t="s">
        <v>5608</v>
      </c>
      <c r="E1690" s="37" t="s">
        <v>4134</v>
      </c>
      <c r="F1690" s="41"/>
      <c r="G1690" s="27"/>
      <c r="H1690" s="27"/>
      <c r="I1690" s="27">
        <v>2511809</v>
      </c>
      <c r="M1690" s="220">
        <f t="shared" si="26"/>
        <v>3289465</v>
      </c>
    </row>
    <row r="1691" spans="1:13" x14ac:dyDescent="0.2">
      <c r="A1691" s="35" t="s">
        <v>2562</v>
      </c>
      <c r="B1691" s="1" t="s">
        <v>5584</v>
      </c>
      <c r="C1691" s="45" t="s">
        <v>6973</v>
      </c>
      <c r="D1691" s="23" t="s">
        <v>5585</v>
      </c>
      <c r="E1691" s="23" t="s">
        <v>467</v>
      </c>
      <c r="F1691" s="40">
        <v>66</v>
      </c>
      <c r="G1691" s="25">
        <v>8042</v>
      </c>
      <c r="H1691" s="25">
        <v>530772</v>
      </c>
      <c r="I1691" s="25"/>
      <c r="M1691" s="220"/>
    </row>
    <row r="1692" spans="1:13" x14ac:dyDescent="0.2">
      <c r="A1692" s="35" t="s">
        <v>2562</v>
      </c>
      <c r="B1692" s="1" t="s">
        <v>5589</v>
      </c>
      <c r="C1692" s="45" t="s">
        <v>5819</v>
      </c>
      <c r="D1692" s="23" t="s">
        <v>5585</v>
      </c>
      <c r="E1692" s="23" t="s">
        <v>466</v>
      </c>
      <c r="F1692" s="40">
        <v>1.1000000000000001</v>
      </c>
      <c r="G1692" s="25">
        <v>597780</v>
      </c>
      <c r="H1692" s="25">
        <v>657558</v>
      </c>
      <c r="I1692" s="25"/>
      <c r="M1692" s="220"/>
    </row>
    <row r="1693" spans="1:13" x14ac:dyDescent="0.2">
      <c r="A1693" s="35" t="s">
        <v>2562</v>
      </c>
      <c r="B1693" s="1" t="s">
        <v>76</v>
      </c>
      <c r="C1693" s="45" t="s">
        <v>1028</v>
      </c>
      <c r="D1693" s="23" t="s">
        <v>5734</v>
      </c>
      <c r="E1693" s="23" t="s">
        <v>4141</v>
      </c>
      <c r="F1693" s="40">
        <v>12.6</v>
      </c>
      <c r="G1693" s="25">
        <v>81549</v>
      </c>
      <c r="H1693" s="25">
        <v>1027517</v>
      </c>
      <c r="I1693" s="25"/>
      <c r="J1693" s="58" t="e">
        <f>HYPERLINK("#"&amp;"Insumos"&amp;"!A"&amp;MATCH($B1693,#REF!,0),"Ins "&amp;$B1693)</f>
        <v>#REF!</v>
      </c>
      <c r="M1693" s="220"/>
    </row>
    <row r="1694" spans="1:13" ht="25.5" x14ac:dyDescent="0.2">
      <c r="A1694" s="35" t="s">
        <v>2562</v>
      </c>
      <c r="B1694" s="1" t="s">
        <v>5545</v>
      </c>
      <c r="C1694" s="45" t="s">
        <v>1683</v>
      </c>
      <c r="D1694" s="23" t="s">
        <v>5534</v>
      </c>
      <c r="E1694" s="23" t="s">
        <v>4148</v>
      </c>
      <c r="F1694" s="40">
        <v>2</v>
      </c>
      <c r="G1694" s="25">
        <v>11227</v>
      </c>
      <c r="H1694" s="25">
        <v>22454</v>
      </c>
      <c r="I1694" s="25"/>
      <c r="J1694" s="58" t="e">
        <f>HYPERLINK("#"&amp;"Insumos"&amp;"!A"&amp;MATCH($B1694,#REF!,0),"Ins "&amp;$B1694)</f>
        <v>#REF!</v>
      </c>
      <c r="M1694" s="220"/>
    </row>
    <row r="1695" spans="1:13" x14ac:dyDescent="0.2">
      <c r="A1695" s="35" t="s">
        <v>2562</v>
      </c>
      <c r="B1695" s="1" t="s">
        <v>263</v>
      </c>
      <c r="C1695" s="45" t="s">
        <v>696</v>
      </c>
      <c r="D1695" s="23" t="s">
        <v>5534</v>
      </c>
      <c r="E1695" s="23" t="s">
        <v>4140</v>
      </c>
      <c r="F1695" s="40">
        <v>0.14000000000000001</v>
      </c>
      <c r="G1695" s="25">
        <v>187426</v>
      </c>
      <c r="H1695" s="25">
        <v>26240</v>
      </c>
      <c r="I1695" s="25"/>
      <c r="J1695" s="58" t="e">
        <f>HYPERLINK("#"&amp;"Insumos"&amp;"!A"&amp;MATCH($B1695,#REF!,0),"Ins "&amp;$B1695)</f>
        <v>#REF!</v>
      </c>
      <c r="M1695" s="220"/>
    </row>
    <row r="1696" spans="1:13" x14ac:dyDescent="0.2">
      <c r="A1696" s="35" t="s">
        <v>2562</v>
      </c>
      <c r="B1696" s="1" t="s">
        <v>222</v>
      </c>
      <c r="C1696" s="45" t="s">
        <v>157</v>
      </c>
      <c r="D1696" s="23" t="s">
        <v>5534</v>
      </c>
      <c r="E1696" s="23" t="s">
        <v>4140</v>
      </c>
      <c r="F1696" s="40">
        <v>0.4</v>
      </c>
      <c r="G1696" s="25">
        <v>66212</v>
      </c>
      <c r="H1696" s="25">
        <v>26485</v>
      </c>
      <c r="I1696" s="25"/>
      <c r="J1696" s="58" t="e">
        <f>HYPERLINK("#"&amp;"Insumos"&amp;"!A"&amp;MATCH($B1696,#REF!,0),"Ins "&amp;$B1696)</f>
        <v>#REF!</v>
      </c>
      <c r="M1696" s="220"/>
    </row>
    <row r="1697" spans="1:13" x14ac:dyDescent="0.2">
      <c r="A1697" s="35" t="s">
        <v>2562</v>
      </c>
      <c r="B1697" s="1" t="s">
        <v>5533</v>
      </c>
      <c r="C1697" s="45" t="s">
        <v>5892</v>
      </c>
      <c r="D1697" s="23" t="s">
        <v>977</v>
      </c>
      <c r="E1697" s="23" t="s">
        <v>4134</v>
      </c>
      <c r="F1697" s="40">
        <v>0.5</v>
      </c>
      <c r="G1697" s="25">
        <v>3623</v>
      </c>
      <c r="H1697" s="25">
        <v>1812</v>
      </c>
      <c r="I1697" s="25"/>
      <c r="J1697" s="58" t="e">
        <f>HYPERLINK("#"&amp;"Insumos"&amp;"!A"&amp;MATCH($B1697,#REF!,0),"Ins "&amp;$B1697)</f>
        <v>#REF!</v>
      </c>
      <c r="M1697" s="220"/>
    </row>
    <row r="1698" spans="1:13" x14ac:dyDescent="0.2">
      <c r="A1698" s="35" t="s">
        <v>2562</v>
      </c>
      <c r="B1698" s="1" t="s">
        <v>5007</v>
      </c>
      <c r="C1698" s="45" t="s">
        <v>720</v>
      </c>
      <c r="D1698" s="23" t="s">
        <v>5751</v>
      </c>
      <c r="E1698" s="23" t="s">
        <v>4134</v>
      </c>
      <c r="F1698" s="40">
        <v>32</v>
      </c>
      <c r="G1698" s="25">
        <v>1897</v>
      </c>
      <c r="H1698" s="25">
        <v>60704</v>
      </c>
      <c r="I1698" s="25"/>
      <c r="J1698" s="58" t="e">
        <f>HYPERLINK("#"&amp;"Insumos"&amp;"!A"&amp;MATCH($B1698,#REF!,0),"Ins "&amp;$B1698)</f>
        <v>#REF!</v>
      </c>
      <c r="M1698" s="220"/>
    </row>
    <row r="1699" spans="1:13" x14ac:dyDescent="0.2">
      <c r="A1699" s="35" t="s">
        <v>2562</v>
      </c>
      <c r="B1699" s="1" t="s">
        <v>5184</v>
      </c>
      <c r="C1699" s="45" t="s">
        <v>294</v>
      </c>
      <c r="D1699" s="23" t="s">
        <v>5751</v>
      </c>
      <c r="E1699" s="23" t="s">
        <v>4147</v>
      </c>
      <c r="F1699" s="40">
        <v>3.5</v>
      </c>
      <c r="G1699" s="25">
        <v>5304</v>
      </c>
      <c r="H1699" s="25">
        <v>18564</v>
      </c>
      <c r="I1699" s="25"/>
      <c r="J1699" s="58" t="e">
        <f>HYPERLINK("#"&amp;"Insumos"&amp;"!A"&amp;MATCH($B1699,#REF!,0),"Ins "&amp;$B1699)</f>
        <v>#REF!</v>
      </c>
      <c r="M1699" s="220"/>
    </row>
    <row r="1700" spans="1:13" x14ac:dyDescent="0.2">
      <c r="A1700" s="35" t="s">
        <v>2562</v>
      </c>
      <c r="B1700" s="1" t="s">
        <v>4527</v>
      </c>
      <c r="C1700" s="45" t="s">
        <v>1414</v>
      </c>
      <c r="D1700" s="23" t="s">
        <v>5751</v>
      </c>
      <c r="E1700" s="23" t="s">
        <v>287</v>
      </c>
      <c r="F1700" s="40">
        <v>8</v>
      </c>
      <c r="G1700" s="25">
        <v>12369</v>
      </c>
      <c r="H1700" s="25">
        <v>98952</v>
      </c>
      <c r="I1700" s="25"/>
      <c r="J1700" s="58" t="e">
        <f>HYPERLINK("#"&amp;"Insumos"&amp;"!A"&amp;MATCH($B1700,#REF!,0),"Ins "&amp;$B1700)</f>
        <v>#REF!</v>
      </c>
      <c r="M1700" s="220"/>
    </row>
    <row r="1701" spans="1:13" x14ac:dyDescent="0.2">
      <c r="A1701" s="35" t="s">
        <v>2562</v>
      </c>
      <c r="B1701" s="1" t="s">
        <v>4536</v>
      </c>
      <c r="C1701" s="45" t="s">
        <v>12752</v>
      </c>
      <c r="D1701" s="23" t="s">
        <v>5751</v>
      </c>
      <c r="E1701" s="23" t="s">
        <v>287</v>
      </c>
      <c r="F1701" s="40">
        <v>6</v>
      </c>
      <c r="G1701" s="25">
        <v>4457</v>
      </c>
      <c r="H1701" s="25">
        <v>26742</v>
      </c>
      <c r="I1701" s="25"/>
      <c r="J1701" s="58" t="e">
        <f>HYPERLINK("#"&amp;"Insumos"&amp;"!A"&amp;MATCH($B1701,#REF!,0),"Ins "&amp;$B1701)</f>
        <v>#REF!</v>
      </c>
      <c r="M1701" s="220"/>
    </row>
    <row r="1702" spans="1:13" x14ac:dyDescent="0.2">
      <c r="A1702" s="35" t="s">
        <v>2562</v>
      </c>
      <c r="B1702" s="1" t="s">
        <v>4541</v>
      </c>
      <c r="C1702" s="45" t="s">
        <v>334</v>
      </c>
      <c r="D1702" s="23" t="s">
        <v>5751</v>
      </c>
      <c r="E1702" s="23" t="s">
        <v>287</v>
      </c>
      <c r="F1702" s="40">
        <v>5.5</v>
      </c>
      <c r="G1702" s="25">
        <v>2547</v>
      </c>
      <c r="H1702" s="25">
        <v>14009</v>
      </c>
      <c r="I1702" s="25"/>
      <c r="J1702" s="58" t="e">
        <f>HYPERLINK("#"&amp;"Insumos"&amp;"!A"&amp;MATCH($B1702,#REF!,0),"Ins "&amp;$B1702)</f>
        <v>#REF!</v>
      </c>
      <c r="M1702" s="220"/>
    </row>
    <row r="1703" spans="1:13" ht="38.25" x14ac:dyDescent="0.2">
      <c r="A1703" s="36" t="s">
        <v>2563</v>
      </c>
      <c r="B1703" s="26" t="s">
        <v>6816</v>
      </c>
      <c r="C1703" s="79" t="s">
        <v>10428</v>
      </c>
      <c r="D1703" s="37" t="s">
        <v>5608</v>
      </c>
      <c r="E1703" s="37" t="s">
        <v>4134</v>
      </c>
      <c r="F1703" s="41"/>
      <c r="G1703" s="27"/>
      <c r="H1703" s="27"/>
      <c r="I1703" s="27">
        <v>85745</v>
      </c>
      <c r="M1703" s="220">
        <f t="shared" si="26"/>
        <v>112292</v>
      </c>
    </row>
    <row r="1704" spans="1:13" x14ac:dyDescent="0.2">
      <c r="A1704" s="35" t="s">
        <v>2563</v>
      </c>
      <c r="B1704" s="1" t="s">
        <v>5579</v>
      </c>
      <c r="C1704" s="45" t="s">
        <v>1016</v>
      </c>
      <c r="D1704" s="23" t="s">
        <v>5734</v>
      </c>
      <c r="E1704" s="23" t="s">
        <v>4141</v>
      </c>
      <c r="F1704" s="40">
        <v>0.25</v>
      </c>
      <c r="G1704" s="25">
        <v>57672</v>
      </c>
      <c r="H1704" s="25">
        <v>14418</v>
      </c>
      <c r="I1704" s="25"/>
      <c r="J1704" s="58" t="e">
        <f>HYPERLINK("#"&amp;"Insumos"&amp;"!A"&amp;MATCH($B1704,#REF!,0),"Ins "&amp;$B1704)</f>
        <v>#REF!</v>
      </c>
      <c r="M1704" s="220"/>
    </row>
    <row r="1705" spans="1:13" x14ac:dyDescent="0.2">
      <c r="A1705" s="35" t="s">
        <v>2563</v>
      </c>
      <c r="B1705" s="1" t="s">
        <v>263</v>
      </c>
      <c r="C1705" s="45" t="s">
        <v>696</v>
      </c>
      <c r="D1705" s="23" t="s">
        <v>5534</v>
      </c>
      <c r="E1705" s="23" t="s">
        <v>4140</v>
      </c>
      <c r="F1705" s="40">
        <v>7.0000000000000001E-3</v>
      </c>
      <c r="G1705" s="25">
        <v>187426</v>
      </c>
      <c r="H1705" s="25">
        <v>1312</v>
      </c>
      <c r="I1705" s="25"/>
      <c r="J1705" s="58" t="e">
        <f>HYPERLINK("#"&amp;"Insumos"&amp;"!A"&amp;MATCH($B1705,#REF!,0),"Ins "&amp;$B1705)</f>
        <v>#REF!</v>
      </c>
      <c r="M1705" s="220"/>
    </row>
    <row r="1706" spans="1:13" x14ac:dyDescent="0.2">
      <c r="A1706" s="35" t="s">
        <v>2563</v>
      </c>
      <c r="B1706" s="1" t="s">
        <v>5533</v>
      </c>
      <c r="C1706" s="45" t="s">
        <v>5892</v>
      </c>
      <c r="D1706" s="23" t="s">
        <v>977</v>
      </c>
      <c r="E1706" s="23" t="s">
        <v>4134</v>
      </c>
      <c r="F1706" s="40">
        <v>0.1</v>
      </c>
      <c r="G1706" s="25">
        <v>3623</v>
      </c>
      <c r="H1706" s="25">
        <v>362</v>
      </c>
      <c r="I1706" s="25"/>
      <c r="J1706" s="58" t="e">
        <f>HYPERLINK("#"&amp;"Insumos"&amp;"!A"&amp;MATCH($B1706,#REF!,0),"Ins "&amp;$B1706)</f>
        <v>#REF!</v>
      </c>
      <c r="M1706" s="220"/>
    </row>
    <row r="1707" spans="1:13" x14ac:dyDescent="0.2">
      <c r="A1707" s="35" t="s">
        <v>2563</v>
      </c>
      <c r="B1707" s="1" t="s">
        <v>5007</v>
      </c>
      <c r="C1707" s="45" t="s">
        <v>720</v>
      </c>
      <c r="D1707" s="23" t="s">
        <v>5751</v>
      </c>
      <c r="E1707" s="23" t="s">
        <v>4134</v>
      </c>
      <c r="F1707" s="40">
        <v>0.4</v>
      </c>
      <c r="G1707" s="25">
        <v>1897</v>
      </c>
      <c r="H1707" s="25">
        <v>759</v>
      </c>
      <c r="I1707" s="25"/>
      <c r="J1707" s="58" t="e">
        <f>HYPERLINK("#"&amp;"Insumos"&amp;"!A"&amp;MATCH($B1707,#REF!,0),"Ins "&amp;$B1707)</f>
        <v>#REF!</v>
      </c>
      <c r="M1707" s="220"/>
    </row>
    <row r="1708" spans="1:13" x14ac:dyDescent="0.2">
      <c r="A1708" s="35" t="s">
        <v>2563</v>
      </c>
      <c r="B1708" s="1" t="s">
        <v>5483</v>
      </c>
      <c r="C1708" s="45" t="s">
        <v>1064</v>
      </c>
      <c r="D1708" s="23" t="s">
        <v>5751</v>
      </c>
      <c r="E1708" s="23" t="s">
        <v>467</v>
      </c>
      <c r="F1708" s="40">
        <v>0.8</v>
      </c>
      <c r="G1708" s="25">
        <v>6176</v>
      </c>
      <c r="H1708" s="25">
        <v>4941</v>
      </c>
      <c r="I1708" s="25"/>
      <c r="J1708" s="58" t="e">
        <f>HYPERLINK("#"&amp;"Insumos"&amp;"!A"&amp;MATCH($B1708,#REF!,0),"Ins "&amp;$B1708)</f>
        <v>#REF!</v>
      </c>
      <c r="M1708" s="220"/>
    </row>
    <row r="1709" spans="1:13" ht="25.5" x14ac:dyDescent="0.2">
      <c r="A1709" s="35" t="s">
        <v>2563</v>
      </c>
      <c r="B1709" s="1" t="s">
        <v>4168</v>
      </c>
      <c r="C1709" s="45" t="s">
        <v>1322</v>
      </c>
      <c r="D1709" s="23" t="s">
        <v>5751</v>
      </c>
      <c r="E1709" s="23" t="s">
        <v>287</v>
      </c>
      <c r="F1709" s="40">
        <v>0.315</v>
      </c>
      <c r="G1709" s="25">
        <v>203025</v>
      </c>
      <c r="H1709" s="25">
        <v>63953</v>
      </c>
      <c r="I1709" s="25"/>
      <c r="J1709" s="58" t="e">
        <f>HYPERLINK("#"&amp;"Insumos"&amp;"!A"&amp;MATCH($B1709,#REF!,0),"Ins "&amp;$B1709)</f>
        <v>#REF!</v>
      </c>
      <c r="M1709" s="220"/>
    </row>
    <row r="1710" spans="1:13" ht="38.25" x14ac:dyDescent="0.2">
      <c r="A1710" s="36" t="s">
        <v>2564</v>
      </c>
      <c r="B1710" s="26" t="s">
        <v>6816</v>
      </c>
      <c r="C1710" s="79" t="s">
        <v>10429</v>
      </c>
      <c r="D1710" s="37" t="s">
        <v>5608</v>
      </c>
      <c r="E1710" s="37" t="s">
        <v>4134</v>
      </c>
      <c r="F1710" s="41"/>
      <c r="G1710" s="27"/>
      <c r="H1710" s="27"/>
      <c r="I1710" s="27">
        <v>114931</v>
      </c>
      <c r="M1710" s="220">
        <f t="shared" si="26"/>
        <v>150514</v>
      </c>
    </row>
    <row r="1711" spans="1:13" x14ac:dyDescent="0.2">
      <c r="A1711" s="35" t="s">
        <v>2564</v>
      </c>
      <c r="B1711" s="1" t="s">
        <v>5579</v>
      </c>
      <c r="C1711" s="45" t="s">
        <v>1016</v>
      </c>
      <c r="D1711" s="23" t="s">
        <v>5734</v>
      </c>
      <c r="E1711" s="23" t="s">
        <v>4141</v>
      </c>
      <c r="F1711" s="40">
        <v>0.28000000000000003</v>
      </c>
      <c r="G1711" s="25">
        <v>57672</v>
      </c>
      <c r="H1711" s="25">
        <v>16148</v>
      </c>
      <c r="I1711" s="25"/>
      <c r="J1711" s="58" t="e">
        <f>HYPERLINK("#"&amp;"Insumos"&amp;"!A"&amp;MATCH($B1711,#REF!,0),"Ins "&amp;$B1711)</f>
        <v>#REF!</v>
      </c>
      <c r="M1711" s="220"/>
    </row>
    <row r="1712" spans="1:13" x14ac:dyDescent="0.2">
      <c r="A1712" s="35" t="s">
        <v>2564</v>
      </c>
      <c r="B1712" s="1" t="s">
        <v>263</v>
      </c>
      <c r="C1712" s="45" t="s">
        <v>696</v>
      </c>
      <c r="D1712" s="23" t="s">
        <v>5534</v>
      </c>
      <c r="E1712" s="23" t="s">
        <v>4140</v>
      </c>
      <c r="F1712" s="40">
        <v>0.01</v>
      </c>
      <c r="G1712" s="25">
        <v>187426</v>
      </c>
      <c r="H1712" s="25">
        <v>1874</v>
      </c>
      <c r="I1712" s="25"/>
      <c r="J1712" s="58" t="e">
        <f>HYPERLINK("#"&amp;"Insumos"&amp;"!A"&amp;MATCH($B1712,#REF!,0),"Ins "&amp;$B1712)</f>
        <v>#REF!</v>
      </c>
      <c r="M1712" s="220"/>
    </row>
    <row r="1713" spans="1:13" x14ac:dyDescent="0.2">
      <c r="A1713" s="35" t="s">
        <v>2564</v>
      </c>
      <c r="B1713" s="1" t="s">
        <v>5533</v>
      </c>
      <c r="C1713" s="45" t="s">
        <v>5892</v>
      </c>
      <c r="D1713" s="23" t="s">
        <v>977</v>
      </c>
      <c r="E1713" s="23" t="s">
        <v>4134</v>
      </c>
      <c r="F1713" s="40">
        <v>0.1</v>
      </c>
      <c r="G1713" s="25">
        <v>3623</v>
      </c>
      <c r="H1713" s="25">
        <v>362</v>
      </c>
      <c r="I1713" s="25"/>
      <c r="J1713" s="58" t="e">
        <f>HYPERLINK("#"&amp;"Insumos"&amp;"!A"&amp;MATCH($B1713,#REF!,0),"Ins "&amp;$B1713)</f>
        <v>#REF!</v>
      </c>
      <c r="M1713" s="220"/>
    </row>
    <row r="1714" spans="1:13" x14ac:dyDescent="0.2">
      <c r="A1714" s="35" t="s">
        <v>2564</v>
      </c>
      <c r="B1714" s="1" t="s">
        <v>5007</v>
      </c>
      <c r="C1714" s="45" t="s">
        <v>720</v>
      </c>
      <c r="D1714" s="23" t="s">
        <v>5751</v>
      </c>
      <c r="E1714" s="23" t="s">
        <v>4134</v>
      </c>
      <c r="F1714" s="40">
        <v>0.4</v>
      </c>
      <c r="G1714" s="25">
        <v>1897</v>
      </c>
      <c r="H1714" s="25">
        <v>759</v>
      </c>
      <c r="I1714" s="25"/>
      <c r="J1714" s="58" t="e">
        <f>HYPERLINK("#"&amp;"Insumos"&amp;"!A"&amp;MATCH($B1714,#REF!,0),"Ins "&amp;$B1714)</f>
        <v>#REF!</v>
      </c>
      <c r="M1714" s="220"/>
    </row>
    <row r="1715" spans="1:13" x14ac:dyDescent="0.2">
      <c r="A1715" s="35" t="s">
        <v>2564</v>
      </c>
      <c r="B1715" s="1" t="s">
        <v>5483</v>
      </c>
      <c r="C1715" s="45" t="s">
        <v>1064</v>
      </c>
      <c r="D1715" s="23" t="s">
        <v>5751</v>
      </c>
      <c r="E1715" s="23" t="s">
        <v>467</v>
      </c>
      <c r="F1715" s="40">
        <v>0.8</v>
      </c>
      <c r="G1715" s="25">
        <v>6176</v>
      </c>
      <c r="H1715" s="25">
        <v>4941</v>
      </c>
      <c r="I1715" s="25"/>
      <c r="J1715" s="58" t="e">
        <f>HYPERLINK("#"&amp;"Insumos"&amp;"!A"&amp;MATCH($B1715,#REF!,0),"Ins "&amp;$B1715)</f>
        <v>#REF!</v>
      </c>
      <c r="M1715" s="220"/>
    </row>
    <row r="1716" spans="1:13" ht="25.5" x14ac:dyDescent="0.2">
      <c r="A1716" s="35" t="s">
        <v>2564</v>
      </c>
      <c r="B1716" s="1" t="s">
        <v>4169</v>
      </c>
      <c r="C1716" s="45" t="s">
        <v>1323</v>
      </c>
      <c r="D1716" s="23" t="s">
        <v>5751</v>
      </c>
      <c r="E1716" s="23" t="s">
        <v>287</v>
      </c>
      <c r="F1716" s="40">
        <v>0.315</v>
      </c>
      <c r="G1716" s="25">
        <v>288402</v>
      </c>
      <c r="H1716" s="25">
        <v>90847</v>
      </c>
      <c r="I1716" s="25"/>
      <c r="J1716" s="58" t="e">
        <f>HYPERLINK("#"&amp;"Insumos"&amp;"!A"&amp;MATCH($B1716,#REF!,0),"Ins "&amp;$B1716)</f>
        <v>#REF!</v>
      </c>
      <c r="M1716" s="220"/>
    </row>
    <row r="1717" spans="1:13" ht="38.25" x14ac:dyDescent="0.2">
      <c r="A1717" s="36" t="s">
        <v>2565</v>
      </c>
      <c r="B1717" s="26" t="s">
        <v>6816</v>
      </c>
      <c r="C1717" s="79" t="s">
        <v>12664</v>
      </c>
      <c r="D1717" s="37" t="s">
        <v>5608</v>
      </c>
      <c r="E1717" s="37" t="s">
        <v>4134</v>
      </c>
      <c r="F1717" s="41"/>
      <c r="G1717" s="27"/>
      <c r="H1717" s="27"/>
      <c r="I1717" s="27">
        <v>141907</v>
      </c>
      <c r="M1717" s="220">
        <f t="shared" si="26"/>
        <v>185841</v>
      </c>
    </row>
    <row r="1718" spans="1:13" x14ac:dyDescent="0.2">
      <c r="A1718" s="35" t="s">
        <v>2565</v>
      </c>
      <c r="B1718" s="1" t="s">
        <v>5579</v>
      </c>
      <c r="C1718" s="45" t="s">
        <v>1016</v>
      </c>
      <c r="D1718" s="23" t="s">
        <v>5734</v>
      </c>
      <c r="E1718" s="23" t="s">
        <v>4141</v>
      </c>
      <c r="F1718" s="40">
        <v>0.28000000000000003</v>
      </c>
      <c r="G1718" s="25">
        <v>57672</v>
      </c>
      <c r="H1718" s="25">
        <v>16148</v>
      </c>
      <c r="I1718" s="25"/>
      <c r="J1718" s="58" t="e">
        <f>HYPERLINK("#"&amp;"Insumos"&amp;"!A"&amp;MATCH($B1718,#REF!,0),"Ins "&amp;$B1718)</f>
        <v>#REF!</v>
      </c>
      <c r="M1718" s="220"/>
    </row>
    <row r="1719" spans="1:13" x14ac:dyDescent="0.2">
      <c r="A1719" s="35" t="s">
        <v>2565</v>
      </c>
      <c r="B1719" s="1" t="s">
        <v>263</v>
      </c>
      <c r="C1719" s="45" t="s">
        <v>696</v>
      </c>
      <c r="D1719" s="23" t="s">
        <v>5534</v>
      </c>
      <c r="E1719" s="23" t="s">
        <v>4140</v>
      </c>
      <c r="F1719" s="40">
        <v>0.01</v>
      </c>
      <c r="G1719" s="25">
        <v>187426</v>
      </c>
      <c r="H1719" s="25">
        <v>1874</v>
      </c>
      <c r="I1719" s="25"/>
      <c r="J1719" s="58" t="e">
        <f>HYPERLINK("#"&amp;"Insumos"&amp;"!A"&amp;MATCH($B1719,#REF!,0),"Ins "&amp;$B1719)</f>
        <v>#REF!</v>
      </c>
      <c r="M1719" s="220"/>
    </row>
    <row r="1720" spans="1:13" x14ac:dyDescent="0.2">
      <c r="A1720" s="35" t="s">
        <v>2565</v>
      </c>
      <c r="B1720" s="1" t="s">
        <v>5533</v>
      </c>
      <c r="C1720" s="45" t="s">
        <v>5892</v>
      </c>
      <c r="D1720" s="23" t="s">
        <v>977</v>
      </c>
      <c r="E1720" s="23" t="s">
        <v>4134</v>
      </c>
      <c r="F1720" s="40">
        <v>0.1</v>
      </c>
      <c r="G1720" s="25">
        <v>3623</v>
      </c>
      <c r="H1720" s="25">
        <v>362</v>
      </c>
      <c r="I1720" s="25"/>
      <c r="J1720" s="58" t="e">
        <f>HYPERLINK("#"&amp;"Insumos"&amp;"!A"&amp;MATCH($B1720,#REF!,0),"Ins "&amp;$B1720)</f>
        <v>#REF!</v>
      </c>
      <c r="M1720" s="220"/>
    </row>
    <row r="1721" spans="1:13" x14ac:dyDescent="0.2">
      <c r="A1721" s="35" t="s">
        <v>2565</v>
      </c>
      <c r="B1721" s="1" t="s">
        <v>5007</v>
      </c>
      <c r="C1721" s="45" t="s">
        <v>720</v>
      </c>
      <c r="D1721" s="23" t="s">
        <v>5751</v>
      </c>
      <c r="E1721" s="23" t="s">
        <v>4134</v>
      </c>
      <c r="F1721" s="40">
        <v>0.4</v>
      </c>
      <c r="G1721" s="25">
        <v>1897</v>
      </c>
      <c r="H1721" s="25">
        <v>759</v>
      </c>
      <c r="I1721" s="25"/>
      <c r="J1721" s="58" t="e">
        <f>HYPERLINK("#"&amp;"Insumos"&amp;"!A"&amp;MATCH($B1721,#REF!,0),"Ins "&amp;$B1721)</f>
        <v>#REF!</v>
      </c>
      <c r="M1721" s="220"/>
    </row>
    <row r="1722" spans="1:13" x14ac:dyDescent="0.2">
      <c r="A1722" s="35" t="s">
        <v>2565</v>
      </c>
      <c r="B1722" s="1" t="s">
        <v>5483</v>
      </c>
      <c r="C1722" s="45" t="s">
        <v>1064</v>
      </c>
      <c r="D1722" s="23" t="s">
        <v>5751</v>
      </c>
      <c r="E1722" s="23" t="s">
        <v>467</v>
      </c>
      <c r="F1722" s="40">
        <v>1</v>
      </c>
      <c r="G1722" s="25">
        <v>6176</v>
      </c>
      <c r="H1722" s="25">
        <v>6176</v>
      </c>
      <c r="I1722" s="25"/>
      <c r="J1722" s="58" t="e">
        <f>HYPERLINK("#"&amp;"Insumos"&amp;"!A"&amp;MATCH($B1722,#REF!,0),"Ins "&amp;$B1722)</f>
        <v>#REF!</v>
      </c>
      <c r="M1722" s="220"/>
    </row>
    <row r="1723" spans="1:13" ht="25.5" x14ac:dyDescent="0.2">
      <c r="A1723" s="35" t="s">
        <v>2565</v>
      </c>
      <c r="B1723" s="1" t="s">
        <v>4170</v>
      </c>
      <c r="C1723" s="45" t="s">
        <v>1324</v>
      </c>
      <c r="D1723" s="23" t="s">
        <v>5751</v>
      </c>
      <c r="E1723" s="23" t="s">
        <v>287</v>
      </c>
      <c r="F1723" s="40">
        <v>0.4</v>
      </c>
      <c r="G1723" s="25">
        <v>291469</v>
      </c>
      <c r="H1723" s="25">
        <v>116588</v>
      </c>
      <c r="I1723" s="25"/>
      <c r="J1723" s="58" t="e">
        <f>HYPERLINK("#"&amp;"Insumos"&amp;"!A"&amp;MATCH($B1723,#REF!,0),"Ins "&amp;$B1723)</f>
        <v>#REF!</v>
      </c>
      <c r="M1723" s="220"/>
    </row>
    <row r="1724" spans="1:13" ht="38.25" x14ac:dyDescent="0.2">
      <c r="A1724" s="36" t="s">
        <v>2566</v>
      </c>
      <c r="B1724" s="26" t="s">
        <v>6816</v>
      </c>
      <c r="C1724" s="79" t="s">
        <v>10430</v>
      </c>
      <c r="D1724" s="37" t="s">
        <v>5608</v>
      </c>
      <c r="E1724" s="37" t="s">
        <v>464</v>
      </c>
      <c r="F1724" s="41"/>
      <c r="G1724" s="27"/>
      <c r="H1724" s="27"/>
      <c r="I1724" s="27">
        <v>61538</v>
      </c>
      <c r="M1724" s="220">
        <f t="shared" si="26"/>
        <v>80590</v>
      </c>
    </row>
    <row r="1725" spans="1:13" x14ac:dyDescent="0.2">
      <c r="A1725" s="35" t="s">
        <v>2566</v>
      </c>
      <c r="B1725" s="1" t="s">
        <v>5579</v>
      </c>
      <c r="C1725" s="45" t="s">
        <v>1016</v>
      </c>
      <c r="D1725" s="23" t="s">
        <v>5734</v>
      </c>
      <c r="E1725" s="23" t="s">
        <v>4141</v>
      </c>
      <c r="F1725" s="40">
        <v>0.28000000000000003</v>
      </c>
      <c r="G1725" s="25">
        <v>57672</v>
      </c>
      <c r="H1725" s="25">
        <v>16148</v>
      </c>
      <c r="I1725" s="25"/>
      <c r="J1725" s="58" t="e">
        <f>HYPERLINK("#"&amp;"Insumos"&amp;"!A"&amp;MATCH($B1725,#REF!,0),"Ins "&amp;$B1725)</f>
        <v>#REF!</v>
      </c>
      <c r="M1725" s="220"/>
    </row>
    <row r="1726" spans="1:13" x14ac:dyDescent="0.2">
      <c r="A1726" s="35" t="s">
        <v>2566</v>
      </c>
      <c r="B1726" s="1" t="s">
        <v>263</v>
      </c>
      <c r="C1726" s="45" t="s">
        <v>696</v>
      </c>
      <c r="D1726" s="23" t="s">
        <v>5534</v>
      </c>
      <c r="E1726" s="23" t="s">
        <v>4140</v>
      </c>
      <c r="F1726" s="40">
        <v>6.0000000000000001E-3</v>
      </c>
      <c r="G1726" s="25">
        <v>187426</v>
      </c>
      <c r="H1726" s="25">
        <v>1125</v>
      </c>
      <c r="I1726" s="25"/>
      <c r="J1726" s="58" t="e">
        <f>HYPERLINK("#"&amp;"Insumos"&amp;"!A"&amp;MATCH($B1726,#REF!,0),"Ins "&amp;$B1726)</f>
        <v>#REF!</v>
      </c>
      <c r="M1726" s="220"/>
    </row>
    <row r="1727" spans="1:13" x14ac:dyDescent="0.2">
      <c r="A1727" s="35" t="s">
        <v>2566</v>
      </c>
      <c r="B1727" s="1" t="s">
        <v>5533</v>
      </c>
      <c r="C1727" s="45" t="s">
        <v>5892</v>
      </c>
      <c r="D1727" s="23" t="s">
        <v>977</v>
      </c>
      <c r="E1727" s="23" t="s">
        <v>4134</v>
      </c>
      <c r="F1727" s="40">
        <v>0.1</v>
      </c>
      <c r="G1727" s="25">
        <v>3623</v>
      </c>
      <c r="H1727" s="25">
        <v>362</v>
      </c>
      <c r="I1727" s="25"/>
      <c r="J1727" s="58" t="e">
        <f>HYPERLINK("#"&amp;"Insumos"&amp;"!A"&amp;MATCH($B1727,#REF!,0),"Ins "&amp;$B1727)</f>
        <v>#REF!</v>
      </c>
      <c r="M1727" s="220"/>
    </row>
    <row r="1728" spans="1:13" x14ac:dyDescent="0.2">
      <c r="A1728" s="35" t="s">
        <v>2566</v>
      </c>
      <c r="B1728" s="1" t="s">
        <v>5007</v>
      </c>
      <c r="C1728" s="45" t="s">
        <v>720</v>
      </c>
      <c r="D1728" s="23" t="s">
        <v>5751</v>
      </c>
      <c r="E1728" s="23" t="s">
        <v>4134</v>
      </c>
      <c r="F1728" s="40">
        <v>0.4</v>
      </c>
      <c r="G1728" s="25">
        <v>1897</v>
      </c>
      <c r="H1728" s="25">
        <v>759</v>
      </c>
      <c r="I1728" s="25"/>
      <c r="J1728" s="58" t="e">
        <f>HYPERLINK("#"&amp;"Insumos"&amp;"!A"&amp;MATCH($B1728,#REF!,0),"Ins "&amp;$B1728)</f>
        <v>#REF!</v>
      </c>
      <c r="M1728" s="220"/>
    </row>
    <row r="1729" spans="1:13" x14ac:dyDescent="0.2">
      <c r="A1729" s="35" t="s">
        <v>2566</v>
      </c>
      <c r="B1729" s="1" t="s">
        <v>5267</v>
      </c>
      <c r="C1729" s="45" t="s">
        <v>1649</v>
      </c>
      <c r="D1729" s="23" t="s">
        <v>5751</v>
      </c>
      <c r="E1729" s="23" t="s">
        <v>465</v>
      </c>
      <c r="F1729" s="40">
        <v>0.35</v>
      </c>
      <c r="G1729" s="25">
        <v>80632</v>
      </c>
      <c r="H1729" s="25">
        <v>28221</v>
      </c>
      <c r="I1729" s="25"/>
      <c r="J1729" s="58" t="e">
        <f>HYPERLINK("#"&amp;"Insumos"&amp;"!A"&amp;MATCH($B1729,#REF!,0),"Ins "&amp;$B1729)</f>
        <v>#REF!</v>
      </c>
      <c r="M1729" s="220"/>
    </row>
    <row r="1730" spans="1:13" x14ac:dyDescent="0.2">
      <c r="A1730" s="35" t="s">
        <v>2566</v>
      </c>
      <c r="B1730" s="1" t="s">
        <v>4207</v>
      </c>
      <c r="C1730" s="45" t="s">
        <v>9178</v>
      </c>
      <c r="D1730" s="23" t="s">
        <v>5751</v>
      </c>
      <c r="E1730" s="23" t="s">
        <v>287</v>
      </c>
      <c r="F1730" s="40">
        <v>0.35</v>
      </c>
      <c r="G1730" s="25">
        <v>42638</v>
      </c>
      <c r="H1730" s="25">
        <v>14923</v>
      </c>
      <c r="I1730" s="25"/>
      <c r="J1730" s="58" t="e">
        <f>HYPERLINK("#"&amp;"Insumos"&amp;"!A"&amp;MATCH($B1730,#REF!,0),"Ins "&amp;$B1730)</f>
        <v>#REF!</v>
      </c>
      <c r="M1730" s="220"/>
    </row>
    <row r="1731" spans="1:13" ht="38.25" x14ac:dyDescent="0.2">
      <c r="A1731" s="36" t="s">
        <v>2567</v>
      </c>
      <c r="B1731" s="26" t="s">
        <v>6816</v>
      </c>
      <c r="C1731" s="79" t="s">
        <v>10431</v>
      </c>
      <c r="D1731" s="37" t="s">
        <v>5608</v>
      </c>
      <c r="E1731" s="37" t="s">
        <v>464</v>
      </c>
      <c r="F1731" s="41"/>
      <c r="G1731" s="27"/>
      <c r="H1731" s="27"/>
      <c r="I1731" s="27">
        <v>131785</v>
      </c>
      <c r="M1731" s="220">
        <f t="shared" si="26"/>
        <v>172586</v>
      </c>
    </row>
    <row r="1732" spans="1:13" x14ac:dyDescent="0.2">
      <c r="A1732" s="35" t="s">
        <v>2567</v>
      </c>
      <c r="B1732" s="1" t="s">
        <v>74</v>
      </c>
      <c r="C1732" s="45" t="s">
        <v>1023</v>
      </c>
      <c r="D1732" s="23" t="s">
        <v>5734</v>
      </c>
      <c r="E1732" s="23" t="s">
        <v>4141</v>
      </c>
      <c r="F1732" s="40">
        <v>0.06</v>
      </c>
      <c r="G1732" s="25">
        <v>73692</v>
      </c>
      <c r="H1732" s="25">
        <v>4422</v>
      </c>
      <c r="I1732" s="25"/>
      <c r="J1732" s="58" t="e">
        <f>HYPERLINK("#"&amp;"Insumos"&amp;"!A"&amp;MATCH($B1732,#REF!,0),"Ins "&amp;$B1732)</f>
        <v>#REF!</v>
      </c>
      <c r="M1732" s="220"/>
    </row>
    <row r="1733" spans="1:13" x14ac:dyDescent="0.2">
      <c r="A1733" s="35" t="s">
        <v>2567</v>
      </c>
      <c r="B1733" s="1" t="s">
        <v>263</v>
      </c>
      <c r="C1733" s="45" t="s">
        <v>696</v>
      </c>
      <c r="D1733" s="23" t="s">
        <v>5534</v>
      </c>
      <c r="E1733" s="23" t="s">
        <v>4140</v>
      </c>
      <c r="F1733" s="40">
        <v>8.0000000000000002E-3</v>
      </c>
      <c r="G1733" s="25">
        <v>187426</v>
      </c>
      <c r="H1733" s="25">
        <v>1499</v>
      </c>
      <c r="I1733" s="25"/>
      <c r="J1733" s="58" t="e">
        <f>HYPERLINK("#"&amp;"Insumos"&amp;"!A"&amp;MATCH($B1733,#REF!,0),"Ins "&amp;$B1733)</f>
        <v>#REF!</v>
      </c>
      <c r="M1733" s="220"/>
    </row>
    <row r="1734" spans="1:13" x14ac:dyDescent="0.2">
      <c r="A1734" s="35" t="s">
        <v>2567</v>
      </c>
      <c r="B1734" s="1" t="s">
        <v>5533</v>
      </c>
      <c r="C1734" s="45" t="s">
        <v>5892</v>
      </c>
      <c r="D1734" s="23" t="s">
        <v>977</v>
      </c>
      <c r="E1734" s="23" t="s">
        <v>4134</v>
      </c>
      <c r="F1734" s="40">
        <v>0.2</v>
      </c>
      <c r="G1734" s="25">
        <v>3623</v>
      </c>
      <c r="H1734" s="25">
        <v>725</v>
      </c>
      <c r="I1734" s="25"/>
      <c r="J1734" s="58" t="e">
        <f>HYPERLINK("#"&amp;"Insumos"&amp;"!A"&amp;MATCH($B1734,#REF!,0),"Ins "&amp;$B1734)</f>
        <v>#REF!</v>
      </c>
      <c r="M1734" s="220"/>
    </row>
    <row r="1735" spans="1:13" x14ac:dyDescent="0.2">
      <c r="A1735" s="35" t="s">
        <v>2567</v>
      </c>
      <c r="B1735" s="1" t="s">
        <v>5007</v>
      </c>
      <c r="C1735" s="45" t="s">
        <v>720</v>
      </c>
      <c r="D1735" s="23" t="s">
        <v>5751</v>
      </c>
      <c r="E1735" s="23" t="s">
        <v>4134</v>
      </c>
      <c r="F1735" s="40">
        <v>0.1</v>
      </c>
      <c r="G1735" s="25">
        <v>1897</v>
      </c>
      <c r="H1735" s="25">
        <v>190</v>
      </c>
      <c r="I1735" s="25"/>
      <c r="J1735" s="58" t="e">
        <f>HYPERLINK("#"&amp;"Insumos"&amp;"!A"&amp;MATCH($B1735,#REF!,0),"Ins "&amp;$B1735)</f>
        <v>#REF!</v>
      </c>
      <c r="M1735" s="220"/>
    </row>
    <row r="1736" spans="1:13" x14ac:dyDescent="0.2">
      <c r="A1736" s="35" t="s">
        <v>2567</v>
      </c>
      <c r="B1736" s="1" t="s">
        <v>1049</v>
      </c>
      <c r="C1736" s="45" t="s">
        <v>970</v>
      </c>
      <c r="D1736" s="23" t="s">
        <v>5751</v>
      </c>
      <c r="E1736" s="23" t="s">
        <v>466</v>
      </c>
      <c r="F1736" s="40">
        <v>0.54</v>
      </c>
      <c r="G1736" s="25">
        <v>126000</v>
      </c>
      <c r="H1736" s="25">
        <v>68040</v>
      </c>
      <c r="I1736" s="25"/>
      <c r="J1736" s="58" t="e">
        <f>HYPERLINK("#"&amp;"Insumos"&amp;"!A"&amp;MATCH($B1736,#REF!,0),"Ins "&amp;$B1736)</f>
        <v>#REF!</v>
      </c>
      <c r="M1736" s="220"/>
    </row>
    <row r="1737" spans="1:13" x14ac:dyDescent="0.2">
      <c r="A1737" s="35" t="s">
        <v>2567</v>
      </c>
      <c r="B1737" s="1" t="s">
        <v>5265</v>
      </c>
      <c r="C1737" s="45" t="s">
        <v>1236</v>
      </c>
      <c r="D1737" s="23" t="s">
        <v>5751</v>
      </c>
      <c r="E1737" s="23" t="s">
        <v>465</v>
      </c>
      <c r="F1737" s="40">
        <v>3.4</v>
      </c>
      <c r="G1737" s="25">
        <v>11180</v>
      </c>
      <c r="H1737" s="25">
        <v>38012</v>
      </c>
      <c r="I1737" s="25"/>
      <c r="J1737" s="58" t="e">
        <f>HYPERLINK("#"&amp;"Insumos"&amp;"!A"&amp;MATCH($B1737,#REF!,0),"Ins "&amp;$B1737)</f>
        <v>#REF!</v>
      </c>
      <c r="M1737" s="220"/>
    </row>
    <row r="1738" spans="1:13" x14ac:dyDescent="0.2">
      <c r="A1738" s="35" t="s">
        <v>2567</v>
      </c>
      <c r="B1738" s="1" t="s">
        <v>4206</v>
      </c>
      <c r="C1738" s="45" t="s">
        <v>9177</v>
      </c>
      <c r="D1738" s="23" t="s">
        <v>5751</v>
      </c>
      <c r="E1738" s="23" t="s">
        <v>287</v>
      </c>
      <c r="F1738" s="40">
        <v>1.01</v>
      </c>
      <c r="G1738" s="25">
        <v>18710</v>
      </c>
      <c r="H1738" s="25">
        <v>18897</v>
      </c>
      <c r="I1738" s="25"/>
      <c r="J1738" s="58" t="e">
        <f>HYPERLINK("#"&amp;"Insumos"&amp;"!A"&amp;MATCH($B1738,#REF!,0),"Ins "&amp;$B1738)</f>
        <v>#REF!</v>
      </c>
      <c r="M1738" s="220"/>
    </row>
    <row r="1739" spans="1:13" ht="25.5" x14ac:dyDescent="0.2">
      <c r="A1739" s="36" t="s">
        <v>2568</v>
      </c>
      <c r="B1739" s="26" t="s">
        <v>6816</v>
      </c>
      <c r="C1739" s="79" t="s">
        <v>10432</v>
      </c>
      <c r="D1739" s="37" t="s">
        <v>5608</v>
      </c>
      <c r="E1739" s="37" t="s">
        <v>4134</v>
      </c>
      <c r="F1739" s="41"/>
      <c r="G1739" s="27"/>
      <c r="H1739" s="27"/>
      <c r="I1739" s="27">
        <v>48886</v>
      </c>
      <c r="M1739" s="220">
        <f t="shared" ref="M1739:M1787" si="27">ROUND(I1739*(1+$L$2),0)</f>
        <v>64021</v>
      </c>
    </row>
    <row r="1740" spans="1:13" x14ac:dyDescent="0.2">
      <c r="A1740" s="35" t="s">
        <v>2568</v>
      </c>
      <c r="B1740" s="1" t="s">
        <v>5572</v>
      </c>
      <c r="C1740" s="45" t="s">
        <v>971</v>
      </c>
      <c r="D1740" s="23" t="s">
        <v>5734</v>
      </c>
      <c r="E1740" s="23" t="s">
        <v>4141</v>
      </c>
      <c r="F1740" s="40">
        <v>0.34</v>
      </c>
      <c r="G1740" s="25">
        <v>37863</v>
      </c>
      <c r="H1740" s="25">
        <v>12873</v>
      </c>
      <c r="I1740" s="25"/>
      <c r="J1740" s="58" t="e">
        <f>HYPERLINK("#"&amp;"Insumos"&amp;"!A"&amp;MATCH($B1740,#REF!,0),"Ins "&amp;$B1740)</f>
        <v>#REF!</v>
      </c>
      <c r="M1740" s="220"/>
    </row>
    <row r="1741" spans="1:13" x14ac:dyDescent="0.2">
      <c r="A1741" s="35" t="s">
        <v>2568</v>
      </c>
      <c r="B1741" s="1" t="s">
        <v>263</v>
      </c>
      <c r="C1741" s="45" t="s">
        <v>696</v>
      </c>
      <c r="D1741" s="23" t="s">
        <v>5534</v>
      </c>
      <c r="E1741" s="23" t="s">
        <v>4140</v>
      </c>
      <c r="F1741" s="40">
        <v>1E-3</v>
      </c>
      <c r="G1741" s="25">
        <v>187426</v>
      </c>
      <c r="H1741" s="25">
        <v>187</v>
      </c>
      <c r="I1741" s="25"/>
      <c r="J1741" s="58" t="e">
        <f>HYPERLINK("#"&amp;"Insumos"&amp;"!A"&amp;MATCH($B1741,#REF!,0),"Ins "&amp;$B1741)</f>
        <v>#REF!</v>
      </c>
      <c r="M1741" s="220"/>
    </row>
    <row r="1742" spans="1:13" x14ac:dyDescent="0.2">
      <c r="A1742" s="35" t="s">
        <v>2568</v>
      </c>
      <c r="B1742" s="1" t="s">
        <v>5533</v>
      </c>
      <c r="C1742" s="45" t="s">
        <v>5892</v>
      </c>
      <c r="D1742" s="23" t="s">
        <v>977</v>
      </c>
      <c r="E1742" s="23" t="s">
        <v>4134</v>
      </c>
      <c r="F1742" s="40">
        <v>0.02</v>
      </c>
      <c r="G1742" s="25">
        <v>3623</v>
      </c>
      <c r="H1742" s="25">
        <v>72</v>
      </c>
      <c r="I1742" s="25"/>
      <c r="J1742" s="58" t="e">
        <f>HYPERLINK("#"&amp;"Insumos"&amp;"!A"&amp;MATCH($B1742,#REF!,0),"Ins "&amp;$B1742)</f>
        <v>#REF!</v>
      </c>
      <c r="M1742" s="220"/>
    </row>
    <row r="1743" spans="1:13" x14ac:dyDescent="0.2">
      <c r="A1743" s="35" t="s">
        <v>2568</v>
      </c>
      <c r="B1743" s="1" t="s">
        <v>5007</v>
      </c>
      <c r="C1743" s="45" t="s">
        <v>720</v>
      </c>
      <c r="D1743" s="23" t="s">
        <v>5751</v>
      </c>
      <c r="E1743" s="23" t="s">
        <v>4134</v>
      </c>
      <c r="F1743" s="40">
        <v>4</v>
      </c>
      <c r="G1743" s="25">
        <v>1897</v>
      </c>
      <c r="H1743" s="25">
        <v>7588</v>
      </c>
      <c r="I1743" s="25"/>
      <c r="J1743" s="58" t="e">
        <f>HYPERLINK("#"&amp;"Insumos"&amp;"!A"&amp;MATCH($B1743,#REF!,0),"Ins "&amp;$B1743)</f>
        <v>#REF!</v>
      </c>
      <c r="M1743" s="220"/>
    </row>
    <row r="1744" spans="1:13" x14ac:dyDescent="0.2">
      <c r="A1744" s="35" t="s">
        <v>2568</v>
      </c>
      <c r="B1744" s="1" t="s">
        <v>5167</v>
      </c>
      <c r="C1744" s="45" t="s">
        <v>161</v>
      </c>
      <c r="D1744" s="23" t="s">
        <v>5751</v>
      </c>
      <c r="E1744" s="23" t="s">
        <v>467</v>
      </c>
      <c r="F1744" s="40">
        <v>0.1</v>
      </c>
      <c r="G1744" s="25">
        <v>1896</v>
      </c>
      <c r="H1744" s="25">
        <v>190</v>
      </c>
      <c r="I1744" s="25"/>
      <c r="J1744" s="58" t="e">
        <f>HYPERLINK("#"&amp;"Insumos"&amp;"!A"&amp;MATCH($B1744,#REF!,0),"Ins "&amp;$B1744)</f>
        <v>#REF!</v>
      </c>
      <c r="M1744" s="220"/>
    </row>
    <row r="1745" spans="1:13" ht="25.5" x14ac:dyDescent="0.2">
      <c r="A1745" s="35" t="s">
        <v>2568</v>
      </c>
      <c r="B1745" s="1" t="s">
        <v>4777</v>
      </c>
      <c r="C1745" s="45" t="s">
        <v>1302</v>
      </c>
      <c r="D1745" s="23" t="s">
        <v>5751</v>
      </c>
      <c r="E1745" s="23" t="s">
        <v>4134</v>
      </c>
      <c r="F1745" s="40">
        <v>1</v>
      </c>
      <c r="G1745" s="25">
        <v>27976</v>
      </c>
      <c r="H1745" s="25">
        <v>27976</v>
      </c>
      <c r="I1745" s="25"/>
      <c r="J1745" s="58" t="e">
        <f>HYPERLINK("#"&amp;"Insumos"&amp;"!A"&amp;MATCH($B1745,#REF!,0),"Ins "&amp;$B1745)</f>
        <v>#REF!</v>
      </c>
      <c r="M1745" s="220"/>
    </row>
    <row r="1746" spans="1:13" ht="38.25" x14ac:dyDescent="0.2">
      <c r="A1746" s="36" t="s">
        <v>2569</v>
      </c>
      <c r="B1746" s="26" t="s">
        <v>6816</v>
      </c>
      <c r="C1746" s="79" t="s">
        <v>10433</v>
      </c>
      <c r="D1746" s="37" t="s">
        <v>5608</v>
      </c>
      <c r="E1746" s="37" t="s">
        <v>464</v>
      </c>
      <c r="F1746" s="41"/>
      <c r="G1746" s="27"/>
      <c r="H1746" s="27"/>
      <c r="I1746" s="27">
        <v>63694</v>
      </c>
      <c r="M1746" s="220">
        <f t="shared" si="27"/>
        <v>83414</v>
      </c>
    </row>
    <row r="1747" spans="1:13" x14ac:dyDescent="0.2">
      <c r="A1747" s="35" t="s">
        <v>2569</v>
      </c>
      <c r="B1747" s="1" t="s">
        <v>5573</v>
      </c>
      <c r="C1747" s="45" t="s">
        <v>973</v>
      </c>
      <c r="D1747" s="23" t="s">
        <v>5734</v>
      </c>
      <c r="E1747" s="23" t="s">
        <v>4141</v>
      </c>
      <c r="F1747" s="40">
        <v>0.36</v>
      </c>
      <c r="G1747" s="25">
        <v>41652</v>
      </c>
      <c r="H1747" s="25">
        <v>14995</v>
      </c>
      <c r="I1747" s="25"/>
      <c r="J1747" s="58" t="e">
        <f>HYPERLINK("#"&amp;"Insumos"&amp;"!A"&amp;MATCH($B1747,#REF!,0),"Ins "&amp;$B1747)</f>
        <v>#REF!</v>
      </c>
      <c r="M1747" s="220"/>
    </row>
    <row r="1748" spans="1:13" x14ac:dyDescent="0.2">
      <c r="A1748" s="35" t="s">
        <v>2569</v>
      </c>
      <c r="B1748" s="1" t="s">
        <v>263</v>
      </c>
      <c r="C1748" s="45" t="s">
        <v>696</v>
      </c>
      <c r="D1748" s="23" t="s">
        <v>5534</v>
      </c>
      <c r="E1748" s="23" t="s">
        <v>4140</v>
      </c>
      <c r="F1748" s="40">
        <v>7.0000000000000001E-3</v>
      </c>
      <c r="G1748" s="25">
        <v>187426</v>
      </c>
      <c r="H1748" s="25">
        <v>1312</v>
      </c>
      <c r="I1748" s="25"/>
      <c r="J1748" s="58" t="e">
        <f>HYPERLINK("#"&amp;"Insumos"&amp;"!A"&amp;MATCH($B1748,#REF!,0),"Ins "&amp;$B1748)</f>
        <v>#REF!</v>
      </c>
      <c r="M1748" s="220"/>
    </row>
    <row r="1749" spans="1:13" x14ac:dyDescent="0.2">
      <c r="A1749" s="35" t="s">
        <v>2569</v>
      </c>
      <c r="B1749" s="1" t="s">
        <v>5533</v>
      </c>
      <c r="C1749" s="45" t="s">
        <v>5892</v>
      </c>
      <c r="D1749" s="23" t="s">
        <v>977</v>
      </c>
      <c r="E1749" s="23" t="s">
        <v>4134</v>
      </c>
      <c r="F1749" s="40">
        <v>0.2</v>
      </c>
      <c r="G1749" s="25">
        <v>3623</v>
      </c>
      <c r="H1749" s="25">
        <v>725</v>
      </c>
      <c r="I1749" s="25"/>
      <c r="J1749" s="58" t="e">
        <f>HYPERLINK("#"&amp;"Insumos"&amp;"!A"&amp;MATCH($B1749,#REF!,0),"Ins "&amp;$B1749)</f>
        <v>#REF!</v>
      </c>
      <c r="M1749" s="220"/>
    </row>
    <row r="1750" spans="1:13" x14ac:dyDescent="0.2">
      <c r="A1750" s="35" t="s">
        <v>2569</v>
      </c>
      <c r="B1750" s="1" t="s">
        <v>5007</v>
      </c>
      <c r="C1750" s="45" t="s">
        <v>720</v>
      </c>
      <c r="D1750" s="23" t="s">
        <v>5751</v>
      </c>
      <c r="E1750" s="23" t="s">
        <v>4134</v>
      </c>
      <c r="F1750" s="40">
        <v>0.1</v>
      </c>
      <c r="G1750" s="25">
        <v>1897</v>
      </c>
      <c r="H1750" s="25">
        <v>190</v>
      </c>
      <c r="I1750" s="25"/>
      <c r="J1750" s="58" t="e">
        <f>HYPERLINK("#"&amp;"Insumos"&amp;"!A"&amp;MATCH($B1750,#REF!,0),"Ins "&amp;$B1750)</f>
        <v>#REF!</v>
      </c>
      <c r="M1750" s="220"/>
    </row>
    <row r="1751" spans="1:13" x14ac:dyDescent="0.2">
      <c r="A1751" s="35" t="s">
        <v>2569</v>
      </c>
      <c r="B1751" s="1" t="s">
        <v>1049</v>
      </c>
      <c r="C1751" s="45" t="s">
        <v>970</v>
      </c>
      <c r="D1751" s="23" t="s">
        <v>5751</v>
      </c>
      <c r="E1751" s="23" t="s">
        <v>466</v>
      </c>
      <c r="F1751" s="40">
        <v>0.10349999999999999</v>
      </c>
      <c r="G1751" s="25">
        <v>126000</v>
      </c>
      <c r="H1751" s="25">
        <v>13041</v>
      </c>
      <c r="I1751" s="25"/>
      <c r="J1751" s="58" t="e">
        <f>HYPERLINK("#"&amp;"Insumos"&amp;"!A"&amp;MATCH($B1751,#REF!,0),"Ins "&amp;$B1751)</f>
        <v>#REF!</v>
      </c>
      <c r="M1751" s="220"/>
    </row>
    <row r="1752" spans="1:13" x14ac:dyDescent="0.2">
      <c r="A1752" s="35" t="s">
        <v>2569</v>
      </c>
      <c r="B1752" s="1" t="s">
        <v>5265</v>
      </c>
      <c r="C1752" s="45" t="s">
        <v>1236</v>
      </c>
      <c r="D1752" s="23" t="s">
        <v>5751</v>
      </c>
      <c r="E1752" s="23" t="s">
        <v>465</v>
      </c>
      <c r="F1752" s="40">
        <v>1.3</v>
      </c>
      <c r="G1752" s="25">
        <v>11180</v>
      </c>
      <c r="H1752" s="25">
        <v>14534</v>
      </c>
      <c r="I1752" s="25"/>
      <c r="J1752" s="58" t="e">
        <f>HYPERLINK("#"&amp;"Insumos"&amp;"!A"&amp;MATCH($B1752,#REF!,0),"Ins "&amp;$B1752)</f>
        <v>#REF!</v>
      </c>
      <c r="M1752" s="220"/>
    </row>
    <row r="1753" spans="1:13" x14ac:dyDescent="0.2">
      <c r="A1753" s="35" t="s">
        <v>2569</v>
      </c>
      <c r="B1753" s="1" t="s">
        <v>4206</v>
      </c>
      <c r="C1753" s="45" t="s">
        <v>9177</v>
      </c>
      <c r="D1753" s="23" t="s">
        <v>5751</v>
      </c>
      <c r="E1753" s="23" t="s">
        <v>287</v>
      </c>
      <c r="F1753" s="40">
        <v>1.01</v>
      </c>
      <c r="G1753" s="25">
        <v>18710</v>
      </c>
      <c r="H1753" s="25">
        <v>18897</v>
      </c>
      <c r="I1753" s="25"/>
      <c r="J1753" s="58" t="e">
        <f>HYPERLINK("#"&amp;"Insumos"&amp;"!A"&amp;MATCH($B1753,#REF!,0),"Ins "&amp;$B1753)</f>
        <v>#REF!</v>
      </c>
      <c r="M1753" s="220"/>
    </row>
    <row r="1754" spans="1:13" ht="25.5" x14ac:dyDescent="0.2">
      <c r="A1754" s="36" t="s">
        <v>5786</v>
      </c>
      <c r="B1754" s="26" t="s">
        <v>6816</v>
      </c>
      <c r="C1754" s="79" t="s">
        <v>11784</v>
      </c>
      <c r="D1754" s="37" t="s">
        <v>5608</v>
      </c>
      <c r="E1754" s="37" t="s">
        <v>464</v>
      </c>
      <c r="F1754" s="41"/>
      <c r="G1754" s="27"/>
      <c r="H1754" s="27"/>
      <c r="I1754" s="27">
        <v>108736</v>
      </c>
      <c r="M1754" s="220">
        <f t="shared" si="27"/>
        <v>142401</v>
      </c>
    </row>
    <row r="1755" spans="1:13" x14ac:dyDescent="0.2">
      <c r="A1755" s="35" t="s">
        <v>5786</v>
      </c>
      <c r="B1755" s="1" t="s">
        <v>5589</v>
      </c>
      <c r="C1755" s="45" t="s">
        <v>5819</v>
      </c>
      <c r="D1755" s="23" t="s">
        <v>5585</v>
      </c>
      <c r="E1755" s="23" t="s">
        <v>466</v>
      </c>
      <c r="F1755" s="40">
        <v>4.2999999999999997E-2</v>
      </c>
      <c r="G1755" s="25">
        <v>597780</v>
      </c>
      <c r="H1755" s="25">
        <v>25705</v>
      </c>
      <c r="I1755" s="25"/>
      <c r="M1755" s="220"/>
    </row>
    <row r="1756" spans="1:13" x14ac:dyDescent="0.2">
      <c r="A1756" s="35" t="s">
        <v>5786</v>
      </c>
      <c r="B1756" s="1" t="s">
        <v>5578</v>
      </c>
      <c r="C1756" s="45" t="s">
        <v>1015</v>
      </c>
      <c r="D1756" s="23" t="s">
        <v>5734</v>
      </c>
      <c r="E1756" s="23" t="s">
        <v>4141</v>
      </c>
      <c r="F1756" s="40">
        <v>1.1000000000000001</v>
      </c>
      <c r="G1756" s="25">
        <v>52425</v>
      </c>
      <c r="H1756" s="25">
        <v>57668</v>
      </c>
      <c r="I1756" s="25"/>
      <c r="J1756" s="58" t="e">
        <f>HYPERLINK("#"&amp;"Insumos"&amp;"!A"&amp;MATCH($B1756,#REF!,0),"Ins "&amp;$B1756)</f>
        <v>#REF!</v>
      </c>
      <c r="M1756" s="220"/>
    </row>
    <row r="1757" spans="1:13" ht="25.5" x14ac:dyDescent="0.2">
      <c r="A1757" s="35" t="s">
        <v>5786</v>
      </c>
      <c r="B1757" s="1" t="s">
        <v>8793</v>
      </c>
      <c r="C1757" s="45" t="s">
        <v>8794</v>
      </c>
      <c r="D1757" s="23" t="s">
        <v>5534</v>
      </c>
      <c r="E1757" s="23" t="s">
        <v>8737</v>
      </c>
      <c r="F1757" s="40">
        <v>0.2</v>
      </c>
      <c r="G1757" s="25">
        <v>31485</v>
      </c>
      <c r="H1757" s="25">
        <v>6297</v>
      </c>
      <c r="I1757" s="25"/>
      <c r="J1757" s="58" t="e">
        <f>HYPERLINK("#"&amp;"Insumos"&amp;"!A"&amp;MATCH($B1757,#REF!,0),"Ins "&amp;$B1757)</f>
        <v>#REF!</v>
      </c>
      <c r="M1757" s="220"/>
    </row>
    <row r="1758" spans="1:13" x14ac:dyDescent="0.2">
      <c r="A1758" s="35" t="s">
        <v>5786</v>
      </c>
      <c r="B1758" s="1" t="s">
        <v>5533</v>
      </c>
      <c r="C1758" s="45" t="s">
        <v>5892</v>
      </c>
      <c r="D1758" s="23" t="s">
        <v>977</v>
      </c>
      <c r="E1758" s="23" t="s">
        <v>4134</v>
      </c>
      <c r="F1758" s="40">
        <v>0.5</v>
      </c>
      <c r="G1758" s="25">
        <v>3623</v>
      </c>
      <c r="H1758" s="25">
        <v>1812</v>
      </c>
      <c r="I1758" s="25"/>
      <c r="J1758" s="58" t="e">
        <f>HYPERLINK("#"&amp;"Insumos"&amp;"!A"&amp;MATCH($B1758,#REF!,0),"Ins "&amp;$B1758)</f>
        <v>#REF!</v>
      </c>
      <c r="M1758" s="220"/>
    </row>
    <row r="1759" spans="1:13" x14ac:dyDescent="0.2">
      <c r="A1759" s="35" t="s">
        <v>5786</v>
      </c>
      <c r="B1759" s="1" t="s">
        <v>6841</v>
      </c>
      <c r="C1759" s="45" t="s">
        <v>6842</v>
      </c>
      <c r="D1759" s="23" t="s">
        <v>5751</v>
      </c>
      <c r="E1759" s="23" t="s">
        <v>465</v>
      </c>
      <c r="F1759" s="40">
        <v>1</v>
      </c>
      <c r="G1759" s="25">
        <v>2371</v>
      </c>
      <c r="H1759" s="25">
        <v>2371</v>
      </c>
      <c r="I1759" s="25"/>
      <c r="J1759" s="58" t="e">
        <f>HYPERLINK("#"&amp;"Insumos"&amp;"!A"&amp;MATCH($B1759,#REF!,0),"Ins "&amp;$B1759)</f>
        <v>#REF!</v>
      </c>
      <c r="M1759" s="220"/>
    </row>
    <row r="1760" spans="1:13" x14ac:dyDescent="0.2">
      <c r="A1760" s="35" t="s">
        <v>5786</v>
      </c>
      <c r="B1760" s="1" t="s">
        <v>5184</v>
      </c>
      <c r="C1760" s="45" t="s">
        <v>294</v>
      </c>
      <c r="D1760" s="23" t="s">
        <v>5751</v>
      </c>
      <c r="E1760" s="23" t="s">
        <v>4147</v>
      </c>
      <c r="F1760" s="40">
        <v>0.2</v>
      </c>
      <c r="G1760" s="25">
        <v>5304</v>
      </c>
      <c r="H1760" s="25">
        <v>1061</v>
      </c>
      <c r="I1760" s="25"/>
      <c r="J1760" s="58" t="e">
        <f>HYPERLINK("#"&amp;"Insumos"&amp;"!A"&amp;MATCH($B1760,#REF!,0),"Ins "&amp;$B1760)</f>
        <v>#REF!</v>
      </c>
      <c r="M1760" s="220"/>
    </row>
    <row r="1761" spans="1:13" x14ac:dyDescent="0.2">
      <c r="A1761" s="35" t="s">
        <v>5786</v>
      </c>
      <c r="B1761" s="1" t="s">
        <v>4519</v>
      </c>
      <c r="C1761" s="45" t="s">
        <v>1406</v>
      </c>
      <c r="D1761" s="23" t="s">
        <v>5751</v>
      </c>
      <c r="E1761" s="23" t="s">
        <v>287</v>
      </c>
      <c r="F1761" s="40">
        <v>1</v>
      </c>
      <c r="G1761" s="25">
        <v>4634</v>
      </c>
      <c r="H1761" s="25">
        <v>4634</v>
      </c>
      <c r="I1761" s="25"/>
      <c r="J1761" s="58" t="e">
        <f>HYPERLINK("#"&amp;"Insumos"&amp;"!A"&amp;MATCH($B1761,#REF!,0),"Ins "&amp;$B1761)</f>
        <v>#REF!</v>
      </c>
      <c r="M1761" s="220"/>
    </row>
    <row r="1762" spans="1:13" x14ac:dyDescent="0.2">
      <c r="A1762" s="35" t="s">
        <v>5786</v>
      </c>
      <c r="B1762" s="1" t="s">
        <v>4548</v>
      </c>
      <c r="C1762" s="45" t="s">
        <v>1426</v>
      </c>
      <c r="D1762" s="23" t="s">
        <v>5751</v>
      </c>
      <c r="E1762" s="23" t="s">
        <v>4134</v>
      </c>
      <c r="F1762" s="40">
        <v>0.7</v>
      </c>
      <c r="G1762" s="25">
        <v>6632</v>
      </c>
      <c r="H1762" s="25">
        <v>4642</v>
      </c>
      <c r="I1762" s="25"/>
      <c r="J1762" s="58" t="e">
        <f>HYPERLINK("#"&amp;"Insumos"&amp;"!A"&amp;MATCH($B1762,#REF!,0),"Ins "&amp;$B1762)</f>
        <v>#REF!</v>
      </c>
      <c r="M1762" s="220"/>
    </row>
    <row r="1763" spans="1:13" x14ac:dyDescent="0.2">
      <c r="A1763" s="35" t="s">
        <v>5786</v>
      </c>
      <c r="B1763" s="1" t="s">
        <v>4549</v>
      </c>
      <c r="C1763" s="45" t="s">
        <v>719</v>
      </c>
      <c r="D1763" s="23" t="s">
        <v>5751</v>
      </c>
      <c r="E1763" s="23" t="s">
        <v>4134</v>
      </c>
      <c r="F1763" s="40">
        <v>0.3</v>
      </c>
      <c r="G1763" s="25">
        <v>15152</v>
      </c>
      <c r="H1763" s="25">
        <v>4546</v>
      </c>
      <c r="I1763" s="25"/>
      <c r="J1763" s="58" t="e">
        <f>HYPERLINK("#"&amp;"Insumos"&amp;"!A"&amp;MATCH($B1763,#REF!,0),"Ins "&amp;$B1763)</f>
        <v>#REF!</v>
      </c>
      <c r="M1763" s="220"/>
    </row>
    <row r="1764" spans="1:13" x14ac:dyDescent="0.2">
      <c r="A1764" s="36" t="s">
        <v>6362</v>
      </c>
      <c r="B1764" s="26" t="s">
        <v>6816</v>
      </c>
      <c r="C1764" s="79" t="s">
        <v>6363</v>
      </c>
      <c r="D1764" s="37" t="s">
        <v>5608</v>
      </c>
      <c r="E1764" s="37" t="s">
        <v>4134</v>
      </c>
      <c r="F1764" s="41"/>
      <c r="G1764" s="27"/>
      <c r="H1764" s="27"/>
      <c r="I1764" s="27">
        <v>109627</v>
      </c>
      <c r="M1764" s="220">
        <f t="shared" si="27"/>
        <v>143568</v>
      </c>
    </row>
    <row r="1765" spans="1:13" x14ac:dyDescent="0.2">
      <c r="A1765" s="35" t="s">
        <v>6362</v>
      </c>
      <c r="B1765" s="1" t="s">
        <v>5579</v>
      </c>
      <c r="C1765" s="45" t="s">
        <v>1016</v>
      </c>
      <c r="D1765" s="23" t="s">
        <v>5734</v>
      </c>
      <c r="E1765" s="23" t="s">
        <v>4141</v>
      </c>
      <c r="F1765" s="40">
        <v>1.35</v>
      </c>
      <c r="G1765" s="25">
        <v>57672</v>
      </c>
      <c r="H1765" s="25">
        <v>77857</v>
      </c>
      <c r="I1765" s="25"/>
      <c r="J1765" s="58" t="e">
        <f>HYPERLINK("#"&amp;"Insumos"&amp;"!A"&amp;MATCH($B1765,#REF!,0),"Ins "&amp;$B1765)</f>
        <v>#REF!</v>
      </c>
      <c r="M1765" s="220"/>
    </row>
    <row r="1766" spans="1:13" x14ac:dyDescent="0.2">
      <c r="A1766" s="35" t="s">
        <v>6362</v>
      </c>
      <c r="B1766" s="1" t="s">
        <v>263</v>
      </c>
      <c r="C1766" s="45" t="s">
        <v>696</v>
      </c>
      <c r="D1766" s="23" t="s">
        <v>5534</v>
      </c>
      <c r="E1766" s="23" t="s">
        <v>4140</v>
      </c>
      <c r="F1766" s="40">
        <v>5.0000000000000001E-3</v>
      </c>
      <c r="G1766" s="25">
        <v>187426</v>
      </c>
      <c r="H1766" s="25">
        <v>937</v>
      </c>
      <c r="I1766" s="25"/>
      <c r="J1766" s="58" t="e">
        <f>HYPERLINK("#"&amp;"Insumos"&amp;"!A"&amp;MATCH($B1766,#REF!,0),"Ins "&amp;$B1766)</f>
        <v>#REF!</v>
      </c>
      <c r="M1766" s="220"/>
    </row>
    <row r="1767" spans="1:13" x14ac:dyDescent="0.2">
      <c r="A1767" s="35" t="s">
        <v>6362</v>
      </c>
      <c r="B1767" s="1" t="s">
        <v>5533</v>
      </c>
      <c r="C1767" s="45" t="s">
        <v>5892</v>
      </c>
      <c r="D1767" s="23" t="s">
        <v>977</v>
      </c>
      <c r="E1767" s="23" t="s">
        <v>4134</v>
      </c>
      <c r="F1767" s="40">
        <v>0.2</v>
      </c>
      <c r="G1767" s="25">
        <v>3623</v>
      </c>
      <c r="H1767" s="25">
        <v>725</v>
      </c>
      <c r="I1767" s="25"/>
      <c r="J1767" s="58" t="e">
        <f>HYPERLINK("#"&amp;"Insumos"&amp;"!A"&amp;MATCH($B1767,#REF!,0),"Ins "&amp;$B1767)</f>
        <v>#REF!</v>
      </c>
      <c r="M1767" s="220"/>
    </row>
    <row r="1768" spans="1:13" x14ac:dyDescent="0.2">
      <c r="A1768" s="35" t="s">
        <v>6362</v>
      </c>
      <c r="B1768" s="1" t="s">
        <v>5007</v>
      </c>
      <c r="C1768" s="45" t="s">
        <v>720</v>
      </c>
      <c r="D1768" s="23" t="s">
        <v>5751</v>
      </c>
      <c r="E1768" s="23" t="s">
        <v>4134</v>
      </c>
      <c r="F1768" s="40">
        <v>2.4</v>
      </c>
      <c r="G1768" s="25">
        <v>1897</v>
      </c>
      <c r="H1768" s="25">
        <v>4553</v>
      </c>
      <c r="I1768" s="25"/>
      <c r="J1768" s="58" t="e">
        <f>HYPERLINK("#"&amp;"Insumos"&amp;"!A"&amp;MATCH($B1768,#REF!,0),"Ins "&amp;$B1768)</f>
        <v>#REF!</v>
      </c>
      <c r="M1768" s="220"/>
    </row>
    <row r="1769" spans="1:13" x14ac:dyDescent="0.2">
      <c r="A1769" s="35" t="s">
        <v>6362</v>
      </c>
      <c r="B1769" s="1" t="s">
        <v>4759</v>
      </c>
      <c r="C1769" s="45" t="s">
        <v>1287</v>
      </c>
      <c r="D1769" s="23" t="s">
        <v>5751</v>
      </c>
      <c r="E1769" s="23" t="s">
        <v>4134</v>
      </c>
      <c r="F1769" s="40">
        <v>0.05</v>
      </c>
      <c r="G1769" s="25">
        <v>64889</v>
      </c>
      <c r="H1769" s="25">
        <v>3244</v>
      </c>
      <c r="I1769" s="25"/>
      <c r="J1769" s="58" t="e">
        <f>HYPERLINK("#"&amp;"Insumos"&amp;"!A"&amp;MATCH($B1769,#REF!,0),"Ins "&amp;$B1769)</f>
        <v>#REF!</v>
      </c>
      <c r="M1769" s="220"/>
    </row>
    <row r="1770" spans="1:13" x14ac:dyDescent="0.2">
      <c r="A1770" s="35" t="s">
        <v>6362</v>
      </c>
      <c r="B1770" s="1" t="s">
        <v>4783</v>
      </c>
      <c r="C1770" s="45" t="s">
        <v>2248</v>
      </c>
      <c r="D1770" s="23" t="s">
        <v>5751</v>
      </c>
      <c r="E1770" s="23" t="s">
        <v>287</v>
      </c>
      <c r="F1770" s="40">
        <v>1</v>
      </c>
      <c r="G1770" s="25">
        <v>6763</v>
      </c>
      <c r="H1770" s="25">
        <v>6763</v>
      </c>
      <c r="I1770" s="25"/>
      <c r="J1770" s="58" t="e">
        <f>HYPERLINK("#"&amp;"Insumos"&amp;"!A"&amp;MATCH($B1770,#REF!,0),"Ins "&amp;$B1770)</f>
        <v>#REF!</v>
      </c>
      <c r="M1770" s="220"/>
    </row>
    <row r="1771" spans="1:13" x14ac:dyDescent="0.2">
      <c r="A1771" s="35" t="s">
        <v>6362</v>
      </c>
      <c r="B1771" s="1" t="s">
        <v>4785</v>
      </c>
      <c r="C1771" s="45" t="s">
        <v>176</v>
      </c>
      <c r="D1771" s="23" t="s">
        <v>5751</v>
      </c>
      <c r="E1771" s="23" t="s">
        <v>4134</v>
      </c>
      <c r="F1771" s="40">
        <v>0.05</v>
      </c>
      <c r="G1771" s="25">
        <v>134508</v>
      </c>
      <c r="H1771" s="25">
        <v>6725</v>
      </c>
      <c r="I1771" s="25"/>
      <c r="J1771" s="58" t="e">
        <f>HYPERLINK("#"&amp;"Insumos"&amp;"!A"&amp;MATCH($B1771,#REF!,0),"Ins "&amp;$B1771)</f>
        <v>#REF!</v>
      </c>
      <c r="M1771" s="220"/>
    </row>
    <row r="1772" spans="1:13" x14ac:dyDescent="0.2">
      <c r="A1772" s="35" t="s">
        <v>6362</v>
      </c>
      <c r="B1772" s="1" t="s">
        <v>4347</v>
      </c>
      <c r="C1772" s="45" t="s">
        <v>184</v>
      </c>
      <c r="D1772" s="23" t="s">
        <v>5751</v>
      </c>
      <c r="E1772" s="23" t="s">
        <v>287</v>
      </c>
      <c r="F1772" s="40">
        <v>1</v>
      </c>
      <c r="G1772" s="25">
        <v>8823</v>
      </c>
      <c r="H1772" s="25">
        <v>8823</v>
      </c>
      <c r="I1772" s="25"/>
      <c r="J1772" s="58" t="e">
        <f>HYPERLINK("#"&amp;"Insumos"&amp;"!A"&amp;MATCH($B1772,#REF!,0),"Ins "&amp;$B1772)</f>
        <v>#REF!</v>
      </c>
      <c r="M1772" s="220"/>
    </row>
    <row r="1773" spans="1:13" ht="38.25" x14ac:dyDescent="0.2">
      <c r="A1773" s="36" t="s">
        <v>6364</v>
      </c>
      <c r="B1773" s="26" t="s">
        <v>6816</v>
      </c>
      <c r="C1773" s="79" t="s">
        <v>6365</v>
      </c>
      <c r="D1773" s="37" t="s">
        <v>5608</v>
      </c>
      <c r="E1773" s="37" t="s">
        <v>464</v>
      </c>
      <c r="F1773" s="41"/>
      <c r="G1773" s="27"/>
      <c r="H1773" s="27"/>
      <c r="I1773" s="27">
        <v>0</v>
      </c>
      <c r="M1773" s="220"/>
    </row>
    <row r="1774" spans="1:13" ht="51" x14ac:dyDescent="0.2">
      <c r="A1774" s="36" t="s">
        <v>6646</v>
      </c>
      <c r="B1774" s="26" t="s">
        <v>6816</v>
      </c>
      <c r="C1774" s="79" t="s">
        <v>6647</v>
      </c>
      <c r="D1774" s="37" t="s">
        <v>5608</v>
      </c>
      <c r="E1774" s="37" t="s">
        <v>4134</v>
      </c>
      <c r="F1774" s="41"/>
      <c r="G1774" s="27"/>
      <c r="H1774" s="27"/>
      <c r="I1774" s="27">
        <v>578694</v>
      </c>
      <c r="M1774" s="220">
        <f t="shared" si="27"/>
        <v>757858</v>
      </c>
    </row>
    <row r="1775" spans="1:13" x14ac:dyDescent="0.2">
      <c r="A1775" s="35" t="s">
        <v>6646</v>
      </c>
      <c r="B1775" s="1" t="s">
        <v>5573</v>
      </c>
      <c r="C1775" s="45" t="s">
        <v>973</v>
      </c>
      <c r="D1775" s="23" t="s">
        <v>5734</v>
      </c>
      <c r="E1775" s="23" t="s">
        <v>4141</v>
      </c>
      <c r="F1775" s="40">
        <v>3.46</v>
      </c>
      <c r="G1775" s="25">
        <v>41652</v>
      </c>
      <c r="H1775" s="25">
        <v>144116</v>
      </c>
      <c r="I1775" s="25"/>
      <c r="J1775" s="58" t="e">
        <f>HYPERLINK("#"&amp;"Insumos"&amp;"!A"&amp;MATCH($B1775,#REF!,0),"Ins "&amp;$B1775)</f>
        <v>#REF!</v>
      </c>
      <c r="M1775" s="220"/>
    </row>
    <row r="1776" spans="1:13" x14ac:dyDescent="0.2">
      <c r="A1776" s="35" t="s">
        <v>6646</v>
      </c>
      <c r="B1776" s="1" t="s">
        <v>263</v>
      </c>
      <c r="C1776" s="45" t="s">
        <v>696</v>
      </c>
      <c r="D1776" s="23" t="s">
        <v>5534</v>
      </c>
      <c r="E1776" s="23" t="s">
        <v>4140</v>
      </c>
      <c r="F1776" s="40">
        <v>3.4299999999999997E-2</v>
      </c>
      <c r="G1776" s="25">
        <v>187426</v>
      </c>
      <c r="H1776" s="25">
        <v>6429</v>
      </c>
      <c r="I1776" s="25"/>
      <c r="J1776" s="58" t="e">
        <f>HYPERLINK("#"&amp;"Insumos"&amp;"!A"&amp;MATCH($B1776,#REF!,0),"Ins "&amp;$B1776)</f>
        <v>#REF!</v>
      </c>
      <c r="M1776" s="220"/>
    </row>
    <row r="1777" spans="1:13" x14ac:dyDescent="0.2">
      <c r="A1777" s="35" t="s">
        <v>6646</v>
      </c>
      <c r="B1777" s="1" t="s">
        <v>5533</v>
      </c>
      <c r="C1777" s="45" t="s">
        <v>5892</v>
      </c>
      <c r="D1777" s="23" t="s">
        <v>977</v>
      </c>
      <c r="E1777" s="23" t="s">
        <v>4134</v>
      </c>
      <c r="F1777" s="40">
        <v>0.15</v>
      </c>
      <c r="G1777" s="25">
        <v>3623</v>
      </c>
      <c r="H1777" s="25">
        <v>543</v>
      </c>
      <c r="I1777" s="25"/>
      <c r="J1777" s="58" t="e">
        <f>HYPERLINK("#"&amp;"Insumos"&amp;"!A"&amp;MATCH($B1777,#REF!,0),"Ins "&amp;$B1777)</f>
        <v>#REF!</v>
      </c>
      <c r="M1777" s="220"/>
    </row>
    <row r="1778" spans="1:13" x14ac:dyDescent="0.2">
      <c r="A1778" s="35" t="s">
        <v>6646</v>
      </c>
      <c r="B1778" s="1" t="s">
        <v>5007</v>
      </c>
      <c r="C1778" s="45" t="s">
        <v>720</v>
      </c>
      <c r="D1778" s="23" t="s">
        <v>5751</v>
      </c>
      <c r="E1778" s="23" t="s">
        <v>4134</v>
      </c>
      <c r="F1778" s="40">
        <v>4.5</v>
      </c>
      <c r="G1778" s="25">
        <v>1897</v>
      </c>
      <c r="H1778" s="25">
        <v>8537</v>
      </c>
      <c r="I1778" s="25"/>
      <c r="J1778" s="58" t="e">
        <f>HYPERLINK("#"&amp;"Insumos"&amp;"!A"&amp;MATCH($B1778,#REF!,0),"Ins "&amp;$B1778)</f>
        <v>#REF!</v>
      </c>
      <c r="M1778" s="220"/>
    </row>
    <row r="1779" spans="1:13" x14ac:dyDescent="0.2">
      <c r="A1779" s="35" t="s">
        <v>6646</v>
      </c>
      <c r="B1779" s="1" t="s">
        <v>6559</v>
      </c>
      <c r="C1779" s="45" t="s">
        <v>6560</v>
      </c>
      <c r="D1779" s="23" t="s">
        <v>5751</v>
      </c>
      <c r="E1779" s="23" t="s">
        <v>5705</v>
      </c>
      <c r="F1779" s="40">
        <v>1</v>
      </c>
      <c r="G1779" s="25">
        <v>174167</v>
      </c>
      <c r="H1779" s="25">
        <v>174167</v>
      </c>
      <c r="I1779" s="25"/>
      <c r="J1779" s="58" t="e">
        <f>HYPERLINK("#"&amp;"Insumos"&amp;"!A"&amp;MATCH($B1779,#REF!,0),"Ins "&amp;$B1779)</f>
        <v>#REF!</v>
      </c>
      <c r="M1779" s="220"/>
    </row>
    <row r="1780" spans="1:13" ht="38.25" x14ac:dyDescent="0.2">
      <c r="A1780" s="35" t="s">
        <v>6646</v>
      </c>
      <c r="B1780" s="1" t="s">
        <v>6561</v>
      </c>
      <c r="C1780" s="45" t="s">
        <v>6562</v>
      </c>
      <c r="D1780" s="23" t="s">
        <v>5751</v>
      </c>
      <c r="E1780" s="23" t="s">
        <v>4134</v>
      </c>
      <c r="F1780" s="40">
        <v>1</v>
      </c>
      <c r="G1780" s="25">
        <v>244902</v>
      </c>
      <c r="H1780" s="25">
        <v>244902</v>
      </c>
      <c r="I1780" s="25"/>
      <c r="J1780" s="58" t="e">
        <f>HYPERLINK("#"&amp;"Insumos"&amp;"!A"&amp;MATCH($B1780,#REF!,0),"Ins "&amp;$B1780)</f>
        <v>#REF!</v>
      </c>
      <c r="M1780" s="220"/>
    </row>
    <row r="1781" spans="1:13" ht="63.75" x14ac:dyDescent="0.2">
      <c r="A1781" s="36" t="s">
        <v>6648</v>
      </c>
      <c r="B1781" s="26" t="s">
        <v>6816</v>
      </c>
      <c r="C1781" s="79" t="s">
        <v>6649</v>
      </c>
      <c r="D1781" s="37" t="s">
        <v>5608</v>
      </c>
      <c r="E1781" s="37" t="s">
        <v>4134</v>
      </c>
      <c r="F1781" s="41"/>
      <c r="G1781" s="27"/>
      <c r="H1781" s="27"/>
      <c r="I1781" s="27">
        <v>231431</v>
      </c>
      <c r="M1781" s="220">
        <f t="shared" si="27"/>
        <v>303082</v>
      </c>
    </row>
    <row r="1782" spans="1:13" x14ac:dyDescent="0.2">
      <c r="A1782" s="35" t="s">
        <v>6648</v>
      </c>
      <c r="B1782" s="1" t="s">
        <v>5573</v>
      </c>
      <c r="C1782" s="45" t="s">
        <v>973</v>
      </c>
      <c r="D1782" s="23" t="s">
        <v>5734</v>
      </c>
      <c r="E1782" s="23" t="s">
        <v>4141</v>
      </c>
      <c r="F1782" s="40">
        <v>1.7</v>
      </c>
      <c r="G1782" s="25">
        <v>41652</v>
      </c>
      <c r="H1782" s="25">
        <v>70808</v>
      </c>
      <c r="I1782" s="25"/>
      <c r="J1782" s="58" t="e">
        <f>HYPERLINK("#"&amp;"Insumos"&amp;"!A"&amp;MATCH($B1782,#REF!,0),"Ins "&amp;$B1782)</f>
        <v>#REF!</v>
      </c>
      <c r="M1782" s="220"/>
    </row>
    <row r="1783" spans="1:13" x14ac:dyDescent="0.2">
      <c r="A1783" s="35" t="s">
        <v>6648</v>
      </c>
      <c r="B1783" s="1" t="s">
        <v>263</v>
      </c>
      <c r="C1783" s="45" t="s">
        <v>696</v>
      </c>
      <c r="D1783" s="23" t="s">
        <v>5534</v>
      </c>
      <c r="E1783" s="23" t="s">
        <v>4140</v>
      </c>
      <c r="F1783" s="40">
        <v>5.0000000000000001E-3</v>
      </c>
      <c r="G1783" s="25">
        <v>187426</v>
      </c>
      <c r="H1783" s="25">
        <v>937</v>
      </c>
      <c r="I1783" s="25"/>
      <c r="J1783" s="58" t="e">
        <f>HYPERLINK("#"&amp;"Insumos"&amp;"!A"&amp;MATCH($B1783,#REF!,0),"Ins "&amp;$B1783)</f>
        <v>#REF!</v>
      </c>
      <c r="M1783" s="220"/>
    </row>
    <row r="1784" spans="1:13" x14ac:dyDescent="0.2">
      <c r="A1784" s="35" t="s">
        <v>6648</v>
      </c>
      <c r="B1784" s="1" t="s">
        <v>5533</v>
      </c>
      <c r="C1784" s="45" t="s">
        <v>5892</v>
      </c>
      <c r="D1784" s="23" t="s">
        <v>977</v>
      </c>
      <c r="E1784" s="23" t="s">
        <v>4134</v>
      </c>
      <c r="F1784" s="40">
        <v>0.1</v>
      </c>
      <c r="G1784" s="25">
        <v>3623</v>
      </c>
      <c r="H1784" s="25">
        <v>362</v>
      </c>
      <c r="I1784" s="25"/>
      <c r="J1784" s="58" t="e">
        <f>HYPERLINK("#"&amp;"Insumos"&amp;"!A"&amp;MATCH($B1784,#REF!,0),"Ins "&amp;$B1784)</f>
        <v>#REF!</v>
      </c>
      <c r="M1784" s="220"/>
    </row>
    <row r="1785" spans="1:13" x14ac:dyDescent="0.2">
      <c r="A1785" s="35" t="s">
        <v>6648</v>
      </c>
      <c r="B1785" s="1" t="s">
        <v>5007</v>
      </c>
      <c r="C1785" s="45" t="s">
        <v>720</v>
      </c>
      <c r="D1785" s="23" t="s">
        <v>5751</v>
      </c>
      <c r="E1785" s="23" t="s">
        <v>4134</v>
      </c>
      <c r="F1785" s="40">
        <v>0.4</v>
      </c>
      <c r="G1785" s="25">
        <v>1897</v>
      </c>
      <c r="H1785" s="25">
        <v>759</v>
      </c>
      <c r="I1785" s="25"/>
      <c r="J1785" s="58" t="e">
        <f>HYPERLINK("#"&amp;"Insumos"&amp;"!A"&amp;MATCH($B1785,#REF!,0),"Ins "&amp;$B1785)</f>
        <v>#REF!</v>
      </c>
      <c r="M1785" s="220"/>
    </row>
    <row r="1786" spans="1:13" x14ac:dyDescent="0.2">
      <c r="A1786" s="35" t="s">
        <v>6648</v>
      </c>
      <c r="B1786" s="1" t="s">
        <v>6611</v>
      </c>
      <c r="C1786" s="45" t="s">
        <v>6612</v>
      </c>
      <c r="D1786" s="23" t="s">
        <v>5751</v>
      </c>
      <c r="E1786" s="23" t="s">
        <v>4134</v>
      </c>
      <c r="F1786" s="40">
        <v>1</v>
      </c>
      <c r="G1786" s="25">
        <v>158565</v>
      </c>
      <c r="H1786" s="25">
        <v>158565</v>
      </c>
      <c r="I1786" s="25"/>
      <c r="J1786" s="58" t="e">
        <f>HYPERLINK("#"&amp;"Insumos"&amp;"!A"&amp;MATCH($B1786,#REF!,0),"Ins "&amp;$B1786)</f>
        <v>#REF!</v>
      </c>
      <c r="M1786" s="220"/>
    </row>
    <row r="1787" spans="1:13" ht="51" x14ac:dyDescent="0.2">
      <c r="A1787" s="36" t="s">
        <v>6650</v>
      </c>
      <c r="B1787" s="26" t="s">
        <v>6816</v>
      </c>
      <c r="C1787" s="79" t="s">
        <v>9473</v>
      </c>
      <c r="D1787" s="37" t="s">
        <v>5608</v>
      </c>
      <c r="E1787" s="37" t="s">
        <v>4134</v>
      </c>
      <c r="F1787" s="41"/>
      <c r="G1787" s="27"/>
      <c r="H1787" s="27"/>
      <c r="I1787" s="27">
        <v>932221</v>
      </c>
      <c r="M1787" s="220">
        <f t="shared" si="27"/>
        <v>1220837</v>
      </c>
    </row>
    <row r="1788" spans="1:13" x14ac:dyDescent="0.2">
      <c r="A1788" s="35" t="s">
        <v>6650</v>
      </c>
      <c r="B1788" s="1" t="s">
        <v>5573</v>
      </c>
      <c r="C1788" s="45" t="s">
        <v>973</v>
      </c>
      <c r="D1788" s="23" t="s">
        <v>5734</v>
      </c>
      <c r="E1788" s="23" t="s">
        <v>4141</v>
      </c>
      <c r="F1788" s="40">
        <v>2.27</v>
      </c>
      <c r="G1788" s="25">
        <v>41652</v>
      </c>
      <c r="H1788" s="25">
        <v>94550</v>
      </c>
      <c r="I1788" s="25"/>
      <c r="J1788" s="58" t="e">
        <f>HYPERLINK("#"&amp;"Insumos"&amp;"!A"&amp;MATCH($B1788,#REF!,0),"Ins "&amp;$B1788)</f>
        <v>#REF!</v>
      </c>
      <c r="M1788" s="220"/>
    </row>
    <row r="1789" spans="1:13" x14ac:dyDescent="0.2">
      <c r="A1789" s="35" t="s">
        <v>6650</v>
      </c>
      <c r="B1789" s="1" t="s">
        <v>263</v>
      </c>
      <c r="C1789" s="45" t="s">
        <v>696</v>
      </c>
      <c r="D1789" s="23" t="s">
        <v>5534</v>
      </c>
      <c r="E1789" s="23" t="s">
        <v>4140</v>
      </c>
      <c r="F1789" s="40">
        <v>6.1199999999999997E-2</v>
      </c>
      <c r="G1789" s="25">
        <v>187426</v>
      </c>
      <c r="H1789" s="25">
        <v>11470</v>
      </c>
      <c r="I1789" s="25"/>
      <c r="J1789" s="58" t="e">
        <f>HYPERLINK("#"&amp;"Insumos"&amp;"!A"&amp;MATCH($B1789,#REF!,0),"Ins "&amp;$B1789)</f>
        <v>#REF!</v>
      </c>
      <c r="M1789" s="220"/>
    </row>
    <row r="1790" spans="1:13" x14ac:dyDescent="0.2">
      <c r="A1790" s="35" t="s">
        <v>6650</v>
      </c>
      <c r="B1790" s="1" t="s">
        <v>5533</v>
      </c>
      <c r="C1790" s="45" t="s">
        <v>5892</v>
      </c>
      <c r="D1790" s="23" t="s">
        <v>977</v>
      </c>
      <c r="E1790" s="23" t="s">
        <v>4134</v>
      </c>
      <c r="F1790" s="40">
        <v>0.1</v>
      </c>
      <c r="G1790" s="25">
        <v>3623</v>
      </c>
      <c r="H1790" s="25">
        <v>362</v>
      </c>
      <c r="I1790" s="25"/>
      <c r="J1790" s="58" t="e">
        <f>HYPERLINK("#"&amp;"Insumos"&amp;"!A"&amp;MATCH($B1790,#REF!,0),"Ins "&amp;$B1790)</f>
        <v>#REF!</v>
      </c>
      <c r="M1790" s="220"/>
    </row>
    <row r="1791" spans="1:13" x14ac:dyDescent="0.2">
      <c r="A1791" s="35" t="s">
        <v>6650</v>
      </c>
      <c r="B1791" s="1" t="s">
        <v>5504</v>
      </c>
      <c r="C1791" s="45" t="s">
        <v>6821</v>
      </c>
      <c r="D1791" s="23" t="s">
        <v>5751</v>
      </c>
      <c r="E1791" s="23" t="s">
        <v>4134</v>
      </c>
      <c r="F1791" s="40">
        <v>1</v>
      </c>
      <c r="G1791" s="25">
        <v>211937</v>
      </c>
      <c r="H1791" s="25">
        <v>211937</v>
      </c>
      <c r="I1791" s="25"/>
      <c r="J1791" s="58" t="e">
        <f>HYPERLINK("#"&amp;"Insumos"&amp;"!A"&amp;MATCH($B1791,#REF!,0),"Ins "&amp;$B1791)</f>
        <v>#REF!</v>
      </c>
      <c r="M1791" s="220"/>
    </row>
    <row r="1792" spans="1:13" x14ac:dyDescent="0.2">
      <c r="A1792" s="35" t="s">
        <v>6650</v>
      </c>
      <c r="B1792" s="1" t="s">
        <v>5007</v>
      </c>
      <c r="C1792" s="45" t="s">
        <v>720</v>
      </c>
      <c r="D1792" s="23" t="s">
        <v>5751</v>
      </c>
      <c r="E1792" s="23" t="s">
        <v>4134</v>
      </c>
      <c r="F1792" s="40">
        <v>2.6</v>
      </c>
      <c r="G1792" s="25">
        <v>1897</v>
      </c>
      <c r="H1792" s="25">
        <v>4932</v>
      </c>
      <c r="I1792" s="25"/>
      <c r="J1792" s="58" t="e">
        <f>HYPERLINK("#"&amp;"Insumos"&amp;"!A"&amp;MATCH($B1792,#REF!,0),"Ins "&amp;$B1792)</f>
        <v>#REF!</v>
      </c>
      <c r="M1792" s="220"/>
    </row>
    <row r="1793" spans="1:13" ht="25.5" x14ac:dyDescent="0.2">
      <c r="A1793" s="35" t="s">
        <v>6650</v>
      </c>
      <c r="B1793" s="1" t="s">
        <v>6613</v>
      </c>
      <c r="C1793" s="45" t="s">
        <v>6614</v>
      </c>
      <c r="D1793" s="23" t="s">
        <v>5751</v>
      </c>
      <c r="E1793" s="23" t="s">
        <v>4134</v>
      </c>
      <c r="F1793" s="40">
        <v>1</v>
      </c>
      <c r="G1793" s="25">
        <v>15348</v>
      </c>
      <c r="H1793" s="25">
        <v>15348</v>
      </c>
      <c r="I1793" s="25"/>
      <c r="J1793" s="58" t="e">
        <f>HYPERLINK("#"&amp;"Insumos"&amp;"!A"&amp;MATCH($B1793,#REF!,0),"Ins "&amp;$B1793)</f>
        <v>#REF!</v>
      </c>
      <c r="M1793" s="220"/>
    </row>
    <row r="1794" spans="1:13" ht="38.25" x14ac:dyDescent="0.2">
      <c r="A1794" s="35" t="s">
        <v>6650</v>
      </c>
      <c r="B1794" s="1" t="s">
        <v>6933</v>
      </c>
      <c r="C1794" s="45" t="s">
        <v>6934</v>
      </c>
      <c r="D1794" s="23" t="s">
        <v>5751</v>
      </c>
      <c r="E1794" s="23" t="s">
        <v>4134</v>
      </c>
      <c r="F1794" s="40">
        <v>1</v>
      </c>
      <c r="G1794" s="25">
        <v>498547</v>
      </c>
      <c r="H1794" s="25">
        <v>498547</v>
      </c>
      <c r="I1794" s="25"/>
      <c r="J1794" s="58" t="e">
        <f>HYPERLINK("#"&amp;"Insumos"&amp;"!A"&amp;MATCH($B1794,#REF!,0),"Ins "&amp;$B1794)</f>
        <v>#REF!</v>
      </c>
      <c r="M1794" s="220"/>
    </row>
    <row r="1795" spans="1:13" ht="25.5" x14ac:dyDescent="0.2">
      <c r="A1795" s="35" t="s">
        <v>6650</v>
      </c>
      <c r="B1795" s="1" t="s">
        <v>1054</v>
      </c>
      <c r="C1795" s="45" t="s">
        <v>1077</v>
      </c>
      <c r="D1795" s="23" t="s">
        <v>5751</v>
      </c>
      <c r="E1795" s="23" t="s">
        <v>4134</v>
      </c>
      <c r="F1795" s="40">
        <v>1</v>
      </c>
      <c r="G1795" s="25">
        <v>95075</v>
      </c>
      <c r="H1795" s="25">
        <v>95075</v>
      </c>
      <c r="I1795" s="25"/>
      <c r="J1795" s="58" t="e">
        <f>HYPERLINK("#"&amp;"Insumos"&amp;"!A"&amp;MATCH($B1795,#REF!,0),"Ins "&amp;$B1795)</f>
        <v>#REF!</v>
      </c>
      <c r="M1795" s="220"/>
    </row>
    <row r="1796" spans="1:13" ht="76.5" x14ac:dyDescent="0.2">
      <c r="A1796" s="36" t="s">
        <v>6651</v>
      </c>
      <c r="B1796" s="26" t="s">
        <v>6816</v>
      </c>
      <c r="C1796" s="79" t="s">
        <v>6652</v>
      </c>
      <c r="D1796" s="37" t="s">
        <v>5608</v>
      </c>
      <c r="E1796" s="37" t="s">
        <v>4134</v>
      </c>
      <c r="F1796" s="41"/>
      <c r="G1796" s="27"/>
      <c r="H1796" s="27"/>
      <c r="I1796" s="27">
        <v>1694997</v>
      </c>
      <c r="M1796" s="220">
        <f t="shared" ref="M1796:M1859" si="28">ROUND(I1796*(1+$L$2),0)</f>
        <v>2219768</v>
      </c>
    </row>
    <row r="1797" spans="1:13" x14ac:dyDescent="0.2">
      <c r="A1797" s="35" t="s">
        <v>6651</v>
      </c>
      <c r="B1797" s="1" t="s">
        <v>5573</v>
      </c>
      <c r="C1797" s="45" t="s">
        <v>973</v>
      </c>
      <c r="D1797" s="23" t="s">
        <v>5734</v>
      </c>
      <c r="E1797" s="23" t="s">
        <v>4141</v>
      </c>
      <c r="F1797" s="40">
        <v>5</v>
      </c>
      <c r="G1797" s="25">
        <v>41652</v>
      </c>
      <c r="H1797" s="25">
        <v>208260</v>
      </c>
      <c r="I1797" s="25"/>
      <c r="J1797" s="58" t="e">
        <f>HYPERLINK("#"&amp;"Insumos"&amp;"!A"&amp;MATCH($B1797,#REF!,0),"Ins "&amp;$B1797)</f>
        <v>#REF!</v>
      </c>
      <c r="M1797" s="220"/>
    </row>
    <row r="1798" spans="1:13" x14ac:dyDescent="0.2">
      <c r="A1798" s="35" t="s">
        <v>6651</v>
      </c>
      <c r="B1798" s="1" t="s">
        <v>263</v>
      </c>
      <c r="C1798" s="45" t="s">
        <v>696</v>
      </c>
      <c r="D1798" s="23" t="s">
        <v>5534</v>
      </c>
      <c r="E1798" s="23" t="s">
        <v>4140</v>
      </c>
      <c r="F1798" s="40">
        <v>6.3899999999999998E-2</v>
      </c>
      <c r="G1798" s="25">
        <v>187426</v>
      </c>
      <c r="H1798" s="25">
        <v>11977</v>
      </c>
      <c r="I1798" s="25"/>
      <c r="J1798" s="58" t="e">
        <f>HYPERLINK("#"&amp;"Insumos"&amp;"!A"&amp;MATCH($B1798,#REF!,0),"Ins "&amp;$B1798)</f>
        <v>#REF!</v>
      </c>
      <c r="M1798" s="220"/>
    </row>
    <row r="1799" spans="1:13" x14ac:dyDescent="0.2">
      <c r="A1799" s="35" t="s">
        <v>6651</v>
      </c>
      <c r="B1799" s="1" t="s">
        <v>5533</v>
      </c>
      <c r="C1799" s="45" t="s">
        <v>5892</v>
      </c>
      <c r="D1799" s="23" t="s">
        <v>977</v>
      </c>
      <c r="E1799" s="23" t="s">
        <v>4134</v>
      </c>
      <c r="F1799" s="40">
        <v>0.1</v>
      </c>
      <c r="G1799" s="25">
        <v>3623</v>
      </c>
      <c r="H1799" s="25">
        <v>362</v>
      </c>
      <c r="I1799" s="25"/>
      <c r="J1799" s="58" t="e">
        <f>HYPERLINK("#"&amp;"Insumos"&amp;"!A"&amp;MATCH($B1799,#REF!,0),"Ins "&amp;$B1799)</f>
        <v>#REF!</v>
      </c>
      <c r="M1799" s="220"/>
    </row>
    <row r="1800" spans="1:13" x14ac:dyDescent="0.2">
      <c r="A1800" s="35" t="s">
        <v>6651</v>
      </c>
      <c r="B1800" s="1" t="s">
        <v>5007</v>
      </c>
      <c r="C1800" s="45" t="s">
        <v>720</v>
      </c>
      <c r="D1800" s="23" t="s">
        <v>5751</v>
      </c>
      <c r="E1800" s="23" t="s">
        <v>4134</v>
      </c>
      <c r="F1800" s="40">
        <v>4.5999999999999996</v>
      </c>
      <c r="G1800" s="25">
        <v>1897</v>
      </c>
      <c r="H1800" s="25">
        <v>8726</v>
      </c>
      <c r="I1800" s="25"/>
      <c r="J1800" s="58" t="e">
        <f>HYPERLINK("#"&amp;"Insumos"&amp;"!A"&amp;MATCH($B1800,#REF!,0),"Ins "&amp;$B1800)</f>
        <v>#REF!</v>
      </c>
      <c r="M1800" s="220"/>
    </row>
    <row r="1801" spans="1:13" ht="25.5" x14ac:dyDescent="0.2">
      <c r="A1801" s="35" t="s">
        <v>6651</v>
      </c>
      <c r="B1801" s="1" t="s">
        <v>6615</v>
      </c>
      <c r="C1801" s="45" t="s">
        <v>9464</v>
      </c>
      <c r="D1801" s="23" t="s">
        <v>5751</v>
      </c>
      <c r="E1801" s="23" t="s">
        <v>4134</v>
      </c>
      <c r="F1801" s="40">
        <v>1</v>
      </c>
      <c r="G1801" s="25">
        <v>1465672</v>
      </c>
      <c r="H1801" s="25">
        <v>1465672</v>
      </c>
      <c r="I1801" s="25"/>
      <c r="J1801" s="58" t="e">
        <f>HYPERLINK("#"&amp;"Insumos"&amp;"!A"&amp;MATCH($B1801,#REF!,0),"Ins "&amp;$B1801)</f>
        <v>#REF!</v>
      </c>
      <c r="M1801" s="220"/>
    </row>
    <row r="1802" spans="1:13" ht="25.5" x14ac:dyDescent="0.2">
      <c r="A1802" s="36" t="s">
        <v>7965</v>
      </c>
      <c r="B1802" s="26" t="s">
        <v>6816</v>
      </c>
      <c r="C1802" s="79" t="s">
        <v>7966</v>
      </c>
      <c r="D1802" s="37" t="s">
        <v>5608</v>
      </c>
      <c r="E1802" s="37" t="s">
        <v>464</v>
      </c>
      <c r="F1802" s="41"/>
      <c r="G1802" s="27"/>
      <c r="H1802" s="27"/>
      <c r="I1802" s="27">
        <v>31325</v>
      </c>
      <c r="M1802" s="220">
        <f t="shared" si="28"/>
        <v>41023</v>
      </c>
    </row>
    <row r="1803" spans="1:13" x14ac:dyDescent="0.2">
      <c r="A1803" s="35" t="s">
        <v>7965</v>
      </c>
      <c r="B1803" s="1" t="s">
        <v>5573</v>
      </c>
      <c r="C1803" s="45" t="s">
        <v>973</v>
      </c>
      <c r="D1803" s="23" t="s">
        <v>5734</v>
      </c>
      <c r="E1803" s="23" t="s">
        <v>4141</v>
      </c>
      <c r="F1803" s="40">
        <v>0.25</v>
      </c>
      <c r="G1803" s="25">
        <v>41652</v>
      </c>
      <c r="H1803" s="25">
        <v>10413</v>
      </c>
      <c r="I1803" s="25"/>
      <c r="J1803" s="58" t="e">
        <f>HYPERLINK("#"&amp;"Insumos"&amp;"!A"&amp;MATCH($B1803,#REF!,0),"Ins "&amp;$B1803)</f>
        <v>#REF!</v>
      </c>
      <c r="M1803" s="220"/>
    </row>
    <row r="1804" spans="1:13" x14ac:dyDescent="0.2">
      <c r="A1804" s="35" t="s">
        <v>7965</v>
      </c>
      <c r="B1804" s="1" t="s">
        <v>263</v>
      </c>
      <c r="C1804" s="45" t="s">
        <v>696</v>
      </c>
      <c r="D1804" s="23" t="s">
        <v>5534</v>
      </c>
      <c r="E1804" s="23" t="s">
        <v>4140</v>
      </c>
      <c r="F1804" s="40">
        <v>4.0699999999999998E-3</v>
      </c>
      <c r="G1804" s="25">
        <v>187426</v>
      </c>
      <c r="H1804" s="25">
        <v>763</v>
      </c>
      <c r="I1804" s="25"/>
      <c r="J1804" s="58" t="e">
        <f>HYPERLINK("#"&amp;"Insumos"&amp;"!A"&amp;MATCH($B1804,#REF!,0),"Ins "&amp;$B1804)</f>
        <v>#REF!</v>
      </c>
      <c r="M1804" s="220"/>
    </row>
    <row r="1805" spans="1:13" x14ac:dyDescent="0.2">
      <c r="A1805" s="35" t="s">
        <v>7965</v>
      </c>
      <c r="B1805" s="1" t="s">
        <v>5007</v>
      </c>
      <c r="C1805" s="45" t="s">
        <v>720</v>
      </c>
      <c r="D1805" s="23" t="s">
        <v>5751</v>
      </c>
      <c r="E1805" s="23" t="s">
        <v>4134</v>
      </c>
      <c r="F1805" s="40">
        <v>0.17499999999999999</v>
      </c>
      <c r="G1805" s="25">
        <v>1897</v>
      </c>
      <c r="H1805" s="25">
        <v>332</v>
      </c>
      <c r="I1805" s="25"/>
      <c r="J1805" s="58" t="e">
        <f>HYPERLINK("#"&amp;"Insumos"&amp;"!A"&amp;MATCH($B1805,#REF!,0),"Ins "&amp;$B1805)</f>
        <v>#REF!</v>
      </c>
      <c r="M1805" s="220"/>
    </row>
    <row r="1806" spans="1:13" x14ac:dyDescent="0.2">
      <c r="A1806" s="35" t="s">
        <v>7965</v>
      </c>
      <c r="B1806" s="1" t="s">
        <v>4732</v>
      </c>
      <c r="C1806" s="45" t="s">
        <v>1267</v>
      </c>
      <c r="D1806" s="23" t="s">
        <v>5751</v>
      </c>
      <c r="E1806" s="23" t="s">
        <v>4134</v>
      </c>
      <c r="F1806" s="40">
        <v>0.2</v>
      </c>
      <c r="G1806" s="25">
        <v>11749</v>
      </c>
      <c r="H1806" s="25">
        <v>2350</v>
      </c>
      <c r="I1806" s="25"/>
      <c r="J1806" s="58" t="e">
        <f>HYPERLINK("#"&amp;"Insumos"&amp;"!A"&amp;MATCH($B1806,#REF!,0),"Ins "&amp;$B1806)</f>
        <v>#REF!</v>
      </c>
      <c r="M1806" s="220"/>
    </row>
    <row r="1807" spans="1:13" x14ac:dyDescent="0.2">
      <c r="A1807" s="35" t="s">
        <v>7965</v>
      </c>
      <c r="B1807" s="1" t="s">
        <v>4785</v>
      </c>
      <c r="C1807" s="45" t="s">
        <v>176</v>
      </c>
      <c r="D1807" s="23" t="s">
        <v>5751</v>
      </c>
      <c r="E1807" s="23" t="s">
        <v>4134</v>
      </c>
      <c r="F1807" s="40">
        <v>0.03</v>
      </c>
      <c r="G1807" s="25">
        <v>134508</v>
      </c>
      <c r="H1807" s="25">
        <v>4035</v>
      </c>
      <c r="I1807" s="25"/>
      <c r="J1807" s="58" t="e">
        <f>HYPERLINK("#"&amp;"Insumos"&amp;"!A"&amp;MATCH($B1807,#REF!,0),"Ins "&amp;$B1807)</f>
        <v>#REF!</v>
      </c>
      <c r="M1807" s="220"/>
    </row>
    <row r="1808" spans="1:13" x14ac:dyDescent="0.2">
      <c r="A1808" s="35" t="s">
        <v>7965</v>
      </c>
      <c r="B1808" s="1" t="s">
        <v>4203</v>
      </c>
      <c r="C1808" s="45" t="s">
        <v>632</v>
      </c>
      <c r="D1808" s="23" t="s">
        <v>5751</v>
      </c>
      <c r="E1808" s="23" t="s">
        <v>287</v>
      </c>
      <c r="F1808" s="40">
        <v>1.05</v>
      </c>
      <c r="G1808" s="25">
        <v>12792</v>
      </c>
      <c r="H1808" s="25">
        <v>13432</v>
      </c>
      <c r="I1808" s="25"/>
      <c r="J1808" s="58" t="e">
        <f>HYPERLINK("#"&amp;"Insumos"&amp;"!A"&amp;MATCH($B1808,#REF!,0),"Ins "&amp;$B1808)</f>
        <v>#REF!</v>
      </c>
      <c r="M1808" s="220"/>
    </row>
    <row r="1809" spans="1:13" ht="25.5" x14ac:dyDescent="0.2">
      <c r="A1809" s="36" t="s">
        <v>7967</v>
      </c>
      <c r="B1809" s="26" t="s">
        <v>6816</v>
      </c>
      <c r="C1809" s="79" t="s">
        <v>7968</v>
      </c>
      <c r="D1809" s="37" t="s">
        <v>5608</v>
      </c>
      <c r="E1809" s="37" t="s">
        <v>464</v>
      </c>
      <c r="F1809" s="41"/>
      <c r="G1809" s="27"/>
      <c r="H1809" s="27"/>
      <c r="I1809" s="27">
        <v>41847</v>
      </c>
      <c r="M1809" s="220">
        <f t="shared" si="28"/>
        <v>54803</v>
      </c>
    </row>
    <row r="1810" spans="1:13" x14ac:dyDescent="0.2">
      <c r="A1810" s="35" t="s">
        <v>7967</v>
      </c>
      <c r="B1810" s="1" t="s">
        <v>5573</v>
      </c>
      <c r="C1810" s="45" t="s">
        <v>973</v>
      </c>
      <c r="D1810" s="23" t="s">
        <v>5734</v>
      </c>
      <c r="E1810" s="23" t="s">
        <v>4141</v>
      </c>
      <c r="F1810" s="40">
        <v>0.35</v>
      </c>
      <c r="G1810" s="25">
        <v>41652</v>
      </c>
      <c r="H1810" s="25">
        <v>14578</v>
      </c>
      <c r="I1810" s="25"/>
      <c r="J1810" s="58" t="e">
        <f>HYPERLINK("#"&amp;"Insumos"&amp;"!A"&amp;MATCH($B1810,#REF!,0),"Ins "&amp;$B1810)</f>
        <v>#REF!</v>
      </c>
      <c r="M1810" s="220"/>
    </row>
    <row r="1811" spans="1:13" x14ac:dyDescent="0.2">
      <c r="A1811" s="35" t="s">
        <v>7967</v>
      </c>
      <c r="B1811" s="1" t="s">
        <v>263</v>
      </c>
      <c r="C1811" s="45" t="s">
        <v>696</v>
      </c>
      <c r="D1811" s="23" t="s">
        <v>5534</v>
      </c>
      <c r="E1811" s="23" t="s">
        <v>4140</v>
      </c>
      <c r="F1811" s="40">
        <v>4.0699999999999998E-3</v>
      </c>
      <c r="G1811" s="25">
        <v>187426</v>
      </c>
      <c r="H1811" s="25">
        <v>763</v>
      </c>
      <c r="I1811" s="25"/>
      <c r="J1811" s="58" t="e">
        <f>HYPERLINK("#"&amp;"Insumos"&amp;"!A"&amp;MATCH($B1811,#REF!,0),"Ins "&amp;$B1811)</f>
        <v>#REF!</v>
      </c>
      <c r="M1811" s="220"/>
    </row>
    <row r="1812" spans="1:13" x14ac:dyDescent="0.2">
      <c r="A1812" s="35" t="s">
        <v>7967</v>
      </c>
      <c r="B1812" s="1" t="s">
        <v>5007</v>
      </c>
      <c r="C1812" s="45" t="s">
        <v>720</v>
      </c>
      <c r="D1812" s="23" t="s">
        <v>5751</v>
      </c>
      <c r="E1812" s="23" t="s">
        <v>4134</v>
      </c>
      <c r="F1812" s="40">
        <v>0.17499999999999999</v>
      </c>
      <c r="G1812" s="25">
        <v>1897</v>
      </c>
      <c r="H1812" s="25">
        <v>332</v>
      </c>
      <c r="I1812" s="25"/>
      <c r="J1812" s="58" t="e">
        <f>HYPERLINK("#"&amp;"Insumos"&amp;"!A"&amp;MATCH($B1812,#REF!,0),"Ins "&amp;$B1812)</f>
        <v>#REF!</v>
      </c>
      <c r="M1812" s="220"/>
    </row>
    <row r="1813" spans="1:13" x14ac:dyDescent="0.2">
      <c r="A1813" s="35" t="s">
        <v>7967</v>
      </c>
      <c r="B1813" s="1" t="s">
        <v>4733</v>
      </c>
      <c r="C1813" s="45" t="s">
        <v>1268</v>
      </c>
      <c r="D1813" s="23" t="s">
        <v>5751</v>
      </c>
      <c r="E1813" s="23" t="s">
        <v>4134</v>
      </c>
      <c r="F1813" s="40">
        <v>0.2</v>
      </c>
      <c r="G1813" s="25">
        <v>20431</v>
      </c>
      <c r="H1813" s="25">
        <v>4086</v>
      </c>
      <c r="I1813" s="25"/>
      <c r="J1813" s="58" t="e">
        <f>HYPERLINK("#"&amp;"Insumos"&amp;"!A"&amp;MATCH($B1813,#REF!,0),"Ins "&amp;$B1813)</f>
        <v>#REF!</v>
      </c>
      <c r="M1813" s="220"/>
    </row>
    <row r="1814" spans="1:13" x14ac:dyDescent="0.2">
      <c r="A1814" s="35" t="s">
        <v>7967</v>
      </c>
      <c r="B1814" s="1" t="s">
        <v>4785</v>
      </c>
      <c r="C1814" s="45" t="s">
        <v>176</v>
      </c>
      <c r="D1814" s="23" t="s">
        <v>5751</v>
      </c>
      <c r="E1814" s="23" t="s">
        <v>4134</v>
      </c>
      <c r="F1814" s="40">
        <v>0.04</v>
      </c>
      <c r="G1814" s="25">
        <v>134508</v>
      </c>
      <c r="H1814" s="25">
        <v>5380</v>
      </c>
      <c r="I1814" s="25"/>
      <c r="J1814" s="58" t="e">
        <f>HYPERLINK("#"&amp;"Insumos"&amp;"!A"&amp;MATCH($B1814,#REF!,0),"Ins "&amp;$B1814)</f>
        <v>#REF!</v>
      </c>
      <c r="M1814" s="220"/>
    </row>
    <row r="1815" spans="1:13" x14ac:dyDescent="0.2">
      <c r="A1815" s="35" t="s">
        <v>7967</v>
      </c>
      <c r="B1815" s="1" t="s">
        <v>4204</v>
      </c>
      <c r="C1815" s="45" t="s">
        <v>633</v>
      </c>
      <c r="D1815" s="23" t="s">
        <v>5751</v>
      </c>
      <c r="E1815" s="23" t="s">
        <v>287</v>
      </c>
      <c r="F1815" s="40">
        <v>1.05</v>
      </c>
      <c r="G1815" s="25">
        <v>15912</v>
      </c>
      <c r="H1815" s="25">
        <v>16708</v>
      </c>
      <c r="I1815" s="25"/>
      <c r="J1815" s="58" t="e">
        <f>HYPERLINK("#"&amp;"Insumos"&amp;"!A"&amp;MATCH($B1815,#REF!,0),"Ins "&amp;$B1815)</f>
        <v>#REF!</v>
      </c>
      <c r="M1815" s="220"/>
    </row>
    <row r="1816" spans="1:13" ht="25.5" x14ac:dyDescent="0.2">
      <c r="A1816" s="36" t="s">
        <v>7969</v>
      </c>
      <c r="B1816" s="26" t="s">
        <v>6816</v>
      </c>
      <c r="C1816" s="79" t="s">
        <v>7970</v>
      </c>
      <c r="D1816" s="37" t="s">
        <v>5608</v>
      </c>
      <c r="E1816" s="37" t="s">
        <v>464</v>
      </c>
      <c r="F1816" s="41"/>
      <c r="G1816" s="27"/>
      <c r="H1816" s="27"/>
      <c r="I1816" s="27">
        <v>97966</v>
      </c>
      <c r="M1816" s="220">
        <f t="shared" si="28"/>
        <v>128296</v>
      </c>
    </row>
    <row r="1817" spans="1:13" x14ac:dyDescent="0.2">
      <c r="A1817" s="35" t="s">
        <v>7969</v>
      </c>
      <c r="B1817" s="1" t="s">
        <v>5573</v>
      </c>
      <c r="C1817" s="45" t="s">
        <v>973</v>
      </c>
      <c r="D1817" s="23" t="s">
        <v>5734</v>
      </c>
      <c r="E1817" s="23" t="s">
        <v>4141</v>
      </c>
      <c r="F1817" s="40">
        <v>0.45</v>
      </c>
      <c r="G1817" s="25">
        <v>41652</v>
      </c>
      <c r="H1817" s="25">
        <v>18743</v>
      </c>
      <c r="I1817" s="25"/>
      <c r="J1817" s="58" t="e">
        <f>HYPERLINK("#"&amp;"Insumos"&amp;"!A"&amp;MATCH($B1817,#REF!,0),"Ins "&amp;$B1817)</f>
        <v>#REF!</v>
      </c>
      <c r="M1817" s="220"/>
    </row>
    <row r="1818" spans="1:13" x14ac:dyDescent="0.2">
      <c r="A1818" s="35" t="s">
        <v>7969</v>
      </c>
      <c r="B1818" s="1" t="s">
        <v>263</v>
      </c>
      <c r="C1818" s="45" t="s">
        <v>696</v>
      </c>
      <c r="D1818" s="23" t="s">
        <v>5534</v>
      </c>
      <c r="E1818" s="23" t="s">
        <v>4140</v>
      </c>
      <c r="F1818" s="40">
        <v>4.0699999999999998E-3</v>
      </c>
      <c r="G1818" s="25">
        <v>187426</v>
      </c>
      <c r="H1818" s="25">
        <v>763</v>
      </c>
      <c r="I1818" s="25"/>
      <c r="J1818" s="58" t="e">
        <f>HYPERLINK("#"&amp;"Insumos"&amp;"!A"&amp;MATCH($B1818,#REF!,0),"Ins "&amp;$B1818)</f>
        <v>#REF!</v>
      </c>
      <c r="M1818" s="220"/>
    </row>
    <row r="1819" spans="1:13" x14ac:dyDescent="0.2">
      <c r="A1819" s="35" t="s">
        <v>7969</v>
      </c>
      <c r="B1819" s="1" t="s">
        <v>5007</v>
      </c>
      <c r="C1819" s="45" t="s">
        <v>720</v>
      </c>
      <c r="D1819" s="23" t="s">
        <v>5751</v>
      </c>
      <c r="E1819" s="23" t="s">
        <v>4134</v>
      </c>
      <c r="F1819" s="40">
        <v>0.17499999999999999</v>
      </c>
      <c r="G1819" s="25">
        <v>1897</v>
      </c>
      <c r="H1819" s="25">
        <v>332</v>
      </c>
      <c r="I1819" s="25"/>
      <c r="J1819" s="58" t="e">
        <f>HYPERLINK("#"&amp;"Insumos"&amp;"!A"&amp;MATCH($B1819,#REF!,0),"Ins "&amp;$B1819)</f>
        <v>#REF!</v>
      </c>
      <c r="M1819" s="220"/>
    </row>
    <row r="1820" spans="1:13" x14ac:dyDescent="0.2">
      <c r="A1820" s="35" t="s">
        <v>7969</v>
      </c>
      <c r="B1820" s="1" t="s">
        <v>4738</v>
      </c>
      <c r="C1820" s="45" t="s">
        <v>1273</v>
      </c>
      <c r="D1820" s="23" t="s">
        <v>5751</v>
      </c>
      <c r="E1820" s="23" t="s">
        <v>4134</v>
      </c>
      <c r="F1820" s="40">
        <v>0.2</v>
      </c>
      <c r="G1820" s="25">
        <v>172935</v>
      </c>
      <c r="H1820" s="25">
        <v>34587</v>
      </c>
      <c r="I1820" s="25"/>
      <c r="J1820" s="58" t="e">
        <f>HYPERLINK("#"&amp;"Insumos"&amp;"!A"&amp;MATCH($B1820,#REF!,0),"Ins "&amp;$B1820)</f>
        <v>#REF!</v>
      </c>
      <c r="M1820" s="220"/>
    </row>
    <row r="1821" spans="1:13" x14ac:dyDescent="0.2">
      <c r="A1821" s="35" t="s">
        <v>7969</v>
      </c>
      <c r="B1821" s="1" t="s">
        <v>4785</v>
      </c>
      <c r="C1821" s="45" t="s">
        <v>176</v>
      </c>
      <c r="D1821" s="23" t="s">
        <v>5751</v>
      </c>
      <c r="E1821" s="23" t="s">
        <v>4134</v>
      </c>
      <c r="F1821" s="40">
        <v>0.06</v>
      </c>
      <c r="G1821" s="25">
        <v>134508</v>
      </c>
      <c r="H1821" s="25">
        <v>8070</v>
      </c>
      <c r="I1821" s="25"/>
      <c r="J1821" s="58" t="e">
        <f>HYPERLINK("#"&amp;"Insumos"&amp;"!A"&amp;MATCH($B1821,#REF!,0),"Ins "&amp;$B1821)</f>
        <v>#REF!</v>
      </c>
      <c r="M1821" s="220"/>
    </row>
    <row r="1822" spans="1:13" x14ac:dyDescent="0.2">
      <c r="A1822" s="35" t="s">
        <v>7969</v>
      </c>
      <c r="B1822" s="1" t="s">
        <v>4205</v>
      </c>
      <c r="C1822" s="45" t="s">
        <v>634</v>
      </c>
      <c r="D1822" s="23" t="s">
        <v>5751</v>
      </c>
      <c r="E1822" s="23" t="s">
        <v>287</v>
      </c>
      <c r="F1822" s="40">
        <v>1.05</v>
      </c>
      <c r="G1822" s="25">
        <v>33782</v>
      </c>
      <c r="H1822" s="25">
        <v>35471</v>
      </c>
      <c r="I1822" s="25"/>
      <c r="J1822" s="58" t="e">
        <f>HYPERLINK("#"&amp;"Insumos"&amp;"!A"&amp;MATCH($B1822,#REF!,0),"Ins "&amp;$B1822)</f>
        <v>#REF!</v>
      </c>
      <c r="M1822" s="220"/>
    </row>
    <row r="1823" spans="1:13" ht="25.5" x14ac:dyDescent="0.2">
      <c r="A1823" s="36" t="s">
        <v>7971</v>
      </c>
      <c r="B1823" s="26" t="s">
        <v>6816</v>
      </c>
      <c r="C1823" s="79" t="s">
        <v>7972</v>
      </c>
      <c r="D1823" s="37" t="s">
        <v>5608</v>
      </c>
      <c r="E1823" s="37" t="s">
        <v>4134</v>
      </c>
      <c r="F1823" s="41"/>
      <c r="G1823" s="27"/>
      <c r="H1823" s="27"/>
      <c r="I1823" s="27">
        <v>20044</v>
      </c>
      <c r="M1823" s="220">
        <f t="shared" si="28"/>
        <v>26250</v>
      </c>
    </row>
    <row r="1824" spans="1:13" x14ac:dyDescent="0.2">
      <c r="A1824" s="35" t="s">
        <v>7971</v>
      </c>
      <c r="B1824" s="1" t="s">
        <v>5573</v>
      </c>
      <c r="C1824" s="45" t="s">
        <v>973</v>
      </c>
      <c r="D1824" s="23" t="s">
        <v>5734</v>
      </c>
      <c r="E1824" s="23" t="s">
        <v>4141</v>
      </c>
      <c r="F1824" s="40">
        <v>0.2</v>
      </c>
      <c r="G1824" s="25">
        <v>41652</v>
      </c>
      <c r="H1824" s="25">
        <v>8330</v>
      </c>
      <c r="I1824" s="25"/>
      <c r="J1824" s="58" t="e">
        <f>HYPERLINK("#"&amp;"Insumos"&amp;"!A"&amp;MATCH($B1824,#REF!,0),"Ins "&amp;$B1824)</f>
        <v>#REF!</v>
      </c>
      <c r="M1824" s="220"/>
    </row>
    <row r="1825" spans="1:13" x14ac:dyDescent="0.2">
      <c r="A1825" s="35" t="s">
        <v>7971</v>
      </c>
      <c r="B1825" s="1" t="s">
        <v>263</v>
      </c>
      <c r="C1825" s="45" t="s">
        <v>696</v>
      </c>
      <c r="D1825" s="23" t="s">
        <v>5534</v>
      </c>
      <c r="E1825" s="23" t="s">
        <v>4140</v>
      </c>
      <c r="F1825" s="40">
        <v>1E-3</v>
      </c>
      <c r="G1825" s="25">
        <v>187426</v>
      </c>
      <c r="H1825" s="25">
        <v>187</v>
      </c>
      <c r="I1825" s="25"/>
      <c r="J1825" s="58" t="e">
        <f>HYPERLINK("#"&amp;"Insumos"&amp;"!A"&amp;MATCH($B1825,#REF!,0),"Ins "&amp;$B1825)</f>
        <v>#REF!</v>
      </c>
      <c r="M1825" s="220"/>
    </row>
    <row r="1826" spans="1:13" x14ac:dyDescent="0.2">
      <c r="A1826" s="35" t="s">
        <v>7971</v>
      </c>
      <c r="B1826" s="1" t="s">
        <v>5533</v>
      </c>
      <c r="C1826" s="45" t="s">
        <v>5892</v>
      </c>
      <c r="D1826" s="23" t="s">
        <v>977</v>
      </c>
      <c r="E1826" s="23" t="s">
        <v>4134</v>
      </c>
      <c r="F1826" s="40">
        <v>1</v>
      </c>
      <c r="G1826" s="25">
        <v>3623</v>
      </c>
      <c r="H1826" s="25">
        <v>3623</v>
      </c>
      <c r="I1826" s="25"/>
      <c r="J1826" s="58" t="e">
        <f>HYPERLINK("#"&amp;"Insumos"&amp;"!A"&amp;MATCH($B1826,#REF!,0),"Ins "&amp;$B1826)</f>
        <v>#REF!</v>
      </c>
      <c r="M1826" s="220"/>
    </row>
    <row r="1827" spans="1:13" x14ac:dyDescent="0.2">
      <c r="A1827" s="35" t="s">
        <v>7971</v>
      </c>
      <c r="B1827" s="1" t="s">
        <v>5007</v>
      </c>
      <c r="C1827" s="45" t="s">
        <v>720</v>
      </c>
      <c r="D1827" s="23" t="s">
        <v>5751</v>
      </c>
      <c r="E1827" s="23" t="s">
        <v>4134</v>
      </c>
      <c r="F1827" s="40">
        <v>0.1</v>
      </c>
      <c r="G1827" s="25">
        <v>1897</v>
      </c>
      <c r="H1827" s="25">
        <v>190</v>
      </c>
      <c r="I1827" s="25"/>
      <c r="J1827" s="58" t="e">
        <f>HYPERLINK("#"&amp;"Insumos"&amp;"!A"&amp;MATCH($B1827,#REF!,0),"Ins "&amp;$B1827)</f>
        <v>#REF!</v>
      </c>
      <c r="M1827" s="220"/>
    </row>
    <row r="1828" spans="1:13" ht="25.5" x14ac:dyDescent="0.2">
      <c r="A1828" s="35" t="s">
        <v>7971</v>
      </c>
      <c r="B1828" s="1" t="s">
        <v>7624</v>
      </c>
      <c r="C1828" s="45" t="s">
        <v>7625</v>
      </c>
      <c r="D1828" s="23" t="s">
        <v>5751</v>
      </c>
      <c r="E1828" s="23" t="s">
        <v>287</v>
      </c>
      <c r="F1828" s="40">
        <v>0.4</v>
      </c>
      <c r="G1828" s="25">
        <v>1700</v>
      </c>
      <c r="H1828" s="25">
        <v>680</v>
      </c>
      <c r="I1828" s="25"/>
      <c r="J1828" s="58" t="e">
        <f>HYPERLINK("#"&amp;"Insumos"&amp;"!A"&amp;MATCH($B1828,#REF!,0),"Ins "&amp;$B1828)</f>
        <v>#REF!</v>
      </c>
      <c r="M1828" s="220"/>
    </row>
    <row r="1829" spans="1:13" ht="25.5" x14ac:dyDescent="0.2">
      <c r="A1829" s="35" t="s">
        <v>7971</v>
      </c>
      <c r="B1829" s="1" t="s">
        <v>7626</v>
      </c>
      <c r="C1829" s="45" t="s">
        <v>7627</v>
      </c>
      <c r="D1829" s="23" t="s">
        <v>5751</v>
      </c>
      <c r="E1829" s="23" t="s">
        <v>4134</v>
      </c>
      <c r="F1829" s="40">
        <v>2</v>
      </c>
      <c r="G1829" s="25">
        <v>144</v>
      </c>
      <c r="H1829" s="25">
        <v>288</v>
      </c>
      <c r="I1829" s="25"/>
      <c r="J1829" s="58" t="e">
        <f>HYPERLINK("#"&amp;"Insumos"&amp;"!A"&amp;MATCH($B1829,#REF!,0),"Ins "&amp;$B1829)</f>
        <v>#REF!</v>
      </c>
      <c r="M1829" s="220"/>
    </row>
    <row r="1830" spans="1:13" ht="25.5" x14ac:dyDescent="0.2">
      <c r="A1830" s="35" t="s">
        <v>7971</v>
      </c>
      <c r="B1830" s="1" t="s">
        <v>7632</v>
      </c>
      <c r="C1830" s="45" t="s">
        <v>7633</v>
      </c>
      <c r="D1830" s="23" t="s">
        <v>5751</v>
      </c>
      <c r="E1830" s="23" t="s">
        <v>4134</v>
      </c>
      <c r="F1830" s="40">
        <v>1</v>
      </c>
      <c r="G1830" s="25">
        <v>714</v>
      </c>
      <c r="H1830" s="25">
        <v>714</v>
      </c>
      <c r="I1830" s="25"/>
      <c r="J1830" s="58" t="e">
        <f>HYPERLINK("#"&amp;"Insumos"&amp;"!A"&amp;MATCH($B1830,#REF!,0),"Ins "&amp;$B1830)</f>
        <v>#REF!</v>
      </c>
      <c r="M1830" s="220"/>
    </row>
    <row r="1831" spans="1:13" x14ac:dyDescent="0.2">
      <c r="A1831" s="35" t="s">
        <v>7971</v>
      </c>
      <c r="B1831" s="34" t="s">
        <v>7618</v>
      </c>
      <c r="C1831" s="45" t="s">
        <v>7619</v>
      </c>
      <c r="D1831" s="23" t="s">
        <v>5751</v>
      </c>
      <c r="E1831" s="23" t="s">
        <v>4134</v>
      </c>
      <c r="F1831" s="40">
        <v>1</v>
      </c>
      <c r="G1831" s="25">
        <v>6032</v>
      </c>
      <c r="H1831" s="25">
        <v>6032</v>
      </c>
      <c r="I1831" s="25"/>
      <c r="J1831" s="58" t="e">
        <f>HYPERLINK("#"&amp;"Insumos"&amp;"!A"&amp;MATCH($B1831,#REF!,0),"Ins "&amp;$B1831)</f>
        <v>#REF!</v>
      </c>
      <c r="M1831" s="220"/>
    </row>
    <row r="1832" spans="1:13" ht="25.5" x14ac:dyDescent="0.2">
      <c r="A1832" s="36" t="s">
        <v>7973</v>
      </c>
      <c r="B1832" s="26" t="s">
        <v>6816</v>
      </c>
      <c r="C1832" s="79" t="s">
        <v>7974</v>
      </c>
      <c r="D1832" s="37" t="s">
        <v>5608</v>
      </c>
      <c r="E1832" s="37" t="s">
        <v>4134</v>
      </c>
      <c r="F1832" s="41"/>
      <c r="G1832" s="27"/>
      <c r="H1832" s="27"/>
      <c r="I1832" s="27">
        <v>32141</v>
      </c>
      <c r="M1832" s="220">
        <f t="shared" si="28"/>
        <v>42092</v>
      </c>
    </row>
    <row r="1833" spans="1:13" x14ac:dyDescent="0.2">
      <c r="A1833" s="35" t="s">
        <v>7973</v>
      </c>
      <c r="B1833" s="1" t="s">
        <v>5573</v>
      </c>
      <c r="C1833" s="45" t="s">
        <v>973</v>
      </c>
      <c r="D1833" s="23" t="s">
        <v>5734</v>
      </c>
      <c r="E1833" s="23" t="s">
        <v>4141</v>
      </c>
      <c r="F1833" s="40">
        <v>0.2</v>
      </c>
      <c r="G1833" s="25">
        <v>41652</v>
      </c>
      <c r="H1833" s="25">
        <v>8330</v>
      </c>
      <c r="I1833" s="25"/>
      <c r="J1833" s="58" t="e">
        <f>HYPERLINK("#"&amp;"Insumos"&amp;"!A"&amp;MATCH($B1833,#REF!,0),"Ins "&amp;$B1833)</f>
        <v>#REF!</v>
      </c>
      <c r="M1833" s="220"/>
    </row>
    <row r="1834" spans="1:13" x14ac:dyDescent="0.2">
      <c r="A1834" s="35" t="s">
        <v>7973</v>
      </c>
      <c r="B1834" s="1" t="s">
        <v>263</v>
      </c>
      <c r="C1834" s="45" t="s">
        <v>696</v>
      </c>
      <c r="D1834" s="23" t="s">
        <v>5534</v>
      </c>
      <c r="E1834" s="23" t="s">
        <v>4140</v>
      </c>
      <c r="F1834" s="40">
        <v>1E-3</v>
      </c>
      <c r="G1834" s="25">
        <v>187426</v>
      </c>
      <c r="H1834" s="25">
        <v>187</v>
      </c>
      <c r="I1834" s="25"/>
      <c r="J1834" s="58" t="e">
        <f>HYPERLINK("#"&amp;"Insumos"&amp;"!A"&amp;MATCH($B1834,#REF!,0),"Ins "&amp;$B1834)</f>
        <v>#REF!</v>
      </c>
      <c r="M1834" s="220"/>
    </row>
    <row r="1835" spans="1:13" x14ac:dyDescent="0.2">
      <c r="A1835" s="35" t="s">
        <v>7973</v>
      </c>
      <c r="B1835" s="1" t="s">
        <v>5533</v>
      </c>
      <c r="C1835" s="45" t="s">
        <v>5892</v>
      </c>
      <c r="D1835" s="23" t="s">
        <v>977</v>
      </c>
      <c r="E1835" s="23" t="s">
        <v>4134</v>
      </c>
      <c r="F1835" s="40">
        <v>0.1</v>
      </c>
      <c r="G1835" s="25">
        <v>3623</v>
      </c>
      <c r="H1835" s="25">
        <v>362</v>
      </c>
      <c r="I1835" s="25"/>
      <c r="J1835" s="58" t="e">
        <f>HYPERLINK("#"&amp;"Insumos"&amp;"!A"&amp;MATCH($B1835,#REF!,0),"Ins "&amp;$B1835)</f>
        <v>#REF!</v>
      </c>
      <c r="M1835" s="220"/>
    </row>
    <row r="1836" spans="1:13" ht="25.5" x14ac:dyDescent="0.2">
      <c r="A1836" s="35" t="s">
        <v>7973</v>
      </c>
      <c r="B1836" s="1" t="s">
        <v>7624</v>
      </c>
      <c r="C1836" s="45" t="s">
        <v>7625</v>
      </c>
      <c r="D1836" s="23" t="s">
        <v>5751</v>
      </c>
      <c r="E1836" s="23" t="s">
        <v>287</v>
      </c>
      <c r="F1836" s="40">
        <v>0.4</v>
      </c>
      <c r="G1836" s="25">
        <v>1700</v>
      </c>
      <c r="H1836" s="25">
        <v>680</v>
      </c>
      <c r="I1836" s="25"/>
      <c r="J1836" s="58" t="e">
        <f>HYPERLINK("#"&amp;"Insumos"&amp;"!A"&amp;MATCH($B1836,#REF!,0),"Ins "&amp;$B1836)</f>
        <v>#REF!</v>
      </c>
      <c r="M1836" s="220"/>
    </row>
    <row r="1837" spans="1:13" ht="25.5" x14ac:dyDescent="0.2">
      <c r="A1837" s="35" t="s">
        <v>7973</v>
      </c>
      <c r="B1837" s="1" t="s">
        <v>7626</v>
      </c>
      <c r="C1837" s="45" t="s">
        <v>7627</v>
      </c>
      <c r="D1837" s="23" t="s">
        <v>5751</v>
      </c>
      <c r="E1837" s="23" t="s">
        <v>4134</v>
      </c>
      <c r="F1837" s="40">
        <v>2</v>
      </c>
      <c r="G1837" s="25">
        <v>144</v>
      </c>
      <c r="H1837" s="25">
        <v>288</v>
      </c>
      <c r="I1837" s="25"/>
      <c r="J1837" s="58" t="e">
        <f>HYPERLINK("#"&amp;"Insumos"&amp;"!A"&amp;MATCH($B1837,#REF!,0),"Ins "&amp;$B1837)</f>
        <v>#REF!</v>
      </c>
      <c r="M1837" s="220"/>
    </row>
    <row r="1838" spans="1:13" ht="25.5" x14ac:dyDescent="0.2">
      <c r="A1838" s="35" t="s">
        <v>7973</v>
      </c>
      <c r="B1838" s="1" t="s">
        <v>7632</v>
      </c>
      <c r="C1838" s="45" t="s">
        <v>7633</v>
      </c>
      <c r="D1838" s="23" t="s">
        <v>5751</v>
      </c>
      <c r="E1838" s="23" t="s">
        <v>4134</v>
      </c>
      <c r="F1838" s="40">
        <v>1</v>
      </c>
      <c r="G1838" s="25">
        <v>714</v>
      </c>
      <c r="H1838" s="25">
        <v>714</v>
      </c>
      <c r="I1838" s="25"/>
      <c r="J1838" s="58" t="e">
        <f>HYPERLINK("#"&amp;"Insumos"&amp;"!A"&amp;MATCH($B1838,#REF!,0),"Ins "&amp;$B1838)</f>
        <v>#REF!</v>
      </c>
      <c r="M1838" s="220"/>
    </row>
    <row r="1839" spans="1:13" x14ac:dyDescent="0.2">
      <c r="A1839" s="35" t="s">
        <v>7973</v>
      </c>
      <c r="B1839" s="1" t="s">
        <v>7656</v>
      </c>
      <c r="C1839" s="45" t="s">
        <v>7657</v>
      </c>
      <c r="D1839" s="23" t="s">
        <v>5751</v>
      </c>
      <c r="E1839" s="23" t="s">
        <v>4134</v>
      </c>
      <c r="F1839" s="40">
        <v>1</v>
      </c>
      <c r="G1839" s="25">
        <v>8112</v>
      </c>
      <c r="H1839" s="25">
        <v>8112</v>
      </c>
      <c r="I1839" s="25"/>
      <c r="J1839" s="58" t="e">
        <f>HYPERLINK("#"&amp;"Insumos"&amp;"!A"&amp;MATCH($B1839,#REF!,0),"Ins "&amp;$B1839)</f>
        <v>#REF!</v>
      </c>
      <c r="M1839" s="220"/>
    </row>
    <row r="1840" spans="1:13" x14ac:dyDescent="0.2">
      <c r="A1840" s="35" t="s">
        <v>7973</v>
      </c>
      <c r="B1840" s="34" t="s">
        <v>9541</v>
      </c>
      <c r="C1840" s="45" t="s">
        <v>9542</v>
      </c>
      <c r="D1840" s="23" t="s">
        <v>5751</v>
      </c>
      <c r="E1840" s="23" t="s">
        <v>463</v>
      </c>
      <c r="F1840" s="40">
        <v>0.5</v>
      </c>
      <c r="G1840" s="25">
        <v>26936</v>
      </c>
      <c r="H1840" s="25">
        <v>13468</v>
      </c>
      <c r="I1840" s="25"/>
      <c r="J1840" s="58" t="e">
        <f>HYPERLINK("#"&amp;"Insumos"&amp;"!A"&amp;MATCH($B1840,#REF!,0),"Ins "&amp;$B1840)</f>
        <v>#REF!</v>
      </c>
      <c r="M1840" s="220"/>
    </row>
    <row r="1841" spans="1:13" ht="25.5" x14ac:dyDescent="0.2">
      <c r="A1841" s="36" t="s">
        <v>7975</v>
      </c>
      <c r="B1841" s="26" t="s">
        <v>6816</v>
      </c>
      <c r="C1841" s="79" t="s">
        <v>7976</v>
      </c>
      <c r="D1841" s="37" t="s">
        <v>5608</v>
      </c>
      <c r="E1841" s="37" t="s">
        <v>4134</v>
      </c>
      <c r="F1841" s="41"/>
      <c r="G1841" s="27"/>
      <c r="H1841" s="27"/>
      <c r="I1841" s="27">
        <v>37549</v>
      </c>
      <c r="M1841" s="220">
        <f t="shared" si="28"/>
        <v>49174</v>
      </c>
    </row>
    <row r="1842" spans="1:13" x14ac:dyDescent="0.2">
      <c r="A1842" s="35" t="s">
        <v>7975</v>
      </c>
      <c r="B1842" s="1" t="s">
        <v>5573</v>
      </c>
      <c r="C1842" s="45" t="s">
        <v>973</v>
      </c>
      <c r="D1842" s="23" t="s">
        <v>5734</v>
      </c>
      <c r="E1842" s="23" t="s">
        <v>4141</v>
      </c>
      <c r="F1842" s="40">
        <v>0.2</v>
      </c>
      <c r="G1842" s="25">
        <v>41652</v>
      </c>
      <c r="H1842" s="25">
        <v>8330</v>
      </c>
      <c r="I1842" s="25"/>
      <c r="J1842" s="58" t="e">
        <f>HYPERLINK("#"&amp;"Insumos"&amp;"!A"&amp;MATCH($B1842,#REF!,0),"Ins "&amp;$B1842)</f>
        <v>#REF!</v>
      </c>
      <c r="M1842" s="220"/>
    </row>
    <row r="1843" spans="1:13" x14ac:dyDescent="0.2">
      <c r="A1843" s="35" t="s">
        <v>7975</v>
      </c>
      <c r="B1843" s="1" t="s">
        <v>263</v>
      </c>
      <c r="C1843" s="45" t="s">
        <v>696</v>
      </c>
      <c r="D1843" s="23" t="s">
        <v>5534</v>
      </c>
      <c r="E1843" s="23" t="s">
        <v>4140</v>
      </c>
      <c r="F1843" s="40">
        <v>1E-3</v>
      </c>
      <c r="G1843" s="25">
        <v>187426</v>
      </c>
      <c r="H1843" s="25">
        <v>187</v>
      </c>
      <c r="I1843" s="25"/>
      <c r="J1843" s="58" t="e">
        <f>HYPERLINK("#"&amp;"Insumos"&amp;"!A"&amp;MATCH($B1843,#REF!,0),"Ins "&amp;$B1843)</f>
        <v>#REF!</v>
      </c>
      <c r="M1843" s="220"/>
    </row>
    <row r="1844" spans="1:13" x14ac:dyDescent="0.2">
      <c r="A1844" s="35" t="s">
        <v>7975</v>
      </c>
      <c r="B1844" s="1" t="s">
        <v>5533</v>
      </c>
      <c r="C1844" s="45" t="s">
        <v>5892</v>
      </c>
      <c r="D1844" s="23" t="s">
        <v>977</v>
      </c>
      <c r="E1844" s="23" t="s">
        <v>4134</v>
      </c>
      <c r="F1844" s="40">
        <v>0.1</v>
      </c>
      <c r="G1844" s="25">
        <v>3623</v>
      </c>
      <c r="H1844" s="25">
        <v>362</v>
      </c>
      <c r="I1844" s="25"/>
      <c r="J1844" s="58" t="e">
        <f>HYPERLINK("#"&amp;"Insumos"&amp;"!A"&amp;MATCH($B1844,#REF!,0),"Ins "&amp;$B1844)</f>
        <v>#REF!</v>
      </c>
      <c r="M1844" s="220"/>
    </row>
    <row r="1845" spans="1:13" x14ac:dyDescent="0.2">
      <c r="A1845" s="35" t="s">
        <v>7975</v>
      </c>
      <c r="B1845" s="34" t="s">
        <v>9541</v>
      </c>
      <c r="C1845" s="45" t="s">
        <v>9542</v>
      </c>
      <c r="D1845" s="23" t="s">
        <v>5751</v>
      </c>
      <c r="E1845" s="23" t="s">
        <v>463</v>
      </c>
      <c r="F1845" s="40">
        <v>0.5</v>
      </c>
      <c r="G1845" s="25">
        <v>26936</v>
      </c>
      <c r="H1845" s="25">
        <v>13468</v>
      </c>
      <c r="I1845" s="25"/>
      <c r="J1845" s="58" t="e">
        <f>HYPERLINK("#"&amp;"Insumos"&amp;"!A"&amp;MATCH($B1845,#REF!,0),"Ins "&amp;$B1845)</f>
        <v>#REF!</v>
      </c>
      <c r="M1845" s="220"/>
    </row>
    <row r="1846" spans="1:13" ht="25.5" x14ac:dyDescent="0.2">
      <c r="A1846" s="35" t="s">
        <v>7975</v>
      </c>
      <c r="B1846" s="1" t="s">
        <v>7624</v>
      </c>
      <c r="C1846" s="45" t="s">
        <v>7625</v>
      </c>
      <c r="D1846" s="23" t="s">
        <v>5751</v>
      </c>
      <c r="E1846" s="23" t="s">
        <v>287</v>
      </c>
      <c r="F1846" s="40">
        <v>0.4</v>
      </c>
      <c r="G1846" s="25">
        <v>1700</v>
      </c>
      <c r="H1846" s="25">
        <v>680</v>
      </c>
      <c r="I1846" s="25"/>
      <c r="J1846" s="58" t="e">
        <f>HYPERLINK("#"&amp;"Insumos"&amp;"!A"&amp;MATCH($B1846,#REF!,0),"Ins "&amp;$B1846)</f>
        <v>#REF!</v>
      </c>
      <c r="M1846" s="220"/>
    </row>
    <row r="1847" spans="1:13" ht="25.5" x14ac:dyDescent="0.2">
      <c r="A1847" s="35" t="s">
        <v>7975</v>
      </c>
      <c r="B1847" s="1" t="s">
        <v>7626</v>
      </c>
      <c r="C1847" s="45" t="s">
        <v>7627</v>
      </c>
      <c r="D1847" s="23" t="s">
        <v>5751</v>
      </c>
      <c r="E1847" s="23" t="s">
        <v>4134</v>
      </c>
      <c r="F1847" s="40">
        <v>2</v>
      </c>
      <c r="G1847" s="25">
        <v>144</v>
      </c>
      <c r="H1847" s="25">
        <v>288</v>
      </c>
      <c r="I1847" s="25"/>
      <c r="J1847" s="58" t="e">
        <f>HYPERLINK("#"&amp;"Insumos"&amp;"!A"&amp;MATCH($B1847,#REF!,0),"Ins "&amp;$B1847)</f>
        <v>#REF!</v>
      </c>
      <c r="M1847" s="220"/>
    </row>
    <row r="1848" spans="1:13" ht="25.5" x14ac:dyDescent="0.2">
      <c r="A1848" s="35" t="s">
        <v>7975</v>
      </c>
      <c r="B1848" s="1" t="s">
        <v>7632</v>
      </c>
      <c r="C1848" s="45" t="s">
        <v>7633</v>
      </c>
      <c r="D1848" s="23" t="s">
        <v>5751</v>
      </c>
      <c r="E1848" s="23" t="s">
        <v>4134</v>
      </c>
      <c r="F1848" s="40">
        <v>1</v>
      </c>
      <c r="G1848" s="25">
        <v>714</v>
      </c>
      <c r="H1848" s="25">
        <v>714</v>
      </c>
      <c r="I1848" s="25"/>
      <c r="J1848" s="58" t="e">
        <f>HYPERLINK("#"&amp;"Insumos"&amp;"!A"&amp;MATCH($B1848,#REF!,0),"Ins "&amp;$B1848)</f>
        <v>#REF!</v>
      </c>
      <c r="M1848" s="220"/>
    </row>
    <row r="1849" spans="1:13" x14ac:dyDescent="0.2">
      <c r="A1849" s="35" t="s">
        <v>7975</v>
      </c>
      <c r="B1849" s="1" t="s">
        <v>7669</v>
      </c>
      <c r="C1849" s="45" t="s">
        <v>7670</v>
      </c>
      <c r="D1849" s="23" t="s">
        <v>5751</v>
      </c>
      <c r="E1849" s="23" t="s">
        <v>4134</v>
      </c>
      <c r="F1849" s="40">
        <v>1</v>
      </c>
      <c r="G1849" s="25">
        <v>13520</v>
      </c>
      <c r="H1849" s="25">
        <v>13520</v>
      </c>
      <c r="I1849" s="25"/>
      <c r="J1849" s="58" t="e">
        <f>HYPERLINK("#"&amp;"Insumos"&amp;"!A"&amp;MATCH($B1849,#REF!,0),"Ins "&amp;$B1849)</f>
        <v>#REF!</v>
      </c>
      <c r="M1849" s="220"/>
    </row>
    <row r="1850" spans="1:13" ht="25.5" x14ac:dyDescent="0.2">
      <c r="A1850" s="36" t="s">
        <v>7977</v>
      </c>
      <c r="B1850" s="26" t="s">
        <v>6816</v>
      </c>
      <c r="C1850" s="79" t="s">
        <v>7978</v>
      </c>
      <c r="D1850" s="37" t="s">
        <v>5608</v>
      </c>
      <c r="E1850" s="37" t="s">
        <v>4134</v>
      </c>
      <c r="F1850" s="41"/>
      <c r="G1850" s="27"/>
      <c r="H1850" s="27"/>
      <c r="I1850" s="27">
        <v>47949</v>
      </c>
      <c r="M1850" s="220">
        <f t="shared" si="28"/>
        <v>62794</v>
      </c>
    </row>
    <row r="1851" spans="1:13" x14ac:dyDescent="0.2">
      <c r="A1851" s="35" t="s">
        <v>7977</v>
      </c>
      <c r="B1851" s="1" t="s">
        <v>5573</v>
      </c>
      <c r="C1851" s="45" t="s">
        <v>973</v>
      </c>
      <c r="D1851" s="23" t="s">
        <v>5734</v>
      </c>
      <c r="E1851" s="23" t="s">
        <v>4141</v>
      </c>
      <c r="F1851" s="40">
        <v>0.2</v>
      </c>
      <c r="G1851" s="25">
        <v>41652</v>
      </c>
      <c r="H1851" s="25">
        <v>8330</v>
      </c>
      <c r="I1851" s="25"/>
      <c r="J1851" s="58" t="e">
        <f>HYPERLINK("#"&amp;"Insumos"&amp;"!A"&amp;MATCH($B1851,#REF!,0),"Ins "&amp;$B1851)</f>
        <v>#REF!</v>
      </c>
      <c r="M1851" s="220"/>
    </row>
    <row r="1852" spans="1:13" x14ac:dyDescent="0.2">
      <c r="A1852" s="35" t="s">
        <v>7977</v>
      </c>
      <c r="B1852" s="1" t="s">
        <v>263</v>
      </c>
      <c r="C1852" s="45" t="s">
        <v>696</v>
      </c>
      <c r="D1852" s="23" t="s">
        <v>5534</v>
      </c>
      <c r="E1852" s="23" t="s">
        <v>4140</v>
      </c>
      <c r="F1852" s="40">
        <v>1E-3</v>
      </c>
      <c r="G1852" s="25">
        <v>187426</v>
      </c>
      <c r="H1852" s="25">
        <v>187</v>
      </c>
      <c r="I1852" s="25"/>
      <c r="J1852" s="58" t="e">
        <f>HYPERLINK("#"&amp;"Insumos"&amp;"!A"&amp;MATCH($B1852,#REF!,0),"Ins "&amp;$B1852)</f>
        <v>#REF!</v>
      </c>
      <c r="M1852" s="220"/>
    </row>
    <row r="1853" spans="1:13" x14ac:dyDescent="0.2">
      <c r="A1853" s="35" t="s">
        <v>7977</v>
      </c>
      <c r="B1853" s="1" t="s">
        <v>5533</v>
      </c>
      <c r="C1853" s="45" t="s">
        <v>5892</v>
      </c>
      <c r="D1853" s="23" t="s">
        <v>977</v>
      </c>
      <c r="E1853" s="23" t="s">
        <v>4134</v>
      </c>
      <c r="F1853" s="40">
        <v>0.1</v>
      </c>
      <c r="G1853" s="25">
        <v>3623</v>
      </c>
      <c r="H1853" s="25">
        <v>362</v>
      </c>
      <c r="I1853" s="25"/>
      <c r="J1853" s="58" t="e">
        <f>HYPERLINK("#"&amp;"Insumos"&amp;"!A"&amp;MATCH($B1853,#REF!,0),"Ins "&amp;$B1853)</f>
        <v>#REF!</v>
      </c>
      <c r="M1853" s="220"/>
    </row>
    <row r="1854" spans="1:13" x14ac:dyDescent="0.2">
      <c r="A1854" s="35" t="s">
        <v>7977</v>
      </c>
      <c r="B1854" s="34" t="s">
        <v>9541</v>
      </c>
      <c r="C1854" s="45" t="s">
        <v>9542</v>
      </c>
      <c r="D1854" s="23" t="s">
        <v>5751</v>
      </c>
      <c r="E1854" s="23" t="s">
        <v>463</v>
      </c>
      <c r="F1854" s="40">
        <v>0.5</v>
      </c>
      <c r="G1854" s="25">
        <v>26936</v>
      </c>
      <c r="H1854" s="25">
        <v>13468</v>
      </c>
      <c r="I1854" s="25"/>
      <c r="J1854" s="58" t="e">
        <f>HYPERLINK("#"&amp;"Insumos"&amp;"!A"&amp;MATCH($B1854,#REF!,0),"Ins "&amp;$B1854)</f>
        <v>#REF!</v>
      </c>
      <c r="M1854" s="220"/>
    </row>
    <row r="1855" spans="1:13" ht="25.5" x14ac:dyDescent="0.2">
      <c r="A1855" s="35" t="s">
        <v>7977</v>
      </c>
      <c r="B1855" s="1" t="s">
        <v>7624</v>
      </c>
      <c r="C1855" s="45" t="s">
        <v>7625</v>
      </c>
      <c r="D1855" s="23" t="s">
        <v>5751</v>
      </c>
      <c r="E1855" s="23" t="s">
        <v>287</v>
      </c>
      <c r="F1855" s="40">
        <v>0.4</v>
      </c>
      <c r="G1855" s="25">
        <v>1700</v>
      </c>
      <c r="H1855" s="25">
        <v>680</v>
      </c>
      <c r="I1855" s="25"/>
      <c r="J1855" s="58" t="e">
        <f>HYPERLINK("#"&amp;"Insumos"&amp;"!A"&amp;MATCH($B1855,#REF!,0),"Ins "&amp;$B1855)</f>
        <v>#REF!</v>
      </c>
      <c r="M1855" s="220"/>
    </row>
    <row r="1856" spans="1:13" ht="25.5" x14ac:dyDescent="0.2">
      <c r="A1856" s="35" t="s">
        <v>7977</v>
      </c>
      <c r="B1856" s="1" t="s">
        <v>7626</v>
      </c>
      <c r="C1856" s="45" t="s">
        <v>7627</v>
      </c>
      <c r="D1856" s="23" t="s">
        <v>5751</v>
      </c>
      <c r="E1856" s="23" t="s">
        <v>4134</v>
      </c>
      <c r="F1856" s="40">
        <v>2</v>
      </c>
      <c r="G1856" s="25">
        <v>144</v>
      </c>
      <c r="H1856" s="25">
        <v>288</v>
      </c>
      <c r="I1856" s="25"/>
      <c r="J1856" s="58" t="e">
        <f>HYPERLINK("#"&amp;"Insumos"&amp;"!A"&amp;MATCH($B1856,#REF!,0),"Ins "&amp;$B1856)</f>
        <v>#REF!</v>
      </c>
      <c r="M1856" s="220"/>
    </row>
    <row r="1857" spans="1:13" ht="25.5" x14ac:dyDescent="0.2">
      <c r="A1857" s="35" t="s">
        <v>7977</v>
      </c>
      <c r="B1857" s="1" t="s">
        <v>7632</v>
      </c>
      <c r="C1857" s="45" t="s">
        <v>7633</v>
      </c>
      <c r="D1857" s="23" t="s">
        <v>5751</v>
      </c>
      <c r="E1857" s="23" t="s">
        <v>4134</v>
      </c>
      <c r="F1857" s="40">
        <v>1</v>
      </c>
      <c r="G1857" s="25">
        <v>714</v>
      </c>
      <c r="H1857" s="25">
        <v>714</v>
      </c>
      <c r="I1857" s="25"/>
      <c r="J1857" s="58" t="e">
        <f>HYPERLINK("#"&amp;"Insumos"&amp;"!A"&amp;MATCH($B1857,#REF!,0),"Ins "&amp;$B1857)</f>
        <v>#REF!</v>
      </c>
      <c r="M1857" s="220"/>
    </row>
    <row r="1858" spans="1:13" x14ac:dyDescent="0.2">
      <c r="A1858" s="35" t="s">
        <v>7977</v>
      </c>
      <c r="B1858" s="1" t="s">
        <v>7681</v>
      </c>
      <c r="C1858" s="45" t="s">
        <v>7682</v>
      </c>
      <c r="D1858" s="23" t="s">
        <v>5751</v>
      </c>
      <c r="E1858" s="23" t="s">
        <v>4134</v>
      </c>
      <c r="F1858" s="40">
        <v>1</v>
      </c>
      <c r="G1858" s="25">
        <v>23920</v>
      </c>
      <c r="H1858" s="25">
        <v>23920</v>
      </c>
      <c r="I1858" s="25"/>
      <c r="J1858" s="58" t="e">
        <f>HYPERLINK("#"&amp;"Insumos"&amp;"!A"&amp;MATCH($B1858,#REF!,0),"Ins "&amp;$B1858)</f>
        <v>#REF!</v>
      </c>
      <c r="M1858" s="220"/>
    </row>
    <row r="1859" spans="1:13" ht="25.5" x14ac:dyDescent="0.2">
      <c r="A1859" s="36" t="s">
        <v>7979</v>
      </c>
      <c r="B1859" s="26" t="s">
        <v>6816</v>
      </c>
      <c r="C1859" s="79" t="s">
        <v>7980</v>
      </c>
      <c r="D1859" s="37" t="s">
        <v>5608</v>
      </c>
      <c r="E1859" s="37" t="s">
        <v>4134</v>
      </c>
      <c r="F1859" s="41"/>
      <c r="G1859" s="27"/>
      <c r="H1859" s="27"/>
      <c r="I1859" s="27">
        <v>64402</v>
      </c>
      <c r="M1859" s="220">
        <f t="shared" si="28"/>
        <v>84341</v>
      </c>
    </row>
    <row r="1860" spans="1:13" x14ac:dyDescent="0.2">
      <c r="A1860" s="35" t="s">
        <v>7979</v>
      </c>
      <c r="B1860" s="1" t="s">
        <v>5573</v>
      </c>
      <c r="C1860" s="45" t="s">
        <v>973</v>
      </c>
      <c r="D1860" s="23" t="s">
        <v>5734</v>
      </c>
      <c r="E1860" s="23" t="s">
        <v>4141</v>
      </c>
      <c r="F1860" s="40">
        <v>0.45</v>
      </c>
      <c r="G1860" s="25">
        <v>41652</v>
      </c>
      <c r="H1860" s="25">
        <v>18743</v>
      </c>
      <c r="I1860" s="25"/>
      <c r="J1860" s="58" t="e">
        <f>HYPERLINK("#"&amp;"Insumos"&amp;"!A"&amp;MATCH($B1860,#REF!,0),"Ins "&amp;$B1860)</f>
        <v>#REF!</v>
      </c>
      <c r="M1860" s="220"/>
    </row>
    <row r="1861" spans="1:13" x14ac:dyDescent="0.2">
      <c r="A1861" s="35" t="s">
        <v>7979</v>
      </c>
      <c r="B1861" s="1" t="s">
        <v>263</v>
      </c>
      <c r="C1861" s="45" t="s">
        <v>696</v>
      </c>
      <c r="D1861" s="23" t="s">
        <v>5534</v>
      </c>
      <c r="E1861" s="23" t="s">
        <v>4140</v>
      </c>
      <c r="F1861" s="40">
        <v>3.0000000000000001E-3</v>
      </c>
      <c r="G1861" s="25">
        <v>187426</v>
      </c>
      <c r="H1861" s="25">
        <v>562</v>
      </c>
      <c r="I1861" s="25"/>
      <c r="J1861" s="58" t="e">
        <f>HYPERLINK("#"&amp;"Insumos"&amp;"!A"&amp;MATCH($B1861,#REF!,0),"Ins "&amp;$B1861)</f>
        <v>#REF!</v>
      </c>
      <c r="M1861" s="220"/>
    </row>
    <row r="1862" spans="1:13" x14ac:dyDescent="0.2">
      <c r="A1862" s="35" t="s">
        <v>7979</v>
      </c>
      <c r="B1862" s="1" t="s">
        <v>5533</v>
      </c>
      <c r="C1862" s="45" t="s">
        <v>5892</v>
      </c>
      <c r="D1862" s="23" t="s">
        <v>977</v>
      </c>
      <c r="E1862" s="23" t="s">
        <v>4134</v>
      </c>
      <c r="F1862" s="40">
        <v>1</v>
      </c>
      <c r="G1862" s="25">
        <v>3623</v>
      </c>
      <c r="H1862" s="25">
        <v>3623</v>
      </c>
      <c r="I1862" s="25"/>
      <c r="J1862" s="58" t="e">
        <f>HYPERLINK("#"&amp;"Insumos"&amp;"!A"&amp;MATCH($B1862,#REF!,0),"Ins "&amp;$B1862)</f>
        <v>#REF!</v>
      </c>
      <c r="M1862" s="220"/>
    </row>
    <row r="1863" spans="1:13" x14ac:dyDescent="0.2">
      <c r="A1863" s="35" t="s">
        <v>7979</v>
      </c>
      <c r="B1863" s="1" t="s">
        <v>5007</v>
      </c>
      <c r="C1863" s="45" t="s">
        <v>720</v>
      </c>
      <c r="D1863" s="23" t="s">
        <v>5751</v>
      </c>
      <c r="E1863" s="23" t="s">
        <v>4134</v>
      </c>
      <c r="F1863" s="40">
        <v>0.1</v>
      </c>
      <c r="G1863" s="25">
        <v>1897</v>
      </c>
      <c r="H1863" s="25">
        <v>190</v>
      </c>
      <c r="I1863" s="25"/>
      <c r="J1863" s="58" t="e">
        <f>HYPERLINK("#"&amp;"Insumos"&amp;"!A"&amp;MATCH($B1863,#REF!,0),"Ins "&amp;$B1863)</f>
        <v>#REF!</v>
      </c>
      <c r="M1863" s="220"/>
    </row>
    <row r="1864" spans="1:13" x14ac:dyDescent="0.2">
      <c r="A1864" s="35" t="s">
        <v>7979</v>
      </c>
      <c r="B1864" s="1" t="s">
        <v>7810</v>
      </c>
      <c r="C1864" s="45" t="s">
        <v>7811</v>
      </c>
      <c r="D1864" s="23" t="s">
        <v>5751</v>
      </c>
      <c r="E1864" s="23" t="s">
        <v>4134</v>
      </c>
      <c r="F1864" s="40">
        <v>1</v>
      </c>
      <c r="G1864" s="25">
        <v>41284</v>
      </c>
      <c r="H1864" s="25">
        <v>41284</v>
      </c>
      <c r="I1864" s="25"/>
      <c r="J1864" s="58" t="e">
        <f>HYPERLINK("#"&amp;"Insumos"&amp;"!A"&amp;MATCH($B1864,#REF!,0),"Ins "&amp;$B1864)</f>
        <v>#REF!</v>
      </c>
      <c r="M1864" s="220"/>
    </row>
    <row r="1865" spans="1:13" ht="25.5" x14ac:dyDescent="0.2">
      <c r="A1865" s="36" t="s">
        <v>7981</v>
      </c>
      <c r="B1865" s="26" t="s">
        <v>6816</v>
      </c>
      <c r="C1865" s="79" t="s">
        <v>7992</v>
      </c>
      <c r="D1865" s="37" t="s">
        <v>5608</v>
      </c>
      <c r="E1865" s="37" t="s">
        <v>464</v>
      </c>
      <c r="F1865" s="41"/>
      <c r="G1865" s="27"/>
      <c r="H1865" s="27"/>
      <c r="I1865" s="27">
        <v>31325</v>
      </c>
      <c r="M1865" s="220">
        <f t="shared" ref="M1865:M1921" si="29">ROUND(I1865*(1+$L$2),0)</f>
        <v>41023</v>
      </c>
    </row>
    <row r="1866" spans="1:13" x14ac:dyDescent="0.2">
      <c r="A1866" s="35" t="s">
        <v>7981</v>
      </c>
      <c r="B1866" s="1" t="s">
        <v>5573</v>
      </c>
      <c r="C1866" s="45" t="s">
        <v>973</v>
      </c>
      <c r="D1866" s="23" t="s">
        <v>5734</v>
      </c>
      <c r="E1866" s="23" t="s">
        <v>4141</v>
      </c>
      <c r="F1866" s="40">
        <v>0.25</v>
      </c>
      <c r="G1866" s="25">
        <v>41652</v>
      </c>
      <c r="H1866" s="25">
        <v>10413</v>
      </c>
      <c r="I1866" s="25"/>
      <c r="J1866" s="58" t="e">
        <f>HYPERLINK("#"&amp;"Insumos"&amp;"!A"&amp;MATCH($B1866,#REF!,0),"Ins "&amp;$B1866)</f>
        <v>#REF!</v>
      </c>
      <c r="M1866" s="220"/>
    </row>
    <row r="1867" spans="1:13" x14ac:dyDescent="0.2">
      <c r="A1867" s="35" t="s">
        <v>7981</v>
      </c>
      <c r="B1867" s="1" t="s">
        <v>263</v>
      </c>
      <c r="C1867" s="45" t="s">
        <v>696</v>
      </c>
      <c r="D1867" s="23" t="s">
        <v>5534</v>
      </c>
      <c r="E1867" s="23" t="s">
        <v>4140</v>
      </c>
      <c r="F1867" s="40">
        <v>4.0699999999999998E-3</v>
      </c>
      <c r="G1867" s="25">
        <v>187426</v>
      </c>
      <c r="H1867" s="25">
        <v>763</v>
      </c>
      <c r="I1867" s="25"/>
      <c r="J1867" s="58" t="e">
        <f>HYPERLINK("#"&amp;"Insumos"&amp;"!A"&amp;MATCH($B1867,#REF!,0),"Ins "&amp;$B1867)</f>
        <v>#REF!</v>
      </c>
      <c r="M1867" s="220"/>
    </row>
    <row r="1868" spans="1:13" x14ac:dyDescent="0.2">
      <c r="A1868" s="35" t="s">
        <v>7981</v>
      </c>
      <c r="B1868" s="1" t="s">
        <v>5007</v>
      </c>
      <c r="C1868" s="45" t="s">
        <v>720</v>
      </c>
      <c r="D1868" s="23" t="s">
        <v>5751</v>
      </c>
      <c r="E1868" s="23" t="s">
        <v>4134</v>
      </c>
      <c r="F1868" s="40">
        <v>0.17499999999999999</v>
      </c>
      <c r="G1868" s="25">
        <v>1897</v>
      </c>
      <c r="H1868" s="25">
        <v>332</v>
      </c>
      <c r="I1868" s="25"/>
      <c r="J1868" s="58" t="e">
        <f>HYPERLINK("#"&amp;"Insumos"&amp;"!A"&amp;MATCH($B1868,#REF!,0),"Ins "&amp;$B1868)</f>
        <v>#REF!</v>
      </c>
      <c r="M1868" s="220"/>
    </row>
    <row r="1869" spans="1:13" x14ac:dyDescent="0.2">
      <c r="A1869" s="35" t="s">
        <v>7981</v>
      </c>
      <c r="B1869" s="1" t="s">
        <v>4732</v>
      </c>
      <c r="C1869" s="45" t="s">
        <v>1267</v>
      </c>
      <c r="D1869" s="23" t="s">
        <v>5751</v>
      </c>
      <c r="E1869" s="23" t="s">
        <v>4134</v>
      </c>
      <c r="F1869" s="40">
        <v>0.2</v>
      </c>
      <c r="G1869" s="25">
        <v>11749</v>
      </c>
      <c r="H1869" s="25">
        <v>2350</v>
      </c>
      <c r="I1869" s="25"/>
      <c r="J1869" s="58" t="e">
        <f>HYPERLINK("#"&amp;"Insumos"&amp;"!A"&amp;MATCH($B1869,#REF!,0),"Ins "&amp;$B1869)</f>
        <v>#REF!</v>
      </c>
      <c r="M1869" s="220"/>
    </row>
    <row r="1870" spans="1:13" x14ac:dyDescent="0.2">
      <c r="A1870" s="35" t="s">
        <v>7981</v>
      </c>
      <c r="B1870" s="1" t="s">
        <v>4785</v>
      </c>
      <c r="C1870" s="45" t="s">
        <v>176</v>
      </c>
      <c r="D1870" s="23" t="s">
        <v>5751</v>
      </c>
      <c r="E1870" s="23" t="s">
        <v>4134</v>
      </c>
      <c r="F1870" s="40">
        <v>0.03</v>
      </c>
      <c r="G1870" s="25">
        <v>134508</v>
      </c>
      <c r="H1870" s="25">
        <v>4035</v>
      </c>
      <c r="I1870" s="25"/>
      <c r="J1870" s="58" t="e">
        <f>HYPERLINK("#"&amp;"Insumos"&amp;"!A"&amp;MATCH($B1870,#REF!,0),"Ins "&amp;$B1870)</f>
        <v>#REF!</v>
      </c>
      <c r="M1870" s="220"/>
    </row>
    <row r="1871" spans="1:13" x14ac:dyDescent="0.2">
      <c r="A1871" s="35" t="s">
        <v>7981</v>
      </c>
      <c r="B1871" s="1" t="s">
        <v>4203</v>
      </c>
      <c r="C1871" s="45" t="s">
        <v>632</v>
      </c>
      <c r="D1871" s="23" t="s">
        <v>5751</v>
      </c>
      <c r="E1871" s="23" t="s">
        <v>287</v>
      </c>
      <c r="F1871" s="40">
        <v>1.05</v>
      </c>
      <c r="G1871" s="25">
        <v>12792</v>
      </c>
      <c r="H1871" s="25">
        <v>13432</v>
      </c>
      <c r="I1871" s="25"/>
      <c r="J1871" s="58" t="e">
        <f>HYPERLINK("#"&amp;"Insumos"&amp;"!A"&amp;MATCH($B1871,#REF!,0),"Ins "&amp;$B1871)</f>
        <v>#REF!</v>
      </c>
      <c r="M1871" s="220"/>
    </row>
    <row r="1872" spans="1:13" ht="25.5" x14ac:dyDescent="0.2">
      <c r="A1872" s="36" t="s">
        <v>7982</v>
      </c>
      <c r="B1872" s="26" t="s">
        <v>6816</v>
      </c>
      <c r="C1872" s="79" t="s">
        <v>7983</v>
      </c>
      <c r="D1872" s="37" t="s">
        <v>5608</v>
      </c>
      <c r="E1872" s="37" t="s">
        <v>464</v>
      </c>
      <c r="F1872" s="41"/>
      <c r="G1872" s="27"/>
      <c r="H1872" s="27"/>
      <c r="I1872" s="27">
        <v>41847</v>
      </c>
      <c r="M1872" s="220">
        <f t="shared" si="29"/>
        <v>54803</v>
      </c>
    </row>
    <row r="1873" spans="1:13" x14ac:dyDescent="0.2">
      <c r="A1873" s="35" t="s">
        <v>7982</v>
      </c>
      <c r="B1873" s="1" t="s">
        <v>5573</v>
      </c>
      <c r="C1873" s="45" t="s">
        <v>973</v>
      </c>
      <c r="D1873" s="23" t="s">
        <v>5734</v>
      </c>
      <c r="E1873" s="23" t="s">
        <v>4141</v>
      </c>
      <c r="F1873" s="40">
        <v>0.35</v>
      </c>
      <c r="G1873" s="25">
        <v>41652</v>
      </c>
      <c r="H1873" s="25">
        <v>14578</v>
      </c>
      <c r="I1873" s="25"/>
      <c r="J1873" s="58" t="e">
        <f>HYPERLINK("#"&amp;"Insumos"&amp;"!A"&amp;MATCH($B1873,#REF!,0),"Ins "&amp;$B1873)</f>
        <v>#REF!</v>
      </c>
      <c r="M1873" s="220"/>
    </row>
    <row r="1874" spans="1:13" x14ac:dyDescent="0.2">
      <c r="A1874" s="35" t="s">
        <v>7982</v>
      </c>
      <c r="B1874" s="1" t="s">
        <v>263</v>
      </c>
      <c r="C1874" s="45" t="s">
        <v>696</v>
      </c>
      <c r="D1874" s="23" t="s">
        <v>5534</v>
      </c>
      <c r="E1874" s="23" t="s">
        <v>4140</v>
      </c>
      <c r="F1874" s="40">
        <v>4.0699999999999998E-3</v>
      </c>
      <c r="G1874" s="25">
        <v>187426</v>
      </c>
      <c r="H1874" s="25">
        <v>763</v>
      </c>
      <c r="I1874" s="25"/>
      <c r="J1874" s="58" t="e">
        <f>HYPERLINK("#"&amp;"Insumos"&amp;"!A"&amp;MATCH($B1874,#REF!,0),"Ins "&amp;$B1874)</f>
        <v>#REF!</v>
      </c>
      <c r="M1874" s="220"/>
    </row>
    <row r="1875" spans="1:13" x14ac:dyDescent="0.2">
      <c r="A1875" s="35" t="s">
        <v>7982</v>
      </c>
      <c r="B1875" s="1" t="s">
        <v>5007</v>
      </c>
      <c r="C1875" s="45" t="s">
        <v>720</v>
      </c>
      <c r="D1875" s="23" t="s">
        <v>5751</v>
      </c>
      <c r="E1875" s="23" t="s">
        <v>4134</v>
      </c>
      <c r="F1875" s="40">
        <v>0.17499999999999999</v>
      </c>
      <c r="G1875" s="25">
        <v>1897</v>
      </c>
      <c r="H1875" s="25">
        <v>332</v>
      </c>
      <c r="I1875" s="25"/>
      <c r="J1875" s="58" t="e">
        <f>HYPERLINK("#"&amp;"Insumos"&amp;"!A"&amp;MATCH($B1875,#REF!,0),"Ins "&amp;$B1875)</f>
        <v>#REF!</v>
      </c>
      <c r="M1875" s="220"/>
    </row>
    <row r="1876" spans="1:13" x14ac:dyDescent="0.2">
      <c r="A1876" s="35" t="s">
        <v>7982</v>
      </c>
      <c r="B1876" s="1" t="s">
        <v>4733</v>
      </c>
      <c r="C1876" s="45" t="s">
        <v>1268</v>
      </c>
      <c r="D1876" s="23" t="s">
        <v>5751</v>
      </c>
      <c r="E1876" s="23" t="s">
        <v>4134</v>
      </c>
      <c r="F1876" s="40">
        <v>0.2</v>
      </c>
      <c r="G1876" s="25">
        <v>20431</v>
      </c>
      <c r="H1876" s="25">
        <v>4086</v>
      </c>
      <c r="I1876" s="25"/>
      <c r="J1876" s="58" t="e">
        <f>HYPERLINK("#"&amp;"Insumos"&amp;"!A"&amp;MATCH($B1876,#REF!,0),"Ins "&amp;$B1876)</f>
        <v>#REF!</v>
      </c>
      <c r="M1876" s="220"/>
    </row>
    <row r="1877" spans="1:13" x14ac:dyDescent="0.2">
      <c r="A1877" s="35" t="s">
        <v>7982</v>
      </c>
      <c r="B1877" s="1" t="s">
        <v>4785</v>
      </c>
      <c r="C1877" s="45" t="s">
        <v>176</v>
      </c>
      <c r="D1877" s="23" t="s">
        <v>5751</v>
      </c>
      <c r="E1877" s="23" t="s">
        <v>4134</v>
      </c>
      <c r="F1877" s="40">
        <v>0.04</v>
      </c>
      <c r="G1877" s="25">
        <v>134508</v>
      </c>
      <c r="H1877" s="25">
        <v>5380</v>
      </c>
      <c r="I1877" s="25"/>
      <c r="J1877" s="58" t="e">
        <f>HYPERLINK("#"&amp;"Insumos"&amp;"!A"&amp;MATCH($B1877,#REF!,0),"Ins "&amp;$B1877)</f>
        <v>#REF!</v>
      </c>
      <c r="M1877" s="220"/>
    </row>
    <row r="1878" spans="1:13" x14ac:dyDescent="0.2">
      <c r="A1878" s="35" t="s">
        <v>7982</v>
      </c>
      <c r="B1878" s="1" t="s">
        <v>4204</v>
      </c>
      <c r="C1878" s="45" t="s">
        <v>633</v>
      </c>
      <c r="D1878" s="23" t="s">
        <v>5751</v>
      </c>
      <c r="E1878" s="23" t="s">
        <v>287</v>
      </c>
      <c r="F1878" s="40">
        <v>1.05</v>
      </c>
      <c r="G1878" s="25">
        <v>15912</v>
      </c>
      <c r="H1878" s="25">
        <v>16708</v>
      </c>
      <c r="I1878" s="25"/>
      <c r="J1878" s="58" t="e">
        <f>HYPERLINK("#"&amp;"Insumos"&amp;"!A"&amp;MATCH($B1878,#REF!,0),"Ins "&amp;$B1878)</f>
        <v>#REF!</v>
      </c>
      <c r="M1878" s="220"/>
    </row>
    <row r="1879" spans="1:13" ht="25.5" x14ac:dyDescent="0.2">
      <c r="A1879" s="36" t="s">
        <v>7984</v>
      </c>
      <c r="B1879" s="26" t="s">
        <v>6816</v>
      </c>
      <c r="C1879" s="79" t="s">
        <v>7985</v>
      </c>
      <c r="D1879" s="37" t="s">
        <v>5608</v>
      </c>
      <c r="E1879" s="37" t="s">
        <v>464</v>
      </c>
      <c r="F1879" s="41"/>
      <c r="G1879" s="27"/>
      <c r="H1879" s="27"/>
      <c r="I1879" s="27">
        <v>97966</v>
      </c>
      <c r="M1879" s="220">
        <f t="shared" si="29"/>
        <v>128296</v>
      </c>
    </row>
    <row r="1880" spans="1:13" x14ac:dyDescent="0.2">
      <c r="A1880" s="35" t="s">
        <v>7984</v>
      </c>
      <c r="B1880" s="1" t="s">
        <v>5573</v>
      </c>
      <c r="C1880" s="45" t="s">
        <v>973</v>
      </c>
      <c r="D1880" s="23" t="s">
        <v>5734</v>
      </c>
      <c r="E1880" s="23" t="s">
        <v>4141</v>
      </c>
      <c r="F1880" s="40">
        <v>0.45</v>
      </c>
      <c r="G1880" s="25">
        <v>41652</v>
      </c>
      <c r="H1880" s="25">
        <v>18743</v>
      </c>
      <c r="I1880" s="25"/>
      <c r="J1880" s="58" t="e">
        <f>HYPERLINK("#"&amp;"Insumos"&amp;"!A"&amp;MATCH($B1880,#REF!,0),"Ins "&amp;$B1880)</f>
        <v>#REF!</v>
      </c>
      <c r="M1880" s="220"/>
    </row>
    <row r="1881" spans="1:13" x14ac:dyDescent="0.2">
      <c r="A1881" s="35" t="s">
        <v>7984</v>
      </c>
      <c r="B1881" s="1" t="s">
        <v>263</v>
      </c>
      <c r="C1881" s="45" t="s">
        <v>696</v>
      </c>
      <c r="D1881" s="23" t="s">
        <v>5534</v>
      </c>
      <c r="E1881" s="23" t="s">
        <v>4140</v>
      </c>
      <c r="F1881" s="40">
        <v>4.0699999999999998E-3</v>
      </c>
      <c r="G1881" s="25">
        <v>187426</v>
      </c>
      <c r="H1881" s="25">
        <v>763</v>
      </c>
      <c r="I1881" s="25"/>
      <c r="J1881" s="58" t="e">
        <f>HYPERLINK("#"&amp;"Insumos"&amp;"!A"&amp;MATCH($B1881,#REF!,0),"Ins "&amp;$B1881)</f>
        <v>#REF!</v>
      </c>
      <c r="M1881" s="220"/>
    </row>
    <row r="1882" spans="1:13" x14ac:dyDescent="0.2">
      <c r="A1882" s="35" t="s">
        <v>7984</v>
      </c>
      <c r="B1882" s="1" t="s">
        <v>5007</v>
      </c>
      <c r="C1882" s="45" t="s">
        <v>720</v>
      </c>
      <c r="D1882" s="23" t="s">
        <v>5751</v>
      </c>
      <c r="E1882" s="23" t="s">
        <v>4134</v>
      </c>
      <c r="F1882" s="40">
        <v>0.17499999999999999</v>
      </c>
      <c r="G1882" s="25">
        <v>1897</v>
      </c>
      <c r="H1882" s="25">
        <v>332</v>
      </c>
      <c r="I1882" s="25"/>
      <c r="J1882" s="58" t="e">
        <f>HYPERLINK("#"&amp;"Insumos"&amp;"!A"&amp;MATCH($B1882,#REF!,0),"Ins "&amp;$B1882)</f>
        <v>#REF!</v>
      </c>
      <c r="M1882" s="220"/>
    </row>
    <row r="1883" spans="1:13" x14ac:dyDescent="0.2">
      <c r="A1883" s="35" t="s">
        <v>7984</v>
      </c>
      <c r="B1883" s="1" t="s">
        <v>4734</v>
      </c>
      <c r="C1883" s="45" t="s">
        <v>1269</v>
      </c>
      <c r="D1883" s="23" t="s">
        <v>5751</v>
      </c>
      <c r="E1883" s="23" t="s">
        <v>4134</v>
      </c>
      <c r="F1883" s="40">
        <v>0.2</v>
      </c>
      <c r="G1883" s="25">
        <v>172935</v>
      </c>
      <c r="H1883" s="25">
        <v>34587</v>
      </c>
      <c r="I1883" s="25"/>
      <c r="J1883" s="58" t="e">
        <f>HYPERLINK("#"&amp;"Insumos"&amp;"!A"&amp;MATCH($B1883,#REF!,0),"Ins "&amp;$B1883)</f>
        <v>#REF!</v>
      </c>
      <c r="M1883" s="220"/>
    </row>
    <row r="1884" spans="1:13" x14ac:dyDescent="0.2">
      <c r="A1884" s="35" t="s">
        <v>7984</v>
      </c>
      <c r="B1884" s="1" t="s">
        <v>4785</v>
      </c>
      <c r="C1884" s="45" t="s">
        <v>176</v>
      </c>
      <c r="D1884" s="23" t="s">
        <v>5751</v>
      </c>
      <c r="E1884" s="23" t="s">
        <v>4134</v>
      </c>
      <c r="F1884" s="40">
        <v>0.06</v>
      </c>
      <c r="G1884" s="25">
        <v>134508</v>
      </c>
      <c r="H1884" s="25">
        <v>8070</v>
      </c>
      <c r="I1884" s="25"/>
      <c r="J1884" s="58" t="e">
        <f>HYPERLINK("#"&amp;"Insumos"&amp;"!A"&amp;MATCH($B1884,#REF!,0),"Ins "&amp;$B1884)</f>
        <v>#REF!</v>
      </c>
      <c r="M1884" s="220"/>
    </row>
    <row r="1885" spans="1:13" x14ac:dyDescent="0.2">
      <c r="A1885" s="35" t="s">
        <v>7984</v>
      </c>
      <c r="B1885" s="1" t="s">
        <v>4205</v>
      </c>
      <c r="C1885" s="45" t="s">
        <v>634</v>
      </c>
      <c r="D1885" s="23" t="s">
        <v>5751</v>
      </c>
      <c r="E1885" s="23" t="s">
        <v>287</v>
      </c>
      <c r="F1885" s="40">
        <v>1.05</v>
      </c>
      <c r="G1885" s="25">
        <v>33782</v>
      </c>
      <c r="H1885" s="25">
        <v>35471</v>
      </c>
      <c r="I1885" s="25"/>
      <c r="J1885" s="58" t="e">
        <f>HYPERLINK("#"&amp;"Insumos"&amp;"!A"&amp;MATCH($B1885,#REF!,0),"Ins "&amp;$B1885)</f>
        <v>#REF!</v>
      </c>
      <c r="M1885" s="220"/>
    </row>
    <row r="1886" spans="1:13" ht="25.5" x14ac:dyDescent="0.2">
      <c r="A1886" s="36" t="s">
        <v>7986</v>
      </c>
      <c r="B1886" s="26" t="s">
        <v>6816</v>
      </c>
      <c r="C1886" s="79" t="s">
        <v>7987</v>
      </c>
      <c r="D1886" s="37" t="s">
        <v>5608</v>
      </c>
      <c r="E1886" s="37" t="s">
        <v>464</v>
      </c>
      <c r="F1886" s="41"/>
      <c r="G1886" s="27"/>
      <c r="H1886" s="27"/>
      <c r="I1886" s="27">
        <v>193151</v>
      </c>
      <c r="M1886" s="220">
        <f t="shared" si="29"/>
        <v>252951</v>
      </c>
    </row>
    <row r="1887" spans="1:13" x14ac:dyDescent="0.2">
      <c r="A1887" s="35" t="s">
        <v>7986</v>
      </c>
      <c r="B1887" s="1" t="s">
        <v>5573</v>
      </c>
      <c r="C1887" s="45" t="s">
        <v>973</v>
      </c>
      <c r="D1887" s="23" t="s">
        <v>5734</v>
      </c>
      <c r="E1887" s="23" t="s">
        <v>4141</v>
      </c>
      <c r="F1887" s="40">
        <v>0.55000000000000004</v>
      </c>
      <c r="G1887" s="25">
        <v>41652</v>
      </c>
      <c r="H1887" s="25">
        <v>22909</v>
      </c>
      <c r="I1887" s="25"/>
      <c r="J1887" s="58" t="e">
        <f>HYPERLINK("#"&amp;"Insumos"&amp;"!A"&amp;MATCH($B1887,#REF!,0),"Ins "&amp;$B1887)</f>
        <v>#REF!</v>
      </c>
      <c r="M1887" s="220"/>
    </row>
    <row r="1888" spans="1:13" x14ac:dyDescent="0.2">
      <c r="A1888" s="35" t="s">
        <v>7986</v>
      </c>
      <c r="B1888" s="1" t="s">
        <v>263</v>
      </c>
      <c r="C1888" s="45" t="s">
        <v>696</v>
      </c>
      <c r="D1888" s="23" t="s">
        <v>5534</v>
      </c>
      <c r="E1888" s="23" t="s">
        <v>4140</v>
      </c>
      <c r="F1888" s="40">
        <v>5.0000000000000001E-3</v>
      </c>
      <c r="G1888" s="25">
        <v>187426</v>
      </c>
      <c r="H1888" s="25">
        <v>937</v>
      </c>
      <c r="I1888" s="25"/>
      <c r="J1888" s="58" t="e">
        <f>HYPERLINK("#"&amp;"Insumos"&amp;"!A"&amp;MATCH($B1888,#REF!,0),"Ins "&amp;$B1888)</f>
        <v>#REF!</v>
      </c>
      <c r="M1888" s="220"/>
    </row>
    <row r="1889" spans="1:13" x14ac:dyDescent="0.2">
      <c r="A1889" s="35" t="s">
        <v>7986</v>
      </c>
      <c r="B1889" s="1" t="s">
        <v>5007</v>
      </c>
      <c r="C1889" s="45" t="s">
        <v>720</v>
      </c>
      <c r="D1889" s="23" t="s">
        <v>5751</v>
      </c>
      <c r="E1889" s="23" t="s">
        <v>4134</v>
      </c>
      <c r="F1889" s="40">
        <v>0.2</v>
      </c>
      <c r="G1889" s="25">
        <v>1897</v>
      </c>
      <c r="H1889" s="25">
        <v>379</v>
      </c>
      <c r="I1889" s="25"/>
      <c r="J1889" s="58" t="e">
        <f>HYPERLINK("#"&amp;"Insumos"&amp;"!A"&amp;MATCH($B1889,#REF!,0),"Ins "&amp;$B1889)</f>
        <v>#REF!</v>
      </c>
      <c r="M1889" s="220"/>
    </row>
    <row r="1890" spans="1:13" x14ac:dyDescent="0.2">
      <c r="A1890" s="35" t="s">
        <v>7986</v>
      </c>
      <c r="B1890" s="1" t="s">
        <v>7812</v>
      </c>
      <c r="C1890" s="45" t="s">
        <v>7813</v>
      </c>
      <c r="D1890" s="23" t="s">
        <v>5751</v>
      </c>
      <c r="E1890" s="23" t="s">
        <v>4134</v>
      </c>
      <c r="F1890" s="40">
        <v>0.2</v>
      </c>
      <c r="G1890" s="25">
        <v>159218</v>
      </c>
      <c r="H1890" s="25">
        <v>31844</v>
      </c>
      <c r="I1890" s="25"/>
      <c r="J1890" s="58" t="e">
        <f>HYPERLINK("#"&amp;"Insumos"&amp;"!A"&amp;MATCH($B1890,#REF!,0),"Ins "&amp;$B1890)</f>
        <v>#REF!</v>
      </c>
      <c r="M1890" s="220"/>
    </row>
    <row r="1891" spans="1:13" x14ac:dyDescent="0.2">
      <c r="A1891" s="35" t="s">
        <v>7986</v>
      </c>
      <c r="B1891" s="1" t="s">
        <v>7814</v>
      </c>
      <c r="C1891" s="45" t="s">
        <v>7815</v>
      </c>
      <c r="D1891" s="23" t="s">
        <v>5751</v>
      </c>
      <c r="E1891" s="23" t="s">
        <v>464</v>
      </c>
      <c r="F1891" s="40">
        <v>1.05</v>
      </c>
      <c r="G1891" s="25">
        <v>120306</v>
      </c>
      <c r="H1891" s="25">
        <v>126321</v>
      </c>
      <c r="I1891" s="25"/>
      <c r="J1891" s="58" t="e">
        <f>HYPERLINK("#"&amp;"Insumos"&amp;"!A"&amp;MATCH($B1891,#REF!,0),"Ins "&amp;$B1891)</f>
        <v>#REF!</v>
      </c>
      <c r="M1891" s="220"/>
    </row>
    <row r="1892" spans="1:13" x14ac:dyDescent="0.2">
      <c r="A1892" s="35" t="s">
        <v>7986</v>
      </c>
      <c r="B1892" s="1" t="s">
        <v>4785</v>
      </c>
      <c r="C1892" s="45" t="s">
        <v>176</v>
      </c>
      <c r="D1892" s="23" t="s">
        <v>5751</v>
      </c>
      <c r="E1892" s="23" t="s">
        <v>4134</v>
      </c>
      <c r="F1892" s="40">
        <v>0.08</v>
      </c>
      <c r="G1892" s="25">
        <v>134508</v>
      </c>
      <c r="H1892" s="25">
        <v>10761</v>
      </c>
      <c r="I1892" s="25"/>
      <c r="J1892" s="58" t="e">
        <f>HYPERLINK("#"&amp;"Insumos"&amp;"!A"&amp;MATCH($B1892,#REF!,0),"Ins "&amp;$B1892)</f>
        <v>#REF!</v>
      </c>
      <c r="M1892" s="220"/>
    </row>
    <row r="1893" spans="1:13" ht="25.5" x14ac:dyDescent="0.2">
      <c r="A1893" s="36" t="s">
        <v>7988</v>
      </c>
      <c r="B1893" s="26" t="s">
        <v>6816</v>
      </c>
      <c r="C1893" s="79" t="s">
        <v>7989</v>
      </c>
      <c r="D1893" s="37" t="s">
        <v>5608</v>
      </c>
      <c r="E1893" s="37" t="s">
        <v>464</v>
      </c>
      <c r="F1893" s="41"/>
      <c r="G1893" s="27"/>
      <c r="H1893" s="27"/>
      <c r="I1893" s="27">
        <v>54114</v>
      </c>
      <c r="M1893" s="220">
        <f t="shared" si="29"/>
        <v>70868</v>
      </c>
    </row>
    <row r="1894" spans="1:13" x14ac:dyDescent="0.2">
      <c r="A1894" s="35" t="s">
        <v>7988</v>
      </c>
      <c r="B1894" s="1" t="s">
        <v>5573</v>
      </c>
      <c r="C1894" s="45" t="s">
        <v>973</v>
      </c>
      <c r="D1894" s="23" t="s">
        <v>5734</v>
      </c>
      <c r="E1894" s="23" t="s">
        <v>4141</v>
      </c>
      <c r="F1894" s="40">
        <v>0.6</v>
      </c>
      <c r="G1894" s="25">
        <v>41652</v>
      </c>
      <c r="H1894" s="25">
        <v>24991</v>
      </c>
      <c r="I1894" s="25"/>
      <c r="J1894" s="58" t="e">
        <f>HYPERLINK("#"&amp;"Insumos"&amp;"!A"&amp;MATCH($B1894,#REF!,0),"Ins "&amp;$B1894)</f>
        <v>#REF!</v>
      </c>
      <c r="M1894" s="220"/>
    </row>
    <row r="1895" spans="1:13" x14ac:dyDescent="0.2">
      <c r="A1895" s="35" t="s">
        <v>7988</v>
      </c>
      <c r="B1895" s="1" t="s">
        <v>263</v>
      </c>
      <c r="C1895" s="45" t="s">
        <v>696</v>
      </c>
      <c r="D1895" s="23" t="s">
        <v>5534</v>
      </c>
      <c r="E1895" s="23" t="s">
        <v>4140</v>
      </c>
      <c r="F1895" s="40">
        <v>5.0000000000000001E-3</v>
      </c>
      <c r="G1895" s="25">
        <v>187426</v>
      </c>
      <c r="H1895" s="25">
        <v>937</v>
      </c>
      <c r="I1895" s="25"/>
      <c r="J1895" s="58" t="e">
        <f>HYPERLINK("#"&amp;"Insumos"&amp;"!A"&amp;MATCH($B1895,#REF!,0),"Ins "&amp;$B1895)</f>
        <v>#REF!</v>
      </c>
      <c r="M1895" s="220"/>
    </row>
    <row r="1896" spans="1:13" x14ac:dyDescent="0.2">
      <c r="A1896" s="35" t="s">
        <v>7988</v>
      </c>
      <c r="B1896" s="1" t="s">
        <v>5007</v>
      </c>
      <c r="C1896" s="45" t="s">
        <v>720</v>
      </c>
      <c r="D1896" s="23" t="s">
        <v>5751</v>
      </c>
      <c r="E1896" s="23" t="s">
        <v>4134</v>
      </c>
      <c r="F1896" s="40">
        <v>0.185</v>
      </c>
      <c r="G1896" s="25">
        <v>1897</v>
      </c>
      <c r="H1896" s="25">
        <v>351</v>
      </c>
      <c r="I1896" s="25"/>
      <c r="J1896" s="58" t="e">
        <f>HYPERLINK("#"&amp;"Insumos"&amp;"!A"&amp;MATCH($B1896,#REF!,0),"Ins "&amp;$B1896)</f>
        <v>#REF!</v>
      </c>
      <c r="M1896" s="220"/>
    </row>
    <row r="1897" spans="1:13" x14ac:dyDescent="0.2">
      <c r="A1897" s="35" t="s">
        <v>7988</v>
      </c>
      <c r="B1897" s="1" t="s">
        <v>7816</v>
      </c>
      <c r="C1897" s="45" t="s">
        <v>7817</v>
      </c>
      <c r="D1897" s="23" t="s">
        <v>5751</v>
      </c>
      <c r="E1897" s="23" t="s">
        <v>464</v>
      </c>
      <c r="F1897" s="40">
        <v>1.05</v>
      </c>
      <c r="G1897" s="25">
        <v>23307</v>
      </c>
      <c r="H1897" s="25">
        <v>24472</v>
      </c>
      <c r="I1897" s="25"/>
      <c r="J1897" s="58" t="e">
        <f>HYPERLINK("#"&amp;"Insumos"&amp;"!A"&amp;MATCH($B1897,#REF!,0),"Ins "&amp;$B1897)</f>
        <v>#REF!</v>
      </c>
      <c r="M1897" s="220"/>
    </row>
    <row r="1898" spans="1:13" x14ac:dyDescent="0.2">
      <c r="A1898" s="35" t="s">
        <v>7988</v>
      </c>
      <c r="B1898" s="1" t="s">
        <v>4785</v>
      </c>
      <c r="C1898" s="45" t="s">
        <v>176</v>
      </c>
      <c r="D1898" s="23" t="s">
        <v>5751</v>
      </c>
      <c r="E1898" s="23" t="s">
        <v>4134</v>
      </c>
      <c r="F1898" s="40">
        <v>2.5000000000000001E-2</v>
      </c>
      <c r="G1898" s="25">
        <v>134508</v>
      </c>
      <c r="H1898" s="25">
        <v>3363</v>
      </c>
      <c r="I1898" s="25"/>
      <c r="J1898" s="58" t="e">
        <f>HYPERLINK("#"&amp;"Insumos"&amp;"!A"&amp;MATCH($B1898,#REF!,0),"Ins "&amp;$B1898)</f>
        <v>#REF!</v>
      </c>
      <c r="M1898" s="220"/>
    </row>
    <row r="1899" spans="1:13" ht="25.5" x14ac:dyDescent="0.2">
      <c r="A1899" s="36" t="s">
        <v>7990</v>
      </c>
      <c r="B1899" s="26" t="s">
        <v>6816</v>
      </c>
      <c r="C1899" s="79" t="s">
        <v>7991</v>
      </c>
      <c r="D1899" s="37" t="s">
        <v>5608</v>
      </c>
      <c r="E1899" s="37" t="s">
        <v>464</v>
      </c>
      <c r="F1899" s="41"/>
      <c r="G1899" s="27"/>
      <c r="H1899" s="27"/>
      <c r="I1899" s="27">
        <v>80065</v>
      </c>
      <c r="M1899" s="220">
        <f t="shared" si="29"/>
        <v>104853</v>
      </c>
    </row>
    <row r="1900" spans="1:13" x14ac:dyDescent="0.2">
      <c r="A1900" s="35" t="s">
        <v>7990</v>
      </c>
      <c r="B1900" s="1" t="s">
        <v>5573</v>
      </c>
      <c r="C1900" s="45" t="s">
        <v>973</v>
      </c>
      <c r="D1900" s="23" t="s">
        <v>5734</v>
      </c>
      <c r="E1900" s="23" t="s">
        <v>4141</v>
      </c>
      <c r="F1900" s="40">
        <v>0.7</v>
      </c>
      <c r="G1900" s="25">
        <v>41652</v>
      </c>
      <c r="H1900" s="25">
        <v>29156</v>
      </c>
      <c r="I1900" s="25"/>
      <c r="J1900" s="58" t="e">
        <f>HYPERLINK("#"&amp;"Insumos"&amp;"!A"&amp;MATCH($B1900,#REF!,0),"Ins "&amp;$B1900)</f>
        <v>#REF!</v>
      </c>
      <c r="M1900" s="220"/>
    </row>
    <row r="1901" spans="1:13" x14ac:dyDescent="0.2">
      <c r="A1901" s="35" t="s">
        <v>7990</v>
      </c>
      <c r="B1901" s="1" t="s">
        <v>263</v>
      </c>
      <c r="C1901" s="45" t="s">
        <v>696</v>
      </c>
      <c r="D1901" s="23" t="s">
        <v>5534</v>
      </c>
      <c r="E1901" s="23" t="s">
        <v>4140</v>
      </c>
      <c r="F1901" s="40">
        <v>5.4999999999999997E-3</v>
      </c>
      <c r="G1901" s="25">
        <v>187426</v>
      </c>
      <c r="H1901" s="25">
        <v>1031</v>
      </c>
      <c r="I1901" s="25"/>
      <c r="J1901" s="58" t="e">
        <f>HYPERLINK("#"&amp;"Insumos"&amp;"!A"&amp;MATCH($B1901,#REF!,0),"Ins "&amp;$B1901)</f>
        <v>#REF!</v>
      </c>
      <c r="M1901" s="220"/>
    </row>
    <row r="1902" spans="1:13" x14ac:dyDescent="0.2">
      <c r="A1902" s="35" t="s">
        <v>7990</v>
      </c>
      <c r="B1902" s="1" t="s">
        <v>5007</v>
      </c>
      <c r="C1902" s="45" t="s">
        <v>720</v>
      </c>
      <c r="D1902" s="23" t="s">
        <v>5751</v>
      </c>
      <c r="E1902" s="23" t="s">
        <v>4134</v>
      </c>
      <c r="F1902" s="40">
        <v>0.19500000000000001</v>
      </c>
      <c r="G1902" s="25">
        <v>1897</v>
      </c>
      <c r="H1902" s="25">
        <v>370</v>
      </c>
      <c r="I1902" s="25"/>
      <c r="J1902" s="58" t="e">
        <f>HYPERLINK("#"&amp;"Insumos"&amp;"!A"&amp;MATCH($B1902,#REF!,0),"Ins "&amp;$B1902)</f>
        <v>#REF!</v>
      </c>
      <c r="M1902" s="220"/>
    </row>
    <row r="1903" spans="1:13" x14ac:dyDescent="0.2">
      <c r="A1903" s="35" t="s">
        <v>7990</v>
      </c>
      <c r="B1903" s="1" t="s">
        <v>7818</v>
      </c>
      <c r="C1903" s="45" t="s">
        <v>7819</v>
      </c>
      <c r="D1903" s="23" t="s">
        <v>5751</v>
      </c>
      <c r="E1903" s="23" t="s">
        <v>464</v>
      </c>
      <c r="F1903" s="40">
        <v>1.05</v>
      </c>
      <c r="G1903" s="25">
        <v>43308</v>
      </c>
      <c r="H1903" s="25">
        <v>45473</v>
      </c>
      <c r="I1903" s="25"/>
      <c r="J1903" s="58" t="e">
        <f>HYPERLINK("#"&amp;"Insumos"&amp;"!A"&amp;MATCH($B1903,#REF!,0),"Ins "&amp;$B1903)</f>
        <v>#REF!</v>
      </c>
      <c r="M1903" s="220"/>
    </row>
    <row r="1904" spans="1:13" x14ac:dyDescent="0.2">
      <c r="A1904" s="35" t="s">
        <v>7990</v>
      </c>
      <c r="B1904" s="1" t="s">
        <v>4785</v>
      </c>
      <c r="C1904" s="45" t="s">
        <v>176</v>
      </c>
      <c r="D1904" s="23" t="s">
        <v>5751</v>
      </c>
      <c r="E1904" s="23" t="s">
        <v>4134</v>
      </c>
      <c r="F1904" s="40">
        <v>0.03</v>
      </c>
      <c r="G1904" s="25">
        <v>134508</v>
      </c>
      <c r="H1904" s="25">
        <v>4035</v>
      </c>
      <c r="I1904" s="25"/>
      <c r="J1904" s="58" t="e">
        <f>HYPERLINK("#"&amp;"Insumos"&amp;"!A"&amp;MATCH($B1904,#REF!,0),"Ins "&amp;$B1904)</f>
        <v>#REF!</v>
      </c>
      <c r="M1904" s="220"/>
    </row>
    <row r="1905" spans="1:13" ht="25.5" x14ac:dyDescent="0.2">
      <c r="A1905" s="36" t="s">
        <v>7993</v>
      </c>
      <c r="B1905" s="26" t="s">
        <v>6816</v>
      </c>
      <c r="C1905" s="79" t="s">
        <v>7994</v>
      </c>
      <c r="D1905" s="37" t="s">
        <v>5608</v>
      </c>
      <c r="E1905" s="37" t="s">
        <v>464</v>
      </c>
      <c r="F1905" s="41"/>
      <c r="G1905" s="27"/>
      <c r="H1905" s="27"/>
      <c r="I1905" s="27">
        <v>116812</v>
      </c>
      <c r="M1905" s="220">
        <f t="shared" si="29"/>
        <v>152977</v>
      </c>
    </row>
    <row r="1906" spans="1:13" x14ac:dyDescent="0.2">
      <c r="A1906" s="35" t="s">
        <v>7993</v>
      </c>
      <c r="B1906" s="1" t="s">
        <v>5573</v>
      </c>
      <c r="C1906" s="45" t="s">
        <v>973</v>
      </c>
      <c r="D1906" s="23" t="s">
        <v>5734</v>
      </c>
      <c r="E1906" s="23" t="s">
        <v>4141</v>
      </c>
      <c r="F1906" s="40">
        <v>0.9</v>
      </c>
      <c r="G1906" s="25">
        <v>41652</v>
      </c>
      <c r="H1906" s="25">
        <v>37487</v>
      </c>
      <c r="I1906" s="25"/>
      <c r="J1906" s="58" t="e">
        <f>HYPERLINK("#"&amp;"Insumos"&amp;"!A"&amp;MATCH($B1906,#REF!,0),"Ins "&amp;$B1906)</f>
        <v>#REF!</v>
      </c>
      <c r="M1906" s="220"/>
    </row>
    <row r="1907" spans="1:13" x14ac:dyDescent="0.2">
      <c r="A1907" s="35" t="s">
        <v>7993</v>
      </c>
      <c r="B1907" s="1" t="s">
        <v>263</v>
      </c>
      <c r="C1907" s="45" t="s">
        <v>696</v>
      </c>
      <c r="D1907" s="23" t="s">
        <v>5534</v>
      </c>
      <c r="E1907" s="23" t="s">
        <v>4140</v>
      </c>
      <c r="F1907" s="40">
        <v>7.4999999999999997E-3</v>
      </c>
      <c r="G1907" s="25">
        <v>187426</v>
      </c>
      <c r="H1907" s="25">
        <v>1406</v>
      </c>
      <c r="I1907" s="25"/>
      <c r="J1907" s="58" t="e">
        <f>HYPERLINK("#"&amp;"Insumos"&amp;"!A"&amp;MATCH($B1907,#REF!,0),"Ins "&amp;$B1907)</f>
        <v>#REF!</v>
      </c>
      <c r="M1907" s="220"/>
    </row>
    <row r="1908" spans="1:13" x14ac:dyDescent="0.2">
      <c r="A1908" s="35" t="s">
        <v>7993</v>
      </c>
      <c r="B1908" s="1" t="s">
        <v>5007</v>
      </c>
      <c r="C1908" s="45" t="s">
        <v>720</v>
      </c>
      <c r="D1908" s="23" t="s">
        <v>5751</v>
      </c>
      <c r="E1908" s="23" t="s">
        <v>4134</v>
      </c>
      <c r="F1908" s="40">
        <v>0.20499999999999999</v>
      </c>
      <c r="G1908" s="25">
        <v>1897</v>
      </c>
      <c r="H1908" s="25">
        <v>389</v>
      </c>
      <c r="I1908" s="25"/>
      <c r="J1908" s="58" t="e">
        <f>HYPERLINK("#"&amp;"Insumos"&amp;"!A"&amp;MATCH($B1908,#REF!,0),"Ins "&amp;$B1908)</f>
        <v>#REF!</v>
      </c>
      <c r="M1908" s="220"/>
    </row>
    <row r="1909" spans="1:13" x14ac:dyDescent="0.2">
      <c r="A1909" s="35" t="s">
        <v>7993</v>
      </c>
      <c r="B1909" s="1" t="s">
        <v>7891</v>
      </c>
      <c r="C1909" s="45" t="s">
        <v>7892</v>
      </c>
      <c r="D1909" s="23" t="s">
        <v>5751</v>
      </c>
      <c r="E1909" s="23" t="s">
        <v>464</v>
      </c>
      <c r="F1909" s="40">
        <v>1.05</v>
      </c>
      <c r="G1909" s="25">
        <v>69995</v>
      </c>
      <c r="H1909" s="25">
        <v>73495</v>
      </c>
      <c r="I1909" s="25"/>
      <c r="J1909" s="58" t="e">
        <f>HYPERLINK("#"&amp;"Insumos"&amp;"!A"&amp;MATCH($B1909,#REF!,0),"Ins "&amp;$B1909)</f>
        <v>#REF!</v>
      </c>
      <c r="M1909" s="220"/>
    </row>
    <row r="1910" spans="1:13" x14ac:dyDescent="0.2">
      <c r="A1910" s="35" t="s">
        <v>7993</v>
      </c>
      <c r="B1910" s="1" t="s">
        <v>4785</v>
      </c>
      <c r="C1910" s="45" t="s">
        <v>176</v>
      </c>
      <c r="D1910" s="23" t="s">
        <v>5751</v>
      </c>
      <c r="E1910" s="23" t="s">
        <v>4134</v>
      </c>
      <c r="F1910" s="40">
        <v>0.03</v>
      </c>
      <c r="G1910" s="25">
        <v>134508</v>
      </c>
      <c r="H1910" s="25">
        <v>4035</v>
      </c>
      <c r="I1910" s="25"/>
      <c r="J1910" s="58" t="e">
        <f>HYPERLINK("#"&amp;"Insumos"&amp;"!A"&amp;MATCH($B1910,#REF!,0),"Ins "&amp;$B1910)</f>
        <v>#REF!</v>
      </c>
      <c r="M1910" s="220"/>
    </row>
    <row r="1911" spans="1:13" ht="25.5" x14ac:dyDescent="0.2">
      <c r="A1911" s="36" t="s">
        <v>7995</v>
      </c>
      <c r="B1911" s="26" t="s">
        <v>6816</v>
      </c>
      <c r="C1911" s="79" t="s">
        <v>7996</v>
      </c>
      <c r="D1911" s="37" t="s">
        <v>5608</v>
      </c>
      <c r="E1911" s="37" t="s">
        <v>4134</v>
      </c>
      <c r="F1911" s="41"/>
      <c r="G1911" s="27"/>
      <c r="H1911" s="27"/>
      <c r="I1911" s="27">
        <v>1544748</v>
      </c>
      <c r="M1911" s="220">
        <f t="shared" si="29"/>
        <v>2023002</v>
      </c>
    </row>
    <row r="1912" spans="1:13" x14ac:dyDescent="0.2">
      <c r="A1912" s="35" t="s">
        <v>7995</v>
      </c>
      <c r="B1912" s="1" t="s">
        <v>201</v>
      </c>
      <c r="C1912" s="45" t="s">
        <v>1029</v>
      </c>
      <c r="D1912" s="23" t="s">
        <v>5734</v>
      </c>
      <c r="E1912" s="23" t="s">
        <v>4141</v>
      </c>
      <c r="F1912" s="40">
        <v>3.35</v>
      </c>
      <c r="G1912" s="25">
        <v>89712</v>
      </c>
      <c r="H1912" s="25">
        <v>300535</v>
      </c>
      <c r="I1912" s="25"/>
      <c r="J1912" s="58" t="e">
        <f>HYPERLINK("#"&amp;"Insumos"&amp;"!A"&amp;MATCH($B1912,#REF!,0),"Ins "&amp;$B1912)</f>
        <v>#REF!</v>
      </c>
      <c r="M1912" s="220"/>
    </row>
    <row r="1913" spans="1:13" x14ac:dyDescent="0.2">
      <c r="A1913" s="35" t="s">
        <v>7995</v>
      </c>
      <c r="B1913" s="1" t="s">
        <v>263</v>
      </c>
      <c r="C1913" s="45" t="s">
        <v>696</v>
      </c>
      <c r="D1913" s="23" t="s">
        <v>5534</v>
      </c>
      <c r="E1913" s="23" t="s">
        <v>4140</v>
      </c>
      <c r="F1913" s="40">
        <v>8.5000000000000006E-2</v>
      </c>
      <c r="G1913" s="25">
        <v>187426</v>
      </c>
      <c r="H1913" s="25">
        <v>15931</v>
      </c>
      <c r="I1913" s="25"/>
      <c r="J1913" s="58" t="e">
        <f>HYPERLINK("#"&amp;"Insumos"&amp;"!A"&amp;MATCH($B1913,#REF!,0),"Ins "&amp;$B1913)</f>
        <v>#REF!</v>
      </c>
      <c r="M1913" s="220"/>
    </row>
    <row r="1914" spans="1:13" x14ac:dyDescent="0.2">
      <c r="A1914" s="35" t="s">
        <v>7995</v>
      </c>
      <c r="B1914" s="1" t="s">
        <v>5533</v>
      </c>
      <c r="C1914" s="45" t="s">
        <v>5892</v>
      </c>
      <c r="D1914" s="23" t="s">
        <v>977</v>
      </c>
      <c r="E1914" s="23" t="s">
        <v>4134</v>
      </c>
      <c r="F1914" s="40">
        <v>10</v>
      </c>
      <c r="G1914" s="25">
        <v>3623</v>
      </c>
      <c r="H1914" s="25">
        <v>36230</v>
      </c>
      <c r="I1914" s="25"/>
      <c r="J1914" s="58" t="e">
        <f>HYPERLINK("#"&amp;"Insumos"&amp;"!A"&amp;MATCH($B1914,#REF!,0),"Ins "&amp;$B1914)</f>
        <v>#REF!</v>
      </c>
      <c r="M1914" s="220"/>
    </row>
    <row r="1915" spans="1:13" x14ac:dyDescent="0.2">
      <c r="A1915" s="35" t="s">
        <v>7995</v>
      </c>
      <c r="B1915" s="1" t="s">
        <v>5007</v>
      </c>
      <c r="C1915" s="45" t="s">
        <v>720</v>
      </c>
      <c r="D1915" s="23" t="s">
        <v>5751</v>
      </c>
      <c r="E1915" s="23" t="s">
        <v>4134</v>
      </c>
      <c r="F1915" s="40">
        <v>9</v>
      </c>
      <c r="G1915" s="25">
        <v>1897</v>
      </c>
      <c r="H1915" s="25">
        <v>17073</v>
      </c>
      <c r="I1915" s="25"/>
      <c r="J1915" s="58" t="e">
        <f>HYPERLINK("#"&amp;"Insumos"&amp;"!A"&amp;MATCH($B1915,#REF!,0),"Ins "&amp;$B1915)</f>
        <v>#REF!</v>
      </c>
      <c r="M1915" s="220"/>
    </row>
    <row r="1916" spans="1:13" ht="25.5" x14ac:dyDescent="0.2">
      <c r="A1916" s="35" t="s">
        <v>7995</v>
      </c>
      <c r="B1916" s="1" t="s">
        <v>6062</v>
      </c>
      <c r="C1916" s="45" t="s">
        <v>6063</v>
      </c>
      <c r="D1916" s="23" t="s">
        <v>5751</v>
      </c>
      <c r="E1916" s="23" t="s">
        <v>5619</v>
      </c>
      <c r="F1916" s="40">
        <v>0.6</v>
      </c>
      <c r="G1916" s="25">
        <v>32145</v>
      </c>
      <c r="H1916" s="25">
        <v>19287</v>
      </c>
      <c r="I1916" s="25"/>
      <c r="J1916" s="58" t="e">
        <f>HYPERLINK("#"&amp;"Insumos"&amp;"!A"&amp;MATCH($B1916,#REF!,0),"Ins "&amp;$B1916)</f>
        <v>#REF!</v>
      </c>
      <c r="M1916" s="220"/>
    </row>
    <row r="1917" spans="1:13" x14ac:dyDescent="0.2">
      <c r="A1917" s="35" t="s">
        <v>7995</v>
      </c>
      <c r="B1917" s="1" t="s">
        <v>7591</v>
      </c>
      <c r="C1917" s="45" t="s">
        <v>7592</v>
      </c>
      <c r="D1917" s="23" t="s">
        <v>5751</v>
      </c>
      <c r="E1917" s="23" t="s">
        <v>467</v>
      </c>
      <c r="F1917" s="40">
        <v>5.6</v>
      </c>
      <c r="G1917" s="25">
        <v>4421</v>
      </c>
      <c r="H1917" s="25">
        <v>24758</v>
      </c>
      <c r="I1917" s="25"/>
      <c r="J1917" s="58" t="e">
        <f>HYPERLINK("#"&amp;"Insumos"&amp;"!A"&amp;MATCH($B1917,#REF!,0),"Ins "&amp;$B1917)</f>
        <v>#REF!</v>
      </c>
      <c r="M1917" s="220"/>
    </row>
    <row r="1918" spans="1:13" x14ac:dyDescent="0.2">
      <c r="A1918" s="35" t="s">
        <v>7995</v>
      </c>
      <c r="B1918" s="1" t="s">
        <v>7614</v>
      </c>
      <c r="C1918" s="45" t="s">
        <v>7615</v>
      </c>
      <c r="D1918" s="23" t="s">
        <v>5751</v>
      </c>
      <c r="E1918" s="23" t="s">
        <v>466</v>
      </c>
      <c r="F1918" s="40">
        <v>0.5</v>
      </c>
      <c r="G1918" s="25">
        <v>426164</v>
      </c>
      <c r="H1918" s="25">
        <v>213082</v>
      </c>
      <c r="I1918" s="25"/>
      <c r="J1918" s="58" t="e">
        <f>HYPERLINK("#"&amp;"Insumos"&amp;"!A"&amp;MATCH($B1918,#REF!,0),"Ins "&amp;$B1918)</f>
        <v>#REF!</v>
      </c>
      <c r="M1918" s="220"/>
    </row>
    <row r="1919" spans="1:13" x14ac:dyDescent="0.2">
      <c r="A1919" s="35" t="s">
        <v>7995</v>
      </c>
      <c r="B1919" s="1" t="s">
        <v>7753</v>
      </c>
      <c r="C1919" s="45" t="s">
        <v>540</v>
      </c>
      <c r="D1919" s="23" t="s">
        <v>5751</v>
      </c>
      <c r="E1919" s="23" t="s">
        <v>466</v>
      </c>
      <c r="F1919" s="40">
        <v>0.18</v>
      </c>
      <c r="G1919" s="25">
        <v>734369</v>
      </c>
      <c r="H1919" s="25">
        <v>132186</v>
      </c>
      <c r="I1919" s="25"/>
      <c r="J1919" s="58" t="e">
        <f>HYPERLINK("#"&amp;"Insumos"&amp;"!A"&amp;MATCH($B1919,#REF!,0),"Ins "&amp;$B1919)</f>
        <v>#REF!</v>
      </c>
      <c r="M1919" s="220"/>
    </row>
    <row r="1920" spans="1:13" x14ac:dyDescent="0.2">
      <c r="A1920" s="35" t="s">
        <v>7995</v>
      </c>
      <c r="B1920" s="1" t="s">
        <v>7897</v>
      </c>
      <c r="C1920" s="45" t="s">
        <v>7898</v>
      </c>
      <c r="D1920" s="23" t="s">
        <v>5751</v>
      </c>
      <c r="E1920" s="23" t="s">
        <v>4134</v>
      </c>
      <c r="F1920" s="40">
        <v>1</v>
      </c>
      <c r="G1920" s="25">
        <v>785666</v>
      </c>
      <c r="H1920" s="25">
        <v>785666</v>
      </c>
      <c r="I1920" s="25"/>
      <c r="J1920" s="58" t="e">
        <f>HYPERLINK("#"&amp;"Insumos"&amp;"!A"&amp;MATCH($B1920,#REF!,0),"Ins "&amp;$B1920)</f>
        <v>#REF!</v>
      </c>
      <c r="M1920" s="220"/>
    </row>
    <row r="1921" spans="1:13" ht="25.5" x14ac:dyDescent="0.2">
      <c r="A1921" s="36" t="s">
        <v>7997</v>
      </c>
      <c r="B1921" s="26" t="s">
        <v>6816</v>
      </c>
      <c r="C1921" s="79" t="s">
        <v>7998</v>
      </c>
      <c r="D1921" s="37" t="s">
        <v>5608</v>
      </c>
      <c r="E1921" s="37" t="s">
        <v>464</v>
      </c>
      <c r="F1921" s="41"/>
      <c r="G1921" s="27"/>
      <c r="H1921" s="27"/>
      <c r="I1921" s="27">
        <v>163533</v>
      </c>
      <c r="M1921" s="220">
        <f t="shared" si="29"/>
        <v>214163</v>
      </c>
    </row>
    <row r="1922" spans="1:13" x14ac:dyDescent="0.2">
      <c r="A1922" s="35" t="s">
        <v>7997</v>
      </c>
      <c r="B1922" s="1" t="s">
        <v>5579</v>
      </c>
      <c r="C1922" s="45" t="s">
        <v>1016</v>
      </c>
      <c r="D1922" s="23" t="s">
        <v>5734</v>
      </c>
      <c r="E1922" s="23" t="s">
        <v>4141</v>
      </c>
      <c r="F1922" s="40">
        <v>1</v>
      </c>
      <c r="G1922" s="25">
        <v>57672</v>
      </c>
      <c r="H1922" s="25">
        <v>57672</v>
      </c>
      <c r="I1922" s="25"/>
      <c r="J1922" s="58" t="e">
        <f>HYPERLINK("#"&amp;"Insumos"&amp;"!A"&amp;MATCH($B1922,#REF!,0),"Ins "&amp;$B1922)</f>
        <v>#REF!</v>
      </c>
      <c r="M1922" s="220"/>
    </row>
    <row r="1923" spans="1:13" x14ac:dyDescent="0.2">
      <c r="A1923" s="35" t="s">
        <v>7997</v>
      </c>
      <c r="B1923" s="1" t="s">
        <v>263</v>
      </c>
      <c r="C1923" s="45" t="s">
        <v>696</v>
      </c>
      <c r="D1923" s="23" t="s">
        <v>5534</v>
      </c>
      <c r="E1923" s="23" t="s">
        <v>4140</v>
      </c>
      <c r="F1923" s="40">
        <v>8.0000000000000002E-3</v>
      </c>
      <c r="G1923" s="25">
        <v>187426</v>
      </c>
      <c r="H1923" s="25">
        <v>1499</v>
      </c>
      <c r="I1923" s="25"/>
      <c r="J1923" s="58" t="e">
        <f>HYPERLINK("#"&amp;"Insumos"&amp;"!A"&amp;MATCH($B1923,#REF!,0),"Ins "&amp;$B1923)</f>
        <v>#REF!</v>
      </c>
      <c r="M1923" s="220"/>
    </row>
    <row r="1924" spans="1:13" x14ac:dyDescent="0.2">
      <c r="A1924" s="35" t="s">
        <v>7997</v>
      </c>
      <c r="B1924" s="1" t="s">
        <v>5007</v>
      </c>
      <c r="C1924" s="45" t="s">
        <v>720</v>
      </c>
      <c r="D1924" s="23" t="s">
        <v>5751</v>
      </c>
      <c r="E1924" s="23" t="s">
        <v>4134</v>
      </c>
      <c r="F1924" s="40">
        <v>0.4</v>
      </c>
      <c r="G1924" s="25">
        <v>1897</v>
      </c>
      <c r="H1924" s="25">
        <v>759</v>
      </c>
      <c r="I1924" s="25"/>
      <c r="J1924" s="58" t="e">
        <f>HYPERLINK("#"&amp;"Insumos"&amp;"!A"&amp;MATCH($B1924,#REF!,0),"Ins "&amp;$B1924)</f>
        <v>#REF!</v>
      </c>
      <c r="M1924" s="220"/>
    </row>
    <row r="1925" spans="1:13" x14ac:dyDescent="0.2">
      <c r="A1925" s="35" t="s">
        <v>7997</v>
      </c>
      <c r="B1925" s="1" t="s">
        <v>7903</v>
      </c>
      <c r="C1925" s="45" t="s">
        <v>7904</v>
      </c>
      <c r="D1925" s="23" t="s">
        <v>5751</v>
      </c>
      <c r="E1925" s="23" t="s">
        <v>464</v>
      </c>
      <c r="F1925" s="40">
        <v>1.05</v>
      </c>
      <c r="G1925" s="25">
        <v>94186</v>
      </c>
      <c r="H1925" s="25">
        <v>98895</v>
      </c>
      <c r="I1925" s="25"/>
      <c r="J1925" s="58" t="e">
        <f>HYPERLINK("#"&amp;"Insumos"&amp;"!A"&amp;MATCH($B1925,#REF!,0),"Ins "&amp;$B1925)</f>
        <v>#REF!</v>
      </c>
      <c r="M1925" s="220"/>
    </row>
    <row r="1926" spans="1:13" x14ac:dyDescent="0.2">
      <c r="A1926" s="35" t="s">
        <v>7997</v>
      </c>
      <c r="B1926" s="1" t="s">
        <v>4785</v>
      </c>
      <c r="C1926" s="45" t="s">
        <v>176</v>
      </c>
      <c r="D1926" s="23" t="s">
        <v>5751</v>
      </c>
      <c r="E1926" s="23" t="s">
        <v>4134</v>
      </c>
      <c r="F1926" s="40">
        <v>3.5000000000000003E-2</v>
      </c>
      <c r="G1926" s="25">
        <v>134508</v>
      </c>
      <c r="H1926" s="25">
        <v>4708</v>
      </c>
      <c r="I1926" s="25"/>
      <c r="J1926" s="58" t="e">
        <f>HYPERLINK("#"&amp;"Insumos"&amp;"!A"&amp;MATCH($B1926,#REF!,0),"Ins "&amp;$B1926)</f>
        <v>#REF!</v>
      </c>
      <c r="M1926" s="220"/>
    </row>
    <row r="1927" spans="1:13" ht="25.5" x14ac:dyDescent="0.2">
      <c r="A1927" s="36" t="s">
        <v>7999</v>
      </c>
      <c r="B1927" s="26" t="s">
        <v>6816</v>
      </c>
      <c r="C1927" s="79" t="s">
        <v>8000</v>
      </c>
      <c r="D1927" s="37" t="s">
        <v>5608</v>
      </c>
      <c r="E1927" s="37" t="s">
        <v>464</v>
      </c>
      <c r="F1927" s="41"/>
      <c r="G1927" s="27"/>
      <c r="H1927" s="27"/>
      <c r="I1927" s="27">
        <v>207788</v>
      </c>
      <c r="M1927" s="220">
        <f t="shared" ref="M1927:M1985" si="30">ROUND(I1927*(1+$L$2),0)</f>
        <v>272119</v>
      </c>
    </row>
    <row r="1928" spans="1:13" x14ac:dyDescent="0.2">
      <c r="A1928" s="35" t="s">
        <v>7999</v>
      </c>
      <c r="B1928" s="1" t="s">
        <v>5579</v>
      </c>
      <c r="C1928" s="45" t="s">
        <v>1016</v>
      </c>
      <c r="D1928" s="23" t="s">
        <v>5734</v>
      </c>
      <c r="E1928" s="23" t="s">
        <v>4141</v>
      </c>
      <c r="F1928" s="40">
        <v>1</v>
      </c>
      <c r="G1928" s="25">
        <v>57672</v>
      </c>
      <c r="H1928" s="25">
        <v>57672</v>
      </c>
      <c r="I1928" s="25"/>
      <c r="J1928" s="58" t="e">
        <f>HYPERLINK("#"&amp;"Insumos"&amp;"!A"&amp;MATCH($B1928,#REF!,0),"Ins "&amp;$B1928)</f>
        <v>#REF!</v>
      </c>
      <c r="M1928" s="220"/>
    </row>
    <row r="1929" spans="1:13" x14ac:dyDescent="0.2">
      <c r="A1929" s="35" t="s">
        <v>7999</v>
      </c>
      <c r="B1929" s="1" t="s">
        <v>263</v>
      </c>
      <c r="C1929" s="45" t="s">
        <v>696</v>
      </c>
      <c r="D1929" s="23" t="s">
        <v>5534</v>
      </c>
      <c r="E1929" s="23" t="s">
        <v>4140</v>
      </c>
      <c r="F1929" s="40">
        <v>8.9999999999999993E-3</v>
      </c>
      <c r="G1929" s="25">
        <v>187426</v>
      </c>
      <c r="H1929" s="25">
        <v>1687</v>
      </c>
      <c r="I1929" s="25"/>
      <c r="J1929" s="58" t="e">
        <f>HYPERLINK("#"&amp;"Insumos"&amp;"!A"&amp;MATCH($B1929,#REF!,0),"Ins "&amp;$B1929)</f>
        <v>#REF!</v>
      </c>
      <c r="M1929" s="220"/>
    </row>
    <row r="1930" spans="1:13" x14ac:dyDescent="0.2">
      <c r="A1930" s="35" t="s">
        <v>7999</v>
      </c>
      <c r="B1930" s="1" t="s">
        <v>5007</v>
      </c>
      <c r="C1930" s="45" t="s">
        <v>720</v>
      </c>
      <c r="D1930" s="23" t="s">
        <v>5751</v>
      </c>
      <c r="E1930" s="23" t="s">
        <v>4134</v>
      </c>
      <c r="F1930" s="40">
        <v>0.4</v>
      </c>
      <c r="G1930" s="25">
        <v>1897</v>
      </c>
      <c r="H1930" s="25">
        <v>759</v>
      </c>
      <c r="I1930" s="25"/>
      <c r="J1930" s="58" t="e">
        <f>HYPERLINK("#"&amp;"Insumos"&amp;"!A"&amp;MATCH($B1930,#REF!,0),"Ins "&amp;$B1930)</f>
        <v>#REF!</v>
      </c>
      <c r="M1930" s="220"/>
    </row>
    <row r="1931" spans="1:13" x14ac:dyDescent="0.2">
      <c r="A1931" s="35" t="s">
        <v>7999</v>
      </c>
      <c r="B1931" s="1" t="s">
        <v>7905</v>
      </c>
      <c r="C1931" s="45" t="s">
        <v>7906</v>
      </c>
      <c r="D1931" s="23" t="s">
        <v>5751</v>
      </c>
      <c r="E1931" s="23" t="s">
        <v>464</v>
      </c>
      <c r="F1931" s="40">
        <v>1.05</v>
      </c>
      <c r="G1931" s="25">
        <v>135514</v>
      </c>
      <c r="H1931" s="25">
        <v>142290</v>
      </c>
      <c r="I1931" s="25"/>
      <c r="J1931" s="58" t="e">
        <f>HYPERLINK("#"&amp;"Insumos"&amp;"!A"&amp;MATCH($B1931,#REF!,0),"Ins "&amp;$B1931)</f>
        <v>#REF!</v>
      </c>
      <c r="M1931" s="220"/>
    </row>
    <row r="1932" spans="1:13" x14ac:dyDescent="0.2">
      <c r="A1932" s="35" t="s">
        <v>7999</v>
      </c>
      <c r="B1932" s="1" t="s">
        <v>4785</v>
      </c>
      <c r="C1932" s="45" t="s">
        <v>176</v>
      </c>
      <c r="D1932" s="23" t="s">
        <v>5751</v>
      </c>
      <c r="E1932" s="23" t="s">
        <v>4134</v>
      </c>
      <c r="F1932" s="40">
        <v>0.04</v>
      </c>
      <c r="G1932" s="25">
        <v>134508</v>
      </c>
      <c r="H1932" s="25">
        <v>5380</v>
      </c>
      <c r="I1932" s="25"/>
      <c r="J1932" s="58" t="e">
        <f>HYPERLINK("#"&amp;"Insumos"&amp;"!A"&amp;MATCH($B1932,#REF!,0),"Ins "&amp;$B1932)</f>
        <v>#REF!</v>
      </c>
      <c r="M1932" s="220"/>
    </row>
    <row r="1933" spans="1:13" ht="25.5" x14ac:dyDescent="0.2">
      <c r="A1933" s="36" t="s">
        <v>8001</v>
      </c>
      <c r="B1933" s="26" t="s">
        <v>6816</v>
      </c>
      <c r="C1933" s="79" t="s">
        <v>8002</v>
      </c>
      <c r="D1933" s="37" t="s">
        <v>5608</v>
      </c>
      <c r="E1933" s="37" t="s">
        <v>464</v>
      </c>
      <c r="F1933" s="41"/>
      <c r="G1933" s="27"/>
      <c r="H1933" s="27"/>
      <c r="I1933" s="27">
        <v>248584</v>
      </c>
      <c r="M1933" s="220">
        <f t="shared" si="30"/>
        <v>325546</v>
      </c>
    </row>
    <row r="1934" spans="1:13" x14ac:dyDescent="0.2">
      <c r="A1934" s="35" t="s">
        <v>8001</v>
      </c>
      <c r="B1934" s="1" t="s">
        <v>5579</v>
      </c>
      <c r="C1934" s="45" t="s">
        <v>1016</v>
      </c>
      <c r="D1934" s="23" t="s">
        <v>5734</v>
      </c>
      <c r="E1934" s="23" t="s">
        <v>4141</v>
      </c>
      <c r="F1934" s="40">
        <v>1</v>
      </c>
      <c r="G1934" s="25">
        <v>57672</v>
      </c>
      <c r="H1934" s="25">
        <v>57672</v>
      </c>
      <c r="I1934" s="25"/>
      <c r="J1934" s="58" t="e">
        <f>HYPERLINK("#"&amp;"Insumos"&amp;"!A"&amp;MATCH($B1934,#REF!,0),"Ins "&amp;$B1934)</f>
        <v>#REF!</v>
      </c>
      <c r="M1934" s="220"/>
    </row>
    <row r="1935" spans="1:13" x14ac:dyDescent="0.2">
      <c r="A1935" s="35" t="s">
        <v>8001</v>
      </c>
      <c r="B1935" s="1" t="s">
        <v>263</v>
      </c>
      <c r="C1935" s="45" t="s">
        <v>696</v>
      </c>
      <c r="D1935" s="23" t="s">
        <v>5534</v>
      </c>
      <c r="E1935" s="23" t="s">
        <v>4140</v>
      </c>
      <c r="F1935" s="40">
        <v>8.9999999999999993E-3</v>
      </c>
      <c r="G1935" s="25">
        <v>187426</v>
      </c>
      <c r="H1935" s="25">
        <v>1687</v>
      </c>
      <c r="I1935" s="25"/>
      <c r="J1935" s="58" t="e">
        <f>HYPERLINK("#"&amp;"Insumos"&amp;"!A"&amp;MATCH($B1935,#REF!,0),"Ins "&amp;$B1935)</f>
        <v>#REF!</v>
      </c>
      <c r="M1935" s="220"/>
    </row>
    <row r="1936" spans="1:13" x14ac:dyDescent="0.2">
      <c r="A1936" s="35" t="s">
        <v>8001</v>
      </c>
      <c r="B1936" s="1" t="s">
        <v>5007</v>
      </c>
      <c r="C1936" s="45" t="s">
        <v>720</v>
      </c>
      <c r="D1936" s="23" t="s">
        <v>5751</v>
      </c>
      <c r="E1936" s="23" t="s">
        <v>4134</v>
      </c>
      <c r="F1936" s="40">
        <v>0.45</v>
      </c>
      <c r="G1936" s="25">
        <v>1897</v>
      </c>
      <c r="H1936" s="25">
        <v>854</v>
      </c>
      <c r="I1936" s="25"/>
      <c r="J1936" s="58" t="e">
        <f>HYPERLINK("#"&amp;"Insumos"&amp;"!A"&amp;MATCH($B1936,#REF!,0),"Ins "&amp;$B1936)</f>
        <v>#REF!</v>
      </c>
      <c r="M1936" s="220"/>
    </row>
    <row r="1937" spans="1:13" x14ac:dyDescent="0.2">
      <c r="A1937" s="35" t="s">
        <v>8001</v>
      </c>
      <c r="B1937" s="1" t="s">
        <v>7907</v>
      </c>
      <c r="C1937" s="45" t="s">
        <v>7908</v>
      </c>
      <c r="D1937" s="23" t="s">
        <v>5751</v>
      </c>
      <c r="E1937" s="23" t="s">
        <v>464</v>
      </c>
      <c r="F1937" s="40">
        <v>1.05</v>
      </c>
      <c r="G1937" s="25">
        <v>174277</v>
      </c>
      <c r="H1937" s="25">
        <v>182991</v>
      </c>
      <c r="I1937" s="25"/>
      <c r="J1937" s="58" t="e">
        <f>HYPERLINK("#"&amp;"Insumos"&amp;"!A"&amp;MATCH($B1937,#REF!,0),"Ins "&amp;$B1937)</f>
        <v>#REF!</v>
      </c>
      <c r="M1937" s="220"/>
    </row>
    <row r="1938" spans="1:13" x14ac:dyDescent="0.2">
      <c r="A1938" s="35" t="s">
        <v>8001</v>
      </c>
      <c r="B1938" s="1" t="s">
        <v>4785</v>
      </c>
      <c r="C1938" s="45" t="s">
        <v>176</v>
      </c>
      <c r="D1938" s="23" t="s">
        <v>5751</v>
      </c>
      <c r="E1938" s="23" t="s">
        <v>4134</v>
      </c>
      <c r="F1938" s="40">
        <v>0.04</v>
      </c>
      <c r="G1938" s="25">
        <v>134508</v>
      </c>
      <c r="H1938" s="25">
        <v>5380</v>
      </c>
      <c r="I1938" s="25"/>
      <c r="J1938" s="58" t="e">
        <f>HYPERLINK("#"&amp;"Insumos"&amp;"!A"&amp;MATCH($B1938,#REF!,0),"Ins "&amp;$B1938)</f>
        <v>#REF!</v>
      </c>
      <c r="M1938" s="220"/>
    </row>
    <row r="1939" spans="1:13" ht="25.5" x14ac:dyDescent="0.2">
      <c r="A1939" s="36" t="s">
        <v>8003</v>
      </c>
      <c r="B1939" s="26" t="s">
        <v>6816</v>
      </c>
      <c r="C1939" s="79" t="s">
        <v>8004</v>
      </c>
      <c r="D1939" s="37" t="s">
        <v>5608</v>
      </c>
      <c r="E1939" s="37" t="s">
        <v>464</v>
      </c>
      <c r="F1939" s="41"/>
      <c r="G1939" s="27"/>
      <c r="H1939" s="27"/>
      <c r="I1939" s="27">
        <v>293859</v>
      </c>
      <c r="M1939" s="220">
        <f t="shared" si="30"/>
        <v>384838</v>
      </c>
    </row>
    <row r="1940" spans="1:13" x14ac:dyDescent="0.2">
      <c r="A1940" s="35" t="s">
        <v>8003</v>
      </c>
      <c r="B1940" s="1" t="s">
        <v>5579</v>
      </c>
      <c r="C1940" s="45" t="s">
        <v>1016</v>
      </c>
      <c r="D1940" s="23" t="s">
        <v>5734</v>
      </c>
      <c r="E1940" s="23" t="s">
        <v>4141</v>
      </c>
      <c r="F1940" s="40">
        <v>1</v>
      </c>
      <c r="G1940" s="25">
        <v>57672</v>
      </c>
      <c r="H1940" s="25">
        <v>57672</v>
      </c>
      <c r="I1940" s="25"/>
      <c r="J1940" s="58" t="e">
        <f>HYPERLINK("#"&amp;"Insumos"&amp;"!A"&amp;MATCH($B1940,#REF!,0),"Ins "&amp;$B1940)</f>
        <v>#REF!</v>
      </c>
      <c r="M1940" s="220"/>
    </row>
    <row r="1941" spans="1:13" x14ac:dyDescent="0.2">
      <c r="A1941" s="35" t="s">
        <v>8003</v>
      </c>
      <c r="B1941" s="1" t="s">
        <v>263</v>
      </c>
      <c r="C1941" s="45" t="s">
        <v>696</v>
      </c>
      <c r="D1941" s="23" t="s">
        <v>5534</v>
      </c>
      <c r="E1941" s="23" t="s">
        <v>4140</v>
      </c>
      <c r="F1941" s="40">
        <v>0.01</v>
      </c>
      <c r="G1941" s="25">
        <v>187426</v>
      </c>
      <c r="H1941" s="25">
        <v>1874</v>
      </c>
      <c r="I1941" s="25"/>
      <c r="J1941" s="58" t="e">
        <f>HYPERLINK("#"&amp;"Insumos"&amp;"!A"&amp;MATCH($B1941,#REF!,0),"Ins "&amp;$B1941)</f>
        <v>#REF!</v>
      </c>
      <c r="M1941" s="220"/>
    </row>
    <row r="1942" spans="1:13" x14ac:dyDescent="0.2">
      <c r="A1942" s="35" t="s">
        <v>8003</v>
      </c>
      <c r="B1942" s="1" t="s">
        <v>5007</v>
      </c>
      <c r="C1942" s="45" t="s">
        <v>720</v>
      </c>
      <c r="D1942" s="23" t="s">
        <v>5751</v>
      </c>
      <c r="E1942" s="23" t="s">
        <v>4134</v>
      </c>
      <c r="F1942" s="40">
        <v>0.5</v>
      </c>
      <c r="G1942" s="25">
        <v>1897</v>
      </c>
      <c r="H1942" s="25">
        <v>949</v>
      </c>
      <c r="I1942" s="25"/>
      <c r="J1942" s="58" t="e">
        <f>HYPERLINK("#"&amp;"Insumos"&amp;"!A"&amp;MATCH($B1942,#REF!,0),"Ins "&amp;$B1942)</f>
        <v>#REF!</v>
      </c>
      <c r="M1942" s="220"/>
    </row>
    <row r="1943" spans="1:13" x14ac:dyDescent="0.2">
      <c r="A1943" s="35" t="s">
        <v>8003</v>
      </c>
      <c r="B1943" s="1" t="s">
        <v>7909</v>
      </c>
      <c r="C1943" s="45" t="s">
        <v>7910</v>
      </c>
      <c r="D1943" s="23" t="s">
        <v>5751</v>
      </c>
      <c r="E1943" s="23" t="s">
        <v>464</v>
      </c>
      <c r="F1943" s="40">
        <v>1.05</v>
      </c>
      <c r="G1943" s="25">
        <v>217128</v>
      </c>
      <c r="H1943" s="25">
        <v>227984</v>
      </c>
      <c r="I1943" s="25"/>
      <c r="J1943" s="58" t="e">
        <f>HYPERLINK("#"&amp;"Insumos"&amp;"!A"&amp;MATCH($B1943,#REF!,0),"Ins "&amp;$B1943)</f>
        <v>#REF!</v>
      </c>
      <c r="M1943" s="220"/>
    </row>
    <row r="1944" spans="1:13" x14ac:dyDescent="0.2">
      <c r="A1944" s="35" t="s">
        <v>8003</v>
      </c>
      <c r="B1944" s="1" t="s">
        <v>4785</v>
      </c>
      <c r="C1944" s="45" t="s">
        <v>176</v>
      </c>
      <c r="D1944" s="23" t="s">
        <v>5751</v>
      </c>
      <c r="E1944" s="23" t="s">
        <v>4134</v>
      </c>
      <c r="F1944" s="40">
        <v>0.04</v>
      </c>
      <c r="G1944" s="25">
        <v>134508</v>
      </c>
      <c r="H1944" s="25">
        <v>5380</v>
      </c>
      <c r="I1944" s="25"/>
      <c r="J1944" s="58" t="e">
        <f>HYPERLINK("#"&amp;"Insumos"&amp;"!A"&amp;MATCH($B1944,#REF!,0),"Ins "&amp;$B1944)</f>
        <v>#REF!</v>
      </c>
      <c r="M1944" s="220"/>
    </row>
    <row r="1945" spans="1:13" ht="25.5" x14ac:dyDescent="0.2">
      <c r="A1945" s="36" t="s">
        <v>8005</v>
      </c>
      <c r="B1945" s="26" t="s">
        <v>6816</v>
      </c>
      <c r="C1945" s="79" t="s">
        <v>8006</v>
      </c>
      <c r="D1945" s="37" t="s">
        <v>5608</v>
      </c>
      <c r="E1945" s="37" t="s">
        <v>464</v>
      </c>
      <c r="F1945" s="41"/>
      <c r="G1945" s="27"/>
      <c r="H1945" s="27"/>
      <c r="I1945" s="27">
        <v>323859</v>
      </c>
      <c r="M1945" s="220">
        <f t="shared" si="30"/>
        <v>424126</v>
      </c>
    </row>
    <row r="1946" spans="1:13" x14ac:dyDescent="0.2">
      <c r="A1946" s="35" t="s">
        <v>8005</v>
      </c>
      <c r="B1946" s="1" t="s">
        <v>5579</v>
      </c>
      <c r="C1946" s="45" t="s">
        <v>1016</v>
      </c>
      <c r="D1946" s="23" t="s">
        <v>5734</v>
      </c>
      <c r="E1946" s="23" t="s">
        <v>4141</v>
      </c>
      <c r="F1946" s="40">
        <v>1</v>
      </c>
      <c r="G1946" s="25">
        <v>57672</v>
      </c>
      <c r="H1946" s="25">
        <v>57672</v>
      </c>
      <c r="I1946" s="25"/>
      <c r="J1946" s="58" t="e">
        <f>HYPERLINK("#"&amp;"Insumos"&amp;"!A"&amp;MATCH($B1946,#REF!,0),"Ins "&amp;$B1946)</f>
        <v>#REF!</v>
      </c>
      <c r="M1946" s="220"/>
    </row>
    <row r="1947" spans="1:13" x14ac:dyDescent="0.2">
      <c r="A1947" s="35" t="s">
        <v>8005</v>
      </c>
      <c r="B1947" s="1" t="s">
        <v>263</v>
      </c>
      <c r="C1947" s="45" t="s">
        <v>696</v>
      </c>
      <c r="D1947" s="23" t="s">
        <v>5534</v>
      </c>
      <c r="E1947" s="23" t="s">
        <v>4140</v>
      </c>
      <c r="F1947" s="40">
        <v>0.01</v>
      </c>
      <c r="G1947" s="25">
        <v>187426</v>
      </c>
      <c r="H1947" s="25">
        <v>1874</v>
      </c>
      <c r="I1947" s="25"/>
      <c r="J1947" s="58" t="e">
        <f>HYPERLINK("#"&amp;"Insumos"&amp;"!A"&amp;MATCH($B1947,#REF!,0),"Ins "&amp;$B1947)</f>
        <v>#REF!</v>
      </c>
      <c r="M1947" s="220"/>
    </row>
    <row r="1948" spans="1:13" x14ac:dyDescent="0.2">
      <c r="A1948" s="35" t="s">
        <v>8005</v>
      </c>
      <c r="B1948" s="1" t="s">
        <v>5007</v>
      </c>
      <c r="C1948" s="45" t="s">
        <v>720</v>
      </c>
      <c r="D1948" s="23" t="s">
        <v>5751</v>
      </c>
      <c r="E1948" s="23" t="s">
        <v>4134</v>
      </c>
      <c r="F1948" s="40">
        <v>0.5</v>
      </c>
      <c r="G1948" s="25">
        <v>1897</v>
      </c>
      <c r="H1948" s="25">
        <v>949</v>
      </c>
      <c r="I1948" s="25"/>
      <c r="J1948" s="58" t="e">
        <f>HYPERLINK("#"&amp;"Insumos"&amp;"!A"&amp;MATCH($B1948,#REF!,0),"Ins "&amp;$B1948)</f>
        <v>#REF!</v>
      </c>
      <c r="M1948" s="220"/>
    </row>
    <row r="1949" spans="1:13" x14ac:dyDescent="0.2">
      <c r="A1949" s="35" t="s">
        <v>8005</v>
      </c>
      <c r="B1949" s="1" t="s">
        <v>7911</v>
      </c>
      <c r="C1949" s="45" t="s">
        <v>7912</v>
      </c>
      <c r="D1949" s="23" t="s">
        <v>5751</v>
      </c>
      <c r="E1949" s="23" t="s">
        <v>464</v>
      </c>
      <c r="F1949" s="40">
        <v>1.05</v>
      </c>
      <c r="G1949" s="25">
        <v>245699</v>
      </c>
      <c r="H1949" s="25">
        <v>257984</v>
      </c>
      <c r="I1949" s="25"/>
      <c r="J1949" s="58" t="e">
        <f>HYPERLINK("#"&amp;"Insumos"&amp;"!A"&amp;MATCH($B1949,#REF!,0),"Ins "&amp;$B1949)</f>
        <v>#REF!</v>
      </c>
      <c r="M1949" s="220"/>
    </row>
    <row r="1950" spans="1:13" x14ac:dyDescent="0.2">
      <c r="A1950" s="35" t="s">
        <v>8005</v>
      </c>
      <c r="B1950" s="1" t="s">
        <v>4785</v>
      </c>
      <c r="C1950" s="45" t="s">
        <v>176</v>
      </c>
      <c r="D1950" s="23" t="s">
        <v>5751</v>
      </c>
      <c r="E1950" s="23" t="s">
        <v>4134</v>
      </c>
      <c r="F1950" s="40">
        <v>0.04</v>
      </c>
      <c r="G1950" s="25">
        <v>134508</v>
      </c>
      <c r="H1950" s="25">
        <v>5380</v>
      </c>
      <c r="I1950" s="25"/>
      <c r="J1950" s="58" t="e">
        <f>HYPERLINK("#"&amp;"Insumos"&amp;"!A"&amp;MATCH($B1950,#REF!,0),"Ins "&amp;$B1950)</f>
        <v>#REF!</v>
      </c>
      <c r="M1950" s="220"/>
    </row>
    <row r="1951" spans="1:13" ht="25.5" x14ac:dyDescent="0.2">
      <c r="A1951" s="36" t="s">
        <v>8007</v>
      </c>
      <c r="B1951" s="26" t="s">
        <v>6816</v>
      </c>
      <c r="C1951" s="79" t="s">
        <v>8008</v>
      </c>
      <c r="D1951" s="37" t="s">
        <v>5608</v>
      </c>
      <c r="E1951" s="37" t="s">
        <v>464</v>
      </c>
      <c r="F1951" s="41"/>
      <c r="G1951" s="27"/>
      <c r="H1951" s="27"/>
      <c r="I1951" s="27">
        <v>389965</v>
      </c>
      <c r="M1951" s="220">
        <f t="shared" si="30"/>
        <v>510698</v>
      </c>
    </row>
    <row r="1952" spans="1:13" x14ac:dyDescent="0.2">
      <c r="A1952" s="35" t="s">
        <v>8007</v>
      </c>
      <c r="B1952" s="1" t="s">
        <v>5579</v>
      </c>
      <c r="C1952" s="45" t="s">
        <v>1016</v>
      </c>
      <c r="D1952" s="23" t="s">
        <v>5734</v>
      </c>
      <c r="E1952" s="23" t="s">
        <v>4141</v>
      </c>
      <c r="F1952" s="40">
        <v>1</v>
      </c>
      <c r="G1952" s="25">
        <v>57672</v>
      </c>
      <c r="H1952" s="25">
        <v>57672</v>
      </c>
      <c r="I1952" s="25"/>
      <c r="J1952" s="58" t="e">
        <f>HYPERLINK("#"&amp;"Insumos"&amp;"!A"&amp;MATCH($B1952,#REF!,0),"Ins "&amp;$B1952)</f>
        <v>#REF!</v>
      </c>
      <c r="M1952" s="220"/>
    </row>
    <row r="1953" spans="1:13" x14ac:dyDescent="0.2">
      <c r="A1953" s="35" t="s">
        <v>8007</v>
      </c>
      <c r="B1953" s="1" t="s">
        <v>263</v>
      </c>
      <c r="C1953" s="45" t="s">
        <v>696</v>
      </c>
      <c r="D1953" s="23" t="s">
        <v>5534</v>
      </c>
      <c r="E1953" s="23" t="s">
        <v>4140</v>
      </c>
      <c r="F1953" s="40">
        <v>1.4999999999999999E-2</v>
      </c>
      <c r="G1953" s="25">
        <v>187426</v>
      </c>
      <c r="H1953" s="25">
        <v>2811</v>
      </c>
      <c r="I1953" s="25"/>
      <c r="J1953" s="58" t="e">
        <f>HYPERLINK("#"&amp;"Insumos"&amp;"!A"&amp;MATCH($B1953,#REF!,0),"Ins "&amp;$B1953)</f>
        <v>#REF!</v>
      </c>
      <c r="M1953" s="220"/>
    </row>
    <row r="1954" spans="1:13" x14ac:dyDescent="0.2">
      <c r="A1954" s="35" t="s">
        <v>8007</v>
      </c>
      <c r="B1954" s="1" t="s">
        <v>5007</v>
      </c>
      <c r="C1954" s="45" t="s">
        <v>720</v>
      </c>
      <c r="D1954" s="23" t="s">
        <v>5751</v>
      </c>
      <c r="E1954" s="23" t="s">
        <v>4134</v>
      </c>
      <c r="F1954" s="40">
        <v>0.5</v>
      </c>
      <c r="G1954" s="25">
        <v>1897</v>
      </c>
      <c r="H1954" s="25">
        <v>949</v>
      </c>
      <c r="I1954" s="25"/>
      <c r="J1954" s="58" t="e">
        <f>HYPERLINK("#"&amp;"Insumos"&amp;"!A"&amp;MATCH($B1954,#REF!,0),"Ins "&amp;$B1954)</f>
        <v>#REF!</v>
      </c>
      <c r="M1954" s="220"/>
    </row>
    <row r="1955" spans="1:13" x14ac:dyDescent="0.2">
      <c r="A1955" s="35" t="s">
        <v>8007</v>
      </c>
      <c r="B1955" s="1" t="s">
        <v>7913</v>
      </c>
      <c r="C1955" s="45" t="s">
        <v>7914</v>
      </c>
      <c r="D1955" s="23" t="s">
        <v>5751</v>
      </c>
      <c r="E1955" s="23" t="s">
        <v>464</v>
      </c>
      <c r="F1955" s="40">
        <v>1.05</v>
      </c>
      <c r="G1955" s="25">
        <v>307124</v>
      </c>
      <c r="H1955" s="25">
        <v>322480</v>
      </c>
      <c r="I1955" s="25"/>
      <c r="J1955" s="58" t="e">
        <f>HYPERLINK("#"&amp;"Insumos"&amp;"!A"&amp;MATCH($B1955,#REF!,0),"Ins "&amp;$B1955)</f>
        <v>#REF!</v>
      </c>
      <c r="M1955" s="220"/>
    </row>
    <row r="1956" spans="1:13" x14ac:dyDescent="0.2">
      <c r="A1956" s="35" t="s">
        <v>8007</v>
      </c>
      <c r="B1956" s="1" t="s">
        <v>4785</v>
      </c>
      <c r="C1956" s="45" t="s">
        <v>176</v>
      </c>
      <c r="D1956" s="23" t="s">
        <v>5751</v>
      </c>
      <c r="E1956" s="23" t="s">
        <v>4134</v>
      </c>
      <c r="F1956" s="40">
        <v>4.4999999999999998E-2</v>
      </c>
      <c r="G1956" s="25">
        <v>134508</v>
      </c>
      <c r="H1956" s="25">
        <v>6053</v>
      </c>
      <c r="I1956" s="25"/>
      <c r="J1956" s="58" t="e">
        <f>HYPERLINK("#"&amp;"Insumos"&amp;"!A"&amp;MATCH($B1956,#REF!,0),"Ins "&amp;$B1956)</f>
        <v>#REF!</v>
      </c>
      <c r="M1956" s="220"/>
    </row>
    <row r="1957" spans="1:13" ht="25.5" x14ac:dyDescent="0.2">
      <c r="A1957" s="36" t="s">
        <v>8009</v>
      </c>
      <c r="B1957" s="26" t="s">
        <v>6816</v>
      </c>
      <c r="C1957" s="79" t="s">
        <v>8010</v>
      </c>
      <c r="D1957" s="37" t="s">
        <v>5608</v>
      </c>
      <c r="E1957" s="37" t="s">
        <v>4134</v>
      </c>
      <c r="F1957" s="41"/>
      <c r="G1957" s="27"/>
      <c r="H1957" s="27"/>
      <c r="I1957" s="27">
        <v>737577</v>
      </c>
      <c r="M1957" s="220">
        <f t="shared" si="30"/>
        <v>965931</v>
      </c>
    </row>
    <row r="1958" spans="1:13" x14ac:dyDescent="0.2">
      <c r="A1958" s="35" t="s">
        <v>8009</v>
      </c>
      <c r="B1958" s="1" t="s">
        <v>74</v>
      </c>
      <c r="C1958" s="45" t="s">
        <v>1023</v>
      </c>
      <c r="D1958" s="23" t="s">
        <v>5734</v>
      </c>
      <c r="E1958" s="23" t="s">
        <v>4141</v>
      </c>
      <c r="F1958" s="40">
        <v>4</v>
      </c>
      <c r="G1958" s="25">
        <v>73692</v>
      </c>
      <c r="H1958" s="25">
        <v>294768</v>
      </c>
      <c r="I1958" s="25"/>
      <c r="J1958" s="58" t="e">
        <f>HYPERLINK("#"&amp;"Insumos"&amp;"!A"&amp;MATCH($B1958,#REF!,0),"Ins "&amp;$B1958)</f>
        <v>#REF!</v>
      </c>
      <c r="M1958" s="220"/>
    </row>
    <row r="1959" spans="1:13" x14ac:dyDescent="0.2">
      <c r="A1959" s="35" t="s">
        <v>8009</v>
      </c>
      <c r="B1959" s="1" t="s">
        <v>263</v>
      </c>
      <c r="C1959" s="45" t="s">
        <v>696</v>
      </c>
      <c r="D1959" s="23" t="s">
        <v>5534</v>
      </c>
      <c r="E1959" s="23" t="s">
        <v>4140</v>
      </c>
      <c r="F1959" s="40">
        <v>7.0000000000000001E-3</v>
      </c>
      <c r="G1959" s="25">
        <v>187426</v>
      </c>
      <c r="H1959" s="25">
        <v>1312</v>
      </c>
      <c r="I1959" s="25"/>
      <c r="J1959" s="58" t="e">
        <f>HYPERLINK("#"&amp;"Insumos"&amp;"!A"&amp;MATCH($B1959,#REF!,0),"Ins "&amp;$B1959)</f>
        <v>#REF!</v>
      </c>
      <c r="M1959" s="220"/>
    </row>
    <row r="1960" spans="1:13" x14ac:dyDescent="0.2">
      <c r="A1960" s="35" t="s">
        <v>8009</v>
      </c>
      <c r="B1960" s="1" t="s">
        <v>5533</v>
      </c>
      <c r="C1960" s="45" t="s">
        <v>5892</v>
      </c>
      <c r="D1960" s="23" t="s">
        <v>977</v>
      </c>
      <c r="E1960" s="23" t="s">
        <v>4134</v>
      </c>
      <c r="F1960" s="40">
        <v>1</v>
      </c>
      <c r="G1960" s="25">
        <v>3623</v>
      </c>
      <c r="H1960" s="25">
        <v>3623</v>
      </c>
      <c r="I1960" s="25"/>
      <c r="J1960" s="58" t="e">
        <f>HYPERLINK("#"&amp;"Insumos"&amp;"!A"&amp;MATCH($B1960,#REF!,0),"Ins "&amp;$B1960)</f>
        <v>#REF!</v>
      </c>
      <c r="M1960" s="220"/>
    </row>
    <row r="1961" spans="1:13" x14ac:dyDescent="0.2">
      <c r="A1961" s="35" t="s">
        <v>8009</v>
      </c>
      <c r="B1961" s="1" t="s">
        <v>5007</v>
      </c>
      <c r="C1961" s="45" t="s">
        <v>720</v>
      </c>
      <c r="D1961" s="23" t="s">
        <v>5751</v>
      </c>
      <c r="E1961" s="23" t="s">
        <v>4134</v>
      </c>
      <c r="F1961" s="40">
        <v>0.4</v>
      </c>
      <c r="G1961" s="25">
        <v>1897</v>
      </c>
      <c r="H1961" s="25">
        <v>759</v>
      </c>
      <c r="I1961" s="25"/>
      <c r="J1961" s="58" t="e">
        <f>HYPERLINK("#"&amp;"Insumos"&amp;"!A"&amp;MATCH($B1961,#REF!,0),"Ins "&amp;$B1961)</f>
        <v>#REF!</v>
      </c>
      <c r="M1961" s="220"/>
    </row>
    <row r="1962" spans="1:13" x14ac:dyDescent="0.2">
      <c r="A1962" s="35" t="s">
        <v>8009</v>
      </c>
      <c r="B1962" s="1" t="s">
        <v>7919</v>
      </c>
      <c r="C1962" s="45" t="s">
        <v>7920</v>
      </c>
      <c r="D1962" s="23" t="s">
        <v>5751</v>
      </c>
      <c r="E1962" s="23" t="s">
        <v>4134</v>
      </c>
      <c r="F1962" s="40">
        <v>1</v>
      </c>
      <c r="G1962" s="25">
        <v>437115</v>
      </c>
      <c r="H1962" s="25">
        <v>437115</v>
      </c>
      <c r="I1962" s="25"/>
      <c r="J1962" s="58" t="e">
        <f>HYPERLINK("#"&amp;"Insumos"&amp;"!A"&amp;MATCH($B1962,#REF!,0),"Ins "&amp;$B1962)</f>
        <v>#REF!</v>
      </c>
      <c r="M1962" s="220"/>
    </row>
    <row r="1963" spans="1:13" ht="25.5" x14ac:dyDescent="0.2">
      <c r="A1963" s="36" t="s">
        <v>8011</v>
      </c>
      <c r="B1963" s="26" t="s">
        <v>6816</v>
      </c>
      <c r="C1963" s="79" t="s">
        <v>8012</v>
      </c>
      <c r="D1963" s="37" t="s">
        <v>5608</v>
      </c>
      <c r="E1963" s="37" t="s">
        <v>4134</v>
      </c>
      <c r="F1963" s="41"/>
      <c r="G1963" s="27"/>
      <c r="H1963" s="27"/>
      <c r="I1963" s="27">
        <v>1635456</v>
      </c>
      <c r="M1963" s="220">
        <f t="shared" si="30"/>
        <v>2141793</v>
      </c>
    </row>
    <row r="1964" spans="1:13" x14ac:dyDescent="0.2">
      <c r="A1964" s="35" t="s">
        <v>8011</v>
      </c>
      <c r="B1964" s="1" t="s">
        <v>201</v>
      </c>
      <c r="C1964" s="45" t="s">
        <v>1029</v>
      </c>
      <c r="D1964" s="23" t="s">
        <v>5734</v>
      </c>
      <c r="E1964" s="23" t="s">
        <v>4141</v>
      </c>
      <c r="F1964" s="40">
        <v>3</v>
      </c>
      <c r="G1964" s="25">
        <v>89712</v>
      </c>
      <c r="H1964" s="25">
        <v>269136</v>
      </c>
      <c r="I1964" s="25"/>
      <c r="J1964" s="58" t="e">
        <f>HYPERLINK("#"&amp;"Insumos"&amp;"!A"&amp;MATCH($B1964,#REF!,0),"Ins "&amp;$B1964)</f>
        <v>#REF!</v>
      </c>
      <c r="M1964" s="220"/>
    </row>
    <row r="1965" spans="1:13" x14ac:dyDescent="0.2">
      <c r="A1965" s="35" t="s">
        <v>8011</v>
      </c>
      <c r="B1965" s="1" t="s">
        <v>263</v>
      </c>
      <c r="C1965" s="45" t="s">
        <v>696</v>
      </c>
      <c r="D1965" s="23" t="s">
        <v>5534</v>
      </c>
      <c r="E1965" s="23" t="s">
        <v>4140</v>
      </c>
      <c r="F1965" s="40">
        <v>2.5000000000000001E-2</v>
      </c>
      <c r="G1965" s="25">
        <v>187426</v>
      </c>
      <c r="H1965" s="25">
        <v>4686</v>
      </c>
      <c r="I1965" s="25"/>
      <c r="J1965" s="58" t="e">
        <f>HYPERLINK("#"&amp;"Insumos"&amp;"!A"&amp;MATCH($B1965,#REF!,0),"Ins "&amp;$B1965)</f>
        <v>#REF!</v>
      </c>
      <c r="M1965" s="220"/>
    </row>
    <row r="1966" spans="1:13" x14ac:dyDescent="0.2">
      <c r="A1966" s="35" t="s">
        <v>8011</v>
      </c>
      <c r="B1966" s="1" t="s">
        <v>5533</v>
      </c>
      <c r="C1966" s="45" t="s">
        <v>5892</v>
      </c>
      <c r="D1966" s="23" t="s">
        <v>977</v>
      </c>
      <c r="E1966" s="23" t="s">
        <v>4134</v>
      </c>
      <c r="F1966" s="40">
        <v>1</v>
      </c>
      <c r="G1966" s="25">
        <v>3623</v>
      </c>
      <c r="H1966" s="25">
        <v>3623</v>
      </c>
      <c r="I1966" s="25"/>
      <c r="J1966" s="58" t="e">
        <f>HYPERLINK("#"&amp;"Insumos"&amp;"!A"&amp;MATCH($B1966,#REF!,0),"Ins "&amp;$B1966)</f>
        <v>#REF!</v>
      </c>
      <c r="M1966" s="220"/>
    </row>
    <row r="1967" spans="1:13" x14ac:dyDescent="0.2">
      <c r="A1967" s="35" t="s">
        <v>8011</v>
      </c>
      <c r="B1967" s="1" t="s">
        <v>5007</v>
      </c>
      <c r="C1967" s="45" t="s">
        <v>720</v>
      </c>
      <c r="D1967" s="23" t="s">
        <v>5751</v>
      </c>
      <c r="E1967" s="23" t="s">
        <v>4134</v>
      </c>
      <c r="F1967" s="40">
        <v>0.5</v>
      </c>
      <c r="G1967" s="25">
        <v>1897</v>
      </c>
      <c r="H1967" s="25">
        <v>949</v>
      </c>
      <c r="I1967" s="25"/>
      <c r="J1967" s="58" t="e">
        <f>HYPERLINK("#"&amp;"Insumos"&amp;"!A"&amp;MATCH($B1967,#REF!,0),"Ins "&amp;$B1967)</f>
        <v>#REF!</v>
      </c>
      <c r="M1967" s="220"/>
    </row>
    <row r="1968" spans="1:13" x14ac:dyDescent="0.2">
      <c r="A1968" s="35" t="s">
        <v>8011</v>
      </c>
      <c r="B1968" s="1" t="s">
        <v>7921</v>
      </c>
      <c r="C1968" s="45" t="s">
        <v>7922</v>
      </c>
      <c r="D1968" s="23" t="s">
        <v>5751</v>
      </c>
      <c r="E1968" s="23" t="s">
        <v>466</v>
      </c>
      <c r="F1968" s="40">
        <v>1</v>
      </c>
      <c r="G1968" s="25">
        <v>1357062</v>
      </c>
      <c r="H1968" s="25">
        <v>1357062</v>
      </c>
      <c r="I1968" s="25"/>
      <c r="J1968" s="58" t="e">
        <f>HYPERLINK("#"&amp;"Insumos"&amp;"!A"&amp;MATCH($B1968,#REF!,0),"Ins "&amp;$B1968)</f>
        <v>#REF!</v>
      </c>
      <c r="M1968" s="220"/>
    </row>
    <row r="1969" spans="1:13" ht="38.25" x14ac:dyDescent="0.2">
      <c r="A1969" s="36" t="s">
        <v>8606</v>
      </c>
      <c r="B1969" s="26" t="s">
        <v>6816</v>
      </c>
      <c r="C1969" s="79" t="s">
        <v>10434</v>
      </c>
      <c r="D1969" s="37" t="s">
        <v>5608</v>
      </c>
      <c r="E1969" s="37" t="s">
        <v>464</v>
      </c>
      <c r="F1969" s="41"/>
      <c r="G1969" s="27"/>
      <c r="H1969" s="27"/>
      <c r="I1969" s="27">
        <v>134177</v>
      </c>
      <c r="M1969" s="220">
        <f t="shared" si="30"/>
        <v>175718</v>
      </c>
    </row>
    <row r="1970" spans="1:13" x14ac:dyDescent="0.2">
      <c r="A1970" s="35" t="s">
        <v>8606</v>
      </c>
      <c r="B1970" s="1" t="s">
        <v>5573</v>
      </c>
      <c r="C1970" s="45" t="s">
        <v>973</v>
      </c>
      <c r="D1970" s="23" t="s">
        <v>5734</v>
      </c>
      <c r="E1970" s="23" t="s">
        <v>4141</v>
      </c>
      <c r="F1970" s="40">
        <v>0.6</v>
      </c>
      <c r="G1970" s="25">
        <v>41652</v>
      </c>
      <c r="H1970" s="25">
        <v>24991</v>
      </c>
      <c r="I1970" s="25"/>
      <c r="J1970" s="58" t="e">
        <f>HYPERLINK("#"&amp;"Insumos"&amp;"!A"&amp;MATCH($B1970,#REF!,0),"Ins "&amp;$B1970)</f>
        <v>#REF!</v>
      </c>
      <c r="M1970" s="220"/>
    </row>
    <row r="1971" spans="1:13" x14ac:dyDescent="0.2">
      <c r="A1971" s="35" t="s">
        <v>8606</v>
      </c>
      <c r="B1971" s="1" t="s">
        <v>263</v>
      </c>
      <c r="C1971" s="45" t="s">
        <v>696</v>
      </c>
      <c r="D1971" s="23" t="s">
        <v>5534</v>
      </c>
      <c r="E1971" s="23" t="s">
        <v>4140</v>
      </c>
      <c r="F1971" s="40">
        <v>0.02</v>
      </c>
      <c r="G1971" s="25">
        <v>187426</v>
      </c>
      <c r="H1971" s="25">
        <v>3749</v>
      </c>
      <c r="I1971" s="25"/>
      <c r="J1971" s="58" t="e">
        <f>HYPERLINK("#"&amp;"Insumos"&amp;"!A"&amp;MATCH($B1971,#REF!,0),"Ins "&amp;$B1971)</f>
        <v>#REF!</v>
      </c>
      <c r="M1971" s="220"/>
    </row>
    <row r="1972" spans="1:13" x14ac:dyDescent="0.2">
      <c r="A1972" s="35" t="s">
        <v>8606</v>
      </c>
      <c r="B1972" s="1" t="s">
        <v>5533</v>
      </c>
      <c r="C1972" s="45" t="s">
        <v>5892</v>
      </c>
      <c r="D1972" s="23" t="s">
        <v>977</v>
      </c>
      <c r="E1972" s="23" t="s">
        <v>4134</v>
      </c>
      <c r="F1972" s="40">
        <v>0.4</v>
      </c>
      <c r="G1972" s="25">
        <v>3623</v>
      </c>
      <c r="H1972" s="25">
        <v>1449</v>
      </c>
      <c r="I1972" s="25"/>
      <c r="J1972" s="58" t="e">
        <f>HYPERLINK("#"&amp;"Insumos"&amp;"!A"&amp;MATCH($B1972,#REF!,0),"Ins "&amp;$B1972)</f>
        <v>#REF!</v>
      </c>
      <c r="M1972" s="220"/>
    </row>
    <row r="1973" spans="1:13" x14ac:dyDescent="0.2">
      <c r="A1973" s="35" t="s">
        <v>8606</v>
      </c>
      <c r="B1973" s="1" t="s">
        <v>5007</v>
      </c>
      <c r="C1973" s="45" t="s">
        <v>720</v>
      </c>
      <c r="D1973" s="23" t="s">
        <v>5751</v>
      </c>
      <c r="E1973" s="23" t="s">
        <v>4134</v>
      </c>
      <c r="F1973" s="40">
        <v>0.3</v>
      </c>
      <c r="G1973" s="25">
        <v>1897</v>
      </c>
      <c r="H1973" s="25">
        <v>569</v>
      </c>
      <c r="I1973" s="25"/>
      <c r="J1973" s="58" t="e">
        <f>HYPERLINK("#"&amp;"Insumos"&amp;"!A"&amp;MATCH($B1973,#REF!,0),"Ins "&amp;$B1973)</f>
        <v>#REF!</v>
      </c>
      <c r="M1973" s="220"/>
    </row>
    <row r="1974" spans="1:13" x14ac:dyDescent="0.2">
      <c r="A1974" s="35" t="s">
        <v>8606</v>
      </c>
      <c r="B1974" s="1" t="s">
        <v>1049</v>
      </c>
      <c r="C1974" s="45" t="s">
        <v>970</v>
      </c>
      <c r="D1974" s="23" t="s">
        <v>5751</v>
      </c>
      <c r="E1974" s="23" t="s">
        <v>466</v>
      </c>
      <c r="F1974" s="40">
        <v>0.378</v>
      </c>
      <c r="G1974" s="25">
        <v>126000</v>
      </c>
      <c r="H1974" s="25">
        <v>47628</v>
      </c>
      <c r="I1974" s="25"/>
      <c r="J1974" s="58" t="e">
        <f>HYPERLINK("#"&amp;"Insumos"&amp;"!A"&amp;MATCH($B1974,#REF!,0),"Ins "&amp;$B1974)</f>
        <v>#REF!</v>
      </c>
      <c r="M1974" s="220"/>
    </row>
    <row r="1975" spans="1:13" x14ac:dyDescent="0.2">
      <c r="A1975" s="35" t="s">
        <v>8606</v>
      </c>
      <c r="B1975" s="1" t="s">
        <v>5265</v>
      </c>
      <c r="C1975" s="45" t="s">
        <v>1236</v>
      </c>
      <c r="D1975" s="23" t="s">
        <v>5751</v>
      </c>
      <c r="E1975" s="23" t="s">
        <v>465</v>
      </c>
      <c r="F1975" s="40">
        <v>3.3</v>
      </c>
      <c r="G1975" s="25">
        <v>11180</v>
      </c>
      <c r="H1975" s="25">
        <v>36894</v>
      </c>
      <c r="I1975" s="25"/>
      <c r="J1975" s="58" t="e">
        <f>HYPERLINK("#"&amp;"Insumos"&amp;"!A"&amp;MATCH($B1975,#REF!,0),"Ins "&amp;$B1975)</f>
        <v>#REF!</v>
      </c>
      <c r="M1975" s="220"/>
    </row>
    <row r="1976" spans="1:13" x14ac:dyDescent="0.2">
      <c r="A1976" s="35" t="s">
        <v>8606</v>
      </c>
      <c r="B1976" s="1" t="s">
        <v>4206</v>
      </c>
      <c r="C1976" s="45" t="s">
        <v>9177</v>
      </c>
      <c r="D1976" s="23" t="s">
        <v>5751</v>
      </c>
      <c r="E1976" s="23" t="s">
        <v>287</v>
      </c>
      <c r="F1976" s="40">
        <v>1.01</v>
      </c>
      <c r="G1976" s="25">
        <v>18710</v>
      </c>
      <c r="H1976" s="25">
        <v>18897</v>
      </c>
      <c r="I1976" s="25"/>
      <c r="J1976" s="58" t="e">
        <f>HYPERLINK("#"&amp;"Insumos"&amp;"!A"&amp;MATCH($B1976,#REF!,0),"Ins "&amp;$B1976)</f>
        <v>#REF!</v>
      </c>
      <c r="M1976" s="220"/>
    </row>
    <row r="1977" spans="1:13" ht="38.25" x14ac:dyDescent="0.2">
      <c r="A1977" s="36" t="s">
        <v>8607</v>
      </c>
      <c r="B1977" s="26" t="s">
        <v>6816</v>
      </c>
      <c r="C1977" s="79" t="s">
        <v>10435</v>
      </c>
      <c r="D1977" s="37" t="s">
        <v>5608</v>
      </c>
      <c r="E1977" s="37" t="s">
        <v>464</v>
      </c>
      <c r="F1977" s="41"/>
      <c r="G1977" s="27"/>
      <c r="H1977" s="27"/>
      <c r="I1977" s="27">
        <v>154875</v>
      </c>
      <c r="M1977" s="220">
        <f t="shared" si="30"/>
        <v>202824</v>
      </c>
    </row>
    <row r="1978" spans="1:13" x14ac:dyDescent="0.2">
      <c r="A1978" s="35" t="s">
        <v>8607</v>
      </c>
      <c r="B1978" s="1" t="s">
        <v>5573</v>
      </c>
      <c r="C1978" s="45" t="s">
        <v>973</v>
      </c>
      <c r="D1978" s="23" t="s">
        <v>5734</v>
      </c>
      <c r="E1978" s="23" t="s">
        <v>4141</v>
      </c>
      <c r="F1978" s="40">
        <v>0.65</v>
      </c>
      <c r="G1978" s="25">
        <v>41652</v>
      </c>
      <c r="H1978" s="25">
        <v>27074</v>
      </c>
      <c r="I1978" s="25"/>
      <c r="J1978" s="58" t="e">
        <f>HYPERLINK("#"&amp;"Insumos"&amp;"!A"&amp;MATCH($B1978,#REF!,0),"Ins "&amp;$B1978)</f>
        <v>#REF!</v>
      </c>
      <c r="M1978" s="220"/>
    </row>
    <row r="1979" spans="1:13" x14ac:dyDescent="0.2">
      <c r="A1979" s="35" t="s">
        <v>8607</v>
      </c>
      <c r="B1979" s="1" t="s">
        <v>263</v>
      </c>
      <c r="C1979" s="45" t="s">
        <v>696</v>
      </c>
      <c r="D1979" s="23" t="s">
        <v>5534</v>
      </c>
      <c r="E1979" s="23" t="s">
        <v>4140</v>
      </c>
      <c r="F1979" s="40">
        <v>0.02</v>
      </c>
      <c r="G1979" s="25">
        <v>187426</v>
      </c>
      <c r="H1979" s="25">
        <v>3749</v>
      </c>
      <c r="I1979" s="25"/>
      <c r="J1979" s="58" t="e">
        <f>HYPERLINK("#"&amp;"Insumos"&amp;"!A"&amp;MATCH($B1979,#REF!,0),"Ins "&amp;$B1979)</f>
        <v>#REF!</v>
      </c>
      <c r="M1979" s="220"/>
    </row>
    <row r="1980" spans="1:13" x14ac:dyDescent="0.2">
      <c r="A1980" s="35" t="s">
        <v>8607</v>
      </c>
      <c r="B1980" s="1" t="s">
        <v>5533</v>
      </c>
      <c r="C1980" s="45" t="s">
        <v>5892</v>
      </c>
      <c r="D1980" s="23" t="s">
        <v>977</v>
      </c>
      <c r="E1980" s="23" t="s">
        <v>4134</v>
      </c>
      <c r="F1980" s="40">
        <v>0.4</v>
      </c>
      <c r="G1980" s="25">
        <v>3623</v>
      </c>
      <c r="H1980" s="25">
        <v>1449</v>
      </c>
      <c r="I1980" s="25"/>
      <c r="J1980" s="58" t="e">
        <f>HYPERLINK("#"&amp;"Insumos"&amp;"!A"&amp;MATCH($B1980,#REF!,0),"Ins "&amp;$B1980)</f>
        <v>#REF!</v>
      </c>
      <c r="M1980" s="220"/>
    </row>
    <row r="1981" spans="1:13" x14ac:dyDescent="0.2">
      <c r="A1981" s="35" t="s">
        <v>8607</v>
      </c>
      <c r="B1981" s="1" t="s">
        <v>5007</v>
      </c>
      <c r="C1981" s="45" t="s">
        <v>720</v>
      </c>
      <c r="D1981" s="23" t="s">
        <v>5751</v>
      </c>
      <c r="E1981" s="23" t="s">
        <v>4134</v>
      </c>
      <c r="F1981" s="40">
        <v>0.3</v>
      </c>
      <c r="G1981" s="25">
        <v>1897</v>
      </c>
      <c r="H1981" s="25">
        <v>569</v>
      </c>
      <c r="I1981" s="25"/>
      <c r="J1981" s="58" t="e">
        <f>HYPERLINK("#"&amp;"Insumos"&amp;"!A"&amp;MATCH($B1981,#REF!,0),"Ins "&amp;$B1981)</f>
        <v>#REF!</v>
      </c>
      <c r="M1981" s="220"/>
    </row>
    <row r="1982" spans="1:13" x14ac:dyDescent="0.2">
      <c r="A1982" s="35" t="s">
        <v>8607</v>
      </c>
      <c r="B1982" s="1" t="s">
        <v>1049</v>
      </c>
      <c r="C1982" s="45" t="s">
        <v>970</v>
      </c>
      <c r="D1982" s="23" t="s">
        <v>5751</v>
      </c>
      <c r="E1982" s="23" t="s">
        <v>466</v>
      </c>
      <c r="F1982" s="40">
        <v>0.47249999999999998</v>
      </c>
      <c r="G1982" s="25">
        <v>126000</v>
      </c>
      <c r="H1982" s="25">
        <v>59535</v>
      </c>
      <c r="I1982" s="25"/>
      <c r="J1982" s="58" t="e">
        <f>HYPERLINK("#"&amp;"Insumos"&amp;"!A"&amp;MATCH($B1982,#REF!,0),"Ins "&amp;$B1982)</f>
        <v>#REF!</v>
      </c>
      <c r="M1982" s="220"/>
    </row>
    <row r="1983" spans="1:13" x14ac:dyDescent="0.2">
      <c r="A1983" s="35" t="s">
        <v>8607</v>
      </c>
      <c r="B1983" s="1" t="s">
        <v>5265</v>
      </c>
      <c r="C1983" s="45" t="s">
        <v>1236</v>
      </c>
      <c r="D1983" s="23" t="s">
        <v>5751</v>
      </c>
      <c r="E1983" s="23" t="s">
        <v>465</v>
      </c>
      <c r="F1983" s="40">
        <v>3.9</v>
      </c>
      <c r="G1983" s="25">
        <v>11180</v>
      </c>
      <c r="H1983" s="25">
        <v>43602</v>
      </c>
      <c r="I1983" s="25"/>
      <c r="J1983" s="58" t="e">
        <f>HYPERLINK("#"&amp;"Insumos"&amp;"!A"&amp;MATCH($B1983,#REF!,0),"Ins "&amp;$B1983)</f>
        <v>#REF!</v>
      </c>
      <c r="M1983" s="220"/>
    </row>
    <row r="1984" spans="1:13" x14ac:dyDescent="0.2">
      <c r="A1984" s="35" t="s">
        <v>8607</v>
      </c>
      <c r="B1984" s="1" t="s">
        <v>4206</v>
      </c>
      <c r="C1984" s="45" t="s">
        <v>9177</v>
      </c>
      <c r="D1984" s="23" t="s">
        <v>5751</v>
      </c>
      <c r="E1984" s="23" t="s">
        <v>287</v>
      </c>
      <c r="F1984" s="40">
        <v>1.01</v>
      </c>
      <c r="G1984" s="25">
        <v>18710</v>
      </c>
      <c r="H1984" s="25">
        <v>18897</v>
      </c>
      <c r="I1984" s="25"/>
      <c r="J1984" s="58" t="e">
        <f>HYPERLINK("#"&amp;"Insumos"&amp;"!A"&amp;MATCH($B1984,#REF!,0),"Ins "&amp;$B1984)</f>
        <v>#REF!</v>
      </c>
      <c r="M1984" s="220"/>
    </row>
    <row r="1985" spans="1:13" ht="38.25" x14ac:dyDescent="0.2">
      <c r="A1985" s="36" t="s">
        <v>8608</v>
      </c>
      <c r="B1985" s="26" t="s">
        <v>6816</v>
      </c>
      <c r="C1985" s="79" t="s">
        <v>10436</v>
      </c>
      <c r="D1985" s="37" t="s">
        <v>5608</v>
      </c>
      <c r="E1985" s="37" t="s">
        <v>464</v>
      </c>
      <c r="F1985" s="41"/>
      <c r="G1985" s="27"/>
      <c r="H1985" s="27"/>
      <c r="I1985" s="27">
        <v>175572</v>
      </c>
      <c r="M1985" s="220">
        <f t="shared" si="30"/>
        <v>229929</v>
      </c>
    </row>
    <row r="1986" spans="1:13" x14ac:dyDescent="0.2">
      <c r="A1986" s="35" t="s">
        <v>8608</v>
      </c>
      <c r="B1986" s="1" t="s">
        <v>5573</v>
      </c>
      <c r="C1986" s="45" t="s">
        <v>973</v>
      </c>
      <c r="D1986" s="23" t="s">
        <v>5734</v>
      </c>
      <c r="E1986" s="23" t="s">
        <v>4141</v>
      </c>
      <c r="F1986" s="40">
        <v>0.7</v>
      </c>
      <c r="G1986" s="25">
        <v>41652</v>
      </c>
      <c r="H1986" s="25">
        <v>29156</v>
      </c>
      <c r="I1986" s="25"/>
      <c r="J1986" s="58" t="e">
        <f>HYPERLINK("#"&amp;"Insumos"&amp;"!A"&amp;MATCH($B1986,#REF!,0),"Ins "&amp;$B1986)</f>
        <v>#REF!</v>
      </c>
      <c r="M1986" s="220"/>
    </row>
    <row r="1987" spans="1:13" x14ac:dyDescent="0.2">
      <c r="A1987" s="35" t="s">
        <v>8608</v>
      </c>
      <c r="B1987" s="1" t="s">
        <v>263</v>
      </c>
      <c r="C1987" s="45" t="s">
        <v>696</v>
      </c>
      <c r="D1987" s="23" t="s">
        <v>5534</v>
      </c>
      <c r="E1987" s="23" t="s">
        <v>4140</v>
      </c>
      <c r="F1987" s="40">
        <v>0.02</v>
      </c>
      <c r="G1987" s="25">
        <v>187426</v>
      </c>
      <c r="H1987" s="25">
        <v>3749</v>
      </c>
      <c r="I1987" s="25"/>
      <c r="J1987" s="58" t="e">
        <f>HYPERLINK("#"&amp;"Insumos"&amp;"!A"&amp;MATCH($B1987,#REF!,0),"Ins "&amp;$B1987)</f>
        <v>#REF!</v>
      </c>
      <c r="M1987" s="220"/>
    </row>
    <row r="1988" spans="1:13" x14ac:dyDescent="0.2">
      <c r="A1988" s="35" t="s">
        <v>8608</v>
      </c>
      <c r="B1988" s="1" t="s">
        <v>5533</v>
      </c>
      <c r="C1988" s="45" t="s">
        <v>5892</v>
      </c>
      <c r="D1988" s="23" t="s">
        <v>977</v>
      </c>
      <c r="E1988" s="23" t="s">
        <v>4134</v>
      </c>
      <c r="F1988" s="40">
        <v>0.4</v>
      </c>
      <c r="G1988" s="25">
        <v>3623</v>
      </c>
      <c r="H1988" s="25">
        <v>1449</v>
      </c>
      <c r="I1988" s="25"/>
      <c r="J1988" s="58" t="e">
        <f>HYPERLINK("#"&amp;"Insumos"&amp;"!A"&amp;MATCH($B1988,#REF!,0),"Ins "&amp;$B1988)</f>
        <v>#REF!</v>
      </c>
      <c r="M1988" s="220"/>
    </row>
    <row r="1989" spans="1:13" x14ac:dyDescent="0.2">
      <c r="A1989" s="35" t="s">
        <v>8608</v>
      </c>
      <c r="B1989" s="1" t="s">
        <v>5007</v>
      </c>
      <c r="C1989" s="45" t="s">
        <v>720</v>
      </c>
      <c r="D1989" s="23" t="s">
        <v>5751</v>
      </c>
      <c r="E1989" s="23" t="s">
        <v>4134</v>
      </c>
      <c r="F1989" s="40">
        <v>0.3</v>
      </c>
      <c r="G1989" s="25">
        <v>1897</v>
      </c>
      <c r="H1989" s="25">
        <v>569</v>
      </c>
      <c r="I1989" s="25"/>
      <c r="J1989" s="58" t="e">
        <f>HYPERLINK("#"&amp;"Insumos"&amp;"!A"&amp;MATCH($B1989,#REF!,0),"Ins "&amp;$B1989)</f>
        <v>#REF!</v>
      </c>
      <c r="M1989" s="220"/>
    </row>
    <row r="1990" spans="1:13" x14ac:dyDescent="0.2">
      <c r="A1990" s="35" t="s">
        <v>8608</v>
      </c>
      <c r="B1990" s="1" t="s">
        <v>1049</v>
      </c>
      <c r="C1990" s="45" t="s">
        <v>970</v>
      </c>
      <c r="D1990" s="23" t="s">
        <v>5751</v>
      </c>
      <c r="E1990" s="23" t="s">
        <v>466</v>
      </c>
      <c r="F1990" s="40">
        <v>0.56700000000000006</v>
      </c>
      <c r="G1990" s="25">
        <v>126000</v>
      </c>
      <c r="H1990" s="25">
        <v>71442</v>
      </c>
      <c r="I1990" s="25"/>
      <c r="J1990" s="58" t="e">
        <f>HYPERLINK("#"&amp;"Insumos"&amp;"!A"&amp;MATCH($B1990,#REF!,0),"Ins "&amp;$B1990)</f>
        <v>#REF!</v>
      </c>
      <c r="M1990" s="220"/>
    </row>
    <row r="1991" spans="1:13" x14ac:dyDescent="0.2">
      <c r="A1991" s="35" t="s">
        <v>8608</v>
      </c>
      <c r="B1991" s="1" t="s">
        <v>5265</v>
      </c>
      <c r="C1991" s="45" t="s">
        <v>1236</v>
      </c>
      <c r="D1991" s="23" t="s">
        <v>5751</v>
      </c>
      <c r="E1991" s="23" t="s">
        <v>465</v>
      </c>
      <c r="F1991" s="40">
        <v>4.5</v>
      </c>
      <c r="G1991" s="25">
        <v>11180</v>
      </c>
      <c r="H1991" s="25">
        <v>50310</v>
      </c>
      <c r="I1991" s="25"/>
      <c r="J1991" s="58" t="e">
        <f>HYPERLINK("#"&amp;"Insumos"&amp;"!A"&amp;MATCH($B1991,#REF!,0),"Ins "&amp;$B1991)</f>
        <v>#REF!</v>
      </c>
      <c r="M1991" s="220"/>
    </row>
    <row r="1992" spans="1:13" x14ac:dyDescent="0.2">
      <c r="A1992" s="35" t="s">
        <v>8608</v>
      </c>
      <c r="B1992" s="1" t="s">
        <v>4206</v>
      </c>
      <c r="C1992" s="45" t="s">
        <v>9177</v>
      </c>
      <c r="D1992" s="23" t="s">
        <v>5751</v>
      </c>
      <c r="E1992" s="23" t="s">
        <v>287</v>
      </c>
      <c r="F1992" s="40">
        <v>1.01</v>
      </c>
      <c r="G1992" s="25">
        <v>18710</v>
      </c>
      <c r="H1992" s="25">
        <v>18897</v>
      </c>
      <c r="I1992" s="25"/>
      <c r="J1992" s="58" t="e">
        <f>HYPERLINK("#"&amp;"Insumos"&amp;"!A"&amp;MATCH($B1992,#REF!,0),"Ins "&amp;$B1992)</f>
        <v>#REF!</v>
      </c>
      <c r="M1992" s="220"/>
    </row>
    <row r="1993" spans="1:13" ht="51" x14ac:dyDescent="0.2">
      <c r="A1993" s="36" t="s">
        <v>9483</v>
      </c>
      <c r="B1993" s="26" t="s">
        <v>6816</v>
      </c>
      <c r="C1993" s="79" t="s">
        <v>10437</v>
      </c>
      <c r="D1993" s="37" t="s">
        <v>5608</v>
      </c>
      <c r="E1993" s="37" t="s">
        <v>4134</v>
      </c>
      <c r="F1993" s="41"/>
      <c r="G1993" s="27"/>
      <c r="H1993" s="27"/>
      <c r="I1993" s="27">
        <v>314255</v>
      </c>
      <c r="M1993" s="220">
        <f t="shared" ref="M1993:M2046" si="31">ROUND(I1993*(1+$L$2),0)</f>
        <v>411548</v>
      </c>
    </row>
    <row r="1994" spans="1:13" x14ac:dyDescent="0.2">
      <c r="A1994" s="35" t="s">
        <v>9483</v>
      </c>
      <c r="B1994" s="34" t="s">
        <v>5572</v>
      </c>
      <c r="C1994" s="45" t="s">
        <v>971</v>
      </c>
      <c r="D1994" s="23" t="s">
        <v>5734</v>
      </c>
      <c r="E1994" s="23" t="s">
        <v>4141</v>
      </c>
      <c r="F1994" s="40">
        <v>4.4000000000000004</v>
      </c>
      <c r="G1994" s="25">
        <v>37863</v>
      </c>
      <c r="H1994" s="25">
        <v>166597</v>
      </c>
      <c r="I1994" s="25"/>
      <c r="J1994" s="58" t="e">
        <f>HYPERLINK("#"&amp;"Insumos"&amp;"!A"&amp;MATCH($B1994,#REF!,0),"Ins "&amp;$B1994)</f>
        <v>#REF!</v>
      </c>
      <c r="M1994" s="220"/>
    </row>
    <row r="1995" spans="1:13" x14ac:dyDescent="0.2">
      <c r="A1995" s="35" t="s">
        <v>9483</v>
      </c>
      <c r="B1995" s="1" t="s">
        <v>263</v>
      </c>
      <c r="C1995" s="45" t="s">
        <v>696</v>
      </c>
      <c r="D1995" s="23" t="s">
        <v>5534</v>
      </c>
      <c r="E1995" s="23" t="s">
        <v>4140</v>
      </c>
      <c r="F1995" s="40">
        <v>0.02</v>
      </c>
      <c r="G1995" s="25">
        <v>187426</v>
      </c>
      <c r="H1995" s="25">
        <v>3749</v>
      </c>
      <c r="I1995" s="25"/>
      <c r="J1995" s="58" t="e">
        <f>HYPERLINK("#"&amp;"Insumos"&amp;"!A"&amp;MATCH($B1995,#REF!,0),"Ins "&amp;$B1995)</f>
        <v>#REF!</v>
      </c>
      <c r="M1995" s="220"/>
    </row>
    <row r="1996" spans="1:13" x14ac:dyDescent="0.2">
      <c r="A1996" s="35" t="s">
        <v>9483</v>
      </c>
      <c r="B1996" s="1" t="s">
        <v>5533</v>
      </c>
      <c r="C1996" s="45" t="s">
        <v>5892</v>
      </c>
      <c r="D1996" s="23" t="s">
        <v>977</v>
      </c>
      <c r="E1996" s="23" t="s">
        <v>4134</v>
      </c>
      <c r="F1996" s="40">
        <v>0.4</v>
      </c>
      <c r="G1996" s="25">
        <v>3623</v>
      </c>
      <c r="H1996" s="25">
        <v>1449</v>
      </c>
      <c r="I1996" s="25"/>
      <c r="J1996" s="58" t="e">
        <f>HYPERLINK("#"&amp;"Insumos"&amp;"!A"&amp;MATCH($B1996,#REF!,0),"Ins "&amp;$B1996)</f>
        <v>#REF!</v>
      </c>
      <c r="M1996" s="220"/>
    </row>
    <row r="1997" spans="1:13" x14ac:dyDescent="0.2">
      <c r="A1997" s="35" t="s">
        <v>9483</v>
      </c>
      <c r="B1997" s="1" t="s">
        <v>5007</v>
      </c>
      <c r="C1997" s="45" t="s">
        <v>720</v>
      </c>
      <c r="D1997" s="23" t="s">
        <v>5751</v>
      </c>
      <c r="E1997" s="23" t="s">
        <v>4134</v>
      </c>
      <c r="F1997" s="40">
        <v>0.3</v>
      </c>
      <c r="G1997" s="25">
        <v>1897</v>
      </c>
      <c r="H1997" s="25">
        <v>569</v>
      </c>
      <c r="I1997" s="25"/>
      <c r="J1997" s="58" t="e">
        <f>HYPERLINK("#"&amp;"Insumos"&amp;"!A"&amp;MATCH($B1997,#REF!,0),"Ins "&amp;$B1997)</f>
        <v>#REF!</v>
      </c>
      <c r="M1997" s="220"/>
    </row>
    <row r="1998" spans="1:13" x14ac:dyDescent="0.2">
      <c r="A1998" s="35" t="s">
        <v>9483</v>
      </c>
      <c r="B1998" s="34" t="s">
        <v>139</v>
      </c>
      <c r="C1998" s="45" t="s">
        <v>155</v>
      </c>
      <c r="D1998" s="23" t="s">
        <v>5534</v>
      </c>
      <c r="E1998" s="23" t="s">
        <v>4140</v>
      </c>
      <c r="F1998" s="40">
        <v>0.13642564802182811</v>
      </c>
      <c r="G1998" s="25">
        <v>86632</v>
      </c>
      <c r="H1998" s="25">
        <v>11819</v>
      </c>
      <c r="I1998" s="25"/>
      <c r="J1998" s="58" t="e">
        <f>HYPERLINK("#"&amp;"Insumos"&amp;"!A"&amp;MATCH($B1998,#REF!,0),"Ins "&amp;$B1998)</f>
        <v>#REF!</v>
      </c>
      <c r="M1998" s="220"/>
    </row>
    <row r="1999" spans="1:13" x14ac:dyDescent="0.2">
      <c r="A1999" s="35" t="s">
        <v>9483</v>
      </c>
      <c r="B1999" s="34" t="s">
        <v>5589</v>
      </c>
      <c r="C1999" s="45" t="s">
        <v>5819</v>
      </c>
      <c r="D1999" s="23" t="s">
        <v>5585</v>
      </c>
      <c r="E1999" s="23" t="s">
        <v>466</v>
      </c>
      <c r="F1999" s="40">
        <v>4.0000000000000008E-2</v>
      </c>
      <c r="G1999" s="25">
        <v>597780</v>
      </c>
      <c r="H1999" s="25">
        <v>23911</v>
      </c>
      <c r="I1999" s="25"/>
      <c r="M1999" s="220"/>
    </row>
    <row r="2000" spans="1:13" x14ac:dyDescent="0.2">
      <c r="A2000" s="35" t="s">
        <v>9483</v>
      </c>
      <c r="B2000" s="34" t="s">
        <v>4204</v>
      </c>
      <c r="C2000" s="45" t="s">
        <v>633</v>
      </c>
      <c r="D2000" s="23" t="s">
        <v>5751</v>
      </c>
      <c r="E2000" s="23" t="s">
        <v>287</v>
      </c>
      <c r="F2000" s="40">
        <v>1.5</v>
      </c>
      <c r="G2000" s="25">
        <v>15912</v>
      </c>
      <c r="H2000" s="25">
        <v>23868</v>
      </c>
      <c r="I2000" s="25"/>
      <c r="J2000" s="58" t="e">
        <f>HYPERLINK("#"&amp;"Insumos"&amp;"!A"&amp;MATCH($B2000,#REF!,0),"Ins "&amp;$B2000)</f>
        <v>#REF!</v>
      </c>
      <c r="M2000" s="220"/>
    </row>
    <row r="2001" spans="1:13" x14ac:dyDescent="0.2">
      <c r="A2001" s="35" t="s">
        <v>9483</v>
      </c>
      <c r="B2001" s="34" t="s">
        <v>4380</v>
      </c>
      <c r="C2001" s="45" t="s">
        <v>273</v>
      </c>
      <c r="D2001" s="23" t="s">
        <v>5751</v>
      </c>
      <c r="E2001" s="23" t="s">
        <v>4134</v>
      </c>
      <c r="F2001" s="40">
        <v>1</v>
      </c>
      <c r="G2001" s="25">
        <v>11904</v>
      </c>
      <c r="H2001" s="25">
        <v>11904</v>
      </c>
      <c r="I2001" s="25"/>
      <c r="J2001" s="58" t="e">
        <f>HYPERLINK("#"&amp;"Insumos"&amp;"!A"&amp;MATCH($B2001,#REF!,0),"Ins "&amp;$B2001)</f>
        <v>#REF!</v>
      </c>
      <c r="M2001" s="220"/>
    </row>
    <row r="2002" spans="1:13" x14ac:dyDescent="0.2">
      <c r="A2002" s="35" t="s">
        <v>9483</v>
      </c>
      <c r="B2002" s="34" t="s">
        <v>4733</v>
      </c>
      <c r="C2002" s="45" t="s">
        <v>1268</v>
      </c>
      <c r="D2002" s="23" t="s">
        <v>5751</v>
      </c>
      <c r="E2002" s="23" t="s">
        <v>4134</v>
      </c>
      <c r="F2002" s="40">
        <v>1</v>
      </c>
      <c r="G2002" s="25">
        <v>20431</v>
      </c>
      <c r="H2002" s="25">
        <v>20431</v>
      </c>
      <c r="I2002" s="25"/>
      <c r="J2002" s="58" t="e">
        <f>HYPERLINK("#"&amp;"Insumos"&amp;"!A"&amp;MATCH($B2002,#REF!,0),"Ins "&amp;$B2002)</f>
        <v>#REF!</v>
      </c>
      <c r="M2002" s="220"/>
    </row>
    <row r="2003" spans="1:13" x14ac:dyDescent="0.2">
      <c r="A2003" s="35" t="s">
        <v>9483</v>
      </c>
      <c r="B2003" s="34" t="s">
        <v>4775</v>
      </c>
      <c r="C2003" s="45" t="s">
        <v>1265</v>
      </c>
      <c r="D2003" s="23" t="s">
        <v>5751</v>
      </c>
      <c r="E2003" s="23" t="s">
        <v>4134</v>
      </c>
      <c r="F2003" s="40">
        <v>2</v>
      </c>
      <c r="G2003" s="25">
        <v>22985</v>
      </c>
      <c r="H2003" s="25">
        <v>45970</v>
      </c>
      <c r="I2003" s="25"/>
      <c r="J2003" s="58" t="e">
        <f>HYPERLINK("#"&amp;"Insumos"&amp;"!A"&amp;MATCH($B2003,#REF!,0),"Ins "&amp;$B2003)</f>
        <v>#REF!</v>
      </c>
      <c r="M2003" s="220"/>
    </row>
    <row r="2004" spans="1:13" x14ac:dyDescent="0.2">
      <c r="A2004" s="35" t="s">
        <v>9483</v>
      </c>
      <c r="B2004" s="34" t="s">
        <v>4785</v>
      </c>
      <c r="C2004" s="45" t="s">
        <v>176</v>
      </c>
      <c r="D2004" s="23" t="s">
        <v>5751</v>
      </c>
      <c r="E2004" s="23" t="s">
        <v>4134</v>
      </c>
      <c r="F2004" s="40">
        <v>0.02</v>
      </c>
      <c r="G2004" s="25">
        <v>134508</v>
      </c>
      <c r="H2004" s="25">
        <v>2690</v>
      </c>
      <c r="I2004" s="25"/>
      <c r="J2004" s="58" t="e">
        <f>HYPERLINK("#"&amp;"Insumos"&amp;"!A"&amp;MATCH($B2004,#REF!,0),"Ins "&amp;$B2004)</f>
        <v>#REF!</v>
      </c>
      <c r="M2004" s="220"/>
    </row>
    <row r="2005" spans="1:13" x14ac:dyDescent="0.2">
      <c r="A2005" s="35" t="s">
        <v>9483</v>
      </c>
      <c r="B2005" s="34" t="s">
        <v>4759</v>
      </c>
      <c r="C2005" s="45" t="s">
        <v>1287</v>
      </c>
      <c r="D2005" s="23" t="s">
        <v>5751</v>
      </c>
      <c r="E2005" s="23" t="s">
        <v>4134</v>
      </c>
      <c r="F2005" s="40">
        <v>0.02</v>
      </c>
      <c r="G2005" s="25">
        <v>64889</v>
      </c>
      <c r="H2005" s="25">
        <v>1298</v>
      </c>
      <c r="I2005" s="25"/>
      <c r="J2005" s="58" t="e">
        <f>HYPERLINK("#"&amp;"Insumos"&amp;"!A"&amp;MATCH($B2005,#REF!,0),"Ins "&amp;$B2005)</f>
        <v>#REF!</v>
      </c>
      <c r="M2005" s="220"/>
    </row>
    <row r="2006" spans="1:13" ht="25.5" x14ac:dyDescent="0.2">
      <c r="A2006" s="36" t="s">
        <v>9543</v>
      </c>
      <c r="B2006" s="26" t="s">
        <v>6816</v>
      </c>
      <c r="C2006" s="79" t="s">
        <v>9544</v>
      </c>
      <c r="D2006" s="37" t="s">
        <v>5608</v>
      </c>
      <c r="E2006" s="37" t="s">
        <v>4134</v>
      </c>
      <c r="F2006" s="41"/>
      <c r="G2006" s="27"/>
      <c r="H2006" s="27"/>
      <c r="I2006" s="27">
        <v>164871</v>
      </c>
      <c r="M2006" s="220">
        <f t="shared" si="31"/>
        <v>215915</v>
      </c>
    </row>
    <row r="2007" spans="1:13" x14ac:dyDescent="0.2">
      <c r="A2007" s="35" t="s">
        <v>9543</v>
      </c>
      <c r="B2007" s="1" t="s">
        <v>5573</v>
      </c>
      <c r="C2007" s="45" t="s">
        <v>973</v>
      </c>
      <c r="D2007" s="23" t="s">
        <v>5734</v>
      </c>
      <c r="E2007" s="23" t="s">
        <v>4141</v>
      </c>
      <c r="F2007" s="40">
        <v>0.46</v>
      </c>
      <c r="G2007" s="25">
        <v>41652</v>
      </c>
      <c r="H2007" s="25">
        <v>19160</v>
      </c>
      <c r="I2007" s="25"/>
      <c r="J2007" s="58" t="e">
        <f>HYPERLINK("#"&amp;"Insumos"&amp;"!A"&amp;MATCH($B2007,#REF!,0),"Ins "&amp;$B2007)</f>
        <v>#REF!</v>
      </c>
      <c r="M2007" s="220"/>
    </row>
    <row r="2008" spans="1:13" x14ac:dyDescent="0.2">
      <c r="A2008" s="35" t="s">
        <v>9543</v>
      </c>
      <c r="B2008" s="1" t="s">
        <v>263</v>
      </c>
      <c r="C2008" s="45" t="s">
        <v>696</v>
      </c>
      <c r="D2008" s="23" t="s">
        <v>5534</v>
      </c>
      <c r="E2008" s="23" t="s">
        <v>4140</v>
      </c>
      <c r="F2008" s="40">
        <v>3.0000000000000001E-3</v>
      </c>
      <c r="G2008" s="25">
        <v>187426</v>
      </c>
      <c r="H2008" s="25">
        <v>562</v>
      </c>
      <c r="I2008" s="25"/>
      <c r="J2008" s="58" t="e">
        <f>HYPERLINK("#"&amp;"Insumos"&amp;"!A"&amp;MATCH($B2008,#REF!,0),"Ins "&amp;$B2008)</f>
        <v>#REF!</v>
      </c>
      <c r="M2008" s="220"/>
    </row>
    <row r="2009" spans="1:13" x14ac:dyDescent="0.2">
      <c r="A2009" s="35" t="s">
        <v>9543</v>
      </c>
      <c r="B2009" s="1" t="s">
        <v>5533</v>
      </c>
      <c r="C2009" s="45" t="s">
        <v>5892</v>
      </c>
      <c r="D2009" s="23" t="s">
        <v>977</v>
      </c>
      <c r="E2009" s="23" t="s">
        <v>4134</v>
      </c>
      <c r="F2009" s="40">
        <v>1</v>
      </c>
      <c r="G2009" s="25">
        <v>3623</v>
      </c>
      <c r="H2009" s="25">
        <v>3623</v>
      </c>
      <c r="I2009" s="25"/>
      <c r="J2009" s="58" t="e">
        <f>HYPERLINK("#"&amp;"Insumos"&amp;"!A"&amp;MATCH($B2009,#REF!,0),"Ins "&amp;$B2009)</f>
        <v>#REF!</v>
      </c>
      <c r="M2009" s="220"/>
    </row>
    <row r="2010" spans="1:13" x14ac:dyDescent="0.2">
      <c r="A2010" s="35" t="s">
        <v>9543</v>
      </c>
      <c r="B2010" s="1" t="s">
        <v>5007</v>
      </c>
      <c r="C2010" s="45" t="s">
        <v>720</v>
      </c>
      <c r="D2010" s="23" t="s">
        <v>5751</v>
      </c>
      <c r="E2010" s="23" t="s">
        <v>4134</v>
      </c>
      <c r="F2010" s="40">
        <v>0.1</v>
      </c>
      <c r="G2010" s="25">
        <v>1897</v>
      </c>
      <c r="H2010" s="25">
        <v>190</v>
      </c>
      <c r="I2010" s="25"/>
      <c r="J2010" s="58" t="e">
        <f>HYPERLINK("#"&amp;"Insumos"&amp;"!A"&amp;MATCH($B2010,#REF!,0),"Ins "&amp;$B2010)</f>
        <v>#REF!</v>
      </c>
      <c r="M2010" s="220"/>
    </row>
    <row r="2011" spans="1:13" x14ac:dyDescent="0.2">
      <c r="A2011" s="35" t="s">
        <v>9543</v>
      </c>
      <c r="B2011" s="34" t="s">
        <v>9545</v>
      </c>
      <c r="C2011" s="45" t="s">
        <v>9546</v>
      </c>
      <c r="D2011" s="23" t="s">
        <v>5751</v>
      </c>
      <c r="E2011" s="23" t="s">
        <v>463</v>
      </c>
      <c r="F2011" s="40">
        <v>1</v>
      </c>
      <c r="G2011" s="25">
        <v>141336</v>
      </c>
      <c r="H2011" s="25">
        <v>141336</v>
      </c>
      <c r="I2011" s="25"/>
      <c r="J2011" s="58" t="e">
        <f>HYPERLINK("#"&amp;"Insumos"&amp;"!A"&amp;MATCH($B2011,#REF!,0),"Ins "&amp;$B2011)</f>
        <v>#REF!</v>
      </c>
      <c r="M2011" s="220"/>
    </row>
    <row r="2012" spans="1:13" ht="25.5" x14ac:dyDescent="0.2">
      <c r="A2012" s="36" t="s">
        <v>9612</v>
      </c>
      <c r="B2012" s="26" t="s">
        <v>6816</v>
      </c>
      <c r="C2012" s="79" t="s">
        <v>9613</v>
      </c>
      <c r="D2012" s="37" t="s">
        <v>5608</v>
      </c>
      <c r="E2012" s="37" t="s">
        <v>464</v>
      </c>
      <c r="F2012" s="41"/>
      <c r="G2012" s="27"/>
      <c r="H2012" s="27"/>
      <c r="I2012" s="27">
        <v>25984</v>
      </c>
      <c r="M2012" s="220">
        <f t="shared" si="31"/>
        <v>34029</v>
      </c>
    </row>
    <row r="2013" spans="1:13" x14ac:dyDescent="0.2">
      <c r="A2013" s="35" t="s">
        <v>9612</v>
      </c>
      <c r="B2013" s="1" t="s">
        <v>5573</v>
      </c>
      <c r="C2013" s="45" t="s">
        <v>973</v>
      </c>
      <c r="D2013" s="23" t="s">
        <v>5734</v>
      </c>
      <c r="E2013" s="23" t="s">
        <v>4141</v>
      </c>
      <c r="F2013" s="40">
        <v>0.25</v>
      </c>
      <c r="G2013" s="25">
        <v>41652</v>
      </c>
      <c r="H2013" s="25">
        <v>10413</v>
      </c>
      <c r="I2013" s="25"/>
      <c r="J2013" s="58" t="e">
        <f>HYPERLINK("#"&amp;"Insumos"&amp;"!A"&amp;MATCH($B2013,#REF!,0),"Ins "&amp;$B2013)</f>
        <v>#REF!</v>
      </c>
      <c r="M2013" s="220"/>
    </row>
    <row r="2014" spans="1:13" x14ac:dyDescent="0.2">
      <c r="A2014" s="35" t="s">
        <v>9612</v>
      </c>
      <c r="B2014" s="1" t="s">
        <v>263</v>
      </c>
      <c r="C2014" s="45" t="s">
        <v>696</v>
      </c>
      <c r="D2014" s="23" t="s">
        <v>5534</v>
      </c>
      <c r="E2014" s="23" t="s">
        <v>4140</v>
      </c>
      <c r="F2014" s="40">
        <v>4.0699999999999998E-3</v>
      </c>
      <c r="G2014" s="25">
        <v>187426</v>
      </c>
      <c r="H2014" s="25">
        <v>763</v>
      </c>
      <c r="I2014" s="25"/>
      <c r="J2014" s="58" t="e">
        <f>HYPERLINK("#"&amp;"Insumos"&amp;"!A"&amp;MATCH($B2014,#REF!,0),"Ins "&amp;$B2014)</f>
        <v>#REF!</v>
      </c>
      <c r="M2014" s="220"/>
    </row>
    <row r="2015" spans="1:13" x14ac:dyDescent="0.2">
      <c r="A2015" s="35" t="s">
        <v>9612</v>
      </c>
      <c r="B2015" s="1" t="s">
        <v>5007</v>
      </c>
      <c r="C2015" s="45" t="s">
        <v>720</v>
      </c>
      <c r="D2015" s="23" t="s">
        <v>5751</v>
      </c>
      <c r="E2015" s="23" t="s">
        <v>4134</v>
      </c>
      <c r="F2015" s="40">
        <v>0.17499999999999999</v>
      </c>
      <c r="G2015" s="25">
        <v>1897</v>
      </c>
      <c r="H2015" s="25">
        <v>332</v>
      </c>
      <c r="I2015" s="25"/>
      <c r="J2015" s="58" t="e">
        <f>HYPERLINK("#"&amp;"Insumos"&amp;"!A"&amp;MATCH($B2015,#REF!,0),"Ins "&amp;$B2015)</f>
        <v>#REF!</v>
      </c>
      <c r="M2015" s="220"/>
    </row>
    <row r="2016" spans="1:13" x14ac:dyDescent="0.2">
      <c r="A2016" s="35" t="s">
        <v>9612</v>
      </c>
      <c r="B2016" s="34" t="s">
        <v>4731</v>
      </c>
      <c r="C2016" s="45" t="s">
        <v>1266</v>
      </c>
      <c r="D2016" s="23" t="s">
        <v>5751</v>
      </c>
      <c r="E2016" s="23" t="s">
        <v>4134</v>
      </c>
      <c r="F2016" s="40">
        <v>0.2</v>
      </c>
      <c r="G2016" s="25">
        <v>5072</v>
      </c>
      <c r="H2016" s="25">
        <v>1014</v>
      </c>
      <c r="I2016" s="25"/>
      <c r="J2016" s="58" t="e">
        <f>HYPERLINK("#"&amp;"Insumos"&amp;"!A"&amp;MATCH($B2016,#REF!,0),"Ins "&amp;$B2016)</f>
        <v>#REF!</v>
      </c>
      <c r="M2016" s="220"/>
    </row>
    <row r="2017" spans="1:13" x14ac:dyDescent="0.2">
      <c r="A2017" s="35" t="s">
        <v>9612</v>
      </c>
      <c r="B2017" s="1" t="s">
        <v>4785</v>
      </c>
      <c r="C2017" s="45" t="s">
        <v>176</v>
      </c>
      <c r="D2017" s="23" t="s">
        <v>5751</v>
      </c>
      <c r="E2017" s="23" t="s">
        <v>4134</v>
      </c>
      <c r="F2017" s="40">
        <v>0.03</v>
      </c>
      <c r="G2017" s="25">
        <v>134508</v>
      </c>
      <c r="H2017" s="25">
        <v>4035</v>
      </c>
      <c r="I2017" s="25"/>
      <c r="J2017" s="58" t="e">
        <f>HYPERLINK("#"&amp;"Insumos"&amp;"!A"&amp;MATCH($B2017,#REF!,0),"Ins "&amp;$B2017)</f>
        <v>#REF!</v>
      </c>
      <c r="M2017" s="220"/>
    </row>
    <row r="2018" spans="1:13" x14ac:dyDescent="0.2">
      <c r="A2018" s="35" t="s">
        <v>9612</v>
      </c>
      <c r="B2018" s="34" t="s">
        <v>4202</v>
      </c>
      <c r="C2018" s="45" t="s">
        <v>631</v>
      </c>
      <c r="D2018" s="23" t="s">
        <v>5751</v>
      </c>
      <c r="E2018" s="23" t="s">
        <v>287</v>
      </c>
      <c r="F2018" s="40">
        <v>1.05</v>
      </c>
      <c r="G2018" s="25">
        <v>8978</v>
      </c>
      <c r="H2018" s="25">
        <v>9427</v>
      </c>
      <c r="I2018" s="25"/>
      <c r="J2018" s="58" t="e">
        <f>HYPERLINK("#"&amp;"Insumos"&amp;"!A"&amp;MATCH($B2018,#REF!,0),"Ins "&amp;$B2018)</f>
        <v>#REF!</v>
      </c>
      <c r="M2018" s="220"/>
    </row>
    <row r="2019" spans="1:13" ht="25.5" x14ac:dyDescent="0.2">
      <c r="A2019" s="36" t="s">
        <v>9914</v>
      </c>
      <c r="B2019" s="26" t="s">
        <v>6816</v>
      </c>
      <c r="C2019" s="79" t="s">
        <v>10438</v>
      </c>
      <c r="D2019" s="37" t="s">
        <v>5608</v>
      </c>
      <c r="E2019" s="37" t="s">
        <v>4134</v>
      </c>
      <c r="F2019" s="41"/>
      <c r="G2019" s="27"/>
      <c r="H2019" s="27"/>
      <c r="I2019" s="27">
        <v>51511</v>
      </c>
      <c r="M2019" s="220">
        <f t="shared" si="31"/>
        <v>67459</v>
      </c>
    </row>
    <row r="2020" spans="1:13" x14ac:dyDescent="0.2">
      <c r="A2020" s="35" t="s">
        <v>9914</v>
      </c>
      <c r="B2020" s="1" t="s">
        <v>5573</v>
      </c>
      <c r="C2020" s="45" t="s">
        <v>973</v>
      </c>
      <c r="D2020" s="23" t="s">
        <v>5734</v>
      </c>
      <c r="E2020" s="23" t="s">
        <v>4141</v>
      </c>
      <c r="F2020" s="40">
        <v>0.46</v>
      </c>
      <c r="G2020" s="25">
        <v>41652</v>
      </c>
      <c r="H2020" s="25">
        <v>19160</v>
      </c>
      <c r="I2020" s="25"/>
      <c r="J2020" s="58" t="e">
        <f>HYPERLINK("#"&amp;"Insumos"&amp;"!A"&amp;MATCH($B2020,#REF!,0),"Ins "&amp;$B2020)</f>
        <v>#REF!</v>
      </c>
      <c r="M2020" s="220"/>
    </row>
    <row r="2021" spans="1:13" x14ac:dyDescent="0.2">
      <c r="A2021" s="35" t="s">
        <v>9914</v>
      </c>
      <c r="B2021" s="1" t="s">
        <v>263</v>
      </c>
      <c r="C2021" s="45" t="s">
        <v>696</v>
      </c>
      <c r="D2021" s="23" t="s">
        <v>5534</v>
      </c>
      <c r="E2021" s="23" t="s">
        <v>4140</v>
      </c>
      <c r="F2021" s="40">
        <v>3.0000000000000001E-3</v>
      </c>
      <c r="G2021" s="25">
        <v>187426</v>
      </c>
      <c r="H2021" s="25">
        <v>562</v>
      </c>
      <c r="I2021" s="25"/>
      <c r="J2021" s="58" t="e">
        <f>HYPERLINK("#"&amp;"Insumos"&amp;"!A"&amp;MATCH($B2021,#REF!,0),"Ins "&amp;$B2021)</f>
        <v>#REF!</v>
      </c>
      <c r="M2021" s="220"/>
    </row>
    <row r="2022" spans="1:13" x14ac:dyDescent="0.2">
      <c r="A2022" s="35" t="s">
        <v>9914</v>
      </c>
      <c r="B2022" s="1" t="s">
        <v>5533</v>
      </c>
      <c r="C2022" s="45" t="s">
        <v>5892</v>
      </c>
      <c r="D2022" s="23" t="s">
        <v>977</v>
      </c>
      <c r="E2022" s="23" t="s">
        <v>4134</v>
      </c>
      <c r="F2022" s="40">
        <v>1</v>
      </c>
      <c r="G2022" s="25">
        <v>3623</v>
      </c>
      <c r="H2022" s="25">
        <v>3623</v>
      </c>
      <c r="I2022" s="25"/>
      <c r="J2022" s="58" t="e">
        <f>HYPERLINK("#"&amp;"Insumos"&amp;"!A"&amp;MATCH($B2022,#REF!,0),"Ins "&amp;$B2022)</f>
        <v>#REF!</v>
      </c>
      <c r="M2022" s="220"/>
    </row>
    <row r="2023" spans="1:13" x14ac:dyDescent="0.2">
      <c r="A2023" s="35" t="s">
        <v>9914</v>
      </c>
      <c r="B2023" s="1" t="s">
        <v>5007</v>
      </c>
      <c r="C2023" s="45" t="s">
        <v>720</v>
      </c>
      <c r="D2023" s="23" t="s">
        <v>5751</v>
      </c>
      <c r="E2023" s="23" t="s">
        <v>4134</v>
      </c>
      <c r="F2023" s="40">
        <v>0.1</v>
      </c>
      <c r="G2023" s="25">
        <v>1897</v>
      </c>
      <c r="H2023" s="25">
        <v>190</v>
      </c>
      <c r="I2023" s="25"/>
      <c r="J2023" s="58" t="e">
        <f>HYPERLINK("#"&amp;"Insumos"&amp;"!A"&amp;MATCH($B2023,#REF!,0),"Ins "&amp;$B2023)</f>
        <v>#REF!</v>
      </c>
      <c r="M2023" s="220"/>
    </row>
    <row r="2024" spans="1:13" x14ac:dyDescent="0.2">
      <c r="A2024" s="35" t="s">
        <v>9914</v>
      </c>
      <c r="B2024" s="34" t="s">
        <v>9781</v>
      </c>
      <c r="C2024" s="45" t="s">
        <v>9915</v>
      </c>
      <c r="D2024" s="23" t="s">
        <v>5751</v>
      </c>
      <c r="E2024" s="23" t="s">
        <v>463</v>
      </c>
      <c r="F2024" s="40">
        <v>1</v>
      </c>
      <c r="G2024" s="25">
        <v>27976</v>
      </c>
      <c r="H2024" s="25">
        <v>27976</v>
      </c>
      <c r="I2024" s="25"/>
      <c r="J2024" s="58" t="e">
        <f>HYPERLINK("#"&amp;"Insumos"&amp;"!A"&amp;MATCH($B2024,#REF!,0),"Ins "&amp;$B2024)</f>
        <v>#REF!</v>
      </c>
      <c r="M2024" s="220"/>
    </row>
    <row r="2025" spans="1:13" ht="63.75" x14ac:dyDescent="0.2">
      <c r="A2025" s="36" t="s">
        <v>12030</v>
      </c>
      <c r="B2025" s="26" t="s">
        <v>6816</v>
      </c>
      <c r="C2025" s="79" t="s">
        <v>12033</v>
      </c>
      <c r="D2025" s="37" t="s">
        <v>5608</v>
      </c>
      <c r="E2025" s="37" t="s">
        <v>4134</v>
      </c>
      <c r="F2025" s="41"/>
      <c r="G2025" s="27"/>
      <c r="H2025" s="27"/>
      <c r="I2025" s="27">
        <v>2089927</v>
      </c>
      <c r="M2025" s="220">
        <f t="shared" si="31"/>
        <v>2736968</v>
      </c>
    </row>
    <row r="2026" spans="1:13" x14ac:dyDescent="0.2">
      <c r="A2026" s="35" t="s">
        <v>12030</v>
      </c>
      <c r="B2026" s="1" t="s">
        <v>5573</v>
      </c>
      <c r="C2026" s="45" t="s">
        <v>973</v>
      </c>
      <c r="D2026" s="23" t="s">
        <v>5734</v>
      </c>
      <c r="E2026" s="23" t="s">
        <v>4141</v>
      </c>
      <c r="F2026" s="40">
        <v>4</v>
      </c>
      <c r="G2026" s="25">
        <v>41652</v>
      </c>
      <c r="H2026" s="25">
        <v>166608</v>
      </c>
      <c r="I2026" s="25"/>
      <c r="J2026" s="58" t="e">
        <f>HYPERLINK("#"&amp;"Insumos"&amp;"!A"&amp;MATCH($B2026,#REF!,0),"Ins "&amp;$B2026)</f>
        <v>#REF!</v>
      </c>
      <c r="M2026" s="220"/>
    </row>
    <row r="2027" spans="1:13" x14ac:dyDescent="0.2">
      <c r="A2027" s="35" t="s">
        <v>12030</v>
      </c>
      <c r="B2027" s="1" t="s">
        <v>263</v>
      </c>
      <c r="C2027" s="45" t="s">
        <v>696</v>
      </c>
      <c r="D2027" s="23" t="s">
        <v>5534</v>
      </c>
      <c r="E2027" s="23" t="s">
        <v>4140</v>
      </c>
      <c r="F2027" s="40">
        <v>1</v>
      </c>
      <c r="G2027" s="25">
        <v>187426</v>
      </c>
      <c r="H2027" s="25">
        <v>187426</v>
      </c>
      <c r="I2027" s="25"/>
      <c r="J2027" s="58" t="e">
        <f>HYPERLINK("#"&amp;"Insumos"&amp;"!A"&amp;MATCH($B2027,#REF!,0),"Ins "&amp;$B2027)</f>
        <v>#REF!</v>
      </c>
      <c r="M2027" s="220"/>
    </row>
    <row r="2028" spans="1:13" x14ac:dyDescent="0.2">
      <c r="A2028" s="35" t="s">
        <v>12030</v>
      </c>
      <c r="B2028" s="1" t="s">
        <v>5533</v>
      </c>
      <c r="C2028" s="45" t="s">
        <v>5892</v>
      </c>
      <c r="D2028" s="23" t="s">
        <v>977</v>
      </c>
      <c r="E2028" s="23" t="s">
        <v>4134</v>
      </c>
      <c r="F2028" s="40">
        <v>1</v>
      </c>
      <c r="G2028" s="25">
        <v>3623</v>
      </c>
      <c r="H2028" s="25">
        <v>3623</v>
      </c>
      <c r="I2028" s="25"/>
      <c r="J2028" s="58" t="e">
        <f>HYPERLINK("#"&amp;"Insumos"&amp;"!A"&amp;MATCH($B2028,#REF!,0),"Ins "&amp;$B2028)</f>
        <v>#REF!</v>
      </c>
      <c r="M2028" s="220"/>
    </row>
    <row r="2029" spans="1:13" x14ac:dyDescent="0.2">
      <c r="A2029" s="35" t="s">
        <v>12030</v>
      </c>
      <c r="B2029" s="1" t="s">
        <v>5007</v>
      </c>
      <c r="C2029" s="45" t="s">
        <v>720</v>
      </c>
      <c r="D2029" s="23" t="s">
        <v>5751</v>
      </c>
      <c r="E2029" s="23" t="s">
        <v>4134</v>
      </c>
      <c r="F2029" s="40">
        <v>2</v>
      </c>
      <c r="G2029" s="25">
        <v>1897</v>
      </c>
      <c r="H2029" s="25">
        <v>3794</v>
      </c>
      <c r="I2029" s="25"/>
      <c r="J2029" s="58" t="e">
        <f>HYPERLINK("#"&amp;"Insumos"&amp;"!A"&amp;MATCH($B2029,#REF!,0),"Ins "&amp;$B2029)</f>
        <v>#REF!</v>
      </c>
      <c r="M2029" s="220"/>
    </row>
    <row r="2030" spans="1:13" x14ac:dyDescent="0.2">
      <c r="A2030" s="35" t="s">
        <v>12030</v>
      </c>
      <c r="B2030" s="34" t="s">
        <v>12008</v>
      </c>
      <c r="C2030" s="45" t="s">
        <v>12031</v>
      </c>
      <c r="D2030" s="23" t="s">
        <v>5751</v>
      </c>
      <c r="E2030" s="23" t="s">
        <v>4134</v>
      </c>
      <c r="F2030" s="40">
        <v>1</v>
      </c>
      <c r="G2030" s="25">
        <v>1248000</v>
      </c>
      <c r="H2030" s="25">
        <v>1248000</v>
      </c>
      <c r="I2030" s="25"/>
      <c r="J2030" s="58" t="e">
        <f>HYPERLINK("#"&amp;"Insumos"&amp;"!A"&amp;MATCH($B2030,#REF!,0),"Ins "&amp;$B2030)</f>
        <v>#REF!</v>
      </c>
      <c r="M2030" s="220"/>
    </row>
    <row r="2031" spans="1:13" x14ac:dyDescent="0.2">
      <c r="A2031" s="35" t="s">
        <v>12030</v>
      </c>
      <c r="B2031" s="34" t="s">
        <v>12009</v>
      </c>
      <c r="C2031" s="45" t="s">
        <v>12032</v>
      </c>
      <c r="D2031" s="23" t="s">
        <v>5751</v>
      </c>
      <c r="E2031" s="23" t="s">
        <v>4134</v>
      </c>
      <c r="F2031" s="40">
        <v>1</v>
      </c>
      <c r="G2031" s="25">
        <v>312000</v>
      </c>
      <c r="H2031" s="25">
        <v>312000</v>
      </c>
      <c r="I2031" s="25"/>
      <c r="J2031" s="58" t="e">
        <f>HYPERLINK("#"&amp;"Insumos"&amp;"!A"&amp;MATCH($B2031,#REF!,0),"Ins "&amp;$B2031)</f>
        <v>#REF!</v>
      </c>
      <c r="M2031" s="220"/>
    </row>
    <row r="2032" spans="1:13" x14ac:dyDescent="0.2">
      <c r="A2032" s="35" t="s">
        <v>12030</v>
      </c>
      <c r="B2032" s="34" t="s">
        <v>4785</v>
      </c>
      <c r="C2032" s="45" t="s">
        <v>176</v>
      </c>
      <c r="D2032" s="23" t="s">
        <v>5751</v>
      </c>
      <c r="E2032" s="23" t="s">
        <v>4134</v>
      </c>
      <c r="F2032" s="40">
        <v>0.1</v>
      </c>
      <c r="G2032" s="25">
        <v>134508</v>
      </c>
      <c r="H2032" s="25">
        <v>13451</v>
      </c>
      <c r="I2032" s="25"/>
      <c r="J2032" s="58" t="e">
        <f>HYPERLINK("#"&amp;"Insumos"&amp;"!A"&amp;MATCH($B2032,#REF!,0),"Ins "&amp;$B2032)</f>
        <v>#REF!</v>
      </c>
      <c r="M2032" s="220"/>
    </row>
    <row r="2033" spans="1:13" x14ac:dyDescent="0.2">
      <c r="A2033" s="35" t="s">
        <v>12030</v>
      </c>
      <c r="B2033" s="34" t="s">
        <v>4759</v>
      </c>
      <c r="C2033" s="45" t="s">
        <v>1287</v>
      </c>
      <c r="D2033" s="23" t="s">
        <v>5751</v>
      </c>
      <c r="E2033" s="23" t="s">
        <v>4134</v>
      </c>
      <c r="F2033" s="40">
        <v>0.1</v>
      </c>
      <c r="G2033" s="25">
        <v>64889</v>
      </c>
      <c r="H2033" s="25">
        <v>6489</v>
      </c>
      <c r="I2033" s="25"/>
      <c r="J2033" s="58" t="e">
        <f>HYPERLINK("#"&amp;"Insumos"&amp;"!A"&amp;MATCH($B2033,#REF!,0),"Ins "&amp;$B2033)</f>
        <v>#REF!</v>
      </c>
      <c r="M2033" s="220"/>
    </row>
    <row r="2034" spans="1:13" x14ac:dyDescent="0.2">
      <c r="A2034" s="35" t="s">
        <v>12030</v>
      </c>
      <c r="B2034" s="34" t="s">
        <v>1049</v>
      </c>
      <c r="C2034" s="45" t="s">
        <v>970</v>
      </c>
      <c r="D2034" s="23" t="s">
        <v>5751</v>
      </c>
      <c r="E2034" s="23" t="s">
        <v>466</v>
      </c>
      <c r="F2034" s="40">
        <v>0.8</v>
      </c>
      <c r="G2034" s="25">
        <v>126000</v>
      </c>
      <c r="H2034" s="25">
        <v>100800</v>
      </c>
      <c r="I2034" s="25"/>
      <c r="J2034" s="58" t="e">
        <f>HYPERLINK("#"&amp;"Insumos"&amp;"!A"&amp;MATCH($B2034,#REF!,0),"Ins "&amp;$B2034)</f>
        <v>#REF!</v>
      </c>
      <c r="M2034" s="220"/>
    </row>
    <row r="2035" spans="1:13" x14ac:dyDescent="0.2">
      <c r="A2035" s="35" t="s">
        <v>12030</v>
      </c>
      <c r="B2035" s="34" t="s">
        <v>4204</v>
      </c>
      <c r="C2035" s="45" t="s">
        <v>633</v>
      </c>
      <c r="D2035" s="23" t="s">
        <v>5751</v>
      </c>
      <c r="E2035" s="23" t="s">
        <v>287</v>
      </c>
      <c r="F2035" s="40">
        <v>3</v>
      </c>
      <c r="G2035" s="25">
        <v>15912</v>
      </c>
      <c r="H2035" s="25">
        <v>47736</v>
      </c>
      <c r="I2035" s="25"/>
      <c r="J2035" s="58" t="e">
        <f>HYPERLINK("#"&amp;"Insumos"&amp;"!A"&amp;MATCH($B2035,#REF!,0),"Ins "&amp;$B2035)</f>
        <v>#REF!</v>
      </c>
      <c r="M2035" s="220"/>
    </row>
    <row r="2036" spans="1:13" ht="25.5" x14ac:dyDescent="0.2">
      <c r="A2036" s="36" t="s">
        <v>12304</v>
      </c>
      <c r="B2036" s="26" t="s">
        <v>6816</v>
      </c>
      <c r="C2036" s="79" t="s">
        <v>12305</v>
      </c>
      <c r="D2036" s="37" t="s">
        <v>5608</v>
      </c>
      <c r="E2036" s="37" t="s">
        <v>4134</v>
      </c>
      <c r="F2036" s="41"/>
      <c r="G2036" s="27"/>
      <c r="H2036" s="27"/>
      <c r="I2036" s="27">
        <v>287742</v>
      </c>
      <c r="M2036" s="220">
        <f t="shared" si="31"/>
        <v>376827</v>
      </c>
    </row>
    <row r="2037" spans="1:13" x14ac:dyDescent="0.2">
      <c r="A2037" s="35" t="s">
        <v>12304</v>
      </c>
      <c r="B2037" s="1" t="s">
        <v>5573</v>
      </c>
      <c r="C2037" s="45" t="s">
        <v>973</v>
      </c>
      <c r="D2037" s="23" t="s">
        <v>5734</v>
      </c>
      <c r="E2037" s="23" t="s">
        <v>4141</v>
      </c>
      <c r="F2037" s="40">
        <v>1</v>
      </c>
      <c r="G2037" s="25">
        <v>41652</v>
      </c>
      <c r="H2037" s="25">
        <v>41652</v>
      </c>
      <c r="I2037" s="25"/>
      <c r="J2037" s="58" t="e">
        <f>HYPERLINK("#"&amp;"Insumos"&amp;"!A"&amp;MATCH($B2037,#REF!,0),"Ins "&amp;$B2037)</f>
        <v>#REF!</v>
      </c>
      <c r="M2037" s="220"/>
    </row>
    <row r="2038" spans="1:13" x14ac:dyDescent="0.2">
      <c r="A2038" s="35" t="s">
        <v>12304</v>
      </c>
      <c r="B2038" s="1" t="s">
        <v>263</v>
      </c>
      <c r="C2038" s="45" t="s">
        <v>696</v>
      </c>
      <c r="D2038" s="23" t="s">
        <v>5534</v>
      </c>
      <c r="E2038" s="23" t="s">
        <v>4140</v>
      </c>
      <c r="F2038" s="40">
        <v>3.0000000000000001E-3</v>
      </c>
      <c r="G2038" s="25">
        <v>187426</v>
      </c>
      <c r="H2038" s="25">
        <v>562</v>
      </c>
      <c r="I2038" s="25"/>
      <c r="J2038" s="58" t="e">
        <f>HYPERLINK("#"&amp;"Insumos"&amp;"!A"&amp;MATCH($B2038,#REF!,0),"Ins "&amp;$B2038)</f>
        <v>#REF!</v>
      </c>
      <c r="M2038" s="220"/>
    </row>
    <row r="2039" spans="1:13" x14ac:dyDescent="0.2">
      <c r="A2039" s="35" t="s">
        <v>12304</v>
      </c>
      <c r="B2039" s="1" t="s">
        <v>5533</v>
      </c>
      <c r="C2039" s="45" t="s">
        <v>5892</v>
      </c>
      <c r="D2039" s="23" t="s">
        <v>977</v>
      </c>
      <c r="E2039" s="23" t="s">
        <v>4134</v>
      </c>
      <c r="F2039" s="40">
        <v>1</v>
      </c>
      <c r="G2039" s="25">
        <v>3623</v>
      </c>
      <c r="H2039" s="25">
        <v>3623</v>
      </c>
      <c r="I2039" s="25"/>
      <c r="J2039" s="58" t="e">
        <f>HYPERLINK("#"&amp;"Insumos"&amp;"!A"&amp;MATCH($B2039,#REF!,0),"Ins "&amp;$B2039)</f>
        <v>#REF!</v>
      </c>
      <c r="M2039" s="220"/>
    </row>
    <row r="2040" spans="1:13" x14ac:dyDescent="0.2">
      <c r="A2040" s="35" t="s">
        <v>12304</v>
      </c>
      <c r="B2040" s="1" t="s">
        <v>5007</v>
      </c>
      <c r="C2040" s="45" t="s">
        <v>720</v>
      </c>
      <c r="D2040" s="23" t="s">
        <v>5751</v>
      </c>
      <c r="E2040" s="23" t="s">
        <v>4134</v>
      </c>
      <c r="F2040" s="40">
        <v>0.1</v>
      </c>
      <c r="G2040" s="25">
        <v>1897</v>
      </c>
      <c r="H2040" s="25">
        <v>190</v>
      </c>
      <c r="I2040" s="25"/>
      <c r="J2040" s="58" t="e">
        <f>HYPERLINK("#"&amp;"Insumos"&amp;"!A"&amp;MATCH($B2040,#REF!,0),"Ins "&amp;$B2040)</f>
        <v>#REF!</v>
      </c>
      <c r="M2040" s="220"/>
    </row>
    <row r="2041" spans="1:13" x14ac:dyDescent="0.2">
      <c r="A2041" s="35" t="s">
        <v>12304</v>
      </c>
      <c r="B2041" s="34" t="s">
        <v>4785</v>
      </c>
      <c r="C2041" s="45" t="s">
        <v>176</v>
      </c>
      <c r="D2041" s="23" t="s">
        <v>5751</v>
      </c>
      <c r="E2041" s="23" t="s">
        <v>4134</v>
      </c>
      <c r="F2041" s="40">
        <v>0.05</v>
      </c>
      <c r="G2041" s="25">
        <v>134508</v>
      </c>
      <c r="H2041" s="25">
        <v>6725</v>
      </c>
      <c r="I2041" s="25"/>
      <c r="J2041" s="58" t="e">
        <f>HYPERLINK("#"&amp;"Insumos"&amp;"!A"&amp;MATCH($B2041,#REF!,0),"Ins "&amp;$B2041)</f>
        <v>#REF!</v>
      </c>
      <c r="M2041" s="220"/>
    </row>
    <row r="2042" spans="1:13" x14ac:dyDescent="0.2">
      <c r="A2042" s="35" t="s">
        <v>12304</v>
      </c>
      <c r="B2042" s="34" t="s">
        <v>4759</v>
      </c>
      <c r="C2042" s="45" t="s">
        <v>1287</v>
      </c>
      <c r="D2042" s="23" t="s">
        <v>5751</v>
      </c>
      <c r="E2042" s="23" t="s">
        <v>4134</v>
      </c>
      <c r="F2042" s="40">
        <v>0.02</v>
      </c>
      <c r="G2042" s="25">
        <v>64889</v>
      </c>
      <c r="H2042" s="25">
        <v>1298</v>
      </c>
      <c r="I2042" s="25"/>
      <c r="J2042" s="58" t="e">
        <f>HYPERLINK("#"&amp;"Insumos"&amp;"!A"&amp;MATCH($B2042,#REF!,0),"Ins "&amp;$B2042)</f>
        <v>#REF!</v>
      </c>
      <c r="M2042" s="220"/>
    </row>
    <row r="2043" spans="1:13" x14ac:dyDescent="0.2">
      <c r="A2043" s="35" t="s">
        <v>12304</v>
      </c>
      <c r="B2043" s="34" t="s">
        <v>5288</v>
      </c>
      <c r="C2043" s="45" t="s">
        <v>58</v>
      </c>
      <c r="D2043" s="23" t="s">
        <v>5751</v>
      </c>
      <c r="E2043" s="23" t="s">
        <v>4134</v>
      </c>
      <c r="F2043" s="40">
        <v>1</v>
      </c>
      <c r="G2043" s="25">
        <v>61256</v>
      </c>
      <c r="H2043" s="25">
        <v>61256</v>
      </c>
      <c r="I2043" s="25"/>
      <c r="J2043" s="58" t="e">
        <f>HYPERLINK("#"&amp;"Insumos"&amp;"!A"&amp;MATCH($B2043,#REF!,0),"Ins "&amp;$B2043)</f>
        <v>#REF!</v>
      </c>
      <c r="M2043" s="220"/>
    </row>
    <row r="2044" spans="1:13" x14ac:dyDescent="0.2">
      <c r="A2044" s="35" t="s">
        <v>12304</v>
      </c>
      <c r="B2044" s="34" t="s">
        <v>4407</v>
      </c>
      <c r="C2044" s="45" t="s">
        <v>460</v>
      </c>
      <c r="D2044" s="23" t="s">
        <v>5751</v>
      </c>
      <c r="E2044" s="23" t="s">
        <v>4134</v>
      </c>
      <c r="F2044" s="40">
        <v>1</v>
      </c>
      <c r="G2044" s="25">
        <v>172436</v>
      </c>
      <c r="H2044" s="25">
        <v>172436</v>
      </c>
      <c r="I2044" s="25"/>
      <c r="J2044" s="58" t="e">
        <f>HYPERLINK("#"&amp;"Insumos"&amp;"!A"&amp;MATCH($B2044,#REF!,0),"Ins "&amp;$B2044)</f>
        <v>#REF!</v>
      </c>
      <c r="M2044" s="220"/>
    </row>
    <row r="2045" spans="1:13" s="176" customFormat="1" ht="40.15" customHeight="1" x14ac:dyDescent="0.2">
      <c r="A2045" s="170" t="s">
        <v>4096</v>
      </c>
      <c r="B2045" s="171"/>
      <c r="C2045" s="172" t="s">
        <v>286</v>
      </c>
      <c r="D2045" s="173" t="s">
        <v>5607</v>
      </c>
      <c r="E2045" s="173"/>
      <c r="F2045" s="174"/>
      <c r="G2045" s="175"/>
      <c r="H2045" s="175"/>
      <c r="I2045" s="175"/>
      <c r="M2045" s="220"/>
    </row>
    <row r="2046" spans="1:13" ht="25.5" x14ac:dyDescent="0.2">
      <c r="A2046" s="36" t="s">
        <v>2570</v>
      </c>
      <c r="B2046" s="26" t="s">
        <v>6816</v>
      </c>
      <c r="C2046" s="79" t="s">
        <v>9166</v>
      </c>
      <c r="D2046" s="37" t="s">
        <v>5608</v>
      </c>
      <c r="E2046" s="37" t="s">
        <v>466</v>
      </c>
      <c r="F2046" s="41"/>
      <c r="G2046" s="27"/>
      <c r="H2046" s="27"/>
      <c r="I2046" s="27">
        <v>214723</v>
      </c>
      <c r="M2046" s="220">
        <f t="shared" si="31"/>
        <v>281201</v>
      </c>
    </row>
    <row r="2047" spans="1:13" x14ac:dyDescent="0.2">
      <c r="A2047" s="35" t="s">
        <v>2570</v>
      </c>
      <c r="B2047" s="1" t="s">
        <v>71</v>
      </c>
      <c r="C2047" s="45" t="s">
        <v>1022</v>
      </c>
      <c r="D2047" s="23" t="s">
        <v>5734</v>
      </c>
      <c r="E2047" s="23" t="s">
        <v>4141</v>
      </c>
      <c r="F2047" s="40">
        <v>0.61083333333333334</v>
      </c>
      <c r="G2047" s="25">
        <v>66987</v>
      </c>
      <c r="H2047" s="25">
        <v>40918</v>
      </c>
      <c r="I2047" s="25"/>
      <c r="J2047" s="58" t="e">
        <f>HYPERLINK("#"&amp;"Insumos"&amp;"!A"&amp;MATCH($B2047,#REF!,0),"Ins "&amp;$B2047)</f>
        <v>#REF!</v>
      </c>
      <c r="M2047" s="220"/>
    </row>
    <row r="2048" spans="1:13" x14ac:dyDescent="0.2">
      <c r="A2048" s="35" t="s">
        <v>2570</v>
      </c>
      <c r="B2048" s="1" t="s">
        <v>263</v>
      </c>
      <c r="C2048" s="45" t="s">
        <v>696</v>
      </c>
      <c r="D2048" s="23" t="s">
        <v>5534</v>
      </c>
      <c r="E2048" s="23" t="s">
        <v>4140</v>
      </c>
      <c r="F2048" s="40">
        <v>1.8800000000000001E-2</v>
      </c>
      <c r="G2048" s="25">
        <v>187426</v>
      </c>
      <c r="H2048" s="25">
        <v>3524</v>
      </c>
      <c r="I2048" s="25"/>
      <c r="J2048" s="58" t="e">
        <f>HYPERLINK("#"&amp;"Insumos"&amp;"!A"&amp;MATCH($B2048,#REF!,0),"Ins "&amp;$B2048)</f>
        <v>#REF!</v>
      </c>
      <c r="M2048" s="220"/>
    </row>
    <row r="2049" spans="1:13" x14ac:dyDescent="0.2">
      <c r="A2049" s="35" t="s">
        <v>2570</v>
      </c>
      <c r="B2049" s="1" t="s">
        <v>90</v>
      </c>
      <c r="C2049" s="45" t="s">
        <v>723</v>
      </c>
      <c r="D2049" s="23" t="s">
        <v>5534</v>
      </c>
      <c r="E2049" s="23" t="s">
        <v>4140</v>
      </c>
      <c r="F2049" s="40">
        <v>8.3000000000000004E-2</v>
      </c>
      <c r="G2049" s="25">
        <v>47771</v>
      </c>
      <c r="H2049" s="25">
        <v>3965</v>
      </c>
      <c r="I2049" s="25"/>
      <c r="J2049" s="58" t="e">
        <f>HYPERLINK("#"&amp;"Insumos"&amp;"!A"&amp;MATCH($B2049,#REF!,0),"Ins "&amp;$B2049)</f>
        <v>#REF!</v>
      </c>
      <c r="M2049" s="220"/>
    </row>
    <row r="2050" spans="1:13" x14ac:dyDescent="0.2">
      <c r="A2050" s="35" t="s">
        <v>2570</v>
      </c>
      <c r="B2050" s="1" t="s">
        <v>5533</v>
      </c>
      <c r="C2050" s="45" t="s">
        <v>5892</v>
      </c>
      <c r="D2050" s="23" t="s">
        <v>977</v>
      </c>
      <c r="E2050" s="23" t="s">
        <v>4134</v>
      </c>
      <c r="F2050" s="40">
        <v>4.2999999999999997E-2</v>
      </c>
      <c r="G2050" s="25">
        <v>3623</v>
      </c>
      <c r="H2050" s="25">
        <v>156</v>
      </c>
      <c r="I2050" s="25"/>
      <c r="J2050" s="58" t="e">
        <f>HYPERLINK("#"&amp;"Insumos"&amp;"!A"&amp;MATCH($B2050,#REF!,0),"Ins "&amp;$B2050)</f>
        <v>#REF!</v>
      </c>
      <c r="M2050" s="220"/>
    </row>
    <row r="2051" spans="1:13" x14ac:dyDescent="0.2">
      <c r="A2051" s="35" t="s">
        <v>2570</v>
      </c>
      <c r="B2051" s="1" t="s">
        <v>5007</v>
      </c>
      <c r="C2051" s="45" t="s">
        <v>720</v>
      </c>
      <c r="D2051" s="23" t="s">
        <v>5751</v>
      </c>
      <c r="E2051" s="23" t="s">
        <v>4134</v>
      </c>
      <c r="F2051" s="40">
        <v>0.85</v>
      </c>
      <c r="G2051" s="25">
        <v>1897</v>
      </c>
      <c r="H2051" s="25">
        <v>1612</v>
      </c>
      <c r="I2051" s="25"/>
      <c r="J2051" s="58" t="e">
        <f>HYPERLINK("#"&amp;"Insumos"&amp;"!A"&amp;MATCH($B2051,#REF!,0),"Ins "&amp;$B2051)</f>
        <v>#REF!</v>
      </c>
      <c r="M2051" s="220"/>
    </row>
    <row r="2052" spans="1:13" x14ac:dyDescent="0.2">
      <c r="A2052" s="35" t="s">
        <v>2570</v>
      </c>
      <c r="B2052" s="34" t="s">
        <v>1045</v>
      </c>
      <c r="C2052" s="45" t="s">
        <v>9159</v>
      </c>
      <c r="D2052" s="23" t="s">
        <v>5751</v>
      </c>
      <c r="E2052" s="23" t="s">
        <v>466</v>
      </c>
      <c r="F2052" s="40">
        <v>1.3</v>
      </c>
      <c r="G2052" s="25">
        <v>126000</v>
      </c>
      <c r="H2052" s="25">
        <v>163800</v>
      </c>
      <c r="I2052" s="25"/>
      <c r="J2052" s="58" t="e">
        <f>HYPERLINK("#"&amp;"Insumos"&amp;"!A"&amp;MATCH($B2052,#REF!,0),"Ins "&amp;$B2052)</f>
        <v>#REF!</v>
      </c>
      <c r="M2052" s="220"/>
    </row>
    <row r="2053" spans="1:13" x14ac:dyDescent="0.2">
      <c r="A2053" s="35" t="s">
        <v>2570</v>
      </c>
      <c r="B2053" s="34" t="s">
        <v>1050</v>
      </c>
      <c r="C2053" s="45" t="s">
        <v>1063</v>
      </c>
      <c r="D2053" s="23" t="s">
        <v>5751</v>
      </c>
      <c r="E2053" s="23" t="s">
        <v>4136</v>
      </c>
      <c r="F2053" s="40">
        <v>22</v>
      </c>
      <c r="G2053" s="25">
        <v>34</v>
      </c>
      <c r="H2053" s="25">
        <v>748</v>
      </c>
      <c r="I2053" s="25"/>
      <c r="J2053" s="58" t="e">
        <f>HYPERLINK("#"&amp;"Insumos"&amp;"!A"&amp;MATCH($B2053,#REF!,0),"Ins "&amp;$B2053)</f>
        <v>#REF!</v>
      </c>
      <c r="M2053" s="220"/>
    </row>
    <row r="2054" spans="1:13" ht="25.5" x14ac:dyDescent="0.2">
      <c r="A2054" s="36" t="s">
        <v>2571</v>
      </c>
      <c r="B2054" s="26" t="s">
        <v>6816</v>
      </c>
      <c r="C2054" s="79" t="s">
        <v>10439</v>
      </c>
      <c r="D2054" s="37" t="s">
        <v>5608</v>
      </c>
      <c r="E2054" s="37" t="s">
        <v>465</v>
      </c>
      <c r="F2054" s="41"/>
      <c r="G2054" s="27"/>
      <c r="H2054" s="27"/>
      <c r="I2054" s="27">
        <v>7848</v>
      </c>
      <c r="M2054" s="220">
        <f t="shared" ref="M2054:M2110" si="32">ROUND(I2054*(1+$L$2),0)</f>
        <v>10278</v>
      </c>
    </row>
    <row r="2055" spans="1:13" x14ac:dyDescent="0.2">
      <c r="A2055" s="35" t="s">
        <v>2571</v>
      </c>
      <c r="B2055" s="1" t="s">
        <v>71</v>
      </c>
      <c r="C2055" s="45" t="s">
        <v>1022</v>
      </c>
      <c r="D2055" s="23" t="s">
        <v>5734</v>
      </c>
      <c r="E2055" s="23" t="s">
        <v>4141</v>
      </c>
      <c r="F2055" s="40">
        <v>3.4000000000000002E-2</v>
      </c>
      <c r="G2055" s="25">
        <v>66987</v>
      </c>
      <c r="H2055" s="25">
        <v>2278</v>
      </c>
      <c r="I2055" s="25"/>
      <c r="J2055" s="58" t="e">
        <f>HYPERLINK("#"&amp;"Insumos"&amp;"!A"&amp;MATCH($B2055,#REF!,0),"Ins "&amp;$B2055)</f>
        <v>#REF!</v>
      </c>
      <c r="M2055" s="220"/>
    </row>
    <row r="2056" spans="1:13" x14ac:dyDescent="0.2">
      <c r="A2056" s="35" t="s">
        <v>2571</v>
      </c>
      <c r="B2056" s="1" t="s">
        <v>263</v>
      </c>
      <c r="C2056" s="45" t="s">
        <v>696</v>
      </c>
      <c r="D2056" s="23" t="s">
        <v>5534</v>
      </c>
      <c r="E2056" s="23" t="s">
        <v>4140</v>
      </c>
      <c r="F2056" s="40">
        <v>1E-3</v>
      </c>
      <c r="G2056" s="25">
        <v>187426</v>
      </c>
      <c r="H2056" s="25">
        <v>187</v>
      </c>
      <c r="I2056" s="25"/>
      <c r="J2056" s="58" t="e">
        <f>HYPERLINK("#"&amp;"Insumos"&amp;"!A"&amp;MATCH($B2056,#REF!,0),"Ins "&amp;$B2056)</f>
        <v>#REF!</v>
      </c>
      <c r="M2056" s="220"/>
    </row>
    <row r="2057" spans="1:13" x14ac:dyDescent="0.2">
      <c r="A2057" s="35" t="s">
        <v>2571</v>
      </c>
      <c r="B2057" s="1" t="s">
        <v>5007</v>
      </c>
      <c r="C2057" s="45" t="s">
        <v>720</v>
      </c>
      <c r="D2057" s="23" t="s">
        <v>5751</v>
      </c>
      <c r="E2057" s="23" t="s">
        <v>4134</v>
      </c>
      <c r="F2057" s="40">
        <v>3.0000000000000001E-3</v>
      </c>
      <c r="G2057" s="25">
        <v>1897</v>
      </c>
      <c r="H2057" s="25">
        <v>6</v>
      </c>
      <c r="I2057" s="25"/>
      <c r="J2057" s="58" t="e">
        <f>HYPERLINK("#"&amp;"Insumos"&amp;"!A"&amp;MATCH($B2057,#REF!,0),"Ins "&amp;$B2057)</f>
        <v>#REF!</v>
      </c>
      <c r="M2057" s="220"/>
    </row>
    <row r="2058" spans="1:13" x14ac:dyDescent="0.2">
      <c r="A2058" s="35" t="s">
        <v>2571</v>
      </c>
      <c r="B2058" s="1" t="s">
        <v>5182</v>
      </c>
      <c r="C2058" s="45" t="s">
        <v>1211</v>
      </c>
      <c r="D2058" s="23" t="s">
        <v>5751</v>
      </c>
      <c r="E2058" s="23" t="s">
        <v>465</v>
      </c>
      <c r="F2058" s="40">
        <v>1.05</v>
      </c>
      <c r="G2058" s="25">
        <v>5121</v>
      </c>
      <c r="H2058" s="25">
        <v>5377</v>
      </c>
      <c r="I2058" s="25"/>
      <c r="J2058" s="58" t="e">
        <f>HYPERLINK("#"&amp;"Insumos"&amp;"!A"&amp;MATCH($B2058,#REF!,0),"Ins "&amp;$B2058)</f>
        <v>#REF!</v>
      </c>
      <c r="M2058" s="220"/>
    </row>
    <row r="2059" spans="1:13" ht="25.5" x14ac:dyDescent="0.2">
      <c r="A2059" s="36" t="s">
        <v>2572</v>
      </c>
      <c r="B2059" s="26" t="s">
        <v>6816</v>
      </c>
      <c r="C2059" s="79" t="s">
        <v>818</v>
      </c>
      <c r="D2059" s="37" t="s">
        <v>5608</v>
      </c>
      <c r="E2059" s="37" t="s">
        <v>466</v>
      </c>
      <c r="F2059" s="41"/>
      <c r="G2059" s="27"/>
      <c r="H2059" s="27"/>
      <c r="I2059" s="27">
        <v>210823</v>
      </c>
      <c r="M2059" s="220">
        <f t="shared" si="32"/>
        <v>276094</v>
      </c>
    </row>
    <row r="2060" spans="1:13" x14ac:dyDescent="0.2">
      <c r="A2060" s="35" t="s">
        <v>2572</v>
      </c>
      <c r="B2060" s="1" t="s">
        <v>71</v>
      </c>
      <c r="C2060" s="45" t="s">
        <v>1022</v>
      </c>
      <c r="D2060" s="23" t="s">
        <v>5734</v>
      </c>
      <c r="E2060" s="23" t="s">
        <v>4141</v>
      </c>
      <c r="F2060" s="40">
        <v>0.61083333333333334</v>
      </c>
      <c r="G2060" s="25">
        <v>66987</v>
      </c>
      <c r="H2060" s="25">
        <v>40918</v>
      </c>
      <c r="I2060" s="25"/>
      <c r="J2060" s="58" t="e">
        <f>HYPERLINK("#"&amp;"Insumos"&amp;"!A"&amp;MATCH($B2060,#REF!,0),"Ins "&amp;$B2060)</f>
        <v>#REF!</v>
      </c>
      <c r="M2060" s="220"/>
    </row>
    <row r="2061" spans="1:13" x14ac:dyDescent="0.2">
      <c r="A2061" s="35" t="s">
        <v>2572</v>
      </c>
      <c r="B2061" s="1" t="s">
        <v>263</v>
      </c>
      <c r="C2061" s="45" t="s">
        <v>696</v>
      </c>
      <c r="D2061" s="23" t="s">
        <v>5534</v>
      </c>
      <c r="E2061" s="23" t="s">
        <v>4140</v>
      </c>
      <c r="F2061" s="40">
        <v>1.8800000000000001E-2</v>
      </c>
      <c r="G2061" s="25">
        <v>187426</v>
      </c>
      <c r="H2061" s="25">
        <v>3524</v>
      </c>
      <c r="I2061" s="25"/>
      <c r="J2061" s="58" t="e">
        <f>HYPERLINK("#"&amp;"Insumos"&amp;"!A"&amp;MATCH($B2061,#REF!,0),"Ins "&amp;$B2061)</f>
        <v>#REF!</v>
      </c>
      <c r="M2061" s="220"/>
    </row>
    <row r="2062" spans="1:13" x14ac:dyDescent="0.2">
      <c r="A2062" s="35" t="s">
        <v>2572</v>
      </c>
      <c r="B2062" s="1" t="s">
        <v>90</v>
      </c>
      <c r="C2062" s="45" t="s">
        <v>723</v>
      </c>
      <c r="D2062" s="23" t="s">
        <v>5534</v>
      </c>
      <c r="E2062" s="23" t="s">
        <v>4140</v>
      </c>
      <c r="F2062" s="40">
        <v>8.3000000000000004E-2</v>
      </c>
      <c r="G2062" s="25">
        <v>47771</v>
      </c>
      <c r="H2062" s="25">
        <v>3965</v>
      </c>
      <c r="I2062" s="25"/>
      <c r="J2062" s="58" t="e">
        <f>HYPERLINK("#"&amp;"Insumos"&amp;"!A"&amp;MATCH($B2062,#REF!,0),"Ins "&amp;$B2062)</f>
        <v>#REF!</v>
      </c>
      <c r="M2062" s="220"/>
    </row>
    <row r="2063" spans="1:13" x14ac:dyDescent="0.2">
      <c r="A2063" s="35" t="s">
        <v>2572</v>
      </c>
      <c r="B2063" s="1" t="s">
        <v>5533</v>
      </c>
      <c r="C2063" s="45" t="s">
        <v>5892</v>
      </c>
      <c r="D2063" s="23" t="s">
        <v>977</v>
      </c>
      <c r="E2063" s="23" t="s">
        <v>4134</v>
      </c>
      <c r="F2063" s="40">
        <v>4.2999999999999997E-2</v>
      </c>
      <c r="G2063" s="25">
        <v>3623</v>
      </c>
      <c r="H2063" s="25">
        <v>156</v>
      </c>
      <c r="I2063" s="25"/>
      <c r="J2063" s="58" t="e">
        <f>HYPERLINK("#"&amp;"Insumos"&amp;"!A"&amp;MATCH($B2063,#REF!,0),"Ins "&amp;$B2063)</f>
        <v>#REF!</v>
      </c>
      <c r="M2063" s="220"/>
    </row>
    <row r="2064" spans="1:13" x14ac:dyDescent="0.2">
      <c r="A2064" s="35" t="s">
        <v>2572</v>
      </c>
      <c r="B2064" s="1" t="s">
        <v>5007</v>
      </c>
      <c r="C2064" s="45" t="s">
        <v>720</v>
      </c>
      <c r="D2064" s="23" t="s">
        <v>5751</v>
      </c>
      <c r="E2064" s="23" t="s">
        <v>4134</v>
      </c>
      <c r="F2064" s="40">
        <v>0.85</v>
      </c>
      <c r="G2064" s="25">
        <v>1897</v>
      </c>
      <c r="H2064" s="25">
        <v>1612</v>
      </c>
      <c r="I2064" s="25"/>
      <c r="J2064" s="58" t="e">
        <f>HYPERLINK("#"&amp;"Insumos"&amp;"!A"&amp;MATCH($B2064,#REF!,0),"Ins "&amp;$B2064)</f>
        <v>#REF!</v>
      </c>
      <c r="M2064" s="220"/>
    </row>
    <row r="2065" spans="1:13" x14ac:dyDescent="0.2">
      <c r="A2065" s="35" t="s">
        <v>2572</v>
      </c>
      <c r="B2065" s="34" t="s">
        <v>1046</v>
      </c>
      <c r="C2065" s="45" t="s">
        <v>9160</v>
      </c>
      <c r="D2065" s="23" t="s">
        <v>5751</v>
      </c>
      <c r="E2065" s="23" t="s">
        <v>466</v>
      </c>
      <c r="F2065" s="40">
        <v>1.3</v>
      </c>
      <c r="G2065" s="25">
        <v>123000</v>
      </c>
      <c r="H2065" s="25">
        <v>159900</v>
      </c>
      <c r="I2065" s="25"/>
      <c r="J2065" s="58" t="e">
        <f>HYPERLINK("#"&amp;"Insumos"&amp;"!A"&amp;MATCH($B2065,#REF!,0),"Ins "&amp;$B2065)</f>
        <v>#REF!</v>
      </c>
      <c r="M2065" s="220"/>
    </row>
    <row r="2066" spans="1:13" x14ac:dyDescent="0.2">
      <c r="A2066" s="35" t="s">
        <v>2572</v>
      </c>
      <c r="B2066" s="1" t="s">
        <v>1050</v>
      </c>
      <c r="C2066" s="45" t="s">
        <v>1063</v>
      </c>
      <c r="D2066" s="23" t="s">
        <v>5751</v>
      </c>
      <c r="E2066" s="23" t="s">
        <v>4136</v>
      </c>
      <c r="F2066" s="40">
        <v>22</v>
      </c>
      <c r="G2066" s="25">
        <v>34</v>
      </c>
      <c r="H2066" s="25">
        <v>748</v>
      </c>
      <c r="I2066" s="25"/>
      <c r="J2066" s="58" t="e">
        <f>HYPERLINK("#"&amp;"Insumos"&amp;"!A"&amp;MATCH($B2066,#REF!,0),"Ins "&amp;$B2066)</f>
        <v>#REF!</v>
      </c>
      <c r="M2066" s="220"/>
    </row>
    <row r="2067" spans="1:13" ht="25.5" x14ac:dyDescent="0.2">
      <c r="A2067" s="36" t="s">
        <v>2573</v>
      </c>
      <c r="B2067" s="26" t="s">
        <v>6816</v>
      </c>
      <c r="C2067" s="79" t="s">
        <v>776</v>
      </c>
      <c r="D2067" s="37" t="s">
        <v>5608</v>
      </c>
      <c r="E2067" s="37" t="s">
        <v>465</v>
      </c>
      <c r="F2067" s="41"/>
      <c r="G2067" s="27"/>
      <c r="H2067" s="27"/>
      <c r="I2067" s="27">
        <v>6536</v>
      </c>
      <c r="M2067" s="220">
        <f t="shared" si="32"/>
        <v>8560</v>
      </c>
    </row>
    <row r="2068" spans="1:13" x14ac:dyDescent="0.2">
      <c r="A2068" s="35" t="s">
        <v>2573</v>
      </c>
      <c r="B2068" s="1" t="s">
        <v>5572</v>
      </c>
      <c r="C2068" s="45" t="s">
        <v>971</v>
      </c>
      <c r="D2068" s="23" t="s">
        <v>5734</v>
      </c>
      <c r="E2068" s="23" t="s">
        <v>4141</v>
      </c>
      <c r="F2068" s="40">
        <v>3.4000000000000002E-2</v>
      </c>
      <c r="G2068" s="25">
        <v>37863</v>
      </c>
      <c r="H2068" s="25">
        <v>1287</v>
      </c>
      <c r="I2068" s="25"/>
      <c r="J2068" s="58" t="e">
        <f>HYPERLINK("#"&amp;"Insumos"&amp;"!A"&amp;MATCH($B2068,#REF!,0),"Ins "&amp;$B2068)</f>
        <v>#REF!</v>
      </c>
      <c r="M2068" s="220"/>
    </row>
    <row r="2069" spans="1:13" x14ac:dyDescent="0.2">
      <c r="A2069" s="35" t="s">
        <v>2573</v>
      </c>
      <c r="B2069" s="1" t="s">
        <v>263</v>
      </c>
      <c r="C2069" s="45" t="s">
        <v>696</v>
      </c>
      <c r="D2069" s="23" t="s">
        <v>5534</v>
      </c>
      <c r="E2069" s="23" t="s">
        <v>4140</v>
      </c>
      <c r="F2069" s="40">
        <v>1E-3</v>
      </c>
      <c r="G2069" s="25">
        <v>187426</v>
      </c>
      <c r="H2069" s="25">
        <v>187</v>
      </c>
      <c r="I2069" s="25"/>
      <c r="J2069" s="58" t="e">
        <f>HYPERLINK("#"&amp;"Insumos"&amp;"!A"&amp;MATCH($B2069,#REF!,0),"Ins "&amp;$B2069)</f>
        <v>#REF!</v>
      </c>
      <c r="M2069" s="220"/>
    </row>
    <row r="2070" spans="1:13" x14ac:dyDescent="0.2">
      <c r="A2070" s="35" t="s">
        <v>2573</v>
      </c>
      <c r="B2070" s="1" t="s">
        <v>5007</v>
      </c>
      <c r="C2070" s="45" t="s">
        <v>720</v>
      </c>
      <c r="D2070" s="23" t="s">
        <v>5751</v>
      </c>
      <c r="E2070" s="23" t="s">
        <v>4134</v>
      </c>
      <c r="F2070" s="40">
        <v>3.0000000000000001E-3</v>
      </c>
      <c r="G2070" s="25">
        <v>1897</v>
      </c>
      <c r="H2070" s="25">
        <v>6</v>
      </c>
      <c r="I2070" s="25"/>
      <c r="J2070" s="58" t="e">
        <f>HYPERLINK("#"&amp;"Insumos"&amp;"!A"&amp;MATCH($B2070,#REF!,0),"Ins "&amp;$B2070)</f>
        <v>#REF!</v>
      </c>
      <c r="M2070" s="220"/>
    </row>
    <row r="2071" spans="1:13" x14ac:dyDescent="0.2">
      <c r="A2071" s="35" t="s">
        <v>2573</v>
      </c>
      <c r="B2071" s="1" t="s">
        <v>5263</v>
      </c>
      <c r="C2071" s="45" t="s">
        <v>1235</v>
      </c>
      <c r="D2071" s="23" t="s">
        <v>5751</v>
      </c>
      <c r="E2071" s="23" t="s">
        <v>465</v>
      </c>
      <c r="F2071" s="40">
        <v>1.05</v>
      </c>
      <c r="G2071" s="25">
        <v>4815</v>
      </c>
      <c r="H2071" s="25">
        <v>5056</v>
      </c>
      <c r="I2071" s="25"/>
      <c r="J2071" s="58" t="e">
        <f>HYPERLINK("#"&amp;"Insumos"&amp;"!A"&amp;MATCH($B2071,#REF!,0),"Ins "&amp;$B2071)</f>
        <v>#REF!</v>
      </c>
      <c r="M2071" s="220"/>
    </row>
    <row r="2072" spans="1:13" ht="25.5" x14ac:dyDescent="0.2">
      <c r="A2072" s="36" t="s">
        <v>2574</v>
      </c>
      <c r="B2072" s="26" t="s">
        <v>6816</v>
      </c>
      <c r="C2072" s="79" t="s">
        <v>777</v>
      </c>
      <c r="D2072" s="37" t="s">
        <v>5608</v>
      </c>
      <c r="E2072" s="37" t="s">
        <v>465</v>
      </c>
      <c r="F2072" s="41"/>
      <c r="G2072" s="27"/>
      <c r="H2072" s="27"/>
      <c r="I2072" s="27">
        <v>16621</v>
      </c>
      <c r="M2072" s="220">
        <f t="shared" si="32"/>
        <v>21767</v>
      </c>
    </row>
    <row r="2073" spans="1:13" x14ac:dyDescent="0.2">
      <c r="A2073" s="35" t="s">
        <v>2574</v>
      </c>
      <c r="B2073" s="1" t="s">
        <v>5572</v>
      </c>
      <c r="C2073" s="45" t="s">
        <v>971</v>
      </c>
      <c r="D2073" s="23" t="s">
        <v>5734</v>
      </c>
      <c r="E2073" s="23" t="s">
        <v>4141</v>
      </c>
      <c r="F2073" s="40">
        <v>3.4000000000000002E-2</v>
      </c>
      <c r="G2073" s="25">
        <v>37863</v>
      </c>
      <c r="H2073" s="25">
        <v>1287</v>
      </c>
      <c r="I2073" s="25"/>
      <c r="J2073" s="58" t="e">
        <f>HYPERLINK("#"&amp;"Insumos"&amp;"!A"&amp;MATCH($B2073,#REF!,0),"Ins "&amp;$B2073)</f>
        <v>#REF!</v>
      </c>
      <c r="M2073" s="220"/>
    </row>
    <row r="2074" spans="1:13" x14ac:dyDescent="0.2">
      <c r="A2074" s="35" t="s">
        <v>2574</v>
      </c>
      <c r="B2074" s="1" t="s">
        <v>263</v>
      </c>
      <c r="C2074" s="45" t="s">
        <v>696</v>
      </c>
      <c r="D2074" s="23" t="s">
        <v>5534</v>
      </c>
      <c r="E2074" s="23" t="s">
        <v>4140</v>
      </c>
      <c r="F2074" s="40">
        <v>2E-3</v>
      </c>
      <c r="G2074" s="25">
        <v>187426</v>
      </c>
      <c r="H2074" s="25">
        <v>375</v>
      </c>
      <c r="I2074" s="25"/>
      <c r="J2074" s="58" t="e">
        <f>HYPERLINK("#"&amp;"Insumos"&amp;"!A"&amp;MATCH($B2074,#REF!,0),"Ins "&amp;$B2074)</f>
        <v>#REF!</v>
      </c>
      <c r="M2074" s="220"/>
    </row>
    <row r="2075" spans="1:13" x14ac:dyDescent="0.2">
      <c r="A2075" s="35" t="s">
        <v>2574</v>
      </c>
      <c r="B2075" s="1" t="s">
        <v>5007</v>
      </c>
      <c r="C2075" s="45" t="s">
        <v>720</v>
      </c>
      <c r="D2075" s="23" t="s">
        <v>5751</v>
      </c>
      <c r="E2075" s="23" t="s">
        <v>4134</v>
      </c>
      <c r="F2075" s="40">
        <v>3.0000000000000001E-3</v>
      </c>
      <c r="G2075" s="25">
        <v>1897</v>
      </c>
      <c r="H2075" s="25">
        <v>6</v>
      </c>
      <c r="I2075" s="25"/>
      <c r="J2075" s="58" t="e">
        <f>HYPERLINK("#"&amp;"Insumos"&amp;"!A"&amp;MATCH($B2075,#REF!,0),"Ins "&amp;$B2075)</f>
        <v>#REF!</v>
      </c>
      <c r="M2075" s="220"/>
    </row>
    <row r="2076" spans="1:13" x14ac:dyDescent="0.2">
      <c r="A2076" s="35" t="s">
        <v>2574</v>
      </c>
      <c r="B2076" s="1" t="s">
        <v>5266</v>
      </c>
      <c r="C2076" s="45" t="s">
        <v>1237</v>
      </c>
      <c r="D2076" s="23" t="s">
        <v>5751</v>
      </c>
      <c r="E2076" s="23" t="s">
        <v>465</v>
      </c>
      <c r="F2076" s="40">
        <v>1.034</v>
      </c>
      <c r="G2076" s="25">
        <v>14461</v>
      </c>
      <c r="H2076" s="25">
        <v>14953</v>
      </c>
      <c r="I2076" s="25"/>
      <c r="J2076" s="58" t="e">
        <f>HYPERLINK("#"&amp;"Insumos"&amp;"!A"&amp;MATCH($B2076,#REF!,0),"Ins "&amp;$B2076)</f>
        <v>#REF!</v>
      </c>
      <c r="M2076" s="220"/>
    </row>
    <row r="2077" spans="1:13" ht="38.25" x14ac:dyDescent="0.2">
      <c r="A2077" s="36" t="s">
        <v>2575</v>
      </c>
      <c r="B2077" s="26" t="s">
        <v>6816</v>
      </c>
      <c r="C2077" s="79" t="s">
        <v>778</v>
      </c>
      <c r="D2077" s="37" t="s">
        <v>5608</v>
      </c>
      <c r="E2077" s="37" t="s">
        <v>466</v>
      </c>
      <c r="F2077" s="41"/>
      <c r="G2077" s="27"/>
      <c r="H2077" s="27"/>
      <c r="I2077" s="27">
        <v>191574</v>
      </c>
      <c r="M2077" s="220">
        <f t="shared" si="32"/>
        <v>250885</v>
      </c>
    </row>
    <row r="2078" spans="1:13" x14ac:dyDescent="0.2">
      <c r="A2078" s="35" t="s">
        <v>2575</v>
      </c>
      <c r="B2078" s="1" t="s">
        <v>5578</v>
      </c>
      <c r="C2078" s="45" t="s">
        <v>1015</v>
      </c>
      <c r="D2078" s="23" t="s">
        <v>5734</v>
      </c>
      <c r="E2078" s="23" t="s">
        <v>4141</v>
      </c>
      <c r="F2078" s="40">
        <v>0.35</v>
      </c>
      <c r="G2078" s="25">
        <v>52425</v>
      </c>
      <c r="H2078" s="25">
        <v>18349</v>
      </c>
      <c r="I2078" s="25"/>
      <c r="J2078" s="58" t="e">
        <f>HYPERLINK("#"&amp;"Insumos"&amp;"!A"&amp;MATCH($B2078,#REF!,0),"Ins "&amp;$B2078)</f>
        <v>#REF!</v>
      </c>
      <c r="M2078" s="220"/>
    </row>
    <row r="2079" spans="1:13" x14ac:dyDescent="0.2">
      <c r="A2079" s="35" t="s">
        <v>2575</v>
      </c>
      <c r="B2079" s="1" t="s">
        <v>263</v>
      </c>
      <c r="C2079" s="45" t="s">
        <v>696</v>
      </c>
      <c r="D2079" s="23" t="s">
        <v>5534</v>
      </c>
      <c r="E2079" s="23" t="s">
        <v>4140</v>
      </c>
      <c r="F2079" s="40">
        <v>1.7000000000000001E-2</v>
      </c>
      <c r="G2079" s="25">
        <v>187426</v>
      </c>
      <c r="H2079" s="25">
        <v>3186</v>
      </c>
      <c r="I2079" s="25"/>
      <c r="J2079" s="58" t="e">
        <f>HYPERLINK("#"&amp;"Insumos"&amp;"!A"&amp;MATCH($B2079,#REF!,0),"Ins "&amp;$B2079)</f>
        <v>#REF!</v>
      </c>
      <c r="M2079" s="220"/>
    </row>
    <row r="2080" spans="1:13" x14ac:dyDescent="0.2">
      <c r="A2080" s="35" t="s">
        <v>2575</v>
      </c>
      <c r="B2080" s="1" t="s">
        <v>103</v>
      </c>
      <c r="C2080" s="45" t="s">
        <v>1185</v>
      </c>
      <c r="D2080" s="23" t="s">
        <v>5534</v>
      </c>
      <c r="E2080" s="23" t="s">
        <v>4140</v>
      </c>
      <c r="F2080" s="40">
        <v>0.08</v>
      </c>
      <c r="G2080" s="25">
        <v>86632</v>
      </c>
      <c r="H2080" s="25">
        <v>6931</v>
      </c>
      <c r="I2080" s="25"/>
      <c r="J2080" s="58" t="e">
        <f>HYPERLINK("#"&amp;"Insumos"&amp;"!A"&amp;MATCH($B2080,#REF!,0),"Ins "&amp;$B2080)</f>
        <v>#REF!</v>
      </c>
      <c r="M2080" s="220"/>
    </row>
    <row r="2081" spans="1:13" x14ac:dyDescent="0.2">
      <c r="A2081" s="35" t="s">
        <v>2575</v>
      </c>
      <c r="B2081" s="1" t="s">
        <v>5533</v>
      </c>
      <c r="C2081" s="45" t="s">
        <v>5892</v>
      </c>
      <c r="D2081" s="23" t="s">
        <v>977</v>
      </c>
      <c r="E2081" s="23" t="s">
        <v>4134</v>
      </c>
      <c r="F2081" s="40">
        <v>0.03</v>
      </c>
      <c r="G2081" s="25">
        <v>3623</v>
      </c>
      <c r="H2081" s="25">
        <v>109</v>
      </c>
      <c r="I2081" s="25"/>
      <c r="J2081" s="58" t="e">
        <f>HYPERLINK("#"&amp;"Insumos"&amp;"!A"&amp;MATCH($B2081,#REF!,0),"Ins "&amp;$B2081)</f>
        <v>#REF!</v>
      </c>
      <c r="M2081" s="220"/>
    </row>
    <row r="2082" spans="1:13" x14ac:dyDescent="0.2">
      <c r="A2082" s="35" t="s">
        <v>2575</v>
      </c>
      <c r="B2082" s="1" t="s">
        <v>5007</v>
      </c>
      <c r="C2082" s="45" t="s">
        <v>720</v>
      </c>
      <c r="D2082" s="23" t="s">
        <v>5751</v>
      </c>
      <c r="E2082" s="23" t="s">
        <v>4134</v>
      </c>
      <c r="F2082" s="40">
        <v>0.4</v>
      </c>
      <c r="G2082" s="25">
        <v>1897</v>
      </c>
      <c r="H2082" s="25">
        <v>759</v>
      </c>
      <c r="I2082" s="25"/>
      <c r="J2082" s="58" t="e">
        <f>HYPERLINK("#"&amp;"Insumos"&amp;"!A"&amp;MATCH($B2082,#REF!,0),"Ins "&amp;$B2082)</f>
        <v>#REF!</v>
      </c>
      <c r="M2082" s="220"/>
    </row>
    <row r="2083" spans="1:13" x14ac:dyDescent="0.2">
      <c r="A2083" s="35" t="s">
        <v>2575</v>
      </c>
      <c r="B2083" s="1" t="s">
        <v>5381</v>
      </c>
      <c r="C2083" s="45" t="s">
        <v>524</v>
      </c>
      <c r="D2083" s="23" t="s">
        <v>5751</v>
      </c>
      <c r="E2083" s="23" t="s">
        <v>467</v>
      </c>
      <c r="F2083" s="40">
        <v>80</v>
      </c>
      <c r="G2083" s="25">
        <v>2028</v>
      </c>
      <c r="H2083" s="25">
        <v>162240</v>
      </c>
      <c r="I2083" s="25"/>
      <c r="J2083" s="58" t="e">
        <f>HYPERLINK("#"&amp;"Insumos"&amp;"!A"&amp;MATCH($B2083,#REF!,0),"Ins "&amp;$B2083)</f>
        <v>#REF!</v>
      </c>
      <c r="M2083" s="220"/>
    </row>
    <row r="2084" spans="1:13" ht="25.5" x14ac:dyDescent="0.2">
      <c r="A2084" s="36" t="s">
        <v>2576</v>
      </c>
      <c r="B2084" s="26" t="s">
        <v>6816</v>
      </c>
      <c r="C2084" s="79" t="s">
        <v>10440</v>
      </c>
      <c r="D2084" s="37" t="s">
        <v>5608</v>
      </c>
      <c r="E2084" s="37" t="s">
        <v>465</v>
      </c>
      <c r="F2084" s="41"/>
      <c r="G2084" s="27"/>
      <c r="H2084" s="27"/>
      <c r="I2084" s="27">
        <v>31461</v>
      </c>
      <c r="M2084" s="220">
        <f t="shared" si="32"/>
        <v>41201</v>
      </c>
    </row>
    <row r="2085" spans="1:13" x14ac:dyDescent="0.2">
      <c r="A2085" s="35" t="s">
        <v>2576</v>
      </c>
      <c r="B2085" s="1" t="s">
        <v>5578</v>
      </c>
      <c r="C2085" s="45" t="s">
        <v>1015</v>
      </c>
      <c r="D2085" s="23" t="s">
        <v>5734</v>
      </c>
      <c r="E2085" s="23" t="s">
        <v>4141</v>
      </c>
      <c r="F2085" s="40">
        <v>0.2</v>
      </c>
      <c r="G2085" s="25">
        <v>52425</v>
      </c>
      <c r="H2085" s="25">
        <v>10485</v>
      </c>
      <c r="I2085" s="25"/>
      <c r="J2085" s="58" t="e">
        <f>HYPERLINK("#"&amp;"Insumos"&amp;"!A"&amp;MATCH($B2085,#REF!,0),"Ins "&amp;$B2085)</f>
        <v>#REF!</v>
      </c>
      <c r="M2085" s="220"/>
    </row>
    <row r="2086" spans="1:13" x14ac:dyDescent="0.2">
      <c r="A2086" s="35" t="s">
        <v>2576</v>
      </c>
      <c r="B2086" s="1" t="s">
        <v>263</v>
      </c>
      <c r="C2086" s="45" t="s">
        <v>696</v>
      </c>
      <c r="D2086" s="23" t="s">
        <v>5534</v>
      </c>
      <c r="E2086" s="23" t="s">
        <v>4140</v>
      </c>
      <c r="F2086" s="40">
        <v>3.0000000000000001E-3</v>
      </c>
      <c r="G2086" s="25">
        <v>187426</v>
      </c>
      <c r="H2086" s="25">
        <v>562</v>
      </c>
      <c r="I2086" s="25"/>
      <c r="J2086" s="58" t="e">
        <f>HYPERLINK("#"&amp;"Insumos"&amp;"!A"&amp;MATCH($B2086,#REF!,0),"Ins "&amp;$B2086)</f>
        <v>#REF!</v>
      </c>
      <c r="M2086" s="220"/>
    </row>
    <row r="2087" spans="1:13" x14ac:dyDescent="0.2">
      <c r="A2087" s="35" t="s">
        <v>2576</v>
      </c>
      <c r="B2087" s="1" t="s">
        <v>5533</v>
      </c>
      <c r="C2087" s="45" t="s">
        <v>5892</v>
      </c>
      <c r="D2087" s="23" t="s">
        <v>977</v>
      </c>
      <c r="E2087" s="23" t="s">
        <v>4134</v>
      </c>
      <c r="F2087" s="40">
        <v>0.25</v>
      </c>
      <c r="G2087" s="25">
        <v>3623</v>
      </c>
      <c r="H2087" s="25">
        <v>906</v>
      </c>
      <c r="I2087" s="25"/>
      <c r="J2087" s="58" t="e">
        <f>HYPERLINK("#"&amp;"Insumos"&amp;"!A"&amp;MATCH($B2087,#REF!,0),"Ins "&amp;$B2087)</f>
        <v>#REF!</v>
      </c>
      <c r="M2087" s="220"/>
    </row>
    <row r="2088" spans="1:13" x14ac:dyDescent="0.2">
      <c r="A2088" s="35" t="s">
        <v>2576</v>
      </c>
      <c r="B2088" s="1" t="s">
        <v>5007</v>
      </c>
      <c r="C2088" s="45" t="s">
        <v>720</v>
      </c>
      <c r="D2088" s="23" t="s">
        <v>5751</v>
      </c>
      <c r="E2088" s="23" t="s">
        <v>4134</v>
      </c>
      <c r="F2088" s="40">
        <v>0.2</v>
      </c>
      <c r="G2088" s="25">
        <v>1897</v>
      </c>
      <c r="H2088" s="25">
        <v>379</v>
      </c>
      <c r="I2088" s="25"/>
      <c r="J2088" s="58" t="e">
        <f>HYPERLINK("#"&amp;"Insumos"&amp;"!A"&amp;MATCH($B2088,#REF!,0),"Ins "&amp;$B2088)</f>
        <v>#REF!</v>
      </c>
      <c r="M2088" s="220"/>
    </row>
    <row r="2089" spans="1:13" x14ac:dyDescent="0.2">
      <c r="A2089" s="35" t="s">
        <v>2576</v>
      </c>
      <c r="B2089" s="1" t="s">
        <v>5377</v>
      </c>
      <c r="C2089" s="45" t="s">
        <v>531</v>
      </c>
      <c r="D2089" s="23" t="s">
        <v>5751</v>
      </c>
      <c r="E2089" s="23" t="s">
        <v>467</v>
      </c>
      <c r="F2089" s="40">
        <v>11</v>
      </c>
      <c r="G2089" s="25">
        <v>1739</v>
      </c>
      <c r="H2089" s="25">
        <v>19129</v>
      </c>
      <c r="I2089" s="25"/>
      <c r="J2089" s="58" t="e">
        <f>HYPERLINK("#"&amp;"Insumos"&amp;"!A"&amp;MATCH($B2089,#REF!,0),"Ins "&amp;$B2089)</f>
        <v>#REF!</v>
      </c>
      <c r="M2089" s="220"/>
    </row>
    <row r="2090" spans="1:13" ht="38.25" x14ac:dyDescent="0.2">
      <c r="A2090" s="36" t="s">
        <v>2577</v>
      </c>
      <c r="B2090" s="26" t="s">
        <v>6816</v>
      </c>
      <c r="C2090" s="79" t="s">
        <v>10441</v>
      </c>
      <c r="D2090" s="37" t="s">
        <v>5608</v>
      </c>
      <c r="E2090" s="37" t="s">
        <v>464</v>
      </c>
      <c r="F2090" s="41"/>
      <c r="G2090" s="27"/>
      <c r="H2090" s="27"/>
      <c r="I2090" s="27">
        <v>60591</v>
      </c>
      <c r="M2090" s="220">
        <f t="shared" si="32"/>
        <v>79350</v>
      </c>
    </row>
    <row r="2091" spans="1:13" x14ac:dyDescent="0.2">
      <c r="A2091" s="35" t="s">
        <v>2577</v>
      </c>
      <c r="B2091" s="1" t="s">
        <v>5578</v>
      </c>
      <c r="C2091" s="45" t="s">
        <v>1015</v>
      </c>
      <c r="D2091" s="23" t="s">
        <v>5734</v>
      </c>
      <c r="E2091" s="23" t="s">
        <v>4141</v>
      </c>
      <c r="F2091" s="40">
        <v>0.45</v>
      </c>
      <c r="G2091" s="25">
        <v>52425</v>
      </c>
      <c r="H2091" s="25">
        <v>23591</v>
      </c>
      <c r="I2091" s="25"/>
      <c r="J2091" s="58" t="e">
        <f>HYPERLINK("#"&amp;"Insumos"&amp;"!A"&amp;MATCH($B2091,#REF!,0),"Ins "&amp;$B2091)</f>
        <v>#REF!</v>
      </c>
      <c r="M2091" s="220"/>
    </row>
    <row r="2092" spans="1:13" x14ac:dyDescent="0.2">
      <c r="A2092" s="35" t="s">
        <v>2577</v>
      </c>
      <c r="B2092" s="1" t="s">
        <v>263</v>
      </c>
      <c r="C2092" s="45" t="s">
        <v>696</v>
      </c>
      <c r="D2092" s="23" t="s">
        <v>5534</v>
      </c>
      <c r="E2092" s="23" t="s">
        <v>4140</v>
      </c>
      <c r="F2092" s="40">
        <v>5.0000000000000001E-3</v>
      </c>
      <c r="G2092" s="25">
        <v>187426</v>
      </c>
      <c r="H2092" s="25">
        <v>937</v>
      </c>
      <c r="I2092" s="25"/>
      <c r="J2092" s="58" t="e">
        <f>HYPERLINK("#"&amp;"Insumos"&amp;"!A"&amp;MATCH($B2092,#REF!,0),"Ins "&amp;$B2092)</f>
        <v>#REF!</v>
      </c>
      <c r="M2092" s="220"/>
    </row>
    <row r="2093" spans="1:13" x14ac:dyDescent="0.2">
      <c r="A2093" s="35" t="s">
        <v>2577</v>
      </c>
      <c r="B2093" s="1" t="s">
        <v>5533</v>
      </c>
      <c r="C2093" s="45" t="s">
        <v>5892</v>
      </c>
      <c r="D2093" s="23" t="s">
        <v>977</v>
      </c>
      <c r="E2093" s="23" t="s">
        <v>4134</v>
      </c>
      <c r="F2093" s="40">
        <v>1</v>
      </c>
      <c r="G2093" s="25">
        <v>3623</v>
      </c>
      <c r="H2093" s="25">
        <v>3623</v>
      </c>
      <c r="I2093" s="25"/>
      <c r="J2093" s="58" t="e">
        <f>HYPERLINK("#"&amp;"Insumos"&amp;"!A"&amp;MATCH($B2093,#REF!,0),"Ins "&amp;$B2093)</f>
        <v>#REF!</v>
      </c>
      <c r="M2093" s="220"/>
    </row>
    <row r="2094" spans="1:13" x14ac:dyDescent="0.2">
      <c r="A2094" s="35" t="s">
        <v>2577</v>
      </c>
      <c r="B2094" s="1" t="s">
        <v>5007</v>
      </c>
      <c r="C2094" s="45" t="s">
        <v>720</v>
      </c>
      <c r="D2094" s="23" t="s">
        <v>5751</v>
      </c>
      <c r="E2094" s="23" t="s">
        <v>4134</v>
      </c>
      <c r="F2094" s="40">
        <v>0.6</v>
      </c>
      <c r="G2094" s="25">
        <v>1897</v>
      </c>
      <c r="H2094" s="25">
        <v>1138</v>
      </c>
      <c r="I2094" s="25"/>
      <c r="J2094" s="58" t="e">
        <f>HYPERLINK("#"&amp;"Insumos"&amp;"!A"&amp;MATCH($B2094,#REF!,0),"Ins "&amp;$B2094)</f>
        <v>#REF!</v>
      </c>
      <c r="M2094" s="220"/>
    </row>
    <row r="2095" spans="1:13" x14ac:dyDescent="0.2">
      <c r="A2095" s="35" t="s">
        <v>2577</v>
      </c>
      <c r="B2095" s="1" t="s">
        <v>5377</v>
      </c>
      <c r="C2095" s="45" t="s">
        <v>531</v>
      </c>
      <c r="D2095" s="23" t="s">
        <v>5751</v>
      </c>
      <c r="E2095" s="23" t="s">
        <v>467</v>
      </c>
      <c r="F2095" s="40">
        <v>18</v>
      </c>
      <c r="G2095" s="25">
        <v>1739</v>
      </c>
      <c r="H2095" s="25">
        <v>31302</v>
      </c>
      <c r="I2095" s="25"/>
      <c r="J2095" s="58" t="e">
        <f>HYPERLINK("#"&amp;"Insumos"&amp;"!A"&amp;MATCH($B2095,#REF!,0),"Ins "&amp;$B2095)</f>
        <v>#REF!</v>
      </c>
      <c r="M2095" s="220"/>
    </row>
    <row r="2096" spans="1:13" ht="25.5" x14ac:dyDescent="0.2">
      <c r="A2096" s="36" t="s">
        <v>2578</v>
      </c>
      <c r="B2096" s="26" t="s">
        <v>6816</v>
      </c>
      <c r="C2096" s="79" t="s">
        <v>1985</v>
      </c>
      <c r="D2096" s="37" t="s">
        <v>5608</v>
      </c>
      <c r="E2096" s="37" t="s">
        <v>466</v>
      </c>
      <c r="F2096" s="41"/>
      <c r="G2096" s="27"/>
      <c r="H2096" s="27"/>
      <c r="I2096" s="27">
        <v>152717</v>
      </c>
      <c r="M2096" s="220">
        <f t="shared" si="32"/>
        <v>199998</v>
      </c>
    </row>
    <row r="2097" spans="1:13" x14ac:dyDescent="0.2">
      <c r="A2097" s="35" t="s">
        <v>2578</v>
      </c>
      <c r="B2097" s="1" t="s">
        <v>71</v>
      </c>
      <c r="C2097" s="45" t="s">
        <v>1022</v>
      </c>
      <c r="D2097" s="23" t="s">
        <v>5734</v>
      </c>
      <c r="E2097" s="23" t="s">
        <v>4141</v>
      </c>
      <c r="F2097" s="40">
        <v>0.91625000000000001</v>
      </c>
      <c r="G2097" s="25">
        <v>66987</v>
      </c>
      <c r="H2097" s="25">
        <v>61377</v>
      </c>
      <c r="I2097" s="25"/>
      <c r="J2097" s="58" t="e">
        <f>HYPERLINK("#"&amp;"Insumos"&amp;"!A"&amp;MATCH($B2097,#REF!,0),"Ins "&amp;$B2097)</f>
        <v>#REF!</v>
      </c>
      <c r="M2097" s="220"/>
    </row>
    <row r="2098" spans="1:13" x14ac:dyDescent="0.2">
      <c r="A2098" s="35" t="s">
        <v>2578</v>
      </c>
      <c r="B2098" s="34" t="s">
        <v>17</v>
      </c>
      <c r="C2098" s="45" t="s">
        <v>724</v>
      </c>
      <c r="D2098" s="23" t="s">
        <v>5534</v>
      </c>
      <c r="E2098" s="23" t="s">
        <v>4140</v>
      </c>
      <c r="F2098" s="40">
        <v>0.125</v>
      </c>
      <c r="G2098" s="25">
        <v>76236</v>
      </c>
      <c r="H2098" s="25">
        <v>9530</v>
      </c>
      <c r="I2098" s="25"/>
      <c r="J2098" s="58" t="e">
        <f>HYPERLINK("#"&amp;"Insumos"&amp;"!A"&amp;MATCH($B2098,#REF!,0),"Ins "&amp;$B2098)</f>
        <v>#REF!</v>
      </c>
      <c r="M2098" s="220"/>
    </row>
    <row r="2099" spans="1:13" x14ac:dyDescent="0.2">
      <c r="A2099" s="35" t="s">
        <v>2578</v>
      </c>
      <c r="B2099" s="1" t="s">
        <v>5533</v>
      </c>
      <c r="C2099" s="45" t="s">
        <v>5892</v>
      </c>
      <c r="D2099" s="23" t="s">
        <v>977</v>
      </c>
      <c r="E2099" s="23" t="s">
        <v>4134</v>
      </c>
      <c r="F2099" s="40">
        <v>0.02</v>
      </c>
      <c r="G2099" s="25">
        <v>3623</v>
      </c>
      <c r="H2099" s="25">
        <v>72</v>
      </c>
      <c r="I2099" s="25"/>
      <c r="J2099" s="58" t="e">
        <f>HYPERLINK("#"&amp;"Insumos"&amp;"!A"&amp;MATCH($B2099,#REF!,0),"Ins "&amp;$B2099)</f>
        <v>#REF!</v>
      </c>
      <c r="M2099" s="220"/>
    </row>
    <row r="2100" spans="1:13" x14ac:dyDescent="0.2">
      <c r="A2100" s="35" t="s">
        <v>2578</v>
      </c>
      <c r="B2100" s="1" t="s">
        <v>5007</v>
      </c>
      <c r="C2100" s="45" t="s">
        <v>720</v>
      </c>
      <c r="D2100" s="23" t="s">
        <v>5751</v>
      </c>
      <c r="E2100" s="23" t="s">
        <v>4134</v>
      </c>
      <c r="F2100" s="40">
        <v>0.6</v>
      </c>
      <c r="G2100" s="25">
        <v>1897</v>
      </c>
      <c r="H2100" s="25">
        <v>1138</v>
      </c>
      <c r="I2100" s="25"/>
      <c r="J2100" s="58" t="e">
        <f>HYPERLINK("#"&amp;"Insumos"&amp;"!A"&amp;MATCH($B2100,#REF!,0),"Ins "&amp;$B2100)</f>
        <v>#REF!</v>
      </c>
      <c r="M2100" s="220"/>
    </row>
    <row r="2101" spans="1:13" x14ac:dyDescent="0.2">
      <c r="A2101" s="35" t="s">
        <v>2578</v>
      </c>
      <c r="B2101" s="1" t="s">
        <v>1051</v>
      </c>
      <c r="C2101" s="45" t="s">
        <v>8807</v>
      </c>
      <c r="D2101" s="23" t="s">
        <v>5751</v>
      </c>
      <c r="E2101" s="23" t="s">
        <v>466</v>
      </c>
      <c r="F2101" s="40">
        <v>1.3</v>
      </c>
      <c r="G2101" s="25">
        <v>62000</v>
      </c>
      <c r="H2101" s="25">
        <v>80600</v>
      </c>
      <c r="I2101" s="25"/>
      <c r="J2101" s="58" t="e">
        <f>HYPERLINK("#"&amp;"Insumos"&amp;"!A"&amp;MATCH($B2101,#REF!,0),"Ins "&amp;$B2101)</f>
        <v>#REF!</v>
      </c>
      <c r="M2101" s="220"/>
    </row>
    <row r="2102" spans="1:13" ht="25.5" x14ac:dyDescent="0.2">
      <c r="A2102" s="36" t="s">
        <v>5722</v>
      </c>
      <c r="B2102" s="26" t="s">
        <v>6816</v>
      </c>
      <c r="C2102" s="79" t="s">
        <v>5633</v>
      </c>
      <c r="D2102" s="37" t="s">
        <v>5608</v>
      </c>
      <c r="E2102" s="37" t="s">
        <v>465</v>
      </c>
      <c r="F2102" s="41"/>
      <c r="G2102" s="27"/>
      <c r="H2102" s="27"/>
      <c r="I2102" s="27">
        <v>2904</v>
      </c>
      <c r="M2102" s="220">
        <f t="shared" si="32"/>
        <v>3803</v>
      </c>
    </row>
    <row r="2103" spans="1:13" x14ac:dyDescent="0.2">
      <c r="A2103" s="35" t="s">
        <v>5722</v>
      </c>
      <c r="B2103" s="1" t="s">
        <v>5572</v>
      </c>
      <c r="C2103" s="45" t="s">
        <v>971</v>
      </c>
      <c r="D2103" s="23" t="s">
        <v>5734</v>
      </c>
      <c r="E2103" s="23" t="s">
        <v>4141</v>
      </c>
      <c r="F2103" s="40">
        <v>7.0000000000000007E-2</v>
      </c>
      <c r="G2103" s="25">
        <v>37863</v>
      </c>
      <c r="H2103" s="25">
        <v>2650</v>
      </c>
      <c r="I2103" s="25"/>
      <c r="J2103" s="58" t="e">
        <f>HYPERLINK("#"&amp;"Insumos"&amp;"!A"&amp;MATCH($B2103,#REF!,0),"Ins "&amp;$B2103)</f>
        <v>#REF!</v>
      </c>
      <c r="M2103" s="220"/>
    </row>
    <row r="2104" spans="1:13" x14ac:dyDescent="0.2">
      <c r="A2104" s="35" t="s">
        <v>5722</v>
      </c>
      <c r="B2104" s="1" t="s">
        <v>5533</v>
      </c>
      <c r="C2104" s="45" t="s">
        <v>5892</v>
      </c>
      <c r="D2104" s="23" t="s">
        <v>977</v>
      </c>
      <c r="E2104" s="23" t="s">
        <v>4134</v>
      </c>
      <c r="F2104" s="40">
        <v>7.0000000000000007E-2</v>
      </c>
      <c r="G2104" s="25">
        <v>3623</v>
      </c>
      <c r="H2104" s="25">
        <v>254</v>
      </c>
      <c r="I2104" s="25"/>
      <c r="J2104" s="58" t="e">
        <f>HYPERLINK("#"&amp;"Insumos"&amp;"!A"&amp;MATCH($B2104,#REF!,0),"Ins "&amp;$B2104)</f>
        <v>#REF!</v>
      </c>
      <c r="M2104" s="220"/>
    </row>
    <row r="2105" spans="1:13" ht="25.5" x14ac:dyDescent="0.2">
      <c r="A2105" s="36" t="s">
        <v>10138</v>
      </c>
      <c r="B2105" s="26" t="s">
        <v>6816</v>
      </c>
      <c r="C2105" s="79" t="s">
        <v>10139</v>
      </c>
      <c r="D2105" s="37" t="s">
        <v>5608</v>
      </c>
      <c r="E2105" s="37" t="s">
        <v>465</v>
      </c>
      <c r="F2105" s="41"/>
      <c r="G2105" s="27"/>
      <c r="H2105" s="27"/>
      <c r="I2105" s="27">
        <v>14958</v>
      </c>
      <c r="M2105" s="220">
        <f t="shared" si="32"/>
        <v>19589</v>
      </c>
    </row>
    <row r="2106" spans="1:13" x14ac:dyDescent="0.2">
      <c r="A2106" s="35" t="s">
        <v>10138</v>
      </c>
      <c r="B2106" s="1" t="s">
        <v>5572</v>
      </c>
      <c r="C2106" s="45" t="s">
        <v>971</v>
      </c>
      <c r="D2106" s="23" t="s">
        <v>5734</v>
      </c>
      <c r="E2106" s="23" t="s">
        <v>4141</v>
      </c>
      <c r="F2106" s="40">
        <v>7.9949321031771811E-2</v>
      </c>
      <c r="G2106" s="25">
        <v>37863</v>
      </c>
      <c r="H2106" s="25">
        <v>3027</v>
      </c>
      <c r="I2106" s="25"/>
      <c r="J2106" s="58" t="e">
        <f>HYPERLINK("#"&amp;"Insumos"&amp;"!A"&amp;MATCH($B2106,#REF!,0),"Ins "&amp;$B2106)</f>
        <v>#REF!</v>
      </c>
      <c r="M2106" s="220"/>
    </row>
    <row r="2107" spans="1:13" x14ac:dyDescent="0.2">
      <c r="A2107" s="35" t="s">
        <v>10138</v>
      </c>
      <c r="B2107" s="1" t="s">
        <v>263</v>
      </c>
      <c r="C2107" s="45" t="s">
        <v>696</v>
      </c>
      <c r="D2107" s="23" t="s">
        <v>5534</v>
      </c>
      <c r="E2107" s="23" t="s">
        <v>4140</v>
      </c>
      <c r="F2107" s="40">
        <v>9.987958960586405E-4</v>
      </c>
      <c r="G2107" s="25">
        <v>187426</v>
      </c>
      <c r="H2107" s="25">
        <v>187</v>
      </c>
      <c r="I2107" s="25"/>
      <c r="J2107" s="58" t="e">
        <f>HYPERLINK("#"&amp;"Insumos"&amp;"!A"&amp;MATCH($B2107,#REF!,0),"Ins "&amp;$B2107)</f>
        <v>#REF!</v>
      </c>
      <c r="M2107" s="220"/>
    </row>
    <row r="2108" spans="1:13" x14ac:dyDescent="0.2">
      <c r="A2108" s="35" t="s">
        <v>10138</v>
      </c>
      <c r="B2108" s="1" t="s">
        <v>5007</v>
      </c>
      <c r="C2108" s="45" t="s">
        <v>720</v>
      </c>
      <c r="D2108" s="23" t="s">
        <v>5751</v>
      </c>
      <c r="E2108" s="23" t="s">
        <v>4134</v>
      </c>
      <c r="F2108" s="40">
        <v>2.7412280701754384E-3</v>
      </c>
      <c r="G2108" s="25">
        <v>1897</v>
      </c>
      <c r="H2108" s="25">
        <v>5</v>
      </c>
      <c r="I2108" s="25"/>
      <c r="J2108" s="58" t="e">
        <f>HYPERLINK("#"&amp;"Insumos"&amp;"!A"&amp;MATCH($B2108,#REF!,0),"Ins "&amp;$B2108)</f>
        <v>#REF!</v>
      </c>
      <c r="M2108" s="220"/>
    </row>
    <row r="2109" spans="1:13" x14ac:dyDescent="0.2">
      <c r="A2109" s="35" t="s">
        <v>10138</v>
      </c>
      <c r="B2109" s="1" t="s">
        <v>5265</v>
      </c>
      <c r="C2109" s="45" t="s">
        <v>1236</v>
      </c>
      <c r="D2109" s="23" t="s">
        <v>5751</v>
      </c>
      <c r="E2109" s="23" t="s">
        <v>465</v>
      </c>
      <c r="F2109" s="40">
        <v>1.05</v>
      </c>
      <c r="G2109" s="25">
        <v>11180</v>
      </c>
      <c r="H2109" s="25">
        <v>11739</v>
      </c>
      <c r="I2109" s="25"/>
      <c r="J2109" s="58" t="e">
        <f>HYPERLINK("#"&amp;"Insumos"&amp;"!A"&amp;MATCH($B2109,#REF!,0),"Ins "&amp;$B2109)</f>
        <v>#REF!</v>
      </c>
      <c r="M2109" s="220"/>
    </row>
    <row r="2110" spans="1:13" ht="25.5" x14ac:dyDescent="0.2">
      <c r="A2110" s="36" t="s">
        <v>12341</v>
      </c>
      <c r="B2110" s="26" t="s">
        <v>6816</v>
      </c>
      <c r="C2110" s="79" t="s">
        <v>12342</v>
      </c>
      <c r="D2110" s="37" t="s">
        <v>5608</v>
      </c>
      <c r="E2110" s="37" t="s">
        <v>465</v>
      </c>
      <c r="F2110" s="41"/>
      <c r="G2110" s="27"/>
      <c r="H2110" s="27"/>
      <c r="I2110" s="27">
        <v>12210</v>
      </c>
      <c r="M2110" s="220">
        <f t="shared" si="32"/>
        <v>15990</v>
      </c>
    </row>
    <row r="2111" spans="1:13" x14ac:dyDescent="0.2">
      <c r="A2111" s="35" t="s">
        <v>12341</v>
      </c>
      <c r="B2111" s="1" t="s">
        <v>5572</v>
      </c>
      <c r="C2111" s="45" t="s">
        <v>971</v>
      </c>
      <c r="D2111" s="23" t="s">
        <v>5734</v>
      </c>
      <c r="E2111" s="23" t="s">
        <v>4141</v>
      </c>
      <c r="F2111" s="40">
        <v>7.9949321031771811E-2</v>
      </c>
      <c r="G2111" s="25">
        <v>37863</v>
      </c>
      <c r="H2111" s="25">
        <v>3027</v>
      </c>
      <c r="I2111" s="25"/>
      <c r="J2111" s="58" t="e">
        <f>HYPERLINK("#"&amp;"Insumos"&amp;"!A"&amp;MATCH($B2111,#REF!,0),"Ins "&amp;$B2111)</f>
        <v>#REF!</v>
      </c>
      <c r="M2111" s="220"/>
    </row>
    <row r="2112" spans="1:13" x14ac:dyDescent="0.2">
      <c r="A2112" s="35" t="s">
        <v>12341</v>
      </c>
      <c r="B2112" s="1" t="s">
        <v>263</v>
      </c>
      <c r="C2112" s="45" t="s">
        <v>696</v>
      </c>
      <c r="D2112" s="23" t="s">
        <v>5534</v>
      </c>
      <c r="E2112" s="23" t="s">
        <v>4140</v>
      </c>
      <c r="F2112" s="40">
        <v>9.987958960586405E-4</v>
      </c>
      <c r="G2112" s="25">
        <v>187426</v>
      </c>
      <c r="H2112" s="25">
        <v>187</v>
      </c>
      <c r="I2112" s="25"/>
      <c r="J2112" s="58" t="e">
        <f>HYPERLINK("#"&amp;"Insumos"&amp;"!A"&amp;MATCH($B2112,#REF!,0),"Ins "&amp;$B2112)</f>
        <v>#REF!</v>
      </c>
      <c r="M2112" s="220"/>
    </row>
    <row r="2113" spans="1:13" x14ac:dyDescent="0.2">
      <c r="A2113" s="35" t="s">
        <v>12341</v>
      </c>
      <c r="B2113" s="1" t="s">
        <v>5007</v>
      </c>
      <c r="C2113" s="45" t="s">
        <v>720</v>
      </c>
      <c r="D2113" s="23" t="s">
        <v>5751</v>
      </c>
      <c r="E2113" s="23" t="s">
        <v>4134</v>
      </c>
      <c r="F2113" s="40">
        <v>2.7412280701754384E-3</v>
      </c>
      <c r="G2113" s="25">
        <v>1897</v>
      </c>
      <c r="H2113" s="25">
        <v>5</v>
      </c>
      <c r="I2113" s="25"/>
      <c r="J2113" s="58" t="e">
        <f>HYPERLINK("#"&amp;"Insumos"&amp;"!A"&amp;MATCH($B2113,#REF!,0),"Ins "&amp;$B2113)</f>
        <v>#REF!</v>
      </c>
      <c r="M2113" s="220"/>
    </row>
    <row r="2114" spans="1:13" x14ac:dyDescent="0.2">
      <c r="A2114" s="35" t="s">
        <v>12341</v>
      </c>
      <c r="B2114" s="34" t="s">
        <v>12296</v>
      </c>
      <c r="C2114" s="45" t="s">
        <v>12343</v>
      </c>
      <c r="D2114" s="23" t="s">
        <v>5751</v>
      </c>
      <c r="E2114" s="23" t="s">
        <v>465</v>
      </c>
      <c r="F2114" s="40">
        <v>1.05</v>
      </c>
      <c r="G2114" s="25">
        <v>8563</v>
      </c>
      <c r="H2114" s="25">
        <v>8991</v>
      </c>
      <c r="I2114" s="25"/>
      <c r="J2114" s="58" t="e">
        <f>HYPERLINK("#"&amp;"Insumos"&amp;"!A"&amp;MATCH($B2114,#REF!,0),"Ins "&amp;$B2114)</f>
        <v>#REF!</v>
      </c>
      <c r="M2114" s="220"/>
    </row>
    <row r="2115" spans="1:13" s="176" customFormat="1" ht="40.15" customHeight="1" x14ac:dyDescent="0.2">
      <c r="A2115" s="170" t="s">
        <v>4097</v>
      </c>
      <c r="B2115" s="171"/>
      <c r="C2115" s="172" t="s">
        <v>2135</v>
      </c>
      <c r="D2115" s="173" t="s">
        <v>5607</v>
      </c>
      <c r="E2115" s="173"/>
      <c r="F2115" s="174"/>
      <c r="G2115" s="175"/>
      <c r="H2115" s="175"/>
      <c r="I2115" s="175"/>
      <c r="M2115" s="220"/>
    </row>
    <row r="2116" spans="1:13" ht="38.25" x14ac:dyDescent="0.2">
      <c r="A2116" s="36" t="s">
        <v>8789</v>
      </c>
      <c r="B2116" s="26" t="s">
        <v>6816</v>
      </c>
      <c r="C2116" s="79" t="s">
        <v>10442</v>
      </c>
      <c r="D2116" s="37" t="s">
        <v>5608</v>
      </c>
      <c r="E2116" s="37" t="s">
        <v>467</v>
      </c>
      <c r="F2116" s="41"/>
      <c r="G2116" s="27"/>
      <c r="H2116" s="27"/>
      <c r="I2116" s="27">
        <v>8886</v>
      </c>
      <c r="M2116" s="220">
        <f t="shared" ref="M2116:M2168" si="33">ROUND(I2116*(1+$L$2),0)</f>
        <v>11637</v>
      </c>
    </row>
    <row r="2117" spans="1:13" x14ac:dyDescent="0.2">
      <c r="A2117" s="35" t="s">
        <v>8789</v>
      </c>
      <c r="B2117" s="1" t="s">
        <v>5578</v>
      </c>
      <c r="C2117" s="45" t="s">
        <v>1015</v>
      </c>
      <c r="D2117" s="23" t="s">
        <v>5734</v>
      </c>
      <c r="E2117" s="23" t="s">
        <v>4141</v>
      </c>
      <c r="F2117" s="40">
        <v>3.5000000000000003E-2</v>
      </c>
      <c r="G2117" s="25">
        <v>52425</v>
      </c>
      <c r="H2117" s="25">
        <v>1835</v>
      </c>
      <c r="I2117" s="25"/>
      <c r="J2117" s="58" t="e">
        <f>HYPERLINK("#"&amp;"Insumos"&amp;"!A"&amp;MATCH($B2117,#REF!,0),"Ins "&amp;$B2117)</f>
        <v>#REF!</v>
      </c>
      <c r="M2117" s="220"/>
    </row>
    <row r="2118" spans="1:13" x14ac:dyDescent="0.2">
      <c r="A2118" s="35" t="s">
        <v>8789</v>
      </c>
      <c r="B2118" s="34" t="s">
        <v>5533</v>
      </c>
      <c r="C2118" s="45" t="s">
        <v>5892</v>
      </c>
      <c r="D2118" s="23" t="s">
        <v>977</v>
      </c>
      <c r="E2118" s="23" t="s">
        <v>4134</v>
      </c>
      <c r="F2118" s="40">
        <v>0.06</v>
      </c>
      <c r="G2118" s="25">
        <v>3623</v>
      </c>
      <c r="H2118" s="25">
        <v>217</v>
      </c>
      <c r="I2118" s="25"/>
      <c r="J2118" s="58" t="e">
        <f>HYPERLINK("#"&amp;"Insumos"&amp;"!A"&amp;MATCH($B2118,#REF!,0),"Ins "&amp;$B2118)</f>
        <v>#REF!</v>
      </c>
      <c r="M2118" s="220"/>
    </row>
    <row r="2119" spans="1:13" x14ac:dyDescent="0.2">
      <c r="A2119" s="35" t="s">
        <v>8789</v>
      </c>
      <c r="B2119" s="1" t="s">
        <v>5007</v>
      </c>
      <c r="C2119" s="45" t="s">
        <v>720</v>
      </c>
      <c r="D2119" s="23" t="s">
        <v>5751</v>
      </c>
      <c r="E2119" s="23" t="s">
        <v>4134</v>
      </c>
      <c r="F2119" s="40">
        <v>0.2</v>
      </c>
      <c r="G2119" s="25">
        <v>1897</v>
      </c>
      <c r="H2119" s="25">
        <v>379</v>
      </c>
      <c r="I2119" s="25"/>
      <c r="J2119" s="58" t="e">
        <f>HYPERLINK("#"&amp;"Insumos"&amp;"!A"&amp;MATCH($B2119,#REF!,0),"Ins "&amp;$B2119)</f>
        <v>#REF!</v>
      </c>
      <c r="M2119" s="220"/>
    </row>
    <row r="2120" spans="1:13" x14ac:dyDescent="0.2">
      <c r="A2120" s="35" t="s">
        <v>8789</v>
      </c>
      <c r="B2120" s="1" t="s">
        <v>5483</v>
      </c>
      <c r="C2120" s="45" t="s">
        <v>1064</v>
      </c>
      <c r="D2120" s="23" t="s">
        <v>5751</v>
      </c>
      <c r="E2120" s="23" t="s">
        <v>467</v>
      </c>
      <c r="F2120" s="40">
        <v>0.06</v>
      </c>
      <c r="G2120" s="25">
        <v>6176</v>
      </c>
      <c r="H2120" s="25">
        <v>371</v>
      </c>
      <c r="I2120" s="25"/>
      <c r="J2120" s="58" t="e">
        <f>HYPERLINK("#"&amp;"Insumos"&amp;"!A"&amp;MATCH($B2120,#REF!,0),"Ins "&amp;$B2120)</f>
        <v>#REF!</v>
      </c>
      <c r="M2120" s="220"/>
    </row>
    <row r="2121" spans="1:13" x14ac:dyDescent="0.2">
      <c r="A2121" s="35" t="s">
        <v>8789</v>
      </c>
      <c r="B2121" s="1" t="s">
        <v>5485</v>
      </c>
      <c r="C2121" s="45" t="s">
        <v>8790</v>
      </c>
      <c r="D2121" s="23" t="s">
        <v>5751</v>
      </c>
      <c r="E2121" s="23" t="s">
        <v>467</v>
      </c>
      <c r="F2121" s="40">
        <v>1.17</v>
      </c>
      <c r="G2121" s="25">
        <v>5200</v>
      </c>
      <c r="H2121" s="25">
        <v>6084</v>
      </c>
      <c r="I2121" s="25"/>
      <c r="J2121" s="58" t="e">
        <f>HYPERLINK("#"&amp;"Insumos"&amp;"!A"&amp;MATCH($B2121,#REF!,0),"Ins "&amp;$B2121)</f>
        <v>#REF!</v>
      </c>
      <c r="M2121" s="220"/>
    </row>
    <row r="2122" spans="1:13" ht="38.25" x14ac:dyDescent="0.2">
      <c r="A2122" s="36" t="s">
        <v>11904</v>
      </c>
      <c r="B2122" s="26" t="s">
        <v>6816</v>
      </c>
      <c r="C2122" s="79" t="s">
        <v>11905</v>
      </c>
      <c r="D2122" s="37" t="s">
        <v>5608</v>
      </c>
      <c r="E2122" s="37" t="s">
        <v>467</v>
      </c>
      <c r="F2122" s="41"/>
      <c r="G2122" s="27"/>
      <c r="H2122" s="27"/>
      <c r="I2122" s="27">
        <v>10424</v>
      </c>
      <c r="M2122" s="220">
        <f t="shared" si="33"/>
        <v>13651</v>
      </c>
    </row>
    <row r="2123" spans="1:13" x14ac:dyDescent="0.2">
      <c r="A2123" s="35" t="s">
        <v>11904</v>
      </c>
      <c r="B2123" s="1" t="s">
        <v>5578</v>
      </c>
      <c r="C2123" s="45" t="s">
        <v>1015</v>
      </c>
      <c r="D2123" s="23" t="s">
        <v>5734</v>
      </c>
      <c r="E2123" s="23" t="s">
        <v>4141</v>
      </c>
      <c r="F2123" s="40">
        <v>4.4999999999999998E-2</v>
      </c>
      <c r="G2123" s="25">
        <v>52425</v>
      </c>
      <c r="H2123" s="25">
        <v>2359</v>
      </c>
      <c r="I2123" s="25"/>
      <c r="J2123" s="58" t="e">
        <f>HYPERLINK("#"&amp;"Insumos"&amp;"!A"&amp;MATCH($B2123,#REF!,0),"Ins "&amp;$B2123)</f>
        <v>#REF!</v>
      </c>
      <c r="M2123" s="220"/>
    </row>
    <row r="2124" spans="1:13" x14ac:dyDescent="0.2">
      <c r="A2124" s="35" t="s">
        <v>11904</v>
      </c>
      <c r="B2124" s="34" t="s">
        <v>5533</v>
      </c>
      <c r="C2124" s="45" t="s">
        <v>5892</v>
      </c>
      <c r="D2124" s="23" t="s">
        <v>977</v>
      </c>
      <c r="E2124" s="23" t="s">
        <v>4134</v>
      </c>
      <c r="F2124" s="40">
        <v>0.06</v>
      </c>
      <c r="G2124" s="25">
        <v>3623</v>
      </c>
      <c r="H2124" s="25">
        <v>217</v>
      </c>
      <c r="I2124" s="25"/>
      <c r="J2124" s="58" t="e">
        <f>HYPERLINK("#"&amp;"Insumos"&amp;"!A"&amp;MATCH($B2124,#REF!,0),"Ins "&amp;$B2124)</f>
        <v>#REF!</v>
      </c>
      <c r="M2124" s="220"/>
    </row>
    <row r="2125" spans="1:13" x14ac:dyDescent="0.2">
      <c r="A2125" s="35" t="s">
        <v>11904</v>
      </c>
      <c r="B2125" s="1" t="s">
        <v>5007</v>
      </c>
      <c r="C2125" s="45" t="s">
        <v>720</v>
      </c>
      <c r="D2125" s="23" t="s">
        <v>5751</v>
      </c>
      <c r="E2125" s="23" t="s">
        <v>4134</v>
      </c>
      <c r="F2125" s="40">
        <v>0.2</v>
      </c>
      <c r="G2125" s="25">
        <v>1897</v>
      </c>
      <c r="H2125" s="25">
        <v>379</v>
      </c>
      <c r="I2125" s="25"/>
      <c r="J2125" s="58" t="e">
        <f>HYPERLINK("#"&amp;"Insumos"&amp;"!A"&amp;MATCH($B2125,#REF!,0),"Ins "&amp;$B2125)</f>
        <v>#REF!</v>
      </c>
      <c r="M2125" s="220"/>
    </row>
    <row r="2126" spans="1:13" x14ac:dyDescent="0.2">
      <c r="A2126" s="35" t="s">
        <v>11904</v>
      </c>
      <c r="B2126" s="1" t="s">
        <v>5483</v>
      </c>
      <c r="C2126" s="45" t="s">
        <v>1064</v>
      </c>
      <c r="D2126" s="23" t="s">
        <v>5751</v>
      </c>
      <c r="E2126" s="23" t="s">
        <v>467</v>
      </c>
      <c r="F2126" s="40">
        <v>0.06</v>
      </c>
      <c r="G2126" s="25">
        <v>6176</v>
      </c>
      <c r="H2126" s="25">
        <v>371</v>
      </c>
      <c r="I2126" s="25"/>
      <c r="J2126" s="58" t="e">
        <f>HYPERLINK("#"&amp;"Insumos"&amp;"!A"&amp;MATCH($B2126,#REF!,0),"Ins "&amp;$B2126)</f>
        <v>#REF!</v>
      </c>
      <c r="M2126" s="220"/>
    </row>
    <row r="2127" spans="1:13" x14ac:dyDescent="0.2">
      <c r="A2127" s="35" t="s">
        <v>11904</v>
      </c>
      <c r="B2127" s="34" t="s">
        <v>11906</v>
      </c>
      <c r="C2127" s="45" t="s">
        <v>11916</v>
      </c>
      <c r="D2127" s="23" t="s">
        <v>5751</v>
      </c>
      <c r="E2127" s="23" t="s">
        <v>467</v>
      </c>
      <c r="F2127" s="40">
        <v>1.05</v>
      </c>
      <c r="G2127" s="25">
        <v>6760</v>
      </c>
      <c r="H2127" s="25">
        <v>7098</v>
      </c>
      <c r="I2127" s="25"/>
      <c r="J2127" s="58" t="e">
        <f>HYPERLINK("#"&amp;"Insumos"&amp;"!A"&amp;MATCH($B2127,#REF!,0),"Ins "&amp;$B2127)</f>
        <v>#REF!</v>
      </c>
      <c r="M2127" s="220"/>
    </row>
    <row r="2128" spans="1:13" ht="25.5" x14ac:dyDescent="0.2">
      <c r="A2128" s="36" t="s">
        <v>2579</v>
      </c>
      <c r="B2128" s="26" t="s">
        <v>6816</v>
      </c>
      <c r="C2128" s="79" t="s">
        <v>10443</v>
      </c>
      <c r="D2128" s="37" t="s">
        <v>5608</v>
      </c>
      <c r="E2128" s="37" t="s">
        <v>465</v>
      </c>
      <c r="F2128" s="41"/>
      <c r="G2128" s="27"/>
      <c r="H2128" s="27"/>
      <c r="I2128" s="27">
        <v>89651</v>
      </c>
      <c r="M2128" s="220">
        <f t="shared" si="33"/>
        <v>117407</v>
      </c>
    </row>
    <row r="2129" spans="1:13" x14ac:dyDescent="0.2">
      <c r="A2129" s="35" t="s">
        <v>2579</v>
      </c>
      <c r="B2129" s="1" t="s">
        <v>5589</v>
      </c>
      <c r="C2129" s="45" t="s">
        <v>5819</v>
      </c>
      <c r="D2129" s="23" t="s">
        <v>5585</v>
      </c>
      <c r="E2129" s="23" t="s">
        <v>466</v>
      </c>
      <c r="F2129" s="40">
        <v>7.1999999999999995E-2</v>
      </c>
      <c r="G2129" s="25">
        <v>597780</v>
      </c>
      <c r="H2129" s="25">
        <v>43040</v>
      </c>
      <c r="I2129" s="25"/>
      <c r="M2129" s="220"/>
    </row>
    <row r="2130" spans="1:13" x14ac:dyDescent="0.2">
      <c r="A2130" s="35" t="s">
        <v>2579</v>
      </c>
      <c r="B2130" s="1" t="s">
        <v>80</v>
      </c>
      <c r="C2130" s="45" t="s">
        <v>1035</v>
      </c>
      <c r="D2130" s="23" t="s">
        <v>5734</v>
      </c>
      <c r="E2130" s="23" t="s">
        <v>4141</v>
      </c>
      <c r="F2130" s="40">
        <v>0.3</v>
      </c>
      <c r="G2130" s="25">
        <v>110673</v>
      </c>
      <c r="H2130" s="25">
        <v>33202</v>
      </c>
      <c r="I2130" s="25"/>
      <c r="J2130" s="58" t="e">
        <f>HYPERLINK("#"&amp;"Insumos"&amp;"!A"&amp;MATCH($B2130,#REF!,0),"Ins "&amp;$B2130)</f>
        <v>#REF!</v>
      </c>
      <c r="M2130" s="220"/>
    </row>
    <row r="2131" spans="1:13" x14ac:dyDescent="0.2">
      <c r="A2131" s="35" t="s">
        <v>2579</v>
      </c>
      <c r="B2131" s="1" t="s">
        <v>263</v>
      </c>
      <c r="C2131" s="45" t="s">
        <v>696</v>
      </c>
      <c r="D2131" s="23" t="s">
        <v>5534</v>
      </c>
      <c r="E2131" s="23" t="s">
        <v>4140</v>
      </c>
      <c r="F2131" s="40">
        <v>5.4999999999999997E-3</v>
      </c>
      <c r="G2131" s="25">
        <v>187426</v>
      </c>
      <c r="H2131" s="25">
        <v>1031</v>
      </c>
      <c r="I2131" s="25"/>
      <c r="J2131" s="58" t="e">
        <f>HYPERLINK("#"&amp;"Insumos"&amp;"!A"&amp;MATCH($B2131,#REF!,0),"Ins "&amp;$B2131)</f>
        <v>#REF!</v>
      </c>
      <c r="M2131" s="220"/>
    </row>
    <row r="2132" spans="1:13" x14ac:dyDescent="0.2">
      <c r="A2132" s="35" t="s">
        <v>2579</v>
      </c>
      <c r="B2132" s="1" t="s">
        <v>222</v>
      </c>
      <c r="C2132" s="45" t="s">
        <v>157</v>
      </c>
      <c r="D2132" s="23" t="s">
        <v>5534</v>
      </c>
      <c r="E2132" s="23" t="s">
        <v>4140</v>
      </c>
      <c r="F2132" s="40">
        <v>7.0000000000000001E-3</v>
      </c>
      <c r="G2132" s="25">
        <v>66212</v>
      </c>
      <c r="H2132" s="25">
        <v>463</v>
      </c>
      <c r="I2132" s="25"/>
      <c r="J2132" s="58" t="e">
        <f>HYPERLINK("#"&amp;"Insumos"&amp;"!A"&amp;MATCH($B2132,#REF!,0),"Ins "&amp;$B2132)</f>
        <v>#REF!</v>
      </c>
      <c r="M2132" s="220"/>
    </row>
    <row r="2133" spans="1:13" x14ac:dyDescent="0.2">
      <c r="A2133" s="35" t="s">
        <v>2579</v>
      </c>
      <c r="B2133" s="1" t="s">
        <v>5533</v>
      </c>
      <c r="C2133" s="45" t="s">
        <v>5892</v>
      </c>
      <c r="D2133" s="23" t="s">
        <v>977</v>
      </c>
      <c r="E2133" s="23" t="s">
        <v>4134</v>
      </c>
      <c r="F2133" s="40">
        <v>2.1000000000000001E-2</v>
      </c>
      <c r="G2133" s="25">
        <v>3623</v>
      </c>
      <c r="H2133" s="25">
        <v>76</v>
      </c>
      <c r="I2133" s="25"/>
      <c r="J2133" s="58" t="e">
        <f>HYPERLINK("#"&amp;"Insumos"&amp;"!A"&amp;MATCH($B2133,#REF!,0),"Ins "&amp;$B2133)</f>
        <v>#REF!</v>
      </c>
      <c r="M2133" s="220"/>
    </row>
    <row r="2134" spans="1:13" x14ac:dyDescent="0.2">
      <c r="A2134" s="35" t="s">
        <v>2579</v>
      </c>
      <c r="B2134" s="1" t="s">
        <v>5007</v>
      </c>
      <c r="C2134" s="45" t="s">
        <v>720</v>
      </c>
      <c r="D2134" s="23" t="s">
        <v>5751</v>
      </c>
      <c r="E2134" s="23" t="s">
        <v>4134</v>
      </c>
      <c r="F2134" s="40">
        <v>0.7</v>
      </c>
      <c r="G2134" s="25">
        <v>1897</v>
      </c>
      <c r="H2134" s="25">
        <v>1328</v>
      </c>
      <c r="I2134" s="25"/>
      <c r="J2134" s="58" t="e">
        <f>HYPERLINK("#"&amp;"Insumos"&amp;"!A"&amp;MATCH($B2134,#REF!,0),"Ins "&amp;$B2134)</f>
        <v>#REF!</v>
      </c>
      <c r="M2134" s="220"/>
    </row>
    <row r="2135" spans="1:13" x14ac:dyDescent="0.2">
      <c r="A2135" s="35" t="s">
        <v>2579</v>
      </c>
      <c r="B2135" s="1" t="s">
        <v>5184</v>
      </c>
      <c r="C2135" s="45" t="s">
        <v>294</v>
      </c>
      <c r="D2135" s="23" t="s">
        <v>5751</v>
      </c>
      <c r="E2135" s="23" t="s">
        <v>4147</v>
      </c>
      <c r="F2135" s="40">
        <v>0.03</v>
      </c>
      <c r="G2135" s="25">
        <v>5304</v>
      </c>
      <c r="H2135" s="25">
        <v>159</v>
      </c>
      <c r="I2135" s="25"/>
      <c r="J2135" s="58" t="e">
        <f>HYPERLINK("#"&amp;"Insumos"&amp;"!A"&amp;MATCH($B2135,#REF!,0),"Ins "&amp;$B2135)</f>
        <v>#REF!</v>
      </c>
      <c r="M2135" s="220"/>
    </row>
    <row r="2136" spans="1:13" x14ac:dyDescent="0.2">
      <c r="A2136" s="35" t="s">
        <v>2579</v>
      </c>
      <c r="B2136" s="1" t="s">
        <v>4519</v>
      </c>
      <c r="C2136" s="45" t="s">
        <v>1406</v>
      </c>
      <c r="D2136" s="23" t="s">
        <v>5751</v>
      </c>
      <c r="E2136" s="23" t="s">
        <v>287</v>
      </c>
      <c r="F2136" s="40">
        <v>0.84</v>
      </c>
      <c r="G2136" s="25">
        <v>4634</v>
      </c>
      <c r="H2136" s="25">
        <v>3893</v>
      </c>
      <c r="I2136" s="25"/>
      <c r="J2136" s="58" t="e">
        <f>HYPERLINK("#"&amp;"Insumos"&amp;"!A"&amp;MATCH($B2136,#REF!,0),"Ins "&amp;$B2136)</f>
        <v>#REF!</v>
      </c>
      <c r="M2136" s="220"/>
    </row>
    <row r="2137" spans="1:13" x14ac:dyDescent="0.2">
      <c r="A2137" s="35" t="s">
        <v>2579</v>
      </c>
      <c r="B2137" s="1" t="s">
        <v>4540</v>
      </c>
      <c r="C2137" s="45" t="s">
        <v>1425</v>
      </c>
      <c r="D2137" s="23" t="s">
        <v>5751</v>
      </c>
      <c r="E2137" s="23" t="s">
        <v>4134</v>
      </c>
      <c r="F2137" s="40">
        <v>0.33</v>
      </c>
      <c r="G2137" s="25">
        <v>19574</v>
      </c>
      <c r="H2137" s="25">
        <v>6459</v>
      </c>
      <c r="I2137" s="25"/>
      <c r="J2137" s="58" t="e">
        <f>HYPERLINK("#"&amp;"Insumos"&amp;"!A"&amp;MATCH($B2137,#REF!,0),"Ins "&amp;$B2137)</f>
        <v>#REF!</v>
      </c>
      <c r="M2137" s="220"/>
    </row>
    <row r="2138" spans="1:13" ht="25.5" x14ac:dyDescent="0.2">
      <c r="A2138" s="36" t="s">
        <v>2580</v>
      </c>
      <c r="B2138" s="26" t="s">
        <v>6816</v>
      </c>
      <c r="C2138" s="79" t="s">
        <v>10444</v>
      </c>
      <c r="D2138" s="37" t="s">
        <v>5608</v>
      </c>
      <c r="E2138" s="37" t="s">
        <v>465</v>
      </c>
      <c r="F2138" s="41"/>
      <c r="G2138" s="27"/>
      <c r="H2138" s="27"/>
      <c r="I2138" s="27">
        <v>121157</v>
      </c>
      <c r="M2138" s="220">
        <f t="shared" si="33"/>
        <v>158667</v>
      </c>
    </row>
    <row r="2139" spans="1:13" x14ac:dyDescent="0.2">
      <c r="A2139" s="35" t="s">
        <v>2580</v>
      </c>
      <c r="B2139" s="1" t="s">
        <v>5589</v>
      </c>
      <c r="C2139" s="45" t="s">
        <v>5819</v>
      </c>
      <c r="D2139" s="23" t="s">
        <v>5585</v>
      </c>
      <c r="E2139" s="23" t="s">
        <v>466</v>
      </c>
      <c r="F2139" s="40">
        <v>0.10299999999999999</v>
      </c>
      <c r="G2139" s="25">
        <v>597780</v>
      </c>
      <c r="H2139" s="25">
        <v>61571</v>
      </c>
      <c r="I2139" s="25"/>
      <c r="M2139" s="220"/>
    </row>
    <row r="2140" spans="1:13" x14ac:dyDescent="0.2">
      <c r="A2140" s="35" t="s">
        <v>2580</v>
      </c>
      <c r="B2140" s="1" t="s">
        <v>80</v>
      </c>
      <c r="C2140" s="45" t="s">
        <v>1035</v>
      </c>
      <c r="D2140" s="23" t="s">
        <v>5734</v>
      </c>
      <c r="E2140" s="23" t="s">
        <v>4141</v>
      </c>
      <c r="F2140" s="40">
        <v>0.4</v>
      </c>
      <c r="G2140" s="25">
        <v>110673</v>
      </c>
      <c r="H2140" s="25">
        <v>44269</v>
      </c>
      <c r="I2140" s="25"/>
      <c r="J2140" s="58" t="e">
        <f>HYPERLINK("#"&amp;"Insumos"&amp;"!A"&amp;MATCH($B2140,#REF!,0),"Ins "&amp;$B2140)</f>
        <v>#REF!</v>
      </c>
      <c r="M2140" s="220"/>
    </row>
    <row r="2141" spans="1:13" x14ac:dyDescent="0.2">
      <c r="A2141" s="35" t="s">
        <v>2580</v>
      </c>
      <c r="B2141" s="1" t="s">
        <v>263</v>
      </c>
      <c r="C2141" s="45" t="s">
        <v>696</v>
      </c>
      <c r="D2141" s="23" t="s">
        <v>5534</v>
      </c>
      <c r="E2141" s="23" t="s">
        <v>4140</v>
      </c>
      <c r="F2141" s="40">
        <v>7.4999999999999997E-3</v>
      </c>
      <c r="G2141" s="25">
        <v>187426</v>
      </c>
      <c r="H2141" s="25">
        <v>1406</v>
      </c>
      <c r="I2141" s="25"/>
      <c r="J2141" s="58" t="e">
        <f>HYPERLINK("#"&amp;"Insumos"&amp;"!A"&amp;MATCH($B2141,#REF!,0),"Ins "&amp;$B2141)</f>
        <v>#REF!</v>
      </c>
      <c r="M2141" s="220"/>
    </row>
    <row r="2142" spans="1:13" x14ac:dyDescent="0.2">
      <c r="A2142" s="35" t="s">
        <v>2580</v>
      </c>
      <c r="B2142" s="1" t="s">
        <v>222</v>
      </c>
      <c r="C2142" s="45" t="s">
        <v>157</v>
      </c>
      <c r="D2142" s="23" t="s">
        <v>5534</v>
      </c>
      <c r="E2142" s="23" t="s">
        <v>4140</v>
      </c>
      <c r="F2142" s="40">
        <v>7.0000000000000001E-3</v>
      </c>
      <c r="G2142" s="25">
        <v>66212</v>
      </c>
      <c r="H2142" s="25">
        <v>463</v>
      </c>
      <c r="I2142" s="25"/>
      <c r="J2142" s="58" t="e">
        <f>HYPERLINK("#"&amp;"Insumos"&amp;"!A"&amp;MATCH($B2142,#REF!,0),"Ins "&amp;$B2142)</f>
        <v>#REF!</v>
      </c>
      <c r="M2142" s="220"/>
    </row>
    <row r="2143" spans="1:13" x14ac:dyDescent="0.2">
      <c r="A2143" s="35" t="s">
        <v>2580</v>
      </c>
      <c r="B2143" s="1" t="s">
        <v>5533</v>
      </c>
      <c r="C2143" s="45" t="s">
        <v>5892</v>
      </c>
      <c r="D2143" s="23" t="s">
        <v>977</v>
      </c>
      <c r="E2143" s="23" t="s">
        <v>4134</v>
      </c>
      <c r="F2143" s="40">
        <v>0.03</v>
      </c>
      <c r="G2143" s="25">
        <v>3623</v>
      </c>
      <c r="H2143" s="25">
        <v>109</v>
      </c>
      <c r="I2143" s="25"/>
      <c r="J2143" s="58" t="e">
        <f>HYPERLINK("#"&amp;"Insumos"&amp;"!A"&amp;MATCH($B2143,#REF!,0),"Ins "&amp;$B2143)</f>
        <v>#REF!</v>
      </c>
      <c r="M2143" s="220"/>
    </row>
    <row r="2144" spans="1:13" x14ac:dyDescent="0.2">
      <c r="A2144" s="35" t="s">
        <v>2580</v>
      </c>
      <c r="B2144" s="1" t="s">
        <v>5007</v>
      </c>
      <c r="C2144" s="45" t="s">
        <v>720</v>
      </c>
      <c r="D2144" s="23" t="s">
        <v>5751</v>
      </c>
      <c r="E2144" s="23" t="s">
        <v>4134</v>
      </c>
      <c r="F2144" s="40">
        <v>1.1000000000000001</v>
      </c>
      <c r="G2144" s="25">
        <v>1897</v>
      </c>
      <c r="H2144" s="25">
        <v>2087</v>
      </c>
      <c r="I2144" s="25"/>
      <c r="J2144" s="58" t="e">
        <f>HYPERLINK("#"&amp;"Insumos"&amp;"!A"&amp;MATCH($B2144,#REF!,0),"Ins "&amp;$B2144)</f>
        <v>#REF!</v>
      </c>
      <c r="M2144" s="220"/>
    </row>
    <row r="2145" spans="1:13" x14ac:dyDescent="0.2">
      <c r="A2145" s="35" t="s">
        <v>2580</v>
      </c>
      <c r="B2145" s="1" t="s">
        <v>5184</v>
      </c>
      <c r="C2145" s="45" t="s">
        <v>294</v>
      </c>
      <c r="D2145" s="23" t="s">
        <v>5751</v>
      </c>
      <c r="E2145" s="23" t="s">
        <v>4147</v>
      </c>
      <c r="F2145" s="40">
        <v>0.03</v>
      </c>
      <c r="G2145" s="25">
        <v>5304</v>
      </c>
      <c r="H2145" s="25">
        <v>159</v>
      </c>
      <c r="I2145" s="25"/>
      <c r="J2145" s="58" t="e">
        <f>HYPERLINK("#"&amp;"Insumos"&amp;"!A"&amp;MATCH($B2145,#REF!,0),"Ins "&amp;$B2145)</f>
        <v>#REF!</v>
      </c>
      <c r="M2145" s="220"/>
    </row>
    <row r="2146" spans="1:13" x14ac:dyDescent="0.2">
      <c r="A2146" s="35" t="s">
        <v>2580</v>
      </c>
      <c r="B2146" s="1" t="s">
        <v>4519</v>
      </c>
      <c r="C2146" s="45" t="s">
        <v>1406</v>
      </c>
      <c r="D2146" s="23" t="s">
        <v>5751</v>
      </c>
      <c r="E2146" s="23" t="s">
        <v>287</v>
      </c>
      <c r="F2146" s="40">
        <v>1</v>
      </c>
      <c r="G2146" s="25">
        <v>4634</v>
      </c>
      <c r="H2146" s="25">
        <v>4634</v>
      </c>
      <c r="I2146" s="25"/>
      <c r="J2146" s="58" t="e">
        <f>HYPERLINK("#"&amp;"Insumos"&amp;"!A"&amp;MATCH($B2146,#REF!,0),"Ins "&amp;$B2146)</f>
        <v>#REF!</v>
      </c>
      <c r="M2146" s="220"/>
    </row>
    <row r="2147" spans="1:13" x14ac:dyDescent="0.2">
      <c r="A2147" s="35" t="s">
        <v>2580</v>
      </c>
      <c r="B2147" s="1" t="s">
        <v>4540</v>
      </c>
      <c r="C2147" s="45" t="s">
        <v>1425</v>
      </c>
      <c r="D2147" s="23" t="s">
        <v>5751</v>
      </c>
      <c r="E2147" s="23" t="s">
        <v>4134</v>
      </c>
      <c r="F2147" s="40">
        <v>0.33</v>
      </c>
      <c r="G2147" s="25">
        <v>19574</v>
      </c>
      <c r="H2147" s="25">
        <v>6459</v>
      </c>
      <c r="I2147" s="25"/>
      <c r="J2147" s="58" t="e">
        <f>HYPERLINK("#"&amp;"Insumos"&amp;"!A"&amp;MATCH($B2147,#REF!,0),"Ins "&amp;$B2147)</f>
        <v>#REF!</v>
      </c>
      <c r="M2147" s="220"/>
    </row>
    <row r="2148" spans="1:13" ht="25.5" x14ac:dyDescent="0.2">
      <c r="A2148" s="36" t="s">
        <v>2581</v>
      </c>
      <c r="B2148" s="26" t="s">
        <v>6816</v>
      </c>
      <c r="C2148" s="79" t="s">
        <v>1881</v>
      </c>
      <c r="D2148" s="37" t="s">
        <v>5608</v>
      </c>
      <c r="E2148" s="37" t="s">
        <v>465</v>
      </c>
      <c r="F2148" s="41"/>
      <c r="G2148" s="27"/>
      <c r="H2148" s="27"/>
      <c r="I2148" s="27">
        <v>162648</v>
      </c>
      <c r="M2148" s="220">
        <f t="shared" si="33"/>
        <v>213004</v>
      </c>
    </row>
    <row r="2149" spans="1:13" x14ac:dyDescent="0.2">
      <c r="A2149" s="35" t="s">
        <v>2581</v>
      </c>
      <c r="B2149" s="1" t="s">
        <v>5589</v>
      </c>
      <c r="C2149" s="45" t="s">
        <v>5819</v>
      </c>
      <c r="D2149" s="23" t="s">
        <v>5585</v>
      </c>
      <c r="E2149" s="23" t="s">
        <v>466</v>
      </c>
      <c r="F2149" s="40">
        <v>0.152</v>
      </c>
      <c r="G2149" s="25">
        <v>597780</v>
      </c>
      <c r="H2149" s="25">
        <v>90863</v>
      </c>
      <c r="I2149" s="25"/>
      <c r="M2149" s="220"/>
    </row>
    <row r="2150" spans="1:13" x14ac:dyDescent="0.2">
      <c r="A2150" s="35" t="s">
        <v>2581</v>
      </c>
      <c r="B2150" s="1" t="s">
        <v>80</v>
      </c>
      <c r="C2150" s="45" t="s">
        <v>1035</v>
      </c>
      <c r="D2150" s="23" t="s">
        <v>5734</v>
      </c>
      <c r="E2150" s="23" t="s">
        <v>4141</v>
      </c>
      <c r="F2150" s="40">
        <v>0.5</v>
      </c>
      <c r="G2150" s="25">
        <v>110673</v>
      </c>
      <c r="H2150" s="25">
        <v>55337</v>
      </c>
      <c r="I2150" s="25"/>
      <c r="J2150" s="58" t="e">
        <f>HYPERLINK("#"&amp;"Insumos"&amp;"!A"&amp;MATCH($B2150,#REF!,0),"Ins "&amp;$B2150)</f>
        <v>#REF!</v>
      </c>
      <c r="M2150" s="220"/>
    </row>
    <row r="2151" spans="1:13" x14ac:dyDescent="0.2">
      <c r="A2151" s="35" t="s">
        <v>2581</v>
      </c>
      <c r="B2151" s="1" t="s">
        <v>263</v>
      </c>
      <c r="C2151" s="45" t="s">
        <v>696</v>
      </c>
      <c r="D2151" s="23" t="s">
        <v>5534</v>
      </c>
      <c r="E2151" s="23" t="s">
        <v>4140</v>
      </c>
      <c r="F2151" s="40">
        <v>1.0500000000000001E-2</v>
      </c>
      <c r="G2151" s="25">
        <v>187426</v>
      </c>
      <c r="H2151" s="25">
        <v>1968</v>
      </c>
      <c r="I2151" s="25"/>
      <c r="J2151" s="58" t="e">
        <f>HYPERLINK("#"&amp;"Insumos"&amp;"!A"&amp;MATCH($B2151,#REF!,0),"Ins "&amp;$B2151)</f>
        <v>#REF!</v>
      </c>
      <c r="M2151" s="220"/>
    </row>
    <row r="2152" spans="1:13" x14ac:dyDescent="0.2">
      <c r="A2152" s="35" t="s">
        <v>2581</v>
      </c>
      <c r="B2152" s="1" t="s">
        <v>222</v>
      </c>
      <c r="C2152" s="45" t="s">
        <v>157</v>
      </c>
      <c r="D2152" s="23" t="s">
        <v>5534</v>
      </c>
      <c r="E2152" s="23" t="s">
        <v>4140</v>
      </c>
      <c r="F2152" s="40">
        <v>7.0000000000000001E-3</v>
      </c>
      <c r="G2152" s="25">
        <v>66212</v>
      </c>
      <c r="H2152" s="25">
        <v>463</v>
      </c>
      <c r="I2152" s="25"/>
      <c r="J2152" s="58" t="e">
        <f>HYPERLINK("#"&amp;"Insumos"&amp;"!A"&amp;MATCH($B2152,#REF!,0),"Ins "&amp;$B2152)</f>
        <v>#REF!</v>
      </c>
      <c r="M2152" s="220"/>
    </row>
    <row r="2153" spans="1:13" x14ac:dyDescent="0.2">
      <c r="A2153" s="35" t="s">
        <v>2581</v>
      </c>
      <c r="B2153" s="1" t="s">
        <v>5533</v>
      </c>
      <c r="C2153" s="45" t="s">
        <v>5892</v>
      </c>
      <c r="D2153" s="23" t="s">
        <v>977</v>
      </c>
      <c r="E2153" s="23" t="s">
        <v>4134</v>
      </c>
      <c r="F2153" s="40">
        <v>0.03</v>
      </c>
      <c r="G2153" s="25">
        <v>3623</v>
      </c>
      <c r="H2153" s="25">
        <v>109</v>
      </c>
      <c r="I2153" s="25"/>
      <c r="J2153" s="58" t="e">
        <f>HYPERLINK("#"&amp;"Insumos"&amp;"!A"&amp;MATCH($B2153,#REF!,0),"Ins "&amp;$B2153)</f>
        <v>#REF!</v>
      </c>
      <c r="M2153" s="220"/>
    </row>
    <row r="2154" spans="1:13" x14ac:dyDescent="0.2">
      <c r="A2154" s="35" t="s">
        <v>2581</v>
      </c>
      <c r="B2154" s="1" t="s">
        <v>5007</v>
      </c>
      <c r="C2154" s="45" t="s">
        <v>720</v>
      </c>
      <c r="D2154" s="23" t="s">
        <v>5751</v>
      </c>
      <c r="E2154" s="23" t="s">
        <v>4134</v>
      </c>
      <c r="F2154" s="40">
        <v>1.4</v>
      </c>
      <c r="G2154" s="25">
        <v>1897</v>
      </c>
      <c r="H2154" s="25">
        <v>2656</v>
      </c>
      <c r="I2154" s="25"/>
      <c r="J2154" s="58" t="e">
        <f>HYPERLINK("#"&amp;"Insumos"&amp;"!A"&amp;MATCH($B2154,#REF!,0),"Ins "&amp;$B2154)</f>
        <v>#REF!</v>
      </c>
      <c r="M2154" s="220"/>
    </row>
    <row r="2155" spans="1:13" x14ac:dyDescent="0.2">
      <c r="A2155" s="35" t="s">
        <v>2581</v>
      </c>
      <c r="B2155" s="1" t="s">
        <v>5184</v>
      </c>
      <c r="C2155" s="45" t="s">
        <v>294</v>
      </c>
      <c r="D2155" s="23" t="s">
        <v>5751</v>
      </c>
      <c r="E2155" s="23" t="s">
        <v>4147</v>
      </c>
      <c r="F2155" s="40">
        <v>0.03</v>
      </c>
      <c r="G2155" s="25">
        <v>5304</v>
      </c>
      <c r="H2155" s="25">
        <v>159</v>
      </c>
      <c r="I2155" s="25"/>
      <c r="J2155" s="58" t="e">
        <f>HYPERLINK("#"&amp;"Insumos"&amp;"!A"&amp;MATCH($B2155,#REF!,0),"Ins "&amp;$B2155)</f>
        <v>#REF!</v>
      </c>
      <c r="M2155" s="220"/>
    </row>
    <row r="2156" spans="1:13" x14ac:dyDescent="0.2">
      <c r="A2156" s="35" t="s">
        <v>2581</v>
      </c>
      <c r="B2156" s="1" t="s">
        <v>4519</v>
      </c>
      <c r="C2156" s="45" t="s">
        <v>1406</v>
      </c>
      <c r="D2156" s="23" t="s">
        <v>5751</v>
      </c>
      <c r="E2156" s="23" t="s">
        <v>287</v>
      </c>
      <c r="F2156" s="40">
        <v>1</v>
      </c>
      <c r="G2156" s="25">
        <v>4634</v>
      </c>
      <c r="H2156" s="25">
        <v>4634</v>
      </c>
      <c r="I2156" s="25"/>
      <c r="J2156" s="58" t="e">
        <f>HYPERLINK("#"&amp;"Insumos"&amp;"!A"&amp;MATCH($B2156,#REF!,0),"Ins "&amp;$B2156)</f>
        <v>#REF!</v>
      </c>
      <c r="M2156" s="220"/>
    </row>
    <row r="2157" spans="1:13" x14ac:dyDescent="0.2">
      <c r="A2157" s="35" t="s">
        <v>2581</v>
      </c>
      <c r="B2157" s="1" t="s">
        <v>4540</v>
      </c>
      <c r="C2157" s="45" t="s">
        <v>1425</v>
      </c>
      <c r="D2157" s="23" t="s">
        <v>5751</v>
      </c>
      <c r="E2157" s="23" t="s">
        <v>4134</v>
      </c>
      <c r="F2157" s="40">
        <v>0.33</v>
      </c>
      <c r="G2157" s="25">
        <v>19574</v>
      </c>
      <c r="H2157" s="25">
        <v>6459</v>
      </c>
      <c r="I2157" s="25"/>
      <c r="J2157" s="58" t="e">
        <f>HYPERLINK("#"&amp;"Insumos"&amp;"!A"&amp;MATCH($B2157,#REF!,0),"Ins "&amp;$B2157)</f>
        <v>#REF!</v>
      </c>
      <c r="M2157" s="220"/>
    </row>
    <row r="2158" spans="1:13" ht="25.5" x14ac:dyDescent="0.2">
      <c r="A2158" s="36" t="s">
        <v>2584</v>
      </c>
      <c r="B2158" s="26" t="s">
        <v>6816</v>
      </c>
      <c r="C2158" s="79" t="s">
        <v>1884</v>
      </c>
      <c r="D2158" s="37" t="s">
        <v>5608</v>
      </c>
      <c r="E2158" s="37" t="s">
        <v>466</v>
      </c>
      <c r="F2158" s="41"/>
      <c r="G2158" s="27"/>
      <c r="H2158" s="27"/>
      <c r="I2158" s="27">
        <v>1119311</v>
      </c>
      <c r="M2158" s="220">
        <f t="shared" si="33"/>
        <v>1465850</v>
      </c>
    </row>
    <row r="2159" spans="1:13" x14ac:dyDescent="0.2">
      <c r="A2159" s="35" t="s">
        <v>2584</v>
      </c>
      <c r="B2159" s="1" t="s">
        <v>5589</v>
      </c>
      <c r="C2159" s="45" t="s">
        <v>5819</v>
      </c>
      <c r="D2159" s="23" t="s">
        <v>5585</v>
      </c>
      <c r="E2159" s="23" t="s">
        <v>466</v>
      </c>
      <c r="F2159" s="40">
        <v>1.03</v>
      </c>
      <c r="G2159" s="25">
        <v>597780</v>
      </c>
      <c r="H2159" s="25">
        <v>615713</v>
      </c>
      <c r="I2159" s="25"/>
      <c r="M2159" s="220"/>
    </row>
    <row r="2160" spans="1:13" x14ac:dyDescent="0.2">
      <c r="A2160" s="35" t="s">
        <v>2584</v>
      </c>
      <c r="B2160" s="1" t="s">
        <v>80</v>
      </c>
      <c r="C2160" s="45" t="s">
        <v>1035</v>
      </c>
      <c r="D2160" s="23" t="s">
        <v>5734</v>
      </c>
      <c r="E2160" s="23" t="s">
        <v>4141</v>
      </c>
      <c r="F2160" s="40">
        <v>3</v>
      </c>
      <c r="G2160" s="25">
        <v>110673</v>
      </c>
      <c r="H2160" s="25">
        <v>332019</v>
      </c>
      <c r="I2160" s="25"/>
      <c r="J2160" s="58" t="e">
        <f>HYPERLINK("#"&amp;"Insumos"&amp;"!A"&amp;MATCH($B2160,#REF!,0),"Ins "&amp;$B2160)</f>
        <v>#REF!</v>
      </c>
      <c r="M2160" s="220"/>
    </row>
    <row r="2161" spans="1:13" x14ac:dyDescent="0.2">
      <c r="A2161" s="35" t="s">
        <v>2584</v>
      </c>
      <c r="B2161" s="1" t="s">
        <v>263</v>
      </c>
      <c r="C2161" s="45" t="s">
        <v>696</v>
      </c>
      <c r="D2161" s="23" t="s">
        <v>5534</v>
      </c>
      <c r="E2161" s="23" t="s">
        <v>4140</v>
      </c>
      <c r="F2161" s="40">
        <v>7.7499999999999999E-2</v>
      </c>
      <c r="G2161" s="25">
        <v>187426</v>
      </c>
      <c r="H2161" s="25">
        <v>14526</v>
      </c>
      <c r="I2161" s="25"/>
      <c r="J2161" s="58" t="e">
        <f>HYPERLINK("#"&amp;"Insumos"&amp;"!A"&amp;MATCH($B2161,#REF!,0),"Ins "&amp;$B2161)</f>
        <v>#REF!</v>
      </c>
      <c r="M2161" s="220"/>
    </row>
    <row r="2162" spans="1:13" x14ac:dyDescent="0.2">
      <c r="A2162" s="35" t="s">
        <v>2584</v>
      </c>
      <c r="B2162" s="1" t="s">
        <v>222</v>
      </c>
      <c r="C2162" s="45" t="s">
        <v>157</v>
      </c>
      <c r="D2162" s="23" t="s">
        <v>5534</v>
      </c>
      <c r="E2162" s="23" t="s">
        <v>4140</v>
      </c>
      <c r="F2162" s="40">
        <v>0.1</v>
      </c>
      <c r="G2162" s="25">
        <v>66212</v>
      </c>
      <c r="H2162" s="25">
        <v>6621</v>
      </c>
      <c r="I2162" s="25"/>
      <c r="J2162" s="58" t="e">
        <f>HYPERLINK("#"&amp;"Insumos"&amp;"!A"&amp;MATCH($B2162,#REF!,0),"Ins "&amp;$B2162)</f>
        <v>#REF!</v>
      </c>
      <c r="M2162" s="220"/>
    </row>
    <row r="2163" spans="1:13" x14ac:dyDescent="0.2">
      <c r="A2163" s="35" t="s">
        <v>2584</v>
      </c>
      <c r="B2163" s="1" t="s">
        <v>5533</v>
      </c>
      <c r="C2163" s="45" t="s">
        <v>5892</v>
      </c>
      <c r="D2163" s="23" t="s">
        <v>977</v>
      </c>
      <c r="E2163" s="23" t="s">
        <v>4134</v>
      </c>
      <c r="F2163" s="40">
        <v>0.3</v>
      </c>
      <c r="G2163" s="25">
        <v>3623</v>
      </c>
      <c r="H2163" s="25">
        <v>1087</v>
      </c>
      <c r="I2163" s="25"/>
      <c r="J2163" s="58" t="e">
        <f>HYPERLINK("#"&amp;"Insumos"&amp;"!A"&amp;MATCH($B2163,#REF!,0),"Ins "&amp;$B2163)</f>
        <v>#REF!</v>
      </c>
      <c r="M2163" s="220"/>
    </row>
    <row r="2164" spans="1:13" x14ac:dyDescent="0.2">
      <c r="A2164" s="35" t="s">
        <v>2584</v>
      </c>
      <c r="B2164" s="1" t="s">
        <v>5007</v>
      </c>
      <c r="C2164" s="45" t="s">
        <v>720</v>
      </c>
      <c r="D2164" s="23" t="s">
        <v>5751</v>
      </c>
      <c r="E2164" s="23" t="s">
        <v>4134</v>
      </c>
      <c r="F2164" s="40">
        <v>8</v>
      </c>
      <c r="G2164" s="25">
        <v>1897</v>
      </c>
      <c r="H2164" s="25">
        <v>15176</v>
      </c>
      <c r="I2164" s="25"/>
      <c r="J2164" s="58" t="e">
        <f>HYPERLINK("#"&amp;"Insumos"&amp;"!A"&amp;MATCH($B2164,#REF!,0),"Ins "&amp;$B2164)</f>
        <v>#REF!</v>
      </c>
      <c r="M2164" s="220"/>
    </row>
    <row r="2165" spans="1:13" x14ac:dyDescent="0.2">
      <c r="A2165" s="35" t="s">
        <v>2584</v>
      </c>
      <c r="B2165" s="1" t="s">
        <v>5184</v>
      </c>
      <c r="C2165" s="45" t="s">
        <v>294</v>
      </c>
      <c r="D2165" s="23" t="s">
        <v>5751</v>
      </c>
      <c r="E2165" s="23" t="s">
        <v>4147</v>
      </c>
      <c r="F2165" s="40">
        <v>0.05</v>
      </c>
      <c r="G2165" s="25">
        <v>5304</v>
      </c>
      <c r="H2165" s="25">
        <v>265</v>
      </c>
      <c r="I2165" s="25"/>
      <c r="J2165" s="58" t="e">
        <f>HYPERLINK("#"&amp;"Insumos"&amp;"!A"&amp;MATCH($B2165,#REF!,0),"Ins "&amp;$B2165)</f>
        <v>#REF!</v>
      </c>
      <c r="M2165" s="220"/>
    </row>
    <row r="2166" spans="1:13" x14ac:dyDescent="0.2">
      <c r="A2166" s="35" t="s">
        <v>2584</v>
      </c>
      <c r="B2166" s="1" t="s">
        <v>4519</v>
      </c>
      <c r="C2166" s="45" t="s">
        <v>1406</v>
      </c>
      <c r="D2166" s="23" t="s">
        <v>5751</v>
      </c>
      <c r="E2166" s="23" t="s">
        <v>287</v>
      </c>
      <c r="F2166" s="40">
        <v>12</v>
      </c>
      <c r="G2166" s="25">
        <v>4634</v>
      </c>
      <c r="H2166" s="25">
        <v>55608</v>
      </c>
      <c r="I2166" s="25"/>
      <c r="J2166" s="58" t="e">
        <f>HYPERLINK("#"&amp;"Insumos"&amp;"!A"&amp;MATCH($B2166,#REF!,0),"Ins "&amp;$B2166)</f>
        <v>#REF!</v>
      </c>
      <c r="M2166" s="220"/>
    </row>
    <row r="2167" spans="1:13" x14ac:dyDescent="0.2">
      <c r="A2167" s="35" t="s">
        <v>2584</v>
      </c>
      <c r="B2167" s="1" t="s">
        <v>4540</v>
      </c>
      <c r="C2167" s="45" t="s">
        <v>1425</v>
      </c>
      <c r="D2167" s="23" t="s">
        <v>5751</v>
      </c>
      <c r="E2167" s="23" t="s">
        <v>4134</v>
      </c>
      <c r="F2167" s="40">
        <v>4</v>
      </c>
      <c r="G2167" s="25">
        <v>19574</v>
      </c>
      <c r="H2167" s="25">
        <v>78296</v>
      </c>
      <c r="I2167" s="25"/>
      <c r="J2167" s="58" t="e">
        <f>HYPERLINK("#"&amp;"Insumos"&amp;"!A"&amp;MATCH($B2167,#REF!,0),"Ins "&amp;$B2167)</f>
        <v>#REF!</v>
      </c>
      <c r="M2167" s="220"/>
    </row>
    <row r="2168" spans="1:13" ht="25.5" x14ac:dyDescent="0.2">
      <c r="A2168" s="36" t="s">
        <v>2585</v>
      </c>
      <c r="B2168" s="26" t="s">
        <v>6816</v>
      </c>
      <c r="C2168" s="79" t="s">
        <v>1911</v>
      </c>
      <c r="D2168" s="37" t="s">
        <v>5608</v>
      </c>
      <c r="E2168" s="37" t="s">
        <v>466</v>
      </c>
      <c r="F2168" s="41"/>
      <c r="G2168" s="27"/>
      <c r="H2168" s="27"/>
      <c r="I2168" s="27">
        <v>1660161</v>
      </c>
      <c r="M2168" s="220">
        <f t="shared" si="33"/>
        <v>2174147</v>
      </c>
    </row>
    <row r="2169" spans="1:13" x14ac:dyDescent="0.2">
      <c r="A2169" s="35" t="s">
        <v>2585</v>
      </c>
      <c r="B2169" s="1" t="s">
        <v>5591</v>
      </c>
      <c r="C2169" s="45" t="s">
        <v>5821</v>
      </c>
      <c r="D2169" s="23" t="s">
        <v>5585</v>
      </c>
      <c r="E2169" s="23" t="s">
        <v>466</v>
      </c>
      <c r="F2169" s="40">
        <v>1.05</v>
      </c>
      <c r="G2169" s="25">
        <v>682944</v>
      </c>
      <c r="H2169" s="25">
        <v>717091</v>
      </c>
      <c r="I2169" s="25"/>
      <c r="M2169" s="220"/>
    </row>
    <row r="2170" spans="1:13" x14ac:dyDescent="0.2">
      <c r="A2170" s="35" t="s">
        <v>2585</v>
      </c>
      <c r="B2170" s="1" t="s">
        <v>80</v>
      </c>
      <c r="C2170" s="45" t="s">
        <v>1035</v>
      </c>
      <c r="D2170" s="23" t="s">
        <v>5734</v>
      </c>
      <c r="E2170" s="23" t="s">
        <v>4141</v>
      </c>
      <c r="F2170" s="40">
        <v>4.5999999999999996</v>
      </c>
      <c r="G2170" s="25">
        <v>110673</v>
      </c>
      <c r="H2170" s="25">
        <v>509096</v>
      </c>
      <c r="I2170" s="25"/>
      <c r="J2170" s="58" t="e">
        <f>HYPERLINK("#"&amp;"Insumos"&amp;"!A"&amp;MATCH($B2170,#REF!,0),"Ins "&amp;$B2170)</f>
        <v>#REF!</v>
      </c>
      <c r="M2170" s="220"/>
    </row>
    <row r="2171" spans="1:13" ht="25.5" x14ac:dyDescent="0.2">
      <c r="A2171" s="35" t="s">
        <v>2585</v>
      </c>
      <c r="B2171" s="1" t="s">
        <v>597</v>
      </c>
      <c r="C2171" s="45" t="s">
        <v>8738</v>
      </c>
      <c r="D2171" s="23" t="s">
        <v>5534</v>
      </c>
      <c r="E2171" s="23" t="s">
        <v>8737</v>
      </c>
      <c r="F2171" s="40">
        <v>3</v>
      </c>
      <c r="G2171" s="25">
        <v>17302</v>
      </c>
      <c r="H2171" s="25">
        <v>51906</v>
      </c>
      <c r="I2171" s="25"/>
      <c r="J2171" s="58" t="e">
        <f>HYPERLINK("#"&amp;"Insumos"&amp;"!A"&amp;MATCH($B2171,#REF!,0),"Ins "&amp;$B2171)</f>
        <v>#REF!</v>
      </c>
      <c r="M2171" s="220"/>
    </row>
    <row r="2172" spans="1:13" x14ac:dyDescent="0.2">
      <c r="A2172" s="35" t="s">
        <v>2585</v>
      </c>
      <c r="B2172" s="1" t="s">
        <v>5548</v>
      </c>
      <c r="C2172" s="45" t="s">
        <v>297</v>
      </c>
      <c r="D2172" s="23" t="s">
        <v>5534</v>
      </c>
      <c r="E2172" s="23" t="s">
        <v>4140</v>
      </c>
      <c r="F2172" s="40">
        <v>6</v>
      </c>
      <c r="G2172" s="25">
        <v>150</v>
      </c>
      <c r="H2172" s="25">
        <v>900</v>
      </c>
      <c r="I2172" s="25"/>
      <c r="J2172" s="58" t="e">
        <f>HYPERLINK("#"&amp;"Insumos"&amp;"!A"&amp;MATCH($B2172,#REF!,0),"Ins "&amp;$B2172)</f>
        <v>#REF!</v>
      </c>
      <c r="M2172" s="220"/>
    </row>
    <row r="2173" spans="1:13" x14ac:dyDescent="0.2">
      <c r="A2173" s="35" t="s">
        <v>2585</v>
      </c>
      <c r="B2173" s="1" t="s">
        <v>5551</v>
      </c>
      <c r="C2173" s="45" t="s">
        <v>1229</v>
      </c>
      <c r="D2173" s="23" t="s">
        <v>5534</v>
      </c>
      <c r="E2173" s="23" t="s">
        <v>4140</v>
      </c>
      <c r="F2173" s="40">
        <v>3</v>
      </c>
      <c r="G2173" s="25">
        <v>437</v>
      </c>
      <c r="H2173" s="25">
        <v>1311</v>
      </c>
      <c r="I2173" s="25"/>
      <c r="J2173" s="58" t="e">
        <f>HYPERLINK("#"&amp;"Insumos"&amp;"!A"&amp;MATCH($B2173,#REF!,0),"Ins "&amp;$B2173)</f>
        <v>#REF!</v>
      </c>
      <c r="M2173" s="220"/>
    </row>
    <row r="2174" spans="1:13" x14ac:dyDescent="0.2">
      <c r="A2174" s="35" t="s">
        <v>2585</v>
      </c>
      <c r="B2174" s="1" t="s">
        <v>263</v>
      </c>
      <c r="C2174" s="45" t="s">
        <v>696</v>
      </c>
      <c r="D2174" s="23" t="s">
        <v>5534</v>
      </c>
      <c r="E2174" s="23" t="s">
        <v>4140</v>
      </c>
      <c r="F2174" s="40">
        <v>0.1065</v>
      </c>
      <c r="G2174" s="25">
        <v>187426</v>
      </c>
      <c r="H2174" s="25">
        <v>19961</v>
      </c>
      <c r="I2174" s="25"/>
      <c r="J2174" s="58" t="e">
        <f>HYPERLINK("#"&amp;"Insumos"&amp;"!A"&amp;MATCH($B2174,#REF!,0),"Ins "&amp;$B2174)</f>
        <v>#REF!</v>
      </c>
      <c r="M2174" s="220"/>
    </row>
    <row r="2175" spans="1:13" x14ac:dyDescent="0.2">
      <c r="A2175" s="35" t="s">
        <v>2585</v>
      </c>
      <c r="B2175" s="1" t="s">
        <v>222</v>
      </c>
      <c r="C2175" s="45" t="s">
        <v>157</v>
      </c>
      <c r="D2175" s="23" t="s">
        <v>5534</v>
      </c>
      <c r="E2175" s="23" t="s">
        <v>4140</v>
      </c>
      <c r="F2175" s="40">
        <v>7.0000000000000007E-2</v>
      </c>
      <c r="G2175" s="25">
        <v>66212</v>
      </c>
      <c r="H2175" s="25">
        <v>4635</v>
      </c>
      <c r="I2175" s="25"/>
      <c r="J2175" s="58" t="e">
        <f>HYPERLINK("#"&amp;"Insumos"&amp;"!A"&amp;MATCH($B2175,#REF!,0),"Ins "&amp;$B2175)</f>
        <v>#REF!</v>
      </c>
      <c r="M2175" s="220"/>
    </row>
    <row r="2176" spans="1:13" x14ac:dyDescent="0.2">
      <c r="A2176" s="35" t="s">
        <v>2585</v>
      </c>
      <c r="B2176" s="1" t="s">
        <v>2114</v>
      </c>
      <c r="C2176" s="45" t="s">
        <v>1722</v>
      </c>
      <c r="D2176" s="23" t="s">
        <v>5534</v>
      </c>
      <c r="E2176" s="23" t="s">
        <v>4140</v>
      </c>
      <c r="F2176" s="40">
        <v>1</v>
      </c>
      <c r="G2176" s="25">
        <v>90480</v>
      </c>
      <c r="H2176" s="25">
        <v>90480</v>
      </c>
      <c r="I2176" s="25"/>
      <c r="J2176" s="58" t="e">
        <f>HYPERLINK("#"&amp;"Insumos"&amp;"!A"&amp;MATCH($B2176,#REF!,0),"Ins "&amp;$B2176)</f>
        <v>#REF!</v>
      </c>
      <c r="M2176" s="220"/>
    </row>
    <row r="2177" spans="1:13" x14ac:dyDescent="0.2">
      <c r="A2177" s="35" t="s">
        <v>2585</v>
      </c>
      <c r="B2177" s="1" t="s">
        <v>5533</v>
      </c>
      <c r="C2177" s="45" t="s">
        <v>5892</v>
      </c>
      <c r="D2177" s="23" t="s">
        <v>977</v>
      </c>
      <c r="E2177" s="23" t="s">
        <v>4134</v>
      </c>
      <c r="F2177" s="40">
        <v>4.5999999999999996</v>
      </c>
      <c r="G2177" s="25">
        <v>3623</v>
      </c>
      <c r="H2177" s="25">
        <v>16666</v>
      </c>
      <c r="I2177" s="25"/>
      <c r="J2177" s="58" t="e">
        <f>HYPERLINK("#"&amp;"Insumos"&amp;"!A"&amp;MATCH($B2177,#REF!,0),"Ins "&amp;$B2177)</f>
        <v>#REF!</v>
      </c>
      <c r="M2177" s="220"/>
    </row>
    <row r="2178" spans="1:13" x14ac:dyDescent="0.2">
      <c r="A2178" s="35" t="s">
        <v>2585</v>
      </c>
      <c r="B2178" s="1" t="s">
        <v>5007</v>
      </c>
      <c r="C2178" s="45" t="s">
        <v>720</v>
      </c>
      <c r="D2178" s="23" t="s">
        <v>5751</v>
      </c>
      <c r="E2178" s="23" t="s">
        <v>4134</v>
      </c>
      <c r="F2178" s="40">
        <v>12</v>
      </c>
      <c r="G2178" s="25">
        <v>1897</v>
      </c>
      <c r="H2178" s="25">
        <v>22764</v>
      </c>
      <c r="I2178" s="25"/>
      <c r="J2178" s="58" t="e">
        <f>HYPERLINK("#"&amp;"Insumos"&amp;"!A"&amp;MATCH($B2178,#REF!,0),"Ins "&amp;$B2178)</f>
        <v>#REF!</v>
      </c>
      <c r="M2178" s="220"/>
    </row>
    <row r="2179" spans="1:13" x14ac:dyDescent="0.2">
      <c r="A2179" s="35" t="s">
        <v>2585</v>
      </c>
      <c r="B2179" s="1" t="s">
        <v>5184</v>
      </c>
      <c r="C2179" s="45" t="s">
        <v>294</v>
      </c>
      <c r="D2179" s="23" t="s">
        <v>5751</v>
      </c>
      <c r="E2179" s="23" t="s">
        <v>4147</v>
      </c>
      <c r="F2179" s="40">
        <v>1</v>
      </c>
      <c r="G2179" s="25">
        <v>5304</v>
      </c>
      <c r="H2179" s="25">
        <v>5304</v>
      </c>
      <c r="I2179" s="25"/>
      <c r="J2179" s="58" t="e">
        <f>HYPERLINK("#"&amp;"Insumos"&amp;"!A"&amp;MATCH($B2179,#REF!,0),"Ins "&amp;$B2179)</f>
        <v>#REF!</v>
      </c>
      <c r="M2179" s="220"/>
    </row>
    <row r="2180" spans="1:13" x14ac:dyDescent="0.2">
      <c r="A2180" s="35" t="s">
        <v>2585</v>
      </c>
      <c r="B2180" s="1" t="s">
        <v>5199</v>
      </c>
      <c r="C2180" s="45" t="s">
        <v>8827</v>
      </c>
      <c r="D2180" s="23" t="s">
        <v>5751</v>
      </c>
      <c r="E2180" s="23" t="s">
        <v>467</v>
      </c>
      <c r="F2180" s="40">
        <v>2.2200000000000002</v>
      </c>
      <c r="G2180" s="25">
        <v>12480</v>
      </c>
      <c r="H2180" s="25">
        <v>27706</v>
      </c>
      <c r="I2180" s="25"/>
      <c r="J2180" s="58" t="e">
        <f>HYPERLINK("#"&amp;"Insumos"&amp;"!A"&amp;MATCH($B2180,#REF!,0),"Ins "&amp;$B2180)</f>
        <v>#REF!</v>
      </c>
      <c r="M2180" s="220"/>
    </row>
    <row r="2181" spans="1:13" x14ac:dyDescent="0.2">
      <c r="A2181" s="35" t="s">
        <v>2585</v>
      </c>
      <c r="B2181" s="1" t="s">
        <v>5200</v>
      </c>
      <c r="C2181" s="45" t="s">
        <v>9156</v>
      </c>
      <c r="D2181" s="23" t="s">
        <v>5751</v>
      </c>
      <c r="E2181" s="23" t="s">
        <v>467</v>
      </c>
      <c r="F2181" s="40">
        <v>0.67</v>
      </c>
      <c r="G2181" s="25">
        <v>19807</v>
      </c>
      <c r="H2181" s="25">
        <v>13271</v>
      </c>
      <c r="I2181" s="25"/>
      <c r="J2181" s="58" t="e">
        <f>HYPERLINK("#"&amp;"Insumos"&amp;"!A"&amp;MATCH($B2181,#REF!,0),"Ins "&amp;$B2181)</f>
        <v>#REF!</v>
      </c>
      <c r="M2181" s="220"/>
    </row>
    <row r="2182" spans="1:13" x14ac:dyDescent="0.2">
      <c r="A2182" s="35" t="s">
        <v>2585</v>
      </c>
      <c r="B2182" s="1" t="s">
        <v>5201</v>
      </c>
      <c r="C2182" s="45" t="s">
        <v>470</v>
      </c>
      <c r="D2182" s="23" t="s">
        <v>5751</v>
      </c>
      <c r="E2182" s="23" t="s">
        <v>287</v>
      </c>
      <c r="F2182" s="40">
        <v>3.5</v>
      </c>
      <c r="G2182" s="25">
        <v>7581</v>
      </c>
      <c r="H2182" s="25">
        <v>26534</v>
      </c>
      <c r="I2182" s="25"/>
      <c r="J2182" s="58" t="e">
        <f>HYPERLINK("#"&amp;"Insumos"&amp;"!A"&amp;MATCH($B2182,#REF!,0),"Ins "&amp;$B2182)</f>
        <v>#REF!</v>
      </c>
      <c r="M2182" s="220"/>
    </row>
    <row r="2183" spans="1:13" x14ac:dyDescent="0.2">
      <c r="A2183" s="35" t="s">
        <v>2585</v>
      </c>
      <c r="B2183" s="1" t="s">
        <v>4520</v>
      </c>
      <c r="C2183" s="45" t="s">
        <v>1407</v>
      </c>
      <c r="D2183" s="23" t="s">
        <v>5751</v>
      </c>
      <c r="E2183" s="23" t="s">
        <v>287</v>
      </c>
      <c r="F2183" s="40">
        <v>24</v>
      </c>
      <c r="G2183" s="25">
        <v>4866</v>
      </c>
      <c r="H2183" s="25">
        <v>116784</v>
      </c>
      <c r="I2183" s="25"/>
      <c r="J2183" s="58" t="e">
        <f>HYPERLINK("#"&amp;"Insumos"&amp;"!A"&amp;MATCH($B2183,#REF!,0),"Ins "&amp;$B2183)</f>
        <v>#REF!</v>
      </c>
      <c r="M2183" s="220"/>
    </row>
    <row r="2184" spans="1:13" x14ac:dyDescent="0.2">
      <c r="A2184" s="35" t="s">
        <v>2585</v>
      </c>
      <c r="B2184" s="1" t="s">
        <v>4537</v>
      </c>
      <c r="C2184" s="45" t="s">
        <v>12753</v>
      </c>
      <c r="D2184" s="23" t="s">
        <v>5751</v>
      </c>
      <c r="E2184" s="23" t="s">
        <v>287</v>
      </c>
      <c r="F2184" s="40">
        <v>2</v>
      </c>
      <c r="G2184" s="25">
        <v>3630</v>
      </c>
      <c r="H2184" s="25">
        <v>7260</v>
      </c>
      <c r="I2184" s="25"/>
      <c r="J2184" s="58" t="e">
        <f>HYPERLINK("#"&amp;"Insumos"&amp;"!A"&amp;MATCH($B2184,#REF!,0),"Ins "&amp;$B2184)</f>
        <v>#REF!</v>
      </c>
      <c r="M2184" s="220"/>
    </row>
    <row r="2185" spans="1:13" x14ac:dyDescent="0.2">
      <c r="A2185" s="35" t="s">
        <v>2585</v>
      </c>
      <c r="B2185" s="1" t="s">
        <v>4539</v>
      </c>
      <c r="C2185" s="45" t="s">
        <v>1424</v>
      </c>
      <c r="D2185" s="23" t="s">
        <v>5751</v>
      </c>
      <c r="E2185" s="23" t="s">
        <v>287</v>
      </c>
      <c r="F2185" s="40">
        <v>4</v>
      </c>
      <c r="G2185" s="25">
        <v>7123</v>
      </c>
      <c r="H2185" s="25">
        <v>28492</v>
      </c>
      <c r="I2185" s="25"/>
      <c r="J2185" s="58" t="e">
        <f>HYPERLINK("#"&amp;"Insumos"&amp;"!A"&amp;MATCH($B2185,#REF!,0),"Ins "&amp;$B2185)</f>
        <v>#REF!</v>
      </c>
      <c r="M2185" s="220"/>
    </row>
    <row r="2186" spans="1:13" ht="25.5" x14ac:dyDescent="0.2">
      <c r="A2186" s="36" t="s">
        <v>2587</v>
      </c>
      <c r="B2186" s="26" t="s">
        <v>6816</v>
      </c>
      <c r="C2186" s="79" t="s">
        <v>1886</v>
      </c>
      <c r="D2186" s="37" t="s">
        <v>5608</v>
      </c>
      <c r="E2186" s="37" t="s">
        <v>466</v>
      </c>
      <c r="F2186" s="41"/>
      <c r="G2186" s="27"/>
      <c r="H2186" s="27"/>
      <c r="I2186" s="27">
        <v>1586344</v>
      </c>
      <c r="M2186" s="220">
        <f t="shared" ref="M2186:M2237" si="34">ROUND(I2186*(1+$L$2),0)</f>
        <v>2077476</v>
      </c>
    </row>
    <row r="2187" spans="1:13" x14ac:dyDescent="0.2">
      <c r="A2187" s="35" t="s">
        <v>2587</v>
      </c>
      <c r="B2187" s="1" t="s">
        <v>5591</v>
      </c>
      <c r="C2187" s="45" t="s">
        <v>5821</v>
      </c>
      <c r="D2187" s="23" t="s">
        <v>5585</v>
      </c>
      <c r="E2187" s="23" t="s">
        <v>466</v>
      </c>
      <c r="F2187" s="40">
        <v>1.05</v>
      </c>
      <c r="G2187" s="25">
        <v>682944</v>
      </c>
      <c r="H2187" s="25">
        <v>717091</v>
      </c>
      <c r="I2187" s="25"/>
      <c r="M2187" s="220"/>
    </row>
    <row r="2188" spans="1:13" x14ac:dyDescent="0.2">
      <c r="A2188" s="35" t="s">
        <v>2587</v>
      </c>
      <c r="B2188" s="1" t="s">
        <v>80</v>
      </c>
      <c r="C2188" s="45" t="s">
        <v>1035</v>
      </c>
      <c r="D2188" s="23" t="s">
        <v>5734</v>
      </c>
      <c r="E2188" s="23" t="s">
        <v>4141</v>
      </c>
      <c r="F2188" s="40">
        <v>4.5999999999999996</v>
      </c>
      <c r="G2188" s="25">
        <v>110673</v>
      </c>
      <c r="H2188" s="25">
        <v>509096</v>
      </c>
      <c r="I2188" s="25"/>
      <c r="J2188" s="58" t="e">
        <f>HYPERLINK("#"&amp;"Insumos"&amp;"!A"&amp;MATCH($B2188,#REF!,0),"Ins "&amp;$B2188)</f>
        <v>#REF!</v>
      </c>
      <c r="M2188" s="220"/>
    </row>
    <row r="2189" spans="1:13" ht="25.5" x14ac:dyDescent="0.2">
      <c r="A2189" s="35" t="s">
        <v>2587</v>
      </c>
      <c r="B2189" s="1" t="s">
        <v>597</v>
      </c>
      <c r="C2189" s="45" t="s">
        <v>8738</v>
      </c>
      <c r="D2189" s="23" t="s">
        <v>5534</v>
      </c>
      <c r="E2189" s="23" t="s">
        <v>8737</v>
      </c>
      <c r="F2189" s="40">
        <v>3</v>
      </c>
      <c r="G2189" s="25">
        <v>17302</v>
      </c>
      <c r="H2189" s="25">
        <v>51906</v>
      </c>
      <c r="I2189" s="25"/>
      <c r="J2189" s="58" t="e">
        <f>HYPERLINK("#"&amp;"Insumos"&amp;"!A"&amp;MATCH($B2189,#REF!,0),"Ins "&amp;$B2189)</f>
        <v>#REF!</v>
      </c>
      <c r="M2189" s="220"/>
    </row>
    <row r="2190" spans="1:13" x14ac:dyDescent="0.2">
      <c r="A2190" s="35" t="s">
        <v>2587</v>
      </c>
      <c r="B2190" s="1" t="s">
        <v>5553</v>
      </c>
      <c r="C2190" s="45" t="s">
        <v>477</v>
      </c>
      <c r="D2190" s="23" t="s">
        <v>5534</v>
      </c>
      <c r="E2190" s="23" t="s">
        <v>4134</v>
      </c>
      <c r="F2190" s="40">
        <v>6</v>
      </c>
      <c r="G2190" s="25">
        <v>18687</v>
      </c>
      <c r="H2190" s="25">
        <v>112122</v>
      </c>
      <c r="I2190" s="25"/>
      <c r="J2190" s="58" t="e">
        <f>HYPERLINK("#"&amp;"Insumos"&amp;"!A"&amp;MATCH($B2190,#REF!,0),"Ins "&amp;$B2190)</f>
        <v>#REF!</v>
      </c>
      <c r="M2190" s="220"/>
    </row>
    <row r="2191" spans="1:13" x14ac:dyDescent="0.2">
      <c r="A2191" s="35" t="s">
        <v>2587</v>
      </c>
      <c r="B2191" s="1" t="s">
        <v>263</v>
      </c>
      <c r="C2191" s="45" t="s">
        <v>696</v>
      </c>
      <c r="D2191" s="23" t="s">
        <v>5534</v>
      </c>
      <c r="E2191" s="23" t="s">
        <v>4140</v>
      </c>
      <c r="F2191" s="40">
        <v>9.8799999999999999E-2</v>
      </c>
      <c r="G2191" s="25">
        <v>187426</v>
      </c>
      <c r="H2191" s="25">
        <v>18518</v>
      </c>
      <c r="I2191" s="25"/>
      <c r="J2191" s="58" t="e">
        <f>HYPERLINK("#"&amp;"Insumos"&amp;"!A"&amp;MATCH($B2191,#REF!,0),"Ins "&amp;$B2191)</f>
        <v>#REF!</v>
      </c>
      <c r="M2191" s="220"/>
    </row>
    <row r="2192" spans="1:13" x14ac:dyDescent="0.2">
      <c r="A2192" s="35" t="s">
        <v>2587</v>
      </c>
      <c r="B2192" s="1" t="s">
        <v>222</v>
      </c>
      <c r="C2192" s="45" t="s">
        <v>157</v>
      </c>
      <c r="D2192" s="23" t="s">
        <v>5534</v>
      </c>
      <c r="E2192" s="23" t="s">
        <v>4140</v>
      </c>
      <c r="F2192" s="40">
        <v>7.0000000000000007E-2</v>
      </c>
      <c r="G2192" s="25">
        <v>66212</v>
      </c>
      <c r="H2192" s="25">
        <v>4635</v>
      </c>
      <c r="I2192" s="25"/>
      <c r="J2192" s="58" t="e">
        <f>HYPERLINK("#"&amp;"Insumos"&amp;"!A"&amp;MATCH($B2192,#REF!,0),"Ins "&amp;$B2192)</f>
        <v>#REF!</v>
      </c>
      <c r="M2192" s="220"/>
    </row>
    <row r="2193" spans="1:13" x14ac:dyDescent="0.2">
      <c r="A2193" s="35" t="s">
        <v>2587</v>
      </c>
      <c r="B2193" s="1" t="s">
        <v>2114</v>
      </c>
      <c r="C2193" s="45" t="s">
        <v>1722</v>
      </c>
      <c r="D2193" s="23" t="s">
        <v>5534</v>
      </c>
      <c r="E2193" s="23" t="s">
        <v>4140</v>
      </c>
      <c r="F2193" s="40">
        <v>1</v>
      </c>
      <c r="G2193" s="25">
        <v>90480</v>
      </c>
      <c r="H2193" s="25">
        <v>90480</v>
      </c>
      <c r="I2193" s="25"/>
      <c r="J2193" s="58" t="e">
        <f>HYPERLINK("#"&amp;"Insumos"&amp;"!A"&amp;MATCH($B2193,#REF!,0),"Ins "&amp;$B2193)</f>
        <v>#REF!</v>
      </c>
      <c r="M2193" s="220"/>
    </row>
    <row r="2194" spans="1:13" x14ac:dyDescent="0.2">
      <c r="A2194" s="35" t="s">
        <v>2587</v>
      </c>
      <c r="B2194" s="1" t="s">
        <v>5533</v>
      </c>
      <c r="C2194" s="45" t="s">
        <v>5892</v>
      </c>
      <c r="D2194" s="23" t="s">
        <v>977</v>
      </c>
      <c r="E2194" s="23" t="s">
        <v>4134</v>
      </c>
      <c r="F2194" s="40">
        <v>4.5999999999999996</v>
      </c>
      <c r="G2194" s="25">
        <v>3623</v>
      </c>
      <c r="H2194" s="25">
        <v>16666</v>
      </c>
      <c r="I2194" s="25"/>
      <c r="J2194" s="58" t="e">
        <f>HYPERLINK("#"&amp;"Insumos"&amp;"!A"&amp;MATCH($B2194,#REF!,0),"Ins "&amp;$B2194)</f>
        <v>#REF!</v>
      </c>
      <c r="M2194" s="220"/>
    </row>
    <row r="2195" spans="1:13" x14ac:dyDescent="0.2">
      <c r="A2195" s="35" t="s">
        <v>2587</v>
      </c>
      <c r="B2195" s="1" t="s">
        <v>5007</v>
      </c>
      <c r="C2195" s="45" t="s">
        <v>720</v>
      </c>
      <c r="D2195" s="23" t="s">
        <v>5751</v>
      </c>
      <c r="E2195" s="23" t="s">
        <v>4134</v>
      </c>
      <c r="F2195" s="40">
        <v>12</v>
      </c>
      <c r="G2195" s="25">
        <v>1897</v>
      </c>
      <c r="H2195" s="25">
        <v>22764</v>
      </c>
      <c r="I2195" s="25"/>
      <c r="J2195" s="58" t="e">
        <f>HYPERLINK("#"&amp;"Insumos"&amp;"!A"&amp;MATCH($B2195,#REF!,0),"Ins "&amp;$B2195)</f>
        <v>#REF!</v>
      </c>
      <c r="M2195" s="220"/>
    </row>
    <row r="2196" spans="1:13" x14ac:dyDescent="0.2">
      <c r="A2196" s="35" t="s">
        <v>2587</v>
      </c>
      <c r="B2196" s="1" t="s">
        <v>5483</v>
      </c>
      <c r="C2196" s="45" t="s">
        <v>1064</v>
      </c>
      <c r="D2196" s="23" t="s">
        <v>5751</v>
      </c>
      <c r="E2196" s="23" t="s">
        <v>467</v>
      </c>
      <c r="F2196" s="40">
        <v>0.5</v>
      </c>
      <c r="G2196" s="25">
        <v>6176</v>
      </c>
      <c r="H2196" s="25">
        <v>3088</v>
      </c>
      <c r="I2196" s="25"/>
      <c r="J2196" s="58" t="e">
        <f>HYPERLINK("#"&amp;"Insumos"&amp;"!A"&amp;MATCH($B2196,#REF!,0),"Ins "&amp;$B2196)</f>
        <v>#REF!</v>
      </c>
      <c r="M2196" s="220"/>
    </row>
    <row r="2197" spans="1:13" x14ac:dyDescent="0.2">
      <c r="A2197" s="35" t="s">
        <v>2587</v>
      </c>
      <c r="B2197" s="1" t="s">
        <v>5184</v>
      </c>
      <c r="C2197" s="45" t="s">
        <v>294</v>
      </c>
      <c r="D2197" s="23" t="s">
        <v>5751</v>
      </c>
      <c r="E2197" s="23" t="s">
        <v>4147</v>
      </c>
      <c r="F2197" s="40">
        <v>0.8</v>
      </c>
      <c r="G2197" s="25">
        <v>5304</v>
      </c>
      <c r="H2197" s="25">
        <v>4243</v>
      </c>
      <c r="I2197" s="25"/>
      <c r="J2197" s="58" t="e">
        <f>HYPERLINK("#"&amp;"Insumos"&amp;"!A"&amp;MATCH($B2197,#REF!,0),"Ins "&amp;$B2197)</f>
        <v>#REF!</v>
      </c>
      <c r="M2197" s="220"/>
    </row>
    <row r="2198" spans="1:13" x14ac:dyDescent="0.2">
      <c r="A2198" s="35" t="s">
        <v>2587</v>
      </c>
      <c r="B2198" s="1" t="s">
        <v>5199</v>
      </c>
      <c r="C2198" s="45" t="s">
        <v>8827</v>
      </c>
      <c r="D2198" s="23" t="s">
        <v>5751</v>
      </c>
      <c r="E2198" s="23" t="s">
        <v>467</v>
      </c>
      <c r="F2198" s="40">
        <v>1.8</v>
      </c>
      <c r="G2198" s="25">
        <v>12480</v>
      </c>
      <c r="H2198" s="25">
        <v>22464</v>
      </c>
      <c r="I2198" s="25"/>
      <c r="J2198" s="58" t="e">
        <f>HYPERLINK("#"&amp;"Insumos"&amp;"!A"&amp;MATCH($B2198,#REF!,0),"Ins "&amp;$B2198)</f>
        <v>#REF!</v>
      </c>
      <c r="M2198" s="220"/>
    </row>
    <row r="2199" spans="1:13" x14ac:dyDescent="0.2">
      <c r="A2199" s="35" t="s">
        <v>2587</v>
      </c>
      <c r="B2199" s="1" t="s">
        <v>5200</v>
      </c>
      <c r="C2199" s="45" t="s">
        <v>9156</v>
      </c>
      <c r="D2199" s="23" t="s">
        <v>5751</v>
      </c>
      <c r="E2199" s="23" t="s">
        <v>467</v>
      </c>
      <c r="F2199" s="40">
        <v>0.67</v>
      </c>
      <c r="G2199" s="25">
        <v>19807</v>
      </c>
      <c r="H2199" s="25">
        <v>13271</v>
      </c>
      <c r="I2199" s="25"/>
      <c r="J2199" s="58" t="e">
        <f>HYPERLINK("#"&amp;"Insumos"&amp;"!A"&amp;MATCH($B2199,#REF!,0),"Ins "&amp;$B2199)</f>
        <v>#REF!</v>
      </c>
      <c r="M2199" s="220"/>
    </row>
    <row r="2200" spans="1:13" ht="25.5" x14ac:dyDescent="0.2">
      <c r="A2200" s="36" t="s">
        <v>8526</v>
      </c>
      <c r="B2200" s="26" t="s">
        <v>6816</v>
      </c>
      <c r="C2200" s="79" t="s">
        <v>10445</v>
      </c>
      <c r="D2200" s="37" t="s">
        <v>5608</v>
      </c>
      <c r="E2200" s="37" t="s">
        <v>465</v>
      </c>
      <c r="F2200" s="41"/>
      <c r="G2200" s="27"/>
      <c r="H2200" s="27"/>
      <c r="I2200" s="27">
        <v>129929</v>
      </c>
      <c r="M2200" s="220">
        <f t="shared" si="34"/>
        <v>170155</v>
      </c>
    </row>
    <row r="2201" spans="1:13" x14ac:dyDescent="0.2">
      <c r="A2201" s="35" t="s">
        <v>8526</v>
      </c>
      <c r="B2201" s="34" t="s">
        <v>5591</v>
      </c>
      <c r="C2201" s="45" t="s">
        <v>5821</v>
      </c>
      <c r="D2201" s="23" t="s">
        <v>5585</v>
      </c>
      <c r="E2201" s="23" t="s">
        <v>466</v>
      </c>
      <c r="F2201" s="40">
        <v>0.10299999999999999</v>
      </c>
      <c r="G2201" s="25">
        <v>682944</v>
      </c>
      <c r="H2201" s="25">
        <v>70343</v>
      </c>
      <c r="I2201" s="25"/>
      <c r="M2201" s="220"/>
    </row>
    <row r="2202" spans="1:13" x14ac:dyDescent="0.2">
      <c r="A2202" s="35" t="s">
        <v>8526</v>
      </c>
      <c r="B2202" s="1" t="s">
        <v>80</v>
      </c>
      <c r="C2202" s="45" t="s">
        <v>1035</v>
      </c>
      <c r="D2202" s="23" t="s">
        <v>5734</v>
      </c>
      <c r="E2202" s="23" t="s">
        <v>4141</v>
      </c>
      <c r="F2202" s="40">
        <v>0.4</v>
      </c>
      <c r="G2202" s="25">
        <v>110673</v>
      </c>
      <c r="H2202" s="25">
        <v>44269</v>
      </c>
      <c r="I2202" s="25"/>
      <c r="J2202" s="58" t="e">
        <f>HYPERLINK("#"&amp;"Insumos"&amp;"!A"&amp;MATCH($B2202,#REF!,0),"Ins "&amp;$B2202)</f>
        <v>#REF!</v>
      </c>
      <c r="M2202" s="220"/>
    </row>
    <row r="2203" spans="1:13" x14ac:dyDescent="0.2">
      <c r="A2203" s="35" t="s">
        <v>8526</v>
      </c>
      <c r="B2203" s="1" t="s">
        <v>263</v>
      </c>
      <c r="C2203" s="45" t="s">
        <v>696</v>
      </c>
      <c r="D2203" s="23" t="s">
        <v>5534</v>
      </c>
      <c r="E2203" s="23" t="s">
        <v>4140</v>
      </c>
      <c r="F2203" s="40">
        <v>7.4999999999999997E-3</v>
      </c>
      <c r="G2203" s="25">
        <v>187426</v>
      </c>
      <c r="H2203" s="25">
        <v>1406</v>
      </c>
      <c r="I2203" s="25"/>
      <c r="J2203" s="58" t="e">
        <f>HYPERLINK("#"&amp;"Insumos"&amp;"!A"&amp;MATCH($B2203,#REF!,0),"Ins "&amp;$B2203)</f>
        <v>#REF!</v>
      </c>
      <c r="M2203" s="220"/>
    </row>
    <row r="2204" spans="1:13" x14ac:dyDescent="0.2">
      <c r="A2204" s="35" t="s">
        <v>8526</v>
      </c>
      <c r="B2204" s="1" t="s">
        <v>222</v>
      </c>
      <c r="C2204" s="45" t="s">
        <v>157</v>
      </c>
      <c r="D2204" s="23" t="s">
        <v>5534</v>
      </c>
      <c r="E2204" s="23" t="s">
        <v>4140</v>
      </c>
      <c r="F2204" s="40">
        <v>7.0000000000000001E-3</v>
      </c>
      <c r="G2204" s="25">
        <v>66212</v>
      </c>
      <c r="H2204" s="25">
        <v>463</v>
      </c>
      <c r="I2204" s="25"/>
      <c r="J2204" s="58" t="e">
        <f>HYPERLINK("#"&amp;"Insumos"&amp;"!A"&amp;MATCH($B2204,#REF!,0),"Ins "&amp;$B2204)</f>
        <v>#REF!</v>
      </c>
      <c r="M2204" s="220"/>
    </row>
    <row r="2205" spans="1:13" x14ac:dyDescent="0.2">
      <c r="A2205" s="35" t="s">
        <v>8526</v>
      </c>
      <c r="B2205" s="1" t="s">
        <v>5533</v>
      </c>
      <c r="C2205" s="45" t="s">
        <v>5892</v>
      </c>
      <c r="D2205" s="23" t="s">
        <v>977</v>
      </c>
      <c r="E2205" s="23" t="s">
        <v>4134</v>
      </c>
      <c r="F2205" s="40">
        <v>0.03</v>
      </c>
      <c r="G2205" s="25">
        <v>3623</v>
      </c>
      <c r="H2205" s="25">
        <v>109</v>
      </c>
      <c r="I2205" s="25"/>
      <c r="J2205" s="58" t="e">
        <f>HYPERLINK("#"&amp;"Insumos"&amp;"!A"&amp;MATCH($B2205,#REF!,0),"Ins "&amp;$B2205)</f>
        <v>#REF!</v>
      </c>
      <c r="M2205" s="220"/>
    </row>
    <row r="2206" spans="1:13" x14ac:dyDescent="0.2">
      <c r="A2206" s="35" t="s">
        <v>8526</v>
      </c>
      <c r="B2206" s="1" t="s">
        <v>5007</v>
      </c>
      <c r="C2206" s="45" t="s">
        <v>720</v>
      </c>
      <c r="D2206" s="23" t="s">
        <v>5751</v>
      </c>
      <c r="E2206" s="23" t="s">
        <v>4134</v>
      </c>
      <c r="F2206" s="40">
        <v>1.1000000000000001</v>
      </c>
      <c r="G2206" s="25">
        <v>1897</v>
      </c>
      <c r="H2206" s="25">
        <v>2087</v>
      </c>
      <c r="I2206" s="25"/>
      <c r="J2206" s="58" t="e">
        <f>HYPERLINK("#"&amp;"Insumos"&amp;"!A"&amp;MATCH($B2206,#REF!,0),"Ins "&amp;$B2206)</f>
        <v>#REF!</v>
      </c>
      <c r="M2206" s="220"/>
    </row>
    <row r="2207" spans="1:13" x14ac:dyDescent="0.2">
      <c r="A2207" s="35" t="s">
        <v>8526</v>
      </c>
      <c r="B2207" s="1" t="s">
        <v>5184</v>
      </c>
      <c r="C2207" s="45" t="s">
        <v>294</v>
      </c>
      <c r="D2207" s="23" t="s">
        <v>5751</v>
      </c>
      <c r="E2207" s="23" t="s">
        <v>4147</v>
      </c>
      <c r="F2207" s="40">
        <v>0.03</v>
      </c>
      <c r="G2207" s="25">
        <v>5304</v>
      </c>
      <c r="H2207" s="25">
        <v>159</v>
      </c>
      <c r="I2207" s="25"/>
      <c r="J2207" s="58" t="e">
        <f>HYPERLINK("#"&amp;"Insumos"&amp;"!A"&amp;MATCH($B2207,#REF!,0),"Ins "&amp;$B2207)</f>
        <v>#REF!</v>
      </c>
      <c r="M2207" s="220"/>
    </row>
    <row r="2208" spans="1:13" x14ac:dyDescent="0.2">
      <c r="A2208" s="35" t="s">
        <v>8526</v>
      </c>
      <c r="B2208" s="1" t="s">
        <v>4519</v>
      </c>
      <c r="C2208" s="45" t="s">
        <v>1406</v>
      </c>
      <c r="D2208" s="23" t="s">
        <v>5751</v>
      </c>
      <c r="E2208" s="23" t="s">
        <v>287</v>
      </c>
      <c r="F2208" s="40">
        <v>1</v>
      </c>
      <c r="G2208" s="25">
        <v>4634</v>
      </c>
      <c r="H2208" s="25">
        <v>4634</v>
      </c>
      <c r="I2208" s="25"/>
      <c r="J2208" s="58" t="e">
        <f>HYPERLINK("#"&amp;"Insumos"&amp;"!A"&amp;MATCH($B2208,#REF!,0),"Ins "&amp;$B2208)</f>
        <v>#REF!</v>
      </c>
      <c r="M2208" s="220"/>
    </row>
    <row r="2209" spans="1:13" x14ac:dyDescent="0.2">
      <c r="A2209" s="35" t="s">
        <v>8526</v>
      </c>
      <c r="B2209" s="1" t="s">
        <v>4540</v>
      </c>
      <c r="C2209" s="45" t="s">
        <v>1425</v>
      </c>
      <c r="D2209" s="23" t="s">
        <v>5751</v>
      </c>
      <c r="E2209" s="23" t="s">
        <v>4134</v>
      </c>
      <c r="F2209" s="40">
        <v>0.33</v>
      </c>
      <c r="G2209" s="25">
        <v>19574</v>
      </c>
      <c r="H2209" s="25">
        <v>6459</v>
      </c>
      <c r="I2209" s="25"/>
      <c r="J2209" s="58" t="e">
        <f>HYPERLINK("#"&amp;"Insumos"&amp;"!A"&amp;MATCH($B2209,#REF!,0),"Ins "&amp;$B2209)</f>
        <v>#REF!</v>
      </c>
      <c r="M2209" s="220"/>
    </row>
    <row r="2210" spans="1:13" ht="38.25" x14ac:dyDescent="0.2">
      <c r="A2210" s="36" t="s">
        <v>2590</v>
      </c>
      <c r="B2210" s="26" t="s">
        <v>6816</v>
      </c>
      <c r="C2210" s="79" t="s">
        <v>10446</v>
      </c>
      <c r="D2210" s="37" t="s">
        <v>5608</v>
      </c>
      <c r="E2210" s="37" t="s">
        <v>465</v>
      </c>
      <c r="F2210" s="41"/>
      <c r="G2210" s="27"/>
      <c r="H2210" s="27"/>
      <c r="I2210" s="27">
        <v>286193</v>
      </c>
      <c r="M2210" s="220">
        <f t="shared" si="34"/>
        <v>374798</v>
      </c>
    </row>
    <row r="2211" spans="1:13" x14ac:dyDescent="0.2">
      <c r="A2211" s="35" t="s">
        <v>2590</v>
      </c>
      <c r="B2211" s="1" t="s">
        <v>5591</v>
      </c>
      <c r="C2211" s="45" t="s">
        <v>5821</v>
      </c>
      <c r="D2211" s="23" t="s">
        <v>5585</v>
      </c>
      <c r="E2211" s="23" t="s">
        <v>466</v>
      </c>
      <c r="F2211" s="40">
        <v>0.16</v>
      </c>
      <c r="G2211" s="25">
        <v>682944</v>
      </c>
      <c r="H2211" s="25">
        <v>109271</v>
      </c>
      <c r="I2211" s="25"/>
      <c r="M2211" s="220"/>
    </row>
    <row r="2212" spans="1:13" x14ac:dyDescent="0.2">
      <c r="A2212" s="35" t="s">
        <v>2590</v>
      </c>
      <c r="B2212" s="1" t="s">
        <v>80</v>
      </c>
      <c r="C2212" s="45" t="s">
        <v>1035</v>
      </c>
      <c r="D2212" s="23" t="s">
        <v>5734</v>
      </c>
      <c r="E2212" s="23" t="s">
        <v>4141</v>
      </c>
      <c r="F2212" s="40">
        <v>0.75</v>
      </c>
      <c r="G2212" s="25">
        <v>110673</v>
      </c>
      <c r="H2212" s="25">
        <v>83005</v>
      </c>
      <c r="I2212" s="25"/>
      <c r="J2212" s="58" t="e">
        <f>HYPERLINK("#"&amp;"Insumos"&amp;"!A"&amp;MATCH($B2212,#REF!,0),"Ins "&amp;$B2212)</f>
        <v>#REF!</v>
      </c>
      <c r="M2212" s="220"/>
    </row>
    <row r="2213" spans="1:13" x14ac:dyDescent="0.2">
      <c r="A2213" s="35" t="s">
        <v>2590</v>
      </c>
      <c r="B2213" s="1" t="s">
        <v>5551</v>
      </c>
      <c r="C2213" s="45" t="s">
        <v>1229</v>
      </c>
      <c r="D2213" s="23" t="s">
        <v>5534</v>
      </c>
      <c r="E2213" s="23" t="s">
        <v>4140</v>
      </c>
      <c r="F2213" s="40">
        <v>9</v>
      </c>
      <c r="G2213" s="25">
        <v>437</v>
      </c>
      <c r="H2213" s="25">
        <v>3933</v>
      </c>
      <c r="I2213" s="25"/>
      <c r="J2213" s="58" t="e">
        <f>HYPERLINK("#"&amp;"Insumos"&amp;"!A"&amp;MATCH($B2213,#REF!,0),"Ins "&amp;$B2213)</f>
        <v>#REF!</v>
      </c>
      <c r="M2213" s="220"/>
    </row>
    <row r="2214" spans="1:13" x14ac:dyDescent="0.2">
      <c r="A2214" s="35" t="s">
        <v>2590</v>
      </c>
      <c r="B2214" s="1" t="s">
        <v>263</v>
      </c>
      <c r="C2214" s="45" t="s">
        <v>696</v>
      </c>
      <c r="D2214" s="23" t="s">
        <v>5534</v>
      </c>
      <c r="E2214" s="23" t="s">
        <v>4140</v>
      </c>
      <c r="F2214" s="40">
        <v>1.89E-2</v>
      </c>
      <c r="G2214" s="25">
        <v>187426</v>
      </c>
      <c r="H2214" s="25">
        <v>3542</v>
      </c>
      <c r="I2214" s="25"/>
      <c r="J2214" s="58" t="e">
        <f>HYPERLINK("#"&amp;"Insumos"&amp;"!A"&amp;MATCH($B2214,#REF!,0),"Ins "&amp;$B2214)</f>
        <v>#REF!</v>
      </c>
      <c r="M2214" s="220"/>
    </row>
    <row r="2215" spans="1:13" x14ac:dyDescent="0.2">
      <c r="A2215" s="35" t="s">
        <v>2590</v>
      </c>
      <c r="B2215" s="1" t="s">
        <v>222</v>
      </c>
      <c r="C2215" s="45" t="s">
        <v>157</v>
      </c>
      <c r="D2215" s="23" t="s">
        <v>5534</v>
      </c>
      <c r="E2215" s="23" t="s">
        <v>4140</v>
      </c>
      <c r="F2215" s="40">
        <v>7.0000000000000001E-3</v>
      </c>
      <c r="G2215" s="25">
        <v>66212</v>
      </c>
      <c r="H2215" s="25">
        <v>463</v>
      </c>
      <c r="I2215" s="25"/>
      <c r="J2215" s="58" t="e">
        <f>HYPERLINK("#"&amp;"Insumos"&amp;"!A"&amp;MATCH($B2215,#REF!,0),"Ins "&amp;$B2215)</f>
        <v>#REF!</v>
      </c>
      <c r="M2215" s="220"/>
    </row>
    <row r="2216" spans="1:13" x14ac:dyDescent="0.2">
      <c r="A2216" s="35" t="s">
        <v>2590</v>
      </c>
      <c r="B2216" s="1" t="s">
        <v>2114</v>
      </c>
      <c r="C2216" s="45" t="s">
        <v>1722</v>
      </c>
      <c r="D2216" s="23" t="s">
        <v>5534</v>
      </c>
      <c r="E2216" s="23" t="s">
        <v>4140</v>
      </c>
      <c r="F2216" s="40">
        <v>0.16</v>
      </c>
      <c r="G2216" s="25">
        <v>90480</v>
      </c>
      <c r="H2216" s="25">
        <v>14477</v>
      </c>
      <c r="I2216" s="25"/>
      <c r="J2216" s="58" t="e">
        <f>HYPERLINK("#"&amp;"Insumos"&amp;"!A"&amp;MATCH($B2216,#REF!,0),"Ins "&amp;$B2216)</f>
        <v>#REF!</v>
      </c>
      <c r="M2216" s="220"/>
    </row>
    <row r="2217" spans="1:13" x14ac:dyDescent="0.2">
      <c r="A2217" s="35" t="s">
        <v>2590</v>
      </c>
      <c r="B2217" s="1" t="s">
        <v>5539</v>
      </c>
      <c r="C2217" s="45" t="s">
        <v>1222</v>
      </c>
      <c r="D2217" s="23" t="s">
        <v>5534</v>
      </c>
      <c r="E2217" s="23" t="s">
        <v>465</v>
      </c>
      <c r="F2217" s="40">
        <v>0.8</v>
      </c>
      <c r="G2217" s="25">
        <v>69245</v>
      </c>
      <c r="H2217" s="25">
        <v>55396</v>
      </c>
      <c r="I2217" s="25"/>
      <c r="J2217" s="58" t="e">
        <f>HYPERLINK("#"&amp;"Insumos"&amp;"!A"&amp;MATCH($B2217,#REF!,0),"Ins "&amp;$B2217)</f>
        <v>#REF!</v>
      </c>
      <c r="M2217" s="220"/>
    </row>
    <row r="2218" spans="1:13" x14ac:dyDescent="0.2">
      <c r="A2218" s="35" t="s">
        <v>2590</v>
      </c>
      <c r="B2218" s="1" t="s">
        <v>5543</v>
      </c>
      <c r="C2218" s="45" t="s">
        <v>1226</v>
      </c>
      <c r="D2218" s="23" t="s">
        <v>5534</v>
      </c>
      <c r="E2218" s="23" t="s">
        <v>4140</v>
      </c>
      <c r="F2218" s="40">
        <v>9</v>
      </c>
      <c r="G2218" s="25">
        <v>239</v>
      </c>
      <c r="H2218" s="25">
        <v>2151</v>
      </c>
      <c r="I2218" s="25"/>
      <c r="J2218" s="58" t="e">
        <f>HYPERLINK("#"&amp;"Insumos"&amp;"!A"&amp;MATCH($B2218,#REF!,0),"Ins "&amp;$B2218)</f>
        <v>#REF!</v>
      </c>
      <c r="M2218" s="220"/>
    </row>
    <row r="2219" spans="1:13" x14ac:dyDescent="0.2">
      <c r="A2219" s="35" t="s">
        <v>2590</v>
      </c>
      <c r="B2219" s="1" t="s">
        <v>5533</v>
      </c>
      <c r="C2219" s="45" t="s">
        <v>5892</v>
      </c>
      <c r="D2219" s="23" t="s">
        <v>977</v>
      </c>
      <c r="E2219" s="23" t="s">
        <v>4134</v>
      </c>
      <c r="F2219" s="40">
        <v>0.75</v>
      </c>
      <c r="G2219" s="25">
        <v>3623</v>
      </c>
      <c r="H2219" s="25">
        <v>2717</v>
      </c>
      <c r="I2219" s="25"/>
      <c r="J2219" s="58" t="e">
        <f>HYPERLINK("#"&amp;"Insumos"&amp;"!A"&amp;MATCH($B2219,#REF!,0),"Ins "&amp;$B2219)</f>
        <v>#REF!</v>
      </c>
      <c r="M2219" s="220"/>
    </row>
    <row r="2220" spans="1:13" x14ac:dyDescent="0.2">
      <c r="A2220" s="35" t="s">
        <v>2590</v>
      </c>
      <c r="B2220" s="1" t="s">
        <v>5007</v>
      </c>
      <c r="C2220" s="45" t="s">
        <v>720</v>
      </c>
      <c r="D2220" s="23" t="s">
        <v>5751</v>
      </c>
      <c r="E2220" s="23" t="s">
        <v>4134</v>
      </c>
      <c r="F2220" s="40">
        <v>1.5</v>
      </c>
      <c r="G2220" s="25">
        <v>1897</v>
      </c>
      <c r="H2220" s="25">
        <v>2846</v>
      </c>
      <c r="I2220" s="25"/>
      <c r="J2220" s="58" t="e">
        <f>HYPERLINK("#"&amp;"Insumos"&amp;"!A"&amp;MATCH($B2220,#REF!,0),"Ins "&amp;$B2220)</f>
        <v>#REF!</v>
      </c>
      <c r="M2220" s="220"/>
    </row>
    <row r="2221" spans="1:13" x14ac:dyDescent="0.2">
      <c r="A2221" s="35" t="s">
        <v>2590</v>
      </c>
      <c r="B2221" s="1" t="s">
        <v>5483</v>
      </c>
      <c r="C2221" s="45" t="s">
        <v>1064</v>
      </c>
      <c r="D2221" s="23" t="s">
        <v>5751</v>
      </c>
      <c r="E2221" s="23" t="s">
        <v>467</v>
      </c>
      <c r="F2221" s="40">
        <v>0.5</v>
      </c>
      <c r="G2221" s="25">
        <v>6176</v>
      </c>
      <c r="H2221" s="25">
        <v>3088</v>
      </c>
      <c r="I2221" s="25"/>
      <c r="J2221" s="58" t="e">
        <f>HYPERLINK("#"&amp;"Insumos"&amp;"!A"&amp;MATCH($B2221,#REF!,0),"Ins "&amp;$B2221)</f>
        <v>#REF!</v>
      </c>
      <c r="M2221" s="220"/>
    </row>
    <row r="2222" spans="1:13" x14ac:dyDescent="0.2">
      <c r="A2222" s="35" t="s">
        <v>2590</v>
      </c>
      <c r="B2222" s="1" t="s">
        <v>5184</v>
      </c>
      <c r="C2222" s="45" t="s">
        <v>294</v>
      </c>
      <c r="D2222" s="23" t="s">
        <v>5751</v>
      </c>
      <c r="E2222" s="23" t="s">
        <v>4147</v>
      </c>
      <c r="F2222" s="40">
        <v>1</v>
      </c>
      <c r="G2222" s="25">
        <v>5304</v>
      </c>
      <c r="H2222" s="25">
        <v>5304</v>
      </c>
      <c r="I2222" s="25"/>
      <c r="J2222" s="58" t="e">
        <f>HYPERLINK("#"&amp;"Insumos"&amp;"!A"&amp;MATCH($B2222,#REF!,0),"Ins "&amp;$B2222)</f>
        <v>#REF!</v>
      </c>
      <c r="M2222" s="220"/>
    </row>
    <row r="2223" spans="1:13" ht="38.25" x14ac:dyDescent="0.2">
      <c r="A2223" s="36" t="s">
        <v>2591</v>
      </c>
      <c r="B2223" s="26" t="s">
        <v>6816</v>
      </c>
      <c r="C2223" s="79" t="s">
        <v>10447</v>
      </c>
      <c r="D2223" s="37" t="s">
        <v>5608</v>
      </c>
      <c r="E2223" s="37" t="s">
        <v>465</v>
      </c>
      <c r="F2223" s="41"/>
      <c r="G2223" s="27"/>
      <c r="H2223" s="27"/>
      <c r="I2223" s="27">
        <v>310085</v>
      </c>
      <c r="M2223" s="220">
        <f t="shared" si="34"/>
        <v>406087</v>
      </c>
    </row>
    <row r="2224" spans="1:13" x14ac:dyDescent="0.2">
      <c r="A2224" s="35" t="s">
        <v>2591</v>
      </c>
      <c r="B2224" s="1" t="s">
        <v>5591</v>
      </c>
      <c r="C2224" s="45" t="s">
        <v>5821</v>
      </c>
      <c r="D2224" s="23" t="s">
        <v>5585</v>
      </c>
      <c r="E2224" s="23" t="s">
        <v>466</v>
      </c>
      <c r="F2224" s="40">
        <v>0.18</v>
      </c>
      <c r="G2224" s="25">
        <v>682944</v>
      </c>
      <c r="H2224" s="25">
        <v>122930</v>
      </c>
      <c r="I2224" s="25"/>
      <c r="M2224" s="220"/>
    </row>
    <row r="2225" spans="1:13" x14ac:dyDescent="0.2">
      <c r="A2225" s="35" t="s">
        <v>2591</v>
      </c>
      <c r="B2225" s="1" t="s">
        <v>80</v>
      </c>
      <c r="C2225" s="45" t="s">
        <v>1035</v>
      </c>
      <c r="D2225" s="23" t="s">
        <v>5734</v>
      </c>
      <c r="E2225" s="23" t="s">
        <v>4141</v>
      </c>
      <c r="F2225" s="40">
        <v>0.8</v>
      </c>
      <c r="G2225" s="25">
        <v>110673</v>
      </c>
      <c r="H2225" s="25">
        <v>88538</v>
      </c>
      <c r="I2225" s="25"/>
      <c r="J2225" s="58" t="e">
        <f>HYPERLINK("#"&amp;"Insumos"&amp;"!A"&amp;MATCH($B2225,#REF!,0),"Ins "&amp;$B2225)</f>
        <v>#REF!</v>
      </c>
      <c r="M2225" s="220"/>
    </row>
    <row r="2226" spans="1:13" x14ac:dyDescent="0.2">
      <c r="A2226" s="35" t="s">
        <v>2591</v>
      </c>
      <c r="B2226" s="1" t="s">
        <v>5551</v>
      </c>
      <c r="C2226" s="45" t="s">
        <v>1229</v>
      </c>
      <c r="D2226" s="23" t="s">
        <v>5534</v>
      </c>
      <c r="E2226" s="23" t="s">
        <v>4140</v>
      </c>
      <c r="F2226" s="40">
        <v>9</v>
      </c>
      <c r="G2226" s="25">
        <v>437</v>
      </c>
      <c r="H2226" s="25">
        <v>3933</v>
      </c>
      <c r="I2226" s="25"/>
      <c r="J2226" s="58" t="e">
        <f>HYPERLINK("#"&amp;"Insumos"&amp;"!A"&amp;MATCH($B2226,#REF!,0),"Ins "&amp;$B2226)</f>
        <v>#REF!</v>
      </c>
      <c r="M2226" s="220"/>
    </row>
    <row r="2227" spans="1:13" x14ac:dyDescent="0.2">
      <c r="A2227" s="35" t="s">
        <v>2591</v>
      </c>
      <c r="B2227" s="1" t="s">
        <v>263</v>
      </c>
      <c r="C2227" s="45" t="s">
        <v>696</v>
      </c>
      <c r="D2227" s="23" t="s">
        <v>5534</v>
      </c>
      <c r="E2227" s="23" t="s">
        <v>4140</v>
      </c>
      <c r="F2227" s="40">
        <v>2.07E-2</v>
      </c>
      <c r="G2227" s="25">
        <v>187426</v>
      </c>
      <c r="H2227" s="25">
        <v>3880</v>
      </c>
      <c r="I2227" s="25"/>
      <c r="J2227" s="58" t="e">
        <f>HYPERLINK("#"&amp;"Insumos"&amp;"!A"&amp;MATCH($B2227,#REF!,0),"Ins "&amp;$B2227)</f>
        <v>#REF!</v>
      </c>
      <c r="M2227" s="220"/>
    </row>
    <row r="2228" spans="1:13" x14ac:dyDescent="0.2">
      <c r="A2228" s="35" t="s">
        <v>2591</v>
      </c>
      <c r="B2228" s="1" t="s">
        <v>222</v>
      </c>
      <c r="C2228" s="45" t="s">
        <v>157</v>
      </c>
      <c r="D2228" s="23" t="s">
        <v>5534</v>
      </c>
      <c r="E2228" s="23" t="s">
        <v>4140</v>
      </c>
      <c r="F2228" s="40">
        <v>7.0000000000000001E-3</v>
      </c>
      <c r="G2228" s="25">
        <v>66212</v>
      </c>
      <c r="H2228" s="25">
        <v>463</v>
      </c>
      <c r="I2228" s="25"/>
      <c r="J2228" s="58" t="e">
        <f>HYPERLINK("#"&amp;"Insumos"&amp;"!A"&amp;MATCH($B2228,#REF!,0),"Ins "&amp;$B2228)</f>
        <v>#REF!</v>
      </c>
      <c r="M2228" s="220"/>
    </row>
    <row r="2229" spans="1:13" x14ac:dyDescent="0.2">
      <c r="A2229" s="35" t="s">
        <v>2591</v>
      </c>
      <c r="B2229" s="1" t="s">
        <v>102</v>
      </c>
      <c r="C2229" s="45" t="s">
        <v>1189</v>
      </c>
      <c r="D2229" s="23" t="s">
        <v>5534</v>
      </c>
      <c r="E2229" s="23" t="s">
        <v>4140</v>
      </c>
      <c r="F2229" s="40">
        <v>9</v>
      </c>
      <c r="G2229" s="25">
        <v>406</v>
      </c>
      <c r="H2229" s="25">
        <v>3654</v>
      </c>
      <c r="I2229" s="25"/>
      <c r="J2229" s="58" t="e">
        <f>HYPERLINK("#"&amp;"Insumos"&amp;"!A"&amp;MATCH($B2229,#REF!,0),"Ins "&amp;$B2229)</f>
        <v>#REF!</v>
      </c>
      <c r="M2229" s="220"/>
    </row>
    <row r="2230" spans="1:13" x14ac:dyDescent="0.2">
      <c r="A2230" s="35" t="s">
        <v>2591</v>
      </c>
      <c r="B2230" s="1" t="s">
        <v>2114</v>
      </c>
      <c r="C2230" s="45" t="s">
        <v>1722</v>
      </c>
      <c r="D2230" s="23" t="s">
        <v>5534</v>
      </c>
      <c r="E2230" s="23" t="s">
        <v>4140</v>
      </c>
      <c r="F2230" s="40">
        <v>0.18</v>
      </c>
      <c r="G2230" s="25">
        <v>90480</v>
      </c>
      <c r="H2230" s="25">
        <v>16286</v>
      </c>
      <c r="I2230" s="25"/>
      <c r="J2230" s="58" t="e">
        <f>HYPERLINK("#"&amp;"Insumos"&amp;"!A"&amp;MATCH($B2230,#REF!,0),"Ins "&amp;$B2230)</f>
        <v>#REF!</v>
      </c>
      <c r="M2230" s="220"/>
    </row>
    <row r="2231" spans="1:13" x14ac:dyDescent="0.2">
      <c r="A2231" s="35" t="s">
        <v>2591</v>
      </c>
      <c r="B2231" s="1" t="s">
        <v>5540</v>
      </c>
      <c r="C2231" s="45" t="s">
        <v>1223</v>
      </c>
      <c r="D2231" s="23" t="s">
        <v>5534</v>
      </c>
      <c r="E2231" s="23" t="s">
        <v>465</v>
      </c>
      <c r="F2231" s="40">
        <v>0.8</v>
      </c>
      <c r="G2231" s="25">
        <v>67643</v>
      </c>
      <c r="H2231" s="25">
        <v>54114</v>
      </c>
      <c r="I2231" s="25"/>
      <c r="J2231" s="58" t="e">
        <f>HYPERLINK("#"&amp;"Insumos"&amp;"!A"&amp;MATCH($B2231,#REF!,0),"Ins "&amp;$B2231)</f>
        <v>#REF!</v>
      </c>
      <c r="M2231" s="220"/>
    </row>
    <row r="2232" spans="1:13" x14ac:dyDescent="0.2">
      <c r="A2232" s="35" t="s">
        <v>2591</v>
      </c>
      <c r="B2232" s="1" t="s">
        <v>5543</v>
      </c>
      <c r="C2232" s="45" t="s">
        <v>1226</v>
      </c>
      <c r="D2232" s="23" t="s">
        <v>5534</v>
      </c>
      <c r="E2232" s="23" t="s">
        <v>4140</v>
      </c>
      <c r="F2232" s="40">
        <v>9</v>
      </c>
      <c r="G2232" s="25">
        <v>239</v>
      </c>
      <c r="H2232" s="25">
        <v>2151</v>
      </c>
      <c r="I2232" s="25"/>
      <c r="J2232" s="58" t="e">
        <f>HYPERLINK("#"&amp;"Insumos"&amp;"!A"&amp;MATCH($B2232,#REF!,0),"Ins "&amp;$B2232)</f>
        <v>#REF!</v>
      </c>
      <c r="M2232" s="220"/>
    </row>
    <row r="2233" spans="1:13" x14ac:dyDescent="0.2">
      <c r="A2233" s="35" t="s">
        <v>2591</v>
      </c>
      <c r="B2233" s="1" t="s">
        <v>5533</v>
      </c>
      <c r="C2233" s="45" t="s">
        <v>5892</v>
      </c>
      <c r="D2233" s="23" t="s">
        <v>977</v>
      </c>
      <c r="E2233" s="23" t="s">
        <v>4134</v>
      </c>
      <c r="F2233" s="40">
        <v>0.8</v>
      </c>
      <c r="G2233" s="25">
        <v>3623</v>
      </c>
      <c r="H2233" s="25">
        <v>2898</v>
      </c>
      <c r="I2233" s="25"/>
      <c r="J2233" s="58" t="e">
        <f>HYPERLINK("#"&amp;"Insumos"&amp;"!A"&amp;MATCH($B2233,#REF!,0),"Ins "&amp;$B2233)</f>
        <v>#REF!</v>
      </c>
      <c r="M2233" s="220"/>
    </row>
    <row r="2234" spans="1:13" x14ac:dyDescent="0.2">
      <c r="A2234" s="35" t="s">
        <v>2591</v>
      </c>
      <c r="B2234" s="1" t="s">
        <v>5007</v>
      </c>
      <c r="C2234" s="45" t="s">
        <v>720</v>
      </c>
      <c r="D2234" s="23" t="s">
        <v>5751</v>
      </c>
      <c r="E2234" s="23" t="s">
        <v>4134</v>
      </c>
      <c r="F2234" s="40">
        <v>1.5</v>
      </c>
      <c r="G2234" s="25">
        <v>1897</v>
      </c>
      <c r="H2234" s="25">
        <v>2846</v>
      </c>
      <c r="I2234" s="25"/>
      <c r="J2234" s="58" t="e">
        <f>HYPERLINK("#"&amp;"Insumos"&amp;"!A"&amp;MATCH($B2234,#REF!,0),"Ins "&amp;$B2234)</f>
        <v>#REF!</v>
      </c>
      <c r="M2234" s="220"/>
    </row>
    <row r="2235" spans="1:13" x14ac:dyDescent="0.2">
      <c r="A2235" s="35" t="s">
        <v>2591</v>
      </c>
      <c r="B2235" s="1" t="s">
        <v>5483</v>
      </c>
      <c r="C2235" s="45" t="s">
        <v>1064</v>
      </c>
      <c r="D2235" s="23" t="s">
        <v>5751</v>
      </c>
      <c r="E2235" s="23" t="s">
        <v>467</v>
      </c>
      <c r="F2235" s="40">
        <v>0.5</v>
      </c>
      <c r="G2235" s="25">
        <v>6176</v>
      </c>
      <c r="H2235" s="25">
        <v>3088</v>
      </c>
      <c r="I2235" s="25"/>
      <c r="J2235" s="58" t="e">
        <f>HYPERLINK("#"&amp;"Insumos"&amp;"!A"&amp;MATCH($B2235,#REF!,0),"Ins "&amp;$B2235)</f>
        <v>#REF!</v>
      </c>
      <c r="M2235" s="220"/>
    </row>
    <row r="2236" spans="1:13" x14ac:dyDescent="0.2">
      <c r="A2236" s="35" t="s">
        <v>2591</v>
      </c>
      <c r="B2236" s="1" t="s">
        <v>5184</v>
      </c>
      <c r="C2236" s="45" t="s">
        <v>294</v>
      </c>
      <c r="D2236" s="23" t="s">
        <v>5751</v>
      </c>
      <c r="E2236" s="23" t="s">
        <v>4147</v>
      </c>
      <c r="F2236" s="40">
        <v>1</v>
      </c>
      <c r="G2236" s="25">
        <v>5304</v>
      </c>
      <c r="H2236" s="25">
        <v>5304</v>
      </c>
      <c r="I2236" s="25"/>
      <c r="J2236" s="58" t="e">
        <f>HYPERLINK("#"&amp;"Insumos"&amp;"!A"&amp;MATCH($B2236,#REF!,0),"Ins "&amp;$B2236)</f>
        <v>#REF!</v>
      </c>
      <c r="M2236" s="220"/>
    </row>
    <row r="2237" spans="1:13" ht="38.25" x14ac:dyDescent="0.2">
      <c r="A2237" s="36" t="s">
        <v>2592</v>
      </c>
      <c r="B2237" s="26" t="s">
        <v>6816</v>
      </c>
      <c r="C2237" s="79" t="s">
        <v>10448</v>
      </c>
      <c r="D2237" s="37" t="s">
        <v>5608</v>
      </c>
      <c r="E2237" s="37" t="s">
        <v>465</v>
      </c>
      <c r="F2237" s="41"/>
      <c r="G2237" s="27"/>
      <c r="H2237" s="27"/>
      <c r="I2237" s="27">
        <v>337455</v>
      </c>
      <c r="M2237" s="220">
        <f t="shared" si="34"/>
        <v>441931</v>
      </c>
    </row>
    <row r="2238" spans="1:13" x14ac:dyDescent="0.2">
      <c r="A2238" s="35" t="s">
        <v>2592</v>
      </c>
      <c r="B2238" s="1" t="s">
        <v>5591</v>
      </c>
      <c r="C2238" s="45" t="s">
        <v>5821</v>
      </c>
      <c r="D2238" s="23" t="s">
        <v>5585</v>
      </c>
      <c r="E2238" s="23" t="s">
        <v>466</v>
      </c>
      <c r="F2238" s="40">
        <v>0.2</v>
      </c>
      <c r="G2238" s="25">
        <v>682944</v>
      </c>
      <c r="H2238" s="25">
        <v>136589</v>
      </c>
      <c r="I2238" s="25"/>
      <c r="M2238" s="220"/>
    </row>
    <row r="2239" spans="1:13" x14ac:dyDescent="0.2">
      <c r="A2239" s="35" t="s">
        <v>2592</v>
      </c>
      <c r="B2239" s="1" t="s">
        <v>80</v>
      </c>
      <c r="C2239" s="45" t="s">
        <v>1035</v>
      </c>
      <c r="D2239" s="23" t="s">
        <v>5734</v>
      </c>
      <c r="E2239" s="23" t="s">
        <v>4141</v>
      </c>
      <c r="F2239" s="40">
        <v>0.9</v>
      </c>
      <c r="G2239" s="25">
        <v>110673</v>
      </c>
      <c r="H2239" s="25">
        <v>99606</v>
      </c>
      <c r="I2239" s="25"/>
      <c r="J2239" s="58" t="e">
        <f>HYPERLINK("#"&amp;"Insumos"&amp;"!A"&amp;MATCH($B2239,#REF!,0),"Ins "&amp;$B2239)</f>
        <v>#REF!</v>
      </c>
      <c r="M2239" s="220"/>
    </row>
    <row r="2240" spans="1:13" x14ac:dyDescent="0.2">
      <c r="A2240" s="35" t="s">
        <v>2592</v>
      </c>
      <c r="B2240" s="1" t="s">
        <v>5551</v>
      </c>
      <c r="C2240" s="45" t="s">
        <v>1229</v>
      </c>
      <c r="D2240" s="23" t="s">
        <v>5534</v>
      </c>
      <c r="E2240" s="23" t="s">
        <v>4140</v>
      </c>
      <c r="F2240" s="40">
        <v>9</v>
      </c>
      <c r="G2240" s="25">
        <v>437</v>
      </c>
      <c r="H2240" s="25">
        <v>3933</v>
      </c>
      <c r="I2240" s="25"/>
      <c r="J2240" s="58" t="e">
        <f>HYPERLINK("#"&amp;"Insumos"&amp;"!A"&amp;MATCH($B2240,#REF!,0),"Ins "&amp;$B2240)</f>
        <v>#REF!</v>
      </c>
      <c r="M2240" s="220"/>
    </row>
    <row r="2241" spans="1:13" x14ac:dyDescent="0.2">
      <c r="A2241" s="35" t="s">
        <v>2592</v>
      </c>
      <c r="B2241" s="1" t="s">
        <v>263</v>
      </c>
      <c r="C2241" s="45" t="s">
        <v>696</v>
      </c>
      <c r="D2241" s="23" t="s">
        <v>5534</v>
      </c>
      <c r="E2241" s="23" t="s">
        <v>4140</v>
      </c>
      <c r="F2241" s="40">
        <v>2.2100000000000002E-2</v>
      </c>
      <c r="G2241" s="25">
        <v>187426</v>
      </c>
      <c r="H2241" s="25">
        <v>4142</v>
      </c>
      <c r="I2241" s="25"/>
      <c r="J2241" s="58" t="e">
        <f>HYPERLINK("#"&amp;"Insumos"&amp;"!A"&amp;MATCH($B2241,#REF!,0),"Ins "&amp;$B2241)</f>
        <v>#REF!</v>
      </c>
      <c r="M2241" s="220"/>
    </row>
    <row r="2242" spans="1:13" x14ac:dyDescent="0.2">
      <c r="A2242" s="35" t="s">
        <v>2592</v>
      </c>
      <c r="B2242" s="1" t="s">
        <v>222</v>
      </c>
      <c r="C2242" s="45" t="s">
        <v>157</v>
      </c>
      <c r="D2242" s="23" t="s">
        <v>5534</v>
      </c>
      <c r="E2242" s="23" t="s">
        <v>4140</v>
      </c>
      <c r="F2242" s="40">
        <v>7.0000000000000001E-3</v>
      </c>
      <c r="G2242" s="25">
        <v>66212</v>
      </c>
      <c r="H2242" s="25">
        <v>463</v>
      </c>
      <c r="I2242" s="25"/>
      <c r="J2242" s="58" t="e">
        <f>HYPERLINK("#"&amp;"Insumos"&amp;"!A"&amp;MATCH($B2242,#REF!,0),"Ins "&amp;$B2242)</f>
        <v>#REF!</v>
      </c>
      <c r="M2242" s="220"/>
    </row>
    <row r="2243" spans="1:13" x14ac:dyDescent="0.2">
      <c r="A2243" s="35" t="s">
        <v>2592</v>
      </c>
      <c r="B2243" s="1" t="s">
        <v>102</v>
      </c>
      <c r="C2243" s="45" t="s">
        <v>1189</v>
      </c>
      <c r="D2243" s="23" t="s">
        <v>5534</v>
      </c>
      <c r="E2243" s="23" t="s">
        <v>4140</v>
      </c>
      <c r="F2243" s="40">
        <v>9</v>
      </c>
      <c r="G2243" s="25">
        <v>406</v>
      </c>
      <c r="H2243" s="25">
        <v>3654</v>
      </c>
      <c r="I2243" s="25"/>
      <c r="J2243" s="58" t="e">
        <f>HYPERLINK("#"&amp;"Insumos"&amp;"!A"&amp;MATCH($B2243,#REF!,0),"Ins "&amp;$B2243)</f>
        <v>#REF!</v>
      </c>
      <c r="M2243" s="220"/>
    </row>
    <row r="2244" spans="1:13" x14ac:dyDescent="0.2">
      <c r="A2244" s="35" t="s">
        <v>2592</v>
      </c>
      <c r="B2244" s="1" t="s">
        <v>2114</v>
      </c>
      <c r="C2244" s="45" t="s">
        <v>1722</v>
      </c>
      <c r="D2244" s="23" t="s">
        <v>5534</v>
      </c>
      <c r="E2244" s="23" t="s">
        <v>4140</v>
      </c>
      <c r="F2244" s="40">
        <v>0.2</v>
      </c>
      <c r="G2244" s="25">
        <v>90480</v>
      </c>
      <c r="H2244" s="25">
        <v>18096</v>
      </c>
      <c r="I2244" s="25"/>
      <c r="J2244" s="58" t="e">
        <f>HYPERLINK("#"&amp;"Insumos"&amp;"!A"&amp;MATCH($B2244,#REF!,0),"Ins "&amp;$B2244)</f>
        <v>#REF!</v>
      </c>
      <c r="M2244" s="220"/>
    </row>
    <row r="2245" spans="1:13" x14ac:dyDescent="0.2">
      <c r="A2245" s="35" t="s">
        <v>2592</v>
      </c>
      <c r="B2245" s="1" t="s">
        <v>5541</v>
      </c>
      <c r="C2245" s="45" t="s">
        <v>1224</v>
      </c>
      <c r="D2245" s="23" t="s">
        <v>5534</v>
      </c>
      <c r="E2245" s="23" t="s">
        <v>465</v>
      </c>
      <c r="F2245" s="40">
        <v>0.8</v>
      </c>
      <c r="G2245" s="25">
        <v>66955</v>
      </c>
      <c r="H2245" s="25">
        <v>53564</v>
      </c>
      <c r="I2245" s="25"/>
      <c r="J2245" s="58" t="e">
        <f>HYPERLINK("#"&amp;"Insumos"&amp;"!A"&amp;MATCH($B2245,#REF!,0),"Ins "&amp;$B2245)</f>
        <v>#REF!</v>
      </c>
      <c r="M2245" s="220"/>
    </row>
    <row r="2246" spans="1:13" x14ac:dyDescent="0.2">
      <c r="A2246" s="35" t="s">
        <v>2592</v>
      </c>
      <c r="B2246" s="1" t="s">
        <v>5543</v>
      </c>
      <c r="C2246" s="45" t="s">
        <v>1226</v>
      </c>
      <c r="D2246" s="23" t="s">
        <v>5534</v>
      </c>
      <c r="E2246" s="23" t="s">
        <v>4140</v>
      </c>
      <c r="F2246" s="40">
        <v>9</v>
      </c>
      <c r="G2246" s="25">
        <v>239</v>
      </c>
      <c r="H2246" s="25">
        <v>2151</v>
      </c>
      <c r="I2246" s="25"/>
      <c r="J2246" s="58" t="e">
        <f>HYPERLINK("#"&amp;"Insumos"&amp;"!A"&amp;MATCH($B2246,#REF!,0),"Ins "&amp;$B2246)</f>
        <v>#REF!</v>
      </c>
      <c r="M2246" s="220"/>
    </row>
    <row r="2247" spans="1:13" x14ac:dyDescent="0.2">
      <c r="A2247" s="35" t="s">
        <v>2592</v>
      </c>
      <c r="B2247" s="1" t="s">
        <v>5533</v>
      </c>
      <c r="C2247" s="45" t="s">
        <v>5892</v>
      </c>
      <c r="D2247" s="23" t="s">
        <v>977</v>
      </c>
      <c r="E2247" s="23" t="s">
        <v>4134</v>
      </c>
      <c r="F2247" s="40">
        <v>0.9</v>
      </c>
      <c r="G2247" s="25">
        <v>3623</v>
      </c>
      <c r="H2247" s="25">
        <v>3261</v>
      </c>
      <c r="I2247" s="25"/>
      <c r="J2247" s="58" t="e">
        <f>HYPERLINK("#"&amp;"Insumos"&amp;"!A"&amp;MATCH($B2247,#REF!,0),"Ins "&amp;$B2247)</f>
        <v>#REF!</v>
      </c>
      <c r="M2247" s="220"/>
    </row>
    <row r="2248" spans="1:13" x14ac:dyDescent="0.2">
      <c r="A2248" s="35" t="s">
        <v>2592</v>
      </c>
      <c r="B2248" s="1" t="s">
        <v>5007</v>
      </c>
      <c r="C2248" s="45" t="s">
        <v>720</v>
      </c>
      <c r="D2248" s="23" t="s">
        <v>5751</v>
      </c>
      <c r="E2248" s="23" t="s">
        <v>4134</v>
      </c>
      <c r="F2248" s="40">
        <v>1.9</v>
      </c>
      <c r="G2248" s="25">
        <v>1897</v>
      </c>
      <c r="H2248" s="25">
        <v>3604</v>
      </c>
      <c r="I2248" s="25"/>
      <c r="J2248" s="58" t="e">
        <f>HYPERLINK("#"&amp;"Insumos"&amp;"!A"&amp;MATCH($B2248,#REF!,0),"Ins "&amp;$B2248)</f>
        <v>#REF!</v>
      </c>
      <c r="M2248" s="220"/>
    </row>
    <row r="2249" spans="1:13" x14ac:dyDescent="0.2">
      <c r="A2249" s="35" t="s">
        <v>2592</v>
      </c>
      <c r="B2249" s="1" t="s">
        <v>5483</v>
      </c>
      <c r="C2249" s="45" t="s">
        <v>1064</v>
      </c>
      <c r="D2249" s="23" t="s">
        <v>5751</v>
      </c>
      <c r="E2249" s="23" t="s">
        <v>467</v>
      </c>
      <c r="F2249" s="40">
        <v>0.5</v>
      </c>
      <c r="G2249" s="25">
        <v>6176</v>
      </c>
      <c r="H2249" s="25">
        <v>3088</v>
      </c>
      <c r="I2249" s="25"/>
      <c r="J2249" s="58" t="e">
        <f>HYPERLINK("#"&amp;"Insumos"&amp;"!A"&amp;MATCH($B2249,#REF!,0),"Ins "&amp;$B2249)</f>
        <v>#REF!</v>
      </c>
      <c r="M2249" s="220"/>
    </row>
    <row r="2250" spans="1:13" x14ac:dyDescent="0.2">
      <c r="A2250" s="35" t="s">
        <v>2592</v>
      </c>
      <c r="B2250" s="1" t="s">
        <v>5184</v>
      </c>
      <c r="C2250" s="45" t="s">
        <v>294</v>
      </c>
      <c r="D2250" s="23" t="s">
        <v>5751</v>
      </c>
      <c r="E2250" s="23" t="s">
        <v>4147</v>
      </c>
      <c r="F2250" s="40">
        <v>1</v>
      </c>
      <c r="G2250" s="25">
        <v>5304</v>
      </c>
      <c r="H2250" s="25">
        <v>5304</v>
      </c>
      <c r="I2250" s="25"/>
      <c r="J2250" s="58" t="e">
        <f>HYPERLINK("#"&amp;"Insumos"&amp;"!A"&amp;MATCH($B2250,#REF!,0),"Ins "&amp;$B2250)</f>
        <v>#REF!</v>
      </c>
      <c r="M2250" s="220"/>
    </row>
    <row r="2251" spans="1:13" ht="38.25" x14ac:dyDescent="0.2">
      <c r="A2251" s="36" t="s">
        <v>2593</v>
      </c>
      <c r="B2251" s="26" t="s">
        <v>6816</v>
      </c>
      <c r="C2251" s="79" t="s">
        <v>10449</v>
      </c>
      <c r="D2251" s="37" t="s">
        <v>5608</v>
      </c>
      <c r="E2251" s="37" t="s">
        <v>465</v>
      </c>
      <c r="F2251" s="41"/>
      <c r="G2251" s="27"/>
      <c r="H2251" s="27"/>
      <c r="I2251" s="27">
        <v>358924</v>
      </c>
      <c r="M2251" s="220">
        <f t="shared" ref="M2251:M2301" si="35">ROUND(I2251*(1+$L$2),0)</f>
        <v>470047</v>
      </c>
    </row>
    <row r="2252" spans="1:13" x14ac:dyDescent="0.2">
      <c r="A2252" s="35" t="s">
        <v>2593</v>
      </c>
      <c r="B2252" s="1" t="s">
        <v>5591</v>
      </c>
      <c r="C2252" s="45" t="s">
        <v>5821</v>
      </c>
      <c r="D2252" s="23" t="s">
        <v>5585</v>
      </c>
      <c r="E2252" s="23" t="s">
        <v>466</v>
      </c>
      <c r="F2252" s="40">
        <v>0.22</v>
      </c>
      <c r="G2252" s="25">
        <v>682944</v>
      </c>
      <c r="H2252" s="25">
        <v>150248</v>
      </c>
      <c r="I2252" s="25"/>
      <c r="M2252" s="220"/>
    </row>
    <row r="2253" spans="1:13" x14ac:dyDescent="0.2">
      <c r="A2253" s="35" t="s">
        <v>2593</v>
      </c>
      <c r="B2253" s="1" t="s">
        <v>80</v>
      </c>
      <c r="C2253" s="45" t="s">
        <v>1035</v>
      </c>
      <c r="D2253" s="23" t="s">
        <v>5734</v>
      </c>
      <c r="E2253" s="23" t="s">
        <v>4141</v>
      </c>
      <c r="F2253" s="40">
        <v>0.95</v>
      </c>
      <c r="G2253" s="25">
        <v>110673</v>
      </c>
      <c r="H2253" s="25">
        <v>105139</v>
      </c>
      <c r="I2253" s="25"/>
      <c r="J2253" s="58" t="e">
        <f>HYPERLINK("#"&amp;"Insumos"&amp;"!A"&amp;MATCH($B2253,#REF!,0),"Ins "&amp;$B2253)</f>
        <v>#REF!</v>
      </c>
      <c r="M2253" s="220"/>
    </row>
    <row r="2254" spans="1:13" x14ac:dyDescent="0.2">
      <c r="A2254" s="35" t="s">
        <v>2593</v>
      </c>
      <c r="B2254" s="1" t="s">
        <v>5551</v>
      </c>
      <c r="C2254" s="45" t="s">
        <v>1229</v>
      </c>
      <c r="D2254" s="23" t="s">
        <v>5534</v>
      </c>
      <c r="E2254" s="23" t="s">
        <v>4140</v>
      </c>
      <c r="F2254" s="40">
        <v>9</v>
      </c>
      <c r="G2254" s="25">
        <v>437</v>
      </c>
      <c r="H2254" s="25">
        <v>3933</v>
      </c>
      <c r="I2254" s="25"/>
      <c r="J2254" s="58" t="e">
        <f>HYPERLINK("#"&amp;"Insumos"&amp;"!A"&amp;MATCH($B2254,#REF!,0),"Ins "&amp;$B2254)</f>
        <v>#REF!</v>
      </c>
      <c r="M2254" s="220"/>
    </row>
    <row r="2255" spans="1:13" x14ac:dyDescent="0.2">
      <c r="A2255" s="35" t="s">
        <v>2593</v>
      </c>
      <c r="B2255" s="1" t="s">
        <v>263</v>
      </c>
      <c r="C2255" s="45" t="s">
        <v>696</v>
      </c>
      <c r="D2255" s="23" t="s">
        <v>5534</v>
      </c>
      <c r="E2255" s="23" t="s">
        <v>4140</v>
      </c>
      <c r="F2255" s="40">
        <v>2.3599999999999999E-2</v>
      </c>
      <c r="G2255" s="25">
        <v>187426</v>
      </c>
      <c r="H2255" s="25">
        <v>4423</v>
      </c>
      <c r="I2255" s="25"/>
      <c r="J2255" s="58" t="e">
        <f>HYPERLINK("#"&amp;"Insumos"&amp;"!A"&amp;MATCH($B2255,#REF!,0),"Ins "&amp;$B2255)</f>
        <v>#REF!</v>
      </c>
      <c r="M2255" s="220"/>
    </row>
    <row r="2256" spans="1:13" x14ac:dyDescent="0.2">
      <c r="A2256" s="35" t="s">
        <v>2593</v>
      </c>
      <c r="B2256" s="1" t="s">
        <v>222</v>
      </c>
      <c r="C2256" s="45" t="s">
        <v>157</v>
      </c>
      <c r="D2256" s="23" t="s">
        <v>5534</v>
      </c>
      <c r="E2256" s="23" t="s">
        <v>4140</v>
      </c>
      <c r="F2256" s="40">
        <v>7.0000000000000001E-3</v>
      </c>
      <c r="G2256" s="25">
        <v>66212</v>
      </c>
      <c r="H2256" s="25">
        <v>463</v>
      </c>
      <c r="I2256" s="25"/>
      <c r="J2256" s="58" t="e">
        <f>HYPERLINK("#"&amp;"Insumos"&amp;"!A"&amp;MATCH($B2256,#REF!,0),"Ins "&amp;$B2256)</f>
        <v>#REF!</v>
      </c>
      <c r="M2256" s="220"/>
    </row>
    <row r="2257" spans="1:13" x14ac:dyDescent="0.2">
      <c r="A2257" s="35" t="s">
        <v>2593</v>
      </c>
      <c r="B2257" s="1" t="s">
        <v>102</v>
      </c>
      <c r="C2257" s="45" t="s">
        <v>1189</v>
      </c>
      <c r="D2257" s="23" t="s">
        <v>5534</v>
      </c>
      <c r="E2257" s="23" t="s">
        <v>4140</v>
      </c>
      <c r="F2257" s="40">
        <v>9</v>
      </c>
      <c r="G2257" s="25">
        <v>406</v>
      </c>
      <c r="H2257" s="25">
        <v>3654</v>
      </c>
      <c r="I2257" s="25"/>
      <c r="J2257" s="58" t="e">
        <f>HYPERLINK("#"&amp;"Insumos"&amp;"!A"&amp;MATCH($B2257,#REF!,0),"Ins "&amp;$B2257)</f>
        <v>#REF!</v>
      </c>
      <c r="M2257" s="220"/>
    </row>
    <row r="2258" spans="1:13" x14ac:dyDescent="0.2">
      <c r="A2258" s="35" t="s">
        <v>2593</v>
      </c>
      <c r="B2258" s="1" t="s">
        <v>2114</v>
      </c>
      <c r="C2258" s="45" t="s">
        <v>1722</v>
      </c>
      <c r="D2258" s="23" t="s">
        <v>5534</v>
      </c>
      <c r="E2258" s="23" t="s">
        <v>4140</v>
      </c>
      <c r="F2258" s="40">
        <v>0.22</v>
      </c>
      <c r="G2258" s="25">
        <v>90480</v>
      </c>
      <c r="H2258" s="25">
        <v>19906</v>
      </c>
      <c r="I2258" s="25"/>
      <c r="J2258" s="58" t="e">
        <f>HYPERLINK("#"&amp;"Insumos"&amp;"!A"&amp;MATCH($B2258,#REF!,0),"Ins "&amp;$B2258)</f>
        <v>#REF!</v>
      </c>
      <c r="M2258" s="220"/>
    </row>
    <row r="2259" spans="1:13" x14ac:dyDescent="0.2">
      <c r="A2259" s="35" t="s">
        <v>2593</v>
      </c>
      <c r="B2259" s="1" t="s">
        <v>5542</v>
      </c>
      <c r="C2259" s="45" t="s">
        <v>1225</v>
      </c>
      <c r="D2259" s="23" t="s">
        <v>5534</v>
      </c>
      <c r="E2259" s="23" t="s">
        <v>465</v>
      </c>
      <c r="F2259" s="40">
        <v>0.8</v>
      </c>
      <c r="G2259" s="25">
        <v>66724</v>
      </c>
      <c r="H2259" s="25">
        <v>53379</v>
      </c>
      <c r="I2259" s="25"/>
      <c r="J2259" s="58" t="e">
        <f>HYPERLINK("#"&amp;"Insumos"&amp;"!A"&amp;MATCH($B2259,#REF!,0),"Ins "&amp;$B2259)</f>
        <v>#REF!</v>
      </c>
      <c r="M2259" s="220"/>
    </row>
    <row r="2260" spans="1:13" x14ac:dyDescent="0.2">
      <c r="A2260" s="35" t="s">
        <v>2593</v>
      </c>
      <c r="B2260" s="1" t="s">
        <v>5543</v>
      </c>
      <c r="C2260" s="45" t="s">
        <v>1226</v>
      </c>
      <c r="D2260" s="23" t="s">
        <v>5534</v>
      </c>
      <c r="E2260" s="23" t="s">
        <v>4140</v>
      </c>
      <c r="F2260" s="40">
        <v>9</v>
      </c>
      <c r="G2260" s="25">
        <v>239</v>
      </c>
      <c r="H2260" s="25">
        <v>2151</v>
      </c>
      <c r="I2260" s="25"/>
      <c r="J2260" s="58" t="e">
        <f>HYPERLINK("#"&amp;"Insumos"&amp;"!A"&amp;MATCH($B2260,#REF!,0),"Ins "&amp;$B2260)</f>
        <v>#REF!</v>
      </c>
      <c r="M2260" s="220"/>
    </row>
    <row r="2261" spans="1:13" x14ac:dyDescent="0.2">
      <c r="A2261" s="35" t="s">
        <v>2593</v>
      </c>
      <c r="B2261" s="1" t="s">
        <v>5533</v>
      </c>
      <c r="C2261" s="45" t="s">
        <v>5892</v>
      </c>
      <c r="D2261" s="23" t="s">
        <v>977</v>
      </c>
      <c r="E2261" s="23" t="s">
        <v>4134</v>
      </c>
      <c r="F2261" s="40">
        <v>0.95</v>
      </c>
      <c r="G2261" s="25">
        <v>3623</v>
      </c>
      <c r="H2261" s="25">
        <v>3442</v>
      </c>
      <c r="I2261" s="25"/>
      <c r="J2261" s="58" t="e">
        <f>HYPERLINK("#"&amp;"Insumos"&amp;"!A"&amp;MATCH($B2261,#REF!,0),"Ins "&amp;$B2261)</f>
        <v>#REF!</v>
      </c>
      <c r="M2261" s="220"/>
    </row>
    <row r="2262" spans="1:13" x14ac:dyDescent="0.2">
      <c r="A2262" s="35" t="s">
        <v>2593</v>
      </c>
      <c r="B2262" s="1" t="s">
        <v>5007</v>
      </c>
      <c r="C2262" s="45" t="s">
        <v>720</v>
      </c>
      <c r="D2262" s="23" t="s">
        <v>5751</v>
      </c>
      <c r="E2262" s="23" t="s">
        <v>4134</v>
      </c>
      <c r="F2262" s="40">
        <v>2</v>
      </c>
      <c r="G2262" s="25">
        <v>1897</v>
      </c>
      <c r="H2262" s="25">
        <v>3794</v>
      </c>
      <c r="I2262" s="25"/>
      <c r="J2262" s="58" t="e">
        <f>HYPERLINK("#"&amp;"Insumos"&amp;"!A"&amp;MATCH($B2262,#REF!,0),"Ins "&amp;$B2262)</f>
        <v>#REF!</v>
      </c>
      <c r="M2262" s="220"/>
    </row>
    <row r="2263" spans="1:13" x14ac:dyDescent="0.2">
      <c r="A2263" s="35" t="s">
        <v>2593</v>
      </c>
      <c r="B2263" s="1" t="s">
        <v>5483</v>
      </c>
      <c r="C2263" s="45" t="s">
        <v>1064</v>
      </c>
      <c r="D2263" s="23" t="s">
        <v>5751</v>
      </c>
      <c r="E2263" s="23" t="s">
        <v>467</v>
      </c>
      <c r="F2263" s="40">
        <v>0.5</v>
      </c>
      <c r="G2263" s="25">
        <v>6176</v>
      </c>
      <c r="H2263" s="25">
        <v>3088</v>
      </c>
      <c r="I2263" s="25"/>
      <c r="J2263" s="58" t="e">
        <f>HYPERLINK("#"&amp;"Insumos"&amp;"!A"&amp;MATCH($B2263,#REF!,0),"Ins "&amp;$B2263)</f>
        <v>#REF!</v>
      </c>
      <c r="M2263" s="220"/>
    </row>
    <row r="2264" spans="1:13" x14ac:dyDescent="0.2">
      <c r="A2264" s="35" t="s">
        <v>2593</v>
      </c>
      <c r="B2264" s="1" t="s">
        <v>5184</v>
      </c>
      <c r="C2264" s="45" t="s">
        <v>294</v>
      </c>
      <c r="D2264" s="23" t="s">
        <v>5751</v>
      </c>
      <c r="E2264" s="23" t="s">
        <v>4147</v>
      </c>
      <c r="F2264" s="40">
        <v>1</v>
      </c>
      <c r="G2264" s="25">
        <v>5304</v>
      </c>
      <c r="H2264" s="25">
        <v>5304</v>
      </c>
      <c r="I2264" s="25"/>
      <c r="J2264" s="58" t="e">
        <f>HYPERLINK("#"&amp;"Insumos"&amp;"!A"&amp;MATCH($B2264,#REF!,0),"Ins "&amp;$B2264)</f>
        <v>#REF!</v>
      </c>
      <c r="M2264" s="220"/>
    </row>
    <row r="2265" spans="1:13" ht="25.5" x14ac:dyDescent="0.2">
      <c r="A2265" s="36" t="s">
        <v>2594</v>
      </c>
      <c r="B2265" s="26" t="s">
        <v>6816</v>
      </c>
      <c r="C2265" s="79" t="s">
        <v>11101</v>
      </c>
      <c r="D2265" s="37" t="s">
        <v>5608</v>
      </c>
      <c r="E2265" s="37" t="s">
        <v>465</v>
      </c>
      <c r="F2265" s="41"/>
      <c r="G2265" s="27"/>
      <c r="H2265" s="27"/>
      <c r="I2265" s="27">
        <v>218770</v>
      </c>
      <c r="M2265" s="220">
        <f t="shared" si="35"/>
        <v>286501</v>
      </c>
    </row>
    <row r="2266" spans="1:13" x14ac:dyDescent="0.2">
      <c r="A2266" s="35" t="s">
        <v>2594</v>
      </c>
      <c r="B2266" s="1" t="s">
        <v>5591</v>
      </c>
      <c r="C2266" s="45" t="s">
        <v>5821</v>
      </c>
      <c r="D2266" s="23" t="s">
        <v>5585</v>
      </c>
      <c r="E2266" s="23" t="s">
        <v>466</v>
      </c>
      <c r="F2266" s="40">
        <v>7.3999999999999996E-2</v>
      </c>
      <c r="G2266" s="25">
        <v>682944</v>
      </c>
      <c r="H2266" s="25">
        <v>50538</v>
      </c>
      <c r="I2266" s="25"/>
      <c r="M2266" s="220"/>
    </row>
    <row r="2267" spans="1:13" x14ac:dyDescent="0.2">
      <c r="A2267" s="35" t="s">
        <v>2594</v>
      </c>
      <c r="B2267" s="1" t="s">
        <v>71</v>
      </c>
      <c r="C2267" s="45" t="s">
        <v>1022</v>
      </c>
      <c r="D2267" s="23" t="s">
        <v>5734</v>
      </c>
      <c r="E2267" s="23" t="s">
        <v>4141</v>
      </c>
      <c r="F2267" s="40">
        <v>1.2</v>
      </c>
      <c r="G2267" s="25">
        <v>66987</v>
      </c>
      <c r="H2267" s="25">
        <v>80384</v>
      </c>
      <c r="I2267" s="25"/>
      <c r="J2267" s="58" t="e">
        <f>HYPERLINK("#"&amp;"Insumos"&amp;"!A"&amp;MATCH($B2267,#REF!,0),"Ins "&amp;$B2267)</f>
        <v>#REF!</v>
      </c>
      <c r="M2267" s="220"/>
    </row>
    <row r="2268" spans="1:13" x14ac:dyDescent="0.2">
      <c r="A2268" s="35" t="s">
        <v>2594</v>
      </c>
      <c r="B2268" s="1" t="s">
        <v>5551</v>
      </c>
      <c r="C2268" s="45" t="s">
        <v>1229</v>
      </c>
      <c r="D2268" s="23" t="s">
        <v>5534</v>
      </c>
      <c r="E2268" s="23" t="s">
        <v>4140</v>
      </c>
      <c r="F2268" s="40">
        <v>9</v>
      </c>
      <c r="G2268" s="25">
        <v>437</v>
      </c>
      <c r="H2268" s="25">
        <v>3933</v>
      </c>
      <c r="I2268" s="25"/>
      <c r="J2268" s="58" t="e">
        <f>HYPERLINK("#"&amp;"Insumos"&amp;"!A"&amp;MATCH($B2268,#REF!,0),"Ins "&amp;$B2268)</f>
        <v>#REF!</v>
      </c>
      <c r="M2268" s="220"/>
    </row>
    <row r="2269" spans="1:13" x14ac:dyDescent="0.2">
      <c r="A2269" s="35" t="s">
        <v>2594</v>
      </c>
      <c r="B2269" s="1" t="s">
        <v>263</v>
      </c>
      <c r="C2269" s="45" t="s">
        <v>696</v>
      </c>
      <c r="D2269" s="23" t="s">
        <v>5534</v>
      </c>
      <c r="E2269" s="23" t="s">
        <v>4140</v>
      </c>
      <c r="F2269" s="40">
        <v>1.2500000000000001E-2</v>
      </c>
      <c r="G2269" s="25">
        <v>187426</v>
      </c>
      <c r="H2269" s="25">
        <v>2343</v>
      </c>
      <c r="I2269" s="25"/>
      <c r="J2269" s="58" t="e">
        <f>HYPERLINK("#"&amp;"Insumos"&amp;"!A"&amp;MATCH($B2269,#REF!,0),"Ins "&amp;$B2269)</f>
        <v>#REF!</v>
      </c>
      <c r="M2269" s="220"/>
    </row>
    <row r="2270" spans="1:13" x14ac:dyDescent="0.2">
      <c r="A2270" s="35" t="s">
        <v>2594</v>
      </c>
      <c r="B2270" s="1" t="s">
        <v>254</v>
      </c>
      <c r="C2270" s="45" t="s">
        <v>751</v>
      </c>
      <c r="D2270" s="23" t="s">
        <v>5534</v>
      </c>
      <c r="E2270" s="23" t="s">
        <v>4141</v>
      </c>
      <c r="F2270" s="40">
        <v>0.4</v>
      </c>
      <c r="G2270" s="25">
        <v>46854</v>
      </c>
      <c r="H2270" s="25">
        <v>18742</v>
      </c>
      <c r="I2270" s="25"/>
      <c r="J2270" s="58" t="e">
        <f>HYPERLINK("#"&amp;"Insumos"&amp;"!A"&amp;MATCH($B2270,#REF!,0),"Ins "&amp;$B2270)</f>
        <v>#REF!</v>
      </c>
      <c r="M2270" s="220"/>
    </row>
    <row r="2271" spans="1:13" x14ac:dyDescent="0.2">
      <c r="A2271" s="35" t="s">
        <v>2594</v>
      </c>
      <c r="B2271" s="1" t="s">
        <v>2114</v>
      </c>
      <c r="C2271" s="45" t="s">
        <v>1722</v>
      </c>
      <c r="D2271" s="23" t="s">
        <v>5534</v>
      </c>
      <c r="E2271" s="23" t="s">
        <v>4140</v>
      </c>
      <c r="F2271" s="40">
        <v>7.3999999999999996E-2</v>
      </c>
      <c r="G2271" s="25">
        <v>90480</v>
      </c>
      <c r="H2271" s="25">
        <v>6696</v>
      </c>
      <c r="I2271" s="25"/>
      <c r="J2271" s="58" t="e">
        <f>HYPERLINK("#"&amp;"Insumos"&amp;"!A"&amp;MATCH($B2271,#REF!,0),"Ins "&amp;$B2271)</f>
        <v>#REF!</v>
      </c>
      <c r="M2271" s="220"/>
    </row>
    <row r="2272" spans="1:13" x14ac:dyDescent="0.2">
      <c r="A2272" s="35" t="s">
        <v>2594</v>
      </c>
      <c r="B2272" s="1" t="s">
        <v>5543</v>
      </c>
      <c r="C2272" s="45" t="s">
        <v>1226</v>
      </c>
      <c r="D2272" s="23" t="s">
        <v>5534</v>
      </c>
      <c r="E2272" s="23" t="s">
        <v>4140</v>
      </c>
      <c r="F2272" s="40">
        <v>9</v>
      </c>
      <c r="G2272" s="25">
        <v>239</v>
      </c>
      <c r="H2272" s="25">
        <v>2151</v>
      </c>
      <c r="I2272" s="25"/>
      <c r="J2272" s="58" t="e">
        <f>HYPERLINK("#"&amp;"Insumos"&amp;"!A"&amp;MATCH($B2272,#REF!,0),"Ins "&amp;$B2272)</f>
        <v>#REF!</v>
      </c>
      <c r="M2272" s="220"/>
    </row>
    <row r="2273" spans="1:13" x14ac:dyDescent="0.2">
      <c r="A2273" s="35" t="s">
        <v>2594</v>
      </c>
      <c r="B2273" s="1" t="s">
        <v>5533</v>
      </c>
      <c r="C2273" s="45" t="s">
        <v>5892</v>
      </c>
      <c r="D2273" s="23" t="s">
        <v>977</v>
      </c>
      <c r="E2273" s="23" t="s">
        <v>4134</v>
      </c>
      <c r="F2273" s="40">
        <v>1.2</v>
      </c>
      <c r="G2273" s="25">
        <v>3623</v>
      </c>
      <c r="H2273" s="25">
        <v>4348</v>
      </c>
      <c r="I2273" s="25"/>
      <c r="J2273" s="58" t="e">
        <f>HYPERLINK("#"&amp;"Insumos"&amp;"!A"&amp;MATCH($B2273,#REF!,0),"Ins "&amp;$B2273)</f>
        <v>#REF!</v>
      </c>
      <c r="M2273" s="220"/>
    </row>
    <row r="2274" spans="1:13" x14ac:dyDescent="0.2">
      <c r="A2274" s="35" t="s">
        <v>2594</v>
      </c>
      <c r="B2274" s="1" t="s">
        <v>5007</v>
      </c>
      <c r="C2274" s="45" t="s">
        <v>720</v>
      </c>
      <c r="D2274" s="23" t="s">
        <v>5751</v>
      </c>
      <c r="E2274" s="23" t="s">
        <v>4134</v>
      </c>
      <c r="F2274" s="40">
        <v>1.8</v>
      </c>
      <c r="G2274" s="25">
        <v>1897</v>
      </c>
      <c r="H2274" s="25">
        <v>3415</v>
      </c>
      <c r="I2274" s="25"/>
      <c r="J2274" s="58" t="e">
        <f>HYPERLINK("#"&amp;"Insumos"&amp;"!A"&amp;MATCH($B2274,#REF!,0),"Ins "&amp;$B2274)</f>
        <v>#REF!</v>
      </c>
      <c r="M2274" s="220"/>
    </row>
    <row r="2275" spans="1:13" x14ac:dyDescent="0.2">
      <c r="A2275" s="35" t="s">
        <v>2594</v>
      </c>
      <c r="B2275" s="1" t="s">
        <v>5175</v>
      </c>
      <c r="C2275" s="45" t="s">
        <v>6020</v>
      </c>
      <c r="D2275" s="23" t="s">
        <v>5751</v>
      </c>
      <c r="E2275" s="23" t="s">
        <v>465</v>
      </c>
      <c r="F2275" s="40">
        <v>1.03</v>
      </c>
      <c r="G2275" s="25">
        <v>42097</v>
      </c>
      <c r="H2275" s="25">
        <v>43360</v>
      </c>
      <c r="I2275" s="25"/>
      <c r="J2275" s="58" t="e">
        <f>HYPERLINK("#"&amp;"Insumos"&amp;"!A"&amp;MATCH($B2275,#REF!,0),"Ins "&amp;$B2275)</f>
        <v>#REF!</v>
      </c>
      <c r="M2275" s="220"/>
    </row>
    <row r="2276" spans="1:13" x14ac:dyDescent="0.2">
      <c r="A2276" s="35" t="s">
        <v>2594</v>
      </c>
      <c r="B2276" s="1" t="s">
        <v>5197</v>
      </c>
      <c r="C2276" s="45" t="s">
        <v>8791</v>
      </c>
      <c r="D2276" s="23" t="s">
        <v>5751</v>
      </c>
      <c r="E2276" s="23" t="s">
        <v>467</v>
      </c>
      <c r="F2276" s="40">
        <v>0.1</v>
      </c>
      <c r="G2276" s="25">
        <v>28600</v>
      </c>
      <c r="H2276" s="25">
        <v>2860</v>
      </c>
      <c r="I2276" s="25"/>
      <c r="J2276" s="58" t="e">
        <f>HYPERLINK("#"&amp;"Insumos"&amp;"!A"&amp;MATCH($B2276,#REF!,0),"Ins "&amp;$B2276)</f>
        <v>#REF!</v>
      </c>
      <c r="M2276" s="220"/>
    </row>
    <row r="2277" spans="1:13" ht="25.5" x14ac:dyDescent="0.2">
      <c r="A2277" s="36" t="s">
        <v>2595</v>
      </c>
      <c r="B2277" s="26" t="s">
        <v>6816</v>
      </c>
      <c r="C2277" s="79" t="s">
        <v>10450</v>
      </c>
      <c r="D2277" s="37" t="s">
        <v>5608</v>
      </c>
      <c r="E2277" s="37" t="s">
        <v>465</v>
      </c>
      <c r="F2277" s="41"/>
      <c r="G2277" s="27"/>
      <c r="H2277" s="27"/>
      <c r="I2277" s="27">
        <v>235103</v>
      </c>
      <c r="M2277" s="220">
        <f t="shared" si="35"/>
        <v>307891</v>
      </c>
    </row>
    <row r="2278" spans="1:13" x14ac:dyDescent="0.2">
      <c r="A2278" s="35" t="s">
        <v>2595</v>
      </c>
      <c r="B2278" s="1" t="s">
        <v>5591</v>
      </c>
      <c r="C2278" s="45" t="s">
        <v>5821</v>
      </c>
      <c r="D2278" s="23" t="s">
        <v>5585</v>
      </c>
      <c r="E2278" s="23" t="s">
        <v>466</v>
      </c>
      <c r="F2278" s="40">
        <v>9.5000000000000001E-2</v>
      </c>
      <c r="G2278" s="25">
        <v>682944</v>
      </c>
      <c r="H2278" s="25">
        <v>64880</v>
      </c>
      <c r="I2278" s="25"/>
      <c r="M2278" s="220"/>
    </row>
    <row r="2279" spans="1:13" x14ac:dyDescent="0.2">
      <c r="A2279" s="35" t="s">
        <v>2595</v>
      </c>
      <c r="B2279" s="1" t="s">
        <v>71</v>
      </c>
      <c r="C2279" s="45" t="s">
        <v>1022</v>
      </c>
      <c r="D2279" s="23" t="s">
        <v>5734</v>
      </c>
      <c r="E2279" s="23" t="s">
        <v>4141</v>
      </c>
      <c r="F2279" s="40">
        <v>1.2</v>
      </c>
      <c r="G2279" s="25">
        <v>66987</v>
      </c>
      <c r="H2279" s="25">
        <v>80384</v>
      </c>
      <c r="I2279" s="25"/>
      <c r="J2279" s="58" t="e">
        <f>HYPERLINK("#"&amp;"Insumos"&amp;"!A"&amp;MATCH($B2279,#REF!,0),"Ins "&amp;$B2279)</f>
        <v>#REF!</v>
      </c>
      <c r="M2279" s="220"/>
    </row>
    <row r="2280" spans="1:13" x14ac:dyDescent="0.2">
      <c r="A2280" s="35" t="s">
        <v>2595</v>
      </c>
      <c r="B2280" s="1" t="s">
        <v>5551</v>
      </c>
      <c r="C2280" s="45" t="s">
        <v>1229</v>
      </c>
      <c r="D2280" s="23" t="s">
        <v>5534</v>
      </c>
      <c r="E2280" s="23" t="s">
        <v>4140</v>
      </c>
      <c r="F2280" s="40">
        <v>9</v>
      </c>
      <c r="G2280" s="25">
        <v>437</v>
      </c>
      <c r="H2280" s="25">
        <v>3933</v>
      </c>
      <c r="I2280" s="25"/>
      <c r="J2280" s="58" t="e">
        <f>HYPERLINK("#"&amp;"Insumos"&amp;"!A"&amp;MATCH($B2280,#REF!,0),"Ins "&amp;$B2280)</f>
        <v>#REF!</v>
      </c>
      <c r="M2280" s="220"/>
    </row>
    <row r="2281" spans="1:13" x14ac:dyDescent="0.2">
      <c r="A2281" s="35" t="s">
        <v>2595</v>
      </c>
      <c r="B2281" s="1" t="s">
        <v>263</v>
      </c>
      <c r="C2281" s="45" t="s">
        <v>696</v>
      </c>
      <c r="D2281" s="23" t="s">
        <v>5534</v>
      </c>
      <c r="E2281" s="23" t="s">
        <v>4140</v>
      </c>
      <c r="F2281" s="40">
        <v>1.4E-2</v>
      </c>
      <c r="G2281" s="25">
        <v>187426</v>
      </c>
      <c r="H2281" s="25">
        <v>2624</v>
      </c>
      <c r="I2281" s="25"/>
      <c r="J2281" s="58" t="e">
        <f>HYPERLINK("#"&amp;"Insumos"&amp;"!A"&amp;MATCH($B2281,#REF!,0),"Ins "&amp;$B2281)</f>
        <v>#REF!</v>
      </c>
      <c r="M2281" s="220"/>
    </row>
    <row r="2282" spans="1:13" x14ac:dyDescent="0.2">
      <c r="A2282" s="35" t="s">
        <v>2595</v>
      </c>
      <c r="B2282" s="1" t="s">
        <v>254</v>
      </c>
      <c r="C2282" s="45" t="s">
        <v>751</v>
      </c>
      <c r="D2282" s="23" t="s">
        <v>5534</v>
      </c>
      <c r="E2282" s="23" t="s">
        <v>4141</v>
      </c>
      <c r="F2282" s="40">
        <v>0.4</v>
      </c>
      <c r="G2282" s="25">
        <v>46854</v>
      </c>
      <c r="H2282" s="25">
        <v>18742</v>
      </c>
      <c r="I2282" s="25"/>
      <c r="J2282" s="58" t="e">
        <f>HYPERLINK("#"&amp;"Insumos"&amp;"!A"&amp;MATCH($B2282,#REF!,0),"Ins "&amp;$B2282)</f>
        <v>#REF!</v>
      </c>
      <c r="M2282" s="220"/>
    </row>
    <row r="2283" spans="1:13" x14ac:dyDescent="0.2">
      <c r="A2283" s="35" t="s">
        <v>2595</v>
      </c>
      <c r="B2283" s="1" t="s">
        <v>2114</v>
      </c>
      <c r="C2283" s="45" t="s">
        <v>1722</v>
      </c>
      <c r="D2283" s="23" t="s">
        <v>5534</v>
      </c>
      <c r="E2283" s="23" t="s">
        <v>4140</v>
      </c>
      <c r="F2283" s="40">
        <v>9.5000000000000001E-2</v>
      </c>
      <c r="G2283" s="25">
        <v>90480</v>
      </c>
      <c r="H2283" s="25">
        <v>8596</v>
      </c>
      <c r="I2283" s="25"/>
      <c r="J2283" s="58" t="e">
        <f>HYPERLINK("#"&amp;"Insumos"&amp;"!A"&amp;MATCH($B2283,#REF!,0),"Ins "&amp;$B2283)</f>
        <v>#REF!</v>
      </c>
      <c r="M2283" s="220"/>
    </row>
    <row r="2284" spans="1:13" x14ac:dyDescent="0.2">
      <c r="A2284" s="35" t="s">
        <v>2595</v>
      </c>
      <c r="B2284" s="1" t="s">
        <v>5543</v>
      </c>
      <c r="C2284" s="45" t="s">
        <v>1226</v>
      </c>
      <c r="D2284" s="23" t="s">
        <v>5534</v>
      </c>
      <c r="E2284" s="23" t="s">
        <v>4140</v>
      </c>
      <c r="F2284" s="40">
        <v>9</v>
      </c>
      <c r="G2284" s="25">
        <v>239</v>
      </c>
      <c r="H2284" s="25">
        <v>2151</v>
      </c>
      <c r="I2284" s="25"/>
      <c r="J2284" s="58" t="e">
        <f>HYPERLINK("#"&amp;"Insumos"&amp;"!A"&amp;MATCH($B2284,#REF!,0),"Ins "&amp;$B2284)</f>
        <v>#REF!</v>
      </c>
      <c r="M2284" s="220"/>
    </row>
    <row r="2285" spans="1:13" x14ac:dyDescent="0.2">
      <c r="A2285" s="35" t="s">
        <v>2595</v>
      </c>
      <c r="B2285" s="1" t="s">
        <v>5533</v>
      </c>
      <c r="C2285" s="45" t="s">
        <v>5892</v>
      </c>
      <c r="D2285" s="23" t="s">
        <v>977</v>
      </c>
      <c r="E2285" s="23" t="s">
        <v>4134</v>
      </c>
      <c r="F2285" s="40">
        <v>1.2</v>
      </c>
      <c r="G2285" s="25">
        <v>3623</v>
      </c>
      <c r="H2285" s="25">
        <v>4348</v>
      </c>
      <c r="I2285" s="25"/>
      <c r="J2285" s="58" t="e">
        <f>HYPERLINK("#"&amp;"Insumos"&amp;"!A"&amp;MATCH($B2285,#REF!,0),"Ins "&amp;$B2285)</f>
        <v>#REF!</v>
      </c>
      <c r="M2285" s="220"/>
    </row>
    <row r="2286" spans="1:13" x14ac:dyDescent="0.2">
      <c r="A2286" s="35" t="s">
        <v>2595</v>
      </c>
      <c r="B2286" s="1" t="s">
        <v>5007</v>
      </c>
      <c r="C2286" s="45" t="s">
        <v>720</v>
      </c>
      <c r="D2286" s="23" t="s">
        <v>5751</v>
      </c>
      <c r="E2286" s="23" t="s">
        <v>4134</v>
      </c>
      <c r="F2286" s="40">
        <v>1.7</v>
      </c>
      <c r="G2286" s="25">
        <v>1897</v>
      </c>
      <c r="H2286" s="25">
        <v>3225</v>
      </c>
      <c r="I2286" s="25"/>
      <c r="J2286" s="58" t="e">
        <f>HYPERLINK("#"&amp;"Insumos"&amp;"!A"&amp;MATCH($B2286,#REF!,0),"Ins "&amp;$B2286)</f>
        <v>#REF!</v>
      </c>
      <c r="M2286" s="220"/>
    </row>
    <row r="2287" spans="1:13" x14ac:dyDescent="0.2">
      <c r="A2287" s="35" t="s">
        <v>2595</v>
      </c>
      <c r="B2287" s="1" t="s">
        <v>5175</v>
      </c>
      <c r="C2287" s="45" t="s">
        <v>6020</v>
      </c>
      <c r="D2287" s="23" t="s">
        <v>5751</v>
      </c>
      <c r="E2287" s="23" t="s">
        <v>465</v>
      </c>
      <c r="F2287" s="40">
        <v>1.03</v>
      </c>
      <c r="G2287" s="25">
        <v>42097</v>
      </c>
      <c r="H2287" s="25">
        <v>43360</v>
      </c>
      <c r="I2287" s="25"/>
      <c r="J2287" s="58" t="e">
        <f>HYPERLINK("#"&amp;"Insumos"&amp;"!A"&amp;MATCH($B2287,#REF!,0),"Ins "&amp;$B2287)</f>
        <v>#REF!</v>
      </c>
      <c r="M2287" s="220"/>
    </row>
    <row r="2288" spans="1:13" x14ac:dyDescent="0.2">
      <c r="A2288" s="35" t="s">
        <v>2595</v>
      </c>
      <c r="B2288" s="1" t="s">
        <v>5197</v>
      </c>
      <c r="C2288" s="45" t="s">
        <v>8791</v>
      </c>
      <c r="D2288" s="23" t="s">
        <v>5751</v>
      </c>
      <c r="E2288" s="23" t="s">
        <v>467</v>
      </c>
      <c r="F2288" s="40">
        <v>0.1</v>
      </c>
      <c r="G2288" s="25">
        <v>28600</v>
      </c>
      <c r="H2288" s="25">
        <v>2860</v>
      </c>
      <c r="I2288" s="25"/>
      <c r="J2288" s="58" t="e">
        <f>HYPERLINK("#"&amp;"Insumos"&amp;"!A"&amp;MATCH($B2288,#REF!,0),"Ins "&amp;$B2288)</f>
        <v>#REF!</v>
      </c>
      <c r="M2288" s="220"/>
    </row>
    <row r="2289" spans="1:13" ht="25.5" x14ac:dyDescent="0.2">
      <c r="A2289" s="36" t="s">
        <v>2596</v>
      </c>
      <c r="B2289" s="26" t="s">
        <v>6816</v>
      </c>
      <c r="C2289" s="79" t="s">
        <v>10451</v>
      </c>
      <c r="D2289" s="37" t="s">
        <v>5608</v>
      </c>
      <c r="E2289" s="37" t="s">
        <v>465</v>
      </c>
      <c r="F2289" s="41"/>
      <c r="G2289" s="27"/>
      <c r="H2289" s="27"/>
      <c r="I2289" s="27">
        <v>242986</v>
      </c>
      <c r="M2289" s="220">
        <f t="shared" si="35"/>
        <v>318214</v>
      </c>
    </row>
    <row r="2290" spans="1:13" x14ac:dyDescent="0.2">
      <c r="A2290" s="35" t="s">
        <v>2596</v>
      </c>
      <c r="B2290" s="1" t="s">
        <v>5591</v>
      </c>
      <c r="C2290" s="45" t="s">
        <v>5821</v>
      </c>
      <c r="D2290" s="23" t="s">
        <v>5585</v>
      </c>
      <c r="E2290" s="23" t="s">
        <v>466</v>
      </c>
      <c r="F2290" s="40">
        <v>0.105</v>
      </c>
      <c r="G2290" s="25">
        <v>682944</v>
      </c>
      <c r="H2290" s="25">
        <v>71709</v>
      </c>
      <c r="I2290" s="25"/>
      <c r="M2290" s="220"/>
    </row>
    <row r="2291" spans="1:13" x14ac:dyDescent="0.2">
      <c r="A2291" s="35" t="s">
        <v>2596</v>
      </c>
      <c r="B2291" s="1" t="s">
        <v>71</v>
      </c>
      <c r="C2291" s="45" t="s">
        <v>1022</v>
      </c>
      <c r="D2291" s="23" t="s">
        <v>5734</v>
      </c>
      <c r="E2291" s="23" t="s">
        <v>4141</v>
      </c>
      <c r="F2291" s="40">
        <v>1.2</v>
      </c>
      <c r="G2291" s="25">
        <v>66987</v>
      </c>
      <c r="H2291" s="25">
        <v>80384</v>
      </c>
      <c r="I2291" s="25"/>
      <c r="J2291" s="58" t="e">
        <f>HYPERLINK("#"&amp;"Insumos"&amp;"!A"&amp;MATCH($B2291,#REF!,0),"Ins "&amp;$B2291)</f>
        <v>#REF!</v>
      </c>
      <c r="M2291" s="220"/>
    </row>
    <row r="2292" spans="1:13" x14ac:dyDescent="0.2">
      <c r="A2292" s="35" t="s">
        <v>2596</v>
      </c>
      <c r="B2292" s="1" t="s">
        <v>5551</v>
      </c>
      <c r="C2292" s="45" t="s">
        <v>1229</v>
      </c>
      <c r="D2292" s="23" t="s">
        <v>5534</v>
      </c>
      <c r="E2292" s="23" t="s">
        <v>4140</v>
      </c>
      <c r="F2292" s="40">
        <v>9</v>
      </c>
      <c r="G2292" s="25">
        <v>437</v>
      </c>
      <c r="H2292" s="25">
        <v>3933</v>
      </c>
      <c r="I2292" s="25"/>
      <c r="J2292" s="58" t="e">
        <f>HYPERLINK("#"&amp;"Insumos"&amp;"!A"&amp;MATCH($B2292,#REF!,0),"Ins "&amp;$B2292)</f>
        <v>#REF!</v>
      </c>
      <c r="M2292" s="220"/>
    </row>
    <row r="2293" spans="1:13" x14ac:dyDescent="0.2">
      <c r="A2293" s="35" t="s">
        <v>2596</v>
      </c>
      <c r="B2293" s="1" t="s">
        <v>263</v>
      </c>
      <c r="C2293" s="45" t="s">
        <v>696</v>
      </c>
      <c r="D2293" s="23" t="s">
        <v>5534</v>
      </c>
      <c r="E2293" s="23" t="s">
        <v>4140</v>
      </c>
      <c r="F2293" s="40">
        <v>1.4800000000000001E-2</v>
      </c>
      <c r="G2293" s="25">
        <v>187426</v>
      </c>
      <c r="H2293" s="25">
        <v>2774</v>
      </c>
      <c r="I2293" s="25"/>
      <c r="J2293" s="58" t="e">
        <f>HYPERLINK("#"&amp;"Insumos"&amp;"!A"&amp;MATCH($B2293,#REF!,0),"Ins "&amp;$B2293)</f>
        <v>#REF!</v>
      </c>
      <c r="M2293" s="220"/>
    </row>
    <row r="2294" spans="1:13" x14ac:dyDescent="0.2">
      <c r="A2294" s="35" t="s">
        <v>2596</v>
      </c>
      <c r="B2294" s="1" t="s">
        <v>254</v>
      </c>
      <c r="C2294" s="45" t="s">
        <v>751</v>
      </c>
      <c r="D2294" s="23" t="s">
        <v>5534</v>
      </c>
      <c r="E2294" s="23" t="s">
        <v>4141</v>
      </c>
      <c r="F2294" s="40">
        <v>0.4</v>
      </c>
      <c r="G2294" s="25">
        <v>46854</v>
      </c>
      <c r="H2294" s="25">
        <v>18742</v>
      </c>
      <c r="I2294" s="25"/>
      <c r="J2294" s="58" t="e">
        <f>HYPERLINK("#"&amp;"Insumos"&amp;"!A"&amp;MATCH($B2294,#REF!,0),"Ins "&amp;$B2294)</f>
        <v>#REF!</v>
      </c>
      <c r="M2294" s="220"/>
    </row>
    <row r="2295" spans="1:13" x14ac:dyDescent="0.2">
      <c r="A2295" s="35" t="s">
        <v>2596</v>
      </c>
      <c r="B2295" s="1" t="s">
        <v>2114</v>
      </c>
      <c r="C2295" s="45" t="s">
        <v>1722</v>
      </c>
      <c r="D2295" s="23" t="s">
        <v>5534</v>
      </c>
      <c r="E2295" s="23" t="s">
        <v>4140</v>
      </c>
      <c r="F2295" s="40">
        <v>0.105</v>
      </c>
      <c r="G2295" s="25">
        <v>90480</v>
      </c>
      <c r="H2295" s="25">
        <v>9500</v>
      </c>
      <c r="I2295" s="25"/>
      <c r="J2295" s="58" t="e">
        <f>HYPERLINK("#"&amp;"Insumos"&amp;"!A"&amp;MATCH($B2295,#REF!,0),"Ins "&amp;$B2295)</f>
        <v>#REF!</v>
      </c>
      <c r="M2295" s="220"/>
    </row>
    <row r="2296" spans="1:13" x14ac:dyDescent="0.2">
      <c r="A2296" s="35" t="s">
        <v>2596</v>
      </c>
      <c r="B2296" s="1" t="s">
        <v>5543</v>
      </c>
      <c r="C2296" s="45" t="s">
        <v>1226</v>
      </c>
      <c r="D2296" s="23" t="s">
        <v>5534</v>
      </c>
      <c r="E2296" s="23" t="s">
        <v>4140</v>
      </c>
      <c r="F2296" s="40">
        <v>9</v>
      </c>
      <c r="G2296" s="25">
        <v>239</v>
      </c>
      <c r="H2296" s="25">
        <v>2151</v>
      </c>
      <c r="I2296" s="25"/>
      <c r="J2296" s="58" t="e">
        <f>HYPERLINK("#"&amp;"Insumos"&amp;"!A"&amp;MATCH($B2296,#REF!,0),"Ins "&amp;$B2296)</f>
        <v>#REF!</v>
      </c>
      <c r="M2296" s="220"/>
    </row>
    <row r="2297" spans="1:13" x14ac:dyDescent="0.2">
      <c r="A2297" s="35" t="s">
        <v>2596</v>
      </c>
      <c r="B2297" s="1" t="s">
        <v>5533</v>
      </c>
      <c r="C2297" s="45" t="s">
        <v>5892</v>
      </c>
      <c r="D2297" s="23" t="s">
        <v>977</v>
      </c>
      <c r="E2297" s="23" t="s">
        <v>4134</v>
      </c>
      <c r="F2297" s="40">
        <v>1.2</v>
      </c>
      <c r="G2297" s="25">
        <v>3623</v>
      </c>
      <c r="H2297" s="25">
        <v>4348</v>
      </c>
      <c r="I2297" s="25"/>
      <c r="J2297" s="58" t="e">
        <f>HYPERLINK("#"&amp;"Insumos"&amp;"!A"&amp;MATCH($B2297,#REF!,0),"Ins "&amp;$B2297)</f>
        <v>#REF!</v>
      </c>
      <c r="M2297" s="220"/>
    </row>
    <row r="2298" spans="1:13" x14ac:dyDescent="0.2">
      <c r="A2298" s="35" t="s">
        <v>2596</v>
      </c>
      <c r="B2298" s="1" t="s">
        <v>5007</v>
      </c>
      <c r="C2298" s="45" t="s">
        <v>720</v>
      </c>
      <c r="D2298" s="23" t="s">
        <v>5751</v>
      </c>
      <c r="E2298" s="23" t="s">
        <v>4134</v>
      </c>
      <c r="F2298" s="40">
        <v>1.7</v>
      </c>
      <c r="G2298" s="25">
        <v>1897</v>
      </c>
      <c r="H2298" s="25">
        <v>3225</v>
      </c>
      <c r="I2298" s="25"/>
      <c r="J2298" s="58" t="e">
        <f>HYPERLINK("#"&amp;"Insumos"&amp;"!A"&amp;MATCH($B2298,#REF!,0),"Ins "&amp;$B2298)</f>
        <v>#REF!</v>
      </c>
      <c r="M2298" s="220"/>
    </row>
    <row r="2299" spans="1:13" x14ac:dyDescent="0.2">
      <c r="A2299" s="35" t="s">
        <v>2596</v>
      </c>
      <c r="B2299" s="1" t="s">
        <v>5175</v>
      </c>
      <c r="C2299" s="45" t="s">
        <v>6020</v>
      </c>
      <c r="D2299" s="23" t="s">
        <v>5751</v>
      </c>
      <c r="E2299" s="23" t="s">
        <v>465</v>
      </c>
      <c r="F2299" s="40">
        <v>1.03</v>
      </c>
      <c r="G2299" s="25">
        <v>42097</v>
      </c>
      <c r="H2299" s="25">
        <v>43360</v>
      </c>
      <c r="I2299" s="25"/>
      <c r="J2299" s="58" t="e">
        <f>HYPERLINK("#"&amp;"Insumos"&amp;"!A"&amp;MATCH($B2299,#REF!,0),"Ins "&amp;$B2299)</f>
        <v>#REF!</v>
      </c>
      <c r="M2299" s="220"/>
    </row>
    <row r="2300" spans="1:13" x14ac:dyDescent="0.2">
      <c r="A2300" s="35" t="s">
        <v>2596</v>
      </c>
      <c r="B2300" s="1" t="s">
        <v>5197</v>
      </c>
      <c r="C2300" s="45" t="s">
        <v>8791</v>
      </c>
      <c r="D2300" s="23" t="s">
        <v>5751</v>
      </c>
      <c r="E2300" s="23" t="s">
        <v>467</v>
      </c>
      <c r="F2300" s="40">
        <v>0.1</v>
      </c>
      <c r="G2300" s="25">
        <v>28600</v>
      </c>
      <c r="H2300" s="25">
        <v>2860</v>
      </c>
      <c r="I2300" s="25"/>
      <c r="J2300" s="58" t="e">
        <f>HYPERLINK("#"&amp;"Insumos"&amp;"!A"&amp;MATCH($B2300,#REF!,0),"Ins "&amp;$B2300)</f>
        <v>#REF!</v>
      </c>
      <c r="M2300" s="220"/>
    </row>
    <row r="2301" spans="1:13" ht="25.5" x14ac:dyDescent="0.2">
      <c r="A2301" s="36" t="s">
        <v>2597</v>
      </c>
      <c r="B2301" s="26" t="s">
        <v>6816</v>
      </c>
      <c r="C2301" s="79" t="s">
        <v>10452</v>
      </c>
      <c r="D2301" s="37" t="s">
        <v>5608</v>
      </c>
      <c r="E2301" s="37" t="s">
        <v>465</v>
      </c>
      <c r="F2301" s="41"/>
      <c r="G2301" s="27"/>
      <c r="H2301" s="27"/>
      <c r="I2301" s="27">
        <v>258717</v>
      </c>
      <c r="M2301" s="220">
        <f t="shared" si="35"/>
        <v>338816</v>
      </c>
    </row>
    <row r="2302" spans="1:13" x14ac:dyDescent="0.2">
      <c r="A2302" s="35" t="s">
        <v>2597</v>
      </c>
      <c r="B2302" s="1" t="s">
        <v>5591</v>
      </c>
      <c r="C2302" s="45" t="s">
        <v>5821</v>
      </c>
      <c r="D2302" s="23" t="s">
        <v>5585</v>
      </c>
      <c r="E2302" s="23" t="s">
        <v>466</v>
      </c>
      <c r="F2302" s="40">
        <v>0.125</v>
      </c>
      <c r="G2302" s="25">
        <v>682944</v>
      </c>
      <c r="H2302" s="25">
        <v>85368</v>
      </c>
      <c r="I2302" s="25"/>
      <c r="M2302" s="220"/>
    </row>
    <row r="2303" spans="1:13" x14ac:dyDescent="0.2">
      <c r="A2303" s="35" t="s">
        <v>2597</v>
      </c>
      <c r="B2303" s="1" t="s">
        <v>71</v>
      </c>
      <c r="C2303" s="45" t="s">
        <v>1022</v>
      </c>
      <c r="D2303" s="23" t="s">
        <v>5734</v>
      </c>
      <c r="E2303" s="23" t="s">
        <v>4141</v>
      </c>
      <c r="F2303" s="40">
        <v>1.2</v>
      </c>
      <c r="G2303" s="25">
        <v>66987</v>
      </c>
      <c r="H2303" s="25">
        <v>80384</v>
      </c>
      <c r="I2303" s="25"/>
      <c r="J2303" s="58" t="e">
        <f>HYPERLINK("#"&amp;"Insumos"&amp;"!A"&amp;MATCH($B2303,#REF!,0),"Ins "&amp;$B2303)</f>
        <v>#REF!</v>
      </c>
      <c r="M2303" s="220"/>
    </row>
    <row r="2304" spans="1:13" x14ac:dyDescent="0.2">
      <c r="A2304" s="35" t="s">
        <v>2597</v>
      </c>
      <c r="B2304" s="1" t="s">
        <v>5551</v>
      </c>
      <c r="C2304" s="45" t="s">
        <v>1229</v>
      </c>
      <c r="D2304" s="23" t="s">
        <v>5534</v>
      </c>
      <c r="E2304" s="23" t="s">
        <v>4140</v>
      </c>
      <c r="F2304" s="40">
        <v>9</v>
      </c>
      <c r="G2304" s="25">
        <v>437</v>
      </c>
      <c r="H2304" s="25">
        <v>3933</v>
      </c>
      <c r="I2304" s="25"/>
      <c r="J2304" s="58" t="e">
        <f>HYPERLINK("#"&amp;"Insumos"&amp;"!A"&amp;MATCH($B2304,#REF!,0),"Ins "&amp;$B2304)</f>
        <v>#REF!</v>
      </c>
      <c r="M2304" s="220"/>
    </row>
    <row r="2305" spans="1:13" x14ac:dyDescent="0.2">
      <c r="A2305" s="35" t="s">
        <v>2597</v>
      </c>
      <c r="B2305" s="1" t="s">
        <v>263</v>
      </c>
      <c r="C2305" s="45" t="s">
        <v>696</v>
      </c>
      <c r="D2305" s="23" t="s">
        <v>5534</v>
      </c>
      <c r="E2305" s="23" t="s">
        <v>4140</v>
      </c>
      <c r="F2305" s="40">
        <v>1.6199999999999999E-2</v>
      </c>
      <c r="G2305" s="25">
        <v>187426</v>
      </c>
      <c r="H2305" s="25">
        <v>3036</v>
      </c>
      <c r="I2305" s="25"/>
      <c r="J2305" s="58" t="e">
        <f>HYPERLINK("#"&amp;"Insumos"&amp;"!A"&amp;MATCH($B2305,#REF!,0),"Ins "&amp;$B2305)</f>
        <v>#REF!</v>
      </c>
      <c r="M2305" s="220"/>
    </row>
    <row r="2306" spans="1:13" x14ac:dyDescent="0.2">
      <c r="A2306" s="35" t="s">
        <v>2597</v>
      </c>
      <c r="B2306" s="1" t="s">
        <v>254</v>
      </c>
      <c r="C2306" s="45" t="s">
        <v>751</v>
      </c>
      <c r="D2306" s="23" t="s">
        <v>5534</v>
      </c>
      <c r="E2306" s="23" t="s">
        <v>4141</v>
      </c>
      <c r="F2306" s="40">
        <v>0.4</v>
      </c>
      <c r="G2306" s="25">
        <v>46854</v>
      </c>
      <c r="H2306" s="25">
        <v>18742</v>
      </c>
      <c r="I2306" s="25"/>
      <c r="J2306" s="58" t="e">
        <f>HYPERLINK("#"&amp;"Insumos"&amp;"!A"&amp;MATCH($B2306,#REF!,0),"Ins "&amp;$B2306)</f>
        <v>#REF!</v>
      </c>
      <c r="M2306" s="220"/>
    </row>
    <row r="2307" spans="1:13" x14ac:dyDescent="0.2">
      <c r="A2307" s="35" t="s">
        <v>2597</v>
      </c>
      <c r="B2307" s="1" t="s">
        <v>2114</v>
      </c>
      <c r="C2307" s="45" t="s">
        <v>1722</v>
      </c>
      <c r="D2307" s="23" t="s">
        <v>5534</v>
      </c>
      <c r="E2307" s="23" t="s">
        <v>4140</v>
      </c>
      <c r="F2307" s="40">
        <v>0.125</v>
      </c>
      <c r="G2307" s="25">
        <v>90480</v>
      </c>
      <c r="H2307" s="25">
        <v>11310</v>
      </c>
      <c r="I2307" s="25"/>
      <c r="J2307" s="58" t="e">
        <f>HYPERLINK("#"&amp;"Insumos"&amp;"!A"&amp;MATCH($B2307,#REF!,0),"Ins "&amp;$B2307)</f>
        <v>#REF!</v>
      </c>
      <c r="M2307" s="220"/>
    </row>
    <row r="2308" spans="1:13" x14ac:dyDescent="0.2">
      <c r="A2308" s="35" t="s">
        <v>2597</v>
      </c>
      <c r="B2308" s="1" t="s">
        <v>5543</v>
      </c>
      <c r="C2308" s="45" t="s">
        <v>1226</v>
      </c>
      <c r="D2308" s="23" t="s">
        <v>5534</v>
      </c>
      <c r="E2308" s="23" t="s">
        <v>4140</v>
      </c>
      <c r="F2308" s="40">
        <v>9</v>
      </c>
      <c r="G2308" s="25">
        <v>239</v>
      </c>
      <c r="H2308" s="25">
        <v>2151</v>
      </c>
      <c r="I2308" s="25"/>
      <c r="J2308" s="58" t="e">
        <f>HYPERLINK("#"&amp;"Insumos"&amp;"!A"&amp;MATCH($B2308,#REF!,0),"Ins "&amp;$B2308)</f>
        <v>#REF!</v>
      </c>
      <c r="M2308" s="220"/>
    </row>
    <row r="2309" spans="1:13" x14ac:dyDescent="0.2">
      <c r="A2309" s="35" t="s">
        <v>2597</v>
      </c>
      <c r="B2309" s="1" t="s">
        <v>5533</v>
      </c>
      <c r="C2309" s="45" t="s">
        <v>5892</v>
      </c>
      <c r="D2309" s="23" t="s">
        <v>977</v>
      </c>
      <c r="E2309" s="23" t="s">
        <v>4134</v>
      </c>
      <c r="F2309" s="40">
        <v>1.2</v>
      </c>
      <c r="G2309" s="25">
        <v>3623</v>
      </c>
      <c r="H2309" s="25">
        <v>4348</v>
      </c>
      <c r="I2309" s="25"/>
      <c r="J2309" s="58" t="e">
        <f>HYPERLINK("#"&amp;"Insumos"&amp;"!A"&amp;MATCH($B2309,#REF!,0),"Ins "&amp;$B2309)</f>
        <v>#REF!</v>
      </c>
      <c r="M2309" s="220"/>
    </row>
    <row r="2310" spans="1:13" x14ac:dyDescent="0.2">
      <c r="A2310" s="35" t="s">
        <v>2597</v>
      </c>
      <c r="B2310" s="1" t="s">
        <v>5007</v>
      </c>
      <c r="C2310" s="45" t="s">
        <v>720</v>
      </c>
      <c r="D2310" s="23" t="s">
        <v>5751</v>
      </c>
      <c r="E2310" s="23" t="s">
        <v>4134</v>
      </c>
      <c r="F2310" s="40">
        <v>1.7</v>
      </c>
      <c r="G2310" s="25">
        <v>1897</v>
      </c>
      <c r="H2310" s="25">
        <v>3225</v>
      </c>
      <c r="I2310" s="25"/>
      <c r="J2310" s="58" t="e">
        <f>HYPERLINK("#"&amp;"Insumos"&amp;"!A"&amp;MATCH($B2310,#REF!,0),"Ins "&amp;$B2310)</f>
        <v>#REF!</v>
      </c>
      <c r="M2310" s="220"/>
    </row>
    <row r="2311" spans="1:13" x14ac:dyDescent="0.2">
      <c r="A2311" s="35" t="s">
        <v>2597</v>
      </c>
      <c r="B2311" s="1" t="s">
        <v>5175</v>
      </c>
      <c r="C2311" s="45" t="s">
        <v>6020</v>
      </c>
      <c r="D2311" s="23" t="s">
        <v>5751</v>
      </c>
      <c r="E2311" s="23" t="s">
        <v>465</v>
      </c>
      <c r="F2311" s="40">
        <v>1.03</v>
      </c>
      <c r="G2311" s="25">
        <v>42097</v>
      </c>
      <c r="H2311" s="25">
        <v>43360</v>
      </c>
      <c r="I2311" s="25"/>
      <c r="J2311" s="58" t="e">
        <f>HYPERLINK("#"&amp;"Insumos"&amp;"!A"&amp;MATCH($B2311,#REF!,0),"Ins "&amp;$B2311)</f>
        <v>#REF!</v>
      </c>
      <c r="M2311" s="220"/>
    </row>
    <row r="2312" spans="1:13" x14ac:dyDescent="0.2">
      <c r="A2312" s="35" t="s">
        <v>2597</v>
      </c>
      <c r="B2312" s="1" t="s">
        <v>5197</v>
      </c>
      <c r="C2312" s="45" t="s">
        <v>8791</v>
      </c>
      <c r="D2312" s="23" t="s">
        <v>5751</v>
      </c>
      <c r="E2312" s="23" t="s">
        <v>467</v>
      </c>
      <c r="F2312" s="40">
        <v>0.1</v>
      </c>
      <c r="G2312" s="25">
        <v>28600</v>
      </c>
      <c r="H2312" s="25">
        <v>2860</v>
      </c>
      <c r="I2312" s="25"/>
      <c r="J2312" s="58" t="e">
        <f>HYPERLINK("#"&amp;"Insumos"&amp;"!A"&amp;MATCH($B2312,#REF!,0),"Ins "&amp;$B2312)</f>
        <v>#REF!</v>
      </c>
      <c r="M2312" s="220"/>
    </row>
    <row r="2313" spans="1:13" ht="25.5" x14ac:dyDescent="0.2">
      <c r="A2313" s="36" t="s">
        <v>2598</v>
      </c>
      <c r="B2313" s="26" t="s">
        <v>6816</v>
      </c>
      <c r="C2313" s="79" t="s">
        <v>10453</v>
      </c>
      <c r="D2313" s="37" t="s">
        <v>5608</v>
      </c>
      <c r="E2313" s="37" t="s">
        <v>465</v>
      </c>
      <c r="F2313" s="41"/>
      <c r="G2313" s="27"/>
      <c r="H2313" s="27"/>
      <c r="I2313" s="27">
        <v>161433</v>
      </c>
      <c r="M2313" s="220">
        <f t="shared" ref="M2313:M2365" si="36">ROUND(I2313*(1+$L$2),0)</f>
        <v>211413</v>
      </c>
    </row>
    <row r="2314" spans="1:13" x14ac:dyDescent="0.2">
      <c r="A2314" s="35" t="s">
        <v>2598</v>
      </c>
      <c r="B2314" s="1" t="s">
        <v>5591</v>
      </c>
      <c r="C2314" s="45" t="s">
        <v>5821</v>
      </c>
      <c r="D2314" s="23" t="s">
        <v>5585</v>
      </c>
      <c r="E2314" s="23" t="s">
        <v>466</v>
      </c>
      <c r="F2314" s="40">
        <v>0.10299999999999999</v>
      </c>
      <c r="G2314" s="25">
        <v>682944</v>
      </c>
      <c r="H2314" s="25">
        <v>70343</v>
      </c>
      <c r="I2314" s="25"/>
      <c r="M2314" s="220"/>
    </row>
    <row r="2315" spans="1:13" x14ac:dyDescent="0.2">
      <c r="A2315" s="35" t="s">
        <v>2598</v>
      </c>
      <c r="B2315" s="1" t="s">
        <v>80</v>
      </c>
      <c r="C2315" s="45" t="s">
        <v>1035</v>
      </c>
      <c r="D2315" s="23" t="s">
        <v>5734</v>
      </c>
      <c r="E2315" s="23" t="s">
        <v>4141</v>
      </c>
      <c r="F2315" s="40">
        <v>0.5</v>
      </c>
      <c r="G2315" s="25">
        <v>110673</v>
      </c>
      <c r="H2315" s="25">
        <v>55337</v>
      </c>
      <c r="I2315" s="25"/>
      <c r="J2315" s="58" t="e">
        <f>HYPERLINK("#"&amp;"Insumos"&amp;"!A"&amp;MATCH($B2315,#REF!,0),"Ins "&amp;$B2315)</f>
        <v>#REF!</v>
      </c>
      <c r="M2315" s="220"/>
    </row>
    <row r="2316" spans="1:13" x14ac:dyDescent="0.2">
      <c r="A2316" s="35" t="s">
        <v>2598</v>
      </c>
      <c r="B2316" s="1" t="s">
        <v>5551</v>
      </c>
      <c r="C2316" s="45" t="s">
        <v>1229</v>
      </c>
      <c r="D2316" s="23" t="s">
        <v>5534</v>
      </c>
      <c r="E2316" s="23" t="s">
        <v>4140</v>
      </c>
      <c r="F2316" s="40">
        <v>9</v>
      </c>
      <c r="G2316" s="25">
        <v>437</v>
      </c>
      <c r="H2316" s="25">
        <v>3933</v>
      </c>
      <c r="I2316" s="25"/>
      <c r="J2316" s="58" t="e">
        <f>HYPERLINK("#"&amp;"Insumos"&amp;"!A"&amp;MATCH($B2316,#REF!,0),"Ins "&amp;$B2316)</f>
        <v>#REF!</v>
      </c>
      <c r="M2316" s="220"/>
    </row>
    <row r="2317" spans="1:13" x14ac:dyDescent="0.2">
      <c r="A2317" s="35" t="s">
        <v>2598</v>
      </c>
      <c r="B2317" s="1" t="s">
        <v>263</v>
      </c>
      <c r="C2317" s="45" t="s">
        <v>696</v>
      </c>
      <c r="D2317" s="23" t="s">
        <v>5534</v>
      </c>
      <c r="E2317" s="23" t="s">
        <v>4140</v>
      </c>
      <c r="F2317" s="40">
        <v>9.4000000000000004E-3</v>
      </c>
      <c r="G2317" s="25">
        <v>187426</v>
      </c>
      <c r="H2317" s="25">
        <v>1762</v>
      </c>
      <c r="I2317" s="25"/>
      <c r="J2317" s="58" t="e">
        <f>HYPERLINK("#"&amp;"Insumos"&amp;"!A"&amp;MATCH($B2317,#REF!,0),"Ins "&amp;$B2317)</f>
        <v>#REF!</v>
      </c>
      <c r="M2317" s="220"/>
    </row>
    <row r="2318" spans="1:13" x14ac:dyDescent="0.2">
      <c r="A2318" s="35" t="s">
        <v>2598</v>
      </c>
      <c r="B2318" s="1" t="s">
        <v>222</v>
      </c>
      <c r="C2318" s="45" t="s">
        <v>157</v>
      </c>
      <c r="D2318" s="23" t="s">
        <v>5534</v>
      </c>
      <c r="E2318" s="23" t="s">
        <v>4140</v>
      </c>
      <c r="F2318" s="40">
        <v>7.0000000000000001E-3</v>
      </c>
      <c r="G2318" s="25">
        <v>66212</v>
      </c>
      <c r="H2318" s="25">
        <v>463</v>
      </c>
      <c r="I2318" s="25"/>
      <c r="J2318" s="58" t="e">
        <f>HYPERLINK("#"&amp;"Insumos"&amp;"!A"&amp;MATCH($B2318,#REF!,0),"Ins "&amp;$B2318)</f>
        <v>#REF!</v>
      </c>
      <c r="M2318" s="220"/>
    </row>
    <row r="2319" spans="1:13" x14ac:dyDescent="0.2">
      <c r="A2319" s="35" t="s">
        <v>2598</v>
      </c>
      <c r="B2319" s="1" t="s">
        <v>102</v>
      </c>
      <c r="C2319" s="45" t="s">
        <v>1189</v>
      </c>
      <c r="D2319" s="23" t="s">
        <v>5534</v>
      </c>
      <c r="E2319" s="23" t="s">
        <v>4140</v>
      </c>
      <c r="F2319" s="40">
        <v>9</v>
      </c>
      <c r="G2319" s="25">
        <v>406</v>
      </c>
      <c r="H2319" s="25">
        <v>3654</v>
      </c>
      <c r="I2319" s="25"/>
      <c r="J2319" s="58" t="e">
        <f>HYPERLINK("#"&amp;"Insumos"&amp;"!A"&amp;MATCH($B2319,#REF!,0),"Ins "&amp;$B2319)</f>
        <v>#REF!</v>
      </c>
      <c r="M2319" s="220"/>
    </row>
    <row r="2320" spans="1:13" x14ac:dyDescent="0.2">
      <c r="A2320" s="35" t="s">
        <v>2598</v>
      </c>
      <c r="B2320" s="1" t="s">
        <v>2114</v>
      </c>
      <c r="C2320" s="45" t="s">
        <v>1722</v>
      </c>
      <c r="D2320" s="23" t="s">
        <v>5534</v>
      </c>
      <c r="E2320" s="23" t="s">
        <v>4140</v>
      </c>
      <c r="F2320" s="40">
        <v>0.125</v>
      </c>
      <c r="G2320" s="25">
        <v>90480</v>
      </c>
      <c r="H2320" s="25">
        <v>11310</v>
      </c>
      <c r="I2320" s="25"/>
      <c r="J2320" s="58" t="e">
        <f>HYPERLINK("#"&amp;"Insumos"&amp;"!A"&amp;MATCH($B2320,#REF!,0),"Ins "&amp;$B2320)</f>
        <v>#REF!</v>
      </c>
      <c r="M2320" s="220"/>
    </row>
    <row r="2321" spans="1:13" x14ac:dyDescent="0.2">
      <c r="A2321" s="35" t="s">
        <v>2598</v>
      </c>
      <c r="B2321" s="1" t="s">
        <v>5543</v>
      </c>
      <c r="C2321" s="45" t="s">
        <v>1226</v>
      </c>
      <c r="D2321" s="23" t="s">
        <v>5534</v>
      </c>
      <c r="E2321" s="23" t="s">
        <v>4140</v>
      </c>
      <c r="F2321" s="40">
        <v>9</v>
      </c>
      <c r="G2321" s="25">
        <v>239</v>
      </c>
      <c r="H2321" s="25">
        <v>2151</v>
      </c>
      <c r="I2321" s="25"/>
      <c r="J2321" s="58" t="e">
        <f>HYPERLINK("#"&amp;"Insumos"&amp;"!A"&amp;MATCH($B2321,#REF!,0),"Ins "&amp;$B2321)</f>
        <v>#REF!</v>
      </c>
      <c r="M2321" s="220"/>
    </row>
    <row r="2322" spans="1:13" x14ac:dyDescent="0.2">
      <c r="A2322" s="35" t="s">
        <v>2598</v>
      </c>
      <c r="B2322" s="1" t="s">
        <v>5533</v>
      </c>
      <c r="C2322" s="45" t="s">
        <v>5892</v>
      </c>
      <c r="D2322" s="23" t="s">
        <v>977</v>
      </c>
      <c r="E2322" s="23" t="s">
        <v>4134</v>
      </c>
      <c r="F2322" s="40">
        <v>0.5</v>
      </c>
      <c r="G2322" s="25">
        <v>3623</v>
      </c>
      <c r="H2322" s="25">
        <v>1812</v>
      </c>
      <c r="I2322" s="25"/>
      <c r="J2322" s="58" t="e">
        <f>HYPERLINK("#"&amp;"Insumos"&amp;"!A"&amp;MATCH($B2322,#REF!,0),"Ins "&amp;$B2322)</f>
        <v>#REF!</v>
      </c>
      <c r="M2322" s="220"/>
    </row>
    <row r="2323" spans="1:13" x14ac:dyDescent="0.2">
      <c r="A2323" s="35" t="s">
        <v>2598</v>
      </c>
      <c r="B2323" s="1" t="s">
        <v>5007</v>
      </c>
      <c r="C2323" s="45" t="s">
        <v>720</v>
      </c>
      <c r="D2323" s="23" t="s">
        <v>5751</v>
      </c>
      <c r="E2323" s="23" t="s">
        <v>4134</v>
      </c>
      <c r="F2323" s="40">
        <v>1.2</v>
      </c>
      <c r="G2323" s="25">
        <v>1897</v>
      </c>
      <c r="H2323" s="25">
        <v>2276</v>
      </c>
      <c r="I2323" s="25"/>
      <c r="J2323" s="58" t="e">
        <f>HYPERLINK("#"&amp;"Insumos"&amp;"!A"&amp;MATCH($B2323,#REF!,0),"Ins "&amp;$B2323)</f>
        <v>#REF!</v>
      </c>
      <c r="M2323" s="220"/>
    </row>
    <row r="2324" spans="1:13" x14ac:dyDescent="0.2">
      <c r="A2324" s="35" t="s">
        <v>2598</v>
      </c>
      <c r="B2324" s="1" t="s">
        <v>5483</v>
      </c>
      <c r="C2324" s="45" t="s">
        <v>1064</v>
      </c>
      <c r="D2324" s="23" t="s">
        <v>5751</v>
      </c>
      <c r="E2324" s="23" t="s">
        <v>467</v>
      </c>
      <c r="F2324" s="40">
        <v>0.5</v>
      </c>
      <c r="G2324" s="25">
        <v>6176</v>
      </c>
      <c r="H2324" s="25">
        <v>3088</v>
      </c>
      <c r="I2324" s="25"/>
      <c r="J2324" s="58" t="e">
        <f>HYPERLINK("#"&amp;"Insumos"&amp;"!A"&amp;MATCH($B2324,#REF!,0),"Ins "&amp;$B2324)</f>
        <v>#REF!</v>
      </c>
      <c r="M2324" s="220"/>
    </row>
    <row r="2325" spans="1:13" x14ac:dyDescent="0.2">
      <c r="A2325" s="35" t="s">
        <v>2598</v>
      </c>
      <c r="B2325" s="1" t="s">
        <v>5184</v>
      </c>
      <c r="C2325" s="45" t="s">
        <v>294</v>
      </c>
      <c r="D2325" s="23" t="s">
        <v>5751</v>
      </c>
      <c r="E2325" s="23" t="s">
        <v>4147</v>
      </c>
      <c r="F2325" s="40">
        <v>1</v>
      </c>
      <c r="G2325" s="25">
        <v>5304</v>
      </c>
      <c r="H2325" s="25">
        <v>5304</v>
      </c>
      <c r="I2325" s="25"/>
      <c r="J2325" s="58" t="e">
        <f>HYPERLINK("#"&amp;"Insumos"&amp;"!A"&amp;MATCH($B2325,#REF!,0),"Ins "&amp;$B2325)</f>
        <v>#REF!</v>
      </c>
      <c r="M2325" s="220"/>
    </row>
    <row r="2326" spans="1:13" ht="25.5" x14ac:dyDescent="0.2">
      <c r="A2326" s="36" t="s">
        <v>2599</v>
      </c>
      <c r="B2326" s="26" t="s">
        <v>6816</v>
      </c>
      <c r="C2326" s="79" t="s">
        <v>10454</v>
      </c>
      <c r="D2326" s="37" t="s">
        <v>5608</v>
      </c>
      <c r="E2326" s="37" t="s">
        <v>465</v>
      </c>
      <c r="F2326" s="41"/>
      <c r="G2326" s="27"/>
      <c r="H2326" s="27"/>
      <c r="I2326" s="27">
        <v>211697</v>
      </c>
      <c r="M2326" s="220">
        <f t="shared" si="36"/>
        <v>277238</v>
      </c>
    </row>
    <row r="2327" spans="1:13" x14ac:dyDescent="0.2">
      <c r="A2327" s="35" t="s">
        <v>2599</v>
      </c>
      <c r="B2327" s="1" t="s">
        <v>5591</v>
      </c>
      <c r="C2327" s="45" t="s">
        <v>5821</v>
      </c>
      <c r="D2327" s="23" t="s">
        <v>5585</v>
      </c>
      <c r="E2327" s="23" t="s">
        <v>466</v>
      </c>
      <c r="F2327" s="40">
        <v>0.155</v>
      </c>
      <c r="G2327" s="25">
        <v>682944</v>
      </c>
      <c r="H2327" s="25">
        <v>105856</v>
      </c>
      <c r="I2327" s="25"/>
      <c r="M2327" s="220"/>
    </row>
    <row r="2328" spans="1:13" x14ac:dyDescent="0.2">
      <c r="A2328" s="35" t="s">
        <v>2599</v>
      </c>
      <c r="B2328" s="1" t="s">
        <v>80</v>
      </c>
      <c r="C2328" s="45" t="s">
        <v>1035</v>
      </c>
      <c r="D2328" s="23" t="s">
        <v>5734</v>
      </c>
      <c r="E2328" s="23" t="s">
        <v>4141</v>
      </c>
      <c r="F2328" s="40">
        <v>0.6</v>
      </c>
      <c r="G2328" s="25">
        <v>110673</v>
      </c>
      <c r="H2328" s="25">
        <v>66404</v>
      </c>
      <c r="I2328" s="25"/>
      <c r="J2328" s="58" t="e">
        <f>HYPERLINK("#"&amp;"Insumos"&amp;"!A"&amp;MATCH($B2328,#REF!,0),"Ins "&amp;$B2328)</f>
        <v>#REF!</v>
      </c>
      <c r="M2328" s="220"/>
    </row>
    <row r="2329" spans="1:13" x14ac:dyDescent="0.2">
      <c r="A2329" s="35" t="s">
        <v>2599</v>
      </c>
      <c r="B2329" s="1" t="s">
        <v>5551</v>
      </c>
      <c r="C2329" s="45" t="s">
        <v>1229</v>
      </c>
      <c r="D2329" s="23" t="s">
        <v>5534</v>
      </c>
      <c r="E2329" s="23" t="s">
        <v>4140</v>
      </c>
      <c r="F2329" s="40">
        <v>9</v>
      </c>
      <c r="G2329" s="25">
        <v>437</v>
      </c>
      <c r="H2329" s="25">
        <v>3933</v>
      </c>
      <c r="I2329" s="25"/>
      <c r="J2329" s="58" t="e">
        <f>HYPERLINK("#"&amp;"Insumos"&amp;"!A"&amp;MATCH($B2329,#REF!,0),"Ins "&amp;$B2329)</f>
        <v>#REF!</v>
      </c>
      <c r="M2329" s="220"/>
    </row>
    <row r="2330" spans="1:13" x14ac:dyDescent="0.2">
      <c r="A2330" s="35" t="s">
        <v>2599</v>
      </c>
      <c r="B2330" s="1" t="s">
        <v>263</v>
      </c>
      <c r="C2330" s="45" t="s">
        <v>696</v>
      </c>
      <c r="D2330" s="23" t="s">
        <v>5534</v>
      </c>
      <c r="E2330" s="23" t="s">
        <v>4140</v>
      </c>
      <c r="F2330" s="40">
        <v>1.3100000000000001E-2</v>
      </c>
      <c r="G2330" s="25">
        <v>187426</v>
      </c>
      <c r="H2330" s="25">
        <v>2455</v>
      </c>
      <c r="I2330" s="25"/>
      <c r="J2330" s="58" t="e">
        <f>HYPERLINK("#"&amp;"Insumos"&amp;"!A"&amp;MATCH($B2330,#REF!,0),"Ins "&amp;$B2330)</f>
        <v>#REF!</v>
      </c>
      <c r="M2330" s="220"/>
    </row>
    <row r="2331" spans="1:13" x14ac:dyDescent="0.2">
      <c r="A2331" s="35" t="s">
        <v>2599</v>
      </c>
      <c r="B2331" s="1" t="s">
        <v>222</v>
      </c>
      <c r="C2331" s="45" t="s">
        <v>157</v>
      </c>
      <c r="D2331" s="23" t="s">
        <v>5534</v>
      </c>
      <c r="E2331" s="23" t="s">
        <v>4140</v>
      </c>
      <c r="F2331" s="40">
        <v>7.0000000000000001E-3</v>
      </c>
      <c r="G2331" s="25">
        <v>66212</v>
      </c>
      <c r="H2331" s="25">
        <v>463</v>
      </c>
      <c r="I2331" s="25"/>
      <c r="J2331" s="58" t="e">
        <f>HYPERLINK("#"&amp;"Insumos"&amp;"!A"&amp;MATCH($B2331,#REF!,0),"Ins "&amp;$B2331)</f>
        <v>#REF!</v>
      </c>
      <c r="M2331" s="220"/>
    </row>
    <row r="2332" spans="1:13" x14ac:dyDescent="0.2">
      <c r="A2332" s="35" t="s">
        <v>2599</v>
      </c>
      <c r="B2332" s="1" t="s">
        <v>102</v>
      </c>
      <c r="C2332" s="45" t="s">
        <v>1189</v>
      </c>
      <c r="D2332" s="23" t="s">
        <v>5534</v>
      </c>
      <c r="E2332" s="23" t="s">
        <v>4140</v>
      </c>
      <c r="F2332" s="40">
        <v>9</v>
      </c>
      <c r="G2332" s="25">
        <v>406</v>
      </c>
      <c r="H2332" s="25">
        <v>3654</v>
      </c>
      <c r="I2332" s="25"/>
      <c r="J2332" s="58" t="e">
        <f>HYPERLINK("#"&amp;"Insumos"&amp;"!A"&amp;MATCH($B2332,#REF!,0),"Ins "&amp;$B2332)</f>
        <v>#REF!</v>
      </c>
      <c r="M2332" s="220"/>
    </row>
    <row r="2333" spans="1:13" x14ac:dyDescent="0.2">
      <c r="A2333" s="35" t="s">
        <v>2599</v>
      </c>
      <c r="B2333" s="1" t="s">
        <v>2114</v>
      </c>
      <c r="C2333" s="45" t="s">
        <v>1722</v>
      </c>
      <c r="D2333" s="23" t="s">
        <v>5534</v>
      </c>
      <c r="E2333" s="23" t="s">
        <v>4140</v>
      </c>
      <c r="F2333" s="40">
        <v>0.155</v>
      </c>
      <c r="G2333" s="25">
        <v>90480</v>
      </c>
      <c r="H2333" s="25">
        <v>14024</v>
      </c>
      <c r="I2333" s="25"/>
      <c r="J2333" s="58" t="e">
        <f>HYPERLINK("#"&amp;"Insumos"&amp;"!A"&amp;MATCH($B2333,#REF!,0),"Ins "&amp;$B2333)</f>
        <v>#REF!</v>
      </c>
      <c r="M2333" s="220"/>
    </row>
    <row r="2334" spans="1:13" x14ac:dyDescent="0.2">
      <c r="A2334" s="35" t="s">
        <v>2599</v>
      </c>
      <c r="B2334" s="1" t="s">
        <v>5543</v>
      </c>
      <c r="C2334" s="45" t="s">
        <v>1226</v>
      </c>
      <c r="D2334" s="23" t="s">
        <v>5534</v>
      </c>
      <c r="E2334" s="23" t="s">
        <v>4140</v>
      </c>
      <c r="F2334" s="40">
        <v>9</v>
      </c>
      <c r="G2334" s="25">
        <v>239</v>
      </c>
      <c r="H2334" s="25">
        <v>2151</v>
      </c>
      <c r="I2334" s="25"/>
      <c r="J2334" s="58" t="e">
        <f>HYPERLINK("#"&amp;"Insumos"&amp;"!A"&amp;MATCH($B2334,#REF!,0),"Ins "&amp;$B2334)</f>
        <v>#REF!</v>
      </c>
      <c r="M2334" s="220"/>
    </row>
    <row r="2335" spans="1:13" x14ac:dyDescent="0.2">
      <c r="A2335" s="35" t="s">
        <v>2599</v>
      </c>
      <c r="B2335" s="1" t="s">
        <v>5533</v>
      </c>
      <c r="C2335" s="45" t="s">
        <v>5892</v>
      </c>
      <c r="D2335" s="23" t="s">
        <v>977</v>
      </c>
      <c r="E2335" s="23" t="s">
        <v>4134</v>
      </c>
      <c r="F2335" s="40">
        <v>0.6</v>
      </c>
      <c r="G2335" s="25">
        <v>3623</v>
      </c>
      <c r="H2335" s="25">
        <v>2174</v>
      </c>
      <c r="I2335" s="25"/>
      <c r="J2335" s="58" t="e">
        <f>HYPERLINK("#"&amp;"Insumos"&amp;"!A"&amp;MATCH($B2335,#REF!,0),"Ins "&amp;$B2335)</f>
        <v>#REF!</v>
      </c>
      <c r="M2335" s="220"/>
    </row>
    <row r="2336" spans="1:13" x14ac:dyDescent="0.2">
      <c r="A2336" s="35" t="s">
        <v>2599</v>
      </c>
      <c r="B2336" s="1" t="s">
        <v>5007</v>
      </c>
      <c r="C2336" s="45" t="s">
        <v>720</v>
      </c>
      <c r="D2336" s="23" t="s">
        <v>5751</v>
      </c>
      <c r="E2336" s="23" t="s">
        <v>4134</v>
      </c>
      <c r="F2336" s="40">
        <v>1.155</v>
      </c>
      <c r="G2336" s="25">
        <v>1897</v>
      </c>
      <c r="H2336" s="25">
        <v>2191</v>
      </c>
      <c r="I2336" s="25"/>
      <c r="J2336" s="58" t="e">
        <f>HYPERLINK("#"&amp;"Insumos"&amp;"!A"&amp;MATCH($B2336,#REF!,0),"Ins "&amp;$B2336)</f>
        <v>#REF!</v>
      </c>
      <c r="M2336" s="220"/>
    </row>
    <row r="2337" spans="1:13" x14ac:dyDescent="0.2">
      <c r="A2337" s="35" t="s">
        <v>2599</v>
      </c>
      <c r="B2337" s="1" t="s">
        <v>5483</v>
      </c>
      <c r="C2337" s="45" t="s">
        <v>1064</v>
      </c>
      <c r="D2337" s="23" t="s">
        <v>5751</v>
      </c>
      <c r="E2337" s="23" t="s">
        <v>467</v>
      </c>
      <c r="F2337" s="40">
        <v>0.5</v>
      </c>
      <c r="G2337" s="25">
        <v>6176</v>
      </c>
      <c r="H2337" s="25">
        <v>3088</v>
      </c>
      <c r="I2337" s="25"/>
      <c r="J2337" s="58" t="e">
        <f>HYPERLINK("#"&amp;"Insumos"&amp;"!A"&amp;MATCH($B2337,#REF!,0),"Ins "&amp;$B2337)</f>
        <v>#REF!</v>
      </c>
      <c r="M2337" s="220"/>
    </row>
    <row r="2338" spans="1:13" x14ac:dyDescent="0.2">
      <c r="A2338" s="35" t="s">
        <v>2599</v>
      </c>
      <c r="B2338" s="1" t="s">
        <v>5184</v>
      </c>
      <c r="C2338" s="45" t="s">
        <v>294</v>
      </c>
      <c r="D2338" s="23" t="s">
        <v>5751</v>
      </c>
      <c r="E2338" s="23" t="s">
        <v>4147</v>
      </c>
      <c r="F2338" s="40">
        <v>1</v>
      </c>
      <c r="G2338" s="25">
        <v>5304</v>
      </c>
      <c r="H2338" s="25">
        <v>5304</v>
      </c>
      <c r="I2338" s="25"/>
      <c r="J2338" s="58" t="e">
        <f>HYPERLINK("#"&amp;"Insumos"&amp;"!A"&amp;MATCH($B2338,#REF!,0),"Ins "&amp;$B2338)</f>
        <v>#REF!</v>
      </c>
      <c r="M2338" s="220"/>
    </row>
    <row r="2339" spans="1:13" ht="25.5" x14ac:dyDescent="0.2">
      <c r="A2339" s="36" t="s">
        <v>2600</v>
      </c>
      <c r="B2339" s="26" t="s">
        <v>6816</v>
      </c>
      <c r="C2339" s="79" t="s">
        <v>10455</v>
      </c>
      <c r="D2339" s="37" t="s">
        <v>5608</v>
      </c>
      <c r="E2339" s="37" t="s">
        <v>465</v>
      </c>
      <c r="F2339" s="41"/>
      <c r="G2339" s="27"/>
      <c r="H2339" s="27"/>
      <c r="I2339" s="27">
        <v>276487</v>
      </c>
      <c r="M2339" s="220">
        <f t="shared" si="36"/>
        <v>362087</v>
      </c>
    </row>
    <row r="2340" spans="1:13" x14ac:dyDescent="0.2">
      <c r="A2340" s="35" t="s">
        <v>2600</v>
      </c>
      <c r="B2340" s="1" t="s">
        <v>5591</v>
      </c>
      <c r="C2340" s="45" t="s">
        <v>5821</v>
      </c>
      <c r="D2340" s="23" t="s">
        <v>5585</v>
      </c>
      <c r="E2340" s="23" t="s">
        <v>466</v>
      </c>
      <c r="F2340" s="40">
        <v>0.20599999999999999</v>
      </c>
      <c r="G2340" s="25">
        <v>682944</v>
      </c>
      <c r="H2340" s="25">
        <v>140686</v>
      </c>
      <c r="I2340" s="25"/>
      <c r="M2340" s="220"/>
    </row>
    <row r="2341" spans="1:13" x14ac:dyDescent="0.2">
      <c r="A2341" s="35" t="s">
        <v>2600</v>
      </c>
      <c r="B2341" s="1" t="s">
        <v>80</v>
      </c>
      <c r="C2341" s="45" t="s">
        <v>1035</v>
      </c>
      <c r="D2341" s="23" t="s">
        <v>5734</v>
      </c>
      <c r="E2341" s="23" t="s">
        <v>4141</v>
      </c>
      <c r="F2341" s="40">
        <v>0.8</v>
      </c>
      <c r="G2341" s="25">
        <v>110673</v>
      </c>
      <c r="H2341" s="25">
        <v>88538</v>
      </c>
      <c r="I2341" s="25"/>
      <c r="J2341" s="58" t="e">
        <f>HYPERLINK("#"&amp;"Insumos"&amp;"!A"&amp;MATCH($B2341,#REF!,0),"Ins "&amp;$B2341)</f>
        <v>#REF!</v>
      </c>
      <c r="M2341" s="220"/>
    </row>
    <row r="2342" spans="1:13" x14ac:dyDescent="0.2">
      <c r="A2342" s="35" t="s">
        <v>2600</v>
      </c>
      <c r="B2342" s="1" t="s">
        <v>5551</v>
      </c>
      <c r="C2342" s="45" t="s">
        <v>1229</v>
      </c>
      <c r="D2342" s="23" t="s">
        <v>5534</v>
      </c>
      <c r="E2342" s="23" t="s">
        <v>4140</v>
      </c>
      <c r="F2342" s="40">
        <v>9</v>
      </c>
      <c r="G2342" s="25">
        <v>437</v>
      </c>
      <c r="H2342" s="25">
        <v>3933</v>
      </c>
      <c r="I2342" s="25"/>
      <c r="J2342" s="58" t="e">
        <f>HYPERLINK("#"&amp;"Insumos"&amp;"!A"&amp;MATCH($B2342,#REF!,0),"Ins "&amp;$B2342)</f>
        <v>#REF!</v>
      </c>
      <c r="M2342" s="220"/>
    </row>
    <row r="2343" spans="1:13" x14ac:dyDescent="0.2">
      <c r="A2343" s="35" t="s">
        <v>2600</v>
      </c>
      <c r="B2343" s="1" t="s">
        <v>263</v>
      </c>
      <c r="C2343" s="45" t="s">
        <v>696</v>
      </c>
      <c r="D2343" s="23" t="s">
        <v>5534</v>
      </c>
      <c r="E2343" s="23" t="s">
        <v>4140</v>
      </c>
      <c r="F2343" s="40">
        <v>1.6799999999999999E-2</v>
      </c>
      <c r="G2343" s="25">
        <v>187426</v>
      </c>
      <c r="H2343" s="25">
        <v>3149</v>
      </c>
      <c r="I2343" s="25"/>
      <c r="J2343" s="58" t="e">
        <f>HYPERLINK("#"&amp;"Insumos"&amp;"!A"&amp;MATCH($B2343,#REF!,0),"Ins "&amp;$B2343)</f>
        <v>#REF!</v>
      </c>
      <c r="M2343" s="220"/>
    </row>
    <row r="2344" spans="1:13" x14ac:dyDescent="0.2">
      <c r="A2344" s="35" t="s">
        <v>2600</v>
      </c>
      <c r="B2344" s="1" t="s">
        <v>222</v>
      </c>
      <c r="C2344" s="45" t="s">
        <v>157</v>
      </c>
      <c r="D2344" s="23" t="s">
        <v>5534</v>
      </c>
      <c r="E2344" s="23" t="s">
        <v>4140</v>
      </c>
      <c r="F2344" s="40">
        <v>7.0000000000000001E-3</v>
      </c>
      <c r="G2344" s="25">
        <v>66212</v>
      </c>
      <c r="H2344" s="25">
        <v>463</v>
      </c>
      <c r="I2344" s="25"/>
      <c r="J2344" s="58" t="e">
        <f>HYPERLINK("#"&amp;"Insumos"&amp;"!A"&amp;MATCH($B2344,#REF!,0),"Ins "&amp;$B2344)</f>
        <v>#REF!</v>
      </c>
      <c r="M2344" s="220"/>
    </row>
    <row r="2345" spans="1:13" x14ac:dyDescent="0.2">
      <c r="A2345" s="35" t="s">
        <v>2600</v>
      </c>
      <c r="B2345" s="1" t="s">
        <v>102</v>
      </c>
      <c r="C2345" s="45" t="s">
        <v>1189</v>
      </c>
      <c r="D2345" s="23" t="s">
        <v>5534</v>
      </c>
      <c r="E2345" s="23" t="s">
        <v>4140</v>
      </c>
      <c r="F2345" s="40">
        <v>9</v>
      </c>
      <c r="G2345" s="25">
        <v>406</v>
      </c>
      <c r="H2345" s="25">
        <v>3654</v>
      </c>
      <c r="I2345" s="25"/>
      <c r="J2345" s="58" t="e">
        <f>HYPERLINK("#"&amp;"Insumos"&amp;"!A"&amp;MATCH($B2345,#REF!,0),"Ins "&amp;$B2345)</f>
        <v>#REF!</v>
      </c>
      <c r="M2345" s="220"/>
    </row>
    <row r="2346" spans="1:13" x14ac:dyDescent="0.2">
      <c r="A2346" s="35" t="s">
        <v>2600</v>
      </c>
      <c r="B2346" s="1" t="s">
        <v>2114</v>
      </c>
      <c r="C2346" s="45" t="s">
        <v>1722</v>
      </c>
      <c r="D2346" s="23" t="s">
        <v>5534</v>
      </c>
      <c r="E2346" s="23" t="s">
        <v>4140</v>
      </c>
      <c r="F2346" s="40">
        <v>0.20599999999999999</v>
      </c>
      <c r="G2346" s="25">
        <v>90480</v>
      </c>
      <c r="H2346" s="25">
        <v>18639</v>
      </c>
      <c r="I2346" s="25"/>
      <c r="J2346" s="58" t="e">
        <f>HYPERLINK("#"&amp;"Insumos"&amp;"!A"&amp;MATCH($B2346,#REF!,0),"Ins "&amp;$B2346)</f>
        <v>#REF!</v>
      </c>
      <c r="M2346" s="220"/>
    </row>
    <row r="2347" spans="1:13" x14ac:dyDescent="0.2">
      <c r="A2347" s="35" t="s">
        <v>2600</v>
      </c>
      <c r="B2347" s="1" t="s">
        <v>5543</v>
      </c>
      <c r="C2347" s="45" t="s">
        <v>1226</v>
      </c>
      <c r="D2347" s="23" t="s">
        <v>5534</v>
      </c>
      <c r="E2347" s="23" t="s">
        <v>4140</v>
      </c>
      <c r="F2347" s="40">
        <v>9</v>
      </c>
      <c r="G2347" s="25">
        <v>239</v>
      </c>
      <c r="H2347" s="25">
        <v>2151</v>
      </c>
      <c r="I2347" s="25"/>
      <c r="J2347" s="58" t="e">
        <f>HYPERLINK("#"&amp;"Insumos"&amp;"!A"&amp;MATCH($B2347,#REF!,0),"Ins "&amp;$B2347)</f>
        <v>#REF!</v>
      </c>
      <c r="M2347" s="220"/>
    </row>
    <row r="2348" spans="1:13" x14ac:dyDescent="0.2">
      <c r="A2348" s="35" t="s">
        <v>2600</v>
      </c>
      <c r="B2348" s="1" t="s">
        <v>5533</v>
      </c>
      <c r="C2348" s="45" t="s">
        <v>5892</v>
      </c>
      <c r="D2348" s="23" t="s">
        <v>977</v>
      </c>
      <c r="E2348" s="23" t="s">
        <v>4134</v>
      </c>
      <c r="F2348" s="40">
        <v>0.8</v>
      </c>
      <c r="G2348" s="25">
        <v>3623</v>
      </c>
      <c r="H2348" s="25">
        <v>2898</v>
      </c>
      <c r="I2348" s="25"/>
      <c r="J2348" s="58" t="e">
        <f>HYPERLINK("#"&amp;"Insumos"&amp;"!A"&amp;MATCH($B2348,#REF!,0),"Ins "&amp;$B2348)</f>
        <v>#REF!</v>
      </c>
      <c r="M2348" s="220"/>
    </row>
    <row r="2349" spans="1:13" x14ac:dyDescent="0.2">
      <c r="A2349" s="35" t="s">
        <v>2600</v>
      </c>
      <c r="B2349" s="1" t="s">
        <v>5007</v>
      </c>
      <c r="C2349" s="45" t="s">
        <v>720</v>
      </c>
      <c r="D2349" s="23" t="s">
        <v>5751</v>
      </c>
      <c r="E2349" s="23" t="s">
        <v>4134</v>
      </c>
      <c r="F2349" s="40">
        <v>2.1</v>
      </c>
      <c r="G2349" s="25">
        <v>1897</v>
      </c>
      <c r="H2349" s="25">
        <v>3984</v>
      </c>
      <c r="I2349" s="25"/>
      <c r="J2349" s="58" t="e">
        <f>HYPERLINK("#"&amp;"Insumos"&amp;"!A"&amp;MATCH($B2349,#REF!,0),"Ins "&amp;$B2349)</f>
        <v>#REF!</v>
      </c>
      <c r="M2349" s="220"/>
    </row>
    <row r="2350" spans="1:13" x14ac:dyDescent="0.2">
      <c r="A2350" s="35" t="s">
        <v>2600</v>
      </c>
      <c r="B2350" s="1" t="s">
        <v>5483</v>
      </c>
      <c r="C2350" s="45" t="s">
        <v>1064</v>
      </c>
      <c r="D2350" s="23" t="s">
        <v>5751</v>
      </c>
      <c r="E2350" s="23" t="s">
        <v>467</v>
      </c>
      <c r="F2350" s="40">
        <v>0.5</v>
      </c>
      <c r="G2350" s="25">
        <v>6176</v>
      </c>
      <c r="H2350" s="25">
        <v>3088</v>
      </c>
      <c r="I2350" s="25"/>
      <c r="J2350" s="58" t="e">
        <f>HYPERLINK("#"&amp;"Insumos"&amp;"!A"&amp;MATCH($B2350,#REF!,0),"Ins "&amp;$B2350)</f>
        <v>#REF!</v>
      </c>
      <c r="M2350" s="220"/>
    </row>
    <row r="2351" spans="1:13" x14ac:dyDescent="0.2">
      <c r="A2351" s="35" t="s">
        <v>2600</v>
      </c>
      <c r="B2351" s="1" t="s">
        <v>5184</v>
      </c>
      <c r="C2351" s="45" t="s">
        <v>294</v>
      </c>
      <c r="D2351" s="23" t="s">
        <v>5751</v>
      </c>
      <c r="E2351" s="23" t="s">
        <v>4147</v>
      </c>
      <c r="F2351" s="40">
        <v>1</v>
      </c>
      <c r="G2351" s="25">
        <v>5304</v>
      </c>
      <c r="H2351" s="25">
        <v>5304</v>
      </c>
      <c r="I2351" s="25"/>
      <c r="J2351" s="58" t="e">
        <f>HYPERLINK("#"&amp;"Insumos"&amp;"!A"&amp;MATCH($B2351,#REF!,0),"Ins "&amp;$B2351)</f>
        <v>#REF!</v>
      </c>
      <c r="M2351" s="220"/>
    </row>
    <row r="2352" spans="1:13" ht="25.5" x14ac:dyDescent="0.2">
      <c r="A2352" s="36" t="s">
        <v>2601</v>
      </c>
      <c r="B2352" s="26" t="s">
        <v>6816</v>
      </c>
      <c r="C2352" s="79" t="s">
        <v>10456</v>
      </c>
      <c r="D2352" s="37" t="s">
        <v>5608</v>
      </c>
      <c r="E2352" s="37" t="s">
        <v>465</v>
      </c>
      <c r="F2352" s="41"/>
      <c r="G2352" s="27"/>
      <c r="H2352" s="27"/>
      <c r="I2352" s="27">
        <v>341226</v>
      </c>
      <c r="M2352" s="220">
        <f t="shared" si="36"/>
        <v>446870</v>
      </c>
    </row>
    <row r="2353" spans="1:13" x14ac:dyDescent="0.2">
      <c r="A2353" s="35" t="s">
        <v>2601</v>
      </c>
      <c r="B2353" s="1" t="s">
        <v>5591</v>
      </c>
      <c r="C2353" s="45" t="s">
        <v>5821</v>
      </c>
      <c r="D2353" s="23" t="s">
        <v>5585</v>
      </c>
      <c r="E2353" s="23" t="s">
        <v>466</v>
      </c>
      <c r="F2353" s="40">
        <v>0.25800000000000001</v>
      </c>
      <c r="G2353" s="25">
        <v>682944</v>
      </c>
      <c r="H2353" s="25">
        <v>176200</v>
      </c>
      <c r="I2353" s="25"/>
      <c r="M2353" s="220"/>
    </row>
    <row r="2354" spans="1:13" x14ac:dyDescent="0.2">
      <c r="A2354" s="35" t="s">
        <v>2601</v>
      </c>
      <c r="B2354" s="1" t="s">
        <v>80</v>
      </c>
      <c r="C2354" s="45" t="s">
        <v>1035</v>
      </c>
      <c r="D2354" s="23" t="s">
        <v>5734</v>
      </c>
      <c r="E2354" s="23" t="s">
        <v>4141</v>
      </c>
      <c r="F2354" s="40">
        <v>1</v>
      </c>
      <c r="G2354" s="25">
        <v>110673</v>
      </c>
      <c r="H2354" s="25">
        <v>110673</v>
      </c>
      <c r="I2354" s="25"/>
      <c r="J2354" s="58" t="e">
        <f>HYPERLINK("#"&amp;"Insumos"&amp;"!A"&amp;MATCH($B2354,#REF!,0),"Ins "&amp;$B2354)</f>
        <v>#REF!</v>
      </c>
      <c r="M2354" s="220"/>
    </row>
    <row r="2355" spans="1:13" x14ac:dyDescent="0.2">
      <c r="A2355" s="35" t="s">
        <v>2601</v>
      </c>
      <c r="B2355" s="1" t="s">
        <v>5551</v>
      </c>
      <c r="C2355" s="45" t="s">
        <v>1229</v>
      </c>
      <c r="D2355" s="23" t="s">
        <v>5534</v>
      </c>
      <c r="E2355" s="23" t="s">
        <v>4140</v>
      </c>
      <c r="F2355" s="40">
        <v>9</v>
      </c>
      <c r="G2355" s="25">
        <v>437</v>
      </c>
      <c r="H2355" s="25">
        <v>3933</v>
      </c>
      <c r="I2355" s="25"/>
      <c r="J2355" s="58" t="e">
        <f>HYPERLINK("#"&amp;"Insumos"&amp;"!A"&amp;MATCH($B2355,#REF!,0),"Ins "&amp;$B2355)</f>
        <v>#REF!</v>
      </c>
      <c r="M2355" s="220"/>
    </row>
    <row r="2356" spans="1:13" x14ac:dyDescent="0.2">
      <c r="A2356" s="35" t="s">
        <v>2601</v>
      </c>
      <c r="B2356" s="1" t="s">
        <v>263</v>
      </c>
      <c r="C2356" s="45" t="s">
        <v>696</v>
      </c>
      <c r="D2356" s="23" t="s">
        <v>5534</v>
      </c>
      <c r="E2356" s="23" t="s">
        <v>4140</v>
      </c>
      <c r="F2356" s="40">
        <v>2.06E-2</v>
      </c>
      <c r="G2356" s="25">
        <v>187426</v>
      </c>
      <c r="H2356" s="25">
        <v>3861</v>
      </c>
      <c r="I2356" s="25"/>
      <c r="J2356" s="58" t="e">
        <f>HYPERLINK("#"&amp;"Insumos"&amp;"!A"&amp;MATCH($B2356,#REF!,0),"Ins "&amp;$B2356)</f>
        <v>#REF!</v>
      </c>
      <c r="M2356" s="220"/>
    </row>
    <row r="2357" spans="1:13" x14ac:dyDescent="0.2">
      <c r="A2357" s="35" t="s">
        <v>2601</v>
      </c>
      <c r="B2357" s="1" t="s">
        <v>222</v>
      </c>
      <c r="C2357" s="45" t="s">
        <v>157</v>
      </c>
      <c r="D2357" s="23" t="s">
        <v>5534</v>
      </c>
      <c r="E2357" s="23" t="s">
        <v>4140</v>
      </c>
      <c r="F2357" s="40">
        <v>7.0000000000000001E-3</v>
      </c>
      <c r="G2357" s="25">
        <v>66212</v>
      </c>
      <c r="H2357" s="25">
        <v>463</v>
      </c>
      <c r="I2357" s="25"/>
      <c r="J2357" s="58" t="e">
        <f>HYPERLINK("#"&amp;"Insumos"&amp;"!A"&amp;MATCH($B2357,#REF!,0),"Ins "&amp;$B2357)</f>
        <v>#REF!</v>
      </c>
      <c r="M2357" s="220"/>
    </row>
    <row r="2358" spans="1:13" x14ac:dyDescent="0.2">
      <c r="A2358" s="35" t="s">
        <v>2601</v>
      </c>
      <c r="B2358" s="1" t="s">
        <v>102</v>
      </c>
      <c r="C2358" s="45" t="s">
        <v>1189</v>
      </c>
      <c r="D2358" s="23" t="s">
        <v>5534</v>
      </c>
      <c r="E2358" s="23" t="s">
        <v>4140</v>
      </c>
      <c r="F2358" s="40">
        <v>9</v>
      </c>
      <c r="G2358" s="25">
        <v>406</v>
      </c>
      <c r="H2358" s="25">
        <v>3654</v>
      </c>
      <c r="I2358" s="25"/>
      <c r="J2358" s="58" t="e">
        <f>HYPERLINK("#"&amp;"Insumos"&amp;"!A"&amp;MATCH($B2358,#REF!,0),"Ins "&amp;$B2358)</f>
        <v>#REF!</v>
      </c>
      <c r="M2358" s="220"/>
    </row>
    <row r="2359" spans="1:13" x14ac:dyDescent="0.2">
      <c r="A2359" s="35" t="s">
        <v>2601</v>
      </c>
      <c r="B2359" s="1" t="s">
        <v>2114</v>
      </c>
      <c r="C2359" s="45" t="s">
        <v>1722</v>
      </c>
      <c r="D2359" s="23" t="s">
        <v>5534</v>
      </c>
      <c r="E2359" s="23" t="s">
        <v>4140</v>
      </c>
      <c r="F2359" s="40">
        <v>0.25800000000000001</v>
      </c>
      <c r="G2359" s="25">
        <v>90480</v>
      </c>
      <c r="H2359" s="25">
        <v>23344</v>
      </c>
      <c r="I2359" s="25"/>
      <c r="J2359" s="58" t="e">
        <f>HYPERLINK("#"&amp;"Insumos"&amp;"!A"&amp;MATCH($B2359,#REF!,0),"Ins "&amp;$B2359)</f>
        <v>#REF!</v>
      </c>
      <c r="M2359" s="220"/>
    </row>
    <row r="2360" spans="1:13" x14ac:dyDescent="0.2">
      <c r="A2360" s="35" t="s">
        <v>2601</v>
      </c>
      <c r="B2360" s="1" t="s">
        <v>5543</v>
      </c>
      <c r="C2360" s="45" t="s">
        <v>1226</v>
      </c>
      <c r="D2360" s="23" t="s">
        <v>5534</v>
      </c>
      <c r="E2360" s="23" t="s">
        <v>4140</v>
      </c>
      <c r="F2360" s="40">
        <v>9</v>
      </c>
      <c r="G2360" s="25">
        <v>239</v>
      </c>
      <c r="H2360" s="25">
        <v>2151</v>
      </c>
      <c r="I2360" s="25"/>
      <c r="J2360" s="58" t="e">
        <f>HYPERLINK("#"&amp;"Insumos"&amp;"!A"&amp;MATCH($B2360,#REF!,0),"Ins "&amp;$B2360)</f>
        <v>#REF!</v>
      </c>
      <c r="M2360" s="220"/>
    </row>
    <row r="2361" spans="1:13" x14ac:dyDescent="0.2">
      <c r="A2361" s="35" t="s">
        <v>2601</v>
      </c>
      <c r="B2361" s="1" t="s">
        <v>5533</v>
      </c>
      <c r="C2361" s="45" t="s">
        <v>5892</v>
      </c>
      <c r="D2361" s="23" t="s">
        <v>977</v>
      </c>
      <c r="E2361" s="23" t="s">
        <v>4134</v>
      </c>
      <c r="F2361" s="40">
        <v>1</v>
      </c>
      <c r="G2361" s="25">
        <v>3623</v>
      </c>
      <c r="H2361" s="25">
        <v>3623</v>
      </c>
      <c r="I2361" s="25"/>
      <c r="J2361" s="58" t="e">
        <f>HYPERLINK("#"&amp;"Insumos"&amp;"!A"&amp;MATCH($B2361,#REF!,0),"Ins "&amp;$B2361)</f>
        <v>#REF!</v>
      </c>
      <c r="M2361" s="220"/>
    </row>
    <row r="2362" spans="1:13" x14ac:dyDescent="0.2">
      <c r="A2362" s="35" t="s">
        <v>2601</v>
      </c>
      <c r="B2362" s="1" t="s">
        <v>5007</v>
      </c>
      <c r="C2362" s="45" t="s">
        <v>720</v>
      </c>
      <c r="D2362" s="23" t="s">
        <v>5751</v>
      </c>
      <c r="E2362" s="23" t="s">
        <v>4134</v>
      </c>
      <c r="F2362" s="40">
        <v>2.6</v>
      </c>
      <c r="G2362" s="25">
        <v>1897</v>
      </c>
      <c r="H2362" s="25">
        <v>4932</v>
      </c>
      <c r="I2362" s="25"/>
      <c r="J2362" s="58" t="e">
        <f>HYPERLINK("#"&amp;"Insumos"&amp;"!A"&amp;MATCH($B2362,#REF!,0),"Ins "&amp;$B2362)</f>
        <v>#REF!</v>
      </c>
      <c r="M2362" s="220"/>
    </row>
    <row r="2363" spans="1:13" x14ac:dyDescent="0.2">
      <c r="A2363" s="35" t="s">
        <v>2601</v>
      </c>
      <c r="B2363" s="1" t="s">
        <v>5483</v>
      </c>
      <c r="C2363" s="45" t="s">
        <v>1064</v>
      </c>
      <c r="D2363" s="23" t="s">
        <v>5751</v>
      </c>
      <c r="E2363" s="23" t="s">
        <v>467</v>
      </c>
      <c r="F2363" s="40">
        <v>0.5</v>
      </c>
      <c r="G2363" s="25">
        <v>6176</v>
      </c>
      <c r="H2363" s="25">
        <v>3088</v>
      </c>
      <c r="I2363" s="25"/>
      <c r="J2363" s="58" t="e">
        <f>HYPERLINK("#"&amp;"Insumos"&amp;"!A"&amp;MATCH($B2363,#REF!,0),"Ins "&amp;$B2363)</f>
        <v>#REF!</v>
      </c>
      <c r="M2363" s="220"/>
    </row>
    <row r="2364" spans="1:13" x14ac:dyDescent="0.2">
      <c r="A2364" s="35" t="s">
        <v>2601</v>
      </c>
      <c r="B2364" s="1" t="s">
        <v>5184</v>
      </c>
      <c r="C2364" s="45" t="s">
        <v>294</v>
      </c>
      <c r="D2364" s="23" t="s">
        <v>5751</v>
      </c>
      <c r="E2364" s="23" t="s">
        <v>4147</v>
      </c>
      <c r="F2364" s="40">
        <v>1</v>
      </c>
      <c r="G2364" s="25">
        <v>5304</v>
      </c>
      <c r="H2364" s="25">
        <v>5304</v>
      </c>
      <c r="I2364" s="25"/>
      <c r="J2364" s="58" t="e">
        <f>HYPERLINK("#"&amp;"Insumos"&amp;"!A"&amp;MATCH($B2364,#REF!,0),"Ins "&amp;$B2364)</f>
        <v>#REF!</v>
      </c>
      <c r="M2364" s="220"/>
    </row>
    <row r="2365" spans="1:13" ht="25.5" x14ac:dyDescent="0.2">
      <c r="A2365" s="36" t="s">
        <v>2602</v>
      </c>
      <c r="B2365" s="26" t="s">
        <v>6816</v>
      </c>
      <c r="C2365" s="79" t="s">
        <v>1888</v>
      </c>
      <c r="D2365" s="37" t="s">
        <v>5608</v>
      </c>
      <c r="E2365" s="37" t="s">
        <v>466</v>
      </c>
      <c r="F2365" s="41"/>
      <c r="G2365" s="27"/>
      <c r="H2365" s="27"/>
      <c r="I2365" s="27">
        <v>1253321</v>
      </c>
      <c r="M2365" s="220">
        <f t="shared" si="36"/>
        <v>1641349</v>
      </c>
    </row>
    <row r="2366" spans="1:13" x14ac:dyDescent="0.2">
      <c r="A2366" s="35" t="s">
        <v>2602</v>
      </c>
      <c r="B2366" s="1" t="s">
        <v>5591</v>
      </c>
      <c r="C2366" s="45" t="s">
        <v>5821</v>
      </c>
      <c r="D2366" s="23" t="s">
        <v>5585</v>
      </c>
      <c r="E2366" s="23" t="s">
        <v>466</v>
      </c>
      <c r="F2366" s="40">
        <v>1.03</v>
      </c>
      <c r="G2366" s="25">
        <v>682944</v>
      </c>
      <c r="H2366" s="25">
        <v>703432</v>
      </c>
      <c r="I2366" s="25"/>
      <c r="M2366" s="220"/>
    </row>
    <row r="2367" spans="1:13" x14ac:dyDescent="0.2">
      <c r="A2367" s="35" t="s">
        <v>2602</v>
      </c>
      <c r="B2367" s="1" t="s">
        <v>80</v>
      </c>
      <c r="C2367" s="45" t="s">
        <v>1035</v>
      </c>
      <c r="D2367" s="23" t="s">
        <v>5734</v>
      </c>
      <c r="E2367" s="23" t="s">
        <v>4141</v>
      </c>
      <c r="F2367" s="40">
        <v>3.3</v>
      </c>
      <c r="G2367" s="25">
        <v>110673</v>
      </c>
      <c r="H2367" s="25">
        <v>365221</v>
      </c>
      <c r="I2367" s="25"/>
      <c r="J2367" s="58" t="e">
        <f>HYPERLINK("#"&amp;"Insumos"&amp;"!A"&amp;MATCH($B2367,#REF!,0),"Ins "&amp;$B2367)</f>
        <v>#REF!</v>
      </c>
      <c r="M2367" s="220"/>
    </row>
    <row r="2368" spans="1:13" x14ac:dyDescent="0.2">
      <c r="A2368" s="35" t="s">
        <v>2602</v>
      </c>
      <c r="B2368" s="1" t="s">
        <v>263</v>
      </c>
      <c r="C2368" s="45" t="s">
        <v>696</v>
      </c>
      <c r="D2368" s="23" t="s">
        <v>5534</v>
      </c>
      <c r="E2368" s="23" t="s">
        <v>4140</v>
      </c>
      <c r="F2368" s="40">
        <v>8.5300000000000001E-2</v>
      </c>
      <c r="G2368" s="25">
        <v>187426</v>
      </c>
      <c r="H2368" s="25">
        <v>15987</v>
      </c>
      <c r="I2368" s="25"/>
      <c r="J2368" s="58" t="e">
        <f>HYPERLINK("#"&amp;"Insumos"&amp;"!A"&amp;MATCH($B2368,#REF!,0),"Ins "&amp;$B2368)</f>
        <v>#REF!</v>
      </c>
      <c r="M2368" s="220"/>
    </row>
    <row r="2369" spans="1:13" x14ac:dyDescent="0.2">
      <c r="A2369" s="35" t="s">
        <v>2602</v>
      </c>
      <c r="B2369" s="1" t="s">
        <v>222</v>
      </c>
      <c r="C2369" s="45" t="s">
        <v>157</v>
      </c>
      <c r="D2369" s="23" t="s">
        <v>5534</v>
      </c>
      <c r="E2369" s="23" t="s">
        <v>4140</v>
      </c>
      <c r="F2369" s="40">
        <v>0.1</v>
      </c>
      <c r="G2369" s="25">
        <v>66212</v>
      </c>
      <c r="H2369" s="25">
        <v>6621</v>
      </c>
      <c r="I2369" s="25"/>
      <c r="J2369" s="58" t="e">
        <f>HYPERLINK("#"&amp;"Insumos"&amp;"!A"&amp;MATCH($B2369,#REF!,0),"Ins "&amp;$B2369)</f>
        <v>#REF!</v>
      </c>
      <c r="M2369" s="220"/>
    </row>
    <row r="2370" spans="1:13" x14ac:dyDescent="0.2">
      <c r="A2370" s="35" t="s">
        <v>2602</v>
      </c>
      <c r="B2370" s="1" t="s">
        <v>5533</v>
      </c>
      <c r="C2370" s="45" t="s">
        <v>5892</v>
      </c>
      <c r="D2370" s="23" t="s">
        <v>977</v>
      </c>
      <c r="E2370" s="23" t="s">
        <v>4134</v>
      </c>
      <c r="F2370" s="40">
        <v>3.3</v>
      </c>
      <c r="G2370" s="25">
        <v>3623</v>
      </c>
      <c r="H2370" s="25">
        <v>11956</v>
      </c>
      <c r="I2370" s="25"/>
      <c r="J2370" s="58" t="e">
        <f>HYPERLINK("#"&amp;"Insumos"&amp;"!A"&amp;MATCH($B2370,#REF!,0),"Ins "&amp;$B2370)</f>
        <v>#REF!</v>
      </c>
      <c r="M2370" s="220"/>
    </row>
    <row r="2371" spans="1:13" x14ac:dyDescent="0.2">
      <c r="A2371" s="35" t="s">
        <v>2602</v>
      </c>
      <c r="B2371" s="1" t="s">
        <v>5007</v>
      </c>
      <c r="C2371" s="45" t="s">
        <v>720</v>
      </c>
      <c r="D2371" s="23" t="s">
        <v>5751</v>
      </c>
      <c r="E2371" s="23" t="s">
        <v>4134</v>
      </c>
      <c r="F2371" s="40">
        <v>8.4</v>
      </c>
      <c r="G2371" s="25">
        <v>1897</v>
      </c>
      <c r="H2371" s="25">
        <v>15935</v>
      </c>
      <c r="I2371" s="25"/>
      <c r="J2371" s="58" t="e">
        <f>HYPERLINK("#"&amp;"Insumos"&amp;"!A"&amp;MATCH($B2371,#REF!,0),"Ins "&amp;$B2371)</f>
        <v>#REF!</v>
      </c>
      <c r="M2371" s="220"/>
    </row>
    <row r="2372" spans="1:13" x14ac:dyDescent="0.2">
      <c r="A2372" s="35" t="s">
        <v>2602</v>
      </c>
      <c r="B2372" s="1" t="s">
        <v>5184</v>
      </c>
      <c r="C2372" s="45" t="s">
        <v>294</v>
      </c>
      <c r="D2372" s="23" t="s">
        <v>5751</v>
      </c>
      <c r="E2372" s="23" t="s">
        <v>4147</v>
      </c>
      <c r="F2372" s="40">
        <v>0.05</v>
      </c>
      <c r="G2372" s="25">
        <v>5304</v>
      </c>
      <c r="H2372" s="25">
        <v>265</v>
      </c>
      <c r="I2372" s="25"/>
      <c r="J2372" s="58" t="e">
        <f>HYPERLINK("#"&amp;"Insumos"&amp;"!A"&amp;MATCH($B2372,#REF!,0),"Ins "&amp;$B2372)</f>
        <v>#REF!</v>
      </c>
      <c r="M2372" s="220"/>
    </row>
    <row r="2373" spans="1:13" x14ac:dyDescent="0.2">
      <c r="A2373" s="35" t="s">
        <v>2602</v>
      </c>
      <c r="B2373" s="1" t="s">
        <v>4519</v>
      </c>
      <c r="C2373" s="45" t="s">
        <v>1406</v>
      </c>
      <c r="D2373" s="23" t="s">
        <v>5751</v>
      </c>
      <c r="E2373" s="23" t="s">
        <v>287</v>
      </c>
      <c r="F2373" s="40">
        <v>12</v>
      </c>
      <c r="G2373" s="25">
        <v>4634</v>
      </c>
      <c r="H2373" s="25">
        <v>55608</v>
      </c>
      <c r="I2373" s="25"/>
      <c r="J2373" s="58" t="e">
        <f>HYPERLINK("#"&amp;"Insumos"&amp;"!A"&amp;MATCH($B2373,#REF!,0),"Ins "&amp;$B2373)</f>
        <v>#REF!</v>
      </c>
      <c r="M2373" s="220"/>
    </row>
    <row r="2374" spans="1:13" x14ac:dyDescent="0.2">
      <c r="A2374" s="35" t="s">
        <v>2602</v>
      </c>
      <c r="B2374" s="1" t="s">
        <v>4540</v>
      </c>
      <c r="C2374" s="45" t="s">
        <v>1425</v>
      </c>
      <c r="D2374" s="23" t="s">
        <v>5751</v>
      </c>
      <c r="E2374" s="23" t="s">
        <v>4134</v>
      </c>
      <c r="F2374" s="40">
        <v>4</v>
      </c>
      <c r="G2374" s="25">
        <v>19574</v>
      </c>
      <c r="H2374" s="25">
        <v>78296</v>
      </c>
      <c r="I2374" s="25"/>
      <c r="J2374" s="58" t="e">
        <f>HYPERLINK("#"&amp;"Insumos"&amp;"!A"&amp;MATCH($B2374,#REF!,0),"Ins "&amp;$B2374)</f>
        <v>#REF!</v>
      </c>
      <c r="M2374" s="220"/>
    </row>
    <row r="2375" spans="1:13" ht="25.5" x14ac:dyDescent="0.2">
      <c r="A2375" s="36" t="s">
        <v>2603</v>
      </c>
      <c r="B2375" s="26" t="s">
        <v>6816</v>
      </c>
      <c r="C2375" s="79" t="s">
        <v>1913</v>
      </c>
      <c r="D2375" s="37" t="s">
        <v>5608</v>
      </c>
      <c r="E2375" s="37" t="s">
        <v>466</v>
      </c>
      <c r="F2375" s="41"/>
      <c r="G2375" s="27"/>
      <c r="H2375" s="27"/>
      <c r="I2375" s="27">
        <v>1674312</v>
      </c>
      <c r="M2375" s="220">
        <f t="shared" ref="M2375:M2433" si="37">ROUND(I2375*(1+$L$2),0)</f>
        <v>2192679</v>
      </c>
    </row>
    <row r="2376" spans="1:13" x14ac:dyDescent="0.2">
      <c r="A2376" s="35" t="s">
        <v>2603</v>
      </c>
      <c r="B2376" s="1" t="s">
        <v>5591</v>
      </c>
      <c r="C2376" s="45" t="s">
        <v>5821</v>
      </c>
      <c r="D2376" s="23" t="s">
        <v>5585</v>
      </c>
      <c r="E2376" s="23" t="s">
        <v>466</v>
      </c>
      <c r="F2376" s="40">
        <v>1.05</v>
      </c>
      <c r="G2376" s="25">
        <v>682944</v>
      </c>
      <c r="H2376" s="25">
        <v>717091</v>
      </c>
      <c r="I2376" s="25"/>
      <c r="M2376" s="220"/>
    </row>
    <row r="2377" spans="1:13" x14ac:dyDescent="0.2">
      <c r="A2377" s="35" t="s">
        <v>2603</v>
      </c>
      <c r="B2377" s="1" t="s">
        <v>80</v>
      </c>
      <c r="C2377" s="45" t="s">
        <v>1035</v>
      </c>
      <c r="D2377" s="23" t="s">
        <v>5734</v>
      </c>
      <c r="E2377" s="23" t="s">
        <v>4141</v>
      </c>
      <c r="F2377" s="40">
        <v>5</v>
      </c>
      <c r="G2377" s="25">
        <v>110673</v>
      </c>
      <c r="H2377" s="25">
        <v>553365</v>
      </c>
      <c r="I2377" s="25"/>
      <c r="J2377" s="58" t="e">
        <f>HYPERLINK("#"&amp;"Insumos"&amp;"!A"&amp;MATCH($B2377,#REF!,0),"Ins "&amp;$B2377)</f>
        <v>#REF!</v>
      </c>
      <c r="M2377" s="220"/>
    </row>
    <row r="2378" spans="1:13" x14ac:dyDescent="0.2">
      <c r="A2378" s="35" t="s">
        <v>2603</v>
      </c>
      <c r="B2378" s="1" t="s">
        <v>5551</v>
      </c>
      <c r="C2378" s="45" t="s">
        <v>1229</v>
      </c>
      <c r="D2378" s="23" t="s">
        <v>5534</v>
      </c>
      <c r="E2378" s="23" t="s">
        <v>4140</v>
      </c>
      <c r="F2378" s="40">
        <v>9</v>
      </c>
      <c r="G2378" s="25">
        <v>437</v>
      </c>
      <c r="H2378" s="25">
        <v>3933</v>
      </c>
      <c r="I2378" s="25"/>
      <c r="J2378" s="58" t="e">
        <f>HYPERLINK("#"&amp;"Insumos"&amp;"!A"&amp;MATCH($B2378,#REF!,0),"Ins "&amp;$B2378)</f>
        <v>#REF!</v>
      </c>
      <c r="M2378" s="220"/>
    </row>
    <row r="2379" spans="1:13" x14ac:dyDescent="0.2">
      <c r="A2379" s="35" t="s">
        <v>2603</v>
      </c>
      <c r="B2379" s="1" t="s">
        <v>263</v>
      </c>
      <c r="C2379" s="45" t="s">
        <v>696</v>
      </c>
      <c r="D2379" s="23" t="s">
        <v>5534</v>
      </c>
      <c r="E2379" s="23" t="s">
        <v>4140</v>
      </c>
      <c r="F2379" s="40">
        <v>0.1037</v>
      </c>
      <c r="G2379" s="25">
        <v>187426</v>
      </c>
      <c r="H2379" s="25">
        <v>19436</v>
      </c>
      <c r="I2379" s="25"/>
      <c r="J2379" s="58" t="e">
        <f>HYPERLINK("#"&amp;"Insumos"&amp;"!A"&amp;MATCH($B2379,#REF!,0),"Ins "&amp;$B2379)</f>
        <v>#REF!</v>
      </c>
      <c r="M2379" s="220"/>
    </row>
    <row r="2380" spans="1:13" x14ac:dyDescent="0.2">
      <c r="A2380" s="35" t="s">
        <v>2603</v>
      </c>
      <c r="B2380" s="1" t="s">
        <v>222</v>
      </c>
      <c r="C2380" s="45" t="s">
        <v>157</v>
      </c>
      <c r="D2380" s="23" t="s">
        <v>5534</v>
      </c>
      <c r="E2380" s="23" t="s">
        <v>4140</v>
      </c>
      <c r="F2380" s="40">
        <v>0.04</v>
      </c>
      <c r="G2380" s="25">
        <v>66212</v>
      </c>
      <c r="H2380" s="25">
        <v>2648</v>
      </c>
      <c r="I2380" s="25"/>
      <c r="J2380" s="58" t="e">
        <f>HYPERLINK("#"&amp;"Insumos"&amp;"!A"&amp;MATCH($B2380,#REF!,0),"Ins "&amp;$B2380)</f>
        <v>#REF!</v>
      </c>
      <c r="M2380" s="220"/>
    </row>
    <row r="2381" spans="1:13" x14ac:dyDescent="0.2">
      <c r="A2381" s="35" t="s">
        <v>2603</v>
      </c>
      <c r="B2381" s="1" t="s">
        <v>102</v>
      </c>
      <c r="C2381" s="45" t="s">
        <v>1189</v>
      </c>
      <c r="D2381" s="23" t="s">
        <v>5534</v>
      </c>
      <c r="E2381" s="23" t="s">
        <v>4140</v>
      </c>
      <c r="F2381" s="40">
        <v>9</v>
      </c>
      <c r="G2381" s="25">
        <v>406</v>
      </c>
      <c r="H2381" s="25">
        <v>3654</v>
      </c>
      <c r="I2381" s="25"/>
      <c r="J2381" s="58" t="e">
        <f>HYPERLINK("#"&amp;"Insumos"&amp;"!A"&amp;MATCH($B2381,#REF!,0),"Ins "&amp;$B2381)</f>
        <v>#REF!</v>
      </c>
      <c r="M2381" s="220"/>
    </row>
    <row r="2382" spans="1:13" x14ac:dyDescent="0.2">
      <c r="A2382" s="35" t="s">
        <v>2603</v>
      </c>
      <c r="B2382" s="1" t="s">
        <v>5543</v>
      </c>
      <c r="C2382" s="45" t="s">
        <v>1226</v>
      </c>
      <c r="D2382" s="23" t="s">
        <v>5534</v>
      </c>
      <c r="E2382" s="23" t="s">
        <v>4140</v>
      </c>
      <c r="F2382" s="40">
        <v>9</v>
      </c>
      <c r="G2382" s="25">
        <v>239</v>
      </c>
      <c r="H2382" s="25">
        <v>2151</v>
      </c>
      <c r="I2382" s="25"/>
      <c r="J2382" s="58" t="e">
        <f>HYPERLINK("#"&amp;"Insumos"&amp;"!A"&amp;MATCH($B2382,#REF!,0),"Ins "&amp;$B2382)</f>
        <v>#REF!</v>
      </c>
      <c r="M2382" s="220"/>
    </row>
    <row r="2383" spans="1:13" x14ac:dyDescent="0.2">
      <c r="A2383" s="35" t="s">
        <v>2603</v>
      </c>
      <c r="B2383" s="1" t="s">
        <v>5533</v>
      </c>
      <c r="C2383" s="45" t="s">
        <v>5892</v>
      </c>
      <c r="D2383" s="23" t="s">
        <v>977</v>
      </c>
      <c r="E2383" s="23" t="s">
        <v>4134</v>
      </c>
      <c r="F2383" s="40">
        <v>14.24</v>
      </c>
      <c r="G2383" s="25">
        <v>3623</v>
      </c>
      <c r="H2383" s="25">
        <v>51592</v>
      </c>
      <c r="I2383" s="25"/>
      <c r="J2383" s="58" t="e">
        <f>HYPERLINK("#"&amp;"Insumos"&amp;"!A"&amp;MATCH($B2383,#REF!,0),"Ins "&amp;$B2383)</f>
        <v>#REF!</v>
      </c>
      <c r="M2383" s="220"/>
    </row>
    <row r="2384" spans="1:13" x14ac:dyDescent="0.2">
      <c r="A2384" s="35" t="s">
        <v>2603</v>
      </c>
      <c r="B2384" s="1" t="s">
        <v>5007</v>
      </c>
      <c r="C2384" s="45" t="s">
        <v>720</v>
      </c>
      <c r="D2384" s="23" t="s">
        <v>5751</v>
      </c>
      <c r="E2384" s="23" t="s">
        <v>4134</v>
      </c>
      <c r="F2384" s="40">
        <v>15.1</v>
      </c>
      <c r="G2384" s="25">
        <v>1897</v>
      </c>
      <c r="H2384" s="25">
        <v>28645</v>
      </c>
      <c r="I2384" s="25"/>
      <c r="J2384" s="58" t="e">
        <f>HYPERLINK("#"&amp;"Insumos"&amp;"!A"&amp;MATCH($B2384,#REF!,0),"Ins "&amp;$B2384)</f>
        <v>#REF!</v>
      </c>
      <c r="M2384" s="220"/>
    </row>
    <row r="2385" spans="1:13" x14ac:dyDescent="0.2">
      <c r="A2385" s="35" t="s">
        <v>2603</v>
      </c>
      <c r="B2385" s="1" t="s">
        <v>5483</v>
      </c>
      <c r="C2385" s="45" t="s">
        <v>1064</v>
      </c>
      <c r="D2385" s="23" t="s">
        <v>5751</v>
      </c>
      <c r="E2385" s="23" t="s">
        <v>467</v>
      </c>
      <c r="F2385" s="40">
        <v>0.5</v>
      </c>
      <c r="G2385" s="25">
        <v>6176</v>
      </c>
      <c r="H2385" s="25">
        <v>3088</v>
      </c>
      <c r="I2385" s="25"/>
      <c r="J2385" s="58" t="e">
        <f>HYPERLINK("#"&amp;"Insumos"&amp;"!A"&amp;MATCH($B2385,#REF!,0),"Ins "&amp;$B2385)</f>
        <v>#REF!</v>
      </c>
      <c r="M2385" s="220"/>
    </row>
    <row r="2386" spans="1:13" x14ac:dyDescent="0.2">
      <c r="A2386" s="35" t="s">
        <v>2603</v>
      </c>
      <c r="B2386" s="1" t="s">
        <v>5184</v>
      </c>
      <c r="C2386" s="45" t="s">
        <v>294</v>
      </c>
      <c r="D2386" s="23" t="s">
        <v>5751</v>
      </c>
      <c r="E2386" s="23" t="s">
        <v>4147</v>
      </c>
      <c r="F2386" s="40">
        <v>1.5</v>
      </c>
      <c r="G2386" s="25">
        <v>5304</v>
      </c>
      <c r="H2386" s="25">
        <v>7956</v>
      </c>
      <c r="I2386" s="25"/>
      <c r="J2386" s="58" t="e">
        <f>HYPERLINK("#"&amp;"Insumos"&amp;"!A"&amp;MATCH($B2386,#REF!,0),"Ins "&amp;$B2386)</f>
        <v>#REF!</v>
      </c>
      <c r="M2386" s="220"/>
    </row>
    <row r="2387" spans="1:13" x14ac:dyDescent="0.2">
      <c r="A2387" s="35" t="s">
        <v>2603</v>
      </c>
      <c r="B2387" s="1" t="s">
        <v>4537</v>
      </c>
      <c r="C2387" s="45" t="s">
        <v>12753</v>
      </c>
      <c r="D2387" s="23" t="s">
        <v>5751</v>
      </c>
      <c r="E2387" s="23" t="s">
        <v>287</v>
      </c>
      <c r="F2387" s="40">
        <v>3.5</v>
      </c>
      <c r="G2387" s="25">
        <v>3630</v>
      </c>
      <c r="H2387" s="25">
        <v>12705</v>
      </c>
      <c r="I2387" s="25"/>
      <c r="J2387" s="58" t="e">
        <f>HYPERLINK("#"&amp;"Insumos"&amp;"!A"&amp;MATCH($B2387,#REF!,0),"Ins "&amp;$B2387)</f>
        <v>#REF!</v>
      </c>
      <c r="M2387" s="220"/>
    </row>
    <row r="2388" spans="1:13" x14ac:dyDescent="0.2">
      <c r="A2388" s="35" t="s">
        <v>2603</v>
      </c>
      <c r="B2388" s="1" t="s">
        <v>4538</v>
      </c>
      <c r="C2388" s="45" t="s">
        <v>1423</v>
      </c>
      <c r="D2388" s="23" t="s">
        <v>5751</v>
      </c>
      <c r="E2388" s="23" t="s">
        <v>4134</v>
      </c>
      <c r="F2388" s="40">
        <v>11</v>
      </c>
      <c r="G2388" s="25">
        <v>24368</v>
      </c>
      <c r="H2388" s="25">
        <v>268048</v>
      </c>
      <c r="I2388" s="25"/>
      <c r="J2388" s="58" t="e">
        <f>HYPERLINK("#"&amp;"Insumos"&amp;"!A"&amp;MATCH($B2388,#REF!,0),"Ins "&amp;$B2388)</f>
        <v>#REF!</v>
      </c>
      <c r="M2388" s="220"/>
    </row>
    <row r="2389" spans="1:13" ht="25.5" x14ac:dyDescent="0.2">
      <c r="A2389" s="36" t="s">
        <v>2604</v>
      </c>
      <c r="B2389" s="26" t="s">
        <v>6816</v>
      </c>
      <c r="C2389" s="79" t="s">
        <v>1914</v>
      </c>
      <c r="D2389" s="37" t="s">
        <v>5608</v>
      </c>
      <c r="E2389" s="37" t="s">
        <v>466</v>
      </c>
      <c r="F2389" s="41"/>
      <c r="G2389" s="27"/>
      <c r="H2389" s="27"/>
      <c r="I2389" s="27">
        <v>1597533</v>
      </c>
      <c r="M2389" s="220">
        <f t="shared" si="37"/>
        <v>2092129</v>
      </c>
    </row>
    <row r="2390" spans="1:13" x14ac:dyDescent="0.2">
      <c r="A2390" s="35" t="s">
        <v>2604</v>
      </c>
      <c r="B2390" s="1" t="s">
        <v>5589</v>
      </c>
      <c r="C2390" s="45" t="s">
        <v>5819</v>
      </c>
      <c r="D2390" s="23" t="s">
        <v>5585</v>
      </c>
      <c r="E2390" s="23" t="s">
        <v>466</v>
      </c>
      <c r="F2390" s="40">
        <v>1.03</v>
      </c>
      <c r="G2390" s="25">
        <v>597780</v>
      </c>
      <c r="H2390" s="25">
        <v>615713</v>
      </c>
      <c r="I2390" s="25"/>
      <c r="M2390" s="220"/>
    </row>
    <row r="2391" spans="1:13" x14ac:dyDescent="0.2">
      <c r="A2391" s="35" t="s">
        <v>2604</v>
      </c>
      <c r="B2391" s="1" t="s">
        <v>80</v>
      </c>
      <c r="C2391" s="45" t="s">
        <v>1035</v>
      </c>
      <c r="D2391" s="23" t="s">
        <v>5734</v>
      </c>
      <c r="E2391" s="23" t="s">
        <v>4141</v>
      </c>
      <c r="F2391" s="40">
        <v>6.7</v>
      </c>
      <c r="G2391" s="25">
        <v>110673</v>
      </c>
      <c r="H2391" s="25">
        <v>741509</v>
      </c>
      <c r="I2391" s="25"/>
      <c r="J2391" s="58" t="e">
        <f>HYPERLINK("#"&amp;"Insumos"&amp;"!A"&amp;MATCH($B2391,#REF!,0),"Ins "&amp;$B2391)</f>
        <v>#REF!</v>
      </c>
      <c r="M2391" s="220"/>
    </row>
    <row r="2392" spans="1:13" x14ac:dyDescent="0.2">
      <c r="A2392" s="35" t="s">
        <v>2604</v>
      </c>
      <c r="B2392" s="1" t="s">
        <v>263</v>
      </c>
      <c r="C2392" s="45" t="s">
        <v>696</v>
      </c>
      <c r="D2392" s="23" t="s">
        <v>5534</v>
      </c>
      <c r="E2392" s="23" t="s">
        <v>4140</v>
      </c>
      <c r="F2392" s="40">
        <v>8.1199999999999994E-2</v>
      </c>
      <c r="G2392" s="25">
        <v>187426</v>
      </c>
      <c r="H2392" s="25">
        <v>15219</v>
      </c>
      <c r="I2392" s="25"/>
      <c r="J2392" s="58" t="e">
        <f>HYPERLINK("#"&amp;"Insumos"&amp;"!A"&amp;MATCH($B2392,#REF!,0),"Ins "&amp;$B2392)</f>
        <v>#REF!</v>
      </c>
      <c r="M2392" s="220"/>
    </row>
    <row r="2393" spans="1:13" x14ac:dyDescent="0.2">
      <c r="A2393" s="35" t="s">
        <v>2604</v>
      </c>
      <c r="B2393" s="1" t="s">
        <v>222</v>
      </c>
      <c r="C2393" s="45" t="s">
        <v>157</v>
      </c>
      <c r="D2393" s="23" t="s">
        <v>5534</v>
      </c>
      <c r="E2393" s="23" t="s">
        <v>4140</v>
      </c>
      <c r="F2393" s="40">
        <v>0.1</v>
      </c>
      <c r="G2393" s="25">
        <v>66212</v>
      </c>
      <c r="H2393" s="25">
        <v>6621</v>
      </c>
      <c r="I2393" s="25"/>
      <c r="J2393" s="58" t="e">
        <f>HYPERLINK("#"&amp;"Insumos"&amp;"!A"&amp;MATCH($B2393,#REF!,0),"Ins "&amp;$B2393)</f>
        <v>#REF!</v>
      </c>
      <c r="M2393" s="220"/>
    </row>
    <row r="2394" spans="1:13" x14ac:dyDescent="0.2">
      <c r="A2394" s="35" t="s">
        <v>2604</v>
      </c>
      <c r="B2394" s="1" t="s">
        <v>5533</v>
      </c>
      <c r="C2394" s="45" t="s">
        <v>5892</v>
      </c>
      <c r="D2394" s="23" t="s">
        <v>977</v>
      </c>
      <c r="E2394" s="23" t="s">
        <v>4134</v>
      </c>
      <c r="F2394" s="40">
        <v>3</v>
      </c>
      <c r="G2394" s="25">
        <v>3623</v>
      </c>
      <c r="H2394" s="25">
        <v>10869</v>
      </c>
      <c r="I2394" s="25"/>
      <c r="J2394" s="58" t="e">
        <f>HYPERLINK("#"&amp;"Insumos"&amp;"!A"&amp;MATCH($B2394,#REF!,0),"Ins "&amp;$B2394)</f>
        <v>#REF!</v>
      </c>
      <c r="M2394" s="220"/>
    </row>
    <row r="2395" spans="1:13" x14ac:dyDescent="0.2">
      <c r="A2395" s="35" t="s">
        <v>2604</v>
      </c>
      <c r="B2395" s="1" t="s">
        <v>5007</v>
      </c>
      <c r="C2395" s="45" t="s">
        <v>720</v>
      </c>
      <c r="D2395" s="23" t="s">
        <v>5751</v>
      </c>
      <c r="E2395" s="23" t="s">
        <v>4134</v>
      </c>
      <c r="F2395" s="40">
        <v>20</v>
      </c>
      <c r="G2395" s="25">
        <v>1897</v>
      </c>
      <c r="H2395" s="25">
        <v>37940</v>
      </c>
      <c r="I2395" s="25"/>
      <c r="J2395" s="58" t="e">
        <f>HYPERLINK("#"&amp;"Insumos"&amp;"!A"&amp;MATCH($B2395,#REF!,0),"Ins "&amp;$B2395)</f>
        <v>#REF!</v>
      </c>
      <c r="M2395" s="220"/>
    </row>
    <row r="2396" spans="1:13" x14ac:dyDescent="0.2">
      <c r="A2396" s="35" t="s">
        <v>2604</v>
      </c>
      <c r="B2396" s="1" t="s">
        <v>5184</v>
      </c>
      <c r="C2396" s="45" t="s">
        <v>294</v>
      </c>
      <c r="D2396" s="23" t="s">
        <v>5751</v>
      </c>
      <c r="E2396" s="23" t="s">
        <v>4147</v>
      </c>
      <c r="F2396" s="40">
        <v>1</v>
      </c>
      <c r="G2396" s="25">
        <v>5304</v>
      </c>
      <c r="H2396" s="25">
        <v>5304</v>
      </c>
      <c r="I2396" s="25"/>
      <c r="J2396" s="58" t="e">
        <f>HYPERLINK("#"&amp;"Insumos"&amp;"!A"&amp;MATCH($B2396,#REF!,0),"Ins "&amp;$B2396)</f>
        <v>#REF!</v>
      </c>
      <c r="M2396" s="220"/>
    </row>
    <row r="2397" spans="1:13" x14ac:dyDescent="0.2">
      <c r="A2397" s="35" t="s">
        <v>2604</v>
      </c>
      <c r="B2397" s="1" t="s">
        <v>4537</v>
      </c>
      <c r="C2397" s="45" t="s">
        <v>12753</v>
      </c>
      <c r="D2397" s="23" t="s">
        <v>5751</v>
      </c>
      <c r="E2397" s="23" t="s">
        <v>287</v>
      </c>
      <c r="F2397" s="40">
        <v>5</v>
      </c>
      <c r="G2397" s="25">
        <v>3630</v>
      </c>
      <c r="H2397" s="25">
        <v>18150</v>
      </c>
      <c r="I2397" s="25"/>
      <c r="J2397" s="58" t="e">
        <f>HYPERLINK("#"&amp;"Insumos"&amp;"!A"&amp;MATCH($B2397,#REF!,0),"Ins "&amp;$B2397)</f>
        <v>#REF!</v>
      </c>
      <c r="M2397" s="220"/>
    </row>
    <row r="2398" spans="1:13" x14ac:dyDescent="0.2">
      <c r="A2398" s="35" t="s">
        <v>2604</v>
      </c>
      <c r="B2398" s="1" t="s">
        <v>4538</v>
      </c>
      <c r="C2398" s="45" t="s">
        <v>1423</v>
      </c>
      <c r="D2398" s="23" t="s">
        <v>5751</v>
      </c>
      <c r="E2398" s="23" t="s">
        <v>4134</v>
      </c>
      <c r="F2398" s="40">
        <v>6</v>
      </c>
      <c r="G2398" s="25">
        <v>24368</v>
      </c>
      <c r="H2398" s="25">
        <v>146208</v>
      </c>
      <c r="I2398" s="25"/>
      <c r="J2398" s="58" t="e">
        <f>HYPERLINK("#"&amp;"Insumos"&amp;"!A"&amp;MATCH($B2398,#REF!,0),"Ins "&amp;$B2398)</f>
        <v>#REF!</v>
      </c>
      <c r="M2398" s="220"/>
    </row>
    <row r="2399" spans="1:13" ht="25.5" x14ac:dyDescent="0.2">
      <c r="A2399" s="36" t="s">
        <v>2606</v>
      </c>
      <c r="B2399" s="26" t="s">
        <v>6816</v>
      </c>
      <c r="C2399" s="79" t="s">
        <v>10457</v>
      </c>
      <c r="D2399" s="37" t="s">
        <v>5608</v>
      </c>
      <c r="E2399" s="37" t="s">
        <v>464</v>
      </c>
      <c r="F2399" s="41"/>
      <c r="G2399" s="27"/>
      <c r="H2399" s="27"/>
      <c r="I2399" s="27">
        <v>68737</v>
      </c>
      <c r="M2399" s="220">
        <f t="shared" si="37"/>
        <v>90018</v>
      </c>
    </row>
    <row r="2400" spans="1:13" x14ac:dyDescent="0.2">
      <c r="A2400" s="35" t="s">
        <v>2606</v>
      </c>
      <c r="B2400" s="1" t="s">
        <v>5589</v>
      </c>
      <c r="C2400" s="45" t="s">
        <v>5819</v>
      </c>
      <c r="D2400" s="23" t="s">
        <v>5585</v>
      </c>
      <c r="E2400" s="23" t="s">
        <v>466</v>
      </c>
      <c r="F2400" s="40">
        <v>3.1E-2</v>
      </c>
      <c r="G2400" s="25">
        <v>597780</v>
      </c>
      <c r="H2400" s="25">
        <v>18531</v>
      </c>
      <c r="I2400" s="25"/>
      <c r="M2400" s="220"/>
    </row>
    <row r="2401" spans="1:13" x14ac:dyDescent="0.2">
      <c r="A2401" s="35" t="s">
        <v>2606</v>
      </c>
      <c r="B2401" s="1" t="s">
        <v>199</v>
      </c>
      <c r="C2401" s="45" t="s">
        <v>1031</v>
      </c>
      <c r="D2401" s="23" t="s">
        <v>5734</v>
      </c>
      <c r="E2401" s="23" t="s">
        <v>4141</v>
      </c>
      <c r="F2401" s="40">
        <v>0.25</v>
      </c>
      <c r="G2401" s="25">
        <v>96111</v>
      </c>
      <c r="H2401" s="25">
        <v>24028</v>
      </c>
      <c r="I2401" s="25"/>
      <c r="J2401" s="58" t="e">
        <f>HYPERLINK("#"&amp;"Insumos"&amp;"!A"&amp;MATCH($B2401,#REF!,0),"Ins "&amp;$B2401)</f>
        <v>#REF!</v>
      </c>
      <c r="M2401" s="220"/>
    </row>
    <row r="2402" spans="1:13" x14ac:dyDescent="0.2">
      <c r="A2402" s="35" t="s">
        <v>2606</v>
      </c>
      <c r="B2402" s="1" t="s">
        <v>263</v>
      </c>
      <c r="C2402" s="45" t="s">
        <v>696</v>
      </c>
      <c r="D2402" s="23" t="s">
        <v>5534</v>
      </c>
      <c r="E2402" s="23" t="s">
        <v>4140</v>
      </c>
      <c r="F2402" s="40">
        <v>4.4999999999999997E-3</v>
      </c>
      <c r="G2402" s="25">
        <v>187426</v>
      </c>
      <c r="H2402" s="25">
        <v>843</v>
      </c>
      <c r="I2402" s="25"/>
      <c r="J2402" s="58" t="e">
        <f>HYPERLINK("#"&amp;"Insumos"&amp;"!A"&amp;MATCH($B2402,#REF!,0),"Ins "&amp;$B2402)</f>
        <v>#REF!</v>
      </c>
      <c r="M2402" s="220"/>
    </row>
    <row r="2403" spans="1:13" x14ac:dyDescent="0.2">
      <c r="A2403" s="35" t="s">
        <v>2606</v>
      </c>
      <c r="B2403" s="1" t="s">
        <v>222</v>
      </c>
      <c r="C2403" s="45" t="s">
        <v>157</v>
      </c>
      <c r="D2403" s="23" t="s">
        <v>5534</v>
      </c>
      <c r="E2403" s="23" t="s">
        <v>4140</v>
      </c>
      <c r="F2403" s="40">
        <v>2E-3</v>
      </c>
      <c r="G2403" s="25">
        <v>66212</v>
      </c>
      <c r="H2403" s="25">
        <v>132</v>
      </c>
      <c r="I2403" s="25"/>
      <c r="J2403" s="58" t="e">
        <f>HYPERLINK("#"&amp;"Insumos"&amp;"!A"&amp;MATCH($B2403,#REF!,0),"Ins "&amp;$B2403)</f>
        <v>#REF!</v>
      </c>
      <c r="M2403" s="220"/>
    </row>
    <row r="2404" spans="1:13" x14ac:dyDescent="0.2">
      <c r="A2404" s="35" t="s">
        <v>2606</v>
      </c>
      <c r="B2404" s="1" t="s">
        <v>5533</v>
      </c>
      <c r="C2404" s="45" t="s">
        <v>5892</v>
      </c>
      <c r="D2404" s="23" t="s">
        <v>977</v>
      </c>
      <c r="E2404" s="23" t="s">
        <v>4134</v>
      </c>
      <c r="F2404" s="40">
        <v>0.06</v>
      </c>
      <c r="G2404" s="25">
        <v>3623</v>
      </c>
      <c r="H2404" s="25">
        <v>217</v>
      </c>
      <c r="I2404" s="25"/>
      <c r="J2404" s="58" t="e">
        <f>HYPERLINK("#"&amp;"Insumos"&amp;"!A"&amp;MATCH($B2404,#REF!,0),"Ins "&amp;$B2404)</f>
        <v>#REF!</v>
      </c>
      <c r="M2404" s="220"/>
    </row>
    <row r="2405" spans="1:13" x14ac:dyDescent="0.2">
      <c r="A2405" s="35" t="s">
        <v>2606</v>
      </c>
      <c r="B2405" s="1" t="s">
        <v>5007</v>
      </c>
      <c r="C2405" s="45" t="s">
        <v>720</v>
      </c>
      <c r="D2405" s="23" t="s">
        <v>5751</v>
      </c>
      <c r="E2405" s="23" t="s">
        <v>4134</v>
      </c>
      <c r="F2405" s="40">
        <v>0.04</v>
      </c>
      <c r="G2405" s="25">
        <v>1897</v>
      </c>
      <c r="H2405" s="25">
        <v>76</v>
      </c>
      <c r="I2405" s="25"/>
      <c r="J2405" s="58" t="e">
        <f>HYPERLINK("#"&amp;"Insumos"&amp;"!A"&amp;MATCH($B2405,#REF!,0),"Ins "&amp;$B2405)</f>
        <v>#REF!</v>
      </c>
      <c r="M2405" s="220"/>
    </row>
    <row r="2406" spans="1:13" x14ac:dyDescent="0.2">
      <c r="A2406" s="35" t="s">
        <v>2606</v>
      </c>
      <c r="B2406" s="1" t="s">
        <v>5184</v>
      </c>
      <c r="C2406" s="45" t="s">
        <v>294</v>
      </c>
      <c r="D2406" s="23" t="s">
        <v>5751</v>
      </c>
      <c r="E2406" s="23" t="s">
        <v>4147</v>
      </c>
      <c r="F2406" s="40">
        <v>0.02</v>
      </c>
      <c r="G2406" s="25">
        <v>5304</v>
      </c>
      <c r="H2406" s="25">
        <v>106</v>
      </c>
      <c r="I2406" s="25"/>
      <c r="J2406" s="58" t="e">
        <f>HYPERLINK("#"&amp;"Insumos"&amp;"!A"&amp;MATCH($B2406,#REF!,0),"Ins "&amp;$B2406)</f>
        <v>#REF!</v>
      </c>
      <c r="M2406" s="220"/>
    </row>
    <row r="2407" spans="1:13" x14ac:dyDescent="0.2">
      <c r="A2407" s="35" t="s">
        <v>2606</v>
      </c>
      <c r="B2407" s="1" t="s">
        <v>4537</v>
      </c>
      <c r="C2407" s="45" t="s">
        <v>12753</v>
      </c>
      <c r="D2407" s="23" t="s">
        <v>5751</v>
      </c>
      <c r="E2407" s="23" t="s">
        <v>287</v>
      </c>
      <c r="F2407" s="40">
        <v>0.12</v>
      </c>
      <c r="G2407" s="25">
        <v>3630</v>
      </c>
      <c r="H2407" s="25">
        <v>436</v>
      </c>
      <c r="I2407" s="25"/>
      <c r="J2407" s="58" t="e">
        <f>HYPERLINK("#"&amp;"Insumos"&amp;"!A"&amp;MATCH($B2407,#REF!,0),"Ins "&amp;$B2407)</f>
        <v>#REF!</v>
      </c>
      <c r="M2407" s="220"/>
    </row>
    <row r="2408" spans="1:13" x14ac:dyDescent="0.2">
      <c r="A2408" s="35" t="s">
        <v>2606</v>
      </c>
      <c r="B2408" s="1" t="s">
        <v>4538</v>
      </c>
      <c r="C2408" s="45" t="s">
        <v>1423</v>
      </c>
      <c r="D2408" s="23" t="s">
        <v>5751</v>
      </c>
      <c r="E2408" s="23" t="s">
        <v>4134</v>
      </c>
      <c r="F2408" s="40">
        <v>1</v>
      </c>
      <c r="G2408" s="25">
        <v>24368</v>
      </c>
      <c r="H2408" s="25">
        <v>24368</v>
      </c>
      <c r="I2408" s="25"/>
      <c r="J2408" s="58" t="e">
        <f>HYPERLINK("#"&amp;"Insumos"&amp;"!A"&amp;MATCH($B2408,#REF!,0),"Ins "&amp;$B2408)</f>
        <v>#REF!</v>
      </c>
      <c r="M2408" s="220"/>
    </row>
    <row r="2409" spans="1:13" ht="25.5" x14ac:dyDescent="0.2">
      <c r="A2409" s="36" t="s">
        <v>2607</v>
      </c>
      <c r="B2409" s="26" t="s">
        <v>6816</v>
      </c>
      <c r="C2409" s="79" t="s">
        <v>1915</v>
      </c>
      <c r="D2409" s="37" t="s">
        <v>5608</v>
      </c>
      <c r="E2409" s="37" t="s">
        <v>466</v>
      </c>
      <c r="F2409" s="41"/>
      <c r="G2409" s="27"/>
      <c r="H2409" s="27"/>
      <c r="I2409" s="27">
        <v>1702347</v>
      </c>
      <c r="M2409" s="220">
        <f t="shared" si="37"/>
        <v>2229394</v>
      </c>
    </row>
    <row r="2410" spans="1:13" x14ac:dyDescent="0.2">
      <c r="A2410" s="35" t="s">
        <v>2607</v>
      </c>
      <c r="B2410" s="1" t="s">
        <v>5589</v>
      </c>
      <c r="C2410" s="45" t="s">
        <v>5819</v>
      </c>
      <c r="D2410" s="23" t="s">
        <v>5585</v>
      </c>
      <c r="E2410" s="23" t="s">
        <v>466</v>
      </c>
      <c r="F2410" s="40">
        <v>1.03</v>
      </c>
      <c r="G2410" s="25">
        <v>597780</v>
      </c>
      <c r="H2410" s="25">
        <v>615713</v>
      </c>
      <c r="I2410" s="25"/>
      <c r="M2410" s="220"/>
    </row>
    <row r="2411" spans="1:13" x14ac:dyDescent="0.2">
      <c r="A2411" s="35" t="s">
        <v>2607</v>
      </c>
      <c r="B2411" s="1" t="s">
        <v>80</v>
      </c>
      <c r="C2411" s="45" t="s">
        <v>1035</v>
      </c>
      <c r="D2411" s="23" t="s">
        <v>5734</v>
      </c>
      <c r="E2411" s="23" t="s">
        <v>4141</v>
      </c>
      <c r="F2411" s="40">
        <v>6.5</v>
      </c>
      <c r="G2411" s="25">
        <v>110673</v>
      </c>
      <c r="H2411" s="25">
        <v>719375</v>
      </c>
      <c r="I2411" s="25"/>
      <c r="J2411" s="58" t="e">
        <f>HYPERLINK("#"&amp;"Insumos"&amp;"!A"&amp;MATCH($B2411,#REF!,0),"Ins "&amp;$B2411)</f>
        <v>#REF!</v>
      </c>
      <c r="M2411" s="220"/>
    </row>
    <row r="2412" spans="1:13" x14ac:dyDescent="0.2">
      <c r="A2412" s="35" t="s">
        <v>2607</v>
      </c>
      <c r="B2412" s="1" t="s">
        <v>5548</v>
      </c>
      <c r="C2412" s="45" t="s">
        <v>297</v>
      </c>
      <c r="D2412" s="23" t="s">
        <v>5534</v>
      </c>
      <c r="E2412" s="23" t="s">
        <v>4140</v>
      </c>
      <c r="F2412" s="40">
        <v>6</v>
      </c>
      <c r="G2412" s="25">
        <v>150</v>
      </c>
      <c r="H2412" s="25">
        <v>900</v>
      </c>
      <c r="I2412" s="25"/>
      <c r="J2412" s="58" t="e">
        <f>HYPERLINK("#"&amp;"Insumos"&amp;"!A"&amp;MATCH($B2412,#REF!,0),"Ins "&amp;$B2412)</f>
        <v>#REF!</v>
      </c>
      <c r="M2412" s="220"/>
    </row>
    <row r="2413" spans="1:13" x14ac:dyDescent="0.2">
      <c r="A2413" s="35" t="s">
        <v>2607</v>
      </c>
      <c r="B2413" s="1" t="s">
        <v>263</v>
      </c>
      <c r="C2413" s="45" t="s">
        <v>696</v>
      </c>
      <c r="D2413" s="23" t="s">
        <v>5534</v>
      </c>
      <c r="E2413" s="23" t="s">
        <v>4140</v>
      </c>
      <c r="F2413" s="40">
        <v>9.4399999999999998E-2</v>
      </c>
      <c r="G2413" s="25">
        <v>187426</v>
      </c>
      <c r="H2413" s="25">
        <v>17693</v>
      </c>
      <c r="I2413" s="25"/>
      <c r="J2413" s="58" t="e">
        <f>HYPERLINK("#"&amp;"Insumos"&amp;"!A"&amp;MATCH($B2413,#REF!,0),"Ins "&amp;$B2413)</f>
        <v>#REF!</v>
      </c>
      <c r="M2413" s="220"/>
    </row>
    <row r="2414" spans="1:13" x14ac:dyDescent="0.2">
      <c r="A2414" s="35" t="s">
        <v>2607</v>
      </c>
      <c r="B2414" s="1" t="s">
        <v>222</v>
      </c>
      <c r="C2414" s="45" t="s">
        <v>157</v>
      </c>
      <c r="D2414" s="23" t="s">
        <v>5534</v>
      </c>
      <c r="E2414" s="23" t="s">
        <v>4140</v>
      </c>
      <c r="F2414" s="40">
        <v>0.1</v>
      </c>
      <c r="G2414" s="25">
        <v>66212</v>
      </c>
      <c r="H2414" s="25">
        <v>6621</v>
      </c>
      <c r="I2414" s="25"/>
      <c r="J2414" s="58" t="e">
        <f>HYPERLINK("#"&amp;"Insumos"&amp;"!A"&amp;MATCH($B2414,#REF!,0),"Ins "&amp;$B2414)</f>
        <v>#REF!</v>
      </c>
      <c r="M2414" s="220"/>
    </row>
    <row r="2415" spans="1:13" x14ac:dyDescent="0.2">
      <c r="A2415" s="35" t="s">
        <v>2607</v>
      </c>
      <c r="B2415" s="1" t="s">
        <v>5533</v>
      </c>
      <c r="C2415" s="45" t="s">
        <v>5892</v>
      </c>
      <c r="D2415" s="23" t="s">
        <v>977</v>
      </c>
      <c r="E2415" s="23" t="s">
        <v>4134</v>
      </c>
      <c r="F2415" s="40">
        <v>3</v>
      </c>
      <c r="G2415" s="25">
        <v>3623</v>
      </c>
      <c r="H2415" s="25">
        <v>10869</v>
      </c>
      <c r="I2415" s="25"/>
      <c r="J2415" s="58" t="e">
        <f>HYPERLINK("#"&amp;"Insumos"&amp;"!A"&amp;MATCH($B2415,#REF!,0),"Ins "&amp;$B2415)</f>
        <v>#REF!</v>
      </c>
      <c r="M2415" s="220"/>
    </row>
    <row r="2416" spans="1:13" x14ac:dyDescent="0.2">
      <c r="A2416" s="35" t="s">
        <v>2607</v>
      </c>
      <c r="B2416" s="1" t="s">
        <v>5007</v>
      </c>
      <c r="C2416" s="45" t="s">
        <v>720</v>
      </c>
      <c r="D2416" s="23" t="s">
        <v>5751</v>
      </c>
      <c r="E2416" s="23" t="s">
        <v>4134</v>
      </c>
      <c r="F2416" s="40">
        <v>19.399999999999999</v>
      </c>
      <c r="G2416" s="25">
        <v>1897</v>
      </c>
      <c r="H2416" s="25">
        <v>36802</v>
      </c>
      <c r="I2416" s="25"/>
      <c r="J2416" s="58" t="e">
        <f>HYPERLINK("#"&amp;"Insumos"&amp;"!A"&amp;MATCH($B2416,#REF!,0),"Ins "&amp;$B2416)</f>
        <v>#REF!</v>
      </c>
      <c r="M2416" s="220"/>
    </row>
    <row r="2417" spans="1:13" x14ac:dyDescent="0.2">
      <c r="A2417" s="35" t="s">
        <v>2607</v>
      </c>
      <c r="B2417" s="1" t="s">
        <v>5184</v>
      </c>
      <c r="C2417" s="45" t="s">
        <v>294</v>
      </c>
      <c r="D2417" s="23" t="s">
        <v>5751</v>
      </c>
      <c r="E2417" s="23" t="s">
        <v>4147</v>
      </c>
      <c r="F2417" s="40">
        <v>2</v>
      </c>
      <c r="G2417" s="25">
        <v>5304</v>
      </c>
      <c r="H2417" s="25">
        <v>10608</v>
      </c>
      <c r="I2417" s="25"/>
      <c r="J2417" s="58" t="e">
        <f>HYPERLINK("#"&amp;"Insumos"&amp;"!A"&amp;MATCH($B2417,#REF!,0),"Ins "&amp;$B2417)</f>
        <v>#REF!</v>
      </c>
      <c r="M2417" s="220"/>
    </row>
    <row r="2418" spans="1:13" x14ac:dyDescent="0.2">
      <c r="A2418" s="35" t="s">
        <v>2607</v>
      </c>
      <c r="B2418" s="1" t="s">
        <v>4520</v>
      </c>
      <c r="C2418" s="45" t="s">
        <v>1407</v>
      </c>
      <c r="D2418" s="23" t="s">
        <v>5751</v>
      </c>
      <c r="E2418" s="23" t="s">
        <v>287</v>
      </c>
      <c r="F2418" s="40">
        <v>6</v>
      </c>
      <c r="G2418" s="25">
        <v>4866</v>
      </c>
      <c r="H2418" s="25">
        <v>29196</v>
      </c>
      <c r="I2418" s="25"/>
      <c r="J2418" s="58" t="e">
        <f>HYPERLINK("#"&amp;"Insumos"&amp;"!A"&amp;MATCH($B2418,#REF!,0),"Ins "&amp;$B2418)</f>
        <v>#REF!</v>
      </c>
      <c r="M2418" s="220"/>
    </row>
    <row r="2419" spans="1:13" x14ac:dyDescent="0.2">
      <c r="A2419" s="35" t="s">
        <v>2607</v>
      </c>
      <c r="B2419" s="1" t="s">
        <v>4537</v>
      </c>
      <c r="C2419" s="45" t="s">
        <v>12753</v>
      </c>
      <c r="D2419" s="23" t="s">
        <v>5751</v>
      </c>
      <c r="E2419" s="23" t="s">
        <v>287</v>
      </c>
      <c r="F2419" s="40">
        <v>3</v>
      </c>
      <c r="G2419" s="25">
        <v>3630</v>
      </c>
      <c r="H2419" s="25">
        <v>10890</v>
      </c>
      <c r="I2419" s="25"/>
      <c r="J2419" s="58" t="e">
        <f>HYPERLINK("#"&amp;"Insumos"&amp;"!A"&amp;MATCH($B2419,#REF!,0),"Ins "&amp;$B2419)</f>
        <v>#REF!</v>
      </c>
      <c r="M2419" s="220"/>
    </row>
    <row r="2420" spans="1:13" x14ac:dyDescent="0.2">
      <c r="A2420" s="35" t="s">
        <v>2607</v>
      </c>
      <c r="B2420" s="1" t="s">
        <v>4538</v>
      </c>
      <c r="C2420" s="45" t="s">
        <v>1423</v>
      </c>
      <c r="D2420" s="23" t="s">
        <v>5751</v>
      </c>
      <c r="E2420" s="23" t="s">
        <v>4134</v>
      </c>
      <c r="F2420" s="40">
        <v>10</v>
      </c>
      <c r="G2420" s="25">
        <v>24368</v>
      </c>
      <c r="H2420" s="25">
        <v>243680</v>
      </c>
      <c r="I2420" s="25"/>
      <c r="J2420" s="58" t="e">
        <f>HYPERLINK("#"&amp;"Insumos"&amp;"!A"&amp;MATCH($B2420,#REF!,0),"Ins "&amp;$B2420)</f>
        <v>#REF!</v>
      </c>
      <c r="M2420" s="220"/>
    </row>
    <row r="2421" spans="1:13" ht="25.5" x14ac:dyDescent="0.2">
      <c r="A2421" s="36" t="s">
        <v>2608</v>
      </c>
      <c r="B2421" s="26" t="s">
        <v>6816</v>
      </c>
      <c r="C2421" s="79" t="s">
        <v>10458</v>
      </c>
      <c r="D2421" s="37" t="s">
        <v>5608</v>
      </c>
      <c r="E2421" s="37" t="s">
        <v>464</v>
      </c>
      <c r="F2421" s="41"/>
      <c r="G2421" s="27"/>
      <c r="H2421" s="27"/>
      <c r="I2421" s="27">
        <v>99111</v>
      </c>
      <c r="M2421" s="220">
        <f t="shared" si="37"/>
        <v>129796</v>
      </c>
    </row>
    <row r="2422" spans="1:13" x14ac:dyDescent="0.2">
      <c r="A2422" s="35" t="s">
        <v>2608</v>
      </c>
      <c r="B2422" s="1" t="s">
        <v>5589</v>
      </c>
      <c r="C2422" s="45" t="s">
        <v>5819</v>
      </c>
      <c r="D2422" s="23" t="s">
        <v>5585</v>
      </c>
      <c r="E2422" s="23" t="s">
        <v>466</v>
      </c>
      <c r="F2422" s="40">
        <v>3.1E-2</v>
      </c>
      <c r="G2422" s="25">
        <v>597780</v>
      </c>
      <c r="H2422" s="25">
        <v>18531</v>
      </c>
      <c r="I2422" s="25"/>
      <c r="M2422" s="220"/>
    </row>
    <row r="2423" spans="1:13" x14ac:dyDescent="0.2">
      <c r="A2423" s="35" t="s">
        <v>2608</v>
      </c>
      <c r="B2423" s="1" t="s">
        <v>199</v>
      </c>
      <c r="C2423" s="45" t="s">
        <v>1031</v>
      </c>
      <c r="D2423" s="23" t="s">
        <v>5734</v>
      </c>
      <c r="E2423" s="23" t="s">
        <v>4141</v>
      </c>
      <c r="F2423" s="40">
        <v>0.4</v>
      </c>
      <c r="G2423" s="25">
        <v>96111</v>
      </c>
      <c r="H2423" s="25">
        <v>38444</v>
      </c>
      <c r="I2423" s="25"/>
      <c r="J2423" s="58" t="e">
        <f>HYPERLINK("#"&amp;"Insumos"&amp;"!A"&amp;MATCH($B2423,#REF!,0),"Ins "&amp;$B2423)</f>
        <v>#REF!</v>
      </c>
      <c r="M2423" s="220"/>
    </row>
    <row r="2424" spans="1:13" x14ac:dyDescent="0.2">
      <c r="A2424" s="35" t="s">
        <v>2608</v>
      </c>
      <c r="B2424" s="1" t="s">
        <v>5548</v>
      </c>
      <c r="C2424" s="45" t="s">
        <v>297</v>
      </c>
      <c r="D2424" s="23" t="s">
        <v>5534</v>
      </c>
      <c r="E2424" s="23" t="s">
        <v>4140</v>
      </c>
      <c r="F2424" s="40">
        <v>2</v>
      </c>
      <c r="G2424" s="25">
        <v>150</v>
      </c>
      <c r="H2424" s="25">
        <v>300</v>
      </c>
      <c r="I2424" s="25"/>
      <c r="J2424" s="58" t="e">
        <f>HYPERLINK("#"&amp;"Insumos"&amp;"!A"&amp;MATCH($B2424,#REF!,0),"Ins "&amp;$B2424)</f>
        <v>#REF!</v>
      </c>
      <c r="M2424" s="220"/>
    </row>
    <row r="2425" spans="1:13" x14ac:dyDescent="0.2">
      <c r="A2425" s="35" t="s">
        <v>2608</v>
      </c>
      <c r="B2425" s="1" t="s">
        <v>263</v>
      </c>
      <c r="C2425" s="45" t="s">
        <v>696</v>
      </c>
      <c r="D2425" s="23" t="s">
        <v>5534</v>
      </c>
      <c r="E2425" s="23" t="s">
        <v>4140</v>
      </c>
      <c r="F2425" s="40">
        <v>5.8999999999999999E-3</v>
      </c>
      <c r="G2425" s="25">
        <v>187426</v>
      </c>
      <c r="H2425" s="25">
        <v>1106</v>
      </c>
      <c r="I2425" s="25"/>
      <c r="J2425" s="58" t="e">
        <f>HYPERLINK("#"&amp;"Insumos"&amp;"!A"&amp;MATCH($B2425,#REF!,0),"Ins "&amp;$B2425)</f>
        <v>#REF!</v>
      </c>
      <c r="M2425" s="220"/>
    </row>
    <row r="2426" spans="1:13" x14ac:dyDescent="0.2">
      <c r="A2426" s="35" t="s">
        <v>2608</v>
      </c>
      <c r="B2426" s="1" t="s">
        <v>222</v>
      </c>
      <c r="C2426" s="45" t="s">
        <v>157</v>
      </c>
      <c r="D2426" s="23" t="s">
        <v>5534</v>
      </c>
      <c r="E2426" s="23" t="s">
        <v>4140</v>
      </c>
      <c r="F2426" s="40">
        <v>2E-3</v>
      </c>
      <c r="G2426" s="25">
        <v>66212</v>
      </c>
      <c r="H2426" s="25">
        <v>132</v>
      </c>
      <c r="I2426" s="25"/>
      <c r="J2426" s="58" t="e">
        <f>HYPERLINK("#"&amp;"Insumos"&amp;"!A"&amp;MATCH($B2426,#REF!,0),"Ins "&amp;$B2426)</f>
        <v>#REF!</v>
      </c>
      <c r="M2426" s="220"/>
    </row>
    <row r="2427" spans="1:13" x14ac:dyDescent="0.2">
      <c r="A2427" s="35" t="s">
        <v>2608</v>
      </c>
      <c r="B2427" s="1" t="s">
        <v>5533</v>
      </c>
      <c r="C2427" s="45" t="s">
        <v>5892</v>
      </c>
      <c r="D2427" s="23" t="s">
        <v>977</v>
      </c>
      <c r="E2427" s="23" t="s">
        <v>4134</v>
      </c>
      <c r="F2427" s="40">
        <v>0.02</v>
      </c>
      <c r="G2427" s="25">
        <v>3623</v>
      </c>
      <c r="H2427" s="25">
        <v>72</v>
      </c>
      <c r="I2427" s="25"/>
      <c r="J2427" s="58" t="e">
        <f>HYPERLINK("#"&amp;"Insumos"&amp;"!A"&amp;MATCH($B2427,#REF!,0),"Ins "&amp;$B2427)</f>
        <v>#REF!</v>
      </c>
      <c r="M2427" s="220"/>
    </row>
    <row r="2428" spans="1:13" x14ac:dyDescent="0.2">
      <c r="A2428" s="35" t="s">
        <v>2608</v>
      </c>
      <c r="B2428" s="1" t="s">
        <v>5007</v>
      </c>
      <c r="C2428" s="45" t="s">
        <v>720</v>
      </c>
      <c r="D2428" s="23" t="s">
        <v>5751</v>
      </c>
      <c r="E2428" s="23" t="s">
        <v>4134</v>
      </c>
      <c r="F2428" s="40">
        <v>1.5</v>
      </c>
      <c r="G2428" s="25">
        <v>1897</v>
      </c>
      <c r="H2428" s="25">
        <v>2846</v>
      </c>
      <c r="I2428" s="25"/>
      <c r="J2428" s="58" t="e">
        <f>HYPERLINK("#"&amp;"Insumos"&amp;"!A"&amp;MATCH($B2428,#REF!,0),"Ins "&amp;$B2428)</f>
        <v>#REF!</v>
      </c>
      <c r="M2428" s="220"/>
    </row>
    <row r="2429" spans="1:13" x14ac:dyDescent="0.2">
      <c r="A2429" s="35" t="s">
        <v>2608</v>
      </c>
      <c r="B2429" s="1" t="s">
        <v>5184</v>
      </c>
      <c r="C2429" s="45" t="s">
        <v>294</v>
      </c>
      <c r="D2429" s="23" t="s">
        <v>5751</v>
      </c>
      <c r="E2429" s="23" t="s">
        <v>4147</v>
      </c>
      <c r="F2429" s="40">
        <v>0.05</v>
      </c>
      <c r="G2429" s="25">
        <v>5304</v>
      </c>
      <c r="H2429" s="25">
        <v>265</v>
      </c>
      <c r="I2429" s="25"/>
      <c r="J2429" s="58" t="e">
        <f>HYPERLINK("#"&amp;"Insumos"&amp;"!A"&amp;MATCH($B2429,#REF!,0),"Ins "&amp;$B2429)</f>
        <v>#REF!</v>
      </c>
      <c r="M2429" s="220"/>
    </row>
    <row r="2430" spans="1:13" x14ac:dyDescent="0.2">
      <c r="A2430" s="35" t="s">
        <v>2608</v>
      </c>
      <c r="B2430" s="1" t="s">
        <v>4520</v>
      </c>
      <c r="C2430" s="45" t="s">
        <v>1407</v>
      </c>
      <c r="D2430" s="23" t="s">
        <v>5751</v>
      </c>
      <c r="E2430" s="23" t="s">
        <v>287</v>
      </c>
      <c r="F2430" s="40">
        <v>0.14000000000000001</v>
      </c>
      <c r="G2430" s="25">
        <v>4866</v>
      </c>
      <c r="H2430" s="25">
        <v>681</v>
      </c>
      <c r="I2430" s="25"/>
      <c r="J2430" s="58" t="e">
        <f>HYPERLINK("#"&amp;"Insumos"&amp;"!A"&amp;MATCH($B2430,#REF!,0),"Ins "&amp;$B2430)</f>
        <v>#REF!</v>
      </c>
      <c r="M2430" s="220"/>
    </row>
    <row r="2431" spans="1:13" x14ac:dyDescent="0.2">
      <c r="A2431" s="35" t="s">
        <v>2608</v>
      </c>
      <c r="B2431" s="1" t="s">
        <v>4537</v>
      </c>
      <c r="C2431" s="45" t="s">
        <v>12753</v>
      </c>
      <c r="D2431" s="23" t="s">
        <v>5751</v>
      </c>
      <c r="E2431" s="23" t="s">
        <v>287</v>
      </c>
      <c r="F2431" s="40">
        <v>0.05</v>
      </c>
      <c r="G2431" s="25">
        <v>3630</v>
      </c>
      <c r="H2431" s="25">
        <v>182</v>
      </c>
      <c r="I2431" s="25"/>
      <c r="J2431" s="58" t="e">
        <f>HYPERLINK("#"&amp;"Insumos"&amp;"!A"&amp;MATCH($B2431,#REF!,0),"Ins "&amp;$B2431)</f>
        <v>#REF!</v>
      </c>
      <c r="M2431" s="220"/>
    </row>
    <row r="2432" spans="1:13" x14ac:dyDescent="0.2">
      <c r="A2432" s="35" t="s">
        <v>2608</v>
      </c>
      <c r="B2432" s="1" t="s">
        <v>4538</v>
      </c>
      <c r="C2432" s="45" t="s">
        <v>1423</v>
      </c>
      <c r="D2432" s="23" t="s">
        <v>5751</v>
      </c>
      <c r="E2432" s="23" t="s">
        <v>4134</v>
      </c>
      <c r="F2432" s="40">
        <v>1.5</v>
      </c>
      <c r="G2432" s="25">
        <v>24368</v>
      </c>
      <c r="H2432" s="25">
        <v>36552</v>
      </c>
      <c r="I2432" s="25"/>
      <c r="J2432" s="58" t="e">
        <f>HYPERLINK("#"&amp;"Insumos"&amp;"!A"&amp;MATCH($B2432,#REF!,0),"Ins "&amp;$B2432)</f>
        <v>#REF!</v>
      </c>
      <c r="M2432" s="220"/>
    </row>
    <row r="2433" spans="1:13" ht="25.5" x14ac:dyDescent="0.2">
      <c r="A2433" s="36" t="s">
        <v>2609</v>
      </c>
      <c r="B2433" s="26" t="s">
        <v>6816</v>
      </c>
      <c r="C2433" s="79" t="s">
        <v>1890</v>
      </c>
      <c r="D2433" s="37" t="s">
        <v>5608</v>
      </c>
      <c r="E2433" s="37" t="s">
        <v>466</v>
      </c>
      <c r="F2433" s="41"/>
      <c r="G2433" s="27"/>
      <c r="H2433" s="27"/>
      <c r="I2433" s="27">
        <v>1627327</v>
      </c>
      <c r="M2433" s="220">
        <f t="shared" si="37"/>
        <v>2131147</v>
      </c>
    </row>
    <row r="2434" spans="1:13" x14ac:dyDescent="0.2">
      <c r="A2434" s="35" t="s">
        <v>2609</v>
      </c>
      <c r="B2434" s="1" t="s">
        <v>5589</v>
      </c>
      <c r="C2434" s="45" t="s">
        <v>5819</v>
      </c>
      <c r="D2434" s="23" t="s">
        <v>5585</v>
      </c>
      <c r="E2434" s="23" t="s">
        <v>466</v>
      </c>
      <c r="F2434" s="40">
        <v>1.03</v>
      </c>
      <c r="G2434" s="25">
        <v>597780</v>
      </c>
      <c r="H2434" s="25">
        <v>615713</v>
      </c>
      <c r="I2434" s="25"/>
      <c r="M2434" s="220"/>
    </row>
    <row r="2435" spans="1:13" x14ac:dyDescent="0.2">
      <c r="A2435" s="35" t="s">
        <v>2609</v>
      </c>
      <c r="B2435" s="1" t="s">
        <v>80</v>
      </c>
      <c r="C2435" s="45" t="s">
        <v>1035</v>
      </c>
      <c r="D2435" s="23" t="s">
        <v>5734</v>
      </c>
      <c r="E2435" s="23" t="s">
        <v>4141</v>
      </c>
      <c r="F2435" s="40">
        <v>6.5</v>
      </c>
      <c r="G2435" s="25">
        <v>110673</v>
      </c>
      <c r="H2435" s="25">
        <v>719375</v>
      </c>
      <c r="I2435" s="25"/>
      <c r="J2435" s="58" t="e">
        <f>HYPERLINK("#"&amp;"Insumos"&amp;"!A"&amp;MATCH($B2435,#REF!,0),"Ins "&amp;$B2435)</f>
        <v>#REF!</v>
      </c>
      <c r="M2435" s="220"/>
    </row>
    <row r="2436" spans="1:13" x14ac:dyDescent="0.2">
      <c r="A2436" s="35" t="s">
        <v>2609</v>
      </c>
      <c r="B2436" s="1" t="s">
        <v>263</v>
      </c>
      <c r="C2436" s="45" t="s">
        <v>696</v>
      </c>
      <c r="D2436" s="23" t="s">
        <v>5534</v>
      </c>
      <c r="E2436" s="23" t="s">
        <v>4140</v>
      </c>
      <c r="F2436" s="40">
        <v>8.6599999999999996E-2</v>
      </c>
      <c r="G2436" s="25">
        <v>187426</v>
      </c>
      <c r="H2436" s="25">
        <v>16231</v>
      </c>
      <c r="I2436" s="25"/>
      <c r="J2436" s="58" t="e">
        <f>HYPERLINK("#"&amp;"Insumos"&amp;"!A"&amp;MATCH($B2436,#REF!,0),"Ins "&amp;$B2436)</f>
        <v>#REF!</v>
      </c>
      <c r="M2436" s="220"/>
    </row>
    <row r="2437" spans="1:13" x14ac:dyDescent="0.2">
      <c r="A2437" s="35" t="s">
        <v>2609</v>
      </c>
      <c r="B2437" s="1" t="s">
        <v>222</v>
      </c>
      <c r="C2437" s="45" t="s">
        <v>157</v>
      </c>
      <c r="D2437" s="23" t="s">
        <v>5534</v>
      </c>
      <c r="E2437" s="23" t="s">
        <v>4140</v>
      </c>
      <c r="F2437" s="40">
        <v>7.0000000000000007E-2</v>
      </c>
      <c r="G2437" s="25">
        <v>66212</v>
      </c>
      <c r="H2437" s="25">
        <v>4635</v>
      </c>
      <c r="I2437" s="25"/>
      <c r="J2437" s="58" t="e">
        <f>HYPERLINK("#"&amp;"Insumos"&amp;"!A"&amp;MATCH($B2437,#REF!,0),"Ins "&amp;$B2437)</f>
        <v>#REF!</v>
      </c>
      <c r="M2437" s="220"/>
    </row>
    <row r="2438" spans="1:13" x14ac:dyDescent="0.2">
      <c r="A2438" s="35" t="s">
        <v>2609</v>
      </c>
      <c r="B2438" s="1" t="s">
        <v>5533</v>
      </c>
      <c r="C2438" s="45" t="s">
        <v>5892</v>
      </c>
      <c r="D2438" s="23" t="s">
        <v>977</v>
      </c>
      <c r="E2438" s="23" t="s">
        <v>4134</v>
      </c>
      <c r="F2438" s="40">
        <v>3</v>
      </c>
      <c r="G2438" s="25">
        <v>3623</v>
      </c>
      <c r="H2438" s="25">
        <v>10869</v>
      </c>
      <c r="I2438" s="25"/>
      <c r="J2438" s="58" t="e">
        <f>HYPERLINK("#"&amp;"Insumos"&amp;"!A"&amp;MATCH($B2438,#REF!,0),"Ins "&amp;$B2438)</f>
        <v>#REF!</v>
      </c>
      <c r="M2438" s="220"/>
    </row>
    <row r="2439" spans="1:13" x14ac:dyDescent="0.2">
      <c r="A2439" s="35" t="s">
        <v>2609</v>
      </c>
      <c r="B2439" s="1" t="s">
        <v>5007</v>
      </c>
      <c r="C2439" s="45" t="s">
        <v>720</v>
      </c>
      <c r="D2439" s="23" t="s">
        <v>5751</v>
      </c>
      <c r="E2439" s="23" t="s">
        <v>4134</v>
      </c>
      <c r="F2439" s="40">
        <v>19.399999999999999</v>
      </c>
      <c r="G2439" s="25">
        <v>1897</v>
      </c>
      <c r="H2439" s="25">
        <v>36802</v>
      </c>
      <c r="I2439" s="25"/>
      <c r="J2439" s="58" t="e">
        <f>HYPERLINK("#"&amp;"Insumos"&amp;"!A"&amp;MATCH($B2439,#REF!,0),"Ins "&amp;$B2439)</f>
        <v>#REF!</v>
      </c>
      <c r="M2439" s="220"/>
    </row>
    <row r="2440" spans="1:13" x14ac:dyDescent="0.2">
      <c r="A2440" s="35" t="s">
        <v>2609</v>
      </c>
      <c r="B2440" s="1" t="s">
        <v>5184</v>
      </c>
      <c r="C2440" s="45" t="s">
        <v>294</v>
      </c>
      <c r="D2440" s="23" t="s">
        <v>5751</v>
      </c>
      <c r="E2440" s="23" t="s">
        <v>4147</v>
      </c>
      <c r="F2440" s="40">
        <v>2</v>
      </c>
      <c r="G2440" s="25">
        <v>5304</v>
      </c>
      <c r="H2440" s="25">
        <v>10608</v>
      </c>
      <c r="I2440" s="25"/>
      <c r="J2440" s="58" t="e">
        <f>HYPERLINK("#"&amp;"Insumos"&amp;"!A"&amp;MATCH($B2440,#REF!,0),"Ins "&amp;$B2440)</f>
        <v>#REF!</v>
      </c>
      <c r="M2440" s="220"/>
    </row>
    <row r="2441" spans="1:13" x14ac:dyDescent="0.2">
      <c r="A2441" s="35" t="s">
        <v>2609</v>
      </c>
      <c r="B2441" s="1" t="s">
        <v>4537</v>
      </c>
      <c r="C2441" s="45" t="s">
        <v>12753</v>
      </c>
      <c r="D2441" s="23" t="s">
        <v>5751</v>
      </c>
      <c r="E2441" s="23" t="s">
        <v>287</v>
      </c>
      <c r="F2441" s="40">
        <v>5</v>
      </c>
      <c r="G2441" s="25">
        <v>3630</v>
      </c>
      <c r="H2441" s="25">
        <v>18150</v>
      </c>
      <c r="I2441" s="25"/>
      <c r="J2441" s="58" t="e">
        <f>HYPERLINK("#"&amp;"Insumos"&amp;"!A"&amp;MATCH($B2441,#REF!,0),"Ins "&amp;$B2441)</f>
        <v>#REF!</v>
      </c>
      <c r="M2441" s="220"/>
    </row>
    <row r="2442" spans="1:13" x14ac:dyDescent="0.2">
      <c r="A2442" s="35" t="s">
        <v>2609</v>
      </c>
      <c r="B2442" s="1" t="s">
        <v>4538</v>
      </c>
      <c r="C2442" s="45" t="s">
        <v>1423</v>
      </c>
      <c r="D2442" s="23" t="s">
        <v>5751</v>
      </c>
      <c r="E2442" s="23" t="s">
        <v>4134</v>
      </c>
      <c r="F2442" s="40">
        <v>8</v>
      </c>
      <c r="G2442" s="25">
        <v>24368</v>
      </c>
      <c r="H2442" s="25">
        <v>194944</v>
      </c>
      <c r="I2442" s="25"/>
      <c r="J2442" s="58" t="e">
        <f>HYPERLINK("#"&amp;"Insumos"&amp;"!A"&amp;MATCH($B2442,#REF!,0),"Ins "&amp;$B2442)</f>
        <v>#REF!</v>
      </c>
      <c r="M2442" s="220"/>
    </row>
    <row r="2443" spans="1:13" ht="25.5" x14ac:dyDescent="0.2">
      <c r="A2443" s="36" t="s">
        <v>2611</v>
      </c>
      <c r="B2443" s="26" t="s">
        <v>6816</v>
      </c>
      <c r="C2443" s="79" t="s">
        <v>10459</v>
      </c>
      <c r="D2443" s="37" t="s">
        <v>5608</v>
      </c>
      <c r="E2443" s="37" t="s">
        <v>464</v>
      </c>
      <c r="F2443" s="41"/>
      <c r="G2443" s="27"/>
      <c r="H2443" s="27"/>
      <c r="I2443" s="27">
        <v>74579</v>
      </c>
      <c r="M2443" s="220">
        <f t="shared" ref="M2443:M2489" si="38">ROUND(I2443*(1+$L$2),0)</f>
        <v>97669</v>
      </c>
    </row>
    <row r="2444" spans="1:13" x14ac:dyDescent="0.2">
      <c r="A2444" s="35" t="s">
        <v>2611</v>
      </c>
      <c r="B2444" s="1" t="s">
        <v>5589</v>
      </c>
      <c r="C2444" s="45" t="s">
        <v>5819</v>
      </c>
      <c r="D2444" s="23" t="s">
        <v>5585</v>
      </c>
      <c r="E2444" s="23" t="s">
        <v>466</v>
      </c>
      <c r="F2444" s="40">
        <v>3.1E-2</v>
      </c>
      <c r="G2444" s="25">
        <v>597780</v>
      </c>
      <c r="H2444" s="25">
        <v>18531</v>
      </c>
      <c r="I2444" s="25"/>
      <c r="M2444" s="220"/>
    </row>
    <row r="2445" spans="1:13" x14ac:dyDescent="0.2">
      <c r="A2445" s="35" t="s">
        <v>2611</v>
      </c>
      <c r="B2445" s="1" t="s">
        <v>199</v>
      </c>
      <c r="C2445" s="45" t="s">
        <v>1031</v>
      </c>
      <c r="D2445" s="23" t="s">
        <v>5734</v>
      </c>
      <c r="E2445" s="23" t="s">
        <v>4141</v>
      </c>
      <c r="F2445" s="40">
        <v>0.4</v>
      </c>
      <c r="G2445" s="25">
        <v>96111</v>
      </c>
      <c r="H2445" s="25">
        <v>38444</v>
      </c>
      <c r="I2445" s="25"/>
      <c r="J2445" s="58" t="e">
        <f>HYPERLINK("#"&amp;"Insumos"&amp;"!A"&amp;MATCH($B2445,#REF!,0),"Ins "&amp;$B2445)</f>
        <v>#REF!</v>
      </c>
      <c r="M2445" s="220"/>
    </row>
    <row r="2446" spans="1:13" x14ac:dyDescent="0.2">
      <c r="A2446" s="35" t="s">
        <v>2611</v>
      </c>
      <c r="B2446" s="1" t="s">
        <v>263</v>
      </c>
      <c r="C2446" s="45" t="s">
        <v>696</v>
      </c>
      <c r="D2446" s="23" t="s">
        <v>5534</v>
      </c>
      <c r="E2446" s="23" t="s">
        <v>4140</v>
      </c>
      <c r="F2446" s="40">
        <v>3.5000000000000001E-3</v>
      </c>
      <c r="G2446" s="25">
        <v>187426</v>
      </c>
      <c r="H2446" s="25">
        <v>656</v>
      </c>
      <c r="I2446" s="25"/>
      <c r="J2446" s="58" t="e">
        <f>HYPERLINK("#"&amp;"Insumos"&amp;"!A"&amp;MATCH($B2446,#REF!,0),"Ins "&amp;$B2446)</f>
        <v>#REF!</v>
      </c>
      <c r="M2446" s="220"/>
    </row>
    <row r="2447" spans="1:13" x14ac:dyDescent="0.2">
      <c r="A2447" s="35" t="s">
        <v>2611</v>
      </c>
      <c r="B2447" s="1" t="s">
        <v>5533</v>
      </c>
      <c r="C2447" s="45" t="s">
        <v>5892</v>
      </c>
      <c r="D2447" s="23" t="s">
        <v>977</v>
      </c>
      <c r="E2447" s="23" t="s">
        <v>4134</v>
      </c>
      <c r="F2447" s="40">
        <v>0.09</v>
      </c>
      <c r="G2447" s="25">
        <v>3623</v>
      </c>
      <c r="H2447" s="25">
        <v>326</v>
      </c>
      <c r="I2447" s="25"/>
      <c r="J2447" s="58" t="e">
        <f>HYPERLINK("#"&amp;"Insumos"&amp;"!A"&amp;MATCH($B2447,#REF!,0),"Ins "&amp;$B2447)</f>
        <v>#REF!</v>
      </c>
      <c r="M2447" s="220"/>
    </row>
    <row r="2448" spans="1:13" x14ac:dyDescent="0.2">
      <c r="A2448" s="35" t="s">
        <v>2611</v>
      </c>
      <c r="B2448" s="1" t="s">
        <v>5007</v>
      </c>
      <c r="C2448" s="45" t="s">
        <v>720</v>
      </c>
      <c r="D2448" s="23" t="s">
        <v>5751</v>
      </c>
      <c r="E2448" s="23" t="s">
        <v>4134</v>
      </c>
      <c r="F2448" s="40">
        <v>0.6</v>
      </c>
      <c r="G2448" s="25">
        <v>1897</v>
      </c>
      <c r="H2448" s="25">
        <v>1138</v>
      </c>
      <c r="I2448" s="25"/>
      <c r="J2448" s="58" t="e">
        <f>HYPERLINK("#"&amp;"Insumos"&amp;"!A"&amp;MATCH($B2448,#REF!,0),"Ins "&amp;$B2448)</f>
        <v>#REF!</v>
      </c>
      <c r="M2448" s="220"/>
    </row>
    <row r="2449" spans="1:13" x14ac:dyDescent="0.2">
      <c r="A2449" s="35" t="s">
        <v>2611</v>
      </c>
      <c r="B2449" s="1" t="s">
        <v>5184</v>
      </c>
      <c r="C2449" s="45" t="s">
        <v>294</v>
      </c>
      <c r="D2449" s="23" t="s">
        <v>5751</v>
      </c>
      <c r="E2449" s="23" t="s">
        <v>4147</v>
      </c>
      <c r="F2449" s="40">
        <v>0.06</v>
      </c>
      <c r="G2449" s="25">
        <v>5304</v>
      </c>
      <c r="H2449" s="25">
        <v>318</v>
      </c>
      <c r="I2449" s="25"/>
      <c r="J2449" s="58" t="e">
        <f>HYPERLINK("#"&amp;"Insumos"&amp;"!A"&amp;MATCH($B2449,#REF!,0),"Ins "&amp;$B2449)</f>
        <v>#REF!</v>
      </c>
      <c r="M2449" s="220"/>
    </row>
    <row r="2450" spans="1:13" x14ac:dyDescent="0.2">
      <c r="A2450" s="35" t="s">
        <v>2611</v>
      </c>
      <c r="B2450" s="1" t="s">
        <v>4537</v>
      </c>
      <c r="C2450" s="45" t="s">
        <v>12753</v>
      </c>
      <c r="D2450" s="23" t="s">
        <v>5751</v>
      </c>
      <c r="E2450" s="23" t="s">
        <v>287</v>
      </c>
      <c r="F2450" s="40">
        <v>0.15</v>
      </c>
      <c r="G2450" s="25">
        <v>3630</v>
      </c>
      <c r="H2450" s="25">
        <v>545</v>
      </c>
      <c r="I2450" s="25"/>
      <c r="J2450" s="58" t="e">
        <f>HYPERLINK("#"&amp;"Insumos"&amp;"!A"&amp;MATCH($B2450,#REF!,0),"Ins "&amp;$B2450)</f>
        <v>#REF!</v>
      </c>
      <c r="M2450" s="220"/>
    </row>
    <row r="2451" spans="1:13" x14ac:dyDescent="0.2">
      <c r="A2451" s="35" t="s">
        <v>2611</v>
      </c>
      <c r="B2451" s="1" t="s">
        <v>4538</v>
      </c>
      <c r="C2451" s="45" t="s">
        <v>1423</v>
      </c>
      <c r="D2451" s="23" t="s">
        <v>5751</v>
      </c>
      <c r="E2451" s="23" t="s">
        <v>4134</v>
      </c>
      <c r="F2451" s="40">
        <v>0.6</v>
      </c>
      <c r="G2451" s="25">
        <v>24368</v>
      </c>
      <c r="H2451" s="25">
        <v>14621</v>
      </c>
      <c r="I2451" s="25"/>
      <c r="J2451" s="58" t="e">
        <f>HYPERLINK("#"&amp;"Insumos"&amp;"!A"&amp;MATCH($B2451,#REF!,0),"Ins "&amp;$B2451)</f>
        <v>#REF!</v>
      </c>
      <c r="M2451" s="220"/>
    </row>
    <row r="2452" spans="1:13" ht="38.25" x14ac:dyDescent="0.2">
      <c r="A2452" s="36" t="s">
        <v>7243</v>
      </c>
      <c r="B2452" s="26" t="s">
        <v>6816</v>
      </c>
      <c r="C2452" s="79" t="s">
        <v>7244</v>
      </c>
      <c r="D2452" s="37" t="s">
        <v>5608</v>
      </c>
      <c r="E2452" s="37" t="s">
        <v>466</v>
      </c>
      <c r="F2452" s="41"/>
      <c r="G2452" s="27"/>
      <c r="H2452" s="27"/>
      <c r="I2452" s="27">
        <v>634316</v>
      </c>
      <c r="M2452" s="220">
        <f t="shared" si="38"/>
        <v>830700</v>
      </c>
    </row>
    <row r="2453" spans="1:13" x14ac:dyDescent="0.2">
      <c r="A2453" s="35" t="s">
        <v>7243</v>
      </c>
      <c r="B2453" s="1" t="s">
        <v>5589</v>
      </c>
      <c r="C2453" s="45" t="s">
        <v>5819</v>
      </c>
      <c r="D2453" s="23" t="s">
        <v>5585</v>
      </c>
      <c r="E2453" s="23" t="s">
        <v>466</v>
      </c>
      <c r="F2453" s="40">
        <v>0.61799999999999999</v>
      </c>
      <c r="G2453" s="25">
        <v>597780</v>
      </c>
      <c r="H2453" s="25">
        <v>369428</v>
      </c>
      <c r="I2453" s="25"/>
      <c r="M2453" s="220"/>
    </row>
    <row r="2454" spans="1:13" x14ac:dyDescent="0.2">
      <c r="A2454" s="35" t="s">
        <v>7243</v>
      </c>
      <c r="B2454" s="1" t="s">
        <v>76</v>
      </c>
      <c r="C2454" s="45" t="s">
        <v>1028</v>
      </c>
      <c r="D2454" s="23" t="s">
        <v>5734</v>
      </c>
      <c r="E2454" s="23" t="s">
        <v>4141</v>
      </c>
      <c r="F2454" s="40">
        <v>2.5</v>
      </c>
      <c r="G2454" s="25">
        <v>81549</v>
      </c>
      <c r="H2454" s="25">
        <v>203873</v>
      </c>
      <c r="I2454" s="25"/>
      <c r="J2454" s="58" t="e">
        <f>HYPERLINK("#"&amp;"Insumos"&amp;"!A"&amp;MATCH($B2454,#REF!,0),"Ins "&amp;$B2454)</f>
        <v>#REF!</v>
      </c>
      <c r="M2454" s="220"/>
    </row>
    <row r="2455" spans="1:13" x14ac:dyDescent="0.2">
      <c r="A2455" s="35" t="s">
        <v>7243</v>
      </c>
      <c r="B2455" s="1" t="s">
        <v>263</v>
      </c>
      <c r="C2455" s="45" t="s">
        <v>696</v>
      </c>
      <c r="D2455" s="23" t="s">
        <v>5534</v>
      </c>
      <c r="E2455" s="23" t="s">
        <v>4140</v>
      </c>
      <c r="F2455" s="40">
        <v>4.1000000000000002E-2</v>
      </c>
      <c r="G2455" s="25">
        <v>187426</v>
      </c>
      <c r="H2455" s="25">
        <v>7684</v>
      </c>
      <c r="I2455" s="25"/>
      <c r="J2455" s="58" t="e">
        <f>HYPERLINK("#"&amp;"Insumos"&amp;"!A"&amp;MATCH($B2455,#REF!,0),"Ins "&amp;$B2455)</f>
        <v>#REF!</v>
      </c>
      <c r="M2455" s="220"/>
    </row>
    <row r="2456" spans="1:13" x14ac:dyDescent="0.2">
      <c r="A2456" s="35" t="s">
        <v>7243</v>
      </c>
      <c r="B2456" s="1" t="s">
        <v>5532</v>
      </c>
      <c r="C2456" s="45" t="s">
        <v>1183</v>
      </c>
      <c r="D2456" s="23" t="s">
        <v>977</v>
      </c>
      <c r="E2456" s="23" t="s">
        <v>4134</v>
      </c>
      <c r="F2456" s="40">
        <v>0.5</v>
      </c>
      <c r="G2456" s="25">
        <v>3623</v>
      </c>
      <c r="H2456" s="25">
        <v>1812</v>
      </c>
      <c r="I2456" s="25"/>
      <c r="J2456" s="58" t="e">
        <f>HYPERLINK("#"&amp;"Insumos"&amp;"!A"&amp;MATCH($B2456,#REF!,0),"Ins "&amp;$B2456)</f>
        <v>#REF!</v>
      </c>
      <c r="M2456" s="220"/>
    </row>
    <row r="2457" spans="1:13" x14ac:dyDescent="0.2">
      <c r="A2457" s="35" t="s">
        <v>7243</v>
      </c>
      <c r="B2457" s="1" t="s">
        <v>5007</v>
      </c>
      <c r="C2457" s="45" t="s">
        <v>720</v>
      </c>
      <c r="D2457" s="23" t="s">
        <v>5751</v>
      </c>
      <c r="E2457" s="23" t="s">
        <v>4134</v>
      </c>
      <c r="F2457" s="40">
        <v>5.7</v>
      </c>
      <c r="G2457" s="25">
        <v>1897</v>
      </c>
      <c r="H2457" s="25">
        <v>10813</v>
      </c>
      <c r="I2457" s="25"/>
      <c r="J2457" s="58" t="e">
        <f>HYPERLINK("#"&amp;"Insumos"&amp;"!A"&amp;MATCH($B2457,#REF!,0),"Ins "&amp;$B2457)</f>
        <v>#REF!</v>
      </c>
      <c r="M2457" s="220"/>
    </row>
    <row r="2458" spans="1:13" x14ac:dyDescent="0.2">
      <c r="A2458" s="35" t="s">
        <v>7243</v>
      </c>
      <c r="B2458" s="1" t="s">
        <v>1043</v>
      </c>
      <c r="C2458" s="45" t="s">
        <v>70</v>
      </c>
      <c r="D2458" s="23" t="s">
        <v>5751</v>
      </c>
      <c r="E2458" s="23" t="s">
        <v>466</v>
      </c>
      <c r="F2458" s="40">
        <v>0.41199999999999998</v>
      </c>
      <c r="G2458" s="25">
        <v>98800</v>
      </c>
      <c r="H2458" s="25">
        <v>40706</v>
      </c>
      <c r="I2458" s="25"/>
      <c r="J2458" s="58" t="e">
        <f>HYPERLINK("#"&amp;"Insumos"&amp;"!A"&amp;MATCH($B2458,#REF!,0),"Ins "&amp;$B2458)</f>
        <v>#REF!</v>
      </c>
      <c r="M2458" s="220"/>
    </row>
    <row r="2459" spans="1:13" ht="25.5" x14ac:dyDescent="0.2">
      <c r="A2459" s="36" t="s">
        <v>2613</v>
      </c>
      <c r="B2459" s="26" t="s">
        <v>6816</v>
      </c>
      <c r="C2459" s="79" t="s">
        <v>10460</v>
      </c>
      <c r="D2459" s="37" t="s">
        <v>5608</v>
      </c>
      <c r="E2459" s="37" t="s">
        <v>464</v>
      </c>
      <c r="F2459" s="41"/>
      <c r="G2459" s="27"/>
      <c r="H2459" s="27"/>
      <c r="I2459" s="27">
        <v>87251</v>
      </c>
      <c r="M2459" s="220">
        <f t="shared" si="38"/>
        <v>114264</v>
      </c>
    </row>
    <row r="2460" spans="1:13" x14ac:dyDescent="0.2">
      <c r="A2460" s="35" t="s">
        <v>2613</v>
      </c>
      <c r="B2460" s="1" t="s">
        <v>5589</v>
      </c>
      <c r="C2460" s="45" t="s">
        <v>5819</v>
      </c>
      <c r="D2460" s="23" t="s">
        <v>5585</v>
      </c>
      <c r="E2460" s="23" t="s">
        <v>466</v>
      </c>
      <c r="F2460" s="40">
        <v>1.9E-2</v>
      </c>
      <c r="G2460" s="25">
        <v>597780</v>
      </c>
      <c r="H2460" s="25">
        <v>11358</v>
      </c>
      <c r="I2460" s="25"/>
      <c r="M2460" s="220"/>
    </row>
    <row r="2461" spans="1:13" x14ac:dyDescent="0.2">
      <c r="A2461" s="35" t="s">
        <v>2613</v>
      </c>
      <c r="B2461" s="1" t="s">
        <v>71</v>
      </c>
      <c r="C2461" s="45" t="s">
        <v>1022</v>
      </c>
      <c r="D2461" s="23" t="s">
        <v>5734</v>
      </c>
      <c r="E2461" s="23" t="s">
        <v>4141</v>
      </c>
      <c r="F2461" s="40">
        <v>0.8</v>
      </c>
      <c r="G2461" s="25">
        <v>66987</v>
      </c>
      <c r="H2461" s="25">
        <v>53590</v>
      </c>
      <c r="I2461" s="25"/>
      <c r="J2461" s="58" t="e">
        <f>HYPERLINK("#"&amp;"Insumos"&amp;"!A"&amp;MATCH($B2461,#REF!,0),"Ins "&amp;$B2461)</f>
        <v>#REF!</v>
      </c>
      <c r="M2461" s="220"/>
    </row>
    <row r="2462" spans="1:13" x14ac:dyDescent="0.2">
      <c r="A2462" s="35" t="s">
        <v>2613</v>
      </c>
      <c r="B2462" s="1" t="s">
        <v>263</v>
      </c>
      <c r="C2462" s="45" t="s">
        <v>696</v>
      </c>
      <c r="D2462" s="23" t="s">
        <v>5534</v>
      </c>
      <c r="E2462" s="23" t="s">
        <v>4140</v>
      </c>
      <c r="F2462" s="40">
        <v>1.6999999999999999E-3</v>
      </c>
      <c r="G2462" s="25">
        <v>187426</v>
      </c>
      <c r="H2462" s="25">
        <v>319</v>
      </c>
      <c r="I2462" s="25"/>
      <c r="J2462" s="58" t="e">
        <f>HYPERLINK("#"&amp;"Insumos"&amp;"!A"&amp;MATCH($B2462,#REF!,0),"Ins "&amp;$B2462)</f>
        <v>#REF!</v>
      </c>
      <c r="M2462" s="220"/>
    </row>
    <row r="2463" spans="1:13" x14ac:dyDescent="0.2">
      <c r="A2463" s="35" t="s">
        <v>2613</v>
      </c>
      <c r="B2463" s="1" t="s">
        <v>5533</v>
      </c>
      <c r="C2463" s="45" t="s">
        <v>5892</v>
      </c>
      <c r="D2463" s="23" t="s">
        <v>977</v>
      </c>
      <c r="E2463" s="23" t="s">
        <v>4134</v>
      </c>
      <c r="F2463" s="40">
        <v>0.01</v>
      </c>
      <c r="G2463" s="25">
        <v>3623</v>
      </c>
      <c r="H2463" s="25">
        <v>36</v>
      </c>
      <c r="I2463" s="25"/>
      <c r="J2463" s="58" t="e">
        <f>HYPERLINK("#"&amp;"Insumos"&amp;"!A"&amp;MATCH($B2463,#REF!,0),"Ins "&amp;$B2463)</f>
        <v>#REF!</v>
      </c>
      <c r="M2463" s="220"/>
    </row>
    <row r="2464" spans="1:13" x14ac:dyDescent="0.2">
      <c r="A2464" s="35" t="s">
        <v>2613</v>
      </c>
      <c r="B2464" s="1" t="s">
        <v>5007</v>
      </c>
      <c r="C2464" s="45" t="s">
        <v>720</v>
      </c>
      <c r="D2464" s="23" t="s">
        <v>5751</v>
      </c>
      <c r="E2464" s="23" t="s">
        <v>4134</v>
      </c>
      <c r="F2464" s="40">
        <v>0.9</v>
      </c>
      <c r="G2464" s="25">
        <v>1897</v>
      </c>
      <c r="H2464" s="25">
        <v>1707</v>
      </c>
      <c r="I2464" s="25"/>
      <c r="J2464" s="58" t="e">
        <f>HYPERLINK("#"&amp;"Insumos"&amp;"!A"&amp;MATCH($B2464,#REF!,0),"Ins "&amp;$B2464)</f>
        <v>#REF!</v>
      </c>
      <c r="M2464" s="220"/>
    </row>
    <row r="2465" spans="1:13" x14ac:dyDescent="0.2">
      <c r="A2465" s="35" t="s">
        <v>2613</v>
      </c>
      <c r="B2465" s="34" t="s">
        <v>4519</v>
      </c>
      <c r="C2465" s="45" t="s">
        <v>1406</v>
      </c>
      <c r="D2465" s="23" t="s">
        <v>5751</v>
      </c>
      <c r="E2465" s="23" t="s">
        <v>287</v>
      </c>
      <c r="F2465" s="40">
        <v>0.6</v>
      </c>
      <c r="G2465" s="25">
        <v>4634</v>
      </c>
      <c r="H2465" s="25">
        <v>2780</v>
      </c>
      <c r="I2465" s="25"/>
      <c r="J2465" s="58" t="e">
        <f>HYPERLINK("#"&amp;"Insumos"&amp;"!A"&amp;MATCH($B2465,#REF!,0),"Ins "&amp;$B2465)</f>
        <v>#REF!</v>
      </c>
      <c r="M2465" s="220"/>
    </row>
    <row r="2466" spans="1:13" x14ac:dyDescent="0.2">
      <c r="A2466" s="35" t="s">
        <v>2613</v>
      </c>
      <c r="B2466" s="34" t="s">
        <v>5199</v>
      </c>
      <c r="C2466" s="45" t="s">
        <v>8827</v>
      </c>
      <c r="D2466" s="23" t="s">
        <v>5751</v>
      </c>
      <c r="E2466" s="23" t="s">
        <v>467</v>
      </c>
      <c r="F2466" s="40">
        <v>0.1</v>
      </c>
      <c r="G2466" s="25">
        <v>12480</v>
      </c>
      <c r="H2466" s="25">
        <v>1248</v>
      </c>
      <c r="I2466" s="25"/>
      <c r="J2466" s="58" t="e">
        <f>HYPERLINK("#"&amp;"Insumos"&amp;"!A"&amp;MATCH($B2466,#REF!,0),"Ins "&amp;$B2466)</f>
        <v>#REF!</v>
      </c>
      <c r="M2466" s="220"/>
    </row>
    <row r="2467" spans="1:13" x14ac:dyDescent="0.2">
      <c r="A2467" s="35" t="s">
        <v>2613</v>
      </c>
      <c r="B2467" s="1" t="s">
        <v>5184</v>
      </c>
      <c r="C2467" s="45" t="s">
        <v>294</v>
      </c>
      <c r="D2467" s="23" t="s">
        <v>5751</v>
      </c>
      <c r="E2467" s="23" t="s">
        <v>4147</v>
      </c>
      <c r="F2467" s="40">
        <v>0.2</v>
      </c>
      <c r="G2467" s="25">
        <v>5304</v>
      </c>
      <c r="H2467" s="25">
        <v>1061</v>
      </c>
      <c r="I2467" s="25"/>
      <c r="J2467" s="58" t="e">
        <f>HYPERLINK("#"&amp;"Insumos"&amp;"!A"&amp;MATCH($B2467,#REF!,0),"Ins "&amp;$B2467)</f>
        <v>#REF!</v>
      </c>
      <c r="M2467" s="220"/>
    </row>
    <row r="2468" spans="1:13" x14ac:dyDescent="0.2">
      <c r="A2468" s="35" t="s">
        <v>2613</v>
      </c>
      <c r="B2468" s="34" t="s">
        <v>4549</v>
      </c>
      <c r="C2468" s="45" t="s">
        <v>719</v>
      </c>
      <c r="D2468" s="23" t="s">
        <v>5751</v>
      </c>
      <c r="E2468" s="23" t="s">
        <v>4134</v>
      </c>
      <c r="F2468" s="40">
        <v>1</v>
      </c>
      <c r="G2468" s="25">
        <v>15152</v>
      </c>
      <c r="H2468" s="25">
        <v>15152</v>
      </c>
      <c r="I2468" s="25"/>
      <c r="J2468" s="58" t="e">
        <f>HYPERLINK("#"&amp;"Insumos"&amp;"!A"&amp;MATCH($B2468,#REF!,0),"Ins "&amp;$B2468)</f>
        <v>#REF!</v>
      </c>
      <c r="M2468" s="220"/>
    </row>
    <row r="2469" spans="1:13" ht="25.5" x14ac:dyDescent="0.2">
      <c r="A2469" s="36" t="s">
        <v>2614</v>
      </c>
      <c r="B2469" s="26" t="s">
        <v>6816</v>
      </c>
      <c r="C2469" s="79" t="s">
        <v>10461</v>
      </c>
      <c r="D2469" s="37" t="s">
        <v>5608</v>
      </c>
      <c r="E2469" s="37" t="s">
        <v>464</v>
      </c>
      <c r="F2469" s="41"/>
      <c r="G2469" s="27"/>
      <c r="H2469" s="27"/>
      <c r="I2469" s="27">
        <v>94531</v>
      </c>
      <c r="M2469" s="220">
        <f t="shared" si="38"/>
        <v>123798</v>
      </c>
    </row>
    <row r="2470" spans="1:13" x14ac:dyDescent="0.2">
      <c r="A2470" s="35" t="s">
        <v>2614</v>
      </c>
      <c r="B2470" s="1" t="s">
        <v>5589</v>
      </c>
      <c r="C2470" s="45" t="s">
        <v>5819</v>
      </c>
      <c r="D2470" s="23" t="s">
        <v>5585</v>
      </c>
      <c r="E2470" s="23" t="s">
        <v>466</v>
      </c>
      <c r="F2470" s="40">
        <v>2.3E-2</v>
      </c>
      <c r="G2470" s="25">
        <v>597780</v>
      </c>
      <c r="H2470" s="25">
        <v>13749</v>
      </c>
      <c r="I2470" s="25"/>
      <c r="M2470" s="220"/>
    </row>
    <row r="2471" spans="1:13" x14ac:dyDescent="0.2">
      <c r="A2471" s="35" t="s">
        <v>2614</v>
      </c>
      <c r="B2471" s="1" t="s">
        <v>71</v>
      </c>
      <c r="C2471" s="45" t="s">
        <v>1022</v>
      </c>
      <c r="D2471" s="23" t="s">
        <v>5734</v>
      </c>
      <c r="E2471" s="23" t="s">
        <v>4141</v>
      </c>
      <c r="F2471" s="40">
        <v>0.82</v>
      </c>
      <c r="G2471" s="25">
        <v>66987</v>
      </c>
      <c r="H2471" s="25">
        <v>54929</v>
      </c>
      <c r="I2471" s="25"/>
      <c r="J2471" s="58" t="e">
        <f>HYPERLINK("#"&amp;"Insumos"&amp;"!A"&amp;MATCH($B2471,#REF!,0),"Ins "&amp;$B2471)</f>
        <v>#REF!</v>
      </c>
      <c r="M2471" s="220"/>
    </row>
    <row r="2472" spans="1:13" x14ac:dyDescent="0.2">
      <c r="A2472" s="35" t="s">
        <v>2614</v>
      </c>
      <c r="B2472" s="1" t="s">
        <v>263</v>
      </c>
      <c r="C2472" s="45" t="s">
        <v>696</v>
      </c>
      <c r="D2472" s="23" t="s">
        <v>5534</v>
      </c>
      <c r="E2472" s="23" t="s">
        <v>4140</v>
      </c>
      <c r="F2472" s="40">
        <v>2E-3</v>
      </c>
      <c r="G2472" s="25">
        <v>187426</v>
      </c>
      <c r="H2472" s="25">
        <v>375</v>
      </c>
      <c r="I2472" s="25"/>
      <c r="J2472" s="58" t="e">
        <f>HYPERLINK("#"&amp;"Insumos"&amp;"!A"&amp;MATCH($B2472,#REF!,0),"Ins "&amp;$B2472)</f>
        <v>#REF!</v>
      </c>
      <c r="M2472" s="220"/>
    </row>
    <row r="2473" spans="1:13" x14ac:dyDescent="0.2">
      <c r="A2473" s="35" t="s">
        <v>2614</v>
      </c>
      <c r="B2473" s="1" t="s">
        <v>5533</v>
      </c>
      <c r="C2473" s="45" t="s">
        <v>5892</v>
      </c>
      <c r="D2473" s="23" t="s">
        <v>977</v>
      </c>
      <c r="E2473" s="23" t="s">
        <v>4134</v>
      </c>
      <c r="F2473" s="40">
        <v>0.01</v>
      </c>
      <c r="G2473" s="25">
        <v>3623</v>
      </c>
      <c r="H2473" s="25">
        <v>36</v>
      </c>
      <c r="I2473" s="25"/>
      <c r="J2473" s="58" t="e">
        <f>HYPERLINK("#"&amp;"Insumos"&amp;"!A"&amp;MATCH($B2473,#REF!,0),"Ins "&amp;$B2473)</f>
        <v>#REF!</v>
      </c>
      <c r="M2473" s="220"/>
    </row>
    <row r="2474" spans="1:13" x14ac:dyDescent="0.2">
      <c r="A2474" s="35" t="s">
        <v>2614</v>
      </c>
      <c r="B2474" s="1" t="s">
        <v>5007</v>
      </c>
      <c r="C2474" s="45" t="s">
        <v>720</v>
      </c>
      <c r="D2474" s="23" t="s">
        <v>5751</v>
      </c>
      <c r="E2474" s="23" t="s">
        <v>4134</v>
      </c>
      <c r="F2474" s="40">
        <v>0.9</v>
      </c>
      <c r="G2474" s="25">
        <v>1897</v>
      </c>
      <c r="H2474" s="25">
        <v>1707</v>
      </c>
      <c r="I2474" s="25"/>
      <c r="J2474" s="58" t="e">
        <f>HYPERLINK("#"&amp;"Insumos"&amp;"!A"&amp;MATCH($B2474,#REF!,0),"Ins "&amp;$B2474)</f>
        <v>#REF!</v>
      </c>
      <c r="M2474" s="220"/>
    </row>
    <row r="2475" spans="1:13" x14ac:dyDescent="0.2">
      <c r="A2475" s="35" t="s">
        <v>2614</v>
      </c>
      <c r="B2475" s="34" t="s">
        <v>4519</v>
      </c>
      <c r="C2475" s="45" t="s">
        <v>1406</v>
      </c>
      <c r="D2475" s="23" t="s">
        <v>5751</v>
      </c>
      <c r="E2475" s="23" t="s">
        <v>287</v>
      </c>
      <c r="F2475" s="40">
        <v>0.7</v>
      </c>
      <c r="G2475" s="25">
        <v>4634</v>
      </c>
      <c r="H2475" s="25">
        <v>3244</v>
      </c>
      <c r="I2475" s="25"/>
      <c r="J2475" s="58" t="e">
        <f>HYPERLINK("#"&amp;"Insumos"&amp;"!A"&amp;MATCH($B2475,#REF!,0),"Ins "&amp;$B2475)</f>
        <v>#REF!</v>
      </c>
      <c r="M2475" s="220"/>
    </row>
    <row r="2476" spans="1:13" x14ac:dyDescent="0.2">
      <c r="A2476" s="35" t="s">
        <v>2614</v>
      </c>
      <c r="B2476" s="34" t="s">
        <v>5199</v>
      </c>
      <c r="C2476" s="45" t="s">
        <v>8827</v>
      </c>
      <c r="D2476" s="23" t="s">
        <v>5751</v>
      </c>
      <c r="E2476" s="23" t="s">
        <v>467</v>
      </c>
      <c r="F2476" s="40">
        <v>0.1</v>
      </c>
      <c r="G2476" s="25">
        <v>12480</v>
      </c>
      <c r="H2476" s="25">
        <v>1248</v>
      </c>
      <c r="I2476" s="25"/>
      <c r="J2476" s="58" t="e">
        <f>HYPERLINK("#"&amp;"Insumos"&amp;"!A"&amp;MATCH($B2476,#REF!,0),"Ins "&amp;$B2476)</f>
        <v>#REF!</v>
      </c>
      <c r="M2476" s="220"/>
    </row>
    <row r="2477" spans="1:13" x14ac:dyDescent="0.2">
      <c r="A2477" s="35" t="s">
        <v>2614</v>
      </c>
      <c r="B2477" s="1" t="s">
        <v>5184</v>
      </c>
      <c r="C2477" s="45" t="s">
        <v>294</v>
      </c>
      <c r="D2477" s="23" t="s">
        <v>5751</v>
      </c>
      <c r="E2477" s="23" t="s">
        <v>4147</v>
      </c>
      <c r="F2477" s="40">
        <v>0.2</v>
      </c>
      <c r="G2477" s="25">
        <v>5304</v>
      </c>
      <c r="H2477" s="25">
        <v>1061</v>
      </c>
      <c r="I2477" s="25"/>
      <c r="J2477" s="58" t="e">
        <f>HYPERLINK("#"&amp;"Insumos"&amp;"!A"&amp;MATCH($B2477,#REF!,0),"Ins "&amp;$B2477)</f>
        <v>#REF!</v>
      </c>
      <c r="M2477" s="220"/>
    </row>
    <row r="2478" spans="1:13" x14ac:dyDescent="0.2">
      <c r="A2478" s="35" t="s">
        <v>2614</v>
      </c>
      <c r="B2478" s="34" t="s">
        <v>4549</v>
      </c>
      <c r="C2478" s="45" t="s">
        <v>719</v>
      </c>
      <c r="D2478" s="23" t="s">
        <v>5751</v>
      </c>
      <c r="E2478" s="23" t="s">
        <v>4134</v>
      </c>
      <c r="F2478" s="40">
        <v>1.2</v>
      </c>
      <c r="G2478" s="25">
        <v>15152</v>
      </c>
      <c r="H2478" s="25">
        <v>18182</v>
      </c>
      <c r="I2478" s="25"/>
      <c r="J2478" s="58" t="e">
        <f>HYPERLINK("#"&amp;"Insumos"&amp;"!A"&amp;MATCH($B2478,#REF!,0),"Ins "&amp;$B2478)</f>
        <v>#REF!</v>
      </c>
      <c r="M2478" s="220"/>
    </row>
    <row r="2479" spans="1:13" ht="25.5" x14ac:dyDescent="0.2">
      <c r="A2479" s="36" t="s">
        <v>2615</v>
      </c>
      <c r="B2479" s="26" t="s">
        <v>6816</v>
      </c>
      <c r="C2479" s="79" t="s">
        <v>10462</v>
      </c>
      <c r="D2479" s="37" t="s">
        <v>5608</v>
      </c>
      <c r="E2479" s="37" t="s">
        <v>464</v>
      </c>
      <c r="F2479" s="41"/>
      <c r="G2479" s="27"/>
      <c r="H2479" s="27"/>
      <c r="I2479" s="27">
        <v>49612</v>
      </c>
      <c r="M2479" s="220">
        <f t="shared" si="38"/>
        <v>64972</v>
      </c>
    </row>
    <row r="2480" spans="1:13" x14ac:dyDescent="0.2">
      <c r="A2480" s="35" t="s">
        <v>2615</v>
      </c>
      <c r="B2480" s="1" t="s">
        <v>5589</v>
      </c>
      <c r="C2480" s="45" t="s">
        <v>5819</v>
      </c>
      <c r="D2480" s="23" t="s">
        <v>5585</v>
      </c>
      <c r="E2480" s="23" t="s">
        <v>466</v>
      </c>
      <c r="F2480" s="40">
        <v>0.01</v>
      </c>
      <c r="G2480" s="25">
        <v>597780</v>
      </c>
      <c r="H2480" s="25">
        <v>5978</v>
      </c>
      <c r="I2480" s="25"/>
      <c r="M2480" s="220"/>
    </row>
    <row r="2481" spans="1:13" x14ac:dyDescent="0.2">
      <c r="A2481" s="35" t="s">
        <v>2615</v>
      </c>
      <c r="B2481" s="1" t="s">
        <v>71</v>
      </c>
      <c r="C2481" s="45" t="s">
        <v>1022</v>
      </c>
      <c r="D2481" s="23" t="s">
        <v>5734</v>
      </c>
      <c r="E2481" s="23" t="s">
        <v>4141</v>
      </c>
      <c r="F2481" s="40">
        <v>0.55000000000000004</v>
      </c>
      <c r="G2481" s="25">
        <v>66987</v>
      </c>
      <c r="H2481" s="25">
        <v>36843</v>
      </c>
      <c r="I2481" s="25"/>
      <c r="J2481" s="58" t="e">
        <f>HYPERLINK("#"&amp;"Insumos"&amp;"!A"&amp;MATCH($B2481,#REF!,0),"Ins "&amp;$B2481)</f>
        <v>#REF!</v>
      </c>
      <c r="M2481" s="220"/>
    </row>
    <row r="2482" spans="1:13" x14ac:dyDescent="0.2">
      <c r="A2482" s="35" t="s">
        <v>2615</v>
      </c>
      <c r="B2482" s="1" t="s">
        <v>263</v>
      </c>
      <c r="C2482" s="45" t="s">
        <v>696</v>
      </c>
      <c r="D2482" s="23" t="s">
        <v>5534</v>
      </c>
      <c r="E2482" s="23" t="s">
        <v>4140</v>
      </c>
      <c r="F2482" s="40">
        <v>1.1999999999999999E-3</v>
      </c>
      <c r="G2482" s="25">
        <v>187426</v>
      </c>
      <c r="H2482" s="25">
        <v>225</v>
      </c>
      <c r="I2482" s="25"/>
      <c r="J2482" s="58" t="e">
        <f>HYPERLINK("#"&amp;"Insumos"&amp;"!A"&amp;MATCH($B2482,#REF!,0),"Ins "&amp;$B2482)</f>
        <v>#REF!</v>
      </c>
      <c r="M2482" s="220"/>
    </row>
    <row r="2483" spans="1:13" x14ac:dyDescent="0.2">
      <c r="A2483" s="35" t="s">
        <v>2615</v>
      </c>
      <c r="B2483" s="1" t="s">
        <v>5533</v>
      </c>
      <c r="C2483" s="45" t="s">
        <v>5892</v>
      </c>
      <c r="D2483" s="23" t="s">
        <v>977</v>
      </c>
      <c r="E2483" s="23" t="s">
        <v>4134</v>
      </c>
      <c r="F2483" s="40">
        <v>0.01</v>
      </c>
      <c r="G2483" s="25">
        <v>3623</v>
      </c>
      <c r="H2483" s="25">
        <v>36</v>
      </c>
      <c r="I2483" s="25"/>
      <c r="J2483" s="58" t="e">
        <f>HYPERLINK("#"&amp;"Insumos"&amp;"!A"&amp;MATCH($B2483,#REF!,0),"Ins "&amp;$B2483)</f>
        <v>#REF!</v>
      </c>
      <c r="M2483" s="220"/>
    </row>
    <row r="2484" spans="1:13" x14ac:dyDescent="0.2">
      <c r="A2484" s="35" t="s">
        <v>2615</v>
      </c>
      <c r="B2484" s="1" t="s">
        <v>5007</v>
      </c>
      <c r="C2484" s="45" t="s">
        <v>720</v>
      </c>
      <c r="D2484" s="23" t="s">
        <v>5751</v>
      </c>
      <c r="E2484" s="23" t="s">
        <v>4134</v>
      </c>
      <c r="F2484" s="40">
        <v>0.9</v>
      </c>
      <c r="G2484" s="25">
        <v>1897</v>
      </c>
      <c r="H2484" s="25">
        <v>1707</v>
      </c>
      <c r="I2484" s="25"/>
      <c r="J2484" s="58" t="e">
        <f>HYPERLINK("#"&amp;"Insumos"&amp;"!A"&amp;MATCH($B2484,#REF!,0),"Ins "&amp;$B2484)</f>
        <v>#REF!</v>
      </c>
      <c r="M2484" s="220"/>
    </row>
    <row r="2485" spans="1:13" x14ac:dyDescent="0.2">
      <c r="A2485" s="35" t="s">
        <v>2615</v>
      </c>
      <c r="B2485" s="1" t="s">
        <v>5374</v>
      </c>
      <c r="C2485" s="45" t="s">
        <v>245</v>
      </c>
      <c r="D2485" s="23" t="s">
        <v>5751</v>
      </c>
      <c r="E2485" s="23" t="s">
        <v>467</v>
      </c>
      <c r="F2485" s="40">
        <v>1.1000000000000001</v>
      </c>
      <c r="G2485" s="25">
        <v>690</v>
      </c>
      <c r="H2485" s="25">
        <v>759</v>
      </c>
      <c r="I2485" s="25"/>
      <c r="J2485" s="58" t="e">
        <f>HYPERLINK("#"&amp;"Insumos"&amp;"!A"&amp;MATCH($B2485,#REF!,0),"Ins "&amp;$B2485)</f>
        <v>#REF!</v>
      </c>
      <c r="M2485" s="220"/>
    </row>
    <row r="2486" spans="1:13" x14ac:dyDescent="0.2">
      <c r="A2486" s="35" t="s">
        <v>2615</v>
      </c>
      <c r="B2486" s="1" t="s">
        <v>1040</v>
      </c>
      <c r="C2486" s="45" t="s">
        <v>8773</v>
      </c>
      <c r="D2486" s="23" t="s">
        <v>5751</v>
      </c>
      <c r="E2486" s="23" t="s">
        <v>466</v>
      </c>
      <c r="F2486" s="40">
        <v>0.01</v>
      </c>
      <c r="G2486" s="25">
        <v>110940</v>
      </c>
      <c r="H2486" s="25">
        <v>1109</v>
      </c>
      <c r="I2486" s="25"/>
      <c r="J2486" s="58" t="e">
        <f>HYPERLINK("#"&amp;"Insumos"&amp;"!A"&amp;MATCH($B2486,#REF!,0),"Ins "&amp;$B2486)</f>
        <v>#REF!</v>
      </c>
      <c r="M2486" s="220"/>
    </row>
    <row r="2487" spans="1:13" x14ac:dyDescent="0.2">
      <c r="A2487" s="35" t="s">
        <v>2615</v>
      </c>
      <c r="B2487" s="1" t="s">
        <v>5184</v>
      </c>
      <c r="C2487" s="45" t="s">
        <v>294</v>
      </c>
      <c r="D2487" s="23" t="s">
        <v>5751</v>
      </c>
      <c r="E2487" s="23" t="s">
        <v>4147</v>
      </c>
      <c r="F2487" s="40">
        <v>0.02</v>
      </c>
      <c r="G2487" s="25">
        <v>5304</v>
      </c>
      <c r="H2487" s="25">
        <v>106</v>
      </c>
      <c r="I2487" s="25"/>
      <c r="J2487" s="58" t="e">
        <f>HYPERLINK("#"&amp;"Insumos"&amp;"!A"&amp;MATCH($B2487,#REF!,0),"Ins "&amp;$B2487)</f>
        <v>#REF!</v>
      </c>
      <c r="M2487" s="220"/>
    </row>
    <row r="2488" spans="1:13" x14ac:dyDescent="0.2">
      <c r="A2488" s="35" t="s">
        <v>2615</v>
      </c>
      <c r="B2488" s="1" t="s">
        <v>4539</v>
      </c>
      <c r="C2488" s="45" t="s">
        <v>1424</v>
      </c>
      <c r="D2488" s="23" t="s">
        <v>5751</v>
      </c>
      <c r="E2488" s="23" t="s">
        <v>287</v>
      </c>
      <c r="F2488" s="40">
        <v>0.4</v>
      </c>
      <c r="G2488" s="25">
        <v>7123</v>
      </c>
      <c r="H2488" s="25">
        <v>2849</v>
      </c>
      <c r="I2488" s="25"/>
      <c r="J2488" s="58" t="e">
        <f>HYPERLINK("#"&amp;"Insumos"&amp;"!A"&amp;MATCH($B2488,#REF!,0),"Ins "&amp;$B2488)</f>
        <v>#REF!</v>
      </c>
      <c r="M2488" s="220"/>
    </row>
    <row r="2489" spans="1:13" ht="25.5" x14ac:dyDescent="0.2">
      <c r="A2489" s="36" t="s">
        <v>2616</v>
      </c>
      <c r="B2489" s="26" t="s">
        <v>6816</v>
      </c>
      <c r="C2489" s="79" t="s">
        <v>1916</v>
      </c>
      <c r="D2489" s="37" t="s">
        <v>5608</v>
      </c>
      <c r="E2489" s="37" t="s">
        <v>464</v>
      </c>
      <c r="F2489" s="41"/>
      <c r="G2489" s="27"/>
      <c r="H2489" s="27"/>
      <c r="I2489" s="27">
        <v>81712</v>
      </c>
      <c r="M2489" s="220">
        <f t="shared" si="38"/>
        <v>107010</v>
      </c>
    </row>
    <row r="2490" spans="1:13" x14ac:dyDescent="0.2">
      <c r="A2490" s="35" t="s">
        <v>2616</v>
      </c>
      <c r="B2490" s="1" t="s">
        <v>5584</v>
      </c>
      <c r="C2490" s="45" t="s">
        <v>6973</v>
      </c>
      <c r="D2490" s="23" t="s">
        <v>5585</v>
      </c>
      <c r="E2490" s="23" t="s">
        <v>467</v>
      </c>
      <c r="F2490" s="40">
        <v>0.8</v>
      </c>
      <c r="G2490" s="25">
        <v>8042</v>
      </c>
      <c r="H2490" s="25">
        <v>6434</v>
      </c>
      <c r="I2490" s="25"/>
      <c r="M2490" s="220"/>
    </row>
    <row r="2491" spans="1:13" x14ac:dyDescent="0.2">
      <c r="A2491" s="35" t="s">
        <v>2616</v>
      </c>
      <c r="B2491" s="1" t="s">
        <v>5589</v>
      </c>
      <c r="C2491" s="45" t="s">
        <v>5819</v>
      </c>
      <c r="D2491" s="23" t="s">
        <v>5585</v>
      </c>
      <c r="E2491" s="23" t="s">
        <v>466</v>
      </c>
      <c r="F2491" s="40">
        <v>0.02</v>
      </c>
      <c r="G2491" s="25">
        <v>597780</v>
      </c>
      <c r="H2491" s="25">
        <v>11956</v>
      </c>
      <c r="I2491" s="25"/>
      <c r="M2491" s="220"/>
    </row>
    <row r="2492" spans="1:13" x14ac:dyDescent="0.2">
      <c r="A2492" s="35" t="s">
        <v>2616</v>
      </c>
      <c r="B2492" s="1" t="s">
        <v>71</v>
      </c>
      <c r="C2492" s="45" t="s">
        <v>1022</v>
      </c>
      <c r="D2492" s="23" t="s">
        <v>5734</v>
      </c>
      <c r="E2492" s="23" t="s">
        <v>4141</v>
      </c>
      <c r="F2492" s="40">
        <v>0.8</v>
      </c>
      <c r="G2492" s="25">
        <v>66987</v>
      </c>
      <c r="H2492" s="25">
        <v>53590</v>
      </c>
      <c r="I2492" s="25"/>
      <c r="J2492" s="58" t="e">
        <f>HYPERLINK("#"&amp;"Insumos"&amp;"!A"&amp;MATCH($B2492,#REF!,0),"Ins "&amp;$B2492)</f>
        <v>#REF!</v>
      </c>
      <c r="M2492" s="220"/>
    </row>
    <row r="2493" spans="1:13" x14ac:dyDescent="0.2">
      <c r="A2493" s="35" t="s">
        <v>2616</v>
      </c>
      <c r="B2493" s="1" t="s">
        <v>263</v>
      </c>
      <c r="C2493" s="45" t="s">
        <v>696</v>
      </c>
      <c r="D2493" s="23" t="s">
        <v>5534</v>
      </c>
      <c r="E2493" s="23" t="s">
        <v>4140</v>
      </c>
      <c r="F2493" s="40">
        <v>2.5999999999999999E-3</v>
      </c>
      <c r="G2493" s="25">
        <v>187426</v>
      </c>
      <c r="H2493" s="25">
        <v>487</v>
      </c>
      <c r="I2493" s="25"/>
      <c r="J2493" s="58" t="e">
        <f>HYPERLINK("#"&amp;"Insumos"&amp;"!A"&amp;MATCH($B2493,#REF!,0),"Ins "&amp;$B2493)</f>
        <v>#REF!</v>
      </c>
      <c r="M2493" s="220"/>
    </row>
    <row r="2494" spans="1:13" x14ac:dyDescent="0.2">
      <c r="A2494" s="35" t="s">
        <v>2616</v>
      </c>
      <c r="B2494" s="1" t="s">
        <v>5533</v>
      </c>
      <c r="C2494" s="45" t="s">
        <v>5892</v>
      </c>
      <c r="D2494" s="23" t="s">
        <v>977</v>
      </c>
      <c r="E2494" s="23" t="s">
        <v>4134</v>
      </c>
      <c r="F2494" s="40">
        <v>0.01</v>
      </c>
      <c r="G2494" s="25">
        <v>3623</v>
      </c>
      <c r="H2494" s="25">
        <v>36</v>
      </c>
      <c r="I2494" s="25"/>
      <c r="J2494" s="58" t="e">
        <f>HYPERLINK("#"&amp;"Insumos"&amp;"!A"&amp;MATCH($B2494,#REF!,0),"Ins "&amp;$B2494)</f>
        <v>#REF!</v>
      </c>
      <c r="M2494" s="220"/>
    </row>
    <row r="2495" spans="1:13" x14ac:dyDescent="0.2">
      <c r="A2495" s="35" t="s">
        <v>2616</v>
      </c>
      <c r="B2495" s="1" t="s">
        <v>5007</v>
      </c>
      <c r="C2495" s="45" t="s">
        <v>720</v>
      </c>
      <c r="D2495" s="23" t="s">
        <v>5751</v>
      </c>
      <c r="E2495" s="23" t="s">
        <v>4134</v>
      </c>
      <c r="F2495" s="40">
        <v>1.4</v>
      </c>
      <c r="G2495" s="25">
        <v>1897</v>
      </c>
      <c r="H2495" s="25">
        <v>2656</v>
      </c>
      <c r="I2495" s="25"/>
      <c r="J2495" s="58" t="e">
        <f>HYPERLINK("#"&amp;"Insumos"&amp;"!A"&amp;MATCH($B2495,#REF!,0),"Ins "&amp;$B2495)</f>
        <v>#REF!</v>
      </c>
      <c r="M2495" s="220"/>
    </row>
    <row r="2496" spans="1:13" x14ac:dyDescent="0.2">
      <c r="A2496" s="35" t="s">
        <v>2616</v>
      </c>
      <c r="B2496" s="1" t="s">
        <v>5374</v>
      </c>
      <c r="C2496" s="45" t="s">
        <v>245</v>
      </c>
      <c r="D2496" s="23" t="s">
        <v>5751</v>
      </c>
      <c r="E2496" s="23" t="s">
        <v>467</v>
      </c>
      <c r="F2496" s="40">
        <v>1.19</v>
      </c>
      <c r="G2496" s="25">
        <v>690</v>
      </c>
      <c r="H2496" s="25">
        <v>821</v>
      </c>
      <c r="I2496" s="25"/>
      <c r="J2496" s="58" t="e">
        <f>HYPERLINK("#"&amp;"Insumos"&amp;"!A"&amp;MATCH($B2496,#REF!,0),"Ins "&amp;$B2496)</f>
        <v>#REF!</v>
      </c>
      <c r="M2496" s="220"/>
    </row>
    <row r="2497" spans="1:13" x14ac:dyDescent="0.2">
      <c r="A2497" s="35" t="s">
        <v>2616</v>
      </c>
      <c r="B2497" s="1" t="s">
        <v>1040</v>
      </c>
      <c r="C2497" s="45" t="s">
        <v>8773</v>
      </c>
      <c r="D2497" s="23" t="s">
        <v>5751</v>
      </c>
      <c r="E2497" s="23" t="s">
        <v>466</v>
      </c>
      <c r="F2497" s="40">
        <v>0.01</v>
      </c>
      <c r="G2497" s="25">
        <v>110940</v>
      </c>
      <c r="H2497" s="25">
        <v>1109</v>
      </c>
      <c r="I2497" s="25"/>
      <c r="J2497" s="58" t="e">
        <f>HYPERLINK("#"&amp;"Insumos"&amp;"!A"&amp;MATCH($B2497,#REF!,0),"Ins "&amp;$B2497)</f>
        <v>#REF!</v>
      </c>
      <c r="M2497" s="220"/>
    </row>
    <row r="2498" spans="1:13" x14ac:dyDescent="0.2">
      <c r="A2498" s="35" t="s">
        <v>2616</v>
      </c>
      <c r="B2498" s="1" t="s">
        <v>5184</v>
      </c>
      <c r="C2498" s="45" t="s">
        <v>294</v>
      </c>
      <c r="D2498" s="23" t="s">
        <v>5751</v>
      </c>
      <c r="E2498" s="23" t="s">
        <v>4147</v>
      </c>
      <c r="F2498" s="40">
        <v>0.2</v>
      </c>
      <c r="G2498" s="25">
        <v>5304</v>
      </c>
      <c r="H2498" s="25">
        <v>1061</v>
      </c>
      <c r="I2498" s="25"/>
      <c r="J2498" s="58" t="e">
        <f>HYPERLINK("#"&amp;"Insumos"&amp;"!A"&amp;MATCH($B2498,#REF!,0),"Ins "&amp;$B2498)</f>
        <v>#REF!</v>
      </c>
      <c r="M2498" s="220"/>
    </row>
    <row r="2499" spans="1:13" x14ac:dyDescent="0.2">
      <c r="A2499" s="35" t="s">
        <v>2616</v>
      </c>
      <c r="B2499" s="1" t="s">
        <v>4539</v>
      </c>
      <c r="C2499" s="45" t="s">
        <v>1424</v>
      </c>
      <c r="D2499" s="23" t="s">
        <v>5751</v>
      </c>
      <c r="E2499" s="23" t="s">
        <v>287</v>
      </c>
      <c r="F2499" s="40">
        <v>0.5</v>
      </c>
      <c r="G2499" s="25">
        <v>7123</v>
      </c>
      <c r="H2499" s="25">
        <v>3562</v>
      </c>
      <c r="I2499" s="25"/>
      <c r="J2499" s="58" t="e">
        <f>HYPERLINK("#"&amp;"Insumos"&amp;"!A"&amp;MATCH($B2499,#REF!,0),"Ins "&amp;$B2499)</f>
        <v>#REF!</v>
      </c>
      <c r="M2499" s="220"/>
    </row>
    <row r="2500" spans="1:13" ht="25.5" x14ac:dyDescent="0.2">
      <c r="A2500" s="36" t="s">
        <v>2617</v>
      </c>
      <c r="B2500" s="26" t="s">
        <v>6816</v>
      </c>
      <c r="C2500" s="79" t="s">
        <v>10463</v>
      </c>
      <c r="D2500" s="37" t="s">
        <v>5608</v>
      </c>
      <c r="E2500" s="37" t="s">
        <v>464</v>
      </c>
      <c r="F2500" s="41"/>
      <c r="G2500" s="27"/>
      <c r="H2500" s="27"/>
      <c r="I2500" s="27">
        <v>174945</v>
      </c>
      <c r="M2500" s="220">
        <f t="shared" ref="M2500:M2556" si="39">ROUND(I2500*(1+$L$2),0)</f>
        <v>229108</v>
      </c>
    </row>
    <row r="2501" spans="1:13" x14ac:dyDescent="0.2">
      <c r="A2501" s="35" t="s">
        <v>2617</v>
      </c>
      <c r="B2501" s="1" t="s">
        <v>5584</v>
      </c>
      <c r="C2501" s="45" t="s">
        <v>6973</v>
      </c>
      <c r="D2501" s="23" t="s">
        <v>5585</v>
      </c>
      <c r="E2501" s="23" t="s">
        <v>467</v>
      </c>
      <c r="F2501" s="40">
        <v>4.8</v>
      </c>
      <c r="G2501" s="25">
        <v>8042</v>
      </c>
      <c r="H2501" s="25">
        <v>38602</v>
      </c>
      <c r="I2501" s="25"/>
      <c r="M2501" s="220"/>
    </row>
    <row r="2502" spans="1:13" x14ac:dyDescent="0.2">
      <c r="A2502" s="35" t="s">
        <v>2617</v>
      </c>
      <c r="B2502" s="1" t="s">
        <v>5589</v>
      </c>
      <c r="C2502" s="45" t="s">
        <v>5819</v>
      </c>
      <c r="D2502" s="23" t="s">
        <v>5585</v>
      </c>
      <c r="E2502" s="23" t="s">
        <v>466</v>
      </c>
      <c r="F2502" s="40">
        <v>4.8000000000000001E-2</v>
      </c>
      <c r="G2502" s="25">
        <v>597780</v>
      </c>
      <c r="H2502" s="25">
        <v>28693</v>
      </c>
      <c r="I2502" s="25"/>
      <c r="M2502" s="220"/>
    </row>
    <row r="2503" spans="1:13" x14ac:dyDescent="0.2">
      <c r="A2503" s="35" t="s">
        <v>2617</v>
      </c>
      <c r="B2503" s="1" t="s">
        <v>5572</v>
      </c>
      <c r="C2503" s="45" t="s">
        <v>971</v>
      </c>
      <c r="D2503" s="23" t="s">
        <v>5734</v>
      </c>
      <c r="E2503" s="23" t="s">
        <v>4141</v>
      </c>
      <c r="F2503" s="40">
        <v>1.19</v>
      </c>
      <c r="G2503" s="25">
        <v>37863</v>
      </c>
      <c r="H2503" s="25">
        <v>45057</v>
      </c>
      <c r="I2503" s="25"/>
      <c r="J2503" s="58" t="e">
        <f>HYPERLINK("#"&amp;"Insumos"&amp;"!A"&amp;MATCH($B2503,#REF!,0),"Ins "&amp;$B2503)</f>
        <v>#REF!</v>
      </c>
      <c r="M2503" s="220"/>
    </row>
    <row r="2504" spans="1:13" x14ac:dyDescent="0.2">
      <c r="A2504" s="35" t="s">
        <v>2617</v>
      </c>
      <c r="B2504" s="1" t="s">
        <v>263</v>
      </c>
      <c r="C2504" s="45" t="s">
        <v>696</v>
      </c>
      <c r="D2504" s="23" t="s">
        <v>5534</v>
      </c>
      <c r="E2504" s="23" t="s">
        <v>4140</v>
      </c>
      <c r="F2504" s="40">
        <v>1.23E-2</v>
      </c>
      <c r="G2504" s="25">
        <v>187426</v>
      </c>
      <c r="H2504" s="25">
        <v>2305</v>
      </c>
      <c r="I2504" s="25"/>
      <c r="J2504" s="58" t="e">
        <f>HYPERLINK("#"&amp;"Insumos"&amp;"!A"&amp;MATCH($B2504,#REF!,0),"Ins "&amp;$B2504)</f>
        <v>#REF!</v>
      </c>
      <c r="M2504" s="220"/>
    </row>
    <row r="2505" spans="1:13" x14ac:dyDescent="0.2">
      <c r="A2505" s="35" t="s">
        <v>2617</v>
      </c>
      <c r="B2505" s="1" t="s">
        <v>5533</v>
      </c>
      <c r="C2505" s="45" t="s">
        <v>5892</v>
      </c>
      <c r="D2505" s="23" t="s">
        <v>977</v>
      </c>
      <c r="E2505" s="23" t="s">
        <v>4134</v>
      </c>
      <c r="F2505" s="40">
        <v>1.19</v>
      </c>
      <c r="G2505" s="25">
        <v>3623</v>
      </c>
      <c r="H2505" s="25">
        <v>4311</v>
      </c>
      <c r="I2505" s="25"/>
      <c r="J2505" s="58" t="e">
        <f>HYPERLINK("#"&amp;"Insumos"&amp;"!A"&amp;MATCH($B2505,#REF!,0),"Ins "&amp;$B2505)</f>
        <v>#REF!</v>
      </c>
      <c r="M2505" s="220"/>
    </row>
    <row r="2506" spans="1:13" x14ac:dyDescent="0.2">
      <c r="A2506" s="35" t="s">
        <v>2617</v>
      </c>
      <c r="B2506" s="1" t="s">
        <v>5007</v>
      </c>
      <c r="C2506" s="45" t="s">
        <v>720</v>
      </c>
      <c r="D2506" s="23" t="s">
        <v>5751</v>
      </c>
      <c r="E2506" s="23" t="s">
        <v>4134</v>
      </c>
      <c r="F2506" s="40">
        <v>1.2</v>
      </c>
      <c r="G2506" s="25">
        <v>1897</v>
      </c>
      <c r="H2506" s="25">
        <v>2276</v>
      </c>
      <c r="I2506" s="25"/>
      <c r="J2506" s="58" t="e">
        <f>HYPERLINK("#"&amp;"Insumos"&amp;"!A"&amp;MATCH($B2506,#REF!,0),"Ins "&amp;$B2506)</f>
        <v>#REF!</v>
      </c>
      <c r="M2506" s="220"/>
    </row>
    <row r="2507" spans="1:13" x14ac:dyDescent="0.2">
      <c r="A2507" s="35" t="s">
        <v>2617</v>
      </c>
      <c r="B2507" s="1" t="s">
        <v>5184</v>
      </c>
      <c r="C2507" s="45" t="s">
        <v>294</v>
      </c>
      <c r="D2507" s="23" t="s">
        <v>5751</v>
      </c>
      <c r="E2507" s="23" t="s">
        <v>4147</v>
      </c>
      <c r="F2507" s="40">
        <v>0.5</v>
      </c>
      <c r="G2507" s="25">
        <v>5304</v>
      </c>
      <c r="H2507" s="25">
        <v>2652</v>
      </c>
      <c r="I2507" s="25"/>
      <c r="J2507" s="58" t="e">
        <f>HYPERLINK("#"&amp;"Insumos"&amp;"!A"&amp;MATCH($B2507,#REF!,0),"Ins "&amp;$B2507)</f>
        <v>#REF!</v>
      </c>
      <c r="M2507" s="220"/>
    </row>
    <row r="2508" spans="1:13" x14ac:dyDescent="0.2">
      <c r="A2508" s="35" t="s">
        <v>2617</v>
      </c>
      <c r="B2508" s="1" t="s">
        <v>4515</v>
      </c>
      <c r="C2508" s="45" t="s">
        <v>1403</v>
      </c>
      <c r="D2508" s="23" t="s">
        <v>5751</v>
      </c>
      <c r="E2508" s="23" t="s">
        <v>287</v>
      </c>
      <c r="F2508" s="40">
        <v>0.65</v>
      </c>
      <c r="G2508" s="25">
        <v>48423</v>
      </c>
      <c r="H2508" s="25">
        <v>31475</v>
      </c>
      <c r="I2508" s="25"/>
      <c r="J2508" s="58" t="e">
        <f>HYPERLINK("#"&amp;"Insumos"&amp;"!A"&amp;MATCH($B2508,#REF!,0),"Ins "&amp;$B2508)</f>
        <v>#REF!</v>
      </c>
      <c r="M2508" s="220"/>
    </row>
    <row r="2509" spans="1:13" x14ac:dyDescent="0.2">
      <c r="A2509" s="35" t="s">
        <v>2617</v>
      </c>
      <c r="B2509" s="1" t="s">
        <v>4540</v>
      </c>
      <c r="C2509" s="45" t="s">
        <v>1425</v>
      </c>
      <c r="D2509" s="23" t="s">
        <v>5751</v>
      </c>
      <c r="E2509" s="23" t="s">
        <v>4134</v>
      </c>
      <c r="F2509" s="40">
        <v>1</v>
      </c>
      <c r="G2509" s="25">
        <v>19574</v>
      </c>
      <c r="H2509" s="25">
        <v>19574</v>
      </c>
      <c r="I2509" s="25"/>
      <c r="J2509" s="58" t="e">
        <f>HYPERLINK("#"&amp;"Insumos"&amp;"!A"&amp;MATCH($B2509,#REF!,0),"Ins "&amp;$B2509)</f>
        <v>#REF!</v>
      </c>
      <c r="M2509" s="220"/>
    </row>
    <row r="2510" spans="1:13" ht="51" x14ac:dyDescent="0.2">
      <c r="A2510" s="36" t="s">
        <v>5893</v>
      </c>
      <c r="B2510" s="26" t="s">
        <v>6816</v>
      </c>
      <c r="C2510" s="79" t="s">
        <v>5894</v>
      </c>
      <c r="D2510" s="37" t="s">
        <v>5608</v>
      </c>
      <c r="E2510" s="37" t="s">
        <v>464</v>
      </c>
      <c r="F2510" s="41"/>
      <c r="G2510" s="27"/>
      <c r="H2510" s="27"/>
      <c r="I2510" s="27">
        <v>236694</v>
      </c>
      <c r="M2510" s="220">
        <f t="shared" si="39"/>
        <v>309974</v>
      </c>
    </row>
    <row r="2511" spans="1:13" x14ac:dyDescent="0.2">
      <c r="A2511" s="35" t="s">
        <v>5893</v>
      </c>
      <c r="B2511" s="1" t="s">
        <v>5604</v>
      </c>
      <c r="C2511" s="45" t="s">
        <v>540</v>
      </c>
      <c r="D2511" s="23" t="s">
        <v>5585</v>
      </c>
      <c r="E2511" s="23" t="s">
        <v>466</v>
      </c>
      <c r="F2511" s="40">
        <v>9.6000000000000002E-2</v>
      </c>
      <c r="G2511" s="25">
        <v>531559</v>
      </c>
      <c r="H2511" s="25">
        <v>51030</v>
      </c>
      <c r="I2511" s="25"/>
      <c r="M2511" s="220"/>
    </row>
    <row r="2512" spans="1:13" x14ac:dyDescent="0.2">
      <c r="A2512" s="35" t="s">
        <v>5893</v>
      </c>
      <c r="B2512" s="1" t="s">
        <v>5589</v>
      </c>
      <c r="C2512" s="45" t="s">
        <v>5819</v>
      </c>
      <c r="D2512" s="23" t="s">
        <v>5585</v>
      </c>
      <c r="E2512" s="23" t="s">
        <v>466</v>
      </c>
      <c r="F2512" s="40">
        <v>7.0000000000000007E-2</v>
      </c>
      <c r="G2512" s="25">
        <v>597780</v>
      </c>
      <c r="H2512" s="25">
        <v>41845</v>
      </c>
      <c r="I2512" s="25"/>
      <c r="M2512" s="220"/>
    </row>
    <row r="2513" spans="1:13" x14ac:dyDescent="0.2">
      <c r="A2513" s="35" t="s">
        <v>5893</v>
      </c>
      <c r="B2513" s="1" t="s">
        <v>5578</v>
      </c>
      <c r="C2513" s="45" t="s">
        <v>1015</v>
      </c>
      <c r="D2513" s="23" t="s">
        <v>5734</v>
      </c>
      <c r="E2513" s="23" t="s">
        <v>4141</v>
      </c>
      <c r="F2513" s="40">
        <v>1.1000000000000001</v>
      </c>
      <c r="G2513" s="25">
        <v>52425</v>
      </c>
      <c r="H2513" s="25">
        <v>57668</v>
      </c>
      <c r="I2513" s="25"/>
      <c r="J2513" s="58" t="e">
        <f>HYPERLINK("#"&amp;"Insumos"&amp;"!A"&amp;MATCH($B2513,#REF!,0),"Ins "&amp;$B2513)</f>
        <v>#REF!</v>
      </c>
      <c r="M2513" s="220"/>
    </row>
    <row r="2514" spans="1:13" x14ac:dyDescent="0.2">
      <c r="A2514" s="35" t="s">
        <v>5893</v>
      </c>
      <c r="B2514" s="1" t="s">
        <v>263</v>
      </c>
      <c r="C2514" s="45" t="s">
        <v>696</v>
      </c>
      <c r="D2514" s="23" t="s">
        <v>5534</v>
      </c>
      <c r="E2514" s="23" t="s">
        <v>4140</v>
      </c>
      <c r="F2514" s="40">
        <v>0.01</v>
      </c>
      <c r="G2514" s="25">
        <v>187426</v>
      </c>
      <c r="H2514" s="25">
        <v>1874</v>
      </c>
      <c r="I2514" s="25"/>
      <c r="J2514" s="58" t="e">
        <f>HYPERLINK("#"&amp;"Insumos"&amp;"!A"&amp;MATCH($B2514,#REF!,0),"Ins "&amp;$B2514)</f>
        <v>#REF!</v>
      </c>
      <c r="M2514" s="220"/>
    </row>
    <row r="2515" spans="1:13" x14ac:dyDescent="0.2">
      <c r="A2515" s="35" t="s">
        <v>5893</v>
      </c>
      <c r="B2515" s="1" t="s">
        <v>222</v>
      </c>
      <c r="C2515" s="45" t="s">
        <v>157</v>
      </c>
      <c r="D2515" s="23" t="s">
        <v>5534</v>
      </c>
      <c r="E2515" s="23" t="s">
        <v>4140</v>
      </c>
      <c r="F2515" s="40">
        <v>7.0000000000000001E-3</v>
      </c>
      <c r="G2515" s="25">
        <v>66212</v>
      </c>
      <c r="H2515" s="25">
        <v>463</v>
      </c>
      <c r="I2515" s="25"/>
      <c r="J2515" s="58" t="e">
        <f>HYPERLINK("#"&amp;"Insumos"&amp;"!A"&amp;MATCH($B2515,#REF!,0),"Ins "&amp;$B2515)</f>
        <v>#REF!</v>
      </c>
      <c r="M2515" s="220"/>
    </row>
    <row r="2516" spans="1:13" x14ac:dyDescent="0.2">
      <c r="A2516" s="35" t="s">
        <v>5893</v>
      </c>
      <c r="B2516" s="1" t="s">
        <v>5533</v>
      </c>
      <c r="C2516" s="45" t="s">
        <v>5892</v>
      </c>
      <c r="D2516" s="23" t="s">
        <v>977</v>
      </c>
      <c r="E2516" s="23" t="s">
        <v>4134</v>
      </c>
      <c r="F2516" s="40">
        <v>0.5</v>
      </c>
      <c r="G2516" s="25">
        <v>3623</v>
      </c>
      <c r="H2516" s="25">
        <v>1812</v>
      </c>
      <c r="I2516" s="25"/>
      <c r="J2516" s="58" t="e">
        <f>HYPERLINK("#"&amp;"Insumos"&amp;"!A"&amp;MATCH($B2516,#REF!,0),"Ins "&amp;$B2516)</f>
        <v>#REF!</v>
      </c>
      <c r="M2516" s="220"/>
    </row>
    <row r="2517" spans="1:13" x14ac:dyDescent="0.2">
      <c r="A2517" s="35" t="s">
        <v>5893</v>
      </c>
      <c r="B2517" s="1" t="s">
        <v>5007</v>
      </c>
      <c r="C2517" s="45" t="s">
        <v>720</v>
      </c>
      <c r="D2517" s="23" t="s">
        <v>5751</v>
      </c>
      <c r="E2517" s="23" t="s">
        <v>4134</v>
      </c>
      <c r="F2517" s="40">
        <v>1.4</v>
      </c>
      <c r="G2517" s="25">
        <v>1897</v>
      </c>
      <c r="H2517" s="25">
        <v>2656</v>
      </c>
      <c r="I2517" s="25"/>
      <c r="J2517" s="58" t="e">
        <f>HYPERLINK("#"&amp;"Insumos"&amp;"!A"&amp;MATCH($B2517,#REF!,0),"Ins "&amp;$B2517)</f>
        <v>#REF!</v>
      </c>
      <c r="M2517" s="220"/>
    </row>
    <row r="2518" spans="1:13" x14ac:dyDescent="0.2">
      <c r="A2518" s="35" t="s">
        <v>5893</v>
      </c>
      <c r="B2518" s="1" t="s">
        <v>5741</v>
      </c>
      <c r="C2518" s="45" t="s">
        <v>5749</v>
      </c>
      <c r="D2518" s="23" t="s">
        <v>5751</v>
      </c>
      <c r="E2518" s="23" t="s">
        <v>4134</v>
      </c>
      <c r="F2518" s="40">
        <v>19.2</v>
      </c>
      <c r="G2518" s="25">
        <v>1456</v>
      </c>
      <c r="H2518" s="25">
        <v>27955</v>
      </c>
      <c r="I2518" s="25"/>
      <c r="J2518" s="58" t="e">
        <f>HYPERLINK("#"&amp;"Insumos"&amp;"!A"&amp;MATCH($B2518,#REF!,0),"Ins "&amp;$B2518)</f>
        <v>#REF!</v>
      </c>
      <c r="M2518" s="220"/>
    </row>
    <row r="2519" spans="1:13" x14ac:dyDescent="0.2">
      <c r="A2519" s="35" t="s">
        <v>5893</v>
      </c>
      <c r="B2519" s="1" t="s">
        <v>5482</v>
      </c>
      <c r="C2519" s="45" t="s">
        <v>67</v>
      </c>
      <c r="D2519" s="23" t="s">
        <v>5751</v>
      </c>
      <c r="E2519" s="23" t="s">
        <v>467</v>
      </c>
      <c r="F2519" s="40">
        <v>5.7</v>
      </c>
      <c r="G2519" s="25">
        <v>4423</v>
      </c>
      <c r="H2519" s="25">
        <v>25211</v>
      </c>
      <c r="I2519" s="25"/>
      <c r="J2519" s="58" t="e">
        <f>HYPERLINK("#"&amp;"Insumos"&amp;"!A"&amp;MATCH($B2519,#REF!,0),"Ins "&amp;$B2519)</f>
        <v>#REF!</v>
      </c>
      <c r="M2519" s="220"/>
    </row>
    <row r="2520" spans="1:13" x14ac:dyDescent="0.2">
      <c r="A2520" s="35" t="s">
        <v>5893</v>
      </c>
      <c r="B2520" s="1" t="s">
        <v>5483</v>
      </c>
      <c r="C2520" s="45" t="s">
        <v>1064</v>
      </c>
      <c r="D2520" s="23" t="s">
        <v>5751</v>
      </c>
      <c r="E2520" s="23" t="s">
        <v>467</v>
      </c>
      <c r="F2520" s="40">
        <v>0.2</v>
      </c>
      <c r="G2520" s="25">
        <v>6176</v>
      </c>
      <c r="H2520" s="25">
        <v>1235</v>
      </c>
      <c r="I2520" s="25"/>
      <c r="J2520" s="58" t="e">
        <f>HYPERLINK("#"&amp;"Insumos"&amp;"!A"&amp;MATCH($B2520,#REF!,0),"Ins "&amp;$B2520)</f>
        <v>#REF!</v>
      </c>
      <c r="M2520" s="220"/>
    </row>
    <row r="2521" spans="1:13" x14ac:dyDescent="0.2">
      <c r="A2521" s="35" t="s">
        <v>5893</v>
      </c>
      <c r="B2521" s="1" t="s">
        <v>5184</v>
      </c>
      <c r="C2521" s="45" t="s">
        <v>294</v>
      </c>
      <c r="D2521" s="23" t="s">
        <v>5751</v>
      </c>
      <c r="E2521" s="23" t="s">
        <v>4147</v>
      </c>
      <c r="F2521" s="40">
        <v>0.03</v>
      </c>
      <c r="G2521" s="25">
        <v>5304</v>
      </c>
      <c r="H2521" s="25">
        <v>159</v>
      </c>
      <c r="I2521" s="25"/>
      <c r="J2521" s="58" t="e">
        <f>HYPERLINK("#"&amp;"Insumos"&amp;"!A"&amp;MATCH($B2521,#REF!,0),"Ins "&amp;$B2521)</f>
        <v>#REF!</v>
      </c>
      <c r="M2521" s="220"/>
    </row>
    <row r="2522" spans="1:13" x14ac:dyDescent="0.2">
      <c r="A2522" s="35" t="s">
        <v>5893</v>
      </c>
      <c r="B2522" s="1" t="s">
        <v>4519</v>
      </c>
      <c r="C2522" s="45" t="s">
        <v>1406</v>
      </c>
      <c r="D2522" s="23" t="s">
        <v>5751</v>
      </c>
      <c r="E2522" s="23" t="s">
        <v>287</v>
      </c>
      <c r="F2522" s="40">
        <v>1</v>
      </c>
      <c r="G2522" s="25">
        <v>4634</v>
      </c>
      <c r="H2522" s="25">
        <v>4634</v>
      </c>
      <c r="I2522" s="25"/>
      <c r="J2522" s="58" t="e">
        <f>HYPERLINK("#"&amp;"Insumos"&amp;"!A"&amp;MATCH($B2522,#REF!,0),"Ins "&amp;$B2522)</f>
        <v>#REF!</v>
      </c>
      <c r="M2522" s="220"/>
    </row>
    <row r="2523" spans="1:13" x14ac:dyDescent="0.2">
      <c r="A2523" s="35" t="s">
        <v>5893</v>
      </c>
      <c r="B2523" s="1" t="s">
        <v>4549</v>
      </c>
      <c r="C2523" s="45" t="s">
        <v>719</v>
      </c>
      <c r="D2523" s="23" t="s">
        <v>5751</v>
      </c>
      <c r="E2523" s="23" t="s">
        <v>4134</v>
      </c>
      <c r="F2523" s="40">
        <v>1.33</v>
      </c>
      <c r="G2523" s="25">
        <v>15152</v>
      </c>
      <c r="H2523" s="25">
        <v>20152</v>
      </c>
      <c r="I2523" s="25"/>
      <c r="J2523" s="58" t="e">
        <f>HYPERLINK("#"&amp;"Insumos"&amp;"!A"&amp;MATCH($B2523,#REF!,0),"Ins "&amp;$B2523)</f>
        <v>#REF!</v>
      </c>
      <c r="M2523" s="220"/>
    </row>
    <row r="2524" spans="1:13" ht="38.25" x14ac:dyDescent="0.2">
      <c r="A2524" s="36" t="s">
        <v>2618</v>
      </c>
      <c r="B2524" s="26" t="s">
        <v>6816</v>
      </c>
      <c r="C2524" s="79" t="s">
        <v>10464</v>
      </c>
      <c r="D2524" s="37" t="s">
        <v>5608</v>
      </c>
      <c r="E2524" s="37" t="s">
        <v>466</v>
      </c>
      <c r="F2524" s="41"/>
      <c r="G2524" s="27"/>
      <c r="H2524" s="27"/>
      <c r="I2524" s="27">
        <v>1308697</v>
      </c>
      <c r="M2524" s="220">
        <f t="shared" si="39"/>
        <v>1713870</v>
      </c>
    </row>
    <row r="2525" spans="1:13" x14ac:dyDescent="0.2">
      <c r="A2525" s="35" t="s">
        <v>2618</v>
      </c>
      <c r="B2525" s="1" t="s">
        <v>5595</v>
      </c>
      <c r="C2525" s="45" t="s">
        <v>5825</v>
      </c>
      <c r="D2525" s="23" t="s">
        <v>5585</v>
      </c>
      <c r="E2525" s="23" t="s">
        <v>466</v>
      </c>
      <c r="F2525" s="40">
        <v>1.03</v>
      </c>
      <c r="G2525" s="25">
        <v>625196</v>
      </c>
      <c r="H2525" s="25">
        <v>643952</v>
      </c>
      <c r="I2525" s="25"/>
      <c r="M2525" s="220"/>
    </row>
    <row r="2526" spans="1:13" x14ac:dyDescent="0.2">
      <c r="A2526" s="35" t="s">
        <v>2618</v>
      </c>
      <c r="B2526" s="1" t="s">
        <v>80</v>
      </c>
      <c r="C2526" s="45" t="s">
        <v>1035</v>
      </c>
      <c r="D2526" s="23" t="s">
        <v>5734</v>
      </c>
      <c r="E2526" s="23" t="s">
        <v>4141</v>
      </c>
      <c r="F2526" s="40">
        <v>4.3</v>
      </c>
      <c r="G2526" s="25">
        <v>110673</v>
      </c>
      <c r="H2526" s="25">
        <v>475894</v>
      </c>
      <c r="I2526" s="25"/>
      <c r="J2526" s="58" t="e">
        <f>HYPERLINK("#"&amp;"Insumos"&amp;"!A"&amp;MATCH($B2526,#REF!,0),"Ins "&amp;$B2526)</f>
        <v>#REF!</v>
      </c>
      <c r="M2526" s="220"/>
    </row>
    <row r="2527" spans="1:13" ht="25.5" x14ac:dyDescent="0.2">
      <c r="A2527" s="35" t="s">
        <v>2618</v>
      </c>
      <c r="B2527" s="1" t="s">
        <v>5545</v>
      </c>
      <c r="C2527" s="45" t="s">
        <v>1683</v>
      </c>
      <c r="D2527" s="23" t="s">
        <v>5534</v>
      </c>
      <c r="E2527" s="23" t="s">
        <v>4148</v>
      </c>
      <c r="F2527" s="40">
        <v>2</v>
      </c>
      <c r="G2527" s="25">
        <v>11227</v>
      </c>
      <c r="H2527" s="25">
        <v>22454</v>
      </c>
      <c r="I2527" s="25"/>
      <c r="J2527" s="58" t="e">
        <f>HYPERLINK("#"&amp;"Insumos"&amp;"!A"&amp;MATCH($B2527,#REF!,0),"Ins "&amp;$B2527)</f>
        <v>#REF!</v>
      </c>
      <c r="M2527" s="220"/>
    </row>
    <row r="2528" spans="1:13" x14ac:dyDescent="0.2">
      <c r="A2528" s="35" t="s">
        <v>2618</v>
      </c>
      <c r="B2528" s="1" t="s">
        <v>263</v>
      </c>
      <c r="C2528" s="45" t="s">
        <v>696</v>
      </c>
      <c r="D2528" s="23" t="s">
        <v>5534</v>
      </c>
      <c r="E2528" s="23" t="s">
        <v>4140</v>
      </c>
      <c r="F2528" s="40">
        <v>7.9500000000000001E-2</v>
      </c>
      <c r="G2528" s="25">
        <v>187426</v>
      </c>
      <c r="H2528" s="25">
        <v>14900</v>
      </c>
      <c r="I2528" s="25"/>
      <c r="J2528" s="58" t="e">
        <f>HYPERLINK("#"&amp;"Insumos"&amp;"!A"&amp;MATCH($B2528,#REF!,0),"Ins "&amp;$B2528)</f>
        <v>#REF!</v>
      </c>
      <c r="M2528" s="220"/>
    </row>
    <row r="2529" spans="1:13" x14ac:dyDescent="0.2">
      <c r="A2529" s="35" t="s">
        <v>2618</v>
      </c>
      <c r="B2529" s="1" t="s">
        <v>5533</v>
      </c>
      <c r="C2529" s="45" t="s">
        <v>5892</v>
      </c>
      <c r="D2529" s="23" t="s">
        <v>977</v>
      </c>
      <c r="E2529" s="23" t="s">
        <v>4134</v>
      </c>
      <c r="F2529" s="40">
        <v>4.3</v>
      </c>
      <c r="G2529" s="25">
        <v>3623</v>
      </c>
      <c r="H2529" s="25">
        <v>15579</v>
      </c>
      <c r="I2529" s="25"/>
      <c r="J2529" s="58" t="e">
        <f>HYPERLINK("#"&amp;"Insumos"&amp;"!A"&amp;MATCH($B2529,#REF!,0),"Ins "&amp;$B2529)</f>
        <v>#REF!</v>
      </c>
      <c r="M2529" s="220"/>
    </row>
    <row r="2530" spans="1:13" x14ac:dyDescent="0.2">
      <c r="A2530" s="35" t="s">
        <v>2618</v>
      </c>
      <c r="B2530" s="1" t="s">
        <v>5007</v>
      </c>
      <c r="C2530" s="45" t="s">
        <v>720</v>
      </c>
      <c r="D2530" s="23" t="s">
        <v>5751</v>
      </c>
      <c r="E2530" s="23" t="s">
        <v>4134</v>
      </c>
      <c r="F2530" s="40">
        <v>12.1</v>
      </c>
      <c r="G2530" s="25">
        <v>1897</v>
      </c>
      <c r="H2530" s="25">
        <v>22954</v>
      </c>
      <c r="I2530" s="25"/>
      <c r="J2530" s="58" t="e">
        <f>HYPERLINK("#"&amp;"Insumos"&amp;"!A"&amp;MATCH($B2530,#REF!,0),"Ins "&amp;$B2530)</f>
        <v>#REF!</v>
      </c>
      <c r="M2530" s="220"/>
    </row>
    <row r="2531" spans="1:13" x14ac:dyDescent="0.2">
      <c r="A2531" s="35" t="s">
        <v>2618</v>
      </c>
      <c r="B2531" s="1" t="s">
        <v>5184</v>
      </c>
      <c r="C2531" s="45" t="s">
        <v>294</v>
      </c>
      <c r="D2531" s="23" t="s">
        <v>5751</v>
      </c>
      <c r="E2531" s="23" t="s">
        <v>4147</v>
      </c>
      <c r="F2531" s="40">
        <v>1</v>
      </c>
      <c r="G2531" s="25">
        <v>5304</v>
      </c>
      <c r="H2531" s="25">
        <v>5304</v>
      </c>
      <c r="I2531" s="25"/>
      <c r="J2531" s="58" t="e">
        <f>HYPERLINK("#"&amp;"Insumos"&amp;"!A"&amp;MATCH($B2531,#REF!,0),"Ins "&amp;$B2531)</f>
        <v>#REF!</v>
      </c>
      <c r="M2531" s="220"/>
    </row>
    <row r="2532" spans="1:13" x14ac:dyDescent="0.2">
      <c r="A2532" s="35" t="s">
        <v>2618</v>
      </c>
      <c r="B2532" s="1" t="s">
        <v>4538</v>
      </c>
      <c r="C2532" s="45" t="s">
        <v>1423</v>
      </c>
      <c r="D2532" s="23" t="s">
        <v>5751</v>
      </c>
      <c r="E2532" s="23" t="s">
        <v>4134</v>
      </c>
      <c r="F2532" s="40">
        <v>4</v>
      </c>
      <c r="G2532" s="25">
        <v>24368</v>
      </c>
      <c r="H2532" s="25">
        <v>97472</v>
      </c>
      <c r="I2532" s="25"/>
      <c r="J2532" s="58" t="e">
        <f>HYPERLINK("#"&amp;"Insumos"&amp;"!A"&amp;MATCH($B2532,#REF!,0),"Ins "&amp;$B2532)</f>
        <v>#REF!</v>
      </c>
      <c r="M2532" s="220"/>
    </row>
    <row r="2533" spans="1:13" x14ac:dyDescent="0.2">
      <c r="A2533" s="35" t="s">
        <v>2618</v>
      </c>
      <c r="B2533" s="1" t="s">
        <v>4541</v>
      </c>
      <c r="C2533" s="45" t="s">
        <v>334</v>
      </c>
      <c r="D2533" s="23" t="s">
        <v>5751</v>
      </c>
      <c r="E2533" s="23" t="s">
        <v>287</v>
      </c>
      <c r="F2533" s="40">
        <v>4</v>
      </c>
      <c r="G2533" s="25">
        <v>2547</v>
      </c>
      <c r="H2533" s="25">
        <v>10188</v>
      </c>
      <c r="I2533" s="25"/>
      <c r="J2533" s="58" t="e">
        <f>HYPERLINK("#"&amp;"Insumos"&amp;"!A"&amp;MATCH($B2533,#REF!,0),"Ins "&amp;$B2533)</f>
        <v>#REF!</v>
      </c>
      <c r="M2533" s="220"/>
    </row>
    <row r="2534" spans="1:13" ht="38.25" x14ac:dyDescent="0.2">
      <c r="A2534" s="36" t="s">
        <v>2619</v>
      </c>
      <c r="B2534" s="26" t="s">
        <v>6816</v>
      </c>
      <c r="C2534" s="79" t="s">
        <v>10465</v>
      </c>
      <c r="D2534" s="37" t="s">
        <v>5608</v>
      </c>
      <c r="E2534" s="37" t="s">
        <v>466</v>
      </c>
      <c r="F2534" s="41"/>
      <c r="G2534" s="27"/>
      <c r="H2534" s="27"/>
      <c r="I2534" s="27">
        <v>1380171</v>
      </c>
      <c r="M2534" s="220">
        <f t="shared" si="39"/>
        <v>1807472</v>
      </c>
    </row>
    <row r="2535" spans="1:13" x14ac:dyDescent="0.2">
      <c r="A2535" s="35" t="s">
        <v>2619</v>
      </c>
      <c r="B2535" s="1" t="s">
        <v>5596</v>
      </c>
      <c r="C2535" s="45" t="s">
        <v>5826</v>
      </c>
      <c r="D2535" s="23" t="s">
        <v>5585</v>
      </c>
      <c r="E2535" s="23" t="s">
        <v>466</v>
      </c>
      <c r="F2535" s="40">
        <v>1.03</v>
      </c>
      <c r="G2535" s="25">
        <v>693550</v>
      </c>
      <c r="H2535" s="25">
        <v>714357</v>
      </c>
      <c r="I2535" s="25"/>
      <c r="M2535" s="220"/>
    </row>
    <row r="2536" spans="1:13" x14ac:dyDescent="0.2">
      <c r="A2536" s="35" t="s">
        <v>2619</v>
      </c>
      <c r="B2536" s="1" t="s">
        <v>80</v>
      </c>
      <c r="C2536" s="45" t="s">
        <v>1035</v>
      </c>
      <c r="D2536" s="23" t="s">
        <v>5734</v>
      </c>
      <c r="E2536" s="23" t="s">
        <v>4141</v>
      </c>
      <c r="F2536" s="40">
        <v>4.3</v>
      </c>
      <c r="G2536" s="25">
        <v>110673</v>
      </c>
      <c r="H2536" s="25">
        <v>475894</v>
      </c>
      <c r="I2536" s="25"/>
      <c r="J2536" s="58" t="e">
        <f>HYPERLINK("#"&amp;"Insumos"&amp;"!A"&amp;MATCH($B2536,#REF!,0),"Ins "&amp;$B2536)</f>
        <v>#REF!</v>
      </c>
      <c r="M2536" s="220"/>
    </row>
    <row r="2537" spans="1:13" ht="25.5" x14ac:dyDescent="0.2">
      <c r="A2537" s="35" t="s">
        <v>2619</v>
      </c>
      <c r="B2537" s="1" t="s">
        <v>5545</v>
      </c>
      <c r="C2537" s="45" t="s">
        <v>1683</v>
      </c>
      <c r="D2537" s="23" t="s">
        <v>5534</v>
      </c>
      <c r="E2537" s="23" t="s">
        <v>4148</v>
      </c>
      <c r="F2537" s="40">
        <v>2</v>
      </c>
      <c r="G2537" s="25">
        <v>11227</v>
      </c>
      <c r="H2537" s="25">
        <v>22454</v>
      </c>
      <c r="I2537" s="25"/>
      <c r="J2537" s="58" t="e">
        <f>HYPERLINK("#"&amp;"Insumos"&amp;"!A"&amp;MATCH($B2537,#REF!,0),"Ins "&amp;$B2537)</f>
        <v>#REF!</v>
      </c>
      <c r="M2537" s="220"/>
    </row>
    <row r="2538" spans="1:13" x14ac:dyDescent="0.2">
      <c r="A2538" s="35" t="s">
        <v>2619</v>
      </c>
      <c r="B2538" s="1" t="s">
        <v>263</v>
      </c>
      <c r="C2538" s="45" t="s">
        <v>696</v>
      </c>
      <c r="D2538" s="23" t="s">
        <v>5534</v>
      </c>
      <c r="E2538" s="23" t="s">
        <v>4140</v>
      </c>
      <c r="F2538" s="40">
        <v>8.5199999999999998E-2</v>
      </c>
      <c r="G2538" s="25">
        <v>187426</v>
      </c>
      <c r="H2538" s="25">
        <v>15969</v>
      </c>
      <c r="I2538" s="25"/>
      <c r="J2538" s="58" t="e">
        <f>HYPERLINK("#"&amp;"Insumos"&amp;"!A"&amp;MATCH($B2538,#REF!,0),"Ins "&amp;$B2538)</f>
        <v>#REF!</v>
      </c>
      <c r="M2538" s="220"/>
    </row>
    <row r="2539" spans="1:13" x14ac:dyDescent="0.2">
      <c r="A2539" s="35" t="s">
        <v>2619</v>
      </c>
      <c r="B2539" s="1" t="s">
        <v>5533</v>
      </c>
      <c r="C2539" s="45" t="s">
        <v>5892</v>
      </c>
      <c r="D2539" s="23" t="s">
        <v>977</v>
      </c>
      <c r="E2539" s="23" t="s">
        <v>4134</v>
      </c>
      <c r="F2539" s="40">
        <v>4.3</v>
      </c>
      <c r="G2539" s="25">
        <v>3623</v>
      </c>
      <c r="H2539" s="25">
        <v>15579</v>
      </c>
      <c r="I2539" s="25"/>
      <c r="J2539" s="58" t="e">
        <f>HYPERLINK("#"&amp;"Insumos"&amp;"!A"&amp;MATCH($B2539,#REF!,0),"Ins "&amp;$B2539)</f>
        <v>#REF!</v>
      </c>
      <c r="M2539" s="220"/>
    </row>
    <row r="2540" spans="1:13" x14ac:dyDescent="0.2">
      <c r="A2540" s="35" t="s">
        <v>2619</v>
      </c>
      <c r="B2540" s="1" t="s">
        <v>5007</v>
      </c>
      <c r="C2540" s="45" t="s">
        <v>720</v>
      </c>
      <c r="D2540" s="23" t="s">
        <v>5751</v>
      </c>
      <c r="E2540" s="23" t="s">
        <v>4134</v>
      </c>
      <c r="F2540" s="40">
        <v>12.1</v>
      </c>
      <c r="G2540" s="25">
        <v>1897</v>
      </c>
      <c r="H2540" s="25">
        <v>22954</v>
      </c>
      <c r="I2540" s="25"/>
      <c r="J2540" s="58" t="e">
        <f>HYPERLINK("#"&amp;"Insumos"&amp;"!A"&amp;MATCH($B2540,#REF!,0),"Ins "&amp;$B2540)</f>
        <v>#REF!</v>
      </c>
      <c r="M2540" s="220"/>
    </row>
    <row r="2541" spans="1:13" x14ac:dyDescent="0.2">
      <c r="A2541" s="35" t="s">
        <v>2619</v>
      </c>
      <c r="B2541" s="1" t="s">
        <v>5184</v>
      </c>
      <c r="C2541" s="45" t="s">
        <v>294</v>
      </c>
      <c r="D2541" s="23" t="s">
        <v>5751</v>
      </c>
      <c r="E2541" s="23" t="s">
        <v>4147</v>
      </c>
      <c r="F2541" s="40">
        <v>1</v>
      </c>
      <c r="G2541" s="25">
        <v>5304</v>
      </c>
      <c r="H2541" s="25">
        <v>5304</v>
      </c>
      <c r="I2541" s="25"/>
      <c r="J2541" s="58" t="e">
        <f>HYPERLINK("#"&amp;"Insumos"&amp;"!A"&amp;MATCH($B2541,#REF!,0),"Ins "&amp;$B2541)</f>
        <v>#REF!</v>
      </c>
      <c r="M2541" s="220"/>
    </row>
    <row r="2542" spans="1:13" x14ac:dyDescent="0.2">
      <c r="A2542" s="35" t="s">
        <v>2619</v>
      </c>
      <c r="B2542" s="1" t="s">
        <v>4538</v>
      </c>
      <c r="C2542" s="45" t="s">
        <v>1423</v>
      </c>
      <c r="D2542" s="23" t="s">
        <v>5751</v>
      </c>
      <c r="E2542" s="23" t="s">
        <v>4134</v>
      </c>
      <c r="F2542" s="40">
        <v>4</v>
      </c>
      <c r="G2542" s="25">
        <v>24368</v>
      </c>
      <c r="H2542" s="25">
        <v>97472</v>
      </c>
      <c r="I2542" s="25"/>
      <c r="J2542" s="58" t="e">
        <f>HYPERLINK("#"&amp;"Insumos"&amp;"!A"&amp;MATCH($B2542,#REF!,0),"Ins "&amp;$B2542)</f>
        <v>#REF!</v>
      </c>
      <c r="M2542" s="220"/>
    </row>
    <row r="2543" spans="1:13" x14ac:dyDescent="0.2">
      <c r="A2543" s="35" t="s">
        <v>2619</v>
      </c>
      <c r="B2543" s="1" t="s">
        <v>4541</v>
      </c>
      <c r="C2543" s="45" t="s">
        <v>334</v>
      </c>
      <c r="D2543" s="23" t="s">
        <v>5751</v>
      </c>
      <c r="E2543" s="23" t="s">
        <v>287</v>
      </c>
      <c r="F2543" s="40">
        <v>4</v>
      </c>
      <c r="G2543" s="25">
        <v>2547</v>
      </c>
      <c r="H2543" s="25">
        <v>10188</v>
      </c>
      <c r="I2543" s="25"/>
      <c r="J2543" s="58" t="e">
        <f>HYPERLINK("#"&amp;"Insumos"&amp;"!A"&amp;MATCH($B2543,#REF!,0),"Ins "&amp;$B2543)</f>
        <v>#REF!</v>
      </c>
      <c r="M2543" s="220"/>
    </row>
    <row r="2544" spans="1:13" ht="25.5" x14ac:dyDescent="0.2">
      <c r="A2544" s="36" t="s">
        <v>2620</v>
      </c>
      <c r="B2544" s="26" t="s">
        <v>6816</v>
      </c>
      <c r="C2544" s="79" t="s">
        <v>5634</v>
      </c>
      <c r="D2544" s="37" t="s">
        <v>5608</v>
      </c>
      <c r="E2544" s="37" t="s">
        <v>464</v>
      </c>
      <c r="F2544" s="41"/>
      <c r="G2544" s="27"/>
      <c r="H2544" s="27"/>
      <c r="I2544" s="27">
        <v>51272</v>
      </c>
      <c r="M2544" s="220">
        <f t="shared" si="39"/>
        <v>67146</v>
      </c>
    </row>
    <row r="2545" spans="1:13" x14ac:dyDescent="0.2">
      <c r="A2545" s="35" t="s">
        <v>2620</v>
      </c>
      <c r="B2545" s="1" t="s">
        <v>5578</v>
      </c>
      <c r="C2545" s="45" t="s">
        <v>1015</v>
      </c>
      <c r="D2545" s="23" t="s">
        <v>5734</v>
      </c>
      <c r="E2545" s="23" t="s">
        <v>4141</v>
      </c>
      <c r="F2545" s="40">
        <v>0.13</v>
      </c>
      <c r="G2545" s="25">
        <v>52425</v>
      </c>
      <c r="H2545" s="25">
        <v>6815</v>
      </c>
      <c r="I2545" s="25"/>
      <c r="J2545" s="58" t="e">
        <f>HYPERLINK("#"&amp;"Insumos"&amp;"!A"&amp;MATCH($B2545,#REF!,0),"Ins "&amp;$B2545)</f>
        <v>#REF!</v>
      </c>
      <c r="M2545" s="220"/>
    </row>
    <row r="2546" spans="1:13" x14ac:dyDescent="0.2">
      <c r="A2546" s="35" t="s">
        <v>2620</v>
      </c>
      <c r="B2546" s="1" t="s">
        <v>263</v>
      </c>
      <c r="C2546" s="45" t="s">
        <v>696</v>
      </c>
      <c r="D2546" s="23" t="s">
        <v>5534</v>
      </c>
      <c r="E2546" s="23" t="s">
        <v>4140</v>
      </c>
      <c r="F2546" s="40">
        <v>4.62E-3</v>
      </c>
      <c r="G2546" s="25">
        <v>187426</v>
      </c>
      <c r="H2546" s="25">
        <v>866</v>
      </c>
      <c r="I2546" s="25"/>
      <c r="J2546" s="58" t="e">
        <f>HYPERLINK("#"&amp;"Insumos"&amp;"!A"&amp;MATCH($B2546,#REF!,0),"Ins "&amp;$B2546)</f>
        <v>#REF!</v>
      </c>
      <c r="M2546" s="220"/>
    </row>
    <row r="2547" spans="1:13" x14ac:dyDescent="0.2">
      <c r="A2547" s="35" t="s">
        <v>2620</v>
      </c>
      <c r="B2547" s="1" t="s">
        <v>5533</v>
      </c>
      <c r="C2547" s="45" t="s">
        <v>5892</v>
      </c>
      <c r="D2547" s="23" t="s">
        <v>977</v>
      </c>
      <c r="E2547" s="23" t="s">
        <v>4134</v>
      </c>
      <c r="F2547" s="40">
        <v>0.02</v>
      </c>
      <c r="G2547" s="25">
        <v>3623</v>
      </c>
      <c r="H2547" s="25">
        <v>72</v>
      </c>
      <c r="I2547" s="25"/>
      <c r="J2547" s="58" t="e">
        <f>HYPERLINK("#"&amp;"Insumos"&amp;"!A"&amp;MATCH($B2547,#REF!,0),"Ins "&amp;$B2547)</f>
        <v>#REF!</v>
      </c>
      <c r="M2547" s="220"/>
    </row>
    <row r="2548" spans="1:13" x14ac:dyDescent="0.2">
      <c r="A2548" s="35" t="s">
        <v>2620</v>
      </c>
      <c r="B2548" s="1" t="s">
        <v>5007</v>
      </c>
      <c r="C2548" s="45" t="s">
        <v>720</v>
      </c>
      <c r="D2548" s="23" t="s">
        <v>5751</v>
      </c>
      <c r="E2548" s="23" t="s">
        <v>4134</v>
      </c>
      <c r="F2548" s="40">
        <v>0.13</v>
      </c>
      <c r="G2548" s="25">
        <v>1897</v>
      </c>
      <c r="H2548" s="25">
        <v>247</v>
      </c>
      <c r="I2548" s="25"/>
      <c r="J2548" s="58" t="e">
        <f>HYPERLINK("#"&amp;"Insumos"&amp;"!A"&amp;MATCH($B2548,#REF!,0),"Ins "&amp;$B2548)</f>
        <v>#REF!</v>
      </c>
      <c r="M2548" s="220"/>
    </row>
    <row r="2549" spans="1:13" x14ac:dyDescent="0.2">
      <c r="A2549" s="35" t="s">
        <v>2620</v>
      </c>
      <c r="B2549" s="1" t="s">
        <v>5311</v>
      </c>
      <c r="C2549" s="45" t="s">
        <v>1860</v>
      </c>
      <c r="D2549" s="23" t="s">
        <v>5751</v>
      </c>
      <c r="E2549" s="23" t="s">
        <v>287</v>
      </c>
      <c r="F2549" s="40">
        <v>1.2</v>
      </c>
      <c r="G2549" s="25">
        <v>36060</v>
      </c>
      <c r="H2549" s="25">
        <v>43272</v>
      </c>
      <c r="I2549" s="25"/>
      <c r="J2549" s="58" t="e">
        <f>HYPERLINK("#"&amp;"Insumos"&amp;"!A"&amp;MATCH($B2549,#REF!,0),"Ins "&amp;$B2549)</f>
        <v>#REF!</v>
      </c>
      <c r="M2549" s="220"/>
    </row>
    <row r="2550" spans="1:13" ht="25.5" x14ac:dyDescent="0.2">
      <c r="A2550" s="36" t="s">
        <v>2621</v>
      </c>
      <c r="B2550" s="26" t="s">
        <v>6816</v>
      </c>
      <c r="C2550" s="79" t="s">
        <v>10466</v>
      </c>
      <c r="D2550" s="37" t="s">
        <v>5608</v>
      </c>
      <c r="E2550" s="37" t="s">
        <v>464</v>
      </c>
      <c r="F2550" s="41"/>
      <c r="G2550" s="27"/>
      <c r="H2550" s="27"/>
      <c r="I2550" s="27">
        <v>22647</v>
      </c>
      <c r="M2550" s="220">
        <f t="shared" si="39"/>
        <v>29659</v>
      </c>
    </row>
    <row r="2551" spans="1:13" x14ac:dyDescent="0.2">
      <c r="A2551" s="35" t="s">
        <v>2621</v>
      </c>
      <c r="B2551" s="1" t="s">
        <v>5578</v>
      </c>
      <c r="C2551" s="45" t="s">
        <v>1015</v>
      </c>
      <c r="D2551" s="23" t="s">
        <v>5734</v>
      </c>
      <c r="E2551" s="23" t="s">
        <v>4141</v>
      </c>
      <c r="F2551" s="40">
        <v>0.35</v>
      </c>
      <c r="G2551" s="25">
        <v>52425</v>
      </c>
      <c r="H2551" s="25">
        <v>18349</v>
      </c>
      <c r="I2551" s="25"/>
      <c r="J2551" s="58" t="e">
        <f>HYPERLINK("#"&amp;"Insumos"&amp;"!A"&amp;MATCH($B2551,#REF!,0),"Ins "&amp;$B2551)</f>
        <v>#REF!</v>
      </c>
      <c r="M2551" s="220"/>
    </row>
    <row r="2552" spans="1:13" x14ac:dyDescent="0.2">
      <c r="A2552" s="35" t="s">
        <v>2621</v>
      </c>
      <c r="B2552" s="1" t="s">
        <v>263</v>
      </c>
      <c r="C2552" s="45" t="s">
        <v>696</v>
      </c>
      <c r="D2552" s="23" t="s">
        <v>5534</v>
      </c>
      <c r="E2552" s="23" t="s">
        <v>4140</v>
      </c>
      <c r="F2552" s="40">
        <v>2.9999999999999997E-4</v>
      </c>
      <c r="G2552" s="25">
        <v>187426</v>
      </c>
      <c r="H2552" s="25">
        <v>56</v>
      </c>
      <c r="I2552" s="25"/>
      <c r="J2552" s="58" t="e">
        <f>HYPERLINK("#"&amp;"Insumos"&amp;"!A"&amp;MATCH($B2552,#REF!,0),"Ins "&amp;$B2552)</f>
        <v>#REF!</v>
      </c>
      <c r="M2552" s="220"/>
    </row>
    <row r="2553" spans="1:13" x14ac:dyDescent="0.2">
      <c r="A2553" s="35" t="s">
        <v>2621</v>
      </c>
      <c r="B2553" s="1" t="s">
        <v>5533</v>
      </c>
      <c r="C2553" s="45" t="s">
        <v>5892</v>
      </c>
      <c r="D2553" s="23" t="s">
        <v>977</v>
      </c>
      <c r="E2553" s="23" t="s">
        <v>4134</v>
      </c>
      <c r="F2553" s="40">
        <v>7.0000000000000001E-3</v>
      </c>
      <c r="G2553" s="25">
        <v>3623</v>
      </c>
      <c r="H2553" s="25">
        <v>25</v>
      </c>
      <c r="I2553" s="25"/>
      <c r="J2553" s="58" t="e">
        <f>HYPERLINK("#"&amp;"Insumos"&amp;"!A"&amp;MATCH($B2553,#REF!,0),"Ins "&amp;$B2553)</f>
        <v>#REF!</v>
      </c>
      <c r="M2553" s="220"/>
    </row>
    <row r="2554" spans="1:13" x14ac:dyDescent="0.2">
      <c r="A2554" s="35" t="s">
        <v>2621</v>
      </c>
      <c r="B2554" s="1" t="s">
        <v>5007</v>
      </c>
      <c r="C2554" s="45" t="s">
        <v>720</v>
      </c>
      <c r="D2554" s="23" t="s">
        <v>5751</v>
      </c>
      <c r="E2554" s="23" t="s">
        <v>4134</v>
      </c>
      <c r="F2554" s="40">
        <v>0.49</v>
      </c>
      <c r="G2554" s="25">
        <v>1897</v>
      </c>
      <c r="H2554" s="25">
        <v>930</v>
      </c>
      <c r="I2554" s="25"/>
      <c r="J2554" s="58" t="e">
        <f>HYPERLINK("#"&amp;"Insumos"&amp;"!A"&amp;MATCH($B2554,#REF!,0),"Ins "&amp;$B2554)</f>
        <v>#REF!</v>
      </c>
      <c r="M2554" s="220"/>
    </row>
    <row r="2555" spans="1:13" x14ac:dyDescent="0.2">
      <c r="A2555" s="35" t="s">
        <v>2621</v>
      </c>
      <c r="B2555" s="1" t="s">
        <v>5191</v>
      </c>
      <c r="C2555" s="45" t="s">
        <v>1216</v>
      </c>
      <c r="D2555" s="23" t="s">
        <v>5751</v>
      </c>
      <c r="E2555" s="23" t="s">
        <v>4134</v>
      </c>
      <c r="F2555" s="40">
        <v>0.03</v>
      </c>
      <c r="G2555" s="25">
        <v>109572</v>
      </c>
      <c r="H2555" s="25">
        <v>3287</v>
      </c>
      <c r="I2555" s="25"/>
      <c r="J2555" s="58" t="e">
        <f>HYPERLINK("#"&amp;"Insumos"&amp;"!A"&amp;MATCH($B2555,#REF!,0),"Ins "&amp;$B2555)</f>
        <v>#REF!</v>
      </c>
      <c r="M2555" s="220"/>
    </row>
    <row r="2556" spans="1:13" ht="25.5" x14ac:dyDescent="0.2">
      <c r="A2556" s="36" t="s">
        <v>2622</v>
      </c>
      <c r="B2556" s="26" t="s">
        <v>6816</v>
      </c>
      <c r="C2556" s="79" t="s">
        <v>10467</v>
      </c>
      <c r="D2556" s="37" t="s">
        <v>5608</v>
      </c>
      <c r="E2556" s="37" t="s">
        <v>4134</v>
      </c>
      <c r="F2556" s="41"/>
      <c r="G2556" s="27"/>
      <c r="H2556" s="27"/>
      <c r="I2556" s="27">
        <v>690067</v>
      </c>
      <c r="M2556" s="220">
        <f t="shared" si="39"/>
        <v>903712</v>
      </c>
    </row>
    <row r="2557" spans="1:13" x14ac:dyDescent="0.2">
      <c r="A2557" s="35" t="s">
        <v>2622</v>
      </c>
      <c r="B2557" s="1" t="s">
        <v>5584</v>
      </c>
      <c r="C2557" s="45" t="s">
        <v>6973</v>
      </c>
      <c r="D2557" s="23" t="s">
        <v>5585</v>
      </c>
      <c r="E2557" s="23" t="s">
        <v>467</v>
      </c>
      <c r="F2557" s="40">
        <v>0.25</v>
      </c>
      <c r="G2557" s="25">
        <v>8042</v>
      </c>
      <c r="H2557" s="25">
        <v>2011</v>
      </c>
      <c r="I2557" s="25"/>
      <c r="M2557" s="220"/>
    </row>
    <row r="2558" spans="1:13" x14ac:dyDescent="0.2">
      <c r="A2558" s="35" t="s">
        <v>2622</v>
      </c>
      <c r="B2558" s="1" t="s">
        <v>5589</v>
      </c>
      <c r="C2558" s="45" t="s">
        <v>5819</v>
      </c>
      <c r="D2558" s="23" t="s">
        <v>5585</v>
      </c>
      <c r="E2558" s="23" t="s">
        <v>466</v>
      </c>
      <c r="F2558" s="40">
        <v>1.03</v>
      </c>
      <c r="G2558" s="25">
        <v>597780</v>
      </c>
      <c r="H2558" s="25">
        <v>615713</v>
      </c>
      <c r="I2558" s="25"/>
      <c r="M2558" s="220"/>
    </row>
    <row r="2559" spans="1:13" x14ac:dyDescent="0.2">
      <c r="A2559" s="35" t="s">
        <v>2622</v>
      </c>
      <c r="B2559" s="1" t="s">
        <v>71</v>
      </c>
      <c r="C2559" s="45" t="s">
        <v>1022</v>
      </c>
      <c r="D2559" s="23" t="s">
        <v>5734</v>
      </c>
      <c r="E2559" s="23" t="s">
        <v>4141</v>
      </c>
      <c r="F2559" s="40">
        <v>0.8</v>
      </c>
      <c r="G2559" s="25">
        <v>66987</v>
      </c>
      <c r="H2559" s="25">
        <v>53590</v>
      </c>
      <c r="I2559" s="25"/>
      <c r="J2559" s="58" t="e">
        <f>HYPERLINK("#"&amp;"Insumos"&amp;"!A"&amp;MATCH($B2559,#REF!,0),"Ins "&amp;$B2559)</f>
        <v>#REF!</v>
      </c>
      <c r="M2559" s="220"/>
    </row>
    <row r="2560" spans="1:13" x14ac:dyDescent="0.2">
      <c r="A2560" s="35" t="s">
        <v>2622</v>
      </c>
      <c r="B2560" s="1" t="s">
        <v>263</v>
      </c>
      <c r="C2560" s="45" t="s">
        <v>696</v>
      </c>
      <c r="D2560" s="23" t="s">
        <v>5534</v>
      </c>
      <c r="E2560" s="23" t="s">
        <v>4140</v>
      </c>
      <c r="F2560" s="40">
        <v>1.8E-3</v>
      </c>
      <c r="G2560" s="25">
        <v>187426</v>
      </c>
      <c r="H2560" s="25">
        <v>337</v>
      </c>
      <c r="I2560" s="25"/>
      <c r="J2560" s="58" t="e">
        <f>HYPERLINK("#"&amp;"Insumos"&amp;"!A"&amp;MATCH($B2560,#REF!,0),"Ins "&amp;$B2560)</f>
        <v>#REF!</v>
      </c>
      <c r="M2560" s="220"/>
    </row>
    <row r="2561" spans="1:13" x14ac:dyDescent="0.2">
      <c r="A2561" s="35" t="s">
        <v>2622</v>
      </c>
      <c r="B2561" s="1" t="s">
        <v>5533</v>
      </c>
      <c r="C2561" s="45" t="s">
        <v>5892</v>
      </c>
      <c r="D2561" s="23" t="s">
        <v>977</v>
      </c>
      <c r="E2561" s="23" t="s">
        <v>4134</v>
      </c>
      <c r="F2561" s="40">
        <v>0.1</v>
      </c>
      <c r="G2561" s="25">
        <v>3623</v>
      </c>
      <c r="H2561" s="25">
        <v>362</v>
      </c>
      <c r="I2561" s="25"/>
      <c r="J2561" s="58" t="e">
        <f>HYPERLINK("#"&amp;"Insumos"&amp;"!A"&amp;MATCH($B2561,#REF!,0),"Ins "&amp;$B2561)</f>
        <v>#REF!</v>
      </c>
      <c r="M2561" s="220"/>
    </row>
    <row r="2562" spans="1:13" x14ac:dyDescent="0.2">
      <c r="A2562" s="35" t="s">
        <v>2622</v>
      </c>
      <c r="B2562" s="1" t="s">
        <v>5007</v>
      </c>
      <c r="C2562" s="45" t="s">
        <v>720</v>
      </c>
      <c r="D2562" s="23" t="s">
        <v>5751</v>
      </c>
      <c r="E2562" s="23" t="s">
        <v>4134</v>
      </c>
      <c r="F2562" s="40">
        <v>1.4</v>
      </c>
      <c r="G2562" s="25">
        <v>1897</v>
      </c>
      <c r="H2562" s="25">
        <v>2656</v>
      </c>
      <c r="I2562" s="25"/>
      <c r="J2562" s="58" t="e">
        <f>HYPERLINK("#"&amp;"Insumos"&amp;"!A"&amp;MATCH($B2562,#REF!,0),"Ins "&amp;$B2562)</f>
        <v>#REF!</v>
      </c>
      <c r="M2562" s="220"/>
    </row>
    <row r="2563" spans="1:13" ht="25.5" x14ac:dyDescent="0.2">
      <c r="A2563" s="35" t="s">
        <v>2622</v>
      </c>
      <c r="B2563" s="1" t="s">
        <v>5181</v>
      </c>
      <c r="C2563" s="45" t="s">
        <v>1210</v>
      </c>
      <c r="D2563" s="23" t="s">
        <v>5751</v>
      </c>
      <c r="E2563" s="23" t="s">
        <v>467</v>
      </c>
      <c r="F2563" s="40">
        <v>0.28999999999999998</v>
      </c>
      <c r="G2563" s="25">
        <v>15666</v>
      </c>
      <c r="H2563" s="25">
        <v>4543</v>
      </c>
      <c r="I2563" s="25"/>
      <c r="J2563" s="58" t="e">
        <f>HYPERLINK("#"&amp;"Insumos"&amp;"!A"&amp;MATCH($B2563,#REF!,0),"Ins "&amp;$B2563)</f>
        <v>#REF!</v>
      </c>
      <c r="M2563" s="220"/>
    </row>
    <row r="2564" spans="1:13" x14ac:dyDescent="0.2">
      <c r="A2564" s="35" t="s">
        <v>2622</v>
      </c>
      <c r="B2564" s="1" t="s">
        <v>5184</v>
      </c>
      <c r="C2564" s="45" t="s">
        <v>294</v>
      </c>
      <c r="D2564" s="23" t="s">
        <v>5751</v>
      </c>
      <c r="E2564" s="23" t="s">
        <v>4147</v>
      </c>
      <c r="F2564" s="40">
        <v>0.5</v>
      </c>
      <c r="G2564" s="25">
        <v>5304</v>
      </c>
      <c r="H2564" s="25">
        <v>2652</v>
      </c>
      <c r="I2564" s="25"/>
      <c r="J2564" s="58" t="e">
        <f>HYPERLINK("#"&amp;"Insumos"&amp;"!A"&amp;MATCH($B2564,#REF!,0),"Ins "&amp;$B2564)</f>
        <v>#REF!</v>
      </c>
      <c r="M2564" s="220"/>
    </row>
    <row r="2565" spans="1:13" x14ac:dyDescent="0.2">
      <c r="A2565" s="35" t="s">
        <v>2622</v>
      </c>
      <c r="B2565" s="1" t="s">
        <v>4518</v>
      </c>
      <c r="C2565" s="45" t="s">
        <v>461</v>
      </c>
      <c r="D2565" s="23" t="s">
        <v>5751</v>
      </c>
      <c r="E2565" s="23" t="s">
        <v>287</v>
      </c>
      <c r="F2565" s="40">
        <v>0.5</v>
      </c>
      <c r="G2565" s="25">
        <v>5444</v>
      </c>
      <c r="H2565" s="25">
        <v>2722</v>
      </c>
      <c r="I2565" s="25"/>
      <c r="J2565" s="58" t="e">
        <f>HYPERLINK("#"&amp;"Insumos"&amp;"!A"&amp;MATCH($B2565,#REF!,0),"Ins "&amp;$B2565)</f>
        <v>#REF!</v>
      </c>
      <c r="M2565" s="220"/>
    </row>
    <row r="2566" spans="1:13" x14ac:dyDescent="0.2">
      <c r="A2566" s="35" t="s">
        <v>2622</v>
      </c>
      <c r="B2566" s="1" t="s">
        <v>4540</v>
      </c>
      <c r="C2566" s="45" t="s">
        <v>1425</v>
      </c>
      <c r="D2566" s="23" t="s">
        <v>5751</v>
      </c>
      <c r="E2566" s="23" t="s">
        <v>4134</v>
      </c>
      <c r="F2566" s="40">
        <v>0.28000000000000003</v>
      </c>
      <c r="G2566" s="25">
        <v>19574</v>
      </c>
      <c r="H2566" s="25">
        <v>5481</v>
      </c>
      <c r="I2566" s="25"/>
      <c r="J2566" s="58" t="e">
        <f>HYPERLINK("#"&amp;"Insumos"&amp;"!A"&amp;MATCH($B2566,#REF!,0),"Ins "&amp;$B2566)</f>
        <v>#REF!</v>
      </c>
      <c r="M2566" s="220"/>
    </row>
    <row r="2567" spans="1:13" ht="25.5" x14ac:dyDescent="0.2">
      <c r="A2567" s="36" t="s">
        <v>2582</v>
      </c>
      <c r="B2567" s="26" t="s">
        <v>6816</v>
      </c>
      <c r="C2567" s="79" t="s">
        <v>1882</v>
      </c>
      <c r="D2567" s="37" t="s">
        <v>5608</v>
      </c>
      <c r="E2567" s="37" t="s">
        <v>465</v>
      </c>
      <c r="F2567" s="41"/>
      <c r="G2567" s="27"/>
      <c r="H2567" s="27"/>
      <c r="I2567" s="27">
        <v>421942</v>
      </c>
      <c r="M2567" s="220">
        <f t="shared" ref="M2567:M2617" si="40">ROUND(I2567*(1+$L$2),0)</f>
        <v>552575</v>
      </c>
    </row>
    <row r="2568" spans="1:13" x14ac:dyDescent="0.2">
      <c r="A2568" s="35" t="s">
        <v>2582</v>
      </c>
      <c r="B2568" s="1" t="s">
        <v>5589</v>
      </c>
      <c r="C2568" s="45" t="s">
        <v>5819</v>
      </c>
      <c r="D2568" s="23" t="s">
        <v>5585</v>
      </c>
      <c r="E2568" s="23" t="s">
        <v>466</v>
      </c>
      <c r="F2568" s="40">
        <v>0.52</v>
      </c>
      <c r="G2568" s="25">
        <v>597780</v>
      </c>
      <c r="H2568" s="25">
        <v>310846</v>
      </c>
      <c r="I2568" s="25"/>
      <c r="M2568" s="220"/>
    </row>
    <row r="2569" spans="1:13" x14ac:dyDescent="0.2">
      <c r="A2569" s="35" t="s">
        <v>2582</v>
      </c>
      <c r="B2569" s="1" t="s">
        <v>80</v>
      </c>
      <c r="C2569" s="45" t="s">
        <v>1035</v>
      </c>
      <c r="D2569" s="23" t="s">
        <v>5734</v>
      </c>
      <c r="E2569" s="23" t="s">
        <v>4141</v>
      </c>
      <c r="F2569" s="40">
        <v>0.7</v>
      </c>
      <c r="G2569" s="25">
        <v>110673</v>
      </c>
      <c r="H2569" s="25">
        <v>77471</v>
      </c>
      <c r="I2569" s="25"/>
      <c r="J2569" s="58" t="e">
        <f>HYPERLINK("#"&amp;"Insumos"&amp;"!A"&amp;MATCH($B2569,#REF!,0),"Ins "&amp;$B2569)</f>
        <v>#REF!</v>
      </c>
      <c r="M2569" s="220"/>
    </row>
    <row r="2570" spans="1:13" x14ac:dyDescent="0.2">
      <c r="A2570" s="35" t="s">
        <v>2582</v>
      </c>
      <c r="B2570" s="1" t="s">
        <v>263</v>
      </c>
      <c r="C2570" s="45" t="s">
        <v>696</v>
      </c>
      <c r="D2570" s="23" t="s">
        <v>5534</v>
      </c>
      <c r="E2570" s="23" t="s">
        <v>4140</v>
      </c>
      <c r="F2570" s="40">
        <v>3.4000000000000002E-2</v>
      </c>
      <c r="G2570" s="25">
        <v>187426</v>
      </c>
      <c r="H2570" s="25">
        <v>6372</v>
      </c>
      <c r="I2570" s="25"/>
      <c r="J2570" s="58" t="e">
        <f>HYPERLINK("#"&amp;"Insumos"&amp;"!A"&amp;MATCH($B2570,#REF!,0),"Ins "&amp;$B2570)</f>
        <v>#REF!</v>
      </c>
      <c r="M2570" s="220"/>
    </row>
    <row r="2571" spans="1:13" x14ac:dyDescent="0.2">
      <c r="A2571" s="35" t="s">
        <v>2582</v>
      </c>
      <c r="B2571" s="1" t="s">
        <v>222</v>
      </c>
      <c r="C2571" s="45" t="s">
        <v>157</v>
      </c>
      <c r="D2571" s="23" t="s">
        <v>5534</v>
      </c>
      <c r="E2571" s="23" t="s">
        <v>4140</v>
      </c>
      <c r="F2571" s="40">
        <v>1.4E-2</v>
      </c>
      <c r="G2571" s="25">
        <v>66212</v>
      </c>
      <c r="H2571" s="25">
        <v>927</v>
      </c>
      <c r="I2571" s="25"/>
      <c r="J2571" s="58" t="e">
        <f>HYPERLINK("#"&amp;"Insumos"&amp;"!A"&amp;MATCH($B2571,#REF!,0),"Ins "&amp;$B2571)</f>
        <v>#REF!</v>
      </c>
      <c r="M2571" s="220"/>
    </row>
    <row r="2572" spans="1:13" x14ac:dyDescent="0.2">
      <c r="A2572" s="35" t="s">
        <v>2582</v>
      </c>
      <c r="B2572" s="1" t="s">
        <v>5533</v>
      </c>
      <c r="C2572" s="45" t="s">
        <v>5892</v>
      </c>
      <c r="D2572" s="23" t="s">
        <v>977</v>
      </c>
      <c r="E2572" s="23" t="s">
        <v>4134</v>
      </c>
      <c r="F2572" s="40">
        <v>0.06</v>
      </c>
      <c r="G2572" s="25">
        <v>3623</v>
      </c>
      <c r="H2572" s="25">
        <v>217</v>
      </c>
      <c r="I2572" s="25"/>
      <c r="J2572" s="58" t="e">
        <f>HYPERLINK("#"&amp;"Insumos"&amp;"!A"&amp;MATCH($B2572,#REF!,0),"Ins "&amp;$B2572)</f>
        <v>#REF!</v>
      </c>
      <c r="M2572" s="220"/>
    </row>
    <row r="2573" spans="1:13" x14ac:dyDescent="0.2">
      <c r="A2573" s="35" t="s">
        <v>2582</v>
      </c>
      <c r="B2573" s="1" t="s">
        <v>5007</v>
      </c>
      <c r="C2573" s="45" t="s">
        <v>720</v>
      </c>
      <c r="D2573" s="23" t="s">
        <v>5751</v>
      </c>
      <c r="E2573" s="23" t="s">
        <v>4134</v>
      </c>
      <c r="F2573" s="40">
        <v>1.9</v>
      </c>
      <c r="G2573" s="25">
        <v>1897</v>
      </c>
      <c r="H2573" s="25">
        <v>3604</v>
      </c>
      <c r="I2573" s="25"/>
      <c r="J2573" s="58" t="e">
        <f>HYPERLINK("#"&amp;"Insumos"&amp;"!A"&amp;MATCH($B2573,#REF!,0),"Ins "&amp;$B2573)</f>
        <v>#REF!</v>
      </c>
      <c r="M2573" s="220"/>
    </row>
    <row r="2574" spans="1:13" x14ac:dyDescent="0.2">
      <c r="A2574" s="35" t="s">
        <v>2582</v>
      </c>
      <c r="B2574" s="1" t="s">
        <v>5184</v>
      </c>
      <c r="C2574" s="45" t="s">
        <v>294</v>
      </c>
      <c r="D2574" s="23" t="s">
        <v>5751</v>
      </c>
      <c r="E2574" s="23" t="s">
        <v>4147</v>
      </c>
      <c r="F2574" s="40">
        <v>0.06</v>
      </c>
      <c r="G2574" s="25">
        <v>5304</v>
      </c>
      <c r="H2574" s="25">
        <v>318</v>
      </c>
      <c r="I2574" s="25"/>
      <c r="J2574" s="58" t="e">
        <f>HYPERLINK("#"&amp;"Insumos"&amp;"!A"&amp;MATCH($B2574,#REF!,0),"Ins "&amp;$B2574)</f>
        <v>#REF!</v>
      </c>
      <c r="M2574" s="220"/>
    </row>
    <row r="2575" spans="1:13" x14ac:dyDescent="0.2">
      <c r="A2575" s="35" t="s">
        <v>2582</v>
      </c>
      <c r="B2575" s="1" t="s">
        <v>4519</v>
      </c>
      <c r="C2575" s="45" t="s">
        <v>1406</v>
      </c>
      <c r="D2575" s="23" t="s">
        <v>5751</v>
      </c>
      <c r="E2575" s="23" t="s">
        <v>287</v>
      </c>
      <c r="F2575" s="40">
        <v>2</v>
      </c>
      <c r="G2575" s="25">
        <v>4634</v>
      </c>
      <c r="H2575" s="25">
        <v>9268</v>
      </c>
      <c r="I2575" s="25"/>
      <c r="J2575" s="58" t="e">
        <f>HYPERLINK("#"&amp;"Insumos"&amp;"!A"&amp;MATCH($B2575,#REF!,0),"Ins "&amp;$B2575)</f>
        <v>#REF!</v>
      </c>
      <c r="M2575" s="220"/>
    </row>
    <row r="2576" spans="1:13" x14ac:dyDescent="0.2">
      <c r="A2576" s="35" t="s">
        <v>2582</v>
      </c>
      <c r="B2576" s="1" t="s">
        <v>4540</v>
      </c>
      <c r="C2576" s="45" t="s">
        <v>1425</v>
      </c>
      <c r="D2576" s="23" t="s">
        <v>5751</v>
      </c>
      <c r="E2576" s="23" t="s">
        <v>4134</v>
      </c>
      <c r="F2576" s="40">
        <v>0.66</v>
      </c>
      <c r="G2576" s="25">
        <v>19574</v>
      </c>
      <c r="H2576" s="25">
        <v>12919</v>
      </c>
      <c r="I2576" s="25"/>
      <c r="J2576" s="58" t="e">
        <f>HYPERLINK("#"&amp;"Insumos"&amp;"!A"&amp;MATCH($B2576,#REF!,0),"Ins "&amp;$B2576)</f>
        <v>#REF!</v>
      </c>
      <c r="M2576" s="220"/>
    </row>
    <row r="2577" spans="1:13" ht="25.5" x14ac:dyDescent="0.2">
      <c r="A2577" s="36" t="s">
        <v>2583</v>
      </c>
      <c r="B2577" s="26" t="s">
        <v>6816</v>
      </c>
      <c r="C2577" s="79" t="s">
        <v>1883</v>
      </c>
      <c r="D2577" s="37" t="s">
        <v>5608</v>
      </c>
      <c r="E2577" s="37" t="s">
        <v>465</v>
      </c>
      <c r="F2577" s="41"/>
      <c r="G2577" s="27"/>
      <c r="H2577" s="27"/>
      <c r="I2577" s="27">
        <v>201178</v>
      </c>
      <c r="M2577" s="220">
        <f t="shared" si="40"/>
        <v>263463</v>
      </c>
    </row>
    <row r="2578" spans="1:13" x14ac:dyDescent="0.2">
      <c r="A2578" s="35" t="s">
        <v>2583</v>
      </c>
      <c r="B2578" s="1" t="s">
        <v>5591</v>
      </c>
      <c r="C2578" s="45" t="s">
        <v>5821</v>
      </c>
      <c r="D2578" s="23" t="s">
        <v>5585</v>
      </c>
      <c r="E2578" s="23" t="s">
        <v>466</v>
      </c>
      <c r="F2578" s="40">
        <v>0.13</v>
      </c>
      <c r="G2578" s="25">
        <v>682944</v>
      </c>
      <c r="H2578" s="25">
        <v>88783</v>
      </c>
      <c r="I2578" s="25"/>
      <c r="M2578" s="220"/>
    </row>
    <row r="2579" spans="1:13" x14ac:dyDescent="0.2">
      <c r="A2579" s="35" t="s">
        <v>2583</v>
      </c>
      <c r="B2579" s="1" t="s">
        <v>80</v>
      </c>
      <c r="C2579" s="45" t="s">
        <v>1035</v>
      </c>
      <c r="D2579" s="23" t="s">
        <v>5734</v>
      </c>
      <c r="E2579" s="23" t="s">
        <v>4141</v>
      </c>
      <c r="F2579" s="40">
        <v>0.75</v>
      </c>
      <c r="G2579" s="25">
        <v>110673</v>
      </c>
      <c r="H2579" s="25">
        <v>83005</v>
      </c>
      <c r="I2579" s="25"/>
      <c r="J2579" s="58" t="e">
        <f>HYPERLINK("#"&amp;"Insumos"&amp;"!A"&amp;MATCH($B2579,#REF!,0),"Ins "&amp;$B2579)</f>
        <v>#REF!</v>
      </c>
      <c r="M2579" s="220"/>
    </row>
    <row r="2580" spans="1:13" x14ac:dyDescent="0.2">
      <c r="A2580" s="35" t="s">
        <v>2583</v>
      </c>
      <c r="B2580" s="1" t="s">
        <v>263</v>
      </c>
      <c r="C2580" s="45" t="s">
        <v>696</v>
      </c>
      <c r="D2580" s="23" t="s">
        <v>5534</v>
      </c>
      <c r="E2580" s="23" t="s">
        <v>4140</v>
      </c>
      <c r="F2580" s="40">
        <v>1.14E-2</v>
      </c>
      <c r="G2580" s="25">
        <v>187426</v>
      </c>
      <c r="H2580" s="25">
        <v>2137</v>
      </c>
      <c r="I2580" s="25"/>
      <c r="J2580" s="58" t="e">
        <f>HYPERLINK("#"&amp;"Insumos"&amp;"!A"&amp;MATCH($B2580,#REF!,0),"Ins "&amp;$B2580)</f>
        <v>#REF!</v>
      </c>
      <c r="M2580" s="220"/>
    </row>
    <row r="2581" spans="1:13" x14ac:dyDescent="0.2">
      <c r="A2581" s="35" t="s">
        <v>2583</v>
      </c>
      <c r="B2581" s="1" t="s">
        <v>222</v>
      </c>
      <c r="C2581" s="45" t="s">
        <v>157</v>
      </c>
      <c r="D2581" s="23" t="s">
        <v>5534</v>
      </c>
      <c r="E2581" s="23" t="s">
        <v>4140</v>
      </c>
      <c r="F2581" s="40">
        <v>1.4E-2</v>
      </c>
      <c r="G2581" s="25">
        <v>66212</v>
      </c>
      <c r="H2581" s="25">
        <v>927</v>
      </c>
      <c r="I2581" s="25"/>
      <c r="J2581" s="58" t="e">
        <f>HYPERLINK("#"&amp;"Insumos"&amp;"!A"&amp;MATCH($B2581,#REF!,0),"Ins "&amp;$B2581)</f>
        <v>#REF!</v>
      </c>
      <c r="M2581" s="220"/>
    </row>
    <row r="2582" spans="1:13" x14ac:dyDescent="0.2">
      <c r="A2582" s="35" t="s">
        <v>2583</v>
      </c>
      <c r="B2582" s="1" t="s">
        <v>5533</v>
      </c>
      <c r="C2582" s="45" t="s">
        <v>5892</v>
      </c>
      <c r="D2582" s="23" t="s">
        <v>977</v>
      </c>
      <c r="E2582" s="23" t="s">
        <v>4134</v>
      </c>
      <c r="F2582" s="40">
        <v>0.06</v>
      </c>
      <c r="G2582" s="25">
        <v>3623</v>
      </c>
      <c r="H2582" s="25">
        <v>217</v>
      </c>
      <c r="I2582" s="25"/>
      <c r="J2582" s="58" t="e">
        <f>HYPERLINK("#"&amp;"Insumos"&amp;"!A"&amp;MATCH($B2582,#REF!,0),"Ins "&amp;$B2582)</f>
        <v>#REF!</v>
      </c>
      <c r="M2582" s="220"/>
    </row>
    <row r="2583" spans="1:13" x14ac:dyDescent="0.2">
      <c r="A2583" s="35" t="s">
        <v>2583</v>
      </c>
      <c r="B2583" s="1" t="s">
        <v>5007</v>
      </c>
      <c r="C2583" s="45" t="s">
        <v>720</v>
      </c>
      <c r="D2583" s="23" t="s">
        <v>5751</v>
      </c>
      <c r="E2583" s="23" t="s">
        <v>4134</v>
      </c>
      <c r="F2583" s="40">
        <v>1.9</v>
      </c>
      <c r="G2583" s="25">
        <v>1897</v>
      </c>
      <c r="H2583" s="25">
        <v>3604</v>
      </c>
      <c r="I2583" s="25"/>
      <c r="J2583" s="58" t="e">
        <f>HYPERLINK("#"&amp;"Insumos"&amp;"!A"&amp;MATCH($B2583,#REF!,0),"Ins "&amp;$B2583)</f>
        <v>#REF!</v>
      </c>
      <c r="M2583" s="220"/>
    </row>
    <row r="2584" spans="1:13" x14ac:dyDescent="0.2">
      <c r="A2584" s="35" t="s">
        <v>2583</v>
      </c>
      <c r="B2584" s="1" t="s">
        <v>5184</v>
      </c>
      <c r="C2584" s="45" t="s">
        <v>294</v>
      </c>
      <c r="D2584" s="23" t="s">
        <v>5751</v>
      </c>
      <c r="E2584" s="23" t="s">
        <v>4147</v>
      </c>
      <c r="F2584" s="40">
        <v>0.06</v>
      </c>
      <c r="G2584" s="25">
        <v>5304</v>
      </c>
      <c r="H2584" s="25">
        <v>318</v>
      </c>
      <c r="I2584" s="25"/>
      <c r="J2584" s="58" t="e">
        <f>HYPERLINK("#"&amp;"Insumos"&amp;"!A"&amp;MATCH($B2584,#REF!,0),"Ins "&amp;$B2584)</f>
        <v>#REF!</v>
      </c>
      <c r="M2584" s="220"/>
    </row>
    <row r="2585" spans="1:13" x14ac:dyDescent="0.2">
      <c r="A2585" s="35" t="s">
        <v>2583</v>
      </c>
      <c r="B2585" s="1" t="s">
        <v>4519</v>
      </c>
      <c r="C2585" s="45" t="s">
        <v>1406</v>
      </c>
      <c r="D2585" s="23" t="s">
        <v>5751</v>
      </c>
      <c r="E2585" s="23" t="s">
        <v>287</v>
      </c>
      <c r="F2585" s="40">
        <v>2</v>
      </c>
      <c r="G2585" s="25">
        <v>4634</v>
      </c>
      <c r="H2585" s="25">
        <v>9268</v>
      </c>
      <c r="I2585" s="25"/>
      <c r="J2585" s="58" t="e">
        <f>HYPERLINK("#"&amp;"Insumos"&amp;"!A"&amp;MATCH($B2585,#REF!,0),"Ins "&amp;$B2585)</f>
        <v>#REF!</v>
      </c>
      <c r="M2585" s="220"/>
    </row>
    <row r="2586" spans="1:13" x14ac:dyDescent="0.2">
      <c r="A2586" s="35" t="s">
        <v>2583</v>
      </c>
      <c r="B2586" s="1" t="s">
        <v>4540</v>
      </c>
      <c r="C2586" s="45" t="s">
        <v>1425</v>
      </c>
      <c r="D2586" s="23" t="s">
        <v>5751</v>
      </c>
      <c r="E2586" s="23" t="s">
        <v>4134</v>
      </c>
      <c r="F2586" s="40">
        <v>0.66</v>
      </c>
      <c r="G2586" s="25">
        <v>19574</v>
      </c>
      <c r="H2586" s="25">
        <v>12919</v>
      </c>
      <c r="I2586" s="25"/>
      <c r="J2586" s="58" t="e">
        <f>HYPERLINK("#"&amp;"Insumos"&amp;"!A"&amp;MATCH($B2586,#REF!,0),"Ins "&amp;$B2586)</f>
        <v>#REF!</v>
      </c>
      <c r="M2586" s="220"/>
    </row>
    <row r="2587" spans="1:13" ht="25.5" x14ac:dyDescent="0.2">
      <c r="A2587" s="36" t="s">
        <v>2586</v>
      </c>
      <c r="B2587" s="26" t="s">
        <v>6816</v>
      </c>
      <c r="C2587" s="79" t="s">
        <v>1912</v>
      </c>
      <c r="D2587" s="37" t="s">
        <v>5608</v>
      </c>
      <c r="E2587" s="37" t="s">
        <v>466</v>
      </c>
      <c r="F2587" s="41"/>
      <c r="G2587" s="27"/>
      <c r="H2587" s="27"/>
      <c r="I2587" s="27">
        <v>1630002</v>
      </c>
      <c r="M2587" s="220">
        <f t="shared" si="40"/>
        <v>2134651</v>
      </c>
    </row>
    <row r="2588" spans="1:13" x14ac:dyDescent="0.2">
      <c r="A2588" s="35" t="s">
        <v>2586</v>
      </c>
      <c r="B2588" s="1" t="s">
        <v>5591</v>
      </c>
      <c r="C2588" s="45" t="s">
        <v>5821</v>
      </c>
      <c r="D2588" s="23" t="s">
        <v>5585</v>
      </c>
      <c r="E2588" s="23" t="s">
        <v>466</v>
      </c>
      <c r="F2588" s="40">
        <v>1.05</v>
      </c>
      <c r="G2588" s="25">
        <v>682944</v>
      </c>
      <c r="H2588" s="25">
        <v>717091</v>
      </c>
      <c r="I2588" s="25"/>
      <c r="M2588" s="220"/>
    </row>
    <row r="2589" spans="1:13" x14ac:dyDescent="0.2">
      <c r="A2589" s="35" t="s">
        <v>2586</v>
      </c>
      <c r="B2589" s="1" t="s">
        <v>80</v>
      </c>
      <c r="C2589" s="45" t="s">
        <v>1035</v>
      </c>
      <c r="D2589" s="23" t="s">
        <v>5734</v>
      </c>
      <c r="E2589" s="23" t="s">
        <v>4141</v>
      </c>
      <c r="F2589" s="40">
        <v>4.5999999999999996</v>
      </c>
      <c r="G2589" s="25">
        <v>110673</v>
      </c>
      <c r="H2589" s="25">
        <v>509096</v>
      </c>
      <c r="I2589" s="25"/>
      <c r="J2589" s="58" t="e">
        <f>HYPERLINK("#"&amp;"Insumos"&amp;"!A"&amp;MATCH($B2589,#REF!,0),"Ins "&amp;$B2589)</f>
        <v>#REF!</v>
      </c>
      <c r="M2589" s="220"/>
    </row>
    <row r="2590" spans="1:13" ht="25.5" x14ac:dyDescent="0.2">
      <c r="A2590" s="35" t="s">
        <v>2586</v>
      </c>
      <c r="B2590" s="1" t="s">
        <v>597</v>
      </c>
      <c r="C2590" s="45" t="s">
        <v>8738</v>
      </c>
      <c r="D2590" s="23" t="s">
        <v>5534</v>
      </c>
      <c r="E2590" s="23" t="s">
        <v>8737</v>
      </c>
      <c r="F2590" s="40">
        <v>3</v>
      </c>
      <c r="G2590" s="25">
        <v>17302</v>
      </c>
      <c r="H2590" s="25">
        <v>51906</v>
      </c>
      <c r="I2590" s="25"/>
      <c r="J2590" s="58" t="e">
        <f>HYPERLINK("#"&amp;"Insumos"&amp;"!A"&amp;MATCH($B2590,#REF!,0),"Ins "&amp;$B2590)</f>
        <v>#REF!</v>
      </c>
      <c r="M2590" s="220"/>
    </row>
    <row r="2591" spans="1:13" x14ac:dyDescent="0.2">
      <c r="A2591" s="35" t="s">
        <v>2586</v>
      </c>
      <c r="B2591" s="1" t="s">
        <v>5548</v>
      </c>
      <c r="C2591" s="45" t="s">
        <v>297</v>
      </c>
      <c r="D2591" s="23" t="s">
        <v>5534</v>
      </c>
      <c r="E2591" s="23" t="s">
        <v>4140</v>
      </c>
      <c r="F2591" s="40">
        <v>6</v>
      </c>
      <c r="G2591" s="25">
        <v>150</v>
      </c>
      <c r="H2591" s="25">
        <v>900</v>
      </c>
      <c r="I2591" s="25"/>
      <c r="J2591" s="58" t="e">
        <f>HYPERLINK("#"&amp;"Insumos"&amp;"!A"&amp;MATCH($B2591,#REF!,0),"Ins "&amp;$B2591)</f>
        <v>#REF!</v>
      </c>
      <c r="M2591" s="220"/>
    </row>
    <row r="2592" spans="1:13" x14ac:dyDescent="0.2">
      <c r="A2592" s="35" t="s">
        <v>2586</v>
      </c>
      <c r="B2592" s="1" t="s">
        <v>5551</v>
      </c>
      <c r="C2592" s="45" t="s">
        <v>1229</v>
      </c>
      <c r="D2592" s="23" t="s">
        <v>5534</v>
      </c>
      <c r="E2592" s="23" t="s">
        <v>4140</v>
      </c>
      <c r="F2592" s="40">
        <v>3</v>
      </c>
      <c r="G2592" s="25">
        <v>437</v>
      </c>
      <c r="H2592" s="25">
        <v>1311</v>
      </c>
      <c r="I2592" s="25"/>
      <c r="J2592" s="58" t="e">
        <f>HYPERLINK("#"&amp;"Insumos"&amp;"!A"&amp;MATCH($B2592,#REF!,0),"Ins "&amp;$B2592)</f>
        <v>#REF!</v>
      </c>
      <c r="M2592" s="220"/>
    </row>
    <row r="2593" spans="1:13" x14ac:dyDescent="0.2">
      <c r="A2593" s="35" t="s">
        <v>2586</v>
      </c>
      <c r="B2593" s="1" t="s">
        <v>5552</v>
      </c>
      <c r="C2593" s="45" t="s">
        <v>471</v>
      </c>
      <c r="D2593" s="23" t="s">
        <v>5534</v>
      </c>
      <c r="E2593" s="23" t="s">
        <v>465</v>
      </c>
      <c r="F2593" s="40">
        <v>11.1</v>
      </c>
      <c r="G2593" s="25">
        <v>11074</v>
      </c>
      <c r="H2593" s="25">
        <v>122921</v>
      </c>
      <c r="I2593" s="25"/>
      <c r="J2593" s="58" t="e">
        <f>HYPERLINK("#"&amp;"Insumos"&amp;"!A"&amp;MATCH($B2593,#REF!,0),"Ins "&amp;$B2593)</f>
        <v>#REF!</v>
      </c>
      <c r="M2593" s="220"/>
    </row>
    <row r="2594" spans="1:13" x14ac:dyDescent="0.2">
      <c r="A2594" s="35" t="s">
        <v>2586</v>
      </c>
      <c r="B2594" s="1" t="s">
        <v>263</v>
      </c>
      <c r="C2594" s="45" t="s">
        <v>696</v>
      </c>
      <c r="D2594" s="23" t="s">
        <v>5534</v>
      </c>
      <c r="E2594" s="23" t="s">
        <v>4140</v>
      </c>
      <c r="F2594" s="40">
        <v>0.1036</v>
      </c>
      <c r="G2594" s="25">
        <v>187426</v>
      </c>
      <c r="H2594" s="25">
        <v>19417</v>
      </c>
      <c r="I2594" s="25"/>
      <c r="J2594" s="58" t="e">
        <f>HYPERLINK("#"&amp;"Insumos"&amp;"!A"&amp;MATCH($B2594,#REF!,0),"Ins "&amp;$B2594)</f>
        <v>#REF!</v>
      </c>
      <c r="M2594" s="220"/>
    </row>
    <row r="2595" spans="1:13" x14ac:dyDescent="0.2">
      <c r="A2595" s="35" t="s">
        <v>2586</v>
      </c>
      <c r="B2595" s="1" t="s">
        <v>222</v>
      </c>
      <c r="C2595" s="45" t="s">
        <v>157</v>
      </c>
      <c r="D2595" s="23" t="s">
        <v>5534</v>
      </c>
      <c r="E2595" s="23" t="s">
        <v>4140</v>
      </c>
      <c r="F2595" s="40">
        <v>7.0000000000000007E-2</v>
      </c>
      <c r="G2595" s="25">
        <v>66212</v>
      </c>
      <c r="H2595" s="25">
        <v>4635</v>
      </c>
      <c r="I2595" s="25"/>
      <c r="J2595" s="58" t="e">
        <f>HYPERLINK("#"&amp;"Insumos"&amp;"!A"&amp;MATCH($B2595,#REF!,0),"Ins "&amp;$B2595)</f>
        <v>#REF!</v>
      </c>
      <c r="M2595" s="220"/>
    </row>
    <row r="2596" spans="1:13" x14ac:dyDescent="0.2">
      <c r="A2596" s="35" t="s">
        <v>2586</v>
      </c>
      <c r="B2596" s="1" t="s">
        <v>2114</v>
      </c>
      <c r="C2596" s="45" t="s">
        <v>1722</v>
      </c>
      <c r="D2596" s="23" t="s">
        <v>5534</v>
      </c>
      <c r="E2596" s="23" t="s">
        <v>4140</v>
      </c>
      <c r="F2596" s="40">
        <v>1</v>
      </c>
      <c r="G2596" s="25">
        <v>90480</v>
      </c>
      <c r="H2596" s="25">
        <v>90480</v>
      </c>
      <c r="I2596" s="25"/>
      <c r="J2596" s="58" t="e">
        <f>HYPERLINK("#"&amp;"Insumos"&amp;"!A"&amp;MATCH($B2596,#REF!,0),"Ins "&amp;$B2596)</f>
        <v>#REF!</v>
      </c>
      <c r="M2596" s="220"/>
    </row>
    <row r="2597" spans="1:13" x14ac:dyDescent="0.2">
      <c r="A2597" s="35" t="s">
        <v>2586</v>
      </c>
      <c r="B2597" s="1" t="s">
        <v>5533</v>
      </c>
      <c r="C2597" s="45" t="s">
        <v>5892</v>
      </c>
      <c r="D2597" s="23" t="s">
        <v>977</v>
      </c>
      <c r="E2597" s="23" t="s">
        <v>4134</v>
      </c>
      <c r="F2597" s="40">
        <v>4.5999999999999996</v>
      </c>
      <c r="G2597" s="25">
        <v>3623</v>
      </c>
      <c r="H2597" s="25">
        <v>16666</v>
      </c>
      <c r="I2597" s="25"/>
      <c r="J2597" s="58" t="e">
        <f>HYPERLINK("#"&amp;"Insumos"&amp;"!A"&amp;MATCH($B2597,#REF!,0),"Ins "&amp;$B2597)</f>
        <v>#REF!</v>
      </c>
      <c r="M2597" s="220"/>
    </row>
    <row r="2598" spans="1:13" x14ac:dyDescent="0.2">
      <c r="A2598" s="35" t="s">
        <v>2586</v>
      </c>
      <c r="B2598" s="1" t="s">
        <v>5007</v>
      </c>
      <c r="C2598" s="45" t="s">
        <v>720</v>
      </c>
      <c r="D2598" s="23" t="s">
        <v>5751</v>
      </c>
      <c r="E2598" s="23" t="s">
        <v>4134</v>
      </c>
      <c r="F2598" s="40">
        <v>12</v>
      </c>
      <c r="G2598" s="25">
        <v>1897</v>
      </c>
      <c r="H2598" s="25">
        <v>22764</v>
      </c>
      <c r="I2598" s="25"/>
      <c r="J2598" s="58" t="e">
        <f>HYPERLINK("#"&amp;"Insumos"&amp;"!A"&amp;MATCH($B2598,#REF!,0),"Ins "&amp;$B2598)</f>
        <v>#REF!</v>
      </c>
      <c r="M2598" s="220"/>
    </row>
    <row r="2599" spans="1:13" x14ac:dyDescent="0.2">
      <c r="A2599" s="35" t="s">
        <v>2586</v>
      </c>
      <c r="B2599" s="1" t="s">
        <v>5184</v>
      </c>
      <c r="C2599" s="45" t="s">
        <v>294</v>
      </c>
      <c r="D2599" s="23" t="s">
        <v>5751</v>
      </c>
      <c r="E2599" s="23" t="s">
        <v>4147</v>
      </c>
      <c r="F2599" s="40">
        <v>1</v>
      </c>
      <c r="G2599" s="25">
        <v>5304</v>
      </c>
      <c r="H2599" s="25">
        <v>5304</v>
      </c>
      <c r="I2599" s="25"/>
      <c r="J2599" s="58" t="e">
        <f>HYPERLINK("#"&amp;"Insumos"&amp;"!A"&amp;MATCH($B2599,#REF!,0),"Ins "&amp;$B2599)</f>
        <v>#REF!</v>
      </c>
      <c r="M2599" s="220"/>
    </row>
    <row r="2600" spans="1:13" x14ac:dyDescent="0.2">
      <c r="A2600" s="35" t="s">
        <v>2586</v>
      </c>
      <c r="B2600" s="1" t="s">
        <v>5199</v>
      </c>
      <c r="C2600" s="45" t="s">
        <v>8827</v>
      </c>
      <c r="D2600" s="23" t="s">
        <v>5751</v>
      </c>
      <c r="E2600" s="23" t="s">
        <v>467</v>
      </c>
      <c r="F2600" s="40">
        <v>2.2200000000000002</v>
      </c>
      <c r="G2600" s="25">
        <v>12480</v>
      </c>
      <c r="H2600" s="25">
        <v>27706</v>
      </c>
      <c r="I2600" s="25"/>
      <c r="J2600" s="58" t="e">
        <f>HYPERLINK("#"&amp;"Insumos"&amp;"!A"&amp;MATCH($B2600,#REF!,0),"Ins "&amp;$B2600)</f>
        <v>#REF!</v>
      </c>
      <c r="M2600" s="220"/>
    </row>
    <row r="2601" spans="1:13" x14ac:dyDescent="0.2">
      <c r="A2601" s="35" t="s">
        <v>2586</v>
      </c>
      <c r="B2601" s="1" t="s">
        <v>5200</v>
      </c>
      <c r="C2601" s="45" t="s">
        <v>9156</v>
      </c>
      <c r="D2601" s="23" t="s">
        <v>5751</v>
      </c>
      <c r="E2601" s="23" t="s">
        <v>467</v>
      </c>
      <c r="F2601" s="40">
        <v>0.67</v>
      </c>
      <c r="G2601" s="25">
        <v>19807</v>
      </c>
      <c r="H2601" s="25">
        <v>13271</v>
      </c>
      <c r="I2601" s="25"/>
      <c r="J2601" s="58" t="e">
        <f>HYPERLINK("#"&amp;"Insumos"&amp;"!A"&amp;MATCH($B2601,#REF!,0),"Ins "&amp;$B2601)</f>
        <v>#REF!</v>
      </c>
      <c r="M2601" s="220"/>
    </row>
    <row r="2602" spans="1:13" x14ac:dyDescent="0.2">
      <c r="A2602" s="35" t="s">
        <v>2586</v>
      </c>
      <c r="B2602" s="1" t="s">
        <v>5201</v>
      </c>
      <c r="C2602" s="45" t="s">
        <v>470</v>
      </c>
      <c r="D2602" s="23" t="s">
        <v>5751</v>
      </c>
      <c r="E2602" s="23" t="s">
        <v>287</v>
      </c>
      <c r="F2602" s="40">
        <v>3.5</v>
      </c>
      <c r="G2602" s="25">
        <v>7581</v>
      </c>
      <c r="H2602" s="25">
        <v>26534</v>
      </c>
      <c r="I2602" s="25"/>
      <c r="J2602" s="58" t="e">
        <f>HYPERLINK("#"&amp;"Insumos"&amp;"!A"&amp;MATCH($B2602,#REF!,0),"Ins "&amp;$B2602)</f>
        <v>#REF!</v>
      </c>
      <c r="M2602" s="220"/>
    </row>
    <row r="2603" spans="1:13" ht="25.5" x14ac:dyDescent="0.2">
      <c r="A2603" s="36" t="s">
        <v>2588</v>
      </c>
      <c r="B2603" s="26" t="s">
        <v>6816</v>
      </c>
      <c r="C2603" s="79" t="s">
        <v>1887</v>
      </c>
      <c r="D2603" s="37" t="s">
        <v>5608</v>
      </c>
      <c r="E2603" s="37" t="s">
        <v>466</v>
      </c>
      <c r="F2603" s="41"/>
      <c r="G2603" s="27"/>
      <c r="H2603" s="27"/>
      <c r="I2603" s="27">
        <v>1595431</v>
      </c>
      <c r="M2603" s="220">
        <f t="shared" si="40"/>
        <v>2089376</v>
      </c>
    </row>
    <row r="2604" spans="1:13" x14ac:dyDescent="0.2">
      <c r="A2604" s="35" t="s">
        <v>2588</v>
      </c>
      <c r="B2604" s="1" t="s">
        <v>5591</v>
      </c>
      <c r="C2604" s="45" t="s">
        <v>5821</v>
      </c>
      <c r="D2604" s="23" t="s">
        <v>5585</v>
      </c>
      <c r="E2604" s="23" t="s">
        <v>466</v>
      </c>
      <c r="F2604" s="40">
        <v>1.03</v>
      </c>
      <c r="G2604" s="25">
        <v>682944</v>
      </c>
      <c r="H2604" s="25">
        <v>703432</v>
      </c>
      <c r="I2604" s="25"/>
      <c r="M2604" s="220"/>
    </row>
    <row r="2605" spans="1:13" x14ac:dyDescent="0.2">
      <c r="A2605" s="35" t="s">
        <v>2588</v>
      </c>
      <c r="B2605" s="1" t="s">
        <v>80</v>
      </c>
      <c r="C2605" s="45" t="s">
        <v>1035</v>
      </c>
      <c r="D2605" s="23" t="s">
        <v>5734</v>
      </c>
      <c r="E2605" s="23" t="s">
        <v>4141</v>
      </c>
      <c r="F2605" s="40">
        <v>4.5999999999999996</v>
      </c>
      <c r="G2605" s="25">
        <v>110673</v>
      </c>
      <c r="H2605" s="25">
        <v>509096</v>
      </c>
      <c r="I2605" s="25"/>
      <c r="J2605" s="58" t="e">
        <f>HYPERLINK("#"&amp;"Insumos"&amp;"!A"&amp;MATCH($B2605,#REF!,0),"Ins "&amp;$B2605)</f>
        <v>#REF!</v>
      </c>
      <c r="M2605" s="220"/>
    </row>
    <row r="2606" spans="1:13" ht="25.5" x14ac:dyDescent="0.2">
      <c r="A2606" s="35" t="s">
        <v>2588</v>
      </c>
      <c r="B2606" s="1" t="s">
        <v>597</v>
      </c>
      <c r="C2606" s="45" t="s">
        <v>8738</v>
      </c>
      <c r="D2606" s="23" t="s">
        <v>5534</v>
      </c>
      <c r="E2606" s="23" t="s">
        <v>8737</v>
      </c>
      <c r="F2606" s="40">
        <v>4</v>
      </c>
      <c r="G2606" s="25">
        <v>17302</v>
      </c>
      <c r="H2606" s="25">
        <v>69208</v>
      </c>
      <c r="I2606" s="25"/>
      <c r="J2606" s="58" t="e">
        <f>HYPERLINK("#"&amp;"Insumos"&amp;"!A"&amp;MATCH($B2606,#REF!,0),"Ins "&amp;$B2606)</f>
        <v>#REF!</v>
      </c>
      <c r="M2606" s="220"/>
    </row>
    <row r="2607" spans="1:13" x14ac:dyDescent="0.2">
      <c r="A2607" s="35" t="s">
        <v>2588</v>
      </c>
      <c r="B2607" s="1" t="s">
        <v>5553</v>
      </c>
      <c r="C2607" s="45" t="s">
        <v>477</v>
      </c>
      <c r="D2607" s="23" t="s">
        <v>5534</v>
      </c>
      <c r="E2607" s="23" t="s">
        <v>4134</v>
      </c>
      <c r="F2607" s="40">
        <v>6</v>
      </c>
      <c r="G2607" s="25">
        <v>18687</v>
      </c>
      <c r="H2607" s="25">
        <v>112122</v>
      </c>
      <c r="I2607" s="25"/>
      <c r="J2607" s="58" t="e">
        <f>HYPERLINK("#"&amp;"Insumos"&amp;"!A"&amp;MATCH($B2607,#REF!,0),"Ins "&amp;$B2607)</f>
        <v>#REF!</v>
      </c>
      <c r="M2607" s="220"/>
    </row>
    <row r="2608" spans="1:13" x14ac:dyDescent="0.2">
      <c r="A2608" s="35" t="s">
        <v>2588</v>
      </c>
      <c r="B2608" s="1" t="s">
        <v>263</v>
      </c>
      <c r="C2608" s="45" t="s">
        <v>696</v>
      </c>
      <c r="D2608" s="23" t="s">
        <v>5534</v>
      </c>
      <c r="E2608" s="23" t="s">
        <v>4140</v>
      </c>
      <c r="F2608" s="40">
        <v>9.8500000000000004E-2</v>
      </c>
      <c r="G2608" s="25">
        <v>187426</v>
      </c>
      <c r="H2608" s="25">
        <v>18461</v>
      </c>
      <c r="I2608" s="25"/>
      <c r="J2608" s="58" t="e">
        <f>HYPERLINK("#"&amp;"Insumos"&amp;"!A"&amp;MATCH($B2608,#REF!,0),"Ins "&amp;$B2608)</f>
        <v>#REF!</v>
      </c>
      <c r="M2608" s="220"/>
    </row>
    <row r="2609" spans="1:13" x14ac:dyDescent="0.2">
      <c r="A2609" s="35" t="s">
        <v>2588</v>
      </c>
      <c r="B2609" s="1" t="s">
        <v>222</v>
      </c>
      <c r="C2609" s="45" t="s">
        <v>157</v>
      </c>
      <c r="D2609" s="23" t="s">
        <v>5534</v>
      </c>
      <c r="E2609" s="23" t="s">
        <v>4140</v>
      </c>
      <c r="F2609" s="40">
        <v>7.0000000000000007E-2</v>
      </c>
      <c r="G2609" s="25">
        <v>66212</v>
      </c>
      <c r="H2609" s="25">
        <v>4635</v>
      </c>
      <c r="I2609" s="25"/>
      <c r="J2609" s="58" t="e">
        <f>HYPERLINK("#"&amp;"Insumos"&amp;"!A"&amp;MATCH($B2609,#REF!,0),"Ins "&amp;$B2609)</f>
        <v>#REF!</v>
      </c>
      <c r="M2609" s="220"/>
    </row>
    <row r="2610" spans="1:13" x14ac:dyDescent="0.2">
      <c r="A2610" s="35" t="s">
        <v>2588</v>
      </c>
      <c r="B2610" s="1" t="s">
        <v>2114</v>
      </c>
      <c r="C2610" s="45" t="s">
        <v>1722</v>
      </c>
      <c r="D2610" s="23" t="s">
        <v>5534</v>
      </c>
      <c r="E2610" s="23" t="s">
        <v>4140</v>
      </c>
      <c r="F2610" s="40">
        <v>1</v>
      </c>
      <c r="G2610" s="25">
        <v>90480</v>
      </c>
      <c r="H2610" s="25">
        <v>90480</v>
      </c>
      <c r="I2610" s="25"/>
      <c r="J2610" s="58" t="e">
        <f>HYPERLINK("#"&amp;"Insumos"&amp;"!A"&amp;MATCH($B2610,#REF!,0),"Ins "&amp;$B2610)</f>
        <v>#REF!</v>
      </c>
      <c r="M2610" s="220"/>
    </row>
    <row r="2611" spans="1:13" x14ac:dyDescent="0.2">
      <c r="A2611" s="35" t="s">
        <v>2588</v>
      </c>
      <c r="B2611" s="1" t="s">
        <v>5533</v>
      </c>
      <c r="C2611" s="45" t="s">
        <v>5892</v>
      </c>
      <c r="D2611" s="23" t="s">
        <v>977</v>
      </c>
      <c r="E2611" s="23" t="s">
        <v>4134</v>
      </c>
      <c r="F2611" s="40">
        <v>4.5999999999999996</v>
      </c>
      <c r="G2611" s="25">
        <v>3623</v>
      </c>
      <c r="H2611" s="25">
        <v>16666</v>
      </c>
      <c r="I2611" s="25"/>
      <c r="J2611" s="58" t="e">
        <f>HYPERLINK("#"&amp;"Insumos"&amp;"!A"&amp;MATCH($B2611,#REF!,0),"Ins "&amp;$B2611)</f>
        <v>#REF!</v>
      </c>
      <c r="M2611" s="220"/>
    </row>
    <row r="2612" spans="1:13" x14ac:dyDescent="0.2">
      <c r="A2612" s="35" t="s">
        <v>2588</v>
      </c>
      <c r="B2612" s="1" t="s">
        <v>5007</v>
      </c>
      <c r="C2612" s="45" t="s">
        <v>720</v>
      </c>
      <c r="D2612" s="23" t="s">
        <v>5751</v>
      </c>
      <c r="E2612" s="23" t="s">
        <v>4134</v>
      </c>
      <c r="F2612" s="40">
        <v>14.9</v>
      </c>
      <c r="G2612" s="25">
        <v>1897</v>
      </c>
      <c r="H2612" s="25">
        <v>28265</v>
      </c>
      <c r="I2612" s="25"/>
      <c r="J2612" s="58" t="e">
        <f>HYPERLINK("#"&amp;"Insumos"&amp;"!A"&amp;MATCH($B2612,#REF!,0),"Ins "&amp;$B2612)</f>
        <v>#REF!</v>
      </c>
      <c r="M2612" s="220"/>
    </row>
    <row r="2613" spans="1:13" x14ac:dyDescent="0.2">
      <c r="A2613" s="35" t="s">
        <v>2588</v>
      </c>
      <c r="B2613" s="1" t="s">
        <v>5483</v>
      </c>
      <c r="C2613" s="45" t="s">
        <v>1064</v>
      </c>
      <c r="D2613" s="23" t="s">
        <v>5751</v>
      </c>
      <c r="E2613" s="23" t="s">
        <v>467</v>
      </c>
      <c r="F2613" s="40">
        <v>0.5</v>
      </c>
      <c r="G2613" s="25">
        <v>6176</v>
      </c>
      <c r="H2613" s="25">
        <v>3088</v>
      </c>
      <c r="I2613" s="25"/>
      <c r="J2613" s="58" t="e">
        <f>HYPERLINK("#"&amp;"Insumos"&amp;"!A"&amp;MATCH($B2613,#REF!,0),"Ins "&amp;$B2613)</f>
        <v>#REF!</v>
      </c>
      <c r="M2613" s="220"/>
    </row>
    <row r="2614" spans="1:13" x14ac:dyDescent="0.2">
      <c r="A2614" s="35" t="s">
        <v>2588</v>
      </c>
      <c r="B2614" s="1" t="s">
        <v>5184</v>
      </c>
      <c r="C2614" s="45" t="s">
        <v>294</v>
      </c>
      <c r="D2614" s="23" t="s">
        <v>5751</v>
      </c>
      <c r="E2614" s="23" t="s">
        <v>4147</v>
      </c>
      <c r="F2614" s="40">
        <v>0.8</v>
      </c>
      <c r="G2614" s="25">
        <v>5304</v>
      </c>
      <c r="H2614" s="25">
        <v>4243</v>
      </c>
      <c r="I2614" s="25"/>
      <c r="J2614" s="58" t="e">
        <f>HYPERLINK("#"&amp;"Insumos"&amp;"!A"&amp;MATCH($B2614,#REF!,0),"Ins "&amp;$B2614)</f>
        <v>#REF!</v>
      </c>
      <c r="M2614" s="220"/>
    </row>
    <row r="2615" spans="1:13" x14ac:dyDescent="0.2">
      <c r="A2615" s="35" t="s">
        <v>2588</v>
      </c>
      <c r="B2615" s="1" t="s">
        <v>5199</v>
      </c>
      <c r="C2615" s="45" t="s">
        <v>8827</v>
      </c>
      <c r="D2615" s="23" t="s">
        <v>5751</v>
      </c>
      <c r="E2615" s="23" t="s">
        <v>467</v>
      </c>
      <c r="F2615" s="40">
        <v>1.8</v>
      </c>
      <c r="G2615" s="25">
        <v>12480</v>
      </c>
      <c r="H2615" s="25">
        <v>22464</v>
      </c>
      <c r="I2615" s="25"/>
      <c r="J2615" s="58" t="e">
        <f>HYPERLINK("#"&amp;"Insumos"&amp;"!A"&amp;MATCH($B2615,#REF!,0),"Ins "&amp;$B2615)</f>
        <v>#REF!</v>
      </c>
      <c r="M2615" s="220"/>
    </row>
    <row r="2616" spans="1:13" x14ac:dyDescent="0.2">
      <c r="A2616" s="35" t="s">
        <v>2588</v>
      </c>
      <c r="B2616" s="1" t="s">
        <v>5200</v>
      </c>
      <c r="C2616" s="45" t="s">
        <v>9156</v>
      </c>
      <c r="D2616" s="23" t="s">
        <v>5751</v>
      </c>
      <c r="E2616" s="23" t="s">
        <v>467</v>
      </c>
      <c r="F2616" s="40">
        <v>0.67</v>
      </c>
      <c r="G2616" s="25">
        <v>19807</v>
      </c>
      <c r="H2616" s="25">
        <v>13271</v>
      </c>
      <c r="I2616" s="25"/>
      <c r="J2616" s="58" t="e">
        <f>HYPERLINK("#"&amp;"Insumos"&amp;"!A"&amp;MATCH($B2616,#REF!,0),"Ins "&amp;$B2616)</f>
        <v>#REF!</v>
      </c>
      <c r="M2616" s="220"/>
    </row>
    <row r="2617" spans="1:13" ht="25.5" x14ac:dyDescent="0.2">
      <c r="A2617" s="36" t="s">
        <v>2589</v>
      </c>
      <c r="B2617" s="26" t="s">
        <v>6816</v>
      </c>
      <c r="C2617" s="79" t="s">
        <v>10468</v>
      </c>
      <c r="D2617" s="37" t="s">
        <v>5608</v>
      </c>
      <c r="E2617" s="37" t="s">
        <v>466</v>
      </c>
      <c r="F2617" s="41"/>
      <c r="G2617" s="27"/>
      <c r="H2617" s="27"/>
      <c r="I2617" s="27">
        <v>1910175</v>
      </c>
      <c r="M2617" s="220">
        <f t="shared" si="40"/>
        <v>2501565</v>
      </c>
    </row>
    <row r="2618" spans="1:13" x14ac:dyDescent="0.2">
      <c r="A2618" s="35" t="s">
        <v>2589</v>
      </c>
      <c r="B2618" s="1" t="s">
        <v>5591</v>
      </c>
      <c r="C2618" s="45" t="s">
        <v>5821</v>
      </c>
      <c r="D2618" s="23" t="s">
        <v>5585</v>
      </c>
      <c r="E2618" s="23" t="s">
        <v>466</v>
      </c>
      <c r="F2618" s="40">
        <v>1.05</v>
      </c>
      <c r="G2618" s="25">
        <v>682944</v>
      </c>
      <c r="H2618" s="25">
        <v>717091</v>
      </c>
      <c r="I2618" s="25"/>
      <c r="M2618" s="220"/>
    </row>
    <row r="2619" spans="1:13" x14ac:dyDescent="0.2">
      <c r="A2619" s="35" t="s">
        <v>2589</v>
      </c>
      <c r="B2619" s="1" t="s">
        <v>80</v>
      </c>
      <c r="C2619" s="45" t="s">
        <v>1035</v>
      </c>
      <c r="D2619" s="23" t="s">
        <v>5734</v>
      </c>
      <c r="E2619" s="23" t="s">
        <v>4141</v>
      </c>
      <c r="F2619" s="40">
        <v>5.5</v>
      </c>
      <c r="G2619" s="25">
        <v>110673</v>
      </c>
      <c r="H2619" s="25">
        <v>608702</v>
      </c>
      <c r="I2619" s="25"/>
      <c r="J2619" s="58" t="e">
        <f>HYPERLINK("#"&amp;"Insumos"&amp;"!A"&amp;MATCH($B2619,#REF!,0),"Ins "&amp;$B2619)</f>
        <v>#REF!</v>
      </c>
      <c r="M2619" s="220"/>
    </row>
    <row r="2620" spans="1:13" ht="25.5" x14ac:dyDescent="0.2">
      <c r="A2620" s="35" t="s">
        <v>2589</v>
      </c>
      <c r="B2620" s="1" t="s">
        <v>597</v>
      </c>
      <c r="C2620" s="45" t="s">
        <v>8738</v>
      </c>
      <c r="D2620" s="23" t="s">
        <v>5534</v>
      </c>
      <c r="E2620" s="23" t="s">
        <v>8737</v>
      </c>
      <c r="F2620" s="40">
        <v>15</v>
      </c>
      <c r="G2620" s="25">
        <v>17302</v>
      </c>
      <c r="H2620" s="25">
        <v>259530</v>
      </c>
      <c r="I2620" s="25"/>
      <c r="J2620" s="58" t="e">
        <f>HYPERLINK("#"&amp;"Insumos"&amp;"!A"&amp;MATCH($B2620,#REF!,0),"Ins "&amp;$B2620)</f>
        <v>#REF!</v>
      </c>
      <c r="M2620" s="220"/>
    </row>
    <row r="2621" spans="1:13" x14ac:dyDescent="0.2">
      <c r="A2621" s="35" t="s">
        <v>2589</v>
      </c>
      <c r="B2621" s="1" t="s">
        <v>5548</v>
      </c>
      <c r="C2621" s="45" t="s">
        <v>297</v>
      </c>
      <c r="D2621" s="23" t="s">
        <v>5534</v>
      </c>
      <c r="E2621" s="23" t="s">
        <v>4140</v>
      </c>
      <c r="F2621" s="40">
        <v>15</v>
      </c>
      <c r="G2621" s="25">
        <v>150</v>
      </c>
      <c r="H2621" s="25">
        <v>2250</v>
      </c>
      <c r="I2621" s="25"/>
      <c r="J2621" s="58" t="e">
        <f>HYPERLINK("#"&amp;"Insumos"&amp;"!A"&amp;MATCH($B2621,#REF!,0),"Ins "&amp;$B2621)</f>
        <v>#REF!</v>
      </c>
      <c r="M2621" s="220"/>
    </row>
    <row r="2622" spans="1:13" x14ac:dyDescent="0.2">
      <c r="A2622" s="35" t="s">
        <v>2589</v>
      </c>
      <c r="B2622" s="1" t="s">
        <v>5552</v>
      </c>
      <c r="C2622" s="45" t="s">
        <v>471</v>
      </c>
      <c r="D2622" s="23" t="s">
        <v>5534</v>
      </c>
      <c r="E2622" s="23" t="s">
        <v>465</v>
      </c>
      <c r="F2622" s="40">
        <v>9</v>
      </c>
      <c r="G2622" s="25">
        <v>11074</v>
      </c>
      <c r="H2622" s="25">
        <v>99666</v>
      </c>
      <c r="I2622" s="25"/>
      <c r="J2622" s="58" t="e">
        <f>HYPERLINK("#"&amp;"Insumos"&amp;"!A"&amp;MATCH($B2622,#REF!,0),"Ins "&amp;$B2622)</f>
        <v>#REF!</v>
      </c>
      <c r="M2622" s="220"/>
    </row>
    <row r="2623" spans="1:13" x14ac:dyDescent="0.2">
      <c r="A2623" s="35" t="s">
        <v>2589</v>
      </c>
      <c r="B2623" s="1" t="s">
        <v>5560</v>
      </c>
      <c r="C2623" s="45" t="s">
        <v>1693</v>
      </c>
      <c r="D2623" s="23" t="s">
        <v>5534</v>
      </c>
      <c r="E2623" s="23" t="s">
        <v>4140</v>
      </c>
      <c r="F2623" s="40">
        <v>15</v>
      </c>
      <c r="G2623" s="25">
        <v>219</v>
      </c>
      <c r="H2623" s="25">
        <v>3285</v>
      </c>
      <c r="I2623" s="25"/>
      <c r="J2623" s="58" t="e">
        <f>HYPERLINK("#"&amp;"Insumos"&amp;"!A"&amp;MATCH($B2623,#REF!,0),"Ins "&amp;$B2623)</f>
        <v>#REF!</v>
      </c>
      <c r="M2623" s="220"/>
    </row>
    <row r="2624" spans="1:13" x14ac:dyDescent="0.2">
      <c r="A2624" s="35" t="s">
        <v>2589</v>
      </c>
      <c r="B2624" s="1" t="s">
        <v>263</v>
      </c>
      <c r="C2624" s="45" t="s">
        <v>696</v>
      </c>
      <c r="D2624" s="23" t="s">
        <v>5534</v>
      </c>
      <c r="E2624" s="23" t="s">
        <v>4140</v>
      </c>
      <c r="F2624" s="40">
        <v>0.1134</v>
      </c>
      <c r="G2624" s="25">
        <v>187426</v>
      </c>
      <c r="H2624" s="25">
        <v>21254</v>
      </c>
      <c r="I2624" s="25"/>
      <c r="J2624" s="58" t="e">
        <f>HYPERLINK("#"&amp;"Insumos"&amp;"!A"&amp;MATCH($B2624,#REF!,0),"Ins "&amp;$B2624)</f>
        <v>#REF!</v>
      </c>
      <c r="M2624" s="220"/>
    </row>
    <row r="2625" spans="1:13" x14ac:dyDescent="0.2">
      <c r="A2625" s="35" t="s">
        <v>2589</v>
      </c>
      <c r="B2625" s="1" t="s">
        <v>222</v>
      </c>
      <c r="C2625" s="45" t="s">
        <v>157</v>
      </c>
      <c r="D2625" s="23" t="s">
        <v>5534</v>
      </c>
      <c r="E2625" s="23" t="s">
        <v>4140</v>
      </c>
      <c r="F2625" s="40">
        <v>0.1</v>
      </c>
      <c r="G2625" s="25">
        <v>66212</v>
      </c>
      <c r="H2625" s="25">
        <v>6621</v>
      </c>
      <c r="I2625" s="25"/>
      <c r="J2625" s="58" t="e">
        <f>HYPERLINK("#"&amp;"Insumos"&amp;"!A"&amp;MATCH($B2625,#REF!,0),"Ins "&amp;$B2625)</f>
        <v>#REF!</v>
      </c>
      <c r="M2625" s="220"/>
    </row>
    <row r="2626" spans="1:13" x14ac:dyDescent="0.2">
      <c r="A2626" s="35" t="s">
        <v>2589</v>
      </c>
      <c r="B2626" s="1" t="s">
        <v>2114</v>
      </c>
      <c r="C2626" s="45" t="s">
        <v>1722</v>
      </c>
      <c r="D2626" s="23" t="s">
        <v>5534</v>
      </c>
      <c r="E2626" s="23" t="s">
        <v>4140</v>
      </c>
      <c r="F2626" s="40">
        <v>1.05</v>
      </c>
      <c r="G2626" s="25">
        <v>90480</v>
      </c>
      <c r="H2626" s="25">
        <v>95004</v>
      </c>
      <c r="I2626" s="25"/>
      <c r="J2626" s="58" t="e">
        <f>HYPERLINK("#"&amp;"Insumos"&amp;"!A"&amp;MATCH($B2626,#REF!,0),"Ins "&amp;$B2626)</f>
        <v>#REF!</v>
      </c>
      <c r="M2626" s="220"/>
    </row>
    <row r="2627" spans="1:13" x14ac:dyDescent="0.2">
      <c r="A2627" s="35" t="s">
        <v>2589</v>
      </c>
      <c r="B2627" s="1" t="s">
        <v>5533</v>
      </c>
      <c r="C2627" s="45" t="s">
        <v>5892</v>
      </c>
      <c r="D2627" s="23" t="s">
        <v>977</v>
      </c>
      <c r="E2627" s="23" t="s">
        <v>4134</v>
      </c>
      <c r="F2627" s="40">
        <v>1</v>
      </c>
      <c r="G2627" s="25">
        <v>3623</v>
      </c>
      <c r="H2627" s="25">
        <v>3623</v>
      </c>
      <c r="I2627" s="25"/>
      <c r="J2627" s="58" t="e">
        <f>HYPERLINK("#"&amp;"Insumos"&amp;"!A"&amp;MATCH($B2627,#REF!,0),"Ins "&amp;$B2627)</f>
        <v>#REF!</v>
      </c>
      <c r="M2627" s="220"/>
    </row>
    <row r="2628" spans="1:13" x14ac:dyDescent="0.2">
      <c r="A2628" s="35" t="s">
        <v>2589</v>
      </c>
      <c r="B2628" s="1" t="s">
        <v>5007</v>
      </c>
      <c r="C2628" s="45" t="s">
        <v>720</v>
      </c>
      <c r="D2628" s="23" t="s">
        <v>5751</v>
      </c>
      <c r="E2628" s="23" t="s">
        <v>4134</v>
      </c>
      <c r="F2628" s="40">
        <v>18</v>
      </c>
      <c r="G2628" s="25">
        <v>1897</v>
      </c>
      <c r="H2628" s="25">
        <v>34146</v>
      </c>
      <c r="I2628" s="25"/>
      <c r="J2628" s="58" t="e">
        <f>HYPERLINK("#"&amp;"Insumos"&amp;"!A"&amp;MATCH($B2628,#REF!,0),"Ins "&amp;$B2628)</f>
        <v>#REF!</v>
      </c>
      <c r="M2628" s="220"/>
    </row>
    <row r="2629" spans="1:13" x14ac:dyDescent="0.2">
      <c r="A2629" s="35" t="s">
        <v>2589</v>
      </c>
      <c r="B2629" s="1" t="s">
        <v>5184</v>
      </c>
      <c r="C2629" s="45" t="s">
        <v>294</v>
      </c>
      <c r="D2629" s="23" t="s">
        <v>5751</v>
      </c>
      <c r="E2629" s="23" t="s">
        <v>4147</v>
      </c>
      <c r="F2629" s="40">
        <v>2</v>
      </c>
      <c r="G2629" s="25">
        <v>5304</v>
      </c>
      <c r="H2629" s="25">
        <v>10608</v>
      </c>
      <c r="I2629" s="25"/>
      <c r="J2629" s="58" t="e">
        <f>HYPERLINK("#"&amp;"Insumos"&amp;"!A"&amp;MATCH($B2629,#REF!,0),"Ins "&amp;$B2629)</f>
        <v>#REF!</v>
      </c>
      <c r="M2629" s="220"/>
    </row>
    <row r="2630" spans="1:13" x14ac:dyDescent="0.2">
      <c r="A2630" s="35" t="s">
        <v>2589</v>
      </c>
      <c r="B2630" s="1" t="s">
        <v>5199</v>
      </c>
      <c r="C2630" s="45" t="s">
        <v>8827</v>
      </c>
      <c r="D2630" s="23" t="s">
        <v>5751</v>
      </c>
      <c r="E2630" s="23" t="s">
        <v>467</v>
      </c>
      <c r="F2630" s="40">
        <v>1.8</v>
      </c>
      <c r="G2630" s="25">
        <v>12480</v>
      </c>
      <c r="H2630" s="25">
        <v>22464</v>
      </c>
      <c r="I2630" s="25"/>
      <c r="J2630" s="58" t="e">
        <f>HYPERLINK("#"&amp;"Insumos"&amp;"!A"&amp;MATCH($B2630,#REF!,0),"Ins "&amp;$B2630)</f>
        <v>#REF!</v>
      </c>
      <c r="M2630" s="220"/>
    </row>
    <row r="2631" spans="1:13" x14ac:dyDescent="0.2">
      <c r="A2631" s="35" t="s">
        <v>2589</v>
      </c>
      <c r="B2631" s="1" t="s">
        <v>5200</v>
      </c>
      <c r="C2631" s="45" t="s">
        <v>9156</v>
      </c>
      <c r="D2631" s="23" t="s">
        <v>5751</v>
      </c>
      <c r="E2631" s="23" t="s">
        <v>467</v>
      </c>
      <c r="F2631" s="40">
        <v>0.67</v>
      </c>
      <c r="G2631" s="25">
        <v>19807</v>
      </c>
      <c r="H2631" s="25">
        <v>13271</v>
      </c>
      <c r="I2631" s="25"/>
      <c r="J2631" s="58" t="e">
        <f>HYPERLINK("#"&amp;"Insumos"&amp;"!A"&amp;MATCH($B2631,#REF!,0),"Ins "&amp;$B2631)</f>
        <v>#REF!</v>
      </c>
      <c r="M2631" s="220"/>
    </row>
    <row r="2632" spans="1:13" x14ac:dyDescent="0.2">
      <c r="A2632" s="35" t="s">
        <v>2589</v>
      </c>
      <c r="B2632" s="1" t="s">
        <v>5201</v>
      </c>
      <c r="C2632" s="45" t="s">
        <v>470</v>
      </c>
      <c r="D2632" s="23" t="s">
        <v>5751</v>
      </c>
      <c r="E2632" s="23" t="s">
        <v>287</v>
      </c>
      <c r="F2632" s="40">
        <v>1.67</v>
      </c>
      <c r="G2632" s="25">
        <v>7581</v>
      </c>
      <c r="H2632" s="25">
        <v>12660</v>
      </c>
      <c r="I2632" s="25"/>
      <c r="J2632" s="58" t="e">
        <f>HYPERLINK("#"&amp;"Insumos"&amp;"!A"&amp;MATCH($B2632,#REF!,0),"Ins "&amp;$B2632)</f>
        <v>#REF!</v>
      </c>
      <c r="M2632" s="220"/>
    </row>
    <row r="2633" spans="1:13" ht="25.5" x14ac:dyDescent="0.2">
      <c r="A2633" s="36" t="s">
        <v>2605</v>
      </c>
      <c r="B2633" s="26" t="s">
        <v>6816</v>
      </c>
      <c r="C2633" s="79" t="s">
        <v>1889</v>
      </c>
      <c r="D2633" s="37" t="s">
        <v>5608</v>
      </c>
      <c r="E2633" s="37" t="s">
        <v>466</v>
      </c>
      <c r="F2633" s="41"/>
      <c r="G2633" s="27"/>
      <c r="H2633" s="27"/>
      <c r="I2633" s="27">
        <v>1819194</v>
      </c>
      <c r="M2633" s="220">
        <f t="shared" ref="M2633:M2687" si="41">ROUND(I2633*(1+$L$2),0)</f>
        <v>2382416</v>
      </c>
    </row>
    <row r="2634" spans="1:13" x14ac:dyDescent="0.2">
      <c r="A2634" s="35" t="s">
        <v>2605</v>
      </c>
      <c r="B2634" s="1" t="s">
        <v>5589</v>
      </c>
      <c r="C2634" s="45" t="s">
        <v>5819</v>
      </c>
      <c r="D2634" s="23" t="s">
        <v>5585</v>
      </c>
      <c r="E2634" s="23" t="s">
        <v>466</v>
      </c>
      <c r="F2634" s="40">
        <v>1.03</v>
      </c>
      <c r="G2634" s="25">
        <v>597780</v>
      </c>
      <c r="H2634" s="25">
        <v>615713</v>
      </c>
      <c r="I2634" s="25"/>
      <c r="M2634" s="220"/>
    </row>
    <row r="2635" spans="1:13" x14ac:dyDescent="0.2">
      <c r="A2635" s="35" t="s">
        <v>2605</v>
      </c>
      <c r="B2635" s="1" t="s">
        <v>80</v>
      </c>
      <c r="C2635" s="45" t="s">
        <v>1035</v>
      </c>
      <c r="D2635" s="23" t="s">
        <v>5734</v>
      </c>
      <c r="E2635" s="23" t="s">
        <v>4141</v>
      </c>
      <c r="F2635" s="40">
        <v>8.6</v>
      </c>
      <c r="G2635" s="25">
        <v>110673</v>
      </c>
      <c r="H2635" s="25">
        <v>951788</v>
      </c>
      <c r="I2635" s="25"/>
      <c r="J2635" s="58" t="e">
        <f>HYPERLINK("#"&amp;"Insumos"&amp;"!A"&amp;MATCH($B2635,#REF!,0),"Ins "&amp;$B2635)</f>
        <v>#REF!</v>
      </c>
      <c r="M2635" s="220"/>
    </row>
    <row r="2636" spans="1:13" x14ac:dyDescent="0.2">
      <c r="A2636" s="35" t="s">
        <v>2605</v>
      </c>
      <c r="B2636" s="1" t="s">
        <v>263</v>
      </c>
      <c r="C2636" s="45" t="s">
        <v>696</v>
      </c>
      <c r="D2636" s="23" t="s">
        <v>5534</v>
      </c>
      <c r="E2636" s="23" t="s">
        <v>4140</v>
      </c>
      <c r="F2636" s="40">
        <v>8.1199999999999994E-2</v>
      </c>
      <c r="G2636" s="25">
        <v>187426</v>
      </c>
      <c r="H2636" s="25">
        <v>15219</v>
      </c>
      <c r="I2636" s="25"/>
      <c r="J2636" s="58" t="e">
        <f>HYPERLINK("#"&amp;"Insumos"&amp;"!A"&amp;MATCH($B2636,#REF!,0),"Ins "&amp;$B2636)</f>
        <v>#REF!</v>
      </c>
      <c r="M2636" s="220"/>
    </row>
    <row r="2637" spans="1:13" x14ac:dyDescent="0.2">
      <c r="A2637" s="35" t="s">
        <v>2605</v>
      </c>
      <c r="B2637" s="1" t="s">
        <v>222</v>
      </c>
      <c r="C2637" s="45" t="s">
        <v>157</v>
      </c>
      <c r="D2637" s="23" t="s">
        <v>5534</v>
      </c>
      <c r="E2637" s="23" t="s">
        <v>4140</v>
      </c>
      <c r="F2637" s="40">
        <v>0.1</v>
      </c>
      <c r="G2637" s="25">
        <v>66212</v>
      </c>
      <c r="H2637" s="25">
        <v>6621</v>
      </c>
      <c r="I2637" s="25"/>
      <c r="J2637" s="58" t="e">
        <f>HYPERLINK("#"&amp;"Insumos"&amp;"!A"&amp;MATCH($B2637,#REF!,0),"Ins "&amp;$B2637)</f>
        <v>#REF!</v>
      </c>
      <c r="M2637" s="220"/>
    </row>
    <row r="2638" spans="1:13" x14ac:dyDescent="0.2">
      <c r="A2638" s="35" t="s">
        <v>2605</v>
      </c>
      <c r="B2638" s="1" t="s">
        <v>5533</v>
      </c>
      <c r="C2638" s="45" t="s">
        <v>5892</v>
      </c>
      <c r="D2638" s="23" t="s">
        <v>977</v>
      </c>
      <c r="E2638" s="23" t="s">
        <v>4134</v>
      </c>
      <c r="F2638" s="40">
        <v>3</v>
      </c>
      <c r="G2638" s="25">
        <v>3623</v>
      </c>
      <c r="H2638" s="25">
        <v>10869</v>
      </c>
      <c r="I2638" s="25"/>
      <c r="J2638" s="58" t="e">
        <f>HYPERLINK("#"&amp;"Insumos"&amp;"!A"&amp;MATCH($B2638,#REF!,0),"Ins "&amp;$B2638)</f>
        <v>#REF!</v>
      </c>
      <c r="M2638" s="220"/>
    </row>
    <row r="2639" spans="1:13" x14ac:dyDescent="0.2">
      <c r="A2639" s="35" t="s">
        <v>2605</v>
      </c>
      <c r="B2639" s="1" t="s">
        <v>5007</v>
      </c>
      <c r="C2639" s="45" t="s">
        <v>720</v>
      </c>
      <c r="D2639" s="23" t="s">
        <v>5751</v>
      </c>
      <c r="E2639" s="23" t="s">
        <v>4134</v>
      </c>
      <c r="F2639" s="40">
        <v>26</v>
      </c>
      <c r="G2639" s="25">
        <v>1897</v>
      </c>
      <c r="H2639" s="25">
        <v>49322</v>
      </c>
      <c r="I2639" s="25"/>
      <c r="J2639" s="58" t="e">
        <f>HYPERLINK("#"&amp;"Insumos"&amp;"!A"&amp;MATCH($B2639,#REF!,0),"Ins "&amp;$B2639)</f>
        <v>#REF!</v>
      </c>
      <c r="M2639" s="220"/>
    </row>
    <row r="2640" spans="1:13" x14ac:dyDescent="0.2">
      <c r="A2640" s="35" t="s">
        <v>2605</v>
      </c>
      <c r="B2640" s="1" t="s">
        <v>5184</v>
      </c>
      <c r="C2640" s="45" t="s">
        <v>294</v>
      </c>
      <c r="D2640" s="23" t="s">
        <v>5751</v>
      </c>
      <c r="E2640" s="23" t="s">
        <v>4147</v>
      </c>
      <c r="F2640" s="40">
        <v>1</v>
      </c>
      <c r="G2640" s="25">
        <v>5304</v>
      </c>
      <c r="H2640" s="25">
        <v>5304</v>
      </c>
      <c r="I2640" s="25"/>
      <c r="J2640" s="58" t="e">
        <f>HYPERLINK("#"&amp;"Insumos"&amp;"!A"&amp;MATCH($B2640,#REF!,0),"Ins "&amp;$B2640)</f>
        <v>#REF!</v>
      </c>
      <c r="M2640" s="220"/>
    </row>
    <row r="2641" spans="1:13" x14ac:dyDescent="0.2">
      <c r="A2641" s="35" t="s">
        <v>2605</v>
      </c>
      <c r="B2641" s="1" t="s">
        <v>4537</v>
      </c>
      <c r="C2641" s="45" t="s">
        <v>12753</v>
      </c>
      <c r="D2641" s="23" t="s">
        <v>5751</v>
      </c>
      <c r="E2641" s="23" t="s">
        <v>287</v>
      </c>
      <c r="F2641" s="40">
        <v>5</v>
      </c>
      <c r="G2641" s="25">
        <v>3630</v>
      </c>
      <c r="H2641" s="25">
        <v>18150</v>
      </c>
      <c r="I2641" s="25"/>
      <c r="J2641" s="58" t="e">
        <f>HYPERLINK("#"&amp;"Insumos"&amp;"!A"&amp;MATCH($B2641,#REF!,0),"Ins "&amp;$B2641)</f>
        <v>#REF!</v>
      </c>
      <c r="M2641" s="220"/>
    </row>
    <row r="2642" spans="1:13" x14ac:dyDescent="0.2">
      <c r="A2642" s="35" t="s">
        <v>2605</v>
      </c>
      <c r="B2642" s="1" t="s">
        <v>4538</v>
      </c>
      <c r="C2642" s="45" t="s">
        <v>1423</v>
      </c>
      <c r="D2642" s="23" t="s">
        <v>5751</v>
      </c>
      <c r="E2642" s="23" t="s">
        <v>4134</v>
      </c>
      <c r="F2642" s="40">
        <v>6</v>
      </c>
      <c r="G2642" s="25">
        <v>24368</v>
      </c>
      <c r="H2642" s="25">
        <v>146208</v>
      </c>
      <c r="I2642" s="25"/>
      <c r="J2642" s="58" t="e">
        <f>HYPERLINK("#"&amp;"Insumos"&amp;"!A"&amp;MATCH($B2642,#REF!,0),"Ins "&amp;$B2642)</f>
        <v>#REF!</v>
      </c>
      <c r="M2642" s="220"/>
    </row>
    <row r="2643" spans="1:13" ht="25.5" x14ac:dyDescent="0.2">
      <c r="A2643" s="36" t="s">
        <v>2610</v>
      </c>
      <c r="B2643" s="26" t="s">
        <v>6816</v>
      </c>
      <c r="C2643" s="79" t="s">
        <v>1891</v>
      </c>
      <c r="D2643" s="37" t="s">
        <v>5608</v>
      </c>
      <c r="E2643" s="37" t="s">
        <v>466</v>
      </c>
      <c r="F2643" s="41"/>
      <c r="G2643" s="27"/>
      <c r="H2643" s="27"/>
      <c r="I2643" s="27">
        <v>1976057</v>
      </c>
      <c r="M2643" s="220">
        <f t="shared" si="41"/>
        <v>2587844</v>
      </c>
    </row>
    <row r="2644" spans="1:13" x14ac:dyDescent="0.2">
      <c r="A2644" s="35" t="s">
        <v>2610</v>
      </c>
      <c r="B2644" s="1" t="s">
        <v>5591</v>
      </c>
      <c r="C2644" s="45" t="s">
        <v>5821</v>
      </c>
      <c r="D2644" s="23" t="s">
        <v>5585</v>
      </c>
      <c r="E2644" s="23" t="s">
        <v>466</v>
      </c>
      <c r="F2644" s="40">
        <v>1.03</v>
      </c>
      <c r="G2644" s="25">
        <v>682944</v>
      </c>
      <c r="H2644" s="25">
        <v>703432</v>
      </c>
      <c r="I2644" s="25"/>
      <c r="M2644" s="220"/>
    </row>
    <row r="2645" spans="1:13" x14ac:dyDescent="0.2">
      <c r="A2645" s="35" t="s">
        <v>2610</v>
      </c>
      <c r="B2645" s="1" t="s">
        <v>80</v>
      </c>
      <c r="C2645" s="45" t="s">
        <v>1035</v>
      </c>
      <c r="D2645" s="23" t="s">
        <v>5734</v>
      </c>
      <c r="E2645" s="23" t="s">
        <v>4141</v>
      </c>
      <c r="F2645" s="40">
        <v>6.5</v>
      </c>
      <c r="G2645" s="25">
        <v>110673</v>
      </c>
      <c r="H2645" s="25">
        <v>719375</v>
      </c>
      <c r="I2645" s="25"/>
      <c r="J2645" s="58" t="e">
        <f>HYPERLINK("#"&amp;"Insumos"&amp;"!A"&amp;MATCH($B2645,#REF!,0),"Ins "&amp;$B2645)</f>
        <v>#REF!</v>
      </c>
      <c r="M2645" s="220"/>
    </row>
    <row r="2646" spans="1:13" ht="25.5" x14ac:dyDescent="0.2">
      <c r="A2646" s="35" t="s">
        <v>2610</v>
      </c>
      <c r="B2646" s="1" t="s">
        <v>597</v>
      </c>
      <c r="C2646" s="45" t="s">
        <v>8738</v>
      </c>
      <c r="D2646" s="23" t="s">
        <v>5534</v>
      </c>
      <c r="E2646" s="23" t="s">
        <v>8737</v>
      </c>
      <c r="F2646" s="40">
        <v>15</v>
      </c>
      <c r="G2646" s="25">
        <v>17302</v>
      </c>
      <c r="H2646" s="25">
        <v>259530</v>
      </c>
      <c r="I2646" s="25"/>
      <c r="J2646" s="58" t="e">
        <f>HYPERLINK("#"&amp;"Insumos"&amp;"!A"&amp;MATCH($B2646,#REF!,0),"Ins "&amp;$B2646)</f>
        <v>#REF!</v>
      </c>
      <c r="M2646" s="220"/>
    </row>
    <row r="2647" spans="1:13" x14ac:dyDescent="0.2">
      <c r="A2647" s="35" t="s">
        <v>2610</v>
      </c>
      <c r="B2647" s="1" t="s">
        <v>263</v>
      </c>
      <c r="C2647" s="45" t="s">
        <v>696</v>
      </c>
      <c r="D2647" s="23" t="s">
        <v>5534</v>
      </c>
      <c r="E2647" s="23" t="s">
        <v>4140</v>
      </c>
      <c r="F2647" s="40">
        <v>9.4500000000000001E-2</v>
      </c>
      <c r="G2647" s="25">
        <v>187426</v>
      </c>
      <c r="H2647" s="25">
        <v>17712</v>
      </c>
      <c r="I2647" s="25"/>
      <c r="J2647" s="58" t="e">
        <f>HYPERLINK("#"&amp;"Insumos"&amp;"!A"&amp;MATCH($B2647,#REF!,0),"Ins "&amp;$B2647)</f>
        <v>#REF!</v>
      </c>
      <c r="M2647" s="220"/>
    </row>
    <row r="2648" spans="1:13" x14ac:dyDescent="0.2">
      <c r="A2648" s="35" t="s">
        <v>2610</v>
      </c>
      <c r="B2648" s="1" t="s">
        <v>222</v>
      </c>
      <c r="C2648" s="45" t="s">
        <v>157</v>
      </c>
      <c r="D2648" s="23" t="s">
        <v>5534</v>
      </c>
      <c r="E2648" s="23" t="s">
        <v>4140</v>
      </c>
      <c r="F2648" s="40">
        <v>7.0000000000000007E-2</v>
      </c>
      <c r="G2648" s="25">
        <v>66212</v>
      </c>
      <c r="H2648" s="25">
        <v>4635</v>
      </c>
      <c r="I2648" s="25"/>
      <c r="J2648" s="58" t="e">
        <f>HYPERLINK("#"&amp;"Insumos"&amp;"!A"&amp;MATCH($B2648,#REF!,0),"Ins "&amp;$B2648)</f>
        <v>#REF!</v>
      </c>
      <c r="M2648" s="220"/>
    </row>
    <row r="2649" spans="1:13" x14ac:dyDescent="0.2">
      <c r="A2649" s="35" t="s">
        <v>2610</v>
      </c>
      <c r="B2649" s="1" t="s">
        <v>5533</v>
      </c>
      <c r="C2649" s="45" t="s">
        <v>5892</v>
      </c>
      <c r="D2649" s="23" t="s">
        <v>977</v>
      </c>
      <c r="E2649" s="23" t="s">
        <v>4134</v>
      </c>
      <c r="F2649" s="40">
        <v>3</v>
      </c>
      <c r="G2649" s="25">
        <v>3623</v>
      </c>
      <c r="H2649" s="25">
        <v>10869</v>
      </c>
      <c r="I2649" s="25"/>
      <c r="J2649" s="58" t="e">
        <f>HYPERLINK("#"&amp;"Insumos"&amp;"!A"&amp;MATCH($B2649,#REF!,0),"Ins "&amp;$B2649)</f>
        <v>#REF!</v>
      </c>
      <c r="M2649" s="220"/>
    </row>
    <row r="2650" spans="1:13" x14ac:dyDescent="0.2">
      <c r="A2650" s="35" t="s">
        <v>2610</v>
      </c>
      <c r="B2650" s="1" t="s">
        <v>5007</v>
      </c>
      <c r="C2650" s="45" t="s">
        <v>720</v>
      </c>
      <c r="D2650" s="23" t="s">
        <v>5751</v>
      </c>
      <c r="E2650" s="23" t="s">
        <v>4134</v>
      </c>
      <c r="F2650" s="40">
        <v>19.399999999999999</v>
      </c>
      <c r="G2650" s="25">
        <v>1897</v>
      </c>
      <c r="H2650" s="25">
        <v>36802</v>
      </c>
      <c r="I2650" s="25"/>
      <c r="J2650" s="58" t="e">
        <f>HYPERLINK("#"&amp;"Insumos"&amp;"!A"&amp;MATCH($B2650,#REF!,0),"Ins "&amp;$B2650)</f>
        <v>#REF!</v>
      </c>
      <c r="M2650" s="220"/>
    </row>
    <row r="2651" spans="1:13" x14ac:dyDescent="0.2">
      <c r="A2651" s="35" t="s">
        <v>2610</v>
      </c>
      <c r="B2651" s="1" t="s">
        <v>5184</v>
      </c>
      <c r="C2651" s="45" t="s">
        <v>294</v>
      </c>
      <c r="D2651" s="23" t="s">
        <v>5751</v>
      </c>
      <c r="E2651" s="23" t="s">
        <v>4147</v>
      </c>
      <c r="F2651" s="40">
        <v>2</v>
      </c>
      <c r="G2651" s="25">
        <v>5304</v>
      </c>
      <c r="H2651" s="25">
        <v>10608</v>
      </c>
      <c r="I2651" s="25"/>
      <c r="J2651" s="58" t="e">
        <f>HYPERLINK("#"&amp;"Insumos"&amp;"!A"&amp;MATCH($B2651,#REF!,0),"Ins "&amp;$B2651)</f>
        <v>#REF!</v>
      </c>
      <c r="M2651" s="220"/>
    </row>
    <row r="2652" spans="1:13" x14ac:dyDescent="0.2">
      <c r="A2652" s="35" t="s">
        <v>2610</v>
      </c>
      <c r="B2652" s="1" t="s">
        <v>4537</v>
      </c>
      <c r="C2652" s="45" t="s">
        <v>12753</v>
      </c>
      <c r="D2652" s="23" t="s">
        <v>5751</v>
      </c>
      <c r="E2652" s="23" t="s">
        <v>287</v>
      </c>
      <c r="F2652" s="40">
        <v>5</v>
      </c>
      <c r="G2652" s="25">
        <v>3630</v>
      </c>
      <c r="H2652" s="25">
        <v>18150</v>
      </c>
      <c r="I2652" s="25"/>
      <c r="J2652" s="58" t="e">
        <f>HYPERLINK("#"&amp;"Insumos"&amp;"!A"&amp;MATCH($B2652,#REF!,0),"Ins "&amp;$B2652)</f>
        <v>#REF!</v>
      </c>
      <c r="M2652" s="220"/>
    </row>
    <row r="2653" spans="1:13" x14ac:dyDescent="0.2">
      <c r="A2653" s="35" t="s">
        <v>2610</v>
      </c>
      <c r="B2653" s="1" t="s">
        <v>4538</v>
      </c>
      <c r="C2653" s="45" t="s">
        <v>1423</v>
      </c>
      <c r="D2653" s="23" t="s">
        <v>5751</v>
      </c>
      <c r="E2653" s="23" t="s">
        <v>4134</v>
      </c>
      <c r="F2653" s="40">
        <v>8</v>
      </c>
      <c r="G2653" s="25">
        <v>24368</v>
      </c>
      <c r="H2653" s="25">
        <v>194944</v>
      </c>
      <c r="I2653" s="25"/>
      <c r="J2653" s="58" t="e">
        <f>HYPERLINK("#"&amp;"Insumos"&amp;"!A"&amp;MATCH($B2653,#REF!,0),"Ins "&amp;$B2653)</f>
        <v>#REF!</v>
      </c>
      <c r="M2653" s="220"/>
    </row>
    <row r="2654" spans="1:13" ht="25.5" x14ac:dyDescent="0.2">
      <c r="A2654" s="36" t="s">
        <v>2612</v>
      </c>
      <c r="B2654" s="26" t="s">
        <v>6816</v>
      </c>
      <c r="C2654" s="79" t="s">
        <v>10469</v>
      </c>
      <c r="D2654" s="37" t="s">
        <v>5608</v>
      </c>
      <c r="E2654" s="37" t="s">
        <v>464</v>
      </c>
      <c r="F2654" s="41"/>
      <c r="G2654" s="27"/>
      <c r="H2654" s="27"/>
      <c r="I2654" s="27">
        <v>57542</v>
      </c>
      <c r="M2654" s="220">
        <f t="shared" si="41"/>
        <v>75357</v>
      </c>
    </row>
    <row r="2655" spans="1:13" x14ac:dyDescent="0.2">
      <c r="A2655" s="35" t="s">
        <v>2612</v>
      </c>
      <c r="B2655" s="1" t="s">
        <v>5589</v>
      </c>
      <c r="C2655" s="45" t="s">
        <v>5819</v>
      </c>
      <c r="D2655" s="23" t="s">
        <v>5585</v>
      </c>
      <c r="E2655" s="23" t="s">
        <v>466</v>
      </c>
      <c r="F2655" s="40">
        <v>2.3E-2</v>
      </c>
      <c r="G2655" s="25">
        <v>597780</v>
      </c>
      <c r="H2655" s="25">
        <v>13749</v>
      </c>
      <c r="I2655" s="25"/>
      <c r="J2655" s="58" t="e">
        <f>HYPERLINK("#"&amp;"Insumos"&amp;"!A"&amp;MATCH($B2655,#REF!,0),"Ins "&amp;$B2655)</f>
        <v>#REF!</v>
      </c>
      <c r="M2655" s="220"/>
    </row>
    <row r="2656" spans="1:13" x14ac:dyDescent="0.2">
      <c r="A2656" s="35" t="s">
        <v>2612</v>
      </c>
      <c r="B2656" s="1" t="s">
        <v>71</v>
      </c>
      <c r="C2656" s="45" t="s">
        <v>1022</v>
      </c>
      <c r="D2656" s="23" t="s">
        <v>5734</v>
      </c>
      <c r="E2656" s="23" t="s">
        <v>4141</v>
      </c>
      <c r="F2656" s="40">
        <v>0.55000000000000004</v>
      </c>
      <c r="G2656" s="25">
        <v>66987</v>
      </c>
      <c r="H2656" s="25">
        <v>36843</v>
      </c>
      <c r="I2656" s="25"/>
      <c r="J2656" s="58" t="e">
        <f>HYPERLINK("#"&amp;"Insumos"&amp;"!A"&amp;MATCH($B2656,#REF!,0),"Ins "&amp;$B2656)</f>
        <v>#REF!</v>
      </c>
      <c r="M2656" s="220"/>
    </row>
    <row r="2657" spans="1:13" x14ac:dyDescent="0.2">
      <c r="A2657" s="35" t="s">
        <v>2612</v>
      </c>
      <c r="B2657" s="1" t="s">
        <v>263</v>
      </c>
      <c r="C2657" s="45" t="s">
        <v>696</v>
      </c>
      <c r="D2657" s="23" t="s">
        <v>5534</v>
      </c>
      <c r="E2657" s="23" t="s">
        <v>4140</v>
      </c>
      <c r="F2657" s="40">
        <v>2E-3</v>
      </c>
      <c r="G2657" s="25">
        <v>187426</v>
      </c>
      <c r="H2657" s="25">
        <v>375</v>
      </c>
      <c r="I2657" s="25"/>
      <c r="J2657" s="58" t="e">
        <f>HYPERLINK("#"&amp;"Insumos"&amp;"!A"&amp;MATCH($B2657,#REF!,0),"Ins "&amp;$B2657)</f>
        <v>#REF!</v>
      </c>
      <c r="M2657" s="220"/>
    </row>
    <row r="2658" spans="1:13" x14ac:dyDescent="0.2">
      <c r="A2658" s="35" t="s">
        <v>2612</v>
      </c>
      <c r="B2658" s="1" t="s">
        <v>5533</v>
      </c>
      <c r="C2658" s="45" t="s">
        <v>5892</v>
      </c>
      <c r="D2658" s="23" t="s">
        <v>977</v>
      </c>
      <c r="E2658" s="23" t="s">
        <v>4134</v>
      </c>
      <c r="F2658" s="40">
        <v>0.01</v>
      </c>
      <c r="G2658" s="25">
        <v>3623</v>
      </c>
      <c r="H2658" s="25">
        <v>36</v>
      </c>
      <c r="I2658" s="25"/>
      <c r="J2658" s="58" t="e">
        <f>HYPERLINK("#"&amp;"Insumos"&amp;"!A"&amp;MATCH($B2658,#REF!,0),"Ins "&amp;$B2658)</f>
        <v>#REF!</v>
      </c>
      <c r="M2658" s="220"/>
    </row>
    <row r="2659" spans="1:13" x14ac:dyDescent="0.2">
      <c r="A2659" s="35" t="s">
        <v>2612</v>
      </c>
      <c r="B2659" s="1" t="s">
        <v>5007</v>
      </c>
      <c r="C2659" s="45" t="s">
        <v>720</v>
      </c>
      <c r="D2659" s="23" t="s">
        <v>5751</v>
      </c>
      <c r="E2659" s="23" t="s">
        <v>4134</v>
      </c>
      <c r="F2659" s="40">
        <v>0.9</v>
      </c>
      <c r="G2659" s="25">
        <v>1897</v>
      </c>
      <c r="H2659" s="25">
        <v>1707</v>
      </c>
      <c r="I2659" s="25"/>
      <c r="J2659" s="58" t="e">
        <f>HYPERLINK("#"&amp;"Insumos"&amp;"!A"&amp;MATCH($B2659,#REF!,0),"Ins "&amp;$B2659)</f>
        <v>#REF!</v>
      </c>
      <c r="M2659" s="220"/>
    </row>
    <row r="2660" spans="1:13" x14ac:dyDescent="0.2">
      <c r="A2660" s="35" t="s">
        <v>2612</v>
      </c>
      <c r="B2660" s="1" t="s">
        <v>5374</v>
      </c>
      <c r="C2660" s="45" t="s">
        <v>245</v>
      </c>
      <c r="D2660" s="23" t="s">
        <v>5751</v>
      </c>
      <c r="E2660" s="23" t="s">
        <v>467</v>
      </c>
      <c r="F2660" s="40">
        <v>1.19</v>
      </c>
      <c r="G2660" s="25">
        <v>690</v>
      </c>
      <c r="H2660" s="25">
        <v>821</v>
      </c>
      <c r="I2660" s="25"/>
      <c r="J2660" s="58" t="e">
        <f>HYPERLINK("#"&amp;"Insumos"&amp;"!A"&amp;MATCH($B2660,#REF!,0),"Ins "&amp;$B2660)</f>
        <v>#REF!</v>
      </c>
      <c r="M2660" s="220"/>
    </row>
    <row r="2661" spans="1:13" x14ac:dyDescent="0.2">
      <c r="A2661" s="35" t="s">
        <v>2612</v>
      </c>
      <c r="B2661" s="1" t="s">
        <v>1040</v>
      </c>
      <c r="C2661" s="45" t="s">
        <v>8773</v>
      </c>
      <c r="D2661" s="23" t="s">
        <v>5751</v>
      </c>
      <c r="E2661" s="23" t="s">
        <v>466</v>
      </c>
      <c r="F2661" s="40">
        <v>0.01</v>
      </c>
      <c r="G2661" s="25">
        <v>110940</v>
      </c>
      <c r="H2661" s="25">
        <v>1109</v>
      </c>
      <c r="I2661" s="25"/>
      <c r="J2661" s="58" t="e">
        <f>HYPERLINK("#"&amp;"Insumos"&amp;"!A"&amp;MATCH($B2661,#REF!,0),"Ins "&amp;$B2661)</f>
        <v>#REF!</v>
      </c>
      <c r="M2661" s="220"/>
    </row>
    <row r="2662" spans="1:13" x14ac:dyDescent="0.2">
      <c r="A2662" s="35" t="s">
        <v>2612</v>
      </c>
      <c r="B2662" s="1" t="s">
        <v>5184</v>
      </c>
      <c r="C2662" s="45" t="s">
        <v>294</v>
      </c>
      <c r="D2662" s="23" t="s">
        <v>5751</v>
      </c>
      <c r="E2662" s="23" t="s">
        <v>4147</v>
      </c>
      <c r="F2662" s="40">
        <v>0.01</v>
      </c>
      <c r="G2662" s="25">
        <v>5304</v>
      </c>
      <c r="H2662" s="25">
        <v>53</v>
      </c>
      <c r="I2662" s="25"/>
      <c r="J2662" s="58" t="e">
        <f>HYPERLINK("#"&amp;"Insumos"&amp;"!A"&amp;MATCH($B2662,#REF!,0),"Ins "&amp;$B2662)</f>
        <v>#REF!</v>
      </c>
      <c r="M2662" s="220"/>
    </row>
    <row r="2663" spans="1:13" x14ac:dyDescent="0.2">
      <c r="A2663" s="35" t="s">
        <v>2612</v>
      </c>
      <c r="B2663" s="1" t="s">
        <v>4539</v>
      </c>
      <c r="C2663" s="45" t="s">
        <v>1424</v>
      </c>
      <c r="D2663" s="23" t="s">
        <v>5751</v>
      </c>
      <c r="E2663" s="23" t="s">
        <v>287</v>
      </c>
      <c r="F2663" s="40">
        <v>0.4</v>
      </c>
      <c r="G2663" s="25">
        <v>7123</v>
      </c>
      <c r="H2663" s="25">
        <v>2849</v>
      </c>
      <c r="I2663" s="25"/>
      <c r="J2663" s="58" t="e">
        <f>HYPERLINK("#"&amp;"Insumos"&amp;"!A"&amp;MATCH($B2663,#REF!,0),"Ins "&amp;$B2663)</f>
        <v>#REF!</v>
      </c>
      <c r="M2663" s="220"/>
    </row>
    <row r="2664" spans="1:13" s="34" customFormat="1" ht="51" x14ac:dyDescent="0.2">
      <c r="A2664" s="36" t="s">
        <v>11102</v>
      </c>
      <c r="B2664" s="26" t="s">
        <v>6816</v>
      </c>
      <c r="C2664" s="79" t="s">
        <v>10470</v>
      </c>
      <c r="D2664" s="37" t="s">
        <v>5608</v>
      </c>
      <c r="E2664" s="37" t="s">
        <v>467</v>
      </c>
      <c r="F2664" s="41"/>
      <c r="G2664" s="27"/>
      <c r="H2664" s="27"/>
      <c r="I2664" s="27">
        <v>21077</v>
      </c>
      <c r="M2664" s="220">
        <f t="shared" si="41"/>
        <v>27602</v>
      </c>
    </row>
    <row r="2665" spans="1:13" s="34" customFormat="1" x14ac:dyDescent="0.2">
      <c r="A2665" s="35" t="s">
        <v>11102</v>
      </c>
      <c r="B2665" s="1" t="s">
        <v>77</v>
      </c>
      <c r="C2665" s="45" t="s">
        <v>1024</v>
      </c>
      <c r="D2665" s="23" t="s">
        <v>5734</v>
      </c>
      <c r="E2665" s="23" t="s">
        <v>4141</v>
      </c>
      <c r="F2665" s="40">
        <v>8.3000000000000004E-2</v>
      </c>
      <c r="G2665" s="25">
        <v>74500</v>
      </c>
      <c r="H2665" s="25">
        <v>6184</v>
      </c>
      <c r="I2665" s="25"/>
      <c r="J2665" s="58" t="e">
        <f>HYPERLINK("#"&amp;"Insumos"&amp;"!A"&amp;MATCH($B2665,#REF!,0),"Ins "&amp;$B2665)</f>
        <v>#REF!</v>
      </c>
      <c r="M2665" s="220"/>
    </row>
    <row r="2666" spans="1:13" s="34" customFormat="1" ht="25.5" x14ac:dyDescent="0.2">
      <c r="A2666" s="35" t="s">
        <v>11102</v>
      </c>
      <c r="B2666" s="34" t="s">
        <v>8793</v>
      </c>
      <c r="C2666" s="45" t="s">
        <v>8794</v>
      </c>
      <c r="D2666" s="23" t="s">
        <v>5534</v>
      </c>
      <c r="E2666" s="23" t="s">
        <v>8737</v>
      </c>
      <c r="F2666" s="40">
        <v>0.05</v>
      </c>
      <c r="G2666" s="25">
        <v>31485</v>
      </c>
      <c r="H2666" s="25">
        <v>1574</v>
      </c>
      <c r="I2666" s="25"/>
      <c r="J2666" s="58" t="e">
        <f>HYPERLINK("#"&amp;"Insumos"&amp;"!A"&amp;MATCH($B2666,#REF!,0),"Ins "&amp;$B2666)</f>
        <v>#REF!</v>
      </c>
      <c r="M2666" s="220"/>
    </row>
    <row r="2667" spans="1:13" s="34" customFormat="1" x14ac:dyDescent="0.2">
      <c r="A2667" s="35" t="s">
        <v>11102</v>
      </c>
      <c r="B2667" s="1" t="s">
        <v>263</v>
      </c>
      <c r="C2667" s="45" t="s">
        <v>696</v>
      </c>
      <c r="D2667" s="23" t="s">
        <v>5534</v>
      </c>
      <c r="E2667" s="23" t="s">
        <v>4140</v>
      </c>
      <c r="F2667" s="40">
        <v>1.6000000000000001E-3</v>
      </c>
      <c r="G2667" s="25">
        <v>187426</v>
      </c>
      <c r="H2667" s="25">
        <v>300</v>
      </c>
      <c r="I2667" s="25"/>
      <c r="J2667" s="58" t="e">
        <f>HYPERLINK("#"&amp;"Insumos"&amp;"!A"&amp;MATCH($B2667,#REF!,0),"Ins "&amp;$B2667)</f>
        <v>#REF!</v>
      </c>
      <c r="M2667" s="220"/>
    </row>
    <row r="2668" spans="1:13" s="34" customFormat="1" x14ac:dyDescent="0.2">
      <c r="A2668" s="35" t="s">
        <v>11102</v>
      </c>
      <c r="B2668" s="1" t="s">
        <v>254</v>
      </c>
      <c r="C2668" s="45" t="s">
        <v>751</v>
      </c>
      <c r="D2668" s="23" t="s">
        <v>5534</v>
      </c>
      <c r="E2668" s="23" t="s">
        <v>4141</v>
      </c>
      <c r="F2668" s="40">
        <v>0.01</v>
      </c>
      <c r="G2668" s="25">
        <v>46854</v>
      </c>
      <c r="H2668" s="25">
        <v>469</v>
      </c>
      <c r="I2668" s="25"/>
      <c r="J2668" s="58" t="e">
        <f>HYPERLINK("#"&amp;"Insumos"&amp;"!A"&amp;MATCH($B2668,#REF!,0),"Ins "&amp;$B2668)</f>
        <v>#REF!</v>
      </c>
      <c r="M2668" s="220"/>
    </row>
    <row r="2669" spans="1:13" s="34" customFormat="1" x14ac:dyDescent="0.2">
      <c r="A2669" s="35" t="s">
        <v>11102</v>
      </c>
      <c r="B2669" s="1" t="s">
        <v>146</v>
      </c>
      <c r="C2669" s="45" t="s">
        <v>1723</v>
      </c>
      <c r="D2669" s="23" t="s">
        <v>5534</v>
      </c>
      <c r="E2669" s="23" t="s">
        <v>4141</v>
      </c>
      <c r="F2669" s="40">
        <v>0.01</v>
      </c>
      <c r="G2669" s="25">
        <v>65223</v>
      </c>
      <c r="H2669" s="25">
        <v>652</v>
      </c>
      <c r="I2669" s="25"/>
      <c r="J2669" s="58" t="e">
        <f>HYPERLINK("#"&amp;"Insumos"&amp;"!A"&amp;MATCH($B2669,#REF!,0),"Ins "&amp;$B2669)</f>
        <v>#REF!</v>
      </c>
      <c r="M2669" s="220"/>
    </row>
    <row r="2670" spans="1:13" s="34" customFormat="1" x14ac:dyDescent="0.2">
      <c r="A2670" s="35" t="s">
        <v>11102</v>
      </c>
      <c r="B2670" s="1" t="s">
        <v>5533</v>
      </c>
      <c r="C2670" s="45" t="s">
        <v>5892</v>
      </c>
      <c r="D2670" s="23" t="s">
        <v>977</v>
      </c>
      <c r="E2670" s="23" t="s">
        <v>4134</v>
      </c>
      <c r="F2670" s="40">
        <v>0.09</v>
      </c>
      <c r="G2670" s="25">
        <v>3623</v>
      </c>
      <c r="H2670" s="25">
        <v>326</v>
      </c>
      <c r="I2670" s="25"/>
      <c r="J2670" s="58" t="e">
        <f>HYPERLINK("#"&amp;"Insumos"&amp;"!A"&amp;MATCH($B2670,#REF!,0),"Ins "&amp;$B2670)</f>
        <v>#REF!</v>
      </c>
      <c r="M2670" s="220"/>
    </row>
    <row r="2671" spans="1:13" s="34" customFormat="1" x14ac:dyDescent="0.2">
      <c r="A2671" s="35" t="s">
        <v>11102</v>
      </c>
      <c r="B2671" s="1" t="s">
        <v>4560</v>
      </c>
      <c r="C2671" s="45" t="s">
        <v>8792</v>
      </c>
      <c r="D2671" s="23" t="s">
        <v>5751</v>
      </c>
      <c r="E2671" s="23" t="s">
        <v>4138</v>
      </c>
      <c r="F2671" s="40">
        <v>8.0000000000000002E-3</v>
      </c>
      <c r="G2671" s="25">
        <v>126880</v>
      </c>
      <c r="H2671" s="25">
        <v>1015</v>
      </c>
      <c r="I2671" s="25"/>
      <c r="J2671" s="58" t="e">
        <f>HYPERLINK("#"&amp;"Insumos"&amp;"!A"&amp;MATCH($B2671,#REF!,0),"Ins "&amp;$B2671)</f>
        <v>#REF!</v>
      </c>
      <c r="M2671" s="220"/>
    </row>
    <row r="2672" spans="1:13" s="34" customFormat="1" x14ac:dyDescent="0.2">
      <c r="A2672" s="35" t="s">
        <v>11102</v>
      </c>
      <c r="B2672" s="1" t="s">
        <v>5007</v>
      </c>
      <c r="C2672" s="45" t="s">
        <v>720</v>
      </c>
      <c r="D2672" s="23" t="s">
        <v>5751</v>
      </c>
      <c r="E2672" s="23" t="s">
        <v>4134</v>
      </c>
      <c r="F2672" s="40">
        <v>0.1</v>
      </c>
      <c r="G2672" s="25">
        <v>1897</v>
      </c>
      <c r="H2672" s="25">
        <v>190</v>
      </c>
      <c r="I2672" s="25"/>
      <c r="J2672" s="58" t="e">
        <f>HYPERLINK("#"&amp;"Insumos"&amp;"!A"&amp;MATCH($B2672,#REF!,0),"Ins "&amp;$B2672)</f>
        <v>#REF!</v>
      </c>
      <c r="M2672" s="220"/>
    </row>
    <row r="2673" spans="1:13" s="34" customFormat="1" ht="25.5" x14ac:dyDescent="0.2">
      <c r="A2673" s="35" t="s">
        <v>11102</v>
      </c>
      <c r="B2673" s="1" t="s">
        <v>5391</v>
      </c>
      <c r="C2673" s="45" t="s">
        <v>1167</v>
      </c>
      <c r="D2673" s="23" t="s">
        <v>5751</v>
      </c>
      <c r="E2673" s="23" t="s">
        <v>467</v>
      </c>
      <c r="F2673" s="40">
        <v>1.02</v>
      </c>
      <c r="G2673" s="25">
        <v>8840</v>
      </c>
      <c r="H2673" s="25">
        <v>9017</v>
      </c>
      <c r="I2673" s="25"/>
      <c r="J2673" s="58" t="e">
        <f>HYPERLINK("#"&amp;"Insumos"&amp;"!A"&amp;MATCH($B2673,#REF!,0),"Ins "&amp;$B2673)</f>
        <v>#REF!</v>
      </c>
      <c r="M2673" s="220"/>
    </row>
    <row r="2674" spans="1:13" s="34" customFormat="1" ht="25.5" x14ac:dyDescent="0.2">
      <c r="A2674" s="35" t="s">
        <v>11102</v>
      </c>
      <c r="B2674" s="1" t="s">
        <v>5194</v>
      </c>
      <c r="C2674" s="45" t="s">
        <v>1219</v>
      </c>
      <c r="D2674" s="23" t="s">
        <v>5751</v>
      </c>
      <c r="E2674" s="23" t="s">
        <v>467</v>
      </c>
      <c r="F2674" s="40">
        <v>0.06</v>
      </c>
      <c r="G2674" s="25">
        <v>22500</v>
      </c>
      <c r="H2674" s="25">
        <v>1350</v>
      </c>
      <c r="I2674" s="25"/>
      <c r="J2674" s="58" t="e">
        <f>HYPERLINK("#"&amp;"Insumos"&amp;"!A"&amp;MATCH($B2674,#REF!,0),"Ins "&amp;$B2674)</f>
        <v>#REF!</v>
      </c>
      <c r="M2674" s="220"/>
    </row>
    <row r="2675" spans="1:13" ht="51" x14ac:dyDescent="0.2">
      <c r="A2675" s="36" t="s">
        <v>2623</v>
      </c>
      <c r="B2675" s="26" t="s">
        <v>6816</v>
      </c>
      <c r="C2675" s="79" t="s">
        <v>8529</v>
      </c>
      <c r="D2675" s="37" t="s">
        <v>5608</v>
      </c>
      <c r="E2675" s="37" t="s">
        <v>467</v>
      </c>
      <c r="F2675" s="41"/>
      <c r="G2675" s="27"/>
      <c r="H2675" s="27"/>
      <c r="I2675" s="27">
        <v>22617</v>
      </c>
      <c r="M2675" s="220">
        <f t="shared" si="41"/>
        <v>29619</v>
      </c>
    </row>
    <row r="2676" spans="1:13" x14ac:dyDescent="0.2">
      <c r="A2676" s="35" t="s">
        <v>2623</v>
      </c>
      <c r="B2676" s="1" t="s">
        <v>77</v>
      </c>
      <c r="C2676" s="45" t="s">
        <v>1024</v>
      </c>
      <c r="D2676" s="23" t="s">
        <v>5734</v>
      </c>
      <c r="E2676" s="23" t="s">
        <v>4141</v>
      </c>
      <c r="F2676" s="40">
        <v>8.3000000000000004E-2</v>
      </c>
      <c r="G2676" s="25">
        <v>74500</v>
      </c>
      <c r="H2676" s="25">
        <v>6184</v>
      </c>
      <c r="I2676" s="25"/>
      <c r="J2676" s="58" t="e">
        <f>HYPERLINK("#"&amp;"Insumos"&amp;"!A"&amp;MATCH($B2676,#REF!,0),"Ins "&amp;$B2676)</f>
        <v>#REF!</v>
      </c>
      <c r="M2676" s="220"/>
    </row>
    <row r="2677" spans="1:13" ht="25.5" x14ac:dyDescent="0.2">
      <c r="A2677" s="35" t="s">
        <v>2623</v>
      </c>
      <c r="B2677" s="34" t="s">
        <v>8793</v>
      </c>
      <c r="C2677" s="45" t="s">
        <v>8794</v>
      </c>
      <c r="D2677" s="23" t="s">
        <v>5534</v>
      </c>
      <c r="E2677" s="23" t="s">
        <v>8737</v>
      </c>
      <c r="F2677" s="40">
        <v>0.05</v>
      </c>
      <c r="G2677" s="25">
        <v>31485</v>
      </c>
      <c r="H2677" s="25">
        <v>1574</v>
      </c>
      <c r="I2677" s="25"/>
      <c r="J2677" s="58" t="e">
        <f>HYPERLINK("#"&amp;"Insumos"&amp;"!A"&amp;MATCH($B2677,#REF!,0),"Ins "&amp;$B2677)</f>
        <v>#REF!</v>
      </c>
      <c r="M2677" s="220"/>
    </row>
    <row r="2678" spans="1:13" x14ac:dyDescent="0.2">
      <c r="A2678" s="35" t="s">
        <v>2623</v>
      </c>
      <c r="B2678" s="1" t="s">
        <v>263</v>
      </c>
      <c r="C2678" s="45" t="s">
        <v>696</v>
      </c>
      <c r="D2678" s="23" t="s">
        <v>5534</v>
      </c>
      <c r="E2678" s="23" t="s">
        <v>4140</v>
      </c>
      <c r="F2678" s="40">
        <v>1.6999999999999999E-3</v>
      </c>
      <c r="G2678" s="25">
        <v>187426</v>
      </c>
      <c r="H2678" s="25">
        <v>319</v>
      </c>
      <c r="I2678" s="25"/>
      <c r="J2678" s="58" t="e">
        <f>HYPERLINK("#"&amp;"Insumos"&amp;"!A"&amp;MATCH($B2678,#REF!,0),"Ins "&amp;$B2678)</f>
        <v>#REF!</v>
      </c>
      <c r="M2678" s="220"/>
    </row>
    <row r="2679" spans="1:13" x14ac:dyDescent="0.2">
      <c r="A2679" s="35" t="s">
        <v>2623</v>
      </c>
      <c r="B2679" s="1" t="s">
        <v>254</v>
      </c>
      <c r="C2679" s="45" t="s">
        <v>751</v>
      </c>
      <c r="D2679" s="23" t="s">
        <v>5534</v>
      </c>
      <c r="E2679" s="23" t="s">
        <v>4141</v>
      </c>
      <c r="F2679" s="40">
        <v>0.01</v>
      </c>
      <c r="G2679" s="25">
        <v>46854</v>
      </c>
      <c r="H2679" s="25">
        <v>469</v>
      </c>
      <c r="I2679" s="25"/>
      <c r="J2679" s="58" t="e">
        <f>HYPERLINK("#"&amp;"Insumos"&amp;"!A"&amp;MATCH($B2679,#REF!,0),"Ins "&amp;$B2679)</f>
        <v>#REF!</v>
      </c>
      <c r="M2679" s="220"/>
    </row>
    <row r="2680" spans="1:13" x14ac:dyDescent="0.2">
      <c r="A2680" s="35" t="s">
        <v>2623</v>
      </c>
      <c r="B2680" s="1" t="s">
        <v>146</v>
      </c>
      <c r="C2680" s="45" t="s">
        <v>1723</v>
      </c>
      <c r="D2680" s="23" t="s">
        <v>5534</v>
      </c>
      <c r="E2680" s="23" t="s">
        <v>4141</v>
      </c>
      <c r="F2680" s="40">
        <v>0.01</v>
      </c>
      <c r="G2680" s="25">
        <v>65223</v>
      </c>
      <c r="H2680" s="25">
        <v>652</v>
      </c>
      <c r="I2680" s="25"/>
      <c r="J2680" s="58" t="e">
        <f>HYPERLINK("#"&amp;"Insumos"&amp;"!A"&amp;MATCH($B2680,#REF!,0),"Ins "&amp;$B2680)</f>
        <v>#REF!</v>
      </c>
      <c r="M2680" s="220"/>
    </row>
    <row r="2681" spans="1:13" x14ac:dyDescent="0.2">
      <c r="A2681" s="35" t="s">
        <v>2623</v>
      </c>
      <c r="B2681" s="34" t="s">
        <v>262</v>
      </c>
      <c r="C2681" s="45" t="s">
        <v>292</v>
      </c>
      <c r="D2681" s="23" t="s">
        <v>5534</v>
      </c>
      <c r="E2681" s="23" t="s">
        <v>4140</v>
      </c>
      <c r="F2681" s="46">
        <v>2.4000000000000001E-4</v>
      </c>
      <c r="G2681" s="25">
        <v>4348310</v>
      </c>
      <c r="H2681" s="25">
        <v>1044</v>
      </c>
      <c r="I2681" s="25"/>
      <c r="J2681" s="58" t="e">
        <f>HYPERLINK("#"&amp;"Insumos"&amp;"!A"&amp;MATCH($B2681,#REF!,0),"Ins "&amp;$B2681)</f>
        <v>#REF!</v>
      </c>
      <c r="M2681" s="220"/>
    </row>
    <row r="2682" spans="1:13" x14ac:dyDescent="0.2">
      <c r="A2682" s="35" t="s">
        <v>2623</v>
      </c>
      <c r="B2682" s="1" t="s">
        <v>5533</v>
      </c>
      <c r="C2682" s="45" t="s">
        <v>5892</v>
      </c>
      <c r="D2682" s="23" t="s">
        <v>977</v>
      </c>
      <c r="E2682" s="23" t="s">
        <v>4134</v>
      </c>
      <c r="F2682" s="40">
        <v>0.15</v>
      </c>
      <c r="G2682" s="25">
        <v>3623</v>
      </c>
      <c r="H2682" s="25">
        <v>543</v>
      </c>
      <c r="I2682" s="25"/>
      <c r="J2682" s="58" t="e">
        <f>HYPERLINK("#"&amp;"Insumos"&amp;"!A"&amp;MATCH($B2682,#REF!,0),"Ins "&amp;$B2682)</f>
        <v>#REF!</v>
      </c>
      <c r="M2682" s="220"/>
    </row>
    <row r="2683" spans="1:13" x14ac:dyDescent="0.2">
      <c r="A2683" s="35" t="s">
        <v>2623</v>
      </c>
      <c r="B2683" s="1" t="s">
        <v>4560</v>
      </c>
      <c r="C2683" s="45" t="s">
        <v>8792</v>
      </c>
      <c r="D2683" s="23" t="s">
        <v>5751</v>
      </c>
      <c r="E2683" s="23" t="s">
        <v>4138</v>
      </c>
      <c r="F2683" s="40">
        <v>8.0000000000000002E-3</v>
      </c>
      <c r="G2683" s="25">
        <v>126880</v>
      </c>
      <c r="H2683" s="25">
        <v>1015</v>
      </c>
      <c r="I2683" s="25"/>
      <c r="J2683" s="58" t="e">
        <f>HYPERLINK("#"&amp;"Insumos"&amp;"!A"&amp;MATCH($B2683,#REF!,0),"Ins "&amp;$B2683)</f>
        <v>#REF!</v>
      </c>
      <c r="M2683" s="220"/>
    </row>
    <row r="2684" spans="1:13" x14ac:dyDescent="0.2">
      <c r="A2684" s="35" t="s">
        <v>2623</v>
      </c>
      <c r="B2684" s="1" t="s">
        <v>5007</v>
      </c>
      <c r="C2684" s="45" t="s">
        <v>720</v>
      </c>
      <c r="D2684" s="23" t="s">
        <v>5751</v>
      </c>
      <c r="E2684" s="23" t="s">
        <v>4134</v>
      </c>
      <c r="F2684" s="40">
        <v>0.1</v>
      </c>
      <c r="G2684" s="25">
        <v>1897</v>
      </c>
      <c r="H2684" s="25">
        <v>190</v>
      </c>
      <c r="I2684" s="25"/>
      <c r="J2684" s="58" t="e">
        <f>HYPERLINK("#"&amp;"Insumos"&amp;"!A"&amp;MATCH($B2684,#REF!,0),"Ins "&amp;$B2684)</f>
        <v>#REF!</v>
      </c>
      <c r="M2684" s="220"/>
    </row>
    <row r="2685" spans="1:13" ht="38.25" x14ac:dyDescent="0.2">
      <c r="A2685" s="35" t="s">
        <v>2623</v>
      </c>
      <c r="B2685" s="1" t="s">
        <v>5400</v>
      </c>
      <c r="C2685" s="45" t="s">
        <v>7327</v>
      </c>
      <c r="D2685" s="23" t="s">
        <v>5751</v>
      </c>
      <c r="E2685" s="23" t="s">
        <v>467</v>
      </c>
      <c r="F2685" s="40">
        <v>1.02</v>
      </c>
      <c r="G2685" s="25">
        <v>8736</v>
      </c>
      <c r="H2685" s="25">
        <v>8911</v>
      </c>
      <c r="I2685" s="25"/>
      <c r="J2685" s="58" t="e">
        <f>HYPERLINK("#"&amp;"Insumos"&amp;"!A"&amp;MATCH($B2685,#REF!,0),"Ins "&amp;$B2685)</f>
        <v>#REF!</v>
      </c>
      <c r="M2685" s="220"/>
    </row>
    <row r="2686" spans="1:13" x14ac:dyDescent="0.2">
      <c r="A2686" s="35" t="s">
        <v>2623</v>
      </c>
      <c r="B2686" s="34" t="s">
        <v>5197</v>
      </c>
      <c r="C2686" s="45" t="s">
        <v>8791</v>
      </c>
      <c r="D2686" s="23" t="s">
        <v>5751</v>
      </c>
      <c r="E2686" s="23" t="s">
        <v>467</v>
      </c>
      <c r="F2686" s="40">
        <v>0.06</v>
      </c>
      <c r="G2686" s="25">
        <v>28600</v>
      </c>
      <c r="H2686" s="25">
        <v>1716</v>
      </c>
      <c r="I2686" s="25"/>
      <c r="J2686" s="58" t="e">
        <f>HYPERLINK("#"&amp;"Insumos"&amp;"!A"&amp;MATCH($B2686,#REF!,0),"Ins "&amp;$B2686)</f>
        <v>#REF!</v>
      </c>
      <c r="M2686" s="220"/>
    </row>
    <row r="2687" spans="1:13" ht="38.25" x14ac:dyDescent="0.2">
      <c r="A2687" s="36" t="s">
        <v>2624</v>
      </c>
      <c r="B2687" s="26" t="s">
        <v>6816</v>
      </c>
      <c r="C2687" s="79" t="s">
        <v>10471</v>
      </c>
      <c r="D2687" s="37" t="s">
        <v>5608</v>
      </c>
      <c r="E2687" s="37" t="s">
        <v>467</v>
      </c>
      <c r="F2687" s="41"/>
      <c r="G2687" s="27"/>
      <c r="H2687" s="27"/>
      <c r="I2687" s="27">
        <v>21660</v>
      </c>
      <c r="M2687" s="220">
        <f t="shared" si="41"/>
        <v>28366</v>
      </c>
    </row>
    <row r="2688" spans="1:13" x14ac:dyDescent="0.2">
      <c r="A2688" s="35" t="s">
        <v>2624</v>
      </c>
      <c r="B2688" s="1" t="s">
        <v>77</v>
      </c>
      <c r="C2688" s="45" t="s">
        <v>1024</v>
      </c>
      <c r="D2688" s="23" t="s">
        <v>5734</v>
      </c>
      <c r="E2688" s="23" t="s">
        <v>4141</v>
      </c>
      <c r="F2688" s="40">
        <v>8.3000000000000004E-2</v>
      </c>
      <c r="G2688" s="25">
        <v>74500</v>
      </c>
      <c r="H2688" s="25">
        <v>6184</v>
      </c>
      <c r="I2688" s="25"/>
      <c r="J2688" s="58" t="e">
        <f>HYPERLINK("#"&amp;"Insumos"&amp;"!A"&amp;MATCH($B2688,#REF!,0),"Ins "&amp;$B2688)</f>
        <v>#REF!</v>
      </c>
      <c r="M2688" s="220"/>
    </row>
    <row r="2689" spans="1:13" ht="25.5" x14ac:dyDescent="0.2">
      <c r="A2689" s="35" t="s">
        <v>2624</v>
      </c>
      <c r="B2689" s="34" t="s">
        <v>8793</v>
      </c>
      <c r="C2689" s="45" t="s">
        <v>8794</v>
      </c>
      <c r="D2689" s="23" t="s">
        <v>5534</v>
      </c>
      <c r="E2689" s="23" t="s">
        <v>8737</v>
      </c>
      <c r="F2689" s="40">
        <v>0.05</v>
      </c>
      <c r="G2689" s="25">
        <v>31485</v>
      </c>
      <c r="H2689" s="25">
        <v>1574</v>
      </c>
      <c r="I2689" s="25"/>
      <c r="J2689" s="58" t="e">
        <f>HYPERLINK("#"&amp;"Insumos"&amp;"!A"&amp;MATCH($B2689,#REF!,0),"Ins "&amp;$B2689)</f>
        <v>#REF!</v>
      </c>
      <c r="M2689" s="220"/>
    </row>
    <row r="2690" spans="1:13" x14ac:dyDescent="0.2">
      <c r="A2690" s="35" t="s">
        <v>2624</v>
      </c>
      <c r="B2690" s="1" t="s">
        <v>263</v>
      </c>
      <c r="C2690" s="45" t="s">
        <v>696</v>
      </c>
      <c r="D2690" s="23" t="s">
        <v>5534</v>
      </c>
      <c r="E2690" s="23" t="s">
        <v>4140</v>
      </c>
      <c r="F2690" s="40">
        <v>1.5E-3</v>
      </c>
      <c r="G2690" s="25">
        <v>187426</v>
      </c>
      <c r="H2690" s="25">
        <v>281</v>
      </c>
      <c r="I2690" s="25"/>
      <c r="J2690" s="58" t="e">
        <f>HYPERLINK("#"&amp;"Insumos"&amp;"!A"&amp;MATCH($B2690,#REF!,0),"Ins "&amp;$B2690)</f>
        <v>#REF!</v>
      </c>
      <c r="M2690" s="220"/>
    </row>
    <row r="2691" spans="1:13" x14ac:dyDescent="0.2">
      <c r="A2691" s="35" t="s">
        <v>2624</v>
      </c>
      <c r="B2691" s="1" t="s">
        <v>254</v>
      </c>
      <c r="C2691" s="45" t="s">
        <v>751</v>
      </c>
      <c r="D2691" s="23" t="s">
        <v>5534</v>
      </c>
      <c r="E2691" s="23" t="s">
        <v>4141</v>
      </c>
      <c r="F2691" s="40">
        <v>0.01</v>
      </c>
      <c r="G2691" s="25">
        <v>46854</v>
      </c>
      <c r="H2691" s="25">
        <v>469</v>
      </c>
      <c r="I2691" s="25"/>
      <c r="J2691" s="58" t="e">
        <f>HYPERLINK("#"&amp;"Insumos"&amp;"!A"&amp;MATCH($B2691,#REF!,0),"Ins "&amp;$B2691)</f>
        <v>#REF!</v>
      </c>
      <c r="M2691" s="220"/>
    </row>
    <row r="2692" spans="1:13" x14ac:dyDescent="0.2">
      <c r="A2692" s="35" t="s">
        <v>2624</v>
      </c>
      <c r="B2692" s="34" t="s">
        <v>262</v>
      </c>
      <c r="C2692" s="45" t="s">
        <v>292</v>
      </c>
      <c r="D2692" s="23" t="s">
        <v>5534</v>
      </c>
      <c r="E2692" s="23" t="s">
        <v>4140</v>
      </c>
      <c r="F2692" s="46">
        <v>2.4000000000000001E-4</v>
      </c>
      <c r="G2692" s="25">
        <v>4348310</v>
      </c>
      <c r="H2692" s="25">
        <v>1044</v>
      </c>
      <c r="I2692" s="25"/>
      <c r="J2692" s="58" t="e">
        <f>HYPERLINK("#"&amp;"Insumos"&amp;"!A"&amp;MATCH($B2692,#REF!,0),"Ins "&amp;$B2692)</f>
        <v>#REF!</v>
      </c>
      <c r="M2692" s="220"/>
    </row>
    <row r="2693" spans="1:13" x14ac:dyDescent="0.2">
      <c r="A2693" s="35" t="s">
        <v>2624</v>
      </c>
      <c r="B2693" s="1" t="s">
        <v>146</v>
      </c>
      <c r="C2693" s="45" t="s">
        <v>1723</v>
      </c>
      <c r="D2693" s="23" t="s">
        <v>5534</v>
      </c>
      <c r="E2693" s="23" t="s">
        <v>4141</v>
      </c>
      <c r="F2693" s="40">
        <v>0.01</v>
      </c>
      <c r="G2693" s="25">
        <v>65223</v>
      </c>
      <c r="H2693" s="25">
        <v>652</v>
      </c>
      <c r="I2693" s="25"/>
      <c r="J2693" s="58" t="e">
        <f>HYPERLINK("#"&amp;"Insumos"&amp;"!A"&amp;MATCH($B2693,#REF!,0),"Ins "&amp;$B2693)</f>
        <v>#REF!</v>
      </c>
      <c r="M2693" s="220"/>
    </row>
    <row r="2694" spans="1:13" x14ac:dyDescent="0.2">
      <c r="A2694" s="35" t="s">
        <v>2624</v>
      </c>
      <c r="B2694" s="1" t="s">
        <v>5533</v>
      </c>
      <c r="C2694" s="45" t="s">
        <v>5892</v>
      </c>
      <c r="D2694" s="23" t="s">
        <v>977</v>
      </c>
      <c r="E2694" s="23" t="s">
        <v>4134</v>
      </c>
      <c r="F2694" s="40">
        <v>0.1</v>
      </c>
      <c r="G2694" s="25">
        <v>3623</v>
      </c>
      <c r="H2694" s="25">
        <v>362</v>
      </c>
      <c r="I2694" s="25"/>
      <c r="J2694" s="58" t="e">
        <f>HYPERLINK("#"&amp;"Insumos"&amp;"!A"&amp;MATCH($B2694,#REF!,0),"Ins "&amp;$B2694)</f>
        <v>#REF!</v>
      </c>
      <c r="M2694" s="220"/>
    </row>
    <row r="2695" spans="1:13" x14ac:dyDescent="0.2">
      <c r="A2695" s="35" t="s">
        <v>2624</v>
      </c>
      <c r="B2695" s="1" t="s">
        <v>4560</v>
      </c>
      <c r="C2695" s="45" t="s">
        <v>8792</v>
      </c>
      <c r="D2695" s="23" t="s">
        <v>5751</v>
      </c>
      <c r="E2695" s="23" t="s">
        <v>4138</v>
      </c>
      <c r="F2695" s="40">
        <v>8.0000000000000002E-3</v>
      </c>
      <c r="G2695" s="25">
        <v>126880</v>
      </c>
      <c r="H2695" s="25">
        <v>1015</v>
      </c>
      <c r="I2695" s="25"/>
      <c r="J2695" s="58" t="e">
        <f>HYPERLINK("#"&amp;"Insumos"&amp;"!A"&amp;MATCH($B2695,#REF!,0),"Ins "&amp;$B2695)</f>
        <v>#REF!</v>
      </c>
      <c r="M2695" s="220"/>
    </row>
    <row r="2696" spans="1:13" x14ac:dyDescent="0.2">
      <c r="A2696" s="35" t="s">
        <v>2624</v>
      </c>
      <c r="B2696" s="1" t="s">
        <v>5007</v>
      </c>
      <c r="C2696" s="45" t="s">
        <v>720</v>
      </c>
      <c r="D2696" s="23" t="s">
        <v>5751</v>
      </c>
      <c r="E2696" s="23" t="s">
        <v>4134</v>
      </c>
      <c r="F2696" s="40">
        <v>0.1</v>
      </c>
      <c r="G2696" s="25">
        <v>1897</v>
      </c>
      <c r="H2696" s="25">
        <v>190</v>
      </c>
      <c r="I2696" s="25"/>
      <c r="J2696" s="58" t="e">
        <f>HYPERLINK("#"&amp;"Insumos"&amp;"!A"&amp;MATCH($B2696,#REF!,0),"Ins "&amp;$B2696)</f>
        <v>#REF!</v>
      </c>
      <c r="M2696" s="220"/>
    </row>
    <row r="2697" spans="1:13" x14ac:dyDescent="0.2">
      <c r="A2697" s="35" t="s">
        <v>2624</v>
      </c>
      <c r="B2697" s="1" t="s">
        <v>5393</v>
      </c>
      <c r="C2697" s="45" t="s">
        <v>249</v>
      </c>
      <c r="D2697" s="23" t="s">
        <v>5751</v>
      </c>
      <c r="E2697" s="23" t="s">
        <v>467</v>
      </c>
      <c r="F2697" s="40">
        <v>1.02</v>
      </c>
      <c r="G2697" s="25">
        <v>6989</v>
      </c>
      <c r="H2697" s="25">
        <v>7129</v>
      </c>
      <c r="I2697" s="25"/>
      <c r="J2697" s="58" t="e">
        <f>HYPERLINK("#"&amp;"Insumos"&amp;"!A"&amp;MATCH($B2697,#REF!,0),"Ins "&amp;$B2697)</f>
        <v>#REF!</v>
      </c>
      <c r="M2697" s="220"/>
    </row>
    <row r="2698" spans="1:13" x14ac:dyDescent="0.2">
      <c r="A2698" s="35" t="s">
        <v>2624</v>
      </c>
      <c r="B2698" s="34" t="s">
        <v>5197</v>
      </c>
      <c r="C2698" s="45" t="s">
        <v>8791</v>
      </c>
      <c r="D2698" s="23" t="s">
        <v>5751</v>
      </c>
      <c r="E2698" s="23" t="s">
        <v>467</v>
      </c>
      <c r="F2698" s="40">
        <v>0.06</v>
      </c>
      <c r="G2698" s="25">
        <v>28600</v>
      </c>
      <c r="H2698" s="25">
        <v>1716</v>
      </c>
      <c r="I2698" s="25"/>
      <c r="J2698" s="58" t="e">
        <f>HYPERLINK("#"&amp;"Insumos"&amp;"!A"&amp;MATCH($B2698,#REF!,0),"Ins "&amp;$B2698)</f>
        <v>#REF!</v>
      </c>
      <c r="M2698" s="220"/>
    </row>
    <row r="2699" spans="1:13" ht="38.25" x14ac:dyDescent="0.2">
      <c r="A2699" s="36" t="s">
        <v>2625</v>
      </c>
      <c r="B2699" s="26" t="s">
        <v>6816</v>
      </c>
      <c r="C2699" s="79" t="s">
        <v>10472</v>
      </c>
      <c r="D2699" s="37" t="s">
        <v>5608</v>
      </c>
      <c r="E2699" s="37" t="s">
        <v>467</v>
      </c>
      <c r="F2699" s="41"/>
      <c r="G2699" s="27"/>
      <c r="H2699" s="27"/>
      <c r="I2699" s="27">
        <v>20293</v>
      </c>
      <c r="M2699" s="220">
        <f t="shared" ref="M2699:M2755" si="42">ROUND(I2699*(1+$L$2),0)</f>
        <v>26576</v>
      </c>
    </row>
    <row r="2700" spans="1:13" x14ac:dyDescent="0.2">
      <c r="A2700" s="35" t="s">
        <v>2625</v>
      </c>
      <c r="B2700" s="1" t="s">
        <v>77</v>
      </c>
      <c r="C2700" s="45" t="s">
        <v>1024</v>
      </c>
      <c r="D2700" s="23" t="s">
        <v>5734</v>
      </c>
      <c r="E2700" s="23" t="s">
        <v>4141</v>
      </c>
      <c r="F2700" s="40">
        <v>8.3000000000000004E-2</v>
      </c>
      <c r="G2700" s="25">
        <v>74500</v>
      </c>
      <c r="H2700" s="25">
        <v>6184</v>
      </c>
      <c r="I2700" s="25"/>
      <c r="J2700" s="58" t="e">
        <f>HYPERLINK("#"&amp;"Insumos"&amp;"!A"&amp;MATCH($B2700,#REF!,0),"Ins "&amp;$B2700)</f>
        <v>#REF!</v>
      </c>
      <c r="M2700" s="220"/>
    </row>
    <row r="2701" spans="1:13" ht="25.5" x14ac:dyDescent="0.2">
      <c r="A2701" s="35" t="s">
        <v>2625</v>
      </c>
      <c r="B2701" s="34" t="s">
        <v>8793</v>
      </c>
      <c r="C2701" s="45" t="s">
        <v>8794</v>
      </c>
      <c r="D2701" s="23" t="s">
        <v>5534</v>
      </c>
      <c r="E2701" s="23" t="s">
        <v>8737</v>
      </c>
      <c r="F2701" s="40">
        <v>0.05</v>
      </c>
      <c r="G2701" s="25">
        <v>31485</v>
      </c>
      <c r="H2701" s="25">
        <v>1574</v>
      </c>
      <c r="I2701" s="25"/>
      <c r="J2701" s="58" t="e">
        <f>HYPERLINK("#"&amp;"Insumos"&amp;"!A"&amp;MATCH($B2701,#REF!,0),"Ins "&amp;$B2701)</f>
        <v>#REF!</v>
      </c>
      <c r="M2701" s="220"/>
    </row>
    <row r="2702" spans="1:13" x14ac:dyDescent="0.2">
      <c r="A2702" s="35" t="s">
        <v>2625</v>
      </c>
      <c r="B2702" s="1" t="s">
        <v>263</v>
      </c>
      <c r="C2702" s="45" t="s">
        <v>696</v>
      </c>
      <c r="D2702" s="23" t="s">
        <v>5534</v>
      </c>
      <c r="E2702" s="23" t="s">
        <v>4140</v>
      </c>
      <c r="F2702" s="46">
        <v>1.5E-3</v>
      </c>
      <c r="G2702" s="25">
        <v>187426</v>
      </c>
      <c r="H2702" s="25">
        <v>281</v>
      </c>
      <c r="I2702" s="25"/>
      <c r="J2702" s="58" t="e">
        <f>HYPERLINK("#"&amp;"Insumos"&amp;"!A"&amp;MATCH($B2702,#REF!,0),"Ins "&amp;$B2702)</f>
        <v>#REF!</v>
      </c>
      <c r="M2702" s="220"/>
    </row>
    <row r="2703" spans="1:13" x14ac:dyDescent="0.2">
      <c r="A2703" s="35" t="s">
        <v>2625</v>
      </c>
      <c r="B2703" s="1" t="s">
        <v>254</v>
      </c>
      <c r="C2703" s="45" t="s">
        <v>751</v>
      </c>
      <c r="D2703" s="23" t="s">
        <v>5534</v>
      </c>
      <c r="E2703" s="23" t="s">
        <v>4141</v>
      </c>
      <c r="F2703" s="40">
        <v>0.01</v>
      </c>
      <c r="G2703" s="25">
        <v>46854</v>
      </c>
      <c r="H2703" s="25">
        <v>469</v>
      </c>
      <c r="I2703" s="25"/>
      <c r="J2703" s="58" t="e">
        <f>HYPERLINK("#"&amp;"Insumos"&amp;"!A"&amp;MATCH($B2703,#REF!,0),"Ins "&amp;$B2703)</f>
        <v>#REF!</v>
      </c>
      <c r="M2703" s="220"/>
    </row>
    <row r="2704" spans="1:13" x14ac:dyDescent="0.2">
      <c r="A2704" s="35" t="s">
        <v>2624</v>
      </c>
      <c r="B2704" s="34" t="s">
        <v>262</v>
      </c>
      <c r="C2704" s="45" t="s">
        <v>292</v>
      </c>
      <c r="D2704" s="23" t="s">
        <v>5534</v>
      </c>
      <c r="E2704" s="23" t="s">
        <v>4140</v>
      </c>
      <c r="F2704" s="46">
        <v>2.4000000000000001E-4</v>
      </c>
      <c r="G2704" s="25">
        <v>4348310</v>
      </c>
      <c r="H2704" s="25">
        <v>1044</v>
      </c>
      <c r="I2704" s="25"/>
      <c r="J2704" s="58" t="e">
        <f>HYPERLINK("#"&amp;"Insumos"&amp;"!A"&amp;MATCH($B2704,#REF!,0),"Ins "&amp;$B2704)</f>
        <v>#REF!</v>
      </c>
      <c r="M2704" s="220"/>
    </row>
    <row r="2705" spans="1:13" x14ac:dyDescent="0.2">
      <c r="A2705" s="35" t="s">
        <v>2625</v>
      </c>
      <c r="B2705" s="1" t="s">
        <v>146</v>
      </c>
      <c r="C2705" s="45" t="s">
        <v>1723</v>
      </c>
      <c r="D2705" s="23" t="s">
        <v>5534</v>
      </c>
      <c r="E2705" s="23" t="s">
        <v>4141</v>
      </c>
      <c r="F2705" s="40">
        <v>0.01</v>
      </c>
      <c r="G2705" s="25">
        <v>65223</v>
      </c>
      <c r="H2705" s="25">
        <v>652</v>
      </c>
      <c r="I2705" s="25"/>
      <c r="J2705" s="58" t="e">
        <f>HYPERLINK("#"&amp;"Insumos"&amp;"!A"&amp;MATCH($B2705,#REF!,0),"Ins "&amp;$B2705)</f>
        <v>#REF!</v>
      </c>
      <c r="M2705" s="220"/>
    </row>
    <row r="2706" spans="1:13" x14ac:dyDescent="0.2">
      <c r="A2706" s="35" t="s">
        <v>2625</v>
      </c>
      <c r="B2706" s="1" t="s">
        <v>5533</v>
      </c>
      <c r="C2706" s="45" t="s">
        <v>5892</v>
      </c>
      <c r="D2706" s="23" t="s">
        <v>977</v>
      </c>
      <c r="E2706" s="23" t="s">
        <v>4134</v>
      </c>
      <c r="F2706" s="40">
        <v>0.1</v>
      </c>
      <c r="G2706" s="25">
        <v>3623</v>
      </c>
      <c r="H2706" s="25">
        <v>362</v>
      </c>
      <c r="I2706" s="25"/>
      <c r="J2706" s="58" t="e">
        <f>HYPERLINK("#"&amp;"Insumos"&amp;"!A"&amp;MATCH($B2706,#REF!,0),"Ins "&amp;$B2706)</f>
        <v>#REF!</v>
      </c>
      <c r="M2706" s="220"/>
    </row>
    <row r="2707" spans="1:13" x14ac:dyDescent="0.2">
      <c r="A2707" s="35" t="s">
        <v>2625</v>
      </c>
      <c r="B2707" s="1" t="s">
        <v>4560</v>
      </c>
      <c r="C2707" s="45" t="s">
        <v>8792</v>
      </c>
      <c r="D2707" s="23" t="s">
        <v>5751</v>
      </c>
      <c r="E2707" s="23" t="s">
        <v>4138</v>
      </c>
      <c r="F2707" s="40">
        <v>8.0000000000000002E-3</v>
      </c>
      <c r="G2707" s="25">
        <v>126880</v>
      </c>
      <c r="H2707" s="25">
        <v>1015</v>
      </c>
      <c r="I2707" s="25"/>
      <c r="J2707" s="58" t="e">
        <f>HYPERLINK("#"&amp;"Insumos"&amp;"!A"&amp;MATCH($B2707,#REF!,0),"Ins "&amp;$B2707)</f>
        <v>#REF!</v>
      </c>
      <c r="M2707" s="220"/>
    </row>
    <row r="2708" spans="1:13" x14ac:dyDescent="0.2">
      <c r="A2708" s="35" t="s">
        <v>2625</v>
      </c>
      <c r="B2708" s="1" t="s">
        <v>5007</v>
      </c>
      <c r="C2708" s="45" t="s">
        <v>720</v>
      </c>
      <c r="D2708" s="23" t="s">
        <v>5751</v>
      </c>
      <c r="E2708" s="23" t="s">
        <v>4134</v>
      </c>
      <c r="F2708" s="40">
        <v>0.1</v>
      </c>
      <c r="G2708" s="25">
        <v>1897</v>
      </c>
      <c r="H2708" s="25">
        <v>190</v>
      </c>
      <c r="I2708" s="25"/>
      <c r="J2708" s="58" t="e">
        <f>HYPERLINK("#"&amp;"Insumos"&amp;"!A"&amp;MATCH($B2708,#REF!,0),"Ins "&amp;$B2708)</f>
        <v>#REF!</v>
      </c>
      <c r="M2708" s="220"/>
    </row>
    <row r="2709" spans="1:13" x14ac:dyDescent="0.2">
      <c r="A2709" s="35" t="s">
        <v>2625</v>
      </c>
      <c r="B2709" s="1" t="s">
        <v>5392</v>
      </c>
      <c r="C2709" s="45" t="s">
        <v>248</v>
      </c>
      <c r="D2709" s="23" t="s">
        <v>5751</v>
      </c>
      <c r="E2709" s="23" t="s">
        <v>467</v>
      </c>
      <c r="F2709" s="40">
        <v>1.02</v>
      </c>
      <c r="G2709" s="25">
        <v>7696</v>
      </c>
      <c r="H2709" s="25">
        <v>7850</v>
      </c>
      <c r="I2709" s="25"/>
      <c r="J2709" s="58" t="e">
        <f>HYPERLINK("#"&amp;"Insumos"&amp;"!A"&amp;MATCH($B2709,#REF!,0),"Ins "&amp;$B2709)</f>
        <v>#REF!</v>
      </c>
      <c r="M2709" s="220"/>
    </row>
    <row r="2710" spans="1:13" x14ac:dyDescent="0.2">
      <c r="A2710" s="35" t="s">
        <v>2625</v>
      </c>
      <c r="B2710" s="34" t="s">
        <v>5197</v>
      </c>
      <c r="C2710" s="45" t="s">
        <v>8791</v>
      </c>
      <c r="D2710" s="23" t="s">
        <v>5751</v>
      </c>
      <c r="E2710" s="23" t="s">
        <v>467</v>
      </c>
      <c r="F2710" s="40">
        <v>0.06</v>
      </c>
      <c r="G2710" s="25">
        <v>28600</v>
      </c>
      <c r="H2710" s="25">
        <v>1716</v>
      </c>
      <c r="I2710" s="25"/>
      <c r="J2710" s="58" t="e">
        <f>HYPERLINK("#"&amp;"Insumos"&amp;"!A"&amp;MATCH($B2710,#REF!,0),"Ins "&amp;$B2710)</f>
        <v>#REF!</v>
      </c>
      <c r="M2710" s="220"/>
    </row>
    <row r="2711" spans="1:13" ht="51" x14ac:dyDescent="0.2">
      <c r="A2711" s="36" t="s">
        <v>2626</v>
      </c>
      <c r="B2711" s="26" t="s">
        <v>6816</v>
      </c>
      <c r="C2711" s="79" t="s">
        <v>10473</v>
      </c>
      <c r="D2711" s="37" t="s">
        <v>5608</v>
      </c>
      <c r="E2711" s="37" t="s">
        <v>467</v>
      </c>
      <c r="F2711" s="41"/>
      <c r="G2711" s="27"/>
      <c r="H2711" s="27"/>
      <c r="I2711" s="27">
        <v>14400</v>
      </c>
      <c r="M2711" s="220">
        <f t="shared" si="42"/>
        <v>18858</v>
      </c>
    </row>
    <row r="2712" spans="1:13" x14ac:dyDescent="0.2">
      <c r="A2712" s="35" t="s">
        <v>2626</v>
      </c>
      <c r="B2712" s="1" t="s">
        <v>5578</v>
      </c>
      <c r="C2712" s="45" t="s">
        <v>1015</v>
      </c>
      <c r="D2712" s="23" t="s">
        <v>5734</v>
      </c>
      <c r="E2712" s="23" t="s">
        <v>4141</v>
      </c>
      <c r="F2712" s="40">
        <v>8.3000000000000004E-2</v>
      </c>
      <c r="G2712" s="25">
        <v>52425</v>
      </c>
      <c r="H2712" s="25">
        <v>4351</v>
      </c>
      <c r="I2712" s="25"/>
      <c r="J2712" s="58" t="e">
        <f>HYPERLINK("#"&amp;"Insumos"&amp;"!A"&amp;MATCH($B2712,#REF!,0),"Ins "&amp;$B2712)</f>
        <v>#REF!</v>
      </c>
      <c r="M2712" s="220"/>
    </row>
    <row r="2713" spans="1:13" ht="25.5" x14ac:dyDescent="0.2">
      <c r="A2713" s="35" t="s">
        <v>2626</v>
      </c>
      <c r="B2713" s="34" t="s">
        <v>8793</v>
      </c>
      <c r="C2713" s="45" t="s">
        <v>8794</v>
      </c>
      <c r="D2713" s="23" t="s">
        <v>5534</v>
      </c>
      <c r="E2713" s="23" t="s">
        <v>8737</v>
      </c>
      <c r="F2713" s="40">
        <v>0.05</v>
      </c>
      <c r="G2713" s="25">
        <v>31485</v>
      </c>
      <c r="H2713" s="25">
        <v>1574</v>
      </c>
      <c r="I2713" s="25"/>
      <c r="J2713" s="58" t="e">
        <f>HYPERLINK("#"&amp;"Insumos"&amp;"!A"&amp;MATCH($B2713,#REF!,0),"Ins "&amp;$B2713)</f>
        <v>#REF!</v>
      </c>
      <c r="M2713" s="220"/>
    </row>
    <row r="2714" spans="1:13" x14ac:dyDescent="0.2">
      <c r="A2714" s="35" t="s">
        <v>2626</v>
      </c>
      <c r="B2714" s="1" t="s">
        <v>263</v>
      </c>
      <c r="C2714" s="45" t="s">
        <v>696</v>
      </c>
      <c r="D2714" s="23" t="s">
        <v>5534</v>
      </c>
      <c r="E2714" s="23" t="s">
        <v>4140</v>
      </c>
      <c r="F2714" s="46">
        <v>1.5E-3</v>
      </c>
      <c r="G2714" s="25">
        <v>187426</v>
      </c>
      <c r="H2714" s="25">
        <v>281</v>
      </c>
      <c r="I2714" s="25"/>
      <c r="J2714" s="58" t="e">
        <f>HYPERLINK("#"&amp;"Insumos"&amp;"!A"&amp;MATCH($B2714,#REF!,0),"Ins "&amp;$B2714)</f>
        <v>#REF!</v>
      </c>
      <c r="M2714" s="220"/>
    </row>
    <row r="2715" spans="1:13" x14ac:dyDescent="0.2">
      <c r="A2715" s="35" t="s">
        <v>2626</v>
      </c>
      <c r="B2715" s="34" t="s">
        <v>146</v>
      </c>
      <c r="C2715" s="45" t="s">
        <v>1723</v>
      </c>
      <c r="D2715" s="23" t="s">
        <v>5534</v>
      </c>
      <c r="E2715" s="23" t="s">
        <v>4141</v>
      </c>
      <c r="F2715" s="46">
        <v>0.01</v>
      </c>
      <c r="G2715" s="25">
        <v>65223</v>
      </c>
      <c r="H2715" s="25">
        <v>652</v>
      </c>
      <c r="I2715" s="25"/>
      <c r="J2715" s="58" t="e">
        <f>HYPERLINK("#"&amp;"Insumos"&amp;"!A"&amp;MATCH($B2715,#REF!,0),"Ins "&amp;$B2715)</f>
        <v>#REF!</v>
      </c>
      <c r="M2715" s="220"/>
    </row>
    <row r="2716" spans="1:13" x14ac:dyDescent="0.2">
      <c r="A2716" s="35" t="s">
        <v>2626</v>
      </c>
      <c r="B2716" s="1" t="s">
        <v>5533</v>
      </c>
      <c r="C2716" s="45" t="s">
        <v>5892</v>
      </c>
      <c r="D2716" s="23" t="s">
        <v>977</v>
      </c>
      <c r="E2716" s="23" t="s">
        <v>4134</v>
      </c>
      <c r="F2716" s="40">
        <v>0.1</v>
      </c>
      <c r="G2716" s="25">
        <v>3623</v>
      </c>
      <c r="H2716" s="25">
        <v>362</v>
      </c>
      <c r="I2716" s="25"/>
      <c r="J2716" s="58" t="e">
        <f>HYPERLINK("#"&amp;"Insumos"&amp;"!A"&amp;MATCH($B2716,#REF!,0),"Ins "&amp;$B2716)</f>
        <v>#REF!</v>
      </c>
      <c r="M2716" s="220"/>
    </row>
    <row r="2717" spans="1:13" x14ac:dyDescent="0.2">
      <c r="A2717" s="35" t="s">
        <v>2626</v>
      </c>
      <c r="B2717" s="1" t="s">
        <v>4560</v>
      </c>
      <c r="C2717" s="45" t="s">
        <v>8792</v>
      </c>
      <c r="D2717" s="23" t="s">
        <v>5751</v>
      </c>
      <c r="E2717" s="23" t="s">
        <v>4138</v>
      </c>
      <c r="F2717" s="40">
        <v>8.0000000000000002E-3</v>
      </c>
      <c r="G2717" s="25">
        <v>126880</v>
      </c>
      <c r="H2717" s="25">
        <v>1015</v>
      </c>
      <c r="I2717" s="25"/>
      <c r="J2717" s="58" t="e">
        <f>HYPERLINK("#"&amp;"Insumos"&amp;"!A"&amp;MATCH($B2717,#REF!,0),"Ins "&amp;$B2717)</f>
        <v>#REF!</v>
      </c>
      <c r="M2717" s="220"/>
    </row>
    <row r="2718" spans="1:13" x14ac:dyDescent="0.2">
      <c r="A2718" s="35" t="s">
        <v>2626</v>
      </c>
      <c r="B2718" s="1" t="s">
        <v>5007</v>
      </c>
      <c r="C2718" s="45" t="s">
        <v>720</v>
      </c>
      <c r="D2718" s="23" t="s">
        <v>5751</v>
      </c>
      <c r="E2718" s="23" t="s">
        <v>4134</v>
      </c>
      <c r="F2718" s="40">
        <v>0.16</v>
      </c>
      <c r="G2718" s="25">
        <v>1897</v>
      </c>
      <c r="H2718" s="25">
        <v>304</v>
      </c>
      <c r="I2718" s="25"/>
      <c r="J2718" s="58" t="e">
        <f>HYPERLINK("#"&amp;"Insumos"&amp;"!A"&amp;MATCH($B2718,#REF!,0),"Ins "&amp;$B2718)</f>
        <v>#REF!</v>
      </c>
      <c r="M2718" s="220"/>
    </row>
    <row r="2719" spans="1:13" x14ac:dyDescent="0.2">
      <c r="A2719" s="35" t="s">
        <v>2626</v>
      </c>
      <c r="B2719" s="1" t="s">
        <v>5482</v>
      </c>
      <c r="C2719" s="45" t="s">
        <v>67</v>
      </c>
      <c r="D2719" s="23" t="s">
        <v>5751</v>
      </c>
      <c r="E2719" s="23" t="s">
        <v>467</v>
      </c>
      <c r="F2719" s="40">
        <v>1.02</v>
      </c>
      <c r="G2719" s="25">
        <v>4423</v>
      </c>
      <c r="H2719" s="25">
        <v>4511</v>
      </c>
      <c r="I2719" s="25"/>
      <c r="J2719" s="58" t="e">
        <f>HYPERLINK("#"&amp;"Insumos"&amp;"!A"&amp;MATCH($B2719,#REF!,0),"Ins "&amp;$B2719)</f>
        <v>#REF!</v>
      </c>
      <c r="M2719" s="220"/>
    </row>
    <row r="2720" spans="1:13" ht="25.5" x14ac:dyDescent="0.2">
      <c r="A2720" s="35" t="s">
        <v>2626</v>
      </c>
      <c r="B2720" s="1" t="s">
        <v>5194</v>
      </c>
      <c r="C2720" s="45" t="s">
        <v>1219</v>
      </c>
      <c r="D2720" s="23" t="s">
        <v>5751</v>
      </c>
      <c r="E2720" s="23" t="s">
        <v>467</v>
      </c>
      <c r="F2720" s="40">
        <v>0.06</v>
      </c>
      <c r="G2720" s="25">
        <v>22500</v>
      </c>
      <c r="H2720" s="25">
        <v>1350</v>
      </c>
      <c r="I2720" s="25"/>
      <c r="J2720" s="58" t="e">
        <f>HYPERLINK("#"&amp;"Insumos"&amp;"!A"&amp;MATCH($B2720,#REF!,0),"Ins "&amp;$B2720)</f>
        <v>#REF!</v>
      </c>
      <c r="M2720" s="220"/>
    </row>
    <row r="2721" spans="1:13" ht="51" x14ac:dyDescent="0.2">
      <c r="A2721" s="36" t="s">
        <v>2627</v>
      </c>
      <c r="B2721" s="26" t="s">
        <v>6816</v>
      </c>
      <c r="C2721" s="79" t="s">
        <v>10474</v>
      </c>
      <c r="D2721" s="37" t="s">
        <v>5608</v>
      </c>
      <c r="E2721" s="37" t="s">
        <v>467</v>
      </c>
      <c r="F2721" s="41"/>
      <c r="G2721" s="27"/>
      <c r="H2721" s="27"/>
      <c r="I2721" s="27">
        <v>16792</v>
      </c>
      <c r="M2721" s="220">
        <f t="shared" si="42"/>
        <v>21991</v>
      </c>
    </row>
    <row r="2722" spans="1:13" x14ac:dyDescent="0.2">
      <c r="A2722" s="35" t="s">
        <v>2627</v>
      </c>
      <c r="B2722" s="34" t="s">
        <v>5578</v>
      </c>
      <c r="C2722" s="45" t="s">
        <v>1015</v>
      </c>
      <c r="D2722" s="23" t="s">
        <v>5734</v>
      </c>
      <c r="E2722" s="23" t="s">
        <v>4141</v>
      </c>
      <c r="F2722" s="40">
        <v>8.3000000000000004E-2</v>
      </c>
      <c r="G2722" s="25">
        <v>52425</v>
      </c>
      <c r="H2722" s="25">
        <v>4351</v>
      </c>
      <c r="I2722" s="25"/>
      <c r="J2722" s="58" t="e">
        <f>HYPERLINK("#"&amp;"Insumos"&amp;"!A"&amp;MATCH($B2722,#REF!,0),"Ins "&amp;$B2722)</f>
        <v>#REF!</v>
      </c>
      <c r="M2722" s="220"/>
    </row>
    <row r="2723" spans="1:13" ht="25.5" x14ac:dyDescent="0.2">
      <c r="A2723" s="35" t="s">
        <v>2627</v>
      </c>
      <c r="B2723" s="34" t="s">
        <v>8793</v>
      </c>
      <c r="C2723" s="45" t="s">
        <v>8794</v>
      </c>
      <c r="D2723" s="23" t="s">
        <v>5534</v>
      </c>
      <c r="E2723" s="23" t="s">
        <v>8737</v>
      </c>
      <c r="F2723" s="40">
        <v>0.05</v>
      </c>
      <c r="G2723" s="25">
        <v>31485</v>
      </c>
      <c r="H2723" s="25">
        <v>1574</v>
      </c>
      <c r="I2723" s="25"/>
      <c r="J2723" s="58" t="e">
        <f>HYPERLINK("#"&amp;"Insumos"&amp;"!A"&amp;MATCH($B2723,#REF!,0),"Ins "&amp;$B2723)</f>
        <v>#REF!</v>
      </c>
      <c r="M2723" s="220"/>
    </row>
    <row r="2724" spans="1:13" x14ac:dyDescent="0.2">
      <c r="A2724" s="35" t="s">
        <v>2627</v>
      </c>
      <c r="B2724" s="1" t="s">
        <v>263</v>
      </c>
      <c r="C2724" s="45" t="s">
        <v>696</v>
      </c>
      <c r="D2724" s="23" t="s">
        <v>5534</v>
      </c>
      <c r="E2724" s="23" t="s">
        <v>4140</v>
      </c>
      <c r="F2724" s="40">
        <v>1.5E-3</v>
      </c>
      <c r="G2724" s="25">
        <v>187426</v>
      </c>
      <c r="H2724" s="25">
        <v>281</v>
      </c>
      <c r="I2724" s="25"/>
      <c r="J2724" s="58" t="e">
        <f>HYPERLINK("#"&amp;"Insumos"&amp;"!A"&amp;MATCH($B2724,#REF!,0),"Ins "&amp;$B2724)</f>
        <v>#REF!</v>
      </c>
      <c r="M2724" s="220"/>
    </row>
    <row r="2725" spans="1:13" x14ac:dyDescent="0.2">
      <c r="A2725" s="35" t="s">
        <v>2627</v>
      </c>
      <c r="B2725" s="1" t="s">
        <v>254</v>
      </c>
      <c r="C2725" s="45" t="s">
        <v>751</v>
      </c>
      <c r="D2725" s="23" t="s">
        <v>5534</v>
      </c>
      <c r="E2725" s="23" t="s">
        <v>4141</v>
      </c>
      <c r="F2725" s="40">
        <v>0.01</v>
      </c>
      <c r="G2725" s="25">
        <v>46854</v>
      </c>
      <c r="H2725" s="25">
        <v>469</v>
      </c>
      <c r="I2725" s="25"/>
      <c r="J2725" s="58" t="e">
        <f>HYPERLINK("#"&amp;"Insumos"&amp;"!A"&amp;MATCH($B2725,#REF!,0),"Ins "&amp;$B2725)</f>
        <v>#REF!</v>
      </c>
      <c r="M2725" s="220"/>
    </row>
    <row r="2726" spans="1:13" x14ac:dyDescent="0.2">
      <c r="A2726" s="35" t="s">
        <v>2627</v>
      </c>
      <c r="B2726" s="1" t="s">
        <v>146</v>
      </c>
      <c r="C2726" s="45" t="s">
        <v>1723</v>
      </c>
      <c r="D2726" s="23" t="s">
        <v>5534</v>
      </c>
      <c r="E2726" s="23" t="s">
        <v>4141</v>
      </c>
      <c r="F2726" s="40">
        <v>0.01</v>
      </c>
      <c r="G2726" s="25">
        <v>65223</v>
      </c>
      <c r="H2726" s="25">
        <v>652</v>
      </c>
      <c r="I2726" s="25"/>
      <c r="J2726" s="58" t="e">
        <f>HYPERLINK("#"&amp;"Insumos"&amp;"!A"&amp;MATCH($B2726,#REF!,0),"Ins "&amp;$B2726)</f>
        <v>#REF!</v>
      </c>
      <c r="M2726" s="220"/>
    </row>
    <row r="2727" spans="1:13" x14ac:dyDescent="0.2">
      <c r="A2727" s="35" t="s">
        <v>2627</v>
      </c>
      <c r="B2727" s="1" t="s">
        <v>5533</v>
      </c>
      <c r="C2727" s="45" t="s">
        <v>5892</v>
      </c>
      <c r="D2727" s="23" t="s">
        <v>977</v>
      </c>
      <c r="E2727" s="23" t="s">
        <v>4134</v>
      </c>
      <c r="F2727" s="40">
        <v>0.1</v>
      </c>
      <c r="G2727" s="25">
        <v>3623</v>
      </c>
      <c r="H2727" s="25">
        <v>362</v>
      </c>
      <c r="I2727" s="25"/>
      <c r="J2727" s="58" t="e">
        <f>HYPERLINK("#"&amp;"Insumos"&amp;"!A"&amp;MATCH($B2727,#REF!,0),"Ins "&amp;$B2727)</f>
        <v>#REF!</v>
      </c>
      <c r="M2727" s="220"/>
    </row>
    <row r="2728" spans="1:13" x14ac:dyDescent="0.2">
      <c r="A2728" s="35" t="s">
        <v>2627</v>
      </c>
      <c r="B2728" s="1" t="s">
        <v>4560</v>
      </c>
      <c r="C2728" s="45" t="s">
        <v>8792</v>
      </c>
      <c r="D2728" s="23" t="s">
        <v>5751</v>
      </c>
      <c r="E2728" s="23" t="s">
        <v>4138</v>
      </c>
      <c r="F2728" s="40">
        <v>8.0000000000000002E-3</v>
      </c>
      <c r="G2728" s="25">
        <v>126880</v>
      </c>
      <c r="H2728" s="25">
        <v>1015</v>
      </c>
      <c r="I2728" s="25"/>
      <c r="J2728" s="58" t="e">
        <f>HYPERLINK("#"&amp;"Insumos"&amp;"!A"&amp;MATCH($B2728,#REF!,0),"Ins "&amp;$B2728)</f>
        <v>#REF!</v>
      </c>
      <c r="M2728" s="220"/>
    </row>
    <row r="2729" spans="1:13" x14ac:dyDescent="0.2">
      <c r="A2729" s="35" t="s">
        <v>2627</v>
      </c>
      <c r="B2729" s="1" t="s">
        <v>5007</v>
      </c>
      <c r="C2729" s="45" t="s">
        <v>720</v>
      </c>
      <c r="D2729" s="23" t="s">
        <v>5751</v>
      </c>
      <c r="E2729" s="23" t="s">
        <v>4134</v>
      </c>
      <c r="F2729" s="40">
        <v>0.16</v>
      </c>
      <c r="G2729" s="25">
        <v>1897</v>
      </c>
      <c r="H2729" s="25">
        <v>304</v>
      </c>
      <c r="I2729" s="25"/>
      <c r="J2729" s="58" t="e">
        <f>HYPERLINK("#"&amp;"Insumos"&amp;"!A"&amp;MATCH($B2729,#REF!,0),"Ins "&amp;$B2729)</f>
        <v>#REF!</v>
      </c>
      <c r="M2729" s="220"/>
    </row>
    <row r="2730" spans="1:13" x14ac:dyDescent="0.2">
      <c r="A2730" s="35" t="s">
        <v>2627</v>
      </c>
      <c r="B2730" s="1" t="s">
        <v>5394</v>
      </c>
      <c r="C2730" s="45" t="s">
        <v>250</v>
      </c>
      <c r="D2730" s="23" t="s">
        <v>5751</v>
      </c>
      <c r="E2730" s="23" t="s">
        <v>467</v>
      </c>
      <c r="F2730" s="40">
        <v>1.02</v>
      </c>
      <c r="G2730" s="25">
        <v>5949</v>
      </c>
      <c r="H2730" s="25">
        <v>6068</v>
      </c>
      <c r="I2730" s="25"/>
      <c r="J2730" s="58" t="e">
        <f>HYPERLINK("#"&amp;"Insumos"&amp;"!A"&amp;MATCH($B2730,#REF!,0),"Ins "&amp;$B2730)</f>
        <v>#REF!</v>
      </c>
      <c r="M2730" s="220"/>
    </row>
    <row r="2731" spans="1:13" x14ac:dyDescent="0.2">
      <c r="A2731" s="35" t="s">
        <v>2627</v>
      </c>
      <c r="B2731" s="34" t="s">
        <v>5197</v>
      </c>
      <c r="C2731" s="45" t="s">
        <v>8791</v>
      </c>
      <c r="D2731" s="23" t="s">
        <v>5751</v>
      </c>
      <c r="E2731" s="23" t="s">
        <v>467</v>
      </c>
      <c r="F2731" s="40">
        <v>0.06</v>
      </c>
      <c r="G2731" s="25">
        <v>28600</v>
      </c>
      <c r="H2731" s="25">
        <v>1716</v>
      </c>
      <c r="I2731" s="25"/>
      <c r="J2731" s="58" t="e">
        <f>HYPERLINK("#"&amp;"Insumos"&amp;"!A"&amp;MATCH($B2731,#REF!,0),"Ins "&amp;$B2731)</f>
        <v>#REF!</v>
      </c>
      <c r="M2731" s="220"/>
    </row>
    <row r="2732" spans="1:13" ht="25.5" x14ac:dyDescent="0.2">
      <c r="A2732" s="36" t="s">
        <v>2628</v>
      </c>
      <c r="B2732" s="26" t="s">
        <v>6816</v>
      </c>
      <c r="C2732" s="79" t="s">
        <v>5635</v>
      </c>
      <c r="D2732" s="37" t="s">
        <v>5608</v>
      </c>
      <c r="E2732" s="37" t="s">
        <v>464</v>
      </c>
      <c r="F2732" s="41"/>
      <c r="G2732" s="27"/>
      <c r="H2732" s="27"/>
      <c r="I2732" s="27">
        <v>35493</v>
      </c>
      <c r="M2732" s="220">
        <f t="shared" si="42"/>
        <v>46482</v>
      </c>
    </row>
    <row r="2733" spans="1:13" x14ac:dyDescent="0.2">
      <c r="A2733" s="35" t="s">
        <v>2628</v>
      </c>
      <c r="B2733" s="1" t="s">
        <v>5578</v>
      </c>
      <c r="C2733" s="45" t="s">
        <v>1015</v>
      </c>
      <c r="D2733" s="23" t="s">
        <v>5734</v>
      </c>
      <c r="E2733" s="23" t="s">
        <v>4141</v>
      </c>
      <c r="F2733" s="40">
        <v>0.25</v>
      </c>
      <c r="G2733" s="25">
        <v>52425</v>
      </c>
      <c r="H2733" s="25">
        <v>13106</v>
      </c>
      <c r="I2733" s="25"/>
      <c r="J2733" s="58" t="e">
        <f>HYPERLINK("#"&amp;"Insumos"&amp;"!A"&amp;MATCH($B2733,#REF!,0),"Ins "&amp;$B2733)</f>
        <v>#REF!</v>
      </c>
      <c r="M2733" s="220"/>
    </row>
    <row r="2734" spans="1:13" x14ac:dyDescent="0.2">
      <c r="A2734" s="35" t="s">
        <v>2628</v>
      </c>
      <c r="B2734" s="1" t="s">
        <v>263</v>
      </c>
      <c r="C2734" s="45" t="s">
        <v>696</v>
      </c>
      <c r="D2734" s="23" t="s">
        <v>5534</v>
      </c>
      <c r="E2734" s="23" t="s">
        <v>4140</v>
      </c>
      <c r="F2734" s="40">
        <v>2.31E-3</v>
      </c>
      <c r="G2734" s="25">
        <v>187426</v>
      </c>
      <c r="H2734" s="25">
        <v>433</v>
      </c>
      <c r="I2734" s="25"/>
      <c r="J2734" s="58" t="e">
        <f>HYPERLINK("#"&amp;"Insumos"&amp;"!A"&amp;MATCH($B2734,#REF!,0),"Ins "&amp;$B2734)</f>
        <v>#REF!</v>
      </c>
      <c r="M2734" s="220"/>
    </row>
    <row r="2735" spans="1:13" x14ac:dyDescent="0.2">
      <c r="A2735" s="35" t="s">
        <v>2628</v>
      </c>
      <c r="B2735" s="1" t="s">
        <v>5533</v>
      </c>
      <c r="C2735" s="45" t="s">
        <v>5892</v>
      </c>
      <c r="D2735" s="23" t="s">
        <v>977</v>
      </c>
      <c r="E2735" s="23" t="s">
        <v>4134</v>
      </c>
      <c r="F2735" s="40">
        <v>0.02</v>
      </c>
      <c r="G2735" s="25">
        <v>3623</v>
      </c>
      <c r="H2735" s="25">
        <v>72</v>
      </c>
      <c r="I2735" s="25"/>
      <c r="J2735" s="58" t="e">
        <f>HYPERLINK("#"&amp;"Insumos"&amp;"!A"&amp;MATCH($B2735,#REF!,0),"Ins "&amp;$B2735)</f>
        <v>#REF!</v>
      </c>
      <c r="M2735" s="220"/>
    </row>
    <row r="2736" spans="1:13" x14ac:dyDescent="0.2">
      <c r="A2736" s="35" t="s">
        <v>2628</v>
      </c>
      <c r="B2736" s="1" t="s">
        <v>5007</v>
      </c>
      <c r="C2736" s="45" t="s">
        <v>720</v>
      </c>
      <c r="D2736" s="23" t="s">
        <v>5751</v>
      </c>
      <c r="E2736" s="23" t="s">
        <v>4134</v>
      </c>
      <c r="F2736" s="40">
        <v>0.13</v>
      </c>
      <c r="G2736" s="25">
        <v>1897</v>
      </c>
      <c r="H2736" s="25">
        <v>247</v>
      </c>
      <c r="I2736" s="25"/>
      <c r="J2736" s="58" t="e">
        <f>HYPERLINK("#"&amp;"Insumos"&amp;"!A"&amp;MATCH($B2736,#REF!,0),"Ins "&amp;$B2736)</f>
        <v>#REF!</v>
      </c>
      <c r="M2736" s="220"/>
    </row>
    <row r="2737" spans="1:13" x14ac:dyDescent="0.2">
      <c r="A2737" s="35" t="s">
        <v>2628</v>
      </c>
      <c r="B2737" s="1" t="s">
        <v>5312</v>
      </c>
      <c r="C2737" s="45" t="s">
        <v>1861</v>
      </c>
      <c r="D2737" s="23" t="s">
        <v>5751</v>
      </c>
      <c r="E2737" s="23" t="s">
        <v>287</v>
      </c>
      <c r="F2737" s="40">
        <v>1.2</v>
      </c>
      <c r="G2737" s="25">
        <v>18029</v>
      </c>
      <c r="H2737" s="25">
        <v>21635</v>
      </c>
      <c r="I2737" s="25"/>
      <c r="J2737" s="58" t="e">
        <f>HYPERLINK("#"&amp;"Insumos"&amp;"!A"&amp;MATCH($B2737,#REF!,0),"Ins "&amp;$B2737)</f>
        <v>#REF!</v>
      </c>
      <c r="M2737" s="220"/>
    </row>
    <row r="2738" spans="1:13" ht="25.5" x14ac:dyDescent="0.2">
      <c r="A2738" s="36" t="s">
        <v>2629</v>
      </c>
      <c r="B2738" s="26" t="s">
        <v>6816</v>
      </c>
      <c r="C2738" s="79" t="s">
        <v>5636</v>
      </c>
      <c r="D2738" s="37" t="s">
        <v>5608</v>
      </c>
      <c r="E2738" s="37" t="s">
        <v>464</v>
      </c>
      <c r="F2738" s="41"/>
      <c r="G2738" s="27"/>
      <c r="H2738" s="27"/>
      <c r="I2738" s="27">
        <v>78860</v>
      </c>
      <c r="M2738" s="220">
        <f t="shared" si="42"/>
        <v>103275</v>
      </c>
    </row>
    <row r="2739" spans="1:13" x14ac:dyDescent="0.2">
      <c r="A2739" s="35" t="s">
        <v>2629</v>
      </c>
      <c r="B2739" s="1" t="s">
        <v>5578</v>
      </c>
      <c r="C2739" s="45" t="s">
        <v>1015</v>
      </c>
      <c r="D2739" s="23" t="s">
        <v>5734</v>
      </c>
      <c r="E2739" s="23" t="s">
        <v>4141</v>
      </c>
      <c r="F2739" s="40">
        <v>0.13</v>
      </c>
      <c r="G2739" s="25">
        <v>52425</v>
      </c>
      <c r="H2739" s="25">
        <v>6815</v>
      </c>
      <c r="I2739" s="25"/>
      <c r="J2739" s="58" t="e">
        <f>HYPERLINK("#"&amp;"Insumos"&amp;"!A"&amp;MATCH($B2739,#REF!,0),"Ins "&amp;$B2739)</f>
        <v>#REF!</v>
      </c>
      <c r="M2739" s="220"/>
    </row>
    <row r="2740" spans="1:13" x14ac:dyDescent="0.2">
      <c r="A2740" s="35" t="s">
        <v>2629</v>
      </c>
      <c r="B2740" s="1" t="s">
        <v>263</v>
      </c>
      <c r="C2740" s="45" t="s">
        <v>696</v>
      </c>
      <c r="D2740" s="23" t="s">
        <v>5534</v>
      </c>
      <c r="E2740" s="23" t="s">
        <v>4140</v>
      </c>
      <c r="F2740" s="40">
        <v>7.4999999999999997E-3</v>
      </c>
      <c r="G2740" s="25">
        <v>187426</v>
      </c>
      <c r="H2740" s="25">
        <v>1406</v>
      </c>
      <c r="I2740" s="25"/>
      <c r="J2740" s="58" t="e">
        <f>HYPERLINK("#"&amp;"Insumos"&amp;"!A"&amp;MATCH($B2740,#REF!,0),"Ins "&amp;$B2740)</f>
        <v>#REF!</v>
      </c>
      <c r="M2740" s="220"/>
    </row>
    <row r="2741" spans="1:13" x14ac:dyDescent="0.2">
      <c r="A2741" s="35" t="s">
        <v>2629</v>
      </c>
      <c r="B2741" s="1" t="s">
        <v>5533</v>
      </c>
      <c r="C2741" s="45" t="s">
        <v>5892</v>
      </c>
      <c r="D2741" s="23" t="s">
        <v>977</v>
      </c>
      <c r="E2741" s="23" t="s">
        <v>4134</v>
      </c>
      <c r="F2741" s="40">
        <v>0.02</v>
      </c>
      <c r="G2741" s="25">
        <v>3623</v>
      </c>
      <c r="H2741" s="25">
        <v>72</v>
      </c>
      <c r="I2741" s="25"/>
      <c r="J2741" s="58" t="e">
        <f>HYPERLINK("#"&amp;"Insumos"&amp;"!A"&amp;MATCH($B2741,#REF!,0),"Ins "&amp;$B2741)</f>
        <v>#REF!</v>
      </c>
      <c r="M2741" s="220"/>
    </row>
    <row r="2742" spans="1:13" x14ac:dyDescent="0.2">
      <c r="A2742" s="35" t="s">
        <v>2629</v>
      </c>
      <c r="B2742" s="1" t="s">
        <v>5007</v>
      </c>
      <c r="C2742" s="45" t="s">
        <v>720</v>
      </c>
      <c r="D2742" s="23" t="s">
        <v>5751</v>
      </c>
      <c r="E2742" s="23" t="s">
        <v>4134</v>
      </c>
      <c r="F2742" s="40">
        <v>0.13</v>
      </c>
      <c r="G2742" s="25">
        <v>1897</v>
      </c>
      <c r="H2742" s="25">
        <v>247</v>
      </c>
      <c r="I2742" s="25"/>
      <c r="J2742" s="58" t="e">
        <f>HYPERLINK("#"&amp;"Insumos"&amp;"!A"&amp;MATCH($B2742,#REF!,0),"Ins "&amp;$B2742)</f>
        <v>#REF!</v>
      </c>
      <c r="M2742" s="220"/>
    </row>
    <row r="2743" spans="1:13" x14ac:dyDescent="0.2">
      <c r="A2743" s="35" t="s">
        <v>2629</v>
      </c>
      <c r="B2743" s="1" t="s">
        <v>5313</v>
      </c>
      <c r="C2743" s="45" t="s">
        <v>1862</v>
      </c>
      <c r="D2743" s="23" t="s">
        <v>5751</v>
      </c>
      <c r="E2743" s="23" t="s">
        <v>287</v>
      </c>
      <c r="F2743" s="40">
        <v>1.2</v>
      </c>
      <c r="G2743" s="25">
        <v>58600</v>
      </c>
      <c r="H2743" s="25">
        <v>70320</v>
      </c>
      <c r="I2743" s="25"/>
      <c r="J2743" s="58" t="e">
        <f>HYPERLINK("#"&amp;"Insumos"&amp;"!A"&amp;MATCH($B2743,#REF!,0),"Ins "&amp;$B2743)</f>
        <v>#REF!</v>
      </c>
      <c r="M2743" s="220"/>
    </row>
    <row r="2744" spans="1:13" ht="38.25" x14ac:dyDescent="0.2">
      <c r="A2744" s="36" t="s">
        <v>2630</v>
      </c>
      <c r="B2744" s="26" t="s">
        <v>6816</v>
      </c>
      <c r="C2744" s="79" t="s">
        <v>10475</v>
      </c>
      <c r="D2744" s="37" t="s">
        <v>5608</v>
      </c>
      <c r="E2744" s="37" t="s">
        <v>465</v>
      </c>
      <c r="F2744" s="41"/>
      <c r="G2744" s="27"/>
      <c r="H2744" s="27"/>
      <c r="I2744" s="27">
        <v>203799</v>
      </c>
      <c r="M2744" s="220">
        <f t="shared" si="42"/>
        <v>266895</v>
      </c>
    </row>
    <row r="2745" spans="1:13" x14ac:dyDescent="0.2">
      <c r="A2745" s="35" t="s">
        <v>2630</v>
      </c>
      <c r="B2745" s="1" t="s">
        <v>5589</v>
      </c>
      <c r="C2745" s="45" t="s">
        <v>5819</v>
      </c>
      <c r="D2745" s="23" t="s">
        <v>5585</v>
      </c>
      <c r="E2745" s="23" t="s">
        <v>466</v>
      </c>
      <c r="F2745" s="40">
        <v>7.1999999999999995E-2</v>
      </c>
      <c r="G2745" s="25">
        <v>597780</v>
      </c>
      <c r="H2745" s="25">
        <v>43040</v>
      </c>
      <c r="I2745" s="25"/>
      <c r="M2745" s="220"/>
    </row>
    <row r="2746" spans="1:13" x14ac:dyDescent="0.2">
      <c r="A2746" s="35" t="s">
        <v>2630</v>
      </c>
      <c r="B2746" s="1" t="s">
        <v>71</v>
      </c>
      <c r="C2746" s="45" t="s">
        <v>1022</v>
      </c>
      <c r="D2746" s="23" t="s">
        <v>5734</v>
      </c>
      <c r="E2746" s="23" t="s">
        <v>4141</v>
      </c>
      <c r="F2746" s="40">
        <v>0.83</v>
      </c>
      <c r="G2746" s="25">
        <v>66987</v>
      </c>
      <c r="H2746" s="25">
        <v>55599</v>
      </c>
      <c r="I2746" s="25"/>
      <c r="J2746" s="58" t="e">
        <f>HYPERLINK("#"&amp;"Insumos"&amp;"!A"&amp;MATCH($B2746,#REF!,0),"Ins "&amp;$B2746)</f>
        <v>#REF!</v>
      </c>
      <c r="M2746" s="220"/>
    </row>
    <row r="2747" spans="1:13" x14ac:dyDescent="0.2">
      <c r="A2747" s="35" t="s">
        <v>2630</v>
      </c>
      <c r="B2747" s="1" t="s">
        <v>263</v>
      </c>
      <c r="C2747" s="45" t="s">
        <v>696</v>
      </c>
      <c r="D2747" s="23" t="s">
        <v>5534</v>
      </c>
      <c r="E2747" s="23" t="s">
        <v>4140</v>
      </c>
      <c r="F2747" s="40">
        <v>1.12E-2</v>
      </c>
      <c r="G2747" s="25">
        <v>187426</v>
      </c>
      <c r="H2747" s="25">
        <v>2099</v>
      </c>
      <c r="I2747" s="25"/>
      <c r="J2747" s="58" t="e">
        <f>HYPERLINK("#"&amp;"Insumos"&amp;"!A"&amp;MATCH($B2747,#REF!,0),"Ins "&amp;$B2747)</f>
        <v>#REF!</v>
      </c>
      <c r="M2747" s="220"/>
    </row>
    <row r="2748" spans="1:13" x14ac:dyDescent="0.2">
      <c r="A2748" s="35" t="s">
        <v>2630</v>
      </c>
      <c r="B2748" s="1" t="s">
        <v>254</v>
      </c>
      <c r="C2748" s="45" t="s">
        <v>751</v>
      </c>
      <c r="D2748" s="23" t="s">
        <v>5534</v>
      </c>
      <c r="E2748" s="23" t="s">
        <v>4141</v>
      </c>
      <c r="F2748" s="40">
        <v>0.1</v>
      </c>
      <c r="G2748" s="25">
        <v>46854</v>
      </c>
      <c r="H2748" s="25">
        <v>4685</v>
      </c>
      <c r="I2748" s="25"/>
      <c r="J2748" s="58" t="e">
        <f>HYPERLINK("#"&amp;"Insumos"&amp;"!A"&amp;MATCH($B2748,#REF!,0),"Ins "&amp;$B2748)</f>
        <v>#REF!</v>
      </c>
      <c r="M2748" s="220"/>
    </row>
    <row r="2749" spans="1:13" x14ac:dyDescent="0.2">
      <c r="A2749" s="35" t="s">
        <v>2630</v>
      </c>
      <c r="B2749" s="1" t="s">
        <v>2114</v>
      </c>
      <c r="C2749" s="45" t="s">
        <v>1722</v>
      </c>
      <c r="D2749" s="23" t="s">
        <v>5534</v>
      </c>
      <c r="E2749" s="23" t="s">
        <v>4140</v>
      </c>
      <c r="F2749" s="40">
        <v>7.3999999999999996E-2</v>
      </c>
      <c r="G2749" s="25">
        <v>90480</v>
      </c>
      <c r="H2749" s="25">
        <v>6696</v>
      </c>
      <c r="I2749" s="25"/>
      <c r="J2749" s="58" t="e">
        <f>HYPERLINK("#"&amp;"Insumos"&amp;"!A"&amp;MATCH($B2749,#REF!,0),"Ins "&amp;$B2749)</f>
        <v>#REF!</v>
      </c>
      <c r="M2749" s="220"/>
    </row>
    <row r="2750" spans="1:13" x14ac:dyDescent="0.2">
      <c r="A2750" s="35" t="s">
        <v>2630</v>
      </c>
      <c r="B2750" s="1" t="s">
        <v>5533</v>
      </c>
      <c r="C2750" s="45" t="s">
        <v>5892</v>
      </c>
      <c r="D2750" s="23" t="s">
        <v>977</v>
      </c>
      <c r="E2750" s="23" t="s">
        <v>4134</v>
      </c>
      <c r="F2750" s="40">
        <v>1</v>
      </c>
      <c r="G2750" s="25">
        <v>3623</v>
      </c>
      <c r="H2750" s="25">
        <v>3623</v>
      </c>
      <c r="I2750" s="25"/>
      <c r="J2750" s="58" t="e">
        <f>HYPERLINK("#"&amp;"Insumos"&amp;"!A"&amp;MATCH($B2750,#REF!,0),"Ins "&amp;$B2750)</f>
        <v>#REF!</v>
      </c>
      <c r="M2750" s="220"/>
    </row>
    <row r="2751" spans="1:13" x14ac:dyDescent="0.2">
      <c r="A2751" s="35" t="s">
        <v>2630</v>
      </c>
      <c r="B2751" s="1" t="s">
        <v>5007</v>
      </c>
      <c r="C2751" s="45" t="s">
        <v>720</v>
      </c>
      <c r="D2751" s="23" t="s">
        <v>5751</v>
      </c>
      <c r="E2751" s="23" t="s">
        <v>4134</v>
      </c>
      <c r="F2751" s="40">
        <v>1</v>
      </c>
      <c r="G2751" s="25">
        <v>1897</v>
      </c>
      <c r="H2751" s="25">
        <v>1897</v>
      </c>
      <c r="I2751" s="25"/>
      <c r="J2751" s="58" t="e">
        <f>HYPERLINK("#"&amp;"Insumos"&amp;"!A"&amp;MATCH($B2751,#REF!,0),"Ins "&amp;$B2751)</f>
        <v>#REF!</v>
      </c>
      <c r="M2751" s="220"/>
    </row>
    <row r="2752" spans="1:13" x14ac:dyDescent="0.2">
      <c r="A2752" s="35" t="s">
        <v>2630</v>
      </c>
      <c r="B2752" s="34" t="s">
        <v>6021</v>
      </c>
      <c r="C2752" s="45" t="s">
        <v>6022</v>
      </c>
      <c r="D2752" s="23" t="s">
        <v>5751</v>
      </c>
      <c r="E2752" s="23" t="s">
        <v>465</v>
      </c>
      <c r="F2752" s="40">
        <v>1.05</v>
      </c>
      <c r="G2752" s="25">
        <v>42097</v>
      </c>
      <c r="H2752" s="25">
        <v>44202</v>
      </c>
      <c r="I2752" s="25"/>
      <c r="J2752" s="58" t="e">
        <f>HYPERLINK("#"&amp;"Insumos"&amp;"!A"&amp;MATCH($B2752,#REF!,0),"Ins "&amp;$B2752)</f>
        <v>#REF!</v>
      </c>
      <c r="M2752" s="220"/>
    </row>
    <row r="2753" spans="1:13" x14ac:dyDescent="0.2">
      <c r="A2753" s="35" t="s">
        <v>2630</v>
      </c>
      <c r="B2753" s="1" t="s">
        <v>5197</v>
      </c>
      <c r="C2753" s="45" t="s">
        <v>8791</v>
      </c>
      <c r="D2753" s="23" t="s">
        <v>5751</v>
      </c>
      <c r="E2753" s="23" t="s">
        <v>467</v>
      </c>
      <c r="F2753" s="40">
        <v>0.1</v>
      </c>
      <c r="G2753" s="25">
        <v>28600</v>
      </c>
      <c r="H2753" s="25">
        <v>2860</v>
      </c>
      <c r="I2753" s="25"/>
      <c r="J2753" s="58" t="e">
        <f>HYPERLINK("#"&amp;"Insumos"&amp;"!A"&amp;MATCH($B2753,#REF!,0),"Ins "&amp;$B2753)</f>
        <v>#REF!</v>
      </c>
      <c r="M2753" s="220"/>
    </row>
    <row r="2754" spans="1:13" ht="38.25" x14ac:dyDescent="0.2">
      <c r="A2754" s="35" t="s">
        <v>2630</v>
      </c>
      <c r="B2754" s="34" t="s">
        <v>9484</v>
      </c>
      <c r="C2754" s="45" t="s">
        <v>9667</v>
      </c>
      <c r="D2754" s="23" t="s">
        <v>5585</v>
      </c>
      <c r="E2754" s="23" t="s">
        <v>467</v>
      </c>
      <c r="F2754" s="40">
        <v>4.4000000000000004</v>
      </c>
      <c r="G2754" s="25">
        <v>8886</v>
      </c>
      <c r="H2754" s="25">
        <v>39098</v>
      </c>
      <c r="I2754" s="25"/>
      <c r="J2754" s="58" t="e">
        <f>HYPERLINK("#"&amp;"Insumos"&amp;"!A"&amp;MATCH($B2754,#REF!,0),"Ins "&amp;$B2754)</f>
        <v>#REF!</v>
      </c>
      <c r="M2754" s="220"/>
    </row>
    <row r="2755" spans="1:13" ht="51" x14ac:dyDescent="0.2">
      <c r="A2755" s="36" t="s">
        <v>2631</v>
      </c>
      <c r="B2755" s="26" t="s">
        <v>6816</v>
      </c>
      <c r="C2755" s="79" t="s">
        <v>9524</v>
      </c>
      <c r="D2755" s="37" t="s">
        <v>5608</v>
      </c>
      <c r="E2755" s="37" t="s">
        <v>465</v>
      </c>
      <c r="F2755" s="41"/>
      <c r="G2755" s="27"/>
      <c r="H2755" s="27"/>
      <c r="I2755" s="27">
        <v>153326</v>
      </c>
      <c r="M2755" s="220">
        <f t="shared" si="42"/>
        <v>200796</v>
      </c>
    </row>
    <row r="2756" spans="1:13" x14ac:dyDescent="0.2">
      <c r="A2756" s="35" t="s">
        <v>2631</v>
      </c>
      <c r="B2756" s="1" t="s">
        <v>5589</v>
      </c>
      <c r="C2756" s="45" t="s">
        <v>5819</v>
      </c>
      <c r="D2756" s="23" t="s">
        <v>5585</v>
      </c>
      <c r="E2756" s="23" t="s">
        <v>466</v>
      </c>
      <c r="F2756" s="40">
        <v>7.0000000000000007E-2</v>
      </c>
      <c r="G2756" s="25">
        <v>597780</v>
      </c>
      <c r="H2756" s="25">
        <v>41845</v>
      </c>
      <c r="I2756" s="25"/>
      <c r="M2756" s="220"/>
    </row>
    <row r="2757" spans="1:13" x14ac:dyDescent="0.2">
      <c r="A2757" s="35" t="s">
        <v>2631</v>
      </c>
      <c r="B2757" s="1" t="s">
        <v>71</v>
      </c>
      <c r="C2757" s="45" t="s">
        <v>1022</v>
      </c>
      <c r="D2757" s="23" t="s">
        <v>5734</v>
      </c>
      <c r="E2757" s="23" t="s">
        <v>4141</v>
      </c>
      <c r="F2757" s="40">
        <v>0.6</v>
      </c>
      <c r="G2757" s="25">
        <v>66987</v>
      </c>
      <c r="H2757" s="25">
        <v>40192</v>
      </c>
      <c r="I2757" s="25"/>
      <c r="J2757" s="58" t="e">
        <f>HYPERLINK("#"&amp;"Insumos"&amp;"!A"&amp;MATCH($B2757,#REF!,0),"Ins "&amp;$B2757)</f>
        <v>#REF!</v>
      </c>
      <c r="M2757" s="220"/>
    </row>
    <row r="2758" spans="1:13" ht="25.5" x14ac:dyDescent="0.2">
      <c r="A2758" s="35" t="s">
        <v>2631</v>
      </c>
      <c r="B2758" s="1" t="s">
        <v>597</v>
      </c>
      <c r="C2758" s="45" t="s">
        <v>8738</v>
      </c>
      <c r="D2758" s="23" t="s">
        <v>5534</v>
      </c>
      <c r="E2758" s="23" t="s">
        <v>8737</v>
      </c>
      <c r="F2758" s="40">
        <v>7.4999999999999997E-2</v>
      </c>
      <c r="G2758" s="25">
        <v>17302</v>
      </c>
      <c r="H2758" s="25">
        <v>1298</v>
      </c>
      <c r="I2758" s="25"/>
      <c r="J2758" s="58" t="e">
        <f>HYPERLINK("#"&amp;"Insumos"&amp;"!A"&amp;MATCH($B2758,#REF!,0),"Ins "&amp;$B2758)</f>
        <v>#REF!</v>
      </c>
      <c r="M2758" s="220"/>
    </row>
    <row r="2759" spans="1:13" x14ac:dyDescent="0.2">
      <c r="A2759" s="35" t="s">
        <v>2631</v>
      </c>
      <c r="B2759" s="1" t="s">
        <v>5544</v>
      </c>
      <c r="C2759" s="45" t="s">
        <v>1682</v>
      </c>
      <c r="D2759" s="23" t="s">
        <v>5534</v>
      </c>
      <c r="E2759" s="23" t="s">
        <v>4148</v>
      </c>
      <c r="F2759" s="40">
        <v>0.1</v>
      </c>
      <c r="G2759" s="25">
        <v>10301</v>
      </c>
      <c r="H2759" s="25">
        <v>1030</v>
      </c>
      <c r="I2759" s="25"/>
      <c r="J2759" s="58" t="e">
        <f>HYPERLINK("#"&amp;"Insumos"&amp;"!A"&amp;MATCH($B2759,#REF!,0),"Ins "&amp;$B2759)</f>
        <v>#REF!</v>
      </c>
      <c r="M2759" s="220"/>
    </row>
    <row r="2760" spans="1:13" x14ac:dyDescent="0.2">
      <c r="A2760" s="35" t="s">
        <v>2631</v>
      </c>
      <c r="B2760" s="1" t="s">
        <v>263</v>
      </c>
      <c r="C2760" s="45" t="s">
        <v>696</v>
      </c>
      <c r="D2760" s="23" t="s">
        <v>5534</v>
      </c>
      <c r="E2760" s="23" t="s">
        <v>4140</v>
      </c>
      <c r="F2760" s="40">
        <v>1.09E-2</v>
      </c>
      <c r="G2760" s="25">
        <v>187426</v>
      </c>
      <c r="H2760" s="25">
        <v>2043</v>
      </c>
      <c r="I2760" s="25"/>
      <c r="J2760" s="58" t="e">
        <f>HYPERLINK("#"&amp;"Insumos"&amp;"!A"&amp;MATCH($B2760,#REF!,0),"Ins "&amp;$B2760)</f>
        <v>#REF!</v>
      </c>
      <c r="M2760" s="220"/>
    </row>
    <row r="2761" spans="1:13" x14ac:dyDescent="0.2">
      <c r="A2761" s="35" t="s">
        <v>2631</v>
      </c>
      <c r="B2761" s="1" t="s">
        <v>254</v>
      </c>
      <c r="C2761" s="45" t="s">
        <v>751</v>
      </c>
      <c r="D2761" s="23" t="s">
        <v>5534</v>
      </c>
      <c r="E2761" s="23" t="s">
        <v>4141</v>
      </c>
      <c r="F2761" s="40">
        <v>0.04</v>
      </c>
      <c r="G2761" s="25">
        <v>46854</v>
      </c>
      <c r="H2761" s="25">
        <v>1874</v>
      </c>
      <c r="I2761" s="25"/>
      <c r="J2761" s="58" t="e">
        <f>HYPERLINK("#"&amp;"Insumos"&amp;"!A"&amp;MATCH($B2761,#REF!,0),"Ins "&amp;$B2761)</f>
        <v>#REF!</v>
      </c>
      <c r="M2761" s="220"/>
    </row>
    <row r="2762" spans="1:13" x14ac:dyDescent="0.2">
      <c r="A2762" s="35" t="s">
        <v>2631</v>
      </c>
      <c r="B2762" s="1" t="s">
        <v>5533</v>
      </c>
      <c r="C2762" s="45" t="s">
        <v>5892</v>
      </c>
      <c r="D2762" s="23" t="s">
        <v>977</v>
      </c>
      <c r="E2762" s="23" t="s">
        <v>4134</v>
      </c>
      <c r="F2762" s="40">
        <v>2.7</v>
      </c>
      <c r="G2762" s="25">
        <v>3623</v>
      </c>
      <c r="H2762" s="25">
        <v>9782</v>
      </c>
      <c r="I2762" s="25"/>
      <c r="J2762" s="58" t="e">
        <f>HYPERLINK("#"&amp;"Insumos"&amp;"!A"&amp;MATCH($B2762,#REF!,0),"Ins "&amp;$B2762)</f>
        <v>#REF!</v>
      </c>
      <c r="M2762" s="220"/>
    </row>
    <row r="2763" spans="1:13" x14ac:dyDescent="0.2">
      <c r="A2763" s="35" t="s">
        <v>2631</v>
      </c>
      <c r="B2763" s="1" t="s">
        <v>5007</v>
      </c>
      <c r="C2763" s="45" t="s">
        <v>720</v>
      </c>
      <c r="D2763" s="23" t="s">
        <v>5751</v>
      </c>
      <c r="E2763" s="23" t="s">
        <v>4134</v>
      </c>
      <c r="F2763" s="40">
        <v>1</v>
      </c>
      <c r="G2763" s="25">
        <v>1897</v>
      </c>
      <c r="H2763" s="25">
        <v>1897</v>
      </c>
      <c r="I2763" s="25"/>
      <c r="J2763" s="58" t="e">
        <f>HYPERLINK("#"&amp;"Insumos"&amp;"!A"&amp;MATCH($B2763,#REF!,0),"Ins "&amp;$B2763)</f>
        <v>#REF!</v>
      </c>
      <c r="M2763" s="220"/>
    </row>
    <row r="2764" spans="1:13" ht="25.5" x14ac:dyDescent="0.2">
      <c r="A2764" s="35" t="s">
        <v>2631</v>
      </c>
      <c r="B2764" s="1" t="s">
        <v>6212</v>
      </c>
      <c r="C2764" s="45" t="s">
        <v>6213</v>
      </c>
      <c r="D2764" s="23" t="s">
        <v>5751</v>
      </c>
      <c r="E2764" s="23" t="s">
        <v>467</v>
      </c>
      <c r="F2764" s="40">
        <v>0.05</v>
      </c>
      <c r="G2764" s="25">
        <v>15364</v>
      </c>
      <c r="H2764" s="25">
        <v>768</v>
      </c>
      <c r="I2764" s="25"/>
      <c r="J2764" s="58" t="e">
        <f>HYPERLINK("#"&amp;"Insumos"&amp;"!A"&amp;MATCH($B2764,#REF!,0),"Ins "&amp;$B2764)</f>
        <v>#REF!</v>
      </c>
      <c r="M2764" s="220"/>
    </row>
    <row r="2765" spans="1:13" x14ac:dyDescent="0.2">
      <c r="A2765" s="35" t="s">
        <v>2631</v>
      </c>
      <c r="B2765" s="1" t="s">
        <v>6607</v>
      </c>
      <c r="C2765" s="45" t="s">
        <v>6608</v>
      </c>
      <c r="D2765" s="23" t="s">
        <v>5751</v>
      </c>
      <c r="E2765" s="23" t="s">
        <v>465</v>
      </c>
      <c r="F2765" s="40">
        <v>1</v>
      </c>
      <c r="G2765" s="25">
        <v>46613</v>
      </c>
      <c r="H2765" s="25">
        <v>46613</v>
      </c>
      <c r="I2765" s="25"/>
      <c r="J2765" s="58" t="e">
        <f>HYPERLINK("#"&amp;"Insumos"&amp;"!A"&amp;MATCH($B2765,#REF!,0),"Ins "&amp;$B2765)</f>
        <v>#REF!</v>
      </c>
      <c r="M2765" s="220"/>
    </row>
    <row r="2766" spans="1:13" x14ac:dyDescent="0.2">
      <c r="A2766" s="35" t="s">
        <v>2631</v>
      </c>
      <c r="B2766" s="1" t="s">
        <v>5432</v>
      </c>
      <c r="C2766" s="45" t="s">
        <v>257</v>
      </c>
      <c r="D2766" s="23" t="s">
        <v>5751</v>
      </c>
      <c r="E2766" s="23" t="s">
        <v>4134</v>
      </c>
      <c r="F2766" s="40">
        <v>6</v>
      </c>
      <c r="G2766" s="25">
        <v>44</v>
      </c>
      <c r="H2766" s="25">
        <v>264</v>
      </c>
      <c r="I2766" s="25"/>
      <c r="J2766" s="58" t="e">
        <f>HYPERLINK("#"&amp;"Insumos"&amp;"!A"&amp;MATCH($B2766,#REF!,0),"Ins "&amp;$B2766)</f>
        <v>#REF!</v>
      </c>
      <c r="M2766" s="220"/>
    </row>
    <row r="2767" spans="1:13" x14ac:dyDescent="0.2">
      <c r="A2767" s="35" t="s">
        <v>2631</v>
      </c>
      <c r="B2767" s="1" t="s">
        <v>5466</v>
      </c>
      <c r="C2767" s="45" t="s">
        <v>1066</v>
      </c>
      <c r="D2767" s="23" t="s">
        <v>5751</v>
      </c>
      <c r="E2767" s="23" t="s">
        <v>467</v>
      </c>
      <c r="F2767" s="40">
        <v>1.1000000000000001</v>
      </c>
      <c r="G2767" s="25">
        <v>5200</v>
      </c>
      <c r="H2767" s="25">
        <v>5720</v>
      </c>
      <c r="I2767" s="25"/>
      <c r="J2767" s="58" t="e">
        <f>HYPERLINK("#"&amp;"Insumos"&amp;"!A"&amp;MATCH($B2767,#REF!,0),"Ins "&amp;$B2767)</f>
        <v>#REF!</v>
      </c>
      <c r="M2767" s="220"/>
    </row>
    <row r="2768" spans="1:13" ht="38.25" x14ac:dyDescent="0.2">
      <c r="A2768" s="36" t="s">
        <v>2632</v>
      </c>
      <c r="B2768" s="26" t="s">
        <v>6816</v>
      </c>
      <c r="C2768" s="79" t="s">
        <v>6977</v>
      </c>
      <c r="D2768" s="37" t="s">
        <v>5608</v>
      </c>
      <c r="E2768" s="37" t="s">
        <v>464</v>
      </c>
      <c r="F2768" s="41"/>
      <c r="G2768" s="27"/>
      <c r="H2768" s="27"/>
      <c r="I2768" s="27">
        <v>109251</v>
      </c>
      <c r="M2768" s="220">
        <f t="shared" ref="M2768:M2809" si="43">ROUND(I2768*(1+$L$2),0)</f>
        <v>143075</v>
      </c>
    </row>
    <row r="2769" spans="1:13" x14ac:dyDescent="0.2">
      <c r="A2769" s="35" t="s">
        <v>2632</v>
      </c>
      <c r="B2769" s="1" t="s">
        <v>5589</v>
      </c>
      <c r="C2769" s="45" t="s">
        <v>5819</v>
      </c>
      <c r="D2769" s="23" t="s">
        <v>5585</v>
      </c>
      <c r="E2769" s="23" t="s">
        <v>466</v>
      </c>
      <c r="F2769" s="40">
        <v>2.7E-2</v>
      </c>
      <c r="G2769" s="25">
        <v>597780</v>
      </c>
      <c r="H2769" s="25">
        <v>16140</v>
      </c>
      <c r="I2769" s="25"/>
      <c r="M2769" s="220"/>
    </row>
    <row r="2770" spans="1:13" x14ac:dyDescent="0.2">
      <c r="A2770" s="35" t="s">
        <v>2632</v>
      </c>
      <c r="B2770" s="1" t="s">
        <v>80</v>
      </c>
      <c r="C2770" s="45" t="s">
        <v>1035</v>
      </c>
      <c r="D2770" s="23" t="s">
        <v>5734</v>
      </c>
      <c r="E2770" s="23" t="s">
        <v>4141</v>
      </c>
      <c r="F2770" s="40">
        <v>0.35</v>
      </c>
      <c r="G2770" s="25">
        <v>110673</v>
      </c>
      <c r="H2770" s="25">
        <v>38736</v>
      </c>
      <c r="I2770" s="25"/>
      <c r="J2770" s="58" t="e">
        <f>HYPERLINK("#"&amp;"Insumos"&amp;"!A"&amp;MATCH($B2770,#REF!,0),"Ins "&amp;$B2770)</f>
        <v>#REF!</v>
      </c>
      <c r="M2770" s="220"/>
    </row>
    <row r="2771" spans="1:13" x14ac:dyDescent="0.2">
      <c r="A2771" s="35" t="s">
        <v>2632</v>
      </c>
      <c r="B2771" s="1" t="s">
        <v>5548</v>
      </c>
      <c r="C2771" s="45" t="s">
        <v>297</v>
      </c>
      <c r="D2771" s="23" t="s">
        <v>5534</v>
      </c>
      <c r="E2771" s="23" t="s">
        <v>4140</v>
      </c>
      <c r="F2771" s="40">
        <v>2</v>
      </c>
      <c r="G2771" s="25">
        <v>150</v>
      </c>
      <c r="H2771" s="25">
        <v>300</v>
      </c>
      <c r="I2771" s="25"/>
      <c r="J2771" s="58" t="e">
        <f>HYPERLINK("#"&amp;"Insumos"&amp;"!A"&amp;MATCH($B2771,#REF!,0),"Ins "&amp;$B2771)</f>
        <v>#REF!</v>
      </c>
      <c r="M2771" s="220"/>
    </row>
    <row r="2772" spans="1:13" x14ac:dyDescent="0.2">
      <c r="A2772" s="35" t="s">
        <v>2632</v>
      </c>
      <c r="B2772" s="1" t="s">
        <v>263</v>
      </c>
      <c r="C2772" s="45" t="s">
        <v>696</v>
      </c>
      <c r="D2772" s="23" t="s">
        <v>5534</v>
      </c>
      <c r="E2772" s="23" t="s">
        <v>4140</v>
      </c>
      <c r="F2772" s="40">
        <v>6.8999999999999999E-3</v>
      </c>
      <c r="G2772" s="25">
        <v>187426</v>
      </c>
      <c r="H2772" s="25">
        <v>1293</v>
      </c>
      <c r="I2772" s="25"/>
      <c r="J2772" s="58" t="e">
        <f>HYPERLINK("#"&amp;"Insumos"&amp;"!A"&amp;MATCH($B2772,#REF!,0),"Ins "&amp;$B2772)</f>
        <v>#REF!</v>
      </c>
      <c r="M2772" s="220"/>
    </row>
    <row r="2773" spans="1:13" x14ac:dyDescent="0.2">
      <c r="A2773" s="35" t="s">
        <v>2632</v>
      </c>
      <c r="B2773" s="1" t="s">
        <v>5533</v>
      </c>
      <c r="C2773" s="45" t="s">
        <v>5892</v>
      </c>
      <c r="D2773" s="23" t="s">
        <v>977</v>
      </c>
      <c r="E2773" s="23" t="s">
        <v>4134</v>
      </c>
      <c r="F2773" s="40">
        <v>0.02</v>
      </c>
      <c r="G2773" s="25">
        <v>3623</v>
      </c>
      <c r="H2773" s="25">
        <v>72</v>
      </c>
      <c r="I2773" s="25"/>
      <c r="J2773" s="58" t="e">
        <f>HYPERLINK("#"&amp;"Insumos"&amp;"!A"&amp;MATCH($B2773,#REF!,0),"Ins "&amp;$B2773)</f>
        <v>#REF!</v>
      </c>
      <c r="M2773" s="220"/>
    </row>
    <row r="2774" spans="1:13" x14ac:dyDescent="0.2">
      <c r="A2774" s="35" t="s">
        <v>2632</v>
      </c>
      <c r="B2774" s="1" t="s">
        <v>5007</v>
      </c>
      <c r="C2774" s="45" t="s">
        <v>720</v>
      </c>
      <c r="D2774" s="23" t="s">
        <v>5751</v>
      </c>
      <c r="E2774" s="23" t="s">
        <v>4134</v>
      </c>
      <c r="F2774" s="40">
        <v>1.5</v>
      </c>
      <c r="G2774" s="25">
        <v>1897</v>
      </c>
      <c r="H2774" s="25">
        <v>2846</v>
      </c>
      <c r="I2774" s="25"/>
      <c r="J2774" s="58" t="e">
        <f>HYPERLINK("#"&amp;"Insumos"&amp;"!A"&amp;MATCH($B2774,#REF!,0),"Ins "&amp;$B2774)</f>
        <v>#REF!</v>
      </c>
      <c r="M2774" s="220"/>
    </row>
    <row r="2775" spans="1:13" x14ac:dyDescent="0.2">
      <c r="A2775" s="35" t="s">
        <v>2632</v>
      </c>
      <c r="B2775" s="1" t="s">
        <v>5184</v>
      </c>
      <c r="C2775" s="45" t="s">
        <v>294</v>
      </c>
      <c r="D2775" s="23" t="s">
        <v>5751</v>
      </c>
      <c r="E2775" s="23" t="s">
        <v>4147</v>
      </c>
      <c r="F2775" s="40">
        <v>0.05</v>
      </c>
      <c r="G2775" s="25">
        <v>5304</v>
      </c>
      <c r="H2775" s="25">
        <v>265</v>
      </c>
      <c r="I2775" s="25"/>
      <c r="J2775" s="58" t="e">
        <f>HYPERLINK("#"&amp;"Insumos"&amp;"!A"&amp;MATCH($B2775,#REF!,0),"Ins "&amp;$B2775)</f>
        <v>#REF!</v>
      </c>
      <c r="M2775" s="220"/>
    </row>
    <row r="2776" spans="1:13" x14ac:dyDescent="0.2">
      <c r="A2776" s="35" t="s">
        <v>2632</v>
      </c>
      <c r="B2776" s="1" t="s">
        <v>4520</v>
      </c>
      <c r="C2776" s="45" t="s">
        <v>1407</v>
      </c>
      <c r="D2776" s="23" t="s">
        <v>5751</v>
      </c>
      <c r="E2776" s="23" t="s">
        <v>287</v>
      </c>
      <c r="F2776" s="40">
        <v>0.14000000000000001</v>
      </c>
      <c r="G2776" s="25">
        <v>4866</v>
      </c>
      <c r="H2776" s="25">
        <v>681</v>
      </c>
      <c r="I2776" s="25"/>
      <c r="J2776" s="58" t="e">
        <f>HYPERLINK("#"&amp;"Insumos"&amp;"!A"&amp;MATCH($B2776,#REF!,0),"Ins "&amp;$B2776)</f>
        <v>#REF!</v>
      </c>
      <c r="M2776" s="220"/>
    </row>
    <row r="2777" spans="1:13" x14ac:dyDescent="0.2">
      <c r="A2777" s="35" t="s">
        <v>2632</v>
      </c>
      <c r="B2777" s="1" t="s">
        <v>4537</v>
      </c>
      <c r="C2777" s="45" t="s">
        <v>12753</v>
      </c>
      <c r="D2777" s="23" t="s">
        <v>5751</v>
      </c>
      <c r="E2777" s="23" t="s">
        <v>287</v>
      </c>
      <c r="F2777" s="40">
        <v>0.05</v>
      </c>
      <c r="G2777" s="25">
        <v>3630</v>
      </c>
      <c r="H2777" s="25">
        <v>182</v>
      </c>
      <c r="I2777" s="25"/>
      <c r="J2777" s="58" t="e">
        <f>HYPERLINK("#"&amp;"Insumos"&amp;"!A"&amp;MATCH($B2777,#REF!,0),"Ins "&amp;$B2777)</f>
        <v>#REF!</v>
      </c>
      <c r="M2777" s="220"/>
    </row>
    <row r="2778" spans="1:13" x14ac:dyDescent="0.2">
      <c r="A2778" s="35" t="s">
        <v>2632</v>
      </c>
      <c r="B2778" s="1" t="s">
        <v>4538</v>
      </c>
      <c r="C2778" s="45" t="s">
        <v>1423</v>
      </c>
      <c r="D2778" s="23" t="s">
        <v>5751</v>
      </c>
      <c r="E2778" s="23" t="s">
        <v>4134</v>
      </c>
      <c r="F2778" s="40">
        <v>2</v>
      </c>
      <c r="G2778" s="25">
        <v>24368</v>
      </c>
      <c r="H2778" s="25">
        <v>48736</v>
      </c>
      <c r="I2778" s="25"/>
      <c r="J2778" s="58" t="e">
        <f>HYPERLINK("#"&amp;"Insumos"&amp;"!A"&amp;MATCH($B2778,#REF!,0),"Ins "&amp;$B2778)</f>
        <v>#REF!</v>
      </c>
      <c r="M2778" s="220"/>
    </row>
    <row r="2779" spans="1:13" ht="25.5" x14ac:dyDescent="0.2">
      <c r="A2779" s="36" t="s">
        <v>2633</v>
      </c>
      <c r="B2779" s="26" t="s">
        <v>6816</v>
      </c>
      <c r="C2779" s="79" t="s">
        <v>2123</v>
      </c>
      <c r="D2779" s="37" t="s">
        <v>5608</v>
      </c>
      <c r="E2779" s="37" t="s">
        <v>465</v>
      </c>
      <c r="F2779" s="41"/>
      <c r="G2779" s="27"/>
      <c r="H2779" s="27"/>
      <c r="I2779" s="27">
        <v>207001</v>
      </c>
      <c r="M2779" s="220">
        <f t="shared" si="43"/>
        <v>271089</v>
      </c>
    </row>
    <row r="2780" spans="1:13" x14ac:dyDescent="0.2">
      <c r="A2780" s="35" t="s">
        <v>2633</v>
      </c>
      <c r="B2780" s="1" t="s">
        <v>5589</v>
      </c>
      <c r="C2780" s="45" t="s">
        <v>5819</v>
      </c>
      <c r="D2780" s="23" t="s">
        <v>5585</v>
      </c>
      <c r="E2780" s="23" t="s">
        <v>466</v>
      </c>
      <c r="F2780" s="40">
        <v>7.0000000000000007E-2</v>
      </c>
      <c r="G2780" s="25">
        <v>597780</v>
      </c>
      <c r="H2780" s="25">
        <v>41845</v>
      </c>
      <c r="I2780" s="25"/>
      <c r="M2780" s="220"/>
    </row>
    <row r="2781" spans="1:13" x14ac:dyDescent="0.2">
      <c r="A2781" s="35" t="s">
        <v>2633</v>
      </c>
      <c r="B2781" s="1" t="s">
        <v>76</v>
      </c>
      <c r="C2781" s="45" t="s">
        <v>1028</v>
      </c>
      <c r="D2781" s="23" t="s">
        <v>5734</v>
      </c>
      <c r="E2781" s="23" t="s">
        <v>4141</v>
      </c>
      <c r="F2781" s="40">
        <v>1.3</v>
      </c>
      <c r="G2781" s="25">
        <v>81549</v>
      </c>
      <c r="H2781" s="25">
        <v>106014</v>
      </c>
      <c r="I2781" s="25"/>
      <c r="J2781" s="58" t="e">
        <f>HYPERLINK("#"&amp;"Insumos"&amp;"!A"&amp;MATCH($B2781,#REF!,0),"Ins "&amp;$B2781)</f>
        <v>#REF!</v>
      </c>
      <c r="M2781" s="220"/>
    </row>
    <row r="2782" spans="1:13" x14ac:dyDescent="0.2">
      <c r="A2782" s="35" t="s">
        <v>2633</v>
      </c>
      <c r="B2782" s="1" t="s">
        <v>5544</v>
      </c>
      <c r="C2782" s="45" t="s">
        <v>1682</v>
      </c>
      <c r="D2782" s="23" t="s">
        <v>5534</v>
      </c>
      <c r="E2782" s="23" t="s">
        <v>4148</v>
      </c>
      <c r="F2782" s="40">
        <v>0.1</v>
      </c>
      <c r="G2782" s="25">
        <v>10301</v>
      </c>
      <c r="H2782" s="25">
        <v>1030</v>
      </c>
      <c r="I2782" s="25"/>
      <c r="J2782" s="58" t="e">
        <f>HYPERLINK("#"&amp;"Insumos"&amp;"!A"&amp;MATCH($B2782,#REF!,0),"Ins "&amp;$B2782)</f>
        <v>#REF!</v>
      </c>
      <c r="M2782" s="220"/>
    </row>
    <row r="2783" spans="1:13" x14ac:dyDescent="0.2">
      <c r="A2783" s="35" t="s">
        <v>2633</v>
      </c>
      <c r="B2783" s="1" t="s">
        <v>263</v>
      </c>
      <c r="C2783" s="45" t="s">
        <v>696</v>
      </c>
      <c r="D2783" s="23" t="s">
        <v>5534</v>
      </c>
      <c r="E2783" s="23" t="s">
        <v>4140</v>
      </c>
      <c r="F2783" s="40">
        <v>9.2999999999999992E-3</v>
      </c>
      <c r="G2783" s="25">
        <v>187426</v>
      </c>
      <c r="H2783" s="25">
        <v>1743</v>
      </c>
      <c r="I2783" s="25"/>
      <c r="J2783" s="58" t="e">
        <f>HYPERLINK("#"&amp;"Insumos"&amp;"!A"&amp;MATCH($B2783,#REF!,0),"Ins "&amp;$B2783)</f>
        <v>#REF!</v>
      </c>
      <c r="M2783" s="220"/>
    </row>
    <row r="2784" spans="1:13" x14ac:dyDescent="0.2">
      <c r="A2784" s="35" t="s">
        <v>2633</v>
      </c>
      <c r="B2784" s="1" t="s">
        <v>5533</v>
      </c>
      <c r="C2784" s="45" t="s">
        <v>5892</v>
      </c>
      <c r="D2784" s="23" t="s">
        <v>977</v>
      </c>
      <c r="E2784" s="23" t="s">
        <v>4134</v>
      </c>
      <c r="F2784" s="40">
        <v>1.3</v>
      </c>
      <c r="G2784" s="25">
        <v>3623</v>
      </c>
      <c r="H2784" s="25">
        <v>4710</v>
      </c>
      <c r="I2784" s="25"/>
      <c r="J2784" s="58" t="e">
        <f>HYPERLINK("#"&amp;"Insumos"&amp;"!A"&amp;MATCH($B2784,#REF!,0),"Ins "&amp;$B2784)</f>
        <v>#REF!</v>
      </c>
      <c r="M2784" s="220"/>
    </row>
    <row r="2785" spans="1:13" x14ac:dyDescent="0.2">
      <c r="A2785" s="35" t="s">
        <v>2633</v>
      </c>
      <c r="B2785" s="1" t="s">
        <v>5007</v>
      </c>
      <c r="C2785" s="45" t="s">
        <v>720</v>
      </c>
      <c r="D2785" s="23" t="s">
        <v>5751</v>
      </c>
      <c r="E2785" s="23" t="s">
        <v>4134</v>
      </c>
      <c r="F2785" s="40">
        <v>1.8</v>
      </c>
      <c r="G2785" s="25">
        <v>1897</v>
      </c>
      <c r="H2785" s="25">
        <v>3415</v>
      </c>
      <c r="I2785" s="25"/>
      <c r="J2785" s="58" t="e">
        <f>HYPERLINK("#"&amp;"Insumos"&amp;"!A"&amp;MATCH($B2785,#REF!,0),"Ins "&amp;$B2785)</f>
        <v>#REF!</v>
      </c>
      <c r="M2785" s="220"/>
    </row>
    <row r="2786" spans="1:13" x14ac:dyDescent="0.2">
      <c r="A2786" s="35" t="s">
        <v>2633</v>
      </c>
      <c r="B2786" s="1" t="s">
        <v>5184</v>
      </c>
      <c r="C2786" s="45" t="s">
        <v>294</v>
      </c>
      <c r="D2786" s="23" t="s">
        <v>5751</v>
      </c>
      <c r="E2786" s="23" t="s">
        <v>4147</v>
      </c>
      <c r="F2786" s="40">
        <v>0.1</v>
      </c>
      <c r="G2786" s="25">
        <v>5304</v>
      </c>
      <c r="H2786" s="25">
        <v>530</v>
      </c>
      <c r="I2786" s="25"/>
      <c r="J2786" s="58" t="e">
        <f>HYPERLINK("#"&amp;"Insumos"&amp;"!A"&amp;MATCH($B2786,#REF!,0),"Ins "&amp;$B2786)</f>
        <v>#REF!</v>
      </c>
      <c r="M2786" s="220"/>
    </row>
    <row r="2787" spans="1:13" x14ac:dyDescent="0.2">
      <c r="A2787" s="35" t="s">
        <v>2633</v>
      </c>
      <c r="B2787" s="1" t="s">
        <v>5466</v>
      </c>
      <c r="C2787" s="45" t="s">
        <v>1066</v>
      </c>
      <c r="D2787" s="23" t="s">
        <v>5751</v>
      </c>
      <c r="E2787" s="23" t="s">
        <v>467</v>
      </c>
      <c r="F2787" s="40">
        <v>1.2304999999999999</v>
      </c>
      <c r="G2787" s="25">
        <v>5200</v>
      </c>
      <c r="H2787" s="25">
        <v>6399</v>
      </c>
      <c r="I2787" s="25"/>
      <c r="J2787" s="58" t="e">
        <f>HYPERLINK("#"&amp;"Insumos"&amp;"!A"&amp;MATCH($B2787,#REF!,0),"Ins "&amp;$B2787)</f>
        <v>#REF!</v>
      </c>
      <c r="M2787" s="220"/>
    </row>
    <row r="2788" spans="1:13" x14ac:dyDescent="0.2">
      <c r="A2788" s="35" t="s">
        <v>2633</v>
      </c>
      <c r="B2788" s="1" t="s">
        <v>4543</v>
      </c>
      <c r="C2788" s="45" t="s">
        <v>538</v>
      </c>
      <c r="D2788" s="23" t="s">
        <v>5751</v>
      </c>
      <c r="E2788" s="23" t="s">
        <v>465</v>
      </c>
      <c r="F2788" s="40">
        <v>1.1000000000000001</v>
      </c>
      <c r="G2788" s="25">
        <v>5192</v>
      </c>
      <c r="H2788" s="25">
        <v>5711</v>
      </c>
      <c r="I2788" s="25"/>
      <c r="J2788" s="58" t="e">
        <f>HYPERLINK("#"&amp;"Insumos"&amp;"!A"&amp;MATCH($B2788,#REF!,0),"Ins "&amp;$B2788)</f>
        <v>#REF!</v>
      </c>
      <c r="M2788" s="220"/>
    </row>
    <row r="2789" spans="1:13" x14ac:dyDescent="0.2">
      <c r="A2789" s="35" t="s">
        <v>2633</v>
      </c>
      <c r="B2789" s="1" t="s">
        <v>4553</v>
      </c>
      <c r="C2789" s="45" t="s">
        <v>2124</v>
      </c>
      <c r="D2789" s="23" t="s">
        <v>5751</v>
      </c>
      <c r="E2789" s="23" t="s">
        <v>464</v>
      </c>
      <c r="F2789" s="40">
        <v>3</v>
      </c>
      <c r="G2789" s="25">
        <v>11868</v>
      </c>
      <c r="H2789" s="25">
        <v>35604</v>
      </c>
      <c r="I2789" s="25"/>
      <c r="J2789" s="58" t="e">
        <f>HYPERLINK("#"&amp;"Insumos"&amp;"!A"&amp;MATCH($B2789,#REF!,0),"Ins "&amp;$B2789)</f>
        <v>#REF!</v>
      </c>
      <c r="M2789" s="220"/>
    </row>
    <row r="2790" spans="1:13" ht="25.5" x14ac:dyDescent="0.2">
      <c r="A2790" s="36" t="s">
        <v>2634</v>
      </c>
      <c r="B2790" s="26" t="s">
        <v>6816</v>
      </c>
      <c r="C2790" s="79" t="s">
        <v>2123</v>
      </c>
      <c r="D2790" s="37" t="s">
        <v>5608</v>
      </c>
      <c r="E2790" s="37" t="s">
        <v>465</v>
      </c>
      <c r="F2790" s="41"/>
      <c r="G2790" s="27"/>
      <c r="H2790" s="27"/>
      <c r="I2790" s="27">
        <v>68920</v>
      </c>
      <c r="M2790" s="220">
        <f t="shared" si="43"/>
        <v>90258</v>
      </c>
    </row>
    <row r="2791" spans="1:13" x14ac:dyDescent="0.2">
      <c r="A2791" s="35" t="s">
        <v>2634</v>
      </c>
      <c r="B2791" s="1" t="s">
        <v>5572</v>
      </c>
      <c r="C2791" s="45" t="s">
        <v>971</v>
      </c>
      <c r="D2791" s="23" t="s">
        <v>5734</v>
      </c>
      <c r="E2791" s="23" t="s">
        <v>4141</v>
      </c>
      <c r="F2791" s="40">
        <v>1</v>
      </c>
      <c r="G2791" s="25">
        <v>37863</v>
      </c>
      <c r="H2791" s="25">
        <v>37863</v>
      </c>
      <c r="I2791" s="25"/>
      <c r="J2791" s="58" t="e">
        <f>HYPERLINK("#"&amp;"Insumos"&amp;"!A"&amp;MATCH($B2791,#REF!,0),"Ins "&amp;$B2791)</f>
        <v>#REF!</v>
      </c>
      <c r="M2791" s="220"/>
    </row>
    <row r="2792" spans="1:13" x14ac:dyDescent="0.2">
      <c r="A2792" s="35" t="s">
        <v>2634</v>
      </c>
      <c r="B2792" s="1" t="s">
        <v>263</v>
      </c>
      <c r="C2792" s="45" t="s">
        <v>696</v>
      </c>
      <c r="D2792" s="23" t="s">
        <v>5534</v>
      </c>
      <c r="E2792" s="23" t="s">
        <v>4140</v>
      </c>
      <c r="F2792" s="40">
        <v>1.8E-3</v>
      </c>
      <c r="G2792" s="25">
        <v>187426</v>
      </c>
      <c r="H2792" s="25">
        <v>337</v>
      </c>
      <c r="I2792" s="25"/>
      <c r="J2792" s="58" t="e">
        <f>HYPERLINK("#"&amp;"Insumos"&amp;"!A"&amp;MATCH($B2792,#REF!,0),"Ins "&amp;$B2792)</f>
        <v>#REF!</v>
      </c>
      <c r="M2792" s="220"/>
    </row>
    <row r="2793" spans="1:13" x14ac:dyDescent="0.2">
      <c r="A2793" s="35" t="s">
        <v>2634</v>
      </c>
      <c r="B2793" s="1" t="s">
        <v>5533</v>
      </c>
      <c r="C2793" s="45" t="s">
        <v>5892</v>
      </c>
      <c r="D2793" s="23" t="s">
        <v>977</v>
      </c>
      <c r="E2793" s="23" t="s">
        <v>4134</v>
      </c>
      <c r="F2793" s="40">
        <v>0.02</v>
      </c>
      <c r="G2793" s="25">
        <v>3623</v>
      </c>
      <c r="H2793" s="25">
        <v>72</v>
      </c>
      <c r="I2793" s="25"/>
      <c r="J2793" s="58" t="e">
        <f>HYPERLINK("#"&amp;"Insumos"&amp;"!A"&amp;MATCH($B2793,#REF!,0),"Ins "&amp;$B2793)</f>
        <v>#REF!</v>
      </c>
      <c r="M2793" s="220"/>
    </row>
    <row r="2794" spans="1:13" x14ac:dyDescent="0.2">
      <c r="A2794" s="35" t="s">
        <v>2634</v>
      </c>
      <c r="B2794" s="1" t="s">
        <v>5007</v>
      </c>
      <c r="C2794" s="45" t="s">
        <v>720</v>
      </c>
      <c r="D2794" s="23" t="s">
        <v>5751</v>
      </c>
      <c r="E2794" s="23" t="s">
        <v>4134</v>
      </c>
      <c r="F2794" s="40">
        <v>0.7</v>
      </c>
      <c r="G2794" s="25">
        <v>1897</v>
      </c>
      <c r="H2794" s="25">
        <v>1328</v>
      </c>
      <c r="I2794" s="25"/>
      <c r="J2794" s="58" t="e">
        <f>HYPERLINK("#"&amp;"Insumos"&amp;"!A"&amp;MATCH($B2794,#REF!,0),"Ins "&amp;$B2794)</f>
        <v>#REF!</v>
      </c>
      <c r="M2794" s="220"/>
    </row>
    <row r="2795" spans="1:13" x14ac:dyDescent="0.2">
      <c r="A2795" s="35" t="s">
        <v>2634</v>
      </c>
      <c r="B2795" s="1" t="s">
        <v>5483</v>
      </c>
      <c r="C2795" s="45" t="s">
        <v>1064</v>
      </c>
      <c r="D2795" s="23" t="s">
        <v>5751</v>
      </c>
      <c r="E2795" s="23" t="s">
        <v>467</v>
      </c>
      <c r="F2795" s="40">
        <v>0.25</v>
      </c>
      <c r="G2795" s="25">
        <v>6176</v>
      </c>
      <c r="H2795" s="25">
        <v>1544</v>
      </c>
      <c r="I2795" s="25"/>
      <c r="J2795" s="58" t="e">
        <f>HYPERLINK("#"&amp;"Insumos"&amp;"!A"&amp;MATCH($B2795,#REF!,0),"Ins "&amp;$B2795)</f>
        <v>#REF!</v>
      </c>
      <c r="M2795" s="220"/>
    </row>
    <row r="2796" spans="1:13" x14ac:dyDescent="0.2">
      <c r="A2796" s="35" t="s">
        <v>2634</v>
      </c>
      <c r="B2796" s="1" t="s">
        <v>5184</v>
      </c>
      <c r="C2796" s="45" t="s">
        <v>294</v>
      </c>
      <c r="D2796" s="23" t="s">
        <v>5751</v>
      </c>
      <c r="E2796" s="23" t="s">
        <v>4147</v>
      </c>
      <c r="F2796" s="40">
        <v>1</v>
      </c>
      <c r="G2796" s="25">
        <v>5304</v>
      </c>
      <c r="H2796" s="25">
        <v>5304</v>
      </c>
      <c r="I2796" s="25"/>
      <c r="J2796" s="58" t="e">
        <f>HYPERLINK("#"&amp;"Insumos"&amp;"!A"&amp;MATCH($B2796,#REF!,0),"Ins "&amp;$B2796)</f>
        <v>#REF!</v>
      </c>
      <c r="M2796" s="220"/>
    </row>
    <row r="2797" spans="1:13" x14ac:dyDescent="0.2">
      <c r="A2797" s="35" t="s">
        <v>2634</v>
      </c>
      <c r="B2797" s="1" t="s">
        <v>4543</v>
      </c>
      <c r="C2797" s="45" t="s">
        <v>538</v>
      </c>
      <c r="D2797" s="23" t="s">
        <v>5751</v>
      </c>
      <c r="E2797" s="23" t="s">
        <v>465</v>
      </c>
      <c r="F2797" s="40">
        <v>1.1000000000000001</v>
      </c>
      <c r="G2797" s="25">
        <v>5192</v>
      </c>
      <c r="H2797" s="25">
        <v>5711</v>
      </c>
      <c r="I2797" s="25"/>
      <c r="J2797" s="58" t="e">
        <f>HYPERLINK("#"&amp;"Insumos"&amp;"!A"&amp;MATCH($B2797,#REF!,0),"Ins "&amp;$B2797)</f>
        <v>#REF!</v>
      </c>
      <c r="M2797" s="220"/>
    </row>
    <row r="2798" spans="1:13" x14ac:dyDescent="0.2">
      <c r="A2798" s="35" t="s">
        <v>2634</v>
      </c>
      <c r="B2798" s="1" t="s">
        <v>4545</v>
      </c>
      <c r="C2798" s="45" t="s">
        <v>9500</v>
      </c>
      <c r="D2798" s="23" t="s">
        <v>5751</v>
      </c>
      <c r="E2798" s="23" t="s">
        <v>4134</v>
      </c>
      <c r="F2798" s="40">
        <v>1.3</v>
      </c>
      <c r="G2798" s="25">
        <v>9987</v>
      </c>
      <c r="H2798" s="25">
        <v>12983</v>
      </c>
      <c r="I2798" s="25"/>
      <c r="J2798" s="58" t="e">
        <f>HYPERLINK("#"&amp;"Insumos"&amp;"!A"&amp;MATCH($B2798,#REF!,0),"Ins "&amp;$B2798)</f>
        <v>#REF!</v>
      </c>
      <c r="M2798" s="220"/>
    </row>
    <row r="2799" spans="1:13" x14ac:dyDescent="0.2">
      <c r="A2799" s="35" t="s">
        <v>2634</v>
      </c>
      <c r="B2799" s="1" t="s">
        <v>4555</v>
      </c>
      <c r="C2799" s="45" t="s">
        <v>2126</v>
      </c>
      <c r="D2799" s="23" t="s">
        <v>5751</v>
      </c>
      <c r="E2799" s="23" t="s">
        <v>4134</v>
      </c>
      <c r="F2799" s="40">
        <v>0.15</v>
      </c>
      <c r="G2799" s="25">
        <v>25188</v>
      </c>
      <c r="H2799" s="25">
        <v>3778</v>
      </c>
      <c r="I2799" s="25"/>
      <c r="J2799" s="58" t="e">
        <f>HYPERLINK("#"&amp;"Insumos"&amp;"!A"&amp;MATCH($B2799,#REF!,0),"Ins "&amp;$B2799)</f>
        <v>#REF!</v>
      </c>
      <c r="M2799" s="220"/>
    </row>
    <row r="2800" spans="1:13" ht="25.5" x14ac:dyDescent="0.2">
      <c r="A2800" s="36" t="s">
        <v>5754</v>
      </c>
      <c r="B2800" s="26" t="s">
        <v>6816</v>
      </c>
      <c r="C2800" s="79" t="s">
        <v>5755</v>
      </c>
      <c r="D2800" s="37" t="s">
        <v>5608</v>
      </c>
      <c r="E2800" s="37" t="s">
        <v>466</v>
      </c>
      <c r="F2800" s="41"/>
      <c r="G2800" s="27"/>
      <c r="H2800" s="27"/>
      <c r="I2800" s="27">
        <v>1112016</v>
      </c>
      <c r="M2800" s="220">
        <f t="shared" si="43"/>
        <v>1456296</v>
      </c>
    </row>
    <row r="2801" spans="1:13" x14ac:dyDescent="0.2">
      <c r="A2801" s="35" t="s">
        <v>5754</v>
      </c>
      <c r="B2801" s="1" t="s">
        <v>5589</v>
      </c>
      <c r="C2801" s="45" t="s">
        <v>5819</v>
      </c>
      <c r="D2801" s="23" t="s">
        <v>5585</v>
      </c>
      <c r="E2801" s="23" t="s">
        <v>466</v>
      </c>
      <c r="F2801" s="40">
        <v>1.05</v>
      </c>
      <c r="G2801" s="25">
        <v>597780</v>
      </c>
      <c r="H2801" s="25">
        <v>627669</v>
      </c>
      <c r="I2801" s="25"/>
      <c r="M2801" s="220"/>
    </row>
    <row r="2802" spans="1:13" x14ac:dyDescent="0.2">
      <c r="A2802" s="35" t="s">
        <v>5754</v>
      </c>
      <c r="B2802" s="1" t="s">
        <v>80</v>
      </c>
      <c r="C2802" s="45" t="s">
        <v>1035</v>
      </c>
      <c r="D2802" s="23" t="s">
        <v>5734</v>
      </c>
      <c r="E2802" s="23" t="s">
        <v>4141</v>
      </c>
      <c r="F2802" s="40">
        <v>3.2</v>
      </c>
      <c r="G2802" s="25">
        <v>110673</v>
      </c>
      <c r="H2802" s="25">
        <v>354154</v>
      </c>
      <c r="I2802" s="25"/>
      <c r="J2802" s="58" t="e">
        <f>HYPERLINK("#"&amp;"Insumos"&amp;"!A"&amp;MATCH($B2802,#REF!,0),"Ins "&amp;$B2802)</f>
        <v>#REF!</v>
      </c>
      <c r="M2802" s="220"/>
    </row>
    <row r="2803" spans="1:13" x14ac:dyDescent="0.2">
      <c r="A2803" s="35" t="s">
        <v>5754</v>
      </c>
      <c r="B2803" s="1" t="s">
        <v>5533</v>
      </c>
      <c r="C2803" s="45" t="s">
        <v>5892</v>
      </c>
      <c r="D2803" s="23" t="s">
        <v>977</v>
      </c>
      <c r="E2803" s="23" t="s">
        <v>4134</v>
      </c>
      <c r="F2803" s="40">
        <v>2</v>
      </c>
      <c r="G2803" s="25">
        <v>3623</v>
      </c>
      <c r="H2803" s="25">
        <v>7246</v>
      </c>
      <c r="I2803" s="25"/>
      <c r="J2803" s="58" t="e">
        <f>HYPERLINK("#"&amp;"Insumos"&amp;"!A"&amp;MATCH($B2803,#REF!,0),"Ins "&amp;$B2803)</f>
        <v>#REF!</v>
      </c>
      <c r="M2803" s="220"/>
    </row>
    <row r="2804" spans="1:13" x14ac:dyDescent="0.2">
      <c r="A2804" s="35" t="s">
        <v>5754</v>
      </c>
      <c r="B2804" s="34" t="s">
        <v>2114</v>
      </c>
      <c r="C2804" s="45" t="s">
        <v>1722</v>
      </c>
      <c r="D2804" s="23" t="s">
        <v>5534</v>
      </c>
      <c r="E2804" s="23" t="s">
        <v>4140</v>
      </c>
      <c r="F2804" s="40">
        <v>0.1</v>
      </c>
      <c r="G2804" s="25">
        <v>90480</v>
      </c>
      <c r="H2804" s="25">
        <v>9048</v>
      </c>
      <c r="I2804" s="25"/>
      <c r="J2804" s="58" t="e">
        <f>HYPERLINK("#"&amp;"Insumos"&amp;"!A"&amp;MATCH($B2804,#REF!,0),"Ins "&amp;$B2804)</f>
        <v>#REF!</v>
      </c>
      <c r="M2804" s="220"/>
    </row>
    <row r="2805" spans="1:13" x14ac:dyDescent="0.2">
      <c r="A2805" s="35" t="s">
        <v>5754</v>
      </c>
      <c r="B2805" s="34" t="s">
        <v>222</v>
      </c>
      <c r="C2805" s="45" t="s">
        <v>157</v>
      </c>
      <c r="D2805" s="23" t="s">
        <v>5534</v>
      </c>
      <c r="E2805" s="23" t="s">
        <v>4140</v>
      </c>
      <c r="F2805" s="40">
        <v>0.1</v>
      </c>
      <c r="G2805" s="25">
        <v>66212</v>
      </c>
      <c r="H2805" s="25">
        <v>6621</v>
      </c>
      <c r="I2805" s="25"/>
      <c r="J2805" s="58" t="e">
        <f>HYPERLINK("#"&amp;"Insumos"&amp;"!A"&amp;MATCH($B2805,#REF!,0),"Ins "&amp;$B2805)</f>
        <v>#REF!</v>
      </c>
      <c r="M2805" s="220"/>
    </row>
    <row r="2806" spans="1:13" x14ac:dyDescent="0.2">
      <c r="A2806" s="35" t="s">
        <v>5754</v>
      </c>
      <c r="B2806" s="1" t="s">
        <v>5007</v>
      </c>
      <c r="C2806" s="45" t="s">
        <v>720</v>
      </c>
      <c r="D2806" s="23" t="s">
        <v>5751</v>
      </c>
      <c r="E2806" s="23" t="s">
        <v>4134</v>
      </c>
      <c r="F2806" s="40">
        <v>2</v>
      </c>
      <c r="G2806" s="25">
        <v>1897</v>
      </c>
      <c r="H2806" s="25">
        <v>3794</v>
      </c>
      <c r="I2806" s="25"/>
      <c r="J2806" s="58" t="e">
        <f>HYPERLINK("#"&amp;"Insumos"&amp;"!A"&amp;MATCH($B2806,#REF!,0),"Ins "&amp;$B2806)</f>
        <v>#REF!</v>
      </c>
      <c r="M2806" s="220"/>
    </row>
    <row r="2807" spans="1:13" ht="25.5" x14ac:dyDescent="0.2">
      <c r="A2807" s="35" t="s">
        <v>5754</v>
      </c>
      <c r="B2807" s="34" t="s">
        <v>9651</v>
      </c>
      <c r="C2807" s="45" t="s">
        <v>9653</v>
      </c>
      <c r="D2807" s="23" t="s">
        <v>5534</v>
      </c>
      <c r="E2807" s="23" t="s">
        <v>9652</v>
      </c>
      <c r="F2807" s="40">
        <v>40</v>
      </c>
      <c r="G2807" s="25">
        <v>2290</v>
      </c>
      <c r="H2807" s="25">
        <v>91600</v>
      </c>
      <c r="I2807" s="25"/>
      <c r="J2807" s="58" t="e">
        <f>HYPERLINK("#"&amp;"Insumos"&amp;"!A"&amp;MATCH($B2807,#REF!,0),"Ins "&amp;$B2807)</f>
        <v>#REF!</v>
      </c>
      <c r="M2807" s="220"/>
    </row>
    <row r="2808" spans="1:13" x14ac:dyDescent="0.2">
      <c r="A2808" s="35" t="s">
        <v>5754</v>
      </c>
      <c r="B2808" s="34" t="s">
        <v>5200</v>
      </c>
      <c r="C2808" s="45" t="s">
        <v>9156</v>
      </c>
      <c r="D2808" s="23" t="s">
        <v>5751</v>
      </c>
      <c r="E2808" s="23" t="s">
        <v>467</v>
      </c>
      <c r="F2808" s="40">
        <v>0.6</v>
      </c>
      <c r="G2808" s="25">
        <v>19807</v>
      </c>
      <c r="H2808" s="25">
        <v>11884</v>
      </c>
      <c r="I2808" s="25"/>
      <c r="J2808" s="58" t="e">
        <f>HYPERLINK("#"&amp;"Insumos"&amp;"!A"&amp;MATCH($B2808,#REF!,0),"Ins "&amp;$B2808)</f>
        <v>#REF!</v>
      </c>
      <c r="M2808" s="220"/>
    </row>
    <row r="2809" spans="1:13" ht="51" x14ac:dyDescent="0.2">
      <c r="A2809" s="36" t="s">
        <v>8558</v>
      </c>
      <c r="B2809" s="26" t="s">
        <v>6816</v>
      </c>
      <c r="C2809" s="79" t="s">
        <v>8559</v>
      </c>
      <c r="D2809" s="37" t="s">
        <v>5608</v>
      </c>
      <c r="E2809" s="37" t="s">
        <v>464</v>
      </c>
      <c r="F2809" s="41"/>
      <c r="G2809" s="27"/>
      <c r="H2809" s="27"/>
      <c r="I2809" s="27">
        <v>354532</v>
      </c>
      <c r="M2809" s="220">
        <f t="shared" si="43"/>
        <v>464295</v>
      </c>
    </row>
    <row r="2810" spans="1:13" x14ac:dyDescent="0.2">
      <c r="A2810" s="35" t="s">
        <v>8558</v>
      </c>
      <c r="B2810" s="1" t="s">
        <v>5572</v>
      </c>
      <c r="C2810" s="45" t="s">
        <v>971</v>
      </c>
      <c r="D2810" s="23" t="s">
        <v>5734</v>
      </c>
      <c r="E2810" s="23" t="s">
        <v>4141</v>
      </c>
      <c r="F2810" s="40">
        <v>1.8</v>
      </c>
      <c r="G2810" s="25">
        <v>37863</v>
      </c>
      <c r="H2810" s="25">
        <v>68153</v>
      </c>
      <c r="I2810" s="25"/>
      <c r="J2810" s="58" t="e">
        <f>HYPERLINK("#"&amp;"Insumos"&amp;"!A"&amp;MATCH($B2810,#REF!,0),"Ins "&amp;$B2810)</f>
        <v>#REF!</v>
      </c>
      <c r="M2810" s="220"/>
    </row>
    <row r="2811" spans="1:13" x14ac:dyDescent="0.2">
      <c r="A2811" s="35" t="s">
        <v>8558</v>
      </c>
      <c r="B2811" s="1" t="s">
        <v>263</v>
      </c>
      <c r="C2811" s="45" t="s">
        <v>696</v>
      </c>
      <c r="D2811" s="23" t="s">
        <v>5534</v>
      </c>
      <c r="E2811" s="23" t="s">
        <v>4140</v>
      </c>
      <c r="F2811" s="40">
        <v>0.03</v>
      </c>
      <c r="G2811" s="25">
        <v>187426</v>
      </c>
      <c r="H2811" s="25">
        <v>5623</v>
      </c>
      <c r="I2811" s="25"/>
      <c r="J2811" s="58" t="e">
        <f>HYPERLINK("#"&amp;"Insumos"&amp;"!A"&amp;MATCH($B2811,#REF!,0),"Ins "&amp;$B2811)</f>
        <v>#REF!</v>
      </c>
      <c r="M2811" s="220"/>
    </row>
    <row r="2812" spans="1:13" x14ac:dyDescent="0.2">
      <c r="A2812" s="35" t="s">
        <v>8558</v>
      </c>
      <c r="B2812" s="1" t="s">
        <v>5533</v>
      </c>
      <c r="C2812" s="45" t="s">
        <v>5892</v>
      </c>
      <c r="D2812" s="23" t="s">
        <v>977</v>
      </c>
      <c r="E2812" s="23" t="s">
        <v>4134</v>
      </c>
      <c r="F2812" s="40">
        <v>1.2</v>
      </c>
      <c r="G2812" s="25">
        <v>3623</v>
      </c>
      <c r="H2812" s="25">
        <v>4348</v>
      </c>
      <c r="I2812" s="25"/>
      <c r="J2812" s="58" t="e">
        <f>HYPERLINK("#"&amp;"Insumos"&amp;"!A"&amp;MATCH($B2812,#REF!,0),"Ins "&amp;$B2812)</f>
        <v>#REF!</v>
      </c>
      <c r="M2812" s="220"/>
    </row>
    <row r="2813" spans="1:13" x14ac:dyDescent="0.2">
      <c r="A2813" s="35" t="s">
        <v>8558</v>
      </c>
      <c r="B2813" s="1" t="s">
        <v>5007</v>
      </c>
      <c r="C2813" s="45" t="s">
        <v>720</v>
      </c>
      <c r="D2813" s="23" t="s">
        <v>5751</v>
      </c>
      <c r="E2813" s="23" t="s">
        <v>4134</v>
      </c>
      <c r="F2813" s="40">
        <v>1.2</v>
      </c>
      <c r="G2813" s="25">
        <v>1897</v>
      </c>
      <c r="H2813" s="25">
        <v>2276</v>
      </c>
      <c r="I2813" s="25"/>
      <c r="J2813" s="58" t="e">
        <f>HYPERLINK("#"&amp;"Insumos"&amp;"!A"&amp;MATCH($B2813,#REF!,0),"Ins "&amp;$B2813)</f>
        <v>#REF!</v>
      </c>
      <c r="M2813" s="220"/>
    </row>
    <row r="2814" spans="1:13" x14ac:dyDescent="0.2">
      <c r="A2814" s="35" t="s">
        <v>8558</v>
      </c>
      <c r="B2814" s="34" t="s">
        <v>5589</v>
      </c>
      <c r="C2814" s="45" t="s">
        <v>5819</v>
      </c>
      <c r="D2814" s="23" t="s">
        <v>5585</v>
      </c>
      <c r="E2814" s="23" t="s">
        <v>466</v>
      </c>
      <c r="F2814" s="40">
        <v>0.12</v>
      </c>
      <c r="G2814" s="25">
        <v>597780</v>
      </c>
      <c r="H2814" s="25">
        <v>71734</v>
      </c>
      <c r="I2814" s="25"/>
      <c r="M2814" s="220"/>
    </row>
    <row r="2815" spans="1:13" ht="25.5" x14ac:dyDescent="0.2">
      <c r="A2815" s="35" t="s">
        <v>8558</v>
      </c>
      <c r="B2815" s="34" t="s">
        <v>5343</v>
      </c>
      <c r="C2815" s="45" t="s">
        <v>136</v>
      </c>
      <c r="D2815" s="23" t="s">
        <v>5751</v>
      </c>
      <c r="E2815" s="23" t="s">
        <v>4134</v>
      </c>
      <c r="F2815" s="40">
        <v>1</v>
      </c>
      <c r="G2815" s="25">
        <v>81961</v>
      </c>
      <c r="H2815" s="25">
        <v>81961</v>
      </c>
      <c r="I2815" s="25"/>
      <c r="J2815" s="58" t="e">
        <f>HYPERLINK("#"&amp;"Insumos"&amp;"!A"&amp;MATCH($B2815,#REF!,0),"Ins "&amp;$B2815)</f>
        <v>#REF!</v>
      </c>
      <c r="M2815" s="220"/>
    </row>
    <row r="2816" spans="1:13" x14ac:dyDescent="0.2">
      <c r="A2816" s="35" t="s">
        <v>8558</v>
      </c>
      <c r="B2816" s="34" t="s">
        <v>4540</v>
      </c>
      <c r="C2816" s="45" t="s">
        <v>1425</v>
      </c>
      <c r="D2816" s="23" t="s">
        <v>5751</v>
      </c>
      <c r="E2816" s="23" t="s">
        <v>4134</v>
      </c>
      <c r="F2816" s="40">
        <v>1.5</v>
      </c>
      <c r="G2816" s="25">
        <v>19574</v>
      </c>
      <c r="H2816" s="25">
        <v>29361</v>
      </c>
      <c r="I2816" s="25"/>
      <c r="J2816" s="58" t="e">
        <f>HYPERLINK("#"&amp;"Insumos"&amp;"!A"&amp;MATCH($B2816,#REF!,0),"Ins "&amp;$B2816)</f>
        <v>#REF!</v>
      </c>
      <c r="M2816" s="220"/>
    </row>
    <row r="2817" spans="1:13" x14ac:dyDescent="0.2">
      <c r="A2817" s="35" t="s">
        <v>8558</v>
      </c>
      <c r="B2817" s="1" t="s">
        <v>5184</v>
      </c>
      <c r="C2817" s="45" t="s">
        <v>294</v>
      </c>
      <c r="D2817" s="23" t="s">
        <v>5751</v>
      </c>
      <c r="E2817" s="23" t="s">
        <v>4147</v>
      </c>
      <c r="F2817" s="40">
        <v>0.5</v>
      </c>
      <c r="G2817" s="25">
        <v>5304</v>
      </c>
      <c r="H2817" s="25">
        <v>2652</v>
      </c>
      <c r="I2817" s="25"/>
      <c r="J2817" s="58" t="e">
        <f>HYPERLINK("#"&amp;"Insumos"&amp;"!A"&amp;MATCH($B2817,#REF!,0),"Ins "&amp;$B2817)</f>
        <v>#REF!</v>
      </c>
      <c r="M2817" s="220"/>
    </row>
    <row r="2818" spans="1:13" x14ac:dyDescent="0.2">
      <c r="A2818" s="35" t="s">
        <v>8558</v>
      </c>
      <c r="B2818" s="34" t="s">
        <v>4515</v>
      </c>
      <c r="C2818" s="45" t="s">
        <v>1403</v>
      </c>
      <c r="D2818" s="23" t="s">
        <v>5751</v>
      </c>
      <c r="E2818" s="23" t="s">
        <v>287</v>
      </c>
      <c r="F2818" s="40">
        <v>1.2</v>
      </c>
      <c r="G2818" s="25">
        <v>48423</v>
      </c>
      <c r="H2818" s="25">
        <v>58108</v>
      </c>
      <c r="I2818" s="25"/>
      <c r="J2818" s="58" t="e">
        <f>HYPERLINK("#"&amp;"Insumos"&amp;"!A"&amp;MATCH($B2818,#REF!,0),"Ins "&amp;$B2818)</f>
        <v>#REF!</v>
      </c>
      <c r="M2818" s="220"/>
    </row>
    <row r="2819" spans="1:13" x14ac:dyDescent="0.2">
      <c r="A2819" s="35" t="s">
        <v>8558</v>
      </c>
      <c r="B2819" s="34" t="s">
        <v>5482</v>
      </c>
      <c r="C2819" s="45" t="s">
        <v>67</v>
      </c>
      <c r="D2819" s="23" t="s">
        <v>5751</v>
      </c>
      <c r="E2819" s="23" t="s">
        <v>467</v>
      </c>
      <c r="F2819" s="40">
        <v>6</v>
      </c>
      <c r="G2819" s="25">
        <v>4423</v>
      </c>
      <c r="H2819" s="25">
        <v>26538</v>
      </c>
      <c r="I2819" s="25"/>
      <c r="J2819" s="58" t="e">
        <f>HYPERLINK("#"&amp;"Insumos"&amp;"!A"&amp;MATCH($B2819,#REF!,0),"Ins "&amp;$B2819)</f>
        <v>#REF!</v>
      </c>
      <c r="M2819" s="220"/>
    </row>
    <row r="2820" spans="1:13" x14ac:dyDescent="0.2">
      <c r="A2820" s="35" t="s">
        <v>8558</v>
      </c>
      <c r="B2820" s="1" t="s">
        <v>4555</v>
      </c>
      <c r="C2820" s="45" t="s">
        <v>2126</v>
      </c>
      <c r="D2820" s="23" t="s">
        <v>5751</v>
      </c>
      <c r="E2820" s="23" t="s">
        <v>4134</v>
      </c>
      <c r="F2820" s="40">
        <v>0.15</v>
      </c>
      <c r="G2820" s="25">
        <v>25188</v>
      </c>
      <c r="H2820" s="25">
        <v>3778</v>
      </c>
      <c r="I2820" s="25"/>
      <c r="J2820" s="58" t="e">
        <f>HYPERLINK("#"&amp;"Insumos"&amp;"!A"&amp;MATCH($B2820,#REF!,0),"Ins "&amp;$B2820)</f>
        <v>#REF!</v>
      </c>
      <c r="M2820" s="220"/>
    </row>
    <row r="2821" spans="1:13" ht="38.25" x14ac:dyDescent="0.2">
      <c r="A2821" s="36" t="s">
        <v>5895</v>
      </c>
      <c r="B2821" s="26" t="s">
        <v>6816</v>
      </c>
      <c r="C2821" s="79" t="s">
        <v>5896</v>
      </c>
      <c r="D2821" s="37" t="s">
        <v>5608</v>
      </c>
      <c r="E2821" s="37" t="s">
        <v>464</v>
      </c>
      <c r="F2821" s="41"/>
      <c r="G2821" s="27"/>
      <c r="H2821" s="27"/>
      <c r="I2821" s="27">
        <v>202601</v>
      </c>
      <c r="M2821" s="220">
        <f t="shared" ref="M2821:M2873" si="44">ROUND(I2821*(1+$L$2),0)</f>
        <v>265326</v>
      </c>
    </row>
    <row r="2822" spans="1:13" x14ac:dyDescent="0.2">
      <c r="A2822" s="35" t="s">
        <v>5895</v>
      </c>
      <c r="B2822" s="1" t="s">
        <v>5589</v>
      </c>
      <c r="C2822" s="45" t="s">
        <v>5819</v>
      </c>
      <c r="D2822" s="23" t="s">
        <v>5585</v>
      </c>
      <c r="E2822" s="23" t="s">
        <v>466</v>
      </c>
      <c r="F2822" s="40">
        <v>0.1</v>
      </c>
      <c r="G2822" s="25">
        <v>597780</v>
      </c>
      <c r="H2822" s="25">
        <v>59778</v>
      </c>
      <c r="I2822" s="25"/>
      <c r="M2822" s="220"/>
    </row>
    <row r="2823" spans="1:13" x14ac:dyDescent="0.2">
      <c r="A2823" s="35" t="s">
        <v>5895</v>
      </c>
      <c r="B2823" s="1" t="s">
        <v>71</v>
      </c>
      <c r="C2823" s="45" t="s">
        <v>1022</v>
      </c>
      <c r="D2823" s="23" t="s">
        <v>5734</v>
      </c>
      <c r="E2823" s="23" t="s">
        <v>4141</v>
      </c>
      <c r="F2823" s="40">
        <v>0.7</v>
      </c>
      <c r="G2823" s="25">
        <v>66987</v>
      </c>
      <c r="H2823" s="25">
        <v>46891</v>
      </c>
      <c r="I2823" s="25"/>
      <c r="J2823" s="58" t="e">
        <f>HYPERLINK("#"&amp;"Insumos"&amp;"!A"&amp;MATCH($B2823,#REF!,0),"Ins "&amp;$B2823)</f>
        <v>#REF!</v>
      </c>
      <c r="M2823" s="220"/>
    </row>
    <row r="2824" spans="1:13" x14ac:dyDescent="0.2">
      <c r="A2824" s="35" t="s">
        <v>5895</v>
      </c>
      <c r="B2824" s="1" t="s">
        <v>5546</v>
      </c>
      <c r="C2824" s="45" t="s">
        <v>12041</v>
      </c>
      <c r="D2824" s="23" t="s">
        <v>5534</v>
      </c>
      <c r="E2824" s="23" t="s">
        <v>12040</v>
      </c>
      <c r="F2824" s="40">
        <v>2</v>
      </c>
      <c r="G2824" s="25">
        <v>2140</v>
      </c>
      <c r="H2824" s="25">
        <v>4280</v>
      </c>
      <c r="I2824" s="25"/>
      <c r="J2824" s="58" t="e">
        <f>HYPERLINK("#"&amp;"Insumos"&amp;"!A"&amp;MATCH($B2824,#REF!,0),"Ins "&amp;$B2824)</f>
        <v>#REF!</v>
      </c>
      <c r="M2824" s="220"/>
    </row>
    <row r="2825" spans="1:13" x14ac:dyDescent="0.2">
      <c r="A2825" s="35" t="s">
        <v>5895</v>
      </c>
      <c r="B2825" s="1" t="s">
        <v>263</v>
      </c>
      <c r="C2825" s="45" t="s">
        <v>696</v>
      </c>
      <c r="D2825" s="23" t="s">
        <v>5534</v>
      </c>
      <c r="E2825" s="23" t="s">
        <v>4140</v>
      </c>
      <c r="F2825" s="40">
        <v>0.3</v>
      </c>
      <c r="G2825" s="25">
        <v>187426</v>
      </c>
      <c r="H2825" s="25">
        <v>56228</v>
      </c>
      <c r="I2825" s="25"/>
      <c r="J2825" s="58" t="e">
        <f>HYPERLINK("#"&amp;"Insumos"&amp;"!A"&amp;MATCH($B2825,#REF!,0),"Ins "&amp;$B2825)</f>
        <v>#REF!</v>
      </c>
      <c r="M2825" s="220"/>
    </row>
    <row r="2826" spans="1:13" x14ac:dyDescent="0.2">
      <c r="A2826" s="35" t="s">
        <v>5895</v>
      </c>
      <c r="B2826" s="1" t="s">
        <v>222</v>
      </c>
      <c r="C2826" s="45" t="s">
        <v>157</v>
      </c>
      <c r="D2826" s="23" t="s">
        <v>5534</v>
      </c>
      <c r="E2826" s="23" t="s">
        <v>4140</v>
      </c>
      <c r="F2826" s="40">
        <v>0.15</v>
      </c>
      <c r="G2826" s="25">
        <v>66212</v>
      </c>
      <c r="H2826" s="25">
        <v>9932</v>
      </c>
      <c r="I2826" s="25"/>
      <c r="J2826" s="58" t="e">
        <f>HYPERLINK("#"&amp;"Insumos"&amp;"!A"&amp;MATCH($B2826,#REF!,0),"Ins "&amp;$B2826)</f>
        <v>#REF!</v>
      </c>
      <c r="M2826" s="220"/>
    </row>
    <row r="2827" spans="1:13" x14ac:dyDescent="0.2">
      <c r="A2827" s="35" t="s">
        <v>5895</v>
      </c>
      <c r="B2827" s="1" t="s">
        <v>5533</v>
      </c>
      <c r="C2827" s="45" t="s">
        <v>5892</v>
      </c>
      <c r="D2827" s="23" t="s">
        <v>977</v>
      </c>
      <c r="E2827" s="23" t="s">
        <v>4134</v>
      </c>
      <c r="F2827" s="40">
        <v>1</v>
      </c>
      <c r="G2827" s="25">
        <v>3623</v>
      </c>
      <c r="H2827" s="25">
        <v>3623</v>
      </c>
      <c r="I2827" s="25"/>
      <c r="J2827" s="58" t="e">
        <f>HYPERLINK("#"&amp;"Insumos"&amp;"!A"&amp;MATCH($B2827,#REF!,0),"Ins "&amp;$B2827)</f>
        <v>#REF!</v>
      </c>
      <c r="M2827" s="220"/>
    </row>
    <row r="2828" spans="1:13" x14ac:dyDescent="0.2">
      <c r="A2828" s="35" t="s">
        <v>5895</v>
      </c>
      <c r="B2828" s="1" t="s">
        <v>5007</v>
      </c>
      <c r="C2828" s="45" t="s">
        <v>720</v>
      </c>
      <c r="D2828" s="23" t="s">
        <v>5751</v>
      </c>
      <c r="E2828" s="23" t="s">
        <v>4134</v>
      </c>
      <c r="F2828" s="40">
        <v>3</v>
      </c>
      <c r="G2828" s="25">
        <v>1897</v>
      </c>
      <c r="H2828" s="25">
        <v>5691</v>
      </c>
      <c r="I2828" s="25"/>
      <c r="J2828" s="58" t="e">
        <f>HYPERLINK("#"&amp;"Insumos"&amp;"!A"&amp;MATCH($B2828,#REF!,0),"Ins "&amp;$B2828)</f>
        <v>#REF!</v>
      </c>
      <c r="M2828" s="220"/>
    </row>
    <row r="2829" spans="1:13" ht="25.5" x14ac:dyDescent="0.2">
      <c r="A2829" s="35" t="s">
        <v>5895</v>
      </c>
      <c r="B2829" s="1" t="s">
        <v>5468</v>
      </c>
      <c r="C2829" s="45" t="s">
        <v>7326</v>
      </c>
      <c r="D2829" s="23" t="s">
        <v>5751</v>
      </c>
      <c r="E2829" s="23" t="s">
        <v>467</v>
      </c>
      <c r="F2829" s="40">
        <v>2.2200000000000002</v>
      </c>
      <c r="G2829" s="25">
        <v>5200</v>
      </c>
      <c r="H2829" s="25">
        <v>11544</v>
      </c>
      <c r="I2829" s="25"/>
      <c r="J2829" s="58" t="e">
        <f>HYPERLINK("#"&amp;"Insumos"&amp;"!A"&amp;MATCH($B2829,#REF!,0),"Ins "&amp;$B2829)</f>
        <v>#REF!</v>
      </c>
      <c r="M2829" s="220"/>
    </row>
    <row r="2830" spans="1:13" x14ac:dyDescent="0.2">
      <c r="A2830" s="35" t="s">
        <v>5895</v>
      </c>
      <c r="B2830" s="1" t="s">
        <v>4519</v>
      </c>
      <c r="C2830" s="45" t="s">
        <v>1406</v>
      </c>
      <c r="D2830" s="23" t="s">
        <v>5751</v>
      </c>
      <c r="E2830" s="23" t="s">
        <v>287</v>
      </c>
      <c r="F2830" s="40">
        <v>1</v>
      </c>
      <c r="G2830" s="25">
        <v>4634</v>
      </c>
      <c r="H2830" s="25">
        <v>4634</v>
      </c>
      <c r="I2830" s="25"/>
      <c r="J2830" s="58" t="e">
        <f>HYPERLINK("#"&amp;"Insumos"&amp;"!A"&amp;MATCH($B2830,#REF!,0),"Ins "&amp;$B2830)</f>
        <v>#REF!</v>
      </c>
      <c r="M2830" s="220"/>
    </row>
    <row r="2831" spans="1:13" ht="38.25" x14ac:dyDescent="0.2">
      <c r="A2831" s="36" t="s">
        <v>6366</v>
      </c>
      <c r="B2831" s="26" t="s">
        <v>6816</v>
      </c>
      <c r="C2831" s="79" t="s">
        <v>6367</v>
      </c>
      <c r="D2831" s="37" t="s">
        <v>5608</v>
      </c>
      <c r="E2831" s="37" t="s">
        <v>465</v>
      </c>
      <c r="F2831" s="41"/>
      <c r="G2831" s="27"/>
      <c r="H2831" s="27"/>
      <c r="I2831" s="27">
        <v>212468</v>
      </c>
      <c r="M2831" s="220">
        <f t="shared" si="44"/>
        <v>278248</v>
      </c>
    </row>
    <row r="2832" spans="1:13" x14ac:dyDescent="0.2">
      <c r="A2832" s="35" t="s">
        <v>6366</v>
      </c>
      <c r="B2832" s="1" t="s">
        <v>5589</v>
      </c>
      <c r="C2832" s="45" t="s">
        <v>5819</v>
      </c>
      <c r="D2832" s="23" t="s">
        <v>5585</v>
      </c>
      <c r="E2832" s="23" t="s">
        <v>466</v>
      </c>
      <c r="F2832" s="40">
        <v>7.3999999999999996E-2</v>
      </c>
      <c r="G2832" s="25">
        <v>597780</v>
      </c>
      <c r="H2832" s="25">
        <v>44236</v>
      </c>
      <c r="I2832" s="25"/>
      <c r="M2832" s="220"/>
    </row>
    <row r="2833" spans="1:13" x14ac:dyDescent="0.2">
      <c r="A2833" s="35" t="s">
        <v>6366</v>
      </c>
      <c r="B2833" s="1" t="s">
        <v>71</v>
      </c>
      <c r="C2833" s="45" t="s">
        <v>1022</v>
      </c>
      <c r="D2833" s="23" t="s">
        <v>5734</v>
      </c>
      <c r="E2833" s="23" t="s">
        <v>4141</v>
      </c>
      <c r="F2833" s="40">
        <v>1.2</v>
      </c>
      <c r="G2833" s="25">
        <v>66987</v>
      </c>
      <c r="H2833" s="25">
        <v>80384</v>
      </c>
      <c r="I2833" s="25"/>
      <c r="J2833" s="58" t="e">
        <f>HYPERLINK("#"&amp;"Insumos"&amp;"!A"&amp;MATCH($B2833,#REF!,0),"Ins "&amp;$B2833)</f>
        <v>#REF!</v>
      </c>
      <c r="M2833" s="220"/>
    </row>
    <row r="2834" spans="1:13" x14ac:dyDescent="0.2">
      <c r="A2834" s="35" t="s">
        <v>6366</v>
      </c>
      <c r="B2834" s="1" t="s">
        <v>5551</v>
      </c>
      <c r="C2834" s="45" t="s">
        <v>1229</v>
      </c>
      <c r="D2834" s="23" t="s">
        <v>5534</v>
      </c>
      <c r="E2834" s="23" t="s">
        <v>4140</v>
      </c>
      <c r="F2834" s="40">
        <v>9</v>
      </c>
      <c r="G2834" s="25">
        <v>437</v>
      </c>
      <c r="H2834" s="25">
        <v>3933</v>
      </c>
      <c r="I2834" s="25"/>
      <c r="J2834" s="58" t="e">
        <f>HYPERLINK("#"&amp;"Insumos"&amp;"!A"&amp;MATCH($B2834,#REF!,0),"Ins "&amp;$B2834)</f>
        <v>#REF!</v>
      </c>
      <c r="M2834" s="220"/>
    </row>
    <row r="2835" spans="1:13" x14ac:dyDescent="0.2">
      <c r="A2835" s="35" t="s">
        <v>6366</v>
      </c>
      <c r="B2835" s="1" t="s">
        <v>263</v>
      </c>
      <c r="C2835" s="45" t="s">
        <v>696</v>
      </c>
      <c r="D2835" s="23" t="s">
        <v>5534</v>
      </c>
      <c r="E2835" s="23" t="s">
        <v>4140</v>
      </c>
      <c r="F2835" s="40">
        <v>1.2500000000000001E-2</v>
      </c>
      <c r="G2835" s="25">
        <v>187426</v>
      </c>
      <c r="H2835" s="25">
        <v>2343</v>
      </c>
      <c r="I2835" s="25"/>
      <c r="J2835" s="58" t="e">
        <f>HYPERLINK("#"&amp;"Insumos"&amp;"!A"&amp;MATCH($B2835,#REF!,0),"Ins "&amp;$B2835)</f>
        <v>#REF!</v>
      </c>
      <c r="M2835" s="220"/>
    </row>
    <row r="2836" spans="1:13" x14ac:dyDescent="0.2">
      <c r="A2836" s="35" t="s">
        <v>6366</v>
      </c>
      <c r="B2836" s="1" t="s">
        <v>254</v>
      </c>
      <c r="C2836" s="45" t="s">
        <v>751</v>
      </c>
      <c r="D2836" s="23" t="s">
        <v>5534</v>
      </c>
      <c r="E2836" s="23" t="s">
        <v>4141</v>
      </c>
      <c r="F2836" s="40">
        <v>0.4</v>
      </c>
      <c r="G2836" s="25">
        <v>46854</v>
      </c>
      <c r="H2836" s="25">
        <v>18742</v>
      </c>
      <c r="I2836" s="25"/>
      <c r="J2836" s="58" t="e">
        <f>HYPERLINK("#"&amp;"Insumos"&amp;"!A"&amp;MATCH($B2836,#REF!,0),"Ins "&amp;$B2836)</f>
        <v>#REF!</v>
      </c>
      <c r="M2836" s="220"/>
    </row>
    <row r="2837" spans="1:13" x14ac:dyDescent="0.2">
      <c r="A2837" s="35" t="s">
        <v>6366</v>
      </c>
      <c r="B2837" s="1" t="s">
        <v>2114</v>
      </c>
      <c r="C2837" s="45" t="s">
        <v>1722</v>
      </c>
      <c r="D2837" s="23" t="s">
        <v>5534</v>
      </c>
      <c r="E2837" s="23" t="s">
        <v>4140</v>
      </c>
      <c r="F2837" s="40">
        <v>7.3999999999999996E-2</v>
      </c>
      <c r="G2837" s="25">
        <v>90480</v>
      </c>
      <c r="H2837" s="25">
        <v>6696</v>
      </c>
      <c r="I2837" s="25"/>
      <c r="J2837" s="58" t="e">
        <f>HYPERLINK("#"&amp;"Insumos"&amp;"!A"&amp;MATCH($B2837,#REF!,0),"Ins "&amp;$B2837)</f>
        <v>#REF!</v>
      </c>
      <c r="M2837" s="220"/>
    </row>
    <row r="2838" spans="1:13" x14ac:dyDescent="0.2">
      <c r="A2838" s="35" t="s">
        <v>6366</v>
      </c>
      <c r="B2838" s="1" t="s">
        <v>5543</v>
      </c>
      <c r="C2838" s="45" t="s">
        <v>1226</v>
      </c>
      <c r="D2838" s="23" t="s">
        <v>5534</v>
      </c>
      <c r="E2838" s="23" t="s">
        <v>4140</v>
      </c>
      <c r="F2838" s="40">
        <v>9</v>
      </c>
      <c r="G2838" s="25">
        <v>239</v>
      </c>
      <c r="H2838" s="25">
        <v>2151</v>
      </c>
      <c r="I2838" s="25"/>
      <c r="J2838" s="58" t="e">
        <f>HYPERLINK("#"&amp;"Insumos"&amp;"!A"&amp;MATCH($B2838,#REF!,0),"Ins "&amp;$B2838)</f>
        <v>#REF!</v>
      </c>
      <c r="M2838" s="220"/>
    </row>
    <row r="2839" spans="1:13" x14ac:dyDescent="0.2">
      <c r="A2839" s="35" t="s">
        <v>6366</v>
      </c>
      <c r="B2839" s="1" t="s">
        <v>5533</v>
      </c>
      <c r="C2839" s="45" t="s">
        <v>5892</v>
      </c>
      <c r="D2839" s="23" t="s">
        <v>977</v>
      </c>
      <c r="E2839" s="23" t="s">
        <v>4134</v>
      </c>
      <c r="F2839" s="40">
        <v>1.2</v>
      </c>
      <c r="G2839" s="25">
        <v>3623</v>
      </c>
      <c r="H2839" s="25">
        <v>4348</v>
      </c>
      <c r="I2839" s="25"/>
      <c r="J2839" s="58" t="e">
        <f>HYPERLINK("#"&amp;"Insumos"&amp;"!A"&amp;MATCH($B2839,#REF!,0),"Ins "&amp;$B2839)</f>
        <v>#REF!</v>
      </c>
      <c r="M2839" s="220"/>
    </row>
    <row r="2840" spans="1:13" x14ac:dyDescent="0.2">
      <c r="A2840" s="35" t="s">
        <v>6366</v>
      </c>
      <c r="B2840" s="1" t="s">
        <v>5007</v>
      </c>
      <c r="C2840" s="45" t="s">
        <v>720</v>
      </c>
      <c r="D2840" s="23" t="s">
        <v>5751</v>
      </c>
      <c r="E2840" s="23" t="s">
        <v>4134</v>
      </c>
      <c r="F2840" s="40">
        <v>1.8</v>
      </c>
      <c r="G2840" s="25">
        <v>1897</v>
      </c>
      <c r="H2840" s="25">
        <v>3415</v>
      </c>
      <c r="I2840" s="25"/>
      <c r="J2840" s="58" t="e">
        <f>HYPERLINK("#"&amp;"Insumos"&amp;"!A"&amp;MATCH($B2840,#REF!,0),"Ins "&amp;$B2840)</f>
        <v>#REF!</v>
      </c>
      <c r="M2840" s="220"/>
    </row>
    <row r="2841" spans="1:13" x14ac:dyDescent="0.2">
      <c r="A2841" s="35" t="s">
        <v>6366</v>
      </c>
      <c r="B2841" s="1" t="s">
        <v>5175</v>
      </c>
      <c r="C2841" s="45" t="s">
        <v>6020</v>
      </c>
      <c r="D2841" s="23" t="s">
        <v>5751</v>
      </c>
      <c r="E2841" s="23" t="s">
        <v>465</v>
      </c>
      <c r="F2841" s="40">
        <v>1.03</v>
      </c>
      <c r="G2841" s="25">
        <v>42097</v>
      </c>
      <c r="H2841" s="25">
        <v>43360</v>
      </c>
      <c r="I2841" s="25"/>
      <c r="J2841" s="58" t="e">
        <f>HYPERLINK("#"&amp;"Insumos"&amp;"!A"&amp;MATCH($B2841,#REF!,0),"Ins "&amp;$B2841)</f>
        <v>#REF!</v>
      </c>
      <c r="M2841" s="220"/>
    </row>
    <row r="2842" spans="1:13" x14ac:dyDescent="0.2">
      <c r="A2842" s="35" t="s">
        <v>6366</v>
      </c>
      <c r="B2842" s="1" t="s">
        <v>5197</v>
      </c>
      <c r="C2842" s="45" t="s">
        <v>8791</v>
      </c>
      <c r="D2842" s="23" t="s">
        <v>5751</v>
      </c>
      <c r="E2842" s="23" t="s">
        <v>467</v>
      </c>
      <c r="F2842" s="40">
        <v>0.1</v>
      </c>
      <c r="G2842" s="25">
        <v>28600</v>
      </c>
      <c r="H2842" s="25">
        <v>2860</v>
      </c>
      <c r="I2842" s="25"/>
      <c r="J2842" s="58" t="e">
        <f>HYPERLINK("#"&amp;"Insumos"&amp;"!A"&amp;MATCH($B2842,#REF!,0),"Ins "&amp;$B2842)</f>
        <v>#REF!</v>
      </c>
      <c r="M2842" s="220"/>
    </row>
    <row r="2843" spans="1:13" ht="25.5" x14ac:dyDescent="0.2">
      <c r="A2843" s="36" t="s">
        <v>6368</v>
      </c>
      <c r="B2843" s="26" t="s">
        <v>6816</v>
      </c>
      <c r="C2843" s="79" t="s">
        <v>6978</v>
      </c>
      <c r="D2843" s="37" t="s">
        <v>5608</v>
      </c>
      <c r="E2843" s="37" t="s">
        <v>467</v>
      </c>
      <c r="F2843" s="41"/>
      <c r="G2843" s="27"/>
      <c r="H2843" s="27"/>
      <c r="I2843" s="27">
        <v>23598</v>
      </c>
      <c r="M2843" s="220">
        <f t="shared" si="44"/>
        <v>30904</v>
      </c>
    </row>
    <row r="2844" spans="1:13" x14ac:dyDescent="0.2">
      <c r="A2844" s="35" t="s">
        <v>6368</v>
      </c>
      <c r="B2844" s="1" t="s">
        <v>77</v>
      </c>
      <c r="C2844" s="45" t="s">
        <v>1024</v>
      </c>
      <c r="D2844" s="23" t="s">
        <v>5734</v>
      </c>
      <c r="E2844" s="23" t="s">
        <v>4141</v>
      </c>
      <c r="F2844" s="40">
        <v>0.1</v>
      </c>
      <c r="G2844" s="25">
        <v>74500</v>
      </c>
      <c r="H2844" s="25">
        <v>7450</v>
      </c>
      <c r="I2844" s="25"/>
      <c r="J2844" s="58" t="e">
        <f>HYPERLINK("#"&amp;"Insumos"&amp;"!A"&amp;MATCH($B2844,#REF!,0),"Ins "&amp;$B2844)</f>
        <v>#REF!</v>
      </c>
      <c r="M2844" s="220"/>
    </row>
    <row r="2845" spans="1:13" x14ac:dyDescent="0.2">
      <c r="A2845" s="35" t="s">
        <v>6368</v>
      </c>
      <c r="B2845" s="1" t="s">
        <v>263</v>
      </c>
      <c r="C2845" s="45" t="s">
        <v>696</v>
      </c>
      <c r="D2845" s="23" t="s">
        <v>5534</v>
      </c>
      <c r="E2845" s="23" t="s">
        <v>4140</v>
      </c>
      <c r="F2845" s="40">
        <v>1.6000000000000001E-3</v>
      </c>
      <c r="G2845" s="25">
        <v>187426</v>
      </c>
      <c r="H2845" s="25">
        <v>300</v>
      </c>
      <c r="I2845" s="25"/>
      <c r="J2845" s="58" t="e">
        <f>HYPERLINK("#"&amp;"Insumos"&amp;"!A"&amp;MATCH($B2845,#REF!,0),"Ins "&amp;$B2845)</f>
        <v>#REF!</v>
      </c>
      <c r="M2845" s="220"/>
    </row>
    <row r="2846" spans="1:13" x14ac:dyDescent="0.2">
      <c r="A2846" s="35" t="s">
        <v>6368</v>
      </c>
      <c r="B2846" s="1" t="s">
        <v>5533</v>
      </c>
      <c r="C2846" s="45" t="s">
        <v>5892</v>
      </c>
      <c r="D2846" s="23" t="s">
        <v>977</v>
      </c>
      <c r="E2846" s="23" t="s">
        <v>4134</v>
      </c>
      <c r="F2846" s="40">
        <v>0.6</v>
      </c>
      <c r="G2846" s="25">
        <v>3623</v>
      </c>
      <c r="H2846" s="25">
        <v>2174</v>
      </c>
      <c r="I2846" s="25"/>
      <c r="J2846" s="58" t="e">
        <f>HYPERLINK("#"&amp;"Insumos"&amp;"!A"&amp;MATCH($B2846,#REF!,0),"Ins "&amp;$B2846)</f>
        <v>#REF!</v>
      </c>
      <c r="M2846" s="220"/>
    </row>
    <row r="2847" spans="1:13" ht="25.5" x14ac:dyDescent="0.2">
      <c r="A2847" s="35" t="s">
        <v>6368</v>
      </c>
      <c r="B2847" s="1" t="s">
        <v>4559</v>
      </c>
      <c r="C2847" s="45" t="s">
        <v>9471</v>
      </c>
      <c r="D2847" s="23" t="s">
        <v>5751</v>
      </c>
      <c r="E2847" s="23" t="s">
        <v>4138</v>
      </c>
      <c r="F2847" s="40">
        <v>1.4999999999999999E-2</v>
      </c>
      <c r="G2847" s="25">
        <v>140296</v>
      </c>
      <c r="H2847" s="25">
        <v>2104</v>
      </c>
      <c r="I2847" s="25"/>
      <c r="J2847" s="58" t="e">
        <f>HYPERLINK("#"&amp;"Insumos"&amp;"!A"&amp;MATCH($B2847,#REF!,0),"Ins "&amp;$B2847)</f>
        <v>#REF!</v>
      </c>
      <c r="M2847" s="220"/>
    </row>
    <row r="2848" spans="1:13" ht="25.5" x14ac:dyDescent="0.2">
      <c r="A2848" s="35" t="s">
        <v>6368</v>
      </c>
      <c r="B2848" s="1" t="s">
        <v>6209</v>
      </c>
      <c r="C2848" s="45" t="s">
        <v>8855</v>
      </c>
      <c r="D2848" s="23" t="s">
        <v>5751</v>
      </c>
      <c r="E2848" s="23" t="s">
        <v>4138</v>
      </c>
      <c r="F2848" s="40">
        <v>1.4999999999999999E-2</v>
      </c>
      <c r="G2848" s="25">
        <v>123656</v>
      </c>
      <c r="H2848" s="25">
        <v>1855</v>
      </c>
      <c r="I2848" s="25"/>
      <c r="J2848" s="58" t="e">
        <f>HYPERLINK("#"&amp;"Insumos"&amp;"!A"&amp;MATCH($B2848,#REF!,0),"Ins "&amp;$B2848)</f>
        <v>#REF!</v>
      </c>
      <c r="M2848" s="220"/>
    </row>
    <row r="2849" spans="1:13" x14ac:dyDescent="0.2">
      <c r="A2849" s="35" t="s">
        <v>6368</v>
      </c>
      <c r="B2849" s="1" t="s">
        <v>6210</v>
      </c>
      <c r="C2849" s="45" t="s">
        <v>6211</v>
      </c>
      <c r="D2849" s="23" t="s">
        <v>5751</v>
      </c>
      <c r="E2849" s="23" t="s">
        <v>467</v>
      </c>
      <c r="F2849" s="40">
        <v>1</v>
      </c>
      <c r="G2849" s="25">
        <v>5106</v>
      </c>
      <c r="H2849" s="25">
        <v>5106</v>
      </c>
      <c r="I2849" s="25"/>
      <c r="J2849" s="58" t="e">
        <f>HYPERLINK("#"&amp;"Insumos"&amp;"!A"&amp;MATCH($B2849,#REF!,0),"Ins "&amp;$B2849)</f>
        <v>#REF!</v>
      </c>
      <c r="M2849" s="220"/>
    </row>
    <row r="2850" spans="1:13" ht="25.5" x14ac:dyDescent="0.2">
      <c r="A2850" s="35" t="s">
        <v>6368</v>
      </c>
      <c r="B2850" s="1" t="s">
        <v>6212</v>
      </c>
      <c r="C2850" s="45" t="s">
        <v>6213</v>
      </c>
      <c r="D2850" s="23" t="s">
        <v>5751</v>
      </c>
      <c r="E2850" s="23" t="s">
        <v>467</v>
      </c>
      <c r="F2850" s="40">
        <v>0.3</v>
      </c>
      <c r="G2850" s="25">
        <v>15364</v>
      </c>
      <c r="H2850" s="25">
        <v>4609</v>
      </c>
      <c r="I2850" s="25"/>
      <c r="J2850" s="58" t="e">
        <f>HYPERLINK("#"&amp;"Insumos"&amp;"!A"&amp;MATCH($B2850,#REF!,0),"Ins "&amp;$B2850)</f>
        <v>#REF!</v>
      </c>
      <c r="M2850" s="220"/>
    </row>
    <row r="2851" spans="1:13" ht="38.25" x14ac:dyDescent="0.2">
      <c r="A2851" s="36" t="s">
        <v>6369</v>
      </c>
      <c r="B2851" s="26" t="s">
        <v>6816</v>
      </c>
      <c r="C2851" s="79" t="s">
        <v>6370</v>
      </c>
      <c r="D2851" s="37" t="s">
        <v>5608</v>
      </c>
      <c r="E2851" s="37" t="s">
        <v>467</v>
      </c>
      <c r="F2851" s="41"/>
      <c r="G2851" s="27"/>
      <c r="H2851" s="27"/>
      <c r="I2851" s="27">
        <v>16826</v>
      </c>
      <c r="M2851" s="220">
        <f t="shared" si="44"/>
        <v>22035</v>
      </c>
    </row>
    <row r="2852" spans="1:13" x14ac:dyDescent="0.2">
      <c r="A2852" s="35" t="s">
        <v>6369</v>
      </c>
      <c r="B2852" s="1" t="s">
        <v>5578</v>
      </c>
      <c r="C2852" s="45" t="s">
        <v>1015</v>
      </c>
      <c r="D2852" s="23" t="s">
        <v>5734</v>
      </c>
      <c r="E2852" s="23" t="s">
        <v>4141</v>
      </c>
      <c r="F2852" s="40">
        <v>0.1</v>
      </c>
      <c r="G2852" s="25">
        <v>52425</v>
      </c>
      <c r="H2852" s="25">
        <v>5243</v>
      </c>
      <c r="I2852" s="25"/>
      <c r="J2852" s="58" t="e">
        <f>HYPERLINK("#"&amp;"Insumos"&amp;"!A"&amp;MATCH($B2852,#REF!,0),"Ins "&amp;$B2852)</f>
        <v>#REF!</v>
      </c>
      <c r="M2852" s="220"/>
    </row>
    <row r="2853" spans="1:13" x14ac:dyDescent="0.2">
      <c r="A2853" s="35" t="s">
        <v>6369</v>
      </c>
      <c r="B2853" s="1" t="s">
        <v>263</v>
      </c>
      <c r="C2853" s="45" t="s">
        <v>696</v>
      </c>
      <c r="D2853" s="23" t="s">
        <v>5534</v>
      </c>
      <c r="E2853" s="23" t="s">
        <v>4140</v>
      </c>
      <c r="F2853" s="40">
        <v>1.6000000000000001E-3</v>
      </c>
      <c r="G2853" s="25">
        <v>187426</v>
      </c>
      <c r="H2853" s="25">
        <v>300</v>
      </c>
      <c r="I2853" s="25"/>
      <c r="J2853" s="58" t="e">
        <f>HYPERLINK("#"&amp;"Insumos"&amp;"!A"&amp;MATCH($B2853,#REF!,0),"Ins "&amp;$B2853)</f>
        <v>#REF!</v>
      </c>
      <c r="M2853" s="220"/>
    </row>
    <row r="2854" spans="1:13" x14ac:dyDescent="0.2">
      <c r="A2854" s="35" t="s">
        <v>6369</v>
      </c>
      <c r="B2854" s="1" t="s">
        <v>5533</v>
      </c>
      <c r="C2854" s="45" t="s">
        <v>5892</v>
      </c>
      <c r="D2854" s="23" t="s">
        <v>977</v>
      </c>
      <c r="E2854" s="23" t="s">
        <v>4134</v>
      </c>
      <c r="F2854" s="40">
        <v>0.6</v>
      </c>
      <c r="G2854" s="25">
        <v>3623</v>
      </c>
      <c r="H2854" s="25">
        <v>2174</v>
      </c>
      <c r="I2854" s="25"/>
      <c r="J2854" s="58" t="e">
        <f>HYPERLINK("#"&amp;"Insumos"&amp;"!A"&amp;MATCH($B2854,#REF!,0),"Ins "&amp;$B2854)</f>
        <v>#REF!</v>
      </c>
      <c r="M2854" s="220"/>
    </row>
    <row r="2855" spans="1:13" ht="25.5" x14ac:dyDescent="0.2">
      <c r="A2855" s="35" t="s">
        <v>6369</v>
      </c>
      <c r="B2855" s="1" t="s">
        <v>4559</v>
      </c>
      <c r="C2855" s="45" t="s">
        <v>9471</v>
      </c>
      <c r="D2855" s="23" t="s">
        <v>5751</v>
      </c>
      <c r="E2855" s="23" t="s">
        <v>4138</v>
      </c>
      <c r="F2855" s="40">
        <v>0.01</v>
      </c>
      <c r="G2855" s="25">
        <v>140296</v>
      </c>
      <c r="H2855" s="25">
        <v>1403</v>
      </c>
      <c r="I2855" s="25"/>
      <c r="J2855" s="58" t="e">
        <f>HYPERLINK("#"&amp;"Insumos"&amp;"!A"&amp;MATCH($B2855,#REF!,0),"Ins "&amp;$B2855)</f>
        <v>#REF!</v>
      </c>
      <c r="M2855" s="220"/>
    </row>
    <row r="2856" spans="1:13" ht="25.5" x14ac:dyDescent="0.2">
      <c r="A2856" s="35" t="s">
        <v>6369</v>
      </c>
      <c r="B2856" s="1" t="s">
        <v>6209</v>
      </c>
      <c r="C2856" s="45" t="s">
        <v>8855</v>
      </c>
      <c r="D2856" s="23" t="s">
        <v>5751</v>
      </c>
      <c r="E2856" s="23" t="s">
        <v>4138</v>
      </c>
      <c r="F2856" s="40">
        <v>0.01</v>
      </c>
      <c r="G2856" s="25">
        <v>123656</v>
      </c>
      <c r="H2856" s="25">
        <v>1237</v>
      </c>
      <c r="I2856" s="25"/>
      <c r="J2856" s="58" t="e">
        <f>HYPERLINK("#"&amp;"Insumos"&amp;"!A"&amp;MATCH($B2856,#REF!,0),"Ins "&amp;$B2856)</f>
        <v>#REF!</v>
      </c>
      <c r="M2856" s="220"/>
    </row>
    <row r="2857" spans="1:13" ht="25.5" x14ac:dyDescent="0.2">
      <c r="A2857" s="35" t="s">
        <v>6369</v>
      </c>
      <c r="B2857" s="1" t="s">
        <v>6212</v>
      </c>
      <c r="C2857" s="45" t="s">
        <v>6213</v>
      </c>
      <c r="D2857" s="23" t="s">
        <v>5751</v>
      </c>
      <c r="E2857" s="23" t="s">
        <v>467</v>
      </c>
      <c r="F2857" s="40">
        <v>0.1</v>
      </c>
      <c r="G2857" s="25">
        <v>15364</v>
      </c>
      <c r="H2857" s="25">
        <v>1536</v>
      </c>
      <c r="I2857" s="25"/>
      <c r="J2857" s="58" t="e">
        <f>HYPERLINK("#"&amp;"Insumos"&amp;"!A"&amp;MATCH($B2857,#REF!,0),"Ins "&amp;$B2857)</f>
        <v>#REF!</v>
      </c>
      <c r="M2857" s="220"/>
    </row>
    <row r="2858" spans="1:13" x14ac:dyDescent="0.2">
      <c r="A2858" s="35" t="s">
        <v>6369</v>
      </c>
      <c r="B2858" s="1" t="s">
        <v>6214</v>
      </c>
      <c r="C2858" s="45" t="s">
        <v>6215</v>
      </c>
      <c r="D2858" s="23" t="s">
        <v>5751</v>
      </c>
      <c r="E2858" s="23" t="s">
        <v>467</v>
      </c>
      <c r="F2858" s="40">
        <v>1</v>
      </c>
      <c r="G2858" s="25">
        <v>4933</v>
      </c>
      <c r="H2858" s="25">
        <v>4933</v>
      </c>
      <c r="I2858" s="25"/>
      <c r="J2858" s="58" t="e">
        <f>HYPERLINK("#"&amp;"Insumos"&amp;"!A"&amp;MATCH($B2858,#REF!,0),"Ins "&amp;$B2858)</f>
        <v>#REF!</v>
      </c>
      <c r="M2858" s="220"/>
    </row>
    <row r="2859" spans="1:13" ht="38.25" x14ac:dyDescent="0.2">
      <c r="A2859" s="36" t="s">
        <v>6371</v>
      </c>
      <c r="B2859" s="26" t="s">
        <v>6816</v>
      </c>
      <c r="C2859" s="79" t="s">
        <v>6372</v>
      </c>
      <c r="D2859" s="37" t="s">
        <v>5608</v>
      </c>
      <c r="E2859" s="37" t="s">
        <v>4134</v>
      </c>
      <c r="F2859" s="41"/>
      <c r="G2859" s="27"/>
      <c r="H2859" s="27"/>
      <c r="I2859" s="27">
        <v>736250</v>
      </c>
      <c r="M2859" s="220">
        <f t="shared" si="44"/>
        <v>964193</v>
      </c>
    </row>
    <row r="2860" spans="1:13" ht="38.25" x14ac:dyDescent="0.2">
      <c r="A2860" s="35" t="s">
        <v>6371</v>
      </c>
      <c r="B2860" s="1" t="s">
        <v>6222</v>
      </c>
      <c r="C2860" s="45" t="s">
        <v>6223</v>
      </c>
      <c r="D2860" s="23" t="s">
        <v>5751</v>
      </c>
      <c r="E2860" s="23" t="s">
        <v>4134</v>
      </c>
      <c r="F2860" s="40">
        <v>1</v>
      </c>
      <c r="G2860" s="25">
        <v>736250</v>
      </c>
      <c r="H2860" s="25">
        <v>736250</v>
      </c>
      <c r="I2860" s="25"/>
      <c r="J2860" s="58" t="e">
        <f>HYPERLINK("#"&amp;"Insumos"&amp;"!A"&amp;MATCH($B2860,#REF!,0),"Ins "&amp;$B2860)</f>
        <v>#REF!</v>
      </c>
      <c r="M2860" s="220"/>
    </row>
    <row r="2861" spans="1:13" ht="51" x14ac:dyDescent="0.2">
      <c r="A2861" s="36" t="s">
        <v>6373</v>
      </c>
      <c r="B2861" s="26" t="s">
        <v>6816</v>
      </c>
      <c r="C2861" s="79" t="s">
        <v>6374</v>
      </c>
      <c r="D2861" s="37" t="s">
        <v>5608</v>
      </c>
      <c r="E2861" s="37" t="s">
        <v>467</v>
      </c>
      <c r="F2861" s="41"/>
      <c r="G2861" s="27"/>
      <c r="H2861" s="27"/>
      <c r="I2861" s="27">
        <v>24330</v>
      </c>
      <c r="M2861" s="220">
        <f t="shared" si="44"/>
        <v>31863</v>
      </c>
    </row>
    <row r="2862" spans="1:13" x14ac:dyDescent="0.2">
      <c r="A2862" s="35" t="s">
        <v>6373</v>
      </c>
      <c r="B2862" s="1" t="s">
        <v>77</v>
      </c>
      <c r="C2862" s="45" t="s">
        <v>1024</v>
      </c>
      <c r="D2862" s="23" t="s">
        <v>5734</v>
      </c>
      <c r="E2862" s="23" t="s">
        <v>4141</v>
      </c>
      <c r="F2862" s="40">
        <v>0.1</v>
      </c>
      <c r="G2862" s="25">
        <v>74500</v>
      </c>
      <c r="H2862" s="25">
        <v>7450</v>
      </c>
      <c r="I2862" s="25"/>
      <c r="J2862" s="58" t="e">
        <f>HYPERLINK("#"&amp;"Insumos"&amp;"!A"&amp;MATCH($B2862,#REF!,0),"Ins "&amp;$B2862)</f>
        <v>#REF!</v>
      </c>
      <c r="M2862" s="220"/>
    </row>
    <row r="2863" spans="1:13" ht="25.5" x14ac:dyDescent="0.2">
      <c r="A2863" s="35" t="s">
        <v>6373</v>
      </c>
      <c r="B2863" s="1" t="s">
        <v>597</v>
      </c>
      <c r="C2863" s="45" t="s">
        <v>8738</v>
      </c>
      <c r="D2863" s="23" t="s">
        <v>5534</v>
      </c>
      <c r="E2863" s="23" t="s">
        <v>8737</v>
      </c>
      <c r="F2863" s="40">
        <v>0.05</v>
      </c>
      <c r="G2863" s="25">
        <v>17302</v>
      </c>
      <c r="H2863" s="25">
        <v>865</v>
      </c>
      <c r="I2863" s="25"/>
      <c r="J2863" s="58" t="e">
        <f>HYPERLINK("#"&amp;"Insumos"&amp;"!A"&amp;MATCH($B2863,#REF!,0),"Ins "&amp;$B2863)</f>
        <v>#REF!</v>
      </c>
      <c r="M2863" s="220"/>
    </row>
    <row r="2864" spans="1:13" x14ac:dyDescent="0.2">
      <c r="A2864" s="35" t="s">
        <v>6373</v>
      </c>
      <c r="B2864" s="1" t="s">
        <v>263</v>
      </c>
      <c r="C2864" s="45" t="s">
        <v>696</v>
      </c>
      <c r="D2864" s="23" t="s">
        <v>5534</v>
      </c>
      <c r="E2864" s="23" t="s">
        <v>4140</v>
      </c>
      <c r="F2864" s="40">
        <v>1.5E-3</v>
      </c>
      <c r="G2864" s="25">
        <v>187426</v>
      </c>
      <c r="H2864" s="25">
        <v>281</v>
      </c>
      <c r="I2864" s="25"/>
      <c r="J2864" s="58" t="e">
        <f>HYPERLINK("#"&amp;"Insumos"&amp;"!A"&amp;MATCH($B2864,#REF!,0),"Ins "&amp;$B2864)</f>
        <v>#REF!</v>
      </c>
      <c r="M2864" s="220"/>
    </row>
    <row r="2865" spans="1:13" x14ac:dyDescent="0.2">
      <c r="A2865" s="35" t="s">
        <v>6373</v>
      </c>
      <c r="B2865" s="1" t="s">
        <v>254</v>
      </c>
      <c r="C2865" s="45" t="s">
        <v>751</v>
      </c>
      <c r="D2865" s="23" t="s">
        <v>5534</v>
      </c>
      <c r="E2865" s="23" t="s">
        <v>4141</v>
      </c>
      <c r="F2865" s="40">
        <v>0.01</v>
      </c>
      <c r="G2865" s="25">
        <v>46854</v>
      </c>
      <c r="H2865" s="25">
        <v>469</v>
      </c>
      <c r="I2865" s="25"/>
      <c r="J2865" s="58" t="e">
        <f>HYPERLINK("#"&amp;"Insumos"&amp;"!A"&amp;MATCH($B2865,#REF!,0),"Ins "&amp;$B2865)</f>
        <v>#REF!</v>
      </c>
      <c r="M2865" s="220"/>
    </row>
    <row r="2866" spans="1:13" x14ac:dyDescent="0.2">
      <c r="A2866" s="35" t="s">
        <v>6373</v>
      </c>
      <c r="B2866" s="1" t="s">
        <v>146</v>
      </c>
      <c r="C2866" s="45" t="s">
        <v>1723</v>
      </c>
      <c r="D2866" s="23" t="s">
        <v>5534</v>
      </c>
      <c r="E2866" s="23" t="s">
        <v>4141</v>
      </c>
      <c r="F2866" s="40">
        <v>0.01</v>
      </c>
      <c r="G2866" s="25">
        <v>65223</v>
      </c>
      <c r="H2866" s="25">
        <v>652</v>
      </c>
      <c r="I2866" s="25"/>
      <c r="J2866" s="58" t="e">
        <f>HYPERLINK("#"&amp;"Insumos"&amp;"!A"&amp;MATCH($B2866,#REF!,0),"Ins "&amp;$B2866)</f>
        <v>#REF!</v>
      </c>
      <c r="M2866" s="220"/>
    </row>
    <row r="2867" spans="1:13" x14ac:dyDescent="0.2">
      <c r="A2867" s="35" t="s">
        <v>6373</v>
      </c>
      <c r="B2867" s="1" t="s">
        <v>5533</v>
      </c>
      <c r="C2867" s="45" t="s">
        <v>5892</v>
      </c>
      <c r="D2867" s="23" t="s">
        <v>977</v>
      </c>
      <c r="E2867" s="23" t="s">
        <v>4134</v>
      </c>
      <c r="F2867" s="40">
        <v>0.1</v>
      </c>
      <c r="G2867" s="25">
        <v>3623</v>
      </c>
      <c r="H2867" s="25">
        <v>362</v>
      </c>
      <c r="I2867" s="25"/>
      <c r="J2867" s="58" t="e">
        <f>HYPERLINK("#"&amp;"Insumos"&amp;"!A"&amp;MATCH($B2867,#REF!,0),"Ins "&amp;$B2867)</f>
        <v>#REF!</v>
      </c>
      <c r="M2867" s="220"/>
    </row>
    <row r="2868" spans="1:13" ht="25.5" x14ac:dyDescent="0.2">
      <c r="A2868" s="35" t="s">
        <v>6373</v>
      </c>
      <c r="B2868" s="1" t="s">
        <v>4559</v>
      </c>
      <c r="C2868" s="45" t="s">
        <v>9471</v>
      </c>
      <c r="D2868" s="23" t="s">
        <v>5751</v>
      </c>
      <c r="E2868" s="23" t="s">
        <v>4138</v>
      </c>
      <c r="F2868" s="40">
        <v>1.4999999999999999E-2</v>
      </c>
      <c r="G2868" s="25">
        <v>140296</v>
      </c>
      <c r="H2868" s="25">
        <v>2104</v>
      </c>
      <c r="I2868" s="25"/>
      <c r="J2868" s="58" t="e">
        <f>HYPERLINK("#"&amp;"Insumos"&amp;"!A"&amp;MATCH($B2868,#REF!,0),"Ins "&amp;$B2868)</f>
        <v>#REF!</v>
      </c>
      <c r="M2868" s="220"/>
    </row>
    <row r="2869" spans="1:13" x14ac:dyDescent="0.2">
      <c r="A2869" s="35" t="s">
        <v>6373</v>
      </c>
      <c r="B2869" s="1" t="s">
        <v>4560</v>
      </c>
      <c r="C2869" s="45" t="s">
        <v>8792</v>
      </c>
      <c r="D2869" s="23" t="s">
        <v>5751</v>
      </c>
      <c r="E2869" s="23" t="s">
        <v>4138</v>
      </c>
      <c r="F2869" s="40">
        <v>1.4999999999999999E-2</v>
      </c>
      <c r="G2869" s="25">
        <v>126880</v>
      </c>
      <c r="H2869" s="25">
        <v>1903</v>
      </c>
      <c r="I2869" s="25"/>
      <c r="J2869" s="58" t="e">
        <f>HYPERLINK("#"&amp;"Insumos"&amp;"!A"&amp;MATCH($B2869,#REF!,0),"Ins "&amp;$B2869)</f>
        <v>#REF!</v>
      </c>
      <c r="M2869" s="220"/>
    </row>
    <row r="2870" spans="1:13" x14ac:dyDescent="0.2">
      <c r="A2870" s="35" t="s">
        <v>6373</v>
      </c>
      <c r="B2870" s="1" t="s">
        <v>5007</v>
      </c>
      <c r="C2870" s="45" t="s">
        <v>720</v>
      </c>
      <c r="D2870" s="23" t="s">
        <v>5751</v>
      </c>
      <c r="E2870" s="23" t="s">
        <v>4134</v>
      </c>
      <c r="F2870" s="40">
        <v>0.1</v>
      </c>
      <c r="G2870" s="25">
        <v>1897</v>
      </c>
      <c r="H2870" s="25">
        <v>190</v>
      </c>
      <c r="I2870" s="25"/>
      <c r="J2870" s="58" t="e">
        <f>HYPERLINK("#"&amp;"Insumos"&amp;"!A"&amp;MATCH($B2870,#REF!,0),"Ins "&amp;$B2870)</f>
        <v>#REF!</v>
      </c>
      <c r="M2870" s="220"/>
    </row>
    <row r="2871" spans="1:13" ht="25.5" x14ac:dyDescent="0.2">
      <c r="A2871" s="35" t="s">
        <v>6373</v>
      </c>
      <c r="B2871" s="1" t="s">
        <v>6212</v>
      </c>
      <c r="C2871" s="45" t="s">
        <v>6213</v>
      </c>
      <c r="D2871" s="23" t="s">
        <v>5751</v>
      </c>
      <c r="E2871" s="23" t="s">
        <v>467</v>
      </c>
      <c r="F2871" s="40">
        <v>0.3</v>
      </c>
      <c r="G2871" s="25">
        <v>15364</v>
      </c>
      <c r="H2871" s="25">
        <v>4609</v>
      </c>
      <c r="I2871" s="25"/>
      <c r="J2871" s="58" t="e">
        <f>HYPERLINK("#"&amp;"Insumos"&amp;"!A"&amp;MATCH($B2871,#REF!,0),"Ins "&amp;$B2871)</f>
        <v>#REF!</v>
      </c>
      <c r="M2871" s="220"/>
    </row>
    <row r="2872" spans="1:13" x14ac:dyDescent="0.2">
      <c r="A2872" s="35" t="s">
        <v>6373</v>
      </c>
      <c r="B2872" s="1" t="s">
        <v>6306</v>
      </c>
      <c r="C2872" s="45" t="s">
        <v>6307</v>
      </c>
      <c r="D2872" s="23" t="s">
        <v>5751</v>
      </c>
      <c r="E2872" s="23" t="s">
        <v>467</v>
      </c>
      <c r="F2872" s="40">
        <v>1</v>
      </c>
      <c r="G2872" s="25">
        <v>5445</v>
      </c>
      <c r="H2872" s="25">
        <v>5445</v>
      </c>
      <c r="I2872" s="25"/>
      <c r="J2872" s="58" t="e">
        <f>HYPERLINK("#"&amp;"Insumos"&amp;"!A"&amp;MATCH($B2872,#REF!,0),"Ins "&amp;$B2872)</f>
        <v>#REF!</v>
      </c>
      <c r="M2872" s="220"/>
    </row>
    <row r="2873" spans="1:13" ht="25.5" x14ac:dyDescent="0.2">
      <c r="A2873" s="36" t="s">
        <v>6375</v>
      </c>
      <c r="B2873" s="26" t="s">
        <v>6816</v>
      </c>
      <c r="C2873" s="79" t="s">
        <v>6376</v>
      </c>
      <c r="D2873" s="37" t="s">
        <v>5608</v>
      </c>
      <c r="E2873" s="37" t="s">
        <v>467</v>
      </c>
      <c r="F2873" s="41"/>
      <c r="G2873" s="27"/>
      <c r="H2873" s="27"/>
      <c r="I2873" s="27">
        <v>37657</v>
      </c>
      <c r="M2873" s="220">
        <f t="shared" si="44"/>
        <v>49316</v>
      </c>
    </row>
    <row r="2874" spans="1:13" x14ac:dyDescent="0.2">
      <c r="A2874" s="35" t="s">
        <v>6375</v>
      </c>
      <c r="B2874" s="1" t="s">
        <v>77</v>
      </c>
      <c r="C2874" s="45" t="s">
        <v>1024</v>
      </c>
      <c r="D2874" s="23" t="s">
        <v>5734</v>
      </c>
      <c r="E2874" s="23" t="s">
        <v>4141</v>
      </c>
      <c r="F2874" s="40">
        <v>0.1</v>
      </c>
      <c r="G2874" s="25">
        <v>74500</v>
      </c>
      <c r="H2874" s="25">
        <v>7450</v>
      </c>
      <c r="I2874" s="25"/>
      <c r="J2874" s="58" t="e">
        <f>HYPERLINK("#"&amp;"Insumos"&amp;"!A"&amp;MATCH($B2874,#REF!,0),"Ins "&amp;$B2874)</f>
        <v>#REF!</v>
      </c>
      <c r="M2874" s="220"/>
    </row>
    <row r="2875" spans="1:13" ht="25.5" x14ac:dyDescent="0.2">
      <c r="A2875" s="35" t="s">
        <v>6375</v>
      </c>
      <c r="B2875" s="1" t="s">
        <v>597</v>
      </c>
      <c r="C2875" s="45" t="s">
        <v>8738</v>
      </c>
      <c r="D2875" s="23" t="s">
        <v>5534</v>
      </c>
      <c r="E2875" s="23" t="s">
        <v>8737</v>
      </c>
      <c r="F2875" s="40">
        <v>0.05</v>
      </c>
      <c r="G2875" s="25">
        <v>17302</v>
      </c>
      <c r="H2875" s="25">
        <v>865</v>
      </c>
      <c r="I2875" s="25"/>
      <c r="J2875" s="58" t="e">
        <f>HYPERLINK("#"&amp;"Insumos"&amp;"!A"&amp;MATCH($B2875,#REF!,0),"Ins "&amp;$B2875)</f>
        <v>#REF!</v>
      </c>
      <c r="M2875" s="220"/>
    </row>
    <row r="2876" spans="1:13" x14ac:dyDescent="0.2">
      <c r="A2876" s="35" t="s">
        <v>6375</v>
      </c>
      <c r="B2876" s="1" t="s">
        <v>263</v>
      </c>
      <c r="C2876" s="45" t="s">
        <v>696</v>
      </c>
      <c r="D2876" s="23" t="s">
        <v>5534</v>
      </c>
      <c r="E2876" s="23" t="s">
        <v>4140</v>
      </c>
      <c r="F2876" s="40">
        <v>1.5E-3</v>
      </c>
      <c r="G2876" s="25">
        <v>187426</v>
      </c>
      <c r="H2876" s="25">
        <v>281</v>
      </c>
      <c r="I2876" s="25"/>
      <c r="J2876" s="58" t="e">
        <f>HYPERLINK("#"&amp;"Insumos"&amp;"!A"&amp;MATCH($B2876,#REF!,0),"Ins "&amp;$B2876)</f>
        <v>#REF!</v>
      </c>
      <c r="M2876" s="220"/>
    </row>
    <row r="2877" spans="1:13" x14ac:dyDescent="0.2">
      <c r="A2877" s="35" t="s">
        <v>6375</v>
      </c>
      <c r="B2877" s="1" t="s">
        <v>254</v>
      </c>
      <c r="C2877" s="45" t="s">
        <v>751</v>
      </c>
      <c r="D2877" s="23" t="s">
        <v>5534</v>
      </c>
      <c r="E2877" s="23" t="s">
        <v>4141</v>
      </c>
      <c r="F2877" s="40">
        <v>0.01</v>
      </c>
      <c r="G2877" s="25">
        <v>46854</v>
      </c>
      <c r="H2877" s="25">
        <v>469</v>
      </c>
      <c r="I2877" s="25"/>
      <c r="J2877" s="58" t="e">
        <f>HYPERLINK("#"&amp;"Insumos"&amp;"!A"&amp;MATCH($B2877,#REF!,0),"Ins "&amp;$B2877)</f>
        <v>#REF!</v>
      </c>
      <c r="M2877" s="220"/>
    </row>
    <row r="2878" spans="1:13" x14ac:dyDescent="0.2">
      <c r="A2878" s="35" t="s">
        <v>6375</v>
      </c>
      <c r="B2878" s="1" t="s">
        <v>146</v>
      </c>
      <c r="C2878" s="45" t="s">
        <v>1723</v>
      </c>
      <c r="D2878" s="23" t="s">
        <v>5534</v>
      </c>
      <c r="E2878" s="23" t="s">
        <v>4141</v>
      </c>
      <c r="F2878" s="40">
        <v>0.01</v>
      </c>
      <c r="G2878" s="25">
        <v>65223</v>
      </c>
      <c r="H2878" s="25">
        <v>652</v>
      </c>
      <c r="I2878" s="25"/>
      <c r="J2878" s="58" t="e">
        <f>HYPERLINK("#"&amp;"Insumos"&amp;"!A"&amp;MATCH($B2878,#REF!,0),"Ins "&amp;$B2878)</f>
        <v>#REF!</v>
      </c>
      <c r="M2878" s="220"/>
    </row>
    <row r="2879" spans="1:13" x14ac:dyDescent="0.2">
      <c r="A2879" s="35" t="s">
        <v>6375</v>
      </c>
      <c r="B2879" s="1" t="s">
        <v>5533</v>
      </c>
      <c r="C2879" s="45" t="s">
        <v>5892</v>
      </c>
      <c r="D2879" s="23" t="s">
        <v>977</v>
      </c>
      <c r="E2879" s="23" t="s">
        <v>4134</v>
      </c>
      <c r="F2879" s="40">
        <v>0.1</v>
      </c>
      <c r="G2879" s="25">
        <v>3623</v>
      </c>
      <c r="H2879" s="25">
        <v>362</v>
      </c>
      <c r="I2879" s="25"/>
      <c r="J2879" s="58" t="e">
        <f>HYPERLINK("#"&amp;"Insumos"&amp;"!A"&amp;MATCH($B2879,#REF!,0),"Ins "&amp;$B2879)</f>
        <v>#REF!</v>
      </c>
      <c r="M2879" s="220"/>
    </row>
    <row r="2880" spans="1:13" ht="25.5" x14ac:dyDescent="0.2">
      <c r="A2880" s="35" t="s">
        <v>6375</v>
      </c>
      <c r="B2880" s="1" t="s">
        <v>4559</v>
      </c>
      <c r="C2880" s="45" t="s">
        <v>9471</v>
      </c>
      <c r="D2880" s="23" t="s">
        <v>5751</v>
      </c>
      <c r="E2880" s="23" t="s">
        <v>4138</v>
      </c>
      <c r="F2880" s="40">
        <v>1.4999999999999999E-2</v>
      </c>
      <c r="G2880" s="25">
        <v>140296</v>
      </c>
      <c r="H2880" s="25">
        <v>2104</v>
      </c>
      <c r="I2880" s="25"/>
      <c r="J2880" s="58" t="e">
        <f>HYPERLINK("#"&amp;"Insumos"&amp;"!A"&amp;MATCH($B2880,#REF!,0),"Ins "&amp;$B2880)</f>
        <v>#REF!</v>
      </c>
      <c r="M2880" s="220"/>
    </row>
    <row r="2881" spans="1:13" x14ac:dyDescent="0.2">
      <c r="A2881" s="35" t="s">
        <v>6375</v>
      </c>
      <c r="B2881" s="1" t="s">
        <v>4560</v>
      </c>
      <c r="C2881" s="45" t="s">
        <v>8792</v>
      </c>
      <c r="D2881" s="23" t="s">
        <v>5751</v>
      </c>
      <c r="E2881" s="23" t="s">
        <v>4138</v>
      </c>
      <c r="F2881" s="40">
        <v>1.4999999999999999E-2</v>
      </c>
      <c r="G2881" s="25">
        <v>126880</v>
      </c>
      <c r="H2881" s="25">
        <v>1903</v>
      </c>
      <c r="I2881" s="25"/>
      <c r="J2881" s="58" t="e">
        <f>HYPERLINK("#"&amp;"Insumos"&amp;"!A"&amp;MATCH($B2881,#REF!,0),"Ins "&amp;$B2881)</f>
        <v>#REF!</v>
      </c>
      <c r="M2881" s="220"/>
    </row>
    <row r="2882" spans="1:13" x14ac:dyDescent="0.2">
      <c r="A2882" s="35" t="s">
        <v>6375</v>
      </c>
      <c r="B2882" s="1" t="s">
        <v>5007</v>
      </c>
      <c r="C2882" s="45" t="s">
        <v>720</v>
      </c>
      <c r="D2882" s="23" t="s">
        <v>5751</v>
      </c>
      <c r="E2882" s="23" t="s">
        <v>4134</v>
      </c>
      <c r="F2882" s="40">
        <v>0.1</v>
      </c>
      <c r="G2882" s="25">
        <v>1897</v>
      </c>
      <c r="H2882" s="25">
        <v>190</v>
      </c>
      <c r="I2882" s="25"/>
      <c r="J2882" s="58" t="e">
        <f>HYPERLINK("#"&amp;"Insumos"&amp;"!A"&amp;MATCH($B2882,#REF!,0),"Ins "&amp;$B2882)</f>
        <v>#REF!</v>
      </c>
      <c r="M2882" s="220"/>
    </row>
    <row r="2883" spans="1:13" ht="25.5" x14ac:dyDescent="0.2">
      <c r="A2883" s="35" t="s">
        <v>6375</v>
      </c>
      <c r="B2883" s="1" t="s">
        <v>6212</v>
      </c>
      <c r="C2883" s="45" t="s">
        <v>6213</v>
      </c>
      <c r="D2883" s="23" t="s">
        <v>5751</v>
      </c>
      <c r="E2883" s="23" t="s">
        <v>467</v>
      </c>
      <c r="F2883" s="40">
        <v>0.3</v>
      </c>
      <c r="G2883" s="25">
        <v>15364</v>
      </c>
      <c r="H2883" s="25">
        <v>4609</v>
      </c>
      <c r="I2883" s="25"/>
      <c r="J2883" s="58" t="e">
        <f>HYPERLINK("#"&amp;"Insumos"&amp;"!A"&amp;MATCH($B2883,#REF!,0),"Ins "&amp;$B2883)</f>
        <v>#REF!</v>
      </c>
      <c r="M2883" s="220"/>
    </row>
    <row r="2884" spans="1:13" x14ac:dyDescent="0.2">
      <c r="A2884" s="35" t="s">
        <v>6375</v>
      </c>
      <c r="B2884" s="1" t="s">
        <v>6308</v>
      </c>
      <c r="C2884" s="45" t="s">
        <v>6309</v>
      </c>
      <c r="D2884" s="23" t="s">
        <v>5751</v>
      </c>
      <c r="E2884" s="23" t="s">
        <v>467</v>
      </c>
      <c r="F2884" s="40">
        <v>1</v>
      </c>
      <c r="G2884" s="25">
        <v>18772</v>
      </c>
      <c r="H2884" s="25">
        <v>18772</v>
      </c>
      <c r="I2884" s="25"/>
      <c r="J2884" s="58" t="e">
        <f>HYPERLINK("#"&amp;"Insumos"&amp;"!A"&amp;MATCH($B2884,#REF!,0),"Ins "&amp;$B2884)</f>
        <v>#REF!</v>
      </c>
      <c r="M2884" s="220"/>
    </row>
    <row r="2885" spans="1:13" ht="25.5" x14ac:dyDescent="0.2">
      <c r="A2885" s="36" t="s">
        <v>6377</v>
      </c>
      <c r="B2885" s="26" t="s">
        <v>6816</v>
      </c>
      <c r="C2885" s="79" t="s">
        <v>6378</v>
      </c>
      <c r="D2885" s="37" t="s">
        <v>5608</v>
      </c>
      <c r="E2885" s="37" t="s">
        <v>465</v>
      </c>
      <c r="F2885" s="41"/>
      <c r="G2885" s="27"/>
      <c r="H2885" s="27"/>
      <c r="I2885" s="27">
        <v>136710</v>
      </c>
      <c r="M2885" s="220">
        <f t="shared" ref="M2885:M2943" si="45">ROUND(I2885*(1+$L$2),0)</f>
        <v>179035</v>
      </c>
    </row>
    <row r="2886" spans="1:13" x14ac:dyDescent="0.2">
      <c r="A2886" s="35" t="s">
        <v>6377</v>
      </c>
      <c r="B2886" s="1" t="s">
        <v>71</v>
      </c>
      <c r="C2886" s="45" t="s">
        <v>1022</v>
      </c>
      <c r="D2886" s="23" t="s">
        <v>5734</v>
      </c>
      <c r="E2886" s="23" t="s">
        <v>4141</v>
      </c>
      <c r="F2886" s="40">
        <v>1.2</v>
      </c>
      <c r="G2886" s="25">
        <v>66987</v>
      </c>
      <c r="H2886" s="25">
        <v>80384</v>
      </c>
      <c r="I2886" s="25"/>
      <c r="J2886" s="58" t="e">
        <f>HYPERLINK("#"&amp;"Insumos"&amp;"!A"&amp;MATCH($B2886,#REF!,0),"Ins "&amp;$B2886)</f>
        <v>#REF!</v>
      </c>
      <c r="M2886" s="220"/>
    </row>
    <row r="2887" spans="1:13" x14ac:dyDescent="0.2">
      <c r="A2887" s="35" t="s">
        <v>6377</v>
      </c>
      <c r="B2887" s="1" t="s">
        <v>263</v>
      </c>
      <c r="C2887" s="45" t="s">
        <v>696</v>
      </c>
      <c r="D2887" s="23" t="s">
        <v>5534</v>
      </c>
      <c r="E2887" s="23" t="s">
        <v>4140</v>
      </c>
      <c r="F2887" s="40">
        <v>1.2500000000000001E-2</v>
      </c>
      <c r="G2887" s="25">
        <v>187426</v>
      </c>
      <c r="H2887" s="25">
        <v>2343</v>
      </c>
      <c r="I2887" s="25"/>
      <c r="J2887" s="58" t="e">
        <f>HYPERLINK("#"&amp;"Insumos"&amp;"!A"&amp;MATCH($B2887,#REF!,0),"Ins "&amp;$B2887)</f>
        <v>#REF!</v>
      </c>
      <c r="M2887" s="220"/>
    </row>
    <row r="2888" spans="1:13" x14ac:dyDescent="0.2">
      <c r="A2888" s="35" t="s">
        <v>6377</v>
      </c>
      <c r="B2888" s="1" t="s">
        <v>5533</v>
      </c>
      <c r="C2888" s="45" t="s">
        <v>5892</v>
      </c>
      <c r="D2888" s="23" t="s">
        <v>977</v>
      </c>
      <c r="E2888" s="23" t="s">
        <v>4134</v>
      </c>
      <c r="F2888" s="40">
        <v>1.2</v>
      </c>
      <c r="G2888" s="25">
        <v>3623</v>
      </c>
      <c r="H2888" s="25">
        <v>4348</v>
      </c>
      <c r="I2888" s="25"/>
      <c r="J2888" s="58" t="e">
        <f>HYPERLINK("#"&amp;"Insumos"&amp;"!A"&amp;MATCH($B2888,#REF!,0),"Ins "&amp;$B2888)</f>
        <v>#REF!</v>
      </c>
      <c r="M2888" s="220"/>
    </row>
    <row r="2889" spans="1:13" x14ac:dyDescent="0.2">
      <c r="A2889" s="35" t="s">
        <v>6377</v>
      </c>
      <c r="B2889" s="1" t="s">
        <v>5007</v>
      </c>
      <c r="C2889" s="45" t="s">
        <v>720</v>
      </c>
      <c r="D2889" s="23" t="s">
        <v>5751</v>
      </c>
      <c r="E2889" s="23" t="s">
        <v>4134</v>
      </c>
      <c r="F2889" s="40">
        <v>1.8</v>
      </c>
      <c r="G2889" s="25">
        <v>1897</v>
      </c>
      <c r="H2889" s="25">
        <v>3415</v>
      </c>
      <c r="I2889" s="25"/>
      <c r="J2889" s="58" t="e">
        <f>HYPERLINK("#"&amp;"Insumos"&amp;"!A"&amp;MATCH($B2889,#REF!,0),"Ins "&amp;$B2889)</f>
        <v>#REF!</v>
      </c>
      <c r="M2889" s="220"/>
    </row>
    <row r="2890" spans="1:13" x14ac:dyDescent="0.2">
      <c r="A2890" s="35" t="s">
        <v>6377</v>
      </c>
      <c r="B2890" s="1" t="s">
        <v>6021</v>
      </c>
      <c r="C2890" s="45" t="s">
        <v>6022</v>
      </c>
      <c r="D2890" s="23" t="s">
        <v>5751</v>
      </c>
      <c r="E2890" s="23" t="s">
        <v>465</v>
      </c>
      <c r="F2890" s="40">
        <v>1.03</v>
      </c>
      <c r="G2890" s="25">
        <v>42097</v>
      </c>
      <c r="H2890" s="25">
        <v>43360</v>
      </c>
      <c r="I2890" s="25"/>
      <c r="J2890" s="58" t="e">
        <f>HYPERLINK("#"&amp;"Insumos"&amp;"!A"&amp;MATCH($B2890,#REF!,0),"Ins "&amp;$B2890)</f>
        <v>#REF!</v>
      </c>
      <c r="M2890" s="220"/>
    </row>
    <row r="2891" spans="1:13" x14ac:dyDescent="0.2">
      <c r="A2891" s="35" t="s">
        <v>6377</v>
      </c>
      <c r="B2891" s="1" t="s">
        <v>5197</v>
      </c>
      <c r="C2891" s="45" t="s">
        <v>8791</v>
      </c>
      <c r="D2891" s="23" t="s">
        <v>5751</v>
      </c>
      <c r="E2891" s="23" t="s">
        <v>467</v>
      </c>
      <c r="F2891" s="40">
        <v>0.1</v>
      </c>
      <c r="G2891" s="25">
        <v>28600</v>
      </c>
      <c r="H2891" s="25">
        <v>2860</v>
      </c>
      <c r="I2891" s="25"/>
      <c r="J2891" s="58" t="e">
        <f>HYPERLINK("#"&amp;"Insumos"&amp;"!A"&amp;MATCH($B2891,#REF!,0),"Ins "&amp;$B2891)</f>
        <v>#REF!</v>
      </c>
      <c r="M2891" s="220"/>
    </row>
    <row r="2892" spans="1:13" ht="25.5" x14ac:dyDescent="0.2">
      <c r="A2892" s="36" t="s">
        <v>6379</v>
      </c>
      <c r="B2892" s="26" t="s">
        <v>6816</v>
      </c>
      <c r="C2892" s="79" t="s">
        <v>6380</v>
      </c>
      <c r="D2892" s="37" t="s">
        <v>5608</v>
      </c>
      <c r="E2892" s="37" t="s">
        <v>464</v>
      </c>
      <c r="F2892" s="41"/>
      <c r="G2892" s="27"/>
      <c r="H2892" s="27"/>
      <c r="I2892" s="27">
        <v>306536</v>
      </c>
      <c r="M2892" s="220">
        <f t="shared" si="45"/>
        <v>401440</v>
      </c>
    </row>
    <row r="2893" spans="1:13" x14ac:dyDescent="0.2">
      <c r="A2893" s="35" t="s">
        <v>6379</v>
      </c>
      <c r="B2893" s="1" t="s">
        <v>5575</v>
      </c>
      <c r="C2893" s="45" t="s">
        <v>974</v>
      </c>
      <c r="D2893" s="23" t="s">
        <v>5734</v>
      </c>
      <c r="E2893" s="23" t="s">
        <v>4141</v>
      </c>
      <c r="F2893" s="40">
        <v>2</v>
      </c>
      <c r="G2893" s="25">
        <v>41004</v>
      </c>
      <c r="H2893" s="25">
        <v>82008</v>
      </c>
      <c r="I2893" s="25"/>
      <c r="J2893" s="58" t="e">
        <f>HYPERLINK("#"&amp;"Insumos"&amp;"!A"&amp;MATCH($B2893,#REF!,0),"Ins "&amp;$B2893)</f>
        <v>#REF!</v>
      </c>
      <c r="M2893" s="220"/>
    </row>
    <row r="2894" spans="1:13" ht="25.5" x14ac:dyDescent="0.2">
      <c r="A2894" s="35" t="s">
        <v>6379</v>
      </c>
      <c r="B2894" s="1" t="s">
        <v>597</v>
      </c>
      <c r="C2894" s="45" t="s">
        <v>8738</v>
      </c>
      <c r="D2894" s="23" t="s">
        <v>5534</v>
      </c>
      <c r="E2894" s="23" t="s">
        <v>8737</v>
      </c>
      <c r="F2894" s="40">
        <v>0.05</v>
      </c>
      <c r="G2894" s="25">
        <v>17302</v>
      </c>
      <c r="H2894" s="25">
        <v>865</v>
      </c>
      <c r="I2894" s="25"/>
      <c r="J2894" s="58" t="e">
        <f>HYPERLINK("#"&amp;"Insumos"&amp;"!A"&amp;MATCH($B2894,#REF!,0),"Ins "&amp;$B2894)</f>
        <v>#REF!</v>
      </c>
      <c r="M2894" s="220"/>
    </row>
    <row r="2895" spans="1:13" x14ac:dyDescent="0.2">
      <c r="A2895" s="35" t="s">
        <v>6379</v>
      </c>
      <c r="B2895" s="1" t="s">
        <v>5533</v>
      </c>
      <c r="C2895" s="45" t="s">
        <v>5892</v>
      </c>
      <c r="D2895" s="23" t="s">
        <v>977</v>
      </c>
      <c r="E2895" s="23" t="s">
        <v>4134</v>
      </c>
      <c r="F2895" s="40">
        <v>0.6</v>
      </c>
      <c r="G2895" s="25">
        <v>3623</v>
      </c>
      <c r="H2895" s="25">
        <v>2174</v>
      </c>
      <c r="I2895" s="25"/>
      <c r="J2895" s="58" t="e">
        <f>HYPERLINK("#"&amp;"Insumos"&amp;"!A"&amp;MATCH($B2895,#REF!,0),"Ins "&amp;$B2895)</f>
        <v>#REF!</v>
      </c>
      <c r="M2895" s="220"/>
    </row>
    <row r="2896" spans="1:13" x14ac:dyDescent="0.2">
      <c r="A2896" s="35" t="s">
        <v>6379</v>
      </c>
      <c r="B2896" s="1" t="s">
        <v>6326</v>
      </c>
      <c r="C2896" s="45" t="s">
        <v>6327</v>
      </c>
      <c r="D2896" s="23" t="s">
        <v>5751</v>
      </c>
      <c r="E2896" s="23" t="s">
        <v>4134</v>
      </c>
      <c r="F2896" s="40">
        <v>1</v>
      </c>
      <c r="G2896" s="25">
        <v>73887</v>
      </c>
      <c r="H2896" s="25">
        <v>73887</v>
      </c>
      <c r="I2896" s="25"/>
      <c r="J2896" s="58" t="e">
        <f>HYPERLINK("#"&amp;"Insumos"&amp;"!A"&amp;MATCH($B2896,#REF!,0),"Ins "&amp;$B2896)</f>
        <v>#REF!</v>
      </c>
      <c r="M2896" s="220"/>
    </row>
    <row r="2897" spans="1:13" x14ac:dyDescent="0.2">
      <c r="A2897" s="35" t="s">
        <v>6379</v>
      </c>
      <c r="B2897" s="1" t="s">
        <v>6328</v>
      </c>
      <c r="C2897" s="45" t="s">
        <v>6329</v>
      </c>
      <c r="D2897" s="23" t="s">
        <v>5751</v>
      </c>
      <c r="E2897" s="23" t="s">
        <v>4134</v>
      </c>
      <c r="F2897" s="40">
        <v>0.33</v>
      </c>
      <c r="G2897" s="25">
        <v>363595</v>
      </c>
      <c r="H2897" s="25">
        <v>119986</v>
      </c>
      <c r="I2897" s="25"/>
      <c r="J2897" s="58" t="e">
        <f>HYPERLINK("#"&amp;"Insumos"&amp;"!A"&amp;MATCH($B2897,#REF!,0),"Ins "&amp;$B2897)</f>
        <v>#REF!</v>
      </c>
      <c r="M2897" s="220"/>
    </row>
    <row r="2898" spans="1:13" x14ac:dyDescent="0.2">
      <c r="A2898" s="35" t="s">
        <v>6379</v>
      </c>
      <c r="B2898" s="1" t="s">
        <v>6330</v>
      </c>
      <c r="C2898" s="45" t="s">
        <v>6331</v>
      </c>
      <c r="D2898" s="23" t="s">
        <v>5751</v>
      </c>
      <c r="E2898" s="23" t="s">
        <v>4134</v>
      </c>
      <c r="F2898" s="40">
        <v>6</v>
      </c>
      <c r="G2898" s="25">
        <v>3728</v>
      </c>
      <c r="H2898" s="25">
        <v>22368</v>
      </c>
      <c r="I2898" s="25"/>
      <c r="J2898" s="58" t="e">
        <f>HYPERLINK("#"&amp;"Insumos"&amp;"!A"&amp;MATCH($B2898,#REF!,0),"Ins "&amp;$B2898)</f>
        <v>#REF!</v>
      </c>
      <c r="M2898" s="220"/>
    </row>
    <row r="2899" spans="1:13" x14ac:dyDescent="0.2">
      <c r="A2899" s="35" t="s">
        <v>6379</v>
      </c>
      <c r="B2899" s="1" t="s">
        <v>5482</v>
      </c>
      <c r="C2899" s="45" t="s">
        <v>67</v>
      </c>
      <c r="D2899" s="23" t="s">
        <v>5751</v>
      </c>
      <c r="E2899" s="23" t="s">
        <v>467</v>
      </c>
      <c r="F2899" s="40">
        <v>0.55000000000000004</v>
      </c>
      <c r="G2899" s="25">
        <v>4423</v>
      </c>
      <c r="H2899" s="25">
        <v>2433</v>
      </c>
      <c r="I2899" s="25"/>
      <c r="J2899" s="58" t="e">
        <f>HYPERLINK("#"&amp;"Insumos"&amp;"!A"&amp;MATCH($B2899,#REF!,0),"Ins "&amp;$B2899)</f>
        <v>#REF!</v>
      </c>
      <c r="M2899" s="220"/>
    </row>
    <row r="2900" spans="1:13" x14ac:dyDescent="0.2">
      <c r="A2900" s="35" t="s">
        <v>6379</v>
      </c>
      <c r="B2900" s="1" t="s">
        <v>5187</v>
      </c>
      <c r="C2900" s="45" t="s">
        <v>1213</v>
      </c>
      <c r="D2900" s="23" t="s">
        <v>5751</v>
      </c>
      <c r="E2900" s="23" t="s">
        <v>467</v>
      </c>
      <c r="F2900" s="40">
        <v>0.04</v>
      </c>
      <c r="G2900" s="25">
        <v>70374</v>
      </c>
      <c r="H2900" s="25">
        <v>2815</v>
      </c>
      <c r="I2900" s="25"/>
      <c r="J2900" s="58" t="e">
        <f>HYPERLINK("#"&amp;"Insumos"&amp;"!A"&amp;MATCH($B2900,#REF!,0),"Ins "&amp;$B2900)</f>
        <v>#REF!</v>
      </c>
      <c r="M2900" s="220"/>
    </row>
    <row r="2901" spans="1:13" ht="51" x14ac:dyDescent="0.2">
      <c r="A2901" s="36" t="s">
        <v>6653</v>
      </c>
      <c r="B2901" s="26" t="s">
        <v>6816</v>
      </c>
      <c r="C2901" s="79" t="s">
        <v>6654</v>
      </c>
      <c r="D2901" s="37" t="s">
        <v>5608</v>
      </c>
      <c r="E2901" s="37" t="s">
        <v>287</v>
      </c>
      <c r="F2901" s="41"/>
      <c r="G2901" s="27"/>
      <c r="H2901" s="27"/>
      <c r="I2901" s="27">
        <v>153531</v>
      </c>
      <c r="M2901" s="220">
        <f t="shared" si="45"/>
        <v>201064</v>
      </c>
    </row>
    <row r="2902" spans="1:13" x14ac:dyDescent="0.2">
      <c r="A2902" s="35" t="s">
        <v>6653</v>
      </c>
      <c r="B2902" s="1" t="s">
        <v>77</v>
      </c>
      <c r="C2902" s="45" t="s">
        <v>1024</v>
      </c>
      <c r="D2902" s="23" t="s">
        <v>5734</v>
      </c>
      <c r="E2902" s="23" t="s">
        <v>4141</v>
      </c>
      <c r="F2902" s="40">
        <v>0.1</v>
      </c>
      <c r="G2902" s="25">
        <v>74500</v>
      </c>
      <c r="H2902" s="25">
        <v>7450</v>
      </c>
      <c r="I2902" s="25"/>
      <c r="J2902" s="58" t="e">
        <f>HYPERLINK("#"&amp;"Insumos"&amp;"!A"&amp;MATCH($B2902,#REF!,0),"Ins "&amp;$B2902)</f>
        <v>#REF!</v>
      </c>
      <c r="M2902" s="220"/>
    </row>
    <row r="2903" spans="1:13" ht="25.5" x14ac:dyDescent="0.2">
      <c r="A2903" s="35" t="s">
        <v>6653</v>
      </c>
      <c r="B2903" s="1" t="s">
        <v>597</v>
      </c>
      <c r="C2903" s="45" t="s">
        <v>8738</v>
      </c>
      <c r="D2903" s="23" t="s">
        <v>5534</v>
      </c>
      <c r="E2903" s="23" t="s">
        <v>8737</v>
      </c>
      <c r="F2903" s="40">
        <v>0.05</v>
      </c>
      <c r="G2903" s="25">
        <v>17302</v>
      </c>
      <c r="H2903" s="25">
        <v>865</v>
      </c>
      <c r="I2903" s="25"/>
      <c r="J2903" s="58" t="e">
        <f>HYPERLINK("#"&amp;"Insumos"&amp;"!A"&amp;MATCH($B2903,#REF!,0),"Ins "&amp;$B2903)</f>
        <v>#REF!</v>
      </c>
      <c r="M2903" s="220"/>
    </row>
    <row r="2904" spans="1:13" x14ac:dyDescent="0.2">
      <c r="A2904" s="35" t="s">
        <v>6653</v>
      </c>
      <c r="B2904" s="1" t="s">
        <v>263</v>
      </c>
      <c r="C2904" s="45" t="s">
        <v>696</v>
      </c>
      <c r="D2904" s="23" t="s">
        <v>5534</v>
      </c>
      <c r="E2904" s="23" t="s">
        <v>4140</v>
      </c>
      <c r="F2904" s="40">
        <v>1.6999999999999999E-3</v>
      </c>
      <c r="G2904" s="25">
        <v>187426</v>
      </c>
      <c r="H2904" s="25">
        <v>319</v>
      </c>
      <c r="I2904" s="25"/>
      <c r="J2904" s="58" t="e">
        <f>HYPERLINK("#"&amp;"Insumos"&amp;"!A"&amp;MATCH($B2904,#REF!,0),"Ins "&amp;$B2904)</f>
        <v>#REF!</v>
      </c>
      <c r="M2904" s="220"/>
    </row>
    <row r="2905" spans="1:13" x14ac:dyDescent="0.2">
      <c r="A2905" s="35" t="s">
        <v>6653</v>
      </c>
      <c r="B2905" s="1" t="s">
        <v>254</v>
      </c>
      <c r="C2905" s="45" t="s">
        <v>751</v>
      </c>
      <c r="D2905" s="23" t="s">
        <v>5534</v>
      </c>
      <c r="E2905" s="23" t="s">
        <v>4141</v>
      </c>
      <c r="F2905" s="40">
        <v>0.01</v>
      </c>
      <c r="G2905" s="25">
        <v>46854</v>
      </c>
      <c r="H2905" s="25">
        <v>469</v>
      </c>
      <c r="I2905" s="25"/>
      <c r="J2905" s="58" t="e">
        <f>HYPERLINK("#"&amp;"Insumos"&amp;"!A"&amp;MATCH($B2905,#REF!,0),"Ins "&amp;$B2905)</f>
        <v>#REF!</v>
      </c>
      <c r="M2905" s="220"/>
    </row>
    <row r="2906" spans="1:13" x14ac:dyDescent="0.2">
      <c r="A2906" s="35" t="s">
        <v>6653</v>
      </c>
      <c r="B2906" s="1" t="s">
        <v>146</v>
      </c>
      <c r="C2906" s="45" t="s">
        <v>1723</v>
      </c>
      <c r="D2906" s="23" t="s">
        <v>5534</v>
      </c>
      <c r="E2906" s="23" t="s">
        <v>4141</v>
      </c>
      <c r="F2906" s="40">
        <v>0.01</v>
      </c>
      <c r="G2906" s="25">
        <v>65223</v>
      </c>
      <c r="H2906" s="25">
        <v>652</v>
      </c>
      <c r="I2906" s="25"/>
      <c r="J2906" s="58" t="e">
        <f>HYPERLINK("#"&amp;"Insumos"&amp;"!A"&amp;MATCH($B2906,#REF!,0),"Ins "&amp;$B2906)</f>
        <v>#REF!</v>
      </c>
      <c r="M2906" s="220"/>
    </row>
    <row r="2907" spans="1:13" x14ac:dyDescent="0.2">
      <c r="A2907" s="35" t="s">
        <v>6653</v>
      </c>
      <c r="B2907" s="1" t="s">
        <v>5533</v>
      </c>
      <c r="C2907" s="45" t="s">
        <v>5892</v>
      </c>
      <c r="D2907" s="23" t="s">
        <v>977</v>
      </c>
      <c r="E2907" s="23" t="s">
        <v>4134</v>
      </c>
      <c r="F2907" s="40">
        <v>0.09</v>
      </c>
      <c r="G2907" s="25">
        <v>3623</v>
      </c>
      <c r="H2907" s="25">
        <v>326</v>
      </c>
      <c r="I2907" s="25"/>
      <c r="J2907" s="58" t="e">
        <f>HYPERLINK("#"&amp;"Insumos"&amp;"!A"&amp;MATCH($B2907,#REF!,0),"Ins "&amp;$B2907)</f>
        <v>#REF!</v>
      </c>
      <c r="M2907" s="220"/>
    </row>
    <row r="2908" spans="1:13" x14ac:dyDescent="0.2">
      <c r="A2908" s="35" t="s">
        <v>6653</v>
      </c>
      <c r="B2908" s="1" t="s">
        <v>4579</v>
      </c>
      <c r="C2908" s="45" t="s">
        <v>1440</v>
      </c>
      <c r="D2908" s="23" t="s">
        <v>5751</v>
      </c>
      <c r="E2908" s="23" t="s">
        <v>4134</v>
      </c>
      <c r="F2908" s="40">
        <v>0.06</v>
      </c>
      <c r="G2908" s="25">
        <v>46696</v>
      </c>
      <c r="H2908" s="25">
        <v>2802</v>
      </c>
      <c r="I2908" s="25"/>
      <c r="J2908" s="58" t="e">
        <f>HYPERLINK("#"&amp;"Insumos"&amp;"!A"&amp;MATCH($B2908,#REF!,0),"Ins "&amp;$B2908)</f>
        <v>#REF!</v>
      </c>
      <c r="M2908" s="220"/>
    </row>
    <row r="2909" spans="1:13" x14ac:dyDescent="0.2">
      <c r="A2909" s="35" t="s">
        <v>6653</v>
      </c>
      <c r="B2909" s="1" t="s">
        <v>4580</v>
      </c>
      <c r="C2909" s="45" t="s">
        <v>1441</v>
      </c>
      <c r="D2909" s="23" t="s">
        <v>5751</v>
      </c>
      <c r="E2909" s="23" t="s">
        <v>4134</v>
      </c>
      <c r="F2909" s="40">
        <v>0.06</v>
      </c>
      <c r="G2909" s="25">
        <v>37336</v>
      </c>
      <c r="H2909" s="25">
        <v>2240</v>
      </c>
      <c r="I2909" s="25"/>
      <c r="J2909" s="58" t="e">
        <f>HYPERLINK("#"&amp;"Insumos"&amp;"!A"&amp;MATCH($B2909,#REF!,0),"Ins "&amp;$B2909)</f>
        <v>#REF!</v>
      </c>
      <c r="M2909" s="220"/>
    </row>
    <row r="2910" spans="1:13" x14ac:dyDescent="0.2">
      <c r="A2910" s="35" t="s">
        <v>6653</v>
      </c>
      <c r="B2910" s="1" t="s">
        <v>5007</v>
      </c>
      <c r="C2910" s="45" t="s">
        <v>720</v>
      </c>
      <c r="D2910" s="23" t="s">
        <v>5751</v>
      </c>
      <c r="E2910" s="23" t="s">
        <v>4134</v>
      </c>
      <c r="F2910" s="40">
        <v>0.1</v>
      </c>
      <c r="G2910" s="25">
        <v>1897</v>
      </c>
      <c r="H2910" s="25">
        <v>190</v>
      </c>
      <c r="I2910" s="25"/>
      <c r="J2910" s="58" t="e">
        <f>HYPERLINK("#"&amp;"Insumos"&amp;"!A"&amp;MATCH($B2910,#REF!,0),"Ins "&amp;$B2910)</f>
        <v>#REF!</v>
      </c>
      <c r="M2910" s="220"/>
    </row>
    <row r="2911" spans="1:13" x14ac:dyDescent="0.2">
      <c r="A2911" s="35" t="s">
        <v>6653</v>
      </c>
      <c r="B2911" s="1" t="s">
        <v>6207</v>
      </c>
      <c r="C2911" s="45" t="s">
        <v>6208</v>
      </c>
      <c r="D2911" s="23" t="s">
        <v>5751</v>
      </c>
      <c r="E2911" s="23" t="s">
        <v>4138</v>
      </c>
      <c r="F2911" s="40">
        <v>1.4999999999999999E-2</v>
      </c>
      <c r="G2911" s="25">
        <v>75817</v>
      </c>
      <c r="H2911" s="25">
        <v>1137</v>
      </c>
      <c r="I2911" s="25"/>
      <c r="J2911" s="58" t="e">
        <f>HYPERLINK("#"&amp;"Insumos"&amp;"!A"&amp;MATCH($B2911,#REF!,0),"Ins "&amp;$B2911)</f>
        <v>#REF!</v>
      </c>
      <c r="M2911" s="220"/>
    </row>
    <row r="2912" spans="1:13" ht="25.5" x14ac:dyDescent="0.2">
      <c r="A2912" s="35" t="s">
        <v>6653</v>
      </c>
      <c r="B2912" s="1" t="s">
        <v>6209</v>
      </c>
      <c r="C2912" s="45" t="s">
        <v>8855</v>
      </c>
      <c r="D2912" s="23" t="s">
        <v>5751</v>
      </c>
      <c r="E2912" s="23" t="s">
        <v>4138</v>
      </c>
      <c r="F2912" s="40">
        <v>1.4999999999999999E-2</v>
      </c>
      <c r="G2912" s="25">
        <v>123656</v>
      </c>
      <c r="H2912" s="25">
        <v>1855</v>
      </c>
      <c r="I2912" s="25"/>
      <c r="J2912" s="58" t="e">
        <f>HYPERLINK("#"&amp;"Insumos"&amp;"!A"&amp;MATCH($B2912,#REF!,0),"Ins "&amp;$B2912)</f>
        <v>#REF!</v>
      </c>
      <c r="M2912" s="220"/>
    </row>
    <row r="2913" spans="1:13" ht="25.5" x14ac:dyDescent="0.2">
      <c r="A2913" s="35" t="s">
        <v>6653</v>
      </c>
      <c r="B2913" s="1" t="s">
        <v>6212</v>
      </c>
      <c r="C2913" s="45" t="s">
        <v>6213</v>
      </c>
      <c r="D2913" s="23" t="s">
        <v>5751</v>
      </c>
      <c r="E2913" s="23" t="s">
        <v>467</v>
      </c>
      <c r="F2913" s="40">
        <v>0.3</v>
      </c>
      <c r="G2913" s="25">
        <v>15364</v>
      </c>
      <c r="H2913" s="25">
        <v>4609</v>
      </c>
      <c r="I2913" s="25"/>
      <c r="J2913" s="58" t="e">
        <f>HYPERLINK("#"&amp;"Insumos"&amp;"!A"&amp;MATCH($B2913,#REF!,0),"Ins "&amp;$B2913)</f>
        <v>#REF!</v>
      </c>
      <c r="M2913" s="220"/>
    </row>
    <row r="2914" spans="1:13" x14ac:dyDescent="0.2">
      <c r="A2914" s="35" t="s">
        <v>6653</v>
      </c>
      <c r="B2914" s="1" t="s">
        <v>6571</v>
      </c>
      <c r="C2914" s="45" t="s">
        <v>6572</v>
      </c>
      <c r="D2914" s="23" t="s">
        <v>5751</v>
      </c>
      <c r="E2914" s="23" t="s">
        <v>4134</v>
      </c>
      <c r="F2914" s="40">
        <v>0.3</v>
      </c>
      <c r="G2914" s="25">
        <v>16557</v>
      </c>
      <c r="H2914" s="25">
        <v>4967</v>
      </c>
      <c r="I2914" s="25"/>
      <c r="J2914" s="58" t="e">
        <f>HYPERLINK("#"&amp;"Insumos"&amp;"!A"&amp;MATCH($B2914,#REF!,0),"Ins "&amp;$B2914)</f>
        <v>#REF!</v>
      </c>
      <c r="M2914" s="220"/>
    </row>
    <row r="2915" spans="1:13" x14ac:dyDescent="0.2">
      <c r="A2915" s="35" t="s">
        <v>6653</v>
      </c>
      <c r="B2915" s="1" t="s">
        <v>5187</v>
      </c>
      <c r="C2915" s="45" t="s">
        <v>1213</v>
      </c>
      <c r="D2915" s="23" t="s">
        <v>5751</v>
      </c>
      <c r="E2915" s="23" t="s">
        <v>467</v>
      </c>
      <c r="F2915" s="40">
        <v>1</v>
      </c>
      <c r="G2915" s="25">
        <v>70374</v>
      </c>
      <c r="H2915" s="25">
        <v>70374</v>
      </c>
      <c r="I2915" s="25"/>
      <c r="J2915" s="58" t="e">
        <f>HYPERLINK("#"&amp;"Insumos"&amp;"!A"&amp;MATCH($B2915,#REF!,0),"Ins "&amp;$B2915)</f>
        <v>#REF!</v>
      </c>
      <c r="M2915" s="220"/>
    </row>
    <row r="2916" spans="1:13" ht="25.5" x14ac:dyDescent="0.2">
      <c r="A2916" s="35" t="s">
        <v>6653</v>
      </c>
      <c r="B2916" s="1" t="s">
        <v>4811</v>
      </c>
      <c r="C2916" s="45" t="s">
        <v>1319</v>
      </c>
      <c r="D2916" s="23" t="s">
        <v>5751</v>
      </c>
      <c r="E2916" s="23" t="s">
        <v>287</v>
      </c>
      <c r="F2916" s="40">
        <v>1</v>
      </c>
      <c r="G2916" s="25">
        <v>55276</v>
      </c>
      <c r="H2916" s="25">
        <v>55276</v>
      </c>
      <c r="I2916" s="25"/>
      <c r="J2916" s="58" t="e">
        <f>HYPERLINK("#"&amp;"Insumos"&amp;"!A"&amp;MATCH($B2916,#REF!,0),"Ins "&amp;$B2916)</f>
        <v>#REF!</v>
      </c>
      <c r="M2916" s="220"/>
    </row>
    <row r="2917" spans="1:13" ht="38.25" x14ac:dyDescent="0.2">
      <c r="A2917" s="36" t="s">
        <v>6655</v>
      </c>
      <c r="B2917" s="26" t="s">
        <v>6816</v>
      </c>
      <c r="C2917" s="79" t="s">
        <v>6656</v>
      </c>
      <c r="D2917" s="37" t="s">
        <v>5608</v>
      </c>
      <c r="E2917" s="37" t="s">
        <v>464</v>
      </c>
      <c r="F2917" s="41"/>
      <c r="G2917" s="27"/>
      <c r="H2917" s="27"/>
      <c r="I2917" s="27">
        <v>556407</v>
      </c>
      <c r="M2917" s="220">
        <f t="shared" si="45"/>
        <v>728671</v>
      </c>
    </row>
    <row r="2918" spans="1:13" x14ac:dyDescent="0.2">
      <c r="A2918" s="35" t="s">
        <v>6655</v>
      </c>
      <c r="B2918" s="1" t="s">
        <v>76</v>
      </c>
      <c r="C2918" s="45" t="s">
        <v>1028</v>
      </c>
      <c r="D2918" s="23" t="s">
        <v>5734</v>
      </c>
      <c r="E2918" s="23" t="s">
        <v>4141</v>
      </c>
      <c r="F2918" s="40">
        <v>2.5</v>
      </c>
      <c r="G2918" s="25">
        <v>81549</v>
      </c>
      <c r="H2918" s="25">
        <v>203873</v>
      </c>
      <c r="I2918" s="25"/>
      <c r="J2918" s="58" t="e">
        <f>HYPERLINK("#"&amp;"Insumos"&amp;"!A"&amp;MATCH($B2918,#REF!,0),"Ins "&amp;$B2918)</f>
        <v>#REF!</v>
      </c>
      <c r="M2918" s="220"/>
    </row>
    <row r="2919" spans="1:13" ht="25.5" x14ac:dyDescent="0.2">
      <c r="A2919" s="35" t="s">
        <v>6655</v>
      </c>
      <c r="B2919" s="1" t="s">
        <v>597</v>
      </c>
      <c r="C2919" s="45" t="s">
        <v>8738</v>
      </c>
      <c r="D2919" s="23" t="s">
        <v>5534</v>
      </c>
      <c r="E2919" s="23" t="s">
        <v>8737</v>
      </c>
      <c r="F2919" s="40">
        <v>0.6</v>
      </c>
      <c r="G2919" s="25">
        <v>17302</v>
      </c>
      <c r="H2919" s="25">
        <v>10381</v>
      </c>
      <c r="I2919" s="25"/>
      <c r="J2919" s="58" t="e">
        <f>HYPERLINK("#"&amp;"Insumos"&amp;"!A"&amp;MATCH($B2919,#REF!,0),"Ins "&amp;$B2919)</f>
        <v>#REF!</v>
      </c>
      <c r="M2919" s="220"/>
    </row>
    <row r="2920" spans="1:13" x14ac:dyDescent="0.2">
      <c r="A2920" s="35" t="s">
        <v>6655</v>
      </c>
      <c r="B2920" s="1" t="s">
        <v>5548</v>
      </c>
      <c r="C2920" s="45" t="s">
        <v>297</v>
      </c>
      <c r="D2920" s="23" t="s">
        <v>5534</v>
      </c>
      <c r="E2920" s="23" t="s">
        <v>4140</v>
      </c>
      <c r="F2920" s="40">
        <v>6</v>
      </c>
      <c r="G2920" s="25">
        <v>150</v>
      </c>
      <c r="H2920" s="25">
        <v>900</v>
      </c>
      <c r="I2920" s="25"/>
      <c r="J2920" s="58" t="e">
        <f>HYPERLINK("#"&amp;"Insumos"&amp;"!A"&amp;MATCH($B2920,#REF!,0),"Ins "&amp;$B2920)</f>
        <v>#REF!</v>
      </c>
      <c r="M2920" s="220"/>
    </row>
    <row r="2921" spans="1:13" x14ac:dyDescent="0.2">
      <c r="A2921" s="35" t="s">
        <v>6655</v>
      </c>
      <c r="B2921" s="1" t="s">
        <v>5551</v>
      </c>
      <c r="C2921" s="45" t="s">
        <v>1229</v>
      </c>
      <c r="D2921" s="23" t="s">
        <v>5534</v>
      </c>
      <c r="E2921" s="23" t="s">
        <v>4140</v>
      </c>
      <c r="F2921" s="40">
        <v>3</v>
      </c>
      <c r="G2921" s="25">
        <v>437</v>
      </c>
      <c r="H2921" s="25">
        <v>1311</v>
      </c>
      <c r="I2921" s="25"/>
      <c r="J2921" s="58" t="e">
        <f>HYPERLINK("#"&amp;"Insumos"&amp;"!A"&amp;MATCH($B2921,#REF!,0),"Ins "&amp;$B2921)</f>
        <v>#REF!</v>
      </c>
      <c r="M2921" s="220"/>
    </row>
    <row r="2922" spans="1:13" x14ac:dyDescent="0.2">
      <c r="A2922" s="35" t="s">
        <v>6655</v>
      </c>
      <c r="B2922" s="1" t="s">
        <v>263</v>
      </c>
      <c r="C2922" s="45" t="s">
        <v>696</v>
      </c>
      <c r="D2922" s="23" t="s">
        <v>5534</v>
      </c>
      <c r="E2922" s="23" t="s">
        <v>4140</v>
      </c>
      <c r="F2922" s="40">
        <v>0.6</v>
      </c>
      <c r="G2922" s="25">
        <v>187426</v>
      </c>
      <c r="H2922" s="25">
        <v>112456</v>
      </c>
      <c r="I2922" s="25"/>
      <c r="J2922" s="58" t="e">
        <f>HYPERLINK("#"&amp;"Insumos"&amp;"!A"&amp;MATCH($B2922,#REF!,0),"Ins "&amp;$B2922)</f>
        <v>#REF!</v>
      </c>
      <c r="M2922" s="220"/>
    </row>
    <row r="2923" spans="1:13" x14ac:dyDescent="0.2">
      <c r="A2923" s="35" t="s">
        <v>6655</v>
      </c>
      <c r="B2923" s="1" t="s">
        <v>134</v>
      </c>
      <c r="C2923" s="45" t="s">
        <v>1651</v>
      </c>
      <c r="D2923" s="23" t="s">
        <v>5534</v>
      </c>
      <c r="E2923" s="23" t="s">
        <v>4140</v>
      </c>
      <c r="F2923" s="40">
        <v>0.6</v>
      </c>
      <c r="G2923" s="25">
        <v>80444</v>
      </c>
      <c r="H2923" s="25">
        <v>48266</v>
      </c>
      <c r="I2923" s="25"/>
      <c r="J2923" s="58" t="e">
        <f>HYPERLINK("#"&amp;"Insumos"&amp;"!A"&amp;MATCH($B2923,#REF!,0),"Ins "&amp;$B2923)</f>
        <v>#REF!</v>
      </c>
      <c r="M2923" s="220"/>
    </row>
    <row r="2924" spans="1:13" x14ac:dyDescent="0.2">
      <c r="A2924" s="35" t="s">
        <v>6655</v>
      </c>
      <c r="B2924" s="1" t="s">
        <v>222</v>
      </c>
      <c r="C2924" s="45" t="s">
        <v>157</v>
      </c>
      <c r="D2924" s="23" t="s">
        <v>5534</v>
      </c>
      <c r="E2924" s="23" t="s">
        <v>4140</v>
      </c>
      <c r="F2924" s="40">
        <v>7.0000000000000007E-2</v>
      </c>
      <c r="G2924" s="25">
        <v>66212</v>
      </c>
      <c r="H2924" s="25">
        <v>4635</v>
      </c>
      <c r="I2924" s="25"/>
      <c r="J2924" s="58" t="e">
        <f>HYPERLINK("#"&amp;"Insumos"&amp;"!A"&amp;MATCH($B2924,#REF!,0),"Ins "&amp;$B2924)</f>
        <v>#REF!</v>
      </c>
      <c r="M2924" s="220"/>
    </row>
    <row r="2925" spans="1:13" x14ac:dyDescent="0.2">
      <c r="A2925" s="35" t="s">
        <v>6655</v>
      </c>
      <c r="B2925" s="1" t="s">
        <v>5533</v>
      </c>
      <c r="C2925" s="45" t="s">
        <v>5892</v>
      </c>
      <c r="D2925" s="23" t="s">
        <v>977</v>
      </c>
      <c r="E2925" s="23" t="s">
        <v>4134</v>
      </c>
      <c r="F2925" s="40">
        <v>4.5</v>
      </c>
      <c r="G2925" s="25">
        <v>3623</v>
      </c>
      <c r="H2925" s="25">
        <v>16304</v>
      </c>
      <c r="I2925" s="25"/>
      <c r="J2925" s="58" t="e">
        <f>HYPERLINK("#"&amp;"Insumos"&amp;"!A"&amp;MATCH($B2925,#REF!,0),"Ins "&amp;$B2925)</f>
        <v>#REF!</v>
      </c>
      <c r="M2925" s="220"/>
    </row>
    <row r="2926" spans="1:13" x14ac:dyDescent="0.2">
      <c r="A2926" s="35" t="s">
        <v>6655</v>
      </c>
      <c r="B2926" s="1" t="s">
        <v>5007</v>
      </c>
      <c r="C2926" s="45" t="s">
        <v>720</v>
      </c>
      <c r="D2926" s="23" t="s">
        <v>5751</v>
      </c>
      <c r="E2926" s="23" t="s">
        <v>4134</v>
      </c>
      <c r="F2926" s="40">
        <v>5</v>
      </c>
      <c r="G2926" s="25">
        <v>1897</v>
      </c>
      <c r="H2926" s="25">
        <v>9485</v>
      </c>
      <c r="I2926" s="25"/>
      <c r="J2926" s="58" t="e">
        <f>HYPERLINK("#"&amp;"Insumos"&amp;"!A"&amp;MATCH($B2926,#REF!,0),"Ins "&amp;$B2926)</f>
        <v>#REF!</v>
      </c>
      <c r="M2926" s="220"/>
    </row>
    <row r="2927" spans="1:13" x14ac:dyDescent="0.2">
      <c r="A2927" s="35" t="s">
        <v>6655</v>
      </c>
      <c r="B2927" s="1" t="s">
        <v>5184</v>
      </c>
      <c r="C2927" s="45" t="s">
        <v>294</v>
      </c>
      <c r="D2927" s="23" t="s">
        <v>5751</v>
      </c>
      <c r="E2927" s="23" t="s">
        <v>4147</v>
      </c>
      <c r="F2927" s="40">
        <v>1</v>
      </c>
      <c r="G2927" s="25">
        <v>5304</v>
      </c>
      <c r="H2927" s="25">
        <v>5304</v>
      </c>
      <c r="I2927" s="25"/>
      <c r="J2927" s="58" t="e">
        <f>HYPERLINK("#"&amp;"Insumos"&amp;"!A"&amp;MATCH($B2927,#REF!,0),"Ins "&amp;$B2927)</f>
        <v>#REF!</v>
      </c>
      <c r="M2927" s="220"/>
    </row>
    <row r="2928" spans="1:13" x14ac:dyDescent="0.2">
      <c r="A2928" s="35" t="s">
        <v>6655</v>
      </c>
      <c r="B2928" s="1" t="s">
        <v>5199</v>
      </c>
      <c r="C2928" s="45" t="s">
        <v>8827</v>
      </c>
      <c r="D2928" s="23" t="s">
        <v>5751</v>
      </c>
      <c r="E2928" s="23" t="s">
        <v>467</v>
      </c>
      <c r="F2928" s="40">
        <v>1.2</v>
      </c>
      <c r="G2928" s="25">
        <v>12480</v>
      </c>
      <c r="H2928" s="25">
        <v>14976</v>
      </c>
      <c r="I2928" s="25"/>
      <c r="J2928" s="58" t="e">
        <f>HYPERLINK("#"&amp;"Insumos"&amp;"!A"&amp;MATCH($B2928,#REF!,0),"Ins "&amp;$B2928)</f>
        <v>#REF!</v>
      </c>
      <c r="M2928" s="220"/>
    </row>
    <row r="2929" spans="1:13" x14ac:dyDescent="0.2">
      <c r="A2929" s="35" t="s">
        <v>6655</v>
      </c>
      <c r="B2929" s="1" t="s">
        <v>5200</v>
      </c>
      <c r="C2929" s="45" t="s">
        <v>9156</v>
      </c>
      <c r="D2929" s="23" t="s">
        <v>5751</v>
      </c>
      <c r="E2929" s="23" t="s">
        <v>467</v>
      </c>
      <c r="F2929" s="40">
        <v>0.25</v>
      </c>
      <c r="G2929" s="25">
        <v>19807</v>
      </c>
      <c r="H2929" s="25">
        <v>4952</v>
      </c>
      <c r="I2929" s="25"/>
      <c r="J2929" s="58" t="e">
        <f>HYPERLINK("#"&amp;"Insumos"&amp;"!A"&amp;MATCH($B2929,#REF!,0),"Ins "&amp;$B2929)</f>
        <v>#REF!</v>
      </c>
      <c r="M2929" s="220"/>
    </row>
    <row r="2930" spans="1:13" x14ac:dyDescent="0.2">
      <c r="A2930" s="35" t="s">
        <v>6655</v>
      </c>
      <c r="B2930" s="1" t="s">
        <v>5201</v>
      </c>
      <c r="C2930" s="45" t="s">
        <v>470</v>
      </c>
      <c r="D2930" s="23" t="s">
        <v>5751</v>
      </c>
      <c r="E2930" s="23" t="s">
        <v>287</v>
      </c>
      <c r="F2930" s="40">
        <v>2</v>
      </c>
      <c r="G2930" s="25">
        <v>7581</v>
      </c>
      <c r="H2930" s="25">
        <v>15162</v>
      </c>
      <c r="I2930" s="25"/>
      <c r="J2930" s="58" t="e">
        <f>HYPERLINK("#"&amp;"Insumos"&amp;"!A"&amp;MATCH($B2930,#REF!,0),"Ins "&amp;$B2930)</f>
        <v>#REF!</v>
      </c>
      <c r="M2930" s="220"/>
    </row>
    <row r="2931" spans="1:13" x14ac:dyDescent="0.2">
      <c r="A2931" s="35" t="s">
        <v>6655</v>
      </c>
      <c r="B2931" s="1" t="s">
        <v>4520</v>
      </c>
      <c r="C2931" s="45" t="s">
        <v>1407</v>
      </c>
      <c r="D2931" s="23" t="s">
        <v>5751</v>
      </c>
      <c r="E2931" s="23" t="s">
        <v>287</v>
      </c>
      <c r="F2931" s="40">
        <v>20</v>
      </c>
      <c r="G2931" s="25">
        <v>4866</v>
      </c>
      <c r="H2931" s="25">
        <v>97320</v>
      </c>
      <c r="I2931" s="25"/>
      <c r="J2931" s="58" t="e">
        <f>HYPERLINK("#"&amp;"Insumos"&amp;"!A"&amp;MATCH($B2931,#REF!,0),"Ins "&amp;$B2931)</f>
        <v>#REF!</v>
      </c>
      <c r="M2931" s="220"/>
    </row>
    <row r="2932" spans="1:13" x14ac:dyDescent="0.2">
      <c r="A2932" s="35" t="s">
        <v>6655</v>
      </c>
      <c r="B2932" s="1" t="s">
        <v>4537</v>
      </c>
      <c r="C2932" s="45" t="s">
        <v>12753</v>
      </c>
      <c r="D2932" s="23" t="s">
        <v>5751</v>
      </c>
      <c r="E2932" s="23" t="s">
        <v>287</v>
      </c>
      <c r="F2932" s="40">
        <v>0.6</v>
      </c>
      <c r="G2932" s="25">
        <v>3630</v>
      </c>
      <c r="H2932" s="25">
        <v>2178</v>
      </c>
      <c r="I2932" s="25"/>
      <c r="J2932" s="58" t="e">
        <f>HYPERLINK("#"&amp;"Insumos"&amp;"!A"&amp;MATCH($B2932,#REF!,0),"Ins "&amp;$B2932)</f>
        <v>#REF!</v>
      </c>
      <c r="M2932" s="220"/>
    </row>
    <row r="2933" spans="1:13" x14ac:dyDescent="0.2">
      <c r="A2933" s="35" t="s">
        <v>6655</v>
      </c>
      <c r="B2933" s="1" t="s">
        <v>4539</v>
      </c>
      <c r="C2933" s="45" t="s">
        <v>1424</v>
      </c>
      <c r="D2933" s="23" t="s">
        <v>5751</v>
      </c>
      <c r="E2933" s="23" t="s">
        <v>287</v>
      </c>
      <c r="F2933" s="40">
        <v>1.25</v>
      </c>
      <c r="G2933" s="25">
        <v>7123</v>
      </c>
      <c r="H2933" s="25">
        <v>8904</v>
      </c>
      <c r="I2933" s="25"/>
      <c r="J2933" s="58" t="e">
        <f>HYPERLINK("#"&amp;"Insumos"&amp;"!A"&amp;MATCH($B2933,#REF!,0),"Ins "&amp;$B2933)</f>
        <v>#REF!</v>
      </c>
      <c r="M2933" s="220"/>
    </row>
    <row r="2934" spans="1:13" ht="51" x14ac:dyDescent="0.2">
      <c r="A2934" s="36" t="s">
        <v>6657</v>
      </c>
      <c r="B2934" s="26" t="s">
        <v>6816</v>
      </c>
      <c r="C2934" s="79" t="s">
        <v>6658</v>
      </c>
      <c r="D2934" s="37" t="s">
        <v>5608</v>
      </c>
      <c r="E2934" s="37" t="s">
        <v>464</v>
      </c>
      <c r="F2934" s="41"/>
      <c r="G2934" s="27"/>
      <c r="H2934" s="27"/>
      <c r="I2934" s="27">
        <v>85788</v>
      </c>
      <c r="M2934" s="220">
        <f t="shared" si="45"/>
        <v>112348</v>
      </c>
    </row>
    <row r="2935" spans="1:13" x14ac:dyDescent="0.2">
      <c r="A2935" s="35" t="s">
        <v>6657</v>
      </c>
      <c r="B2935" s="1" t="s">
        <v>217</v>
      </c>
      <c r="C2935" s="45" t="s">
        <v>1018</v>
      </c>
      <c r="D2935" s="23" t="s">
        <v>5734</v>
      </c>
      <c r="E2935" s="23" t="s">
        <v>4141</v>
      </c>
      <c r="F2935" s="40">
        <v>0.8</v>
      </c>
      <c r="G2935" s="25">
        <v>57752</v>
      </c>
      <c r="H2935" s="25">
        <v>46202</v>
      </c>
      <c r="I2935" s="25"/>
      <c r="J2935" s="58" t="e">
        <f>HYPERLINK("#"&amp;"Insumos"&amp;"!A"&amp;MATCH($B2935,#REF!,0),"Ins "&amp;$B2935)</f>
        <v>#REF!</v>
      </c>
      <c r="M2935" s="220"/>
    </row>
    <row r="2936" spans="1:13" x14ac:dyDescent="0.2">
      <c r="A2936" s="35" t="s">
        <v>6657</v>
      </c>
      <c r="B2936" s="1" t="s">
        <v>263</v>
      </c>
      <c r="C2936" s="45" t="s">
        <v>696</v>
      </c>
      <c r="D2936" s="23" t="s">
        <v>5534</v>
      </c>
      <c r="E2936" s="23" t="s">
        <v>4140</v>
      </c>
      <c r="F2936" s="40">
        <v>0.02</v>
      </c>
      <c r="G2936" s="25">
        <v>187426</v>
      </c>
      <c r="H2936" s="25">
        <v>3749</v>
      </c>
      <c r="I2936" s="25"/>
      <c r="J2936" s="58" t="e">
        <f>HYPERLINK("#"&amp;"Insumos"&amp;"!A"&amp;MATCH($B2936,#REF!,0),"Ins "&amp;$B2936)</f>
        <v>#REF!</v>
      </c>
      <c r="M2936" s="220"/>
    </row>
    <row r="2937" spans="1:13" x14ac:dyDescent="0.2">
      <c r="A2937" s="35" t="s">
        <v>6657</v>
      </c>
      <c r="B2937" s="1" t="s">
        <v>770</v>
      </c>
      <c r="C2937" s="45" t="s">
        <v>9841</v>
      </c>
      <c r="D2937" s="23" t="s">
        <v>5534</v>
      </c>
      <c r="E2937" s="23" t="s">
        <v>4140</v>
      </c>
      <c r="F2937" s="40">
        <v>0.02</v>
      </c>
      <c r="G2937" s="25">
        <v>54356</v>
      </c>
      <c r="H2937" s="25">
        <v>1087</v>
      </c>
      <c r="I2937" s="25"/>
      <c r="J2937" s="58" t="e">
        <f>HYPERLINK("#"&amp;"Insumos"&amp;"!A"&amp;MATCH($B2937,#REF!,0),"Ins "&amp;$B2937)</f>
        <v>#REF!</v>
      </c>
      <c r="M2937" s="220"/>
    </row>
    <row r="2938" spans="1:13" x14ac:dyDescent="0.2">
      <c r="A2938" s="35" t="s">
        <v>6657</v>
      </c>
      <c r="B2938" s="1" t="s">
        <v>5533</v>
      </c>
      <c r="C2938" s="45" t="s">
        <v>5892</v>
      </c>
      <c r="D2938" s="23" t="s">
        <v>977</v>
      </c>
      <c r="E2938" s="23" t="s">
        <v>4134</v>
      </c>
      <c r="F2938" s="40">
        <v>0.2</v>
      </c>
      <c r="G2938" s="25">
        <v>3623</v>
      </c>
      <c r="H2938" s="25">
        <v>725</v>
      </c>
      <c r="I2938" s="25"/>
      <c r="J2938" s="58" t="e">
        <f>HYPERLINK("#"&amp;"Insumos"&amp;"!A"&amp;MATCH($B2938,#REF!,0),"Ins "&amp;$B2938)</f>
        <v>#REF!</v>
      </c>
      <c r="M2938" s="220"/>
    </row>
    <row r="2939" spans="1:13" x14ac:dyDescent="0.2">
      <c r="A2939" s="35" t="s">
        <v>6657</v>
      </c>
      <c r="B2939" s="1" t="s">
        <v>5007</v>
      </c>
      <c r="C2939" s="45" t="s">
        <v>720</v>
      </c>
      <c r="D2939" s="23" t="s">
        <v>5751</v>
      </c>
      <c r="E2939" s="23" t="s">
        <v>4134</v>
      </c>
      <c r="F2939" s="40">
        <v>0.5</v>
      </c>
      <c r="G2939" s="25">
        <v>1897</v>
      </c>
      <c r="H2939" s="25">
        <v>949</v>
      </c>
      <c r="I2939" s="25"/>
      <c r="J2939" s="58" t="e">
        <f>HYPERLINK("#"&amp;"Insumos"&amp;"!A"&amp;MATCH($B2939,#REF!,0),"Ins "&amp;$B2939)</f>
        <v>#REF!</v>
      </c>
      <c r="M2939" s="220"/>
    </row>
    <row r="2940" spans="1:13" x14ac:dyDescent="0.2">
      <c r="A2940" s="35" t="s">
        <v>6657</v>
      </c>
      <c r="B2940" s="1" t="s">
        <v>5736</v>
      </c>
      <c r="C2940" s="45" t="s">
        <v>5744</v>
      </c>
      <c r="D2940" s="23" t="s">
        <v>5751</v>
      </c>
      <c r="E2940" s="23" t="s">
        <v>4134</v>
      </c>
      <c r="F2940" s="40">
        <v>1</v>
      </c>
      <c r="G2940" s="25">
        <v>52</v>
      </c>
      <c r="H2940" s="25">
        <v>52</v>
      </c>
      <c r="I2940" s="25"/>
      <c r="J2940" s="58" t="e">
        <f>HYPERLINK("#"&amp;"Insumos"&amp;"!A"&amp;MATCH($B2940,#REF!,0),"Ins "&amp;$B2940)</f>
        <v>#REF!</v>
      </c>
      <c r="M2940" s="220"/>
    </row>
    <row r="2941" spans="1:13" ht="25.5" x14ac:dyDescent="0.2">
      <c r="A2941" s="35" t="s">
        <v>6657</v>
      </c>
      <c r="B2941" s="1" t="s">
        <v>6209</v>
      </c>
      <c r="C2941" s="45" t="s">
        <v>8855</v>
      </c>
      <c r="D2941" s="23" t="s">
        <v>5751</v>
      </c>
      <c r="E2941" s="23" t="s">
        <v>4138</v>
      </c>
      <c r="F2941" s="40">
        <v>2.4E-2</v>
      </c>
      <c r="G2941" s="25">
        <v>123656</v>
      </c>
      <c r="H2941" s="25">
        <v>2968</v>
      </c>
      <c r="I2941" s="25"/>
      <c r="J2941" s="58" t="e">
        <f>HYPERLINK("#"&amp;"Insumos"&amp;"!A"&amp;MATCH($B2941,#REF!,0),"Ins "&amp;$B2941)</f>
        <v>#REF!</v>
      </c>
      <c r="M2941" s="220"/>
    </row>
    <row r="2942" spans="1:13" x14ac:dyDescent="0.2">
      <c r="A2942" s="35" t="s">
        <v>6657</v>
      </c>
      <c r="B2942" s="1" t="s">
        <v>6595</v>
      </c>
      <c r="C2942" s="45" t="s">
        <v>6596</v>
      </c>
      <c r="D2942" s="23" t="s">
        <v>5751</v>
      </c>
      <c r="E2942" s="23" t="s">
        <v>464</v>
      </c>
      <c r="F2942" s="40">
        <v>1</v>
      </c>
      <c r="G2942" s="25">
        <v>30056</v>
      </c>
      <c r="H2942" s="25">
        <v>30056</v>
      </c>
      <c r="I2942" s="25"/>
      <c r="J2942" s="58" t="e">
        <f>HYPERLINK("#"&amp;"Insumos"&amp;"!A"&amp;MATCH($B2942,#REF!,0),"Ins "&amp;$B2942)</f>
        <v>#REF!</v>
      </c>
      <c r="M2942" s="220"/>
    </row>
    <row r="2943" spans="1:13" ht="63.75" x14ac:dyDescent="0.2">
      <c r="A2943" s="36" t="s">
        <v>6659</v>
      </c>
      <c r="B2943" s="26" t="s">
        <v>6816</v>
      </c>
      <c r="C2943" s="79" t="s">
        <v>6660</v>
      </c>
      <c r="D2943" s="37" t="s">
        <v>5608</v>
      </c>
      <c r="E2943" s="37" t="s">
        <v>464</v>
      </c>
      <c r="F2943" s="41"/>
      <c r="G2943" s="27"/>
      <c r="H2943" s="27"/>
      <c r="I2943" s="27">
        <v>45397</v>
      </c>
      <c r="M2943" s="220">
        <f t="shared" si="45"/>
        <v>59452</v>
      </c>
    </row>
    <row r="2944" spans="1:13" x14ac:dyDescent="0.2">
      <c r="A2944" s="35" t="s">
        <v>6659</v>
      </c>
      <c r="B2944" s="1" t="s">
        <v>217</v>
      </c>
      <c r="C2944" s="45" t="s">
        <v>1018</v>
      </c>
      <c r="D2944" s="23" t="s">
        <v>5734</v>
      </c>
      <c r="E2944" s="23" t="s">
        <v>4141</v>
      </c>
      <c r="F2944" s="40">
        <v>0.3</v>
      </c>
      <c r="G2944" s="25">
        <v>57752</v>
      </c>
      <c r="H2944" s="25">
        <v>17326</v>
      </c>
      <c r="I2944" s="25"/>
      <c r="J2944" s="58" t="e">
        <f>HYPERLINK("#"&amp;"Insumos"&amp;"!A"&amp;MATCH($B2944,#REF!,0),"Ins "&amp;$B2944)</f>
        <v>#REF!</v>
      </c>
      <c r="M2944" s="220"/>
    </row>
    <row r="2945" spans="1:13" x14ac:dyDescent="0.2">
      <c r="A2945" s="35" t="s">
        <v>6659</v>
      </c>
      <c r="B2945" s="1" t="s">
        <v>263</v>
      </c>
      <c r="C2945" s="45" t="s">
        <v>696</v>
      </c>
      <c r="D2945" s="23" t="s">
        <v>5534</v>
      </c>
      <c r="E2945" s="23" t="s">
        <v>4140</v>
      </c>
      <c r="F2945" s="40">
        <v>0.02</v>
      </c>
      <c r="G2945" s="25">
        <v>187426</v>
      </c>
      <c r="H2945" s="25">
        <v>3749</v>
      </c>
      <c r="I2945" s="25"/>
      <c r="J2945" s="58" t="e">
        <f>HYPERLINK("#"&amp;"Insumos"&amp;"!A"&amp;MATCH($B2945,#REF!,0),"Ins "&amp;$B2945)</f>
        <v>#REF!</v>
      </c>
      <c r="M2945" s="220"/>
    </row>
    <row r="2946" spans="1:13" x14ac:dyDescent="0.2">
      <c r="A2946" s="35" t="s">
        <v>6659</v>
      </c>
      <c r="B2946" s="1" t="s">
        <v>5533</v>
      </c>
      <c r="C2946" s="45" t="s">
        <v>5892</v>
      </c>
      <c r="D2946" s="23" t="s">
        <v>977</v>
      </c>
      <c r="E2946" s="23" t="s">
        <v>4134</v>
      </c>
      <c r="F2946" s="40">
        <v>0.2</v>
      </c>
      <c r="G2946" s="25">
        <v>3623</v>
      </c>
      <c r="H2946" s="25">
        <v>725</v>
      </c>
      <c r="I2946" s="25"/>
      <c r="J2946" s="58" t="e">
        <f>HYPERLINK("#"&amp;"Insumos"&amp;"!A"&amp;MATCH($B2946,#REF!,0),"Ins "&amp;$B2946)</f>
        <v>#REF!</v>
      </c>
      <c r="M2946" s="220"/>
    </row>
    <row r="2947" spans="1:13" x14ac:dyDescent="0.2">
      <c r="A2947" s="35" t="s">
        <v>6659</v>
      </c>
      <c r="B2947" s="1" t="s">
        <v>5007</v>
      </c>
      <c r="C2947" s="45" t="s">
        <v>720</v>
      </c>
      <c r="D2947" s="23" t="s">
        <v>5751</v>
      </c>
      <c r="E2947" s="23" t="s">
        <v>4134</v>
      </c>
      <c r="F2947" s="40">
        <v>0.5</v>
      </c>
      <c r="G2947" s="25">
        <v>1897</v>
      </c>
      <c r="H2947" s="25">
        <v>949</v>
      </c>
      <c r="I2947" s="25"/>
      <c r="J2947" s="58" t="e">
        <f>HYPERLINK("#"&amp;"Insumos"&amp;"!A"&amp;MATCH($B2947,#REF!,0),"Ins "&amp;$B2947)</f>
        <v>#REF!</v>
      </c>
      <c r="M2947" s="220"/>
    </row>
    <row r="2948" spans="1:13" x14ac:dyDescent="0.2">
      <c r="A2948" s="35" t="s">
        <v>6659</v>
      </c>
      <c r="B2948" s="1" t="s">
        <v>5736</v>
      </c>
      <c r="C2948" s="45" t="s">
        <v>5744</v>
      </c>
      <c r="D2948" s="23" t="s">
        <v>5751</v>
      </c>
      <c r="E2948" s="23" t="s">
        <v>4134</v>
      </c>
      <c r="F2948" s="40">
        <v>1</v>
      </c>
      <c r="G2948" s="25">
        <v>52</v>
      </c>
      <c r="H2948" s="25">
        <v>52</v>
      </c>
      <c r="I2948" s="25"/>
      <c r="J2948" s="58" t="e">
        <f>HYPERLINK("#"&amp;"Insumos"&amp;"!A"&amp;MATCH($B2948,#REF!,0),"Ins "&amp;$B2948)</f>
        <v>#REF!</v>
      </c>
      <c r="M2948" s="220"/>
    </row>
    <row r="2949" spans="1:13" x14ac:dyDescent="0.2">
      <c r="A2949" s="35" t="s">
        <v>6659</v>
      </c>
      <c r="B2949" s="1" t="s">
        <v>6597</v>
      </c>
      <c r="C2949" s="45" t="s">
        <v>6598</v>
      </c>
      <c r="D2949" s="23" t="s">
        <v>5751</v>
      </c>
      <c r="E2949" s="23" t="s">
        <v>464</v>
      </c>
      <c r="F2949" s="40">
        <v>1</v>
      </c>
      <c r="G2949" s="25">
        <v>7253</v>
      </c>
      <c r="H2949" s="25">
        <v>7253</v>
      </c>
      <c r="I2949" s="25"/>
      <c r="J2949" s="58" t="e">
        <f>HYPERLINK("#"&amp;"Insumos"&amp;"!A"&amp;MATCH($B2949,#REF!,0),"Ins "&amp;$B2949)</f>
        <v>#REF!</v>
      </c>
      <c r="M2949" s="220"/>
    </row>
    <row r="2950" spans="1:13" ht="25.5" x14ac:dyDescent="0.2">
      <c r="A2950" s="35" t="s">
        <v>6659</v>
      </c>
      <c r="B2950" s="1" t="s">
        <v>6209</v>
      </c>
      <c r="C2950" s="45" t="s">
        <v>8855</v>
      </c>
      <c r="D2950" s="23" t="s">
        <v>5751</v>
      </c>
      <c r="E2950" s="23" t="s">
        <v>4138</v>
      </c>
      <c r="F2950" s="40">
        <v>1.4999999999999999E-2</v>
      </c>
      <c r="G2950" s="25">
        <v>123656</v>
      </c>
      <c r="H2950" s="25">
        <v>1855</v>
      </c>
      <c r="I2950" s="25"/>
      <c r="J2950" s="58" t="e">
        <f>HYPERLINK("#"&amp;"Insumos"&amp;"!A"&amp;MATCH($B2950,#REF!,0),"Ins "&amp;$B2950)</f>
        <v>#REF!</v>
      </c>
      <c r="M2950" s="220"/>
    </row>
    <row r="2951" spans="1:13" x14ac:dyDescent="0.2">
      <c r="A2951" s="35" t="s">
        <v>6659</v>
      </c>
      <c r="B2951" s="1" t="s">
        <v>6599</v>
      </c>
      <c r="C2951" s="45" t="s">
        <v>6600</v>
      </c>
      <c r="D2951" s="23" t="s">
        <v>5751</v>
      </c>
      <c r="E2951" s="23" t="s">
        <v>464</v>
      </c>
      <c r="F2951" s="40">
        <v>8</v>
      </c>
      <c r="G2951" s="25">
        <v>1686</v>
      </c>
      <c r="H2951" s="25">
        <v>13488</v>
      </c>
      <c r="I2951" s="25"/>
      <c r="J2951" s="58" t="e">
        <f>HYPERLINK("#"&amp;"Insumos"&amp;"!A"&amp;MATCH($B2951,#REF!,0),"Ins "&amp;$B2951)</f>
        <v>#REF!</v>
      </c>
      <c r="M2951" s="220"/>
    </row>
    <row r="2952" spans="1:13" ht="51" x14ac:dyDescent="0.2">
      <c r="A2952" s="36" t="s">
        <v>6661</v>
      </c>
      <c r="B2952" s="26" t="s">
        <v>6816</v>
      </c>
      <c r="C2952" s="79" t="s">
        <v>6662</v>
      </c>
      <c r="D2952" s="37" t="s">
        <v>5608</v>
      </c>
      <c r="E2952" s="37" t="s">
        <v>464</v>
      </c>
      <c r="F2952" s="41"/>
      <c r="G2952" s="27"/>
      <c r="H2952" s="27"/>
      <c r="I2952" s="27">
        <v>67518</v>
      </c>
      <c r="M2952" s="220">
        <f t="shared" ref="M2952:M3011" si="46">ROUND(I2952*(1+$L$2),0)</f>
        <v>88422</v>
      </c>
    </row>
    <row r="2953" spans="1:13" x14ac:dyDescent="0.2">
      <c r="A2953" s="35" t="s">
        <v>6661</v>
      </c>
      <c r="B2953" s="1" t="s">
        <v>5579</v>
      </c>
      <c r="C2953" s="45" t="s">
        <v>1016</v>
      </c>
      <c r="D2953" s="23" t="s">
        <v>5734</v>
      </c>
      <c r="E2953" s="23" t="s">
        <v>4141</v>
      </c>
      <c r="F2953" s="40">
        <v>0.8</v>
      </c>
      <c r="G2953" s="25">
        <v>57672</v>
      </c>
      <c r="H2953" s="25">
        <v>46138</v>
      </c>
      <c r="I2953" s="25"/>
      <c r="J2953" s="58" t="e">
        <f>HYPERLINK("#"&amp;"Insumos"&amp;"!A"&amp;MATCH($B2953,#REF!,0),"Ins "&amp;$B2953)</f>
        <v>#REF!</v>
      </c>
      <c r="M2953" s="220"/>
    </row>
    <row r="2954" spans="1:13" x14ac:dyDescent="0.2">
      <c r="A2954" s="35" t="s">
        <v>6661</v>
      </c>
      <c r="B2954" s="1" t="s">
        <v>263</v>
      </c>
      <c r="C2954" s="45" t="s">
        <v>696</v>
      </c>
      <c r="D2954" s="23" t="s">
        <v>5534</v>
      </c>
      <c r="E2954" s="23" t="s">
        <v>4140</v>
      </c>
      <c r="F2954" s="40">
        <v>2.4E-2</v>
      </c>
      <c r="G2954" s="25">
        <v>187426</v>
      </c>
      <c r="H2954" s="25">
        <v>4498</v>
      </c>
      <c r="I2954" s="25"/>
      <c r="J2954" s="58" t="e">
        <f>HYPERLINK("#"&amp;"Insumos"&amp;"!A"&amp;MATCH($B2954,#REF!,0),"Ins "&amp;$B2954)</f>
        <v>#REF!</v>
      </c>
      <c r="M2954" s="220"/>
    </row>
    <row r="2955" spans="1:13" x14ac:dyDescent="0.2">
      <c r="A2955" s="35" t="s">
        <v>6661</v>
      </c>
      <c r="B2955" s="1" t="s">
        <v>770</v>
      </c>
      <c r="C2955" s="45" t="s">
        <v>9841</v>
      </c>
      <c r="D2955" s="23" t="s">
        <v>5534</v>
      </c>
      <c r="E2955" s="23" t="s">
        <v>4140</v>
      </c>
      <c r="F2955" s="40">
        <v>2.4E-2</v>
      </c>
      <c r="G2955" s="25">
        <v>54356</v>
      </c>
      <c r="H2955" s="25">
        <v>1305</v>
      </c>
      <c r="I2955" s="25"/>
      <c r="J2955" s="58" t="e">
        <f>HYPERLINK("#"&amp;"Insumos"&amp;"!A"&amp;MATCH($B2955,#REF!,0),"Ins "&amp;$B2955)</f>
        <v>#REF!</v>
      </c>
      <c r="M2955" s="220"/>
    </row>
    <row r="2956" spans="1:13" x14ac:dyDescent="0.2">
      <c r="A2956" s="35" t="s">
        <v>6661</v>
      </c>
      <c r="B2956" s="1" t="s">
        <v>5533</v>
      </c>
      <c r="C2956" s="45" t="s">
        <v>5892</v>
      </c>
      <c r="D2956" s="23" t="s">
        <v>977</v>
      </c>
      <c r="E2956" s="23" t="s">
        <v>4134</v>
      </c>
      <c r="F2956" s="40">
        <v>0.2</v>
      </c>
      <c r="G2956" s="25">
        <v>3623</v>
      </c>
      <c r="H2956" s="25">
        <v>725</v>
      </c>
      <c r="I2956" s="25"/>
      <c r="J2956" s="58" t="e">
        <f>HYPERLINK("#"&amp;"Insumos"&amp;"!A"&amp;MATCH($B2956,#REF!,0),"Ins "&amp;$B2956)</f>
        <v>#REF!</v>
      </c>
      <c r="M2956" s="220"/>
    </row>
    <row r="2957" spans="1:13" x14ac:dyDescent="0.2">
      <c r="A2957" s="35" t="s">
        <v>6661</v>
      </c>
      <c r="B2957" s="1" t="s">
        <v>5007</v>
      </c>
      <c r="C2957" s="45" t="s">
        <v>720</v>
      </c>
      <c r="D2957" s="23" t="s">
        <v>5751</v>
      </c>
      <c r="E2957" s="23" t="s">
        <v>4134</v>
      </c>
      <c r="F2957" s="40">
        <v>0.5</v>
      </c>
      <c r="G2957" s="25">
        <v>1897</v>
      </c>
      <c r="H2957" s="25">
        <v>949</v>
      </c>
      <c r="I2957" s="25"/>
      <c r="J2957" s="58" t="e">
        <f>HYPERLINK("#"&amp;"Insumos"&amp;"!A"&amp;MATCH($B2957,#REF!,0),"Ins "&amp;$B2957)</f>
        <v>#REF!</v>
      </c>
      <c r="M2957" s="220"/>
    </row>
    <row r="2958" spans="1:13" x14ac:dyDescent="0.2">
      <c r="A2958" s="35" t="s">
        <v>6661</v>
      </c>
      <c r="B2958" s="1" t="s">
        <v>5736</v>
      </c>
      <c r="C2958" s="45" t="s">
        <v>5744</v>
      </c>
      <c r="D2958" s="23" t="s">
        <v>5751</v>
      </c>
      <c r="E2958" s="23" t="s">
        <v>4134</v>
      </c>
      <c r="F2958" s="40">
        <v>1</v>
      </c>
      <c r="G2958" s="25">
        <v>52</v>
      </c>
      <c r="H2958" s="25">
        <v>52</v>
      </c>
      <c r="I2958" s="25"/>
      <c r="J2958" s="58" t="e">
        <f>HYPERLINK("#"&amp;"Insumos"&amp;"!A"&amp;MATCH($B2958,#REF!,0),"Ins "&amp;$B2958)</f>
        <v>#REF!</v>
      </c>
      <c r="M2958" s="220"/>
    </row>
    <row r="2959" spans="1:13" ht="25.5" x14ac:dyDescent="0.2">
      <c r="A2959" s="35" t="s">
        <v>6661</v>
      </c>
      <c r="B2959" s="1" t="s">
        <v>6209</v>
      </c>
      <c r="C2959" s="45" t="s">
        <v>8855</v>
      </c>
      <c r="D2959" s="23" t="s">
        <v>5751</v>
      </c>
      <c r="E2959" s="23" t="s">
        <v>4138</v>
      </c>
      <c r="F2959" s="40">
        <v>2.4E-2</v>
      </c>
      <c r="G2959" s="25">
        <v>123656</v>
      </c>
      <c r="H2959" s="25">
        <v>2968</v>
      </c>
      <c r="I2959" s="25"/>
      <c r="J2959" s="58" t="e">
        <f>HYPERLINK("#"&amp;"Insumos"&amp;"!A"&amp;MATCH($B2959,#REF!,0),"Ins "&amp;$B2959)</f>
        <v>#REF!</v>
      </c>
      <c r="M2959" s="220"/>
    </row>
    <row r="2960" spans="1:13" x14ac:dyDescent="0.2">
      <c r="A2960" s="35" t="s">
        <v>6661</v>
      </c>
      <c r="B2960" s="1" t="s">
        <v>6601</v>
      </c>
      <c r="C2960" s="45" t="s">
        <v>6602</v>
      </c>
      <c r="D2960" s="23" t="s">
        <v>5751</v>
      </c>
      <c r="E2960" s="23" t="s">
        <v>464</v>
      </c>
      <c r="F2960" s="40">
        <v>1</v>
      </c>
      <c r="G2960" s="25">
        <v>10883</v>
      </c>
      <c r="H2960" s="25">
        <v>10883</v>
      </c>
      <c r="I2960" s="25"/>
      <c r="J2960" s="58" t="e">
        <f>HYPERLINK("#"&amp;"Insumos"&amp;"!A"&amp;MATCH($B2960,#REF!,0),"Ins "&amp;$B2960)</f>
        <v>#REF!</v>
      </c>
      <c r="M2960" s="220"/>
    </row>
    <row r="2961" spans="1:13" ht="25.5" x14ac:dyDescent="0.2">
      <c r="A2961" s="36" t="s">
        <v>6663</v>
      </c>
      <c r="B2961" s="26" t="s">
        <v>6816</v>
      </c>
      <c r="C2961" s="79" t="s">
        <v>6664</v>
      </c>
      <c r="D2961" s="37" t="s">
        <v>5608</v>
      </c>
      <c r="E2961" s="37" t="s">
        <v>466</v>
      </c>
      <c r="F2961" s="41"/>
      <c r="G2961" s="27"/>
      <c r="H2961" s="27"/>
      <c r="I2961" s="27">
        <v>1518295</v>
      </c>
      <c r="M2961" s="220">
        <f t="shared" si="46"/>
        <v>1988359</v>
      </c>
    </row>
    <row r="2962" spans="1:13" x14ac:dyDescent="0.2">
      <c r="A2962" s="35" t="s">
        <v>6663</v>
      </c>
      <c r="B2962" s="1" t="s">
        <v>5589</v>
      </c>
      <c r="C2962" s="45" t="s">
        <v>5819</v>
      </c>
      <c r="D2962" s="23" t="s">
        <v>5585</v>
      </c>
      <c r="E2962" s="23" t="s">
        <v>466</v>
      </c>
      <c r="F2962" s="40">
        <v>1</v>
      </c>
      <c r="G2962" s="25">
        <v>597780</v>
      </c>
      <c r="H2962" s="25">
        <v>597780</v>
      </c>
      <c r="I2962" s="25"/>
      <c r="M2962" s="220"/>
    </row>
    <row r="2963" spans="1:13" x14ac:dyDescent="0.2">
      <c r="A2963" s="35" t="s">
        <v>6663</v>
      </c>
      <c r="B2963" s="1" t="s">
        <v>80</v>
      </c>
      <c r="C2963" s="45" t="s">
        <v>1035</v>
      </c>
      <c r="D2963" s="23" t="s">
        <v>5734</v>
      </c>
      <c r="E2963" s="23" t="s">
        <v>4141</v>
      </c>
      <c r="F2963" s="40">
        <v>4.5999999999999996</v>
      </c>
      <c r="G2963" s="25">
        <v>110673</v>
      </c>
      <c r="H2963" s="25">
        <v>509096</v>
      </c>
      <c r="I2963" s="25"/>
      <c r="J2963" s="58" t="e">
        <f>HYPERLINK("#"&amp;"Insumos"&amp;"!A"&amp;MATCH($B2963,#REF!,0),"Ins "&amp;$B2963)</f>
        <v>#REF!</v>
      </c>
      <c r="M2963" s="220"/>
    </row>
    <row r="2964" spans="1:13" ht="25.5" x14ac:dyDescent="0.2">
      <c r="A2964" s="35" t="s">
        <v>6663</v>
      </c>
      <c r="B2964" s="1" t="s">
        <v>597</v>
      </c>
      <c r="C2964" s="45" t="s">
        <v>8738</v>
      </c>
      <c r="D2964" s="23" t="s">
        <v>5534</v>
      </c>
      <c r="E2964" s="23" t="s">
        <v>8737</v>
      </c>
      <c r="F2964" s="40">
        <v>3</v>
      </c>
      <c r="G2964" s="25">
        <v>17302</v>
      </c>
      <c r="H2964" s="25">
        <v>51906</v>
      </c>
      <c r="I2964" s="25"/>
      <c r="J2964" s="58" t="e">
        <f>HYPERLINK("#"&amp;"Insumos"&amp;"!A"&amp;MATCH($B2964,#REF!,0),"Ins "&amp;$B2964)</f>
        <v>#REF!</v>
      </c>
      <c r="M2964" s="220"/>
    </row>
    <row r="2965" spans="1:13" x14ac:dyDescent="0.2">
      <c r="A2965" s="35" t="s">
        <v>6663</v>
      </c>
      <c r="B2965" s="1" t="s">
        <v>5548</v>
      </c>
      <c r="C2965" s="45" t="s">
        <v>297</v>
      </c>
      <c r="D2965" s="23" t="s">
        <v>5534</v>
      </c>
      <c r="E2965" s="23" t="s">
        <v>4140</v>
      </c>
      <c r="F2965" s="40">
        <v>6</v>
      </c>
      <c r="G2965" s="25">
        <v>150</v>
      </c>
      <c r="H2965" s="25">
        <v>900</v>
      </c>
      <c r="I2965" s="25"/>
      <c r="J2965" s="58" t="e">
        <f>HYPERLINK("#"&amp;"Insumos"&amp;"!A"&amp;MATCH($B2965,#REF!,0),"Ins "&amp;$B2965)</f>
        <v>#REF!</v>
      </c>
      <c r="M2965" s="220"/>
    </row>
    <row r="2966" spans="1:13" x14ac:dyDescent="0.2">
      <c r="A2966" s="35" t="s">
        <v>6663</v>
      </c>
      <c r="B2966" s="1" t="s">
        <v>5551</v>
      </c>
      <c r="C2966" s="45" t="s">
        <v>1229</v>
      </c>
      <c r="D2966" s="23" t="s">
        <v>5534</v>
      </c>
      <c r="E2966" s="23" t="s">
        <v>4140</v>
      </c>
      <c r="F2966" s="40">
        <v>3</v>
      </c>
      <c r="G2966" s="25">
        <v>437</v>
      </c>
      <c r="H2966" s="25">
        <v>1311</v>
      </c>
      <c r="I2966" s="25"/>
      <c r="J2966" s="58" t="e">
        <f>HYPERLINK("#"&amp;"Insumos"&amp;"!A"&amp;MATCH($B2966,#REF!,0),"Ins "&amp;$B2966)</f>
        <v>#REF!</v>
      </c>
      <c r="M2966" s="220"/>
    </row>
    <row r="2967" spans="1:13" x14ac:dyDescent="0.2">
      <c r="A2967" s="35" t="s">
        <v>6663</v>
      </c>
      <c r="B2967" s="1" t="s">
        <v>263</v>
      </c>
      <c r="C2967" s="45" t="s">
        <v>696</v>
      </c>
      <c r="D2967" s="23" t="s">
        <v>5534</v>
      </c>
      <c r="E2967" s="23" t="s">
        <v>4140</v>
      </c>
      <c r="F2967" s="40">
        <v>0.1065</v>
      </c>
      <c r="G2967" s="25">
        <v>187426</v>
      </c>
      <c r="H2967" s="25">
        <v>19961</v>
      </c>
      <c r="I2967" s="25"/>
      <c r="J2967" s="58" t="e">
        <f>HYPERLINK("#"&amp;"Insumos"&amp;"!A"&amp;MATCH($B2967,#REF!,0),"Ins "&amp;$B2967)</f>
        <v>#REF!</v>
      </c>
      <c r="M2967" s="220"/>
    </row>
    <row r="2968" spans="1:13" x14ac:dyDescent="0.2">
      <c r="A2968" s="35" t="s">
        <v>6663</v>
      </c>
      <c r="B2968" s="1" t="s">
        <v>222</v>
      </c>
      <c r="C2968" s="45" t="s">
        <v>157</v>
      </c>
      <c r="D2968" s="23" t="s">
        <v>5534</v>
      </c>
      <c r="E2968" s="23" t="s">
        <v>4140</v>
      </c>
      <c r="F2968" s="40">
        <v>7.0000000000000007E-2</v>
      </c>
      <c r="G2968" s="25">
        <v>66212</v>
      </c>
      <c r="H2968" s="25">
        <v>4635</v>
      </c>
      <c r="I2968" s="25"/>
      <c r="J2968" s="58" t="e">
        <f>HYPERLINK("#"&amp;"Insumos"&amp;"!A"&amp;MATCH($B2968,#REF!,0),"Ins "&amp;$B2968)</f>
        <v>#REF!</v>
      </c>
      <c r="M2968" s="220"/>
    </row>
    <row r="2969" spans="1:13" x14ac:dyDescent="0.2">
      <c r="A2969" s="35" t="s">
        <v>6663</v>
      </c>
      <c r="B2969" s="1" t="s">
        <v>2114</v>
      </c>
      <c r="C2969" s="45" t="s">
        <v>1722</v>
      </c>
      <c r="D2969" s="23" t="s">
        <v>5534</v>
      </c>
      <c r="E2969" s="23" t="s">
        <v>4140</v>
      </c>
      <c r="F2969" s="40">
        <v>1</v>
      </c>
      <c r="G2969" s="25">
        <v>90480</v>
      </c>
      <c r="H2969" s="25">
        <v>90480</v>
      </c>
      <c r="I2969" s="25"/>
      <c r="J2969" s="58" t="e">
        <f>HYPERLINK("#"&amp;"Insumos"&amp;"!A"&amp;MATCH($B2969,#REF!,0),"Ins "&amp;$B2969)</f>
        <v>#REF!</v>
      </c>
      <c r="M2969" s="220"/>
    </row>
    <row r="2970" spans="1:13" x14ac:dyDescent="0.2">
      <c r="A2970" s="35" t="s">
        <v>6663</v>
      </c>
      <c r="B2970" s="1" t="s">
        <v>5533</v>
      </c>
      <c r="C2970" s="45" t="s">
        <v>5892</v>
      </c>
      <c r="D2970" s="23" t="s">
        <v>977</v>
      </c>
      <c r="E2970" s="23" t="s">
        <v>4134</v>
      </c>
      <c r="F2970" s="40">
        <v>4.5999999999999996</v>
      </c>
      <c r="G2970" s="25">
        <v>3623</v>
      </c>
      <c r="H2970" s="25">
        <v>16666</v>
      </c>
      <c r="I2970" s="25"/>
      <c r="J2970" s="58" t="e">
        <f>HYPERLINK("#"&amp;"Insumos"&amp;"!A"&amp;MATCH($B2970,#REF!,0),"Ins "&amp;$B2970)</f>
        <v>#REF!</v>
      </c>
      <c r="M2970" s="220"/>
    </row>
    <row r="2971" spans="1:13" x14ac:dyDescent="0.2">
      <c r="A2971" s="35" t="s">
        <v>6663</v>
      </c>
      <c r="B2971" s="1" t="s">
        <v>5007</v>
      </c>
      <c r="C2971" s="45" t="s">
        <v>720</v>
      </c>
      <c r="D2971" s="23" t="s">
        <v>5751</v>
      </c>
      <c r="E2971" s="23" t="s">
        <v>4134</v>
      </c>
      <c r="F2971" s="40">
        <v>12</v>
      </c>
      <c r="G2971" s="25">
        <v>1897</v>
      </c>
      <c r="H2971" s="25">
        <v>22764</v>
      </c>
      <c r="I2971" s="25"/>
      <c r="J2971" s="58" t="e">
        <f>HYPERLINK("#"&amp;"Insumos"&amp;"!A"&amp;MATCH($B2971,#REF!,0),"Ins "&amp;$B2971)</f>
        <v>#REF!</v>
      </c>
      <c r="M2971" s="220"/>
    </row>
    <row r="2972" spans="1:13" x14ac:dyDescent="0.2">
      <c r="A2972" s="35" t="s">
        <v>6663</v>
      </c>
      <c r="B2972" s="1" t="s">
        <v>5184</v>
      </c>
      <c r="C2972" s="45" t="s">
        <v>294</v>
      </c>
      <c r="D2972" s="23" t="s">
        <v>5751</v>
      </c>
      <c r="E2972" s="23" t="s">
        <v>4147</v>
      </c>
      <c r="F2972" s="40">
        <v>1</v>
      </c>
      <c r="G2972" s="25">
        <v>5304</v>
      </c>
      <c r="H2972" s="25">
        <v>5304</v>
      </c>
      <c r="I2972" s="25"/>
      <c r="J2972" s="58" t="e">
        <f>HYPERLINK("#"&amp;"Insumos"&amp;"!A"&amp;MATCH($B2972,#REF!,0),"Ins "&amp;$B2972)</f>
        <v>#REF!</v>
      </c>
      <c r="M2972" s="220"/>
    </row>
    <row r="2973" spans="1:13" x14ac:dyDescent="0.2">
      <c r="A2973" s="35" t="s">
        <v>6663</v>
      </c>
      <c r="B2973" s="1" t="s">
        <v>5199</v>
      </c>
      <c r="C2973" s="45" t="s">
        <v>8827</v>
      </c>
      <c r="D2973" s="23" t="s">
        <v>5751</v>
      </c>
      <c r="E2973" s="23" t="s">
        <v>467</v>
      </c>
      <c r="F2973" s="40">
        <v>1</v>
      </c>
      <c r="G2973" s="25">
        <v>12480</v>
      </c>
      <c r="H2973" s="25">
        <v>12480</v>
      </c>
      <c r="I2973" s="25"/>
      <c r="J2973" s="58" t="e">
        <f>HYPERLINK("#"&amp;"Insumos"&amp;"!A"&amp;MATCH($B2973,#REF!,0),"Ins "&amp;$B2973)</f>
        <v>#REF!</v>
      </c>
      <c r="M2973" s="220"/>
    </row>
    <row r="2974" spans="1:13" x14ac:dyDescent="0.2">
      <c r="A2974" s="35" t="s">
        <v>6663</v>
      </c>
      <c r="B2974" s="1" t="s">
        <v>5200</v>
      </c>
      <c r="C2974" s="45" t="s">
        <v>9156</v>
      </c>
      <c r="D2974" s="23" t="s">
        <v>5751</v>
      </c>
      <c r="E2974" s="23" t="s">
        <v>467</v>
      </c>
      <c r="F2974" s="40">
        <v>0.3</v>
      </c>
      <c r="G2974" s="25">
        <v>19807</v>
      </c>
      <c r="H2974" s="25">
        <v>5942</v>
      </c>
      <c r="I2974" s="25"/>
      <c r="J2974" s="58" t="e">
        <f>HYPERLINK("#"&amp;"Insumos"&amp;"!A"&amp;MATCH($B2974,#REF!,0),"Ins "&amp;$B2974)</f>
        <v>#REF!</v>
      </c>
      <c r="M2974" s="220"/>
    </row>
    <row r="2975" spans="1:13" x14ac:dyDescent="0.2">
      <c r="A2975" s="35" t="s">
        <v>6663</v>
      </c>
      <c r="B2975" s="1" t="s">
        <v>5201</v>
      </c>
      <c r="C2975" s="45" t="s">
        <v>470</v>
      </c>
      <c r="D2975" s="23" t="s">
        <v>5751</v>
      </c>
      <c r="E2975" s="23" t="s">
        <v>287</v>
      </c>
      <c r="F2975" s="40">
        <v>3.5</v>
      </c>
      <c r="G2975" s="25">
        <v>7581</v>
      </c>
      <c r="H2975" s="25">
        <v>26534</v>
      </c>
      <c r="I2975" s="25"/>
      <c r="J2975" s="58" t="e">
        <f>HYPERLINK("#"&amp;"Insumos"&amp;"!A"&amp;MATCH($B2975,#REF!,0),"Ins "&amp;$B2975)</f>
        <v>#REF!</v>
      </c>
      <c r="M2975" s="220"/>
    </row>
    <row r="2976" spans="1:13" x14ac:dyDescent="0.2">
      <c r="A2976" s="35" t="s">
        <v>6663</v>
      </c>
      <c r="B2976" s="1" t="s">
        <v>4520</v>
      </c>
      <c r="C2976" s="45" t="s">
        <v>1407</v>
      </c>
      <c r="D2976" s="23" t="s">
        <v>5751</v>
      </c>
      <c r="E2976" s="23" t="s">
        <v>287</v>
      </c>
      <c r="F2976" s="40">
        <v>24</v>
      </c>
      <c r="G2976" s="25">
        <v>4866</v>
      </c>
      <c r="H2976" s="25">
        <v>116784</v>
      </c>
      <c r="I2976" s="25"/>
      <c r="J2976" s="58" t="e">
        <f>HYPERLINK("#"&amp;"Insumos"&amp;"!A"&amp;MATCH($B2976,#REF!,0),"Ins "&amp;$B2976)</f>
        <v>#REF!</v>
      </c>
      <c r="M2976" s="220"/>
    </row>
    <row r="2977" spans="1:13" x14ac:dyDescent="0.2">
      <c r="A2977" s="35" t="s">
        <v>6663</v>
      </c>
      <c r="B2977" s="1" t="s">
        <v>4537</v>
      </c>
      <c r="C2977" s="45" t="s">
        <v>12753</v>
      </c>
      <c r="D2977" s="23" t="s">
        <v>5751</v>
      </c>
      <c r="E2977" s="23" t="s">
        <v>287</v>
      </c>
      <c r="F2977" s="40">
        <v>2</v>
      </c>
      <c r="G2977" s="25">
        <v>3630</v>
      </c>
      <c r="H2977" s="25">
        <v>7260</v>
      </c>
      <c r="I2977" s="25"/>
      <c r="J2977" s="58" t="e">
        <f>HYPERLINK("#"&amp;"Insumos"&amp;"!A"&amp;MATCH($B2977,#REF!,0),"Ins "&amp;$B2977)</f>
        <v>#REF!</v>
      </c>
      <c r="M2977" s="220"/>
    </row>
    <row r="2978" spans="1:13" x14ac:dyDescent="0.2">
      <c r="A2978" s="35" t="s">
        <v>6663</v>
      </c>
      <c r="B2978" s="1" t="s">
        <v>4539</v>
      </c>
      <c r="C2978" s="45" t="s">
        <v>1424</v>
      </c>
      <c r="D2978" s="23" t="s">
        <v>5751</v>
      </c>
      <c r="E2978" s="23" t="s">
        <v>287</v>
      </c>
      <c r="F2978" s="40">
        <v>4</v>
      </c>
      <c r="G2978" s="25">
        <v>7123</v>
      </c>
      <c r="H2978" s="25">
        <v>28492</v>
      </c>
      <c r="I2978" s="25"/>
      <c r="J2978" s="58" t="e">
        <f>HYPERLINK("#"&amp;"Insumos"&amp;"!A"&amp;MATCH($B2978,#REF!,0),"Ins "&amp;$B2978)</f>
        <v>#REF!</v>
      </c>
      <c r="M2978" s="220"/>
    </row>
    <row r="2979" spans="1:13" ht="51" x14ac:dyDescent="0.2">
      <c r="A2979" s="36" t="s">
        <v>6665</v>
      </c>
      <c r="B2979" s="26" t="s">
        <v>6816</v>
      </c>
      <c r="C2979" s="79" t="s">
        <v>6666</v>
      </c>
      <c r="D2979" s="37" t="s">
        <v>5608</v>
      </c>
      <c r="E2979" s="37" t="s">
        <v>465</v>
      </c>
      <c r="F2979" s="41"/>
      <c r="G2979" s="27"/>
      <c r="H2979" s="27"/>
      <c r="I2979" s="27">
        <v>43439</v>
      </c>
      <c r="M2979" s="220">
        <f t="shared" si="46"/>
        <v>56888</v>
      </c>
    </row>
    <row r="2980" spans="1:13" x14ac:dyDescent="0.2">
      <c r="A2980" s="35" t="s">
        <v>6665</v>
      </c>
      <c r="B2980" s="1" t="s">
        <v>5572</v>
      </c>
      <c r="C2980" s="45" t="s">
        <v>971</v>
      </c>
      <c r="D2980" s="23" t="s">
        <v>5734</v>
      </c>
      <c r="E2980" s="23" t="s">
        <v>4141</v>
      </c>
      <c r="F2980" s="40">
        <v>6.089E-2</v>
      </c>
      <c r="G2980" s="25">
        <v>37863</v>
      </c>
      <c r="H2980" s="25">
        <v>2305</v>
      </c>
      <c r="I2980" s="25"/>
      <c r="J2980" s="58" t="e">
        <f>HYPERLINK("#"&amp;"Insumos"&amp;"!A"&amp;MATCH($B2980,#REF!,0),"Ins "&amp;$B2980)</f>
        <v>#REF!</v>
      </c>
      <c r="M2980" s="220"/>
    </row>
    <row r="2981" spans="1:13" x14ac:dyDescent="0.2">
      <c r="A2981" s="35" t="s">
        <v>6665</v>
      </c>
      <c r="B2981" s="1" t="s">
        <v>5533</v>
      </c>
      <c r="C2981" s="45" t="s">
        <v>5892</v>
      </c>
      <c r="D2981" s="23" t="s">
        <v>977</v>
      </c>
      <c r="E2981" s="23" t="s">
        <v>4134</v>
      </c>
      <c r="F2981" s="40">
        <v>2.6100000000000002E-2</v>
      </c>
      <c r="G2981" s="25">
        <v>3623</v>
      </c>
      <c r="H2981" s="25">
        <v>95</v>
      </c>
      <c r="I2981" s="25"/>
      <c r="J2981" s="58" t="e">
        <f>HYPERLINK("#"&amp;"Insumos"&amp;"!A"&amp;MATCH($B2981,#REF!,0),"Ins "&amp;$B2981)</f>
        <v>#REF!</v>
      </c>
      <c r="M2981" s="220"/>
    </row>
    <row r="2982" spans="1:13" ht="25.5" x14ac:dyDescent="0.2">
      <c r="A2982" s="35" t="s">
        <v>6665</v>
      </c>
      <c r="B2982" s="1" t="s">
        <v>6616</v>
      </c>
      <c r="C2982" s="45" t="s">
        <v>6617</v>
      </c>
      <c r="D2982" s="23" t="s">
        <v>5751</v>
      </c>
      <c r="E2982" s="23" t="s">
        <v>465</v>
      </c>
      <c r="F2982" s="40">
        <v>1.1000000000000001</v>
      </c>
      <c r="G2982" s="25">
        <v>37308</v>
      </c>
      <c r="H2982" s="25">
        <v>41039</v>
      </c>
      <c r="I2982" s="25"/>
      <c r="J2982" s="58" t="e">
        <f>HYPERLINK("#"&amp;"Insumos"&amp;"!A"&amp;MATCH($B2982,#REF!,0),"Ins "&amp;$B2982)</f>
        <v>#REF!</v>
      </c>
      <c r="M2982" s="220"/>
    </row>
    <row r="2983" spans="1:13" ht="25.5" x14ac:dyDescent="0.2">
      <c r="A2983" s="36" t="s">
        <v>6817</v>
      </c>
      <c r="B2983" s="26" t="s">
        <v>6816</v>
      </c>
      <c r="C2983" s="79" t="s">
        <v>6818</v>
      </c>
      <c r="D2983" s="37" t="s">
        <v>5608</v>
      </c>
      <c r="E2983" s="37" t="s">
        <v>464</v>
      </c>
      <c r="F2983" s="41"/>
      <c r="G2983" s="27"/>
      <c r="H2983" s="27"/>
      <c r="I2983" s="27">
        <v>65647</v>
      </c>
      <c r="M2983" s="220">
        <f t="shared" si="46"/>
        <v>85971</v>
      </c>
    </row>
    <row r="2984" spans="1:13" x14ac:dyDescent="0.2">
      <c r="A2984" s="35" t="s">
        <v>6817</v>
      </c>
      <c r="B2984" s="1" t="s">
        <v>77</v>
      </c>
      <c r="C2984" s="45" t="s">
        <v>1024</v>
      </c>
      <c r="D2984" s="23" t="s">
        <v>5734</v>
      </c>
      <c r="E2984" s="23" t="s">
        <v>4141</v>
      </c>
      <c r="F2984" s="40">
        <v>0.5</v>
      </c>
      <c r="G2984" s="25">
        <v>74500</v>
      </c>
      <c r="H2984" s="25">
        <v>37250</v>
      </c>
      <c r="I2984" s="25"/>
      <c r="J2984" s="58" t="e">
        <f>HYPERLINK("#"&amp;"Insumos"&amp;"!A"&amp;MATCH($B2984,#REF!,0),"Ins "&amp;$B2984)</f>
        <v>#REF!</v>
      </c>
      <c r="M2984" s="220"/>
    </row>
    <row r="2985" spans="1:13" ht="25.5" x14ac:dyDescent="0.2">
      <c r="A2985" s="35" t="s">
        <v>6817</v>
      </c>
      <c r="B2985" s="1" t="s">
        <v>597</v>
      </c>
      <c r="C2985" s="45" t="s">
        <v>8738</v>
      </c>
      <c r="D2985" s="23" t="s">
        <v>5534</v>
      </c>
      <c r="E2985" s="23" t="s">
        <v>8737</v>
      </c>
      <c r="F2985" s="40">
        <v>0.2</v>
      </c>
      <c r="G2985" s="25">
        <v>17302</v>
      </c>
      <c r="H2985" s="25">
        <v>3460</v>
      </c>
      <c r="I2985" s="25"/>
      <c r="J2985" s="58" t="e">
        <f>HYPERLINK("#"&amp;"Insumos"&amp;"!A"&amp;MATCH($B2985,#REF!,0),"Ins "&amp;$B2985)</f>
        <v>#REF!</v>
      </c>
      <c r="M2985" s="220"/>
    </row>
    <row r="2986" spans="1:13" x14ac:dyDescent="0.2">
      <c r="A2986" s="35" t="s">
        <v>6817</v>
      </c>
      <c r="B2986" s="1" t="s">
        <v>263</v>
      </c>
      <c r="C2986" s="45" t="s">
        <v>696</v>
      </c>
      <c r="D2986" s="23" t="s">
        <v>5534</v>
      </c>
      <c r="E2986" s="23" t="s">
        <v>4140</v>
      </c>
      <c r="F2986" s="40">
        <v>0.01</v>
      </c>
      <c r="G2986" s="25">
        <v>187426</v>
      </c>
      <c r="H2986" s="25">
        <v>1874</v>
      </c>
      <c r="I2986" s="25"/>
      <c r="J2986" s="58" t="e">
        <f>HYPERLINK("#"&amp;"Insumos"&amp;"!A"&amp;MATCH($B2986,#REF!,0),"Ins "&amp;$B2986)</f>
        <v>#REF!</v>
      </c>
      <c r="M2986" s="220"/>
    </row>
    <row r="2987" spans="1:13" x14ac:dyDescent="0.2">
      <c r="A2987" s="35" t="s">
        <v>6817</v>
      </c>
      <c r="B2987" s="1" t="s">
        <v>5533</v>
      </c>
      <c r="C2987" s="45" t="s">
        <v>5892</v>
      </c>
      <c r="D2987" s="23" t="s">
        <v>977</v>
      </c>
      <c r="E2987" s="23" t="s">
        <v>4134</v>
      </c>
      <c r="F2987" s="40">
        <v>0.3</v>
      </c>
      <c r="G2987" s="25">
        <v>3623</v>
      </c>
      <c r="H2987" s="25">
        <v>1087</v>
      </c>
      <c r="I2987" s="25"/>
      <c r="J2987" s="58" t="e">
        <f>HYPERLINK("#"&amp;"Insumos"&amp;"!A"&amp;MATCH($B2987,#REF!,0),"Ins "&amp;$B2987)</f>
        <v>#REF!</v>
      </c>
      <c r="M2987" s="220"/>
    </row>
    <row r="2988" spans="1:13" x14ac:dyDescent="0.2">
      <c r="A2988" s="35" t="s">
        <v>6817</v>
      </c>
      <c r="B2988" s="1" t="s">
        <v>4567</v>
      </c>
      <c r="C2988" s="45" t="s">
        <v>1430</v>
      </c>
      <c r="D2988" s="23" t="s">
        <v>5751</v>
      </c>
      <c r="E2988" s="23" t="s">
        <v>4138</v>
      </c>
      <c r="F2988" s="40">
        <v>0.06</v>
      </c>
      <c r="G2988" s="25">
        <v>127192</v>
      </c>
      <c r="H2988" s="25">
        <v>7632</v>
      </c>
      <c r="I2988" s="25"/>
      <c r="J2988" s="58" t="e">
        <f>HYPERLINK("#"&amp;"Insumos"&amp;"!A"&amp;MATCH($B2988,#REF!,0),"Ins "&amp;$B2988)</f>
        <v>#REF!</v>
      </c>
      <c r="M2988" s="220"/>
    </row>
    <row r="2989" spans="1:13" x14ac:dyDescent="0.2">
      <c r="A2989" s="35" t="s">
        <v>6817</v>
      </c>
      <c r="B2989" s="1" t="s">
        <v>4576</v>
      </c>
      <c r="C2989" s="45" t="s">
        <v>1438</v>
      </c>
      <c r="D2989" s="23" t="s">
        <v>5751</v>
      </c>
      <c r="E2989" s="23" t="s">
        <v>4138</v>
      </c>
      <c r="F2989" s="40">
        <v>0.05</v>
      </c>
      <c r="G2989" s="25">
        <v>97329</v>
      </c>
      <c r="H2989" s="25">
        <v>4866</v>
      </c>
      <c r="I2989" s="25"/>
      <c r="J2989" s="58" t="e">
        <f>HYPERLINK("#"&amp;"Insumos"&amp;"!A"&amp;MATCH($B2989,#REF!,0),"Ins "&amp;$B2989)</f>
        <v>#REF!</v>
      </c>
      <c r="M2989" s="220"/>
    </row>
    <row r="2990" spans="1:13" x14ac:dyDescent="0.2">
      <c r="A2990" s="35" t="s">
        <v>6817</v>
      </c>
      <c r="B2990" s="1" t="s">
        <v>5007</v>
      </c>
      <c r="C2990" s="45" t="s">
        <v>720</v>
      </c>
      <c r="D2990" s="23" t="s">
        <v>5751</v>
      </c>
      <c r="E2990" s="23" t="s">
        <v>4134</v>
      </c>
      <c r="F2990" s="40">
        <v>0.3</v>
      </c>
      <c r="G2990" s="25">
        <v>1897</v>
      </c>
      <c r="H2990" s="25">
        <v>569</v>
      </c>
      <c r="I2990" s="25"/>
      <c r="J2990" s="58" t="e">
        <f>HYPERLINK("#"&amp;"Insumos"&amp;"!A"&amp;MATCH($B2990,#REF!,0),"Ins "&amp;$B2990)</f>
        <v>#REF!</v>
      </c>
      <c r="M2990" s="220"/>
    </row>
    <row r="2991" spans="1:13" x14ac:dyDescent="0.2">
      <c r="A2991" s="35" t="s">
        <v>6817</v>
      </c>
      <c r="B2991" s="1" t="s">
        <v>6814</v>
      </c>
      <c r="C2991" s="45" t="s">
        <v>6815</v>
      </c>
      <c r="D2991" s="23" t="s">
        <v>5751</v>
      </c>
      <c r="E2991" s="23" t="s">
        <v>464</v>
      </c>
      <c r="F2991" s="40">
        <v>1</v>
      </c>
      <c r="G2991" s="25">
        <v>4850</v>
      </c>
      <c r="H2991" s="25">
        <v>4850</v>
      </c>
      <c r="I2991" s="25"/>
      <c r="J2991" s="58" t="e">
        <f>HYPERLINK("#"&amp;"Insumos"&amp;"!A"&amp;MATCH($B2991,#REF!,0),"Ins "&amp;$B2991)</f>
        <v>#REF!</v>
      </c>
      <c r="M2991" s="220"/>
    </row>
    <row r="2992" spans="1:13" ht="25.5" x14ac:dyDescent="0.2">
      <c r="A2992" s="35" t="s">
        <v>6817</v>
      </c>
      <c r="B2992" s="1" t="s">
        <v>5398</v>
      </c>
      <c r="C2992" s="45" t="s">
        <v>1171</v>
      </c>
      <c r="D2992" s="23" t="s">
        <v>5751</v>
      </c>
      <c r="E2992" s="23" t="s">
        <v>4134</v>
      </c>
      <c r="F2992" s="40">
        <v>4</v>
      </c>
      <c r="G2992" s="25">
        <v>617</v>
      </c>
      <c r="H2992" s="25">
        <v>2468</v>
      </c>
      <c r="I2992" s="25"/>
      <c r="J2992" s="58" t="e">
        <f>HYPERLINK("#"&amp;"Insumos"&amp;"!A"&amp;MATCH($B2992,#REF!,0),"Ins "&amp;$B2992)</f>
        <v>#REF!</v>
      </c>
      <c r="M2992" s="220"/>
    </row>
    <row r="2993" spans="1:13" x14ac:dyDescent="0.2">
      <c r="A2993" s="35" t="s">
        <v>6817</v>
      </c>
      <c r="B2993" s="1" t="s">
        <v>5185</v>
      </c>
      <c r="C2993" s="45" t="s">
        <v>295</v>
      </c>
      <c r="D2993" s="23" t="s">
        <v>5751</v>
      </c>
      <c r="E2993" s="23" t="s">
        <v>4147</v>
      </c>
      <c r="F2993" s="40">
        <v>0.3</v>
      </c>
      <c r="G2993" s="25">
        <v>5304</v>
      </c>
      <c r="H2993" s="25">
        <v>1591</v>
      </c>
      <c r="I2993" s="25"/>
      <c r="J2993" s="58" t="e">
        <f>HYPERLINK("#"&amp;"Insumos"&amp;"!A"&amp;MATCH($B2993,#REF!,0),"Ins "&amp;$B2993)</f>
        <v>#REF!</v>
      </c>
      <c r="M2993" s="220"/>
    </row>
    <row r="2994" spans="1:13" ht="25.5" x14ac:dyDescent="0.2">
      <c r="A2994" s="36" t="s">
        <v>6979</v>
      </c>
      <c r="B2994" s="26" t="s">
        <v>6816</v>
      </c>
      <c r="C2994" s="79" t="s">
        <v>6980</v>
      </c>
      <c r="D2994" s="37" t="s">
        <v>5608</v>
      </c>
      <c r="E2994" s="37" t="s">
        <v>464</v>
      </c>
      <c r="F2994" s="41"/>
      <c r="G2994" s="27"/>
      <c r="H2994" s="27"/>
      <c r="I2994" s="27">
        <v>32143</v>
      </c>
      <c r="M2994" s="220">
        <f t="shared" si="46"/>
        <v>42094</v>
      </c>
    </row>
    <row r="2995" spans="1:13" x14ac:dyDescent="0.2">
      <c r="A2995" s="35" t="s">
        <v>6979</v>
      </c>
      <c r="B2995" s="1" t="s">
        <v>5572</v>
      </c>
      <c r="C2995" s="45" t="s">
        <v>971</v>
      </c>
      <c r="D2995" s="23" t="s">
        <v>5734</v>
      </c>
      <c r="E2995" s="23" t="s">
        <v>4141</v>
      </c>
      <c r="F2995" s="40">
        <v>0.3</v>
      </c>
      <c r="G2995" s="25">
        <v>37863</v>
      </c>
      <c r="H2995" s="25">
        <v>11359</v>
      </c>
      <c r="I2995" s="25"/>
      <c r="J2995" s="58" t="e">
        <f>HYPERLINK("#"&amp;"Insumos"&amp;"!A"&amp;MATCH($B2995,#REF!,0),"Ins "&amp;$B2995)</f>
        <v>#REF!</v>
      </c>
      <c r="M2995" s="220"/>
    </row>
    <row r="2996" spans="1:13" x14ac:dyDescent="0.2">
      <c r="A2996" s="35" t="s">
        <v>6979</v>
      </c>
      <c r="B2996" s="1" t="s">
        <v>263</v>
      </c>
      <c r="C2996" s="45" t="s">
        <v>696</v>
      </c>
      <c r="D2996" s="23" t="s">
        <v>5534</v>
      </c>
      <c r="E2996" s="23" t="s">
        <v>4140</v>
      </c>
      <c r="F2996" s="40">
        <v>5.0000000000000001E-3</v>
      </c>
      <c r="G2996" s="25">
        <v>187426</v>
      </c>
      <c r="H2996" s="25">
        <v>937</v>
      </c>
      <c r="I2996" s="25"/>
      <c r="J2996" s="58" t="e">
        <f>HYPERLINK("#"&amp;"Insumos"&amp;"!A"&amp;MATCH($B2996,#REF!,0),"Ins "&amp;$B2996)</f>
        <v>#REF!</v>
      </c>
      <c r="M2996" s="220"/>
    </row>
    <row r="2997" spans="1:13" x14ac:dyDescent="0.2">
      <c r="A2997" s="35" t="s">
        <v>6979</v>
      </c>
      <c r="B2997" s="1" t="s">
        <v>5533</v>
      </c>
      <c r="C2997" s="45" t="s">
        <v>5892</v>
      </c>
      <c r="D2997" s="23" t="s">
        <v>977</v>
      </c>
      <c r="E2997" s="23" t="s">
        <v>4134</v>
      </c>
      <c r="F2997" s="40">
        <v>0.2</v>
      </c>
      <c r="G2997" s="25">
        <v>3623</v>
      </c>
      <c r="H2997" s="25">
        <v>725</v>
      </c>
      <c r="I2997" s="25"/>
      <c r="J2997" s="58" t="e">
        <f>HYPERLINK("#"&amp;"Insumos"&amp;"!A"&amp;MATCH($B2997,#REF!,0),"Ins "&amp;$B2997)</f>
        <v>#REF!</v>
      </c>
      <c r="M2997" s="220"/>
    </row>
    <row r="2998" spans="1:13" ht="25.5" x14ac:dyDescent="0.2">
      <c r="A2998" s="35" t="s">
        <v>6979</v>
      </c>
      <c r="B2998" s="1" t="s">
        <v>4859</v>
      </c>
      <c r="C2998" s="45" t="s">
        <v>1612</v>
      </c>
      <c r="D2998" s="23" t="s">
        <v>5751</v>
      </c>
      <c r="E2998" s="23" t="s">
        <v>4134</v>
      </c>
      <c r="F2998" s="40">
        <v>1.5</v>
      </c>
      <c r="G2998" s="25">
        <v>6702</v>
      </c>
      <c r="H2998" s="25">
        <v>10053</v>
      </c>
      <c r="I2998" s="25"/>
      <c r="J2998" s="58" t="e">
        <f>HYPERLINK("#"&amp;"Insumos"&amp;"!A"&amp;MATCH($B2998,#REF!,0),"Ins "&amp;$B2998)</f>
        <v>#REF!</v>
      </c>
      <c r="M2998" s="220"/>
    </row>
    <row r="2999" spans="1:13" x14ac:dyDescent="0.2">
      <c r="A2999" s="35" t="s">
        <v>6979</v>
      </c>
      <c r="B2999" s="1" t="s">
        <v>5007</v>
      </c>
      <c r="C2999" s="45" t="s">
        <v>720</v>
      </c>
      <c r="D2999" s="23" t="s">
        <v>5751</v>
      </c>
      <c r="E2999" s="23" t="s">
        <v>4134</v>
      </c>
      <c r="F2999" s="40">
        <v>1</v>
      </c>
      <c r="G2999" s="25">
        <v>1897</v>
      </c>
      <c r="H2999" s="25">
        <v>1897</v>
      </c>
      <c r="I2999" s="25"/>
      <c r="J2999" s="58" t="e">
        <f>HYPERLINK("#"&amp;"Insumos"&amp;"!A"&amp;MATCH($B2999,#REF!,0),"Ins "&amp;$B2999)</f>
        <v>#REF!</v>
      </c>
      <c r="M2999" s="220"/>
    </row>
    <row r="3000" spans="1:13" x14ac:dyDescent="0.2">
      <c r="A3000" s="35" t="s">
        <v>6979</v>
      </c>
      <c r="B3000" s="1" t="s">
        <v>6843</v>
      </c>
      <c r="C3000" s="45" t="s">
        <v>6844</v>
      </c>
      <c r="D3000" s="23" t="s">
        <v>5751</v>
      </c>
      <c r="E3000" s="23" t="s">
        <v>464</v>
      </c>
      <c r="F3000" s="40">
        <v>2</v>
      </c>
      <c r="G3000" s="25">
        <v>3586</v>
      </c>
      <c r="H3000" s="25">
        <v>7172</v>
      </c>
      <c r="I3000" s="25"/>
      <c r="J3000" s="58" t="e">
        <f>HYPERLINK("#"&amp;"Insumos"&amp;"!A"&amp;MATCH($B3000,#REF!,0),"Ins "&amp;$B3000)</f>
        <v>#REF!</v>
      </c>
      <c r="M3000" s="220"/>
    </row>
    <row r="3001" spans="1:13" ht="38.25" x14ac:dyDescent="0.2">
      <c r="A3001" s="36" t="s">
        <v>6981</v>
      </c>
      <c r="B3001" s="26" t="s">
        <v>6816</v>
      </c>
      <c r="C3001" s="79" t="s">
        <v>6982</v>
      </c>
      <c r="D3001" s="37" t="s">
        <v>5608</v>
      </c>
      <c r="E3001" s="37" t="s">
        <v>467</v>
      </c>
      <c r="F3001" s="41"/>
      <c r="G3001" s="27"/>
      <c r="H3001" s="27"/>
      <c r="I3001" s="27">
        <v>9049</v>
      </c>
      <c r="M3001" s="220">
        <f t="shared" si="46"/>
        <v>11851</v>
      </c>
    </row>
    <row r="3002" spans="1:13" x14ac:dyDescent="0.2">
      <c r="A3002" s="35" t="s">
        <v>6981</v>
      </c>
      <c r="B3002" s="1" t="s">
        <v>5572</v>
      </c>
      <c r="C3002" s="45" t="s">
        <v>971</v>
      </c>
      <c r="D3002" s="23" t="s">
        <v>5734</v>
      </c>
      <c r="E3002" s="23" t="s">
        <v>4141</v>
      </c>
      <c r="F3002" s="40">
        <v>0.05</v>
      </c>
      <c r="G3002" s="25">
        <v>37863</v>
      </c>
      <c r="H3002" s="25">
        <v>1893</v>
      </c>
      <c r="I3002" s="25"/>
      <c r="J3002" s="58" t="e">
        <f>HYPERLINK("#"&amp;"Insumos"&amp;"!A"&amp;MATCH($B3002,#REF!,0),"Ins "&amp;$B3002)</f>
        <v>#REF!</v>
      </c>
      <c r="M3002" s="220"/>
    </row>
    <row r="3003" spans="1:13" x14ac:dyDescent="0.2">
      <c r="A3003" s="35" t="s">
        <v>6981</v>
      </c>
      <c r="B3003" s="1" t="s">
        <v>5533</v>
      </c>
      <c r="C3003" s="45" t="s">
        <v>5892</v>
      </c>
      <c r="D3003" s="23" t="s">
        <v>977</v>
      </c>
      <c r="E3003" s="23" t="s">
        <v>4134</v>
      </c>
      <c r="F3003" s="40">
        <v>0.1</v>
      </c>
      <c r="G3003" s="25">
        <v>3623</v>
      </c>
      <c r="H3003" s="25">
        <v>362</v>
      </c>
      <c r="I3003" s="25"/>
      <c r="J3003" s="58" t="e">
        <f>HYPERLINK("#"&amp;"Insumos"&amp;"!A"&amp;MATCH($B3003,#REF!,0),"Ins "&amp;$B3003)</f>
        <v>#REF!</v>
      </c>
      <c r="M3003" s="220"/>
    </row>
    <row r="3004" spans="1:13" x14ac:dyDescent="0.2">
      <c r="A3004" s="35" t="s">
        <v>6981</v>
      </c>
      <c r="B3004" s="1" t="s">
        <v>5483</v>
      </c>
      <c r="C3004" s="45" t="s">
        <v>1064</v>
      </c>
      <c r="D3004" s="23" t="s">
        <v>5751</v>
      </c>
      <c r="E3004" s="23" t="s">
        <v>467</v>
      </c>
      <c r="F3004" s="40">
        <v>1.1000000000000001</v>
      </c>
      <c r="G3004" s="25">
        <v>6176</v>
      </c>
      <c r="H3004" s="25">
        <v>6794</v>
      </c>
      <c r="I3004" s="25"/>
      <c r="J3004" s="58" t="e">
        <f>HYPERLINK("#"&amp;"Insumos"&amp;"!A"&amp;MATCH($B3004,#REF!,0),"Ins "&amp;$B3004)</f>
        <v>#REF!</v>
      </c>
      <c r="M3004" s="220"/>
    </row>
    <row r="3005" spans="1:13" ht="38.25" x14ac:dyDescent="0.2">
      <c r="A3005" s="36" t="s">
        <v>6983</v>
      </c>
      <c r="B3005" s="26" t="s">
        <v>6816</v>
      </c>
      <c r="C3005" s="79" t="s">
        <v>6984</v>
      </c>
      <c r="D3005" s="37" t="s">
        <v>5608</v>
      </c>
      <c r="E3005" s="37" t="s">
        <v>464</v>
      </c>
      <c r="F3005" s="41"/>
      <c r="G3005" s="27"/>
      <c r="H3005" s="27"/>
      <c r="I3005" s="27">
        <v>64079</v>
      </c>
      <c r="M3005" s="220">
        <f t="shared" si="46"/>
        <v>83918</v>
      </c>
    </row>
    <row r="3006" spans="1:13" x14ac:dyDescent="0.2">
      <c r="A3006" s="35" t="s">
        <v>6983</v>
      </c>
      <c r="B3006" s="1" t="s">
        <v>5589</v>
      </c>
      <c r="C3006" s="45" t="s">
        <v>5819</v>
      </c>
      <c r="D3006" s="23" t="s">
        <v>5585</v>
      </c>
      <c r="E3006" s="23" t="s">
        <v>466</v>
      </c>
      <c r="F3006" s="40">
        <v>0.02</v>
      </c>
      <c r="G3006" s="25">
        <v>597780</v>
      </c>
      <c r="H3006" s="25">
        <v>11956</v>
      </c>
      <c r="I3006" s="25"/>
      <c r="M3006" s="220"/>
    </row>
    <row r="3007" spans="1:13" x14ac:dyDescent="0.2">
      <c r="A3007" s="35" t="s">
        <v>6983</v>
      </c>
      <c r="B3007" s="1" t="s">
        <v>5572</v>
      </c>
      <c r="C3007" s="45" t="s">
        <v>971</v>
      </c>
      <c r="D3007" s="23" t="s">
        <v>5734</v>
      </c>
      <c r="E3007" s="23" t="s">
        <v>4141</v>
      </c>
      <c r="F3007" s="40">
        <v>1.1000000000000001</v>
      </c>
      <c r="G3007" s="25">
        <v>37863</v>
      </c>
      <c r="H3007" s="25">
        <v>41649</v>
      </c>
      <c r="I3007" s="25"/>
      <c r="J3007" s="58" t="e">
        <f>HYPERLINK("#"&amp;"Insumos"&amp;"!A"&amp;MATCH($B3007,#REF!,0),"Ins "&amp;$B3007)</f>
        <v>#REF!</v>
      </c>
      <c r="M3007" s="220"/>
    </row>
    <row r="3008" spans="1:13" x14ac:dyDescent="0.2">
      <c r="A3008" s="35" t="s">
        <v>6983</v>
      </c>
      <c r="B3008" s="1" t="s">
        <v>5533</v>
      </c>
      <c r="C3008" s="45" t="s">
        <v>5892</v>
      </c>
      <c r="D3008" s="23" t="s">
        <v>977</v>
      </c>
      <c r="E3008" s="23" t="s">
        <v>4134</v>
      </c>
      <c r="F3008" s="40">
        <v>0.34</v>
      </c>
      <c r="G3008" s="25">
        <v>3623</v>
      </c>
      <c r="H3008" s="25">
        <v>1232</v>
      </c>
      <c r="I3008" s="25"/>
      <c r="J3008" s="58" t="e">
        <f>HYPERLINK("#"&amp;"Insumos"&amp;"!A"&amp;MATCH($B3008,#REF!,0),"Ins "&amp;$B3008)</f>
        <v>#REF!</v>
      </c>
      <c r="M3008" s="220"/>
    </row>
    <row r="3009" spans="1:13" x14ac:dyDescent="0.2">
      <c r="A3009" s="35" t="s">
        <v>6983</v>
      </c>
      <c r="B3009" s="1" t="s">
        <v>5482</v>
      </c>
      <c r="C3009" s="45" t="s">
        <v>67</v>
      </c>
      <c r="D3009" s="23" t="s">
        <v>5751</v>
      </c>
      <c r="E3009" s="23" t="s">
        <v>467</v>
      </c>
      <c r="F3009" s="40">
        <v>2</v>
      </c>
      <c r="G3009" s="25">
        <v>4423</v>
      </c>
      <c r="H3009" s="25">
        <v>8846</v>
      </c>
      <c r="I3009" s="25"/>
      <c r="J3009" s="58" t="e">
        <f>HYPERLINK("#"&amp;"Insumos"&amp;"!A"&amp;MATCH($B3009,#REF!,0),"Ins "&amp;$B3009)</f>
        <v>#REF!</v>
      </c>
      <c r="M3009" s="220"/>
    </row>
    <row r="3010" spans="1:13" x14ac:dyDescent="0.2">
      <c r="A3010" s="35" t="s">
        <v>6983</v>
      </c>
      <c r="B3010" s="1" t="s">
        <v>5200</v>
      </c>
      <c r="C3010" s="45" t="s">
        <v>9156</v>
      </c>
      <c r="D3010" s="23" t="s">
        <v>5751</v>
      </c>
      <c r="E3010" s="23" t="s">
        <v>467</v>
      </c>
      <c r="F3010" s="40">
        <v>0.02</v>
      </c>
      <c r="G3010" s="25">
        <v>19807</v>
      </c>
      <c r="H3010" s="25">
        <v>396</v>
      </c>
      <c r="I3010" s="25"/>
      <c r="J3010" s="58" t="e">
        <f>HYPERLINK("#"&amp;"Insumos"&amp;"!A"&amp;MATCH($B3010,#REF!,0),"Ins "&amp;$B3010)</f>
        <v>#REF!</v>
      </c>
      <c r="M3010" s="220"/>
    </row>
    <row r="3011" spans="1:13" ht="25.5" x14ac:dyDescent="0.2">
      <c r="A3011" s="36" t="s">
        <v>6985</v>
      </c>
      <c r="B3011" s="26" t="s">
        <v>6816</v>
      </c>
      <c r="C3011" s="79" t="s">
        <v>6986</v>
      </c>
      <c r="D3011" s="37" t="s">
        <v>5608</v>
      </c>
      <c r="E3011" s="37" t="s">
        <v>466</v>
      </c>
      <c r="F3011" s="41"/>
      <c r="G3011" s="27"/>
      <c r="H3011" s="27"/>
      <c r="I3011" s="27">
        <v>1223998</v>
      </c>
      <c r="M3011" s="220">
        <f t="shared" si="46"/>
        <v>1602948</v>
      </c>
    </row>
    <row r="3012" spans="1:13" x14ac:dyDescent="0.2">
      <c r="A3012" s="35" t="s">
        <v>6985</v>
      </c>
      <c r="B3012" s="1" t="s">
        <v>5589</v>
      </c>
      <c r="C3012" s="45" t="s">
        <v>5819</v>
      </c>
      <c r="D3012" s="23" t="s">
        <v>5585</v>
      </c>
      <c r="E3012" s="23" t="s">
        <v>466</v>
      </c>
      <c r="F3012" s="40">
        <v>1.05</v>
      </c>
      <c r="G3012" s="25">
        <v>597780</v>
      </c>
      <c r="H3012" s="25">
        <v>627669</v>
      </c>
      <c r="I3012" s="25"/>
      <c r="M3012" s="220"/>
    </row>
    <row r="3013" spans="1:13" x14ac:dyDescent="0.2">
      <c r="A3013" s="35" t="s">
        <v>6985</v>
      </c>
      <c r="B3013" s="1" t="s">
        <v>76</v>
      </c>
      <c r="C3013" s="45" t="s">
        <v>1028</v>
      </c>
      <c r="D3013" s="23" t="s">
        <v>5734</v>
      </c>
      <c r="E3013" s="23" t="s">
        <v>4141</v>
      </c>
      <c r="F3013" s="40">
        <v>4.2699999999999996</v>
      </c>
      <c r="G3013" s="25">
        <v>81549</v>
      </c>
      <c r="H3013" s="25">
        <v>348214</v>
      </c>
      <c r="I3013" s="25"/>
      <c r="J3013" s="58" t="e">
        <f>HYPERLINK("#"&amp;"Insumos"&amp;"!A"&amp;MATCH($B3013,#REF!,0),"Ins "&amp;$B3013)</f>
        <v>#REF!</v>
      </c>
      <c r="M3013" s="220"/>
    </row>
    <row r="3014" spans="1:13" x14ac:dyDescent="0.2">
      <c r="A3014" s="35" t="s">
        <v>6985</v>
      </c>
      <c r="B3014" s="1" t="s">
        <v>5007</v>
      </c>
      <c r="C3014" s="45" t="s">
        <v>720</v>
      </c>
      <c r="D3014" s="23" t="s">
        <v>5751</v>
      </c>
      <c r="E3014" s="23" t="s">
        <v>4134</v>
      </c>
      <c r="F3014" s="40">
        <v>12</v>
      </c>
      <c r="G3014" s="25">
        <v>1897</v>
      </c>
      <c r="H3014" s="25">
        <v>22764</v>
      </c>
      <c r="I3014" s="25"/>
      <c r="J3014" s="58" t="e">
        <f>HYPERLINK("#"&amp;"Insumos"&amp;"!A"&amp;MATCH($B3014,#REF!,0),"Ins "&amp;$B3014)</f>
        <v>#REF!</v>
      </c>
      <c r="M3014" s="220"/>
    </row>
    <row r="3015" spans="1:13" x14ac:dyDescent="0.2">
      <c r="A3015" s="35" t="s">
        <v>6985</v>
      </c>
      <c r="B3015" s="1" t="s">
        <v>5184</v>
      </c>
      <c r="C3015" s="45" t="s">
        <v>294</v>
      </c>
      <c r="D3015" s="23" t="s">
        <v>5751</v>
      </c>
      <c r="E3015" s="23" t="s">
        <v>4147</v>
      </c>
      <c r="F3015" s="40">
        <v>1</v>
      </c>
      <c r="G3015" s="25">
        <v>5304</v>
      </c>
      <c r="H3015" s="25">
        <v>5304</v>
      </c>
      <c r="I3015" s="25"/>
      <c r="J3015" s="58" t="e">
        <f>HYPERLINK("#"&amp;"Insumos"&amp;"!A"&amp;MATCH($B3015,#REF!,0),"Ins "&amp;$B3015)</f>
        <v>#REF!</v>
      </c>
      <c r="M3015" s="220"/>
    </row>
    <row r="3016" spans="1:13" x14ac:dyDescent="0.2">
      <c r="A3016" s="35" t="s">
        <v>6985</v>
      </c>
      <c r="B3016" s="1" t="s">
        <v>5199</v>
      </c>
      <c r="C3016" s="45" t="s">
        <v>8827</v>
      </c>
      <c r="D3016" s="23" t="s">
        <v>5751</v>
      </c>
      <c r="E3016" s="23" t="s">
        <v>467</v>
      </c>
      <c r="F3016" s="40">
        <v>2.2200000000000002</v>
      </c>
      <c r="G3016" s="25">
        <v>12480</v>
      </c>
      <c r="H3016" s="25">
        <v>27706</v>
      </c>
      <c r="I3016" s="25"/>
      <c r="J3016" s="58" t="e">
        <f>HYPERLINK("#"&amp;"Insumos"&amp;"!A"&amp;MATCH($B3016,#REF!,0),"Ins "&amp;$B3016)</f>
        <v>#REF!</v>
      </c>
      <c r="M3016" s="220"/>
    </row>
    <row r="3017" spans="1:13" x14ac:dyDescent="0.2">
      <c r="A3017" s="35" t="s">
        <v>6985</v>
      </c>
      <c r="B3017" s="1" t="s">
        <v>5200</v>
      </c>
      <c r="C3017" s="45" t="s">
        <v>9156</v>
      </c>
      <c r="D3017" s="23" t="s">
        <v>5751</v>
      </c>
      <c r="E3017" s="23" t="s">
        <v>467</v>
      </c>
      <c r="F3017" s="40">
        <v>0.67</v>
      </c>
      <c r="G3017" s="25">
        <v>19807</v>
      </c>
      <c r="H3017" s="25">
        <v>13271</v>
      </c>
      <c r="I3017" s="25"/>
      <c r="J3017" s="58" t="e">
        <f>HYPERLINK("#"&amp;"Insumos"&amp;"!A"&amp;MATCH($B3017,#REF!,0),"Ins "&amp;$B3017)</f>
        <v>#REF!</v>
      </c>
      <c r="M3017" s="220"/>
    </row>
    <row r="3018" spans="1:13" x14ac:dyDescent="0.2">
      <c r="A3018" s="35" t="s">
        <v>6985</v>
      </c>
      <c r="B3018" s="1" t="s">
        <v>5201</v>
      </c>
      <c r="C3018" s="45" t="s">
        <v>470</v>
      </c>
      <c r="D3018" s="23" t="s">
        <v>5751</v>
      </c>
      <c r="E3018" s="23" t="s">
        <v>287</v>
      </c>
      <c r="F3018" s="40">
        <v>3.5</v>
      </c>
      <c r="G3018" s="25">
        <v>7581</v>
      </c>
      <c r="H3018" s="25">
        <v>26534</v>
      </c>
      <c r="I3018" s="25"/>
      <c r="J3018" s="58" t="e">
        <f>HYPERLINK("#"&amp;"Insumos"&amp;"!A"&amp;MATCH($B3018,#REF!,0),"Ins "&amp;$B3018)</f>
        <v>#REF!</v>
      </c>
      <c r="M3018" s="220"/>
    </row>
    <row r="3019" spans="1:13" x14ac:dyDescent="0.2">
      <c r="A3019" s="35" t="s">
        <v>6985</v>
      </c>
      <c r="B3019" s="1" t="s">
        <v>4520</v>
      </c>
      <c r="C3019" s="45" t="s">
        <v>1407</v>
      </c>
      <c r="D3019" s="23" t="s">
        <v>5751</v>
      </c>
      <c r="E3019" s="23" t="s">
        <v>287</v>
      </c>
      <c r="F3019" s="40">
        <v>24</v>
      </c>
      <c r="G3019" s="25">
        <v>4866</v>
      </c>
      <c r="H3019" s="25">
        <v>116784</v>
      </c>
      <c r="I3019" s="25"/>
      <c r="J3019" s="58" t="e">
        <f>HYPERLINK("#"&amp;"Insumos"&amp;"!A"&amp;MATCH($B3019,#REF!,0),"Ins "&amp;$B3019)</f>
        <v>#REF!</v>
      </c>
      <c r="M3019" s="220"/>
    </row>
    <row r="3020" spans="1:13" x14ac:dyDescent="0.2">
      <c r="A3020" s="35" t="s">
        <v>6985</v>
      </c>
      <c r="B3020" s="1" t="s">
        <v>4537</v>
      </c>
      <c r="C3020" s="45" t="s">
        <v>12753</v>
      </c>
      <c r="D3020" s="23" t="s">
        <v>5751</v>
      </c>
      <c r="E3020" s="23" t="s">
        <v>287</v>
      </c>
      <c r="F3020" s="40">
        <v>2</v>
      </c>
      <c r="G3020" s="25">
        <v>3630</v>
      </c>
      <c r="H3020" s="25">
        <v>7260</v>
      </c>
      <c r="I3020" s="25"/>
      <c r="J3020" s="58" t="e">
        <f>HYPERLINK("#"&amp;"Insumos"&amp;"!A"&amp;MATCH($B3020,#REF!,0),"Ins "&amp;$B3020)</f>
        <v>#REF!</v>
      </c>
      <c r="M3020" s="220"/>
    </row>
    <row r="3021" spans="1:13" x14ac:dyDescent="0.2">
      <c r="A3021" s="35" t="s">
        <v>6985</v>
      </c>
      <c r="B3021" s="1" t="s">
        <v>4539</v>
      </c>
      <c r="C3021" s="45" t="s">
        <v>1424</v>
      </c>
      <c r="D3021" s="23" t="s">
        <v>5751</v>
      </c>
      <c r="E3021" s="23" t="s">
        <v>287</v>
      </c>
      <c r="F3021" s="40">
        <v>4</v>
      </c>
      <c r="G3021" s="25">
        <v>7123</v>
      </c>
      <c r="H3021" s="25">
        <v>28492</v>
      </c>
      <c r="I3021" s="25"/>
      <c r="J3021" s="58" t="e">
        <f>HYPERLINK("#"&amp;"Insumos"&amp;"!A"&amp;MATCH($B3021,#REF!,0),"Ins "&amp;$B3021)</f>
        <v>#REF!</v>
      </c>
      <c r="M3021" s="220"/>
    </row>
    <row r="3022" spans="1:13" ht="38.25" x14ac:dyDescent="0.2">
      <c r="A3022" s="36" t="s">
        <v>8013</v>
      </c>
      <c r="B3022" s="26" t="s">
        <v>6816</v>
      </c>
      <c r="C3022" s="79" t="s">
        <v>8014</v>
      </c>
      <c r="D3022" s="37" t="s">
        <v>5608</v>
      </c>
      <c r="E3022" s="37" t="s">
        <v>467</v>
      </c>
      <c r="F3022" s="41"/>
      <c r="G3022" s="27"/>
      <c r="H3022" s="27"/>
      <c r="I3022" s="27">
        <v>8042</v>
      </c>
      <c r="M3022" s="220">
        <f t="shared" ref="M3022:M3069" si="47">ROUND(I3022*(1+$L$2),0)</f>
        <v>10532</v>
      </c>
    </row>
    <row r="3023" spans="1:13" x14ac:dyDescent="0.2">
      <c r="A3023" s="35" t="s">
        <v>8013</v>
      </c>
      <c r="B3023" s="34" t="s">
        <v>5482</v>
      </c>
      <c r="C3023" s="45" t="s">
        <v>67</v>
      </c>
      <c r="D3023" s="23" t="s">
        <v>5751</v>
      </c>
      <c r="E3023" s="23" t="s">
        <v>467</v>
      </c>
      <c r="F3023" s="40">
        <v>1.05</v>
      </c>
      <c r="G3023" s="25">
        <v>4423</v>
      </c>
      <c r="H3023" s="25">
        <v>4644</v>
      </c>
      <c r="I3023" s="25"/>
      <c r="J3023" s="58" t="e">
        <f>HYPERLINK("#"&amp;"Insumos"&amp;"!A"&amp;MATCH($B3023,#REF!,0),"Ins "&amp;$B3023)</f>
        <v>#REF!</v>
      </c>
      <c r="M3023" s="220"/>
    </row>
    <row r="3024" spans="1:13" x14ac:dyDescent="0.2">
      <c r="A3024" s="35" t="s">
        <v>8013</v>
      </c>
      <c r="B3024" s="34" t="s">
        <v>5483</v>
      </c>
      <c r="C3024" s="45" t="s">
        <v>1064</v>
      </c>
      <c r="D3024" s="23" t="s">
        <v>5751</v>
      </c>
      <c r="E3024" s="23" t="s">
        <v>467</v>
      </c>
      <c r="F3024" s="40">
        <v>0.11</v>
      </c>
      <c r="G3024" s="25">
        <v>6176</v>
      </c>
      <c r="H3024" s="25">
        <v>679</v>
      </c>
      <c r="I3024" s="25"/>
      <c r="J3024" s="58" t="e">
        <f>HYPERLINK("#"&amp;"Insumos"&amp;"!A"&amp;MATCH($B3024,#REF!,0),"Ins "&amp;$B3024)</f>
        <v>#REF!</v>
      </c>
      <c r="M3024" s="220"/>
    </row>
    <row r="3025" spans="1:13" x14ac:dyDescent="0.2">
      <c r="A3025" s="35" t="s">
        <v>8013</v>
      </c>
      <c r="B3025" s="34" t="s">
        <v>5572</v>
      </c>
      <c r="C3025" s="45" t="s">
        <v>971</v>
      </c>
      <c r="D3025" s="23" t="s">
        <v>5734</v>
      </c>
      <c r="E3025" s="23" t="s">
        <v>4141</v>
      </c>
      <c r="F3025" s="40">
        <v>6.2E-2</v>
      </c>
      <c r="G3025" s="25">
        <v>37863</v>
      </c>
      <c r="H3025" s="25">
        <v>2348</v>
      </c>
      <c r="I3025" s="25"/>
      <c r="J3025" s="58" t="e">
        <f>HYPERLINK("#"&amp;"Insumos"&amp;"!A"&amp;MATCH($B3025,#REF!,0),"Ins "&amp;$B3025)</f>
        <v>#REF!</v>
      </c>
      <c r="M3025" s="220"/>
    </row>
    <row r="3026" spans="1:13" x14ac:dyDescent="0.2">
      <c r="A3026" s="35" t="s">
        <v>8013</v>
      </c>
      <c r="B3026" s="34" t="s">
        <v>5533</v>
      </c>
      <c r="C3026" s="45" t="s">
        <v>5892</v>
      </c>
      <c r="D3026" s="23" t="s">
        <v>977</v>
      </c>
      <c r="E3026" s="23" t="s">
        <v>4134</v>
      </c>
      <c r="F3026" s="40">
        <v>0.05</v>
      </c>
      <c r="G3026" s="25">
        <v>3623</v>
      </c>
      <c r="H3026" s="25">
        <v>181</v>
      </c>
      <c r="I3026" s="25"/>
      <c r="J3026" s="58" t="e">
        <f>HYPERLINK("#"&amp;"Insumos"&amp;"!A"&amp;MATCH($B3026,#REF!,0),"Ins "&amp;$B3026)</f>
        <v>#REF!</v>
      </c>
      <c r="M3026" s="220"/>
    </row>
    <row r="3027" spans="1:13" x14ac:dyDescent="0.2">
      <c r="A3027" s="35" t="s">
        <v>8013</v>
      </c>
      <c r="B3027" s="34" t="s">
        <v>5007</v>
      </c>
      <c r="C3027" s="45" t="s">
        <v>720</v>
      </c>
      <c r="D3027" s="23" t="s">
        <v>5751</v>
      </c>
      <c r="E3027" s="23" t="s">
        <v>4134</v>
      </c>
      <c r="F3027" s="40">
        <v>0.1</v>
      </c>
      <c r="G3027" s="25">
        <v>1897</v>
      </c>
      <c r="H3027" s="25">
        <v>190</v>
      </c>
      <c r="I3027" s="25"/>
      <c r="J3027" s="58" t="e">
        <f>HYPERLINK("#"&amp;"Insumos"&amp;"!A"&amp;MATCH($B3027,#REF!,0),"Ins "&amp;$B3027)</f>
        <v>#REF!</v>
      </c>
      <c r="M3027" s="220"/>
    </row>
    <row r="3028" spans="1:13" ht="38.25" x14ac:dyDescent="0.2">
      <c r="A3028" s="36" t="s">
        <v>8015</v>
      </c>
      <c r="B3028" s="26" t="s">
        <v>6816</v>
      </c>
      <c r="C3028" s="79" t="s">
        <v>8016</v>
      </c>
      <c r="D3028" s="37" t="s">
        <v>5608</v>
      </c>
      <c r="E3028" s="37" t="s">
        <v>467</v>
      </c>
      <c r="F3028" s="41"/>
      <c r="G3028" s="27"/>
      <c r="H3028" s="27"/>
      <c r="I3028" s="27">
        <v>23495</v>
      </c>
      <c r="M3028" s="220">
        <f t="shared" si="47"/>
        <v>30769</v>
      </c>
    </row>
    <row r="3029" spans="1:13" x14ac:dyDescent="0.2">
      <c r="A3029" s="35" t="s">
        <v>8015</v>
      </c>
      <c r="B3029" s="1" t="s">
        <v>77</v>
      </c>
      <c r="C3029" s="45" t="s">
        <v>1024</v>
      </c>
      <c r="D3029" s="23" t="s">
        <v>5734</v>
      </c>
      <c r="E3029" s="23" t="s">
        <v>4141</v>
      </c>
      <c r="F3029" s="40">
        <v>0.09</v>
      </c>
      <c r="G3029" s="25">
        <v>74500</v>
      </c>
      <c r="H3029" s="25">
        <v>6705</v>
      </c>
      <c r="I3029" s="25"/>
      <c r="J3029" s="58" t="e">
        <f>HYPERLINK("#"&amp;"Insumos"&amp;"!A"&amp;MATCH($B3029,#REF!,0),"Ins "&amp;$B3029)</f>
        <v>#REF!</v>
      </c>
      <c r="M3029" s="220"/>
    </row>
    <row r="3030" spans="1:13" ht="25.5" x14ac:dyDescent="0.2">
      <c r="A3030" s="35" t="s">
        <v>8015</v>
      </c>
      <c r="B3030" s="1" t="s">
        <v>597</v>
      </c>
      <c r="C3030" s="45" t="s">
        <v>8738</v>
      </c>
      <c r="D3030" s="23" t="s">
        <v>5534</v>
      </c>
      <c r="E3030" s="23" t="s">
        <v>8737</v>
      </c>
      <c r="F3030" s="40">
        <v>0.05</v>
      </c>
      <c r="G3030" s="25">
        <v>17302</v>
      </c>
      <c r="H3030" s="25">
        <v>865</v>
      </c>
      <c r="I3030" s="25"/>
      <c r="J3030" s="58" t="e">
        <f>HYPERLINK("#"&amp;"Insumos"&amp;"!A"&amp;MATCH($B3030,#REF!,0),"Ins "&amp;$B3030)</f>
        <v>#REF!</v>
      </c>
      <c r="M3030" s="220"/>
    </row>
    <row r="3031" spans="1:13" x14ac:dyDescent="0.2">
      <c r="A3031" s="35" t="s">
        <v>8015</v>
      </c>
      <c r="B3031" s="1" t="s">
        <v>263</v>
      </c>
      <c r="C3031" s="45" t="s">
        <v>696</v>
      </c>
      <c r="D3031" s="23" t="s">
        <v>5534</v>
      </c>
      <c r="E3031" s="23" t="s">
        <v>4140</v>
      </c>
      <c r="F3031" s="40">
        <v>1.6999999999999999E-3</v>
      </c>
      <c r="G3031" s="25">
        <v>187426</v>
      </c>
      <c r="H3031" s="25">
        <v>319</v>
      </c>
      <c r="I3031" s="25"/>
      <c r="J3031" s="58" t="e">
        <f>HYPERLINK("#"&amp;"Insumos"&amp;"!A"&amp;MATCH($B3031,#REF!,0),"Ins "&amp;$B3031)</f>
        <v>#REF!</v>
      </c>
      <c r="M3031" s="220"/>
    </row>
    <row r="3032" spans="1:13" x14ac:dyDescent="0.2">
      <c r="A3032" s="35" t="s">
        <v>8015</v>
      </c>
      <c r="B3032" s="1" t="s">
        <v>254</v>
      </c>
      <c r="C3032" s="45" t="s">
        <v>751</v>
      </c>
      <c r="D3032" s="23" t="s">
        <v>5534</v>
      </c>
      <c r="E3032" s="23" t="s">
        <v>4141</v>
      </c>
      <c r="F3032" s="40">
        <v>0.01</v>
      </c>
      <c r="G3032" s="25">
        <v>46854</v>
      </c>
      <c r="H3032" s="25">
        <v>469</v>
      </c>
      <c r="I3032" s="25"/>
      <c r="J3032" s="58" t="e">
        <f>HYPERLINK("#"&amp;"Insumos"&amp;"!A"&amp;MATCH($B3032,#REF!,0),"Ins "&amp;$B3032)</f>
        <v>#REF!</v>
      </c>
      <c r="M3032" s="220"/>
    </row>
    <row r="3033" spans="1:13" x14ac:dyDescent="0.2">
      <c r="A3033" s="35" t="s">
        <v>8015</v>
      </c>
      <c r="B3033" s="1" t="s">
        <v>146</v>
      </c>
      <c r="C3033" s="45" t="s">
        <v>1723</v>
      </c>
      <c r="D3033" s="23" t="s">
        <v>5534</v>
      </c>
      <c r="E3033" s="23" t="s">
        <v>4141</v>
      </c>
      <c r="F3033" s="40">
        <v>0.01</v>
      </c>
      <c r="G3033" s="25">
        <v>65223</v>
      </c>
      <c r="H3033" s="25">
        <v>652</v>
      </c>
      <c r="I3033" s="25"/>
      <c r="J3033" s="58" t="e">
        <f>HYPERLINK("#"&amp;"Insumos"&amp;"!A"&amp;MATCH($B3033,#REF!,0),"Ins "&amp;$B3033)</f>
        <v>#REF!</v>
      </c>
      <c r="M3033" s="220"/>
    </row>
    <row r="3034" spans="1:13" x14ac:dyDescent="0.2">
      <c r="A3034" s="35" t="s">
        <v>8015</v>
      </c>
      <c r="B3034" s="1" t="s">
        <v>5533</v>
      </c>
      <c r="C3034" s="45" t="s">
        <v>5892</v>
      </c>
      <c r="D3034" s="23" t="s">
        <v>977</v>
      </c>
      <c r="E3034" s="23" t="s">
        <v>4134</v>
      </c>
      <c r="F3034" s="40">
        <v>0.09</v>
      </c>
      <c r="G3034" s="25">
        <v>3623</v>
      </c>
      <c r="H3034" s="25">
        <v>326</v>
      </c>
      <c r="I3034" s="25"/>
      <c r="J3034" s="58" t="e">
        <f>HYPERLINK("#"&amp;"Insumos"&amp;"!A"&amp;MATCH($B3034,#REF!,0),"Ins "&amp;$B3034)</f>
        <v>#REF!</v>
      </c>
      <c r="M3034" s="220"/>
    </row>
    <row r="3035" spans="1:13" ht="25.5" x14ac:dyDescent="0.2">
      <c r="A3035" s="35" t="s">
        <v>8015</v>
      </c>
      <c r="B3035" s="1" t="s">
        <v>4559</v>
      </c>
      <c r="C3035" s="45" t="s">
        <v>9471</v>
      </c>
      <c r="D3035" s="23" t="s">
        <v>5751</v>
      </c>
      <c r="E3035" s="23" t="s">
        <v>4138</v>
      </c>
      <c r="F3035" s="40">
        <v>1.4999999999999999E-2</v>
      </c>
      <c r="G3035" s="25">
        <v>140296</v>
      </c>
      <c r="H3035" s="25">
        <v>2104</v>
      </c>
      <c r="I3035" s="25"/>
      <c r="J3035" s="58" t="e">
        <f>HYPERLINK("#"&amp;"Insumos"&amp;"!A"&amp;MATCH($B3035,#REF!,0),"Ins "&amp;$B3035)</f>
        <v>#REF!</v>
      </c>
      <c r="M3035" s="220"/>
    </row>
    <row r="3036" spans="1:13" x14ac:dyDescent="0.2">
      <c r="A3036" s="35" t="s">
        <v>8015</v>
      </c>
      <c r="B3036" s="1" t="s">
        <v>5007</v>
      </c>
      <c r="C3036" s="45" t="s">
        <v>720</v>
      </c>
      <c r="D3036" s="23" t="s">
        <v>5751</v>
      </c>
      <c r="E3036" s="23" t="s">
        <v>4134</v>
      </c>
      <c r="F3036" s="40">
        <v>0.1</v>
      </c>
      <c r="G3036" s="25">
        <v>1897</v>
      </c>
      <c r="H3036" s="25">
        <v>190</v>
      </c>
      <c r="I3036" s="25"/>
      <c r="J3036" s="58" t="e">
        <f>HYPERLINK("#"&amp;"Insumos"&amp;"!A"&amp;MATCH($B3036,#REF!,0),"Ins "&amp;$B3036)</f>
        <v>#REF!</v>
      </c>
      <c r="M3036" s="220"/>
    </row>
    <row r="3037" spans="1:13" ht="25.5" x14ac:dyDescent="0.2">
      <c r="A3037" s="35" t="s">
        <v>8015</v>
      </c>
      <c r="B3037" s="1" t="s">
        <v>6212</v>
      </c>
      <c r="C3037" s="45" t="s">
        <v>6213</v>
      </c>
      <c r="D3037" s="23" t="s">
        <v>5751</v>
      </c>
      <c r="E3037" s="23" t="s">
        <v>467</v>
      </c>
      <c r="F3037" s="40">
        <v>0.03</v>
      </c>
      <c r="G3037" s="25">
        <v>15364</v>
      </c>
      <c r="H3037" s="25">
        <v>461</v>
      </c>
      <c r="I3037" s="25"/>
      <c r="J3037" s="58" t="e">
        <f>HYPERLINK("#"&amp;"Insumos"&amp;"!A"&amp;MATCH($B3037,#REF!,0),"Ins "&amp;$B3037)</f>
        <v>#REF!</v>
      </c>
      <c r="M3037" s="220"/>
    </row>
    <row r="3038" spans="1:13" ht="38.25" x14ac:dyDescent="0.2">
      <c r="A3038" s="35" t="s">
        <v>8015</v>
      </c>
      <c r="B3038" s="1" t="s">
        <v>7593</v>
      </c>
      <c r="C3038" s="45" t="s">
        <v>7594</v>
      </c>
      <c r="D3038" s="23" t="s">
        <v>5751</v>
      </c>
      <c r="E3038" s="23" t="s">
        <v>467</v>
      </c>
      <c r="F3038" s="40">
        <v>1.05</v>
      </c>
      <c r="G3038" s="25">
        <v>10861</v>
      </c>
      <c r="H3038" s="25">
        <v>11404</v>
      </c>
      <c r="I3038" s="25"/>
      <c r="J3038" s="58" t="e">
        <f>HYPERLINK("#"&amp;"Insumos"&amp;"!A"&amp;MATCH($B3038,#REF!,0),"Ins "&amp;$B3038)</f>
        <v>#REF!</v>
      </c>
      <c r="M3038" s="220"/>
    </row>
    <row r="3039" spans="1:13" ht="38.25" x14ac:dyDescent="0.2">
      <c r="A3039" s="36" t="s">
        <v>8017</v>
      </c>
      <c r="B3039" s="26" t="s">
        <v>6816</v>
      </c>
      <c r="C3039" s="79" t="s">
        <v>8018</v>
      </c>
      <c r="D3039" s="37" t="s">
        <v>5608</v>
      </c>
      <c r="E3039" s="37" t="s">
        <v>465</v>
      </c>
      <c r="F3039" s="41"/>
      <c r="G3039" s="27"/>
      <c r="H3039" s="27"/>
      <c r="I3039" s="27">
        <v>103212</v>
      </c>
      <c r="M3039" s="220">
        <f t="shared" si="47"/>
        <v>135166</v>
      </c>
    </row>
    <row r="3040" spans="1:13" x14ac:dyDescent="0.2">
      <c r="A3040" s="35" t="s">
        <v>8017</v>
      </c>
      <c r="B3040" s="1" t="s">
        <v>5595</v>
      </c>
      <c r="C3040" s="45" t="s">
        <v>5825</v>
      </c>
      <c r="D3040" s="23" t="s">
        <v>5585</v>
      </c>
      <c r="E3040" s="23" t="s">
        <v>466</v>
      </c>
      <c r="F3040" s="40">
        <v>7.1999999999999995E-2</v>
      </c>
      <c r="G3040" s="25">
        <v>625196</v>
      </c>
      <c r="H3040" s="25">
        <v>45014</v>
      </c>
      <c r="I3040" s="25"/>
      <c r="M3040" s="220"/>
    </row>
    <row r="3041" spans="1:13" x14ac:dyDescent="0.2">
      <c r="A3041" s="35" t="s">
        <v>8017</v>
      </c>
      <c r="B3041" s="1" t="s">
        <v>71</v>
      </c>
      <c r="C3041" s="45" t="s">
        <v>1022</v>
      </c>
      <c r="D3041" s="23" t="s">
        <v>5734</v>
      </c>
      <c r="E3041" s="23" t="s">
        <v>4141</v>
      </c>
      <c r="F3041" s="40">
        <v>0.5</v>
      </c>
      <c r="G3041" s="25">
        <v>66987</v>
      </c>
      <c r="H3041" s="25">
        <v>33494</v>
      </c>
      <c r="I3041" s="25"/>
      <c r="J3041" s="58" t="e">
        <f>HYPERLINK("#"&amp;"Insumos"&amp;"!A"&amp;MATCH($B3041,#REF!,0),"Ins "&amp;$B3041)</f>
        <v>#REF!</v>
      </c>
      <c r="M3041" s="220"/>
    </row>
    <row r="3042" spans="1:13" x14ac:dyDescent="0.2">
      <c r="A3042" s="35" t="s">
        <v>8017</v>
      </c>
      <c r="B3042" s="1" t="s">
        <v>5546</v>
      </c>
      <c r="C3042" s="45" t="s">
        <v>12041</v>
      </c>
      <c r="D3042" s="23" t="s">
        <v>5534</v>
      </c>
      <c r="E3042" s="23" t="s">
        <v>12040</v>
      </c>
      <c r="F3042" s="40">
        <v>2</v>
      </c>
      <c r="G3042" s="25">
        <v>2140</v>
      </c>
      <c r="H3042" s="25">
        <v>4280</v>
      </c>
      <c r="I3042" s="25"/>
      <c r="J3042" s="58" t="e">
        <f>HYPERLINK("#"&amp;"Insumos"&amp;"!A"&amp;MATCH($B3042,#REF!,0),"Ins "&amp;$B3042)</f>
        <v>#REF!</v>
      </c>
      <c r="M3042" s="220"/>
    </row>
    <row r="3043" spans="1:13" x14ac:dyDescent="0.2">
      <c r="A3043" s="35" t="s">
        <v>8017</v>
      </c>
      <c r="B3043" s="1" t="s">
        <v>263</v>
      </c>
      <c r="C3043" s="45" t="s">
        <v>696</v>
      </c>
      <c r="D3043" s="23" t="s">
        <v>5534</v>
      </c>
      <c r="E3043" s="23" t="s">
        <v>4140</v>
      </c>
      <c r="F3043" s="40">
        <v>5.4999999999999997E-3</v>
      </c>
      <c r="G3043" s="25">
        <v>187426</v>
      </c>
      <c r="H3043" s="25">
        <v>1031</v>
      </c>
      <c r="I3043" s="25"/>
      <c r="J3043" s="58" t="e">
        <f>HYPERLINK("#"&amp;"Insumos"&amp;"!A"&amp;MATCH($B3043,#REF!,0),"Ins "&amp;$B3043)</f>
        <v>#REF!</v>
      </c>
      <c r="M3043" s="220"/>
    </row>
    <row r="3044" spans="1:13" x14ac:dyDescent="0.2">
      <c r="A3044" s="35" t="s">
        <v>8017</v>
      </c>
      <c r="B3044" s="1" t="s">
        <v>222</v>
      </c>
      <c r="C3044" s="45" t="s">
        <v>157</v>
      </c>
      <c r="D3044" s="23" t="s">
        <v>5534</v>
      </c>
      <c r="E3044" s="23" t="s">
        <v>4140</v>
      </c>
      <c r="F3044" s="40">
        <v>7.0000000000000001E-3</v>
      </c>
      <c r="G3044" s="25">
        <v>66212</v>
      </c>
      <c r="H3044" s="25">
        <v>463</v>
      </c>
      <c r="I3044" s="25"/>
      <c r="J3044" s="58" t="e">
        <f>HYPERLINK("#"&amp;"Insumos"&amp;"!A"&amp;MATCH($B3044,#REF!,0),"Ins "&amp;$B3044)</f>
        <v>#REF!</v>
      </c>
      <c r="M3044" s="220"/>
    </row>
    <row r="3045" spans="1:13" x14ac:dyDescent="0.2">
      <c r="A3045" s="35" t="s">
        <v>8017</v>
      </c>
      <c r="B3045" s="1" t="s">
        <v>5533</v>
      </c>
      <c r="C3045" s="45" t="s">
        <v>5892</v>
      </c>
      <c r="D3045" s="23" t="s">
        <v>977</v>
      </c>
      <c r="E3045" s="23" t="s">
        <v>4134</v>
      </c>
      <c r="F3045" s="40">
        <v>2.1000000000000001E-2</v>
      </c>
      <c r="G3045" s="25">
        <v>3623</v>
      </c>
      <c r="H3045" s="25">
        <v>76</v>
      </c>
      <c r="I3045" s="25"/>
      <c r="J3045" s="58" t="e">
        <f>HYPERLINK("#"&amp;"Insumos"&amp;"!A"&amp;MATCH($B3045,#REF!,0),"Ins "&amp;$B3045)</f>
        <v>#REF!</v>
      </c>
      <c r="M3045" s="220"/>
    </row>
    <row r="3046" spans="1:13" x14ac:dyDescent="0.2">
      <c r="A3046" s="35" t="s">
        <v>8017</v>
      </c>
      <c r="B3046" s="1" t="s">
        <v>5007</v>
      </c>
      <c r="C3046" s="45" t="s">
        <v>720</v>
      </c>
      <c r="D3046" s="23" t="s">
        <v>5751</v>
      </c>
      <c r="E3046" s="23" t="s">
        <v>4134</v>
      </c>
      <c r="F3046" s="40">
        <v>0.7</v>
      </c>
      <c r="G3046" s="25">
        <v>1897</v>
      </c>
      <c r="H3046" s="25">
        <v>1328</v>
      </c>
      <c r="I3046" s="25"/>
      <c r="J3046" s="58" t="e">
        <f>HYPERLINK("#"&amp;"Insumos"&amp;"!A"&amp;MATCH($B3046,#REF!,0),"Ins "&amp;$B3046)</f>
        <v>#REF!</v>
      </c>
      <c r="M3046" s="220"/>
    </row>
    <row r="3047" spans="1:13" x14ac:dyDescent="0.2">
      <c r="A3047" s="35" t="s">
        <v>8017</v>
      </c>
      <c r="B3047" s="1" t="s">
        <v>5184</v>
      </c>
      <c r="C3047" s="45" t="s">
        <v>294</v>
      </c>
      <c r="D3047" s="23" t="s">
        <v>5751</v>
      </c>
      <c r="E3047" s="23" t="s">
        <v>4147</v>
      </c>
      <c r="F3047" s="40">
        <v>0.05</v>
      </c>
      <c r="G3047" s="25">
        <v>5304</v>
      </c>
      <c r="H3047" s="25">
        <v>265</v>
      </c>
      <c r="I3047" s="25"/>
      <c r="J3047" s="58" t="e">
        <f>HYPERLINK("#"&amp;"Insumos"&amp;"!A"&amp;MATCH($B3047,#REF!,0),"Ins "&amp;$B3047)</f>
        <v>#REF!</v>
      </c>
      <c r="M3047" s="220"/>
    </row>
    <row r="3048" spans="1:13" ht="25.5" x14ac:dyDescent="0.2">
      <c r="A3048" s="35" t="s">
        <v>8017</v>
      </c>
      <c r="B3048" s="1" t="s">
        <v>5468</v>
      </c>
      <c r="C3048" s="45" t="s">
        <v>7326</v>
      </c>
      <c r="D3048" s="23" t="s">
        <v>5751</v>
      </c>
      <c r="E3048" s="23" t="s">
        <v>467</v>
      </c>
      <c r="F3048" s="40">
        <v>2.25</v>
      </c>
      <c r="G3048" s="25">
        <v>5200</v>
      </c>
      <c r="H3048" s="25">
        <v>11700</v>
      </c>
      <c r="I3048" s="25"/>
      <c r="J3048" s="58" t="e">
        <f>HYPERLINK("#"&amp;"Insumos"&amp;"!A"&amp;MATCH($B3048,#REF!,0),"Ins "&amp;$B3048)</f>
        <v>#REF!</v>
      </c>
      <c r="M3048" s="220"/>
    </row>
    <row r="3049" spans="1:13" x14ac:dyDescent="0.2">
      <c r="A3049" s="35" t="s">
        <v>8017</v>
      </c>
      <c r="B3049" s="1" t="s">
        <v>4519</v>
      </c>
      <c r="C3049" s="45" t="s">
        <v>1406</v>
      </c>
      <c r="D3049" s="23" t="s">
        <v>5751</v>
      </c>
      <c r="E3049" s="23" t="s">
        <v>287</v>
      </c>
      <c r="F3049" s="40">
        <v>1.2</v>
      </c>
      <c r="G3049" s="25">
        <v>4634</v>
      </c>
      <c r="H3049" s="25">
        <v>5561</v>
      </c>
      <c r="I3049" s="25"/>
      <c r="J3049" s="58" t="e">
        <f>HYPERLINK("#"&amp;"Insumos"&amp;"!A"&amp;MATCH($B3049,#REF!,0),"Ins "&amp;$B3049)</f>
        <v>#REF!</v>
      </c>
      <c r="M3049" s="220"/>
    </row>
    <row r="3050" spans="1:13" ht="25.5" x14ac:dyDescent="0.2">
      <c r="A3050" s="36" t="s">
        <v>8512</v>
      </c>
      <c r="B3050" s="26" t="s">
        <v>6816</v>
      </c>
      <c r="C3050" s="79" t="s">
        <v>8513</v>
      </c>
      <c r="D3050" s="37" t="s">
        <v>5608</v>
      </c>
      <c r="E3050" s="37" t="s">
        <v>466</v>
      </c>
      <c r="F3050" s="41"/>
      <c r="G3050" s="27"/>
      <c r="H3050" s="27"/>
      <c r="I3050" s="27">
        <v>1584890</v>
      </c>
      <c r="M3050" s="220">
        <f t="shared" si="47"/>
        <v>2075572</v>
      </c>
    </row>
    <row r="3051" spans="1:13" x14ac:dyDescent="0.2">
      <c r="A3051" s="35" t="s">
        <v>8512</v>
      </c>
      <c r="B3051" s="34" t="s">
        <v>5589</v>
      </c>
      <c r="C3051" s="45" t="s">
        <v>5819</v>
      </c>
      <c r="D3051" s="23" t="s">
        <v>5585</v>
      </c>
      <c r="E3051" s="23" t="s">
        <v>466</v>
      </c>
      <c r="F3051" s="40">
        <v>1.05</v>
      </c>
      <c r="G3051" s="25">
        <v>597780</v>
      </c>
      <c r="H3051" s="25">
        <v>627669</v>
      </c>
      <c r="I3051" s="25"/>
      <c r="M3051" s="220"/>
    </row>
    <row r="3052" spans="1:13" x14ac:dyDescent="0.2">
      <c r="A3052" s="35" t="s">
        <v>8512</v>
      </c>
      <c r="B3052" s="1" t="s">
        <v>80</v>
      </c>
      <c r="C3052" s="45" t="s">
        <v>1035</v>
      </c>
      <c r="D3052" s="23" t="s">
        <v>5734</v>
      </c>
      <c r="E3052" s="23" t="s">
        <v>4141</v>
      </c>
      <c r="F3052" s="40">
        <v>5</v>
      </c>
      <c r="G3052" s="25">
        <v>110673</v>
      </c>
      <c r="H3052" s="25">
        <v>553365</v>
      </c>
      <c r="I3052" s="25"/>
      <c r="J3052" s="58" t="e">
        <f>HYPERLINK("#"&amp;"Insumos"&amp;"!A"&amp;MATCH($B3052,#REF!,0),"Ins "&amp;$B3052)</f>
        <v>#REF!</v>
      </c>
      <c r="M3052" s="220"/>
    </row>
    <row r="3053" spans="1:13" x14ac:dyDescent="0.2">
      <c r="A3053" s="35" t="s">
        <v>8512</v>
      </c>
      <c r="B3053" s="1" t="s">
        <v>5551</v>
      </c>
      <c r="C3053" s="45" t="s">
        <v>1229</v>
      </c>
      <c r="D3053" s="23" t="s">
        <v>5534</v>
      </c>
      <c r="E3053" s="23" t="s">
        <v>4140</v>
      </c>
      <c r="F3053" s="40">
        <v>9</v>
      </c>
      <c r="G3053" s="25">
        <v>437</v>
      </c>
      <c r="H3053" s="25">
        <v>3933</v>
      </c>
      <c r="I3053" s="25"/>
      <c r="J3053" s="58" t="e">
        <f>HYPERLINK("#"&amp;"Insumos"&amp;"!A"&amp;MATCH($B3053,#REF!,0),"Ins "&amp;$B3053)</f>
        <v>#REF!</v>
      </c>
      <c r="M3053" s="220"/>
    </row>
    <row r="3054" spans="1:13" x14ac:dyDescent="0.2">
      <c r="A3054" s="35" t="s">
        <v>8512</v>
      </c>
      <c r="B3054" s="1" t="s">
        <v>263</v>
      </c>
      <c r="C3054" s="45" t="s">
        <v>696</v>
      </c>
      <c r="D3054" s="23" t="s">
        <v>5534</v>
      </c>
      <c r="E3054" s="23" t="s">
        <v>4140</v>
      </c>
      <c r="F3054" s="40">
        <v>0.1037</v>
      </c>
      <c r="G3054" s="25">
        <v>187426</v>
      </c>
      <c r="H3054" s="25">
        <v>19436</v>
      </c>
      <c r="I3054" s="25"/>
      <c r="J3054" s="58" t="e">
        <f>HYPERLINK("#"&amp;"Insumos"&amp;"!A"&amp;MATCH($B3054,#REF!,0),"Ins "&amp;$B3054)</f>
        <v>#REF!</v>
      </c>
      <c r="M3054" s="220"/>
    </row>
    <row r="3055" spans="1:13" x14ac:dyDescent="0.2">
      <c r="A3055" s="35" t="s">
        <v>8512</v>
      </c>
      <c r="B3055" s="1" t="s">
        <v>222</v>
      </c>
      <c r="C3055" s="45" t="s">
        <v>157</v>
      </c>
      <c r="D3055" s="23" t="s">
        <v>5534</v>
      </c>
      <c r="E3055" s="23" t="s">
        <v>4140</v>
      </c>
      <c r="F3055" s="40">
        <v>0.04</v>
      </c>
      <c r="G3055" s="25">
        <v>66212</v>
      </c>
      <c r="H3055" s="25">
        <v>2648</v>
      </c>
      <c r="I3055" s="25"/>
      <c r="J3055" s="58" t="e">
        <f>HYPERLINK("#"&amp;"Insumos"&amp;"!A"&amp;MATCH($B3055,#REF!,0),"Ins "&amp;$B3055)</f>
        <v>#REF!</v>
      </c>
      <c r="M3055" s="220"/>
    </row>
    <row r="3056" spans="1:13" x14ac:dyDescent="0.2">
      <c r="A3056" s="35" t="s">
        <v>8512</v>
      </c>
      <c r="B3056" s="1" t="s">
        <v>102</v>
      </c>
      <c r="C3056" s="45" t="s">
        <v>1189</v>
      </c>
      <c r="D3056" s="23" t="s">
        <v>5534</v>
      </c>
      <c r="E3056" s="23" t="s">
        <v>4140</v>
      </c>
      <c r="F3056" s="40">
        <v>9</v>
      </c>
      <c r="G3056" s="25">
        <v>406</v>
      </c>
      <c r="H3056" s="25">
        <v>3654</v>
      </c>
      <c r="I3056" s="25"/>
      <c r="J3056" s="58" t="e">
        <f>HYPERLINK("#"&amp;"Insumos"&amp;"!A"&amp;MATCH($B3056,#REF!,0),"Ins "&amp;$B3056)</f>
        <v>#REF!</v>
      </c>
      <c r="M3056" s="220"/>
    </row>
    <row r="3057" spans="1:13" x14ac:dyDescent="0.2">
      <c r="A3057" s="35" t="s">
        <v>8512</v>
      </c>
      <c r="B3057" s="1" t="s">
        <v>5543</v>
      </c>
      <c r="C3057" s="45" t="s">
        <v>1226</v>
      </c>
      <c r="D3057" s="23" t="s">
        <v>5534</v>
      </c>
      <c r="E3057" s="23" t="s">
        <v>4140</v>
      </c>
      <c r="F3057" s="40">
        <v>9</v>
      </c>
      <c r="G3057" s="25">
        <v>239</v>
      </c>
      <c r="H3057" s="25">
        <v>2151</v>
      </c>
      <c r="I3057" s="25"/>
      <c r="J3057" s="58" t="e">
        <f>HYPERLINK("#"&amp;"Insumos"&amp;"!A"&amp;MATCH($B3057,#REF!,0),"Ins "&amp;$B3057)</f>
        <v>#REF!</v>
      </c>
      <c r="M3057" s="220"/>
    </row>
    <row r="3058" spans="1:13" x14ac:dyDescent="0.2">
      <c r="A3058" s="35" t="s">
        <v>8512</v>
      </c>
      <c r="B3058" s="1" t="s">
        <v>5533</v>
      </c>
      <c r="C3058" s="45" t="s">
        <v>5892</v>
      </c>
      <c r="D3058" s="23" t="s">
        <v>977</v>
      </c>
      <c r="E3058" s="23" t="s">
        <v>4134</v>
      </c>
      <c r="F3058" s="40">
        <v>14.24</v>
      </c>
      <c r="G3058" s="25">
        <v>3623</v>
      </c>
      <c r="H3058" s="25">
        <v>51592</v>
      </c>
      <c r="I3058" s="25"/>
      <c r="J3058" s="58" t="e">
        <f>HYPERLINK("#"&amp;"Insumos"&amp;"!A"&amp;MATCH($B3058,#REF!,0),"Ins "&amp;$B3058)</f>
        <v>#REF!</v>
      </c>
      <c r="M3058" s="220"/>
    </row>
    <row r="3059" spans="1:13" x14ac:dyDescent="0.2">
      <c r="A3059" s="35" t="s">
        <v>8512</v>
      </c>
      <c r="B3059" s="1" t="s">
        <v>5007</v>
      </c>
      <c r="C3059" s="45" t="s">
        <v>720</v>
      </c>
      <c r="D3059" s="23" t="s">
        <v>5751</v>
      </c>
      <c r="E3059" s="23" t="s">
        <v>4134</v>
      </c>
      <c r="F3059" s="40">
        <v>15.1</v>
      </c>
      <c r="G3059" s="25">
        <v>1897</v>
      </c>
      <c r="H3059" s="25">
        <v>28645</v>
      </c>
      <c r="I3059" s="25"/>
      <c r="J3059" s="58" t="e">
        <f>HYPERLINK("#"&amp;"Insumos"&amp;"!A"&amp;MATCH($B3059,#REF!,0),"Ins "&amp;$B3059)</f>
        <v>#REF!</v>
      </c>
      <c r="M3059" s="220"/>
    </row>
    <row r="3060" spans="1:13" x14ac:dyDescent="0.2">
      <c r="A3060" s="35" t="s">
        <v>8512</v>
      </c>
      <c r="B3060" s="1" t="s">
        <v>5483</v>
      </c>
      <c r="C3060" s="45" t="s">
        <v>1064</v>
      </c>
      <c r="D3060" s="23" t="s">
        <v>5751</v>
      </c>
      <c r="E3060" s="23" t="s">
        <v>467</v>
      </c>
      <c r="F3060" s="40">
        <v>0.5</v>
      </c>
      <c r="G3060" s="25">
        <v>6176</v>
      </c>
      <c r="H3060" s="25">
        <v>3088</v>
      </c>
      <c r="I3060" s="25"/>
      <c r="J3060" s="58" t="e">
        <f>HYPERLINK("#"&amp;"Insumos"&amp;"!A"&amp;MATCH($B3060,#REF!,0),"Ins "&amp;$B3060)</f>
        <v>#REF!</v>
      </c>
      <c r="M3060" s="220"/>
    </row>
    <row r="3061" spans="1:13" x14ac:dyDescent="0.2">
      <c r="A3061" s="35" t="s">
        <v>8512</v>
      </c>
      <c r="B3061" s="1" t="s">
        <v>5184</v>
      </c>
      <c r="C3061" s="45" t="s">
        <v>294</v>
      </c>
      <c r="D3061" s="23" t="s">
        <v>5751</v>
      </c>
      <c r="E3061" s="23" t="s">
        <v>4147</v>
      </c>
      <c r="F3061" s="40">
        <v>1.5</v>
      </c>
      <c r="G3061" s="25">
        <v>5304</v>
      </c>
      <c r="H3061" s="25">
        <v>7956</v>
      </c>
      <c r="I3061" s="25"/>
      <c r="J3061" s="58" t="e">
        <f>HYPERLINK("#"&amp;"Insumos"&amp;"!A"&amp;MATCH($B3061,#REF!,0),"Ins "&amp;$B3061)</f>
        <v>#REF!</v>
      </c>
      <c r="M3061" s="220"/>
    </row>
    <row r="3062" spans="1:13" x14ac:dyDescent="0.2">
      <c r="A3062" s="35" t="s">
        <v>8512</v>
      </c>
      <c r="B3062" s="1" t="s">
        <v>4537</v>
      </c>
      <c r="C3062" s="45" t="s">
        <v>12753</v>
      </c>
      <c r="D3062" s="23" t="s">
        <v>5751</v>
      </c>
      <c r="E3062" s="23" t="s">
        <v>287</v>
      </c>
      <c r="F3062" s="40">
        <v>3.5</v>
      </c>
      <c r="G3062" s="25">
        <v>3630</v>
      </c>
      <c r="H3062" s="25">
        <v>12705</v>
      </c>
      <c r="I3062" s="25"/>
      <c r="J3062" s="58" t="e">
        <f>HYPERLINK("#"&amp;"Insumos"&amp;"!A"&amp;MATCH($B3062,#REF!,0),"Ins "&amp;$B3062)</f>
        <v>#REF!</v>
      </c>
      <c r="M3062" s="220"/>
    </row>
    <row r="3063" spans="1:13" x14ac:dyDescent="0.2">
      <c r="A3063" s="35" t="s">
        <v>8512</v>
      </c>
      <c r="B3063" s="1" t="s">
        <v>4538</v>
      </c>
      <c r="C3063" s="45" t="s">
        <v>1423</v>
      </c>
      <c r="D3063" s="23" t="s">
        <v>5751</v>
      </c>
      <c r="E3063" s="23" t="s">
        <v>4134</v>
      </c>
      <c r="F3063" s="40">
        <v>11</v>
      </c>
      <c r="G3063" s="25">
        <v>24368</v>
      </c>
      <c r="H3063" s="25">
        <v>268048</v>
      </c>
      <c r="I3063" s="25"/>
      <c r="J3063" s="58" t="e">
        <f>HYPERLINK("#"&amp;"Insumos"&amp;"!A"&amp;MATCH($B3063,#REF!,0),"Ins "&amp;$B3063)</f>
        <v>#REF!</v>
      </c>
      <c r="M3063" s="220"/>
    </row>
    <row r="3064" spans="1:13" ht="25.5" x14ac:dyDescent="0.2">
      <c r="A3064" s="36" t="s">
        <v>8577</v>
      </c>
      <c r="B3064" s="26" t="s">
        <v>6816</v>
      </c>
      <c r="C3064" s="79" t="s">
        <v>8578</v>
      </c>
      <c r="D3064" s="37" t="s">
        <v>5608</v>
      </c>
      <c r="E3064" s="37" t="s">
        <v>465</v>
      </c>
      <c r="F3064" s="41"/>
      <c r="G3064" s="27"/>
      <c r="H3064" s="27"/>
      <c r="I3064" s="27">
        <v>6585</v>
      </c>
      <c r="M3064" s="220">
        <f t="shared" si="47"/>
        <v>8624</v>
      </c>
    </row>
    <row r="3065" spans="1:13" x14ac:dyDescent="0.2">
      <c r="A3065" s="35" t="s">
        <v>8577</v>
      </c>
      <c r="B3065" s="34" t="s">
        <v>5582</v>
      </c>
      <c r="C3065" s="45" t="s">
        <v>5580</v>
      </c>
      <c r="D3065" s="23" t="s">
        <v>5583</v>
      </c>
      <c r="E3065" s="23" t="s">
        <v>4141</v>
      </c>
      <c r="F3065" s="40">
        <v>0.3</v>
      </c>
      <c r="G3065" s="25">
        <v>14562</v>
      </c>
      <c r="H3065" s="25">
        <v>4369</v>
      </c>
      <c r="I3065" s="25"/>
      <c r="J3065" s="58" t="e">
        <f>HYPERLINK("#"&amp;"Insumos"&amp;"!A"&amp;MATCH($B3065,#REF!,0),"Ins "&amp;$B3065)</f>
        <v>#REF!</v>
      </c>
      <c r="M3065" s="220"/>
    </row>
    <row r="3066" spans="1:13" x14ac:dyDescent="0.2">
      <c r="A3066" s="35" t="s">
        <v>8577</v>
      </c>
      <c r="B3066" s="1" t="s">
        <v>5533</v>
      </c>
      <c r="C3066" s="45" t="s">
        <v>5892</v>
      </c>
      <c r="D3066" s="23" t="s">
        <v>977</v>
      </c>
      <c r="E3066" s="23" t="s">
        <v>4134</v>
      </c>
      <c r="F3066" s="40">
        <v>0.1</v>
      </c>
      <c r="G3066" s="25">
        <v>3623</v>
      </c>
      <c r="H3066" s="25">
        <v>362</v>
      </c>
      <c r="I3066" s="25"/>
      <c r="J3066" s="58" t="e">
        <f>HYPERLINK("#"&amp;"Insumos"&amp;"!A"&amp;MATCH($B3066,#REF!,0),"Ins "&amp;$B3066)</f>
        <v>#REF!</v>
      </c>
      <c r="M3066" s="220"/>
    </row>
    <row r="3067" spans="1:13" x14ac:dyDescent="0.2">
      <c r="A3067" s="35" t="s">
        <v>8577</v>
      </c>
      <c r="B3067" s="1" t="s">
        <v>5007</v>
      </c>
      <c r="C3067" s="45" t="s">
        <v>720</v>
      </c>
      <c r="D3067" s="23" t="s">
        <v>5751</v>
      </c>
      <c r="E3067" s="23" t="s">
        <v>4134</v>
      </c>
      <c r="F3067" s="40">
        <v>0.1</v>
      </c>
      <c r="G3067" s="25">
        <v>1897</v>
      </c>
      <c r="H3067" s="25">
        <v>190</v>
      </c>
      <c r="I3067" s="25"/>
      <c r="J3067" s="58" t="e">
        <f>HYPERLINK("#"&amp;"Insumos"&amp;"!A"&amp;MATCH($B3067,#REF!,0),"Ins "&amp;$B3067)</f>
        <v>#REF!</v>
      </c>
      <c r="M3067" s="220"/>
    </row>
    <row r="3068" spans="1:13" ht="25.5" x14ac:dyDescent="0.2">
      <c r="A3068" s="35" t="s">
        <v>8577</v>
      </c>
      <c r="B3068" s="34" t="s">
        <v>8548</v>
      </c>
      <c r="C3068" s="45" t="s">
        <v>8547</v>
      </c>
      <c r="D3068" s="23" t="s">
        <v>5751</v>
      </c>
      <c r="E3068" s="23" t="s">
        <v>72</v>
      </c>
      <c r="F3068" s="40">
        <v>0.02</v>
      </c>
      <c r="G3068" s="25">
        <v>83200</v>
      </c>
      <c r="H3068" s="25">
        <v>1664</v>
      </c>
      <c r="I3068" s="25"/>
      <c r="J3068" s="58" t="e">
        <f>HYPERLINK("#"&amp;"Insumos"&amp;"!A"&amp;MATCH($B3068,#REF!,0),"Ins "&amp;$B3068)</f>
        <v>#REF!</v>
      </c>
      <c r="M3068" s="220"/>
    </row>
    <row r="3069" spans="1:13" ht="25.5" x14ac:dyDescent="0.2">
      <c r="A3069" s="36" t="s">
        <v>8780</v>
      </c>
      <c r="B3069" s="26" t="s">
        <v>6816</v>
      </c>
      <c r="C3069" s="79" t="s">
        <v>8781</v>
      </c>
      <c r="D3069" s="37" t="s">
        <v>5608</v>
      </c>
      <c r="E3069" s="37" t="s">
        <v>466</v>
      </c>
      <c r="F3069" s="41"/>
      <c r="G3069" s="27"/>
      <c r="H3069" s="27"/>
      <c r="I3069" s="27">
        <v>1533766</v>
      </c>
      <c r="M3069" s="220">
        <f t="shared" si="47"/>
        <v>2008620</v>
      </c>
    </row>
    <row r="3070" spans="1:13" x14ac:dyDescent="0.2">
      <c r="A3070" s="35" t="s">
        <v>8780</v>
      </c>
      <c r="B3070" s="34" t="s">
        <v>5597</v>
      </c>
      <c r="C3070" s="45" t="s">
        <v>5827</v>
      </c>
      <c r="D3070" s="23" t="s">
        <v>5585</v>
      </c>
      <c r="E3070" s="23" t="s">
        <v>466</v>
      </c>
      <c r="F3070" s="40">
        <v>1.05</v>
      </c>
      <c r="G3070" s="25">
        <v>718193</v>
      </c>
      <c r="H3070" s="25">
        <v>754103</v>
      </c>
      <c r="I3070" s="25"/>
      <c r="M3070" s="220"/>
    </row>
    <row r="3071" spans="1:13" x14ac:dyDescent="0.2">
      <c r="A3071" s="35" t="s">
        <v>8780</v>
      </c>
      <c r="B3071" s="1" t="s">
        <v>80</v>
      </c>
      <c r="C3071" s="45" t="s">
        <v>1035</v>
      </c>
      <c r="D3071" s="23" t="s">
        <v>5734</v>
      </c>
      <c r="E3071" s="23" t="s">
        <v>4141</v>
      </c>
      <c r="F3071" s="40">
        <v>4.7</v>
      </c>
      <c r="G3071" s="25">
        <v>110673</v>
      </c>
      <c r="H3071" s="25">
        <v>520163</v>
      </c>
      <c r="I3071" s="25"/>
      <c r="J3071" s="58" t="e">
        <f>HYPERLINK("#"&amp;"Insumos"&amp;"!A"&amp;MATCH($B3071,#REF!,0),"Ins "&amp;$B3071)</f>
        <v>#REF!</v>
      </c>
      <c r="M3071" s="220"/>
    </row>
    <row r="3072" spans="1:13" x14ac:dyDescent="0.2">
      <c r="A3072" s="35" t="s">
        <v>8780</v>
      </c>
      <c r="B3072" s="1" t="s">
        <v>5552</v>
      </c>
      <c r="C3072" s="45" t="s">
        <v>471</v>
      </c>
      <c r="D3072" s="23" t="s">
        <v>5534</v>
      </c>
      <c r="E3072" s="23" t="s">
        <v>465</v>
      </c>
      <c r="F3072" s="40">
        <v>9</v>
      </c>
      <c r="G3072" s="25">
        <v>11074</v>
      </c>
      <c r="H3072" s="25">
        <v>99666</v>
      </c>
      <c r="I3072" s="25"/>
      <c r="J3072" s="58" t="e">
        <f>HYPERLINK("#"&amp;"Insumos"&amp;"!A"&amp;MATCH($B3072,#REF!,0),"Ins "&amp;$B3072)</f>
        <v>#REF!</v>
      </c>
      <c r="M3072" s="220"/>
    </row>
    <row r="3073" spans="1:13" x14ac:dyDescent="0.2">
      <c r="A3073" s="35" t="s">
        <v>8780</v>
      </c>
      <c r="B3073" s="1" t="s">
        <v>263</v>
      </c>
      <c r="C3073" s="45" t="s">
        <v>696</v>
      </c>
      <c r="D3073" s="23" t="s">
        <v>5534</v>
      </c>
      <c r="E3073" s="23" t="s">
        <v>4140</v>
      </c>
      <c r="F3073" s="40">
        <v>8.8300000000000003E-2</v>
      </c>
      <c r="G3073" s="25">
        <v>187426</v>
      </c>
      <c r="H3073" s="25">
        <v>16550</v>
      </c>
      <c r="I3073" s="25"/>
      <c r="J3073" s="58" t="e">
        <f>HYPERLINK("#"&amp;"Insumos"&amp;"!A"&amp;MATCH($B3073,#REF!,0),"Ins "&amp;$B3073)</f>
        <v>#REF!</v>
      </c>
      <c r="M3073" s="220"/>
    </row>
    <row r="3074" spans="1:13" x14ac:dyDescent="0.2">
      <c r="A3074" s="35" t="s">
        <v>8780</v>
      </c>
      <c r="B3074" s="1" t="s">
        <v>222</v>
      </c>
      <c r="C3074" s="45" t="s">
        <v>157</v>
      </c>
      <c r="D3074" s="23" t="s">
        <v>5534</v>
      </c>
      <c r="E3074" s="23" t="s">
        <v>4140</v>
      </c>
      <c r="F3074" s="40">
        <v>0.1</v>
      </c>
      <c r="G3074" s="25">
        <v>66212</v>
      </c>
      <c r="H3074" s="25">
        <v>6621</v>
      </c>
      <c r="I3074" s="25"/>
      <c r="J3074" s="58" t="e">
        <f>HYPERLINK("#"&amp;"Insumos"&amp;"!A"&amp;MATCH($B3074,#REF!,0),"Ins "&amp;$B3074)</f>
        <v>#REF!</v>
      </c>
      <c r="M3074" s="220"/>
    </row>
    <row r="3075" spans="1:13" x14ac:dyDescent="0.2">
      <c r="A3075" s="35" t="s">
        <v>8780</v>
      </c>
      <c r="B3075" s="1" t="s">
        <v>5543</v>
      </c>
      <c r="C3075" s="45" t="s">
        <v>1226</v>
      </c>
      <c r="D3075" s="23" t="s">
        <v>5534</v>
      </c>
      <c r="E3075" s="23" t="s">
        <v>4140</v>
      </c>
      <c r="F3075" s="40">
        <v>9</v>
      </c>
      <c r="G3075" s="25">
        <v>239</v>
      </c>
      <c r="H3075" s="25">
        <v>2151</v>
      </c>
      <c r="I3075" s="25"/>
      <c r="J3075" s="58" t="e">
        <f>HYPERLINK("#"&amp;"Insumos"&amp;"!A"&amp;MATCH($B3075,#REF!,0),"Ins "&amp;$B3075)</f>
        <v>#REF!</v>
      </c>
      <c r="M3075" s="220"/>
    </row>
    <row r="3076" spans="1:13" x14ac:dyDescent="0.2">
      <c r="A3076" s="35" t="s">
        <v>8780</v>
      </c>
      <c r="B3076" s="1" t="s">
        <v>5533</v>
      </c>
      <c r="C3076" s="45" t="s">
        <v>5892</v>
      </c>
      <c r="D3076" s="23" t="s">
        <v>977</v>
      </c>
      <c r="E3076" s="23" t="s">
        <v>4134</v>
      </c>
      <c r="F3076" s="40">
        <v>1</v>
      </c>
      <c r="G3076" s="25">
        <v>3623</v>
      </c>
      <c r="H3076" s="25">
        <v>3623</v>
      </c>
      <c r="I3076" s="25"/>
      <c r="J3076" s="58" t="e">
        <f>HYPERLINK("#"&amp;"Insumos"&amp;"!A"&amp;MATCH($B3076,#REF!,0),"Ins "&amp;$B3076)</f>
        <v>#REF!</v>
      </c>
      <c r="M3076" s="220"/>
    </row>
    <row r="3077" spans="1:13" x14ac:dyDescent="0.2">
      <c r="A3077" s="35" t="s">
        <v>8780</v>
      </c>
      <c r="B3077" s="1" t="s">
        <v>5007</v>
      </c>
      <c r="C3077" s="45" t="s">
        <v>720</v>
      </c>
      <c r="D3077" s="23" t="s">
        <v>5751</v>
      </c>
      <c r="E3077" s="23" t="s">
        <v>4134</v>
      </c>
      <c r="F3077" s="40">
        <v>14.3</v>
      </c>
      <c r="G3077" s="25">
        <v>1897</v>
      </c>
      <c r="H3077" s="25">
        <v>27127</v>
      </c>
      <c r="I3077" s="25"/>
      <c r="J3077" s="58" t="e">
        <f>HYPERLINK("#"&amp;"Insumos"&amp;"!A"&amp;MATCH($B3077,#REF!,0),"Ins "&amp;$B3077)</f>
        <v>#REF!</v>
      </c>
      <c r="M3077" s="220"/>
    </row>
    <row r="3078" spans="1:13" x14ac:dyDescent="0.2">
      <c r="A3078" s="35" t="s">
        <v>8780</v>
      </c>
      <c r="B3078" s="1" t="s">
        <v>5483</v>
      </c>
      <c r="C3078" s="45" t="s">
        <v>1064</v>
      </c>
      <c r="D3078" s="23" t="s">
        <v>5751</v>
      </c>
      <c r="E3078" s="23" t="s">
        <v>467</v>
      </c>
      <c r="F3078" s="40">
        <v>0.5</v>
      </c>
      <c r="G3078" s="25">
        <v>6176</v>
      </c>
      <c r="H3078" s="25">
        <v>3088</v>
      </c>
      <c r="I3078" s="25"/>
      <c r="J3078" s="58" t="e">
        <f>HYPERLINK("#"&amp;"Insumos"&amp;"!A"&amp;MATCH($B3078,#REF!,0),"Ins "&amp;$B3078)</f>
        <v>#REF!</v>
      </c>
      <c r="M3078" s="220"/>
    </row>
    <row r="3079" spans="1:13" x14ac:dyDescent="0.2">
      <c r="A3079" s="35" t="s">
        <v>8780</v>
      </c>
      <c r="B3079" s="1" t="s">
        <v>5184</v>
      </c>
      <c r="C3079" s="45" t="s">
        <v>294</v>
      </c>
      <c r="D3079" s="23" t="s">
        <v>5751</v>
      </c>
      <c r="E3079" s="23" t="s">
        <v>4147</v>
      </c>
      <c r="F3079" s="40">
        <v>2</v>
      </c>
      <c r="G3079" s="25">
        <v>5304</v>
      </c>
      <c r="H3079" s="25">
        <v>10608</v>
      </c>
      <c r="I3079" s="25"/>
      <c r="J3079" s="58" t="e">
        <f>HYPERLINK("#"&amp;"Insumos"&amp;"!A"&amp;MATCH($B3079,#REF!,0),"Ins "&amp;$B3079)</f>
        <v>#REF!</v>
      </c>
      <c r="M3079" s="220"/>
    </row>
    <row r="3080" spans="1:13" x14ac:dyDescent="0.2">
      <c r="A3080" s="35" t="s">
        <v>8780</v>
      </c>
      <c r="B3080" s="1" t="s">
        <v>5199</v>
      </c>
      <c r="C3080" s="45" t="s">
        <v>8827</v>
      </c>
      <c r="D3080" s="23" t="s">
        <v>5751</v>
      </c>
      <c r="E3080" s="23" t="s">
        <v>467</v>
      </c>
      <c r="F3080" s="40">
        <v>1.8</v>
      </c>
      <c r="G3080" s="25">
        <v>12480</v>
      </c>
      <c r="H3080" s="25">
        <v>22464</v>
      </c>
      <c r="I3080" s="25"/>
      <c r="J3080" s="58" t="e">
        <f>HYPERLINK("#"&amp;"Insumos"&amp;"!A"&amp;MATCH($B3080,#REF!,0),"Ins "&amp;$B3080)</f>
        <v>#REF!</v>
      </c>
      <c r="M3080" s="220"/>
    </row>
    <row r="3081" spans="1:13" x14ac:dyDescent="0.2">
      <c r="A3081" s="35" t="s">
        <v>8780</v>
      </c>
      <c r="B3081" s="1" t="s">
        <v>5200</v>
      </c>
      <c r="C3081" s="45" t="s">
        <v>9156</v>
      </c>
      <c r="D3081" s="23" t="s">
        <v>5751</v>
      </c>
      <c r="E3081" s="23" t="s">
        <v>467</v>
      </c>
      <c r="F3081" s="40">
        <v>0.67</v>
      </c>
      <c r="G3081" s="25">
        <v>19807</v>
      </c>
      <c r="H3081" s="25">
        <v>13271</v>
      </c>
      <c r="I3081" s="25"/>
      <c r="J3081" s="58" t="e">
        <f>HYPERLINK("#"&amp;"Insumos"&amp;"!A"&amp;MATCH($B3081,#REF!,0),"Ins "&amp;$B3081)</f>
        <v>#REF!</v>
      </c>
      <c r="M3081" s="220"/>
    </row>
    <row r="3082" spans="1:13" x14ac:dyDescent="0.2">
      <c r="A3082" s="35" t="s">
        <v>8780</v>
      </c>
      <c r="B3082" s="1" t="s">
        <v>5201</v>
      </c>
      <c r="C3082" s="45" t="s">
        <v>470</v>
      </c>
      <c r="D3082" s="23" t="s">
        <v>5751</v>
      </c>
      <c r="E3082" s="23" t="s">
        <v>287</v>
      </c>
      <c r="F3082" s="40">
        <v>1.67</v>
      </c>
      <c r="G3082" s="25">
        <v>7581</v>
      </c>
      <c r="H3082" s="25">
        <v>12660</v>
      </c>
      <c r="I3082" s="25"/>
      <c r="J3082" s="58" t="e">
        <f>HYPERLINK("#"&amp;"Insumos"&amp;"!A"&amp;MATCH($B3082,#REF!,0),"Ins "&amp;$B3082)</f>
        <v>#REF!</v>
      </c>
      <c r="M3082" s="220"/>
    </row>
    <row r="3083" spans="1:13" x14ac:dyDescent="0.2">
      <c r="A3083" s="35" t="s">
        <v>8780</v>
      </c>
      <c r="B3083" s="1" t="s">
        <v>4544</v>
      </c>
      <c r="C3083" s="45" t="s">
        <v>711</v>
      </c>
      <c r="D3083" s="23" t="s">
        <v>5751</v>
      </c>
      <c r="E3083" s="23" t="s">
        <v>4134</v>
      </c>
      <c r="F3083" s="40">
        <v>1</v>
      </c>
      <c r="G3083" s="25">
        <v>35039</v>
      </c>
      <c r="H3083" s="25">
        <v>35039</v>
      </c>
      <c r="I3083" s="25"/>
      <c r="J3083" s="58" t="e">
        <f>HYPERLINK("#"&amp;"Insumos"&amp;"!A"&amp;MATCH($B3083,#REF!,0),"Ins "&amp;$B3083)</f>
        <v>#REF!</v>
      </c>
      <c r="M3083" s="220"/>
    </row>
    <row r="3084" spans="1:13" x14ac:dyDescent="0.2">
      <c r="A3084" s="35" t="s">
        <v>8780</v>
      </c>
      <c r="B3084" s="1" t="s">
        <v>4548</v>
      </c>
      <c r="C3084" s="45" t="s">
        <v>1426</v>
      </c>
      <c r="D3084" s="23" t="s">
        <v>5751</v>
      </c>
      <c r="E3084" s="23" t="s">
        <v>4134</v>
      </c>
      <c r="F3084" s="40">
        <v>1</v>
      </c>
      <c r="G3084" s="25">
        <v>6632</v>
      </c>
      <c r="H3084" s="25">
        <v>6632</v>
      </c>
      <c r="I3084" s="25"/>
      <c r="J3084" s="58" t="e">
        <f>HYPERLINK("#"&amp;"Insumos"&amp;"!A"&amp;MATCH($B3084,#REF!,0),"Ins "&amp;$B3084)</f>
        <v>#REF!</v>
      </c>
      <c r="M3084" s="220"/>
    </row>
    <row r="3085" spans="1:13" ht="25.5" x14ac:dyDescent="0.2">
      <c r="A3085" s="36" t="s">
        <v>8782</v>
      </c>
      <c r="B3085" s="26" t="s">
        <v>6816</v>
      </c>
      <c r="C3085" s="79" t="s">
        <v>9275</v>
      </c>
      <c r="D3085" s="37" t="s">
        <v>5608</v>
      </c>
      <c r="E3085" s="37" t="s">
        <v>465</v>
      </c>
      <c r="F3085" s="41"/>
      <c r="G3085" s="27"/>
      <c r="H3085" s="27"/>
      <c r="I3085" s="27">
        <v>350320</v>
      </c>
      <c r="M3085" s="220">
        <f t="shared" ref="M3085:M3128" si="48">ROUND(I3085*(1+$L$2),0)</f>
        <v>458779</v>
      </c>
    </row>
    <row r="3086" spans="1:13" x14ac:dyDescent="0.2">
      <c r="A3086" s="35" t="s">
        <v>8782</v>
      </c>
      <c r="B3086" s="34" t="s">
        <v>5597</v>
      </c>
      <c r="C3086" s="45" t="s">
        <v>5827</v>
      </c>
      <c r="D3086" s="23" t="s">
        <v>5585</v>
      </c>
      <c r="E3086" s="23" t="s">
        <v>466</v>
      </c>
      <c r="F3086" s="40">
        <v>0.25800000000000001</v>
      </c>
      <c r="G3086" s="25">
        <v>718193</v>
      </c>
      <c r="H3086" s="25">
        <v>185294</v>
      </c>
      <c r="I3086" s="25"/>
      <c r="M3086" s="220"/>
    </row>
    <row r="3087" spans="1:13" x14ac:dyDescent="0.2">
      <c r="A3087" s="35" t="s">
        <v>8782</v>
      </c>
      <c r="B3087" s="1" t="s">
        <v>80</v>
      </c>
      <c r="C3087" s="45" t="s">
        <v>1035</v>
      </c>
      <c r="D3087" s="23" t="s">
        <v>5734</v>
      </c>
      <c r="E3087" s="23" t="s">
        <v>4141</v>
      </c>
      <c r="F3087" s="40">
        <v>1</v>
      </c>
      <c r="G3087" s="25">
        <v>110673</v>
      </c>
      <c r="H3087" s="25">
        <v>110673</v>
      </c>
      <c r="I3087" s="25"/>
      <c r="J3087" s="58" t="e">
        <f>HYPERLINK("#"&amp;"Insumos"&amp;"!A"&amp;MATCH($B3087,#REF!,0),"Ins "&amp;$B3087)</f>
        <v>#REF!</v>
      </c>
      <c r="M3087" s="220"/>
    </row>
    <row r="3088" spans="1:13" x14ac:dyDescent="0.2">
      <c r="A3088" s="35" t="s">
        <v>8782</v>
      </c>
      <c r="B3088" s="1" t="s">
        <v>5551</v>
      </c>
      <c r="C3088" s="45" t="s">
        <v>1229</v>
      </c>
      <c r="D3088" s="23" t="s">
        <v>5534</v>
      </c>
      <c r="E3088" s="23" t="s">
        <v>4140</v>
      </c>
      <c r="F3088" s="40">
        <v>9</v>
      </c>
      <c r="G3088" s="25">
        <v>437</v>
      </c>
      <c r="H3088" s="25">
        <v>3933</v>
      </c>
      <c r="I3088" s="25"/>
      <c r="J3088" s="58" t="e">
        <f>HYPERLINK("#"&amp;"Insumos"&amp;"!A"&amp;MATCH($B3088,#REF!,0),"Ins "&amp;$B3088)</f>
        <v>#REF!</v>
      </c>
      <c r="M3088" s="220"/>
    </row>
    <row r="3089" spans="1:13" x14ac:dyDescent="0.2">
      <c r="A3089" s="35" t="s">
        <v>8782</v>
      </c>
      <c r="B3089" s="1" t="s">
        <v>263</v>
      </c>
      <c r="C3089" s="45" t="s">
        <v>696</v>
      </c>
      <c r="D3089" s="23" t="s">
        <v>5534</v>
      </c>
      <c r="E3089" s="23" t="s">
        <v>4140</v>
      </c>
      <c r="F3089" s="40">
        <v>2.06E-2</v>
      </c>
      <c r="G3089" s="25">
        <v>187426</v>
      </c>
      <c r="H3089" s="25">
        <v>3861</v>
      </c>
      <c r="I3089" s="25"/>
      <c r="J3089" s="58" t="e">
        <f>HYPERLINK("#"&amp;"Insumos"&amp;"!A"&amp;MATCH($B3089,#REF!,0),"Ins "&amp;$B3089)</f>
        <v>#REF!</v>
      </c>
      <c r="M3089" s="220"/>
    </row>
    <row r="3090" spans="1:13" x14ac:dyDescent="0.2">
      <c r="A3090" s="35" t="s">
        <v>8782</v>
      </c>
      <c r="B3090" s="1" t="s">
        <v>222</v>
      </c>
      <c r="C3090" s="45" t="s">
        <v>157</v>
      </c>
      <c r="D3090" s="23" t="s">
        <v>5534</v>
      </c>
      <c r="E3090" s="23" t="s">
        <v>4140</v>
      </c>
      <c r="F3090" s="40">
        <v>7.0000000000000001E-3</v>
      </c>
      <c r="G3090" s="25">
        <v>66212</v>
      </c>
      <c r="H3090" s="25">
        <v>463</v>
      </c>
      <c r="I3090" s="25"/>
      <c r="J3090" s="58" t="e">
        <f>HYPERLINK("#"&amp;"Insumos"&amp;"!A"&amp;MATCH($B3090,#REF!,0),"Ins "&amp;$B3090)</f>
        <v>#REF!</v>
      </c>
      <c r="M3090" s="220"/>
    </row>
    <row r="3091" spans="1:13" x14ac:dyDescent="0.2">
      <c r="A3091" s="35" t="s">
        <v>8782</v>
      </c>
      <c r="B3091" s="1" t="s">
        <v>102</v>
      </c>
      <c r="C3091" s="45" t="s">
        <v>1189</v>
      </c>
      <c r="D3091" s="23" t="s">
        <v>5534</v>
      </c>
      <c r="E3091" s="23" t="s">
        <v>4140</v>
      </c>
      <c r="F3091" s="40">
        <v>9</v>
      </c>
      <c r="G3091" s="25">
        <v>406</v>
      </c>
      <c r="H3091" s="25">
        <v>3654</v>
      </c>
      <c r="I3091" s="25"/>
      <c r="J3091" s="58" t="e">
        <f>HYPERLINK("#"&amp;"Insumos"&amp;"!A"&amp;MATCH($B3091,#REF!,0),"Ins "&amp;$B3091)</f>
        <v>#REF!</v>
      </c>
      <c r="M3091" s="220"/>
    </row>
    <row r="3092" spans="1:13" x14ac:dyDescent="0.2">
      <c r="A3092" s="35" t="s">
        <v>8782</v>
      </c>
      <c r="B3092" s="1" t="s">
        <v>2114</v>
      </c>
      <c r="C3092" s="45" t="s">
        <v>1722</v>
      </c>
      <c r="D3092" s="23" t="s">
        <v>5534</v>
      </c>
      <c r="E3092" s="23" t="s">
        <v>4140</v>
      </c>
      <c r="F3092" s="40">
        <v>0.25800000000000001</v>
      </c>
      <c r="G3092" s="25">
        <v>90480</v>
      </c>
      <c r="H3092" s="25">
        <v>23344</v>
      </c>
      <c r="I3092" s="25"/>
      <c r="J3092" s="58" t="e">
        <f>HYPERLINK("#"&amp;"Insumos"&amp;"!A"&amp;MATCH($B3092,#REF!,0),"Ins "&amp;$B3092)</f>
        <v>#REF!</v>
      </c>
      <c r="M3092" s="220"/>
    </row>
    <row r="3093" spans="1:13" x14ac:dyDescent="0.2">
      <c r="A3093" s="35" t="s">
        <v>8782</v>
      </c>
      <c r="B3093" s="1" t="s">
        <v>5543</v>
      </c>
      <c r="C3093" s="45" t="s">
        <v>1226</v>
      </c>
      <c r="D3093" s="23" t="s">
        <v>5534</v>
      </c>
      <c r="E3093" s="23" t="s">
        <v>4140</v>
      </c>
      <c r="F3093" s="40">
        <v>9</v>
      </c>
      <c r="G3093" s="25">
        <v>239</v>
      </c>
      <c r="H3093" s="25">
        <v>2151</v>
      </c>
      <c r="I3093" s="25"/>
      <c r="J3093" s="58" t="e">
        <f>HYPERLINK("#"&amp;"Insumos"&amp;"!A"&amp;MATCH($B3093,#REF!,0),"Ins "&amp;$B3093)</f>
        <v>#REF!</v>
      </c>
      <c r="M3093" s="220"/>
    </row>
    <row r="3094" spans="1:13" x14ac:dyDescent="0.2">
      <c r="A3094" s="35" t="s">
        <v>8782</v>
      </c>
      <c r="B3094" s="1" t="s">
        <v>5533</v>
      </c>
      <c r="C3094" s="45" t="s">
        <v>5892</v>
      </c>
      <c r="D3094" s="23" t="s">
        <v>977</v>
      </c>
      <c r="E3094" s="23" t="s">
        <v>4134</v>
      </c>
      <c r="F3094" s="40">
        <v>1</v>
      </c>
      <c r="G3094" s="25">
        <v>3623</v>
      </c>
      <c r="H3094" s="25">
        <v>3623</v>
      </c>
      <c r="I3094" s="25"/>
      <c r="J3094" s="58" t="e">
        <f>HYPERLINK("#"&amp;"Insumos"&amp;"!A"&amp;MATCH($B3094,#REF!,0),"Ins "&amp;$B3094)</f>
        <v>#REF!</v>
      </c>
      <c r="M3094" s="220"/>
    </row>
    <row r="3095" spans="1:13" x14ac:dyDescent="0.2">
      <c r="A3095" s="35" t="s">
        <v>8782</v>
      </c>
      <c r="B3095" s="1" t="s">
        <v>5007</v>
      </c>
      <c r="C3095" s="45" t="s">
        <v>720</v>
      </c>
      <c r="D3095" s="23" t="s">
        <v>5751</v>
      </c>
      <c r="E3095" s="23" t="s">
        <v>4134</v>
      </c>
      <c r="F3095" s="40">
        <v>2.6</v>
      </c>
      <c r="G3095" s="25">
        <v>1897</v>
      </c>
      <c r="H3095" s="25">
        <v>4932</v>
      </c>
      <c r="I3095" s="25"/>
      <c r="J3095" s="58" t="e">
        <f>HYPERLINK("#"&amp;"Insumos"&amp;"!A"&amp;MATCH($B3095,#REF!,0),"Ins "&amp;$B3095)</f>
        <v>#REF!</v>
      </c>
      <c r="M3095" s="220"/>
    </row>
    <row r="3096" spans="1:13" x14ac:dyDescent="0.2">
      <c r="A3096" s="35" t="s">
        <v>8782</v>
      </c>
      <c r="B3096" s="1" t="s">
        <v>5483</v>
      </c>
      <c r="C3096" s="45" t="s">
        <v>1064</v>
      </c>
      <c r="D3096" s="23" t="s">
        <v>5751</v>
      </c>
      <c r="E3096" s="23" t="s">
        <v>467</v>
      </c>
      <c r="F3096" s="40">
        <v>0.5</v>
      </c>
      <c r="G3096" s="25">
        <v>6176</v>
      </c>
      <c r="H3096" s="25">
        <v>3088</v>
      </c>
      <c r="I3096" s="25"/>
      <c r="J3096" s="58" t="e">
        <f>HYPERLINK("#"&amp;"Insumos"&amp;"!A"&amp;MATCH($B3096,#REF!,0),"Ins "&amp;$B3096)</f>
        <v>#REF!</v>
      </c>
      <c r="M3096" s="220"/>
    </row>
    <row r="3097" spans="1:13" x14ac:dyDescent="0.2">
      <c r="A3097" s="35" t="s">
        <v>8782</v>
      </c>
      <c r="B3097" s="1" t="s">
        <v>5184</v>
      </c>
      <c r="C3097" s="45" t="s">
        <v>294</v>
      </c>
      <c r="D3097" s="23" t="s">
        <v>5751</v>
      </c>
      <c r="E3097" s="23" t="s">
        <v>4147</v>
      </c>
      <c r="F3097" s="40">
        <v>1</v>
      </c>
      <c r="G3097" s="25">
        <v>5304</v>
      </c>
      <c r="H3097" s="25">
        <v>5304</v>
      </c>
      <c r="I3097" s="25"/>
      <c r="J3097" s="58" t="e">
        <f>HYPERLINK("#"&amp;"Insumos"&amp;"!A"&amp;MATCH($B3097,#REF!,0),"Ins "&amp;$B3097)</f>
        <v>#REF!</v>
      </c>
      <c r="M3097" s="220"/>
    </row>
    <row r="3098" spans="1:13" ht="38.25" x14ac:dyDescent="0.2">
      <c r="A3098" s="36" t="s">
        <v>8783</v>
      </c>
      <c r="B3098" s="26" t="s">
        <v>6816</v>
      </c>
      <c r="C3098" s="79" t="s">
        <v>9276</v>
      </c>
      <c r="D3098" s="37" t="s">
        <v>5608</v>
      </c>
      <c r="E3098" s="37" t="s">
        <v>465</v>
      </c>
      <c r="F3098" s="41"/>
      <c r="G3098" s="27"/>
      <c r="H3098" s="27"/>
      <c r="I3098" s="27">
        <v>419523</v>
      </c>
      <c r="M3098" s="220">
        <f t="shared" si="48"/>
        <v>549407</v>
      </c>
    </row>
    <row r="3099" spans="1:13" x14ac:dyDescent="0.2">
      <c r="A3099" s="35" t="s">
        <v>8783</v>
      </c>
      <c r="B3099" s="34" t="s">
        <v>5597</v>
      </c>
      <c r="C3099" s="45" t="s">
        <v>5827</v>
      </c>
      <c r="D3099" s="23" t="s">
        <v>5585</v>
      </c>
      <c r="E3099" s="23" t="s">
        <v>466</v>
      </c>
      <c r="F3099" s="40">
        <v>0.36749999999999999</v>
      </c>
      <c r="G3099" s="25">
        <v>718193</v>
      </c>
      <c r="H3099" s="25">
        <v>263936</v>
      </c>
      <c r="I3099" s="25"/>
      <c r="M3099" s="220"/>
    </row>
    <row r="3100" spans="1:13" x14ac:dyDescent="0.2">
      <c r="A3100" s="35" t="s">
        <v>8783</v>
      </c>
      <c r="B3100" s="1" t="s">
        <v>80</v>
      </c>
      <c r="C3100" s="45" t="s">
        <v>1035</v>
      </c>
      <c r="D3100" s="23" t="s">
        <v>5734</v>
      </c>
      <c r="E3100" s="23" t="s">
        <v>4141</v>
      </c>
      <c r="F3100" s="40">
        <v>1</v>
      </c>
      <c r="G3100" s="25">
        <v>110673</v>
      </c>
      <c r="H3100" s="25">
        <v>110673</v>
      </c>
      <c r="I3100" s="25"/>
      <c r="J3100" s="58" t="e">
        <f>HYPERLINK("#"&amp;"Insumos"&amp;"!A"&amp;MATCH($B3100,#REF!,0),"Ins "&amp;$B3100)</f>
        <v>#REF!</v>
      </c>
      <c r="M3100" s="220"/>
    </row>
    <row r="3101" spans="1:13" x14ac:dyDescent="0.2">
      <c r="A3101" s="35" t="s">
        <v>8783</v>
      </c>
      <c r="B3101" s="1" t="s">
        <v>263</v>
      </c>
      <c r="C3101" s="45" t="s">
        <v>696</v>
      </c>
      <c r="D3101" s="23" t="s">
        <v>5534</v>
      </c>
      <c r="E3101" s="23" t="s">
        <v>4140</v>
      </c>
      <c r="F3101" s="40">
        <v>3.4000000000000002E-2</v>
      </c>
      <c r="G3101" s="25">
        <v>187426</v>
      </c>
      <c r="H3101" s="25">
        <v>6372</v>
      </c>
      <c r="I3101" s="25"/>
      <c r="J3101" s="58" t="e">
        <f>HYPERLINK("#"&amp;"Insumos"&amp;"!A"&amp;MATCH($B3101,#REF!,0),"Ins "&amp;$B3101)</f>
        <v>#REF!</v>
      </c>
      <c r="M3101" s="220"/>
    </row>
    <row r="3102" spans="1:13" x14ac:dyDescent="0.2">
      <c r="A3102" s="35" t="s">
        <v>8783</v>
      </c>
      <c r="B3102" s="1" t="s">
        <v>222</v>
      </c>
      <c r="C3102" s="45" t="s">
        <v>157</v>
      </c>
      <c r="D3102" s="23" t="s">
        <v>5534</v>
      </c>
      <c r="E3102" s="23" t="s">
        <v>4140</v>
      </c>
      <c r="F3102" s="40">
        <v>1.4E-2</v>
      </c>
      <c r="G3102" s="25">
        <v>66212</v>
      </c>
      <c r="H3102" s="25">
        <v>927</v>
      </c>
      <c r="I3102" s="25"/>
      <c r="J3102" s="58" t="e">
        <f>HYPERLINK("#"&amp;"Insumos"&amp;"!A"&amp;MATCH($B3102,#REF!,0),"Ins "&amp;$B3102)</f>
        <v>#REF!</v>
      </c>
      <c r="M3102" s="220"/>
    </row>
    <row r="3103" spans="1:13" x14ac:dyDescent="0.2">
      <c r="A3103" s="35" t="s">
        <v>8783</v>
      </c>
      <c r="B3103" s="1" t="s">
        <v>5533</v>
      </c>
      <c r="C3103" s="45" t="s">
        <v>5892</v>
      </c>
      <c r="D3103" s="23" t="s">
        <v>977</v>
      </c>
      <c r="E3103" s="23" t="s">
        <v>4134</v>
      </c>
      <c r="F3103" s="40">
        <v>0.06</v>
      </c>
      <c r="G3103" s="25">
        <v>3623</v>
      </c>
      <c r="H3103" s="25">
        <v>217</v>
      </c>
      <c r="I3103" s="25"/>
      <c r="J3103" s="58" t="e">
        <f>HYPERLINK("#"&amp;"Insumos"&amp;"!A"&amp;MATCH($B3103,#REF!,0),"Ins "&amp;$B3103)</f>
        <v>#REF!</v>
      </c>
      <c r="M3103" s="220"/>
    </row>
    <row r="3104" spans="1:13" x14ac:dyDescent="0.2">
      <c r="A3104" s="35" t="s">
        <v>8783</v>
      </c>
      <c r="B3104" s="1" t="s">
        <v>5007</v>
      </c>
      <c r="C3104" s="45" t="s">
        <v>720</v>
      </c>
      <c r="D3104" s="23" t="s">
        <v>5751</v>
      </c>
      <c r="E3104" s="23" t="s">
        <v>4134</v>
      </c>
      <c r="F3104" s="40">
        <v>1.9</v>
      </c>
      <c r="G3104" s="25">
        <v>1897</v>
      </c>
      <c r="H3104" s="25">
        <v>3604</v>
      </c>
      <c r="I3104" s="25"/>
      <c r="J3104" s="58" t="e">
        <f>HYPERLINK("#"&amp;"Insumos"&amp;"!A"&amp;MATCH($B3104,#REF!,0),"Ins "&amp;$B3104)</f>
        <v>#REF!</v>
      </c>
      <c r="M3104" s="220"/>
    </row>
    <row r="3105" spans="1:13" x14ac:dyDescent="0.2">
      <c r="A3105" s="35" t="s">
        <v>8783</v>
      </c>
      <c r="B3105" s="1" t="s">
        <v>5184</v>
      </c>
      <c r="C3105" s="45" t="s">
        <v>294</v>
      </c>
      <c r="D3105" s="23" t="s">
        <v>5751</v>
      </c>
      <c r="E3105" s="23" t="s">
        <v>4147</v>
      </c>
      <c r="F3105" s="40">
        <v>0.06</v>
      </c>
      <c r="G3105" s="25">
        <v>5304</v>
      </c>
      <c r="H3105" s="25">
        <v>318</v>
      </c>
      <c r="I3105" s="25"/>
      <c r="J3105" s="58" t="e">
        <f>HYPERLINK("#"&amp;"Insumos"&amp;"!A"&amp;MATCH($B3105,#REF!,0),"Ins "&amp;$B3105)</f>
        <v>#REF!</v>
      </c>
      <c r="M3105" s="220"/>
    </row>
    <row r="3106" spans="1:13" x14ac:dyDescent="0.2">
      <c r="A3106" s="35" t="s">
        <v>8783</v>
      </c>
      <c r="B3106" s="1" t="s">
        <v>4519</v>
      </c>
      <c r="C3106" s="45" t="s">
        <v>1406</v>
      </c>
      <c r="D3106" s="23" t="s">
        <v>5751</v>
      </c>
      <c r="E3106" s="23" t="s">
        <v>287</v>
      </c>
      <c r="F3106" s="40">
        <v>3</v>
      </c>
      <c r="G3106" s="25">
        <v>4634</v>
      </c>
      <c r="H3106" s="25">
        <v>13902</v>
      </c>
      <c r="I3106" s="25"/>
      <c r="J3106" s="58" t="e">
        <f>HYPERLINK("#"&amp;"Insumos"&amp;"!A"&amp;MATCH($B3106,#REF!,0),"Ins "&amp;$B3106)</f>
        <v>#REF!</v>
      </c>
      <c r="M3106" s="220"/>
    </row>
    <row r="3107" spans="1:13" x14ac:dyDescent="0.2">
      <c r="A3107" s="35" t="s">
        <v>8783</v>
      </c>
      <c r="B3107" s="1" t="s">
        <v>4540</v>
      </c>
      <c r="C3107" s="45" t="s">
        <v>1425</v>
      </c>
      <c r="D3107" s="23" t="s">
        <v>5751</v>
      </c>
      <c r="E3107" s="23" t="s">
        <v>4134</v>
      </c>
      <c r="F3107" s="40">
        <v>1</v>
      </c>
      <c r="G3107" s="25">
        <v>19574</v>
      </c>
      <c r="H3107" s="25">
        <v>19574</v>
      </c>
      <c r="I3107" s="25"/>
      <c r="J3107" s="58" t="e">
        <f>HYPERLINK("#"&amp;"Insumos"&amp;"!A"&amp;MATCH($B3107,#REF!,0),"Ins "&amp;$B3107)</f>
        <v>#REF!</v>
      </c>
      <c r="M3107" s="220"/>
    </row>
    <row r="3108" spans="1:13" ht="25.5" x14ac:dyDescent="0.2">
      <c r="A3108" s="36" t="s">
        <v>9654</v>
      </c>
      <c r="B3108" s="26" t="s">
        <v>6816</v>
      </c>
      <c r="C3108" s="79" t="s">
        <v>9655</v>
      </c>
      <c r="D3108" s="37" t="s">
        <v>5608</v>
      </c>
      <c r="E3108" s="37" t="s">
        <v>466</v>
      </c>
      <c r="F3108" s="41"/>
      <c r="G3108" s="27"/>
      <c r="H3108" s="27"/>
      <c r="I3108" s="27">
        <v>1104883</v>
      </c>
      <c r="M3108" s="220">
        <f t="shared" si="48"/>
        <v>1446955</v>
      </c>
    </row>
    <row r="3109" spans="1:13" x14ac:dyDescent="0.2">
      <c r="A3109" s="35" t="s">
        <v>9654</v>
      </c>
      <c r="B3109" s="34" t="s">
        <v>5591</v>
      </c>
      <c r="C3109" s="45" t="s">
        <v>5821</v>
      </c>
      <c r="D3109" s="23" t="s">
        <v>5585</v>
      </c>
      <c r="E3109" s="23" t="s">
        <v>466</v>
      </c>
      <c r="F3109" s="40">
        <v>1.05</v>
      </c>
      <c r="G3109" s="25">
        <v>682944</v>
      </c>
      <c r="H3109" s="25">
        <v>717091</v>
      </c>
      <c r="I3109" s="25"/>
      <c r="M3109" s="220"/>
    </row>
    <row r="3110" spans="1:13" x14ac:dyDescent="0.2">
      <c r="A3110" s="35" t="s">
        <v>9654</v>
      </c>
      <c r="B3110" s="1" t="s">
        <v>80</v>
      </c>
      <c r="C3110" s="45" t="s">
        <v>1035</v>
      </c>
      <c r="D3110" s="23" t="s">
        <v>5734</v>
      </c>
      <c r="E3110" s="23" t="s">
        <v>4141</v>
      </c>
      <c r="F3110" s="40">
        <v>2.5</v>
      </c>
      <c r="G3110" s="25">
        <v>110673</v>
      </c>
      <c r="H3110" s="25">
        <v>276683</v>
      </c>
      <c r="I3110" s="25"/>
      <c r="J3110" s="58" t="e">
        <f>HYPERLINK("#"&amp;"Insumos"&amp;"!A"&amp;MATCH($B3110,#REF!,0),"Ins "&amp;$B3110)</f>
        <v>#REF!</v>
      </c>
      <c r="M3110" s="220"/>
    </row>
    <row r="3111" spans="1:13" x14ac:dyDescent="0.2">
      <c r="A3111" s="35" t="s">
        <v>9654</v>
      </c>
      <c r="B3111" s="1" t="s">
        <v>5533</v>
      </c>
      <c r="C3111" s="45" t="s">
        <v>5892</v>
      </c>
      <c r="D3111" s="23" t="s">
        <v>977</v>
      </c>
      <c r="E3111" s="23" t="s">
        <v>4134</v>
      </c>
      <c r="F3111" s="40">
        <v>2</v>
      </c>
      <c r="G3111" s="25">
        <v>3623</v>
      </c>
      <c r="H3111" s="25">
        <v>7246</v>
      </c>
      <c r="I3111" s="25"/>
      <c r="J3111" s="58" t="e">
        <f>HYPERLINK("#"&amp;"Insumos"&amp;"!A"&amp;MATCH($B3111,#REF!,0),"Ins "&amp;$B3111)</f>
        <v>#REF!</v>
      </c>
      <c r="M3111" s="220"/>
    </row>
    <row r="3112" spans="1:13" x14ac:dyDescent="0.2">
      <c r="A3112" s="35" t="s">
        <v>9654</v>
      </c>
      <c r="B3112" s="1" t="s">
        <v>5007</v>
      </c>
      <c r="C3112" s="45" t="s">
        <v>720</v>
      </c>
      <c r="D3112" s="23" t="s">
        <v>5751</v>
      </c>
      <c r="E3112" s="23" t="s">
        <v>4134</v>
      </c>
      <c r="F3112" s="40">
        <v>0.2</v>
      </c>
      <c r="G3112" s="25">
        <v>1897</v>
      </c>
      <c r="H3112" s="25">
        <v>379</v>
      </c>
      <c r="I3112" s="25"/>
      <c r="J3112" s="58" t="e">
        <f>HYPERLINK("#"&amp;"Insumos"&amp;"!A"&amp;MATCH($B3112,#REF!,0),"Ins "&amp;$B3112)</f>
        <v>#REF!</v>
      </c>
      <c r="M3112" s="220"/>
    </row>
    <row r="3113" spans="1:13" ht="25.5" x14ac:dyDescent="0.2">
      <c r="A3113" s="35" t="s">
        <v>9654</v>
      </c>
      <c r="B3113" s="34" t="s">
        <v>9651</v>
      </c>
      <c r="C3113" s="45" t="s">
        <v>9653</v>
      </c>
      <c r="D3113" s="23" t="s">
        <v>5534</v>
      </c>
      <c r="E3113" s="23" t="s">
        <v>9652</v>
      </c>
      <c r="F3113" s="40">
        <v>40</v>
      </c>
      <c r="G3113" s="25">
        <v>2290</v>
      </c>
      <c r="H3113" s="25">
        <v>91600</v>
      </c>
      <c r="I3113" s="25"/>
      <c r="J3113" s="58" t="e">
        <f>HYPERLINK("#"&amp;"Insumos"&amp;"!A"&amp;MATCH($B3113,#REF!,0),"Ins "&amp;$B3113)</f>
        <v>#REF!</v>
      </c>
      <c r="M3113" s="220"/>
    </row>
    <row r="3114" spans="1:13" x14ac:dyDescent="0.2">
      <c r="A3114" s="35" t="s">
        <v>9654</v>
      </c>
      <c r="B3114" s="34" t="s">
        <v>5200</v>
      </c>
      <c r="C3114" s="45" t="s">
        <v>9156</v>
      </c>
      <c r="D3114" s="23" t="s">
        <v>5751</v>
      </c>
      <c r="E3114" s="23" t="s">
        <v>467</v>
      </c>
      <c r="F3114" s="40">
        <v>0.6</v>
      </c>
      <c r="G3114" s="25">
        <v>19807</v>
      </c>
      <c r="H3114" s="25">
        <v>11884</v>
      </c>
      <c r="I3114" s="25"/>
      <c r="J3114" s="58" t="e">
        <f>HYPERLINK("#"&amp;"Insumos"&amp;"!A"&amp;MATCH($B3114,#REF!,0),"Ins "&amp;$B3114)</f>
        <v>#REF!</v>
      </c>
      <c r="M3114" s="220"/>
    </row>
    <row r="3115" spans="1:13" ht="25.5" x14ac:dyDescent="0.2">
      <c r="A3115" s="36" t="s">
        <v>11858</v>
      </c>
      <c r="B3115" s="26" t="s">
        <v>6816</v>
      </c>
      <c r="C3115" s="79" t="s">
        <v>11859</v>
      </c>
      <c r="D3115" s="37" t="s">
        <v>5608</v>
      </c>
      <c r="E3115" s="37" t="s">
        <v>465</v>
      </c>
      <c r="F3115" s="41"/>
      <c r="G3115" s="27"/>
      <c r="H3115" s="27"/>
      <c r="I3115" s="27">
        <v>242378</v>
      </c>
      <c r="M3115" s="220">
        <f t="shared" si="48"/>
        <v>317418</v>
      </c>
    </row>
    <row r="3116" spans="1:13" x14ac:dyDescent="0.2">
      <c r="A3116" s="35" t="s">
        <v>11858</v>
      </c>
      <c r="B3116" s="1" t="s">
        <v>5591</v>
      </c>
      <c r="C3116" s="45" t="s">
        <v>5821</v>
      </c>
      <c r="D3116" s="23" t="s">
        <v>5585</v>
      </c>
      <c r="E3116" s="23" t="s">
        <v>466</v>
      </c>
      <c r="F3116" s="40">
        <v>0.127</v>
      </c>
      <c r="G3116" s="25">
        <v>682944</v>
      </c>
      <c r="H3116" s="25">
        <v>86734</v>
      </c>
      <c r="I3116" s="25"/>
      <c r="M3116" s="220"/>
    </row>
    <row r="3117" spans="1:13" x14ac:dyDescent="0.2">
      <c r="A3117" s="35" t="s">
        <v>11858</v>
      </c>
      <c r="B3117" s="1" t="s">
        <v>80</v>
      </c>
      <c r="C3117" s="45" t="s">
        <v>1035</v>
      </c>
      <c r="D3117" s="23" t="s">
        <v>5734</v>
      </c>
      <c r="E3117" s="23" t="s">
        <v>4141</v>
      </c>
      <c r="F3117" s="40">
        <v>1.05</v>
      </c>
      <c r="G3117" s="25">
        <v>110673</v>
      </c>
      <c r="H3117" s="25">
        <v>116207</v>
      </c>
      <c r="I3117" s="25"/>
      <c r="J3117" s="58" t="e">
        <f>HYPERLINK("#"&amp;"Insumos"&amp;"!A"&amp;MATCH($B3117,#REF!,0),"Ins "&amp;$B3117)</f>
        <v>#REF!</v>
      </c>
      <c r="M3117" s="220"/>
    </row>
    <row r="3118" spans="1:13" x14ac:dyDescent="0.2">
      <c r="A3118" s="35" t="s">
        <v>11858</v>
      </c>
      <c r="B3118" s="1" t="s">
        <v>5551</v>
      </c>
      <c r="C3118" s="45" t="s">
        <v>1229</v>
      </c>
      <c r="D3118" s="23" t="s">
        <v>5534</v>
      </c>
      <c r="E3118" s="23" t="s">
        <v>4140</v>
      </c>
      <c r="F3118" s="40">
        <v>9</v>
      </c>
      <c r="G3118" s="25">
        <v>437</v>
      </c>
      <c r="H3118" s="25">
        <v>3933</v>
      </c>
      <c r="I3118" s="25"/>
      <c r="J3118" s="58" t="e">
        <f>HYPERLINK("#"&amp;"Insumos"&amp;"!A"&amp;MATCH($B3118,#REF!,0),"Ins "&amp;$B3118)</f>
        <v>#REF!</v>
      </c>
      <c r="M3118" s="220"/>
    </row>
    <row r="3119" spans="1:13" x14ac:dyDescent="0.2">
      <c r="A3119" s="35" t="s">
        <v>11858</v>
      </c>
      <c r="B3119" s="1" t="s">
        <v>263</v>
      </c>
      <c r="C3119" s="45" t="s">
        <v>696</v>
      </c>
      <c r="D3119" s="23" t="s">
        <v>5534</v>
      </c>
      <c r="E3119" s="23" t="s">
        <v>4140</v>
      </c>
      <c r="F3119" s="40">
        <v>1.3100000000000001E-2</v>
      </c>
      <c r="G3119" s="25">
        <v>187426</v>
      </c>
      <c r="H3119" s="25">
        <v>2455</v>
      </c>
      <c r="I3119" s="25"/>
      <c r="J3119" s="58" t="e">
        <f>HYPERLINK("#"&amp;"Insumos"&amp;"!A"&amp;MATCH($B3119,#REF!,0),"Ins "&amp;$B3119)</f>
        <v>#REF!</v>
      </c>
      <c r="M3119" s="220"/>
    </row>
    <row r="3120" spans="1:13" x14ac:dyDescent="0.2">
      <c r="A3120" s="35" t="s">
        <v>11858</v>
      </c>
      <c r="B3120" s="1" t="s">
        <v>222</v>
      </c>
      <c r="C3120" s="45" t="s">
        <v>157</v>
      </c>
      <c r="D3120" s="23" t="s">
        <v>5534</v>
      </c>
      <c r="E3120" s="23" t="s">
        <v>4140</v>
      </c>
      <c r="F3120" s="40">
        <v>7.0000000000000001E-3</v>
      </c>
      <c r="G3120" s="25">
        <v>66212</v>
      </c>
      <c r="H3120" s="25">
        <v>463</v>
      </c>
      <c r="I3120" s="25"/>
      <c r="J3120" s="58" t="e">
        <f>HYPERLINK("#"&amp;"Insumos"&amp;"!A"&amp;MATCH($B3120,#REF!,0),"Ins "&amp;$B3120)</f>
        <v>#REF!</v>
      </c>
      <c r="M3120" s="220"/>
    </row>
    <row r="3121" spans="1:13" x14ac:dyDescent="0.2">
      <c r="A3121" s="35" t="s">
        <v>11858</v>
      </c>
      <c r="B3121" s="1" t="s">
        <v>102</v>
      </c>
      <c r="C3121" s="45" t="s">
        <v>1189</v>
      </c>
      <c r="D3121" s="23" t="s">
        <v>5534</v>
      </c>
      <c r="E3121" s="23" t="s">
        <v>4140</v>
      </c>
      <c r="F3121" s="40">
        <v>9</v>
      </c>
      <c r="G3121" s="25">
        <v>406</v>
      </c>
      <c r="H3121" s="25">
        <v>3654</v>
      </c>
      <c r="I3121" s="25"/>
      <c r="J3121" s="58" t="e">
        <f>HYPERLINK("#"&amp;"Insumos"&amp;"!A"&amp;MATCH($B3121,#REF!,0),"Ins "&amp;$B3121)</f>
        <v>#REF!</v>
      </c>
      <c r="M3121" s="220"/>
    </row>
    <row r="3122" spans="1:13" x14ac:dyDescent="0.2">
      <c r="A3122" s="35" t="s">
        <v>11858</v>
      </c>
      <c r="B3122" s="1" t="s">
        <v>2114</v>
      </c>
      <c r="C3122" s="45" t="s">
        <v>1722</v>
      </c>
      <c r="D3122" s="23" t="s">
        <v>5534</v>
      </c>
      <c r="E3122" s="23" t="s">
        <v>4140</v>
      </c>
      <c r="F3122" s="40">
        <v>0.155</v>
      </c>
      <c r="G3122" s="25">
        <v>90480</v>
      </c>
      <c r="H3122" s="25">
        <v>14024</v>
      </c>
      <c r="I3122" s="25"/>
      <c r="J3122" s="58" t="e">
        <f>HYPERLINK("#"&amp;"Insumos"&amp;"!A"&amp;MATCH($B3122,#REF!,0),"Ins "&amp;$B3122)</f>
        <v>#REF!</v>
      </c>
      <c r="M3122" s="220"/>
    </row>
    <row r="3123" spans="1:13" x14ac:dyDescent="0.2">
      <c r="A3123" s="35" t="s">
        <v>11858</v>
      </c>
      <c r="B3123" s="1" t="s">
        <v>5543</v>
      </c>
      <c r="C3123" s="45" t="s">
        <v>1226</v>
      </c>
      <c r="D3123" s="23" t="s">
        <v>5534</v>
      </c>
      <c r="E3123" s="23" t="s">
        <v>4140</v>
      </c>
      <c r="F3123" s="40">
        <v>9</v>
      </c>
      <c r="G3123" s="25">
        <v>239</v>
      </c>
      <c r="H3123" s="25">
        <v>2151</v>
      </c>
      <c r="I3123" s="25"/>
      <c r="J3123" s="58" t="e">
        <f>HYPERLINK("#"&amp;"Insumos"&amp;"!A"&amp;MATCH($B3123,#REF!,0),"Ins "&amp;$B3123)</f>
        <v>#REF!</v>
      </c>
      <c r="M3123" s="220"/>
    </row>
    <row r="3124" spans="1:13" x14ac:dyDescent="0.2">
      <c r="A3124" s="35" t="s">
        <v>11858</v>
      </c>
      <c r="B3124" s="1" t="s">
        <v>5533</v>
      </c>
      <c r="C3124" s="45" t="s">
        <v>5892</v>
      </c>
      <c r="D3124" s="23" t="s">
        <v>977</v>
      </c>
      <c r="E3124" s="23" t="s">
        <v>4134</v>
      </c>
      <c r="F3124" s="40">
        <v>0.6</v>
      </c>
      <c r="G3124" s="25">
        <v>3623</v>
      </c>
      <c r="H3124" s="25">
        <v>2174</v>
      </c>
      <c r="I3124" s="25"/>
      <c r="J3124" s="58" t="e">
        <f>HYPERLINK("#"&amp;"Insumos"&amp;"!A"&amp;MATCH($B3124,#REF!,0),"Ins "&amp;$B3124)</f>
        <v>#REF!</v>
      </c>
      <c r="M3124" s="220"/>
    </row>
    <row r="3125" spans="1:13" x14ac:dyDescent="0.2">
      <c r="A3125" s="35" t="s">
        <v>11858</v>
      </c>
      <c r="B3125" s="1" t="s">
        <v>5007</v>
      </c>
      <c r="C3125" s="45" t="s">
        <v>720</v>
      </c>
      <c r="D3125" s="23" t="s">
        <v>5751</v>
      </c>
      <c r="E3125" s="23" t="s">
        <v>4134</v>
      </c>
      <c r="F3125" s="40">
        <v>1.155</v>
      </c>
      <c r="G3125" s="25">
        <v>1897</v>
      </c>
      <c r="H3125" s="25">
        <v>2191</v>
      </c>
      <c r="I3125" s="25"/>
      <c r="J3125" s="58" t="e">
        <f>HYPERLINK("#"&amp;"Insumos"&amp;"!A"&amp;MATCH($B3125,#REF!,0),"Ins "&amp;$B3125)</f>
        <v>#REF!</v>
      </c>
      <c r="M3125" s="220"/>
    </row>
    <row r="3126" spans="1:13" x14ac:dyDescent="0.2">
      <c r="A3126" s="35" t="s">
        <v>11858</v>
      </c>
      <c r="B3126" s="1" t="s">
        <v>5483</v>
      </c>
      <c r="C3126" s="45" t="s">
        <v>1064</v>
      </c>
      <c r="D3126" s="23" t="s">
        <v>5751</v>
      </c>
      <c r="E3126" s="23" t="s">
        <v>467</v>
      </c>
      <c r="F3126" s="40">
        <v>0.5</v>
      </c>
      <c r="G3126" s="25">
        <v>6176</v>
      </c>
      <c r="H3126" s="25">
        <v>3088</v>
      </c>
      <c r="I3126" s="25"/>
      <c r="J3126" s="58" t="e">
        <f>HYPERLINK("#"&amp;"Insumos"&amp;"!A"&amp;MATCH($B3126,#REF!,0),"Ins "&amp;$B3126)</f>
        <v>#REF!</v>
      </c>
      <c r="M3126" s="220"/>
    </row>
    <row r="3127" spans="1:13" x14ac:dyDescent="0.2">
      <c r="A3127" s="35" t="s">
        <v>11858</v>
      </c>
      <c r="B3127" s="1" t="s">
        <v>5184</v>
      </c>
      <c r="C3127" s="45" t="s">
        <v>294</v>
      </c>
      <c r="D3127" s="23" t="s">
        <v>5751</v>
      </c>
      <c r="E3127" s="23" t="s">
        <v>4147</v>
      </c>
      <c r="F3127" s="40">
        <v>1</v>
      </c>
      <c r="G3127" s="25">
        <v>5304</v>
      </c>
      <c r="H3127" s="25">
        <v>5304</v>
      </c>
      <c r="I3127" s="25"/>
      <c r="J3127" s="58" t="e">
        <f>HYPERLINK("#"&amp;"Insumos"&amp;"!A"&amp;MATCH($B3127,#REF!,0),"Ins "&amp;$B3127)</f>
        <v>#REF!</v>
      </c>
      <c r="M3127" s="220"/>
    </row>
    <row r="3128" spans="1:13" ht="25.5" x14ac:dyDescent="0.2">
      <c r="A3128" s="36" t="s">
        <v>11860</v>
      </c>
      <c r="B3128" s="26" t="s">
        <v>6816</v>
      </c>
      <c r="C3128" s="79" t="s">
        <v>11861</v>
      </c>
      <c r="D3128" s="37" t="s">
        <v>5608</v>
      </c>
      <c r="E3128" s="37" t="s">
        <v>465</v>
      </c>
      <c r="F3128" s="41"/>
      <c r="G3128" s="27"/>
      <c r="H3128" s="27"/>
      <c r="I3128" s="27">
        <v>246855</v>
      </c>
      <c r="M3128" s="220">
        <f t="shared" si="48"/>
        <v>323281</v>
      </c>
    </row>
    <row r="3129" spans="1:13" x14ac:dyDescent="0.2">
      <c r="A3129" s="35" t="s">
        <v>11860</v>
      </c>
      <c r="B3129" s="34" t="s">
        <v>5597</v>
      </c>
      <c r="C3129" s="45" t="s">
        <v>5827</v>
      </c>
      <c r="D3129" s="23" t="s">
        <v>5585</v>
      </c>
      <c r="E3129" s="23" t="s">
        <v>466</v>
      </c>
      <c r="F3129" s="40">
        <v>0.127</v>
      </c>
      <c r="G3129" s="25">
        <v>718193</v>
      </c>
      <c r="H3129" s="25">
        <v>91211</v>
      </c>
      <c r="I3129" s="25"/>
      <c r="M3129" s="220"/>
    </row>
    <row r="3130" spans="1:13" x14ac:dyDescent="0.2">
      <c r="A3130" s="35" t="s">
        <v>11860</v>
      </c>
      <c r="B3130" s="1" t="s">
        <v>80</v>
      </c>
      <c r="C3130" s="45" t="s">
        <v>1035</v>
      </c>
      <c r="D3130" s="23" t="s">
        <v>5734</v>
      </c>
      <c r="E3130" s="23" t="s">
        <v>4141</v>
      </c>
      <c r="F3130" s="40">
        <v>1.05</v>
      </c>
      <c r="G3130" s="25">
        <v>110673</v>
      </c>
      <c r="H3130" s="25">
        <v>116207</v>
      </c>
      <c r="I3130" s="25"/>
      <c r="J3130" s="58" t="e">
        <f>HYPERLINK("#"&amp;"Insumos"&amp;"!A"&amp;MATCH($B3130,#REF!,0),"Ins "&amp;$B3130)</f>
        <v>#REF!</v>
      </c>
      <c r="M3130" s="220"/>
    </row>
    <row r="3131" spans="1:13" x14ac:dyDescent="0.2">
      <c r="A3131" s="35" t="s">
        <v>11860</v>
      </c>
      <c r="B3131" s="1" t="s">
        <v>5551</v>
      </c>
      <c r="C3131" s="45" t="s">
        <v>1229</v>
      </c>
      <c r="D3131" s="23" t="s">
        <v>5534</v>
      </c>
      <c r="E3131" s="23" t="s">
        <v>4140</v>
      </c>
      <c r="F3131" s="40">
        <v>9</v>
      </c>
      <c r="G3131" s="25">
        <v>437</v>
      </c>
      <c r="H3131" s="25">
        <v>3933</v>
      </c>
      <c r="I3131" s="25"/>
      <c r="J3131" s="58" t="e">
        <f>HYPERLINK("#"&amp;"Insumos"&amp;"!A"&amp;MATCH($B3131,#REF!,0),"Ins "&amp;$B3131)</f>
        <v>#REF!</v>
      </c>
      <c r="M3131" s="220"/>
    </row>
    <row r="3132" spans="1:13" x14ac:dyDescent="0.2">
      <c r="A3132" s="35" t="s">
        <v>11860</v>
      </c>
      <c r="B3132" s="1" t="s">
        <v>263</v>
      </c>
      <c r="C3132" s="45" t="s">
        <v>696</v>
      </c>
      <c r="D3132" s="23" t="s">
        <v>5534</v>
      </c>
      <c r="E3132" s="23" t="s">
        <v>4140</v>
      </c>
      <c r="F3132" s="40">
        <v>1.3100000000000001E-2</v>
      </c>
      <c r="G3132" s="25">
        <v>187426</v>
      </c>
      <c r="H3132" s="25">
        <v>2455</v>
      </c>
      <c r="I3132" s="25"/>
      <c r="J3132" s="58" t="e">
        <f>HYPERLINK("#"&amp;"Insumos"&amp;"!A"&amp;MATCH($B3132,#REF!,0),"Ins "&amp;$B3132)</f>
        <v>#REF!</v>
      </c>
      <c r="M3132" s="220"/>
    </row>
    <row r="3133" spans="1:13" x14ac:dyDescent="0.2">
      <c r="A3133" s="35" t="s">
        <v>11860</v>
      </c>
      <c r="B3133" s="1" t="s">
        <v>222</v>
      </c>
      <c r="C3133" s="45" t="s">
        <v>157</v>
      </c>
      <c r="D3133" s="23" t="s">
        <v>5534</v>
      </c>
      <c r="E3133" s="23" t="s">
        <v>4140</v>
      </c>
      <c r="F3133" s="40">
        <v>7.0000000000000001E-3</v>
      </c>
      <c r="G3133" s="25">
        <v>66212</v>
      </c>
      <c r="H3133" s="25">
        <v>463</v>
      </c>
      <c r="I3133" s="25"/>
      <c r="J3133" s="58" t="e">
        <f>HYPERLINK("#"&amp;"Insumos"&amp;"!A"&amp;MATCH($B3133,#REF!,0),"Ins "&amp;$B3133)</f>
        <v>#REF!</v>
      </c>
      <c r="M3133" s="220"/>
    </row>
    <row r="3134" spans="1:13" x14ac:dyDescent="0.2">
      <c r="A3134" s="35" t="s">
        <v>11860</v>
      </c>
      <c r="B3134" s="1" t="s">
        <v>102</v>
      </c>
      <c r="C3134" s="45" t="s">
        <v>1189</v>
      </c>
      <c r="D3134" s="23" t="s">
        <v>5534</v>
      </c>
      <c r="E3134" s="23" t="s">
        <v>4140</v>
      </c>
      <c r="F3134" s="40">
        <v>9</v>
      </c>
      <c r="G3134" s="25">
        <v>406</v>
      </c>
      <c r="H3134" s="25">
        <v>3654</v>
      </c>
      <c r="I3134" s="25"/>
      <c r="J3134" s="58" t="e">
        <f>HYPERLINK("#"&amp;"Insumos"&amp;"!A"&amp;MATCH($B3134,#REF!,0),"Ins "&amp;$B3134)</f>
        <v>#REF!</v>
      </c>
      <c r="M3134" s="220"/>
    </row>
    <row r="3135" spans="1:13" x14ac:dyDescent="0.2">
      <c r="A3135" s="35" t="s">
        <v>11860</v>
      </c>
      <c r="B3135" s="1" t="s">
        <v>2114</v>
      </c>
      <c r="C3135" s="45" t="s">
        <v>1722</v>
      </c>
      <c r="D3135" s="23" t="s">
        <v>5534</v>
      </c>
      <c r="E3135" s="23" t="s">
        <v>4140</v>
      </c>
      <c r="F3135" s="40">
        <v>0.155</v>
      </c>
      <c r="G3135" s="25">
        <v>90480</v>
      </c>
      <c r="H3135" s="25">
        <v>14024</v>
      </c>
      <c r="I3135" s="25"/>
      <c r="J3135" s="58" t="e">
        <f>HYPERLINK("#"&amp;"Insumos"&amp;"!A"&amp;MATCH($B3135,#REF!,0),"Ins "&amp;$B3135)</f>
        <v>#REF!</v>
      </c>
      <c r="M3135" s="220"/>
    </row>
    <row r="3136" spans="1:13" x14ac:dyDescent="0.2">
      <c r="A3136" s="35" t="s">
        <v>11860</v>
      </c>
      <c r="B3136" s="1" t="s">
        <v>5543</v>
      </c>
      <c r="C3136" s="45" t="s">
        <v>1226</v>
      </c>
      <c r="D3136" s="23" t="s">
        <v>5534</v>
      </c>
      <c r="E3136" s="23" t="s">
        <v>4140</v>
      </c>
      <c r="F3136" s="40">
        <v>9</v>
      </c>
      <c r="G3136" s="25">
        <v>239</v>
      </c>
      <c r="H3136" s="25">
        <v>2151</v>
      </c>
      <c r="I3136" s="25"/>
      <c r="J3136" s="58" t="e">
        <f>HYPERLINK("#"&amp;"Insumos"&amp;"!A"&amp;MATCH($B3136,#REF!,0),"Ins "&amp;$B3136)</f>
        <v>#REF!</v>
      </c>
      <c r="M3136" s="220"/>
    </row>
    <row r="3137" spans="1:13" x14ac:dyDescent="0.2">
      <c r="A3137" s="35" t="s">
        <v>11860</v>
      </c>
      <c r="B3137" s="1" t="s">
        <v>5533</v>
      </c>
      <c r="C3137" s="45" t="s">
        <v>5892</v>
      </c>
      <c r="D3137" s="23" t="s">
        <v>977</v>
      </c>
      <c r="E3137" s="23" t="s">
        <v>4134</v>
      </c>
      <c r="F3137" s="40">
        <v>0.6</v>
      </c>
      <c r="G3137" s="25">
        <v>3623</v>
      </c>
      <c r="H3137" s="25">
        <v>2174</v>
      </c>
      <c r="I3137" s="25"/>
      <c r="J3137" s="58" t="e">
        <f>HYPERLINK("#"&amp;"Insumos"&amp;"!A"&amp;MATCH($B3137,#REF!,0),"Ins "&amp;$B3137)</f>
        <v>#REF!</v>
      </c>
      <c r="M3137" s="220"/>
    </row>
    <row r="3138" spans="1:13" x14ac:dyDescent="0.2">
      <c r="A3138" s="35" t="s">
        <v>11860</v>
      </c>
      <c r="B3138" s="1" t="s">
        <v>5007</v>
      </c>
      <c r="C3138" s="45" t="s">
        <v>720</v>
      </c>
      <c r="D3138" s="23" t="s">
        <v>5751</v>
      </c>
      <c r="E3138" s="23" t="s">
        <v>4134</v>
      </c>
      <c r="F3138" s="40">
        <v>1.155</v>
      </c>
      <c r="G3138" s="25">
        <v>1897</v>
      </c>
      <c r="H3138" s="25">
        <v>2191</v>
      </c>
      <c r="I3138" s="25"/>
      <c r="J3138" s="58" t="e">
        <f>HYPERLINK("#"&amp;"Insumos"&amp;"!A"&amp;MATCH($B3138,#REF!,0),"Ins "&amp;$B3138)</f>
        <v>#REF!</v>
      </c>
      <c r="M3138" s="220"/>
    </row>
    <row r="3139" spans="1:13" x14ac:dyDescent="0.2">
      <c r="A3139" s="35" t="s">
        <v>11860</v>
      </c>
      <c r="B3139" s="1" t="s">
        <v>5483</v>
      </c>
      <c r="C3139" s="45" t="s">
        <v>1064</v>
      </c>
      <c r="D3139" s="23" t="s">
        <v>5751</v>
      </c>
      <c r="E3139" s="23" t="s">
        <v>467</v>
      </c>
      <c r="F3139" s="40">
        <v>0.5</v>
      </c>
      <c r="G3139" s="25">
        <v>6176</v>
      </c>
      <c r="H3139" s="25">
        <v>3088</v>
      </c>
      <c r="I3139" s="25"/>
      <c r="J3139" s="58" t="e">
        <f>HYPERLINK("#"&amp;"Insumos"&amp;"!A"&amp;MATCH($B3139,#REF!,0),"Ins "&amp;$B3139)</f>
        <v>#REF!</v>
      </c>
      <c r="M3139" s="220"/>
    </row>
    <row r="3140" spans="1:13" x14ac:dyDescent="0.2">
      <c r="A3140" s="35" t="s">
        <v>11860</v>
      </c>
      <c r="B3140" s="1" t="s">
        <v>5184</v>
      </c>
      <c r="C3140" s="45" t="s">
        <v>294</v>
      </c>
      <c r="D3140" s="23" t="s">
        <v>5751</v>
      </c>
      <c r="E3140" s="23" t="s">
        <v>4147</v>
      </c>
      <c r="F3140" s="40">
        <v>1</v>
      </c>
      <c r="G3140" s="25">
        <v>5304</v>
      </c>
      <c r="H3140" s="25">
        <v>5304</v>
      </c>
      <c r="I3140" s="25"/>
      <c r="J3140" s="58" t="e">
        <f>HYPERLINK("#"&amp;"Insumos"&amp;"!A"&amp;MATCH($B3140,#REF!,0),"Ins "&amp;$B3140)</f>
        <v>#REF!</v>
      </c>
      <c r="M3140" s="220"/>
    </row>
    <row r="3141" spans="1:13" ht="51" x14ac:dyDescent="0.2">
      <c r="A3141" s="36" t="s">
        <v>12026</v>
      </c>
      <c r="B3141" s="26" t="s">
        <v>6816</v>
      </c>
      <c r="C3141" s="79" t="s">
        <v>12027</v>
      </c>
      <c r="D3141" s="37" t="s">
        <v>5608</v>
      </c>
      <c r="E3141" s="37" t="s">
        <v>467</v>
      </c>
      <c r="F3141" s="41"/>
      <c r="G3141" s="27"/>
      <c r="H3141" s="27"/>
      <c r="I3141" s="27">
        <v>29120</v>
      </c>
      <c r="M3141" s="220">
        <f t="shared" ref="M3141:M3201" si="49">ROUND(I3141*(1+$L$2),0)</f>
        <v>38136</v>
      </c>
    </row>
    <row r="3142" spans="1:13" ht="38.25" x14ac:dyDescent="0.2">
      <c r="A3142" s="35" t="s">
        <v>12026</v>
      </c>
      <c r="B3142" s="34" t="s">
        <v>12007</v>
      </c>
      <c r="C3142" s="45" t="s">
        <v>12028</v>
      </c>
      <c r="D3142" s="23" t="s">
        <v>5751</v>
      </c>
      <c r="E3142" s="23" t="s">
        <v>467</v>
      </c>
      <c r="F3142" s="40">
        <v>1</v>
      </c>
      <c r="G3142" s="25">
        <v>29120</v>
      </c>
      <c r="H3142" s="25">
        <v>29120</v>
      </c>
      <c r="I3142" s="25"/>
      <c r="M3142" s="220"/>
    </row>
    <row r="3143" spans="1:13" ht="51" x14ac:dyDescent="0.2">
      <c r="A3143" s="36" t="s">
        <v>12029</v>
      </c>
      <c r="B3143" s="26" t="s">
        <v>6816</v>
      </c>
      <c r="C3143" s="79" t="s">
        <v>12248</v>
      </c>
      <c r="D3143" s="37" t="s">
        <v>5608</v>
      </c>
      <c r="E3143" s="37" t="s">
        <v>466</v>
      </c>
      <c r="F3143" s="41"/>
      <c r="G3143" s="27"/>
      <c r="H3143" s="27"/>
      <c r="I3143" s="27">
        <v>2631955</v>
      </c>
      <c r="M3143" s="220">
        <f t="shared" si="49"/>
        <v>3446808</v>
      </c>
    </row>
    <row r="3144" spans="1:13" ht="25.5" x14ac:dyDescent="0.2">
      <c r="A3144" s="35" t="s">
        <v>12029</v>
      </c>
      <c r="B3144" s="34" t="s">
        <v>12010</v>
      </c>
      <c r="C3144" s="45" t="s">
        <v>12034</v>
      </c>
      <c r="D3144" s="23" t="s">
        <v>5751</v>
      </c>
      <c r="E3144" s="23" t="s">
        <v>466</v>
      </c>
      <c r="F3144" s="40">
        <v>1.05</v>
      </c>
      <c r="G3144" s="25">
        <v>1081600</v>
      </c>
      <c r="H3144" s="25">
        <v>1135680</v>
      </c>
      <c r="I3144" s="25"/>
      <c r="M3144" s="220"/>
    </row>
    <row r="3145" spans="1:13" x14ac:dyDescent="0.2">
      <c r="A3145" s="35" t="s">
        <v>12029</v>
      </c>
      <c r="B3145" s="1" t="s">
        <v>80</v>
      </c>
      <c r="C3145" s="45" t="s">
        <v>1035</v>
      </c>
      <c r="D3145" s="23" t="s">
        <v>5734</v>
      </c>
      <c r="E3145" s="23" t="s">
        <v>4141</v>
      </c>
      <c r="F3145" s="40">
        <v>4.5999999999999996</v>
      </c>
      <c r="G3145" s="25">
        <v>110673</v>
      </c>
      <c r="H3145" s="25">
        <v>509096</v>
      </c>
      <c r="I3145" s="25"/>
      <c r="J3145" s="58" t="e">
        <f>HYPERLINK("#"&amp;"Insumos"&amp;"!A"&amp;MATCH($B3145,#REF!,0),"Ins "&amp;$B3145)</f>
        <v>#REF!</v>
      </c>
      <c r="M3145" s="220"/>
    </row>
    <row r="3146" spans="1:13" x14ac:dyDescent="0.2">
      <c r="A3146" s="35" t="s">
        <v>12029</v>
      </c>
      <c r="B3146" s="34" t="s">
        <v>11993</v>
      </c>
      <c r="C3146" s="45" t="s">
        <v>12042</v>
      </c>
      <c r="D3146" s="23" t="s">
        <v>5534</v>
      </c>
      <c r="E3146" s="23" t="s">
        <v>466</v>
      </c>
      <c r="F3146" s="40">
        <v>1</v>
      </c>
      <c r="G3146" s="25">
        <v>707200</v>
      </c>
      <c r="H3146" s="25">
        <v>707200</v>
      </c>
      <c r="I3146" s="25"/>
      <c r="J3146" s="58" t="e">
        <f>HYPERLINK("#"&amp;"Insumos"&amp;"!A"&amp;MATCH($B3146,#REF!,0),"Ins "&amp;$B3146)</f>
        <v>#REF!</v>
      </c>
      <c r="M3146" s="220"/>
    </row>
    <row r="3147" spans="1:13" x14ac:dyDescent="0.2">
      <c r="A3147" s="35" t="s">
        <v>12029</v>
      </c>
      <c r="B3147" s="34" t="s">
        <v>11994</v>
      </c>
      <c r="C3147" s="45" t="s">
        <v>12058</v>
      </c>
      <c r="D3147" s="23" t="s">
        <v>5534</v>
      </c>
      <c r="E3147" s="23" t="s">
        <v>12040</v>
      </c>
      <c r="F3147" s="40">
        <v>3</v>
      </c>
      <c r="G3147" s="25">
        <v>4368</v>
      </c>
      <c r="H3147" s="25">
        <v>13104</v>
      </c>
      <c r="I3147" s="25"/>
      <c r="J3147" s="58" t="e">
        <f>HYPERLINK("#"&amp;"Insumos"&amp;"!A"&amp;MATCH($B3147,#REF!,0),"Ins "&amp;$B3147)</f>
        <v>#REF!</v>
      </c>
      <c r="M3147" s="220"/>
    </row>
    <row r="3148" spans="1:13" x14ac:dyDescent="0.2">
      <c r="A3148" s="35" t="s">
        <v>12029</v>
      </c>
      <c r="B3148" s="34" t="s">
        <v>12049</v>
      </c>
      <c r="C3148" s="45" t="s">
        <v>12059</v>
      </c>
      <c r="D3148" s="23" t="s">
        <v>5751</v>
      </c>
      <c r="E3148" s="23" t="s">
        <v>465</v>
      </c>
      <c r="F3148" s="40">
        <v>1</v>
      </c>
      <c r="G3148" s="25">
        <v>74880</v>
      </c>
      <c r="H3148" s="25">
        <v>74880</v>
      </c>
      <c r="I3148" s="25"/>
      <c r="J3148" s="58" t="e">
        <f>HYPERLINK("#"&amp;"Insumos"&amp;"!A"&amp;MATCH($B3148,#REF!,0),"Ins "&amp;$B3148)</f>
        <v>#REF!</v>
      </c>
      <c r="M3148" s="220"/>
    </row>
    <row r="3149" spans="1:13" x14ac:dyDescent="0.2">
      <c r="A3149" s="35" t="s">
        <v>12029</v>
      </c>
      <c r="B3149" s="1" t="s">
        <v>263</v>
      </c>
      <c r="C3149" s="45" t="s">
        <v>696</v>
      </c>
      <c r="D3149" s="23" t="s">
        <v>5534</v>
      </c>
      <c r="E3149" s="23" t="s">
        <v>4140</v>
      </c>
      <c r="F3149" s="40">
        <v>0.1</v>
      </c>
      <c r="G3149" s="25">
        <v>187426</v>
      </c>
      <c r="H3149" s="25">
        <v>18743</v>
      </c>
      <c r="I3149" s="25"/>
      <c r="J3149" s="58" t="e">
        <f>HYPERLINK("#"&amp;"Insumos"&amp;"!A"&amp;MATCH($B3149,#REF!,0),"Ins "&amp;$B3149)</f>
        <v>#REF!</v>
      </c>
      <c r="M3149" s="220"/>
    </row>
    <row r="3150" spans="1:13" x14ac:dyDescent="0.2">
      <c r="A3150" s="35" t="s">
        <v>12029</v>
      </c>
      <c r="B3150" s="1" t="s">
        <v>222</v>
      </c>
      <c r="C3150" s="45" t="s">
        <v>157</v>
      </c>
      <c r="D3150" s="23" t="s">
        <v>5534</v>
      </c>
      <c r="E3150" s="23" t="s">
        <v>4140</v>
      </c>
      <c r="F3150" s="40">
        <v>0.125</v>
      </c>
      <c r="G3150" s="25">
        <v>66212</v>
      </c>
      <c r="H3150" s="25">
        <v>8277</v>
      </c>
      <c r="I3150" s="25"/>
      <c r="J3150" s="58" t="e">
        <f>HYPERLINK("#"&amp;"Insumos"&amp;"!A"&amp;MATCH($B3150,#REF!,0),"Ins "&amp;$B3150)</f>
        <v>#REF!</v>
      </c>
      <c r="M3150" s="220"/>
    </row>
    <row r="3151" spans="1:13" x14ac:dyDescent="0.2">
      <c r="A3151" s="35" t="s">
        <v>12029</v>
      </c>
      <c r="B3151" s="34" t="s">
        <v>5371</v>
      </c>
      <c r="C3151" s="45" t="s">
        <v>568</v>
      </c>
      <c r="D3151" s="23" t="s">
        <v>5751</v>
      </c>
      <c r="E3151" s="23" t="s">
        <v>4138</v>
      </c>
      <c r="F3151" s="40">
        <v>1</v>
      </c>
      <c r="G3151" s="25">
        <v>16500</v>
      </c>
      <c r="H3151" s="25">
        <v>16500</v>
      </c>
      <c r="I3151" s="25"/>
      <c r="J3151" s="58" t="e">
        <f>HYPERLINK("#"&amp;"Insumos"&amp;"!A"&amp;MATCH($B3151,#REF!,0),"Ins "&amp;$B3151)</f>
        <v>#REF!</v>
      </c>
      <c r="M3151" s="220"/>
    </row>
    <row r="3152" spans="1:13" x14ac:dyDescent="0.2">
      <c r="A3152" s="35" t="s">
        <v>12029</v>
      </c>
      <c r="B3152" s="1" t="s">
        <v>5533</v>
      </c>
      <c r="C3152" s="45" t="s">
        <v>5892</v>
      </c>
      <c r="D3152" s="23" t="s">
        <v>977</v>
      </c>
      <c r="E3152" s="23" t="s">
        <v>4134</v>
      </c>
      <c r="F3152" s="40">
        <v>4.5999999999999996</v>
      </c>
      <c r="G3152" s="25">
        <v>3623</v>
      </c>
      <c r="H3152" s="25">
        <v>16666</v>
      </c>
      <c r="I3152" s="25"/>
      <c r="J3152" s="58" t="e">
        <f>HYPERLINK("#"&amp;"Insumos"&amp;"!A"&amp;MATCH($B3152,#REF!,0),"Ins "&amp;$B3152)</f>
        <v>#REF!</v>
      </c>
      <c r="M3152" s="220"/>
    </row>
    <row r="3153" spans="1:13" x14ac:dyDescent="0.2">
      <c r="A3153" s="35" t="s">
        <v>12029</v>
      </c>
      <c r="B3153" s="1" t="s">
        <v>5007</v>
      </c>
      <c r="C3153" s="45" t="s">
        <v>720</v>
      </c>
      <c r="D3153" s="23" t="s">
        <v>5751</v>
      </c>
      <c r="E3153" s="23" t="s">
        <v>4134</v>
      </c>
      <c r="F3153" s="40">
        <v>12</v>
      </c>
      <c r="G3153" s="25">
        <v>1897</v>
      </c>
      <c r="H3153" s="25">
        <v>22764</v>
      </c>
      <c r="I3153" s="25"/>
      <c r="J3153" s="58" t="e">
        <f>HYPERLINK("#"&amp;"Insumos"&amp;"!A"&amp;MATCH($B3153,#REF!,0),"Ins "&amp;$B3153)</f>
        <v>#REF!</v>
      </c>
      <c r="M3153" s="220"/>
    </row>
    <row r="3154" spans="1:13" x14ac:dyDescent="0.2">
      <c r="A3154" s="35" t="s">
        <v>12029</v>
      </c>
      <c r="B3154" s="1" t="s">
        <v>5483</v>
      </c>
      <c r="C3154" s="45" t="s">
        <v>1064</v>
      </c>
      <c r="D3154" s="23" t="s">
        <v>5751</v>
      </c>
      <c r="E3154" s="23" t="s">
        <v>467</v>
      </c>
      <c r="F3154" s="40">
        <v>0.5</v>
      </c>
      <c r="G3154" s="25">
        <v>6176</v>
      </c>
      <c r="H3154" s="25">
        <v>3088</v>
      </c>
      <c r="I3154" s="25"/>
      <c r="J3154" s="58" t="e">
        <f>HYPERLINK("#"&amp;"Insumos"&amp;"!A"&amp;MATCH($B3154,#REF!,0),"Ins "&amp;$B3154)</f>
        <v>#REF!</v>
      </c>
      <c r="M3154" s="220"/>
    </row>
    <row r="3155" spans="1:13" x14ac:dyDescent="0.2">
      <c r="A3155" s="35" t="s">
        <v>12029</v>
      </c>
      <c r="B3155" s="1" t="s">
        <v>5184</v>
      </c>
      <c r="C3155" s="45" t="s">
        <v>294</v>
      </c>
      <c r="D3155" s="23" t="s">
        <v>5751</v>
      </c>
      <c r="E3155" s="23" t="s">
        <v>4147</v>
      </c>
      <c r="F3155" s="40">
        <v>0.8</v>
      </c>
      <c r="G3155" s="25">
        <v>5304</v>
      </c>
      <c r="H3155" s="25">
        <v>4243</v>
      </c>
      <c r="I3155" s="25"/>
      <c r="J3155" s="58" t="e">
        <f>HYPERLINK("#"&amp;"Insumos"&amp;"!A"&amp;MATCH($B3155,#REF!,0),"Ins "&amp;$B3155)</f>
        <v>#REF!</v>
      </c>
      <c r="M3155" s="220"/>
    </row>
    <row r="3156" spans="1:13" x14ac:dyDescent="0.2">
      <c r="A3156" s="35" t="s">
        <v>12029</v>
      </c>
      <c r="B3156" s="1" t="s">
        <v>5199</v>
      </c>
      <c r="C3156" s="45" t="s">
        <v>8827</v>
      </c>
      <c r="D3156" s="23" t="s">
        <v>5751</v>
      </c>
      <c r="E3156" s="23" t="s">
        <v>467</v>
      </c>
      <c r="F3156" s="40">
        <v>0.7</v>
      </c>
      <c r="G3156" s="25">
        <v>12480</v>
      </c>
      <c r="H3156" s="25">
        <v>8736</v>
      </c>
      <c r="I3156" s="25"/>
      <c r="J3156" s="58" t="e">
        <f>HYPERLINK("#"&amp;"Insumos"&amp;"!A"&amp;MATCH($B3156,#REF!,0),"Ins "&amp;$B3156)</f>
        <v>#REF!</v>
      </c>
      <c r="M3156" s="220"/>
    </row>
    <row r="3157" spans="1:13" x14ac:dyDescent="0.2">
      <c r="A3157" s="35" t="s">
        <v>12029</v>
      </c>
      <c r="B3157" s="1" t="s">
        <v>5200</v>
      </c>
      <c r="C3157" s="45" t="s">
        <v>9156</v>
      </c>
      <c r="D3157" s="23" t="s">
        <v>5751</v>
      </c>
      <c r="E3157" s="23" t="s">
        <v>467</v>
      </c>
      <c r="F3157" s="40">
        <v>1.8</v>
      </c>
      <c r="G3157" s="25">
        <v>19807</v>
      </c>
      <c r="H3157" s="25">
        <v>35653</v>
      </c>
      <c r="I3157" s="25"/>
      <c r="J3157" s="58" t="e">
        <f>HYPERLINK("#"&amp;"Insumos"&amp;"!A"&amp;MATCH($B3157,#REF!,0),"Ins "&amp;$B3157)</f>
        <v>#REF!</v>
      </c>
      <c r="M3157" s="220"/>
    </row>
    <row r="3158" spans="1:13" x14ac:dyDescent="0.2">
      <c r="A3158" s="35" t="s">
        <v>12029</v>
      </c>
      <c r="B3158" s="34" t="s">
        <v>224</v>
      </c>
      <c r="C3158" s="45" t="s">
        <v>472</v>
      </c>
      <c r="D3158" s="23" t="s">
        <v>5534</v>
      </c>
      <c r="E3158" s="23" t="s">
        <v>466</v>
      </c>
      <c r="F3158" s="40">
        <v>1</v>
      </c>
      <c r="G3158" s="25">
        <v>57325</v>
      </c>
      <c r="H3158" s="25">
        <v>57325</v>
      </c>
      <c r="I3158" s="25"/>
      <c r="J3158" s="58" t="e">
        <f>HYPERLINK("#"&amp;"Insumos"&amp;"!A"&amp;MATCH($B3158,#REF!,0),"Ins "&amp;$B3158)</f>
        <v>#REF!</v>
      </c>
      <c r="M3158" s="220"/>
    </row>
    <row r="3159" spans="1:13" ht="38.25" x14ac:dyDescent="0.2">
      <c r="A3159" s="36" t="s">
        <v>12043</v>
      </c>
      <c r="B3159" s="26" t="s">
        <v>6816</v>
      </c>
      <c r="C3159" s="79" t="s">
        <v>12663</v>
      </c>
      <c r="D3159" s="37" t="s">
        <v>5608</v>
      </c>
      <c r="E3159" s="37" t="s">
        <v>466</v>
      </c>
      <c r="F3159" s="41"/>
      <c r="G3159" s="27"/>
      <c r="H3159" s="27"/>
      <c r="I3159" s="27">
        <v>1558659</v>
      </c>
      <c r="M3159" s="220">
        <f t="shared" si="49"/>
        <v>2041220</v>
      </c>
    </row>
    <row r="3160" spans="1:13" x14ac:dyDescent="0.2">
      <c r="A3160" s="35" t="s">
        <v>12043</v>
      </c>
      <c r="B3160" s="34" t="s">
        <v>12011</v>
      </c>
      <c r="C3160" s="45" t="s">
        <v>12044</v>
      </c>
      <c r="D3160" s="23" t="s">
        <v>5751</v>
      </c>
      <c r="E3160" s="23" t="s">
        <v>466</v>
      </c>
      <c r="F3160" s="40">
        <v>1.05</v>
      </c>
      <c r="G3160" s="25">
        <v>769600</v>
      </c>
      <c r="H3160" s="25">
        <v>808080</v>
      </c>
      <c r="I3160" s="25"/>
      <c r="M3160" s="220"/>
    </row>
    <row r="3161" spans="1:13" x14ac:dyDescent="0.2">
      <c r="A3161" s="35" t="s">
        <v>12043</v>
      </c>
      <c r="B3161" s="1" t="s">
        <v>80</v>
      </c>
      <c r="C3161" s="45" t="s">
        <v>1035</v>
      </c>
      <c r="D3161" s="23" t="s">
        <v>5734</v>
      </c>
      <c r="E3161" s="23" t="s">
        <v>4141</v>
      </c>
      <c r="F3161" s="40">
        <v>3.6</v>
      </c>
      <c r="G3161" s="25">
        <v>110673</v>
      </c>
      <c r="H3161" s="25">
        <v>398423</v>
      </c>
      <c r="I3161" s="25"/>
      <c r="J3161" s="58" t="e">
        <f>HYPERLINK("#"&amp;"Insumos"&amp;"!A"&amp;MATCH($B3161,#REF!,0),"Ins "&amp;$B3161)</f>
        <v>#REF!</v>
      </c>
      <c r="M3161" s="220"/>
    </row>
    <row r="3162" spans="1:13" ht="25.5" x14ac:dyDescent="0.2">
      <c r="A3162" s="35" t="s">
        <v>12043</v>
      </c>
      <c r="B3162" s="34" t="s">
        <v>597</v>
      </c>
      <c r="C3162" s="45" t="s">
        <v>8738</v>
      </c>
      <c r="D3162" s="23" t="s">
        <v>5534</v>
      </c>
      <c r="E3162" s="23" t="s">
        <v>8737</v>
      </c>
      <c r="F3162" s="40">
        <v>3</v>
      </c>
      <c r="G3162" s="25">
        <v>17302</v>
      </c>
      <c r="H3162" s="25">
        <v>51906</v>
      </c>
      <c r="I3162" s="25"/>
      <c r="J3162" s="58" t="e">
        <f>HYPERLINK("#"&amp;"Insumos"&amp;"!A"&amp;MATCH($B3162,#REF!,0),"Ins "&amp;$B3162)</f>
        <v>#REF!</v>
      </c>
      <c r="M3162" s="220"/>
    </row>
    <row r="3163" spans="1:13" x14ac:dyDescent="0.2">
      <c r="A3163" s="35" t="s">
        <v>12043</v>
      </c>
      <c r="B3163" s="34" t="s">
        <v>5553</v>
      </c>
      <c r="C3163" s="45" t="s">
        <v>477</v>
      </c>
      <c r="D3163" s="23" t="s">
        <v>5534</v>
      </c>
      <c r="E3163" s="23" t="s">
        <v>4134</v>
      </c>
      <c r="F3163" s="40">
        <v>6</v>
      </c>
      <c r="G3163" s="25">
        <v>18687</v>
      </c>
      <c r="H3163" s="25">
        <v>112122</v>
      </c>
      <c r="I3163" s="25"/>
      <c r="J3163" s="58" t="e">
        <f>HYPERLINK("#"&amp;"Insumos"&amp;"!A"&amp;MATCH($B3163,#REF!,0),"Ins "&amp;$B3163)</f>
        <v>#REF!</v>
      </c>
      <c r="M3163" s="220"/>
    </row>
    <row r="3164" spans="1:13" x14ac:dyDescent="0.2">
      <c r="A3164" s="35" t="s">
        <v>12043</v>
      </c>
      <c r="B3164" s="1" t="s">
        <v>263</v>
      </c>
      <c r="C3164" s="45" t="s">
        <v>696</v>
      </c>
      <c r="D3164" s="23" t="s">
        <v>5534</v>
      </c>
      <c r="E3164" s="23" t="s">
        <v>4140</v>
      </c>
      <c r="F3164" s="40">
        <v>9.8799999999999999E-2</v>
      </c>
      <c r="G3164" s="25">
        <v>187426</v>
      </c>
      <c r="H3164" s="25">
        <v>18518</v>
      </c>
      <c r="I3164" s="25"/>
      <c r="J3164" s="58" t="e">
        <f>HYPERLINK("#"&amp;"Insumos"&amp;"!A"&amp;MATCH($B3164,#REF!,0),"Ins "&amp;$B3164)</f>
        <v>#REF!</v>
      </c>
      <c r="M3164" s="220"/>
    </row>
    <row r="3165" spans="1:13" x14ac:dyDescent="0.2">
      <c r="A3165" s="35" t="s">
        <v>12043</v>
      </c>
      <c r="B3165" s="34" t="s">
        <v>222</v>
      </c>
      <c r="C3165" s="45" t="s">
        <v>157</v>
      </c>
      <c r="D3165" s="23" t="s">
        <v>5534</v>
      </c>
      <c r="E3165" s="23" t="s">
        <v>4140</v>
      </c>
      <c r="F3165" s="40">
        <v>7.0000000000000007E-2</v>
      </c>
      <c r="G3165" s="25">
        <v>66212</v>
      </c>
      <c r="H3165" s="25">
        <v>4635</v>
      </c>
      <c r="I3165" s="25"/>
      <c r="J3165" s="58" t="e">
        <f>HYPERLINK("#"&amp;"Insumos"&amp;"!A"&amp;MATCH($B3165,#REF!,0),"Ins "&amp;$B3165)</f>
        <v>#REF!</v>
      </c>
      <c r="M3165" s="220"/>
    </row>
    <row r="3166" spans="1:13" x14ac:dyDescent="0.2">
      <c r="A3166" s="35" t="s">
        <v>12043</v>
      </c>
      <c r="B3166" s="1" t="s">
        <v>5371</v>
      </c>
      <c r="C3166" s="45" t="s">
        <v>568</v>
      </c>
      <c r="D3166" s="23" t="s">
        <v>5751</v>
      </c>
      <c r="E3166" s="23" t="s">
        <v>4138</v>
      </c>
      <c r="F3166" s="40">
        <v>1</v>
      </c>
      <c r="G3166" s="25">
        <v>16500</v>
      </c>
      <c r="H3166" s="25">
        <v>16500</v>
      </c>
      <c r="I3166" s="25"/>
      <c r="J3166" s="58" t="e">
        <f>HYPERLINK("#"&amp;"Insumos"&amp;"!A"&amp;MATCH($B3166,#REF!,0),"Ins "&amp;$B3166)</f>
        <v>#REF!</v>
      </c>
      <c r="M3166" s="220"/>
    </row>
    <row r="3167" spans="1:13" x14ac:dyDescent="0.2">
      <c r="A3167" s="35" t="s">
        <v>12043</v>
      </c>
      <c r="B3167" s="1" t="s">
        <v>5533</v>
      </c>
      <c r="C3167" s="45" t="s">
        <v>5892</v>
      </c>
      <c r="D3167" s="23" t="s">
        <v>977</v>
      </c>
      <c r="E3167" s="23" t="s">
        <v>4134</v>
      </c>
      <c r="F3167" s="40">
        <v>4.5999999999999996</v>
      </c>
      <c r="G3167" s="25">
        <v>3623</v>
      </c>
      <c r="H3167" s="25">
        <v>16666</v>
      </c>
      <c r="I3167" s="25"/>
      <c r="J3167" s="58" t="e">
        <f>HYPERLINK("#"&amp;"Insumos"&amp;"!A"&amp;MATCH($B3167,#REF!,0),"Ins "&amp;$B3167)</f>
        <v>#REF!</v>
      </c>
      <c r="M3167" s="220"/>
    </row>
    <row r="3168" spans="1:13" x14ac:dyDescent="0.2">
      <c r="A3168" s="35" t="s">
        <v>12043</v>
      </c>
      <c r="B3168" s="34" t="s">
        <v>5007</v>
      </c>
      <c r="C3168" s="45" t="s">
        <v>720</v>
      </c>
      <c r="D3168" s="23" t="s">
        <v>5751</v>
      </c>
      <c r="E3168" s="23" t="s">
        <v>4134</v>
      </c>
      <c r="F3168" s="40">
        <v>12</v>
      </c>
      <c r="G3168" s="25">
        <v>1897</v>
      </c>
      <c r="H3168" s="25">
        <v>22764</v>
      </c>
      <c r="I3168" s="25"/>
      <c r="J3168" s="58" t="e">
        <f>HYPERLINK("#"&amp;"Insumos"&amp;"!A"&amp;MATCH($B3168,#REF!,0),"Ins "&amp;$B3168)</f>
        <v>#REF!</v>
      </c>
      <c r="M3168" s="220"/>
    </row>
    <row r="3169" spans="1:13" x14ac:dyDescent="0.2">
      <c r="A3169" s="35" t="s">
        <v>12043</v>
      </c>
      <c r="B3169" s="1" t="s">
        <v>5483</v>
      </c>
      <c r="C3169" s="45" t="s">
        <v>1064</v>
      </c>
      <c r="D3169" s="23" t="s">
        <v>5751</v>
      </c>
      <c r="E3169" s="23" t="s">
        <v>467</v>
      </c>
      <c r="F3169" s="40">
        <v>0.5</v>
      </c>
      <c r="G3169" s="25">
        <v>6176</v>
      </c>
      <c r="H3169" s="25">
        <v>3088</v>
      </c>
      <c r="I3169" s="25"/>
      <c r="J3169" s="58" t="e">
        <f>HYPERLINK("#"&amp;"Insumos"&amp;"!A"&amp;MATCH($B3169,#REF!,0),"Ins "&amp;$B3169)</f>
        <v>#REF!</v>
      </c>
      <c r="M3169" s="220"/>
    </row>
    <row r="3170" spans="1:13" x14ac:dyDescent="0.2">
      <c r="A3170" s="35" t="s">
        <v>12043</v>
      </c>
      <c r="B3170" s="1" t="s">
        <v>5184</v>
      </c>
      <c r="C3170" s="45" t="s">
        <v>294</v>
      </c>
      <c r="D3170" s="23" t="s">
        <v>5751</v>
      </c>
      <c r="E3170" s="23" t="s">
        <v>4147</v>
      </c>
      <c r="F3170" s="40">
        <v>0.8</v>
      </c>
      <c r="G3170" s="25">
        <v>5304</v>
      </c>
      <c r="H3170" s="25">
        <v>4243</v>
      </c>
      <c r="I3170" s="25"/>
      <c r="J3170" s="58" t="e">
        <f>HYPERLINK("#"&amp;"Insumos"&amp;"!A"&amp;MATCH($B3170,#REF!,0),"Ins "&amp;$B3170)</f>
        <v>#REF!</v>
      </c>
      <c r="M3170" s="220"/>
    </row>
    <row r="3171" spans="1:13" x14ac:dyDescent="0.2">
      <c r="A3171" s="35" t="s">
        <v>12043</v>
      </c>
      <c r="B3171" s="1" t="s">
        <v>5199</v>
      </c>
      <c r="C3171" s="45" t="s">
        <v>8827</v>
      </c>
      <c r="D3171" s="23" t="s">
        <v>5751</v>
      </c>
      <c r="E3171" s="23" t="s">
        <v>467</v>
      </c>
      <c r="F3171" s="40">
        <v>0.7</v>
      </c>
      <c r="G3171" s="25">
        <v>12480</v>
      </c>
      <c r="H3171" s="25">
        <v>8736</v>
      </c>
      <c r="I3171" s="25"/>
      <c r="J3171" s="58" t="e">
        <f>HYPERLINK("#"&amp;"Insumos"&amp;"!A"&amp;MATCH($B3171,#REF!,0),"Ins "&amp;$B3171)</f>
        <v>#REF!</v>
      </c>
      <c r="M3171" s="220"/>
    </row>
    <row r="3172" spans="1:13" x14ac:dyDescent="0.2">
      <c r="A3172" s="35" t="s">
        <v>12043</v>
      </c>
      <c r="B3172" s="1" t="s">
        <v>5200</v>
      </c>
      <c r="C3172" s="45" t="s">
        <v>9156</v>
      </c>
      <c r="D3172" s="23" t="s">
        <v>5751</v>
      </c>
      <c r="E3172" s="23" t="s">
        <v>467</v>
      </c>
      <c r="F3172" s="40">
        <v>1.8</v>
      </c>
      <c r="G3172" s="25">
        <v>19807</v>
      </c>
      <c r="H3172" s="25">
        <v>35653</v>
      </c>
      <c r="I3172" s="25"/>
      <c r="J3172" s="58" t="e">
        <f>HYPERLINK("#"&amp;"Insumos"&amp;"!A"&amp;MATCH($B3172,#REF!,0),"Ins "&amp;$B3172)</f>
        <v>#REF!</v>
      </c>
      <c r="M3172" s="220"/>
    </row>
    <row r="3173" spans="1:13" x14ac:dyDescent="0.2">
      <c r="A3173" s="35" t="s">
        <v>12043</v>
      </c>
      <c r="B3173" s="1" t="s">
        <v>224</v>
      </c>
      <c r="C3173" s="45" t="s">
        <v>472</v>
      </c>
      <c r="D3173" s="23" t="s">
        <v>5534</v>
      </c>
      <c r="E3173" s="23" t="s">
        <v>466</v>
      </c>
      <c r="F3173" s="40">
        <v>1</v>
      </c>
      <c r="G3173" s="25">
        <v>57325</v>
      </c>
      <c r="H3173" s="25">
        <v>57325</v>
      </c>
      <c r="I3173" s="25"/>
      <c r="J3173" s="58" t="e">
        <f>HYPERLINK("#"&amp;"Insumos"&amp;"!A"&amp;MATCH($B3173,#REF!,0),"Ins "&amp;$B3173)</f>
        <v>#REF!</v>
      </c>
      <c r="M3173" s="220"/>
    </row>
    <row r="3174" spans="1:13" ht="25.5" x14ac:dyDescent="0.2">
      <c r="A3174" s="36" t="s">
        <v>12528</v>
      </c>
      <c r="B3174" s="26" t="s">
        <v>6816</v>
      </c>
      <c r="C3174" s="79" t="s">
        <v>12529</v>
      </c>
      <c r="D3174" s="37" t="s">
        <v>5608</v>
      </c>
      <c r="E3174" s="37" t="s">
        <v>466</v>
      </c>
      <c r="F3174" s="41"/>
      <c r="G3174" s="27"/>
      <c r="H3174" s="27"/>
      <c r="I3174" s="27">
        <v>1888338</v>
      </c>
      <c r="M3174" s="220">
        <f t="shared" si="49"/>
        <v>2472967</v>
      </c>
    </row>
    <row r="3175" spans="1:13" x14ac:dyDescent="0.2">
      <c r="A3175" s="35" t="s">
        <v>12528</v>
      </c>
      <c r="B3175" s="34" t="s">
        <v>5589</v>
      </c>
      <c r="C3175" s="45" t="s">
        <v>5819</v>
      </c>
      <c r="D3175" s="23" t="s">
        <v>5585</v>
      </c>
      <c r="E3175" s="23" t="s">
        <v>466</v>
      </c>
      <c r="F3175" s="40">
        <v>1.03</v>
      </c>
      <c r="G3175" s="25">
        <v>597780</v>
      </c>
      <c r="H3175" s="25">
        <v>615713</v>
      </c>
      <c r="I3175" s="25"/>
      <c r="M3175" s="220"/>
    </row>
    <row r="3176" spans="1:13" x14ac:dyDescent="0.2">
      <c r="A3176" s="35" t="s">
        <v>12528</v>
      </c>
      <c r="B3176" s="1" t="s">
        <v>80</v>
      </c>
      <c r="C3176" s="45" t="s">
        <v>1035</v>
      </c>
      <c r="D3176" s="23" t="s">
        <v>5734</v>
      </c>
      <c r="E3176" s="23" t="s">
        <v>4141</v>
      </c>
      <c r="F3176" s="40">
        <v>6.5</v>
      </c>
      <c r="G3176" s="25">
        <v>110673</v>
      </c>
      <c r="H3176" s="25">
        <v>719375</v>
      </c>
      <c r="I3176" s="25"/>
      <c r="J3176" s="58" t="e">
        <f>HYPERLINK("#"&amp;"Insumos"&amp;"!A"&amp;MATCH($B3176,#REF!,0),"Ins "&amp;$B3176)</f>
        <v>#REF!</v>
      </c>
      <c r="M3176" s="220"/>
    </row>
    <row r="3177" spans="1:13" ht="25.5" x14ac:dyDescent="0.2">
      <c r="A3177" s="35" t="s">
        <v>12528</v>
      </c>
      <c r="B3177" s="1" t="s">
        <v>597</v>
      </c>
      <c r="C3177" s="45" t="s">
        <v>8738</v>
      </c>
      <c r="D3177" s="23" t="s">
        <v>5534</v>
      </c>
      <c r="E3177" s="23" t="s">
        <v>8737</v>
      </c>
      <c r="F3177" s="40">
        <v>15</v>
      </c>
      <c r="G3177" s="25">
        <v>17302</v>
      </c>
      <c r="H3177" s="25">
        <v>259530</v>
      </c>
      <c r="I3177" s="25"/>
      <c r="J3177" s="58" t="e">
        <f>HYPERLINK("#"&amp;"Insumos"&amp;"!A"&amp;MATCH($B3177,#REF!,0),"Ins "&amp;$B3177)</f>
        <v>#REF!</v>
      </c>
      <c r="M3177" s="220"/>
    </row>
    <row r="3178" spans="1:13" x14ac:dyDescent="0.2">
      <c r="A3178" s="35" t="s">
        <v>12528</v>
      </c>
      <c r="B3178" s="1" t="s">
        <v>263</v>
      </c>
      <c r="C3178" s="45" t="s">
        <v>696</v>
      </c>
      <c r="D3178" s="23" t="s">
        <v>5534</v>
      </c>
      <c r="E3178" s="23" t="s">
        <v>4140</v>
      </c>
      <c r="F3178" s="40">
        <v>9.4500000000000001E-2</v>
      </c>
      <c r="G3178" s="25">
        <v>187426</v>
      </c>
      <c r="H3178" s="25">
        <v>17712</v>
      </c>
      <c r="I3178" s="25"/>
      <c r="J3178" s="58" t="e">
        <f>HYPERLINK("#"&amp;"Insumos"&amp;"!A"&amp;MATCH($B3178,#REF!,0),"Ins "&amp;$B3178)</f>
        <v>#REF!</v>
      </c>
      <c r="M3178" s="220"/>
    </row>
    <row r="3179" spans="1:13" x14ac:dyDescent="0.2">
      <c r="A3179" s="35" t="s">
        <v>12528</v>
      </c>
      <c r="B3179" s="1" t="s">
        <v>222</v>
      </c>
      <c r="C3179" s="45" t="s">
        <v>157</v>
      </c>
      <c r="D3179" s="23" t="s">
        <v>5534</v>
      </c>
      <c r="E3179" s="23" t="s">
        <v>4140</v>
      </c>
      <c r="F3179" s="40">
        <v>7.0000000000000007E-2</v>
      </c>
      <c r="G3179" s="25">
        <v>66212</v>
      </c>
      <c r="H3179" s="25">
        <v>4635</v>
      </c>
      <c r="I3179" s="25"/>
      <c r="J3179" s="58" t="e">
        <f>HYPERLINK("#"&amp;"Insumos"&amp;"!A"&amp;MATCH($B3179,#REF!,0),"Ins "&amp;$B3179)</f>
        <v>#REF!</v>
      </c>
      <c r="M3179" s="220"/>
    </row>
    <row r="3180" spans="1:13" x14ac:dyDescent="0.2">
      <c r="A3180" s="35" t="s">
        <v>12528</v>
      </c>
      <c r="B3180" s="1" t="s">
        <v>5533</v>
      </c>
      <c r="C3180" s="45" t="s">
        <v>5892</v>
      </c>
      <c r="D3180" s="23" t="s">
        <v>977</v>
      </c>
      <c r="E3180" s="23" t="s">
        <v>4134</v>
      </c>
      <c r="F3180" s="40">
        <v>3</v>
      </c>
      <c r="G3180" s="25">
        <v>3623</v>
      </c>
      <c r="H3180" s="25">
        <v>10869</v>
      </c>
      <c r="I3180" s="25"/>
      <c r="J3180" s="58" t="e">
        <f>HYPERLINK("#"&amp;"Insumos"&amp;"!A"&amp;MATCH($B3180,#REF!,0),"Ins "&amp;$B3180)</f>
        <v>#REF!</v>
      </c>
      <c r="M3180" s="220"/>
    </row>
    <row r="3181" spans="1:13" x14ac:dyDescent="0.2">
      <c r="A3181" s="35" t="s">
        <v>12528</v>
      </c>
      <c r="B3181" s="1" t="s">
        <v>5007</v>
      </c>
      <c r="C3181" s="45" t="s">
        <v>720</v>
      </c>
      <c r="D3181" s="23" t="s">
        <v>5751</v>
      </c>
      <c r="E3181" s="23" t="s">
        <v>4134</v>
      </c>
      <c r="F3181" s="40">
        <v>19.399999999999999</v>
      </c>
      <c r="G3181" s="25">
        <v>1897</v>
      </c>
      <c r="H3181" s="25">
        <v>36802</v>
      </c>
      <c r="I3181" s="25"/>
      <c r="J3181" s="58" t="e">
        <f>HYPERLINK("#"&amp;"Insumos"&amp;"!A"&amp;MATCH($B3181,#REF!,0),"Ins "&amp;$B3181)</f>
        <v>#REF!</v>
      </c>
      <c r="M3181" s="220"/>
    </row>
    <row r="3182" spans="1:13" x14ac:dyDescent="0.2">
      <c r="A3182" s="35" t="s">
        <v>12528</v>
      </c>
      <c r="B3182" s="1" t="s">
        <v>5184</v>
      </c>
      <c r="C3182" s="45" t="s">
        <v>294</v>
      </c>
      <c r="D3182" s="23" t="s">
        <v>5751</v>
      </c>
      <c r="E3182" s="23" t="s">
        <v>4147</v>
      </c>
      <c r="F3182" s="40">
        <v>2</v>
      </c>
      <c r="G3182" s="25">
        <v>5304</v>
      </c>
      <c r="H3182" s="25">
        <v>10608</v>
      </c>
      <c r="I3182" s="25"/>
      <c r="J3182" s="58" t="e">
        <f>HYPERLINK("#"&amp;"Insumos"&amp;"!A"&amp;MATCH($B3182,#REF!,0),"Ins "&amp;$B3182)</f>
        <v>#REF!</v>
      </c>
      <c r="M3182" s="220"/>
    </row>
    <row r="3183" spans="1:13" x14ac:dyDescent="0.2">
      <c r="A3183" s="35" t="s">
        <v>12528</v>
      </c>
      <c r="B3183" s="1" t="s">
        <v>4537</v>
      </c>
      <c r="C3183" s="45" t="s">
        <v>12753</v>
      </c>
      <c r="D3183" s="23" t="s">
        <v>5751</v>
      </c>
      <c r="E3183" s="23" t="s">
        <v>287</v>
      </c>
      <c r="F3183" s="40">
        <v>5</v>
      </c>
      <c r="G3183" s="25">
        <v>3630</v>
      </c>
      <c r="H3183" s="25">
        <v>18150</v>
      </c>
      <c r="I3183" s="25"/>
      <c r="J3183" s="58" t="e">
        <f>HYPERLINK("#"&amp;"Insumos"&amp;"!A"&amp;MATCH($B3183,#REF!,0),"Ins "&amp;$B3183)</f>
        <v>#REF!</v>
      </c>
      <c r="M3183" s="220"/>
    </row>
    <row r="3184" spans="1:13" x14ac:dyDescent="0.2">
      <c r="A3184" s="35" t="s">
        <v>12528</v>
      </c>
      <c r="B3184" s="1" t="s">
        <v>4538</v>
      </c>
      <c r="C3184" s="45" t="s">
        <v>1423</v>
      </c>
      <c r="D3184" s="23" t="s">
        <v>5751</v>
      </c>
      <c r="E3184" s="23" t="s">
        <v>4134</v>
      </c>
      <c r="F3184" s="40">
        <v>8</v>
      </c>
      <c r="G3184" s="25">
        <v>24368</v>
      </c>
      <c r="H3184" s="25">
        <v>194944</v>
      </c>
      <c r="I3184" s="25"/>
      <c r="J3184" s="58" t="e">
        <f>HYPERLINK("#"&amp;"Insumos"&amp;"!A"&amp;MATCH($B3184,#REF!,0),"Ins "&amp;$B3184)</f>
        <v>#REF!</v>
      </c>
      <c r="M3184" s="220"/>
    </row>
    <row r="3185" spans="1:13" ht="38.25" x14ac:dyDescent="0.2">
      <c r="A3185" s="36" t="s">
        <v>12621</v>
      </c>
      <c r="B3185" s="26" t="s">
        <v>6816</v>
      </c>
      <c r="C3185" s="79" t="s">
        <v>12622</v>
      </c>
      <c r="D3185" s="37" t="s">
        <v>5608</v>
      </c>
      <c r="E3185" s="37" t="s">
        <v>466</v>
      </c>
      <c r="F3185" s="41"/>
      <c r="G3185" s="27"/>
      <c r="H3185" s="27"/>
      <c r="I3185" s="27">
        <v>1751763</v>
      </c>
      <c r="M3185" s="220">
        <f t="shared" si="49"/>
        <v>2294109</v>
      </c>
    </row>
    <row r="3186" spans="1:13" x14ac:dyDescent="0.2">
      <c r="A3186" s="35" t="s">
        <v>12621</v>
      </c>
      <c r="B3186" s="34" t="s">
        <v>5602</v>
      </c>
      <c r="C3186" s="45" t="s">
        <v>5830</v>
      </c>
      <c r="D3186" s="23" t="s">
        <v>5585</v>
      </c>
      <c r="E3186" s="23" t="s">
        <v>466</v>
      </c>
      <c r="F3186" s="40">
        <v>1.05</v>
      </c>
      <c r="G3186" s="25">
        <v>798907</v>
      </c>
      <c r="H3186" s="25">
        <v>838852</v>
      </c>
      <c r="I3186" s="25"/>
      <c r="M3186" s="220"/>
    </row>
    <row r="3187" spans="1:13" x14ac:dyDescent="0.2">
      <c r="A3187" s="35" t="s">
        <v>12621</v>
      </c>
      <c r="B3187" s="1" t="s">
        <v>80</v>
      </c>
      <c r="C3187" s="45" t="s">
        <v>1035</v>
      </c>
      <c r="D3187" s="23" t="s">
        <v>5734</v>
      </c>
      <c r="E3187" s="23" t="s">
        <v>4141</v>
      </c>
      <c r="F3187" s="40">
        <v>4.5999999999999996</v>
      </c>
      <c r="G3187" s="25">
        <v>110673</v>
      </c>
      <c r="H3187" s="25">
        <v>509096</v>
      </c>
      <c r="I3187" s="25"/>
      <c r="J3187" s="58" t="e">
        <f>HYPERLINK("#"&amp;"Insumos"&amp;"!A"&amp;MATCH($B3187,#REF!,0),"Ins "&amp;$B3187)</f>
        <v>#REF!</v>
      </c>
      <c r="M3187" s="220"/>
    </row>
    <row r="3188" spans="1:13" ht="25.5" x14ac:dyDescent="0.2">
      <c r="A3188" s="35" t="s">
        <v>12621</v>
      </c>
      <c r="B3188" s="1" t="s">
        <v>597</v>
      </c>
      <c r="C3188" s="45" t="s">
        <v>8738</v>
      </c>
      <c r="D3188" s="23" t="s">
        <v>5534</v>
      </c>
      <c r="E3188" s="23" t="s">
        <v>8737</v>
      </c>
      <c r="F3188" s="40">
        <v>3</v>
      </c>
      <c r="G3188" s="25">
        <v>17302</v>
      </c>
      <c r="H3188" s="25">
        <v>51906</v>
      </c>
      <c r="I3188" s="25"/>
      <c r="J3188" s="58" t="e">
        <f>HYPERLINK("#"&amp;"Insumos"&amp;"!A"&amp;MATCH($B3188,#REF!,0),"Ins "&amp;$B3188)</f>
        <v>#REF!</v>
      </c>
      <c r="M3188" s="220"/>
    </row>
    <row r="3189" spans="1:13" x14ac:dyDescent="0.2">
      <c r="A3189" s="35" t="s">
        <v>12621</v>
      </c>
      <c r="B3189" s="1" t="s">
        <v>5548</v>
      </c>
      <c r="C3189" s="45" t="s">
        <v>297</v>
      </c>
      <c r="D3189" s="23" t="s">
        <v>5534</v>
      </c>
      <c r="E3189" s="23" t="s">
        <v>4140</v>
      </c>
      <c r="F3189" s="40">
        <v>6</v>
      </c>
      <c r="G3189" s="25">
        <v>150</v>
      </c>
      <c r="H3189" s="25">
        <v>900</v>
      </c>
      <c r="I3189" s="25"/>
      <c r="J3189" s="58" t="e">
        <f>HYPERLINK("#"&amp;"Insumos"&amp;"!A"&amp;MATCH($B3189,#REF!,0),"Ins "&amp;$B3189)</f>
        <v>#REF!</v>
      </c>
      <c r="M3189" s="220"/>
    </row>
    <row r="3190" spans="1:13" x14ac:dyDescent="0.2">
      <c r="A3190" s="35" t="s">
        <v>12621</v>
      </c>
      <c r="B3190" s="1" t="s">
        <v>5551</v>
      </c>
      <c r="C3190" s="45" t="s">
        <v>1229</v>
      </c>
      <c r="D3190" s="23" t="s">
        <v>5534</v>
      </c>
      <c r="E3190" s="23" t="s">
        <v>4140</v>
      </c>
      <c r="F3190" s="40">
        <v>3</v>
      </c>
      <c r="G3190" s="25">
        <v>437</v>
      </c>
      <c r="H3190" s="25">
        <v>1311</v>
      </c>
      <c r="I3190" s="25"/>
      <c r="J3190" s="58" t="e">
        <f>HYPERLINK("#"&amp;"Insumos"&amp;"!A"&amp;MATCH($B3190,#REF!,0),"Ins "&amp;$B3190)</f>
        <v>#REF!</v>
      </c>
      <c r="M3190" s="220"/>
    </row>
    <row r="3191" spans="1:13" x14ac:dyDescent="0.2">
      <c r="A3191" s="35" t="s">
        <v>12621</v>
      </c>
      <c r="B3191" s="1" t="s">
        <v>5552</v>
      </c>
      <c r="C3191" s="45" t="s">
        <v>471</v>
      </c>
      <c r="D3191" s="23" t="s">
        <v>5534</v>
      </c>
      <c r="E3191" s="23" t="s">
        <v>465</v>
      </c>
      <c r="F3191" s="40">
        <v>11.1</v>
      </c>
      <c r="G3191" s="25">
        <v>11074</v>
      </c>
      <c r="H3191" s="25">
        <v>122921</v>
      </c>
      <c r="I3191" s="25"/>
      <c r="J3191" s="58" t="e">
        <f>HYPERLINK("#"&amp;"Insumos"&amp;"!A"&amp;MATCH($B3191,#REF!,0),"Ins "&amp;$B3191)</f>
        <v>#REF!</v>
      </c>
      <c r="M3191" s="220"/>
    </row>
    <row r="3192" spans="1:13" x14ac:dyDescent="0.2">
      <c r="A3192" s="35" t="s">
        <v>12621</v>
      </c>
      <c r="B3192" s="1" t="s">
        <v>263</v>
      </c>
      <c r="C3192" s="45" t="s">
        <v>696</v>
      </c>
      <c r="D3192" s="23" t="s">
        <v>5534</v>
      </c>
      <c r="E3192" s="23" t="s">
        <v>4140</v>
      </c>
      <c r="F3192" s="40">
        <v>0.1036</v>
      </c>
      <c r="G3192" s="25">
        <v>187426</v>
      </c>
      <c r="H3192" s="25">
        <v>19417</v>
      </c>
      <c r="I3192" s="25"/>
      <c r="J3192" s="58" t="e">
        <f>HYPERLINK("#"&amp;"Insumos"&amp;"!A"&amp;MATCH($B3192,#REF!,0),"Ins "&amp;$B3192)</f>
        <v>#REF!</v>
      </c>
      <c r="M3192" s="220"/>
    </row>
    <row r="3193" spans="1:13" x14ac:dyDescent="0.2">
      <c r="A3193" s="35" t="s">
        <v>12621</v>
      </c>
      <c r="B3193" s="1" t="s">
        <v>222</v>
      </c>
      <c r="C3193" s="45" t="s">
        <v>157</v>
      </c>
      <c r="D3193" s="23" t="s">
        <v>5534</v>
      </c>
      <c r="E3193" s="23" t="s">
        <v>4140</v>
      </c>
      <c r="F3193" s="40">
        <v>7.0000000000000007E-2</v>
      </c>
      <c r="G3193" s="25">
        <v>66212</v>
      </c>
      <c r="H3193" s="25">
        <v>4635</v>
      </c>
      <c r="I3193" s="25"/>
      <c r="J3193" s="58" t="e">
        <f>HYPERLINK("#"&amp;"Insumos"&amp;"!A"&amp;MATCH($B3193,#REF!,0),"Ins "&amp;$B3193)</f>
        <v>#REF!</v>
      </c>
      <c r="M3193" s="220"/>
    </row>
    <row r="3194" spans="1:13" x14ac:dyDescent="0.2">
      <c r="A3194" s="35" t="s">
        <v>12621</v>
      </c>
      <c r="B3194" s="1" t="s">
        <v>2114</v>
      </c>
      <c r="C3194" s="45" t="s">
        <v>1722</v>
      </c>
      <c r="D3194" s="23" t="s">
        <v>5534</v>
      </c>
      <c r="E3194" s="23" t="s">
        <v>4140</v>
      </c>
      <c r="F3194" s="40">
        <v>1</v>
      </c>
      <c r="G3194" s="25">
        <v>90480</v>
      </c>
      <c r="H3194" s="25">
        <v>90480</v>
      </c>
      <c r="I3194" s="25"/>
      <c r="J3194" s="58" t="e">
        <f>HYPERLINK("#"&amp;"Insumos"&amp;"!A"&amp;MATCH($B3194,#REF!,0),"Ins "&amp;$B3194)</f>
        <v>#REF!</v>
      </c>
      <c r="M3194" s="220"/>
    </row>
    <row r="3195" spans="1:13" x14ac:dyDescent="0.2">
      <c r="A3195" s="35" t="s">
        <v>12621</v>
      </c>
      <c r="B3195" s="1" t="s">
        <v>5533</v>
      </c>
      <c r="C3195" s="45" t="s">
        <v>5892</v>
      </c>
      <c r="D3195" s="23" t="s">
        <v>977</v>
      </c>
      <c r="E3195" s="23" t="s">
        <v>4134</v>
      </c>
      <c r="F3195" s="40">
        <v>4.5999999999999996</v>
      </c>
      <c r="G3195" s="25">
        <v>3623</v>
      </c>
      <c r="H3195" s="25">
        <v>16666</v>
      </c>
      <c r="I3195" s="25"/>
      <c r="J3195" s="58" t="e">
        <f>HYPERLINK("#"&amp;"Insumos"&amp;"!A"&amp;MATCH($B3195,#REF!,0),"Ins "&amp;$B3195)</f>
        <v>#REF!</v>
      </c>
      <c r="M3195" s="220"/>
    </row>
    <row r="3196" spans="1:13" x14ac:dyDescent="0.2">
      <c r="A3196" s="35" t="s">
        <v>12621</v>
      </c>
      <c r="B3196" s="1" t="s">
        <v>5007</v>
      </c>
      <c r="C3196" s="45" t="s">
        <v>720</v>
      </c>
      <c r="D3196" s="23" t="s">
        <v>5751</v>
      </c>
      <c r="E3196" s="23" t="s">
        <v>4134</v>
      </c>
      <c r="F3196" s="40">
        <v>12</v>
      </c>
      <c r="G3196" s="25">
        <v>1897</v>
      </c>
      <c r="H3196" s="25">
        <v>22764</v>
      </c>
      <c r="I3196" s="25"/>
      <c r="J3196" s="58" t="e">
        <f>HYPERLINK("#"&amp;"Insumos"&amp;"!A"&amp;MATCH($B3196,#REF!,0),"Ins "&amp;$B3196)</f>
        <v>#REF!</v>
      </c>
      <c r="M3196" s="220"/>
    </row>
    <row r="3197" spans="1:13" x14ac:dyDescent="0.2">
      <c r="A3197" s="35" t="s">
        <v>12621</v>
      </c>
      <c r="B3197" s="1" t="s">
        <v>5184</v>
      </c>
      <c r="C3197" s="45" t="s">
        <v>294</v>
      </c>
      <c r="D3197" s="23" t="s">
        <v>5751</v>
      </c>
      <c r="E3197" s="23" t="s">
        <v>4147</v>
      </c>
      <c r="F3197" s="40">
        <v>1</v>
      </c>
      <c r="G3197" s="25">
        <v>5304</v>
      </c>
      <c r="H3197" s="25">
        <v>5304</v>
      </c>
      <c r="I3197" s="25"/>
      <c r="J3197" s="58" t="e">
        <f>HYPERLINK("#"&amp;"Insumos"&amp;"!A"&amp;MATCH($B3197,#REF!,0),"Ins "&amp;$B3197)</f>
        <v>#REF!</v>
      </c>
      <c r="M3197" s="220"/>
    </row>
    <row r="3198" spans="1:13" x14ac:dyDescent="0.2">
      <c r="A3198" s="35" t="s">
        <v>12621</v>
      </c>
      <c r="B3198" s="1" t="s">
        <v>5199</v>
      </c>
      <c r="C3198" s="45" t="s">
        <v>8827</v>
      </c>
      <c r="D3198" s="23" t="s">
        <v>5751</v>
      </c>
      <c r="E3198" s="23" t="s">
        <v>467</v>
      </c>
      <c r="F3198" s="40">
        <v>2.2200000000000002</v>
      </c>
      <c r="G3198" s="25">
        <v>12480</v>
      </c>
      <c r="H3198" s="25">
        <v>27706</v>
      </c>
      <c r="I3198" s="25"/>
      <c r="J3198" s="58" t="e">
        <f>HYPERLINK("#"&amp;"Insumos"&amp;"!A"&amp;MATCH($B3198,#REF!,0),"Ins "&amp;$B3198)</f>
        <v>#REF!</v>
      </c>
      <c r="M3198" s="220"/>
    </row>
    <row r="3199" spans="1:13" x14ac:dyDescent="0.2">
      <c r="A3199" s="35" t="s">
        <v>12621</v>
      </c>
      <c r="B3199" s="1" t="s">
        <v>5200</v>
      </c>
      <c r="C3199" s="45" t="s">
        <v>9156</v>
      </c>
      <c r="D3199" s="23" t="s">
        <v>5751</v>
      </c>
      <c r="E3199" s="23" t="s">
        <v>467</v>
      </c>
      <c r="F3199" s="40">
        <v>0.67</v>
      </c>
      <c r="G3199" s="25">
        <v>19807</v>
      </c>
      <c r="H3199" s="25">
        <v>13271</v>
      </c>
      <c r="I3199" s="25"/>
      <c r="J3199" s="58" t="e">
        <f>HYPERLINK("#"&amp;"Insumos"&amp;"!A"&amp;MATCH($B3199,#REF!,0),"Ins "&amp;$B3199)</f>
        <v>#REF!</v>
      </c>
      <c r="M3199" s="220"/>
    </row>
    <row r="3200" spans="1:13" x14ac:dyDescent="0.2">
      <c r="A3200" s="35" t="s">
        <v>12621</v>
      </c>
      <c r="B3200" s="1" t="s">
        <v>5201</v>
      </c>
      <c r="C3200" s="45" t="s">
        <v>470</v>
      </c>
      <c r="D3200" s="23" t="s">
        <v>5751</v>
      </c>
      <c r="E3200" s="23" t="s">
        <v>287</v>
      </c>
      <c r="F3200" s="40">
        <v>3.5</v>
      </c>
      <c r="G3200" s="25">
        <v>7581</v>
      </c>
      <c r="H3200" s="25">
        <v>26534</v>
      </c>
      <c r="I3200" s="25"/>
      <c r="J3200" s="58" t="e">
        <f>HYPERLINK("#"&amp;"Insumos"&amp;"!A"&amp;MATCH($B3200,#REF!,0),"Ins "&amp;$B3200)</f>
        <v>#REF!</v>
      </c>
      <c r="M3200" s="220"/>
    </row>
    <row r="3201" spans="1:13" ht="51" x14ac:dyDescent="0.2">
      <c r="A3201" s="36" t="s">
        <v>12662</v>
      </c>
      <c r="B3201" s="26" t="s">
        <v>6816</v>
      </c>
      <c r="C3201" s="79" t="s">
        <v>12682</v>
      </c>
      <c r="D3201" s="37" t="s">
        <v>5608</v>
      </c>
      <c r="E3201" s="37" t="s">
        <v>466</v>
      </c>
      <c r="F3201" s="41"/>
      <c r="G3201" s="27"/>
      <c r="H3201" s="27"/>
      <c r="I3201" s="27">
        <v>2409899</v>
      </c>
      <c r="M3201" s="220">
        <f t="shared" si="49"/>
        <v>3156004</v>
      </c>
    </row>
    <row r="3202" spans="1:13" x14ac:dyDescent="0.2">
      <c r="A3202" s="35" t="s">
        <v>12662</v>
      </c>
      <c r="B3202" s="34" t="s">
        <v>12636</v>
      </c>
      <c r="C3202" s="45" t="s">
        <v>12683</v>
      </c>
      <c r="D3202" s="23" t="s">
        <v>5751</v>
      </c>
      <c r="E3202" s="23" t="s">
        <v>466</v>
      </c>
      <c r="F3202" s="40">
        <v>1.05</v>
      </c>
      <c r="G3202" s="25">
        <v>812000</v>
      </c>
      <c r="H3202" s="25">
        <v>852600</v>
      </c>
      <c r="I3202" s="25"/>
      <c r="M3202" s="220"/>
    </row>
    <row r="3203" spans="1:13" x14ac:dyDescent="0.2">
      <c r="A3203" s="35" t="s">
        <v>12662</v>
      </c>
      <c r="B3203" s="1" t="s">
        <v>80</v>
      </c>
      <c r="C3203" s="45" t="s">
        <v>1035</v>
      </c>
      <c r="D3203" s="23" t="s">
        <v>5734</v>
      </c>
      <c r="E3203" s="23" t="s">
        <v>4141</v>
      </c>
      <c r="F3203" s="40">
        <v>7</v>
      </c>
      <c r="G3203" s="25">
        <v>110673</v>
      </c>
      <c r="H3203" s="25">
        <v>774711</v>
      </c>
      <c r="I3203" s="25"/>
      <c r="J3203" s="58" t="e">
        <f>HYPERLINK("#"&amp;"Insumos"&amp;"!A"&amp;MATCH($B3203,#REF!,0),"Ins "&amp;$B3203)</f>
        <v>#REF!</v>
      </c>
      <c r="M3203" s="220"/>
    </row>
    <row r="3204" spans="1:13" x14ac:dyDescent="0.2">
      <c r="A3204" s="35" t="s">
        <v>12662</v>
      </c>
      <c r="B3204" s="34" t="s">
        <v>5552</v>
      </c>
      <c r="C3204" s="45" t="s">
        <v>471</v>
      </c>
      <c r="D3204" s="23" t="s">
        <v>5534</v>
      </c>
      <c r="E3204" s="23" t="s">
        <v>465</v>
      </c>
      <c r="F3204" s="40">
        <v>24</v>
      </c>
      <c r="G3204" s="25">
        <v>11074</v>
      </c>
      <c r="H3204" s="25">
        <v>265776</v>
      </c>
      <c r="I3204" s="25"/>
      <c r="J3204" s="58" t="e">
        <f>HYPERLINK("#"&amp;"Insumos"&amp;"!A"&amp;MATCH($B3204,#REF!,0),"Ins "&amp;$B3204)</f>
        <v>#REF!</v>
      </c>
      <c r="M3204" s="220"/>
    </row>
    <row r="3205" spans="1:13" x14ac:dyDescent="0.2">
      <c r="A3205" s="35" t="s">
        <v>12662</v>
      </c>
      <c r="B3205" s="34" t="s">
        <v>4537</v>
      </c>
      <c r="C3205" s="45" t="s">
        <v>12753</v>
      </c>
      <c r="D3205" s="23" t="s">
        <v>5751</v>
      </c>
      <c r="E3205" s="23" t="s">
        <v>287</v>
      </c>
      <c r="F3205" s="40">
        <v>10</v>
      </c>
      <c r="G3205" s="25">
        <v>3630</v>
      </c>
      <c r="H3205" s="25">
        <v>36300</v>
      </c>
      <c r="I3205" s="25"/>
      <c r="J3205" s="58" t="e">
        <f>HYPERLINK("#"&amp;"Insumos"&amp;"!A"&amp;MATCH($B3205,#REF!,0),"Ins "&amp;$B3205)</f>
        <v>#REF!</v>
      </c>
      <c r="M3205" s="220"/>
    </row>
    <row r="3206" spans="1:13" x14ac:dyDescent="0.2">
      <c r="A3206" s="35" t="s">
        <v>12662</v>
      </c>
      <c r="B3206" s="34" t="s">
        <v>4539</v>
      </c>
      <c r="C3206" s="45" t="s">
        <v>1424</v>
      </c>
      <c r="D3206" s="23" t="s">
        <v>5751</v>
      </c>
      <c r="E3206" s="23" t="s">
        <v>287</v>
      </c>
      <c r="F3206" s="40">
        <v>8</v>
      </c>
      <c r="G3206" s="25">
        <v>7123</v>
      </c>
      <c r="H3206" s="25">
        <v>56984</v>
      </c>
      <c r="I3206" s="25"/>
      <c r="J3206" s="58" t="e">
        <f>HYPERLINK("#"&amp;"Insumos"&amp;"!A"&amp;MATCH($B3206,#REF!,0),"Ins "&amp;$B3206)</f>
        <v>#REF!</v>
      </c>
      <c r="M3206" s="220"/>
    </row>
    <row r="3207" spans="1:13" x14ac:dyDescent="0.2">
      <c r="A3207" s="35" t="s">
        <v>12662</v>
      </c>
      <c r="B3207" s="34" t="s">
        <v>4519</v>
      </c>
      <c r="C3207" s="45" t="s">
        <v>1406</v>
      </c>
      <c r="D3207" s="23" t="s">
        <v>5751</v>
      </c>
      <c r="E3207" s="23" t="s">
        <v>287</v>
      </c>
      <c r="F3207" s="40">
        <v>8</v>
      </c>
      <c r="G3207" s="25">
        <v>4634</v>
      </c>
      <c r="H3207" s="25">
        <v>37072</v>
      </c>
      <c r="I3207" s="25"/>
      <c r="J3207" s="58" t="e">
        <f>HYPERLINK("#"&amp;"Insumos"&amp;"!A"&amp;MATCH($B3207,#REF!,0),"Ins "&amp;$B3207)</f>
        <v>#REF!</v>
      </c>
      <c r="M3207" s="220"/>
    </row>
    <row r="3208" spans="1:13" x14ac:dyDescent="0.2">
      <c r="A3208" s="35" t="s">
        <v>12662</v>
      </c>
      <c r="B3208" s="34" t="s">
        <v>11994</v>
      </c>
      <c r="C3208" s="45" t="s">
        <v>12058</v>
      </c>
      <c r="D3208" s="23" t="s">
        <v>5534</v>
      </c>
      <c r="E3208" s="23" t="s">
        <v>12040</v>
      </c>
      <c r="F3208" s="40">
        <v>8</v>
      </c>
      <c r="G3208" s="25">
        <v>4368</v>
      </c>
      <c r="H3208" s="25">
        <v>34944</v>
      </c>
      <c r="I3208" s="25"/>
      <c r="J3208" s="58" t="e">
        <f>HYPERLINK("#"&amp;"Insumos"&amp;"!A"&amp;MATCH($B3208,#REF!,0),"Ins "&amp;$B3208)</f>
        <v>#REF!</v>
      </c>
      <c r="M3208" s="220"/>
    </row>
    <row r="3209" spans="1:13" x14ac:dyDescent="0.2">
      <c r="A3209" s="35" t="s">
        <v>12662</v>
      </c>
      <c r="B3209" s="34" t="s">
        <v>12049</v>
      </c>
      <c r="C3209" s="45" t="s">
        <v>12059</v>
      </c>
      <c r="D3209" s="23" t="s">
        <v>5751</v>
      </c>
      <c r="E3209" s="23" t="s">
        <v>465</v>
      </c>
      <c r="F3209" s="40">
        <v>1</v>
      </c>
      <c r="G3209" s="25">
        <v>74880</v>
      </c>
      <c r="H3209" s="25">
        <v>74880</v>
      </c>
      <c r="I3209" s="25"/>
      <c r="J3209" s="58" t="e">
        <f>HYPERLINK("#"&amp;"Insumos"&amp;"!A"&amp;MATCH($B3209,#REF!,0),"Ins "&amp;$B3209)</f>
        <v>#REF!</v>
      </c>
      <c r="M3209" s="220"/>
    </row>
    <row r="3210" spans="1:13" x14ac:dyDescent="0.2">
      <c r="A3210" s="35" t="s">
        <v>12662</v>
      </c>
      <c r="B3210" s="1" t="s">
        <v>263</v>
      </c>
      <c r="C3210" s="45" t="s">
        <v>696</v>
      </c>
      <c r="D3210" s="23" t="s">
        <v>5534</v>
      </c>
      <c r="E3210" s="23" t="s">
        <v>4140</v>
      </c>
      <c r="F3210" s="40">
        <v>0.5</v>
      </c>
      <c r="G3210" s="25">
        <v>187426</v>
      </c>
      <c r="H3210" s="25">
        <v>93713</v>
      </c>
      <c r="I3210" s="25"/>
      <c r="J3210" s="58" t="e">
        <f>HYPERLINK("#"&amp;"Insumos"&amp;"!A"&amp;MATCH($B3210,#REF!,0),"Ins "&amp;$B3210)</f>
        <v>#REF!</v>
      </c>
      <c r="M3210" s="220"/>
    </row>
    <row r="3211" spans="1:13" x14ac:dyDescent="0.2">
      <c r="A3211" s="35" t="s">
        <v>12662</v>
      </c>
      <c r="B3211" s="1" t="s">
        <v>222</v>
      </c>
      <c r="C3211" s="45" t="s">
        <v>157</v>
      </c>
      <c r="D3211" s="23" t="s">
        <v>5534</v>
      </c>
      <c r="E3211" s="23" t="s">
        <v>4140</v>
      </c>
      <c r="F3211" s="40">
        <v>0.125</v>
      </c>
      <c r="G3211" s="25">
        <v>66212</v>
      </c>
      <c r="H3211" s="25">
        <v>8277</v>
      </c>
      <c r="I3211" s="25"/>
      <c r="J3211" s="58" t="e">
        <f>HYPERLINK("#"&amp;"Insumos"&amp;"!A"&amp;MATCH($B3211,#REF!,0),"Ins "&amp;$B3211)</f>
        <v>#REF!</v>
      </c>
      <c r="M3211" s="220"/>
    </row>
    <row r="3212" spans="1:13" x14ac:dyDescent="0.2">
      <c r="A3212" s="35" t="s">
        <v>12662</v>
      </c>
      <c r="B3212" s="34" t="s">
        <v>5371</v>
      </c>
      <c r="C3212" s="45" t="s">
        <v>568</v>
      </c>
      <c r="D3212" s="23" t="s">
        <v>5751</v>
      </c>
      <c r="E3212" s="23" t="s">
        <v>4138</v>
      </c>
      <c r="F3212" s="40">
        <v>1</v>
      </c>
      <c r="G3212" s="25">
        <v>16500</v>
      </c>
      <c r="H3212" s="25">
        <v>16500</v>
      </c>
      <c r="I3212" s="25"/>
      <c r="J3212" s="58" t="e">
        <f>HYPERLINK("#"&amp;"Insumos"&amp;"!A"&amp;MATCH($B3212,#REF!,0),"Ins "&amp;$B3212)</f>
        <v>#REF!</v>
      </c>
      <c r="M3212" s="220"/>
    </row>
    <row r="3213" spans="1:13" x14ac:dyDescent="0.2">
      <c r="A3213" s="35" t="s">
        <v>12662</v>
      </c>
      <c r="B3213" s="1" t="s">
        <v>5533</v>
      </c>
      <c r="C3213" s="45" t="s">
        <v>5892</v>
      </c>
      <c r="D3213" s="23" t="s">
        <v>977</v>
      </c>
      <c r="E3213" s="23" t="s">
        <v>4134</v>
      </c>
      <c r="F3213" s="40">
        <v>4.5999999999999996</v>
      </c>
      <c r="G3213" s="25">
        <v>3623</v>
      </c>
      <c r="H3213" s="25">
        <v>16666</v>
      </c>
      <c r="I3213" s="25"/>
      <c r="J3213" s="58" t="e">
        <f>HYPERLINK("#"&amp;"Insumos"&amp;"!A"&amp;MATCH($B3213,#REF!,0),"Ins "&amp;$B3213)</f>
        <v>#REF!</v>
      </c>
      <c r="M3213" s="220"/>
    </row>
    <row r="3214" spans="1:13" x14ac:dyDescent="0.2">
      <c r="A3214" s="35" t="s">
        <v>12662</v>
      </c>
      <c r="B3214" s="1" t="s">
        <v>5007</v>
      </c>
      <c r="C3214" s="45" t="s">
        <v>720</v>
      </c>
      <c r="D3214" s="23" t="s">
        <v>5751</v>
      </c>
      <c r="E3214" s="23" t="s">
        <v>4134</v>
      </c>
      <c r="F3214" s="40">
        <v>12</v>
      </c>
      <c r="G3214" s="25">
        <v>1897</v>
      </c>
      <c r="H3214" s="25">
        <v>22764</v>
      </c>
      <c r="I3214" s="25"/>
      <c r="J3214" s="58" t="e">
        <f>HYPERLINK("#"&amp;"Insumos"&amp;"!A"&amp;MATCH($B3214,#REF!,0),"Ins "&amp;$B3214)</f>
        <v>#REF!</v>
      </c>
      <c r="M3214" s="220"/>
    </row>
    <row r="3215" spans="1:13" x14ac:dyDescent="0.2">
      <c r="A3215" s="35" t="s">
        <v>12662</v>
      </c>
      <c r="B3215" s="1" t="s">
        <v>5483</v>
      </c>
      <c r="C3215" s="45" t="s">
        <v>1064</v>
      </c>
      <c r="D3215" s="23" t="s">
        <v>5751</v>
      </c>
      <c r="E3215" s="23" t="s">
        <v>467</v>
      </c>
      <c r="F3215" s="40">
        <v>1</v>
      </c>
      <c r="G3215" s="25">
        <v>6176</v>
      </c>
      <c r="H3215" s="25">
        <v>6176</v>
      </c>
      <c r="I3215" s="25"/>
      <c r="J3215" s="58" t="e">
        <f>HYPERLINK("#"&amp;"Insumos"&amp;"!A"&amp;MATCH($B3215,#REF!,0),"Ins "&amp;$B3215)</f>
        <v>#REF!</v>
      </c>
      <c r="M3215" s="220"/>
    </row>
    <row r="3216" spans="1:13" x14ac:dyDescent="0.2">
      <c r="A3216" s="35" t="s">
        <v>12662</v>
      </c>
      <c r="B3216" s="1" t="s">
        <v>5184</v>
      </c>
      <c r="C3216" s="45" t="s">
        <v>294</v>
      </c>
      <c r="D3216" s="23" t="s">
        <v>5751</v>
      </c>
      <c r="E3216" s="23" t="s">
        <v>4147</v>
      </c>
      <c r="F3216" s="40">
        <v>1.5</v>
      </c>
      <c r="G3216" s="25">
        <v>5304</v>
      </c>
      <c r="H3216" s="25">
        <v>7956</v>
      </c>
      <c r="I3216" s="25"/>
      <c r="J3216" s="58" t="e">
        <f>HYPERLINK("#"&amp;"Insumos"&amp;"!A"&amp;MATCH($B3216,#REF!,0),"Ins "&amp;$B3216)</f>
        <v>#REF!</v>
      </c>
      <c r="M3216" s="220"/>
    </row>
    <row r="3217" spans="1:13" x14ac:dyDescent="0.2">
      <c r="A3217" s="35" t="s">
        <v>12662</v>
      </c>
      <c r="B3217" s="1" t="s">
        <v>5199</v>
      </c>
      <c r="C3217" s="45" t="s">
        <v>8827</v>
      </c>
      <c r="D3217" s="23" t="s">
        <v>5751</v>
      </c>
      <c r="E3217" s="23" t="s">
        <v>467</v>
      </c>
      <c r="F3217" s="40">
        <v>0.7</v>
      </c>
      <c r="G3217" s="25">
        <v>12480</v>
      </c>
      <c r="H3217" s="25">
        <v>8736</v>
      </c>
      <c r="I3217" s="25"/>
      <c r="J3217" s="58" t="e">
        <f>HYPERLINK("#"&amp;"Insumos"&amp;"!A"&amp;MATCH($B3217,#REF!,0),"Ins "&amp;$B3217)</f>
        <v>#REF!</v>
      </c>
      <c r="M3217" s="220"/>
    </row>
    <row r="3218" spans="1:13" x14ac:dyDescent="0.2">
      <c r="A3218" s="35" t="s">
        <v>12662</v>
      </c>
      <c r="B3218" s="1" t="s">
        <v>5200</v>
      </c>
      <c r="C3218" s="45" t="s">
        <v>9156</v>
      </c>
      <c r="D3218" s="23" t="s">
        <v>5751</v>
      </c>
      <c r="E3218" s="23" t="s">
        <v>467</v>
      </c>
      <c r="F3218" s="40">
        <v>1.8</v>
      </c>
      <c r="G3218" s="25">
        <v>19807</v>
      </c>
      <c r="H3218" s="25">
        <v>35653</v>
      </c>
      <c r="I3218" s="25"/>
      <c r="J3218" s="58" t="e">
        <f>HYPERLINK("#"&amp;"Insumos"&amp;"!A"&amp;MATCH($B3218,#REF!,0),"Ins "&amp;$B3218)</f>
        <v>#REF!</v>
      </c>
      <c r="M3218" s="220"/>
    </row>
    <row r="3219" spans="1:13" x14ac:dyDescent="0.2">
      <c r="A3219" s="35" t="s">
        <v>12662</v>
      </c>
      <c r="B3219" s="34" t="s">
        <v>224</v>
      </c>
      <c r="C3219" s="45" t="s">
        <v>472</v>
      </c>
      <c r="D3219" s="23" t="s">
        <v>5534</v>
      </c>
      <c r="E3219" s="23" t="s">
        <v>466</v>
      </c>
      <c r="F3219" s="40">
        <v>1.05</v>
      </c>
      <c r="G3219" s="25">
        <v>57325</v>
      </c>
      <c r="H3219" s="25">
        <v>60191</v>
      </c>
      <c r="I3219" s="25"/>
      <c r="J3219" s="58" t="e">
        <f>HYPERLINK("#"&amp;"Insumos"&amp;"!A"&amp;MATCH($B3219,#REF!,0),"Ins "&amp;$B3219)</f>
        <v>#REF!</v>
      </c>
      <c r="M3219" s="220"/>
    </row>
    <row r="3220" spans="1:13" ht="25.5" x14ac:dyDescent="0.2">
      <c r="A3220" s="36" t="s">
        <v>12673</v>
      </c>
      <c r="B3220" s="26" t="s">
        <v>6816</v>
      </c>
      <c r="C3220" s="79" t="s">
        <v>12674</v>
      </c>
      <c r="D3220" s="37" t="s">
        <v>5608</v>
      </c>
      <c r="E3220" s="37" t="s">
        <v>466</v>
      </c>
      <c r="F3220" s="41"/>
      <c r="G3220" s="27"/>
      <c r="H3220" s="27"/>
      <c r="I3220" s="27">
        <v>1690354</v>
      </c>
      <c r="M3220" s="220">
        <f t="shared" ref="M3220:M3261" si="50">ROUND(I3220*(1+$L$2),0)</f>
        <v>2213688</v>
      </c>
    </row>
    <row r="3221" spans="1:13" x14ac:dyDescent="0.2">
      <c r="A3221" s="35" t="s">
        <v>12673</v>
      </c>
      <c r="B3221" s="34" t="s">
        <v>12635</v>
      </c>
      <c r="C3221" s="45" t="s">
        <v>12675</v>
      </c>
      <c r="D3221" s="23" t="s">
        <v>5751</v>
      </c>
      <c r="E3221" s="23" t="s">
        <v>466</v>
      </c>
      <c r="F3221" s="40">
        <v>1.06</v>
      </c>
      <c r="G3221" s="25">
        <v>732000</v>
      </c>
      <c r="H3221" s="25">
        <v>775920</v>
      </c>
      <c r="I3221" s="25"/>
      <c r="M3221" s="220"/>
    </row>
    <row r="3222" spans="1:13" x14ac:dyDescent="0.2">
      <c r="A3222" s="35" t="s">
        <v>12673</v>
      </c>
      <c r="B3222" s="1" t="s">
        <v>80</v>
      </c>
      <c r="C3222" s="45" t="s">
        <v>1035</v>
      </c>
      <c r="D3222" s="23" t="s">
        <v>5734</v>
      </c>
      <c r="E3222" s="23" t="s">
        <v>4141</v>
      </c>
      <c r="F3222" s="40">
        <v>4</v>
      </c>
      <c r="G3222" s="25">
        <v>110673</v>
      </c>
      <c r="H3222" s="25">
        <v>442692</v>
      </c>
      <c r="I3222" s="25"/>
      <c r="J3222" s="58" t="e">
        <f>HYPERLINK("#"&amp;"Insumos"&amp;"!A"&amp;MATCH($B3222,#REF!,0),"Ins "&amp;$B3222)</f>
        <v>#REF!</v>
      </c>
      <c r="M3222" s="220"/>
    </row>
    <row r="3223" spans="1:13" ht="25.5" x14ac:dyDescent="0.2">
      <c r="A3223" s="35" t="s">
        <v>12673</v>
      </c>
      <c r="B3223" s="1" t="s">
        <v>597</v>
      </c>
      <c r="C3223" s="45" t="s">
        <v>8738</v>
      </c>
      <c r="D3223" s="23" t="s">
        <v>5534</v>
      </c>
      <c r="E3223" s="23" t="s">
        <v>8737</v>
      </c>
      <c r="F3223" s="40">
        <v>3</v>
      </c>
      <c r="G3223" s="25">
        <v>17302</v>
      </c>
      <c r="H3223" s="25">
        <v>51906</v>
      </c>
      <c r="I3223" s="25"/>
      <c r="J3223" s="58" t="e">
        <f>HYPERLINK("#"&amp;"Insumos"&amp;"!A"&amp;MATCH($B3223,#REF!,0),"Ins "&amp;$B3223)</f>
        <v>#REF!</v>
      </c>
      <c r="M3223" s="220"/>
    </row>
    <row r="3224" spans="1:13" x14ac:dyDescent="0.2">
      <c r="A3224" s="35" t="s">
        <v>12673</v>
      </c>
      <c r="B3224" s="1" t="s">
        <v>5548</v>
      </c>
      <c r="C3224" s="45" t="s">
        <v>297</v>
      </c>
      <c r="D3224" s="23" t="s">
        <v>5534</v>
      </c>
      <c r="E3224" s="23" t="s">
        <v>4140</v>
      </c>
      <c r="F3224" s="40">
        <v>18</v>
      </c>
      <c r="G3224" s="25">
        <v>150</v>
      </c>
      <c r="H3224" s="25">
        <v>2700</v>
      </c>
      <c r="I3224" s="25"/>
      <c r="J3224" s="58" t="e">
        <f>HYPERLINK("#"&amp;"Insumos"&amp;"!A"&amp;MATCH($B3224,#REF!,0),"Ins "&amp;$B3224)</f>
        <v>#REF!</v>
      </c>
      <c r="M3224" s="220"/>
    </row>
    <row r="3225" spans="1:13" x14ac:dyDescent="0.2">
      <c r="A3225" s="35" t="s">
        <v>12673</v>
      </c>
      <c r="B3225" s="34" t="s">
        <v>5551</v>
      </c>
      <c r="C3225" s="45" t="s">
        <v>1229</v>
      </c>
      <c r="D3225" s="23" t="s">
        <v>5534</v>
      </c>
      <c r="E3225" s="23" t="s">
        <v>4140</v>
      </c>
      <c r="F3225" s="40">
        <v>12</v>
      </c>
      <c r="G3225" s="25">
        <v>437</v>
      </c>
      <c r="H3225" s="25">
        <v>5244</v>
      </c>
      <c r="I3225" s="25"/>
      <c r="J3225" s="58" t="e">
        <f>HYPERLINK("#"&amp;"Insumos"&amp;"!A"&amp;MATCH($B3225,#REF!,0),"Ins "&amp;$B3225)</f>
        <v>#REF!</v>
      </c>
      <c r="M3225" s="220"/>
    </row>
    <row r="3226" spans="1:13" x14ac:dyDescent="0.2">
      <c r="A3226" s="35" t="s">
        <v>12673</v>
      </c>
      <c r="B3226" s="34" t="s">
        <v>5550</v>
      </c>
      <c r="C3226" s="45" t="s">
        <v>1228</v>
      </c>
      <c r="D3226" s="23" t="s">
        <v>5534</v>
      </c>
      <c r="E3226" s="23" t="s">
        <v>4140</v>
      </c>
      <c r="F3226" s="40">
        <v>12</v>
      </c>
      <c r="G3226" s="25">
        <v>879</v>
      </c>
      <c r="H3226" s="25">
        <v>10548</v>
      </c>
      <c r="I3226" s="25"/>
      <c r="J3226" s="58" t="e">
        <f>HYPERLINK("#"&amp;"Insumos"&amp;"!A"&amp;MATCH($B3226,#REF!,0),"Ins "&amp;$B3226)</f>
        <v>#REF!</v>
      </c>
      <c r="M3226" s="220"/>
    </row>
    <row r="3227" spans="1:13" x14ac:dyDescent="0.2">
      <c r="A3227" s="35" t="s">
        <v>12673</v>
      </c>
      <c r="B3227" s="34" t="s">
        <v>12676</v>
      </c>
      <c r="C3227" s="45" t="s">
        <v>12677</v>
      </c>
      <c r="D3227" s="23" t="s">
        <v>5534</v>
      </c>
      <c r="E3227" s="23" t="s">
        <v>466</v>
      </c>
      <c r="F3227" s="40">
        <v>1.05</v>
      </c>
      <c r="G3227" s="25">
        <v>50000</v>
      </c>
      <c r="H3227" s="25">
        <v>52500</v>
      </c>
      <c r="I3227" s="25"/>
      <c r="J3227" s="58" t="e">
        <f>HYPERLINK("#"&amp;"Insumos"&amp;"!A"&amp;MATCH($B3227,#REF!,0),"Ins "&amp;$B3227)</f>
        <v>#REF!</v>
      </c>
      <c r="M3227" s="220"/>
    </row>
    <row r="3228" spans="1:13" x14ac:dyDescent="0.2">
      <c r="A3228" s="35" t="s">
        <v>12673</v>
      </c>
      <c r="B3228" s="1" t="s">
        <v>5552</v>
      </c>
      <c r="C3228" s="45" t="s">
        <v>471</v>
      </c>
      <c r="D3228" s="23" t="s">
        <v>5534</v>
      </c>
      <c r="E3228" s="23" t="s">
        <v>465</v>
      </c>
      <c r="F3228" s="40">
        <v>20</v>
      </c>
      <c r="G3228" s="25">
        <v>11074</v>
      </c>
      <c r="H3228" s="25">
        <v>221480</v>
      </c>
      <c r="I3228" s="25"/>
      <c r="J3228" s="58" t="e">
        <f>HYPERLINK("#"&amp;"Insumos"&amp;"!A"&amp;MATCH($B3228,#REF!,0),"Ins "&amp;$B3228)</f>
        <v>#REF!</v>
      </c>
      <c r="M3228" s="220"/>
    </row>
    <row r="3229" spans="1:13" x14ac:dyDescent="0.2">
      <c r="A3229" s="35" t="s">
        <v>12673</v>
      </c>
      <c r="B3229" s="34" t="s">
        <v>12676</v>
      </c>
      <c r="C3229" s="45" t="s">
        <v>12677</v>
      </c>
      <c r="D3229" s="23" t="s">
        <v>5534</v>
      </c>
      <c r="E3229" s="23" t="s">
        <v>466</v>
      </c>
      <c r="F3229" s="40">
        <v>0.1036</v>
      </c>
      <c r="G3229" s="25">
        <v>50000</v>
      </c>
      <c r="H3229" s="25">
        <v>5180</v>
      </c>
      <c r="I3229" s="25"/>
      <c r="J3229" s="58" t="e">
        <f>HYPERLINK("#"&amp;"Insumos"&amp;"!A"&amp;MATCH($B3229,#REF!,0),"Ins "&amp;$B3229)</f>
        <v>#REF!</v>
      </c>
      <c r="M3229" s="220"/>
    </row>
    <row r="3230" spans="1:13" x14ac:dyDescent="0.2">
      <c r="A3230" s="35" t="s">
        <v>12673</v>
      </c>
      <c r="B3230" s="1" t="s">
        <v>222</v>
      </c>
      <c r="C3230" s="45" t="s">
        <v>157</v>
      </c>
      <c r="D3230" s="23" t="s">
        <v>5534</v>
      </c>
      <c r="E3230" s="23" t="s">
        <v>4140</v>
      </c>
      <c r="F3230" s="40">
        <v>7.0000000000000007E-2</v>
      </c>
      <c r="G3230" s="25">
        <v>66212</v>
      </c>
      <c r="H3230" s="25">
        <v>4635</v>
      </c>
      <c r="I3230" s="25"/>
      <c r="J3230" s="58" t="e">
        <f>HYPERLINK("#"&amp;"Insumos"&amp;"!A"&amp;MATCH($B3230,#REF!,0),"Ins "&amp;$B3230)</f>
        <v>#REF!</v>
      </c>
      <c r="M3230" s="220"/>
    </row>
    <row r="3231" spans="1:13" x14ac:dyDescent="0.2">
      <c r="A3231" s="35" t="s">
        <v>12673</v>
      </c>
      <c r="B3231" s="1" t="s">
        <v>5533</v>
      </c>
      <c r="C3231" s="45" t="s">
        <v>5892</v>
      </c>
      <c r="D3231" s="23" t="s">
        <v>977</v>
      </c>
      <c r="E3231" s="23" t="s">
        <v>4134</v>
      </c>
      <c r="F3231" s="40">
        <v>4.5999999999999996</v>
      </c>
      <c r="G3231" s="25">
        <v>3623</v>
      </c>
      <c r="H3231" s="25">
        <v>16666</v>
      </c>
      <c r="I3231" s="25"/>
      <c r="J3231" s="58" t="e">
        <f>HYPERLINK("#"&amp;"Insumos"&amp;"!A"&amp;MATCH($B3231,#REF!,0),"Ins "&amp;$B3231)</f>
        <v>#REF!</v>
      </c>
      <c r="M3231" s="220"/>
    </row>
    <row r="3232" spans="1:13" x14ac:dyDescent="0.2">
      <c r="A3232" s="35" t="s">
        <v>12673</v>
      </c>
      <c r="B3232" s="1" t="s">
        <v>5007</v>
      </c>
      <c r="C3232" s="45" t="s">
        <v>720</v>
      </c>
      <c r="D3232" s="23" t="s">
        <v>5751</v>
      </c>
      <c r="E3232" s="23" t="s">
        <v>4134</v>
      </c>
      <c r="F3232" s="40">
        <v>12</v>
      </c>
      <c r="G3232" s="25">
        <v>1897</v>
      </c>
      <c r="H3232" s="25">
        <v>22764</v>
      </c>
      <c r="I3232" s="25"/>
      <c r="J3232" s="58" t="e">
        <f>HYPERLINK("#"&amp;"Insumos"&amp;"!A"&amp;MATCH($B3232,#REF!,0),"Ins "&amp;$B3232)</f>
        <v>#REF!</v>
      </c>
      <c r="M3232" s="220"/>
    </row>
    <row r="3233" spans="1:13" x14ac:dyDescent="0.2">
      <c r="A3233" s="35" t="s">
        <v>12673</v>
      </c>
      <c r="B3233" s="1" t="s">
        <v>5184</v>
      </c>
      <c r="C3233" s="45" t="s">
        <v>294</v>
      </c>
      <c r="D3233" s="23" t="s">
        <v>5751</v>
      </c>
      <c r="E3233" s="23" t="s">
        <v>4147</v>
      </c>
      <c r="F3233" s="40">
        <v>2</v>
      </c>
      <c r="G3233" s="25">
        <v>5304</v>
      </c>
      <c r="H3233" s="25">
        <v>10608</v>
      </c>
      <c r="I3233" s="25"/>
      <c r="J3233" s="58" t="e">
        <f>HYPERLINK("#"&amp;"Insumos"&amp;"!A"&amp;MATCH($B3233,#REF!,0),"Ins "&amp;$B3233)</f>
        <v>#REF!</v>
      </c>
      <c r="M3233" s="220"/>
    </row>
    <row r="3234" spans="1:13" x14ac:dyDescent="0.2">
      <c r="A3234" s="35" t="s">
        <v>12673</v>
      </c>
      <c r="B3234" s="1" t="s">
        <v>5199</v>
      </c>
      <c r="C3234" s="45" t="s">
        <v>8827</v>
      </c>
      <c r="D3234" s="23" t="s">
        <v>5751</v>
      </c>
      <c r="E3234" s="23" t="s">
        <v>467</v>
      </c>
      <c r="F3234" s="40">
        <v>2.2200000000000002</v>
      </c>
      <c r="G3234" s="25">
        <v>12480</v>
      </c>
      <c r="H3234" s="25">
        <v>27706</v>
      </c>
      <c r="I3234" s="25"/>
      <c r="J3234" s="58" t="e">
        <f>HYPERLINK("#"&amp;"Insumos"&amp;"!A"&amp;MATCH($B3234,#REF!,0),"Ins "&amp;$B3234)</f>
        <v>#REF!</v>
      </c>
      <c r="M3234" s="220"/>
    </row>
    <row r="3235" spans="1:13" x14ac:dyDescent="0.2">
      <c r="A3235" s="35" t="s">
        <v>12673</v>
      </c>
      <c r="B3235" s="1" t="s">
        <v>5200</v>
      </c>
      <c r="C3235" s="45" t="s">
        <v>9156</v>
      </c>
      <c r="D3235" s="23" t="s">
        <v>5751</v>
      </c>
      <c r="E3235" s="23" t="s">
        <v>467</v>
      </c>
      <c r="F3235" s="40">
        <v>0.67</v>
      </c>
      <c r="G3235" s="25">
        <v>19807</v>
      </c>
      <c r="H3235" s="25">
        <v>13271</v>
      </c>
      <c r="I3235" s="25"/>
      <c r="J3235" s="58" t="e">
        <f>HYPERLINK("#"&amp;"Insumos"&amp;"!A"&amp;MATCH($B3235,#REF!,0),"Ins "&amp;$B3235)</f>
        <v>#REF!</v>
      </c>
      <c r="M3235" s="220"/>
    </row>
    <row r="3236" spans="1:13" x14ac:dyDescent="0.2">
      <c r="A3236" s="35" t="s">
        <v>12673</v>
      </c>
      <c r="B3236" s="1" t="s">
        <v>5201</v>
      </c>
      <c r="C3236" s="45" t="s">
        <v>470</v>
      </c>
      <c r="D3236" s="23" t="s">
        <v>5751</v>
      </c>
      <c r="E3236" s="23" t="s">
        <v>287</v>
      </c>
      <c r="F3236" s="40">
        <v>3.5</v>
      </c>
      <c r="G3236" s="25">
        <v>7581</v>
      </c>
      <c r="H3236" s="25">
        <v>26534</v>
      </c>
      <c r="I3236" s="25"/>
      <c r="J3236" s="58" t="e">
        <f>HYPERLINK("#"&amp;"Insumos"&amp;"!A"&amp;MATCH($B3236,#REF!,0),"Ins "&amp;$B3236)</f>
        <v>#REF!</v>
      </c>
      <c r="M3236" s="220"/>
    </row>
    <row r="3237" spans="1:13" ht="25.5" x14ac:dyDescent="0.2">
      <c r="A3237" s="36" t="s">
        <v>12680</v>
      </c>
      <c r="B3237" s="26" t="s">
        <v>6816</v>
      </c>
      <c r="C3237" s="79" t="s">
        <v>12681</v>
      </c>
      <c r="D3237" s="37" t="s">
        <v>5608</v>
      </c>
      <c r="E3237" s="37" t="s">
        <v>466</v>
      </c>
      <c r="F3237" s="41"/>
      <c r="G3237" s="27"/>
      <c r="H3237" s="27"/>
      <c r="I3237" s="27">
        <v>1698311</v>
      </c>
      <c r="M3237" s="220">
        <f t="shared" si="50"/>
        <v>2224108</v>
      </c>
    </row>
    <row r="3238" spans="1:13" x14ac:dyDescent="0.2">
      <c r="A3238" s="35" t="s">
        <v>12680</v>
      </c>
      <c r="B3238" s="34" t="s">
        <v>12011</v>
      </c>
      <c r="C3238" s="45" t="s">
        <v>12044</v>
      </c>
      <c r="D3238" s="23" t="s">
        <v>5751</v>
      </c>
      <c r="E3238" s="23" t="s">
        <v>466</v>
      </c>
      <c r="F3238" s="40">
        <v>1.05</v>
      </c>
      <c r="G3238" s="25">
        <v>769600</v>
      </c>
      <c r="H3238" s="25">
        <v>808080</v>
      </c>
      <c r="I3238" s="25"/>
      <c r="M3238" s="220"/>
    </row>
    <row r="3239" spans="1:13" x14ac:dyDescent="0.2">
      <c r="A3239" s="35" t="s">
        <v>12680</v>
      </c>
      <c r="B3239" s="1" t="s">
        <v>80</v>
      </c>
      <c r="C3239" s="45" t="s">
        <v>1035</v>
      </c>
      <c r="D3239" s="23" t="s">
        <v>5734</v>
      </c>
      <c r="E3239" s="23" t="s">
        <v>4141</v>
      </c>
      <c r="F3239" s="40">
        <v>4.5999999999999996</v>
      </c>
      <c r="G3239" s="25">
        <v>110673</v>
      </c>
      <c r="H3239" s="25">
        <v>509096</v>
      </c>
      <c r="I3239" s="25"/>
      <c r="J3239" s="58" t="e">
        <f>HYPERLINK("#"&amp;"Insumos"&amp;"!A"&amp;MATCH($B3239,#REF!,0),"Ins "&amp;$B3239)</f>
        <v>#REF!</v>
      </c>
      <c r="M3239" s="220"/>
    </row>
    <row r="3240" spans="1:13" x14ac:dyDescent="0.2">
      <c r="A3240" s="35" t="s">
        <v>12680</v>
      </c>
      <c r="B3240" s="34" t="s">
        <v>5552</v>
      </c>
      <c r="C3240" s="45" t="s">
        <v>471</v>
      </c>
      <c r="D3240" s="23" t="s">
        <v>5534</v>
      </c>
      <c r="E3240" s="23" t="s">
        <v>465</v>
      </c>
      <c r="F3240" s="40">
        <v>6</v>
      </c>
      <c r="G3240" s="25">
        <v>11074</v>
      </c>
      <c r="H3240" s="25">
        <v>66444</v>
      </c>
      <c r="I3240" s="25"/>
      <c r="J3240" s="58" t="e">
        <f>HYPERLINK("#"&amp;"Insumos"&amp;"!A"&amp;MATCH($B3240,#REF!,0),"Ins "&amp;$B3240)</f>
        <v>#REF!</v>
      </c>
      <c r="M3240" s="220"/>
    </row>
    <row r="3241" spans="1:13" x14ac:dyDescent="0.2">
      <c r="A3241" s="35" t="s">
        <v>12680</v>
      </c>
      <c r="B3241" s="34" t="s">
        <v>11994</v>
      </c>
      <c r="C3241" s="45" t="s">
        <v>12058</v>
      </c>
      <c r="D3241" s="23" t="s">
        <v>5534</v>
      </c>
      <c r="E3241" s="23" t="s">
        <v>12040</v>
      </c>
      <c r="F3241" s="40">
        <v>6</v>
      </c>
      <c r="G3241" s="25">
        <v>4368</v>
      </c>
      <c r="H3241" s="25">
        <v>26208</v>
      </c>
      <c r="I3241" s="25"/>
      <c r="J3241" s="58" t="e">
        <f>HYPERLINK("#"&amp;"Insumos"&amp;"!A"&amp;MATCH($B3241,#REF!,0),"Ins "&amp;$B3241)</f>
        <v>#REF!</v>
      </c>
      <c r="M3241" s="220"/>
    </row>
    <row r="3242" spans="1:13" x14ac:dyDescent="0.2">
      <c r="A3242" s="35" t="s">
        <v>12680</v>
      </c>
      <c r="B3242" s="34" t="s">
        <v>12049</v>
      </c>
      <c r="C3242" s="45" t="s">
        <v>12059</v>
      </c>
      <c r="D3242" s="23" t="s">
        <v>5751</v>
      </c>
      <c r="E3242" s="23" t="s">
        <v>465</v>
      </c>
      <c r="F3242" s="40">
        <v>1</v>
      </c>
      <c r="G3242" s="25">
        <v>74880</v>
      </c>
      <c r="H3242" s="25">
        <v>74880</v>
      </c>
      <c r="I3242" s="25"/>
      <c r="J3242" s="58" t="e">
        <f>HYPERLINK("#"&amp;"Insumos"&amp;"!A"&amp;MATCH($B3242,#REF!,0),"Ins "&amp;$B3242)</f>
        <v>#REF!</v>
      </c>
      <c r="M3242" s="220"/>
    </row>
    <row r="3243" spans="1:13" x14ac:dyDescent="0.2">
      <c r="A3243" s="35" t="s">
        <v>12680</v>
      </c>
      <c r="B3243" s="1" t="s">
        <v>263</v>
      </c>
      <c r="C3243" s="45" t="s">
        <v>696</v>
      </c>
      <c r="D3243" s="23" t="s">
        <v>5534</v>
      </c>
      <c r="E3243" s="23" t="s">
        <v>4140</v>
      </c>
      <c r="F3243" s="40">
        <v>0.2</v>
      </c>
      <c r="G3243" s="25">
        <v>187426</v>
      </c>
      <c r="H3243" s="25">
        <v>37485</v>
      </c>
      <c r="I3243" s="25"/>
      <c r="J3243" s="58" t="e">
        <f>HYPERLINK("#"&amp;"Insumos"&amp;"!A"&amp;MATCH($B3243,#REF!,0),"Ins "&amp;$B3243)</f>
        <v>#REF!</v>
      </c>
      <c r="M3243" s="220"/>
    </row>
    <row r="3244" spans="1:13" x14ac:dyDescent="0.2">
      <c r="A3244" s="35" t="s">
        <v>12680</v>
      </c>
      <c r="B3244" s="1" t="s">
        <v>222</v>
      </c>
      <c r="C3244" s="45" t="s">
        <v>157</v>
      </c>
      <c r="D3244" s="23" t="s">
        <v>5534</v>
      </c>
      <c r="E3244" s="23" t="s">
        <v>4140</v>
      </c>
      <c r="F3244" s="40">
        <v>0.125</v>
      </c>
      <c r="G3244" s="25">
        <v>66212</v>
      </c>
      <c r="H3244" s="25">
        <v>8277</v>
      </c>
      <c r="I3244" s="25"/>
      <c r="J3244" s="58" t="e">
        <f>HYPERLINK("#"&amp;"Insumos"&amp;"!A"&amp;MATCH($B3244,#REF!,0),"Ins "&amp;$B3244)</f>
        <v>#REF!</v>
      </c>
      <c r="M3244" s="220"/>
    </row>
    <row r="3245" spans="1:13" x14ac:dyDescent="0.2">
      <c r="A3245" s="35" t="s">
        <v>12680</v>
      </c>
      <c r="B3245" s="34" t="s">
        <v>5371</v>
      </c>
      <c r="C3245" s="45" t="s">
        <v>568</v>
      </c>
      <c r="D3245" s="23" t="s">
        <v>5751</v>
      </c>
      <c r="E3245" s="23" t="s">
        <v>4138</v>
      </c>
      <c r="F3245" s="40">
        <v>1</v>
      </c>
      <c r="G3245" s="25">
        <v>16500</v>
      </c>
      <c r="H3245" s="25">
        <v>16500</v>
      </c>
      <c r="I3245" s="25"/>
      <c r="J3245" s="58" t="e">
        <f>HYPERLINK("#"&amp;"Insumos"&amp;"!A"&amp;MATCH($B3245,#REF!,0),"Ins "&amp;$B3245)</f>
        <v>#REF!</v>
      </c>
      <c r="M3245" s="220"/>
    </row>
    <row r="3246" spans="1:13" x14ac:dyDescent="0.2">
      <c r="A3246" s="35" t="s">
        <v>12680</v>
      </c>
      <c r="B3246" s="1" t="s">
        <v>5533</v>
      </c>
      <c r="C3246" s="45" t="s">
        <v>5892</v>
      </c>
      <c r="D3246" s="23" t="s">
        <v>977</v>
      </c>
      <c r="E3246" s="23" t="s">
        <v>4134</v>
      </c>
      <c r="F3246" s="40">
        <v>4.5999999999999996</v>
      </c>
      <c r="G3246" s="25">
        <v>3623</v>
      </c>
      <c r="H3246" s="25">
        <v>16666</v>
      </c>
      <c r="I3246" s="25"/>
      <c r="J3246" s="58" t="e">
        <f>HYPERLINK("#"&amp;"Insumos"&amp;"!A"&amp;MATCH($B3246,#REF!,0),"Ins "&amp;$B3246)</f>
        <v>#REF!</v>
      </c>
      <c r="M3246" s="220"/>
    </row>
    <row r="3247" spans="1:13" x14ac:dyDescent="0.2">
      <c r="A3247" s="35" t="s">
        <v>12680</v>
      </c>
      <c r="B3247" s="1" t="s">
        <v>5007</v>
      </c>
      <c r="C3247" s="45" t="s">
        <v>720</v>
      </c>
      <c r="D3247" s="23" t="s">
        <v>5751</v>
      </c>
      <c r="E3247" s="23" t="s">
        <v>4134</v>
      </c>
      <c r="F3247" s="40">
        <v>12</v>
      </c>
      <c r="G3247" s="25">
        <v>1897</v>
      </c>
      <c r="H3247" s="25">
        <v>22764</v>
      </c>
      <c r="I3247" s="25"/>
      <c r="J3247" s="58" t="e">
        <f>HYPERLINK("#"&amp;"Insumos"&amp;"!A"&amp;MATCH($B3247,#REF!,0),"Ins "&amp;$B3247)</f>
        <v>#REF!</v>
      </c>
      <c r="M3247" s="220"/>
    </row>
    <row r="3248" spans="1:13" x14ac:dyDescent="0.2">
      <c r="A3248" s="35" t="s">
        <v>12680</v>
      </c>
      <c r="B3248" s="1" t="s">
        <v>5483</v>
      </c>
      <c r="C3248" s="45" t="s">
        <v>1064</v>
      </c>
      <c r="D3248" s="23" t="s">
        <v>5751</v>
      </c>
      <c r="E3248" s="23" t="s">
        <v>467</v>
      </c>
      <c r="F3248" s="40">
        <v>0.5</v>
      </c>
      <c r="G3248" s="25">
        <v>6176</v>
      </c>
      <c r="H3248" s="25">
        <v>3088</v>
      </c>
      <c r="I3248" s="25"/>
      <c r="J3248" s="58" t="e">
        <f>HYPERLINK("#"&amp;"Insumos"&amp;"!A"&amp;MATCH($B3248,#REF!,0),"Ins "&amp;$B3248)</f>
        <v>#REF!</v>
      </c>
      <c r="M3248" s="220"/>
    </row>
    <row r="3249" spans="1:13" x14ac:dyDescent="0.2">
      <c r="A3249" s="35" t="s">
        <v>12680</v>
      </c>
      <c r="B3249" s="1" t="s">
        <v>5184</v>
      </c>
      <c r="C3249" s="45" t="s">
        <v>294</v>
      </c>
      <c r="D3249" s="23" t="s">
        <v>5751</v>
      </c>
      <c r="E3249" s="23" t="s">
        <v>4147</v>
      </c>
      <c r="F3249" s="40">
        <v>0.8</v>
      </c>
      <c r="G3249" s="25">
        <v>5304</v>
      </c>
      <c r="H3249" s="25">
        <v>4243</v>
      </c>
      <c r="I3249" s="25"/>
      <c r="J3249" s="58" t="e">
        <f>HYPERLINK("#"&amp;"Insumos"&amp;"!A"&amp;MATCH($B3249,#REF!,0),"Ins "&amp;$B3249)</f>
        <v>#REF!</v>
      </c>
      <c r="M3249" s="220"/>
    </row>
    <row r="3250" spans="1:13" x14ac:dyDescent="0.2">
      <c r="A3250" s="35" t="s">
        <v>12680</v>
      </c>
      <c r="B3250" s="1" t="s">
        <v>5199</v>
      </c>
      <c r="C3250" s="45" t="s">
        <v>8827</v>
      </c>
      <c r="D3250" s="23" t="s">
        <v>5751</v>
      </c>
      <c r="E3250" s="23" t="s">
        <v>467</v>
      </c>
      <c r="F3250" s="40">
        <v>0.7</v>
      </c>
      <c r="G3250" s="25">
        <v>12480</v>
      </c>
      <c r="H3250" s="25">
        <v>8736</v>
      </c>
      <c r="I3250" s="25"/>
      <c r="J3250" s="58" t="e">
        <f>HYPERLINK("#"&amp;"Insumos"&amp;"!A"&amp;MATCH($B3250,#REF!,0),"Ins "&amp;$B3250)</f>
        <v>#REF!</v>
      </c>
      <c r="M3250" s="220"/>
    </row>
    <row r="3251" spans="1:13" x14ac:dyDescent="0.2">
      <c r="A3251" s="35" t="s">
        <v>12680</v>
      </c>
      <c r="B3251" s="1" t="s">
        <v>5200</v>
      </c>
      <c r="C3251" s="45" t="s">
        <v>9156</v>
      </c>
      <c r="D3251" s="23" t="s">
        <v>5751</v>
      </c>
      <c r="E3251" s="23" t="s">
        <v>467</v>
      </c>
      <c r="F3251" s="40">
        <v>1.8</v>
      </c>
      <c r="G3251" s="25">
        <v>19807</v>
      </c>
      <c r="H3251" s="25">
        <v>35653</v>
      </c>
      <c r="I3251" s="25"/>
      <c r="J3251" s="58" t="e">
        <f>HYPERLINK("#"&amp;"Insumos"&amp;"!A"&amp;MATCH($B3251,#REF!,0),"Ins "&amp;$B3251)</f>
        <v>#REF!</v>
      </c>
      <c r="M3251" s="220"/>
    </row>
    <row r="3252" spans="1:13" x14ac:dyDescent="0.2">
      <c r="A3252" s="35" t="s">
        <v>12680</v>
      </c>
      <c r="B3252" s="34" t="s">
        <v>224</v>
      </c>
      <c r="C3252" s="45" t="s">
        <v>472</v>
      </c>
      <c r="D3252" s="23" t="s">
        <v>5534</v>
      </c>
      <c r="E3252" s="23" t="s">
        <v>466</v>
      </c>
      <c r="F3252" s="40">
        <v>1.05</v>
      </c>
      <c r="G3252" s="25">
        <v>57325</v>
      </c>
      <c r="H3252" s="25">
        <v>60191</v>
      </c>
      <c r="I3252" s="25"/>
      <c r="J3252" s="58" t="e">
        <f>HYPERLINK("#"&amp;"Insumos"&amp;"!A"&amp;MATCH($B3252,#REF!,0),"Ins "&amp;$B3252)</f>
        <v>#REF!</v>
      </c>
      <c r="M3252" s="220"/>
    </row>
    <row r="3253" spans="1:13" s="176" customFormat="1" ht="40.15" customHeight="1" x14ac:dyDescent="0.2">
      <c r="A3253" s="170" t="s">
        <v>4098</v>
      </c>
      <c r="B3253" s="171"/>
      <c r="C3253" s="172" t="s">
        <v>54</v>
      </c>
      <c r="D3253" s="173" t="s">
        <v>5607</v>
      </c>
      <c r="E3253" s="173"/>
      <c r="F3253" s="174"/>
      <c r="G3253" s="175"/>
      <c r="H3253" s="175"/>
      <c r="I3253" s="175"/>
      <c r="M3253" s="220"/>
    </row>
    <row r="3254" spans="1:13" ht="25.5" x14ac:dyDescent="0.2">
      <c r="A3254" s="36" t="s">
        <v>2635</v>
      </c>
      <c r="B3254" s="26" t="s">
        <v>6816</v>
      </c>
      <c r="C3254" s="79" t="s">
        <v>10476</v>
      </c>
      <c r="D3254" s="37" t="s">
        <v>5608</v>
      </c>
      <c r="E3254" s="37" t="s">
        <v>465</v>
      </c>
      <c r="F3254" s="41"/>
      <c r="G3254" s="27"/>
      <c r="H3254" s="27"/>
      <c r="I3254" s="27">
        <v>75550</v>
      </c>
      <c r="M3254" s="220">
        <f t="shared" si="50"/>
        <v>98940</v>
      </c>
    </row>
    <row r="3255" spans="1:13" x14ac:dyDescent="0.2">
      <c r="A3255" s="35" t="s">
        <v>2635</v>
      </c>
      <c r="B3255" s="1" t="s">
        <v>5605</v>
      </c>
      <c r="C3255" s="45" t="s">
        <v>541</v>
      </c>
      <c r="D3255" s="23" t="s">
        <v>5585</v>
      </c>
      <c r="E3255" s="23" t="s">
        <v>466</v>
      </c>
      <c r="F3255" s="40">
        <v>1.2999999999999999E-2</v>
      </c>
      <c r="G3255" s="25">
        <v>458377</v>
      </c>
      <c r="H3255" s="25">
        <v>5959</v>
      </c>
      <c r="I3255" s="25"/>
      <c r="M3255" s="220"/>
    </row>
    <row r="3256" spans="1:13" x14ac:dyDescent="0.2">
      <c r="A3256" s="35" t="s">
        <v>2635</v>
      </c>
      <c r="B3256" s="1" t="s">
        <v>5572</v>
      </c>
      <c r="C3256" s="45" t="s">
        <v>971</v>
      </c>
      <c r="D3256" s="23" t="s">
        <v>5734</v>
      </c>
      <c r="E3256" s="23" t="s">
        <v>4141</v>
      </c>
      <c r="F3256" s="40">
        <v>1.1000000000000001</v>
      </c>
      <c r="G3256" s="25">
        <v>37863</v>
      </c>
      <c r="H3256" s="25">
        <v>41649</v>
      </c>
      <c r="I3256" s="25"/>
      <c r="J3256" s="58" t="e">
        <f>HYPERLINK("#"&amp;"Insumos"&amp;"!A"&amp;MATCH($B3256,#REF!,0),"Ins "&amp;$B3256)</f>
        <v>#REF!</v>
      </c>
      <c r="M3256" s="220"/>
    </row>
    <row r="3257" spans="1:13" x14ac:dyDescent="0.2">
      <c r="A3257" s="35" t="s">
        <v>2635</v>
      </c>
      <c r="B3257" s="1" t="s">
        <v>263</v>
      </c>
      <c r="C3257" s="45" t="s">
        <v>696</v>
      </c>
      <c r="D3257" s="23" t="s">
        <v>5534</v>
      </c>
      <c r="E3257" s="23" t="s">
        <v>4140</v>
      </c>
      <c r="F3257" s="40">
        <v>3.3E-3</v>
      </c>
      <c r="G3257" s="25">
        <v>187426</v>
      </c>
      <c r="H3257" s="25">
        <v>619</v>
      </c>
      <c r="I3257" s="25"/>
      <c r="J3257" s="58" t="e">
        <f>HYPERLINK("#"&amp;"Insumos"&amp;"!A"&amp;MATCH($B3257,#REF!,0),"Ins "&amp;$B3257)</f>
        <v>#REF!</v>
      </c>
      <c r="M3257" s="220"/>
    </row>
    <row r="3258" spans="1:13" x14ac:dyDescent="0.2">
      <c r="A3258" s="35" t="s">
        <v>2635</v>
      </c>
      <c r="B3258" s="1" t="s">
        <v>5533</v>
      </c>
      <c r="C3258" s="45" t="s">
        <v>5892</v>
      </c>
      <c r="D3258" s="23" t="s">
        <v>977</v>
      </c>
      <c r="E3258" s="23" t="s">
        <v>4134</v>
      </c>
      <c r="F3258" s="40">
        <v>0.1</v>
      </c>
      <c r="G3258" s="25">
        <v>3623</v>
      </c>
      <c r="H3258" s="25">
        <v>362</v>
      </c>
      <c r="I3258" s="25"/>
      <c r="J3258" s="58" t="e">
        <f>HYPERLINK("#"&amp;"Insumos"&amp;"!A"&amp;MATCH($B3258,#REF!,0),"Ins "&amp;$B3258)</f>
        <v>#REF!</v>
      </c>
      <c r="M3258" s="220"/>
    </row>
    <row r="3259" spans="1:13" x14ac:dyDescent="0.2">
      <c r="A3259" s="35" t="s">
        <v>2635</v>
      </c>
      <c r="B3259" s="1" t="s">
        <v>5007</v>
      </c>
      <c r="C3259" s="45" t="s">
        <v>720</v>
      </c>
      <c r="D3259" s="23" t="s">
        <v>5751</v>
      </c>
      <c r="E3259" s="23" t="s">
        <v>4134</v>
      </c>
      <c r="F3259" s="40">
        <v>1.1000000000000001</v>
      </c>
      <c r="G3259" s="25">
        <v>1897</v>
      </c>
      <c r="H3259" s="25">
        <v>2087</v>
      </c>
      <c r="I3259" s="25"/>
      <c r="J3259" s="58" t="e">
        <f>HYPERLINK("#"&amp;"Insumos"&amp;"!A"&amp;MATCH($B3259,#REF!,0),"Ins "&amp;$B3259)</f>
        <v>#REF!</v>
      </c>
      <c r="M3259" s="220"/>
    </row>
    <row r="3260" spans="1:13" x14ac:dyDescent="0.2">
      <c r="A3260" s="35" t="s">
        <v>2635</v>
      </c>
      <c r="B3260" s="1" t="s">
        <v>4513</v>
      </c>
      <c r="C3260" s="45" t="s">
        <v>1724</v>
      </c>
      <c r="D3260" s="23" t="s">
        <v>5751</v>
      </c>
      <c r="E3260" s="23" t="s">
        <v>4134</v>
      </c>
      <c r="F3260" s="40">
        <v>12.914999999999999</v>
      </c>
      <c r="G3260" s="25">
        <v>1926</v>
      </c>
      <c r="H3260" s="25">
        <v>24874</v>
      </c>
      <c r="I3260" s="25"/>
      <c r="J3260" s="58" t="e">
        <f>HYPERLINK("#"&amp;"Insumos"&amp;"!A"&amp;MATCH($B3260,#REF!,0),"Ins "&amp;$B3260)</f>
        <v>#REF!</v>
      </c>
      <c r="M3260" s="220"/>
    </row>
    <row r="3261" spans="1:13" ht="25.5" x14ac:dyDescent="0.2">
      <c r="A3261" s="36" t="s">
        <v>2636</v>
      </c>
      <c r="B3261" s="26" t="s">
        <v>6816</v>
      </c>
      <c r="C3261" s="79" t="s">
        <v>10477</v>
      </c>
      <c r="D3261" s="37" t="s">
        <v>5608</v>
      </c>
      <c r="E3261" s="37" t="s">
        <v>465</v>
      </c>
      <c r="F3261" s="41"/>
      <c r="G3261" s="27"/>
      <c r="H3261" s="27"/>
      <c r="I3261" s="27">
        <v>83944</v>
      </c>
      <c r="M3261" s="220">
        <f t="shared" si="50"/>
        <v>109933</v>
      </c>
    </row>
    <row r="3262" spans="1:13" x14ac:dyDescent="0.2">
      <c r="A3262" s="35" t="s">
        <v>2636</v>
      </c>
      <c r="B3262" s="1" t="s">
        <v>5605</v>
      </c>
      <c r="C3262" s="45" t="s">
        <v>541</v>
      </c>
      <c r="D3262" s="23" t="s">
        <v>5585</v>
      </c>
      <c r="E3262" s="23" t="s">
        <v>466</v>
      </c>
      <c r="F3262" s="40">
        <v>1.7000000000000001E-2</v>
      </c>
      <c r="G3262" s="25">
        <v>458377</v>
      </c>
      <c r="H3262" s="25">
        <v>7792</v>
      </c>
      <c r="I3262" s="25"/>
      <c r="M3262" s="220"/>
    </row>
    <row r="3263" spans="1:13" x14ac:dyDescent="0.2">
      <c r="A3263" s="35" t="s">
        <v>2636</v>
      </c>
      <c r="B3263" s="1" t="s">
        <v>5572</v>
      </c>
      <c r="C3263" s="45" t="s">
        <v>971</v>
      </c>
      <c r="D3263" s="23" t="s">
        <v>5734</v>
      </c>
      <c r="E3263" s="23" t="s">
        <v>4141</v>
      </c>
      <c r="F3263" s="40">
        <v>1.1000000000000001</v>
      </c>
      <c r="G3263" s="25">
        <v>37863</v>
      </c>
      <c r="H3263" s="25">
        <v>41649</v>
      </c>
      <c r="I3263" s="25"/>
      <c r="J3263" s="58" t="e">
        <f>HYPERLINK("#"&amp;"Insumos"&amp;"!A"&amp;MATCH($B3263,#REF!,0),"Ins "&amp;$B3263)</f>
        <v>#REF!</v>
      </c>
      <c r="M3263" s="220"/>
    </row>
    <row r="3264" spans="1:13" x14ac:dyDescent="0.2">
      <c r="A3264" s="35" t="s">
        <v>2636</v>
      </c>
      <c r="B3264" s="1" t="s">
        <v>263</v>
      </c>
      <c r="C3264" s="45" t="s">
        <v>696</v>
      </c>
      <c r="D3264" s="23" t="s">
        <v>5534</v>
      </c>
      <c r="E3264" s="23" t="s">
        <v>4140</v>
      </c>
      <c r="F3264" s="40">
        <v>4.1999999999999997E-3</v>
      </c>
      <c r="G3264" s="25">
        <v>187426</v>
      </c>
      <c r="H3264" s="25">
        <v>787</v>
      </c>
      <c r="I3264" s="25"/>
      <c r="J3264" s="58" t="e">
        <f>HYPERLINK("#"&amp;"Insumos"&amp;"!A"&amp;MATCH($B3264,#REF!,0),"Ins "&amp;$B3264)</f>
        <v>#REF!</v>
      </c>
      <c r="M3264" s="220"/>
    </row>
    <row r="3265" spans="1:13" x14ac:dyDescent="0.2">
      <c r="A3265" s="35" t="s">
        <v>2636</v>
      </c>
      <c r="B3265" s="1" t="s">
        <v>5533</v>
      </c>
      <c r="C3265" s="45" t="s">
        <v>5892</v>
      </c>
      <c r="D3265" s="23" t="s">
        <v>977</v>
      </c>
      <c r="E3265" s="23" t="s">
        <v>4134</v>
      </c>
      <c r="F3265" s="40">
        <v>0.1</v>
      </c>
      <c r="G3265" s="25">
        <v>3623</v>
      </c>
      <c r="H3265" s="25">
        <v>362</v>
      </c>
      <c r="I3265" s="25"/>
      <c r="J3265" s="58" t="e">
        <f>HYPERLINK("#"&amp;"Insumos"&amp;"!A"&amp;MATCH($B3265,#REF!,0),"Ins "&amp;$B3265)</f>
        <v>#REF!</v>
      </c>
      <c r="M3265" s="220"/>
    </row>
    <row r="3266" spans="1:13" x14ac:dyDescent="0.2">
      <c r="A3266" s="35" t="s">
        <v>2636</v>
      </c>
      <c r="B3266" s="1" t="s">
        <v>5007</v>
      </c>
      <c r="C3266" s="45" t="s">
        <v>720</v>
      </c>
      <c r="D3266" s="23" t="s">
        <v>5751</v>
      </c>
      <c r="E3266" s="23" t="s">
        <v>4134</v>
      </c>
      <c r="F3266" s="40">
        <v>1.1000000000000001</v>
      </c>
      <c r="G3266" s="25">
        <v>1897</v>
      </c>
      <c r="H3266" s="25">
        <v>2087</v>
      </c>
      <c r="I3266" s="25"/>
      <c r="J3266" s="58" t="e">
        <f>HYPERLINK("#"&amp;"Insumos"&amp;"!A"&amp;MATCH($B3266,#REF!,0),"Ins "&amp;$B3266)</f>
        <v>#REF!</v>
      </c>
      <c r="M3266" s="220"/>
    </row>
    <row r="3267" spans="1:13" ht="25.5" x14ac:dyDescent="0.2">
      <c r="A3267" s="35" t="s">
        <v>2636</v>
      </c>
      <c r="B3267" s="1" t="s">
        <v>4503</v>
      </c>
      <c r="C3267" s="45" t="s">
        <v>1394</v>
      </c>
      <c r="D3267" s="23" t="s">
        <v>5751</v>
      </c>
      <c r="E3267" s="23" t="s">
        <v>4134</v>
      </c>
      <c r="F3267" s="40">
        <v>12.914999999999999</v>
      </c>
      <c r="G3267" s="25">
        <v>2421</v>
      </c>
      <c r="H3267" s="25">
        <v>31267</v>
      </c>
      <c r="I3267" s="25"/>
      <c r="J3267" s="58" t="e">
        <f>HYPERLINK("#"&amp;"Insumos"&amp;"!A"&amp;MATCH($B3267,#REF!,0),"Ins "&amp;$B3267)</f>
        <v>#REF!</v>
      </c>
      <c r="M3267" s="220"/>
    </row>
    <row r="3268" spans="1:13" ht="51" x14ac:dyDescent="0.2">
      <c r="A3268" s="36" t="s">
        <v>2637</v>
      </c>
      <c r="B3268" s="26" t="s">
        <v>6816</v>
      </c>
      <c r="C3268" s="79" t="s">
        <v>10478</v>
      </c>
      <c r="D3268" s="37" t="s">
        <v>5608</v>
      </c>
      <c r="E3268" s="37" t="s">
        <v>465</v>
      </c>
      <c r="F3268" s="41"/>
      <c r="G3268" s="27"/>
      <c r="H3268" s="27"/>
      <c r="I3268" s="27">
        <v>153566</v>
      </c>
      <c r="M3268" s="220">
        <f t="shared" ref="M3268:M3325" si="51">ROUND(I3268*(1+$L$2),0)</f>
        <v>201110</v>
      </c>
    </row>
    <row r="3269" spans="1:13" x14ac:dyDescent="0.2">
      <c r="A3269" s="35" t="s">
        <v>2637</v>
      </c>
      <c r="B3269" s="1" t="s">
        <v>5584</v>
      </c>
      <c r="C3269" s="45" t="s">
        <v>6973</v>
      </c>
      <c r="D3269" s="23" t="s">
        <v>5585</v>
      </c>
      <c r="E3269" s="23" t="s">
        <v>467</v>
      </c>
      <c r="F3269" s="40">
        <v>1</v>
      </c>
      <c r="G3269" s="25">
        <v>8042</v>
      </c>
      <c r="H3269" s="25">
        <v>8042</v>
      </c>
      <c r="I3269" s="25"/>
      <c r="M3269" s="220"/>
    </row>
    <row r="3270" spans="1:13" x14ac:dyDescent="0.2">
      <c r="A3270" s="35" t="s">
        <v>2637</v>
      </c>
      <c r="B3270" s="1" t="s">
        <v>5605</v>
      </c>
      <c r="C3270" s="45" t="s">
        <v>541</v>
      </c>
      <c r="D3270" s="23" t="s">
        <v>5585</v>
      </c>
      <c r="E3270" s="23" t="s">
        <v>466</v>
      </c>
      <c r="F3270" s="40">
        <v>0.06</v>
      </c>
      <c r="G3270" s="25">
        <v>458377</v>
      </c>
      <c r="H3270" s="25">
        <v>27503</v>
      </c>
      <c r="I3270" s="25"/>
      <c r="M3270" s="220"/>
    </row>
    <row r="3271" spans="1:13" x14ac:dyDescent="0.2">
      <c r="A3271" s="35" t="s">
        <v>2637</v>
      </c>
      <c r="B3271" s="1" t="s">
        <v>5572</v>
      </c>
      <c r="C3271" s="45" t="s">
        <v>971</v>
      </c>
      <c r="D3271" s="23" t="s">
        <v>5734</v>
      </c>
      <c r="E3271" s="23" t="s">
        <v>4141</v>
      </c>
      <c r="F3271" s="40">
        <v>0.74</v>
      </c>
      <c r="G3271" s="25">
        <v>37863</v>
      </c>
      <c r="H3271" s="25">
        <v>28019</v>
      </c>
      <c r="I3271" s="25"/>
      <c r="J3271" s="58" t="e">
        <f>HYPERLINK("#"&amp;"Insumos"&amp;"!A"&amp;MATCH($B3271,#REF!,0),"Ins "&amp;$B3271)</f>
        <v>#REF!</v>
      </c>
      <c r="M3271" s="220"/>
    </row>
    <row r="3272" spans="1:13" ht="25.5" x14ac:dyDescent="0.2">
      <c r="A3272" s="35" t="s">
        <v>2637</v>
      </c>
      <c r="B3272" s="1" t="s">
        <v>597</v>
      </c>
      <c r="C3272" s="45" t="s">
        <v>8738</v>
      </c>
      <c r="D3272" s="23" t="s">
        <v>5534</v>
      </c>
      <c r="E3272" s="23" t="s">
        <v>8737</v>
      </c>
      <c r="F3272" s="40">
        <v>2.5000000000000001E-2</v>
      </c>
      <c r="G3272" s="25">
        <v>17302</v>
      </c>
      <c r="H3272" s="25">
        <v>433</v>
      </c>
      <c r="I3272" s="25"/>
      <c r="J3272" s="58" t="e">
        <f>HYPERLINK("#"&amp;"Insumos"&amp;"!A"&amp;MATCH($B3272,#REF!,0),"Ins "&amp;$B3272)</f>
        <v>#REF!</v>
      </c>
      <c r="M3272" s="220"/>
    </row>
    <row r="3273" spans="1:13" x14ac:dyDescent="0.2">
      <c r="A3273" s="35" t="s">
        <v>2637</v>
      </c>
      <c r="B3273" s="1" t="s">
        <v>263</v>
      </c>
      <c r="C3273" s="45" t="s">
        <v>696</v>
      </c>
      <c r="D3273" s="23" t="s">
        <v>5534</v>
      </c>
      <c r="E3273" s="23" t="s">
        <v>4140</v>
      </c>
      <c r="F3273" s="40">
        <v>1.2999999999999999E-2</v>
      </c>
      <c r="G3273" s="25">
        <v>187426</v>
      </c>
      <c r="H3273" s="25">
        <v>2437</v>
      </c>
      <c r="I3273" s="25"/>
      <c r="J3273" s="58" t="e">
        <f>HYPERLINK("#"&amp;"Insumos"&amp;"!A"&amp;MATCH($B3273,#REF!,0),"Ins "&amp;$B3273)</f>
        <v>#REF!</v>
      </c>
      <c r="M3273" s="220"/>
    </row>
    <row r="3274" spans="1:13" x14ac:dyDescent="0.2">
      <c r="A3274" s="35" t="s">
        <v>2637</v>
      </c>
      <c r="B3274" s="1" t="s">
        <v>2112</v>
      </c>
      <c r="C3274" s="45" t="s">
        <v>2058</v>
      </c>
      <c r="D3274" s="23" t="s">
        <v>5534</v>
      </c>
      <c r="E3274" s="23" t="s">
        <v>4140</v>
      </c>
      <c r="F3274" s="40">
        <v>8.0000000000000002E-3</v>
      </c>
      <c r="G3274" s="25">
        <v>69183</v>
      </c>
      <c r="H3274" s="25">
        <v>553</v>
      </c>
      <c r="I3274" s="25"/>
      <c r="J3274" s="58" t="e">
        <f>HYPERLINK("#"&amp;"Insumos"&amp;"!A"&amp;MATCH($B3274,#REF!,0),"Ins "&amp;$B3274)</f>
        <v>#REF!</v>
      </c>
      <c r="M3274" s="220"/>
    </row>
    <row r="3275" spans="1:13" x14ac:dyDescent="0.2">
      <c r="A3275" s="35" t="s">
        <v>2637</v>
      </c>
      <c r="B3275" s="1" t="s">
        <v>5533</v>
      </c>
      <c r="C3275" s="45" t="s">
        <v>5892</v>
      </c>
      <c r="D3275" s="23" t="s">
        <v>977</v>
      </c>
      <c r="E3275" s="23" t="s">
        <v>4134</v>
      </c>
      <c r="F3275" s="40">
        <v>0.1</v>
      </c>
      <c r="G3275" s="25">
        <v>3623</v>
      </c>
      <c r="H3275" s="25">
        <v>362</v>
      </c>
      <c r="I3275" s="25"/>
      <c r="J3275" s="58" t="e">
        <f>HYPERLINK("#"&amp;"Insumos"&amp;"!A"&amp;MATCH($B3275,#REF!,0),"Ins "&amp;$B3275)</f>
        <v>#REF!</v>
      </c>
      <c r="M3275" s="220"/>
    </row>
    <row r="3276" spans="1:13" x14ac:dyDescent="0.2">
      <c r="A3276" s="35" t="s">
        <v>2637</v>
      </c>
      <c r="B3276" s="1" t="s">
        <v>5007</v>
      </c>
      <c r="C3276" s="45" t="s">
        <v>720</v>
      </c>
      <c r="D3276" s="23" t="s">
        <v>5751</v>
      </c>
      <c r="E3276" s="23" t="s">
        <v>4134</v>
      </c>
      <c r="F3276" s="40">
        <v>0.7</v>
      </c>
      <c r="G3276" s="25">
        <v>1897</v>
      </c>
      <c r="H3276" s="25">
        <v>1328</v>
      </c>
      <c r="I3276" s="25"/>
      <c r="J3276" s="58" t="e">
        <f>HYPERLINK("#"&amp;"Insumos"&amp;"!A"&amp;MATCH($B3276,#REF!,0),"Ins "&amp;$B3276)</f>
        <v>#REF!</v>
      </c>
      <c r="M3276" s="220"/>
    </row>
    <row r="3277" spans="1:13" x14ac:dyDescent="0.2">
      <c r="A3277" s="35" t="s">
        <v>2637</v>
      </c>
      <c r="B3277" s="1" t="s">
        <v>5376</v>
      </c>
      <c r="C3277" s="45" t="s">
        <v>1163</v>
      </c>
      <c r="D3277" s="23" t="s">
        <v>5751</v>
      </c>
      <c r="E3277" s="23" t="s">
        <v>466</v>
      </c>
      <c r="F3277" s="40">
        <v>6.7000000000000002E-3</v>
      </c>
      <c r="G3277" s="25">
        <v>716882</v>
      </c>
      <c r="H3277" s="25">
        <v>4803</v>
      </c>
      <c r="I3277" s="25"/>
      <c r="J3277" s="58" t="e">
        <f>HYPERLINK("#"&amp;"Insumos"&amp;"!A"&amp;MATCH($B3277,#REF!,0),"Ins "&amp;$B3277)</f>
        <v>#REF!</v>
      </c>
      <c r="M3277" s="220"/>
    </row>
    <row r="3278" spans="1:13" ht="25.5" x14ac:dyDescent="0.2">
      <c r="A3278" s="35" t="s">
        <v>2637</v>
      </c>
      <c r="B3278" s="1" t="s">
        <v>4509</v>
      </c>
      <c r="C3278" s="45" t="s">
        <v>1400</v>
      </c>
      <c r="D3278" s="23" t="s">
        <v>5751</v>
      </c>
      <c r="E3278" s="23" t="s">
        <v>4134</v>
      </c>
      <c r="F3278" s="40">
        <v>58.8</v>
      </c>
      <c r="G3278" s="25">
        <v>1362</v>
      </c>
      <c r="H3278" s="25">
        <v>80086</v>
      </c>
      <c r="I3278" s="25"/>
      <c r="J3278" s="58" t="e">
        <f>HYPERLINK("#"&amp;"Insumos"&amp;"!A"&amp;MATCH($B3278,#REF!,0),"Ins "&amp;$B3278)</f>
        <v>#REF!</v>
      </c>
      <c r="M3278" s="220"/>
    </row>
    <row r="3279" spans="1:13" ht="25.5" x14ac:dyDescent="0.2">
      <c r="A3279" s="36" t="s">
        <v>2638</v>
      </c>
      <c r="B3279" s="26" t="s">
        <v>6816</v>
      </c>
      <c r="C3279" s="79" t="s">
        <v>10479</v>
      </c>
      <c r="D3279" s="37" t="s">
        <v>5608</v>
      </c>
      <c r="E3279" s="37" t="s">
        <v>465</v>
      </c>
      <c r="F3279" s="41"/>
      <c r="G3279" s="27"/>
      <c r="H3279" s="27"/>
      <c r="I3279" s="27">
        <v>159761</v>
      </c>
      <c r="M3279" s="220">
        <f t="shared" si="51"/>
        <v>209223</v>
      </c>
    </row>
    <row r="3280" spans="1:13" x14ac:dyDescent="0.2">
      <c r="A3280" s="35" t="s">
        <v>2638</v>
      </c>
      <c r="B3280" s="1" t="s">
        <v>5584</v>
      </c>
      <c r="C3280" s="45" t="s">
        <v>6973</v>
      </c>
      <c r="D3280" s="23" t="s">
        <v>5585</v>
      </c>
      <c r="E3280" s="23" t="s">
        <v>467</v>
      </c>
      <c r="F3280" s="40">
        <v>1</v>
      </c>
      <c r="G3280" s="25">
        <v>8042</v>
      </c>
      <c r="H3280" s="25">
        <v>8042</v>
      </c>
      <c r="I3280" s="25"/>
      <c r="M3280" s="220"/>
    </row>
    <row r="3281" spans="1:13" x14ac:dyDescent="0.2">
      <c r="A3281" s="35" t="s">
        <v>2638</v>
      </c>
      <c r="B3281" s="1" t="s">
        <v>5605</v>
      </c>
      <c r="C3281" s="45" t="s">
        <v>541</v>
      </c>
      <c r="D3281" s="23" t="s">
        <v>5585</v>
      </c>
      <c r="E3281" s="23" t="s">
        <v>466</v>
      </c>
      <c r="F3281" s="40">
        <v>0.06</v>
      </c>
      <c r="G3281" s="25">
        <v>458377</v>
      </c>
      <c r="H3281" s="25">
        <v>27503</v>
      </c>
      <c r="I3281" s="25"/>
      <c r="M3281" s="220"/>
    </row>
    <row r="3282" spans="1:13" x14ac:dyDescent="0.2">
      <c r="A3282" s="35" t="s">
        <v>2638</v>
      </c>
      <c r="B3282" s="1" t="s">
        <v>5572</v>
      </c>
      <c r="C3282" s="45" t="s">
        <v>971</v>
      </c>
      <c r="D3282" s="23" t="s">
        <v>5734</v>
      </c>
      <c r="E3282" s="23" t="s">
        <v>4141</v>
      </c>
      <c r="F3282" s="40">
        <v>0.74</v>
      </c>
      <c r="G3282" s="25">
        <v>37863</v>
      </c>
      <c r="H3282" s="25">
        <v>28019</v>
      </c>
      <c r="I3282" s="25"/>
      <c r="J3282" s="58" t="e">
        <f>HYPERLINK("#"&amp;"Insumos"&amp;"!A"&amp;MATCH($B3282,#REF!,0),"Ins "&amp;$B3282)</f>
        <v>#REF!</v>
      </c>
      <c r="M3282" s="220"/>
    </row>
    <row r="3283" spans="1:13" ht="25.5" x14ac:dyDescent="0.2">
      <c r="A3283" s="35" t="s">
        <v>2638</v>
      </c>
      <c r="B3283" s="1" t="s">
        <v>597</v>
      </c>
      <c r="C3283" s="45" t="s">
        <v>8738</v>
      </c>
      <c r="D3283" s="23" t="s">
        <v>5534</v>
      </c>
      <c r="E3283" s="23" t="s">
        <v>8737</v>
      </c>
      <c r="F3283" s="40">
        <v>2.5000000000000001E-2</v>
      </c>
      <c r="G3283" s="25">
        <v>17302</v>
      </c>
      <c r="H3283" s="25">
        <v>433</v>
      </c>
      <c r="I3283" s="25"/>
      <c r="J3283" s="58" t="e">
        <f>HYPERLINK("#"&amp;"Insumos"&amp;"!A"&amp;MATCH($B3283,#REF!,0),"Ins "&amp;$B3283)</f>
        <v>#REF!</v>
      </c>
      <c r="M3283" s="220"/>
    </row>
    <row r="3284" spans="1:13" x14ac:dyDescent="0.2">
      <c r="A3284" s="35" t="s">
        <v>2638</v>
      </c>
      <c r="B3284" s="1" t="s">
        <v>263</v>
      </c>
      <c r="C3284" s="45" t="s">
        <v>696</v>
      </c>
      <c r="D3284" s="23" t="s">
        <v>5534</v>
      </c>
      <c r="E3284" s="23" t="s">
        <v>4140</v>
      </c>
      <c r="F3284" s="40">
        <v>1.3599999999999999E-2</v>
      </c>
      <c r="G3284" s="25">
        <v>187426</v>
      </c>
      <c r="H3284" s="25">
        <v>2549</v>
      </c>
      <c r="I3284" s="25"/>
      <c r="J3284" s="58" t="e">
        <f>HYPERLINK("#"&amp;"Insumos"&amp;"!A"&amp;MATCH($B3284,#REF!,0),"Ins "&amp;$B3284)</f>
        <v>#REF!</v>
      </c>
      <c r="M3284" s="220"/>
    </row>
    <row r="3285" spans="1:13" x14ac:dyDescent="0.2">
      <c r="A3285" s="35" t="s">
        <v>2638</v>
      </c>
      <c r="B3285" s="1" t="s">
        <v>2112</v>
      </c>
      <c r="C3285" s="45" t="s">
        <v>2058</v>
      </c>
      <c r="D3285" s="23" t="s">
        <v>5534</v>
      </c>
      <c r="E3285" s="23" t="s">
        <v>4140</v>
      </c>
      <c r="F3285" s="40">
        <v>8.0000000000000002E-3</v>
      </c>
      <c r="G3285" s="25">
        <v>69183</v>
      </c>
      <c r="H3285" s="25">
        <v>553</v>
      </c>
      <c r="I3285" s="25"/>
      <c r="J3285" s="58" t="e">
        <f>HYPERLINK("#"&amp;"Insumos"&amp;"!A"&amp;MATCH($B3285,#REF!,0),"Ins "&amp;$B3285)</f>
        <v>#REF!</v>
      </c>
      <c r="M3285" s="220"/>
    </row>
    <row r="3286" spans="1:13" x14ac:dyDescent="0.2">
      <c r="A3286" s="35" t="s">
        <v>2638</v>
      </c>
      <c r="B3286" s="1" t="s">
        <v>5533</v>
      </c>
      <c r="C3286" s="45" t="s">
        <v>5892</v>
      </c>
      <c r="D3286" s="23" t="s">
        <v>977</v>
      </c>
      <c r="E3286" s="23" t="s">
        <v>4134</v>
      </c>
      <c r="F3286" s="40">
        <v>0.1</v>
      </c>
      <c r="G3286" s="25">
        <v>3623</v>
      </c>
      <c r="H3286" s="25">
        <v>362</v>
      </c>
      <c r="I3286" s="25"/>
      <c r="J3286" s="58" t="e">
        <f>HYPERLINK("#"&amp;"Insumos"&amp;"!A"&amp;MATCH($B3286,#REF!,0),"Ins "&amp;$B3286)</f>
        <v>#REF!</v>
      </c>
      <c r="M3286" s="220"/>
    </row>
    <row r="3287" spans="1:13" x14ac:dyDescent="0.2">
      <c r="A3287" s="35" t="s">
        <v>2638</v>
      </c>
      <c r="B3287" s="1" t="s">
        <v>5007</v>
      </c>
      <c r="C3287" s="45" t="s">
        <v>720</v>
      </c>
      <c r="D3287" s="23" t="s">
        <v>5751</v>
      </c>
      <c r="E3287" s="23" t="s">
        <v>4134</v>
      </c>
      <c r="F3287" s="40">
        <v>0.7</v>
      </c>
      <c r="G3287" s="25">
        <v>1897</v>
      </c>
      <c r="H3287" s="25">
        <v>1328</v>
      </c>
      <c r="I3287" s="25"/>
      <c r="J3287" s="58" t="e">
        <f>HYPERLINK("#"&amp;"Insumos"&amp;"!A"&amp;MATCH($B3287,#REF!,0),"Ins "&amp;$B3287)</f>
        <v>#REF!</v>
      </c>
      <c r="M3287" s="220"/>
    </row>
    <row r="3288" spans="1:13" ht="25.5" x14ac:dyDescent="0.2">
      <c r="A3288" s="35" t="s">
        <v>2638</v>
      </c>
      <c r="B3288" s="1" t="s">
        <v>4510</v>
      </c>
      <c r="C3288" s="45" t="s">
        <v>1401</v>
      </c>
      <c r="D3288" s="23" t="s">
        <v>5751</v>
      </c>
      <c r="E3288" s="23" t="s">
        <v>4134</v>
      </c>
      <c r="F3288" s="40">
        <v>63</v>
      </c>
      <c r="G3288" s="25">
        <v>1444</v>
      </c>
      <c r="H3288" s="25">
        <v>90972</v>
      </c>
      <c r="I3288" s="25"/>
      <c r="J3288" s="58" t="e">
        <f>HYPERLINK("#"&amp;"Insumos"&amp;"!A"&amp;MATCH($B3288,#REF!,0),"Ins "&amp;$B3288)</f>
        <v>#REF!</v>
      </c>
      <c r="M3288" s="220"/>
    </row>
    <row r="3289" spans="1:13" ht="51" x14ac:dyDescent="0.2">
      <c r="A3289" s="36" t="s">
        <v>2639</v>
      </c>
      <c r="B3289" s="26" t="s">
        <v>6816</v>
      </c>
      <c r="C3289" s="79" t="s">
        <v>10480</v>
      </c>
      <c r="D3289" s="37" t="s">
        <v>5608</v>
      </c>
      <c r="E3289" s="37" t="s">
        <v>465</v>
      </c>
      <c r="F3289" s="41"/>
      <c r="G3289" s="27"/>
      <c r="H3289" s="27"/>
      <c r="I3289" s="27">
        <v>129386</v>
      </c>
      <c r="M3289" s="220">
        <f t="shared" si="51"/>
        <v>169444</v>
      </c>
    </row>
    <row r="3290" spans="1:13" x14ac:dyDescent="0.2">
      <c r="A3290" s="35" t="s">
        <v>2639</v>
      </c>
      <c r="B3290" s="1" t="s">
        <v>5584</v>
      </c>
      <c r="C3290" s="45" t="s">
        <v>6973</v>
      </c>
      <c r="D3290" s="23" t="s">
        <v>5585</v>
      </c>
      <c r="E3290" s="23" t="s">
        <v>467</v>
      </c>
      <c r="F3290" s="40">
        <v>1</v>
      </c>
      <c r="G3290" s="25">
        <v>8042</v>
      </c>
      <c r="H3290" s="25">
        <v>8042</v>
      </c>
      <c r="I3290" s="25"/>
      <c r="M3290" s="220"/>
    </row>
    <row r="3291" spans="1:13" x14ac:dyDescent="0.2">
      <c r="A3291" s="35" t="s">
        <v>2639</v>
      </c>
      <c r="B3291" s="1" t="s">
        <v>5605</v>
      </c>
      <c r="C3291" s="45" t="s">
        <v>541</v>
      </c>
      <c r="D3291" s="23" t="s">
        <v>5585</v>
      </c>
      <c r="E3291" s="23" t="s">
        <v>466</v>
      </c>
      <c r="F3291" s="40">
        <v>0.02</v>
      </c>
      <c r="G3291" s="25">
        <v>458377</v>
      </c>
      <c r="H3291" s="25">
        <v>9168</v>
      </c>
      <c r="I3291" s="25"/>
      <c r="M3291" s="220"/>
    </row>
    <row r="3292" spans="1:13" x14ac:dyDescent="0.2">
      <c r="A3292" s="35" t="s">
        <v>2639</v>
      </c>
      <c r="B3292" s="1" t="s">
        <v>5572</v>
      </c>
      <c r="C3292" s="45" t="s">
        <v>971</v>
      </c>
      <c r="D3292" s="23" t="s">
        <v>5734</v>
      </c>
      <c r="E3292" s="23" t="s">
        <v>4141</v>
      </c>
      <c r="F3292" s="40">
        <v>0.74</v>
      </c>
      <c r="G3292" s="25">
        <v>37863</v>
      </c>
      <c r="H3292" s="25">
        <v>28019</v>
      </c>
      <c r="I3292" s="25"/>
      <c r="J3292" s="58" t="e">
        <f>HYPERLINK("#"&amp;"Insumos"&amp;"!A"&amp;MATCH($B3292,#REF!,0),"Ins "&amp;$B3292)</f>
        <v>#REF!</v>
      </c>
      <c r="M3292" s="220"/>
    </row>
    <row r="3293" spans="1:13" ht="25.5" x14ac:dyDescent="0.2">
      <c r="A3293" s="35" t="s">
        <v>2639</v>
      </c>
      <c r="B3293" s="1" t="s">
        <v>597</v>
      </c>
      <c r="C3293" s="45" t="s">
        <v>8738</v>
      </c>
      <c r="D3293" s="23" t="s">
        <v>5534</v>
      </c>
      <c r="E3293" s="23" t="s">
        <v>8737</v>
      </c>
      <c r="F3293" s="40">
        <v>2.5000000000000001E-2</v>
      </c>
      <c r="G3293" s="25">
        <v>17302</v>
      </c>
      <c r="H3293" s="25">
        <v>433</v>
      </c>
      <c r="I3293" s="25"/>
      <c r="J3293" s="58" t="e">
        <f>HYPERLINK("#"&amp;"Insumos"&amp;"!A"&amp;MATCH($B3293,#REF!,0),"Ins "&amp;$B3293)</f>
        <v>#REF!</v>
      </c>
      <c r="M3293" s="220"/>
    </row>
    <row r="3294" spans="1:13" x14ac:dyDescent="0.2">
      <c r="A3294" s="35" t="s">
        <v>2639</v>
      </c>
      <c r="B3294" s="1" t="s">
        <v>263</v>
      </c>
      <c r="C3294" s="45" t="s">
        <v>696</v>
      </c>
      <c r="D3294" s="23" t="s">
        <v>5534</v>
      </c>
      <c r="E3294" s="23" t="s">
        <v>4140</v>
      </c>
      <c r="F3294" s="40">
        <v>1.0200000000000001E-2</v>
      </c>
      <c r="G3294" s="25">
        <v>187426</v>
      </c>
      <c r="H3294" s="25">
        <v>1912</v>
      </c>
      <c r="I3294" s="25"/>
      <c r="J3294" s="58" t="e">
        <f>HYPERLINK("#"&amp;"Insumos"&amp;"!A"&amp;MATCH($B3294,#REF!,0),"Ins "&amp;$B3294)</f>
        <v>#REF!</v>
      </c>
      <c r="M3294" s="220"/>
    </row>
    <row r="3295" spans="1:13" x14ac:dyDescent="0.2">
      <c r="A3295" s="35" t="s">
        <v>2639</v>
      </c>
      <c r="B3295" s="1" t="s">
        <v>2112</v>
      </c>
      <c r="C3295" s="45" t="s">
        <v>2058</v>
      </c>
      <c r="D3295" s="23" t="s">
        <v>5534</v>
      </c>
      <c r="E3295" s="23" t="s">
        <v>4140</v>
      </c>
      <c r="F3295" s="40">
        <v>8.0000000000000002E-3</v>
      </c>
      <c r="G3295" s="25">
        <v>69183</v>
      </c>
      <c r="H3295" s="25">
        <v>553</v>
      </c>
      <c r="I3295" s="25"/>
      <c r="J3295" s="58" t="e">
        <f>HYPERLINK("#"&amp;"Insumos"&amp;"!A"&amp;MATCH($B3295,#REF!,0),"Ins "&amp;$B3295)</f>
        <v>#REF!</v>
      </c>
      <c r="M3295" s="220"/>
    </row>
    <row r="3296" spans="1:13" x14ac:dyDescent="0.2">
      <c r="A3296" s="35" t="s">
        <v>2639</v>
      </c>
      <c r="B3296" s="1" t="s">
        <v>5533</v>
      </c>
      <c r="C3296" s="45" t="s">
        <v>5892</v>
      </c>
      <c r="D3296" s="23" t="s">
        <v>977</v>
      </c>
      <c r="E3296" s="23" t="s">
        <v>4134</v>
      </c>
      <c r="F3296" s="40">
        <v>0.1</v>
      </c>
      <c r="G3296" s="25">
        <v>3623</v>
      </c>
      <c r="H3296" s="25">
        <v>362</v>
      </c>
      <c r="I3296" s="25"/>
      <c r="J3296" s="58" t="e">
        <f>HYPERLINK("#"&amp;"Insumos"&amp;"!A"&amp;MATCH($B3296,#REF!,0),"Ins "&amp;$B3296)</f>
        <v>#REF!</v>
      </c>
      <c r="M3296" s="220"/>
    </row>
    <row r="3297" spans="1:13" x14ac:dyDescent="0.2">
      <c r="A3297" s="35" t="s">
        <v>2639</v>
      </c>
      <c r="B3297" s="1" t="s">
        <v>5007</v>
      </c>
      <c r="C3297" s="45" t="s">
        <v>720</v>
      </c>
      <c r="D3297" s="23" t="s">
        <v>5751</v>
      </c>
      <c r="E3297" s="23" t="s">
        <v>4134</v>
      </c>
      <c r="F3297" s="40">
        <v>0.7</v>
      </c>
      <c r="G3297" s="25">
        <v>1897</v>
      </c>
      <c r="H3297" s="25">
        <v>1328</v>
      </c>
      <c r="I3297" s="25"/>
      <c r="J3297" s="58" t="e">
        <f>HYPERLINK("#"&amp;"Insumos"&amp;"!A"&amp;MATCH($B3297,#REF!,0),"Ins "&amp;$B3297)</f>
        <v>#REF!</v>
      </c>
      <c r="M3297" s="220"/>
    </row>
    <row r="3298" spans="1:13" x14ac:dyDescent="0.2">
      <c r="A3298" s="35" t="s">
        <v>2639</v>
      </c>
      <c r="B3298" s="1" t="s">
        <v>5376</v>
      </c>
      <c r="C3298" s="45" t="s">
        <v>1163</v>
      </c>
      <c r="D3298" s="23" t="s">
        <v>5751</v>
      </c>
      <c r="E3298" s="23" t="s">
        <v>466</v>
      </c>
      <c r="F3298" s="40">
        <v>6.7000000000000002E-3</v>
      </c>
      <c r="G3298" s="25">
        <v>716882</v>
      </c>
      <c r="H3298" s="25">
        <v>4803</v>
      </c>
      <c r="I3298" s="25"/>
      <c r="J3298" s="58" t="e">
        <f>HYPERLINK("#"&amp;"Insumos"&amp;"!A"&amp;MATCH($B3298,#REF!,0),"Ins "&amp;$B3298)</f>
        <v>#REF!</v>
      </c>
      <c r="M3298" s="220"/>
    </row>
    <row r="3299" spans="1:13" ht="25.5" x14ac:dyDescent="0.2">
      <c r="A3299" s="35" t="s">
        <v>2639</v>
      </c>
      <c r="B3299" s="1" t="s">
        <v>4507</v>
      </c>
      <c r="C3299" s="45" t="s">
        <v>1398</v>
      </c>
      <c r="D3299" s="23" t="s">
        <v>5751</v>
      </c>
      <c r="E3299" s="23" t="s">
        <v>4134</v>
      </c>
      <c r="F3299" s="40">
        <v>34</v>
      </c>
      <c r="G3299" s="25">
        <v>2199</v>
      </c>
      <c r="H3299" s="25">
        <v>74766</v>
      </c>
      <c r="I3299" s="25"/>
      <c r="J3299" s="58" t="e">
        <f>HYPERLINK("#"&amp;"Insumos"&amp;"!A"&amp;MATCH($B3299,#REF!,0),"Ins "&amp;$B3299)</f>
        <v>#REF!</v>
      </c>
      <c r="M3299" s="220"/>
    </row>
    <row r="3300" spans="1:13" ht="38.25" x14ac:dyDescent="0.2">
      <c r="A3300" s="36" t="s">
        <v>2642</v>
      </c>
      <c r="B3300" s="26" t="s">
        <v>6816</v>
      </c>
      <c r="C3300" s="79" t="s">
        <v>10481</v>
      </c>
      <c r="D3300" s="37" t="s">
        <v>5608</v>
      </c>
      <c r="E3300" s="37" t="s">
        <v>465</v>
      </c>
      <c r="F3300" s="41"/>
      <c r="G3300" s="27"/>
      <c r="H3300" s="27"/>
      <c r="I3300" s="27">
        <v>154198</v>
      </c>
      <c r="M3300" s="220">
        <f t="shared" si="51"/>
        <v>201938</v>
      </c>
    </row>
    <row r="3301" spans="1:13" x14ac:dyDescent="0.2">
      <c r="A3301" s="35" t="s">
        <v>2642</v>
      </c>
      <c r="B3301" s="1" t="s">
        <v>5584</v>
      </c>
      <c r="C3301" s="45" t="s">
        <v>6973</v>
      </c>
      <c r="D3301" s="23" t="s">
        <v>5585</v>
      </c>
      <c r="E3301" s="23" t="s">
        <v>467</v>
      </c>
      <c r="F3301" s="40">
        <v>1.2</v>
      </c>
      <c r="G3301" s="25">
        <v>8042</v>
      </c>
      <c r="H3301" s="25">
        <v>9650</v>
      </c>
      <c r="I3301" s="25"/>
      <c r="M3301" s="220"/>
    </row>
    <row r="3302" spans="1:13" x14ac:dyDescent="0.2">
      <c r="A3302" s="35" t="s">
        <v>2642</v>
      </c>
      <c r="B3302" s="1" t="s">
        <v>5605</v>
      </c>
      <c r="C3302" s="45" t="s">
        <v>541</v>
      </c>
      <c r="D3302" s="23" t="s">
        <v>5585</v>
      </c>
      <c r="E3302" s="23" t="s">
        <v>466</v>
      </c>
      <c r="F3302" s="40">
        <v>0.02</v>
      </c>
      <c r="G3302" s="25">
        <v>458377</v>
      </c>
      <c r="H3302" s="25">
        <v>9168</v>
      </c>
      <c r="I3302" s="25"/>
      <c r="M3302" s="220"/>
    </row>
    <row r="3303" spans="1:13" x14ac:dyDescent="0.2">
      <c r="A3303" s="35" t="s">
        <v>2642</v>
      </c>
      <c r="B3303" s="1" t="s">
        <v>5572</v>
      </c>
      <c r="C3303" s="45" t="s">
        <v>971</v>
      </c>
      <c r="D3303" s="23" t="s">
        <v>5734</v>
      </c>
      <c r="E3303" s="23" t="s">
        <v>4141</v>
      </c>
      <c r="F3303" s="40">
        <v>1.1299999999999999</v>
      </c>
      <c r="G3303" s="25">
        <v>37863</v>
      </c>
      <c r="H3303" s="25">
        <v>42785</v>
      </c>
      <c r="I3303" s="25"/>
      <c r="J3303" s="58" t="e">
        <f>HYPERLINK("#"&amp;"Insumos"&amp;"!A"&amp;MATCH($B3303,#REF!,0),"Ins "&amp;$B3303)</f>
        <v>#REF!</v>
      </c>
      <c r="M3303" s="220"/>
    </row>
    <row r="3304" spans="1:13" ht="25.5" x14ac:dyDescent="0.2">
      <c r="A3304" s="35" t="s">
        <v>2642</v>
      </c>
      <c r="B3304" s="1" t="s">
        <v>597</v>
      </c>
      <c r="C3304" s="45" t="s">
        <v>8738</v>
      </c>
      <c r="D3304" s="23" t="s">
        <v>5534</v>
      </c>
      <c r="E3304" s="23" t="s">
        <v>8737</v>
      </c>
      <c r="F3304" s="40">
        <v>1.4999999999999999E-2</v>
      </c>
      <c r="G3304" s="25">
        <v>17302</v>
      </c>
      <c r="H3304" s="25">
        <v>260</v>
      </c>
      <c r="I3304" s="25"/>
      <c r="J3304" s="58" t="e">
        <f>HYPERLINK("#"&amp;"Insumos"&amp;"!A"&amp;MATCH($B3304,#REF!,0),"Ins "&amp;$B3304)</f>
        <v>#REF!</v>
      </c>
      <c r="M3304" s="220"/>
    </row>
    <row r="3305" spans="1:13" x14ac:dyDescent="0.2">
      <c r="A3305" s="35" t="s">
        <v>2642</v>
      </c>
      <c r="B3305" s="1" t="s">
        <v>263</v>
      </c>
      <c r="C3305" s="45" t="s">
        <v>696</v>
      </c>
      <c r="D3305" s="23" t="s">
        <v>5534</v>
      </c>
      <c r="E3305" s="23" t="s">
        <v>4140</v>
      </c>
      <c r="F3305" s="40">
        <v>8.8000000000000005E-3</v>
      </c>
      <c r="G3305" s="25">
        <v>187426</v>
      </c>
      <c r="H3305" s="25">
        <v>1649</v>
      </c>
      <c r="I3305" s="25"/>
      <c r="J3305" s="58" t="e">
        <f>HYPERLINK("#"&amp;"Insumos"&amp;"!A"&amp;MATCH($B3305,#REF!,0),"Ins "&amp;$B3305)</f>
        <v>#REF!</v>
      </c>
      <c r="M3305" s="220"/>
    </row>
    <row r="3306" spans="1:13" x14ac:dyDescent="0.2">
      <c r="A3306" s="35" t="s">
        <v>2642</v>
      </c>
      <c r="B3306" s="1" t="s">
        <v>5533</v>
      </c>
      <c r="C3306" s="45" t="s">
        <v>5892</v>
      </c>
      <c r="D3306" s="23" t="s">
        <v>977</v>
      </c>
      <c r="E3306" s="23" t="s">
        <v>4134</v>
      </c>
      <c r="F3306" s="40">
        <v>0.1</v>
      </c>
      <c r="G3306" s="25">
        <v>3623</v>
      </c>
      <c r="H3306" s="25">
        <v>362</v>
      </c>
      <c r="I3306" s="25"/>
      <c r="J3306" s="58" t="e">
        <f>HYPERLINK("#"&amp;"Insumos"&amp;"!A"&amp;MATCH($B3306,#REF!,0),"Ins "&amp;$B3306)</f>
        <v>#REF!</v>
      </c>
      <c r="M3306" s="220"/>
    </row>
    <row r="3307" spans="1:13" x14ac:dyDescent="0.2">
      <c r="A3307" s="35" t="s">
        <v>2642</v>
      </c>
      <c r="B3307" s="1" t="s">
        <v>5007</v>
      </c>
      <c r="C3307" s="45" t="s">
        <v>720</v>
      </c>
      <c r="D3307" s="23" t="s">
        <v>5751</v>
      </c>
      <c r="E3307" s="23" t="s">
        <v>4134</v>
      </c>
      <c r="F3307" s="40">
        <v>1.2</v>
      </c>
      <c r="G3307" s="25">
        <v>1897</v>
      </c>
      <c r="H3307" s="25">
        <v>2276</v>
      </c>
      <c r="I3307" s="25"/>
      <c r="J3307" s="58" t="e">
        <f>HYPERLINK("#"&amp;"Insumos"&amp;"!A"&amp;MATCH($B3307,#REF!,0),"Ins "&amp;$B3307)</f>
        <v>#REF!</v>
      </c>
      <c r="M3307" s="220"/>
    </row>
    <row r="3308" spans="1:13" x14ac:dyDescent="0.2">
      <c r="A3308" s="35" t="s">
        <v>2642</v>
      </c>
      <c r="B3308" s="1" t="s">
        <v>5376</v>
      </c>
      <c r="C3308" s="45" t="s">
        <v>1163</v>
      </c>
      <c r="D3308" s="23" t="s">
        <v>5751</v>
      </c>
      <c r="E3308" s="23" t="s">
        <v>466</v>
      </c>
      <c r="F3308" s="40">
        <v>0.02</v>
      </c>
      <c r="G3308" s="25">
        <v>716882</v>
      </c>
      <c r="H3308" s="25">
        <v>14338</v>
      </c>
      <c r="I3308" s="25"/>
      <c r="J3308" s="58" t="e">
        <f>HYPERLINK("#"&amp;"Insumos"&amp;"!A"&amp;MATCH($B3308,#REF!,0),"Ins "&amp;$B3308)</f>
        <v>#REF!</v>
      </c>
      <c r="M3308" s="220"/>
    </row>
    <row r="3309" spans="1:13" x14ac:dyDescent="0.2">
      <c r="A3309" s="35" t="s">
        <v>2642</v>
      </c>
      <c r="B3309" s="1" t="s">
        <v>4501</v>
      </c>
      <c r="C3309" s="45" t="s">
        <v>11901</v>
      </c>
      <c r="D3309" s="23" t="s">
        <v>5751</v>
      </c>
      <c r="E3309" s="23" t="s">
        <v>4134</v>
      </c>
      <c r="F3309" s="40">
        <v>13.125</v>
      </c>
      <c r="G3309" s="25">
        <v>5616</v>
      </c>
      <c r="H3309" s="25">
        <v>73710</v>
      </c>
      <c r="I3309" s="25"/>
      <c r="J3309" s="58" t="e">
        <f>HYPERLINK("#"&amp;"Insumos"&amp;"!A"&amp;MATCH($B3309,#REF!,0),"Ins "&amp;$B3309)</f>
        <v>#REF!</v>
      </c>
      <c r="M3309" s="220"/>
    </row>
    <row r="3310" spans="1:13" ht="38.25" x14ac:dyDescent="0.2">
      <c r="A3310" s="36" t="s">
        <v>2643</v>
      </c>
      <c r="B3310" s="26" t="s">
        <v>6816</v>
      </c>
      <c r="C3310" s="79" t="s">
        <v>10482</v>
      </c>
      <c r="D3310" s="37" t="s">
        <v>5608</v>
      </c>
      <c r="E3310" s="37" t="s">
        <v>465</v>
      </c>
      <c r="F3310" s="41"/>
      <c r="G3310" s="27"/>
      <c r="H3310" s="27"/>
      <c r="I3310" s="27">
        <v>141734</v>
      </c>
      <c r="M3310" s="220">
        <f t="shared" si="51"/>
        <v>185615</v>
      </c>
    </row>
    <row r="3311" spans="1:13" x14ac:dyDescent="0.2">
      <c r="A3311" s="35" t="s">
        <v>2643</v>
      </c>
      <c r="B3311" s="1" t="s">
        <v>5605</v>
      </c>
      <c r="C3311" s="45" t="s">
        <v>541</v>
      </c>
      <c r="D3311" s="23" t="s">
        <v>5585</v>
      </c>
      <c r="E3311" s="23" t="s">
        <v>466</v>
      </c>
      <c r="F3311" s="40">
        <v>0.02</v>
      </c>
      <c r="G3311" s="25">
        <v>458377</v>
      </c>
      <c r="H3311" s="25">
        <v>9168</v>
      </c>
      <c r="I3311" s="25"/>
      <c r="M3311" s="220"/>
    </row>
    <row r="3312" spans="1:13" x14ac:dyDescent="0.2">
      <c r="A3312" s="35" t="s">
        <v>2643</v>
      </c>
      <c r="B3312" s="1" t="s">
        <v>5572</v>
      </c>
      <c r="C3312" s="45" t="s">
        <v>971</v>
      </c>
      <c r="D3312" s="23" t="s">
        <v>5734</v>
      </c>
      <c r="E3312" s="23" t="s">
        <v>4141</v>
      </c>
      <c r="F3312" s="40">
        <v>1.1299999999999999</v>
      </c>
      <c r="G3312" s="25">
        <v>37863</v>
      </c>
      <c r="H3312" s="25">
        <v>42785</v>
      </c>
      <c r="I3312" s="25"/>
      <c r="J3312" s="58" t="e">
        <f>HYPERLINK("#"&amp;"Insumos"&amp;"!A"&amp;MATCH($B3312,#REF!,0),"Ins "&amp;$B3312)</f>
        <v>#REF!</v>
      </c>
      <c r="M3312" s="220"/>
    </row>
    <row r="3313" spans="1:13" ht="25.5" x14ac:dyDescent="0.2">
      <c r="A3313" s="35" t="s">
        <v>2643</v>
      </c>
      <c r="B3313" s="1" t="s">
        <v>597</v>
      </c>
      <c r="C3313" s="45" t="s">
        <v>8738</v>
      </c>
      <c r="D3313" s="23" t="s">
        <v>5534</v>
      </c>
      <c r="E3313" s="23" t="s">
        <v>8737</v>
      </c>
      <c r="F3313" s="40">
        <v>1.4999999999999999E-2</v>
      </c>
      <c r="G3313" s="25">
        <v>17302</v>
      </c>
      <c r="H3313" s="25">
        <v>260</v>
      </c>
      <c r="I3313" s="25"/>
      <c r="J3313" s="58" t="e">
        <f>HYPERLINK("#"&amp;"Insumos"&amp;"!A"&amp;MATCH($B3313,#REF!,0),"Ins "&amp;$B3313)</f>
        <v>#REF!</v>
      </c>
      <c r="M3313" s="220"/>
    </row>
    <row r="3314" spans="1:13" x14ac:dyDescent="0.2">
      <c r="A3314" s="35" t="s">
        <v>2643</v>
      </c>
      <c r="B3314" s="1" t="s">
        <v>263</v>
      </c>
      <c r="C3314" s="45" t="s">
        <v>696</v>
      </c>
      <c r="D3314" s="23" t="s">
        <v>5534</v>
      </c>
      <c r="E3314" s="23" t="s">
        <v>4140</v>
      </c>
      <c r="F3314" s="40">
        <v>7.1000000000000004E-3</v>
      </c>
      <c r="G3314" s="25">
        <v>187426</v>
      </c>
      <c r="H3314" s="25">
        <v>1331</v>
      </c>
      <c r="I3314" s="25"/>
      <c r="J3314" s="58" t="e">
        <f>HYPERLINK("#"&amp;"Insumos"&amp;"!A"&amp;MATCH($B3314,#REF!,0),"Ins "&amp;$B3314)</f>
        <v>#REF!</v>
      </c>
      <c r="M3314" s="220"/>
    </row>
    <row r="3315" spans="1:13" x14ac:dyDescent="0.2">
      <c r="A3315" s="35" t="s">
        <v>2643</v>
      </c>
      <c r="B3315" s="1" t="s">
        <v>139</v>
      </c>
      <c r="C3315" s="45" t="s">
        <v>155</v>
      </c>
      <c r="D3315" s="23" t="s">
        <v>5534</v>
      </c>
      <c r="E3315" s="23" t="s">
        <v>4140</v>
      </c>
      <c r="F3315" s="40">
        <v>0.2</v>
      </c>
      <c r="G3315" s="25">
        <v>86632</v>
      </c>
      <c r="H3315" s="25">
        <v>17326</v>
      </c>
      <c r="I3315" s="25"/>
      <c r="J3315" s="58" t="e">
        <f>HYPERLINK("#"&amp;"Insumos"&amp;"!A"&amp;MATCH($B3315,#REF!,0),"Ins "&amp;$B3315)</f>
        <v>#REF!</v>
      </c>
      <c r="M3315" s="220"/>
    </row>
    <row r="3316" spans="1:13" x14ac:dyDescent="0.2">
      <c r="A3316" s="35" t="s">
        <v>2643</v>
      </c>
      <c r="B3316" s="1" t="s">
        <v>2112</v>
      </c>
      <c r="C3316" s="45" t="s">
        <v>2058</v>
      </c>
      <c r="D3316" s="23" t="s">
        <v>5534</v>
      </c>
      <c r="E3316" s="23" t="s">
        <v>4140</v>
      </c>
      <c r="F3316" s="40">
        <v>4.7999999999999996E-3</v>
      </c>
      <c r="G3316" s="25">
        <v>69183</v>
      </c>
      <c r="H3316" s="25">
        <v>332</v>
      </c>
      <c r="I3316" s="25"/>
      <c r="J3316" s="58" t="e">
        <f>HYPERLINK("#"&amp;"Insumos"&amp;"!A"&amp;MATCH($B3316,#REF!,0),"Ins "&amp;$B3316)</f>
        <v>#REF!</v>
      </c>
      <c r="M3316" s="220"/>
    </row>
    <row r="3317" spans="1:13" x14ac:dyDescent="0.2">
      <c r="A3317" s="35" t="s">
        <v>2643</v>
      </c>
      <c r="B3317" s="1" t="s">
        <v>5533</v>
      </c>
      <c r="C3317" s="45" t="s">
        <v>5892</v>
      </c>
      <c r="D3317" s="23" t="s">
        <v>977</v>
      </c>
      <c r="E3317" s="23" t="s">
        <v>4134</v>
      </c>
      <c r="F3317" s="40">
        <v>0.1</v>
      </c>
      <c r="G3317" s="25">
        <v>3623</v>
      </c>
      <c r="H3317" s="25">
        <v>362</v>
      </c>
      <c r="I3317" s="25"/>
      <c r="J3317" s="58" t="e">
        <f>HYPERLINK("#"&amp;"Insumos"&amp;"!A"&amp;MATCH($B3317,#REF!,0),"Ins "&amp;$B3317)</f>
        <v>#REF!</v>
      </c>
      <c r="M3317" s="220"/>
    </row>
    <row r="3318" spans="1:13" x14ac:dyDescent="0.2">
      <c r="A3318" s="35" t="s">
        <v>2643</v>
      </c>
      <c r="B3318" s="1" t="s">
        <v>5007</v>
      </c>
      <c r="C3318" s="45" t="s">
        <v>720</v>
      </c>
      <c r="D3318" s="23" t="s">
        <v>5751</v>
      </c>
      <c r="E3318" s="23" t="s">
        <v>4134</v>
      </c>
      <c r="F3318" s="40">
        <v>1.2</v>
      </c>
      <c r="G3318" s="25">
        <v>1897</v>
      </c>
      <c r="H3318" s="25">
        <v>2276</v>
      </c>
      <c r="I3318" s="25"/>
      <c r="J3318" s="58" t="e">
        <f>HYPERLINK("#"&amp;"Insumos"&amp;"!A"&amp;MATCH($B3318,#REF!,0),"Ins "&amp;$B3318)</f>
        <v>#REF!</v>
      </c>
      <c r="M3318" s="220"/>
    </row>
    <row r="3319" spans="1:13" x14ac:dyDescent="0.2">
      <c r="A3319" s="35" t="s">
        <v>2643</v>
      </c>
      <c r="B3319" s="1" t="s">
        <v>5482</v>
      </c>
      <c r="C3319" s="45" t="s">
        <v>67</v>
      </c>
      <c r="D3319" s="23" t="s">
        <v>5751</v>
      </c>
      <c r="E3319" s="23" t="s">
        <v>467</v>
      </c>
      <c r="F3319" s="40">
        <v>0.25</v>
      </c>
      <c r="G3319" s="25">
        <v>4423</v>
      </c>
      <c r="H3319" s="25">
        <v>1106</v>
      </c>
      <c r="I3319" s="25"/>
      <c r="J3319" s="58" t="e">
        <f>HYPERLINK("#"&amp;"Insumos"&amp;"!A"&amp;MATCH($B3319,#REF!,0),"Ins "&amp;$B3319)</f>
        <v>#REF!</v>
      </c>
      <c r="M3319" s="220"/>
    </row>
    <row r="3320" spans="1:13" x14ac:dyDescent="0.2">
      <c r="A3320" s="35" t="s">
        <v>2643</v>
      </c>
      <c r="B3320" s="1" t="s">
        <v>5376</v>
      </c>
      <c r="C3320" s="45" t="s">
        <v>1163</v>
      </c>
      <c r="D3320" s="23" t="s">
        <v>5751</v>
      </c>
      <c r="E3320" s="23" t="s">
        <v>466</v>
      </c>
      <c r="F3320" s="40">
        <v>0.03</v>
      </c>
      <c r="G3320" s="25">
        <v>716882</v>
      </c>
      <c r="H3320" s="25">
        <v>21506</v>
      </c>
      <c r="I3320" s="25"/>
      <c r="J3320" s="58" t="e">
        <f>HYPERLINK("#"&amp;"Insumos"&amp;"!A"&amp;MATCH($B3320,#REF!,0),"Ins "&amp;$B3320)</f>
        <v>#REF!</v>
      </c>
      <c r="M3320" s="220"/>
    </row>
    <row r="3321" spans="1:13" x14ac:dyDescent="0.2">
      <c r="A3321" s="35" t="s">
        <v>2643</v>
      </c>
      <c r="B3321" s="1" t="s">
        <v>5165</v>
      </c>
      <c r="C3321" s="45" t="s">
        <v>1205</v>
      </c>
      <c r="D3321" s="23" t="s">
        <v>5751</v>
      </c>
      <c r="E3321" s="23" t="s">
        <v>4134</v>
      </c>
      <c r="F3321" s="40">
        <v>0.02</v>
      </c>
      <c r="G3321" s="25">
        <v>55432</v>
      </c>
      <c r="H3321" s="25">
        <v>1109</v>
      </c>
      <c r="I3321" s="25"/>
      <c r="J3321" s="58" t="e">
        <f>HYPERLINK("#"&amp;"Insumos"&amp;"!A"&amp;MATCH($B3321,#REF!,0),"Ins "&amp;$B3321)</f>
        <v>#REF!</v>
      </c>
      <c r="M3321" s="220"/>
    </row>
    <row r="3322" spans="1:13" x14ac:dyDescent="0.2">
      <c r="A3322" s="35" t="s">
        <v>2643</v>
      </c>
      <c r="B3322" s="1" t="s">
        <v>5179</v>
      </c>
      <c r="C3322" s="45" t="s">
        <v>168</v>
      </c>
      <c r="D3322" s="23" t="s">
        <v>5751</v>
      </c>
      <c r="E3322" s="23" t="s">
        <v>4134</v>
      </c>
      <c r="F3322" s="40">
        <v>2E-3</v>
      </c>
      <c r="G3322" s="25">
        <v>594640</v>
      </c>
      <c r="H3322" s="25">
        <v>1189</v>
      </c>
      <c r="I3322" s="25"/>
      <c r="J3322" s="58" t="e">
        <f>HYPERLINK("#"&amp;"Insumos"&amp;"!A"&amp;MATCH($B3322,#REF!,0),"Ins "&amp;$B3322)</f>
        <v>#REF!</v>
      </c>
      <c r="M3322" s="220"/>
    </row>
    <row r="3323" spans="1:13" x14ac:dyDescent="0.2">
      <c r="A3323" s="35" t="s">
        <v>2643</v>
      </c>
      <c r="B3323" s="1" t="s">
        <v>5187</v>
      </c>
      <c r="C3323" s="45" t="s">
        <v>1213</v>
      </c>
      <c r="D3323" s="23" t="s">
        <v>5751</v>
      </c>
      <c r="E3323" s="23" t="s">
        <v>467</v>
      </c>
      <c r="F3323" s="40">
        <v>0.09</v>
      </c>
      <c r="G3323" s="25">
        <v>70374</v>
      </c>
      <c r="H3323" s="25">
        <v>6334</v>
      </c>
      <c r="I3323" s="25"/>
      <c r="J3323" s="58" t="e">
        <f>HYPERLINK("#"&amp;"Insumos"&amp;"!A"&amp;MATCH($B3323,#REF!,0),"Ins "&amp;$B3323)</f>
        <v>#REF!</v>
      </c>
      <c r="M3323" s="220"/>
    </row>
    <row r="3324" spans="1:13" ht="25.5" x14ac:dyDescent="0.2">
      <c r="A3324" s="35" t="s">
        <v>2643</v>
      </c>
      <c r="B3324" s="1" t="s">
        <v>4504</v>
      </c>
      <c r="C3324" s="45" t="s">
        <v>1395</v>
      </c>
      <c r="D3324" s="23" t="s">
        <v>5751</v>
      </c>
      <c r="E3324" s="23" t="s">
        <v>4134</v>
      </c>
      <c r="F3324" s="40">
        <v>12.5</v>
      </c>
      <c r="G3324" s="25">
        <v>2932</v>
      </c>
      <c r="H3324" s="25">
        <v>36650</v>
      </c>
      <c r="I3324" s="25"/>
      <c r="J3324" s="58" t="e">
        <f>HYPERLINK("#"&amp;"Insumos"&amp;"!A"&amp;MATCH($B3324,#REF!,0),"Ins "&amp;$B3324)</f>
        <v>#REF!</v>
      </c>
      <c r="M3324" s="220"/>
    </row>
    <row r="3325" spans="1:13" ht="63.75" x14ac:dyDescent="0.2">
      <c r="A3325" s="36" t="s">
        <v>2644</v>
      </c>
      <c r="B3325" s="26" t="s">
        <v>6816</v>
      </c>
      <c r="C3325" s="79" t="s">
        <v>10483</v>
      </c>
      <c r="D3325" s="37" t="s">
        <v>5608</v>
      </c>
      <c r="E3325" s="37" t="s">
        <v>465</v>
      </c>
      <c r="F3325" s="41"/>
      <c r="G3325" s="27"/>
      <c r="H3325" s="27"/>
      <c r="I3325" s="27">
        <v>279150</v>
      </c>
      <c r="M3325" s="220">
        <f t="shared" si="51"/>
        <v>365575</v>
      </c>
    </row>
    <row r="3326" spans="1:13" x14ac:dyDescent="0.2">
      <c r="A3326" s="35" t="s">
        <v>2644</v>
      </c>
      <c r="B3326" s="1" t="s">
        <v>5584</v>
      </c>
      <c r="C3326" s="45" t="s">
        <v>6973</v>
      </c>
      <c r="D3326" s="23" t="s">
        <v>5585</v>
      </c>
      <c r="E3326" s="23" t="s">
        <v>467</v>
      </c>
      <c r="F3326" s="40">
        <v>0.53</v>
      </c>
      <c r="G3326" s="25">
        <v>8042</v>
      </c>
      <c r="H3326" s="25">
        <v>4262</v>
      </c>
      <c r="I3326" s="25"/>
      <c r="M3326" s="220"/>
    </row>
    <row r="3327" spans="1:13" x14ac:dyDescent="0.2">
      <c r="A3327" s="35" t="s">
        <v>2644</v>
      </c>
      <c r="B3327" s="1" t="s">
        <v>5605</v>
      </c>
      <c r="C3327" s="45" t="s">
        <v>541</v>
      </c>
      <c r="D3327" s="23" t="s">
        <v>5585</v>
      </c>
      <c r="E3327" s="23" t="s">
        <v>466</v>
      </c>
      <c r="F3327" s="40">
        <v>0.02</v>
      </c>
      <c r="G3327" s="25">
        <v>458377</v>
      </c>
      <c r="H3327" s="25">
        <v>9168</v>
      </c>
      <c r="I3327" s="25"/>
      <c r="M3327" s="220"/>
    </row>
    <row r="3328" spans="1:13" x14ac:dyDescent="0.2">
      <c r="A3328" s="35" t="s">
        <v>2644</v>
      </c>
      <c r="B3328" s="1" t="s">
        <v>5572</v>
      </c>
      <c r="C3328" s="45" t="s">
        <v>971</v>
      </c>
      <c r="D3328" s="23" t="s">
        <v>5734</v>
      </c>
      <c r="E3328" s="23" t="s">
        <v>4141</v>
      </c>
      <c r="F3328" s="40">
        <v>1.1299999999999999</v>
      </c>
      <c r="G3328" s="25">
        <v>37863</v>
      </c>
      <c r="H3328" s="25">
        <v>42785</v>
      </c>
      <c r="I3328" s="25"/>
      <c r="J3328" s="58" t="e">
        <f>HYPERLINK("#"&amp;"Insumos"&amp;"!A"&amp;MATCH($B3328,#REF!,0),"Ins "&amp;$B3328)</f>
        <v>#REF!</v>
      </c>
      <c r="M3328" s="220"/>
    </row>
    <row r="3329" spans="1:13" ht="25.5" x14ac:dyDescent="0.2">
      <c r="A3329" s="35" t="s">
        <v>2644</v>
      </c>
      <c r="B3329" s="1" t="s">
        <v>597</v>
      </c>
      <c r="C3329" s="45" t="s">
        <v>8738</v>
      </c>
      <c r="D3329" s="23" t="s">
        <v>5534</v>
      </c>
      <c r="E3329" s="23" t="s">
        <v>8737</v>
      </c>
      <c r="F3329" s="40">
        <v>1.4999999999999999E-2</v>
      </c>
      <c r="G3329" s="25">
        <v>17302</v>
      </c>
      <c r="H3329" s="25">
        <v>260</v>
      </c>
      <c r="I3329" s="25"/>
      <c r="J3329" s="58" t="e">
        <f>HYPERLINK("#"&amp;"Insumos"&amp;"!A"&amp;MATCH($B3329,#REF!,0),"Ins "&amp;$B3329)</f>
        <v>#REF!</v>
      </c>
      <c r="M3329" s="220"/>
    </row>
    <row r="3330" spans="1:13" x14ac:dyDescent="0.2">
      <c r="A3330" s="35" t="s">
        <v>2644</v>
      </c>
      <c r="B3330" s="1" t="s">
        <v>263</v>
      </c>
      <c r="C3330" s="45" t="s">
        <v>696</v>
      </c>
      <c r="D3330" s="23" t="s">
        <v>5534</v>
      </c>
      <c r="E3330" s="23" t="s">
        <v>4140</v>
      </c>
      <c r="F3330" s="40">
        <v>1.41E-2</v>
      </c>
      <c r="G3330" s="25">
        <v>187426</v>
      </c>
      <c r="H3330" s="25">
        <v>2643</v>
      </c>
      <c r="I3330" s="25"/>
      <c r="J3330" s="58" t="e">
        <f>HYPERLINK("#"&amp;"Insumos"&amp;"!A"&amp;MATCH($B3330,#REF!,0),"Ins "&amp;$B3330)</f>
        <v>#REF!</v>
      </c>
      <c r="M3330" s="220"/>
    </row>
    <row r="3331" spans="1:13" x14ac:dyDescent="0.2">
      <c r="A3331" s="35" t="s">
        <v>2644</v>
      </c>
      <c r="B3331" s="1" t="s">
        <v>2112</v>
      </c>
      <c r="C3331" s="45" t="s">
        <v>2058</v>
      </c>
      <c r="D3331" s="23" t="s">
        <v>5534</v>
      </c>
      <c r="E3331" s="23" t="s">
        <v>4140</v>
      </c>
      <c r="F3331" s="40">
        <v>4.7999999999999996E-3</v>
      </c>
      <c r="G3331" s="25">
        <v>69183</v>
      </c>
      <c r="H3331" s="25">
        <v>332</v>
      </c>
      <c r="I3331" s="25"/>
      <c r="J3331" s="58" t="e">
        <f>HYPERLINK("#"&amp;"Insumos"&amp;"!A"&amp;MATCH($B3331,#REF!,0),"Ins "&amp;$B3331)</f>
        <v>#REF!</v>
      </c>
      <c r="M3331" s="220"/>
    </row>
    <row r="3332" spans="1:13" x14ac:dyDescent="0.2">
      <c r="A3332" s="35" t="s">
        <v>2644</v>
      </c>
      <c r="B3332" s="1" t="s">
        <v>5533</v>
      </c>
      <c r="C3332" s="45" t="s">
        <v>5892</v>
      </c>
      <c r="D3332" s="23" t="s">
        <v>977</v>
      </c>
      <c r="E3332" s="23" t="s">
        <v>4134</v>
      </c>
      <c r="F3332" s="40">
        <v>0.1</v>
      </c>
      <c r="G3332" s="25">
        <v>3623</v>
      </c>
      <c r="H3332" s="25">
        <v>362</v>
      </c>
      <c r="I3332" s="25"/>
      <c r="J3332" s="58" t="e">
        <f>HYPERLINK("#"&amp;"Insumos"&amp;"!A"&amp;MATCH($B3332,#REF!,0),"Ins "&amp;$B3332)</f>
        <v>#REF!</v>
      </c>
      <c r="M3332" s="220"/>
    </row>
    <row r="3333" spans="1:13" x14ac:dyDescent="0.2">
      <c r="A3333" s="35" t="s">
        <v>2644</v>
      </c>
      <c r="B3333" s="1" t="s">
        <v>5007</v>
      </c>
      <c r="C3333" s="45" t="s">
        <v>720</v>
      </c>
      <c r="D3333" s="23" t="s">
        <v>5751</v>
      </c>
      <c r="E3333" s="23" t="s">
        <v>4134</v>
      </c>
      <c r="F3333" s="40">
        <v>1.2</v>
      </c>
      <c r="G3333" s="25">
        <v>1897</v>
      </c>
      <c r="H3333" s="25">
        <v>2276</v>
      </c>
      <c r="I3333" s="25"/>
      <c r="J3333" s="58" t="e">
        <f>HYPERLINK("#"&amp;"Insumos"&amp;"!A"&amp;MATCH($B3333,#REF!,0),"Ins "&amp;$B3333)</f>
        <v>#REF!</v>
      </c>
      <c r="M3333" s="220"/>
    </row>
    <row r="3334" spans="1:13" x14ac:dyDescent="0.2">
      <c r="A3334" s="35" t="s">
        <v>2644</v>
      </c>
      <c r="B3334" s="1" t="s">
        <v>5376</v>
      </c>
      <c r="C3334" s="45" t="s">
        <v>1163</v>
      </c>
      <c r="D3334" s="23" t="s">
        <v>5751</v>
      </c>
      <c r="E3334" s="23" t="s">
        <v>466</v>
      </c>
      <c r="F3334" s="40">
        <v>0.02</v>
      </c>
      <c r="G3334" s="25">
        <v>716882</v>
      </c>
      <c r="H3334" s="25">
        <v>14338</v>
      </c>
      <c r="I3334" s="25"/>
      <c r="J3334" s="58" t="e">
        <f>HYPERLINK("#"&amp;"Insumos"&amp;"!A"&amp;MATCH($B3334,#REF!,0),"Ins "&amp;$B3334)</f>
        <v>#REF!</v>
      </c>
      <c r="M3334" s="220"/>
    </row>
    <row r="3335" spans="1:13" x14ac:dyDescent="0.2">
      <c r="A3335" s="35" t="s">
        <v>2644</v>
      </c>
      <c r="B3335" s="1" t="s">
        <v>1014</v>
      </c>
      <c r="C3335" s="45" t="s">
        <v>1076</v>
      </c>
      <c r="D3335" s="23" t="s">
        <v>5751</v>
      </c>
      <c r="E3335" s="23" t="s">
        <v>4134</v>
      </c>
      <c r="F3335" s="40">
        <v>0.75</v>
      </c>
      <c r="G3335" s="25">
        <v>18029</v>
      </c>
      <c r="H3335" s="25">
        <v>13522</v>
      </c>
      <c r="I3335" s="25"/>
      <c r="J3335" s="58" t="e">
        <f>HYPERLINK("#"&amp;"Insumos"&amp;"!A"&amp;MATCH($B3335,#REF!,0),"Ins "&amp;$B3335)</f>
        <v>#REF!</v>
      </c>
      <c r="M3335" s="220"/>
    </row>
    <row r="3336" spans="1:13" x14ac:dyDescent="0.2">
      <c r="A3336" s="35" t="s">
        <v>2644</v>
      </c>
      <c r="B3336" s="1" t="s">
        <v>4499</v>
      </c>
      <c r="C3336" s="45" t="s">
        <v>1392</v>
      </c>
      <c r="D3336" s="23" t="s">
        <v>5751</v>
      </c>
      <c r="E3336" s="23" t="s">
        <v>4134</v>
      </c>
      <c r="F3336" s="40">
        <v>17</v>
      </c>
      <c r="G3336" s="25">
        <v>5634</v>
      </c>
      <c r="H3336" s="25">
        <v>95778</v>
      </c>
      <c r="I3336" s="25"/>
      <c r="J3336" s="58" t="e">
        <f>HYPERLINK("#"&amp;"Insumos"&amp;"!A"&amp;MATCH($B3336,#REF!,0),"Ins "&amp;$B3336)</f>
        <v>#REF!</v>
      </c>
      <c r="M3336" s="220"/>
    </row>
    <row r="3337" spans="1:13" ht="25.5" x14ac:dyDescent="0.2">
      <c r="A3337" s="35" t="s">
        <v>2644</v>
      </c>
      <c r="B3337" s="1" t="s">
        <v>4500</v>
      </c>
      <c r="C3337" s="45" t="s">
        <v>1393</v>
      </c>
      <c r="D3337" s="23" t="s">
        <v>5751</v>
      </c>
      <c r="E3337" s="23" t="s">
        <v>4134</v>
      </c>
      <c r="F3337" s="40">
        <v>16</v>
      </c>
      <c r="G3337" s="25">
        <v>5839</v>
      </c>
      <c r="H3337" s="25">
        <v>93424</v>
      </c>
      <c r="I3337" s="25"/>
      <c r="J3337" s="58" t="e">
        <f>HYPERLINK("#"&amp;"Insumos"&amp;"!A"&amp;MATCH($B3337,#REF!,0),"Ins "&amp;$B3337)</f>
        <v>#REF!</v>
      </c>
      <c r="M3337" s="220"/>
    </row>
    <row r="3338" spans="1:13" ht="38.25" x14ac:dyDescent="0.2">
      <c r="A3338" s="36" t="s">
        <v>2645</v>
      </c>
      <c r="B3338" s="26" t="s">
        <v>6816</v>
      </c>
      <c r="C3338" s="79" t="s">
        <v>10484</v>
      </c>
      <c r="D3338" s="37" t="s">
        <v>5608</v>
      </c>
      <c r="E3338" s="37" t="s">
        <v>464</v>
      </c>
      <c r="F3338" s="41"/>
      <c r="G3338" s="27"/>
      <c r="H3338" s="27"/>
      <c r="I3338" s="27">
        <v>51289</v>
      </c>
      <c r="M3338" s="220">
        <f t="shared" ref="M3338:M3393" si="52">ROUND(I3338*(1+$L$2),0)</f>
        <v>67168</v>
      </c>
    </row>
    <row r="3339" spans="1:13" x14ac:dyDescent="0.2">
      <c r="A3339" s="35" t="s">
        <v>2645</v>
      </c>
      <c r="B3339" s="1" t="s">
        <v>5605</v>
      </c>
      <c r="C3339" s="45" t="s">
        <v>541</v>
      </c>
      <c r="D3339" s="23" t="s">
        <v>5585</v>
      </c>
      <c r="E3339" s="23" t="s">
        <v>466</v>
      </c>
      <c r="F3339" s="40">
        <v>1.4999999999999999E-2</v>
      </c>
      <c r="G3339" s="25">
        <v>458377</v>
      </c>
      <c r="H3339" s="25">
        <v>6876</v>
      </c>
      <c r="I3339" s="25"/>
      <c r="M3339" s="220"/>
    </row>
    <row r="3340" spans="1:13" x14ac:dyDescent="0.2">
      <c r="A3340" s="35" t="s">
        <v>2645</v>
      </c>
      <c r="B3340" s="1" t="s">
        <v>5572</v>
      </c>
      <c r="C3340" s="45" t="s">
        <v>971</v>
      </c>
      <c r="D3340" s="23" t="s">
        <v>5734</v>
      </c>
      <c r="E3340" s="23" t="s">
        <v>4141</v>
      </c>
      <c r="F3340" s="40">
        <v>0.56999999999999995</v>
      </c>
      <c r="G3340" s="25">
        <v>37863</v>
      </c>
      <c r="H3340" s="25">
        <v>21582</v>
      </c>
      <c r="I3340" s="25"/>
      <c r="J3340" s="58" t="e">
        <f>HYPERLINK("#"&amp;"Insumos"&amp;"!A"&amp;MATCH($B3340,#REF!,0),"Ins "&amp;$B3340)</f>
        <v>#REF!</v>
      </c>
      <c r="M3340" s="220"/>
    </row>
    <row r="3341" spans="1:13" ht="25.5" x14ac:dyDescent="0.2">
      <c r="A3341" s="35" t="s">
        <v>2645</v>
      </c>
      <c r="B3341" s="1" t="s">
        <v>597</v>
      </c>
      <c r="C3341" s="45" t="s">
        <v>8738</v>
      </c>
      <c r="D3341" s="23" t="s">
        <v>5534</v>
      </c>
      <c r="E3341" s="23" t="s">
        <v>8737</v>
      </c>
      <c r="F3341" s="40">
        <v>1.4999999999999999E-2</v>
      </c>
      <c r="G3341" s="25">
        <v>17302</v>
      </c>
      <c r="H3341" s="25">
        <v>260</v>
      </c>
      <c r="I3341" s="25"/>
      <c r="J3341" s="58" t="e">
        <f>HYPERLINK("#"&amp;"Insumos"&amp;"!A"&amp;MATCH($B3341,#REF!,0),"Ins "&amp;$B3341)</f>
        <v>#REF!</v>
      </c>
      <c r="M3341" s="220"/>
    </row>
    <row r="3342" spans="1:13" x14ac:dyDescent="0.2">
      <c r="A3342" s="35" t="s">
        <v>2645</v>
      </c>
      <c r="B3342" s="1" t="s">
        <v>263</v>
      </c>
      <c r="C3342" s="45" t="s">
        <v>696</v>
      </c>
      <c r="D3342" s="23" t="s">
        <v>5534</v>
      </c>
      <c r="E3342" s="23" t="s">
        <v>4140</v>
      </c>
      <c r="F3342" s="40">
        <v>3.0000000000000001E-3</v>
      </c>
      <c r="G3342" s="25">
        <v>187426</v>
      </c>
      <c r="H3342" s="25">
        <v>562</v>
      </c>
      <c r="I3342" s="25"/>
      <c r="J3342" s="58" t="e">
        <f>HYPERLINK("#"&amp;"Insumos"&amp;"!A"&amp;MATCH($B3342,#REF!,0),"Ins "&amp;$B3342)</f>
        <v>#REF!</v>
      </c>
      <c r="M3342" s="220"/>
    </row>
    <row r="3343" spans="1:13" x14ac:dyDescent="0.2">
      <c r="A3343" s="35" t="s">
        <v>2645</v>
      </c>
      <c r="B3343" s="1" t="s">
        <v>2112</v>
      </c>
      <c r="C3343" s="45" t="s">
        <v>2058</v>
      </c>
      <c r="D3343" s="23" t="s">
        <v>5534</v>
      </c>
      <c r="E3343" s="23" t="s">
        <v>4140</v>
      </c>
      <c r="F3343" s="40">
        <v>1.2999999999999999E-2</v>
      </c>
      <c r="G3343" s="25">
        <v>69183</v>
      </c>
      <c r="H3343" s="25">
        <v>899</v>
      </c>
      <c r="I3343" s="25"/>
      <c r="J3343" s="58" t="e">
        <f>HYPERLINK("#"&amp;"Insumos"&amp;"!A"&amp;MATCH($B3343,#REF!,0),"Ins "&amp;$B3343)</f>
        <v>#REF!</v>
      </c>
      <c r="M3343" s="220"/>
    </row>
    <row r="3344" spans="1:13" x14ac:dyDescent="0.2">
      <c r="A3344" s="35" t="s">
        <v>2645</v>
      </c>
      <c r="B3344" s="1" t="s">
        <v>5533</v>
      </c>
      <c r="C3344" s="45" t="s">
        <v>5892</v>
      </c>
      <c r="D3344" s="23" t="s">
        <v>977</v>
      </c>
      <c r="E3344" s="23" t="s">
        <v>4134</v>
      </c>
      <c r="F3344" s="40">
        <v>0.05</v>
      </c>
      <c r="G3344" s="25">
        <v>3623</v>
      </c>
      <c r="H3344" s="25">
        <v>181</v>
      </c>
      <c r="I3344" s="25"/>
      <c r="J3344" s="58" t="e">
        <f>HYPERLINK("#"&amp;"Insumos"&amp;"!A"&amp;MATCH($B3344,#REF!,0),"Ins "&amp;$B3344)</f>
        <v>#REF!</v>
      </c>
      <c r="M3344" s="220"/>
    </row>
    <row r="3345" spans="1:13" x14ac:dyDescent="0.2">
      <c r="A3345" s="35" t="s">
        <v>2645</v>
      </c>
      <c r="B3345" s="1" t="s">
        <v>5007</v>
      </c>
      <c r="C3345" s="45" t="s">
        <v>720</v>
      </c>
      <c r="D3345" s="23" t="s">
        <v>5751</v>
      </c>
      <c r="E3345" s="23" t="s">
        <v>4134</v>
      </c>
      <c r="F3345" s="40">
        <v>0.6</v>
      </c>
      <c r="G3345" s="25">
        <v>1897</v>
      </c>
      <c r="H3345" s="25">
        <v>1138</v>
      </c>
      <c r="I3345" s="25"/>
      <c r="J3345" s="58" t="e">
        <f>HYPERLINK("#"&amp;"Insumos"&amp;"!A"&amp;MATCH($B3345,#REF!,0),"Ins "&amp;$B3345)</f>
        <v>#REF!</v>
      </c>
      <c r="M3345" s="220"/>
    </row>
    <row r="3346" spans="1:13" ht="25.5" x14ac:dyDescent="0.2">
      <c r="A3346" s="35" t="s">
        <v>2645</v>
      </c>
      <c r="B3346" s="1" t="s">
        <v>4507</v>
      </c>
      <c r="C3346" s="45" t="s">
        <v>1398</v>
      </c>
      <c r="D3346" s="23" t="s">
        <v>5751</v>
      </c>
      <c r="E3346" s="23" t="s">
        <v>4134</v>
      </c>
      <c r="F3346" s="40">
        <v>9</v>
      </c>
      <c r="G3346" s="25">
        <v>2199</v>
      </c>
      <c r="H3346" s="25">
        <v>19791</v>
      </c>
      <c r="I3346" s="25"/>
      <c r="J3346" s="58" t="e">
        <f>HYPERLINK("#"&amp;"Insumos"&amp;"!A"&amp;MATCH($B3346,#REF!,0),"Ins "&amp;$B3346)</f>
        <v>#REF!</v>
      </c>
      <c r="M3346" s="220"/>
    </row>
    <row r="3347" spans="1:13" ht="38.25" x14ac:dyDescent="0.2">
      <c r="A3347" s="36" t="s">
        <v>2646</v>
      </c>
      <c r="B3347" s="26" t="s">
        <v>6816</v>
      </c>
      <c r="C3347" s="79" t="s">
        <v>10485</v>
      </c>
      <c r="D3347" s="37" t="s">
        <v>5608</v>
      </c>
      <c r="E3347" s="37" t="s">
        <v>464</v>
      </c>
      <c r="F3347" s="41"/>
      <c r="G3347" s="27"/>
      <c r="H3347" s="27"/>
      <c r="I3347" s="27">
        <v>70603</v>
      </c>
      <c r="M3347" s="220">
        <f t="shared" si="52"/>
        <v>92462</v>
      </c>
    </row>
    <row r="3348" spans="1:13" x14ac:dyDescent="0.2">
      <c r="A3348" s="35" t="s">
        <v>2646</v>
      </c>
      <c r="B3348" s="1" t="s">
        <v>5584</v>
      </c>
      <c r="C3348" s="45" t="s">
        <v>6973</v>
      </c>
      <c r="D3348" s="23" t="s">
        <v>5585</v>
      </c>
      <c r="E3348" s="23" t="s">
        <v>467</v>
      </c>
      <c r="F3348" s="40">
        <v>0.5</v>
      </c>
      <c r="G3348" s="25">
        <v>8042</v>
      </c>
      <c r="H3348" s="25">
        <v>4021</v>
      </c>
      <c r="I3348" s="25"/>
      <c r="M3348" s="220"/>
    </row>
    <row r="3349" spans="1:13" x14ac:dyDescent="0.2">
      <c r="A3349" s="35" t="s">
        <v>2646</v>
      </c>
      <c r="B3349" s="1" t="s">
        <v>5605</v>
      </c>
      <c r="C3349" s="45" t="s">
        <v>541</v>
      </c>
      <c r="D3349" s="23" t="s">
        <v>5585</v>
      </c>
      <c r="E3349" s="23" t="s">
        <v>466</v>
      </c>
      <c r="F3349" s="40">
        <v>1.2E-2</v>
      </c>
      <c r="G3349" s="25">
        <v>458377</v>
      </c>
      <c r="H3349" s="25">
        <v>5501</v>
      </c>
      <c r="I3349" s="25"/>
      <c r="M3349" s="220"/>
    </row>
    <row r="3350" spans="1:13" x14ac:dyDescent="0.2">
      <c r="A3350" s="35" t="s">
        <v>2646</v>
      </c>
      <c r="B3350" s="1" t="s">
        <v>5572</v>
      </c>
      <c r="C3350" s="45" t="s">
        <v>971</v>
      </c>
      <c r="D3350" s="23" t="s">
        <v>5734</v>
      </c>
      <c r="E3350" s="23" t="s">
        <v>4141</v>
      </c>
      <c r="F3350" s="40">
        <v>0.68</v>
      </c>
      <c r="G3350" s="25">
        <v>37863</v>
      </c>
      <c r="H3350" s="25">
        <v>25747</v>
      </c>
      <c r="I3350" s="25"/>
      <c r="J3350" s="58" t="e">
        <f>HYPERLINK("#"&amp;"Insumos"&amp;"!A"&amp;MATCH($B3350,#REF!,0),"Ins "&amp;$B3350)</f>
        <v>#REF!</v>
      </c>
      <c r="M3350" s="220"/>
    </row>
    <row r="3351" spans="1:13" ht="25.5" x14ac:dyDescent="0.2">
      <c r="A3351" s="35" t="s">
        <v>2646</v>
      </c>
      <c r="B3351" s="1" t="s">
        <v>597</v>
      </c>
      <c r="C3351" s="45" t="s">
        <v>8738</v>
      </c>
      <c r="D3351" s="23" t="s">
        <v>5534</v>
      </c>
      <c r="E3351" s="23" t="s">
        <v>8737</v>
      </c>
      <c r="F3351" s="40">
        <v>0.02</v>
      </c>
      <c r="G3351" s="25">
        <v>17302</v>
      </c>
      <c r="H3351" s="25">
        <v>346</v>
      </c>
      <c r="I3351" s="25"/>
      <c r="J3351" s="58" t="e">
        <f>HYPERLINK("#"&amp;"Insumos"&amp;"!A"&amp;MATCH($B3351,#REF!,0),"Ins "&amp;$B3351)</f>
        <v>#REF!</v>
      </c>
      <c r="M3351" s="220"/>
    </row>
    <row r="3352" spans="1:13" x14ac:dyDescent="0.2">
      <c r="A3352" s="35" t="s">
        <v>2646</v>
      </c>
      <c r="B3352" s="1" t="s">
        <v>263</v>
      </c>
      <c r="C3352" s="45" t="s">
        <v>696</v>
      </c>
      <c r="D3352" s="23" t="s">
        <v>5534</v>
      </c>
      <c r="E3352" s="23" t="s">
        <v>4140</v>
      </c>
      <c r="F3352" s="40">
        <v>4.4000000000000003E-3</v>
      </c>
      <c r="G3352" s="25">
        <v>187426</v>
      </c>
      <c r="H3352" s="25">
        <v>825</v>
      </c>
      <c r="I3352" s="25"/>
      <c r="J3352" s="58" t="e">
        <f>HYPERLINK("#"&amp;"Insumos"&amp;"!A"&amp;MATCH($B3352,#REF!,0),"Ins "&amp;$B3352)</f>
        <v>#REF!</v>
      </c>
      <c r="M3352" s="220"/>
    </row>
    <row r="3353" spans="1:13" x14ac:dyDescent="0.2">
      <c r="A3353" s="35" t="s">
        <v>2646</v>
      </c>
      <c r="B3353" s="1" t="s">
        <v>2112</v>
      </c>
      <c r="C3353" s="45" t="s">
        <v>2058</v>
      </c>
      <c r="D3353" s="23" t="s">
        <v>5534</v>
      </c>
      <c r="E3353" s="23" t="s">
        <v>4140</v>
      </c>
      <c r="F3353" s="40">
        <v>0.05</v>
      </c>
      <c r="G3353" s="25">
        <v>69183</v>
      </c>
      <c r="H3353" s="25">
        <v>3459</v>
      </c>
      <c r="I3353" s="25"/>
      <c r="J3353" s="58" t="e">
        <f>HYPERLINK("#"&amp;"Insumos"&amp;"!A"&amp;MATCH($B3353,#REF!,0),"Ins "&amp;$B3353)</f>
        <v>#REF!</v>
      </c>
      <c r="M3353" s="220"/>
    </row>
    <row r="3354" spans="1:13" x14ac:dyDescent="0.2">
      <c r="A3354" s="35" t="s">
        <v>2646</v>
      </c>
      <c r="B3354" s="1" t="s">
        <v>5533</v>
      </c>
      <c r="C3354" s="45" t="s">
        <v>5892</v>
      </c>
      <c r="D3354" s="23" t="s">
        <v>977</v>
      </c>
      <c r="E3354" s="23" t="s">
        <v>4134</v>
      </c>
      <c r="F3354" s="40">
        <v>0.06</v>
      </c>
      <c r="G3354" s="25">
        <v>3623</v>
      </c>
      <c r="H3354" s="25">
        <v>217</v>
      </c>
      <c r="I3354" s="25"/>
      <c r="J3354" s="58" t="e">
        <f>HYPERLINK("#"&amp;"Insumos"&amp;"!A"&amp;MATCH($B3354,#REF!,0),"Ins "&amp;$B3354)</f>
        <v>#REF!</v>
      </c>
      <c r="M3354" s="220"/>
    </row>
    <row r="3355" spans="1:13" x14ac:dyDescent="0.2">
      <c r="A3355" s="35" t="s">
        <v>2646</v>
      </c>
      <c r="B3355" s="1" t="s">
        <v>5007</v>
      </c>
      <c r="C3355" s="45" t="s">
        <v>720</v>
      </c>
      <c r="D3355" s="23" t="s">
        <v>5751</v>
      </c>
      <c r="E3355" s="23" t="s">
        <v>4134</v>
      </c>
      <c r="F3355" s="40">
        <v>0.7</v>
      </c>
      <c r="G3355" s="25">
        <v>1897</v>
      </c>
      <c r="H3355" s="25">
        <v>1328</v>
      </c>
      <c r="I3355" s="25"/>
      <c r="J3355" s="58" t="e">
        <f>HYPERLINK("#"&amp;"Insumos"&amp;"!A"&amp;MATCH($B3355,#REF!,0),"Ins "&amp;$B3355)</f>
        <v>#REF!</v>
      </c>
      <c r="M3355" s="220"/>
    </row>
    <row r="3356" spans="1:13" x14ac:dyDescent="0.2">
      <c r="A3356" s="35" t="s">
        <v>2646</v>
      </c>
      <c r="B3356" s="1" t="s">
        <v>5376</v>
      </c>
      <c r="C3356" s="45" t="s">
        <v>1163</v>
      </c>
      <c r="D3356" s="23" t="s">
        <v>5751</v>
      </c>
      <c r="E3356" s="23" t="s">
        <v>466</v>
      </c>
      <c r="F3356" s="40">
        <v>0.01</v>
      </c>
      <c r="G3356" s="25">
        <v>716882</v>
      </c>
      <c r="H3356" s="25">
        <v>7169</v>
      </c>
      <c r="I3356" s="25"/>
      <c r="J3356" s="58" t="e">
        <f>HYPERLINK("#"&amp;"Insumos"&amp;"!A"&amp;MATCH($B3356,#REF!,0),"Ins "&amp;$B3356)</f>
        <v>#REF!</v>
      </c>
      <c r="M3356" s="220"/>
    </row>
    <row r="3357" spans="1:13" ht="25.5" x14ac:dyDescent="0.2">
      <c r="A3357" s="35" t="s">
        <v>2646</v>
      </c>
      <c r="B3357" s="1" t="s">
        <v>4507</v>
      </c>
      <c r="C3357" s="45" t="s">
        <v>1398</v>
      </c>
      <c r="D3357" s="23" t="s">
        <v>5751</v>
      </c>
      <c r="E3357" s="23" t="s">
        <v>4134</v>
      </c>
      <c r="F3357" s="40">
        <v>10</v>
      </c>
      <c r="G3357" s="25">
        <v>2199</v>
      </c>
      <c r="H3357" s="25">
        <v>21990</v>
      </c>
      <c r="I3357" s="25"/>
      <c r="J3357" s="58" t="e">
        <f>HYPERLINK("#"&amp;"Insumos"&amp;"!A"&amp;MATCH($B3357,#REF!,0),"Ins "&amp;$B3357)</f>
        <v>#REF!</v>
      </c>
      <c r="M3357" s="220"/>
    </row>
    <row r="3358" spans="1:13" ht="51" x14ac:dyDescent="0.2">
      <c r="A3358" s="36" t="s">
        <v>2647</v>
      </c>
      <c r="B3358" s="26" t="s">
        <v>6816</v>
      </c>
      <c r="C3358" s="79" t="s">
        <v>6628</v>
      </c>
      <c r="D3358" s="37" t="s">
        <v>5608</v>
      </c>
      <c r="E3358" s="37" t="s">
        <v>465</v>
      </c>
      <c r="F3358" s="41"/>
      <c r="G3358" s="27"/>
      <c r="H3358" s="27"/>
      <c r="I3358" s="27">
        <v>97120</v>
      </c>
      <c r="M3358" s="220">
        <f t="shared" si="52"/>
        <v>127188</v>
      </c>
    </row>
    <row r="3359" spans="1:13" ht="51" x14ac:dyDescent="0.2">
      <c r="A3359" s="35" t="s">
        <v>2647</v>
      </c>
      <c r="B3359" s="1" t="s">
        <v>6627</v>
      </c>
      <c r="C3359" s="45" t="s">
        <v>6628</v>
      </c>
      <c r="D3359" s="23" t="s">
        <v>5751</v>
      </c>
      <c r="E3359" s="23" t="s">
        <v>465</v>
      </c>
      <c r="F3359" s="40">
        <v>1</v>
      </c>
      <c r="G3359" s="25">
        <v>97120</v>
      </c>
      <c r="H3359" s="25">
        <v>97120</v>
      </c>
      <c r="I3359" s="25"/>
      <c r="J3359" s="58" t="e">
        <f>HYPERLINK("#"&amp;"Insumos"&amp;"!A"&amp;MATCH($B3359,#REF!,0),"Ins "&amp;$B3359)</f>
        <v>#REF!</v>
      </c>
      <c r="M3359" s="220"/>
    </row>
    <row r="3360" spans="1:13" ht="51" x14ac:dyDescent="0.2">
      <c r="A3360" s="36" t="s">
        <v>2648</v>
      </c>
      <c r="B3360" s="26" t="s">
        <v>6816</v>
      </c>
      <c r="C3360" s="79" t="s">
        <v>6630</v>
      </c>
      <c r="D3360" s="37" t="s">
        <v>5608</v>
      </c>
      <c r="E3360" s="37" t="s">
        <v>465</v>
      </c>
      <c r="F3360" s="41"/>
      <c r="G3360" s="27"/>
      <c r="H3360" s="27"/>
      <c r="I3360" s="27">
        <v>63824</v>
      </c>
      <c r="M3360" s="220">
        <f t="shared" si="52"/>
        <v>83584</v>
      </c>
    </row>
    <row r="3361" spans="1:13" ht="51" x14ac:dyDescent="0.2">
      <c r="A3361" s="35" t="s">
        <v>2648</v>
      </c>
      <c r="B3361" s="1" t="s">
        <v>6629</v>
      </c>
      <c r="C3361" s="45" t="s">
        <v>6630</v>
      </c>
      <c r="D3361" s="23" t="s">
        <v>5751</v>
      </c>
      <c r="E3361" s="23" t="s">
        <v>465</v>
      </c>
      <c r="F3361" s="40">
        <v>1</v>
      </c>
      <c r="G3361" s="25">
        <v>63824</v>
      </c>
      <c r="H3361" s="25">
        <v>63824</v>
      </c>
      <c r="I3361" s="25"/>
      <c r="J3361" s="58" t="e">
        <f>HYPERLINK("#"&amp;"Insumos"&amp;"!A"&amp;MATCH($B3361,#REF!,0),"Ins "&amp;$B3361)</f>
        <v>#REF!</v>
      </c>
      <c r="M3361" s="220"/>
    </row>
    <row r="3362" spans="1:13" ht="38.25" x14ac:dyDescent="0.2">
      <c r="A3362" s="36" t="s">
        <v>2649</v>
      </c>
      <c r="B3362" s="26" t="s">
        <v>6816</v>
      </c>
      <c r="C3362" s="79" t="s">
        <v>10486</v>
      </c>
      <c r="D3362" s="37" t="s">
        <v>5608</v>
      </c>
      <c r="E3362" s="37" t="s">
        <v>464</v>
      </c>
      <c r="F3362" s="41"/>
      <c r="G3362" s="27"/>
      <c r="H3362" s="27"/>
      <c r="I3362" s="27">
        <v>156729</v>
      </c>
      <c r="M3362" s="220">
        <f t="shared" si="52"/>
        <v>205252</v>
      </c>
    </row>
    <row r="3363" spans="1:13" x14ac:dyDescent="0.2">
      <c r="A3363" s="35" t="s">
        <v>2649</v>
      </c>
      <c r="B3363" s="1" t="s">
        <v>78</v>
      </c>
      <c r="C3363" s="45" t="s">
        <v>1019</v>
      </c>
      <c r="D3363" s="23" t="s">
        <v>5734</v>
      </c>
      <c r="E3363" s="23" t="s">
        <v>4141</v>
      </c>
      <c r="F3363" s="40">
        <v>0.65</v>
      </c>
      <c r="G3363" s="25">
        <v>58718</v>
      </c>
      <c r="H3363" s="25">
        <v>38167</v>
      </c>
      <c r="I3363" s="25"/>
      <c r="J3363" s="58" t="e">
        <f>HYPERLINK("#"&amp;"Insumos"&amp;"!A"&amp;MATCH($B3363,#REF!,0),"Ins "&amp;$B3363)</f>
        <v>#REF!</v>
      </c>
      <c r="M3363" s="220"/>
    </row>
    <row r="3364" spans="1:13" ht="25.5" x14ac:dyDescent="0.2">
      <c r="A3364" s="35" t="s">
        <v>2649</v>
      </c>
      <c r="B3364" s="1" t="s">
        <v>597</v>
      </c>
      <c r="C3364" s="45" t="s">
        <v>8738</v>
      </c>
      <c r="D3364" s="23" t="s">
        <v>5534</v>
      </c>
      <c r="E3364" s="23" t="s">
        <v>8737</v>
      </c>
      <c r="F3364" s="40">
        <v>8.9999999999999993E-3</v>
      </c>
      <c r="G3364" s="25">
        <v>17302</v>
      </c>
      <c r="H3364" s="25">
        <v>156</v>
      </c>
      <c r="I3364" s="25"/>
      <c r="J3364" s="58" t="e">
        <f>HYPERLINK("#"&amp;"Insumos"&amp;"!A"&amp;MATCH($B3364,#REF!,0),"Ins "&amp;$B3364)</f>
        <v>#REF!</v>
      </c>
      <c r="M3364" s="220"/>
    </row>
    <row r="3365" spans="1:13" x14ac:dyDescent="0.2">
      <c r="A3365" s="35" t="s">
        <v>2649</v>
      </c>
      <c r="B3365" s="1" t="s">
        <v>263</v>
      </c>
      <c r="C3365" s="45" t="s">
        <v>696</v>
      </c>
      <c r="D3365" s="23" t="s">
        <v>5534</v>
      </c>
      <c r="E3365" s="23" t="s">
        <v>4140</v>
      </c>
      <c r="F3365" s="40">
        <v>1.21E-2</v>
      </c>
      <c r="G3365" s="25">
        <v>187426</v>
      </c>
      <c r="H3365" s="25">
        <v>2268</v>
      </c>
      <c r="I3365" s="25"/>
      <c r="J3365" s="58" t="e">
        <f>HYPERLINK("#"&amp;"Insumos"&amp;"!A"&amp;MATCH($B3365,#REF!,0),"Ins "&amp;$B3365)</f>
        <v>#REF!</v>
      </c>
      <c r="M3365" s="220"/>
    </row>
    <row r="3366" spans="1:13" ht="25.5" x14ac:dyDescent="0.2">
      <c r="A3366" s="35" t="s">
        <v>2649</v>
      </c>
      <c r="B3366" s="1" t="s">
        <v>4565</v>
      </c>
      <c r="C3366" s="45" t="s">
        <v>8858</v>
      </c>
      <c r="D3366" s="23" t="s">
        <v>5751</v>
      </c>
      <c r="E3366" s="23" t="s">
        <v>4138</v>
      </c>
      <c r="F3366" s="40">
        <v>0.05</v>
      </c>
      <c r="G3366" s="25">
        <v>62296</v>
      </c>
      <c r="H3366" s="25">
        <v>3115</v>
      </c>
      <c r="I3366" s="25"/>
      <c r="J3366" s="58" t="e">
        <f>HYPERLINK("#"&amp;"Insumos"&amp;"!A"&amp;MATCH($B3366,#REF!,0),"Ins "&amp;$B3366)</f>
        <v>#REF!</v>
      </c>
      <c r="M3366" s="220"/>
    </row>
    <row r="3367" spans="1:13" ht="25.5" x14ac:dyDescent="0.2">
      <c r="A3367" s="35" t="s">
        <v>2649</v>
      </c>
      <c r="B3367" s="1" t="s">
        <v>4578</v>
      </c>
      <c r="C3367" s="45" t="s">
        <v>8875</v>
      </c>
      <c r="D3367" s="23" t="s">
        <v>5751</v>
      </c>
      <c r="E3367" s="23" t="s">
        <v>4138</v>
      </c>
      <c r="F3367" s="40">
        <v>0.1</v>
      </c>
      <c r="G3367" s="25">
        <v>109097</v>
      </c>
      <c r="H3367" s="25">
        <v>10910</v>
      </c>
      <c r="I3367" s="25"/>
      <c r="J3367" s="58" t="e">
        <f>HYPERLINK("#"&amp;"Insumos"&amp;"!A"&amp;MATCH($B3367,#REF!,0),"Ins "&amp;$B3367)</f>
        <v>#REF!</v>
      </c>
      <c r="M3367" s="220"/>
    </row>
    <row r="3368" spans="1:13" x14ac:dyDescent="0.2">
      <c r="A3368" s="35" t="s">
        <v>2649</v>
      </c>
      <c r="B3368" s="1" t="s">
        <v>5007</v>
      </c>
      <c r="C3368" s="45" t="s">
        <v>720</v>
      </c>
      <c r="D3368" s="23" t="s">
        <v>5751</v>
      </c>
      <c r="E3368" s="23" t="s">
        <v>4134</v>
      </c>
      <c r="F3368" s="40">
        <v>0.94299999999999995</v>
      </c>
      <c r="G3368" s="25">
        <v>1897</v>
      </c>
      <c r="H3368" s="25">
        <v>1789</v>
      </c>
      <c r="I3368" s="25"/>
      <c r="J3368" s="58" t="e">
        <f>HYPERLINK("#"&amp;"Insumos"&amp;"!A"&amp;MATCH($B3368,#REF!,0),"Ins "&amp;$B3368)</f>
        <v>#REF!</v>
      </c>
      <c r="M3368" s="220"/>
    </row>
    <row r="3369" spans="1:13" x14ac:dyDescent="0.2">
      <c r="A3369" s="35" t="s">
        <v>2649</v>
      </c>
      <c r="B3369" s="1" t="s">
        <v>5422</v>
      </c>
      <c r="C3369" s="45" t="s">
        <v>8876</v>
      </c>
      <c r="D3369" s="23" t="s">
        <v>5751</v>
      </c>
      <c r="E3369" s="23" t="s">
        <v>4135</v>
      </c>
      <c r="F3369" s="40">
        <v>0.08</v>
      </c>
      <c r="G3369" s="25">
        <v>9880</v>
      </c>
      <c r="H3369" s="25">
        <v>790</v>
      </c>
      <c r="I3369" s="25"/>
      <c r="J3369" s="58" t="e">
        <f>HYPERLINK("#"&amp;"Insumos"&amp;"!A"&amp;MATCH($B3369,#REF!,0),"Ins "&amp;$B3369)</f>
        <v>#REF!</v>
      </c>
      <c r="M3369" s="220"/>
    </row>
    <row r="3370" spans="1:13" x14ac:dyDescent="0.2">
      <c r="A3370" s="35" t="s">
        <v>2649</v>
      </c>
      <c r="B3370" s="1" t="s">
        <v>5447</v>
      </c>
      <c r="C3370" s="45" t="s">
        <v>8877</v>
      </c>
      <c r="D3370" s="23" t="s">
        <v>5751</v>
      </c>
      <c r="E3370" s="23" t="s">
        <v>4139</v>
      </c>
      <c r="F3370" s="40">
        <v>8.4000000000000005E-2</v>
      </c>
      <c r="G3370" s="25">
        <v>64376</v>
      </c>
      <c r="H3370" s="25">
        <v>5408</v>
      </c>
      <c r="I3370" s="25"/>
      <c r="J3370" s="58" t="e">
        <f>HYPERLINK("#"&amp;"Insumos"&amp;"!A"&amp;MATCH($B3370,#REF!,0),"Ins "&amp;$B3370)</f>
        <v>#REF!</v>
      </c>
      <c r="M3370" s="220"/>
    </row>
    <row r="3371" spans="1:13" x14ac:dyDescent="0.2">
      <c r="A3371" s="35" t="s">
        <v>2649</v>
      </c>
      <c r="B3371" s="1" t="s">
        <v>5448</v>
      </c>
      <c r="C3371" s="45" t="s">
        <v>8878</v>
      </c>
      <c r="D3371" s="23" t="s">
        <v>5751</v>
      </c>
      <c r="E3371" s="23" t="s">
        <v>4134</v>
      </c>
      <c r="F3371" s="40">
        <v>1.5</v>
      </c>
      <c r="G3371" s="25">
        <v>6708</v>
      </c>
      <c r="H3371" s="25">
        <v>10062</v>
      </c>
      <c r="I3371" s="25"/>
      <c r="J3371" s="58" t="e">
        <f>HYPERLINK("#"&amp;"Insumos"&amp;"!A"&amp;MATCH($B3371,#REF!,0),"Ins "&amp;$B3371)</f>
        <v>#REF!</v>
      </c>
      <c r="M3371" s="220"/>
    </row>
    <row r="3372" spans="1:13" x14ac:dyDescent="0.2">
      <c r="A3372" s="35" t="s">
        <v>2649</v>
      </c>
      <c r="B3372" s="1" t="s">
        <v>5425</v>
      </c>
      <c r="C3372" s="45" t="s">
        <v>1174</v>
      </c>
      <c r="D3372" s="23" t="s">
        <v>5751</v>
      </c>
      <c r="E3372" s="23" t="s">
        <v>4134</v>
      </c>
      <c r="F3372" s="40">
        <v>0.5</v>
      </c>
      <c r="G3372" s="25">
        <v>3796</v>
      </c>
      <c r="H3372" s="25">
        <v>1898</v>
      </c>
      <c r="I3372" s="25"/>
      <c r="J3372" s="58" t="e">
        <f>HYPERLINK("#"&amp;"Insumos"&amp;"!A"&amp;MATCH($B3372,#REF!,0),"Ins "&amp;$B3372)</f>
        <v>#REF!</v>
      </c>
      <c r="M3372" s="220"/>
    </row>
    <row r="3373" spans="1:13" x14ac:dyDescent="0.2">
      <c r="A3373" s="35" t="s">
        <v>2649</v>
      </c>
      <c r="B3373" s="1" t="s">
        <v>5426</v>
      </c>
      <c r="C3373" s="45" t="s">
        <v>8879</v>
      </c>
      <c r="D3373" s="23" t="s">
        <v>5751</v>
      </c>
      <c r="E3373" s="23" t="s">
        <v>4134</v>
      </c>
      <c r="F3373" s="40">
        <v>0.74</v>
      </c>
      <c r="G3373" s="25">
        <v>7748</v>
      </c>
      <c r="H3373" s="25">
        <v>5734</v>
      </c>
      <c r="I3373" s="25"/>
      <c r="J3373" s="58" t="e">
        <f>HYPERLINK("#"&amp;"Insumos"&amp;"!A"&amp;MATCH($B3373,#REF!,0),"Ins "&amp;$B3373)</f>
        <v>#REF!</v>
      </c>
      <c r="M3373" s="220"/>
    </row>
    <row r="3374" spans="1:13" ht="25.5" x14ac:dyDescent="0.2">
      <c r="A3374" s="35" t="s">
        <v>2649</v>
      </c>
      <c r="B3374" s="1" t="s">
        <v>5427</v>
      </c>
      <c r="C3374" s="45" t="s">
        <v>1175</v>
      </c>
      <c r="D3374" s="23" t="s">
        <v>5751</v>
      </c>
      <c r="E3374" s="23" t="s">
        <v>4134</v>
      </c>
      <c r="F3374" s="40">
        <v>1.7</v>
      </c>
      <c r="G3374" s="25">
        <v>44200</v>
      </c>
      <c r="H3374" s="25">
        <v>75140</v>
      </c>
      <c r="I3374" s="25"/>
      <c r="J3374" s="58" t="e">
        <f>HYPERLINK("#"&amp;"Insumos"&amp;"!A"&amp;MATCH($B3374,#REF!,0),"Ins "&amp;$B3374)</f>
        <v>#REF!</v>
      </c>
      <c r="M3374" s="220"/>
    </row>
    <row r="3375" spans="1:13" x14ac:dyDescent="0.2">
      <c r="A3375" s="35" t="s">
        <v>2649</v>
      </c>
      <c r="B3375" s="1" t="s">
        <v>5432</v>
      </c>
      <c r="C3375" s="45" t="s">
        <v>257</v>
      </c>
      <c r="D3375" s="23" t="s">
        <v>5751</v>
      </c>
      <c r="E3375" s="23" t="s">
        <v>4134</v>
      </c>
      <c r="F3375" s="40">
        <v>3</v>
      </c>
      <c r="G3375" s="25">
        <v>44</v>
      </c>
      <c r="H3375" s="25">
        <v>132</v>
      </c>
      <c r="I3375" s="25"/>
      <c r="J3375" s="58" t="e">
        <f>HYPERLINK("#"&amp;"Insumos"&amp;"!A"&amp;MATCH($B3375,#REF!,0),"Ins "&amp;$B3375)</f>
        <v>#REF!</v>
      </c>
      <c r="M3375" s="220"/>
    </row>
    <row r="3376" spans="1:13" x14ac:dyDescent="0.2">
      <c r="A3376" s="35" t="s">
        <v>2649</v>
      </c>
      <c r="B3376" s="1" t="s">
        <v>5433</v>
      </c>
      <c r="C3376" s="45" t="s">
        <v>1179</v>
      </c>
      <c r="D3376" s="23" t="s">
        <v>5751</v>
      </c>
      <c r="E3376" s="23" t="s">
        <v>4134</v>
      </c>
      <c r="F3376" s="40">
        <v>20</v>
      </c>
      <c r="G3376" s="25">
        <v>44</v>
      </c>
      <c r="H3376" s="25">
        <v>880</v>
      </c>
      <c r="I3376" s="25"/>
      <c r="J3376" s="58" t="e">
        <f>HYPERLINK("#"&amp;"Insumos"&amp;"!A"&amp;MATCH($B3376,#REF!,0),"Ins "&amp;$B3376)</f>
        <v>#REF!</v>
      </c>
      <c r="M3376" s="220"/>
    </row>
    <row r="3377" spans="1:13" x14ac:dyDescent="0.2">
      <c r="A3377" s="35" t="s">
        <v>2649</v>
      </c>
      <c r="B3377" s="1" t="s">
        <v>5434</v>
      </c>
      <c r="C3377" s="45" t="s">
        <v>1180</v>
      </c>
      <c r="D3377" s="23" t="s">
        <v>5751</v>
      </c>
      <c r="E3377" s="23" t="s">
        <v>4134</v>
      </c>
      <c r="F3377" s="40">
        <v>3.5</v>
      </c>
      <c r="G3377" s="25">
        <v>80</v>
      </c>
      <c r="H3377" s="25">
        <v>280</v>
      </c>
      <c r="I3377" s="25"/>
      <c r="J3377" s="58" t="e">
        <f>HYPERLINK("#"&amp;"Insumos"&amp;"!A"&amp;MATCH($B3377,#REF!,0),"Ins "&amp;$B3377)</f>
        <v>#REF!</v>
      </c>
      <c r="M3377" s="220"/>
    </row>
    <row r="3378" spans="1:13" ht="51" x14ac:dyDescent="0.2">
      <c r="A3378" s="36" t="s">
        <v>2650</v>
      </c>
      <c r="B3378" s="26" t="s">
        <v>6816</v>
      </c>
      <c r="C3378" s="79" t="s">
        <v>6619</v>
      </c>
      <c r="D3378" s="37" t="s">
        <v>5608</v>
      </c>
      <c r="E3378" s="37" t="s">
        <v>465</v>
      </c>
      <c r="F3378" s="41"/>
      <c r="G3378" s="27"/>
      <c r="H3378" s="27"/>
      <c r="I3378" s="27">
        <v>148977</v>
      </c>
      <c r="M3378" s="220">
        <f t="shared" si="52"/>
        <v>195100</v>
      </c>
    </row>
    <row r="3379" spans="1:13" x14ac:dyDescent="0.2">
      <c r="A3379" s="35" t="s">
        <v>2650</v>
      </c>
      <c r="B3379" s="34" t="s">
        <v>215</v>
      </c>
      <c r="C3379" s="45" t="s">
        <v>1025</v>
      </c>
      <c r="D3379" s="23" t="s">
        <v>5734</v>
      </c>
      <c r="E3379" s="23" t="s">
        <v>4141</v>
      </c>
      <c r="F3379" s="40">
        <v>0.85</v>
      </c>
      <c r="G3379" s="25">
        <v>75029</v>
      </c>
      <c r="H3379" s="25">
        <v>63775</v>
      </c>
      <c r="I3379" s="25"/>
      <c r="J3379" s="58" t="e">
        <f>HYPERLINK("#"&amp;"Insumos"&amp;"!A"&amp;MATCH($B3379,#REF!,0),"Ins "&amp;$B3379)</f>
        <v>#REF!</v>
      </c>
      <c r="M3379" s="220"/>
    </row>
    <row r="3380" spans="1:13" ht="25.5" x14ac:dyDescent="0.2">
      <c r="A3380" s="35" t="s">
        <v>2650</v>
      </c>
      <c r="B3380" s="1" t="s">
        <v>597</v>
      </c>
      <c r="C3380" s="45" t="s">
        <v>8738</v>
      </c>
      <c r="D3380" s="23" t="s">
        <v>5534</v>
      </c>
      <c r="E3380" s="23" t="s">
        <v>8737</v>
      </c>
      <c r="F3380" s="40">
        <v>0.02</v>
      </c>
      <c r="G3380" s="25">
        <v>17302</v>
      </c>
      <c r="H3380" s="25">
        <v>346</v>
      </c>
      <c r="I3380" s="25"/>
      <c r="J3380" s="58" t="e">
        <f>HYPERLINK("#"&amp;"Insumos"&amp;"!A"&amp;MATCH($B3380,#REF!,0),"Ins "&amp;$B3380)</f>
        <v>#REF!</v>
      </c>
      <c r="M3380" s="220"/>
    </row>
    <row r="3381" spans="1:13" x14ac:dyDescent="0.2">
      <c r="A3381" s="35" t="s">
        <v>2650</v>
      </c>
      <c r="B3381" s="1" t="s">
        <v>263</v>
      </c>
      <c r="C3381" s="45" t="s">
        <v>696</v>
      </c>
      <c r="D3381" s="23" t="s">
        <v>5534</v>
      </c>
      <c r="E3381" s="23" t="s">
        <v>4140</v>
      </c>
      <c r="F3381" s="40">
        <v>9.9000000000000008E-3</v>
      </c>
      <c r="G3381" s="25">
        <v>187426</v>
      </c>
      <c r="H3381" s="25">
        <v>1856</v>
      </c>
      <c r="I3381" s="25"/>
      <c r="J3381" s="58" t="e">
        <f>HYPERLINK("#"&amp;"Insumos"&amp;"!A"&amp;MATCH($B3381,#REF!,0),"Ins "&amp;$B3381)</f>
        <v>#REF!</v>
      </c>
      <c r="M3381" s="220"/>
    </row>
    <row r="3382" spans="1:13" ht="25.5" x14ac:dyDescent="0.2">
      <c r="A3382" s="35" t="s">
        <v>2650</v>
      </c>
      <c r="B3382" s="1" t="s">
        <v>4565</v>
      </c>
      <c r="C3382" s="45" t="s">
        <v>8858</v>
      </c>
      <c r="D3382" s="23" t="s">
        <v>5751</v>
      </c>
      <c r="E3382" s="23" t="s">
        <v>4138</v>
      </c>
      <c r="F3382" s="40">
        <v>0.05</v>
      </c>
      <c r="G3382" s="25">
        <v>62296</v>
      </c>
      <c r="H3382" s="25">
        <v>3115</v>
      </c>
      <c r="I3382" s="25"/>
      <c r="J3382" s="58" t="e">
        <f>HYPERLINK("#"&amp;"Insumos"&amp;"!A"&amp;MATCH($B3382,#REF!,0),"Ins "&amp;$B3382)</f>
        <v>#REF!</v>
      </c>
      <c r="M3382" s="220"/>
    </row>
    <row r="3383" spans="1:13" ht="25.5" x14ac:dyDescent="0.2">
      <c r="A3383" s="35" t="s">
        <v>2650</v>
      </c>
      <c r="B3383" s="1" t="s">
        <v>4578</v>
      </c>
      <c r="C3383" s="45" t="s">
        <v>8875</v>
      </c>
      <c r="D3383" s="23" t="s">
        <v>5751</v>
      </c>
      <c r="E3383" s="23" t="s">
        <v>4138</v>
      </c>
      <c r="F3383" s="40">
        <v>0.1</v>
      </c>
      <c r="G3383" s="25">
        <v>109097</v>
      </c>
      <c r="H3383" s="25">
        <v>10910</v>
      </c>
      <c r="I3383" s="25"/>
      <c r="J3383" s="58" t="e">
        <f>HYPERLINK("#"&amp;"Insumos"&amp;"!A"&amp;MATCH($B3383,#REF!,0),"Ins "&amp;$B3383)</f>
        <v>#REF!</v>
      </c>
      <c r="M3383" s="220"/>
    </row>
    <row r="3384" spans="1:13" x14ac:dyDescent="0.2">
      <c r="A3384" s="35" t="s">
        <v>2650</v>
      </c>
      <c r="B3384" s="1" t="s">
        <v>5007</v>
      </c>
      <c r="C3384" s="45" t="s">
        <v>720</v>
      </c>
      <c r="D3384" s="23" t="s">
        <v>5751</v>
      </c>
      <c r="E3384" s="23" t="s">
        <v>4134</v>
      </c>
      <c r="F3384" s="40">
        <v>0.68</v>
      </c>
      <c r="G3384" s="25">
        <v>1897</v>
      </c>
      <c r="H3384" s="25">
        <v>1290</v>
      </c>
      <c r="I3384" s="25"/>
      <c r="J3384" s="58" t="e">
        <f>HYPERLINK("#"&amp;"Insumos"&amp;"!A"&amp;MATCH($B3384,#REF!,0),"Ins "&amp;$B3384)</f>
        <v>#REF!</v>
      </c>
      <c r="M3384" s="220"/>
    </row>
    <row r="3385" spans="1:13" x14ac:dyDescent="0.2">
      <c r="A3385" s="35" t="s">
        <v>2650</v>
      </c>
      <c r="B3385" s="1" t="s">
        <v>5421</v>
      </c>
      <c r="C3385" s="45" t="s">
        <v>1173</v>
      </c>
      <c r="D3385" s="23" t="s">
        <v>5751</v>
      </c>
      <c r="E3385" s="23" t="s">
        <v>4135</v>
      </c>
      <c r="F3385" s="40">
        <v>2</v>
      </c>
      <c r="G3385" s="25">
        <v>13416</v>
      </c>
      <c r="H3385" s="25">
        <v>26832</v>
      </c>
      <c r="I3385" s="25"/>
      <c r="J3385" s="58" t="e">
        <f>HYPERLINK("#"&amp;"Insumos"&amp;"!A"&amp;MATCH($B3385,#REF!,0),"Ins "&amp;$B3385)</f>
        <v>#REF!</v>
      </c>
      <c r="M3385" s="220"/>
    </row>
    <row r="3386" spans="1:13" x14ac:dyDescent="0.2">
      <c r="A3386" s="35" t="s">
        <v>2650</v>
      </c>
      <c r="B3386" s="1" t="s">
        <v>5447</v>
      </c>
      <c r="C3386" s="45" t="s">
        <v>8877</v>
      </c>
      <c r="D3386" s="23" t="s">
        <v>5751</v>
      </c>
      <c r="E3386" s="23" t="s">
        <v>4139</v>
      </c>
      <c r="F3386" s="40">
        <v>0.125</v>
      </c>
      <c r="G3386" s="25">
        <v>64376</v>
      </c>
      <c r="H3386" s="25">
        <v>8047</v>
      </c>
      <c r="I3386" s="25"/>
      <c r="J3386" s="58" t="e">
        <f>HYPERLINK("#"&amp;"Insumos"&amp;"!A"&amp;MATCH($B3386,#REF!,0),"Ins "&amp;$B3386)</f>
        <v>#REF!</v>
      </c>
      <c r="M3386" s="220"/>
    </row>
    <row r="3387" spans="1:13" x14ac:dyDescent="0.2">
      <c r="A3387" s="35" t="s">
        <v>2650</v>
      </c>
      <c r="B3387" s="1" t="s">
        <v>5448</v>
      </c>
      <c r="C3387" s="45" t="s">
        <v>8878</v>
      </c>
      <c r="D3387" s="23" t="s">
        <v>5751</v>
      </c>
      <c r="E3387" s="23" t="s">
        <v>4134</v>
      </c>
      <c r="F3387" s="40">
        <v>0.4</v>
      </c>
      <c r="G3387" s="25">
        <v>6708</v>
      </c>
      <c r="H3387" s="25">
        <v>2683</v>
      </c>
      <c r="I3387" s="25"/>
      <c r="J3387" s="58" t="e">
        <f>HYPERLINK("#"&amp;"Insumos"&amp;"!A"&amp;MATCH($B3387,#REF!,0),"Ins "&amp;$B3387)</f>
        <v>#REF!</v>
      </c>
      <c r="M3387" s="220"/>
    </row>
    <row r="3388" spans="1:13" x14ac:dyDescent="0.2">
      <c r="A3388" s="35" t="s">
        <v>2650</v>
      </c>
      <c r="B3388" s="1" t="s">
        <v>5426</v>
      </c>
      <c r="C3388" s="45" t="s">
        <v>8879</v>
      </c>
      <c r="D3388" s="23" t="s">
        <v>5751</v>
      </c>
      <c r="E3388" s="23" t="s">
        <v>4134</v>
      </c>
      <c r="F3388" s="40">
        <v>1.1000000000000001</v>
      </c>
      <c r="G3388" s="25">
        <v>7748</v>
      </c>
      <c r="H3388" s="25">
        <v>8523</v>
      </c>
      <c r="I3388" s="25"/>
      <c r="J3388" s="58" t="e">
        <f>HYPERLINK("#"&amp;"Insumos"&amp;"!A"&amp;MATCH($B3388,#REF!,0),"Ins "&amp;$B3388)</f>
        <v>#REF!</v>
      </c>
      <c r="M3388" s="220"/>
    </row>
    <row r="3389" spans="1:13" x14ac:dyDescent="0.2">
      <c r="A3389" s="35" t="s">
        <v>2650</v>
      </c>
      <c r="B3389" s="1" t="s">
        <v>5431</v>
      </c>
      <c r="C3389" s="45" t="s">
        <v>1178</v>
      </c>
      <c r="D3389" s="23" t="s">
        <v>5751</v>
      </c>
      <c r="E3389" s="23" t="s">
        <v>465</v>
      </c>
      <c r="F3389" s="40">
        <v>0.7</v>
      </c>
      <c r="G3389" s="25">
        <v>27040</v>
      </c>
      <c r="H3389" s="25">
        <v>18928</v>
      </c>
      <c r="I3389" s="25"/>
      <c r="J3389" s="58" t="e">
        <f>HYPERLINK("#"&amp;"Insumos"&amp;"!A"&amp;MATCH($B3389,#REF!,0),"Ins "&amp;$B3389)</f>
        <v>#REF!</v>
      </c>
      <c r="M3389" s="220"/>
    </row>
    <row r="3390" spans="1:13" x14ac:dyDescent="0.2">
      <c r="A3390" s="35" t="s">
        <v>2650</v>
      </c>
      <c r="B3390" s="1" t="s">
        <v>5432</v>
      </c>
      <c r="C3390" s="45" t="s">
        <v>257</v>
      </c>
      <c r="D3390" s="23" t="s">
        <v>5751</v>
      </c>
      <c r="E3390" s="23" t="s">
        <v>4134</v>
      </c>
      <c r="F3390" s="40">
        <v>24</v>
      </c>
      <c r="G3390" s="25">
        <v>44</v>
      </c>
      <c r="H3390" s="25">
        <v>1056</v>
      </c>
      <c r="I3390" s="25"/>
      <c r="J3390" s="58" t="e">
        <f>HYPERLINK("#"&amp;"Insumos"&amp;"!A"&amp;MATCH($B3390,#REF!,0),"Ins "&amp;$B3390)</f>
        <v>#REF!</v>
      </c>
      <c r="M3390" s="220"/>
    </row>
    <row r="3391" spans="1:13" x14ac:dyDescent="0.2">
      <c r="A3391" s="35" t="s">
        <v>2650</v>
      </c>
      <c r="B3391" s="1" t="s">
        <v>5433</v>
      </c>
      <c r="C3391" s="45" t="s">
        <v>1179</v>
      </c>
      <c r="D3391" s="23" t="s">
        <v>5751</v>
      </c>
      <c r="E3391" s="23" t="s">
        <v>4134</v>
      </c>
      <c r="F3391" s="40">
        <v>24</v>
      </c>
      <c r="G3391" s="25">
        <v>44</v>
      </c>
      <c r="H3391" s="25">
        <v>1056</v>
      </c>
      <c r="I3391" s="25"/>
      <c r="J3391" s="58" t="e">
        <f>HYPERLINK("#"&amp;"Insumos"&amp;"!A"&amp;MATCH($B3391,#REF!,0),"Ins "&amp;$B3391)</f>
        <v>#REF!</v>
      </c>
      <c r="M3391" s="220"/>
    </row>
    <row r="3392" spans="1:13" x14ac:dyDescent="0.2">
      <c r="A3392" s="35" t="s">
        <v>2650</v>
      </c>
      <c r="B3392" s="1" t="s">
        <v>5434</v>
      </c>
      <c r="C3392" s="45" t="s">
        <v>1180</v>
      </c>
      <c r="D3392" s="23" t="s">
        <v>5751</v>
      </c>
      <c r="E3392" s="23" t="s">
        <v>4134</v>
      </c>
      <c r="F3392" s="40">
        <v>7</v>
      </c>
      <c r="G3392" s="25">
        <v>80</v>
      </c>
      <c r="H3392" s="25">
        <v>560</v>
      </c>
      <c r="I3392" s="25"/>
      <c r="J3392" s="58" t="e">
        <f>HYPERLINK("#"&amp;"Insumos"&amp;"!A"&amp;MATCH($B3392,#REF!,0),"Ins "&amp;$B3392)</f>
        <v>#REF!</v>
      </c>
      <c r="M3392" s="220"/>
    </row>
    <row r="3393" spans="1:13" ht="51" x14ac:dyDescent="0.2">
      <c r="A3393" s="36" t="s">
        <v>2651</v>
      </c>
      <c r="B3393" s="26" t="s">
        <v>6816</v>
      </c>
      <c r="C3393" s="79" t="s">
        <v>10487</v>
      </c>
      <c r="D3393" s="37" t="s">
        <v>5608</v>
      </c>
      <c r="E3393" s="37" t="s">
        <v>464</v>
      </c>
      <c r="F3393" s="41"/>
      <c r="G3393" s="27"/>
      <c r="H3393" s="27"/>
      <c r="I3393" s="27">
        <v>100146</v>
      </c>
      <c r="M3393" s="220">
        <f t="shared" si="52"/>
        <v>131151</v>
      </c>
    </row>
    <row r="3394" spans="1:13" x14ac:dyDescent="0.2">
      <c r="A3394" s="35" t="s">
        <v>2651</v>
      </c>
      <c r="B3394" s="1" t="s">
        <v>78</v>
      </c>
      <c r="C3394" s="45" t="s">
        <v>1019</v>
      </c>
      <c r="D3394" s="23" t="s">
        <v>5734</v>
      </c>
      <c r="E3394" s="23" t="s">
        <v>4141</v>
      </c>
      <c r="F3394" s="40">
        <v>0.5</v>
      </c>
      <c r="G3394" s="25">
        <v>58718</v>
      </c>
      <c r="H3394" s="25">
        <v>29359</v>
      </c>
      <c r="I3394" s="25"/>
      <c r="J3394" s="58" t="e">
        <f>HYPERLINK("#"&amp;"Insumos"&amp;"!A"&amp;MATCH($B3394,#REF!,0),"Ins "&amp;$B3394)</f>
        <v>#REF!</v>
      </c>
      <c r="M3394" s="220"/>
    </row>
    <row r="3395" spans="1:13" ht="25.5" x14ac:dyDescent="0.2">
      <c r="A3395" s="35" t="s">
        <v>2651</v>
      </c>
      <c r="B3395" s="1" t="s">
        <v>597</v>
      </c>
      <c r="C3395" s="45" t="s">
        <v>8738</v>
      </c>
      <c r="D3395" s="23" t="s">
        <v>5534</v>
      </c>
      <c r="E3395" s="23" t="s">
        <v>8737</v>
      </c>
      <c r="F3395" s="40">
        <v>8.9999999999999993E-3</v>
      </c>
      <c r="G3395" s="25">
        <v>17302</v>
      </c>
      <c r="H3395" s="25">
        <v>156</v>
      </c>
      <c r="I3395" s="25"/>
      <c r="J3395" s="58" t="e">
        <f>HYPERLINK("#"&amp;"Insumos"&amp;"!A"&amp;MATCH($B3395,#REF!,0),"Ins "&amp;$B3395)</f>
        <v>#REF!</v>
      </c>
      <c r="M3395" s="220"/>
    </row>
    <row r="3396" spans="1:13" x14ac:dyDescent="0.2">
      <c r="A3396" s="35" t="s">
        <v>2651</v>
      </c>
      <c r="B3396" s="1" t="s">
        <v>263</v>
      </c>
      <c r="C3396" s="45" t="s">
        <v>696</v>
      </c>
      <c r="D3396" s="23" t="s">
        <v>5534</v>
      </c>
      <c r="E3396" s="23" t="s">
        <v>4140</v>
      </c>
      <c r="F3396" s="40">
        <v>9.9000000000000008E-3</v>
      </c>
      <c r="G3396" s="25">
        <v>187426</v>
      </c>
      <c r="H3396" s="25">
        <v>1856</v>
      </c>
      <c r="I3396" s="25"/>
      <c r="J3396" s="58" t="e">
        <f>HYPERLINK("#"&amp;"Insumos"&amp;"!A"&amp;MATCH($B3396,#REF!,0),"Ins "&amp;$B3396)</f>
        <v>#REF!</v>
      </c>
      <c r="M3396" s="220"/>
    </row>
    <row r="3397" spans="1:13" ht="25.5" x14ac:dyDescent="0.2">
      <c r="A3397" s="35" t="s">
        <v>2651</v>
      </c>
      <c r="B3397" s="1" t="s">
        <v>4565</v>
      </c>
      <c r="C3397" s="45" t="s">
        <v>8858</v>
      </c>
      <c r="D3397" s="23" t="s">
        <v>5751</v>
      </c>
      <c r="E3397" s="23" t="s">
        <v>4138</v>
      </c>
      <c r="F3397" s="40">
        <v>4.8000000000000001E-2</v>
      </c>
      <c r="G3397" s="25">
        <v>62296</v>
      </c>
      <c r="H3397" s="25">
        <v>2990</v>
      </c>
      <c r="I3397" s="25"/>
      <c r="J3397" s="58" t="e">
        <f>HYPERLINK("#"&amp;"Insumos"&amp;"!A"&amp;MATCH($B3397,#REF!,0),"Ins "&amp;$B3397)</f>
        <v>#REF!</v>
      </c>
      <c r="M3397" s="220"/>
    </row>
    <row r="3398" spans="1:13" ht="25.5" x14ac:dyDescent="0.2">
      <c r="A3398" s="35" t="s">
        <v>2651</v>
      </c>
      <c r="B3398" s="1" t="s">
        <v>4578</v>
      </c>
      <c r="C3398" s="45" t="s">
        <v>8875</v>
      </c>
      <c r="D3398" s="23" t="s">
        <v>5751</v>
      </c>
      <c r="E3398" s="23" t="s">
        <v>4138</v>
      </c>
      <c r="F3398" s="40">
        <v>9.6000000000000002E-2</v>
      </c>
      <c r="G3398" s="25">
        <v>109097</v>
      </c>
      <c r="H3398" s="25">
        <v>10473</v>
      </c>
      <c r="I3398" s="25"/>
      <c r="J3398" s="58" t="e">
        <f>HYPERLINK("#"&amp;"Insumos"&amp;"!A"&amp;MATCH($B3398,#REF!,0),"Ins "&amp;$B3398)</f>
        <v>#REF!</v>
      </c>
      <c r="M3398" s="220"/>
    </row>
    <row r="3399" spans="1:13" x14ac:dyDescent="0.2">
      <c r="A3399" s="35" t="s">
        <v>2651</v>
      </c>
      <c r="B3399" s="1" t="s">
        <v>5007</v>
      </c>
      <c r="C3399" s="45" t="s">
        <v>720</v>
      </c>
      <c r="D3399" s="23" t="s">
        <v>5751</v>
      </c>
      <c r="E3399" s="23" t="s">
        <v>4134</v>
      </c>
      <c r="F3399" s="40">
        <v>0.68</v>
      </c>
      <c r="G3399" s="25">
        <v>1897</v>
      </c>
      <c r="H3399" s="25">
        <v>1290</v>
      </c>
      <c r="I3399" s="25"/>
      <c r="J3399" s="58" t="e">
        <f>HYPERLINK("#"&amp;"Insumos"&amp;"!A"&amp;MATCH($B3399,#REF!,0),"Ins "&amp;$B3399)</f>
        <v>#REF!</v>
      </c>
      <c r="M3399" s="220"/>
    </row>
    <row r="3400" spans="1:13" x14ac:dyDescent="0.2">
      <c r="A3400" s="35" t="s">
        <v>2651</v>
      </c>
      <c r="B3400" s="1" t="s">
        <v>5421</v>
      </c>
      <c r="C3400" s="45" t="s">
        <v>1173</v>
      </c>
      <c r="D3400" s="23" t="s">
        <v>5751</v>
      </c>
      <c r="E3400" s="23" t="s">
        <v>4135</v>
      </c>
      <c r="F3400" s="40">
        <v>0.01</v>
      </c>
      <c r="G3400" s="25">
        <v>13416</v>
      </c>
      <c r="H3400" s="25">
        <v>134</v>
      </c>
      <c r="I3400" s="25"/>
      <c r="J3400" s="58" t="e">
        <f>HYPERLINK("#"&amp;"Insumos"&amp;"!A"&amp;MATCH($B3400,#REF!,0),"Ins "&amp;$B3400)</f>
        <v>#REF!</v>
      </c>
      <c r="M3400" s="220"/>
    </row>
    <row r="3401" spans="1:13" x14ac:dyDescent="0.2">
      <c r="A3401" s="35" t="s">
        <v>2651</v>
      </c>
      <c r="B3401" s="1" t="s">
        <v>5447</v>
      </c>
      <c r="C3401" s="45" t="s">
        <v>8877</v>
      </c>
      <c r="D3401" s="23" t="s">
        <v>5751</v>
      </c>
      <c r="E3401" s="23" t="s">
        <v>4139</v>
      </c>
      <c r="F3401" s="40">
        <v>0.03</v>
      </c>
      <c r="G3401" s="25">
        <v>64376</v>
      </c>
      <c r="H3401" s="25">
        <v>1931</v>
      </c>
      <c r="I3401" s="25"/>
      <c r="J3401" s="58" t="e">
        <f>HYPERLINK("#"&amp;"Insumos"&amp;"!A"&amp;MATCH($B3401,#REF!,0),"Ins "&amp;$B3401)</f>
        <v>#REF!</v>
      </c>
      <c r="M3401" s="220"/>
    </row>
    <row r="3402" spans="1:13" x14ac:dyDescent="0.2">
      <c r="A3402" s="35" t="s">
        <v>2651</v>
      </c>
      <c r="B3402" s="1" t="s">
        <v>5448</v>
      </c>
      <c r="C3402" s="45" t="s">
        <v>8878</v>
      </c>
      <c r="D3402" s="23" t="s">
        <v>5751</v>
      </c>
      <c r="E3402" s="23" t="s">
        <v>4134</v>
      </c>
      <c r="F3402" s="40">
        <v>0.4</v>
      </c>
      <c r="G3402" s="25">
        <v>6708</v>
      </c>
      <c r="H3402" s="25">
        <v>2683</v>
      </c>
      <c r="I3402" s="25"/>
      <c r="J3402" s="58" t="e">
        <f>HYPERLINK("#"&amp;"Insumos"&amp;"!A"&amp;MATCH($B3402,#REF!,0),"Ins "&amp;$B3402)</f>
        <v>#REF!</v>
      </c>
      <c r="M3402" s="220"/>
    </row>
    <row r="3403" spans="1:13" x14ac:dyDescent="0.2">
      <c r="A3403" s="35" t="s">
        <v>2651</v>
      </c>
      <c r="B3403" s="1" t="s">
        <v>5426</v>
      </c>
      <c r="C3403" s="45" t="s">
        <v>8879</v>
      </c>
      <c r="D3403" s="23" t="s">
        <v>5751</v>
      </c>
      <c r="E3403" s="23" t="s">
        <v>4134</v>
      </c>
      <c r="F3403" s="40">
        <v>0.5</v>
      </c>
      <c r="G3403" s="25">
        <v>7748</v>
      </c>
      <c r="H3403" s="25">
        <v>3874</v>
      </c>
      <c r="I3403" s="25"/>
      <c r="J3403" s="58" t="e">
        <f>HYPERLINK("#"&amp;"Insumos"&amp;"!A"&amp;MATCH($B3403,#REF!,0),"Ins "&amp;$B3403)</f>
        <v>#REF!</v>
      </c>
      <c r="M3403" s="220"/>
    </row>
    <row r="3404" spans="1:13" x14ac:dyDescent="0.2">
      <c r="A3404" s="35" t="s">
        <v>2651</v>
      </c>
      <c r="B3404" s="1" t="s">
        <v>5431</v>
      </c>
      <c r="C3404" s="45" t="s">
        <v>1178</v>
      </c>
      <c r="D3404" s="23" t="s">
        <v>5751</v>
      </c>
      <c r="E3404" s="23" t="s">
        <v>465</v>
      </c>
      <c r="F3404" s="40">
        <v>0.7</v>
      </c>
      <c r="G3404" s="25">
        <v>27040</v>
      </c>
      <c r="H3404" s="25">
        <v>18928</v>
      </c>
      <c r="I3404" s="25"/>
      <c r="J3404" s="58" t="e">
        <f>HYPERLINK("#"&amp;"Insumos"&amp;"!A"&amp;MATCH($B3404,#REF!,0),"Ins "&amp;$B3404)</f>
        <v>#REF!</v>
      </c>
      <c r="M3404" s="220"/>
    </row>
    <row r="3405" spans="1:13" x14ac:dyDescent="0.2">
      <c r="A3405" s="35" t="s">
        <v>2651</v>
      </c>
      <c r="B3405" s="1" t="s">
        <v>5432</v>
      </c>
      <c r="C3405" s="45" t="s">
        <v>257</v>
      </c>
      <c r="D3405" s="23" t="s">
        <v>5751</v>
      </c>
      <c r="E3405" s="23" t="s">
        <v>4134</v>
      </c>
      <c r="F3405" s="40">
        <v>1.2</v>
      </c>
      <c r="G3405" s="25">
        <v>44</v>
      </c>
      <c r="H3405" s="25">
        <v>53</v>
      </c>
      <c r="I3405" s="25"/>
      <c r="J3405" s="58" t="e">
        <f>HYPERLINK("#"&amp;"Insumos"&amp;"!A"&amp;MATCH($B3405,#REF!,0),"Ins "&amp;$B3405)</f>
        <v>#REF!</v>
      </c>
      <c r="M3405" s="220"/>
    </row>
    <row r="3406" spans="1:13" x14ac:dyDescent="0.2">
      <c r="A3406" s="35" t="s">
        <v>2651</v>
      </c>
      <c r="B3406" s="1" t="s">
        <v>5433</v>
      </c>
      <c r="C3406" s="45" t="s">
        <v>1179</v>
      </c>
      <c r="D3406" s="23" t="s">
        <v>5751</v>
      </c>
      <c r="E3406" s="23" t="s">
        <v>4134</v>
      </c>
      <c r="F3406" s="40">
        <v>16.2</v>
      </c>
      <c r="G3406" s="25">
        <v>44</v>
      </c>
      <c r="H3406" s="25">
        <v>713</v>
      </c>
      <c r="I3406" s="25"/>
      <c r="J3406" s="58" t="e">
        <f>HYPERLINK("#"&amp;"Insumos"&amp;"!A"&amp;MATCH($B3406,#REF!,0),"Ins "&amp;$B3406)</f>
        <v>#REF!</v>
      </c>
      <c r="M3406" s="220"/>
    </row>
    <row r="3407" spans="1:13" x14ac:dyDescent="0.2">
      <c r="A3407" s="35" t="s">
        <v>2651</v>
      </c>
      <c r="B3407" s="1" t="s">
        <v>5434</v>
      </c>
      <c r="C3407" s="45" t="s">
        <v>1180</v>
      </c>
      <c r="D3407" s="23" t="s">
        <v>5751</v>
      </c>
      <c r="E3407" s="23" t="s">
        <v>4134</v>
      </c>
      <c r="F3407" s="40">
        <v>2.46</v>
      </c>
      <c r="G3407" s="25">
        <v>80</v>
      </c>
      <c r="H3407" s="25">
        <v>197</v>
      </c>
      <c r="I3407" s="25"/>
      <c r="J3407" s="58" t="e">
        <f>HYPERLINK("#"&amp;"Insumos"&amp;"!A"&amp;MATCH($B3407,#REF!,0),"Ins "&amp;$B3407)</f>
        <v>#REF!</v>
      </c>
      <c r="M3407" s="220"/>
    </row>
    <row r="3408" spans="1:13" x14ac:dyDescent="0.2">
      <c r="A3408" s="35" t="s">
        <v>2651</v>
      </c>
      <c r="B3408" s="1" t="s">
        <v>5189</v>
      </c>
      <c r="C3408" s="45" t="s">
        <v>1214</v>
      </c>
      <c r="D3408" s="23" t="s">
        <v>5751</v>
      </c>
      <c r="E3408" s="23" t="s">
        <v>467</v>
      </c>
      <c r="F3408" s="40">
        <v>0.3</v>
      </c>
      <c r="G3408" s="25">
        <v>85030</v>
      </c>
      <c r="H3408" s="25">
        <v>25509</v>
      </c>
      <c r="I3408" s="25"/>
      <c r="J3408" s="58" t="e">
        <f>HYPERLINK("#"&amp;"Insumos"&amp;"!A"&amp;MATCH($B3408,#REF!,0),"Ins "&amp;$B3408)</f>
        <v>#REF!</v>
      </c>
      <c r="M3408" s="220"/>
    </row>
    <row r="3409" spans="1:13" ht="25.5" x14ac:dyDescent="0.2">
      <c r="A3409" s="36" t="s">
        <v>2652</v>
      </c>
      <c r="B3409" s="26" t="s">
        <v>6816</v>
      </c>
      <c r="C3409" s="79" t="s">
        <v>10488</v>
      </c>
      <c r="D3409" s="37" t="s">
        <v>5608</v>
      </c>
      <c r="E3409" s="37" t="s">
        <v>465</v>
      </c>
      <c r="F3409" s="41"/>
      <c r="G3409" s="27"/>
      <c r="H3409" s="27"/>
      <c r="I3409" s="27">
        <v>15298</v>
      </c>
      <c r="M3409" s="220">
        <f t="shared" ref="M3409:M3457" si="53">ROUND(I3409*(1+$L$2),0)</f>
        <v>20034</v>
      </c>
    </row>
    <row r="3410" spans="1:13" x14ac:dyDescent="0.2">
      <c r="A3410" s="35" t="s">
        <v>2652</v>
      </c>
      <c r="B3410" s="1" t="s">
        <v>78</v>
      </c>
      <c r="C3410" s="45" t="s">
        <v>1019</v>
      </c>
      <c r="D3410" s="23" t="s">
        <v>5734</v>
      </c>
      <c r="E3410" s="23" t="s">
        <v>4141</v>
      </c>
      <c r="F3410" s="40">
        <v>3.4000000000000002E-2</v>
      </c>
      <c r="G3410" s="25">
        <v>58718</v>
      </c>
      <c r="H3410" s="25">
        <v>1996</v>
      </c>
      <c r="I3410" s="25"/>
      <c r="J3410" s="58" t="e">
        <f>HYPERLINK("#"&amp;"Insumos"&amp;"!A"&amp;MATCH($B3410,#REF!,0),"Ins "&amp;$B3410)</f>
        <v>#REF!</v>
      </c>
      <c r="M3410" s="220"/>
    </row>
    <row r="3411" spans="1:13" x14ac:dyDescent="0.2">
      <c r="A3411" s="35" t="s">
        <v>2652</v>
      </c>
      <c r="B3411" s="1" t="s">
        <v>263</v>
      </c>
      <c r="C3411" s="45" t="s">
        <v>696</v>
      </c>
      <c r="D3411" s="23" t="s">
        <v>5534</v>
      </c>
      <c r="E3411" s="23" t="s">
        <v>4140</v>
      </c>
      <c r="F3411" s="40">
        <v>1.2999999999999999E-3</v>
      </c>
      <c r="G3411" s="25">
        <v>187426</v>
      </c>
      <c r="H3411" s="25">
        <v>244</v>
      </c>
      <c r="I3411" s="25"/>
      <c r="J3411" s="58" t="e">
        <f>HYPERLINK("#"&amp;"Insumos"&amp;"!A"&amp;MATCH($B3411,#REF!,0),"Ins "&amp;$B3411)</f>
        <v>#REF!</v>
      </c>
      <c r="M3411" s="220"/>
    </row>
    <row r="3412" spans="1:13" x14ac:dyDescent="0.2">
      <c r="A3412" s="35" t="s">
        <v>2652</v>
      </c>
      <c r="B3412" s="1" t="s">
        <v>5533</v>
      </c>
      <c r="C3412" s="45" t="s">
        <v>5892</v>
      </c>
      <c r="D3412" s="23" t="s">
        <v>977</v>
      </c>
      <c r="E3412" s="23" t="s">
        <v>4134</v>
      </c>
      <c r="F3412" s="40">
        <v>0.02</v>
      </c>
      <c r="G3412" s="25">
        <v>3623</v>
      </c>
      <c r="H3412" s="25">
        <v>72</v>
      </c>
      <c r="I3412" s="25"/>
      <c r="J3412" s="58" t="e">
        <f>HYPERLINK("#"&amp;"Insumos"&amp;"!A"&amp;MATCH($B3412,#REF!,0),"Ins "&amp;$B3412)</f>
        <v>#REF!</v>
      </c>
      <c r="M3412" s="220"/>
    </row>
    <row r="3413" spans="1:13" x14ac:dyDescent="0.2">
      <c r="A3413" s="35" t="s">
        <v>2652</v>
      </c>
      <c r="B3413" s="1" t="s">
        <v>5007</v>
      </c>
      <c r="C3413" s="45" t="s">
        <v>720</v>
      </c>
      <c r="D3413" s="23" t="s">
        <v>5751</v>
      </c>
      <c r="E3413" s="23" t="s">
        <v>4134</v>
      </c>
      <c r="F3413" s="40">
        <v>0.04</v>
      </c>
      <c r="G3413" s="25">
        <v>1897</v>
      </c>
      <c r="H3413" s="25">
        <v>76</v>
      </c>
      <c r="I3413" s="25"/>
      <c r="J3413" s="58" t="e">
        <f>HYPERLINK("#"&amp;"Insumos"&amp;"!A"&amp;MATCH($B3413,#REF!,0),"Ins "&amp;$B3413)</f>
        <v>#REF!</v>
      </c>
      <c r="M3413" s="220"/>
    </row>
    <row r="3414" spans="1:13" x14ac:dyDescent="0.2">
      <c r="A3414" s="35" t="s">
        <v>2652</v>
      </c>
      <c r="B3414" s="1" t="s">
        <v>5423</v>
      </c>
      <c r="C3414" s="45" t="s">
        <v>255</v>
      </c>
      <c r="D3414" s="23" t="s">
        <v>5751</v>
      </c>
      <c r="E3414" s="23" t="s">
        <v>465</v>
      </c>
      <c r="F3414" s="40">
        <v>1.05</v>
      </c>
      <c r="G3414" s="25">
        <v>12295</v>
      </c>
      <c r="H3414" s="25">
        <v>12910</v>
      </c>
      <c r="I3414" s="25"/>
      <c r="J3414" s="58" t="e">
        <f>HYPERLINK("#"&amp;"Insumos"&amp;"!A"&amp;MATCH($B3414,#REF!,0),"Ins "&amp;$B3414)</f>
        <v>#REF!</v>
      </c>
      <c r="M3414" s="220"/>
    </row>
    <row r="3415" spans="1:13" ht="25.5" x14ac:dyDescent="0.2">
      <c r="A3415" s="36" t="s">
        <v>2653</v>
      </c>
      <c r="B3415" s="26" t="s">
        <v>6816</v>
      </c>
      <c r="C3415" s="79" t="s">
        <v>10489</v>
      </c>
      <c r="D3415" s="37" t="s">
        <v>5608</v>
      </c>
      <c r="E3415" s="37" t="s">
        <v>465</v>
      </c>
      <c r="F3415" s="41"/>
      <c r="G3415" s="27"/>
      <c r="H3415" s="27"/>
      <c r="I3415" s="27">
        <v>18599</v>
      </c>
      <c r="M3415" s="220">
        <f t="shared" si="53"/>
        <v>24357</v>
      </c>
    </row>
    <row r="3416" spans="1:13" x14ac:dyDescent="0.2">
      <c r="A3416" s="35" t="s">
        <v>2653</v>
      </c>
      <c r="B3416" s="1" t="s">
        <v>78</v>
      </c>
      <c r="C3416" s="45" t="s">
        <v>1019</v>
      </c>
      <c r="D3416" s="23" t="s">
        <v>5734</v>
      </c>
      <c r="E3416" s="23" t="s">
        <v>4141</v>
      </c>
      <c r="F3416" s="40">
        <v>3.4000000000000002E-2</v>
      </c>
      <c r="G3416" s="25">
        <v>58718</v>
      </c>
      <c r="H3416" s="25">
        <v>1996</v>
      </c>
      <c r="I3416" s="25"/>
      <c r="J3416" s="58" t="e">
        <f>HYPERLINK("#"&amp;"Insumos"&amp;"!A"&amp;MATCH($B3416,#REF!,0),"Ins "&amp;$B3416)</f>
        <v>#REF!</v>
      </c>
      <c r="M3416" s="220"/>
    </row>
    <row r="3417" spans="1:13" x14ac:dyDescent="0.2">
      <c r="A3417" s="35" t="s">
        <v>2653</v>
      </c>
      <c r="B3417" s="1" t="s">
        <v>263</v>
      </c>
      <c r="C3417" s="45" t="s">
        <v>696</v>
      </c>
      <c r="D3417" s="23" t="s">
        <v>5534</v>
      </c>
      <c r="E3417" s="23" t="s">
        <v>4140</v>
      </c>
      <c r="F3417" s="40">
        <v>1.6999999999999999E-3</v>
      </c>
      <c r="G3417" s="25">
        <v>187426</v>
      </c>
      <c r="H3417" s="25">
        <v>319</v>
      </c>
      <c r="I3417" s="25"/>
      <c r="J3417" s="58" t="e">
        <f>HYPERLINK("#"&amp;"Insumos"&amp;"!A"&amp;MATCH($B3417,#REF!,0),"Ins "&amp;$B3417)</f>
        <v>#REF!</v>
      </c>
      <c r="M3417" s="220"/>
    </row>
    <row r="3418" spans="1:13" x14ac:dyDescent="0.2">
      <c r="A3418" s="35" t="s">
        <v>2653</v>
      </c>
      <c r="B3418" s="1" t="s">
        <v>5533</v>
      </c>
      <c r="C3418" s="45" t="s">
        <v>5892</v>
      </c>
      <c r="D3418" s="23" t="s">
        <v>977</v>
      </c>
      <c r="E3418" s="23" t="s">
        <v>4134</v>
      </c>
      <c r="F3418" s="40">
        <v>0.02</v>
      </c>
      <c r="G3418" s="25">
        <v>3623</v>
      </c>
      <c r="H3418" s="25">
        <v>72</v>
      </c>
      <c r="I3418" s="25"/>
      <c r="J3418" s="58" t="e">
        <f>HYPERLINK("#"&amp;"Insumos"&amp;"!A"&amp;MATCH($B3418,#REF!,0),"Ins "&amp;$B3418)</f>
        <v>#REF!</v>
      </c>
      <c r="M3418" s="220"/>
    </row>
    <row r="3419" spans="1:13" x14ac:dyDescent="0.2">
      <c r="A3419" s="35" t="s">
        <v>2653</v>
      </c>
      <c r="B3419" s="1" t="s">
        <v>5007</v>
      </c>
      <c r="C3419" s="45" t="s">
        <v>720</v>
      </c>
      <c r="D3419" s="23" t="s">
        <v>5751</v>
      </c>
      <c r="E3419" s="23" t="s">
        <v>4134</v>
      </c>
      <c r="F3419" s="40">
        <v>0.04</v>
      </c>
      <c r="G3419" s="25">
        <v>1897</v>
      </c>
      <c r="H3419" s="25">
        <v>76</v>
      </c>
      <c r="I3419" s="25"/>
      <c r="J3419" s="58" t="e">
        <f>HYPERLINK("#"&amp;"Insumos"&amp;"!A"&amp;MATCH($B3419,#REF!,0),"Ins "&amp;$B3419)</f>
        <v>#REF!</v>
      </c>
      <c r="M3419" s="220"/>
    </row>
    <row r="3420" spans="1:13" x14ac:dyDescent="0.2">
      <c r="A3420" s="35" t="s">
        <v>2653</v>
      </c>
      <c r="B3420" s="1" t="s">
        <v>5424</v>
      </c>
      <c r="C3420" s="45" t="s">
        <v>256</v>
      </c>
      <c r="D3420" s="23" t="s">
        <v>5751</v>
      </c>
      <c r="E3420" s="23" t="s">
        <v>465</v>
      </c>
      <c r="F3420" s="40">
        <v>1.05</v>
      </c>
      <c r="G3420" s="25">
        <v>15368</v>
      </c>
      <c r="H3420" s="25">
        <v>16136</v>
      </c>
      <c r="I3420" s="25"/>
      <c r="J3420" s="58" t="e">
        <f>HYPERLINK("#"&amp;"Insumos"&amp;"!A"&amp;MATCH($B3420,#REF!,0),"Ins "&amp;$B3420)</f>
        <v>#REF!</v>
      </c>
      <c r="M3420" s="220"/>
    </row>
    <row r="3421" spans="1:13" ht="25.5" x14ac:dyDescent="0.2">
      <c r="A3421" s="36" t="s">
        <v>2654</v>
      </c>
      <c r="B3421" s="26" t="s">
        <v>6816</v>
      </c>
      <c r="C3421" s="79" t="s">
        <v>2083</v>
      </c>
      <c r="D3421" s="37" t="s">
        <v>5608</v>
      </c>
      <c r="E3421" s="37" t="s">
        <v>465</v>
      </c>
      <c r="F3421" s="41"/>
      <c r="G3421" s="27"/>
      <c r="H3421" s="27"/>
      <c r="I3421" s="27">
        <v>34512</v>
      </c>
      <c r="M3421" s="220">
        <f t="shared" si="53"/>
        <v>45197</v>
      </c>
    </row>
    <row r="3422" spans="1:13" x14ac:dyDescent="0.2">
      <c r="A3422" s="35" t="s">
        <v>2654</v>
      </c>
      <c r="B3422" s="1" t="s">
        <v>216</v>
      </c>
      <c r="C3422" s="45" t="s">
        <v>1017</v>
      </c>
      <c r="D3422" s="23" t="s">
        <v>5734</v>
      </c>
      <c r="E3422" s="23" t="s">
        <v>4141</v>
      </c>
      <c r="F3422" s="40">
        <v>0.3</v>
      </c>
      <c r="G3422" s="25">
        <v>57752</v>
      </c>
      <c r="H3422" s="25">
        <v>17326</v>
      </c>
      <c r="I3422" s="25"/>
      <c r="J3422" s="58" t="e">
        <f>HYPERLINK("#"&amp;"Insumos"&amp;"!A"&amp;MATCH($B3422,#REF!,0),"Ins "&amp;$B3422)</f>
        <v>#REF!</v>
      </c>
      <c r="M3422" s="220"/>
    </row>
    <row r="3423" spans="1:13" x14ac:dyDescent="0.2">
      <c r="A3423" s="35" t="s">
        <v>2654</v>
      </c>
      <c r="B3423" s="1" t="s">
        <v>113</v>
      </c>
      <c r="C3423" s="45" t="s">
        <v>291</v>
      </c>
      <c r="D3423" s="23" t="s">
        <v>5534</v>
      </c>
      <c r="E3423" s="23" t="s">
        <v>4140</v>
      </c>
      <c r="F3423" s="40">
        <v>0.05</v>
      </c>
      <c r="G3423" s="25">
        <v>92820</v>
      </c>
      <c r="H3423" s="25">
        <v>4641</v>
      </c>
      <c r="I3423" s="25"/>
      <c r="J3423" s="58" t="e">
        <f>HYPERLINK("#"&amp;"Insumos"&amp;"!A"&amp;MATCH($B3423,#REF!,0),"Ins "&amp;$B3423)</f>
        <v>#REF!</v>
      </c>
      <c r="M3423" s="220"/>
    </row>
    <row r="3424" spans="1:13" x14ac:dyDescent="0.2">
      <c r="A3424" s="35" t="s">
        <v>2654</v>
      </c>
      <c r="B3424" s="1" t="s">
        <v>263</v>
      </c>
      <c r="C3424" s="45" t="s">
        <v>696</v>
      </c>
      <c r="D3424" s="23" t="s">
        <v>5534</v>
      </c>
      <c r="E3424" s="23" t="s">
        <v>4140</v>
      </c>
      <c r="F3424" s="40">
        <v>8.0000000000000004E-4</v>
      </c>
      <c r="G3424" s="25">
        <v>187426</v>
      </c>
      <c r="H3424" s="25">
        <v>150</v>
      </c>
      <c r="I3424" s="25"/>
      <c r="J3424" s="58" t="e">
        <f>HYPERLINK("#"&amp;"Insumos"&amp;"!A"&amp;MATCH($B3424,#REF!,0),"Ins "&amp;$B3424)</f>
        <v>#REF!</v>
      </c>
      <c r="M3424" s="220"/>
    </row>
    <row r="3425" spans="1:13" x14ac:dyDescent="0.2">
      <c r="A3425" s="35" t="s">
        <v>2654</v>
      </c>
      <c r="B3425" s="1" t="s">
        <v>767</v>
      </c>
      <c r="C3425" s="45" t="s">
        <v>1725</v>
      </c>
      <c r="D3425" s="23" t="s">
        <v>5534</v>
      </c>
      <c r="E3425" s="23" t="s">
        <v>4140</v>
      </c>
      <c r="F3425" s="40">
        <v>6.3E-2</v>
      </c>
      <c r="G3425" s="25">
        <v>3262</v>
      </c>
      <c r="H3425" s="25">
        <v>206</v>
      </c>
      <c r="I3425" s="25"/>
      <c r="J3425" s="58" t="e">
        <f>HYPERLINK("#"&amp;"Insumos"&amp;"!A"&amp;MATCH($B3425,#REF!,0),"Ins "&amp;$B3425)</f>
        <v>#REF!</v>
      </c>
      <c r="M3425" s="220"/>
    </row>
    <row r="3426" spans="1:13" x14ac:dyDescent="0.2">
      <c r="A3426" s="35" t="s">
        <v>2654</v>
      </c>
      <c r="B3426" s="1" t="s">
        <v>4564</v>
      </c>
      <c r="C3426" s="45" t="s">
        <v>8857</v>
      </c>
      <c r="D3426" s="23" t="s">
        <v>5751</v>
      </c>
      <c r="E3426" s="23" t="s">
        <v>4138</v>
      </c>
      <c r="F3426" s="40">
        <v>0.1</v>
      </c>
      <c r="G3426" s="25">
        <v>114296</v>
      </c>
      <c r="H3426" s="25">
        <v>11430</v>
      </c>
      <c r="I3426" s="25"/>
      <c r="J3426" s="58" t="e">
        <f>HYPERLINK("#"&amp;"Insumos"&amp;"!A"&amp;MATCH($B3426,#REF!,0),"Ins "&amp;$B3426)</f>
        <v>#REF!</v>
      </c>
      <c r="M3426" s="220"/>
    </row>
    <row r="3427" spans="1:13" x14ac:dyDescent="0.2">
      <c r="A3427" s="35" t="s">
        <v>2654</v>
      </c>
      <c r="B3427" s="1" t="s">
        <v>5007</v>
      </c>
      <c r="C3427" s="45" t="s">
        <v>720</v>
      </c>
      <c r="D3427" s="23" t="s">
        <v>5751</v>
      </c>
      <c r="E3427" s="23" t="s">
        <v>4134</v>
      </c>
      <c r="F3427" s="40">
        <v>0.4</v>
      </c>
      <c r="G3427" s="25">
        <v>1897</v>
      </c>
      <c r="H3427" s="25">
        <v>759</v>
      </c>
      <c r="I3427" s="25"/>
      <c r="J3427" s="58" t="e">
        <f>HYPERLINK("#"&amp;"Insumos"&amp;"!A"&amp;MATCH($B3427,#REF!,0),"Ins "&amp;$B3427)</f>
        <v>#REF!</v>
      </c>
      <c r="M3427" s="220"/>
    </row>
    <row r="3428" spans="1:13" ht="51" x14ac:dyDescent="0.2">
      <c r="A3428" s="36" t="s">
        <v>2640</v>
      </c>
      <c r="B3428" s="26" t="s">
        <v>6816</v>
      </c>
      <c r="C3428" s="79" t="s">
        <v>10490</v>
      </c>
      <c r="D3428" s="37" t="s">
        <v>5608</v>
      </c>
      <c r="E3428" s="37" t="s">
        <v>465</v>
      </c>
      <c r="F3428" s="41"/>
      <c r="G3428" s="27"/>
      <c r="H3428" s="27"/>
      <c r="I3428" s="27">
        <v>134425</v>
      </c>
      <c r="M3428" s="220">
        <f t="shared" si="53"/>
        <v>176043</v>
      </c>
    </row>
    <row r="3429" spans="1:13" x14ac:dyDescent="0.2">
      <c r="A3429" s="35" t="s">
        <v>2640</v>
      </c>
      <c r="B3429" s="1" t="s">
        <v>5605</v>
      </c>
      <c r="C3429" s="45" t="s">
        <v>541</v>
      </c>
      <c r="D3429" s="23" t="s">
        <v>5585</v>
      </c>
      <c r="E3429" s="23" t="s">
        <v>466</v>
      </c>
      <c r="F3429" s="40">
        <v>0.02</v>
      </c>
      <c r="G3429" s="25">
        <v>458377</v>
      </c>
      <c r="H3429" s="25">
        <v>9168</v>
      </c>
      <c r="I3429" s="25"/>
      <c r="M3429" s="220"/>
    </row>
    <row r="3430" spans="1:13" x14ac:dyDescent="0.2">
      <c r="A3430" s="35" t="s">
        <v>2640</v>
      </c>
      <c r="B3430" s="1" t="s">
        <v>5572</v>
      </c>
      <c r="C3430" s="45" t="s">
        <v>971</v>
      </c>
      <c r="D3430" s="23" t="s">
        <v>5734</v>
      </c>
      <c r="E3430" s="23" t="s">
        <v>4141</v>
      </c>
      <c r="F3430" s="40">
        <v>0.74</v>
      </c>
      <c r="G3430" s="25">
        <v>37863</v>
      </c>
      <c r="H3430" s="25">
        <v>28019</v>
      </c>
      <c r="I3430" s="25"/>
      <c r="J3430" s="58" t="e">
        <f>HYPERLINK("#"&amp;"Insumos"&amp;"!A"&amp;MATCH($B3430,#REF!,0),"Ins "&amp;$B3430)</f>
        <v>#REF!</v>
      </c>
      <c r="M3430" s="220"/>
    </row>
    <row r="3431" spans="1:13" ht="25.5" x14ac:dyDescent="0.2">
      <c r="A3431" s="35" t="s">
        <v>2640</v>
      </c>
      <c r="B3431" s="1" t="s">
        <v>597</v>
      </c>
      <c r="C3431" s="45" t="s">
        <v>8738</v>
      </c>
      <c r="D3431" s="23" t="s">
        <v>5534</v>
      </c>
      <c r="E3431" s="23" t="s">
        <v>8737</v>
      </c>
      <c r="F3431" s="40">
        <v>2.5000000000000001E-2</v>
      </c>
      <c r="G3431" s="25">
        <v>17302</v>
      </c>
      <c r="H3431" s="25">
        <v>433</v>
      </c>
      <c r="I3431" s="25"/>
      <c r="J3431" s="58" t="e">
        <f>HYPERLINK("#"&amp;"Insumos"&amp;"!A"&amp;MATCH($B3431,#REF!,0),"Ins "&amp;$B3431)</f>
        <v>#REF!</v>
      </c>
      <c r="M3431" s="220"/>
    </row>
    <row r="3432" spans="1:13" x14ac:dyDescent="0.2">
      <c r="A3432" s="35" t="s">
        <v>2640</v>
      </c>
      <c r="B3432" s="1" t="s">
        <v>263</v>
      </c>
      <c r="C3432" s="45" t="s">
        <v>696</v>
      </c>
      <c r="D3432" s="23" t="s">
        <v>5534</v>
      </c>
      <c r="E3432" s="23" t="s">
        <v>4140</v>
      </c>
      <c r="F3432" s="40">
        <v>1.0699999999999999E-2</v>
      </c>
      <c r="G3432" s="25">
        <v>187426</v>
      </c>
      <c r="H3432" s="25">
        <v>2005</v>
      </c>
      <c r="I3432" s="25"/>
      <c r="J3432" s="58" t="e">
        <f>HYPERLINK("#"&amp;"Insumos"&amp;"!A"&amp;MATCH($B3432,#REF!,0),"Ins "&amp;$B3432)</f>
        <v>#REF!</v>
      </c>
      <c r="M3432" s="220"/>
    </row>
    <row r="3433" spans="1:13" x14ac:dyDescent="0.2">
      <c r="A3433" s="35" t="s">
        <v>2640</v>
      </c>
      <c r="B3433" s="1" t="s">
        <v>2112</v>
      </c>
      <c r="C3433" s="45" t="s">
        <v>2058</v>
      </c>
      <c r="D3433" s="23" t="s">
        <v>5534</v>
      </c>
      <c r="E3433" s="23" t="s">
        <v>4140</v>
      </c>
      <c r="F3433" s="40">
        <v>8.0000000000000002E-3</v>
      </c>
      <c r="G3433" s="25">
        <v>69183</v>
      </c>
      <c r="H3433" s="25">
        <v>553</v>
      </c>
      <c r="I3433" s="25"/>
      <c r="J3433" s="58" t="e">
        <f>HYPERLINK("#"&amp;"Insumos"&amp;"!A"&amp;MATCH($B3433,#REF!,0),"Ins "&amp;$B3433)</f>
        <v>#REF!</v>
      </c>
      <c r="M3433" s="220"/>
    </row>
    <row r="3434" spans="1:13" x14ac:dyDescent="0.2">
      <c r="A3434" s="35" t="s">
        <v>2640</v>
      </c>
      <c r="B3434" s="1" t="s">
        <v>5533</v>
      </c>
      <c r="C3434" s="45" t="s">
        <v>5892</v>
      </c>
      <c r="D3434" s="23" t="s">
        <v>977</v>
      </c>
      <c r="E3434" s="23" t="s">
        <v>4134</v>
      </c>
      <c r="F3434" s="40">
        <v>0.1</v>
      </c>
      <c r="G3434" s="25">
        <v>3623</v>
      </c>
      <c r="H3434" s="25">
        <v>362</v>
      </c>
      <c r="I3434" s="25"/>
      <c r="J3434" s="58" t="e">
        <f>HYPERLINK("#"&amp;"Insumos"&amp;"!A"&amp;MATCH($B3434,#REF!,0),"Ins "&amp;$B3434)</f>
        <v>#REF!</v>
      </c>
      <c r="M3434" s="220"/>
    </row>
    <row r="3435" spans="1:13" x14ac:dyDescent="0.2">
      <c r="A3435" s="35" t="s">
        <v>2640</v>
      </c>
      <c r="B3435" s="1" t="s">
        <v>5007</v>
      </c>
      <c r="C3435" s="45" t="s">
        <v>720</v>
      </c>
      <c r="D3435" s="23" t="s">
        <v>5751</v>
      </c>
      <c r="E3435" s="23" t="s">
        <v>4134</v>
      </c>
      <c r="F3435" s="40">
        <v>0.7</v>
      </c>
      <c r="G3435" s="25">
        <v>1897</v>
      </c>
      <c r="H3435" s="25">
        <v>1328</v>
      </c>
      <c r="I3435" s="25"/>
      <c r="J3435" s="58" t="e">
        <f>HYPERLINK("#"&amp;"Insumos"&amp;"!A"&amp;MATCH($B3435,#REF!,0),"Ins "&amp;$B3435)</f>
        <v>#REF!</v>
      </c>
      <c r="M3435" s="220"/>
    </row>
    <row r="3436" spans="1:13" x14ac:dyDescent="0.2">
      <c r="A3436" s="35" t="s">
        <v>2640</v>
      </c>
      <c r="B3436" s="1" t="s">
        <v>5376</v>
      </c>
      <c r="C3436" s="45" t="s">
        <v>1163</v>
      </c>
      <c r="D3436" s="23" t="s">
        <v>5751</v>
      </c>
      <c r="E3436" s="23" t="s">
        <v>466</v>
      </c>
      <c r="F3436" s="40">
        <v>6.7000000000000002E-3</v>
      </c>
      <c r="G3436" s="25">
        <v>716882</v>
      </c>
      <c r="H3436" s="25">
        <v>4803</v>
      </c>
      <c r="I3436" s="25"/>
      <c r="J3436" s="58" t="e">
        <f>HYPERLINK("#"&amp;"Insumos"&amp;"!A"&amp;MATCH($B3436,#REF!,0),"Ins "&amp;$B3436)</f>
        <v>#REF!</v>
      </c>
      <c r="M3436" s="220"/>
    </row>
    <row r="3437" spans="1:13" ht="25.5" x14ac:dyDescent="0.2">
      <c r="A3437" s="35" t="s">
        <v>2640</v>
      </c>
      <c r="B3437" s="1" t="s">
        <v>4508</v>
      </c>
      <c r="C3437" s="45" t="s">
        <v>1399</v>
      </c>
      <c r="D3437" s="23" t="s">
        <v>5751</v>
      </c>
      <c r="E3437" s="23" t="s">
        <v>4134</v>
      </c>
      <c r="F3437" s="40">
        <v>34</v>
      </c>
      <c r="G3437" s="25">
        <v>2581</v>
      </c>
      <c r="H3437" s="25">
        <v>87754</v>
      </c>
      <c r="I3437" s="25"/>
      <c r="J3437" s="58" t="e">
        <f>HYPERLINK("#"&amp;"Insumos"&amp;"!A"&amp;MATCH($B3437,#REF!,0),"Ins "&amp;$B3437)</f>
        <v>#REF!</v>
      </c>
      <c r="M3437" s="220"/>
    </row>
    <row r="3438" spans="1:13" ht="38.25" x14ac:dyDescent="0.2">
      <c r="A3438" s="36" t="s">
        <v>2641</v>
      </c>
      <c r="B3438" s="26" t="s">
        <v>6816</v>
      </c>
      <c r="C3438" s="79" t="s">
        <v>10491</v>
      </c>
      <c r="D3438" s="37" t="s">
        <v>5608</v>
      </c>
      <c r="E3438" s="37" t="s">
        <v>464</v>
      </c>
      <c r="F3438" s="41"/>
      <c r="G3438" s="27"/>
      <c r="H3438" s="27"/>
      <c r="I3438" s="27">
        <v>89054</v>
      </c>
      <c r="M3438" s="220">
        <f t="shared" si="53"/>
        <v>116625</v>
      </c>
    </row>
    <row r="3439" spans="1:13" x14ac:dyDescent="0.2">
      <c r="A3439" s="35" t="s">
        <v>2641</v>
      </c>
      <c r="B3439" s="1" t="s">
        <v>5605</v>
      </c>
      <c r="C3439" s="45" t="s">
        <v>541</v>
      </c>
      <c r="D3439" s="23" t="s">
        <v>5585</v>
      </c>
      <c r="E3439" s="23" t="s">
        <v>466</v>
      </c>
      <c r="F3439" s="40">
        <v>1.2E-2</v>
      </c>
      <c r="G3439" s="25">
        <v>458377</v>
      </c>
      <c r="H3439" s="25">
        <v>5501</v>
      </c>
      <c r="I3439" s="25"/>
      <c r="M3439" s="220"/>
    </row>
    <row r="3440" spans="1:13" x14ac:dyDescent="0.2">
      <c r="A3440" s="35" t="s">
        <v>2641</v>
      </c>
      <c r="B3440" s="1" t="s">
        <v>5572</v>
      </c>
      <c r="C3440" s="45" t="s">
        <v>971</v>
      </c>
      <c r="D3440" s="23" t="s">
        <v>5734</v>
      </c>
      <c r="E3440" s="23" t="s">
        <v>4141</v>
      </c>
      <c r="F3440" s="40">
        <v>0.68</v>
      </c>
      <c r="G3440" s="25">
        <v>37863</v>
      </c>
      <c r="H3440" s="25">
        <v>25747</v>
      </c>
      <c r="I3440" s="25"/>
      <c r="J3440" s="58" t="e">
        <f>HYPERLINK("#"&amp;"Insumos"&amp;"!A"&amp;MATCH($B3440,#REF!,0),"Ins "&amp;$B3440)</f>
        <v>#REF!</v>
      </c>
      <c r="M3440" s="220"/>
    </row>
    <row r="3441" spans="1:13" ht="25.5" x14ac:dyDescent="0.2">
      <c r="A3441" s="35" t="s">
        <v>2641</v>
      </c>
      <c r="B3441" s="1" t="s">
        <v>597</v>
      </c>
      <c r="C3441" s="45" t="s">
        <v>8738</v>
      </c>
      <c r="D3441" s="23" t="s">
        <v>5534</v>
      </c>
      <c r="E3441" s="23" t="s">
        <v>8737</v>
      </c>
      <c r="F3441" s="40">
        <v>1.4999999999999999E-2</v>
      </c>
      <c r="G3441" s="25">
        <v>17302</v>
      </c>
      <c r="H3441" s="25">
        <v>260</v>
      </c>
      <c r="I3441" s="25"/>
      <c r="J3441" s="58" t="e">
        <f>HYPERLINK("#"&amp;"Insumos"&amp;"!A"&amp;MATCH($B3441,#REF!,0),"Ins "&amp;$B3441)</f>
        <v>#REF!</v>
      </c>
      <c r="M3441" s="220"/>
    </row>
    <row r="3442" spans="1:13" x14ac:dyDescent="0.2">
      <c r="A3442" s="35" t="s">
        <v>2641</v>
      </c>
      <c r="B3442" s="1" t="s">
        <v>263</v>
      </c>
      <c r="C3442" s="45" t="s">
        <v>696</v>
      </c>
      <c r="D3442" s="23" t="s">
        <v>5534</v>
      </c>
      <c r="E3442" s="23" t="s">
        <v>4140</v>
      </c>
      <c r="F3442" s="40">
        <v>6.3E-3</v>
      </c>
      <c r="G3442" s="25">
        <v>187426</v>
      </c>
      <c r="H3442" s="25">
        <v>1181</v>
      </c>
      <c r="I3442" s="25"/>
      <c r="J3442" s="58" t="e">
        <f>HYPERLINK("#"&amp;"Insumos"&amp;"!A"&amp;MATCH($B3442,#REF!,0),"Ins "&amp;$B3442)</f>
        <v>#REF!</v>
      </c>
      <c r="M3442" s="220"/>
    </row>
    <row r="3443" spans="1:13" x14ac:dyDescent="0.2">
      <c r="A3443" s="35" t="s">
        <v>2641</v>
      </c>
      <c r="B3443" s="1" t="s">
        <v>2112</v>
      </c>
      <c r="C3443" s="45" t="s">
        <v>2058</v>
      </c>
      <c r="D3443" s="23" t="s">
        <v>5534</v>
      </c>
      <c r="E3443" s="23" t="s">
        <v>4140</v>
      </c>
      <c r="F3443" s="40">
        <v>4.7999999999999996E-3</v>
      </c>
      <c r="G3443" s="25">
        <v>69183</v>
      </c>
      <c r="H3443" s="25">
        <v>332</v>
      </c>
      <c r="I3443" s="25"/>
      <c r="J3443" s="58" t="e">
        <f>HYPERLINK("#"&amp;"Insumos"&amp;"!A"&amp;MATCH($B3443,#REF!,0),"Ins "&amp;$B3443)</f>
        <v>#REF!</v>
      </c>
      <c r="M3443" s="220"/>
    </row>
    <row r="3444" spans="1:13" x14ac:dyDescent="0.2">
      <c r="A3444" s="35" t="s">
        <v>2641</v>
      </c>
      <c r="B3444" s="1" t="s">
        <v>5533</v>
      </c>
      <c r="C3444" s="45" t="s">
        <v>5892</v>
      </c>
      <c r="D3444" s="23" t="s">
        <v>977</v>
      </c>
      <c r="E3444" s="23" t="s">
        <v>4134</v>
      </c>
      <c r="F3444" s="40">
        <v>0.06</v>
      </c>
      <c r="G3444" s="25">
        <v>3623</v>
      </c>
      <c r="H3444" s="25">
        <v>217</v>
      </c>
      <c r="I3444" s="25"/>
      <c r="J3444" s="58" t="e">
        <f>HYPERLINK("#"&amp;"Insumos"&amp;"!A"&amp;MATCH($B3444,#REF!,0),"Ins "&amp;$B3444)</f>
        <v>#REF!</v>
      </c>
      <c r="M3444" s="220"/>
    </row>
    <row r="3445" spans="1:13" x14ac:dyDescent="0.2">
      <c r="A3445" s="35" t="s">
        <v>2641</v>
      </c>
      <c r="B3445" s="1" t="s">
        <v>5007</v>
      </c>
      <c r="C3445" s="45" t="s">
        <v>720</v>
      </c>
      <c r="D3445" s="23" t="s">
        <v>5751</v>
      </c>
      <c r="E3445" s="23" t="s">
        <v>4134</v>
      </c>
      <c r="F3445" s="40">
        <v>0.7</v>
      </c>
      <c r="G3445" s="25">
        <v>1897</v>
      </c>
      <c r="H3445" s="25">
        <v>1328</v>
      </c>
      <c r="I3445" s="25"/>
      <c r="J3445" s="58" t="e">
        <f>HYPERLINK("#"&amp;"Insumos"&amp;"!A"&amp;MATCH($B3445,#REF!,0),"Ins "&amp;$B3445)</f>
        <v>#REF!</v>
      </c>
      <c r="M3445" s="220"/>
    </row>
    <row r="3446" spans="1:13" x14ac:dyDescent="0.2">
      <c r="A3446" s="35" t="s">
        <v>2641</v>
      </c>
      <c r="B3446" s="1" t="s">
        <v>5376</v>
      </c>
      <c r="C3446" s="45" t="s">
        <v>1163</v>
      </c>
      <c r="D3446" s="23" t="s">
        <v>5751</v>
      </c>
      <c r="E3446" s="23" t="s">
        <v>466</v>
      </c>
      <c r="F3446" s="40">
        <v>4.0000000000000001E-3</v>
      </c>
      <c r="G3446" s="25">
        <v>716882</v>
      </c>
      <c r="H3446" s="25">
        <v>2868</v>
      </c>
      <c r="I3446" s="25"/>
      <c r="J3446" s="58" t="e">
        <f>HYPERLINK("#"&amp;"Insumos"&amp;"!A"&amp;MATCH($B3446,#REF!,0),"Ins "&amp;$B3446)</f>
        <v>#REF!</v>
      </c>
      <c r="M3446" s="220"/>
    </row>
    <row r="3447" spans="1:13" ht="25.5" x14ac:dyDescent="0.2">
      <c r="A3447" s="35" t="s">
        <v>2641</v>
      </c>
      <c r="B3447" s="1" t="s">
        <v>4508</v>
      </c>
      <c r="C3447" s="45" t="s">
        <v>1399</v>
      </c>
      <c r="D3447" s="23" t="s">
        <v>5751</v>
      </c>
      <c r="E3447" s="23" t="s">
        <v>4134</v>
      </c>
      <c r="F3447" s="40">
        <v>20</v>
      </c>
      <c r="G3447" s="25">
        <v>2581</v>
      </c>
      <c r="H3447" s="25">
        <v>51620</v>
      </c>
      <c r="I3447" s="25"/>
      <c r="J3447" s="58" t="e">
        <f>HYPERLINK("#"&amp;"Insumos"&amp;"!A"&amp;MATCH($B3447,#REF!,0),"Ins "&amp;$B3447)</f>
        <v>#REF!</v>
      </c>
      <c r="M3447" s="220"/>
    </row>
    <row r="3448" spans="1:13" ht="25.5" x14ac:dyDescent="0.2">
      <c r="A3448" s="36" t="s">
        <v>2655</v>
      </c>
      <c r="B3448" s="26" t="s">
        <v>6816</v>
      </c>
      <c r="C3448" s="79" t="s">
        <v>10492</v>
      </c>
      <c r="D3448" s="37" t="s">
        <v>5608</v>
      </c>
      <c r="E3448" s="37" t="s">
        <v>4134</v>
      </c>
      <c r="F3448" s="41"/>
      <c r="G3448" s="27"/>
      <c r="H3448" s="27"/>
      <c r="I3448" s="27">
        <v>8062</v>
      </c>
      <c r="M3448" s="220">
        <f t="shared" si="53"/>
        <v>10558</v>
      </c>
    </row>
    <row r="3449" spans="1:13" x14ac:dyDescent="0.2">
      <c r="A3449" s="35" t="s">
        <v>2655</v>
      </c>
      <c r="B3449" s="34" t="s">
        <v>5572</v>
      </c>
      <c r="C3449" s="45" t="s">
        <v>971</v>
      </c>
      <c r="D3449" s="23" t="s">
        <v>5734</v>
      </c>
      <c r="E3449" s="23" t="s">
        <v>4141</v>
      </c>
      <c r="F3449" s="40">
        <v>6.6666666666666666E-2</v>
      </c>
      <c r="G3449" s="25">
        <v>37863</v>
      </c>
      <c r="H3449" s="25">
        <v>2524</v>
      </c>
      <c r="I3449" s="25"/>
      <c r="J3449" s="58" t="e">
        <f>HYPERLINK("#"&amp;"Insumos"&amp;"!A"&amp;MATCH($B3449,#REF!,0),"Ins "&amp;$B3449)</f>
        <v>#REF!</v>
      </c>
      <c r="M3449" s="220"/>
    </row>
    <row r="3450" spans="1:13" x14ac:dyDescent="0.2">
      <c r="A3450" s="35" t="s">
        <v>2655</v>
      </c>
      <c r="B3450" s="1" t="s">
        <v>263</v>
      </c>
      <c r="C3450" s="45" t="s">
        <v>696</v>
      </c>
      <c r="D3450" s="23" t="s">
        <v>5534</v>
      </c>
      <c r="E3450" s="23" t="s">
        <v>4140</v>
      </c>
      <c r="F3450" s="40">
        <v>5.0000000000000001E-4</v>
      </c>
      <c r="G3450" s="25">
        <v>187426</v>
      </c>
      <c r="H3450" s="25">
        <v>94</v>
      </c>
      <c r="I3450" s="25"/>
      <c r="J3450" s="58" t="e">
        <f>HYPERLINK("#"&amp;"Insumos"&amp;"!A"&amp;MATCH($B3450,#REF!,0),"Ins "&amp;$B3450)</f>
        <v>#REF!</v>
      </c>
      <c r="M3450" s="220"/>
    </row>
    <row r="3451" spans="1:13" x14ac:dyDescent="0.2">
      <c r="A3451" s="35" t="s">
        <v>2655</v>
      </c>
      <c r="B3451" s="34" t="s">
        <v>251</v>
      </c>
      <c r="C3451" s="45" t="s">
        <v>9368</v>
      </c>
      <c r="D3451" s="23" t="s">
        <v>5534</v>
      </c>
      <c r="E3451" s="23" t="s">
        <v>4141</v>
      </c>
      <c r="F3451" s="40">
        <v>6.6666666666666666E-2</v>
      </c>
      <c r="G3451" s="25">
        <v>10192</v>
      </c>
      <c r="H3451" s="25">
        <v>679</v>
      </c>
      <c r="I3451" s="25"/>
      <c r="J3451" s="58" t="e">
        <f>HYPERLINK("#"&amp;"Insumos"&amp;"!A"&amp;MATCH($B3451,#REF!,0),"Ins "&amp;$B3451)</f>
        <v>#REF!</v>
      </c>
      <c r="M3451" s="220"/>
    </row>
    <row r="3452" spans="1:13" x14ac:dyDescent="0.2">
      <c r="A3452" s="35" t="s">
        <v>2655</v>
      </c>
      <c r="B3452" s="1" t="s">
        <v>5533</v>
      </c>
      <c r="C3452" s="45" t="s">
        <v>5892</v>
      </c>
      <c r="D3452" s="23" t="s">
        <v>977</v>
      </c>
      <c r="E3452" s="23" t="s">
        <v>4134</v>
      </c>
      <c r="F3452" s="40">
        <v>0.01</v>
      </c>
      <c r="G3452" s="25">
        <v>3623</v>
      </c>
      <c r="H3452" s="25">
        <v>36</v>
      </c>
      <c r="I3452" s="25"/>
      <c r="J3452" s="58" t="e">
        <f>HYPERLINK("#"&amp;"Insumos"&amp;"!A"&amp;MATCH($B3452,#REF!,0),"Ins "&amp;$B3452)</f>
        <v>#REF!</v>
      </c>
      <c r="M3452" s="220"/>
    </row>
    <row r="3453" spans="1:13" x14ac:dyDescent="0.2">
      <c r="A3453" s="35" t="s">
        <v>2655</v>
      </c>
      <c r="B3453" s="1" t="s">
        <v>5007</v>
      </c>
      <c r="C3453" s="45" t="s">
        <v>720</v>
      </c>
      <c r="D3453" s="23" t="s">
        <v>5751</v>
      </c>
      <c r="E3453" s="23" t="s">
        <v>4134</v>
      </c>
      <c r="F3453" s="40">
        <v>0.01</v>
      </c>
      <c r="G3453" s="25">
        <v>1897</v>
      </c>
      <c r="H3453" s="25">
        <v>19</v>
      </c>
      <c r="I3453" s="25"/>
      <c r="J3453" s="58" t="e">
        <f>HYPERLINK("#"&amp;"Insumos"&amp;"!A"&amp;MATCH($B3453,#REF!,0),"Ins "&amp;$B3453)</f>
        <v>#REF!</v>
      </c>
      <c r="M3453" s="220"/>
    </row>
    <row r="3454" spans="1:13" x14ac:dyDescent="0.2">
      <c r="A3454" s="35" t="s">
        <v>2655</v>
      </c>
      <c r="B3454" s="1" t="s">
        <v>5165</v>
      </c>
      <c r="C3454" s="45" t="s">
        <v>1205</v>
      </c>
      <c r="D3454" s="23" t="s">
        <v>5751</v>
      </c>
      <c r="E3454" s="23" t="s">
        <v>4134</v>
      </c>
      <c r="F3454" s="40">
        <v>1.7999999999999999E-2</v>
      </c>
      <c r="G3454" s="25">
        <v>55432</v>
      </c>
      <c r="H3454" s="25">
        <v>998</v>
      </c>
      <c r="I3454" s="25"/>
      <c r="J3454" s="58" t="e">
        <f>HYPERLINK("#"&amp;"Insumos"&amp;"!A"&amp;MATCH($B3454,#REF!,0),"Ins "&amp;$B3454)</f>
        <v>#REF!</v>
      </c>
      <c r="M3454" s="220"/>
    </row>
    <row r="3455" spans="1:13" x14ac:dyDescent="0.2">
      <c r="A3455" s="35" t="s">
        <v>2655</v>
      </c>
      <c r="B3455" s="1" t="s">
        <v>5179</v>
      </c>
      <c r="C3455" s="45" t="s">
        <v>168</v>
      </c>
      <c r="D3455" s="23" t="s">
        <v>5751</v>
      </c>
      <c r="E3455" s="23" t="s">
        <v>4134</v>
      </c>
      <c r="F3455" s="40">
        <v>1E-3</v>
      </c>
      <c r="G3455" s="25">
        <v>594640</v>
      </c>
      <c r="H3455" s="25">
        <v>595</v>
      </c>
      <c r="I3455" s="25"/>
      <c r="J3455" s="58" t="e">
        <f>HYPERLINK("#"&amp;"Insumos"&amp;"!A"&amp;MATCH($B3455,#REF!,0),"Ins "&amp;$B3455)</f>
        <v>#REF!</v>
      </c>
      <c r="M3455" s="220"/>
    </row>
    <row r="3456" spans="1:13" x14ac:dyDescent="0.2">
      <c r="A3456" s="35" t="s">
        <v>2655</v>
      </c>
      <c r="B3456" s="34" t="s">
        <v>6592</v>
      </c>
      <c r="C3456" s="45" t="s">
        <v>6593</v>
      </c>
      <c r="D3456" s="23" t="s">
        <v>5751</v>
      </c>
      <c r="E3456" s="23" t="s">
        <v>4134</v>
      </c>
      <c r="F3456" s="46">
        <v>0.03</v>
      </c>
      <c r="G3456" s="25">
        <v>103896</v>
      </c>
      <c r="H3456" s="25">
        <v>3117</v>
      </c>
      <c r="I3456" s="25"/>
      <c r="J3456" s="58" t="e">
        <f>HYPERLINK("#"&amp;"Insumos"&amp;"!A"&amp;MATCH($B3456,#REF!,0),"Ins "&amp;$B3456)</f>
        <v>#REF!</v>
      </c>
      <c r="M3456" s="220"/>
    </row>
    <row r="3457" spans="1:13" ht="25.5" x14ac:dyDescent="0.2">
      <c r="A3457" s="36" t="s">
        <v>2656</v>
      </c>
      <c r="B3457" s="26" t="s">
        <v>6816</v>
      </c>
      <c r="C3457" s="79" t="s">
        <v>6381</v>
      </c>
      <c r="D3457" s="37" t="s">
        <v>5608</v>
      </c>
      <c r="E3457" s="37" t="s">
        <v>4134</v>
      </c>
      <c r="F3457" s="41"/>
      <c r="G3457" s="27"/>
      <c r="H3457" s="27"/>
      <c r="I3457" s="27">
        <v>9810</v>
      </c>
      <c r="M3457" s="220">
        <f t="shared" si="53"/>
        <v>12847</v>
      </c>
    </row>
    <row r="3458" spans="1:13" x14ac:dyDescent="0.2">
      <c r="A3458" s="35" t="s">
        <v>2656</v>
      </c>
      <c r="B3458" s="34" t="s">
        <v>5572</v>
      </c>
      <c r="C3458" s="45" t="s">
        <v>971</v>
      </c>
      <c r="D3458" s="23" t="s">
        <v>5734</v>
      </c>
      <c r="E3458" s="23" t="s">
        <v>4141</v>
      </c>
      <c r="F3458" s="40">
        <v>6.6666666666666666E-2</v>
      </c>
      <c r="G3458" s="25">
        <v>37863</v>
      </c>
      <c r="H3458" s="25">
        <v>2524</v>
      </c>
      <c r="I3458" s="25"/>
      <c r="J3458" s="58" t="e">
        <f>HYPERLINK("#"&amp;"Insumos"&amp;"!A"&amp;MATCH($B3458,#REF!,0),"Ins "&amp;$B3458)</f>
        <v>#REF!</v>
      </c>
      <c r="M3458" s="220"/>
    </row>
    <row r="3459" spans="1:13" x14ac:dyDescent="0.2">
      <c r="A3459" s="35" t="s">
        <v>2656</v>
      </c>
      <c r="B3459" s="1" t="s">
        <v>263</v>
      </c>
      <c r="C3459" s="45" t="s">
        <v>696</v>
      </c>
      <c r="D3459" s="23" t="s">
        <v>5534</v>
      </c>
      <c r="E3459" s="23" t="s">
        <v>4140</v>
      </c>
      <c r="F3459" s="40">
        <v>8.9999999999999998E-4</v>
      </c>
      <c r="G3459" s="25">
        <v>187426</v>
      </c>
      <c r="H3459" s="25">
        <v>169</v>
      </c>
      <c r="I3459" s="25"/>
      <c r="J3459" s="58" t="e">
        <f>HYPERLINK("#"&amp;"Insumos"&amp;"!A"&amp;MATCH($B3459,#REF!,0),"Ins "&amp;$B3459)</f>
        <v>#REF!</v>
      </c>
      <c r="M3459" s="220"/>
    </row>
    <row r="3460" spans="1:13" x14ac:dyDescent="0.2">
      <c r="A3460" s="35" t="s">
        <v>2656</v>
      </c>
      <c r="B3460" s="34" t="s">
        <v>251</v>
      </c>
      <c r="C3460" s="45" t="s">
        <v>9368</v>
      </c>
      <c r="D3460" s="23" t="s">
        <v>5534</v>
      </c>
      <c r="E3460" s="23" t="s">
        <v>4141</v>
      </c>
      <c r="F3460" s="40">
        <v>6.6666666666666666E-2</v>
      </c>
      <c r="G3460" s="25">
        <v>10192</v>
      </c>
      <c r="H3460" s="25">
        <v>679</v>
      </c>
      <c r="I3460" s="25"/>
      <c r="J3460" s="58" t="e">
        <f>HYPERLINK("#"&amp;"Insumos"&amp;"!A"&amp;MATCH($B3460,#REF!,0),"Ins "&amp;$B3460)</f>
        <v>#REF!</v>
      </c>
      <c r="M3460" s="220"/>
    </row>
    <row r="3461" spans="1:13" x14ac:dyDescent="0.2">
      <c r="A3461" s="35" t="s">
        <v>2656</v>
      </c>
      <c r="B3461" s="1" t="s">
        <v>5533</v>
      </c>
      <c r="C3461" s="45" t="s">
        <v>5892</v>
      </c>
      <c r="D3461" s="23" t="s">
        <v>977</v>
      </c>
      <c r="E3461" s="23" t="s">
        <v>4134</v>
      </c>
      <c r="F3461" s="40">
        <v>0.01</v>
      </c>
      <c r="G3461" s="25">
        <v>3623</v>
      </c>
      <c r="H3461" s="25">
        <v>36</v>
      </c>
      <c r="I3461" s="25"/>
      <c r="J3461" s="58" t="e">
        <f>HYPERLINK("#"&amp;"Insumos"&amp;"!A"&amp;MATCH($B3461,#REF!,0),"Ins "&amp;$B3461)</f>
        <v>#REF!</v>
      </c>
      <c r="M3461" s="220"/>
    </row>
    <row r="3462" spans="1:13" x14ac:dyDescent="0.2">
      <c r="A3462" s="35" t="s">
        <v>2656</v>
      </c>
      <c r="B3462" s="34" t="s">
        <v>5473</v>
      </c>
      <c r="C3462" s="45" t="s">
        <v>2251</v>
      </c>
      <c r="D3462" s="23" t="s">
        <v>5751</v>
      </c>
      <c r="E3462" s="23" t="s">
        <v>287</v>
      </c>
      <c r="F3462" s="40">
        <v>0.15</v>
      </c>
      <c r="G3462" s="25">
        <v>5634</v>
      </c>
      <c r="H3462" s="25">
        <v>845</v>
      </c>
      <c r="I3462" s="25"/>
      <c r="J3462" s="58" t="e">
        <f>HYPERLINK("#"&amp;"Insumos"&amp;"!A"&amp;MATCH($B3462,#REF!,0),"Ins "&amp;$B3462)</f>
        <v>#REF!</v>
      </c>
      <c r="M3462" s="220"/>
    </row>
    <row r="3463" spans="1:13" x14ac:dyDescent="0.2">
      <c r="A3463" s="35" t="s">
        <v>2656</v>
      </c>
      <c r="B3463" s="1" t="s">
        <v>5007</v>
      </c>
      <c r="C3463" s="45" t="s">
        <v>720</v>
      </c>
      <c r="D3463" s="23" t="s">
        <v>5751</v>
      </c>
      <c r="E3463" s="23" t="s">
        <v>4134</v>
      </c>
      <c r="F3463" s="40">
        <v>0.28999999999999998</v>
      </c>
      <c r="G3463" s="25">
        <v>1897</v>
      </c>
      <c r="H3463" s="25">
        <v>550</v>
      </c>
      <c r="I3463" s="25"/>
      <c r="J3463" s="58" t="e">
        <f>HYPERLINK("#"&amp;"Insumos"&amp;"!A"&amp;MATCH($B3463,#REF!,0),"Ins "&amp;$B3463)</f>
        <v>#REF!</v>
      </c>
      <c r="M3463" s="220"/>
    </row>
    <row r="3464" spans="1:13" x14ac:dyDescent="0.2">
      <c r="A3464" s="35" t="s">
        <v>2656</v>
      </c>
      <c r="B3464" s="1" t="s">
        <v>5179</v>
      </c>
      <c r="C3464" s="45" t="s">
        <v>168</v>
      </c>
      <c r="D3464" s="23" t="s">
        <v>5751</v>
      </c>
      <c r="E3464" s="23" t="s">
        <v>4134</v>
      </c>
      <c r="F3464" s="40">
        <v>2E-3</v>
      </c>
      <c r="G3464" s="25">
        <v>594640</v>
      </c>
      <c r="H3464" s="25">
        <v>1189</v>
      </c>
      <c r="I3464" s="25"/>
      <c r="J3464" s="58" t="e">
        <f>HYPERLINK("#"&amp;"Insumos"&amp;"!A"&amp;MATCH($B3464,#REF!,0),"Ins "&amp;$B3464)</f>
        <v>#REF!</v>
      </c>
      <c r="M3464" s="220"/>
    </row>
    <row r="3465" spans="1:13" x14ac:dyDescent="0.2">
      <c r="A3465" s="35" t="s">
        <v>2656</v>
      </c>
      <c r="B3465" s="34" t="s">
        <v>6592</v>
      </c>
      <c r="C3465" s="45" t="s">
        <v>6593</v>
      </c>
      <c r="D3465" s="23" t="s">
        <v>5751</v>
      </c>
      <c r="E3465" s="23" t="s">
        <v>4134</v>
      </c>
      <c r="F3465" s="40">
        <v>1.3022638022638023E-2</v>
      </c>
      <c r="G3465" s="25">
        <v>103896</v>
      </c>
      <c r="H3465" s="25">
        <v>1353</v>
      </c>
      <c r="I3465" s="25"/>
      <c r="J3465" s="58" t="e">
        <f>HYPERLINK("#"&amp;"Insumos"&amp;"!A"&amp;MATCH($B3465,#REF!,0),"Ins "&amp;$B3465)</f>
        <v>#REF!</v>
      </c>
      <c r="M3465" s="220"/>
    </row>
    <row r="3466" spans="1:13" x14ac:dyDescent="0.2">
      <c r="A3466" s="35" t="s">
        <v>2656</v>
      </c>
      <c r="B3466" s="1" t="s">
        <v>5252</v>
      </c>
      <c r="C3466" s="45" t="s">
        <v>2138</v>
      </c>
      <c r="D3466" s="23" t="s">
        <v>5751</v>
      </c>
      <c r="E3466" s="23" t="s">
        <v>4134</v>
      </c>
      <c r="F3466" s="40">
        <v>3.0000000000000001E-3</v>
      </c>
      <c r="G3466" s="25">
        <v>821720</v>
      </c>
      <c r="H3466" s="25">
        <v>2465</v>
      </c>
      <c r="I3466" s="25"/>
      <c r="J3466" s="58" t="e">
        <f>HYPERLINK("#"&amp;"Insumos"&amp;"!A"&amp;MATCH($B3466,#REF!,0),"Ins "&amp;$B3466)</f>
        <v>#REF!</v>
      </c>
      <c r="M3466" s="220"/>
    </row>
    <row r="3467" spans="1:13" ht="25.5" x14ac:dyDescent="0.2">
      <c r="A3467" s="36" t="s">
        <v>2657</v>
      </c>
      <c r="B3467" s="26" t="s">
        <v>6816</v>
      </c>
      <c r="C3467" s="79" t="s">
        <v>10493</v>
      </c>
      <c r="D3467" s="37" t="s">
        <v>5608</v>
      </c>
      <c r="E3467" s="37" t="s">
        <v>4134</v>
      </c>
      <c r="F3467" s="41"/>
      <c r="G3467" s="27"/>
      <c r="H3467" s="27"/>
      <c r="I3467" s="27">
        <v>13494</v>
      </c>
      <c r="M3467" s="220">
        <f t="shared" ref="M3467:M3521" si="54">ROUND(I3467*(1+$L$2),0)</f>
        <v>17672</v>
      </c>
    </row>
    <row r="3468" spans="1:13" x14ac:dyDescent="0.2">
      <c r="A3468" s="35" t="s">
        <v>2657</v>
      </c>
      <c r="B3468" s="1" t="s">
        <v>5572</v>
      </c>
      <c r="C3468" s="45" t="s">
        <v>971</v>
      </c>
      <c r="D3468" s="23" t="s">
        <v>5734</v>
      </c>
      <c r="E3468" s="23" t="s">
        <v>4141</v>
      </c>
      <c r="F3468" s="40">
        <v>0.2</v>
      </c>
      <c r="G3468" s="25">
        <v>37863</v>
      </c>
      <c r="H3468" s="25">
        <v>7573</v>
      </c>
      <c r="I3468" s="25"/>
      <c r="J3468" s="58" t="e">
        <f>HYPERLINK("#"&amp;"Insumos"&amp;"!A"&amp;MATCH($B3468,#REF!,0),"Ins "&amp;$B3468)</f>
        <v>#REF!</v>
      </c>
      <c r="M3468" s="220"/>
    </row>
    <row r="3469" spans="1:13" x14ac:dyDescent="0.2">
      <c r="A3469" s="35" t="s">
        <v>2657</v>
      </c>
      <c r="B3469" s="1" t="s">
        <v>263</v>
      </c>
      <c r="C3469" s="45" t="s">
        <v>696</v>
      </c>
      <c r="D3469" s="23" t="s">
        <v>5534</v>
      </c>
      <c r="E3469" s="23" t="s">
        <v>4140</v>
      </c>
      <c r="F3469" s="40">
        <v>8.9999999999999998E-4</v>
      </c>
      <c r="G3469" s="25">
        <v>187426</v>
      </c>
      <c r="H3469" s="25">
        <v>169</v>
      </c>
      <c r="I3469" s="25"/>
      <c r="J3469" s="58" t="e">
        <f>HYPERLINK("#"&amp;"Insumos"&amp;"!A"&amp;MATCH($B3469,#REF!,0),"Ins "&amp;$B3469)</f>
        <v>#REF!</v>
      </c>
      <c r="M3469" s="220"/>
    </row>
    <row r="3470" spans="1:13" x14ac:dyDescent="0.2">
      <c r="A3470" s="35" t="s">
        <v>2657</v>
      </c>
      <c r="B3470" s="34" t="s">
        <v>251</v>
      </c>
      <c r="C3470" s="45" t="s">
        <v>9368</v>
      </c>
      <c r="D3470" s="23" t="s">
        <v>5534</v>
      </c>
      <c r="E3470" s="23" t="s">
        <v>4141</v>
      </c>
      <c r="F3470" s="40">
        <v>0.2</v>
      </c>
      <c r="G3470" s="25">
        <v>10192</v>
      </c>
      <c r="H3470" s="25">
        <v>2038</v>
      </c>
      <c r="I3470" s="25"/>
      <c r="J3470" s="58" t="e">
        <f>HYPERLINK("#"&amp;"Insumos"&amp;"!A"&amp;MATCH($B3470,#REF!,0),"Ins "&amp;$B3470)</f>
        <v>#REF!</v>
      </c>
      <c r="M3470" s="220"/>
    </row>
    <row r="3471" spans="1:13" x14ac:dyDescent="0.2">
      <c r="A3471" s="35" t="s">
        <v>2657</v>
      </c>
      <c r="B3471" s="1" t="s">
        <v>5533</v>
      </c>
      <c r="C3471" s="45" t="s">
        <v>5892</v>
      </c>
      <c r="D3471" s="23" t="s">
        <v>977</v>
      </c>
      <c r="E3471" s="23" t="s">
        <v>4134</v>
      </c>
      <c r="F3471" s="40">
        <v>0.01</v>
      </c>
      <c r="G3471" s="25">
        <v>3623</v>
      </c>
      <c r="H3471" s="25">
        <v>36</v>
      </c>
      <c r="I3471" s="25"/>
      <c r="J3471" s="58" t="e">
        <f>HYPERLINK("#"&amp;"Insumos"&amp;"!A"&amp;MATCH($B3471,#REF!,0),"Ins "&amp;$B3471)</f>
        <v>#REF!</v>
      </c>
      <c r="M3471" s="220"/>
    </row>
    <row r="3472" spans="1:13" x14ac:dyDescent="0.2">
      <c r="A3472" s="35" t="s">
        <v>2657</v>
      </c>
      <c r="B3472" s="1" t="s">
        <v>5007</v>
      </c>
      <c r="C3472" s="45" t="s">
        <v>720</v>
      </c>
      <c r="D3472" s="23" t="s">
        <v>5751</v>
      </c>
      <c r="E3472" s="23" t="s">
        <v>4134</v>
      </c>
      <c r="F3472" s="40">
        <v>0.01</v>
      </c>
      <c r="G3472" s="25">
        <v>1897</v>
      </c>
      <c r="H3472" s="25">
        <v>19</v>
      </c>
      <c r="I3472" s="25"/>
      <c r="J3472" s="58" t="e">
        <f>HYPERLINK("#"&amp;"Insumos"&amp;"!A"&amp;MATCH($B3472,#REF!,0),"Ins "&amp;$B3472)</f>
        <v>#REF!</v>
      </c>
      <c r="M3472" s="220"/>
    </row>
    <row r="3473" spans="1:13" x14ac:dyDescent="0.2">
      <c r="A3473" s="35" t="s">
        <v>2657</v>
      </c>
      <c r="B3473" s="1" t="s">
        <v>5179</v>
      </c>
      <c r="C3473" s="45" t="s">
        <v>168</v>
      </c>
      <c r="D3473" s="23" t="s">
        <v>5751</v>
      </c>
      <c r="E3473" s="23" t="s">
        <v>4134</v>
      </c>
      <c r="F3473" s="40">
        <v>1E-3</v>
      </c>
      <c r="G3473" s="25">
        <v>594640</v>
      </c>
      <c r="H3473" s="25">
        <v>595</v>
      </c>
      <c r="I3473" s="25"/>
      <c r="J3473" s="58" t="e">
        <f>HYPERLINK("#"&amp;"Insumos"&amp;"!A"&amp;MATCH($B3473,#REF!,0),"Ins "&amp;$B3473)</f>
        <v>#REF!</v>
      </c>
      <c r="M3473" s="220"/>
    </row>
    <row r="3474" spans="1:13" x14ac:dyDescent="0.2">
      <c r="A3474" s="35" t="s">
        <v>2657</v>
      </c>
      <c r="B3474" s="34" t="s">
        <v>6592</v>
      </c>
      <c r="C3474" s="45" t="s">
        <v>6593</v>
      </c>
      <c r="D3474" s="23" t="s">
        <v>5751</v>
      </c>
      <c r="E3474" s="23" t="s">
        <v>4134</v>
      </c>
      <c r="F3474" s="40">
        <v>0.02</v>
      </c>
      <c r="G3474" s="25">
        <v>103896</v>
      </c>
      <c r="H3474" s="25">
        <v>2078</v>
      </c>
      <c r="I3474" s="25"/>
      <c r="J3474" s="58" t="e">
        <f>HYPERLINK("#"&amp;"Insumos"&amp;"!A"&amp;MATCH($B3474,#REF!,0),"Ins "&amp;$B3474)</f>
        <v>#REF!</v>
      </c>
      <c r="M3474" s="220"/>
    </row>
    <row r="3475" spans="1:13" x14ac:dyDescent="0.2">
      <c r="A3475" s="35" t="s">
        <v>2657</v>
      </c>
      <c r="B3475" s="1" t="s">
        <v>5252</v>
      </c>
      <c r="C3475" s="45" t="s">
        <v>2138</v>
      </c>
      <c r="D3475" s="23" t="s">
        <v>5751</v>
      </c>
      <c r="E3475" s="23" t="s">
        <v>4134</v>
      </c>
      <c r="F3475" s="40">
        <v>1.1999999999999999E-3</v>
      </c>
      <c r="G3475" s="25">
        <v>821720</v>
      </c>
      <c r="H3475" s="25">
        <v>986</v>
      </c>
      <c r="I3475" s="25"/>
      <c r="J3475" s="58" t="e">
        <f>HYPERLINK("#"&amp;"Insumos"&amp;"!A"&amp;MATCH($B3475,#REF!,0),"Ins "&amp;$B3475)</f>
        <v>#REF!</v>
      </c>
      <c r="M3475" s="220"/>
    </row>
    <row r="3476" spans="1:13" ht="25.5" x14ac:dyDescent="0.2">
      <c r="A3476" s="36" t="s">
        <v>2658</v>
      </c>
      <c r="B3476" s="26" t="s">
        <v>6816</v>
      </c>
      <c r="C3476" s="79" t="s">
        <v>10494</v>
      </c>
      <c r="D3476" s="37" t="s">
        <v>5608</v>
      </c>
      <c r="E3476" s="37" t="s">
        <v>4134</v>
      </c>
      <c r="F3476" s="41"/>
      <c r="G3476" s="27"/>
      <c r="H3476" s="27"/>
      <c r="I3476" s="27">
        <v>20459</v>
      </c>
      <c r="M3476" s="220">
        <f t="shared" si="54"/>
        <v>26793</v>
      </c>
    </row>
    <row r="3477" spans="1:13" x14ac:dyDescent="0.2">
      <c r="A3477" s="35" t="s">
        <v>2658</v>
      </c>
      <c r="B3477" s="1" t="s">
        <v>5572</v>
      </c>
      <c r="C3477" s="45" t="s">
        <v>971</v>
      </c>
      <c r="D3477" s="23" t="s">
        <v>5734</v>
      </c>
      <c r="E3477" s="23" t="s">
        <v>4141</v>
      </c>
      <c r="F3477" s="40">
        <v>0.28999999999999998</v>
      </c>
      <c r="G3477" s="25">
        <v>37863</v>
      </c>
      <c r="H3477" s="25">
        <v>10980</v>
      </c>
      <c r="I3477" s="25"/>
      <c r="J3477" s="58" t="e">
        <f>HYPERLINK("#"&amp;"Insumos"&amp;"!A"&amp;MATCH($B3477,#REF!,0),"Ins "&amp;$B3477)</f>
        <v>#REF!</v>
      </c>
      <c r="M3477" s="220"/>
    </row>
    <row r="3478" spans="1:13" x14ac:dyDescent="0.2">
      <c r="A3478" s="35" t="s">
        <v>2658</v>
      </c>
      <c r="B3478" s="1" t="s">
        <v>263</v>
      </c>
      <c r="C3478" s="45" t="s">
        <v>696</v>
      </c>
      <c r="D3478" s="23" t="s">
        <v>5534</v>
      </c>
      <c r="E3478" s="23" t="s">
        <v>4140</v>
      </c>
      <c r="F3478" s="40">
        <v>1.1999999999999999E-3</v>
      </c>
      <c r="G3478" s="25">
        <v>187426</v>
      </c>
      <c r="H3478" s="25">
        <v>225</v>
      </c>
      <c r="I3478" s="25"/>
      <c r="J3478" s="58" t="e">
        <f>HYPERLINK("#"&amp;"Insumos"&amp;"!A"&amp;MATCH($B3478,#REF!,0),"Ins "&amp;$B3478)</f>
        <v>#REF!</v>
      </c>
      <c r="M3478" s="220"/>
    </row>
    <row r="3479" spans="1:13" x14ac:dyDescent="0.2">
      <c r="A3479" s="35" t="s">
        <v>2658</v>
      </c>
      <c r="B3479" s="34" t="s">
        <v>251</v>
      </c>
      <c r="C3479" s="45" t="s">
        <v>9368</v>
      </c>
      <c r="D3479" s="23" t="s">
        <v>5534</v>
      </c>
      <c r="E3479" s="23" t="s">
        <v>4141</v>
      </c>
      <c r="F3479" s="40">
        <v>0.2</v>
      </c>
      <c r="G3479" s="25">
        <v>10192</v>
      </c>
      <c r="H3479" s="25">
        <v>2038</v>
      </c>
      <c r="I3479" s="25"/>
      <c r="J3479" s="58" t="e">
        <f>HYPERLINK("#"&amp;"Insumos"&amp;"!A"&amp;MATCH($B3479,#REF!,0),"Ins "&amp;$B3479)</f>
        <v>#REF!</v>
      </c>
      <c r="M3479" s="220"/>
    </row>
    <row r="3480" spans="1:13" x14ac:dyDescent="0.2">
      <c r="A3480" s="35" t="s">
        <v>2658</v>
      </c>
      <c r="B3480" s="1" t="s">
        <v>5533</v>
      </c>
      <c r="C3480" s="45" t="s">
        <v>5892</v>
      </c>
      <c r="D3480" s="23" t="s">
        <v>977</v>
      </c>
      <c r="E3480" s="23" t="s">
        <v>4134</v>
      </c>
      <c r="F3480" s="40">
        <v>0.01</v>
      </c>
      <c r="G3480" s="25">
        <v>3623</v>
      </c>
      <c r="H3480" s="25">
        <v>36</v>
      </c>
      <c r="I3480" s="25"/>
      <c r="J3480" s="58" t="e">
        <f>HYPERLINK("#"&amp;"Insumos"&amp;"!A"&amp;MATCH($B3480,#REF!,0),"Ins "&amp;$B3480)</f>
        <v>#REF!</v>
      </c>
      <c r="M3480" s="220"/>
    </row>
    <row r="3481" spans="1:13" x14ac:dyDescent="0.2">
      <c r="A3481" s="35" t="s">
        <v>2658</v>
      </c>
      <c r="B3481" s="1" t="s">
        <v>5007</v>
      </c>
      <c r="C3481" s="45" t="s">
        <v>720</v>
      </c>
      <c r="D3481" s="23" t="s">
        <v>5751</v>
      </c>
      <c r="E3481" s="23" t="s">
        <v>4134</v>
      </c>
      <c r="F3481" s="40">
        <v>0.01</v>
      </c>
      <c r="G3481" s="25">
        <v>1897</v>
      </c>
      <c r="H3481" s="25">
        <v>19</v>
      </c>
      <c r="I3481" s="25"/>
      <c r="J3481" s="58" t="e">
        <f>HYPERLINK("#"&amp;"Insumos"&amp;"!A"&amp;MATCH($B3481,#REF!,0),"Ins "&amp;$B3481)</f>
        <v>#REF!</v>
      </c>
      <c r="M3481" s="220"/>
    </row>
    <row r="3482" spans="1:13" x14ac:dyDescent="0.2">
      <c r="A3482" s="35" t="s">
        <v>2658</v>
      </c>
      <c r="B3482" s="1" t="s">
        <v>5179</v>
      </c>
      <c r="C3482" s="45" t="s">
        <v>168</v>
      </c>
      <c r="D3482" s="23" t="s">
        <v>5751</v>
      </c>
      <c r="E3482" s="23" t="s">
        <v>4134</v>
      </c>
      <c r="F3482" s="40">
        <v>1E-3</v>
      </c>
      <c r="G3482" s="25">
        <v>594640</v>
      </c>
      <c r="H3482" s="25">
        <v>595</v>
      </c>
      <c r="I3482" s="25"/>
      <c r="J3482" s="58" t="e">
        <f>HYPERLINK("#"&amp;"Insumos"&amp;"!A"&amp;MATCH($B3482,#REF!,0),"Ins "&amp;$B3482)</f>
        <v>#REF!</v>
      </c>
      <c r="M3482" s="220"/>
    </row>
    <row r="3483" spans="1:13" x14ac:dyDescent="0.2">
      <c r="A3483" s="35" t="s">
        <v>2658</v>
      </c>
      <c r="B3483" s="34" t="s">
        <v>6592</v>
      </c>
      <c r="C3483" s="45" t="s">
        <v>6593</v>
      </c>
      <c r="D3483" s="23" t="s">
        <v>5751</v>
      </c>
      <c r="E3483" s="23" t="s">
        <v>4134</v>
      </c>
      <c r="F3483" s="40">
        <v>5.3999999999999999E-2</v>
      </c>
      <c r="G3483" s="25">
        <v>103896</v>
      </c>
      <c r="H3483" s="25">
        <v>5610</v>
      </c>
      <c r="I3483" s="25"/>
      <c r="J3483" s="58" t="e">
        <f>HYPERLINK("#"&amp;"Insumos"&amp;"!A"&amp;MATCH($B3483,#REF!,0),"Ins "&amp;$B3483)</f>
        <v>#REF!</v>
      </c>
      <c r="M3483" s="220"/>
    </row>
    <row r="3484" spans="1:13" x14ac:dyDescent="0.2">
      <c r="A3484" s="35" t="s">
        <v>2658</v>
      </c>
      <c r="B3484" s="1" t="s">
        <v>5253</v>
      </c>
      <c r="C3484" s="45" t="s">
        <v>2139</v>
      </c>
      <c r="D3484" s="23" t="s">
        <v>5751</v>
      </c>
      <c r="E3484" s="23" t="s">
        <v>4134</v>
      </c>
      <c r="F3484" s="40">
        <v>1.1999999999999999E-3</v>
      </c>
      <c r="G3484" s="25">
        <v>796526</v>
      </c>
      <c r="H3484" s="25">
        <v>956</v>
      </c>
      <c r="I3484" s="25"/>
      <c r="J3484" s="58" t="e">
        <f>HYPERLINK("#"&amp;"Insumos"&amp;"!A"&amp;MATCH($B3484,#REF!,0),"Ins "&amp;$B3484)</f>
        <v>#REF!</v>
      </c>
      <c r="M3484" s="220"/>
    </row>
    <row r="3485" spans="1:13" ht="25.5" x14ac:dyDescent="0.2">
      <c r="A3485" s="36" t="s">
        <v>2659</v>
      </c>
      <c r="B3485" s="26" t="s">
        <v>6816</v>
      </c>
      <c r="C3485" s="79" t="s">
        <v>6987</v>
      </c>
      <c r="D3485" s="37" t="s">
        <v>5608</v>
      </c>
      <c r="E3485" s="37" t="s">
        <v>4134</v>
      </c>
      <c r="F3485" s="41"/>
      <c r="G3485" s="27"/>
      <c r="H3485" s="27"/>
      <c r="I3485" s="27">
        <v>21358</v>
      </c>
      <c r="M3485" s="220">
        <f t="shared" si="54"/>
        <v>27970</v>
      </c>
    </row>
    <row r="3486" spans="1:13" x14ac:dyDescent="0.2">
      <c r="A3486" s="35" t="s">
        <v>2659</v>
      </c>
      <c r="B3486" s="1" t="s">
        <v>5572</v>
      </c>
      <c r="C3486" s="45" t="s">
        <v>971</v>
      </c>
      <c r="D3486" s="23" t="s">
        <v>5734</v>
      </c>
      <c r="E3486" s="23" t="s">
        <v>4141</v>
      </c>
      <c r="F3486" s="40">
        <v>0.31</v>
      </c>
      <c r="G3486" s="25">
        <v>37863</v>
      </c>
      <c r="H3486" s="25">
        <v>11738</v>
      </c>
      <c r="I3486" s="25"/>
      <c r="J3486" s="58" t="e">
        <f>HYPERLINK("#"&amp;"Insumos"&amp;"!A"&amp;MATCH($B3486,#REF!,0),"Ins "&amp;$B3486)</f>
        <v>#REF!</v>
      </c>
      <c r="M3486" s="220"/>
    </row>
    <row r="3487" spans="1:13" x14ac:dyDescent="0.2">
      <c r="A3487" s="35" t="s">
        <v>2659</v>
      </c>
      <c r="B3487" s="1" t="s">
        <v>263</v>
      </c>
      <c r="C3487" s="45" t="s">
        <v>696</v>
      </c>
      <c r="D3487" s="23" t="s">
        <v>5534</v>
      </c>
      <c r="E3487" s="23" t="s">
        <v>4140</v>
      </c>
      <c r="F3487" s="46">
        <v>1.4E-3</v>
      </c>
      <c r="G3487" s="25">
        <v>187426</v>
      </c>
      <c r="H3487" s="25">
        <v>262</v>
      </c>
      <c r="I3487" s="25"/>
      <c r="J3487" s="58" t="e">
        <f>HYPERLINK("#"&amp;"Insumos"&amp;"!A"&amp;MATCH($B3487,#REF!,0),"Ins "&amp;$B3487)</f>
        <v>#REF!</v>
      </c>
      <c r="M3487" s="220"/>
    </row>
    <row r="3488" spans="1:13" x14ac:dyDescent="0.2">
      <c r="A3488" s="35" t="s">
        <v>2659</v>
      </c>
      <c r="B3488" s="34" t="s">
        <v>251</v>
      </c>
      <c r="C3488" s="45" t="s">
        <v>9368</v>
      </c>
      <c r="D3488" s="23" t="s">
        <v>5534</v>
      </c>
      <c r="E3488" s="23" t="s">
        <v>4141</v>
      </c>
      <c r="F3488" s="40">
        <v>0.2</v>
      </c>
      <c r="G3488" s="25">
        <v>10192</v>
      </c>
      <c r="H3488" s="25">
        <v>2038</v>
      </c>
      <c r="I3488" s="25"/>
      <c r="J3488" s="58" t="e">
        <f>HYPERLINK("#"&amp;"Insumos"&amp;"!A"&amp;MATCH($B3488,#REF!,0),"Ins "&amp;$B3488)</f>
        <v>#REF!</v>
      </c>
      <c r="M3488" s="220"/>
    </row>
    <row r="3489" spans="1:13" x14ac:dyDescent="0.2">
      <c r="A3489" s="35" t="s">
        <v>2659</v>
      </c>
      <c r="B3489" s="1" t="s">
        <v>5533</v>
      </c>
      <c r="C3489" s="45" t="s">
        <v>5892</v>
      </c>
      <c r="D3489" s="23" t="s">
        <v>977</v>
      </c>
      <c r="E3489" s="23" t="s">
        <v>4134</v>
      </c>
      <c r="F3489" s="40">
        <v>0.01</v>
      </c>
      <c r="G3489" s="25">
        <v>3623</v>
      </c>
      <c r="H3489" s="25">
        <v>36</v>
      </c>
      <c r="I3489" s="25"/>
      <c r="J3489" s="58" t="e">
        <f>HYPERLINK("#"&amp;"Insumos"&amp;"!A"&amp;MATCH($B3489,#REF!,0),"Ins "&amp;$B3489)</f>
        <v>#REF!</v>
      </c>
      <c r="M3489" s="220"/>
    </row>
    <row r="3490" spans="1:13" x14ac:dyDescent="0.2">
      <c r="A3490" s="35" t="s">
        <v>2659</v>
      </c>
      <c r="B3490" s="1" t="s">
        <v>5007</v>
      </c>
      <c r="C3490" s="45" t="s">
        <v>720</v>
      </c>
      <c r="D3490" s="23" t="s">
        <v>5751</v>
      </c>
      <c r="E3490" s="23" t="s">
        <v>4134</v>
      </c>
      <c r="F3490" s="40">
        <v>0.01</v>
      </c>
      <c r="G3490" s="25">
        <v>1897</v>
      </c>
      <c r="H3490" s="25">
        <v>19</v>
      </c>
      <c r="I3490" s="25"/>
      <c r="J3490" s="58" t="e">
        <f>HYPERLINK("#"&amp;"Insumos"&amp;"!A"&amp;MATCH($B3490,#REF!,0),"Ins "&amp;$B3490)</f>
        <v>#REF!</v>
      </c>
      <c r="M3490" s="220"/>
    </row>
    <row r="3491" spans="1:13" x14ac:dyDescent="0.2">
      <c r="A3491" s="35" t="s">
        <v>2659</v>
      </c>
      <c r="B3491" s="1" t="s">
        <v>5179</v>
      </c>
      <c r="C3491" s="45" t="s">
        <v>168</v>
      </c>
      <c r="D3491" s="23" t="s">
        <v>5751</v>
      </c>
      <c r="E3491" s="23" t="s">
        <v>4134</v>
      </c>
      <c r="F3491" s="40">
        <v>1E-3</v>
      </c>
      <c r="G3491" s="25">
        <v>594640</v>
      </c>
      <c r="H3491" s="25">
        <v>595</v>
      </c>
      <c r="I3491" s="25"/>
      <c r="J3491" s="58" t="e">
        <f>HYPERLINK("#"&amp;"Insumos"&amp;"!A"&amp;MATCH($B3491,#REF!,0),"Ins "&amp;$B3491)</f>
        <v>#REF!</v>
      </c>
      <c r="M3491" s="220"/>
    </row>
    <row r="3492" spans="1:13" x14ac:dyDescent="0.2">
      <c r="A3492" s="35" t="s">
        <v>2659</v>
      </c>
      <c r="B3492" s="34" t="s">
        <v>6592</v>
      </c>
      <c r="C3492" s="45" t="s">
        <v>6593</v>
      </c>
      <c r="D3492" s="23" t="s">
        <v>5751</v>
      </c>
      <c r="E3492" s="23" t="s">
        <v>4134</v>
      </c>
      <c r="F3492" s="40">
        <v>5.5E-2</v>
      </c>
      <c r="G3492" s="25">
        <v>103896</v>
      </c>
      <c r="H3492" s="25">
        <v>5714</v>
      </c>
      <c r="I3492" s="25"/>
      <c r="J3492" s="58" t="e">
        <f>HYPERLINK("#"&amp;"Insumos"&amp;"!A"&amp;MATCH($B3492,#REF!,0),"Ins "&amp;$B3492)</f>
        <v>#REF!</v>
      </c>
      <c r="M3492" s="220"/>
    </row>
    <row r="3493" spans="1:13" x14ac:dyDescent="0.2">
      <c r="A3493" s="35" t="s">
        <v>2659</v>
      </c>
      <c r="B3493" s="1" t="s">
        <v>5253</v>
      </c>
      <c r="C3493" s="45" t="s">
        <v>2139</v>
      </c>
      <c r="D3493" s="23" t="s">
        <v>5751</v>
      </c>
      <c r="E3493" s="23" t="s">
        <v>4134</v>
      </c>
      <c r="F3493" s="40">
        <v>1.1999999999999999E-3</v>
      </c>
      <c r="G3493" s="25">
        <v>796526</v>
      </c>
      <c r="H3493" s="25">
        <v>956</v>
      </c>
      <c r="I3493" s="25"/>
      <c r="J3493" s="58" t="e">
        <f>HYPERLINK("#"&amp;"Insumos"&amp;"!A"&amp;MATCH($B3493,#REF!,0),"Ins "&amp;$B3493)</f>
        <v>#REF!</v>
      </c>
      <c r="M3493" s="220"/>
    </row>
    <row r="3494" spans="1:13" ht="25.5" x14ac:dyDescent="0.2">
      <c r="A3494" s="36" t="s">
        <v>2660</v>
      </c>
      <c r="B3494" s="26" t="s">
        <v>6816</v>
      </c>
      <c r="C3494" s="79" t="s">
        <v>10495</v>
      </c>
      <c r="D3494" s="37" t="s">
        <v>5608</v>
      </c>
      <c r="E3494" s="37" t="s">
        <v>4134</v>
      </c>
      <c r="F3494" s="41"/>
      <c r="G3494" s="27"/>
      <c r="H3494" s="27"/>
      <c r="I3494" s="27">
        <v>21591</v>
      </c>
      <c r="M3494" s="220">
        <f t="shared" si="54"/>
        <v>28276</v>
      </c>
    </row>
    <row r="3495" spans="1:13" x14ac:dyDescent="0.2">
      <c r="A3495" s="35" t="s">
        <v>2660</v>
      </c>
      <c r="B3495" s="1" t="s">
        <v>5572</v>
      </c>
      <c r="C3495" s="45" t="s">
        <v>971</v>
      </c>
      <c r="D3495" s="23" t="s">
        <v>5734</v>
      </c>
      <c r="E3495" s="23" t="s">
        <v>4141</v>
      </c>
      <c r="F3495" s="40">
        <v>0.32</v>
      </c>
      <c r="G3495" s="25">
        <v>37863</v>
      </c>
      <c r="H3495" s="25">
        <v>12116</v>
      </c>
      <c r="I3495" s="25"/>
      <c r="J3495" s="58" t="e">
        <f>HYPERLINK("#"&amp;"Insumos"&amp;"!A"&amp;MATCH($B3495,#REF!,0),"Ins "&amp;$B3495)</f>
        <v>#REF!</v>
      </c>
      <c r="M3495" s="220"/>
    </row>
    <row r="3496" spans="1:13" x14ac:dyDescent="0.2">
      <c r="A3496" s="35" t="s">
        <v>2660</v>
      </c>
      <c r="B3496" s="1" t="s">
        <v>263</v>
      </c>
      <c r="C3496" s="45" t="s">
        <v>696</v>
      </c>
      <c r="D3496" s="23" t="s">
        <v>5534</v>
      </c>
      <c r="E3496" s="23" t="s">
        <v>4140</v>
      </c>
      <c r="F3496" s="46">
        <v>1.4E-3</v>
      </c>
      <c r="G3496" s="25">
        <v>187426</v>
      </c>
      <c r="H3496" s="25">
        <v>262</v>
      </c>
      <c r="I3496" s="25"/>
      <c r="J3496" s="58" t="e">
        <f>HYPERLINK("#"&amp;"Insumos"&amp;"!A"&amp;MATCH($B3496,#REF!,0),"Ins "&amp;$B3496)</f>
        <v>#REF!</v>
      </c>
      <c r="M3496" s="220"/>
    </row>
    <row r="3497" spans="1:13" x14ac:dyDescent="0.2">
      <c r="A3497" s="35" t="s">
        <v>2660</v>
      </c>
      <c r="B3497" s="34" t="s">
        <v>251</v>
      </c>
      <c r="C3497" s="45" t="s">
        <v>9368</v>
      </c>
      <c r="D3497" s="23" t="s">
        <v>5534</v>
      </c>
      <c r="E3497" s="23" t="s">
        <v>4141</v>
      </c>
      <c r="F3497" s="40">
        <v>0.2</v>
      </c>
      <c r="G3497" s="25">
        <v>10192</v>
      </c>
      <c r="H3497" s="25">
        <v>2038</v>
      </c>
      <c r="I3497" s="25"/>
      <c r="J3497" s="58" t="e">
        <f>HYPERLINK("#"&amp;"Insumos"&amp;"!A"&amp;MATCH($B3497,#REF!,0),"Ins "&amp;$B3497)</f>
        <v>#REF!</v>
      </c>
      <c r="M3497" s="220"/>
    </row>
    <row r="3498" spans="1:13" x14ac:dyDescent="0.2">
      <c r="A3498" s="35" t="s">
        <v>2660</v>
      </c>
      <c r="B3498" s="1" t="s">
        <v>5533</v>
      </c>
      <c r="C3498" s="45" t="s">
        <v>5892</v>
      </c>
      <c r="D3498" s="23" t="s">
        <v>977</v>
      </c>
      <c r="E3498" s="23" t="s">
        <v>4134</v>
      </c>
      <c r="F3498" s="40">
        <v>0.01</v>
      </c>
      <c r="G3498" s="25">
        <v>3623</v>
      </c>
      <c r="H3498" s="25">
        <v>36</v>
      </c>
      <c r="I3498" s="25"/>
      <c r="J3498" s="58" t="e">
        <f>HYPERLINK("#"&amp;"Insumos"&amp;"!A"&amp;MATCH($B3498,#REF!,0),"Ins "&amp;$B3498)</f>
        <v>#REF!</v>
      </c>
      <c r="M3498" s="220"/>
    </row>
    <row r="3499" spans="1:13" x14ac:dyDescent="0.2">
      <c r="A3499" s="35" t="s">
        <v>2660</v>
      </c>
      <c r="B3499" s="1" t="s">
        <v>5007</v>
      </c>
      <c r="C3499" s="45" t="s">
        <v>720</v>
      </c>
      <c r="D3499" s="23" t="s">
        <v>5751</v>
      </c>
      <c r="E3499" s="23" t="s">
        <v>4134</v>
      </c>
      <c r="F3499" s="40">
        <v>0.01</v>
      </c>
      <c r="G3499" s="25">
        <v>1897</v>
      </c>
      <c r="H3499" s="25">
        <v>19</v>
      </c>
      <c r="I3499" s="25"/>
      <c r="J3499" s="58" t="e">
        <f>HYPERLINK("#"&amp;"Insumos"&amp;"!A"&amp;MATCH($B3499,#REF!,0),"Ins "&amp;$B3499)</f>
        <v>#REF!</v>
      </c>
      <c r="M3499" s="220"/>
    </row>
    <row r="3500" spans="1:13" x14ac:dyDescent="0.2">
      <c r="A3500" s="35" t="s">
        <v>2660</v>
      </c>
      <c r="B3500" s="1" t="s">
        <v>5179</v>
      </c>
      <c r="C3500" s="45" t="s">
        <v>168</v>
      </c>
      <c r="D3500" s="23" t="s">
        <v>5751</v>
      </c>
      <c r="E3500" s="23" t="s">
        <v>4134</v>
      </c>
      <c r="F3500" s="40">
        <v>1E-3</v>
      </c>
      <c r="G3500" s="25">
        <v>594640</v>
      </c>
      <c r="H3500" s="25">
        <v>595</v>
      </c>
      <c r="I3500" s="25"/>
      <c r="J3500" s="58" t="e">
        <f>HYPERLINK("#"&amp;"Insumos"&amp;"!A"&amp;MATCH($B3500,#REF!,0),"Ins "&amp;$B3500)</f>
        <v>#REF!</v>
      </c>
      <c r="M3500" s="220"/>
    </row>
    <row r="3501" spans="1:13" x14ac:dyDescent="0.2">
      <c r="A3501" s="35" t="s">
        <v>2660</v>
      </c>
      <c r="B3501" s="34" t="s">
        <v>6592</v>
      </c>
      <c r="C3501" s="45" t="s">
        <v>6593</v>
      </c>
      <c r="D3501" s="23" t="s">
        <v>5751</v>
      </c>
      <c r="E3501" s="23" t="s">
        <v>4134</v>
      </c>
      <c r="F3501" s="40">
        <v>5.6000000000000001E-2</v>
      </c>
      <c r="G3501" s="25">
        <v>103896</v>
      </c>
      <c r="H3501" s="25">
        <v>5818</v>
      </c>
      <c r="I3501" s="25"/>
      <c r="J3501" s="58" t="e">
        <f>HYPERLINK("#"&amp;"Insumos"&amp;"!A"&amp;MATCH($B3501,#REF!,0),"Ins "&amp;$B3501)</f>
        <v>#REF!</v>
      </c>
      <c r="M3501" s="220"/>
    </row>
    <row r="3502" spans="1:13" x14ac:dyDescent="0.2">
      <c r="A3502" s="35" t="s">
        <v>2660</v>
      </c>
      <c r="B3502" s="1" t="s">
        <v>5251</v>
      </c>
      <c r="C3502" s="45" t="s">
        <v>8811</v>
      </c>
      <c r="D3502" s="23" t="s">
        <v>5751</v>
      </c>
      <c r="E3502" s="23" t="s">
        <v>4134</v>
      </c>
      <c r="F3502" s="40">
        <v>1.5E-3</v>
      </c>
      <c r="G3502" s="25">
        <v>471328</v>
      </c>
      <c r="H3502" s="25">
        <v>707</v>
      </c>
      <c r="I3502" s="25"/>
      <c r="J3502" s="58" t="e">
        <f>HYPERLINK("#"&amp;"Insumos"&amp;"!A"&amp;MATCH($B3502,#REF!,0),"Ins "&amp;$B3502)</f>
        <v>#REF!</v>
      </c>
      <c r="M3502" s="220"/>
    </row>
    <row r="3503" spans="1:13" ht="25.5" x14ac:dyDescent="0.2">
      <c r="A3503" s="36" t="s">
        <v>2661</v>
      </c>
      <c r="B3503" s="26" t="s">
        <v>6816</v>
      </c>
      <c r="C3503" s="79" t="s">
        <v>10496</v>
      </c>
      <c r="D3503" s="37" t="s">
        <v>5608</v>
      </c>
      <c r="E3503" s="37" t="s">
        <v>4134</v>
      </c>
      <c r="F3503" s="41"/>
      <c r="G3503" s="27"/>
      <c r="H3503" s="27"/>
      <c r="I3503" s="27">
        <v>22121</v>
      </c>
      <c r="M3503" s="220">
        <f t="shared" si="54"/>
        <v>28970</v>
      </c>
    </row>
    <row r="3504" spans="1:13" x14ac:dyDescent="0.2">
      <c r="A3504" s="35" t="s">
        <v>2661</v>
      </c>
      <c r="B3504" s="1" t="s">
        <v>5572</v>
      </c>
      <c r="C3504" s="45" t="s">
        <v>971</v>
      </c>
      <c r="D3504" s="23" t="s">
        <v>5734</v>
      </c>
      <c r="E3504" s="23" t="s">
        <v>4141</v>
      </c>
      <c r="F3504" s="40">
        <v>0.33</v>
      </c>
      <c r="G3504" s="25">
        <v>37863</v>
      </c>
      <c r="H3504" s="25">
        <v>12495</v>
      </c>
      <c r="I3504" s="25"/>
      <c r="J3504" s="58" t="e">
        <f>HYPERLINK("#"&amp;"Insumos"&amp;"!A"&amp;MATCH($B3504,#REF!,0),"Ins "&amp;$B3504)</f>
        <v>#REF!</v>
      </c>
      <c r="M3504" s="220"/>
    </row>
    <row r="3505" spans="1:13" x14ac:dyDescent="0.2">
      <c r="A3505" s="35" t="s">
        <v>2661</v>
      </c>
      <c r="B3505" s="1" t="s">
        <v>263</v>
      </c>
      <c r="C3505" s="45" t="s">
        <v>696</v>
      </c>
      <c r="D3505" s="23" t="s">
        <v>5534</v>
      </c>
      <c r="E3505" s="23" t="s">
        <v>4140</v>
      </c>
      <c r="F3505" s="40">
        <v>1.4E-3</v>
      </c>
      <c r="G3505" s="25">
        <v>187426</v>
      </c>
      <c r="H3505" s="25">
        <v>262</v>
      </c>
      <c r="I3505" s="25"/>
      <c r="J3505" s="58" t="e">
        <f>HYPERLINK("#"&amp;"Insumos"&amp;"!A"&amp;MATCH($B3505,#REF!,0),"Ins "&amp;$B3505)</f>
        <v>#REF!</v>
      </c>
      <c r="M3505" s="220"/>
    </row>
    <row r="3506" spans="1:13" x14ac:dyDescent="0.2">
      <c r="A3506" s="35" t="s">
        <v>2661</v>
      </c>
      <c r="B3506" s="34" t="s">
        <v>251</v>
      </c>
      <c r="C3506" s="45" t="s">
        <v>9368</v>
      </c>
      <c r="D3506" s="23" t="s">
        <v>5534</v>
      </c>
      <c r="E3506" s="23" t="s">
        <v>4141</v>
      </c>
      <c r="F3506" s="40">
        <v>0.2</v>
      </c>
      <c r="G3506" s="25">
        <v>10192</v>
      </c>
      <c r="H3506" s="25">
        <v>2038</v>
      </c>
      <c r="I3506" s="25"/>
      <c r="J3506" s="58" t="e">
        <f>HYPERLINK("#"&amp;"Insumos"&amp;"!A"&amp;MATCH($B3506,#REF!,0),"Ins "&amp;$B3506)</f>
        <v>#REF!</v>
      </c>
      <c r="M3506" s="220"/>
    </row>
    <row r="3507" spans="1:13" x14ac:dyDescent="0.2">
      <c r="A3507" s="35" t="s">
        <v>2661</v>
      </c>
      <c r="B3507" s="1" t="s">
        <v>5533</v>
      </c>
      <c r="C3507" s="45" t="s">
        <v>5892</v>
      </c>
      <c r="D3507" s="23" t="s">
        <v>977</v>
      </c>
      <c r="E3507" s="23" t="s">
        <v>4134</v>
      </c>
      <c r="F3507" s="40">
        <v>0.01</v>
      </c>
      <c r="G3507" s="25">
        <v>3623</v>
      </c>
      <c r="H3507" s="25">
        <v>36</v>
      </c>
      <c r="I3507" s="25"/>
      <c r="J3507" s="58" t="e">
        <f>HYPERLINK("#"&amp;"Insumos"&amp;"!A"&amp;MATCH($B3507,#REF!,0),"Ins "&amp;$B3507)</f>
        <v>#REF!</v>
      </c>
      <c r="M3507" s="220"/>
    </row>
    <row r="3508" spans="1:13" x14ac:dyDescent="0.2">
      <c r="A3508" s="35" t="s">
        <v>2661</v>
      </c>
      <c r="B3508" s="1" t="s">
        <v>5007</v>
      </c>
      <c r="C3508" s="45" t="s">
        <v>720</v>
      </c>
      <c r="D3508" s="23" t="s">
        <v>5751</v>
      </c>
      <c r="E3508" s="23" t="s">
        <v>4134</v>
      </c>
      <c r="F3508" s="40">
        <v>0.01</v>
      </c>
      <c r="G3508" s="25">
        <v>1897</v>
      </c>
      <c r="H3508" s="25">
        <v>19</v>
      </c>
      <c r="I3508" s="25"/>
      <c r="J3508" s="58" t="e">
        <f>HYPERLINK("#"&amp;"Insumos"&amp;"!A"&amp;MATCH($B3508,#REF!,0),"Ins "&amp;$B3508)</f>
        <v>#REF!</v>
      </c>
      <c r="M3508" s="220"/>
    </row>
    <row r="3509" spans="1:13" x14ac:dyDescent="0.2">
      <c r="A3509" s="35" t="s">
        <v>2661</v>
      </c>
      <c r="B3509" s="1" t="s">
        <v>5179</v>
      </c>
      <c r="C3509" s="45" t="s">
        <v>168</v>
      </c>
      <c r="D3509" s="23" t="s">
        <v>5751</v>
      </c>
      <c r="E3509" s="23" t="s">
        <v>4134</v>
      </c>
      <c r="F3509" s="40">
        <v>1E-3</v>
      </c>
      <c r="G3509" s="25">
        <v>594640</v>
      </c>
      <c r="H3509" s="25">
        <v>595</v>
      </c>
      <c r="I3509" s="25"/>
      <c r="J3509" s="58" t="e">
        <f>HYPERLINK("#"&amp;"Insumos"&amp;"!A"&amp;MATCH($B3509,#REF!,0),"Ins "&amp;$B3509)</f>
        <v>#REF!</v>
      </c>
      <c r="M3509" s="220"/>
    </row>
    <row r="3510" spans="1:13" x14ac:dyDescent="0.2">
      <c r="A3510" s="35" t="s">
        <v>2661</v>
      </c>
      <c r="B3510" s="34" t="s">
        <v>6592</v>
      </c>
      <c r="C3510" s="45" t="s">
        <v>6593</v>
      </c>
      <c r="D3510" s="23" t="s">
        <v>5751</v>
      </c>
      <c r="E3510" s="23" t="s">
        <v>4134</v>
      </c>
      <c r="F3510" s="40">
        <v>5.7000000000000002E-2</v>
      </c>
      <c r="G3510" s="25">
        <v>103896</v>
      </c>
      <c r="H3510" s="25">
        <v>5922</v>
      </c>
      <c r="I3510" s="25"/>
      <c r="J3510" s="58" t="e">
        <f>HYPERLINK("#"&amp;"Insumos"&amp;"!A"&amp;MATCH($B3510,#REF!,0),"Ins "&amp;$B3510)</f>
        <v>#REF!</v>
      </c>
      <c r="M3510" s="220"/>
    </row>
    <row r="3511" spans="1:13" x14ac:dyDescent="0.2">
      <c r="A3511" s="35" t="s">
        <v>2661</v>
      </c>
      <c r="B3511" s="1" t="s">
        <v>5251</v>
      </c>
      <c r="C3511" s="45" t="s">
        <v>8811</v>
      </c>
      <c r="D3511" s="23" t="s">
        <v>5751</v>
      </c>
      <c r="E3511" s="23" t="s">
        <v>4134</v>
      </c>
      <c r="F3511" s="40">
        <v>1.6000000000000001E-3</v>
      </c>
      <c r="G3511" s="25">
        <v>471328</v>
      </c>
      <c r="H3511" s="25">
        <v>754</v>
      </c>
      <c r="I3511" s="25"/>
      <c r="J3511" s="58" t="e">
        <f>HYPERLINK("#"&amp;"Insumos"&amp;"!A"&amp;MATCH($B3511,#REF!,0),"Ins "&amp;$B3511)</f>
        <v>#REF!</v>
      </c>
      <c r="M3511" s="220"/>
    </row>
    <row r="3512" spans="1:13" ht="25.5" x14ac:dyDescent="0.2">
      <c r="A3512" s="36" t="s">
        <v>8527</v>
      </c>
      <c r="B3512" s="26" t="s">
        <v>6816</v>
      </c>
      <c r="C3512" s="79" t="s">
        <v>8528</v>
      </c>
      <c r="D3512" s="37" t="s">
        <v>5608</v>
      </c>
      <c r="E3512" s="37" t="s">
        <v>4134</v>
      </c>
      <c r="F3512" s="41"/>
      <c r="G3512" s="27"/>
      <c r="H3512" s="27"/>
      <c r="I3512" s="27">
        <v>23123</v>
      </c>
      <c r="M3512" s="220">
        <f t="shared" si="54"/>
        <v>30282</v>
      </c>
    </row>
    <row r="3513" spans="1:13" x14ac:dyDescent="0.2">
      <c r="A3513" s="35" t="s">
        <v>8527</v>
      </c>
      <c r="B3513" s="1" t="s">
        <v>5572</v>
      </c>
      <c r="C3513" s="45" t="s">
        <v>971</v>
      </c>
      <c r="D3513" s="23" t="s">
        <v>5734</v>
      </c>
      <c r="E3513" s="23" t="s">
        <v>4141</v>
      </c>
      <c r="F3513" s="40">
        <v>0.34</v>
      </c>
      <c r="G3513" s="25">
        <v>37863</v>
      </c>
      <c r="H3513" s="25">
        <v>12873</v>
      </c>
      <c r="I3513" s="25"/>
      <c r="J3513" s="58" t="e">
        <f>HYPERLINK("#"&amp;"Insumos"&amp;"!A"&amp;MATCH($B3513,#REF!,0),"Ins "&amp;$B3513)</f>
        <v>#REF!</v>
      </c>
      <c r="M3513" s="220"/>
    </row>
    <row r="3514" spans="1:13" x14ac:dyDescent="0.2">
      <c r="A3514" s="35" t="s">
        <v>8527</v>
      </c>
      <c r="B3514" s="1" t="s">
        <v>263</v>
      </c>
      <c r="C3514" s="45" t="s">
        <v>696</v>
      </c>
      <c r="D3514" s="23" t="s">
        <v>5534</v>
      </c>
      <c r="E3514" s="23" t="s">
        <v>4140</v>
      </c>
      <c r="F3514" s="40">
        <v>1.4E-3</v>
      </c>
      <c r="G3514" s="25">
        <v>187426</v>
      </c>
      <c r="H3514" s="25">
        <v>262</v>
      </c>
      <c r="I3514" s="25"/>
      <c r="J3514" s="58" t="e">
        <f>HYPERLINK("#"&amp;"Insumos"&amp;"!A"&amp;MATCH($B3514,#REF!,0),"Ins "&amp;$B3514)</f>
        <v>#REF!</v>
      </c>
      <c r="M3514" s="220"/>
    </row>
    <row r="3515" spans="1:13" x14ac:dyDescent="0.2">
      <c r="A3515" s="35" t="s">
        <v>8527</v>
      </c>
      <c r="B3515" s="34" t="s">
        <v>251</v>
      </c>
      <c r="C3515" s="45" t="s">
        <v>9368</v>
      </c>
      <c r="D3515" s="23" t="s">
        <v>5534</v>
      </c>
      <c r="E3515" s="23" t="s">
        <v>4141</v>
      </c>
      <c r="F3515" s="40">
        <v>0.2</v>
      </c>
      <c r="G3515" s="25">
        <v>10192</v>
      </c>
      <c r="H3515" s="25">
        <v>2038</v>
      </c>
      <c r="I3515" s="25"/>
      <c r="J3515" s="58" t="e">
        <f>HYPERLINK("#"&amp;"Insumos"&amp;"!A"&amp;MATCH($B3515,#REF!,0),"Ins "&amp;$B3515)</f>
        <v>#REF!</v>
      </c>
      <c r="M3515" s="220"/>
    </row>
    <row r="3516" spans="1:13" x14ac:dyDescent="0.2">
      <c r="A3516" s="35" t="s">
        <v>8527</v>
      </c>
      <c r="B3516" s="1" t="s">
        <v>5533</v>
      </c>
      <c r="C3516" s="45" t="s">
        <v>5892</v>
      </c>
      <c r="D3516" s="23" t="s">
        <v>977</v>
      </c>
      <c r="E3516" s="23" t="s">
        <v>4134</v>
      </c>
      <c r="F3516" s="40">
        <v>0.01</v>
      </c>
      <c r="G3516" s="25">
        <v>3623</v>
      </c>
      <c r="H3516" s="25">
        <v>36</v>
      </c>
      <c r="I3516" s="25"/>
      <c r="J3516" s="58" t="e">
        <f>HYPERLINK("#"&amp;"Insumos"&amp;"!A"&amp;MATCH($B3516,#REF!,0),"Ins "&amp;$B3516)</f>
        <v>#REF!</v>
      </c>
      <c r="M3516" s="220"/>
    </row>
    <row r="3517" spans="1:13" x14ac:dyDescent="0.2">
      <c r="A3517" s="35" t="s">
        <v>8527</v>
      </c>
      <c r="B3517" s="1" t="s">
        <v>5007</v>
      </c>
      <c r="C3517" s="45" t="s">
        <v>720</v>
      </c>
      <c r="D3517" s="23" t="s">
        <v>5751</v>
      </c>
      <c r="E3517" s="23" t="s">
        <v>4134</v>
      </c>
      <c r="F3517" s="40">
        <v>0.01</v>
      </c>
      <c r="G3517" s="25">
        <v>1897</v>
      </c>
      <c r="H3517" s="25">
        <v>19</v>
      </c>
      <c r="I3517" s="25"/>
      <c r="J3517" s="58" t="e">
        <f>HYPERLINK("#"&amp;"Insumos"&amp;"!A"&amp;MATCH($B3517,#REF!,0),"Ins "&amp;$B3517)</f>
        <v>#REF!</v>
      </c>
      <c r="M3517" s="220"/>
    </row>
    <row r="3518" spans="1:13" x14ac:dyDescent="0.2">
      <c r="A3518" s="35" t="s">
        <v>8527</v>
      </c>
      <c r="B3518" s="1" t="s">
        <v>5179</v>
      </c>
      <c r="C3518" s="45" t="s">
        <v>168</v>
      </c>
      <c r="D3518" s="23" t="s">
        <v>5751</v>
      </c>
      <c r="E3518" s="23" t="s">
        <v>4134</v>
      </c>
      <c r="F3518" s="40">
        <v>1E-3</v>
      </c>
      <c r="G3518" s="25">
        <v>594640</v>
      </c>
      <c r="H3518" s="25">
        <v>595</v>
      </c>
      <c r="I3518" s="25"/>
      <c r="J3518" s="58" t="e">
        <f>HYPERLINK("#"&amp;"Insumos"&amp;"!A"&amp;MATCH($B3518,#REF!,0),"Ins "&amp;$B3518)</f>
        <v>#REF!</v>
      </c>
      <c r="M3518" s="220"/>
    </row>
    <row r="3519" spans="1:13" x14ac:dyDescent="0.2">
      <c r="A3519" s="35" t="s">
        <v>8527</v>
      </c>
      <c r="B3519" s="34" t="s">
        <v>6592</v>
      </c>
      <c r="C3519" s="45" t="s">
        <v>6593</v>
      </c>
      <c r="D3519" s="23" t="s">
        <v>5751</v>
      </c>
      <c r="E3519" s="23" t="s">
        <v>4134</v>
      </c>
      <c r="F3519" s="40">
        <v>5.8000000000000003E-2</v>
      </c>
      <c r="G3519" s="25">
        <v>103896</v>
      </c>
      <c r="H3519" s="25">
        <v>6026</v>
      </c>
      <c r="I3519" s="25"/>
      <c r="J3519" s="58" t="e">
        <f>HYPERLINK("#"&amp;"Insumos"&amp;"!A"&amp;MATCH($B3519,#REF!,0),"Ins "&amp;$B3519)</f>
        <v>#REF!</v>
      </c>
      <c r="M3519" s="220"/>
    </row>
    <row r="3520" spans="1:13" x14ac:dyDescent="0.2">
      <c r="A3520" s="35" t="s">
        <v>8527</v>
      </c>
      <c r="B3520" s="1" t="s">
        <v>5253</v>
      </c>
      <c r="C3520" s="45" t="s">
        <v>2139</v>
      </c>
      <c r="D3520" s="23" t="s">
        <v>5751</v>
      </c>
      <c r="E3520" s="23" t="s">
        <v>4134</v>
      </c>
      <c r="F3520" s="40">
        <v>1.6000000000000001E-3</v>
      </c>
      <c r="G3520" s="25">
        <v>796526</v>
      </c>
      <c r="H3520" s="25">
        <v>1274</v>
      </c>
      <c r="I3520" s="25"/>
      <c r="J3520" s="58" t="e">
        <f>HYPERLINK("#"&amp;"Insumos"&amp;"!A"&amp;MATCH($B3520,#REF!,0),"Ins "&amp;$B3520)</f>
        <v>#REF!</v>
      </c>
      <c r="M3520" s="220"/>
    </row>
    <row r="3521" spans="1:13" ht="38.25" x14ac:dyDescent="0.2">
      <c r="A3521" s="36" t="s">
        <v>6667</v>
      </c>
      <c r="B3521" s="26" t="s">
        <v>6816</v>
      </c>
      <c r="C3521" s="79" t="s">
        <v>6668</v>
      </c>
      <c r="D3521" s="37" t="s">
        <v>5608</v>
      </c>
      <c r="E3521" s="37" t="s">
        <v>465</v>
      </c>
      <c r="F3521" s="41"/>
      <c r="G3521" s="27"/>
      <c r="H3521" s="27"/>
      <c r="I3521" s="27">
        <v>184989</v>
      </c>
      <c r="M3521" s="220">
        <f t="shared" si="54"/>
        <v>242262</v>
      </c>
    </row>
    <row r="3522" spans="1:13" x14ac:dyDescent="0.2">
      <c r="A3522" s="35" t="s">
        <v>6667</v>
      </c>
      <c r="B3522" s="1" t="s">
        <v>5576</v>
      </c>
      <c r="C3522" s="45" t="s">
        <v>975</v>
      </c>
      <c r="D3522" s="23" t="s">
        <v>5734</v>
      </c>
      <c r="E3522" s="23" t="s">
        <v>4141</v>
      </c>
      <c r="F3522" s="40">
        <v>1.5</v>
      </c>
      <c r="G3522" s="25">
        <v>42407</v>
      </c>
      <c r="H3522" s="25">
        <v>63611</v>
      </c>
      <c r="I3522" s="25"/>
      <c r="J3522" s="58" t="e">
        <f>HYPERLINK("#"&amp;"Insumos"&amp;"!A"&amp;MATCH($B3522,#REF!,0),"Ins "&amp;$B3522)</f>
        <v>#REF!</v>
      </c>
      <c r="M3522" s="220"/>
    </row>
    <row r="3523" spans="1:13" x14ac:dyDescent="0.2">
      <c r="A3523" s="35" t="s">
        <v>6667</v>
      </c>
      <c r="B3523" s="1" t="s">
        <v>5533</v>
      </c>
      <c r="C3523" s="45" t="s">
        <v>5892</v>
      </c>
      <c r="D3523" s="23" t="s">
        <v>977</v>
      </c>
      <c r="E3523" s="23" t="s">
        <v>4134</v>
      </c>
      <c r="F3523" s="40">
        <v>0.2</v>
      </c>
      <c r="G3523" s="25">
        <v>3623</v>
      </c>
      <c r="H3523" s="25">
        <v>725</v>
      </c>
      <c r="I3523" s="25"/>
      <c r="J3523" s="58" t="e">
        <f>HYPERLINK("#"&amp;"Insumos"&amp;"!A"&amp;MATCH($B3523,#REF!,0),"Ins "&amp;$B3523)</f>
        <v>#REF!</v>
      </c>
      <c r="M3523" s="220"/>
    </row>
    <row r="3524" spans="1:13" x14ac:dyDescent="0.2">
      <c r="A3524" s="35" t="s">
        <v>6667</v>
      </c>
      <c r="B3524" s="1" t="s">
        <v>4562</v>
      </c>
      <c r="C3524" s="45" t="s">
        <v>8856</v>
      </c>
      <c r="D3524" s="23" t="s">
        <v>5751</v>
      </c>
      <c r="E3524" s="23" t="s">
        <v>4138</v>
      </c>
      <c r="F3524" s="40">
        <v>0.26</v>
      </c>
      <c r="G3524" s="25">
        <v>25896</v>
      </c>
      <c r="H3524" s="25">
        <v>6733</v>
      </c>
      <c r="I3524" s="25"/>
      <c r="J3524" s="58" t="e">
        <f>HYPERLINK("#"&amp;"Insumos"&amp;"!A"&amp;MATCH($B3524,#REF!,0),"Ins "&amp;$B3524)</f>
        <v>#REF!</v>
      </c>
      <c r="M3524" s="220"/>
    </row>
    <row r="3525" spans="1:13" x14ac:dyDescent="0.2">
      <c r="A3525" s="35" t="s">
        <v>6667</v>
      </c>
      <c r="B3525" s="1" t="s">
        <v>5007</v>
      </c>
      <c r="C3525" s="45" t="s">
        <v>720</v>
      </c>
      <c r="D3525" s="23" t="s">
        <v>5751</v>
      </c>
      <c r="E3525" s="23" t="s">
        <v>4134</v>
      </c>
      <c r="F3525" s="40">
        <v>0.2</v>
      </c>
      <c r="G3525" s="25">
        <v>1897</v>
      </c>
      <c r="H3525" s="25">
        <v>379</v>
      </c>
      <c r="I3525" s="25"/>
      <c r="J3525" s="58" t="e">
        <f>HYPERLINK("#"&amp;"Insumos"&amp;"!A"&amp;MATCH($B3525,#REF!,0),"Ins "&amp;$B3525)</f>
        <v>#REF!</v>
      </c>
      <c r="M3525" s="220"/>
    </row>
    <row r="3526" spans="1:13" x14ac:dyDescent="0.2">
      <c r="A3526" s="35" t="s">
        <v>6667</v>
      </c>
      <c r="B3526" s="1" t="s">
        <v>5736</v>
      </c>
      <c r="C3526" s="45" t="s">
        <v>5744</v>
      </c>
      <c r="D3526" s="23" t="s">
        <v>5751</v>
      </c>
      <c r="E3526" s="23" t="s">
        <v>4134</v>
      </c>
      <c r="F3526" s="40">
        <v>45</v>
      </c>
      <c r="G3526" s="25">
        <v>52</v>
      </c>
      <c r="H3526" s="25">
        <v>2340</v>
      </c>
      <c r="I3526" s="25"/>
      <c r="J3526" s="58" t="e">
        <f>HYPERLINK("#"&amp;"Insumos"&amp;"!A"&amp;MATCH($B3526,#REF!,0),"Ins "&amp;$B3526)</f>
        <v>#REF!</v>
      </c>
      <c r="M3526" s="220"/>
    </row>
    <row r="3527" spans="1:13" x14ac:dyDescent="0.2">
      <c r="A3527" s="35" t="s">
        <v>6667</v>
      </c>
      <c r="B3527" s="1" t="s">
        <v>5422</v>
      </c>
      <c r="C3527" s="45" t="s">
        <v>8876</v>
      </c>
      <c r="D3527" s="23" t="s">
        <v>5751</v>
      </c>
      <c r="E3527" s="23" t="s">
        <v>4135</v>
      </c>
      <c r="F3527" s="40">
        <v>0.05</v>
      </c>
      <c r="G3527" s="25">
        <v>9880</v>
      </c>
      <c r="H3527" s="25">
        <v>494</v>
      </c>
      <c r="I3527" s="25"/>
      <c r="J3527" s="58" t="e">
        <f>HYPERLINK("#"&amp;"Insumos"&amp;"!A"&amp;MATCH($B3527,#REF!,0),"Ins "&amp;$B3527)</f>
        <v>#REF!</v>
      </c>
      <c r="M3527" s="220"/>
    </row>
    <row r="3528" spans="1:13" x14ac:dyDescent="0.2">
      <c r="A3528" s="35" t="s">
        <v>6667</v>
      </c>
      <c r="B3528" s="1" t="s">
        <v>5424</v>
      </c>
      <c r="C3528" s="45" t="s">
        <v>256</v>
      </c>
      <c r="D3528" s="23" t="s">
        <v>5751</v>
      </c>
      <c r="E3528" s="23" t="s">
        <v>465</v>
      </c>
      <c r="F3528" s="40">
        <v>1.1000000000000001</v>
      </c>
      <c r="G3528" s="25">
        <v>15368</v>
      </c>
      <c r="H3528" s="25">
        <v>16905</v>
      </c>
      <c r="I3528" s="25"/>
      <c r="J3528" s="58" t="e">
        <f>HYPERLINK("#"&amp;"Insumos"&amp;"!A"&amp;MATCH($B3528,#REF!,0),"Ins "&amp;$B3528)</f>
        <v>#REF!</v>
      </c>
      <c r="M3528" s="220"/>
    </row>
    <row r="3529" spans="1:13" x14ac:dyDescent="0.2">
      <c r="A3529" s="35" t="s">
        <v>6667</v>
      </c>
      <c r="B3529" s="1" t="s">
        <v>5448</v>
      </c>
      <c r="C3529" s="45" t="s">
        <v>8878</v>
      </c>
      <c r="D3529" s="23" t="s">
        <v>5751</v>
      </c>
      <c r="E3529" s="23" t="s">
        <v>4134</v>
      </c>
      <c r="F3529" s="40">
        <v>1.2</v>
      </c>
      <c r="G3529" s="25">
        <v>6708</v>
      </c>
      <c r="H3529" s="25">
        <v>8050</v>
      </c>
      <c r="I3529" s="25"/>
      <c r="J3529" s="58" t="e">
        <f>HYPERLINK("#"&amp;"Insumos"&amp;"!A"&amp;MATCH($B3529,#REF!,0),"Ins "&amp;$B3529)</f>
        <v>#REF!</v>
      </c>
      <c r="M3529" s="220"/>
    </row>
    <row r="3530" spans="1:13" x14ac:dyDescent="0.2">
      <c r="A3530" s="35" t="s">
        <v>6667</v>
      </c>
      <c r="B3530" s="1" t="s">
        <v>5426</v>
      </c>
      <c r="C3530" s="45" t="s">
        <v>8879</v>
      </c>
      <c r="D3530" s="23" t="s">
        <v>5751</v>
      </c>
      <c r="E3530" s="23" t="s">
        <v>4134</v>
      </c>
      <c r="F3530" s="40">
        <v>1.2</v>
      </c>
      <c r="G3530" s="25">
        <v>7748</v>
      </c>
      <c r="H3530" s="25">
        <v>9298</v>
      </c>
      <c r="I3530" s="25"/>
      <c r="J3530" s="58" t="e">
        <f>HYPERLINK("#"&amp;"Insumos"&amp;"!A"&amp;MATCH($B3530,#REF!,0),"Ins "&amp;$B3530)</f>
        <v>#REF!</v>
      </c>
      <c r="M3530" s="220"/>
    </row>
    <row r="3531" spans="1:13" x14ac:dyDescent="0.2">
      <c r="A3531" s="35" t="s">
        <v>6667</v>
      </c>
      <c r="B3531" s="1" t="s">
        <v>5429</v>
      </c>
      <c r="C3531" s="45" t="s">
        <v>6542</v>
      </c>
      <c r="D3531" s="23" t="s">
        <v>5751</v>
      </c>
      <c r="E3531" s="23" t="s">
        <v>465</v>
      </c>
      <c r="F3531" s="40">
        <v>2.2000000000000002</v>
      </c>
      <c r="G3531" s="25">
        <v>33852</v>
      </c>
      <c r="H3531" s="25">
        <v>74474</v>
      </c>
      <c r="I3531" s="25"/>
      <c r="J3531" s="58" t="e">
        <f>HYPERLINK("#"&amp;"Insumos"&amp;"!A"&amp;MATCH($B3531,#REF!,0),"Ins "&amp;$B3531)</f>
        <v>#REF!</v>
      </c>
      <c r="M3531" s="220"/>
    </row>
    <row r="3532" spans="1:13" x14ac:dyDescent="0.2">
      <c r="A3532" s="35" t="s">
        <v>6667</v>
      </c>
      <c r="B3532" s="1" t="s">
        <v>5432</v>
      </c>
      <c r="C3532" s="45" t="s">
        <v>257</v>
      </c>
      <c r="D3532" s="23" t="s">
        <v>5751</v>
      </c>
      <c r="E3532" s="23" t="s">
        <v>4134</v>
      </c>
      <c r="F3532" s="40">
        <v>45</v>
      </c>
      <c r="G3532" s="25">
        <v>44</v>
      </c>
      <c r="H3532" s="25">
        <v>1980</v>
      </c>
      <c r="I3532" s="25"/>
      <c r="J3532" s="58" t="e">
        <f>HYPERLINK("#"&amp;"Insumos"&amp;"!A"&amp;MATCH($B3532,#REF!,0),"Ins "&amp;$B3532)</f>
        <v>#REF!</v>
      </c>
      <c r="M3532" s="220"/>
    </row>
    <row r="3533" spans="1:13" ht="25.5" x14ac:dyDescent="0.2">
      <c r="A3533" s="36" t="s">
        <v>5756</v>
      </c>
      <c r="B3533" s="26" t="s">
        <v>6816</v>
      </c>
      <c r="C3533" s="79" t="s">
        <v>5757</v>
      </c>
      <c r="D3533" s="37" t="s">
        <v>5608</v>
      </c>
      <c r="E3533" s="37" t="s">
        <v>465</v>
      </c>
      <c r="F3533" s="41"/>
      <c r="G3533" s="27"/>
      <c r="H3533" s="27"/>
      <c r="I3533" s="27">
        <v>462849</v>
      </c>
      <c r="M3533" s="220">
        <f t="shared" ref="M3533:M3576" si="55">ROUND(I3533*(1+$L$2),0)</f>
        <v>606147</v>
      </c>
    </row>
    <row r="3534" spans="1:13" x14ac:dyDescent="0.2">
      <c r="A3534" s="35" t="s">
        <v>5756</v>
      </c>
      <c r="B3534" s="1" t="s">
        <v>5604</v>
      </c>
      <c r="C3534" s="45" t="s">
        <v>540</v>
      </c>
      <c r="D3534" s="23" t="s">
        <v>5585</v>
      </c>
      <c r="E3534" s="23" t="s">
        <v>466</v>
      </c>
      <c r="F3534" s="40">
        <v>0.01</v>
      </c>
      <c r="G3534" s="25">
        <v>531559</v>
      </c>
      <c r="H3534" s="25">
        <v>5316</v>
      </c>
      <c r="I3534" s="25"/>
      <c r="M3534" s="220"/>
    </row>
    <row r="3535" spans="1:13" x14ac:dyDescent="0.2">
      <c r="A3535" s="35" t="s">
        <v>5756</v>
      </c>
      <c r="B3535" s="1" t="s">
        <v>5572</v>
      </c>
      <c r="C3535" s="45" t="s">
        <v>971</v>
      </c>
      <c r="D3535" s="23" t="s">
        <v>5734</v>
      </c>
      <c r="E3535" s="23" t="s">
        <v>4141</v>
      </c>
      <c r="F3535" s="40">
        <v>1.59</v>
      </c>
      <c r="G3535" s="25">
        <v>37863</v>
      </c>
      <c r="H3535" s="25">
        <v>60202</v>
      </c>
      <c r="I3535" s="25"/>
      <c r="J3535" s="58" t="e">
        <f>HYPERLINK("#"&amp;"Insumos"&amp;"!A"&amp;MATCH($B3535,#REF!,0),"Ins "&amp;$B3535)</f>
        <v>#REF!</v>
      </c>
      <c r="M3535" s="220"/>
    </row>
    <row r="3536" spans="1:13" x14ac:dyDescent="0.2">
      <c r="A3536" s="35" t="s">
        <v>5756</v>
      </c>
      <c r="B3536" s="1" t="s">
        <v>5533</v>
      </c>
      <c r="C3536" s="45" t="s">
        <v>5892</v>
      </c>
      <c r="D3536" s="23" t="s">
        <v>977</v>
      </c>
      <c r="E3536" s="23" t="s">
        <v>4134</v>
      </c>
      <c r="F3536" s="40">
        <v>1</v>
      </c>
      <c r="G3536" s="25">
        <v>3623</v>
      </c>
      <c r="H3536" s="25">
        <v>3623</v>
      </c>
      <c r="I3536" s="25"/>
      <c r="J3536" s="58" t="e">
        <f>HYPERLINK("#"&amp;"Insumos"&amp;"!A"&amp;MATCH($B3536,#REF!,0),"Ins "&amp;$B3536)</f>
        <v>#REF!</v>
      </c>
      <c r="M3536" s="220"/>
    </row>
    <row r="3537" spans="1:13" x14ac:dyDescent="0.2">
      <c r="A3537" s="35" t="s">
        <v>5756</v>
      </c>
      <c r="B3537" s="1" t="s">
        <v>5740</v>
      </c>
      <c r="C3537" s="45" t="s">
        <v>5748</v>
      </c>
      <c r="D3537" s="23" t="s">
        <v>5751</v>
      </c>
      <c r="E3537" s="23" t="s">
        <v>4134</v>
      </c>
      <c r="F3537" s="40">
        <v>28</v>
      </c>
      <c r="G3537" s="25">
        <v>14061</v>
      </c>
      <c r="H3537" s="25">
        <v>393708</v>
      </c>
      <c r="I3537" s="25"/>
      <c r="J3537" s="58" t="e">
        <f>HYPERLINK("#"&amp;"Insumos"&amp;"!A"&amp;MATCH($B3537,#REF!,0),"Ins "&amp;$B3537)</f>
        <v>#REF!</v>
      </c>
      <c r="M3537" s="220"/>
    </row>
    <row r="3538" spans="1:13" ht="38.25" x14ac:dyDescent="0.2">
      <c r="A3538" s="36" t="s">
        <v>5758</v>
      </c>
      <c r="B3538" s="26" t="s">
        <v>6816</v>
      </c>
      <c r="C3538" s="79" t="s">
        <v>6988</v>
      </c>
      <c r="D3538" s="37" t="s">
        <v>5608</v>
      </c>
      <c r="E3538" s="37" t="s">
        <v>465</v>
      </c>
      <c r="F3538" s="41"/>
      <c r="G3538" s="27"/>
      <c r="H3538" s="27"/>
      <c r="I3538" s="27">
        <v>58196</v>
      </c>
      <c r="M3538" s="220">
        <f t="shared" si="55"/>
        <v>76213</v>
      </c>
    </row>
    <row r="3539" spans="1:13" x14ac:dyDescent="0.2">
      <c r="A3539" s="35" t="s">
        <v>5758</v>
      </c>
      <c r="B3539" s="1" t="s">
        <v>5604</v>
      </c>
      <c r="C3539" s="45" t="s">
        <v>540</v>
      </c>
      <c r="D3539" s="23" t="s">
        <v>5585</v>
      </c>
      <c r="E3539" s="23" t="s">
        <v>466</v>
      </c>
      <c r="F3539" s="40">
        <v>1.7000000000000001E-2</v>
      </c>
      <c r="G3539" s="25">
        <v>531559</v>
      </c>
      <c r="H3539" s="25">
        <v>9037</v>
      </c>
      <c r="I3539" s="25"/>
      <c r="M3539" s="220"/>
    </row>
    <row r="3540" spans="1:13" x14ac:dyDescent="0.2">
      <c r="A3540" s="35" t="s">
        <v>5758</v>
      </c>
      <c r="B3540" s="1" t="s">
        <v>5572</v>
      </c>
      <c r="C3540" s="45" t="s">
        <v>971</v>
      </c>
      <c r="D3540" s="23" t="s">
        <v>5734</v>
      </c>
      <c r="E3540" s="23" t="s">
        <v>4141</v>
      </c>
      <c r="F3540" s="40">
        <v>0.64</v>
      </c>
      <c r="G3540" s="25">
        <v>37863</v>
      </c>
      <c r="H3540" s="25">
        <v>24232</v>
      </c>
      <c r="I3540" s="25"/>
      <c r="J3540" s="58" t="e">
        <f>HYPERLINK("#"&amp;"Insumos"&amp;"!A"&amp;MATCH($B3540,#REF!,0),"Ins "&amp;$B3540)</f>
        <v>#REF!</v>
      </c>
      <c r="M3540" s="220"/>
    </row>
    <row r="3541" spans="1:13" x14ac:dyDescent="0.2">
      <c r="A3541" s="35" t="s">
        <v>5758</v>
      </c>
      <c r="B3541" s="1" t="s">
        <v>5533</v>
      </c>
      <c r="C3541" s="45" t="s">
        <v>5892</v>
      </c>
      <c r="D3541" s="23" t="s">
        <v>977</v>
      </c>
      <c r="E3541" s="23" t="s">
        <v>4134</v>
      </c>
      <c r="F3541" s="40">
        <v>0.6</v>
      </c>
      <c r="G3541" s="25">
        <v>3623</v>
      </c>
      <c r="H3541" s="25">
        <v>2174</v>
      </c>
      <c r="I3541" s="25"/>
      <c r="J3541" s="58" t="e">
        <f>HYPERLINK("#"&amp;"Insumos"&amp;"!A"&amp;MATCH($B3541,#REF!,0),"Ins "&amp;$B3541)</f>
        <v>#REF!</v>
      </c>
      <c r="M3541" s="220"/>
    </row>
    <row r="3542" spans="1:13" x14ac:dyDescent="0.2">
      <c r="A3542" s="35" t="s">
        <v>5758</v>
      </c>
      <c r="B3542" s="1" t="s">
        <v>5741</v>
      </c>
      <c r="C3542" s="45" t="s">
        <v>5749</v>
      </c>
      <c r="D3542" s="23" t="s">
        <v>5751</v>
      </c>
      <c r="E3542" s="23" t="s">
        <v>4134</v>
      </c>
      <c r="F3542" s="40">
        <v>15.3</v>
      </c>
      <c r="G3542" s="25">
        <v>1456</v>
      </c>
      <c r="H3542" s="25">
        <v>22277</v>
      </c>
      <c r="I3542" s="25"/>
      <c r="J3542" s="58" t="e">
        <f>HYPERLINK("#"&amp;"Insumos"&amp;"!A"&amp;MATCH($B3542,#REF!,0),"Ins "&amp;$B3542)</f>
        <v>#REF!</v>
      </c>
      <c r="M3542" s="220"/>
    </row>
    <row r="3543" spans="1:13" x14ac:dyDescent="0.2">
      <c r="A3543" s="35" t="s">
        <v>5758</v>
      </c>
      <c r="B3543" s="1" t="s">
        <v>1050</v>
      </c>
      <c r="C3543" s="45" t="s">
        <v>1063</v>
      </c>
      <c r="D3543" s="23" t="s">
        <v>5751</v>
      </c>
      <c r="E3543" s="23" t="s">
        <v>4136</v>
      </c>
      <c r="F3543" s="40">
        <v>14</v>
      </c>
      <c r="G3543" s="25">
        <v>34</v>
      </c>
      <c r="H3543" s="25">
        <v>476</v>
      </c>
      <c r="I3543" s="25"/>
      <c r="J3543" s="58" t="e">
        <f>HYPERLINK("#"&amp;"Insumos"&amp;"!A"&amp;MATCH($B3543,#REF!,0),"Ins "&amp;$B3543)</f>
        <v>#REF!</v>
      </c>
      <c r="M3543" s="220"/>
    </row>
    <row r="3544" spans="1:13" ht="25.5" x14ac:dyDescent="0.2">
      <c r="A3544" s="36" t="s">
        <v>5787</v>
      </c>
      <c r="B3544" s="26" t="s">
        <v>6816</v>
      </c>
      <c r="C3544" s="79" t="s">
        <v>5788</v>
      </c>
      <c r="D3544" s="37" t="s">
        <v>5608</v>
      </c>
      <c r="E3544" s="37" t="s">
        <v>464</v>
      </c>
      <c r="F3544" s="41"/>
      <c r="G3544" s="27"/>
      <c r="H3544" s="27"/>
      <c r="I3544" s="27">
        <v>3460</v>
      </c>
      <c r="M3544" s="220">
        <f t="shared" si="55"/>
        <v>4531</v>
      </c>
    </row>
    <row r="3545" spans="1:13" x14ac:dyDescent="0.2">
      <c r="A3545" s="35" t="s">
        <v>5787</v>
      </c>
      <c r="B3545" s="1" t="s">
        <v>5572</v>
      </c>
      <c r="C3545" s="45" t="s">
        <v>971</v>
      </c>
      <c r="D3545" s="23" t="s">
        <v>5734</v>
      </c>
      <c r="E3545" s="23" t="s">
        <v>4141</v>
      </c>
      <c r="F3545" s="40">
        <v>0.02</v>
      </c>
      <c r="G3545" s="25">
        <v>37863</v>
      </c>
      <c r="H3545" s="25">
        <v>757</v>
      </c>
      <c r="I3545" s="25"/>
      <c r="J3545" s="58" t="e">
        <f>HYPERLINK("#"&amp;"Insumos"&amp;"!A"&amp;MATCH($B3545,#REF!,0),"Ins "&amp;$B3545)</f>
        <v>#REF!</v>
      </c>
      <c r="M3545" s="220"/>
    </row>
    <row r="3546" spans="1:13" x14ac:dyDescent="0.2">
      <c r="A3546" s="35" t="s">
        <v>5787</v>
      </c>
      <c r="B3546" s="1" t="s">
        <v>5533</v>
      </c>
      <c r="C3546" s="45" t="s">
        <v>5892</v>
      </c>
      <c r="D3546" s="23" t="s">
        <v>977</v>
      </c>
      <c r="E3546" s="23" t="s">
        <v>4134</v>
      </c>
      <c r="F3546" s="40">
        <v>0.1</v>
      </c>
      <c r="G3546" s="25">
        <v>3623</v>
      </c>
      <c r="H3546" s="25">
        <v>362</v>
      </c>
      <c r="I3546" s="25"/>
      <c r="J3546" s="58" t="e">
        <f>HYPERLINK("#"&amp;"Insumos"&amp;"!A"&amp;MATCH($B3546,#REF!,0),"Ins "&amp;$B3546)</f>
        <v>#REF!</v>
      </c>
      <c r="M3546" s="220"/>
    </row>
    <row r="3547" spans="1:13" x14ac:dyDescent="0.2">
      <c r="A3547" s="35" t="s">
        <v>5787</v>
      </c>
      <c r="B3547" s="1" t="s">
        <v>5774</v>
      </c>
      <c r="C3547" s="45" t="s">
        <v>5775</v>
      </c>
      <c r="D3547" s="23" t="s">
        <v>5751</v>
      </c>
      <c r="E3547" s="23" t="s">
        <v>4134</v>
      </c>
      <c r="F3547" s="40">
        <v>0.5</v>
      </c>
      <c r="G3547" s="25">
        <v>4682</v>
      </c>
      <c r="H3547" s="25">
        <v>2341</v>
      </c>
      <c r="I3547" s="25"/>
      <c r="J3547" s="58" t="e">
        <f>HYPERLINK("#"&amp;"Insumos"&amp;"!A"&amp;MATCH($B3547,#REF!,0),"Ins "&amp;$B3547)</f>
        <v>#REF!</v>
      </c>
      <c r="M3547" s="220"/>
    </row>
    <row r="3548" spans="1:13" ht="38.25" x14ac:dyDescent="0.2">
      <c r="A3548" s="36" t="s">
        <v>6669</v>
      </c>
      <c r="B3548" s="26" t="s">
        <v>6816</v>
      </c>
      <c r="C3548" s="79" t="s">
        <v>6670</v>
      </c>
      <c r="D3548" s="37" t="s">
        <v>5608</v>
      </c>
      <c r="E3548" s="37" t="s">
        <v>467</v>
      </c>
      <c r="F3548" s="41"/>
      <c r="G3548" s="27"/>
      <c r="H3548" s="27"/>
      <c r="I3548" s="27">
        <v>21184</v>
      </c>
      <c r="M3548" s="220">
        <f t="shared" si="55"/>
        <v>27743</v>
      </c>
    </row>
    <row r="3549" spans="1:13" x14ac:dyDescent="0.2">
      <c r="A3549" s="35" t="s">
        <v>6669</v>
      </c>
      <c r="B3549" s="1" t="s">
        <v>215</v>
      </c>
      <c r="C3549" s="45" t="s">
        <v>1025</v>
      </c>
      <c r="D3549" s="23" t="s">
        <v>5734</v>
      </c>
      <c r="E3549" s="23" t="s">
        <v>4141</v>
      </c>
      <c r="F3549" s="40">
        <v>0.09</v>
      </c>
      <c r="G3549" s="25">
        <v>75029</v>
      </c>
      <c r="H3549" s="25">
        <v>6753</v>
      </c>
      <c r="I3549" s="25"/>
      <c r="J3549" s="58" t="e">
        <f>HYPERLINK("#"&amp;"Insumos"&amp;"!A"&amp;MATCH($B3549,#REF!,0),"Ins "&amp;$B3549)</f>
        <v>#REF!</v>
      </c>
      <c r="M3549" s="220"/>
    </row>
    <row r="3550" spans="1:13" ht="25.5" x14ac:dyDescent="0.2">
      <c r="A3550" s="35" t="s">
        <v>6669</v>
      </c>
      <c r="B3550" s="1" t="s">
        <v>597</v>
      </c>
      <c r="C3550" s="45" t="s">
        <v>8738</v>
      </c>
      <c r="D3550" s="23" t="s">
        <v>5534</v>
      </c>
      <c r="E3550" s="23" t="s">
        <v>8737</v>
      </c>
      <c r="F3550" s="40">
        <v>1.4999999999999999E-2</v>
      </c>
      <c r="G3550" s="25">
        <v>17302</v>
      </c>
      <c r="H3550" s="25">
        <v>260</v>
      </c>
      <c r="I3550" s="25"/>
      <c r="J3550" s="58" t="e">
        <f>HYPERLINK("#"&amp;"Insumos"&amp;"!A"&amp;MATCH($B3550,#REF!,0),"Ins "&amp;$B3550)</f>
        <v>#REF!</v>
      </c>
      <c r="M3550" s="220"/>
    </row>
    <row r="3551" spans="1:13" x14ac:dyDescent="0.2">
      <c r="A3551" s="35" t="s">
        <v>6669</v>
      </c>
      <c r="B3551" s="1" t="s">
        <v>263</v>
      </c>
      <c r="C3551" s="45" t="s">
        <v>696</v>
      </c>
      <c r="D3551" s="23" t="s">
        <v>5534</v>
      </c>
      <c r="E3551" s="23" t="s">
        <v>4140</v>
      </c>
      <c r="F3551" s="40">
        <v>2.3400000000000001E-2</v>
      </c>
      <c r="G3551" s="25">
        <v>187426</v>
      </c>
      <c r="H3551" s="25">
        <v>4386</v>
      </c>
      <c r="I3551" s="25"/>
      <c r="J3551" s="58" t="e">
        <f>HYPERLINK("#"&amp;"Insumos"&amp;"!A"&amp;MATCH($B3551,#REF!,0),"Ins "&amp;$B3551)</f>
        <v>#REF!</v>
      </c>
      <c r="M3551" s="220"/>
    </row>
    <row r="3552" spans="1:13" x14ac:dyDescent="0.2">
      <c r="A3552" s="35" t="s">
        <v>6669</v>
      </c>
      <c r="B3552" s="1" t="s">
        <v>5533</v>
      </c>
      <c r="C3552" s="45" t="s">
        <v>5892</v>
      </c>
      <c r="D3552" s="23" t="s">
        <v>977</v>
      </c>
      <c r="E3552" s="23" t="s">
        <v>4134</v>
      </c>
      <c r="F3552" s="40">
        <v>0.2</v>
      </c>
      <c r="G3552" s="25">
        <v>3623</v>
      </c>
      <c r="H3552" s="25">
        <v>725</v>
      </c>
      <c r="I3552" s="25"/>
      <c r="J3552" s="58" t="e">
        <f>HYPERLINK("#"&amp;"Insumos"&amp;"!A"&amp;MATCH($B3552,#REF!,0),"Ins "&amp;$B3552)</f>
        <v>#REF!</v>
      </c>
      <c r="M3552" s="220"/>
    </row>
    <row r="3553" spans="1:13" ht="25.5" x14ac:dyDescent="0.2">
      <c r="A3553" s="35" t="s">
        <v>6669</v>
      </c>
      <c r="B3553" s="1" t="s">
        <v>5391</v>
      </c>
      <c r="C3553" s="45" t="s">
        <v>1167</v>
      </c>
      <c r="D3553" s="23" t="s">
        <v>5751</v>
      </c>
      <c r="E3553" s="23" t="s">
        <v>467</v>
      </c>
      <c r="F3553" s="40">
        <v>1</v>
      </c>
      <c r="G3553" s="25">
        <v>8840</v>
      </c>
      <c r="H3553" s="25">
        <v>8840</v>
      </c>
      <c r="I3553" s="25"/>
      <c r="J3553" s="58" t="e">
        <f>HYPERLINK("#"&amp;"Insumos"&amp;"!A"&amp;MATCH($B3553,#REF!,0),"Ins "&amp;$B3553)</f>
        <v>#REF!</v>
      </c>
      <c r="M3553" s="220"/>
    </row>
    <row r="3554" spans="1:13" x14ac:dyDescent="0.2">
      <c r="A3554" s="35" t="s">
        <v>6669</v>
      </c>
      <c r="B3554" s="1" t="s">
        <v>5432</v>
      </c>
      <c r="C3554" s="45" t="s">
        <v>257</v>
      </c>
      <c r="D3554" s="23" t="s">
        <v>5751</v>
      </c>
      <c r="E3554" s="23" t="s">
        <v>4134</v>
      </c>
      <c r="F3554" s="40">
        <v>5</v>
      </c>
      <c r="G3554" s="25">
        <v>44</v>
      </c>
      <c r="H3554" s="25">
        <v>220</v>
      </c>
      <c r="I3554" s="25"/>
      <c r="J3554" s="58" t="e">
        <f>HYPERLINK("#"&amp;"Insumos"&amp;"!A"&amp;MATCH($B3554,#REF!,0),"Ins "&amp;$B3554)</f>
        <v>#REF!</v>
      </c>
      <c r="M3554" s="220"/>
    </row>
    <row r="3555" spans="1:13" ht="153" x14ac:dyDescent="0.2">
      <c r="A3555" s="36" t="s">
        <v>6671</v>
      </c>
      <c r="B3555" s="26" t="s">
        <v>6816</v>
      </c>
      <c r="C3555" s="79" t="s">
        <v>6672</v>
      </c>
      <c r="D3555" s="37" t="s">
        <v>5608</v>
      </c>
      <c r="E3555" s="37" t="s">
        <v>465</v>
      </c>
      <c r="F3555" s="41"/>
      <c r="G3555" s="27"/>
      <c r="H3555" s="27"/>
      <c r="I3555" s="27">
        <v>100564</v>
      </c>
      <c r="M3555" s="220">
        <f t="shared" si="55"/>
        <v>131699</v>
      </c>
    </row>
    <row r="3556" spans="1:13" x14ac:dyDescent="0.2">
      <c r="A3556" s="35" t="s">
        <v>6671</v>
      </c>
      <c r="B3556" s="1" t="s">
        <v>215</v>
      </c>
      <c r="C3556" s="45" t="s">
        <v>1025</v>
      </c>
      <c r="D3556" s="23" t="s">
        <v>5734</v>
      </c>
      <c r="E3556" s="23" t="s">
        <v>4141</v>
      </c>
      <c r="F3556" s="40">
        <v>0.09</v>
      </c>
      <c r="G3556" s="25">
        <v>75029</v>
      </c>
      <c r="H3556" s="25">
        <v>6753</v>
      </c>
      <c r="I3556" s="25"/>
      <c r="J3556" s="58" t="e">
        <f>HYPERLINK("#"&amp;"Insumos"&amp;"!A"&amp;MATCH($B3556,#REF!,0),"Ins "&amp;$B3556)</f>
        <v>#REF!</v>
      </c>
      <c r="M3556" s="220"/>
    </row>
    <row r="3557" spans="1:13" ht="25.5" x14ac:dyDescent="0.2">
      <c r="A3557" s="35" t="s">
        <v>6671</v>
      </c>
      <c r="B3557" s="1" t="s">
        <v>597</v>
      </c>
      <c r="C3557" s="45" t="s">
        <v>8738</v>
      </c>
      <c r="D3557" s="23" t="s">
        <v>5534</v>
      </c>
      <c r="E3557" s="23" t="s">
        <v>8737</v>
      </c>
      <c r="F3557" s="40">
        <v>0.05</v>
      </c>
      <c r="G3557" s="25">
        <v>17302</v>
      </c>
      <c r="H3557" s="25">
        <v>865</v>
      </c>
      <c r="I3557" s="25"/>
      <c r="J3557" s="58" t="e">
        <f>HYPERLINK("#"&amp;"Insumos"&amp;"!A"&amp;MATCH($B3557,#REF!,0),"Ins "&amp;$B3557)</f>
        <v>#REF!</v>
      </c>
      <c r="M3557" s="220"/>
    </row>
    <row r="3558" spans="1:13" x14ac:dyDescent="0.2">
      <c r="A3558" s="35" t="s">
        <v>6671</v>
      </c>
      <c r="B3558" s="1" t="s">
        <v>263</v>
      </c>
      <c r="C3558" s="45" t="s">
        <v>696</v>
      </c>
      <c r="D3558" s="23" t="s">
        <v>5534</v>
      </c>
      <c r="E3558" s="23" t="s">
        <v>4140</v>
      </c>
      <c r="F3558" s="40">
        <v>2.24E-2</v>
      </c>
      <c r="G3558" s="25">
        <v>187426</v>
      </c>
      <c r="H3558" s="25">
        <v>4198</v>
      </c>
      <c r="I3558" s="25"/>
      <c r="J3558" s="58" t="e">
        <f>HYPERLINK("#"&amp;"Insumos"&amp;"!A"&amp;MATCH($B3558,#REF!,0),"Ins "&amp;$B3558)</f>
        <v>#REF!</v>
      </c>
      <c r="M3558" s="220"/>
    </row>
    <row r="3559" spans="1:13" x14ac:dyDescent="0.2">
      <c r="A3559" s="35" t="s">
        <v>6671</v>
      </c>
      <c r="B3559" s="1" t="s">
        <v>5533</v>
      </c>
      <c r="C3559" s="45" t="s">
        <v>5892</v>
      </c>
      <c r="D3559" s="23" t="s">
        <v>977</v>
      </c>
      <c r="E3559" s="23" t="s">
        <v>4134</v>
      </c>
      <c r="F3559" s="40">
        <v>0.2</v>
      </c>
      <c r="G3559" s="25">
        <v>3623</v>
      </c>
      <c r="H3559" s="25">
        <v>725</v>
      </c>
      <c r="I3559" s="25"/>
      <c r="J3559" s="58" t="e">
        <f>HYPERLINK("#"&amp;"Insumos"&amp;"!A"&amp;MATCH($B3559,#REF!,0),"Ins "&amp;$B3559)</f>
        <v>#REF!</v>
      </c>
      <c r="M3559" s="220"/>
    </row>
    <row r="3560" spans="1:13" ht="25.5" x14ac:dyDescent="0.2">
      <c r="A3560" s="35" t="s">
        <v>6671</v>
      </c>
      <c r="B3560" s="1" t="s">
        <v>4565</v>
      </c>
      <c r="C3560" s="45" t="s">
        <v>8858</v>
      </c>
      <c r="D3560" s="23" t="s">
        <v>5751</v>
      </c>
      <c r="E3560" s="23" t="s">
        <v>4138</v>
      </c>
      <c r="F3560" s="40">
        <v>0.08</v>
      </c>
      <c r="G3560" s="25">
        <v>62296</v>
      </c>
      <c r="H3560" s="25">
        <v>4984</v>
      </c>
      <c r="I3560" s="25"/>
      <c r="J3560" s="58" t="e">
        <f>HYPERLINK("#"&amp;"Insumos"&amp;"!A"&amp;MATCH($B3560,#REF!,0),"Ins "&amp;$B3560)</f>
        <v>#REF!</v>
      </c>
      <c r="M3560" s="220"/>
    </row>
    <row r="3561" spans="1:13" x14ac:dyDescent="0.2">
      <c r="A3561" s="35" t="s">
        <v>6671</v>
      </c>
      <c r="B3561" s="1" t="s">
        <v>4247</v>
      </c>
      <c r="C3561" s="45" t="s">
        <v>241</v>
      </c>
      <c r="D3561" s="23" t="s">
        <v>5751</v>
      </c>
      <c r="E3561" s="23" t="s">
        <v>287</v>
      </c>
      <c r="F3561" s="40">
        <v>2</v>
      </c>
      <c r="G3561" s="25">
        <v>6997</v>
      </c>
      <c r="H3561" s="25">
        <v>13994</v>
      </c>
      <c r="I3561" s="25"/>
      <c r="J3561" s="58" t="e">
        <f>HYPERLINK("#"&amp;"Insumos"&amp;"!A"&amp;MATCH($B3561,#REF!,0),"Ins "&amp;$B3561)</f>
        <v>#REF!</v>
      </c>
      <c r="M3561" s="220"/>
    </row>
    <row r="3562" spans="1:13" x14ac:dyDescent="0.2">
      <c r="A3562" s="35" t="s">
        <v>6671</v>
      </c>
      <c r="B3562" s="1" t="s">
        <v>5736</v>
      </c>
      <c r="C3562" s="45" t="s">
        <v>5744</v>
      </c>
      <c r="D3562" s="23" t="s">
        <v>5751</v>
      </c>
      <c r="E3562" s="23" t="s">
        <v>4134</v>
      </c>
      <c r="F3562" s="40">
        <v>18</v>
      </c>
      <c r="G3562" s="25">
        <v>52</v>
      </c>
      <c r="H3562" s="25">
        <v>936</v>
      </c>
      <c r="I3562" s="25"/>
      <c r="J3562" s="58" t="e">
        <f>HYPERLINK("#"&amp;"Insumos"&amp;"!A"&amp;MATCH($B3562,#REF!,0),"Ins "&amp;$B3562)</f>
        <v>#REF!</v>
      </c>
      <c r="M3562" s="220"/>
    </row>
    <row r="3563" spans="1:13" x14ac:dyDescent="0.2">
      <c r="A3563" s="35" t="s">
        <v>6671</v>
      </c>
      <c r="B3563" s="1" t="s">
        <v>6340</v>
      </c>
      <c r="C3563" s="45" t="s">
        <v>6341</v>
      </c>
      <c r="D3563" s="23" t="s">
        <v>5751</v>
      </c>
      <c r="E3563" s="23" t="s">
        <v>4134</v>
      </c>
      <c r="F3563" s="40">
        <v>0.8</v>
      </c>
      <c r="G3563" s="25">
        <v>624</v>
      </c>
      <c r="H3563" s="25">
        <v>499</v>
      </c>
      <c r="I3563" s="25"/>
      <c r="J3563" s="58" t="e">
        <f>HYPERLINK("#"&amp;"Insumos"&amp;"!A"&amp;MATCH($B3563,#REF!,0),"Ins "&amp;$B3563)</f>
        <v>#REF!</v>
      </c>
      <c r="M3563" s="220"/>
    </row>
    <row r="3564" spans="1:13" ht="38.25" x14ac:dyDescent="0.2">
      <c r="A3564" s="35" t="s">
        <v>6671</v>
      </c>
      <c r="B3564" s="1" t="s">
        <v>6588</v>
      </c>
      <c r="C3564" s="45" t="s">
        <v>6589</v>
      </c>
      <c r="D3564" s="23" t="s">
        <v>5751</v>
      </c>
      <c r="E3564" s="23" t="s">
        <v>464</v>
      </c>
      <c r="F3564" s="40">
        <v>3.5</v>
      </c>
      <c r="G3564" s="25">
        <v>8810</v>
      </c>
      <c r="H3564" s="25">
        <v>30835</v>
      </c>
      <c r="I3564" s="25"/>
      <c r="J3564" s="58" t="e">
        <f>HYPERLINK("#"&amp;"Insumos"&amp;"!A"&amp;MATCH($B3564,#REF!,0),"Ins "&amp;$B3564)</f>
        <v>#REF!</v>
      </c>
      <c r="M3564" s="220"/>
    </row>
    <row r="3565" spans="1:13" ht="25.5" x14ac:dyDescent="0.2">
      <c r="A3565" s="35" t="s">
        <v>6671</v>
      </c>
      <c r="B3565" s="1" t="s">
        <v>6590</v>
      </c>
      <c r="C3565" s="45" t="s">
        <v>6591</v>
      </c>
      <c r="D3565" s="23" t="s">
        <v>5751</v>
      </c>
      <c r="E3565" s="23" t="s">
        <v>464</v>
      </c>
      <c r="F3565" s="40">
        <v>0.9</v>
      </c>
      <c r="G3565" s="25">
        <v>8810</v>
      </c>
      <c r="H3565" s="25">
        <v>7929</v>
      </c>
      <c r="I3565" s="25"/>
      <c r="J3565" s="58" t="e">
        <f>HYPERLINK("#"&amp;"Insumos"&amp;"!A"&amp;MATCH($B3565,#REF!,0),"Ins "&amp;$B3565)</f>
        <v>#REF!</v>
      </c>
      <c r="M3565" s="220"/>
    </row>
    <row r="3566" spans="1:13" x14ac:dyDescent="0.2">
      <c r="A3566" s="35" t="s">
        <v>6671</v>
      </c>
      <c r="B3566" s="1" t="s">
        <v>5447</v>
      </c>
      <c r="C3566" s="45" t="s">
        <v>8877</v>
      </c>
      <c r="D3566" s="23" t="s">
        <v>5751</v>
      </c>
      <c r="E3566" s="23" t="s">
        <v>4139</v>
      </c>
      <c r="F3566" s="40">
        <v>0.08</v>
      </c>
      <c r="G3566" s="25">
        <v>64376</v>
      </c>
      <c r="H3566" s="25">
        <v>5150</v>
      </c>
      <c r="I3566" s="25"/>
      <c r="J3566" s="58" t="e">
        <f>HYPERLINK("#"&amp;"Insumos"&amp;"!A"&amp;MATCH($B3566,#REF!,0),"Ins "&amp;$B3566)</f>
        <v>#REF!</v>
      </c>
      <c r="M3566" s="220"/>
    </row>
    <row r="3567" spans="1:13" x14ac:dyDescent="0.2">
      <c r="A3567" s="35" t="s">
        <v>6671</v>
      </c>
      <c r="B3567" s="1" t="s">
        <v>5429</v>
      </c>
      <c r="C3567" s="45" t="s">
        <v>6542</v>
      </c>
      <c r="D3567" s="23" t="s">
        <v>5751</v>
      </c>
      <c r="E3567" s="23" t="s">
        <v>465</v>
      </c>
      <c r="F3567" s="40">
        <v>0.7</v>
      </c>
      <c r="G3567" s="25">
        <v>33852</v>
      </c>
      <c r="H3567" s="25">
        <v>23696</v>
      </c>
      <c r="I3567" s="25"/>
      <c r="J3567" s="58" t="e">
        <f>HYPERLINK("#"&amp;"Insumos"&amp;"!A"&amp;MATCH($B3567,#REF!,0),"Ins "&amp;$B3567)</f>
        <v>#REF!</v>
      </c>
      <c r="M3567" s="220"/>
    </row>
    <row r="3568" spans="1:13" ht="51" x14ac:dyDescent="0.2">
      <c r="A3568" s="36" t="s">
        <v>6673</v>
      </c>
      <c r="B3568" s="26" t="s">
        <v>6816</v>
      </c>
      <c r="C3568" s="79" t="s">
        <v>6674</v>
      </c>
      <c r="D3568" s="37" t="s">
        <v>5608</v>
      </c>
      <c r="E3568" s="37" t="s">
        <v>465</v>
      </c>
      <c r="F3568" s="41"/>
      <c r="G3568" s="27"/>
      <c r="H3568" s="27"/>
      <c r="I3568" s="27">
        <v>338000</v>
      </c>
      <c r="M3568" s="220">
        <f t="shared" si="55"/>
        <v>442645</v>
      </c>
    </row>
    <row r="3569" spans="1:13" x14ac:dyDescent="0.2">
      <c r="A3569" s="35" t="s">
        <v>6673</v>
      </c>
      <c r="B3569" s="1" t="s">
        <v>215</v>
      </c>
      <c r="C3569" s="45" t="s">
        <v>1025</v>
      </c>
      <c r="D3569" s="23" t="s">
        <v>5734</v>
      </c>
      <c r="E3569" s="23" t="s">
        <v>4141</v>
      </c>
      <c r="F3569" s="40">
        <v>0.4</v>
      </c>
      <c r="G3569" s="25">
        <v>75029</v>
      </c>
      <c r="H3569" s="25">
        <v>30012</v>
      </c>
      <c r="I3569" s="25"/>
      <c r="J3569" s="58" t="e">
        <f>HYPERLINK("#"&amp;"Insumos"&amp;"!A"&amp;MATCH($B3569,#REF!,0),"Ins "&amp;$B3569)</f>
        <v>#REF!</v>
      </c>
      <c r="M3569" s="220"/>
    </row>
    <row r="3570" spans="1:13" x14ac:dyDescent="0.2">
      <c r="A3570" s="35" t="s">
        <v>6673</v>
      </c>
      <c r="B3570" s="1" t="s">
        <v>263</v>
      </c>
      <c r="C3570" s="45" t="s">
        <v>696</v>
      </c>
      <c r="D3570" s="23" t="s">
        <v>5534</v>
      </c>
      <c r="E3570" s="23" t="s">
        <v>4140</v>
      </c>
      <c r="F3570" s="40">
        <v>2.4E-2</v>
      </c>
      <c r="G3570" s="25">
        <v>187426</v>
      </c>
      <c r="H3570" s="25">
        <v>4498</v>
      </c>
      <c r="I3570" s="25"/>
      <c r="J3570" s="58" t="e">
        <f>HYPERLINK("#"&amp;"Insumos"&amp;"!A"&amp;MATCH($B3570,#REF!,0),"Ins "&amp;$B3570)</f>
        <v>#REF!</v>
      </c>
      <c r="M3570" s="220"/>
    </row>
    <row r="3571" spans="1:13" ht="25.5" x14ac:dyDescent="0.2">
      <c r="A3571" s="35" t="s">
        <v>6673</v>
      </c>
      <c r="B3571" s="1" t="s">
        <v>253</v>
      </c>
      <c r="C3571" s="45" t="s">
        <v>950</v>
      </c>
      <c r="D3571" s="23" t="s">
        <v>5534</v>
      </c>
      <c r="E3571" s="23" t="s">
        <v>4134</v>
      </c>
      <c r="F3571" s="40">
        <v>0.02</v>
      </c>
      <c r="G3571" s="25">
        <v>468569</v>
      </c>
      <c r="H3571" s="25">
        <v>9371</v>
      </c>
      <c r="I3571" s="25"/>
      <c r="J3571" s="58" t="e">
        <f>HYPERLINK("#"&amp;"Insumos"&amp;"!A"&amp;MATCH($B3571,#REF!,0),"Ins "&amp;$B3571)</f>
        <v>#REF!</v>
      </c>
      <c r="M3571" s="220"/>
    </row>
    <row r="3572" spans="1:13" x14ac:dyDescent="0.2">
      <c r="A3572" s="35" t="s">
        <v>6673</v>
      </c>
      <c r="B3572" s="1" t="s">
        <v>5533</v>
      </c>
      <c r="C3572" s="45" t="s">
        <v>5892</v>
      </c>
      <c r="D3572" s="23" t="s">
        <v>977</v>
      </c>
      <c r="E3572" s="23" t="s">
        <v>4134</v>
      </c>
      <c r="F3572" s="40">
        <v>0.2</v>
      </c>
      <c r="G3572" s="25">
        <v>3623</v>
      </c>
      <c r="H3572" s="25">
        <v>725</v>
      </c>
      <c r="I3572" s="25"/>
      <c r="J3572" s="58" t="e">
        <f>HYPERLINK("#"&amp;"Insumos"&amp;"!A"&amp;MATCH($B3572,#REF!,0),"Ins "&amp;$B3572)</f>
        <v>#REF!</v>
      </c>
      <c r="M3572" s="220"/>
    </row>
    <row r="3573" spans="1:13" x14ac:dyDescent="0.2">
      <c r="A3573" s="35" t="s">
        <v>6673</v>
      </c>
      <c r="B3573" s="1" t="s">
        <v>5736</v>
      </c>
      <c r="C3573" s="45" t="s">
        <v>5744</v>
      </c>
      <c r="D3573" s="23" t="s">
        <v>5751</v>
      </c>
      <c r="E3573" s="23" t="s">
        <v>4134</v>
      </c>
      <c r="F3573" s="40">
        <v>18</v>
      </c>
      <c r="G3573" s="25">
        <v>52</v>
      </c>
      <c r="H3573" s="25">
        <v>936</v>
      </c>
      <c r="I3573" s="25"/>
      <c r="J3573" s="58" t="e">
        <f>HYPERLINK("#"&amp;"Insumos"&amp;"!A"&amp;MATCH($B3573,#REF!,0),"Ins "&amp;$B3573)</f>
        <v>#REF!</v>
      </c>
      <c r="M3573" s="220"/>
    </row>
    <row r="3574" spans="1:13" x14ac:dyDescent="0.2">
      <c r="A3574" s="35" t="s">
        <v>6673</v>
      </c>
      <c r="B3574" s="1" t="s">
        <v>6603</v>
      </c>
      <c r="C3574" s="45" t="s">
        <v>6604</v>
      </c>
      <c r="D3574" s="23" t="s">
        <v>5751</v>
      </c>
      <c r="E3574" s="23" t="s">
        <v>465</v>
      </c>
      <c r="F3574" s="40">
        <v>1</v>
      </c>
      <c r="G3574" s="25">
        <v>71458</v>
      </c>
      <c r="H3574" s="25">
        <v>71458</v>
      </c>
      <c r="I3574" s="25"/>
      <c r="J3574" s="58" t="e">
        <f>HYPERLINK("#"&amp;"Insumos"&amp;"!A"&amp;MATCH($B3574,#REF!,0),"Ins "&amp;$B3574)</f>
        <v>#REF!</v>
      </c>
      <c r="M3574" s="220"/>
    </row>
    <row r="3575" spans="1:13" ht="25.5" x14ac:dyDescent="0.2">
      <c r="A3575" s="35" t="s">
        <v>6673</v>
      </c>
      <c r="B3575" s="1" t="s">
        <v>5391</v>
      </c>
      <c r="C3575" s="45" t="s">
        <v>1167</v>
      </c>
      <c r="D3575" s="23" t="s">
        <v>5751</v>
      </c>
      <c r="E3575" s="23" t="s">
        <v>467</v>
      </c>
      <c r="F3575" s="40">
        <v>25</v>
      </c>
      <c r="G3575" s="25">
        <v>8840</v>
      </c>
      <c r="H3575" s="25">
        <v>221000</v>
      </c>
      <c r="I3575" s="25"/>
      <c r="J3575" s="58" t="e">
        <f>HYPERLINK("#"&amp;"Insumos"&amp;"!A"&amp;MATCH($B3575,#REF!,0),"Ins "&amp;$B3575)</f>
        <v>#REF!</v>
      </c>
      <c r="M3575" s="220"/>
    </row>
    <row r="3576" spans="1:13" ht="51" x14ac:dyDescent="0.2">
      <c r="A3576" s="36" t="s">
        <v>6675</v>
      </c>
      <c r="B3576" s="26" t="s">
        <v>6816</v>
      </c>
      <c r="C3576" s="79" t="s">
        <v>6623</v>
      </c>
      <c r="D3576" s="37" t="s">
        <v>5608</v>
      </c>
      <c r="E3576" s="37" t="s">
        <v>465</v>
      </c>
      <c r="F3576" s="41"/>
      <c r="G3576" s="27"/>
      <c r="H3576" s="27"/>
      <c r="I3576" s="27">
        <v>64986</v>
      </c>
      <c r="M3576" s="220">
        <f t="shared" si="55"/>
        <v>85106</v>
      </c>
    </row>
    <row r="3577" spans="1:13" x14ac:dyDescent="0.2">
      <c r="A3577" s="35" t="s">
        <v>6675</v>
      </c>
      <c r="B3577" s="34" t="s">
        <v>10113</v>
      </c>
      <c r="C3577" s="45" t="s">
        <v>10114</v>
      </c>
      <c r="D3577" s="23" t="s">
        <v>5751</v>
      </c>
      <c r="E3577" s="23" t="s">
        <v>463</v>
      </c>
      <c r="F3577" s="40">
        <v>1.4</v>
      </c>
      <c r="G3577" s="25">
        <v>13728</v>
      </c>
      <c r="H3577" s="25">
        <v>19219</v>
      </c>
      <c r="I3577" s="25"/>
      <c r="J3577" s="58" t="e">
        <f>HYPERLINK("#"&amp;"Insumos"&amp;"!A"&amp;MATCH($B3577,#REF!,0),"Ins "&amp;$B3577)</f>
        <v>#REF!</v>
      </c>
      <c r="M3577" s="220"/>
    </row>
    <row r="3578" spans="1:13" x14ac:dyDescent="0.2">
      <c r="A3578" s="35" t="s">
        <v>6675</v>
      </c>
      <c r="B3578" s="34" t="s">
        <v>5120</v>
      </c>
      <c r="C3578" s="45" t="s">
        <v>6539</v>
      </c>
      <c r="D3578" s="23" t="s">
        <v>5751</v>
      </c>
      <c r="E3578" s="23" t="s">
        <v>464</v>
      </c>
      <c r="F3578" s="40">
        <v>0.58775510204081638</v>
      </c>
      <c r="G3578" s="25">
        <v>6240</v>
      </c>
      <c r="H3578" s="25">
        <v>3668</v>
      </c>
      <c r="I3578" s="25"/>
      <c r="J3578" s="58" t="e">
        <f>HYPERLINK("#"&amp;"Insumos"&amp;"!A"&amp;MATCH($B3578,#REF!,0),"Ins "&amp;$B3578)</f>
        <v>#REF!</v>
      </c>
      <c r="M3578" s="220"/>
    </row>
    <row r="3579" spans="1:13" x14ac:dyDescent="0.2">
      <c r="A3579" s="35" t="s">
        <v>6675</v>
      </c>
      <c r="B3579" s="34" t="s">
        <v>5121</v>
      </c>
      <c r="C3579" s="45" t="s">
        <v>6540</v>
      </c>
      <c r="D3579" s="23" t="s">
        <v>5751</v>
      </c>
      <c r="E3579" s="23" t="s">
        <v>464</v>
      </c>
      <c r="F3579" s="40">
        <v>2.3510204081632655</v>
      </c>
      <c r="G3579" s="25">
        <v>7280</v>
      </c>
      <c r="H3579" s="25">
        <v>17115</v>
      </c>
      <c r="I3579" s="25"/>
      <c r="J3579" s="58" t="e">
        <f>HYPERLINK("#"&amp;"Insumos"&amp;"!A"&amp;MATCH($B3579,#REF!,0),"Ins "&amp;$B3579)</f>
        <v>#REF!</v>
      </c>
      <c r="M3579" s="220"/>
    </row>
    <row r="3580" spans="1:13" x14ac:dyDescent="0.2">
      <c r="A3580" s="35" t="s">
        <v>6675</v>
      </c>
      <c r="B3580" s="34" t="s">
        <v>5987</v>
      </c>
      <c r="C3580" s="45" t="s">
        <v>5988</v>
      </c>
      <c r="D3580" s="23" t="s">
        <v>5751</v>
      </c>
      <c r="E3580" s="23" t="s">
        <v>4134</v>
      </c>
      <c r="F3580" s="40">
        <v>4</v>
      </c>
      <c r="G3580" s="25">
        <v>57</v>
      </c>
      <c r="H3580" s="25">
        <v>228</v>
      </c>
      <c r="I3580" s="25"/>
      <c r="J3580" s="58" t="e">
        <f>HYPERLINK("#"&amp;"Insumos"&amp;"!A"&amp;MATCH($B3580,#REF!,0),"Ins "&amp;$B3580)</f>
        <v>#REF!</v>
      </c>
      <c r="M3580" s="220"/>
    </row>
    <row r="3581" spans="1:13" x14ac:dyDescent="0.2">
      <c r="A3581" s="35" t="s">
        <v>6675</v>
      </c>
      <c r="B3581" s="34" t="s">
        <v>5352</v>
      </c>
      <c r="C3581" s="45" t="s">
        <v>9158</v>
      </c>
      <c r="D3581" s="23" t="s">
        <v>5751</v>
      </c>
      <c r="E3581" s="23" t="s">
        <v>467</v>
      </c>
      <c r="F3581" s="40">
        <v>0.1</v>
      </c>
      <c r="G3581" s="25">
        <v>9684</v>
      </c>
      <c r="H3581" s="25">
        <v>968</v>
      </c>
      <c r="I3581" s="25"/>
      <c r="J3581" s="58" t="e">
        <f>HYPERLINK("#"&amp;"Insumos"&amp;"!A"&amp;MATCH($B3581,#REF!,0),"Ins "&amp;$B3581)</f>
        <v>#REF!</v>
      </c>
      <c r="M3581" s="220"/>
    </row>
    <row r="3582" spans="1:13" ht="25.5" x14ac:dyDescent="0.2">
      <c r="A3582" s="35" t="s">
        <v>6675</v>
      </c>
      <c r="B3582" s="34" t="s">
        <v>4565</v>
      </c>
      <c r="C3582" s="45" t="s">
        <v>8858</v>
      </c>
      <c r="D3582" s="23" t="s">
        <v>5751</v>
      </c>
      <c r="E3582" s="23" t="s">
        <v>4138</v>
      </c>
      <c r="F3582" s="40">
        <v>2.5000000000000001E-2</v>
      </c>
      <c r="G3582" s="25">
        <v>62296</v>
      </c>
      <c r="H3582" s="25">
        <v>1557</v>
      </c>
      <c r="I3582" s="25"/>
      <c r="J3582" s="58" t="e">
        <f>HYPERLINK("#"&amp;"Insumos"&amp;"!A"&amp;MATCH($B3582,#REF!,0),"Ins "&amp;$B3582)</f>
        <v>#REF!</v>
      </c>
      <c r="M3582" s="220"/>
    </row>
    <row r="3583" spans="1:13" x14ac:dyDescent="0.2">
      <c r="A3583" s="35" t="s">
        <v>6675</v>
      </c>
      <c r="B3583" s="34" t="s">
        <v>5576</v>
      </c>
      <c r="C3583" s="45" t="s">
        <v>975</v>
      </c>
      <c r="D3583" s="23" t="s">
        <v>5734</v>
      </c>
      <c r="E3583" s="23" t="s">
        <v>4141</v>
      </c>
      <c r="F3583" s="40">
        <v>0.5</v>
      </c>
      <c r="G3583" s="25">
        <v>42407</v>
      </c>
      <c r="H3583" s="25">
        <v>21204</v>
      </c>
      <c r="I3583" s="25"/>
      <c r="J3583" s="58" t="e">
        <f>HYPERLINK("#"&amp;"Insumos"&amp;"!A"&amp;MATCH($B3583,#REF!,0),"Ins "&amp;$B3583)</f>
        <v>#REF!</v>
      </c>
      <c r="M3583" s="220"/>
    </row>
    <row r="3584" spans="1:13" ht="25.5" x14ac:dyDescent="0.2">
      <c r="A3584" s="35" t="s">
        <v>6675</v>
      </c>
      <c r="B3584" s="34" t="s">
        <v>597</v>
      </c>
      <c r="C3584" s="45" t="s">
        <v>8738</v>
      </c>
      <c r="D3584" s="23" t="s">
        <v>5534</v>
      </c>
      <c r="E3584" s="23" t="s">
        <v>8737</v>
      </c>
      <c r="F3584" s="40">
        <v>1.6666666666666666E-2</v>
      </c>
      <c r="G3584" s="25">
        <v>17302</v>
      </c>
      <c r="H3584" s="25">
        <v>288</v>
      </c>
      <c r="I3584" s="25"/>
      <c r="J3584" s="58" t="e">
        <f>HYPERLINK("#"&amp;"Insumos"&amp;"!A"&amp;MATCH($B3584,#REF!,0),"Ins "&amp;$B3584)</f>
        <v>#REF!</v>
      </c>
      <c r="M3584" s="220"/>
    </row>
    <row r="3585" spans="1:13" x14ac:dyDescent="0.2">
      <c r="A3585" s="35" t="s">
        <v>6675</v>
      </c>
      <c r="B3585" s="34" t="s">
        <v>5533</v>
      </c>
      <c r="C3585" s="45" t="s">
        <v>5892</v>
      </c>
      <c r="D3585" s="23" t="s">
        <v>977</v>
      </c>
      <c r="E3585" s="23" t="s">
        <v>4134</v>
      </c>
      <c r="F3585" s="40">
        <v>0.1</v>
      </c>
      <c r="G3585" s="25">
        <v>3623</v>
      </c>
      <c r="H3585" s="25">
        <v>362</v>
      </c>
      <c r="I3585" s="25"/>
      <c r="J3585" s="58" t="e">
        <f>HYPERLINK("#"&amp;"Insumos"&amp;"!A"&amp;MATCH($B3585,#REF!,0),"Ins "&amp;$B3585)</f>
        <v>#REF!</v>
      </c>
      <c r="M3585" s="220"/>
    </row>
    <row r="3586" spans="1:13" x14ac:dyDescent="0.2">
      <c r="A3586" s="35" t="s">
        <v>6675</v>
      </c>
      <c r="B3586" s="34" t="s">
        <v>5007</v>
      </c>
      <c r="C3586" s="45" t="s">
        <v>720</v>
      </c>
      <c r="D3586" s="23" t="s">
        <v>5751</v>
      </c>
      <c r="E3586" s="23" t="s">
        <v>4134</v>
      </c>
      <c r="F3586" s="40">
        <v>0.1</v>
      </c>
      <c r="G3586" s="25">
        <v>1897</v>
      </c>
      <c r="H3586" s="25">
        <v>190</v>
      </c>
      <c r="I3586" s="25"/>
      <c r="J3586" s="58" t="e">
        <f>HYPERLINK("#"&amp;"Insumos"&amp;"!A"&amp;MATCH($B3586,#REF!,0),"Ins "&amp;$B3586)</f>
        <v>#REF!</v>
      </c>
      <c r="M3586" s="220"/>
    </row>
    <row r="3587" spans="1:13" x14ac:dyDescent="0.2">
      <c r="A3587" s="35" t="s">
        <v>6675</v>
      </c>
      <c r="B3587" s="34" t="s">
        <v>263</v>
      </c>
      <c r="C3587" s="45" t="s">
        <v>696</v>
      </c>
      <c r="D3587" s="23" t="s">
        <v>5534</v>
      </c>
      <c r="E3587" s="23" t="s">
        <v>4140</v>
      </c>
      <c r="F3587" s="40">
        <v>1E-3</v>
      </c>
      <c r="G3587" s="25">
        <v>187426</v>
      </c>
      <c r="H3587" s="25">
        <v>187</v>
      </c>
      <c r="I3587" s="25"/>
      <c r="J3587" s="58" t="e">
        <f>HYPERLINK("#"&amp;"Insumos"&amp;"!A"&amp;MATCH($B3587,#REF!,0),"Ins "&amp;$B3587)</f>
        <v>#REF!</v>
      </c>
      <c r="M3587" s="220"/>
    </row>
    <row r="3588" spans="1:13" ht="51" x14ac:dyDescent="0.2">
      <c r="A3588" s="36" t="s">
        <v>6676</v>
      </c>
      <c r="B3588" s="26" t="s">
        <v>6816</v>
      </c>
      <c r="C3588" s="79" t="s">
        <v>6621</v>
      </c>
      <c r="D3588" s="37" t="s">
        <v>5608</v>
      </c>
      <c r="E3588" s="37" t="s">
        <v>465</v>
      </c>
      <c r="F3588" s="41"/>
      <c r="G3588" s="27"/>
      <c r="H3588" s="27"/>
      <c r="I3588" s="27">
        <v>185918</v>
      </c>
      <c r="M3588" s="220">
        <f t="shared" ref="M3588:M3644" si="56">ROUND(I3588*(1+$L$2),0)</f>
        <v>243478</v>
      </c>
    </row>
    <row r="3589" spans="1:13" ht="51" x14ac:dyDescent="0.2">
      <c r="A3589" s="35" t="s">
        <v>6676</v>
      </c>
      <c r="B3589" s="1" t="s">
        <v>6620</v>
      </c>
      <c r="C3589" s="45" t="s">
        <v>6621</v>
      </c>
      <c r="D3589" s="23" t="s">
        <v>5751</v>
      </c>
      <c r="E3589" s="23" t="s">
        <v>465</v>
      </c>
      <c r="F3589" s="40">
        <v>1</v>
      </c>
      <c r="G3589" s="25">
        <v>185918</v>
      </c>
      <c r="H3589" s="25">
        <v>185918</v>
      </c>
      <c r="I3589" s="25"/>
      <c r="J3589" s="58" t="e">
        <f>HYPERLINK("#"&amp;"Insumos"&amp;"!A"&amp;MATCH($B3589,#REF!,0),"Ins "&amp;$B3589)</f>
        <v>#REF!</v>
      </c>
      <c r="M3589" s="220"/>
    </row>
    <row r="3590" spans="1:13" ht="51" x14ac:dyDescent="0.2">
      <c r="A3590" s="36" t="s">
        <v>6989</v>
      </c>
      <c r="B3590" s="26" t="s">
        <v>6816</v>
      </c>
      <c r="C3590" s="79" t="s">
        <v>6990</v>
      </c>
      <c r="D3590" s="37" t="s">
        <v>5608</v>
      </c>
      <c r="E3590" s="37" t="s">
        <v>465</v>
      </c>
      <c r="F3590" s="41"/>
      <c r="G3590" s="27"/>
      <c r="H3590" s="27"/>
      <c r="I3590" s="27">
        <v>179172</v>
      </c>
      <c r="M3590" s="220">
        <f t="shared" si="56"/>
        <v>234644</v>
      </c>
    </row>
    <row r="3591" spans="1:13" ht="25.5" x14ac:dyDescent="0.2">
      <c r="A3591" s="35" t="s">
        <v>6989</v>
      </c>
      <c r="B3591" s="1" t="s">
        <v>597</v>
      </c>
      <c r="C3591" s="45" t="s">
        <v>8738</v>
      </c>
      <c r="D3591" s="23" t="s">
        <v>5534</v>
      </c>
      <c r="E3591" s="23" t="s">
        <v>8737</v>
      </c>
      <c r="F3591" s="40">
        <v>1</v>
      </c>
      <c r="G3591" s="25">
        <v>17302</v>
      </c>
      <c r="H3591" s="25">
        <v>17302</v>
      </c>
      <c r="I3591" s="25"/>
      <c r="J3591" s="58" t="e">
        <f>HYPERLINK("#"&amp;"Insumos"&amp;"!A"&amp;MATCH($B3591,#REF!,0),"Ins "&amp;$B3591)</f>
        <v>#REF!</v>
      </c>
      <c r="M3591" s="220"/>
    </row>
    <row r="3592" spans="1:13" ht="51" x14ac:dyDescent="0.2">
      <c r="A3592" s="35" t="s">
        <v>6989</v>
      </c>
      <c r="B3592" s="1" t="s">
        <v>6618</v>
      </c>
      <c r="C3592" s="45" t="s">
        <v>6619</v>
      </c>
      <c r="D3592" s="23" t="s">
        <v>5751</v>
      </c>
      <c r="E3592" s="23" t="s">
        <v>465</v>
      </c>
      <c r="F3592" s="40">
        <v>1</v>
      </c>
      <c r="G3592" s="25">
        <v>161870</v>
      </c>
      <c r="H3592" s="25">
        <v>161870</v>
      </c>
      <c r="I3592" s="25"/>
      <c r="J3592" s="58" t="e">
        <f>HYPERLINK("#"&amp;"Insumos"&amp;"!A"&amp;MATCH($B3592,#REF!,0),"Ins "&amp;$B3592)</f>
        <v>#REF!</v>
      </c>
      <c r="M3592" s="220"/>
    </row>
    <row r="3593" spans="1:13" ht="25.5" x14ac:dyDescent="0.2">
      <c r="A3593" s="36" t="s">
        <v>6991</v>
      </c>
      <c r="B3593" s="26" t="s">
        <v>6816</v>
      </c>
      <c r="C3593" s="79" t="s">
        <v>6992</v>
      </c>
      <c r="D3593" s="37" t="s">
        <v>5608</v>
      </c>
      <c r="E3593" s="37" t="s">
        <v>4134</v>
      </c>
      <c r="F3593" s="41"/>
      <c r="G3593" s="27"/>
      <c r="H3593" s="27"/>
      <c r="I3593" s="27">
        <v>52341</v>
      </c>
      <c r="M3593" s="220">
        <f t="shared" si="56"/>
        <v>68546</v>
      </c>
    </row>
    <row r="3594" spans="1:13" x14ac:dyDescent="0.2">
      <c r="A3594" s="35" t="s">
        <v>6991</v>
      </c>
      <c r="B3594" s="1" t="s">
        <v>5572</v>
      </c>
      <c r="C3594" s="45" t="s">
        <v>971</v>
      </c>
      <c r="D3594" s="23" t="s">
        <v>5734</v>
      </c>
      <c r="E3594" s="23" t="s">
        <v>4141</v>
      </c>
      <c r="F3594" s="40">
        <v>0.75</v>
      </c>
      <c r="G3594" s="25">
        <v>37863</v>
      </c>
      <c r="H3594" s="25">
        <v>28397</v>
      </c>
      <c r="I3594" s="25"/>
      <c r="J3594" s="58" t="e">
        <f>HYPERLINK("#"&amp;"Insumos"&amp;"!A"&amp;MATCH($B3594,#REF!,0),"Ins "&amp;$B3594)</f>
        <v>#REF!</v>
      </c>
      <c r="M3594" s="220"/>
    </row>
    <row r="3595" spans="1:13" x14ac:dyDescent="0.2">
      <c r="A3595" s="35" t="s">
        <v>6991</v>
      </c>
      <c r="B3595" s="1" t="s">
        <v>263</v>
      </c>
      <c r="C3595" s="45" t="s">
        <v>696</v>
      </c>
      <c r="D3595" s="23" t="s">
        <v>5534</v>
      </c>
      <c r="E3595" s="23" t="s">
        <v>4140</v>
      </c>
      <c r="F3595" s="40">
        <v>2.3999999999999998E-3</v>
      </c>
      <c r="G3595" s="25">
        <v>187426</v>
      </c>
      <c r="H3595" s="25">
        <v>450</v>
      </c>
      <c r="I3595" s="25"/>
      <c r="J3595" s="58" t="e">
        <f>HYPERLINK("#"&amp;"Insumos"&amp;"!A"&amp;MATCH($B3595,#REF!,0),"Ins "&amp;$B3595)</f>
        <v>#REF!</v>
      </c>
      <c r="M3595" s="220"/>
    </row>
    <row r="3596" spans="1:13" x14ac:dyDescent="0.2">
      <c r="A3596" s="35" t="s">
        <v>6991</v>
      </c>
      <c r="B3596" s="1" t="s">
        <v>139</v>
      </c>
      <c r="C3596" s="45" t="s">
        <v>155</v>
      </c>
      <c r="D3596" s="23" t="s">
        <v>5534</v>
      </c>
      <c r="E3596" s="23" t="s">
        <v>4140</v>
      </c>
      <c r="F3596" s="40">
        <v>0.09</v>
      </c>
      <c r="G3596" s="25">
        <v>86632</v>
      </c>
      <c r="H3596" s="25">
        <v>7797</v>
      </c>
      <c r="I3596" s="25"/>
      <c r="J3596" s="58" t="e">
        <f>HYPERLINK("#"&amp;"Insumos"&amp;"!A"&amp;MATCH($B3596,#REF!,0),"Ins "&amp;$B3596)</f>
        <v>#REF!</v>
      </c>
      <c r="M3596" s="220"/>
    </row>
    <row r="3597" spans="1:13" x14ac:dyDescent="0.2">
      <c r="A3597" s="35" t="s">
        <v>6991</v>
      </c>
      <c r="B3597" s="1" t="s">
        <v>5533</v>
      </c>
      <c r="C3597" s="45" t="s">
        <v>5892</v>
      </c>
      <c r="D3597" s="23" t="s">
        <v>977</v>
      </c>
      <c r="E3597" s="23" t="s">
        <v>4134</v>
      </c>
      <c r="F3597" s="40">
        <v>0.67</v>
      </c>
      <c r="G3597" s="25">
        <v>3623</v>
      </c>
      <c r="H3597" s="25">
        <v>2427</v>
      </c>
      <c r="I3597" s="25"/>
      <c r="J3597" s="58" t="e">
        <f>HYPERLINK("#"&amp;"Insumos"&amp;"!A"&amp;MATCH($B3597,#REF!,0),"Ins "&amp;$B3597)</f>
        <v>#REF!</v>
      </c>
      <c r="M3597" s="220"/>
    </row>
    <row r="3598" spans="1:13" x14ac:dyDescent="0.2">
      <c r="A3598" s="35" t="s">
        <v>6991</v>
      </c>
      <c r="B3598" s="1" t="s">
        <v>5007</v>
      </c>
      <c r="C3598" s="45" t="s">
        <v>720</v>
      </c>
      <c r="D3598" s="23" t="s">
        <v>5751</v>
      </c>
      <c r="E3598" s="23" t="s">
        <v>4134</v>
      </c>
      <c r="F3598" s="40">
        <v>0.48</v>
      </c>
      <c r="G3598" s="25">
        <v>1897</v>
      </c>
      <c r="H3598" s="25">
        <v>911</v>
      </c>
      <c r="I3598" s="25"/>
      <c r="J3598" s="58" t="e">
        <f>HYPERLINK("#"&amp;"Insumos"&amp;"!A"&amp;MATCH($B3598,#REF!,0),"Ins "&amp;$B3598)</f>
        <v>#REF!</v>
      </c>
      <c r="M3598" s="220"/>
    </row>
    <row r="3599" spans="1:13" x14ac:dyDescent="0.2">
      <c r="A3599" s="35" t="s">
        <v>6991</v>
      </c>
      <c r="B3599" s="1" t="s">
        <v>5179</v>
      </c>
      <c r="C3599" s="45" t="s">
        <v>168</v>
      </c>
      <c r="D3599" s="23" t="s">
        <v>5751</v>
      </c>
      <c r="E3599" s="23" t="s">
        <v>4134</v>
      </c>
      <c r="F3599" s="40">
        <v>3.0000000000000001E-3</v>
      </c>
      <c r="G3599" s="25">
        <v>594640</v>
      </c>
      <c r="H3599" s="25">
        <v>1784</v>
      </c>
      <c r="I3599" s="25"/>
      <c r="J3599" s="58" t="e">
        <f>HYPERLINK("#"&amp;"Insumos"&amp;"!A"&amp;MATCH($B3599,#REF!,0),"Ins "&amp;$B3599)</f>
        <v>#REF!</v>
      </c>
      <c r="M3599" s="220"/>
    </row>
    <row r="3600" spans="1:13" x14ac:dyDescent="0.2">
      <c r="A3600" s="35" t="s">
        <v>6991</v>
      </c>
      <c r="B3600" s="1" t="s">
        <v>5187</v>
      </c>
      <c r="C3600" s="45" t="s">
        <v>1213</v>
      </c>
      <c r="D3600" s="23" t="s">
        <v>5751</v>
      </c>
      <c r="E3600" s="23" t="s">
        <v>467</v>
      </c>
      <c r="F3600" s="40">
        <v>0.105</v>
      </c>
      <c r="G3600" s="25">
        <v>70374</v>
      </c>
      <c r="H3600" s="25">
        <v>7389</v>
      </c>
      <c r="I3600" s="25"/>
      <c r="J3600" s="58" t="e">
        <f>HYPERLINK("#"&amp;"Insumos"&amp;"!A"&amp;MATCH($B3600,#REF!,0),"Ins "&amp;$B3600)</f>
        <v>#REF!</v>
      </c>
      <c r="M3600" s="220"/>
    </row>
    <row r="3601" spans="1:13" x14ac:dyDescent="0.2">
      <c r="A3601" s="35" t="s">
        <v>6991</v>
      </c>
      <c r="B3601" s="1" t="s">
        <v>5253</v>
      </c>
      <c r="C3601" s="45" t="s">
        <v>2139</v>
      </c>
      <c r="D3601" s="23" t="s">
        <v>5751</v>
      </c>
      <c r="E3601" s="23" t="s">
        <v>4134</v>
      </c>
      <c r="F3601" s="40">
        <v>4.0000000000000001E-3</v>
      </c>
      <c r="G3601" s="25">
        <v>796526</v>
      </c>
      <c r="H3601" s="25">
        <v>3186</v>
      </c>
      <c r="I3601" s="25"/>
      <c r="J3601" s="58" t="e">
        <f>HYPERLINK("#"&amp;"Insumos"&amp;"!A"&amp;MATCH($B3601,#REF!,0),"Ins "&amp;$B3601)</f>
        <v>#REF!</v>
      </c>
      <c r="M3601" s="220"/>
    </row>
    <row r="3602" spans="1:13" ht="25.5" x14ac:dyDescent="0.2">
      <c r="A3602" s="36" t="s">
        <v>6993</v>
      </c>
      <c r="B3602" s="26" t="s">
        <v>6816</v>
      </c>
      <c r="C3602" s="79" t="s">
        <v>6994</v>
      </c>
      <c r="D3602" s="37" t="s">
        <v>5608</v>
      </c>
      <c r="E3602" s="37" t="s">
        <v>4134</v>
      </c>
      <c r="F3602" s="41"/>
      <c r="G3602" s="27"/>
      <c r="H3602" s="27"/>
      <c r="I3602" s="27">
        <v>56076</v>
      </c>
      <c r="M3602" s="220">
        <f t="shared" si="56"/>
        <v>73437</v>
      </c>
    </row>
    <row r="3603" spans="1:13" x14ac:dyDescent="0.2">
      <c r="A3603" s="35" t="s">
        <v>6993</v>
      </c>
      <c r="B3603" s="1" t="s">
        <v>5572</v>
      </c>
      <c r="C3603" s="45" t="s">
        <v>971</v>
      </c>
      <c r="D3603" s="23" t="s">
        <v>5734</v>
      </c>
      <c r="E3603" s="23" t="s">
        <v>4141</v>
      </c>
      <c r="F3603" s="40">
        <v>0.75</v>
      </c>
      <c r="G3603" s="25">
        <v>37863</v>
      </c>
      <c r="H3603" s="25">
        <v>28397</v>
      </c>
      <c r="I3603" s="25"/>
      <c r="J3603" s="58" t="e">
        <f>HYPERLINK("#"&amp;"Insumos"&amp;"!A"&amp;MATCH($B3603,#REF!,0),"Ins "&amp;$B3603)</f>
        <v>#REF!</v>
      </c>
      <c r="M3603" s="220"/>
    </row>
    <row r="3604" spans="1:13" x14ac:dyDescent="0.2">
      <c r="A3604" s="35" t="s">
        <v>6993</v>
      </c>
      <c r="B3604" s="1" t="s">
        <v>263</v>
      </c>
      <c r="C3604" s="45" t="s">
        <v>696</v>
      </c>
      <c r="D3604" s="23" t="s">
        <v>5534</v>
      </c>
      <c r="E3604" s="23" t="s">
        <v>4140</v>
      </c>
      <c r="F3604" s="40">
        <v>2E-3</v>
      </c>
      <c r="G3604" s="25">
        <v>187426</v>
      </c>
      <c r="H3604" s="25">
        <v>375</v>
      </c>
      <c r="I3604" s="25"/>
      <c r="J3604" s="58" t="e">
        <f>HYPERLINK("#"&amp;"Insumos"&amp;"!A"&amp;MATCH($B3604,#REF!,0),"Ins "&amp;$B3604)</f>
        <v>#REF!</v>
      </c>
      <c r="M3604" s="220"/>
    </row>
    <row r="3605" spans="1:13" x14ac:dyDescent="0.2">
      <c r="A3605" s="35" t="s">
        <v>6993</v>
      </c>
      <c r="B3605" s="1" t="s">
        <v>139</v>
      </c>
      <c r="C3605" s="45" t="s">
        <v>155</v>
      </c>
      <c r="D3605" s="23" t="s">
        <v>5534</v>
      </c>
      <c r="E3605" s="23" t="s">
        <v>4140</v>
      </c>
      <c r="F3605" s="40">
        <v>0.09</v>
      </c>
      <c r="G3605" s="25">
        <v>86632</v>
      </c>
      <c r="H3605" s="25">
        <v>7797</v>
      </c>
      <c r="I3605" s="25"/>
      <c r="J3605" s="58" t="e">
        <f>HYPERLINK("#"&amp;"Insumos"&amp;"!A"&amp;MATCH($B3605,#REF!,0),"Ins "&amp;$B3605)</f>
        <v>#REF!</v>
      </c>
      <c r="M3605" s="220"/>
    </row>
    <row r="3606" spans="1:13" x14ac:dyDescent="0.2">
      <c r="A3606" s="35" t="s">
        <v>6993</v>
      </c>
      <c r="B3606" s="1" t="s">
        <v>5533</v>
      </c>
      <c r="C3606" s="45" t="s">
        <v>5892</v>
      </c>
      <c r="D3606" s="23" t="s">
        <v>977</v>
      </c>
      <c r="E3606" s="23" t="s">
        <v>4134</v>
      </c>
      <c r="F3606" s="40">
        <v>0.6</v>
      </c>
      <c r="G3606" s="25">
        <v>3623</v>
      </c>
      <c r="H3606" s="25">
        <v>2174</v>
      </c>
      <c r="I3606" s="25"/>
      <c r="J3606" s="58" t="e">
        <f>HYPERLINK("#"&amp;"Insumos"&amp;"!A"&amp;MATCH($B3606,#REF!,0),"Ins "&amp;$B3606)</f>
        <v>#REF!</v>
      </c>
      <c r="M3606" s="220"/>
    </row>
    <row r="3607" spans="1:13" x14ac:dyDescent="0.2">
      <c r="A3607" s="35" t="s">
        <v>6993</v>
      </c>
      <c r="B3607" s="1" t="s">
        <v>5007</v>
      </c>
      <c r="C3607" s="45" t="s">
        <v>720</v>
      </c>
      <c r="D3607" s="23" t="s">
        <v>5751</v>
      </c>
      <c r="E3607" s="23" t="s">
        <v>4134</v>
      </c>
      <c r="F3607" s="40">
        <v>0.39</v>
      </c>
      <c r="G3607" s="25">
        <v>1897</v>
      </c>
      <c r="H3607" s="25">
        <v>740</v>
      </c>
      <c r="I3607" s="25"/>
      <c r="J3607" s="58" t="e">
        <f>HYPERLINK("#"&amp;"Insumos"&amp;"!A"&amp;MATCH($B3607,#REF!,0),"Ins "&amp;$B3607)</f>
        <v>#REF!</v>
      </c>
      <c r="M3607" s="220"/>
    </row>
    <row r="3608" spans="1:13" x14ac:dyDescent="0.2">
      <c r="A3608" s="35" t="s">
        <v>6993</v>
      </c>
      <c r="B3608" s="1" t="s">
        <v>6919</v>
      </c>
      <c r="C3608" s="45" t="s">
        <v>6920</v>
      </c>
      <c r="D3608" s="23" t="s">
        <v>5751</v>
      </c>
      <c r="E3608" s="23" t="s">
        <v>4134</v>
      </c>
      <c r="F3608" s="40">
        <v>6.0000000000000001E-3</v>
      </c>
      <c r="G3608" s="25">
        <v>1060616</v>
      </c>
      <c r="H3608" s="25">
        <v>6364</v>
      </c>
      <c r="I3608" s="25"/>
      <c r="J3608" s="58" t="e">
        <f>HYPERLINK("#"&amp;"Insumos"&amp;"!A"&amp;MATCH($B3608,#REF!,0),"Ins "&amp;$B3608)</f>
        <v>#REF!</v>
      </c>
      <c r="M3608" s="220"/>
    </row>
    <row r="3609" spans="1:13" x14ac:dyDescent="0.2">
      <c r="A3609" s="35" t="s">
        <v>6993</v>
      </c>
      <c r="B3609" s="1" t="s">
        <v>5179</v>
      </c>
      <c r="C3609" s="45" t="s">
        <v>168</v>
      </c>
      <c r="D3609" s="23" t="s">
        <v>5751</v>
      </c>
      <c r="E3609" s="23" t="s">
        <v>4134</v>
      </c>
      <c r="F3609" s="40">
        <v>3.0000000000000001E-3</v>
      </c>
      <c r="G3609" s="25">
        <v>594640</v>
      </c>
      <c r="H3609" s="25">
        <v>1784</v>
      </c>
      <c r="I3609" s="25"/>
      <c r="J3609" s="58" t="e">
        <f>HYPERLINK("#"&amp;"Insumos"&amp;"!A"&amp;MATCH($B3609,#REF!,0),"Ins "&amp;$B3609)</f>
        <v>#REF!</v>
      </c>
      <c r="M3609" s="220"/>
    </row>
    <row r="3610" spans="1:13" x14ac:dyDescent="0.2">
      <c r="A3610" s="35" t="s">
        <v>6993</v>
      </c>
      <c r="B3610" s="1" t="s">
        <v>5187</v>
      </c>
      <c r="C3610" s="45" t="s">
        <v>1213</v>
      </c>
      <c r="D3610" s="23" t="s">
        <v>5751</v>
      </c>
      <c r="E3610" s="23" t="s">
        <v>467</v>
      </c>
      <c r="F3610" s="40">
        <v>0.12</v>
      </c>
      <c r="G3610" s="25">
        <v>70374</v>
      </c>
      <c r="H3610" s="25">
        <v>8445</v>
      </c>
      <c r="I3610" s="25"/>
      <c r="J3610" s="58" t="e">
        <f>HYPERLINK("#"&amp;"Insumos"&amp;"!A"&amp;MATCH($B3610,#REF!,0),"Ins "&amp;$B3610)</f>
        <v>#REF!</v>
      </c>
      <c r="M3610" s="220"/>
    </row>
    <row r="3611" spans="1:13" ht="51" x14ac:dyDescent="0.2">
      <c r="A3611" s="36" t="s">
        <v>6995</v>
      </c>
      <c r="B3611" s="26" t="s">
        <v>6816</v>
      </c>
      <c r="C3611" s="79" t="s">
        <v>6926</v>
      </c>
      <c r="D3611" s="37" t="s">
        <v>5608</v>
      </c>
      <c r="E3611" s="37" t="s">
        <v>464</v>
      </c>
      <c r="F3611" s="41"/>
      <c r="G3611" s="27"/>
      <c r="H3611" s="27"/>
      <c r="I3611" s="27">
        <v>99851</v>
      </c>
      <c r="M3611" s="220">
        <f t="shared" si="56"/>
        <v>130765</v>
      </c>
    </row>
    <row r="3612" spans="1:13" ht="51" x14ac:dyDescent="0.2">
      <c r="A3612" s="35" t="s">
        <v>6995</v>
      </c>
      <c r="B3612" s="1" t="s">
        <v>6925</v>
      </c>
      <c r="C3612" s="45" t="s">
        <v>6926</v>
      </c>
      <c r="D3612" s="23" t="s">
        <v>5751</v>
      </c>
      <c r="E3612" s="23" t="s">
        <v>464</v>
      </c>
      <c r="F3612" s="40">
        <v>1</v>
      </c>
      <c r="G3612" s="25">
        <v>99851</v>
      </c>
      <c r="H3612" s="25">
        <v>99851</v>
      </c>
      <c r="I3612" s="25"/>
      <c r="J3612" s="58" t="e">
        <f>HYPERLINK("#"&amp;"Insumos"&amp;"!A"&amp;MATCH($B3612,#REF!,0),"Ins "&amp;$B3612)</f>
        <v>#REF!</v>
      </c>
      <c r="M3612" s="220"/>
    </row>
    <row r="3613" spans="1:13" ht="51" x14ac:dyDescent="0.2">
      <c r="A3613" s="36" t="s">
        <v>6996</v>
      </c>
      <c r="B3613" s="26" t="s">
        <v>6816</v>
      </c>
      <c r="C3613" s="79" t="s">
        <v>6928</v>
      </c>
      <c r="D3613" s="37" t="s">
        <v>5608</v>
      </c>
      <c r="E3613" s="37" t="s">
        <v>464</v>
      </c>
      <c r="F3613" s="41"/>
      <c r="G3613" s="27"/>
      <c r="H3613" s="27"/>
      <c r="I3613" s="27">
        <v>532281</v>
      </c>
      <c r="M3613" s="220">
        <f t="shared" si="56"/>
        <v>697075</v>
      </c>
    </row>
    <row r="3614" spans="1:13" ht="51" x14ac:dyDescent="0.2">
      <c r="A3614" s="35" t="s">
        <v>6996</v>
      </c>
      <c r="B3614" s="1" t="s">
        <v>6927</v>
      </c>
      <c r="C3614" s="45" t="s">
        <v>6928</v>
      </c>
      <c r="D3614" s="23" t="s">
        <v>5751</v>
      </c>
      <c r="E3614" s="23" t="s">
        <v>464</v>
      </c>
      <c r="F3614" s="40">
        <v>1</v>
      </c>
      <c r="G3614" s="25">
        <v>532281</v>
      </c>
      <c r="H3614" s="25">
        <v>532281</v>
      </c>
      <c r="I3614" s="25"/>
      <c r="J3614" s="58" t="e">
        <f>HYPERLINK("#"&amp;"Insumos"&amp;"!A"&amp;MATCH($B3614,#REF!,0),"Ins "&amp;$B3614)</f>
        <v>#REF!</v>
      </c>
      <c r="M3614" s="220"/>
    </row>
    <row r="3615" spans="1:13" ht="51" x14ac:dyDescent="0.2">
      <c r="A3615" s="36" t="s">
        <v>6997</v>
      </c>
      <c r="B3615" s="26" t="s">
        <v>6816</v>
      </c>
      <c r="C3615" s="79" t="s">
        <v>6998</v>
      </c>
      <c r="D3615" s="37" t="s">
        <v>5608</v>
      </c>
      <c r="E3615" s="37" t="s">
        <v>465</v>
      </c>
      <c r="F3615" s="41"/>
      <c r="G3615" s="27"/>
      <c r="H3615" s="27"/>
      <c r="I3615" s="27">
        <v>195224</v>
      </c>
      <c r="M3615" s="220">
        <f t="shared" si="56"/>
        <v>255665</v>
      </c>
    </row>
    <row r="3616" spans="1:13" x14ac:dyDescent="0.2">
      <c r="A3616" s="35" t="s">
        <v>6997</v>
      </c>
      <c r="B3616" s="1" t="s">
        <v>78</v>
      </c>
      <c r="C3616" s="45" t="s">
        <v>1019</v>
      </c>
      <c r="D3616" s="23" t="s">
        <v>5734</v>
      </c>
      <c r="E3616" s="23" t="s">
        <v>4141</v>
      </c>
      <c r="F3616" s="40">
        <v>0.8</v>
      </c>
      <c r="G3616" s="25">
        <v>58718</v>
      </c>
      <c r="H3616" s="25">
        <v>46974</v>
      </c>
      <c r="I3616" s="25"/>
      <c r="J3616" s="58" t="e">
        <f>HYPERLINK("#"&amp;"Insumos"&amp;"!A"&amp;MATCH($B3616,#REF!,0),"Ins "&amp;$B3616)</f>
        <v>#REF!</v>
      </c>
      <c r="M3616" s="220"/>
    </row>
    <row r="3617" spans="1:13" ht="25.5" x14ac:dyDescent="0.2">
      <c r="A3617" s="35" t="s">
        <v>6997</v>
      </c>
      <c r="B3617" s="1" t="s">
        <v>597</v>
      </c>
      <c r="C3617" s="45" t="s">
        <v>8738</v>
      </c>
      <c r="D3617" s="23" t="s">
        <v>5534</v>
      </c>
      <c r="E3617" s="23" t="s">
        <v>8737</v>
      </c>
      <c r="F3617" s="40">
        <v>1.4999999999999999E-2</v>
      </c>
      <c r="G3617" s="25">
        <v>17302</v>
      </c>
      <c r="H3617" s="25">
        <v>260</v>
      </c>
      <c r="I3617" s="25"/>
      <c r="J3617" s="58" t="e">
        <f>HYPERLINK("#"&amp;"Insumos"&amp;"!A"&amp;MATCH($B3617,#REF!,0),"Ins "&amp;$B3617)</f>
        <v>#REF!</v>
      </c>
      <c r="M3617" s="220"/>
    </row>
    <row r="3618" spans="1:13" x14ac:dyDescent="0.2">
      <c r="A3618" s="35" t="s">
        <v>6997</v>
      </c>
      <c r="B3618" s="1" t="s">
        <v>263</v>
      </c>
      <c r="C3618" s="45" t="s">
        <v>696</v>
      </c>
      <c r="D3618" s="23" t="s">
        <v>5534</v>
      </c>
      <c r="E3618" s="23" t="s">
        <v>4140</v>
      </c>
      <c r="F3618" s="40">
        <v>2.3400000000000001E-2</v>
      </c>
      <c r="G3618" s="25">
        <v>187426</v>
      </c>
      <c r="H3618" s="25">
        <v>4386</v>
      </c>
      <c r="I3618" s="25"/>
      <c r="J3618" s="58" t="e">
        <f>HYPERLINK("#"&amp;"Insumos"&amp;"!A"&amp;MATCH($B3618,#REF!,0),"Ins "&amp;$B3618)</f>
        <v>#REF!</v>
      </c>
      <c r="M3618" s="220"/>
    </row>
    <row r="3619" spans="1:13" x14ac:dyDescent="0.2">
      <c r="A3619" s="35" t="s">
        <v>6997</v>
      </c>
      <c r="B3619" s="1" t="s">
        <v>5533</v>
      </c>
      <c r="C3619" s="45" t="s">
        <v>5892</v>
      </c>
      <c r="D3619" s="23" t="s">
        <v>977</v>
      </c>
      <c r="E3619" s="23" t="s">
        <v>4134</v>
      </c>
      <c r="F3619" s="40">
        <v>0.2</v>
      </c>
      <c r="G3619" s="25">
        <v>3623</v>
      </c>
      <c r="H3619" s="25">
        <v>725</v>
      </c>
      <c r="I3619" s="25"/>
      <c r="J3619" s="58" t="e">
        <f>HYPERLINK("#"&amp;"Insumos"&amp;"!A"&amp;MATCH($B3619,#REF!,0),"Ins "&amp;$B3619)</f>
        <v>#REF!</v>
      </c>
      <c r="M3619" s="220"/>
    </row>
    <row r="3620" spans="1:13" ht="25.5" x14ac:dyDescent="0.2">
      <c r="A3620" s="35" t="s">
        <v>6997</v>
      </c>
      <c r="B3620" s="1" t="s">
        <v>4565</v>
      </c>
      <c r="C3620" s="45" t="s">
        <v>8858</v>
      </c>
      <c r="D3620" s="23" t="s">
        <v>5751</v>
      </c>
      <c r="E3620" s="23" t="s">
        <v>4138</v>
      </c>
      <c r="F3620" s="40">
        <v>0.08</v>
      </c>
      <c r="G3620" s="25">
        <v>62296</v>
      </c>
      <c r="H3620" s="25">
        <v>4984</v>
      </c>
      <c r="I3620" s="25"/>
      <c r="J3620" s="58" t="e">
        <f>HYPERLINK("#"&amp;"Insumos"&amp;"!A"&amp;MATCH($B3620,#REF!,0),"Ins "&amp;$B3620)</f>
        <v>#REF!</v>
      </c>
      <c r="M3620" s="220"/>
    </row>
    <row r="3621" spans="1:13" x14ac:dyDescent="0.2">
      <c r="A3621" s="35" t="s">
        <v>6997</v>
      </c>
      <c r="B3621" s="1" t="s">
        <v>5007</v>
      </c>
      <c r="C3621" s="45" t="s">
        <v>720</v>
      </c>
      <c r="D3621" s="23" t="s">
        <v>5751</v>
      </c>
      <c r="E3621" s="23" t="s">
        <v>4134</v>
      </c>
      <c r="F3621" s="40">
        <v>1</v>
      </c>
      <c r="G3621" s="25">
        <v>1897</v>
      </c>
      <c r="H3621" s="25">
        <v>1897</v>
      </c>
      <c r="I3621" s="25"/>
      <c r="J3621" s="58" t="e">
        <f>HYPERLINK("#"&amp;"Insumos"&amp;"!A"&amp;MATCH($B3621,#REF!,0),"Ins "&amp;$B3621)</f>
        <v>#REF!</v>
      </c>
      <c r="M3621" s="220"/>
    </row>
    <row r="3622" spans="1:13" x14ac:dyDescent="0.2">
      <c r="A3622" s="35" t="s">
        <v>6997</v>
      </c>
      <c r="B3622" s="1" t="s">
        <v>5776</v>
      </c>
      <c r="C3622" s="45" t="s">
        <v>5777</v>
      </c>
      <c r="D3622" s="23" t="s">
        <v>5751</v>
      </c>
      <c r="E3622" s="23" t="s">
        <v>4138</v>
      </c>
      <c r="F3622" s="40">
        <v>0.16</v>
      </c>
      <c r="G3622" s="25">
        <v>109096</v>
      </c>
      <c r="H3622" s="25">
        <v>17455</v>
      </c>
      <c r="I3622" s="25"/>
      <c r="J3622" s="58" t="e">
        <f>HYPERLINK("#"&amp;"Insumos"&amp;"!A"&amp;MATCH($B3622,#REF!,0),"Ins "&amp;$B3622)</f>
        <v>#REF!</v>
      </c>
      <c r="M3622" s="220"/>
    </row>
    <row r="3623" spans="1:13" x14ac:dyDescent="0.2">
      <c r="A3623" s="35" t="s">
        <v>6997</v>
      </c>
      <c r="B3623" s="1" t="s">
        <v>5421</v>
      </c>
      <c r="C3623" s="45" t="s">
        <v>1173</v>
      </c>
      <c r="D3623" s="23" t="s">
        <v>5751</v>
      </c>
      <c r="E3623" s="23" t="s">
        <v>4135</v>
      </c>
      <c r="F3623" s="40">
        <v>1.6E-2</v>
      </c>
      <c r="G3623" s="25">
        <v>13416</v>
      </c>
      <c r="H3623" s="25">
        <v>215</v>
      </c>
      <c r="I3623" s="25"/>
      <c r="J3623" s="58" t="e">
        <f>HYPERLINK("#"&amp;"Insumos"&amp;"!A"&amp;MATCH($B3623,#REF!,0),"Ins "&amp;$B3623)</f>
        <v>#REF!</v>
      </c>
      <c r="M3623" s="220"/>
    </row>
    <row r="3624" spans="1:13" x14ac:dyDescent="0.2">
      <c r="A3624" s="35" t="s">
        <v>6997</v>
      </c>
      <c r="B3624" s="1" t="s">
        <v>5447</v>
      </c>
      <c r="C3624" s="45" t="s">
        <v>8877</v>
      </c>
      <c r="D3624" s="23" t="s">
        <v>5751</v>
      </c>
      <c r="E3624" s="23" t="s">
        <v>4139</v>
      </c>
      <c r="F3624" s="40">
        <v>0.08</v>
      </c>
      <c r="G3624" s="25">
        <v>64376</v>
      </c>
      <c r="H3624" s="25">
        <v>5150</v>
      </c>
      <c r="I3624" s="25"/>
      <c r="J3624" s="58" t="e">
        <f>HYPERLINK("#"&amp;"Insumos"&amp;"!A"&amp;MATCH($B3624,#REF!,0),"Ins "&amp;$B3624)</f>
        <v>#REF!</v>
      </c>
      <c r="M3624" s="220"/>
    </row>
    <row r="3625" spans="1:13" x14ac:dyDescent="0.2">
      <c r="A3625" s="35" t="s">
        <v>6997</v>
      </c>
      <c r="B3625" s="1" t="s">
        <v>5448</v>
      </c>
      <c r="C3625" s="45" t="s">
        <v>8878</v>
      </c>
      <c r="D3625" s="23" t="s">
        <v>5751</v>
      </c>
      <c r="E3625" s="23" t="s">
        <v>4134</v>
      </c>
      <c r="F3625" s="40">
        <v>0.82</v>
      </c>
      <c r="G3625" s="25">
        <v>6708</v>
      </c>
      <c r="H3625" s="25">
        <v>5501</v>
      </c>
      <c r="I3625" s="25"/>
      <c r="J3625" s="58" t="e">
        <f>HYPERLINK("#"&amp;"Insumos"&amp;"!A"&amp;MATCH($B3625,#REF!,0),"Ins "&amp;$B3625)</f>
        <v>#REF!</v>
      </c>
      <c r="M3625" s="220"/>
    </row>
    <row r="3626" spans="1:13" x14ac:dyDescent="0.2">
      <c r="A3626" s="35" t="s">
        <v>6997</v>
      </c>
      <c r="B3626" s="1" t="s">
        <v>5425</v>
      </c>
      <c r="C3626" s="45" t="s">
        <v>1174</v>
      </c>
      <c r="D3626" s="23" t="s">
        <v>5751</v>
      </c>
      <c r="E3626" s="23" t="s">
        <v>4134</v>
      </c>
      <c r="F3626" s="40">
        <v>0.75</v>
      </c>
      <c r="G3626" s="25">
        <v>3796</v>
      </c>
      <c r="H3626" s="25">
        <v>2847</v>
      </c>
      <c r="I3626" s="25"/>
      <c r="J3626" s="58" t="e">
        <f>HYPERLINK("#"&amp;"Insumos"&amp;"!A"&amp;MATCH($B3626,#REF!,0),"Ins "&amp;$B3626)</f>
        <v>#REF!</v>
      </c>
      <c r="M3626" s="220"/>
    </row>
    <row r="3627" spans="1:13" x14ac:dyDescent="0.2">
      <c r="A3627" s="35" t="s">
        <v>6997</v>
      </c>
      <c r="B3627" s="1" t="s">
        <v>5426</v>
      </c>
      <c r="C3627" s="45" t="s">
        <v>8879</v>
      </c>
      <c r="D3627" s="23" t="s">
        <v>5751</v>
      </c>
      <c r="E3627" s="23" t="s">
        <v>4134</v>
      </c>
      <c r="F3627" s="40">
        <v>1.23</v>
      </c>
      <c r="G3627" s="25">
        <v>7748</v>
      </c>
      <c r="H3627" s="25">
        <v>9530</v>
      </c>
      <c r="I3627" s="25"/>
      <c r="J3627" s="58" t="e">
        <f>HYPERLINK("#"&amp;"Insumos"&amp;"!A"&amp;MATCH($B3627,#REF!,0),"Ins "&amp;$B3627)</f>
        <v>#REF!</v>
      </c>
      <c r="M3627" s="220"/>
    </row>
    <row r="3628" spans="1:13" x14ac:dyDescent="0.2">
      <c r="A3628" s="35" t="s">
        <v>6997</v>
      </c>
      <c r="B3628" s="1" t="s">
        <v>5431</v>
      </c>
      <c r="C3628" s="45" t="s">
        <v>1178</v>
      </c>
      <c r="D3628" s="23" t="s">
        <v>5751</v>
      </c>
      <c r="E3628" s="23" t="s">
        <v>465</v>
      </c>
      <c r="F3628" s="40">
        <v>2.0499999999999998</v>
      </c>
      <c r="G3628" s="25">
        <v>27040</v>
      </c>
      <c r="H3628" s="25">
        <v>55432</v>
      </c>
      <c r="I3628" s="25"/>
      <c r="J3628" s="58" t="e">
        <f>HYPERLINK("#"&amp;"Insumos"&amp;"!A"&amp;MATCH($B3628,#REF!,0),"Ins "&amp;$B3628)</f>
        <v>#REF!</v>
      </c>
      <c r="M3628" s="220"/>
    </row>
    <row r="3629" spans="1:13" x14ac:dyDescent="0.2">
      <c r="A3629" s="35" t="s">
        <v>6997</v>
      </c>
      <c r="B3629" s="1" t="s">
        <v>5432</v>
      </c>
      <c r="C3629" s="45" t="s">
        <v>257</v>
      </c>
      <c r="D3629" s="23" t="s">
        <v>5751</v>
      </c>
      <c r="E3629" s="23" t="s">
        <v>4134</v>
      </c>
      <c r="F3629" s="40">
        <v>2</v>
      </c>
      <c r="G3629" s="25">
        <v>44</v>
      </c>
      <c r="H3629" s="25">
        <v>88</v>
      </c>
      <c r="I3629" s="25"/>
      <c r="J3629" s="58" t="e">
        <f>HYPERLINK("#"&amp;"Insumos"&amp;"!A"&amp;MATCH($B3629,#REF!,0),"Ins "&amp;$B3629)</f>
        <v>#REF!</v>
      </c>
      <c r="M3629" s="220"/>
    </row>
    <row r="3630" spans="1:13" x14ac:dyDescent="0.2">
      <c r="A3630" s="35" t="s">
        <v>6997</v>
      </c>
      <c r="B3630" s="1" t="s">
        <v>5433</v>
      </c>
      <c r="C3630" s="45" t="s">
        <v>1179</v>
      </c>
      <c r="D3630" s="23" t="s">
        <v>5751</v>
      </c>
      <c r="E3630" s="23" t="s">
        <v>4134</v>
      </c>
      <c r="F3630" s="40">
        <v>27</v>
      </c>
      <c r="G3630" s="25">
        <v>44</v>
      </c>
      <c r="H3630" s="25">
        <v>1188</v>
      </c>
      <c r="I3630" s="25"/>
      <c r="J3630" s="58" t="e">
        <f>HYPERLINK("#"&amp;"Insumos"&amp;"!A"&amp;MATCH($B3630,#REF!,0),"Ins "&amp;$B3630)</f>
        <v>#REF!</v>
      </c>
      <c r="M3630" s="220"/>
    </row>
    <row r="3631" spans="1:13" x14ac:dyDescent="0.2">
      <c r="A3631" s="35" t="s">
        <v>6997</v>
      </c>
      <c r="B3631" s="1" t="s">
        <v>5434</v>
      </c>
      <c r="C3631" s="45" t="s">
        <v>1180</v>
      </c>
      <c r="D3631" s="23" t="s">
        <v>5751</v>
      </c>
      <c r="E3631" s="23" t="s">
        <v>4134</v>
      </c>
      <c r="F3631" s="40">
        <v>4.0999999999999996</v>
      </c>
      <c r="G3631" s="25">
        <v>80</v>
      </c>
      <c r="H3631" s="25">
        <v>328</v>
      </c>
      <c r="I3631" s="25"/>
      <c r="J3631" s="58" t="e">
        <f>HYPERLINK("#"&amp;"Insumos"&amp;"!A"&amp;MATCH($B3631,#REF!,0),"Ins "&amp;$B3631)</f>
        <v>#REF!</v>
      </c>
      <c r="M3631" s="220"/>
    </row>
    <row r="3632" spans="1:13" x14ac:dyDescent="0.2">
      <c r="A3632" s="35" t="s">
        <v>6997</v>
      </c>
      <c r="B3632" s="1" t="s">
        <v>5189</v>
      </c>
      <c r="C3632" s="45" t="s">
        <v>1214</v>
      </c>
      <c r="D3632" s="23" t="s">
        <v>5751</v>
      </c>
      <c r="E3632" s="23" t="s">
        <v>467</v>
      </c>
      <c r="F3632" s="40">
        <v>0.45</v>
      </c>
      <c r="G3632" s="25">
        <v>85030</v>
      </c>
      <c r="H3632" s="25">
        <v>38264</v>
      </c>
      <c r="I3632" s="25"/>
      <c r="J3632" s="58" t="e">
        <f>HYPERLINK("#"&amp;"Insumos"&amp;"!A"&amp;MATCH($B3632,#REF!,0),"Ins "&amp;$B3632)</f>
        <v>#REF!</v>
      </c>
      <c r="M3632" s="220"/>
    </row>
    <row r="3633" spans="1:13" ht="25.5" x14ac:dyDescent="0.2">
      <c r="A3633" s="36" t="s">
        <v>7245</v>
      </c>
      <c r="B3633" s="26" t="s">
        <v>6816</v>
      </c>
      <c r="C3633" s="79" t="s">
        <v>7246</v>
      </c>
      <c r="D3633" s="37" t="s">
        <v>5608</v>
      </c>
      <c r="E3633" s="37" t="s">
        <v>465</v>
      </c>
      <c r="F3633" s="41"/>
      <c r="G3633" s="27"/>
      <c r="H3633" s="27"/>
      <c r="I3633" s="27">
        <v>75175</v>
      </c>
      <c r="M3633" s="220">
        <f t="shared" si="56"/>
        <v>98449</v>
      </c>
    </row>
    <row r="3634" spans="1:13" x14ac:dyDescent="0.2">
      <c r="A3634" s="35" t="s">
        <v>7245</v>
      </c>
      <c r="B3634" s="1" t="s">
        <v>5605</v>
      </c>
      <c r="C3634" s="45" t="s">
        <v>541</v>
      </c>
      <c r="D3634" s="23" t="s">
        <v>5585</v>
      </c>
      <c r="E3634" s="23" t="s">
        <v>466</v>
      </c>
      <c r="F3634" s="40">
        <v>1.7000000000000001E-2</v>
      </c>
      <c r="G3634" s="25">
        <v>458377</v>
      </c>
      <c r="H3634" s="25">
        <v>7792</v>
      </c>
      <c r="I3634" s="25"/>
      <c r="M3634" s="220"/>
    </row>
    <row r="3635" spans="1:13" x14ac:dyDescent="0.2">
      <c r="A3635" s="35" t="s">
        <v>7245</v>
      </c>
      <c r="B3635" s="1" t="s">
        <v>5572</v>
      </c>
      <c r="C3635" s="45" t="s">
        <v>971</v>
      </c>
      <c r="D3635" s="23" t="s">
        <v>5734</v>
      </c>
      <c r="E3635" s="23" t="s">
        <v>4141</v>
      </c>
      <c r="F3635" s="40">
        <v>1.1000000000000001</v>
      </c>
      <c r="G3635" s="25">
        <v>37863</v>
      </c>
      <c r="H3635" s="25">
        <v>41649</v>
      </c>
      <c r="I3635" s="25"/>
      <c r="J3635" s="58" t="e">
        <f>HYPERLINK("#"&amp;"Insumos"&amp;"!A"&amp;MATCH($B3635,#REF!,0),"Ins "&amp;$B3635)</f>
        <v>#REF!</v>
      </c>
      <c r="M3635" s="220"/>
    </row>
    <row r="3636" spans="1:13" x14ac:dyDescent="0.2">
      <c r="A3636" s="35" t="s">
        <v>7245</v>
      </c>
      <c r="B3636" s="1" t="s">
        <v>263</v>
      </c>
      <c r="C3636" s="45" t="s">
        <v>696</v>
      </c>
      <c r="D3636" s="23" t="s">
        <v>5534</v>
      </c>
      <c r="E3636" s="23" t="s">
        <v>4140</v>
      </c>
      <c r="F3636" s="40">
        <v>4.1999999999999997E-3</v>
      </c>
      <c r="G3636" s="25">
        <v>187426</v>
      </c>
      <c r="H3636" s="25">
        <v>787</v>
      </c>
      <c r="I3636" s="25"/>
      <c r="J3636" s="58" t="e">
        <f>HYPERLINK("#"&amp;"Insumos"&amp;"!A"&amp;MATCH($B3636,#REF!,0),"Ins "&amp;$B3636)</f>
        <v>#REF!</v>
      </c>
      <c r="M3636" s="220"/>
    </row>
    <row r="3637" spans="1:13" x14ac:dyDescent="0.2">
      <c r="A3637" s="35" t="s">
        <v>7245</v>
      </c>
      <c r="B3637" s="1" t="s">
        <v>5533</v>
      </c>
      <c r="C3637" s="45" t="s">
        <v>5892</v>
      </c>
      <c r="D3637" s="23" t="s">
        <v>977</v>
      </c>
      <c r="E3637" s="23" t="s">
        <v>4134</v>
      </c>
      <c r="F3637" s="40">
        <v>0.1</v>
      </c>
      <c r="G3637" s="25">
        <v>3623</v>
      </c>
      <c r="H3637" s="25">
        <v>362</v>
      </c>
      <c r="I3637" s="25"/>
      <c r="J3637" s="58" t="e">
        <f>HYPERLINK("#"&amp;"Insumos"&amp;"!A"&amp;MATCH($B3637,#REF!,0),"Ins "&amp;$B3637)</f>
        <v>#REF!</v>
      </c>
      <c r="M3637" s="220"/>
    </row>
    <row r="3638" spans="1:13" x14ac:dyDescent="0.2">
      <c r="A3638" s="35" t="s">
        <v>7245</v>
      </c>
      <c r="B3638" s="1" t="s">
        <v>5007</v>
      </c>
      <c r="C3638" s="45" t="s">
        <v>720</v>
      </c>
      <c r="D3638" s="23" t="s">
        <v>5751</v>
      </c>
      <c r="E3638" s="23" t="s">
        <v>4134</v>
      </c>
      <c r="F3638" s="40">
        <v>1.1000000000000001</v>
      </c>
      <c r="G3638" s="25">
        <v>1897</v>
      </c>
      <c r="H3638" s="25">
        <v>2087</v>
      </c>
      <c r="I3638" s="25"/>
      <c r="J3638" s="58" t="e">
        <f>HYPERLINK("#"&amp;"Insumos"&amp;"!A"&amp;MATCH($B3638,#REF!,0),"Ins "&amp;$B3638)</f>
        <v>#REF!</v>
      </c>
      <c r="M3638" s="220"/>
    </row>
    <row r="3639" spans="1:13" ht="25.5" x14ac:dyDescent="0.2">
      <c r="A3639" s="35" t="s">
        <v>7245</v>
      </c>
      <c r="B3639" s="1" t="s">
        <v>7168</v>
      </c>
      <c r="C3639" s="45" t="s">
        <v>7169</v>
      </c>
      <c r="D3639" s="23" t="s">
        <v>5751</v>
      </c>
      <c r="E3639" s="23" t="s">
        <v>4134</v>
      </c>
      <c r="F3639" s="40">
        <v>12.914999999999999</v>
      </c>
      <c r="G3639" s="25">
        <v>1742</v>
      </c>
      <c r="H3639" s="25">
        <v>22498</v>
      </c>
      <c r="I3639" s="25"/>
      <c r="J3639" s="58" t="e">
        <f>HYPERLINK("#"&amp;"Insumos"&amp;"!A"&amp;MATCH($B3639,#REF!,0),"Ins "&amp;$B3639)</f>
        <v>#REF!</v>
      </c>
      <c r="M3639" s="220"/>
    </row>
    <row r="3640" spans="1:13" ht="25.5" x14ac:dyDescent="0.2">
      <c r="A3640" s="36" t="s">
        <v>8019</v>
      </c>
      <c r="B3640" s="26" t="s">
        <v>6816</v>
      </c>
      <c r="C3640" s="79" t="s">
        <v>7570</v>
      </c>
      <c r="D3640" s="37" t="s">
        <v>5608</v>
      </c>
      <c r="E3640" s="37" t="s">
        <v>4134</v>
      </c>
      <c r="F3640" s="41"/>
      <c r="G3640" s="27"/>
      <c r="H3640" s="27"/>
      <c r="I3640" s="27">
        <v>834949</v>
      </c>
      <c r="M3640" s="220">
        <f t="shared" si="56"/>
        <v>1093449</v>
      </c>
    </row>
    <row r="3641" spans="1:13" ht="25.5" x14ac:dyDescent="0.2">
      <c r="A3641" s="35" t="s">
        <v>8019</v>
      </c>
      <c r="B3641" s="1" t="s">
        <v>7569</v>
      </c>
      <c r="C3641" s="45" t="s">
        <v>7570</v>
      </c>
      <c r="D3641" s="23" t="s">
        <v>5751</v>
      </c>
      <c r="E3641" s="23" t="s">
        <v>4134</v>
      </c>
      <c r="F3641" s="40">
        <v>1</v>
      </c>
      <c r="G3641" s="25">
        <v>834949</v>
      </c>
      <c r="H3641" s="25">
        <v>834949</v>
      </c>
      <c r="I3641" s="25"/>
      <c r="J3641" s="58" t="e">
        <f>HYPERLINK("#"&amp;"Insumos"&amp;"!A"&amp;MATCH($B3641,#REF!,0),"Ins "&amp;$B3641)</f>
        <v>#REF!</v>
      </c>
      <c r="M3641" s="220"/>
    </row>
    <row r="3642" spans="1:13" x14ac:dyDescent="0.2">
      <c r="A3642" s="36" t="s">
        <v>8020</v>
      </c>
      <c r="B3642" s="26" t="s">
        <v>6816</v>
      </c>
      <c r="C3642" s="79" t="s">
        <v>8021</v>
      </c>
      <c r="D3642" s="37" t="s">
        <v>5608</v>
      </c>
      <c r="E3642" s="37" t="s">
        <v>4134</v>
      </c>
      <c r="F3642" s="41"/>
      <c r="G3642" s="27"/>
      <c r="H3642" s="27"/>
      <c r="I3642" s="27">
        <v>552117</v>
      </c>
      <c r="M3642" s="220">
        <f t="shared" si="56"/>
        <v>723052</v>
      </c>
    </row>
    <row r="3643" spans="1:13" ht="25.5" x14ac:dyDescent="0.2">
      <c r="A3643" s="35" t="s">
        <v>8020</v>
      </c>
      <c r="B3643" s="1" t="s">
        <v>7571</v>
      </c>
      <c r="C3643" s="45" t="s">
        <v>7572</v>
      </c>
      <c r="D3643" s="23" t="s">
        <v>5751</v>
      </c>
      <c r="E3643" s="23" t="s">
        <v>4134</v>
      </c>
      <c r="F3643" s="40">
        <v>1</v>
      </c>
      <c r="G3643" s="25">
        <v>552117</v>
      </c>
      <c r="H3643" s="25">
        <v>552117</v>
      </c>
      <c r="I3643" s="25"/>
      <c r="J3643" s="58" t="e">
        <f>HYPERLINK("#"&amp;"Insumos"&amp;"!A"&amp;MATCH($B3643,#REF!,0),"Ins "&amp;$B3643)</f>
        <v>#REF!</v>
      </c>
      <c r="M3643" s="220"/>
    </row>
    <row r="3644" spans="1:13" ht="38.25" x14ac:dyDescent="0.2">
      <c r="A3644" s="36" t="s">
        <v>5719</v>
      </c>
      <c r="B3644" s="26" t="s">
        <v>6816</v>
      </c>
      <c r="C3644" s="79" t="s">
        <v>5637</v>
      </c>
      <c r="D3644" s="37" t="s">
        <v>5608</v>
      </c>
      <c r="E3644" s="37" t="s">
        <v>4134</v>
      </c>
      <c r="F3644" s="41"/>
      <c r="G3644" s="27"/>
      <c r="H3644" s="27"/>
      <c r="I3644" s="27">
        <v>28361</v>
      </c>
      <c r="M3644" s="220">
        <f t="shared" si="56"/>
        <v>37142</v>
      </c>
    </row>
    <row r="3645" spans="1:13" x14ac:dyDescent="0.2">
      <c r="A3645" s="35" t="s">
        <v>5719</v>
      </c>
      <c r="B3645" s="1" t="s">
        <v>5578</v>
      </c>
      <c r="C3645" s="45" t="s">
        <v>1015</v>
      </c>
      <c r="D3645" s="23" t="s">
        <v>5734</v>
      </c>
      <c r="E3645" s="23" t="s">
        <v>4141</v>
      </c>
      <c r="F3645" s="40">
        <v>0.22</v>
      </c>
      <c r="G3645" s="25">
        <v>52425</v>
      </c>
      <c r="H3645" s="25">
        <v>11534</v>
      </c>
      <c r="I3645" s="25"/>
      <c r="J3645" s="58" t="e">
        <f>HYPERLINK("#"&amp;"Insumos"&amp;"!A"&amp;MATCH($B3645,#REF!,0),"Ins "&amp;$B3645)</f>
        <v>#REF!</v>
      </c>
      <c r="M3645" s="220"/>
    </row>
    <row r="3646" spans="1:13" x14ac:dyDescent="0.2">
      <c r="A3646" s="35" t="s">
        <v>5719</v>
      </c>
      <c r="B3646" s="1" t="s">
        <v>263</v>
      </c>
      <c r="C3646" s="45" t="s">
        <v>696</v>
      </c>
      <c r="D3646" s="23" t="s">
        <v>5534</v>
      </c>
      <c r="E3646" s="23" t="s">
        <v>4140</v>
      </c>
      <c r="F3646" s="40">
        <v>2.0699999999999998E-3</v>
      </c>
      <c r="G3646" s="25">
        <v>187426</v>
      </c>
      <c r="H3646" s="25">
        <v>388</v>
      </c>
      <c r="I3646" s="25"/>
      <c r="J3646" s="58" t="e">
        <f>HYPERLINK("#"&amp;"Insumos"&amp;"!A"&amp;MATCH($B3646,#REF!,0),"Ins "&amp;$B3646)</f>
        <v>#REF!</v>
      </c>
      <c r="M3646" s="220"/>
    </row>
    <row r="3647" spans="1:13" x14ac:dyDescent="0.2">
      <c r="A3647" s="35" t="s">
        <v>5719</v>
      </c>
      <c r="B3647" s="34" t="s">
        <v>251</v>
      </c>
      <c r="C3647" s="45" t="s">
        <v>9368</v>
      </c>
      <c r="D3647" s="23" t="s">
        <v>5534</v>
      </c>
      <c r="E3647" s="23" t="s">
        <v>4141</v>
      </c>
      <c r="F3647" s="40">
        <v>0.6</v>
      </c>
      <c r="G3647" s="25">
        <v>10192</v>
      </c>
      <c r="H3647" s="25">
        <v>6115</v>
      </c>
      <c r="I3647" s="25"/>
      <c r="J3647" s="58" t="e">
        <f>HYPERLINK("#"&amp;"Insumos"&amp;"!A"&amp;MATCH($B3647,#REF!,0),"Ins "&amp;$B3647)</f>
        <v>#REF!</v>
      </c>
      <c r="M3647" s="220"/>
    </row>
    <row r="3648" spans="1:13" x14ac:dyDescent="0.2">
      <c r="A3648" s="35" t="s">
        <v>5719</v>
      </c>
      <c r="B3648" s="1" t="s">
        <v>5533</v>
      </c>
      <c r="C3648" s="45" t="s">
        <v>5892</v>
      </c>
      <c r="D3648" s="23" t="s">
        <v>977</v>
      </c>
      <c r="E3648" s="23" t="s">
        <v>4134</v>
      </c>
      <c r="F3648" s="40">
        <v>0.01</v>
      </c>
      <c r="G3648" s="25">
        <v>3623</v>
      </c>
      <c r="H3648" s="25">
        <v>36</v>
      </c>
      <c r="I3648" s="25"/>
      <c r="J3648" s="58" t="e">
        <f>HYPERLINK("#"&amp;"Insumos"&amp;"!A"&amp;MATCH($B3648,#REF!,0),"Ins "&amp;$B3648)</f>
        <v>#REF!</v>
      </c>
      <c r="M3648" s="220"/>
    </row>
    <row r="3649" spans="1:13" x14ac:dyDescent="0.2">
      <c r="A3649" s="35" t="s">
        <v>5719</v>
      </c>
      <c r="B3649" s="1" t="s">
        <v>5007</v>
      </c>
      <c r="C3649" s="45" t="s">
        <v>720</v>
      </c>
      <c r="D3649" s="23" t="s">
        <v>5751</v>
      </c>
      <c r="E3649" s="23" t="s">
        <v>4134</v>
      </c>
      <c r="F3649" s="40">
        <v>0.28999999999999998</v>
      </c>
      <c r="G3649" s="25">
        <v>1897</v>
      </c>
      <c r="H3649" s="25">
        <v>550</v>
      </c>
      <c r="I3649" s="25"/>
      <c r="J3649" s="58" t="e">
        <f>HYPERLINK("#"&amp;"Insumos"&amp;"!A"&amp;MATCH($B3649,#REF!,0),"Ins "&amp;$B3649)</f>
        <v>#REF!</v>
      </c>
      <c r="M3649" s="220"/>
    </row>
    <row r="3650" spans="1:13" x14ac:dyDescent="0.2">
      <c r="A3650" s="35" t="s">
        <v>5719</v>
      </c>
      <c r="B3650" s="1" t="s">
        <v>5482</v>
      </c>
      <c r="C3650" s="45" t="s">
        <v>67</v>
      </c>
      <c r="D3650" s="23" t="s">
        <v>5751</v>
      </c>
      <c r="E3650" s="23" t="s">
        <v>467</v>
      </c>
      <c r="F3650" s="40">
        <v>0.25</v>
      </c>
      <c r="G3650" s="25">
        <v>4423</v>
      </c>
      <c r="H3650" s="25">
        <v>1106</v>
      </c>
      <c r="I3650" s="25"/>
      <c r="J3650" s="58" t="e">
        <f>HYPERLINK("#"&amp;"Insumos"&amp;"!A"&amp;MATCH($B3650,#REF!,0),"Ins "&amp;$B3650)</f>
        <v>#REF!</v>
      </c>
      <c r="M3650" s="220"/>
    </row>
    <row r="3651" spans="1:13" x14ac:dyDescent="0.2">
      <c r="A3651" s="35" t="s">
        <v>5719</v>
      </c>
      <c r="B3651" s="1" t="s">
        <v>5165</v>
      </c>
      <c r="C3651" s="45" t="s">
        <v>1205</v>
      </c>
      <c r="D3651" s="23" t="s">
        <v>5751</v>
      </c>
      <c r="E3651" s="23" t="s">
        <v>4134</v>
      </c>
      <c r="F3651" s="40">
        <v>0.02</v>
      </c>
      <c r="G3651" s="25">
        <v>55432</v>
      </c>
      <c r="H3651" s="25">
        <v>1109</v>
      </c>
      <c r="I3651" s="25"/>
      <c r="J3651" s="58" t="e">
        <f>HYPERLINK("#"&amp;"Insumos"&amp;"!A"&amp;MATCH($B3651,#REF!,0),"Ins "&amp;$B3651)</f>
        <v>#REF!</v>
      </c>
      <c r="M3651" s="220"/>
    </row>
    <row r="3652" spans="1:13" x14ac:dyDescent="0.2">
      <c r="A3652" s="35" t="s">
        <v>5719</v>
      </c>
      <c r="B3652" s="1" t="s">
        <v>5179</v>
      </c>
      <c r="C3652" s="45" t="s">
        <v>168</v>
      </c>
      <c r="D3652" s="23" t="s">
        <v>5751</v>
      </c>
      <c r="E3652" s="23" t="s">
        <v>4134</v>
      </c>
      <c r="F3652" s="40">
        <v>2E-3</v>
      </c>
      <c r="G3652" s="25">
        <v>594640</v>
      </c>
      <c r="H3652" s="25">
        <v>1189</v>
      </c>
      <c r="I3652" s="25"/>
      <c r="J3652" s="58" t="e">
        <f>HYPERLINK("#"&amp;"Insumos"&amp;"!A"&amp;MATCH($B3652,#REF!,0),"Ins "&amp;$B3652)</f>
        <v>#REF!</v>
      </c>
      <c r="M3652" s="220"/>
    </row>
    <row r="3653" spans="1:13" x14ac:dyDescent="0.2">
      <c r="A3653" s="35" t="s">
        <v>5719</v>
      </c>
      <c r="B3653" s="1" t="s">
        <v>5187</v>
      </c>
      <c r="C3653" s="45" t="s">
        <v>1213</v>
      </c>
      <c r="D3653" s="23" t="s">
        <v>5751</v>
      </c>
      <c r="E3653" s="23" t="s">
        <v>467</v>
      </c>
      <c r="F3653" s="40">
        <v>0.09</v>
      </c>
      <c r="G3653" s="25">
        <v>70374</v>
      </c>
      <c r="H3653" s="25">
        <v>6334</v>
      </c>
      <c r="I3653" s="25"/>
      <c r="J3653" s="58" t="e">
        <f>HYPERLINK("#"&amp;"Insumos"&amp;"!A"&amp;MATCH($B3653,#REF!,0),"Ins "&amp;$B3653)</f>
        <v>#REF!</v>
      </c>
      <c r="M3653" s="220"/>
    </row>
    <row r="3654" spans="1:13" x14ac:dyDescent="0.2">
      <c r="A3654" s="36" t="s">
        <v>6382</v>
      </c>
      <c r="B3654" s="26" t="s">
        <v>6816</v>
      </c>
      <c r="C3654" s="79" t="s">
        <v>6383</v>
      </c>
      <c r="D3654" s="37" t="s">
        <v>5608</v>
      </c>
      <c r="E3654" s="37" t="s">
        <v>287</v>
      </c>
      <c r="F3654" s="41"/>
      <c r="G3654" s="27"/>
      <c r="H3654" s="27"/>
      <c r="I3654" s="27">
        <v>105154</v>
      </c>
      <c r="M3654" s="220">
        <f t="shared" ref="M3654:M3715" si="57">ROUND(I3654*(1+$L$2),0)</f>
        <v>137710</v>
      </c>
    </row>
    <row r="3655" spans="1:13" x14ac:dyDescent="0.2">
      <c r="A3655" s="35" t="s">
        <v>6382</v>
      </c>
      <c r="B3655" s="1" t="s">
        <v>5574</v>
      </c>
      <c r="C3655" s="45" t="s">
        <v>972</v>
      </c>
      <c r="D3655" s="23" t="s">
        <v>5734</v>
      </c>
      <c r="E3655" s="23" t="s">
        <v>4141</v>
      </c>
      <c r="F3655" s="40">
        <v>1</v>
      </c>
      <c r="G3655" s="25">
        <v>41004</v>
      </c>
      <c r="H3655" s="25">
        <v>41004</v>
      </c>
      <c r="I3655" s="25"/>
      <c r="J3655" s="58" t="e">
        <f>HYPERLINK("#"&amp;"Insumos"&amp;"!A"&amp;MATCH($B3655,#REF!,0),"Ins "&amp;$B3655)</f>
        <v>#REF!</v>
      </c>
      <c r="M3655" s="220"/>
    </row>
    <row r="3656" spans="1:13" x14ac:dyDescent="0.2">
      <c r="A3656" s="35" t="s">
        <v>6382</v>
      </c>
      <c r="B3656" s="1" t="s">
        <v>263</v>
      </c>
      <c r="C3656" s="45" t="s">
        <v>696</v>
      </c>
      <c r="D3656" s="23" t="s">
        <v>5534</v>
      </c>
      <c r="E3656" s="23" t="s">
        <v>4140</v>
      </c>
      <c r="F3656" s="40">
        <v>1E-3</v>
      </c>
      <c r="G3656" s="25">
        <v>187426</v>
      </c>
      <c r="H3656" s="25">
        <v>187</v>
      </c>
      <c r="I3656" s="25"/>
      <c r="J3656" s="58" t="e">
        <f>HYPERLINK("#"&amp;"Insumos"&amp;"!A"&amp;MATCH($B3656,#REF!,0),"Ins "&amp;$B3656)</f>
        <v>#REF!</v>
      </c>
      <c r="M3656" s="220"/>
    </row>
    <row r="3657" spans="1:13" x14ac:dyDescent="0.2">
      <c r="A3657" s="35" t="s">
        <v>6382</v>
      </c>
      <c r="B3657" s="1" t="s">
        <v>5533</v>
      </c>
      <c r="C3657" s="45" t="s">
        <v>5892</v>
      </c>
      <c r="D3657" s="23" t="s">
        <v>977</v>
      </c>
      <c r="E3657" s="23" t="s">
        <v>4134</v>
      </c>
      <c r="F3657" s="40">
        <v>1</v>
      </c>
      <c r="G3657" s="25">
        <v>3623</v>
      </c>
      <c r="H3657" s="25">
        <v>3623</v>
      </c>
      <c r="I3657" s="25"/>
      <c r="J3657" s="58" t="e">
        <f>HYPERLINK("#"&amp;"Insumos"&amp;"!A"&amp;MATCH($B3657,#REF!,0),"Ins "&amp;$B3657)</f>
        <v>#REF!</v>
      </c>
      <c r="M3657" s="220"/>
    </row>
    <row r="3658" spans="1:13" x14ac:dyDescent="0.2">
      <c r="A3658" s="35" t="s">
        <v>6382</v>
      </c>
      <c r="B3658" s="1" t="s">
        <v>4562</v>
      </c>
      <c r="C3658" s="45" t="s">
        <v>8856</v>
      </c>
      <c r="D3658" s="23" t="s">
        <v>5751</v>
      </c>
      <c r="E3658" s="23" t="s">
        <v>4138</v>
      </c>
      <c r="F3658" s="40">
        <v>0.13100000000000001</v>
      </c>
      <c r="G3658" s="25">
        <v>25896</v>
      </c>
      <c r="H3658" s="25">
        <v>3392</v>
      </c>
      <c r="I3658" s="25"/>
      <c r="J3658" s="58" t="e">
        <f>HYPERLINK("#"&amp;"Insumos"&amp;"!A"&amp;MATCH($B3658,#REF!,0),"Ins "&amp;$B3658)</f>
        <v>#REF!</v>
      </c>
      <c r="M3658" s="220"/>
    </row>
    <row r="3659" spans="1:13" ht="25.5" x14ac:dyDescent="0.2">
      <c r="A3659" s="35" t="s">
        <v>6382</v>
      </c>
      <c r="B3659" s="1" t="s">
        <v>4565</v>
      </c>
      <c r="C3659" s="45" t="s">
        <v>8858</v>
      </c>
      <c r="D3659" s="23" t="s">
        <v>5751</v>
      </c>
      <c r="E3659" s="23" t="s">
        <v>4138</v>
      </c>
      <c r="F3659" s="40">
        <v>0.3</v>
      </c>
      <c r="G3659" s="25">
        <v>62296</v>
      </c>
      <c r="H3659" s="25">
        <v>18689</v>
      </c>
      <c r="I3659" s="25"/>
      <c r="J3659" s="58" t="e">
        <f>HYPERLINK("#"&amp;"Insumos"&amp;"!A"&amp;MATCH($B3659,#REF!,0),"Ins "&amp;$B3659)</f>
        <v>#REF!</v>
      </c>
      <c r="M3659" s="220"/>
    </row>
    <row r="3660" spans="1:13" x14ac:dyDescent="0.2">
      <c r="A3660" s="35" t="s">
        <v>6382</v>
      </c>
      <c r="B3660" s="1" t="s">
        <v>5007</v>
      </c>
      <c r="C3660" s="45" t="s">
        <v>720</v>
      </c>
      <c r="D3660" s="23" t="s">
        <v>5751</v>
      </c>
      <c r="E3660" s="23" t="s">
        <v>4134</v>
      </c>
      <c r="F3660" s="40">
        <v>1</v>
      </c>
      <c r="G3660" s="25">
        <v>1897</v>
      </c>
      <c r="H3660" s="25">
        <v>1897</v>
      </c>
      <c r="I3660" s="25"/>
      <c r="J3660" s="58" t="e">
        <f>HYPERLINK("#"&amp;"Insumos"&amp;"!A"&amp;MATCH($B3660,#REF!,0),"Ins "&amp;$B3660)</f>
        <v>#REF!</v>
      </c>
      <c r="M3660" s="220"/>
    </row>
    <row r="3661" spans="1:13" x14ac:dyDescent="0.2">
      <c r="A3661" s="35" t="s">
        <v>6382</v>
      </c>
      <c r="B3661" s="1" t="s">
        <v>5736</v>
      </c>
      <c r="C3661" s="45" t="s">
        <v>5744</v>
      </c>
      <c r="D3661" s="23" t="s">
        <v>5751</v>
      </c>
      <c r="E3661" s="23" t="s">
        <v>4134</v>
      </c>
      <c r="F3661" s="40">
        <v>25</v>
      </c>
      <c r="G3661" s="25">
        <v>52</v>
      </c>
      <c r="H3661" s="25">
        <v>1300</v>
      </c>
      <c r="I3661" s="25"/>
      <c r="J3661" s="58" t="e">
        <f>HYPERLINK("#"&amp;"Insumos"&amp;"!A"&amp;MATCH($B3661,#REF!,0),"Ins "&amp;$B3661)</f>
        <v>#REF!</v>
      </c>
      <c r="M3661" s="220"/>
    </row>
    <row r="3662" spans="1:13" x14ac:dyDescent="0.2">
      <c r="A3662" s="35" t="s">
        <v>6382</v>
      </c>
      <c r="B3662" s="1" t="s">
        <v>5422</v>
      </c>
      <c r="C3662" s="45" t="s">
        <v>8876</v>
      </c>
      <c r="D3662" s="23" t="s">
        <v>5751</v>
      </c>
      <c r="E3662" s="23" t="s">
        <v>4135</v>
      </c>
      <c r="F3662" s="40">
        <v>0.02</v>
      </c>
      <c r="G3662" s="25">
        <v>9880</v>
      </c>
      <c r="H3662" s="25">
        <v>198</v>
      </c>
      <c r="I3662" s="25"/>
      <c r="J3662" s="58" t="e">
        <f>HYPERLINK("#"&amp;"Insumos"&amp;"!A"&amp;MATCH($B3662,#REF!,0),"Ins "&amp;$B3662)</f>
        <v>#REF!</v>
      </c>
      <c r="M3662" s="220"/>
    </row>
    <row r="3663" spans="1:13" x14ac:dyDescent="0.2">
      <c r="A3663" s="35" t="s">
        <v>6382</v>
      </c>
      <c r="B3663" s="1" t="s">
        <v>5426</v>
      </c>
      <c r="C3663" s="45" t="s">
        <v>8879</v>
      </c>
      <c r="D3663" s="23" t="s">
        <v>5751</v>
      </c>
      <c r="E3663" s="23" t="s">
        <v>4134</v>
      </c>
      <c r="F3663" s="40">
        <v>0.46200000000000002</v>
      </c>
      <c r="G3663" s="25">
        <v>7748</v>
      </c>
      <c r="H3663" s="25">
        <v>3580</v>
      </c>
      <c r="I3663" s="25"/>
      <c r="J3663" s="58" t="e">
        <f>HYPERLINK("#"&amp;"Insumos"&amp;"!A"&amp;MATCH($B3663,#REF!,0),"Ins "&amp;$B3663)</f>
        <v>#REF!</v>
      </c>
      <c r="M3663" s="220"/>
    </row>
    <row r="3664" spans="1:13" x14ac:dyDescent="0.2">
      <c r="A3664" s="35" t="s">
        <v>6382</v>
      </c>
      <c r="B3664" s="1" t="s">
        <v>5431</v>
      </c>
      <c r="C3664" s="45" t="s">
        <v>1178</v>
      </c>
      <c r="D3664" s="23" t="s">
        <v>5751</v>
      </c>
      <c r="E3664" s="23" t="s">
        <v>465</v>
      </c>
      <c r="F3664" s="40">
        <v>1.1000000000000001</v>
      </c>
      <c r="G3664" s="25">
        <v>27040</v>
      </c>
      <c r="H3664" s="25">
        <v>29744</v>
      </c>
      <c r="I3664" s="25"/>
      <c r="J3664" s="58" t="e">
        <f>HYPERLINK("#"&amp;"Insumos"&amp;"!A"&amp;MATCH($B3664,#REF!,0),"Ins "&amp;$B3664)</f>
        <v>#REF!</v>
      </c>
      <c r="M3664" s="220"/>
    </row>
    <row r="3665" spans="1:13" x14ac:dyDescent="0.2">
      <c r="A3665" s="35" t="s">
        <v>6382</v>
      </c>
      <c r="B3665" s="1" t="s">
        <v>5433</v>
      </c>
      <c r="C3665" s="45" t="s">
        <v>1179</v>
      </c>
      <c r="D3665" s="23" t="s">
        <v>5751</v>
      </c>
      <c r="E3665" s="23" t="s">
        <v>4134</v>
      </c>
      <c r="F3665" s="40">
        <v>35</v>
      </c>
      <c r="G3665" s="25">
        <v>44</v>
      </c>
      <c r="H3665" s="25">
        <v>1540</v>
      </c>
      <c r="I3665" s="25"/>
      <c r="J3665" s="58" t="e">
        <f>HYPERLINK("#"&amp;"Insumos"&amp;"!A"&amp;MATCH($B3665,#REF!,0),"Ins "&amp;$B3665)</f>
        <v>#REF!</v>
      </c>
      <c r="M3665" s="220"/>
    </row>
    <row r="3666" spans="1:13" ht="38.25" x14ac:dyDescent="0.2">
      <c r="A3666" s="36" t="s">
        <v>8597</v>
      </c>
      <c r="B3666" s="26" t="s">
        <v>6816</v>
      </c>
      <c r="C3666" s="79" t="s">
        <v>8603</v>
      </c>
      <c r="D3666" s="37" t="s">
        <v>5608</v>
      </c>
      <c r="E3666" s="37" t="s">
        <v>464</v>
      </c>
      <c r="F3666" s="41"/>
      <c r="G3666" s="27"/>
      <c r="H3666" s="27"/>
      <c r="I3666" s="27">
        <v>44935</v>
      </c>
      <c r="M3666" s="220">
        <f t="shared" si="57"/>
        <v>58847</v>
      </c>
    </row>
    <row r="3667" spans="1:13" x14ac:dyDescent="0.2">
      <c r="A3667" s="35" t="s">
        <v>8597</v>
      </c>
      <c r="B3667" s="1" t="s">
        <v>5572</v>
      </c>
      <c r="C3667" s="45" t="s">
        <v>971</v>
      </c>
      <c r="D3667" s="23" t="s">
        <v>5734</v>
      </c>
      <c r="E3667" s="23" t="s">
        <v>4141</v>
      </c>
      <c r="F3667" s="40">
        <v>0.03</v>
      </c>
      <c r="G3667" s="25">
        <v>37863</v>
      </c>
      <c r="H3667" s="25">
        <v>1136</v>
      </c>
      <c r="I3667" s="25"/>
      <c r="J3667" s="58" t="e">
        <f>HYPERLINK("#"&amp;"Insumos"&amp;"!A"&amp;MATCH($B3667,#REF!,0),"Ins "&amp;$B3667)</f>
        <v>#REF!</v>
      </c>
      <c r="M3667" s="220"/>
    </row>
    <row r="3668" spans="1:13" x14ac:dyDescent="0.2">
      <c r="A3668" s="35" t="s">
        <v>8597</v>
      </c>
      <c r="B3668" s="1" t="s">
        <v>5533</v>
      </c>
      <c r="C3668" s="45" t="s">
        <v>5892</v>
      </c>
      <c r="D3668" s="23" t="s">
        <v>977</v>
      </c>
      <c r="E3668" s="23" t="s">
        <v>4134</v>
      </c>
      <c r="F3668" s="40">
        <v>0.11</v>
      </c>
      <c r="G3668" s="25">
        <v>3623</v>
      </c>
      <c r="H3668" s="25">
        <v>399</v>
      </c>
      <c r="I3668" s="25"/>
      <c r="J3668" s="58" t="e">
        <f>HYPERLINK("#"&amp;"Insumos"&amp;"!A"&amp;MATCH($B3668,#REF!,0),"Ins "&amp;$B3668)</f>
        <v>#REF!</v>
      </c>
      <c r="M3668" s="220"/>
    </row>
    <row r="3669" spans="1:13" x14ac:dyDescent="0.2">
      <c r="A3669" s="35" t="s">
        <v>8597</v>
      </c>
      <c r="B3669" s="34" t="s">
        <v>8595</v>
      </c>
      <c r="C3669" s="45" t="s">
        <v>8596</v>
      </c>
      <c r="D3669" s="23" t="s">
        <v>5751</v>
      </c>
      <c r="E3669" s="23" t="s">
        <v>4134</v>
      </c>
      <c r="F3669" s="40">
        <v>0.33333333333333331</v>
      </c>
      <c r="G3669" s="25">
        <v>11846</v>
      </c>
      <c r="H3669" s="25">
        <v>3949</v>
      </c>
      <c r="I3669" s="25"/>
      <c r="J3669" s="58" t="e">
        <f>HYPERLINK("#"&amp;"Insumos"&amp;"!A"&amp;MATCH($B3669,#REF!,0),"Ins "&amp;$B3669)</f>
        <v>#REF!</v>
      </c>
      <c r="M3669" s="220"/>
    </row>
    <row r="3670" spans="1:13" x14ac:dyDescent="0.2">
      <c r="A3670" s="35" t="s">
        <v>8597</v>
      </c>
      <c r="B3670" s="34" t="s">
        <v>8598</v>
      </c>
      <c r="C3670" s="45" t="s">
        <v>8599</v>
      </c>
      <c r="D3670" s="23" t="s">
        <v>5751</v>
      </c>
      <c r="E3670" s="23" t="s">
        <v>72</v>
      </c>
      <c r="F3670" s="40">
        <v>0.66666666666666663</v>
      </c>
      <c r="G3670" s="25">
        <v>59176</v>
      </c>
      <c r="H3670" s="25">
        <v>39451</v>
      </c>
      <c r="I3670" s="25"/>
      <c r="J3670" s="58" t="e">
        <f>HYPERLINK("#"&amp;"Insumos"&amp;"!A"&amp;MATCH($B3670,#REF!,0),"Ins "&amp;$B3670)</f>
        <v>#REF!</v>
      </c>
      <c r="M3670" s="220"/>
    </row>
    <row r="3671" spans="1:13" ht="51" x14ac:dyDescent="0.2">
      <c r="A3671" s="36" t="s">
        <v>9999</v>
      </c>
      <c r="B3671" s="26" t="s">
        <v>6816</v>
      </c>
      <c r="C3671" s="79" t="s">
        <v>10000</v>
      </c>
      <c r="D3671" s="37" t="s">
        <v>5608</v>
      </c>
      <c r="E3671" s="37" t="s">
        <v>465</v>
      </c>
      <c r="F3671" s="41"/>
      <c r="G3671" s="27"/>
      <c r="H3671" s="27"/>
      <c r="I3671" s="27">
        <v>85281</v>
      </c>
      <c r="M3671" s="220">
        <f t="shared" si="57"/>
        <v>111684</v>
      </c>
    </row>
    <row r="3672" spans="1:13" x14ac:dyDescent="0.2">
      <c r="A3672" s="35" t="s">
        <v>9999</v>
      </c>
      <c r="B3672" s="34" t="s">
        <v>215</v>
      </c>
      <c r="C3672" s="45" t="s">
        <v>1025</v>
      </c>
      <c r="D3672" s="23" t="s">
        <v>5734</v>
      </c>
      <c r="E3672" s="23" t="s">
        <v>4141</v>
      </c>
      <c r="F3672" s="40">
        <v>0.66</v>
      </c>
      <c r="G3672" s="25">
        <v>75029</v>
      </c>
      <c r="H3672" s="25">
        <v>49519</v>
      </c>
      <c r="I3672" s="25"/>
      <c r="J3672" s="58" t="e">
        <f>HYPERLINK("#"&amp;"Insumos"&amp;"!A"&amp;MATCH($B3672,#REF!,0),"Ins "&amp;$B3672)</f>
        <v>#REF!</v>
      </c>
      <c r="M3672" s="220"/>
    </row>
    <row r="3673" spans="1:13" ht="25.5" x14ac:dyDescent="0.2">
      <c r="A3673" s="35" t="s">
        <v>9999</v>
      </c>
      <c r="B3673" s="1" t="s">
        <v>597</v>
      </c>
      <c r="C3673" s="45" t="s">
        <v>8738</v>
      </c>
      <c r="D3673" s="23" t="s">
        <v>5534</v>
      </c>
      <c r="E3673" s="23" t="s">
        <v>8737</v>
      </c>
      <c r="F3673" s="40">
        <v>0.02</v>
      </c>
      <c r="G3673" s="25">
        <v>17302</v>
      </c>
      <c r="H3673" s="25">
        <v>346</v>
      </c>
      <c r="I3673" s="25"/>
      <c r="J3673" s="58" t="e">
        <f>HYPERLINK("#"&amp;"Insumos"&amp;"!A"&amp;MATCH($B3673,#REF!,0),"Ins "&amp;$B3673)</f>
        <v>#REF!</v>
      </c>
      <c r="M3673" s="220"/>
    </row>
    <row r="3674" spans="1:13" x14ac:dyDescent="0.2">
      <c r="A3674" s="35" t="s">
        <v>9999</v>
      </c>
      <c r="B3674" s="1" t="s">
        <v>263</v>
      </c>
      <c r="C3674" s="45" t="s">
        <v>696</v>
      </c>
      <c r="D3674" s="23" t="s">
        <v>5534</v>
      </c>
      <c r="E3674" s="23" t="s">
        <v>4140</v>
      </c>
      <c r="F3674" s="40">
        <v>9.9000000000000008E-3</v>
      </c>
      <c r="G3674" s="25">
        <v>187426</v>
      </c>
      <c r="H3674" s="25">
        <v>1856</v>
      </c>
      <c r="I3674" s="25"/>
      <c r="J3674" s="58" t="e">
        <f>HYPERLINK("#"&amp;"Insumos"&amp;"!A"&amp;MATCH($B3674,#REF!,0),"Ins "&amp;$B3674)</f>
        <v>#REF!</v>
      </c>
      <c r="M3674" s="220"/>
    </row>
    <row r="3675" spans="1:13" ht="25.5" x14ac:dyDescent="0.2">
      <c r="A3675" s="35" t="s">
        <v>9999</v>
      </c>
      <c r="B3675" s="1" t="s">
        <v>4565</v>
      </c>
      <c r="C3675" s="45" t="s">
        <v>8858</v>
      </c>
      <c r="D3675" s="23" t="s">
        <v>5751</v>
      </c>
      <c r="E3675" s="23" t="s">
        <v>4138</v>
      </c>
      <c r="F3675" s="40">
        <v>2.5000000000000001E-2</v>
      </c>
      <c r="G3675" s="25">
        <v>62296</v>
      </c>
      <c r="H3675" s="25">
        <v>1557</v>
      </c>
      <c r="I3675" s="25"/>
      <c r="J3675" s="58" t="e">
        <f>HYPERLINK("#"&amp;"Insumos"&amp;"!A"&amp;MATCH($B3675,#REF!,0),"Ins "&amp;$B3675)</f>
        <v>#REF!</v>
      </c>
      <c r="M3675" s="220"/>
    </row>
    <row r="3676" spans="1:13" ht="25.5" x14ac:dyDescent="0.2">
      <c r="A3676" s="35" t="s">
        <v>9999</v>
      </c>
      <c r="B3676" s="1" t="s">
        <v>4578</v>
      </c>
      <c r="C3676" s="45" t="s">
        <v>8875</v>
      </c>
      <c r="D3676" s="23" t="s">
        <v>5751</v>
      </c>
      <c r="E3676" s="23" t="s">
        <v>4138</v>
      </c>
      <c r="F3676" s="40">
        <v>0.05</v>
      </c>
      <c r="G3676" s="25">
        <v>109097</v>
      </c>
      <c r="H3676" s="25">
        <v>5455</v>
      </c>
      <c r="I3676" s="25"/>
      <c r="J3676" s="58" t="e">
        <f>HYPERLINK("#"&amp;"Insumos"&amp;"!A"&amp;MATCH($B3676,#REF!,0),"Ins "&amp;$B3676)</f>
        <v>#REF!</v>
      </c>
      <c r="M3676" s="220"/>
    </row>
    <row r="3677" spans="1:13" x14ac:dyDescent="0.2">
      <c r="A3677" s="35" t="s">
        <v>9999</v>
      </c>
      <c r="B3677" s="1" t="s">
        <v>5007</v>
      </c>
      <c r="C3677" s="45" t="s">
        <v>720</v>
      </c>
      <c r="D3677" s="23" t="s">
        <v>5751</v>
      </c>
      <c r="E3677" s="23" t="s">
        <v>4134</v>
      </c>
      <c r="F3677" s="40">
        <v>0.34</v>
      </c>
      <c r="G3677" s="25">
        <v>1897</v>
      </c>
      <c r="H3677" s="25">
        <v>645</v>
      </c>
      <c r="I3677" s="25"/>
      <c r="J3677" s="58" t="e">
        <f>HYPERLINK("#"&amp;"Insumos"&amp;"!A"&amp;MATCH($B3677,#REF!,0),"Ins "&amp;$B3677)</f>
        <v>#REF!</v>
      </c>
      <c r="M3677" s="220"/>
    </row>
    <row r="3678" spans="1:13" x14ac:dyDescent="0.2">
      <c r="A3678" s="35" t="s">
        <v>9999</v>
      </c>
      <c r="B3678" s="1" t="s">
        <v>5421</v>
      </c>
      <c r="C3678" s="45" t="s">
        <v>1173</v>
      </c>
      <c r="D3678" s="23" t="s">
        <v>5751</v>
      </c>
      <c r="E3678" s="23" t="s">
        <v>4135</v>
      </c>
      <c r="F3678" s="40">
        <v>1.2500000000000001E-2</v>
      </c>
      <c r="G3678" s="25">
        <v>13416</v>
      </c>
      <c r="H3678" s="25">
        <v>168</v>
      </c>
      <c r="I3678" s="25"/>
      <c r="J3678" s="58" t="e">
        <f>HYPERLINK("#"&amp;"Insumos"&amp;"!A"&amp;MATCH($B3678,#REF!,0),"Ins "&amp;$B3678)</f>
        <v>#REF!</v>
      </c>
      <c r="M3678" s="220"/>
    </row>
    <row r="3679" spans="1:13" x14ac:dyDescent="0.2">
      <c r="A3679" s="35" t="s">
        <v>9999</v>
      </c>
      <c r="B3679" s="1" t="s">
        <v>5447</v>
      </c>
      <c r="C3679" s="45" t="s">
        <v>8877</v>
      </c>
      <c r="D3679" s="23" t="s">
        <v>5751</v>
      </c>
      <c r="E3679" s="23" t="s">
        <v>4139</v>
      </c>
      <c r="F3679" s="40">
        <v>5.3571428571428568E-2</v>
      </c>
      <c r="G3679" s="25">
        <v>64376</v>
      </c>
      <c r="H3679" s="25">
        <v>3449</v>
      </c>
      <c r="I3679" s="25"/>
      <c r="J3679" s="58" t="e">
        <f>HYPERLINK("#"&amp;"Insumos"&amp;"!A"&amp;MATCH($B3679,#REF!,0),"Ins "&amp;$B3679)</f>
        <v>#REF!</v>
      </c>
      <c r="M3679" s="220"/>
    </row>
    <row r="3680" spans="1:13" x14ac:dyDescent="0.2">
      <c r="A3680" s="35" t="s">
        <v>9999</v>
      </c>
      <c r="B3680" s="1" t="s">
        <v>5448</v>
      </c>
      <c r="C3680" s="45" t="s">
        <v>8878</v>
      </c>
      <c r="D3680" s="23" t="s">
        <v>5751</v>
      </c>
      <c r="E3680" s="23" t="s">
        <v>4134</v>
      </c>
      <c r="F3680" s="40">
        <v>0.4</v>
      </c>
      <c r="G3680" s="25">
        <v>6708</v>
      </c>
      <c r="H3680" s="25">
        <v>2683</v>
      </c>
      <c r="I3680" s="25"/>
      <c r="J3680" s="58" t="e">
        <f>HYPERLINK("#"&amp;"Insumos"&amp;"!A"&amp;MATCH($B3680,#REF!,0),"Ins "&amp;$B3680)</f>
        <v>#REF!</v>
      </c>
      <c r="M3680" s="220"/>
    </row>
    <row r="3681" spans="1:13" x14ac:dyDescent="0.2">
      <c r="A3681" s="35" t="s">
        <v>9999</v>
      </c>
      <c r="B3681" s="1" t="s">
        <v>5426</v>
      </c>
      <c r="C3681" s="45" t="s">
        <v>8879</v>
      </c>
      <c r="D3681" s="23" t="s">
        <v>5751</v>
      </c>
      <c r="E3681" s="23" t="s">
        <v>4134</v>
      </c>
      <c r="F3681" s="40">
        <v>1.1000000000000001</v>
      </c>
      <c r="G3681" s="25">
        <v>7748</v>
      </c>
      <c r="H3681" s="25">
        <v>8523</v>
      </c>
      <c r="I3681" s="25"/>
      <c r="J3681" s="58" t="e">
        <f>HYPERLINK("#"&amp;"Insumos"&amp;"!A"&amp;MATCH($B3681,#REF!,0),"Ins "&amp;$B3681)</f>
        <v>#REF!</v>
      </c>
      <c r="M3681" s="220"/>
    </row>
    <row r="3682" spans="1:13" x14ac:dyDescent="0.2">
      <c r="A3682" s="35" t="s">
        <v>9999</v>
      </c>
      <c r="B3682" s="1" t="s">
        <v>5431</v>
      </c>
      <c r="C3682" s="45" t="s">
        <v>1178</v>
      </c>
      <c r="D3682" s="23" t="s">
        <v>5751</v>
      </c>
      <c r="E3682" s="23" t="s">
        <v>465</v>
      </c>
      <c r="F3682" s="40">
        <v>0.35</v>
      </c>
      <c r="G3682" s="25">
        <v>27040</v>
      </c>
      <c r="H3682" s="25">
        <v>9464</v>
      </c>
      <c r="I3682" s="25"/>
      <c r="J3682" s="58" t="e">
        <f>HYPERLINK("#"&amp;"Insumos"&amp;"!A"&amp;MATCH($B3682,#REF!,0),"Ins "&amp;$B3682)</f>
        <v>#REF!</v>
      </c>
      <c r="M3682" s="220"/>
    </row>
    <row r="3683" spans="1:13" x14ac:dyDescent="0.2">
      <c r="A3683" s="35" t="s">
        <v>9999</v>
      </c>
      <c r="B3683" s="1" t="s">
        <v>5432</v>
      </c>
      <c r="C3683" s="45" t="s">
        <v>257</v>
      </c>
      <c r="D3683" s="23" t="s">
        <v>5751</v>
      </c>
      <c r="E3683" s="23" t="s">
        <v>4134</v>
      </c>
      <c r="F3683" s="40">
        <v>12</v>
      </c>
      <c r="G3683" s="25">
        <v>44</v>
      </c>
      <c r="H3683" s="25">
        <v>528</v>
      </c>
      <c r="I3683" s="25"/>
      <c r="J3683" s="58" t="e">
        <f>HYPERLINK("#"&amp;"Insumos"&amp;"!A"&amp;MATCH($B3683,#REF!,0),"Ins "&amp;$B3683)</f>
        <v>#REF!</v>
      </c>
      <c r="M3683" s="220"/>
    </row>
    <row r="3684" spans="1:13" x14ac:dyDescent="0.2">
      <c r="A3684" s="35" t="s">
        <v>9999</v>
      </c>
      <c r="B3684" s="1" t="s">
        <v>5433</v>
      </c>
      <c r="C3684" s="45" t="s">
        <v>1179</v>
      </c>
      <c r="D3684" s="23" t="s">
        <v>5751</v>
      </c>
      <c r="E3684" s="23" t="s">
        <v>4134</v>
      </c>
      <c r="F3684" s="40">
        <v>12</v>
      </c>
      <c r="G3684" s="25">
        <v>44</v>
      </c>
      <c r="H3684" s="25">
        <v>528</v>
      </c>
      <c r="I3684" s="25"/>
      <c r="J3684" s="58" t="e">
        <f>HYPERLINK("#"&amp;"Insumos"&amp;"!A"&amp;MATCH($B3684,#REF!,0),"Ins "&amp;$B3684)</f>
        <v>#REF!</v>
      </c>
      <c r="M3684" s="220"/>
    </row>
    <row r="3685" spans="1:13" x14ac:dyDescent="0.2">
      <c r="A3685" s="35" t="s">
        <v>9999</v>
      </c>
      <c r="B3685" s="1" t="s">
        <v>5434</v>
      </c>
      <c r="C3685" s="45" t="s">
        <v>1180</v>
      </c>
      <c r="D3685" s="23" t="s">
        <v>5751</v>
      </c>
      <c r="E3685" s="23" t="s">
        <v>4134</v>
      </c>
      <c r="F3685" s="40">
        <v>7</v>
      </c>
      <c r="G3685" s="25">
        <v>80</v>
      </c>
      <c r="H3685" s="25">
        <v>560</v>
      </c>
      <c r="I3685" s="25"/>
      <c r="J3685" s="58" t="e">
        <f>HYPERLINK("#"&amp;"Insumos"&amp;"!A"&amp;MATCH($B3685,#REF!,0),"Ins "&amp;$B3685)</f>
        <v>#REF!</v>
      </c>
      <c r="M3685" s="220"/>
    </row>
    <row r="3686" spans="1:13" ht="38.25" x14ac:dyDescent="0.2">
      <c r="A3686" s="36" t="s">
        <v>11447</v>
      </c>
      <c r="B3686" s="26" t="s">
        <v>6816</v>
      </c>
      <c r="C3686" s="79" t="s">
        <v>11449</v>
      </c>
      <c r="D3686" s="37" t="s">
        <v>5608</v>
      </c>
      <c r="E3686" s="37" t="s">
        <v>465</v>
      </c>
      <c r="F3686" s="41"/>
      <c r="G3686" s="27"/>
      <c r="H3686" s="27"/>
      <c r="I3686" s="27">
        <v>144248</v>
      </c>
      <c r="M3686" s="220">
        <f t="shared" si="57"/>
        <v>188907</v>
      </c>
    </row>
    <row r="3687" spans="1:13" x14ac:dyDescent="0.2">
      <c r="A3687" s="35" t="s">
        <v>11447</v>
      </c>
      <c r="B3687" s="34" t="s">
        <v>78</v>
      </c>
      <c r="C3687" s="45" t="s">
        <v>1019</v>
      </c>
      <c r="D3687" s="23" t="s">
        <v>5734</v>
      </c>
      <c r="E3687" s="23" t="s">
        <v>4141</v>
      </c>
      <c r="F3687" s="40">
        <v>0.2</v>
      </c>
      <c r="G3687" s="25">
        <v>58718</v>
      </c>
      <c r="H3687" s="25">
        <v>11744</v>
      </c>
      <c r="I3687" s="25"/>
      <c r="J3687" s="58" t="e">
        <f>HYPERLINK("#"&amp;"Insumos"&amp;"!A"&amp;MATCH($B3687,#REF!,0),"Ins "&amp;$B3687)</f>
        <v>#REF!</v>
      </c>
      <c r="M3687" s="220"/>
    </row>
    <row r="3688" spans="1:13" ht="25.5" x14ac:dyDescent="0.2">
      <c r="A3688" s="35" t="s">
        <v>11447</v>
      </c>
      <c r="B3688" s="1" t="s">
        <v>597</v>
      </c>
      <c r="C3688" s="45" t="s">
        <v>8738</v>
      </c>
      <c r="D3688" s="23" t="s">
        <v>5534</v>
      </c>
      <c r="E3688" s="23" t="s">
        <v>8737</v>
      </c>
      <c r="F3688" s="40">
        <v>0.02</v>
      </c>
      <c r="G3688" s="25">
        <v>17302</v>
      </c>
      <c r="H3688" s="25">
        <v>346</v>
      </c>
      <c r="I3688" s="25"/>
      <c r="J3688" s="58" t="e">
        <f>HYPERLINK("#"&amp;"Insumos"&amp;"!A"&amp;MATCH($B3688,#REF!,0),"Ins "&amp;$B3688)</f>
        <v>#REF!</v>
      </c>
      <c r="M3688" s="220"/>
    </row>
    <row r="3689" spans="1:13" x14ac:dyDescent="0.2">
      <c r="A3689" s="35" t="s">
        <v>11447</v>
      </c>
      <c r="B3689" s="34" t="s">
        <v>5533</v>
      </c>
      <c r="C3689" s="45" t="s">
        <v>5892</v>
      </c>
      <c r="D3689" s="23" t="s">
        <v>977</v>
      </c>
      <c r="E3689" s="23" t="s">
        <v>4134</v>
      </c>
      <c r="F3689" s="40">
        <v>0.05</v>
      </c>
      <c r="G3689" s="25">
        <v>3623</v>
      </c>
      <c r="H3689" s="25">
        <v>181</v>
      </c>
      <c r="I3689" s="25"/>
      <c r="J3689" s="58" t="e">
        <f>HYPERLINK("#"&amp;"Insumos"&amp;"!A"&amp;MATCH($B3689,#REF!,0),"Ins "&amp;$B3689)</f>
        <v>#REF!</v>
      </c>
      <c r="M3689" s="220"/>
    </row>
    <row r="3690" spans="1:13" x14ac:dyDescent="0.2">
      <c r="A3690" s="35" t="s">
        <v>11447</v>
      </c>
      <c r="B3690" s="1" t="s">
        <v>263</v>
      </c>
      <c r="C3690" s="45" t="s">
        <v>696</v>
      </c>
      <c r="D3690" s="23" t="s">
        <v>5534</v>
      </c>
      <c r="E3690" s="23" t="s">
        <v>4140</v>
      </c>
      <c r="F3690" s="40">
        <v>5.0000000000000001E-3</v>
      </c>
      <c r="G3690" s="25">
        <v>187426</v>
      </c>
      <c r="H3690" s="25">
        <v>937</v>
      </c>
      <c r="I3690" s="25"/>
      <c r="J3690" s="58" t="e">
        <f>HYPERLINK("#"&amp;"Insumos"&amp;"!A"&amp;MATCH($B3690,#REF!,0),"Ins "&amp;$B3690)</f>
        <v>#REF!</v>
      </c>
      <c r="M3690" s="220"/>
    </row>
    <row r="3691" spans="1:13" x14ac:dyDescent="0.2">
      <c r="A3691" s="35" t="s">
        <v>11447</v>
      </c>
      <c r="B3691" s="34" t="s">
        <v>11443</v>
      </c>
      <c r="C3691" s="45" t="s">
        <v>11448</v>
      </c>
      <c r="D3691" s="23" t="s">
        <v>5751</v>
      </c>
      <c r="E3691" s="23" t="s">
        <v>465</v>
      </c>
      <c r="F3691" s="40">
        <v>1</v>
      </c>
      <c r="G3691" s="25">
        <v>131040</v>
      </c>
      <c r="H3691" s="25">
        <v>131040</v>
      </c>
      <c r="I3691" s="25"/>
      <c r="J3691" s="58" t="e">
        <f>HYPERLINK("#"&amp;"Insumos"&amp;"!A"&amp;MATCH($B3691,#REF!,0),"Ins "&amp;$B3691)</f>
        <v>#REF!</v>
      </c>
      <c r="M3691" s="220"/>
    </row>
    <row r="3692" spans="1:13" ht="25.5" x14ac:dyDescent="0.2">
      <c r="A3692" s="36" t="s">
        <v>11899</v>
      </c>
      <c r="B3692" s="26" t="s">
        <v>6816</v>
      </c>
      <c r="C3692" s="79" t="s">
        <v>11900</v>
      </c>
      <c r="D3692" s="37" t="s">
        <v>5608</v>
      </c>
      <c r="E3692" s="37" t="s">
        <v>464</v>
      </c>
      <c r="F3692" s="41"/>
      <c r="G3692" s="27"/>
      <c r="H3692" s="27"/>
      <c r="I3692" s="27">
        <v>535777</v>
      </c>
      <c r="M3692" s="220">
        <f t="shared" si="57"/>
        <v>701654</v>
      </c>
    </row>
    <row r="3693" spans="1:13" x14ac:dyDescent="0.2">
      <c r="A3693" s="35" t="s">
        <v>11899</v>
      </c>
      <c r="B3693" s="34" t="s">
        <v>5572</v>
      </c>
      <c r="C3693" s="45" t="s">
        <v>971</v>
      </c>
      <c r="D3693" s="23" t="s">
        <v>5734</v>
      </c>
      <c r="E3693" s="23" t="s">
        <v>4141</v>
      </c>
      <c r="F3693" s="40">
        <v>0.1</v>
      </c>
      <c r="G3693" s="25">
        <v>37863</v>
      </c>
      <c r="H3693" s="25">
        <v>3786</v>
      </c>
      <c r="I3693" s="25"/>
      <c r="J3693" s="58" t="e">
        <f>HYPERLINK("#"&amp;"Insumos"&amp;"!A"&amp;MATCH($B3693,#REF!,0),"Ins "&amp;$B3693)</f>
        <v>#REF!</v>
      </c>
      <c r="M3693" s="220"/>
    </row>
    <row r="3694" spans="1:13" ht="25.5" x14ac:dyDescent="0.2">
      <c r="A3694" s="35" t="s">
        <v>11899</v>
      </c>
      <c r="B3694" s="1" t="s">
        <v>597</v>
      </c>
      <c r="C3694" s="45" t="s">
        <v>8738</v>
      </c>
      <c r="D3694" s="23" t="s">
        <v>5534</v>
      </c>
      <c r="E3694" s="23" t="s">
        <v>8737</v>
      </c>
      <c r="F3694" s="40">
        <v>0.01</v>
      </c>
      <c r="G3694" s="25">
        <v>17302</v>
      </c>
      <c r="H3694" s="25">
        <v>173</v>
      </c>
      <c r="I3694" s="25"/>
      <c r="J3694" s="58" t="e">
        <f>HYPERLINK("#"&amp;"Insumos"&amp;"!A"&amp;MATCH($B3694,#REF!,0),"Ins "&amp;$B3694)</f>
        <v>#REF!</v>
      </c>
      <c r="M3694" s="220"/>
    </row>
    <row r="3695" spans="1:13" x14ac:dyDescent="0.2">
      <c r="A3695" s="35" t="s">
        <v>11899</v>
      </c>
      <c r="B3695" s="34" t="s">
        <v>5533</v>
      </c>
      <c r="C3695" s="45" t="s">
        <v>5892</v>
      </c>
      <c r="D3695" s="23" t="s">
        <v>977</v>
      </c>
      <c r="E3695" s="23" t="s">
        <v>4134</v>
      </c>
      <c r="F3695" s="40">
        <v>0.02</v>
      </c>
      <c r="G3695" s="25">
        <v>3623</v>
      </c>
      <c r="H3695" s="25">
        <v>72</v>
      </c>
      <c r="I3695" s="25"/>
      <c r="J3695" s="58" t="e">
        <f>HYPERLINK("#"&amp;"Insumos"&amp;"!A"&amp;MATCH($B3695,#REF!,0),"Ins "&amp;$B3695)</f>
        <v>#REF!</v>
      </c>
      <c r="M3695" s="220"/>
    </row>
    <row r="3696" spans="1:13" x14ac:dyDescent="0.2">
      <c r="A3696" s="35" t="s">
        <v>11899</v>
      </c>
      <c r="B3696" s="1" t="s">
        <v>263</v>
      </c>
      <c r="C3696" s="45" t="s">
        <v>696</v>
      </c>
      <c r="D3696" s="23" t="s">
        <v>5534</v>
      </c>
      <c r="E3696" s="23" t="s">
        <v>4140</v>
      </c>
      <c r="F3696" s="40">
        <v>1E-3</v>
      </c>
      <c r="G3696" s="25">
        <v>187426</v>
      </c>
      <c r="H3696" s="25">
        <v>187</v>
      </c>
      <c r="I3696" s="25"/>
      <c r="J3696" s="58" t="e">
        <f>HYPERLINK("#"&amp;"Insumos"&amp;"!A"&amp;MATCH($B3696,#REF!,0),"Ins "&amp;$B3696)</f>
        <v>#REF!</v>
      </c>
      <c r="M3696" s="220"/>
    </row>
    <row r="3697" spans="1:13" x14ac:dyDescent="0.2">
      <c r="A3697" s="35" t="s">
        <v>11899</v>
      </c>
      <c r="B3697" s="34" t="s">
        <v>5604</v>
      </c>
      <c r="C3697" s="45" t="s">
        <v>540</v>
      </c>
      <c r="D3697" s="23" t="s">
        <v>5585</v>
      </c>
      <c r="E3697" s="23" t="s">
        <v>466</v>
      </c>
      <c r="F3697" s="40">
        <v>1</v>
      </c>
      <c r="G3697" s="25">
        <v>531559</v>
      </c>
      <c r="H3697" s="25">
        <v>531559</v>
      </c>
      <c r="I3697" s="25"/>
      <c r="J3697" s="58" t="e">
        <f>HYPERLINK("#"&amp;"Insumos"&amp;"!A"&amp;MATCH($B3697,#REF!,0),"Ins "&amp;$B3697)</f>
        <v>#REF!</v>
      </c>
      <c r="M3697" s="220"/>
    </row>
    <row r="3698" spans="1:13" ht="25.5" x14ac:dyDescent="0.2">
      <c r="A3698" s="36" t="s">
        <v>11902</v>
      </c>
      <c r="B3698" s="26" t="s">
        <v>6816</v>
      </c>
      <c r="C3698" s="79" t="s">
        <v>11903</v>
      </c>
      <c r="D3698" s="37" t="s">
        <v>5608</v>
      </c>
      <c r="E3698" s="37" t="s">
        <v>4134</v>
      </c>
      <c r="F3698" s="41"/>
      <c r="G3698" s="27"/>
      <c r="H3698" s="27"/>
      <c r="I3698" s="27">
        <v>12637</v>
      </c>
      <c r="M3698" s="220">
        <f t="shared" si="57"/>
        <v>16549</v>
      </c>
    </row>
    <row r="3699" spans="1:13" x14ac:dyDescent="0.2">
      <c r="A3699" s="35" t="s">
        <v>11902</v>
      </c>
      <c r="B3699" s="34" t="s">
        <v>218</v>
      </c>
      <c r="C3699" s="45" t="s">
        <v>5580</v>
      </c>
      <c r="D3699" s="23" t="s">
        <v>5734</v>
      </c>
      <c r="E3699" s="23" t="s">
        <v>4141</v>
      </c>
      <c r="F3699" s="40">
        <v>0.3</v>
      </c>
      <c r="G3699" s="25">
        <v>14562</v>
      </c>
      <c r="H3699" s="25">
        <v>4369</v>
      </c>
      <c r="I3699" s="25"/>
      <c r="J3699" s="58" t="e">
        <f>HYPERLINK("#"&amp;"Insumos"&amp;"!A"&amp;MATCH($B3699,#REF!,0),"Ins "&amp;$B3699)</f>
        <v>#REF!</v>
      </c>
      <c r="M3699" s="220"/>
    </row>
    <row r="3700" spans="1:13" x14ac:dyDescent="0.2">
      <c r="A3700" s="35" t="s">
        <v>11902</v>
      </c>
      <c r="B3700" s="1" t="s">
        <v>263</v>
      </c>
      <c r="C3700" s="45" t="s">
        <v>696</v>
      </c>
      <c r="D3700" s="23" t="s">
        <v>5534</v>
      </c>
      <c r="E3700" s="23" t="s">
        <v>4140</v>
      </c>
      <c r="F3700" s="40">
        <v>8.0000000000000004E-4</v>
      </c>
      <c r="G3700" s="25">
        <v>187426</v>
      </c>
      <c r="H3700" s="25">
        <v>150</v>
      </c>
      <c r="I3700" s="25"/>
      <c r="J3700" s="58" t="e">
        <f>HYPERLINK("#"&amp;"Insumos"&amp;"!A"&amp;MATCH($B3700,#REF!,0),"Ins "&amp;$B3700)</f>
        <v>#REF!</v>
      </c>
      <c r="M3700" s="220"/>
    </row>
    <row r="3701" spans="1:13" x14ac:dyDescent="0.2">
      <c r="A3701" s="35" t="s">
        <v>11902</v>
      </c>
      <c r="B3701" s="34" t="s">
        <v>251</v>
      </c>
      <c r="C3701" s="45" t="s">
        <v>9368</v>
      </c>
      <c r="D3701" s="23" t="s">
        <v>5534</v>
      </c>
      <c r="E3701" s="23" t="s">
        <v>4141</v>
      </c>
      <c r="F3701" s="40">
        <v>0.08</v>
      </c>
      <c r="G3701" s="25">
        <v>10192</v>
      </c>
      <c r="H3701" s="25">
        <v>815</v>
      </c>
      <c r="I3701" s="25"/>
      <c r="J3701" s="58" t="e">
        <f>HYPERLINK("#"&amp;"Insumos"&amp;"!A"&amp;MATCH($B3701,#REF!,0),"Ins "&amp;$B3701)</f>
        <v>#REF!</v>
      </c>
      <c r="M3701" s="220"/>
    </row>
    <row r="3702" spans="1:13" x14ac:dyDescent="0.2">
      <c r="A3702" s="35" t="s">
        <v>11902</v>
      </c>
      <c r="B3702" s="1" t="s">
        <v>5533</v>
      </c>
      <c r="C3702" s="45" t="s">
        <v>5892</v>
      </c>
      <c r="D3702" s="23" t="s">
        <v>977</v>
      </c>
      <c r="E3702" s="23" t="s">
        <v>4134</v>
      </c>
      <c r="F3702" s="40">
        <v>0.01</v>
      </c>
      <c r="G3702" s="25">
        <v>3623</v>
      </c>
      <c r="H3702" s="25">
        <v>36</v>
      </c>
      <c r="I3702" s="25"/>
      <c r="J3702" s="58" t="e">
        <f>HYPERLINK("#"&amp;"Insumos"&amp;"!A"&amp;MATCH($B3702,#REF!,0),"Ins "&amp;$B3702)</f>
        <v>#REF!</v>
      </c>
      <c r="M3702" s="220"/>
    </row>
    <row r="3703" spans="1:13" x14ac:dyDescent="0.2">
      <c r="A3703" s="35" t="s">
        <v>11902</v>
      </c>
      <c r="B3703" s="1" t="s">
        <v>5007</v>
      </c>
      <c r="C3703" s="45" t="s">
        <v>720</v>
      </c>
      <c r="D3703" s="23" t="s">
        <v>5751</v>
      </c>
      <c r="E3703" s="23" t="s">
        <v>4134</v>
      </c>
      <c r="F3703" s="40">
        <v>0.01</v>
      </c>
      <c r="G3703" s="25">
        <v>1897</v>
      </c>
      <c r="H3703" s="25">
        <v>19</v>
      </c>
      <c r="I3703" s="25"/>
      <c r="J3703" s="58" t="e">
        <f>HYPERLINK("#"&amp;"Insumos"&amp;"!A"&amp;MATCH($B3703,#REF!,0),"Ins "&amp;$B3703)</f>
        <v>#REF!</v>
      </c>
      <c r="M3703" s="220"/>
    </row>
    <row r="3704" spans="1:13" x14ac:dyDescent="0.2">
      <c r="A3704" s="35" t="s">
        <v>11902</v>
      </c>
      <c r="B3704" s="1" t="s">
        <v>5179</v>
      </c>
      <c r="C3704" s="45" t="s">
        <v>168</v>
      </c>
      <c r="D3704" s="23" t="s">
        <v>5751</v>
      </c>
      <c r="E3704" s="23" t="s">
        <v>4134</v>
      </c>
      <c r="F3704" s="40">
        <v>5.0000000000000001E-4</v>
      </c>
      <c r="G3704" s="25">
        <v>594640</v>
      </c>
      <c r="H3704" s="25">
        <v>297</v>
      </c>
      <c r="I3704" s="25"/>
      <c r="J3704" s="58" t="e">
        <f>HYPERLINK("#"&amp;"Insumos"&amp;"!A"&amp;MATCH($B3704,#REF!,0),"Ins "&amp;$B3704)</f>
        <v>#REF!</v>
      </c>
      <c r="M3704" s="220"/>
    </row>
    <row r="3705" spans="1:13" x14ac:dyDescent="0.2">
      <c r="A3705" s="35" t="s">
        <v>11902</v>
      </c>
      <c r="B3705" s="34" t="s">
        <v>6592</v>
      </c>
      <c r="C3705" s="45" t="s">
        <v>6593</v>
      </c>
      <c r="D3705" s="23" t="s">
        <v>5751</v>
      </c>
      <c r="E3705" s="23" t="s">
        <v>4134</v>
      </c>
      <c r="F3705" s="40">
        <v>0.06</v>
      </c>
      <c r="G3705" s="25">
        <v>103896</v>
      </c>
      <c r="H3705" s="25">
        <v>6234</v>
      </c>
      <c r="I3705" s="25"/>
      <c r="J3705" s="58" t="e">
        <f>HYPERLINK("#"&amp;"Insumos"&amp;"!A"&amp;MATCH($B3705,#REF!,0),"Ins "&amp;$B3705)</f>
        <v>#REF!</v>
      </c>
      <c r="M3705" s="220"/>
    </row>
    <row r="3706" spans="1:13" x14ac:dyDescent="0.2">
      <c r="A3706" s="35" t="s">
        <v>11902</v>
      </c>
      <c r="B3706" s="1" t="s">
        <v>5253</v>
      </c>
      <c r="C3706" s="45" t="s">
        <v>2139</v>
      </c>
      <c r="D3706" s="23" t="s">
        <v>5751</v>
      </c>
      <c r="E3706" s="23" t="s">
        <v>4134</v>
      </c>
      <c r="F3706" s="40">
        <v>8.9999999999999998E-4</v>
      </c>
      <c r="G3706" s="25">
        <v>796526</v>
      </c>
      <c r="H3706" s="25">
        <v>717</v>
      </c>
      <c r="I3706" s="25"/>
      <c r="J3706" s="58" t="e">
        <f>HYPERLINK("#"&amp;"Insumos"&amp;"!A"&amp;MATCH($B3706,#REF!,0),"Ins "&amp;$B3706)</f>
        <v>#REF!</v>
      </c>
      <c r="M3706" s="220"/>
    </row>
    <row r="3707" spans="1:13" ht="38.25" x14ac:dyDescent="0.2">
      <c r="A3707" s="36" t="s">
        <v>12372</v>
      </c>
      <c r="B3707" s="26" t="s">
        <v>6816</v>
      </c>
      <c r="C3707" s="79" t="s">
        <v>12373</v>
      </c>
      <c r="D3707" s="37" t="s">
        <v>5608</v>
      </c>
      <c r="E3707" s="37" t="s">
        <v>464</v>
      </c>
      <c r="F3707" s="41"/>
      <c r="G3707" s="27"/>
      <c r="H3707" s="27"/>
      <c r="I3707" s="27">
        <v>18994</v>
      </c>
      <c r="M3707" s="220">
        <f t="shared" si="57"/>
        <v>24875</v>
      </c>
    </row>
    <row r="3708" spans="1:13" x14ac:dyDescent="0.2">
      <c r="A3708" s="35" t="s">
        <v>12372</v>
      </c>
      <c r="B3708" s="34" t="s">
        <v>5572</v>
      </c>
      <c r="C3708" s="45" t="s">
        <v>971</v>
      </c>
      <c r="D3708" s="23" t="s">
        <v>5734</v>
      </c>
      <c r="E3708" s="23" t="s">
        <v>4141</v>
      </c>
      <c r="F3708" s="40">
        <v>0.2</v>
      </c>
      <c r="G3708" s="25">
        <v>37863</v>
      </c>
      <c r="H3708" s="25">
        <v>7573</v>
      </c>
      <c r="I3708" s="25"/>
      <c r="J3708" s="58" t="e">
        <f>HYPERLINK("#"&amp;"Insumos"&amp;"!A"&amp;MATCH($B3708,#REF!,0),"Ins "&amp;$B3708)</f>
        <v>#REF!</v>
      </c>
      <c r="M3708" s="220"/>
    </row>
    <row r="3709" spans="1:13" x14ac:dyDescent="0.2">
      <c r="A3709" s="35" t="s">
        <v>12372</v>
      </c>
      <c r="B3709" s="1" t="s">
        <v>263</v>
      </c>
      <c r="C3709" s="45" t="s">
        <v>696</v>
      </c>
      <c r="D3709" s="23" t="s">
        <v>5534</v>
      </c>
      <c r="E3709" s="23" t="s">
        <v>4140</v>
      </c>
      <c r="F3709" s="40">
        <v>8.0000000000000004E-4</v>
      </c>
      <c r="G3709" s="25">
        <v>187426</v>
      </c>
      <c r="H3709" s="25">
        <v>150</v>
      </c>
      <c r="I3709" s="25"/>
      <c r="J3709" s="58" t="e">
        <f>HYPERLINK("#"&amp;"Insumos"&amp;"!A"&amp;MATCH($B3709,#REF!,0),"Ins "&amp;$B3709)</f>
        <v>#REF!</v>
      </c>
      <c r="M3709" s="220"/>
    </row>
    <row r="3710" spans="1:13" x14ac:dyDescent="0.2">
      <c r="A3710" s="35" t="s">
        <v>12372</v>
      </c>
      <c r="B3710" s="34" t="s">
        <v>949</v>
      </c>
      <c r="C3710" s="45" t="s">
        <v>8842</v>
      </c>
      <c r="D3710" s="23" t="s">
        <v>5534</v>
      </c>
      <c r="E3710" s="23" t="s">
        <v>4140</v>
      </c>
      <c r="F3710" s="40">
        <v>2.5000000000000001E-2</v>
      </c>
      <c r="G3710" s="25">
        <v>74256</v>
      </c>
      <c r="H3710" s="25">
        <v>1856</v>
      </c>
      <c r="I3710" s="25"/>
      <c r="J3710" s="58" t="e">
        <f>HYPERLINK("#"&amp;"Insumos"&amp;"!A"&amp;MATCH($B3710,#REF!,0),"Ins "&amp;$B3710)</f>
        <v>#REF!</v>
      </c>
      <c r="M3710" s="220"/>
    </row>
    <row r="3711" spans="1:13" x14ac:dyDescent="0.2">
      <c r="A3711" s="35" t="s">
        <v>12372</v>
      </c>
      <c r="B3711" s="1" t="s">
        <v>5533</v>
      </c>
      <c r="C3711" s="45" t="s">
        <v>5892</v>
      </c>
      <c r="D3711" s="23" t="s">
        <v>977</v>
      </c>
      <c r="E3711" s="23" t="s">
        <v>4134</v>
      </c>
      <c r="F3711" s="40">
        <v>0.01</v>
      </c>
      <c r="G3711" s="25">
        <v>3623</v>
      </c>
      <c r="H3711" s="25">
        <v>36</v>
      </c>
      <c r="I3711" s="25"/>
      <c r="J3711" s="58" t="e">
        <f>HYPERLINK("#"&amp;"Insumos"&amp;"!A"&amp;MATCH($B3711,#REF!,0),"Ins "&amp;$B3711)</f>
        <v>#REF!</v>
      </c>
      <c r="M3711" s="220"/>
    </row>
    <row r="3712" spans="1:13" x14ac:dyDescent="0.2">
      <c r="A3712" s="35" t="s">
        <v>12372</v>
      </c>
      <c r="B3712" s="1" t="s">
        <v>5007</v>
      </c>
      <c r="C3712" s="45" t="s">
        <v>720</v>
      </c>
      <c r="D3712" s="23" t="s">
        <v>5751</v>
      </c>
      <c r="E3712" s="23" t="s">
        <v>4134</v>
      </c>
      <c r="F3712" s="40">
        <v>0.01</v>
      </c>
      <c r="G3712" s="25">
        <v>1897</v>
      </c>
      <c r="H3712" s="25">
        <v>19</v>
      </c>
      <c r="I3712" s="25"/>
      <c r="J3712" s="58" t="e">
        <f>HYPERLINK("#"&amp;"Insumos"&amp;"!A"&amp;MATCH($B3712,#REF!,0),"Ins "&amp;$B3712)</f>
        <v>#REF!</v>
      </c>
      <c r="M3712" s="220"/>
    </row>
    <row r="3713" spans="1:13" x14ac:dyDescent="0.2">
      <c r="A3713" s="35" t="s">
        <v>12372</v>
      </c>
      <c r="B3713" s="34" t="s">
        <v>12350</v>
      </c>
      <c r="C3713" s="45" t="s">
        <v>12374</v>
      </c>
      <c r="D3713" s="23" t="s">
        <v>5751</v>
      </c>
      <c r="E3713" s="23" t="s">
        <v>464</v>
      </c>
      <c r="F3713" s="40">
        <v>1</v>
      </c>
      <c r="G3713" s="25">
        <v>9360</v>
      </c>
      <c r="H3713" s="25">
        <v>9360</v>
      </c>
      <c r="I3713" s="25"/>
      <c r="J3713" s="58" t="e">
        <f>HYPERLINK("#"&amp;"Insumos"&amp;"!A"&amp;MATCH($B3713,#REF!,0),"Ins "&amp;$B3713)</f>
        <v>#REF!</v>
      </c>
      <c r="M3713" s="220"/>
    </row>
    <row r="3714" spans="1:13" s="176" customFormat="1" ht="40.15" customHeight="1" x14ac:dyDescent="0.2">
      <c r="A3714" s="170" t="s">
        <v>4099</v>
      </c>
      <c r="B3714" s="171"/>
      <c r="C3714" s="172" t="s">
        <v>11</v>
      </c>
      <c r="D3714" s="173" t="s">
        <v>5607</v>
      </c>
      <c r="E3714" s="173"/>
      <c r="F3714" s="174"/>
      <c r="G3714" s="175"/>
      <c r="H3714" s="175"/>
      <c r="I3714" s="175"/>
      <c r="M3714" s="220"/>
    </row>
    <row r="3715" spans="1:13" ht="25.5" x14ac:dyDescent="0.2">
      <c r="A3715" s="36" t="s">
        <v>2662</v>
      </c>
      <c r="B3715" s="26" t="s">
        <v>6816</v>
      </c>
      <c r="C3715" s="79" t="s">
        <v>10497</v>
      </c>
      <c r="D3715" s="37" t="s">
        <v>5608</v>
      </c>
      <c r="E3715" s="37" t="s">
        <v>4134</v>
      </c>
      <c r="F3715" s="41"/>
      <c r="G3715" s="27"/>
      <c r="H3715" s="27"/>
      <c r="I3715" s="27">
        <v>148709</v>
      </c>
      <c r="M3715" s="220">
        <f t="shared" si="57"/>
        <v>194749</v>
      </c>
    </row>
    <row r="3716" spans="1:13" x14ac:dyDescent="0.2">
      <c r="A3716" s="35" t="s">
        <v>2662</v>
      </c>
      <c r="B3716" s="1" t="s">
        <v>5573</v>
      </c>
      <c r="C3716" s="45" t="s">
        <v>973</v>
      </c>
      <c r="D3716" s="23" t="s">
        <v>5734</v>
      </c>
      <c r="E3716" s="23" t="s">
        <v>4141</v>
      </c>
      <c r="F3716" s="40">
        <v>1.02</v>
      </c>
      <c r="G3716" s="25">
        <v>41652</v>
      </c>
      <c r="H3716" s="25">
        <v>42485</v>
      </c>
      <c r="I3716" s="25"/>
      <c r="J3716" s="58" t="e">
        <f>HYPERLINK("#"&amp;"Insumos"&amp;"!A"&amp;MATCH($B3716,#REF!,0),"Ins "&amp;$B3716)</f>
        <v>#REF!</v>
      </c>
      <c r="M3716" s="220"/>
    </row>
    <row r="3717" spans="1:13" x14ac:dyDescent="0.2">
      <c r="A3717" s="35" t="s">
        <v>2662</v>
      </c>
      <c r="B3717" s="1" t="s">
        <v>263</v>
      </c>
      <c r="C3717" s="45" t="s">
        <v>696</v>
      </c>
      <c r="D3717" s="23" t="s">
        <v>5534</v>
      </c>
      <c r="E3717" s="23" t="s">
        <v>4140</v>
      </c>
      <c r="F3717" s="40">
        <v>6.7000000000000002E-3</v>
      </c>
      <c r="G3717" s="25">
        <v>187426</v>
      </c>
      <c r="H3717" s="25">
        <v>1256</v>
      </c>
      <c r="I3717" s="25"/>
      <c r="J3717" s="58" t="e">
        <f>HYPERLINK("#"&amp;"Insumos"&amp;"!A"&amp;MATCH($B3717,#REF!,0),"Ins "&amp;$B3717)</f>
        <v>#REF!</v>
      </c>
      <c r="M3717" s="220"/>
    </row>
    <row r="3718" spans="1:13" x14ac:dyDescent="0.2">
      <c r="A3718" s="35" t="s">
        <v>2662</v>
      </c>
      <c r="B3718" s="1" t="s">
        <v>5533</v>
      </c>
      <c r="C3718" s="45" t="s">
        <v>5892</v>
      </c>
      <c r="D3718" s="23" t="s">
        <v>977</v>
      </c>
      <c r="E3718" s="23" t="s">
        <v>4134</v>
      </c>
      <c r="F3718" s="40">
        <v>0.3</v>
      </c>
      <c r="G3718" s="25">
        <v>3623</v>
      </c>
      <c r="H3718" s="25">
        <v>1087</v>
      </c>
      <c r="I3718" s="25"/>
      <c r="J3718" s="58" t="e">
        <f>HYPERLINK("#"&amp;"Insumos"&amp;"!A"&amp;MATCH($B3718,#REF!,0),"Ins "&amp;$B3718)</f>
        <v>#REF!</v>
      </c>
      <c r="M3718" s="220"/>
    </row>
    <row r="3719" spans="1:13" x14ac:dyDescent="0.2">
      <c r="A3719" s="35" t="s">
        <v>2662</v>
      </c>
      <c r="B3719" s="1" t="s">
        <v>5007</v>
      </c>
      <c r="C3719" s="45" t="s">
        <v>720</v>
      </c>
      <c r="D3719" s="23" t="s">
        <v>5751</v>
      </c>
      <c r="E3719" s="23" t="s">
        <v>4134</v>
      </c>
      <c r="F3719" s="40">
        <v>1.1000000000000001</v>
      </c>
      <c r="G3719" s="25">
        <v>1897</v>
      </c>
      <c r="H3719" s="25">
        <v>2087</v>
      </c>
      <c r="I3719" s="25"/>
      <c r="J3719" s="58" t="e">
        <f>HYPERLINK("#"&amp;"Insumos"&amp;"!A"&amp;MATCH($B3719,#REF!,0),"Ins "&amp;$B3719)</f>
        <v>#REF!</v>
      </c>
      <c r="M3719" s="220"/>
    </row>
    <row r="3720" spans="1:13" x14ac:dyDescent="0.2">
      <c r="A3720" s="35" t="s">
        <v>2662</v>
      </c>
      <c r="B3720" s="1" t="s">
        <v>5292</v>
      </c>
      <c r="C3720" s="45" t="s">
        <v>943</v>
      </c>
      <c r="D3720" s="23" t="s">
        <v>5751</v>
      </c>
      <c r="E3720" s="23" t="s">
        <v>4134</v>
      </c>
      <c r="F3720" s="40">
        <v>2</v>
      </c>
      <c r="G3720" s="25">
        <v>595</v>
      </c>
      <c r="H3720" s="25">
        <v>1190</v>
      </c>
      <c r="I3720" s="25"/>
      <c r="J3720" s="58" t="e">
        <f>HYPERLINK("#"&amp;"Insumos"&amp;"!A"&amp;MATCH($B3720,#REF!,0),"Ins "&amp;$B3720)</f>
        <v>#REF!</v>
      </c>
      <c r="M3720" s="220"/>
    </row>
    <row r="3721" spans="1:13" x14ac:dyDescent="0.2">
      <c r="A3721" s="35" t="s">
        <v>2662</v>
      </c>
      <c r="B3721" s="1" t="s">
        <v>5314</v>
      </c>
      <c r="C3721" s="45" t="s">
        <v>1264</v>
      </c>
      <c r="D3721" s="23" t="s">
        <v>5751</v>
      </c>
      <c r="E3721" s="23" t="s">
        <v>4134</v>
      </c>
      <c r="F3721" s="40">
        <v>0.05</v>
      </c>
      <c r="G3721" s="25">
        <v>1330</v>
      </c>
      <c r="H3721" s="25">
        <v>67</v>
      </c>
      <c r="I3721" s="25"/>
      <c r="J3721" s="58" t="e">
        <f>HYPERLINK("#"&amp;"Insumos"&amp;"!A"&amp;MATCH($B3721,#REF!,0),"Ins "&amp;$B3721)</f>
        <v>#REF!</v>
      </c>
      <c r="M3721" s="220"/>
    </row>
    <row r="3722" spans="1:13" x14ac:dyDescent="0.2">
      <c r="A3722" s="35" t="s">
        <v>2662</v>
      </c>
      <c r="B3722" s="1" t="s">
        <v>4768</v>
      </c>
      <c r="C3722" s="45" t="s">
        <v>1296</v>
      </c>
      <c r="D3722" s="23" t="s">
        <v>5751</v>
      </c>
      <c r="E3722" s="23" t="s">
        <v>4134</v>
      </c>
      <c r="F3722" s="40">
        <v>1</v>
      </c>
      <c r="G3722" s="25">
        <v>92456</v>
      </c>
      <c r="H3722" s="25">
        <v>92456</v>
      </c>
      <c r="I3722" s="25"/>
      <c r="J3722" s="58" t="e">
        <f>HYPERLINK("#"&amp;"Insumos"&amp;"!A"&amp;MATCH($B3722,#REF!,0),"Ins "&amp;$B3722)</f>
        <v>#REF!</v>
      </c>
      <c r="M3722" s="220"/>
    </row>
    <row r="3723" spans="1:13" x14ac:dyDescent="0.2">
      <c r="A3723" s="35" t="s">
        <v>2662</v>
      </c>
      <c r="B3723" s="1" t="s">
        <v>4388</v>
      </c>
      <c r="C3723" s="45" t="s">
        <v>277</v>
      </c>
      <c r="D3723" s="23" t="s">
        <v>5751</v>
      </c>
      <c r="E3723" s="23" t="s">
        <v>4134</v>
      </c>
      <c r="F3723" s="40">
        <v>1</v>
      </c>
      <c r="G3723" s="25">
        <v>8081</v>
      </c>
      <c r="H3723" s="25">
        <v>8081</v>
      </c>
      <c r="I3723" s="25"/>
      <c r="J3723" s="58" t="e">
        <f>HYPERLINK("#"&amp;"Insumos"&amp;"!A"&amp;MATCH($B3723,#REF!,0),"Ins "&amp;$B3723)</f>
        <v>#REF!</v>
      </c>
      <c r="M3723" s="220"/>
    </row>
    <row r="3724" spans="1:13" ht="25.5" x14ac:dyDescent="0.2">
      <c r="A3724" s="36" t="s">
        <v>2663</v>
      </c>
      <c r="B3724" s="26" t="s">
        <v>6816</v>
      </c>
      <c r="C3724" s="79" t="s">
        <v>10498</v>
      </c>
      <c r="D3724" s="37" t="s">
        <v>5608</v>
      </c>
      <c r="E3724" s="37" t="s">
        <v>4134</v>
      </c>
      <c r="F3724" s="41"/>
      <c r="G3724" s="27"/>
      <c r="H3724" s="27"/>
      <c r="I3724" s="27">
        <v>181037</v>
      </c>
      <c r="M3724" s="220">
        <f t="shared" ref="M3724:M3778" si="58">ROUND(I3724*(1+$L$2),0)</f>
        <v>237086</v>
      </c>
    </row>
    <row r="3725" spans="1:13" x14ac:dyDescent="0.2">
      <c r="A3725" s="35" t="s">
        <v>2663</v>
      </c>
      <c r="B3725" s="1" t="s">
        <v>5573</v>
      </c>
      <c r="C3725" s="45" t="s">
        <v>973</v>
      </c>
      <c r="D3725" s="23" t="s">
        <v>5734</v>
      </c>
      <c r="E3725" s="23" t="s">
        <v>4141</v>
      </c>
      <c r="F3725" s="40">
        <v>1.02</v>
      </c>
      <c r="G3725" s="25">
        <v>41652</v>
      </c>
      <c r="H3725" s="25">
        <v>42485</v>
      </c>
      <c r="I3725" s="25"/>
      <c r="J3725" s="58" t="e">
        <f>HYPERLINK("#"&amp;"Insumos"&amp;"!A"&amp;MATCH($B3725,#REF!,0),"Ins "&amp;$B3725)</f>
        <v>#REF!</v>
      </c>
      <c r="M3725" s="220"/>
    </row>
    <row r="3726" spans="1:13" x14ac:dyDescent="0.2">
      <c r="A3726" s="35" t="s">
        <v>2663</v>
      </c>
      <c r="B3726" s="1" t="s">
        <v>263</v>
      </c>
      <c r="C3726" s="45" t="s">
        <v>696</v>
      </c>
      <c r="D3726" s="23" t="s">
        <v>5534</v>
      </c>
      <c r="E3726" s="23" t="s">
        <v>4140</v>
      </c>
      <c r="F3726" s="40">
        <v>8.8000000000000005E-3</v>
      </c>
      <c r="G3726" s="25">
        <v>187426</v>
      </c>
      <c r="H3726" s="25">
        <v>1649</v>
      </c>
      <c r="I3726" s="25"/>
      <c r="J3726" s="58" t="e">
        <f>HYPERLINK("#"&amp;"Insumos"&amp;"!A"&amp;MATCH($B3726,#REF!,0),"Ins "&amp;$B3726)</f>
        <v>#REF!</v>
      </c>
      <c r="M3726" s="220"/>
    </row>
    <row r="3727" spans="1:13" x14ac:dyDescent="0.2">
      <c r="A3727" s="35" t="s">
        <v>2663</v>
      </c>
      <c r="B3727" s="1" t="s">
        <v>5533</v>
      </c>
      <c r="C3727" s="45" t="s">
        <v>5892</v>
      </c>
      <c r="D3727" s="23" t="s">
        <v>977</v>
      </c>
      <c r="E3727" s="23" t="s">
        <v>4134</v>
      </c>
      <c r="F3727" s="40">
        <v>0.3</v>
      </c>
      <c r="G3727" s="25">
        <v>3623</v>
      </c>
      <c r="H3727" s="25">
        <v>1087</v>
      </c>
      <c r="I3727" s="25"/>
      <c r="J3727" s="58" t="e">
        <f>HYPERLINK("#"&amp;"Insumos"&amp;"!A"&amp;MATCH($B3727,#REF!,0),"Ins "&amp;$B3727)</f>
        <v>#REF!</v>
      </c>
      <c r="M3727" s="220"/>
    </row>
    <row r="3728" spans="1:13" x14ac:dyDescent="0.2">
      <c r="A3728" s="35" t="s">
        <v>2663</v>
      </c>
      <c r="B3728" s="1" t="s">
        <v>5007</v>
      </c>
      <c r="C3728" s="45" t="s">
        <v>720</v>
      </c>
      <c r="D3728" s="23" t="s">
        <v>5751</v>
      </c>
      <c r="E3728" s="23" t="s">
        <v>4134</v>
      </c>
      <c r="F3728" s="40">
        <v>1.1000000000000001</v>
      </c>
      <c r="G3728" s="25">
        <v>1897</v>
      </c>
      <c r="H3728" s="25">
        <v>2087</v>
      </c>
      <c r="I3728" s="25"/>
      <c r="J3728" s="58" t="e">
        <f>HYPERLINK("#"&amp;"Insumos"&amp;"!A"&amp;MATCH($B3728,#REF!,0),"Ins "&amp;$B3728)</f>
        <v>#REF!</v>
      </c>
      <c r="M3728" s="220"/>
    </row>
    <row r="3729" spans="1:13" x14ac:dyDescent="0.2">
      <c r="A3729" s="35" t="s">
        <v>2663</v>
      </c>
      <c r="B3729" s="1" t="s">
        <v>5296</v>
      </c>
      <c r="C3729" s="45" t="s">
        <v>64</v>
      </c>
      <c r="D3729" s="23" t="s">
        <v>5751</v>
      </c>
      <c r="E3729" s="23" t="s">
        <v>4134</v>
      </c>
      <c r="F3729" s="40">
        <v>2</v>
      </c>
      <c r="G3729" s="25">
        <v>1071</v>
      </c>
      <c r="H3729" s="25">
        <v>2142</v>
      </c>
      <c r="I3729" s="25"/>
      <c r="J3729" s="58" t="e">
        <f>HYPERLINK("#"&amp;"Insumos"&amp;"!A"&amp;MATCH($B3729,#REF!,0),"Ins "&amp;$B3729)</f>
        <v>#REF!</v>
      </c>
      <c r="M3729" s="220"/>
    </row>
    <row r="3730" spans="1:13" x14ac:dyDescent="0.2">
      <c r="A3730" s="35" t="s">
        <v>2663</v>
      </c>
      <c r="B3730" s="1" t="s">
        <v>5314</v>
      </c>
      <c r="C3730" s="45" t="s">
        <v>1264</v>
      </c>
      <c r="D3730" s="23" t="s">
        <v>5751</v>
      </c>
      <c r="E3730" s="23" t="s">
        <v>4134</v>
      </c>
      <c r="F3730" s="40">
        <v>0.05</v>
      </c>
      <c r="G3730" s="25">
        <v>1330</v>
      </c>
      <c r="H3730" s="25">
        <v>67</v>
      </c>
      <c r="I3730" s="25"/>
      <c r="J3730" s="58" t="e">
        <f>HYPERLINK("#"&amp;"Insumos"&amp;"!A"&amp;MATCH($B3730,#REF!,0),"Ins "&amp;$B3730)</f>
        <v>#REF!</v>
      </c>
      <c r="M3730" s="220"/>
    </row>
    <row r="3731" spans="1:13" x14ac:dyDescent="0.2">
      <c r="A3731" s="35" t="s">
        <v>2663</v>
      </c>
      <c r="B3731" s="1" t="s">
        <v>4772</v>
      </c>
      <c r="C3731" s="45" t="s">
        <v>1300</v>
      </c>
      <c r="D3731" s="23" t="s">
        <v>5751</v>
      </c>
      <c r="E3731" s="23" t="s">
        <v>4134</v>
      </c>
      <c r="F3731" s="40">
        <v>1</v>
      </c>
      <c r="G3731" s="25">
        <v>119496</v>
      </c>
      <c r="H3731" s="25">
        <v>119496</v>
      </c>
      <c r="I3731" s="25"/>
      <c r="J3731" s="58" t="e">
        <f>HYPERLINK("#"&amp;"Insumos"&amp;"!A"&amp;MATCH($B3731,#REF!,0),"Ins "&amp;$B3731)</f>
        <v>#REF!</v>
      </c>
      <c r="M3731" s="220"/>
    </row>
    <row r="3732" spans="1:13" x14ac:dyDescent="0.2">
      <c r="A3732" s="35" t="s">
        <v>2663</v>
      </c>
      <c r="B3732" s="1" t="s">
        <v>4391</v>
      </c>
      <c r="C3732" s="45" t="s">
        <v>280</v>
      </c>
      <c r="D3732" s="23" t="s">
        <v>5751</v>
      </c>
      <c r="E3732" s="23" t="s">
        <v>4134</v>
      </c>
      <c r="F3732" s="40">
        <v>1.1000000000000001</v>
      </c>
      <c r="G3732" s="25">
        <v>10931</v>
      </c>
      <c r="H3732" s="25">
        <v>12024</v>
      </c>
      <c r="I3732" s="25"/>
      <c r="J3732" s="58" t="e">
        <f>HYPERLINK("#"&amp;"Insumos"&amp;"!A"&amp;MATCH($B3732,#REF!,0),"Ins "&amp;$B3732)</f>
        <v>#REF!</v>
      </c>
      <c r="M3732" s="220"/>
    </row>
    <row r="3733" spans="1:13" ht="25.5" x14ac:dyDescent="0.2">
      <c r="A3733" s="36" t="s">
        <v>2664</v>
      </c>
      <c r="B3733" s="26" t="s">
        <v>6816</v>
      </c>
      <c r="C3733" s="79" t="s">
        <v>10499</v>
      </c>
      <c r="D3733" s="37" t="s">
        <v>5608</v>
      </c>
      <c r="E3733" s="37" t="s">
        <v>4134</v>
      </c>
      <c r="F3733" s="41"/>
      <c r="G3733" s="27"/>
      <c r="H3733" s="27"/>
      <c r="I3733" s="27">
        <v>212574</v>
      </c>
      <c r="M3733" s="220">
        <f t="shared" si="58"/>
        <v>278387</v>
      </c>
    </row>
    <row r="3734" spans="1:13" x14ac:dyDescent="0.2">
      <c r="A3734" s="35" t="s">
        <v>2664</v>
      </c>
      <c r="B3734" s="1" t="s">
        <v>5573</v>
      </c>
      <c r="C3734" s="45" t="s">
        <v>973</v>
      </c>
      <c r="D3734" s="23" t="s">
        <v>5734</v>
      </c>
      <c r="E3734" s="23" t="s">
        <v>4141</v>
      </c>
      <c r="F3734" s="40">
        <v>1.02</v>
      </c>
      <c r="G3734" s="25">
        <v>41652</v>
      </c>
      <c r="H3734" s="25">
        <v>42485</v>
      </c>
      <c r="I3734" s="25"/>
      <c r="J3734" s="58" t="e">
        <f>HYPERLINK("#"&amp;"Insumos"&amp;"!A"&amp;MATCH($B3734,#REF!,0),"Ins "&amp;$B3734)</f>
        <v>#REF!</v>
      </c>
      <c r="M3734" s="220"/>
    </row>
    <row r="3735" spans="1:13" x14ac:dyDescent="0.2">
      <c r="A3735" s="35" t="s">
        <v>2664</v>
      </c>
      <c r="B3735" s="1" t="s">
        <v>263</v>
      </c>
      <c r="C3735" s="45" t="s">
        <v>696</v>
      </c>
      <c r="D3735" s="23" t="s">
        <v>5534</v>
      </c>
      <c r="E3735" s="23" t="s">
        <v>4140</v>
      </c>
      <c r="F3735" s="40">
        <v>1.24E-2</v>
      </c>
      <c r="G3735" s="25">
        <v>187426</v>
      </c>
      <c r="H3735" s="25">
        <v>2324</v>
      </c>
      <c r="I3735" s="25"/>
      <c r="J3735" s="58" t="e">
        <f>HYPERLINK("#"&amp;"Insumos"&amp;"!A"&amp;MATCH($B3735,#REF!,0),"Ins "&amp;$B3735)</f>
        <v>#REF!</v>
      </c>
      <c r="M3735" s="220"/>
    </row>
    <row r="3736" spans="1:13" x14ac:dyDescent="0.2">
      <c r="A3736" s="35" t="s">
        <v>2664</v>
      </c>
      <c r="B3736" s="1" t="s">
        <v>5533</v>
      </c>
      <c r="C3736" s="45" t="s">
        <v>5892</v>
      </c>
      <c r="D3736" s="23" t="s">
        <v>977</v>
      </c>
      <c r="E3736" s="23" t="s">
        <v>4134</v>
      </c>
      <c r="F3736" s="40">
        <v>0.2</v>
      </c>
      <c r="G3736" s="25">
        <v>3623</v>
      </c>
      <c r="H3736" s="25">
        <v>725</v>
      </c>
      <c r="I3736" s="25"/>
      <c r="J3736" s="58" t="e">
        <f>HYPERLINK("#"&amp;"Insumos"&amp;"!A"&amp;MATCH($B3736,#REF!,0),"Ins "&amp;$B3736)</f>
        <v>#REF!</v>
      </c>
      <c r="M3736" s="220"/>
    </row>
    <row r="3737" spans="1:13" x14ac:dyDescent="0.2">
      <c r="A3737" s="35" t="s">
        <v>2664</v>
      </c>
      <c r="B3737" s="1" t="s">
        <v>5007</v>
      </c>
      <c r="C3737" s="45" t="s">
        <v>720</v>
      </c>
      <c r="D3737" s="23" t="s">
        <v>5751</v>
      </c>
      <c r="E3737" s="23" t="s">
        <v>4134</v>
      </c>
      <c r="F3737" s="40">
        <v>1.5</v>
      </c>
      <c r="G3737" s="25">
        <v>1897</v>
      </c>
      <c r="H3737" s="25">
        <v>2846</v>
      </c>
      <c r="I3737" s="25"/>
      <c r="J3737" s="58" t="e">
        <f>HYPERLINK("#"&amp;"Insumos"&amp;"!A"&amp;MATCH($B3737,#REF!,0),"Ins "&amp;$B3737)</f>
        <v>#REF!</v>
      </c>
      <c r="M3737" s="220"/>
    </row>
    <row r="3738" spans="1:13" x14ac:dyDescent="0.2">
      <c r="A3738" s="35" t="s">
        <v>2664</v>
      </c>
      <c r="B3738" s="1" t="s">
        <v>5291</v>
      </c>
      <c r="C3738" s="45" t="s">
        <v>61</v>
      </c>
      <c r="D3738" s="23" t="s">
        <v>5751</v>
      </c>
      <c r="E3738" s="23" t="s">
        <v>4134</v>
      </c>
      <c r="F3738" s="40">
        <v>2</v>
      </c>
      <c r="G3738" s="25">
        <v>2257</v>
      </c>
      <c r="H3738" s="25">
        <v>4514</v>
      </c>
      <c r="I3738" s="25"/>
      <c r="J3738" s="58" t="e">
        <f>HYPERLINK("#"&amp;"Insumos"&amp;"!A"&amp;MATCH($B3738,#REF!,0),"Ins "&amp;$B3738)</f>
        <v>#REF!</v>
      </c>
      <c r="M3738" s="220"/>
    </row>
    <row r="3739" spans="1:13" x14ac:dyDescent="0.2">
      <c r="A3739" s="35" t="s">
        <v>2664</v>
      </c>
      <c r="B3739" s="1" t="s">
        <v>5314</v>
      </c>
      <c r="C3739" s="45" t="s">
        <v>1264</v>
      </c>
      <c r="D3739" s="23" t="s">
        <v>5751</v>
      </c>
      <c r="E3739" s="23" t="s">
        <v>4134</v>
      </c>
      <c r="F3739" s="40">
        <v>0.05</v>
      </c>
      <c r="G3739" s="25">
        <v>1330</v>
      </c>
      <c r="H3739" s="25">
        <v>67</v>
      </c>
      <c r="I3739" s="25"/>
      <c r="J3739" s="58" t="e">
        <f>HYPERLINK("#"&amp;"Insumos"&amp;"!A"&amp;MATCH($B3739,#REF!,0),"Ins "&amp;$B3739)</f>
        <v>#REF!</v>
      </c>
      <c r="M3739" s="220"/>
    </row>
    <row r="3740" spans="1:13" x14ac:dyDescent="0.2">
      <c r="A3740" s="35" t="s">
        <v>2664</v>
      </c>
      <c r="B3740" s="1" t="s">
        <v>4765</v>
      </c>
      <c r="C3740" s="45" t="s">
        <v>1293</v>
      </c>
      <c r="D3740" s="23" t="s">
        <v>5751</v>
      </c>
      <c r="E3740" s="23" t="s">
        <v>4134</v>
      </c>
      <c r="F3740" s="40">
        <v>1</v>
      </c>
      <c r="G3740" s="25">
        <v>145496</v>
      </c>
      <c r="H3740" s="25">
        <v>145496</v>
      </c>
      <c r="I3740" s="25"/>
      <c r="J3740" s="58" t="e">
        <f>HYPERLINK("#"&amp;"Insumos"&amp;"!A"&amp;MATCH($B3740,#REF!,0),"Ins "&amp;$B3740)</f>
        <v>#REF!</v>
      </c>
      <c r="M3740" s="220"/>
    </row>
    <row r="3741" spans="1:13" x14ac:dyDescent="0.2">
      <c r="A3741" s="35" t="s">
        <v>2664</v>
      </c>
      <c r="B3741" s="1" t="s">
        <v>4356</v>
      </c>
      <c r="C3741" s="45" t="s">
        <v>186</v>
      </c>
      <c r="D3741" s="23" t="s">
        <v>5751</v>
      </c>
      <c r="E3741" s="23" t="s">
        <v>4134</v>
      </c>
      <c r="F3741" s="40">
        <v>1.1000000000000001</v>
      </c>
      <c r="G3741" s="25">
        <v>12834</v>
      </c>
      <c r="H3741" s="25">
        <v>14117</v>
      </c>
      <c r="I3741" s="25"/>
      <c r="J3741" s="58" t="e">
        <f>HYPERLINK("#"&amp;"Insumos"&amp;"!A"&amp;MATCH($B3741,#REF!,0),"Ins "&amp;$B3741)</f>
        <v>#REF!</v>
      </c>
      <c r="M3741" s="220"/>
    </row>
    <row r="3742" spans="1:13" ht="25.5" x14ac:dyDescent="0.2">
      <c r="A3742" s="36" t="s">
        <v>2665</v>
      </c>
      <c r="B3742" s="26" t="s">
        <v>6816</v>
      </c>
      <c r="C3742" s="79" t="s">
        <v>10500</v>
      </c>
      <c r="D3742" s="37" t="s">
        <v>5608</v>
      </c>
      <c r="E3742" s="37" t="s">
        <v>4134</v>
      </c>
      <c r="F3742" s="41"/>
      <c r="G3742" s="27"/>
      <c r="H3742" s="27"/>
      <c r="I3742" s="27">
        <v>262162</v>
      </c>
      <c r="M3742" s="220">
        <f t="shared" si="58"/>
        <v>343327</v>
      </c>
    </row>
    <row r="3743" spans="1:13" x14ac:dyDescent="0.2">
      <c r="A3743" s="35" t="s">
        <v>2665</v>
      </c>
      <c r="B3743" s="1" t="s">
        <v>5573</v>
      </c>
      <c r="C3743" s="45" t="s">
        <v>973</v>
      </c>
      <c r="D3743" s="23" t="s">
        <v>5734</v>
      </c>
      <c r="E3743" s="23" t="s">
        <v>4141</v>
      </c>
      <c r="F3743" s="40">
        <v>1.02</v>
      </c>
      <c r="G3743" s="25">
        <v>41652</v>
      </c>
      <c r="H3743" s="25">
        <v>42485</v>
      </c>
      <c r="I3743" s="25"/>
      <c r="J3743" s="58" t="e">
        <f>HYPERLINK("#"&amp;"Insumos"&amp;"!A"&amp;MATCH($B3743,#REF!,0),"Ins "&amp;$B3743)</f>
        <v>#REF!</v>
      </c>
      <c r="M3743" s="220"/>
    </row>
    <row r="3744" spans="1:13" x14ac:dyDescent="0.2">
      <c r="A3744" s="35" t="s">
        <v>2665</v>
      </c>
      <c r="B3744" s="1" t="s">
        <v>263</v>
      </c>
      <c r="C3744" s="45" t="s">
        <v>696</v>
      </c>
      <c r="D3744" s="23" t="s">
        <v>5534</v>
      </c>
      <c r="E3744" s="23" t="s">
        <v>4140</v>
      </c>
      <c r="F3744" s="40">
        <v>1.72E-2</v>
      </c>
      <c r="G3744" s="25">
        <v>187426</v>
      </c>
      <c r="H3744" s="25">
        <v>3224</v>
      </c>
      <c r="I3744" s="25"/>
      <c r="J3744" s="58" t="e">
        <f>HYPERLINK("#"&amp;"Insumos"&amp;"!A"&amp;MATCH($B3744,#REF!,0),"Ins "&amp;$B3744)</f>
        <v>#REF!</v>
      </c>
      <c r="M3744" s="220"/>
    </row>
    <row r="3745" spans="1:13" x14ac:dyDescent="0.2">
      <c r="A3745" s="35" t="s">
        <v>2665</v>
      </c>
      <c r="B3745" s="1" t="s">
        <v>5533</v>
      </c>
      <c r="C3745" s="45" t="s">
        <v>5892</v>
      </c>
      <c r="D3745" s="23" t="s">
        <v>977</v>
      </c>
      <c r="E3745" s="23" t="s">
        <v>4134</v>
      </c>
      <c r="F3745" s="40">
        <v>0.2</v>
      </c>
      <c r="G3745" s="25">
        <v>3623</v>
      </c>
      <c r="H3745" s="25">
        <v>725</v>
      </c>
      <c r="I3745" s="25"/>
      <c r="J3745" s="58" t="e">
        <f>HYPERLINK("#"&amp;"Insumos"&amp;"!A"&amp;MATCH($B3745,#REF!,0),"Ins "&amp;$B3745)</f>
        <v>#REF!</v>
      </c>
      <c r="M3745" s="220"/>
    </row>
    <row r="3746" spans="1:13" x14ac:dyDescent="0.2">
      <c r="A3746" s="35" t="s">
        <v>2665</v>
      </c>
      <c r="B3746" s="1" t="s">
        <v>5007</v>
      </c>
      <c r="C3746" s="45" t="s">
        <v>720</v>
      </c>
      <c r="D3746" s="23" t="s">
        <v>5751</v>
      </c>
      <c r="E3746" s="23" t="s">
        <v>4134</v>
      </c>
      <c r="F3746" s="40">
        <v>1.5</v>
      </c>
      <c r="G3746" s="25">
        <v>1897</v>
      </c>
      <c r="H3746" s="25">
        <v>2846</v>
      </c>
      <c r="I3746" s="25"/>
      <c r="J3746" s="58" t="e">
        <f>HYPERLINK("#"&amp;"Insumos"&amp;"!A"&amp;MATCH($B3746,#REF!,0),"Ins "&amp;$B3746)</f>
        <v>#REF!</v>
      </c>
      <c r="M3746" s="220"/>
    </row>
    <row r="3747" spans="1:13" x14ac:dyDescent="0.2">
      <c r="A3747" s="35" t="s">
        <v>2665</v>
      </c>
      <c r="B3747" s="1" t="s">
        <v>5290</v>
      </c>
      <c r="C3747" s="45" t="s">
        <v>60</v>
      </c>
      <c r="D3747" s="23" t="s">
        <v>5751</v>
      </c>
      <c r="E3747" s="23" t="s">
        <v>4134</v>
      </c>
      <c r="F3747" s="40">
        <v>2</v>
      </c>
      <c r="G3747" s="25">
        <v>4744</v>
      </c>
      <c r="H3747" s="25">
        <v>9488</v>
      </c>
      <c r="I3747" s="25"/>
      <c r="J3747" s="58" t="e">
        <f>HYPERLINK("#"&amp;"Insumos"&amp;"!A"&amp;MATCH($B3747,#REF!,0),"Ins "&amp;$B3747)</f>
        <v>#REF!</v>
      </c>
      <c r="M3747" s="220"/>
    </row>
    <row r="3748" spans="1:13" x14ac:dyDescent="0.2">
      <c r="A3748" s="35" t="s">
        <v>2665</v>
      </c>
      <c r="B3748" s="1" t="s">
        <v>5314</v>
      </c>
      <c r="C3748" s="45" t="s">
        <v>1264</v>
      </c>
      <c r="D3748" s="23" t="s">
        <v>5751</v>
      </c>
      <c r="E3748" s="23" t="s">
        <v>4134</v>
      </c>
      <c r="F3748" s="40">
        <v>0.05</v>
      </c>
      <c r="G3748" s="25">
        <v>1330</v>
      </c>
      <c r="H3748" s="25">
        <v>67</v>
      </c>
      <c r="I3748" s="25"/>
      <c r="J3748" s="58" t="e">
        <f>HYPERLINK("#"&amp;"Insumos"&amp;"!A"&amp;MATCH($B3748,#REF!,0),"Ins "&amp;$B3748)</f>
        <v>#REF!</v>
      </c>
      <c r="M3748" s="220"/>
    </row>
    <row r="3749" spans="1:13" x14ac:dyDescent="0.2">
      <c r="A3749" s="35" t="s">
        <v>2665</v>
      </c>
      <c r="B3749" s="1" t="s">
        <v>4767</v>
      </c>
      <c r="C3749" s="45" t="s">
        <v>1295</v>
      </c>
      <c r="D3749" s="23" t="s">
        <v>5751</v>
      </c>
      <c r="E3749" s="23" t="s">
        <v>4134</v>
      </c>
      <c r="F3749" s="40">
        <v>1</v>
      </c>
      <c r="G3749" s="25">
        <v>183976</v>
      </c>
      <c r="H3749" s="25">
        <v>183976</v>
      </c>
      <c r="I3749" s="25"/>
      <c r="J3749" s="58" t="e">
        <f>HYPERLINK("#"&amp;"Insumos"&amp;"!A"&amp;MATCH($B3749,#REF!,0),"Ins "&amp;$B3749)</f>
        <v>#REF!</v>
      </c>
      <c r="M3749" s="220"/>
    </row>
    <row r="3750" spans="1:13" x14ac:dyDescent="0.2">
      <c r="A3750" s="35" t="s">
        <v>2665</v>
      </c>
      <c r="B3750" s="1" t="s">
        <v>4387</v>
      </c>
      <c r="C3750" s="45" t="s">
        <v>276</v>
      </c>
      <c r="D3750" s="23" t="s">
        <v>5751</v>
      </c>
      <c r="E3750" s="23" t="s">
        <v>4134</v>
      </c>
      <c r="F3750" s="40">
        <v>1.1000000000000001</v>
      </c>
      <c r="G3750" s="25">
        <v>17592</v>
      </c>
      <c r="H3750" s="25">
        <v>19351</v>
      </c>
      <c r="I3750" s="25"/>
      <c r="J3750" s="58" t="e">
        <f>HYPERLINK("#"&amp;"Insumos"&amp;"!A"&amp;MATCH($B3750,#REF!,0),"Ins "&amp;$B3750)</f>
        <v>#REF!</v>
      </c>
      <c r="M3750" s="220"/>
    </row>
    <row r="3751" spans="1:13" ht="25.5" x14ac:dyDescent="0.2">
      <c r="A3751" s="36" t="s">
        <v>2666</v>
      </c>
      <c r="B3751" s="26" t="s">
        <v>6816</v>
      </c>
      <c r="C3751" s="79" t="s">
        <v>10501</v>
      </c>
      <c r="D3751" s="37" t="s">
        <v>5608</v>
      </c>
      <c r="E3751" s="37" t="s">
        <v>4134</v>
      </c>
      <c r="F3751" s="41"/>
      <c r="G3751" s="27"/>
      <c r="H3751" s="27"/>
      <c r="I3751" s="27">
        <v>381582</v>
      </c>
      <c r="M3751" s="220">
        <f t="shared" si="58"/>
        <v>499720</v>
      </c>
    </row>
    <row r="3752" spans="1:13" x14ac:dyDescent="0.2">
      <c r="A3752" s="35" t="s">
        <v>2666</v>
      </c>
      <c r="B3752" s="1" t="s">
        <v>5573</v>
      </c>
      <c r="C3752" s="45" t="s">
        <v>973</v>
      </c>
      <c r="D3752" s="23" t="s">
        <v>5734</v>
      </c>
      <c r="E3752" s="23" t="s">
        <v>4141</v>
      </c>
      <c r="F3752" s="40">
        <v>1.02</v>
      </c>
      <c r="G3752" s="25">
        <v>41652</v>
      </c>
      <c r="H3752" s="25">
        <v>42485</v>
      </c>
      <c r="I3752" s="25"/>
      <c r="J3752" s="58" t="e">
        <f>HYPERLINK("#"&amp;"Insumos"&amp;"!A"&amp;MATCH($B3752,#REF!,0),"Ins "&amp;$B3752)</f>
        <v>#REF!</v>
      </c>
      <c r="M3752" s="220"/>
    </row>
    <row r="3753" spans="1:13" x14ac:dyDescent="0.2">
      <c r="A3753" s="35" t="s">
        <v>2666</v>
      </c>
      <c r="B3753" s="1" t="s">
        <v>263</v>
      </c>
      <c r="C3753" s="45" t="s">
        <v>696</v>
      </c>
      <c r="D3753" s="23" t="s">
        <v>5534</v>
      </c>
      <c r="E3753" s="23" t="s">
        <v>4140</v>
      </c>
      <c r="F3753" s="40">
        <v>2.2800000000000001E-2</v>
      </c>
      <c r="G3753" s="25">
        <v>187426</v>
      </c>
      <c r="H3753" s="25">
        <v>4273</v>
      </c>
      <c r="I3753" s="25"/>
      <c r="J3753" s="58" t="e">
        <f>HYPERLINK("#"&amp;"Insumos"&amp;"!A"&amp;MATCH($B3753,#REF!,0),"Ins "&amp;$B3753)</f>
        <v>#REF!</v>
      </c>
      <c r="M3753" s="220"/>
    </row>
    <row r="3754" spans="1:13" x14ac:dyDescent="0.2">
      <c r="A3754" s="35" t="s">
        <v>2666</v>
      </c>
      <c r="B3754" s="1" t="s">
        <v>5533</v>
      </c>
      <c r="C3754" s="45" t="s">
        <v>5892</v>
      </c>
      <c r="D3754" s="23" t="s">
        <v>977</v>
      </c>
      <c r="E3754" s="23" t="s">
        <v>4134</v>
      </c>
      <c r="F3754" s="40">
        <v>0.2</v>
      </c>
      <c r="G3754" s="25">
        <v>3623</v>
      </c>
      <c r="H3754" s="25">
        <v>725</v>
      </c>
      <c r="I3754" s="25"/>
      <c r="J3754" s="58" t="e">
        <f>HYPERLINK("#"&amp;"Insumos"&amp;"!A"&amp;MATCH($B3754,#REF!,0),"Ins "&amp;$B3754)</f>
        <v>#REF!</v>
      </c>
      <c r="M3754" s="220"/>
    </row>
    <row r="3755" spans="1:13" x14ac:dyDescent="0.2">
      <c r="A3755" s="35" t="s">
        <v>2666</v>
      </c>
      <c r="B3755" s="1" t="s">
        <v>5007</v>
      </c>
      <c r="C3755" s="45" t="s">
        <v>720</v>
      </c>
      <c r="D3755" s="23" t="s">
        <v>5751</v>
      </c>
      <c r="E3755" s="23" t="s">
        <v>4134</v>
      </c>
      <c r="F3755" s="40">
        <v>1.5</v>
      </c>
      <c r="G3755" s="25">
        <v>1897</v>
      </c>
      <c r="H3755" s="25">
        <v>2846</v>
      </c>
      <c r="I3755" s="25"/>
      <c r="J3755" s="58" t="e">
        <f>HYPERLINK("#"&amp;"Insumos"&amp;"!A"&amp;MATCH($B3755,#REF!,0),"Ins "&amp;$B3755)</f>
        <v>#REF!</v>
      </c>
      <c r="M3755" s="220"/>
    </row>
    <row r="3756" spans="1:13" x14ac:dyDescent="0.2">
      <c r="A3756" s="35" t="s">
        <v>2666</v>
      </c>
      <c r="B3756" s="1" t="s">
        <v>5289</v>
      </c>
      <c r="C3756" s="45" t="s">
        <v>59</v>
      </c>
      <c r="D3756" s="23" t="s">
        <v>5751</v>
      </c>
      <c r="E3756" s="23" t="s">
        <v>4134</v>
      </c>
      <c r="F3756" s="40">
        <v>2</v>
      </c>
      <c r="G3756" s="25">
        <v>5560</v>
      </c>
      <c r="H3756" s="25">
        <v>11120</v>
      </c>
      <c r="I3756" s="25"/>
      <c r="J3756" s="58" t="e">
        <f>HYPERLINK("#"&amp;"Insumos"&amp;"!A"&amp;MATCH($B3756,#REF!,0),"Ins "&amp;$B3756)</f>
        <v>#REF!</v>
      </c>
      <c r="M3756" s="220"/>
    </row>
    <row r="3757" spans="1:13" x14ac:dyDescent="0.2">
      <c r="A3757" s="35" t="s">
        <v>2666</v>
      </c>
      <c r="B3757" s="1" t="s">
        <v>5314</v>
      </c>
      <c r="C3757" s="45" t="s">
        <v>1264</v>
      </c>
      <c r="D3757" s="23" t="s">
        <v>5751</v>
      </c>
      <c r="E3757" s="23" t="s">
        <v>4134</v>
      </c>
      <c r="F3757" s="40">
        <v>0.05</v>
      </c>
      <c r="G3757" s="25">
        <v>1330</v>
      </c>
      <c r="H3757" s="25">
        <v>67</v>
      </c>
      <c r="I3757" s="25"/>
      <c r="J3757" s="58" t="e">
        <f>HYPERLINK("#"&amp;"Insumos"&amp;"!A"&amp;MATCH($B3757,#REF!,0),"Ins "&amp;$B3757)</f>
        <v>#REF!</v>
      </c>
      <c r="M3757" s="220"/>
    </row>
    <row r="3758" spans="1:13" x14ac:dyDescent="0.2">
      <c r="A3758" s="35" t="s">
        <v>2666</v>
      </c>
      <c r="B3758" s="1" t="s">
        <v>4766</v>
      </c>
      <c r="C3758" s="45" t="s">
        <v>1294</v>
      </c>
      <c r="D3758" s="23" t="s">
        <v>5751</v>
      </c>
      <c r="E3758" s="23" t="s">
        <v>4134</v>
      </c>
      <c r="F3758" s="40">
        <v>1</v>
      </c>
      <c r="G3758" s="25">
        <v>296296</v>
      </c>
      <c r="H3758" s="25">
        <v>296296</v>
      </c>
      <c r="I3758" s="25"/>
      <c r="J3758" s="58" t="e">
        <f>HYPERLINK("#"&amp;"Insumos"&amp;"!A"&amp;MATCH($B3758,#REF!,0),"Ins "&amp;$B3758)</f>
        <v>#REF!</v>
      </c>
      <c r="M3758" s="220"/>
    </row>
    <row r="3759" spans="1:13" x14ac:dyDescent="0.2">
      <c r="A3759" s="35" t="s">
        <v>2666</v>
      </c>
      <c r="B3759" s="1" t="s">
        <v>4386</v>
      </c>
      <c r="C3759" s="45" t="s">
        <v>275</v>
      </c>
      <c r="D3759" s="23" t="s">
        <v>5751</v>
      </c>
      <c r="E3759" s="23" t="s">
        <v>4134</v>
      </c>
      <c r="F3759" s="40">
        <v>1</v>
      </c>
      <c r="G3759" s="25">
        <v>23770</v>
      </c>
      <c r="H3759" s="25">
        <v>23770</v>
      </c>
      <c r="I3759" s="25"/>
      <c r="J3759" s="58" t="e">
        <f>HYPERLINK("#"&amp;"Insumos"&amp;"!A"&amp;MATCH($B3759,#REF!,0),"Ins "&amp;$B3759)</f>
        <v>#REF!</v>
      </c>
      <c r="M3759" s="220"/>
    </row>
    <row r="3760" spans="1:13" ht="25.5" x14ac:dyDescent="0.2">
      <c r="A3760" s="36" t="s">
        <v>2667</v>
      </c>
      <c r="B3760" s="26" t="s">
        <v>6816</v>
      </c>
      <c r="C3760" s="79" t="s">
        <v>10502</v>
      </c>
      <c r="D3760" s="37" t="s">
        <v>5608</v>
      </c>
      <c r="E3760" s="37" t="s">
        <v>4134</v>
      </c>
      <c r="F3760" s="41"/>
      <c r="G3760" s="27"/>
      <c r="H3760" s="27"/>
      <c r="I3760" s="27">
        <v>618789</v>
      </c>
      <c r="M3760" s="220">
        <f t="shared" si="58"/>
        <v>810366</v>
      </c>
    </row>
    <row r="3761" spans="1:13" x14ac:dyDescent="0.2">
      <c r="A3761" s="35" t="s">
        <v>2667</v>
      </c>
      <c r="B3761" s="1" t="s">
        <v>5573</v>
      </c>
      <c r="C3761" s="45" t="s">
        <v>973</v>
      </c>
      <c r="D3761" s="23" t="s">
        <v>5734</v>
      </c>
      <c r="E3761" s="23" t="s">
        <v>4141</v>
      </c>
      <c r="F3761" s="40">
        <v>1.2</v>
      </c>
      <c r="G3761" s="25">
        <v>41652</v>
      </c>
      <c r="H3761" s="25">
        <v>49982</v>
      </c>
      <c r="I3761" s="25"/>
      <c r="J3761" s="58" t="e">
        <f>HYPERLINK("#"&amp;"Insumos"&amp;"!A"&amp;MATCH($B3761,#REF!,0),"Ins "&amp;$B3761)</f>
        <v>#REF!</v>
      </c>
      <c r="M3761" s="220"/>
    </row>
    <row r="3762" spans="1:13" x14ac:dyDescent="0.2">
      <c r="A3762" s="35" t="s">
        <v>2667</v>
      </c>
      <c r="B3762" s="1" t="s">
        <v>263</v>
      </c>
      <c r="C3762" s="45" t="s">
        <v>696</v>
      </c>
      <c r="D3762" s="23" t="s">
        <v>5534</v>
      </c>
      <c r="E3762" s="23" t="s">
        <v>4140</v>
      </c>
      <c r="F3762" s="40">
        <v>3.6900000000000002E-2</v>
      </c>
      <c r="G3762" s="25">
        <v>187426</v>
      </c>
      <c r="H3762" s="25">
        <v>6916</v>
      </c>
      <c r="I3762" s="25"/>
      <c r="J3762" s="58" t="e">
        <f>HYPERLINK("#"&amp;"Insumos"&amp;"!A"&amp;MATCH($B3762,#REF!,0),"Ins "&amp;$B3762)</f>
        <v>#REF!</v>
      </c>
      <c r="M3762" s="220"/>
    </row>
    <row r="3763" spans="1:13" x14ac:dyDescent="0.2">
      <c r="A3763" s="35" t="s">
        <v>2667</v>
      </c>
      <c r="B3763" s="1" t="s">
        <v>5533</v>
      </c>
      <c r="C3763" s="45" t="s">
        <v>5892</v>
      </c>
      <c r="D3763" s="23" t="s">
        <v>977</v>
      </c>
      <c r="E3763" s="23" t="s">
        <v>4134</v>
      </c>
      <c r="F3763" s="40">
        <v>0.22</v>
      </c>
      <c r="G3763" s="25">
        <v>3623</v>
      </c>
      <c r="H3763" s="25">
        <v>797</v>
      </c>
      <c r="I3763" s="25"/>
      <c r="J3763" s="58" t="e">
        <f>HYPERLINK("#"&amp;"Insumos"&amp;"!A"&amp;MATCH($B3763,#REF!,0),"Ins "&amp;$B3763)</f>
        <v>#REF!</v>
      </c>
      <c r="M3763" s="220"/>
    </row>
    <row r="3764" spans="1:13" x14ac:dyDescent="0.2">
      <c r="A3764" s="35" t="s">
        <v>2667</v>
      </c>
      <c r="B3764" s="1" t="s">
        <v>5007</v>
      </c>
      <c r="C3764" s="45" t="s">
        <v>720</v>
      </c>
      <c r="D3764" s="23" t="s">
        <v>5751</v>
      </c>
      <c r="E3764" s="23" t="s">
        <v>4134</v>
      </c>
      <c r="F3764" s="40">
        <v>1.8</v>
      </c>
      <c r="G3764" s="25">
        <v>1897</v>
      </c>
      <c r="H3764" s="25">
        <v>3415</v>
      </c>
      <c r="I3764" s="25"/>
      <c r="J3764" s="58" t="e">
        <f>HYPERLINK("#"&amp;"Insumos"&amp;"!A"&amp;MATCH($B3764,#REF!,0),"Ins "&amp;$B3764)</f>
        <v>#REF!</v>
      </c>
      <c r="M3764" s="220"/>
    </row>
    <row r="3765" spans="1:13" x14ac:dyDescent="0.2">
      <c r="A3765" s="35" t="s">
        <v>2667</v>
      </c>
      <c r="B3765" s="1" t="s">
        <v>5294</v>
      </c>
      <c r="C3765" s="45" t="s">
        <v>478</v>
      </c>
      <c r="D3765" s="23" t="s">
        <v>5751</v>
      </c>
      <c r="E3765" s="23" t="s">
        <v>4134</v>
      </c>
      <c r="F3765" s="40">
        <v>2</v>
      </c>
      <c r="G3765" s="25">
        <v>7938</v>
      </c>
      <c r="H3765" s="25">
        <v>15876</v>
      </c>
      <c r="I3765" s="25"/>
      <c r="J3765" s="58" t="e">
        <f>HYPERLINK("#"&amp;"Insumos"&amp;"!A"&amp;MATCH($B3765,#REF!,0),"Ins "&amp;$B3765)</f>
        <v>#REF!</v>
      </c>
      <c r="M3765" s="220"/>
    </row>
    <row r="3766" spans="1:13" x14ac:dyDescent="0.2">
      <c r="A3766" s="35" t="s">
        <v>2667</v>
      </c>
      <c r="B3766" s="1" t="s">
        <v>5314</v>
      </c>
      <c r="C3766" s="45" t="s">
        <v>1264</v>
      </c>
      <c r="D3766" s="23" t="s">
        <v>5751</v>
      </c>
      <c r="E3766" s="23" t="s">
        <v>4134</v>
      </c>
      <c r="F3766" s="40">
        <v>0.05</v>
      </c>
      <c r="G3766" s="25">
        <v>1330</v>
      </c>
      <c r="H3766" s="25">
        <v>67</v>
      </c>
      <c r="I3766" s="25"/>
      <c r="J3766" s="58" t="e">
        <f>HYPERLINK("#"&amp;"Insumos"&amp;"!A"&amp;MATCH($B3766,#REF!,0),"Ins "&amp;$B3766)</f>
        <v>#REF!</v>
      </c>
      <c r="M3766" s="220"/>
    </row>
    <row r="3767" spans="1:13" x14ac:dyDescent="0.2">
      <c r="A3767" s="35" t="s">
        <v>2667</v>
      </c>
      <c r="B3767" s="1" t="s">
        <v>4769</v>
      </c>
      <c r="C3767" s="45" t="s">
        <v>1297</v>
      </c>
      <c r="D3767" s="23" t="s">
        <v>5751</v>
      </c>
      <c r="E3767" s="23" t="s">
        <v>4134</v>
      </c>
      <c r="F3767" s="40">
        <v>1</v>
      </c>
      <c r="G3767" s="25">
        <v>488800</v>
      </c>
      <c r="H3767" s="25">
        <v>488800</v>
      </c>
      <c r="I3767" s="25"/>
      <c r="J3767" s="58" t="e">
        <f>HYPERLINK("#"&amp;"Insumos"&amp;"!A"&amp;MATCH($B3767,#REF!,0),"Ins "&amp;$B3767)</f>
        <v>#REF!</v>
      </c>
      <c r="M3767" s="220"/>
    </row>
    <row r="3768" spans="1:13" x14ac:dyDescent="0.2">
      <c r="A3768" s="35" t="s">
        <v>2667</v>
      </c>
      <c r="B3768" s="1" t="s">
        <v>4390</v>
      </c>
      <c r="C3768" s="45" t="s">
        <v>279</v>
      </c>
      <c r="D3768" s="23" t="s">
        <v>5751</v>
      </c>
      <c r="E3768" s="23" t="s">
        <v>4134</v>
      </c>
      <c r="F3768" s="40">
        <v>1</v>
      </c>
      <c r="G3768" s="25">
        <v>52936</v>
      </c>
      <c r="H3768" s="25">
        <v>52936</v>
      </c>
      <c r="I3768" s="25"/>
      <c r="J3768" s="58" t="e">
        <f>HYPERLINK("#"&amp;"Insumos"&amp;"!A"&amp;MATCH($B3768,#REF!,0),"Ins "&amp;$B3768)</f>
        <v>#REF!</v>
      </c>
      <c r="M3768" s="220"/>
    </row>
    <row r="3769" spans="1:13" ht="25.5" x14ac:dyDescent="0.2">
      <c r="A3769" s="36" t="s">
        <v>2668</v>
      </c>
      <c r="B3769" s="26" t="s">
        <v>6816</v>
      </c>
      <c r="C3769" s="79" t="s">
        <v>10503</v>
      </c>
      <c r="D3769" s="37" t="s">
        <v>5608</v>
      </c>
      <c r="E3769" s="37" t="s">
        <v>4134</v>
      </c>
      <c r="F3769" s="41"/>
      <c r="G3769" s="27"/>
      <c r="H3769" s="27"/>
      <c r="I3769" s="27">
        <v>1050046</v>
      </c>
      <c r="M3769" s="220">
        <f t="shared" si="58"/>
        <v>1375140</v>
      </c>
    </row>
    <row r="3770" spans="1:13" x14ac:dyDescent="0.2">
      <c r="A3770" s="35" t="s">
        <v>2668</v>
      </c>
      <c r="B3770" s="1" t="s">
        <v>5573</v>
      </c>
      <c r="C3770" s="45" t="s">
        <v>973</v>
      </c>
      <c r="D3770" s="23" t="s">
        <v>5734</v>
      </c>
      <c r="E3770" s="23" t="s">
        <v>4141</v>
      </c>
      <c r="F3770" s="40">
        <v>1.2</v>
      </c>
      <c r="G3770" s="25">
        <v>41652</v>
      </c>
      <c r="H3770" s="25">
        <v>49982</v>
      </c>
      <c r="I3770" s="25"/>
      <c r="J3770" s="58" t="e">
        <f>HYPERLINK("#"&amp;"Insumos"&amp;"!A"&amp;MATCH($B3770,#REF!,0),"Ins "&amp;$B3770)</f>
        <v>#REF!</v>
      </c>
      <c r="M3770" s="220"/>
    </row>
    <row r="3771" spans="1:13" x14ac:dyDescent="0.2">
      <c r="A3771" s="35" t="s">
        <v>2668</v>
      </c>
      <c r="B3771" s="1" t="s">
        <v>263</v>
      </c>
      <c r="C3771" s="45" t="s">
        <v>696</v>
      </c>
      <c r="D3771" s="23" t="s">
        <v>5534</v>
      </c>
      <c r="E3771" s="23" t="s">
        <v>4140</v>
      </c>
      <c r="F3771" s="40">
        <v>6.59E-2</v>
      </c>
      <c r="G3771" s="25">
        <v>187426</v>
      </c>
      <c r="H3771" s="25">
        <v>12351</v>
      </c>
      <c r="I3771" s="25"/>
      <c r="J3771" s="58" t="e">
        <f>HYPERLINK("#"&amp;"Insumos"&amp;"!A"&amp;MATCH($B3771,#REF!,0),"Ins "&amp;$B3771)</f>
        <v>#REF!</v>
      </c>
      <c r="M3771" s="220"/>
    </row>
    <row r="3772" spans="1:13" x14ac:dyDescent="0.2">
      <c r="A3772" s="35" t="s">
        <v>2668</v>
      </c>
      <c r="B3772" s="1" t="s">
        <v>5533</v>
      </c>
      <c r="C3772" s="45" t="s">
        <v>5892</v>
      </c>
      <c r="D3772" s="23" t="s">
        <v>977</v>
      </c>
      <c r="E3772" s="23" t="s">
        <v>4134</v>
      </c>
      <c r="F3772" s="40">
        <v>0.22</v>
      </c>
      <c r="G3772" s="25">
        <v>3623</v>
      </c>
      <c r="H3772" s="25">
        <v>797</v>
      </c>
      <c r="I3772" s="25"/>
      <c r="J3772" s="58" t="e">
        <f>HYPERLINK("#"&amp;"Insumos"&amp;"!A"&amp;MATCH($B3772,#REF!,0),"Ins "&amp;$B3772)</f>
        <v>#REF!</v>
      </c>
      <c r="M3772" s="220"/>
    </row>
    <row r="3773" spans="1:13" x14ac:dyDescent="0.2">
      <c r="A3773" s="35" t="s">
        <v>2668</v>
      </c>
      <c r="B3773" s="1" t="s">
        <v>5007</v>
      </c>
      <c r="C3773" s="45" t="s">
        <v>720</v>
      </c>
      <c r="D3773" s="23" t="s">
        <v>5751</v>
      </c>
      <c r="E3773" s="23" t="s">
        <v>4134</v>
      </c>
      <c r="F3773" s="40">
        <v>1.8</v>
      </c>
      <c r="G3773" s="25">
        <v>1897</v>
      </c>
      <c r="H3773" s="25">
        <v>3415</v>
      </c>
      <c r="I3773" s="25"/>
      <c r="J3773" s="58" t="e">
        <f>HYPERLINK("#"&amp;"Insumos"&amp;"!A"&amp;MATCH($B3773,#REF!,0),"Ins "&amp;$B3773)</f>
        <v>#REF!</v>
      </c>
      <c r="M3773" s="220"/>
    </row>
    <row r="3774" spans="1:13" x14ac:dyDescent="0.2">
      <c r="A3774" s="35" t="s">
        <v>2668</v>
      </c>
      <c r="B3774" s="1" t="s">
        <v>5293</v>
      </c>
      <c r="C3774" s="45" t="s">
        <v>62</v>
      </c>
      <c r="D3774" s="23" t="s">
        <v>5751</v>
      </c>
      <c r="E3774" s="23" t="s">
        <v>4134</v>
      </c>
      <c r="F3774" s="40">
        <v>2</v>
      </c>
      <c r="G3774" s="25">
        <v>20649</v>
      </c>
      <c r="H3774" s="25">
        <v>41298</v>
      </c>
      <c r="I3774" s="25"/>
      <c r="J3774" s="58" t="e">
        <f>HYPERLINK("#"&amp;"Insumos"&amp;"!A"&amp;MATCH($B3774,#REF!,0),"Ins "&amp;$B3774)</f>
        <v>#REF!</v>
      </c>
      <c r="M3774" s="220"/>
    </row>
    <row r="3775" spans="1:13" x14ac:dyDescent="0.2">
      <c r="A3775" s="35" t="s">
        <v>2668</v>
      </c>
      <c r="B3775" s="1" t="s">
        <v>5314</v>
      </c>
      <c r="C3775" s="45" t="s">
        <v>1264</v>
      </c>
      <c r="D3775" s="23" t="s">
        <v>5751</v>
      </c>
      <c r="E3775" s="23" t="s">
        <v>4134</v>
      </c>
      <c r="F3775" s="40">
        <v>0.05</v>
      </c>
      <c r="G3775" s="25">
        <v>1330</v>
      </c>
      <c r="H3775" s="25">
        <v>67</v>
      </c>
      <c r="I3775" s="25"/>
      <c r="J3775" s="58" t="e">
        <f>HYPERLINK("#"&amp;"Insumos"&amp;"!A"&amp;MATCH($B3775,#REF!,0),"Ins "&amp;$B3775)</f>
        <v>#REF!</v>
      </c>
      <c r="M3775" s="220"/>
    </row>
    <row r="3776" spans="1:13" x14ac:dyDescent="0.2">
      <c r="A3776" s="35" t="s">
        <v>2668</v>
      </c>
      <c r="B3776" s="1" t="s">
        <v>4770</v>
      </c>
      <c r="C3776" s="45" t="s">
        <v>1298</v>
      </c>
      <c r="D3776" s="23" t="s">
        <v>5751</v>
      </c>
      <c r="E3776" s="23" t="s">
        <v>4134</v>
      </c>
      <c r="F3776" s="40">
        <v>1</v>
      </c>
      <c r="G3776" s="25">
        <v>842400</v>
      </c>
      <c r="H3776" s="25">
        <v>842400</v>
      </c>
      <c r="I3776" s="25"/>
      <c r="J3776" s="58" t="e">
        <f>HYPERLINK("#"&amp;"Insumos"&amp;"!A"&amp;MATCH($B3776,#REF!,0),"Ins "&amp;$B3776)</f>
        <v>#REF!</v>
      </c>
      <c r="M3776" s="220"/>
    </row>
    <row r="3777" spans="1:13" x14ac:dyDescent="0.2">
      <c r="A3777" s="35" t="s">
        <v>2668</v>
      </c>
      <c r="B3777" s="1" t="s">
        <v>4389</v>
      </c>
      <c r="C3777" s="45" t="s">
        <v>278</v>
      </c>
      <c r="D3777" s="23" t="s">
        <v>5751</v>
      </c>
      <c r="E3777" s="23" t="s">
        <v>4134</v>
      </c>
      <c r="F3777" s="40">
        <v>1</v>
      </c>
      <c r="G3777" s="25">
        <v>99736</v>
      </c>
      <c r="H3777" s="25">
        <v>99736</v>
      </c>
      <c r="I3777" s="25"/>
      <c r="J3777" s="58" t="e">
        <f>HYPERLINK("#"&amp;"Insumos"&amp;"!A"&amp;MATCH($B3777,#REF!,0),"Ins "&amp;$B3777)</f>
        <v>#REF!</v>
      </c>
      <c r="M3777" s="220"/>
    </row>
    <row r="3778" spans="1:13" ht="25.5" x14ac:dyDescent="0.2">
      <c r="A3778" s="36" t="s">
        <v>2669</v>
      </c>
      <c r="B3778" s="26" t="s">
        <v>6816</v>
      </c>
      <c r="C3778" s="79" t="s">
        <v>10504</v>
      </c>
      <c r="D3778" s="37" t="s">
        <v>5608</v>
      </c>
      <c r="E3778" s="37" t="s">
        <v>4134</v>
      </c>
      <c r="F3778" s="41"/>
      <c r="G3778" s="27"/>
      <c r="H3778" s="27"/>
      <c r="I3778" s="27">
        <v>1326311</v>
      </c>
      <c r="M3778" s="220">
        <f t="shared" si="58"/>
        <v>1736937</v>
      </c>
    </row>
    <row r="3779" spans="1:13" x14ac:dyDescent="0.2">
      <c r="A3779" s="35" t="s">
        <v>2669</v>
      </c>
      <c r="B3779" s="1" t="s">
        <v>5573</v>
      </c>
      <c r="C3779" s="45" t="s">
        <v>973</v>
      </c>
      <c r="D3779" s="23" t="s">
        <v>5734</v>
      </c>
      <c r="E3779" s="23" t="s">
        <v>4141</v>
      </c>
      <c r="F3779" s="40">
        <v>1.2</v>
      </c>
      <c r="G3779" s="25">
        <v>41652</v>
      </c>
      <c r="H3779" s="25">
        <v>49982</v>
      </c>
      <c r="I3779" s="25"/>
      <c r="J3779" s="58" t="e">
        <f>HYPERLINK("#"&amp;"Insumos"&amp;"!A"&amp;MATCH($B3779,#REF!,0),"Ins "&amp;$B3779)</f>
        <v>#REF!</v>
      </c>
      <c r="M3779" s="220"/>
    </row>
    <row r="3780" spans="1:13" x14ac:dyDescent="0.2">
      <c r="A3780" s="35" t="s">
        <v>2669</v>
      </c>
      <c r="B3780" s="1" t="s">
        <v>263</v>
      </c>
      <c r="C3780" s="45" t="s">
        <v>696</v>
      </c>
      <c r="D3780" s="23" t="s">
        <v>5534</v>
      </c>
      <c r="E3780" s="23" t="s">
        <v>4140</v>
      </c>
      <c r="F3780" s="40">
        <v>8.5300000000000001E-2</v>
      </c>
      <c r="G3780" s="25">
        <v>187426</v>
      </c>
      <c r="H3780" s="25">
        <v>15987</v>
      </c>
      <c r="I3780" s="25"/>
      <c r="J3780" s="58" t="e">
        <f>HYPERLINK("#"&amp;"Insumos"&amp;"!A"&amp;MATCH($B3780,#REF!,0),"Ins "&amp;$B3780)</f>
        <v>#REF!</v>
      </c>
      <c r="M3780" s="220"/>
    </row>
    <row r="3781" spans="1:13" x14ac:dyDescent="0.2">
      <c r="A3781" s="35" t="s">
        <v>2669</v>
      </c>
      <c r="B3781" s="1" t="s">
        <v>5533</v>
      </c>
      <c r="C3781" s="45" t="s">
        <v>5892</v>
      </c>
      <c r="D3781" s="23" t="s">
        <v>977</v>
      </c>
      <c r="E3781" s="23" t="s">
        <v>4134</v>
      </c>
      <c r="F3781" s="40">
        <v>0.22</v>
      </c>
      <c r="G3781" s="25">
        <v>3623</v>
      </c>
      <c r="H3781" s="25">
        <v>797</v>
      </c>
      <c r="I3781" s="25"/>
      <c r="J3781" s="58" t="e">
        <f>HYPERLINK("#"&amp;"Insumos"&amp;"!A"&amp;MATCH($B3781,#REF!,0),"Ins "&amp;$B3781)</f>
        <v>#REF!</v>
      </c>
      <c r="M3781" s="220"/>
    </row>
    <row r="3782" spans="1:13" x14ac:dyDescent="0.2">
      <c r="A3782" s="35" t="s">
        <v>2669</v>
      </c>
      <c r="B3782" s="1" t="s">
        <v>5007</v>
      </c>
      <c r="C3782" s="45" t="s">
        <v>720</v>
      </c>
      <c r="D3782" s="23" t="s">
        <v>5751</v>
      </c>
      <c r="E3782" s="23" t="s">
        <v>4134</v>
      </c>
      <c r="F3782" s="40">
        <v>1.8</v>
      </c>
      <c r="G3782" s="25">
        <v>1897</v>
      </c>
      <c r="H3782" s="25">
        <v>3415</v>
      </c>
      <c r="I3782" s="25"/>
      <c r="J3782" s="58" t="e">
        <f>HYPERLINK("#"&amp;"Insumos"&amp;"!A"&amp;MATCH($B3782,#REF!,0),"Ins "&amp;$B3782)</f>
        <v>#REF!</v>
      </c>
      <c r="M3782" s="220"/>
    </row>
    <row r="3783" spans="1:13" x14ac:dyDescent="0.2">
      <c r="A3783" s="35" t="s">
        <v>2669</v>
      </c>
      <c r="B3783" s="1" t="s">
        <v>5295</v>
      </c>
      <c r="C3783" s="45" t="s">
        <v>63</v>
      </c>
      <c r="D3783" s="23" t="s">
        <v>5751</v>
      </c>
      <c r="E3783" s="23" t="s">
        <v>4134</v>
      </c>
      <c r="F3783" s="40">
        <v>2</v>
      </c>
      <c r="G3783" s="25">
        <v>31220</v>
      </c>
      <c r="H3783" s="25">
        <v>62440</v>
      </c>
      <c r="I3783" s="25"/>
      <c r="J3783" s="58" t="e">
        <f>HYPERLINK("#"&amp;"Insumos"&amp;"!A"&amp;MATCH($B3783,#REF!,0),"Ins "&amp;$B3783)</f>
        <v>#REF!</v>
      </c>
      <c r="M3783" s="220"/>
    </row>
    <row r="3784" spans="1:13" x14ac:dyDescent="0.2">
      <c r="A3784" s="35" t="s">
        <v>2669</v>
      </c>
      <c r="B3784" s="1" t="s">
        <v>5298</v>
      </c>
      <c r="C3784" s="45" t="s">
        <v>709</v>
      </c>
      <c r="D3784" s="23" t="s">
        <v>5751</v>
      </c>
      <c r="E3784" s="23" t="s">
        <v>4134</v>
      </c>
      <c r="F3784" s="40">
        <v>1</v>
      </c>
      <c r="G3784" s="25">
        <v>28823</v>
      </c>
      <c r="H3784" s="25">
        <v>28823</v>
      </c>
      <c r="I3784" s="25"/>
      <c r="J3784" s="58" t="e">
        <f>HYPERLINK("#"&amp;"Insumos"&amp;"!A"&amp;MATCH($B3784,#REF!,0),"Ins "&amp;$B3784)</f>
        <v>#REF!</v>
      </c>
      <c r="M3784" s="220"/>
    </row>
    <row r="3785" spans="1:13" x14ac:dyDescent="0.2">
      <c r="A3785" s="35" t="s">
        <v>2669</v>
      </c>
      <c r="B3785" s="1" t="s">
        <v>5314</v>
      </c>
      <c r="C3785" s="45" t="s">
        <v>1264</v>
      </c>
      <c r="D3785" s="23" t="s">
        <v>5751</v>
      </c>
      <c r="E3785" s="23" t="s">
        <v>4134</v>
      </c>
      <c r="F3785" s="40">
        <v>0.05</v>
      </c>
      <c r="G3785" s="25">
        <v>1330</v>
      </c>
      <c r="H3785" s="25">
        <v>67</v>
      </c>
      <c r="I3785" s="25"/>
      <c r="J3785" s="58" t="e">
        <f>HYPERLINK("#"&amp;"Insumos"&amp;"!A"&amp;MATCH($B3785,#REF!,0),"Ins "&amp;$B3785)</f>
        <v>#REF!</v>
      </c>
      <c r="M3785" s="220"/>
    </row>
    <row r="3786" spans="1:13" x14ac:dyDescent="0.2">
      <c r="A3786" s="35" t="s">
        <v>2669</v>
      </c>
      <c r="B3786" s="1" t="s">
        <v>4771</v>
      </c>
      <c r="C3786" s="45" t="s">
        <v>1299</v>
      </c>
      <c r="D3786" s="23" t="s">
        <v>5751</v>
      </c>
      <c r="E3786" s="23" t="s">
        <v>4134</v>
      </c>
      <c r="F3786" s="40">
        <v>1</v>
      </c>
      <c r="G3786" s="25">
        <v>1164800</v>
      </c>
      <c r="H3786" s="25">
        <v>1164800</v>
      </c>
      <c r="I3786" s="25"/>
      <c r="J3786" s="58" t="e">
        <f>HYPERLINK("#"&amp;"Insumos"&amp;"!A"&amp;MATCH($B3786,#REF!,0),"Ins "&amp;$B3786)</f>
        <v>#REF!</v>
      </c>
      <c r="M3786" s="220"/>
    </row>
    <row r="3787" spans="1:13" ht="25.5" x14ac:dyDescent="0.2">
      <c r="A3787" s="36" t="s">
        <v>2670</v>
      </c>
      <c r="B3787" s="26" t="s">
        <v>6816</v>
      </c>
      <c r="C3787" s="79" t="s">
        <v>10505</v>
      </c>
      <c r="D3787" s="37" t="s">
        <v>5608</v>
      </c>
      <c r="E3787" s="37" t="s">
        <v>4134</v>
      </c>
      <c r="F3787" s="41"/>
      <c r="G3787" s="27"/>
      <c r="H3787" s="27"/>
      <c r="I3787" s="27">
        <v>3155360</v>
      </c>
      <c r="M3787" s="220">
        <f t="shared" ref="M3787:M3836" si="59">ROUND(I3787*(1+$L$2),0)</f>
        <v>4132259</v>
      </c>
    </row>
    <row r="3788" spans="1:13" x14ac:dyDescent="0.2">
      <c r="A3788" s="35" t="s">
        <v>2670</v>
      </c>
      <c r="B3788" s="1" t="s">
        <v>5573</v>
      </c>
      <c r="C3788" s="45" t="s">
        <v>973</v>
      </c>
      <c r="D3788" s="23" t="s">
        <v>5734</v>
      </c>
      <c r="E3788" s="23" t="s">
        <v>4141</v>
      </c>
      <c r="F3788" s="40">
        <v>1.3</v>
      </c>
      <c r="G3788" s="25">
        <v>41652</v>
      </c>
      <c r="H3788" s="25">
        <v>54148</v>
      </c>
      <c r="I3788" s="25"/>
      <c r="J3788" s="58" t="e">
        <f>HYPERLINK("#"&amp;"Insumos"&amp;"!A"&amp;MATCH($B3788,#REF!,0),"Ins "&amp;$B3788)</f>
        <v>#REF!</v>
      </c>
      <c r="M3788" s="220"/>
    </row>
    <row r="3789" spans="1:13" x14ac:dyDescent="0.2">
      <c r="A3789" s="35" t="s">
        <v>2670</v>
      </c>
      <c r="B3789" s="1" t="s">
        <v>263</v>
      </c>
      <c r="C3789" s="45" t="s">
        <v>696</v>
      </c>
      <c r="D3789" s="23" t="s">
        <v>5534</v>
      </c>
      <c r="E3789" s="23" t="s">
        <v>4140</v>
      </c>
      <c r="F3789" s="40">
        <v>0.21299999999999999</v>
      </c>
      <c r="G3789" s="25">
        <v>187426</v>
      </c>
      <c r="H3789" s="25">
        <v>39922</v>
      </c>
      <c r="I3789" s="25"/>
      <c r="J3789" s="58" t="e">
        <f>HYPERLINK("#"&amp;"Insumos"&amp;"!A"&amp;MATCH($B3789,#REF!,0),"Ins "&amp;$B3789)</f>
        <v>#REF!</v>
      </c>
      <c r="M3789" s="220"/>
    </row>
    <row r="3790" spans="1:13" x14ac:dyDescent="0.2">
      <c r="A3790" s="35" t="s">
        <v>2670</v>
      </c>
      <c r="B3790" s="1" t="s">
        <v>5533</v>
      </c>
      <c r="C3790" s="45" t="s">
        <v>5892</v>
      </c>
      <c r="D3790" s="23" t="s">
        <v>977</v>
      </c>
      <c r="E3790" s="23" t="s">
        <v>4134</v>
      </c>
      <c r="F3790" s="40">
        <v>0.22</v>
      </c>
      <c r="G3790" s="25">
        <v>3623</v>
      </c>
      <c r="H3790" s="25">
        <v>797</v>
      </c>
      <c r="I3790" s="25"/>
      <c r="J3790" s="58" t="e">
        <f>HYPERLINK("#"&amp;"Insumos"&amp;"!A"&amp;MATCH($B3790,#REF!,0),"Ins "&amp;$B3790)</f>
        <v>#REF!</v>
      </c>
      <c r="M3790" s="220"/>
    </row>
    <row r="3791" spans="1:13" x14ac:dyDescent="0.2">
      <c r="A3791" s="35" t="s">
        <v>2670</v>
      </c>
      <c r="B3791" s="1" t="s">
        <v>5007</v>
      </c>
      <c r="C3791" s="45" t="s">
        <v>720</v>
      </c>
      <c r="D3791" s="23" t="s">
        <v>5751</v>
      </c>
      <c r="E3791" s="23" t="s">
        <v>4134</v>
      </c>
      <c r="F3791" s="40">
        <v>1.1000000000000001</v>
      </c>
      <c r="G3791" s="25">
        <v>1897</v>
      </c>
      <c r="H3791" s="25">
        <v>2087</v>
      </c>
      <c r="I3791" s="25"/>
      <c r="J3791" s="58" t="e">
        <f>HYPERLINK("#"&amp;"Insumos"&amp;"!A"&amp;MATCH($B3791,#REF!,0),"Ins "&amp;$B3791)</f>
        <v>#REF!</v>
      </c>
      <c r="M3791" s="220"/>
    </row>
    <row r="3792" spans="1:13" x14ac:dyDescent="0.2">
      <c r="A3792" s="35" t="s">
        <v>2670</v>
      </c>
      <c r="B3792" s="1" t="s">
        <v>5297</v>
      </c>
      <c r="C3792" s="45" t="s">
        <v>65</v>
      </c>
      <c r="D3792" s="23" t="s">
        <v>5751</v>
      </c>
      <c r="E3792" s="23" t="s">
        <v>4134</v>
      </c>
      <c r="F3792" s="40">
        <v>2</v>
      </c>
      <c r="G3792" s="25">
        <v>57431</v>
      </c>
      <c r="H3792" s="25">
        <v>114862</v>
      </c>
      <c r="I3792" s="25"/>
      <c r="J3792" s="58" t="e">
        <f>HYPERLINK("#"&amp;"Insumos"&amp;"!A"&amp;MATCH($B3792,#REF!,0),"Ins "&amp;$B3792)</f>
        <v>#REF!</v>
      </c>
      <c r="M3792" s="220"/>
    </row>
    <row r="3793" spans="1:13" x14ac:dyDescent="0.2">
      <c r="A3793" s="35" t="s">
        <v>2670</v>
      </c>
      <c r="B3793" s="1" t="s">
        <v>5314</v>
      </c>
      <c r="C3793" s="45" t="s">
        <v>1264</v>
      </c>
      <c r="D3793" s="23" t="s">
        <v>5751</v>
      </c>
      <c r="E3793" s="23" t="s">
        <v>4134</v>
      </c>
      <c r="F3793" s="40">
        <v>0.05</v>
      </c>
      <c r="G3793" s="25">
        <v>1330</v>
      </c>
      <c r="H3793" s="25">
        <v>67</v>
      </c>
      <c r="I3793" s="25"/>
      <c r="J3793" s="58" t="e">
        <f>HYPERLINK("#"&amp;"Insumos"&amp;"!A"&amp;MATCH($B3793,#REF!,0),"Ins "&amp;$B3793)</f>
        <v>#REF!</v>
      </c>
      <c r="M3793" s="220"/>
    </row>
    <row r="3794" spans="1:13" x14ac:dyDescent="0.2">
      <c r="A3794" s="35" t="s">
        <v>2670</v>
      </c>
      <c r="B3794" s="1" t="s">
        <v>4773</v>
      </c>
      <c r="C3794" s="45" t="s">
        <v>1301</v>
      </c>
      <c r="D3794" s="23" t="s">
        <v>5751</v>
      </c>
      <c r="E3794" s="23" t="s">
        <v>4134</v>
      </c>
      <c r="F3794" s="40">
        <v>1</v>
      </c>
      <c r="G3794" s="25">
        <v>2724800</v>
      </c>
      <c r="H3794" s="25">
        <v>2724800</v>
      </c>
      <c r="I3794" s="25"/>
      <c r="J3794" s="58" t="e">
        <f>HYPERLINK("#"&amp;"Insumos"&amp;"!A"&amp;MATCH($B3794,#REF!,0),"Ins "&amp;$B3794)</f>
        <v>#REF!</v>
      </c>
      <c r="M3794" s="220"/>
    </row>
    <row r="3795" spans="1:13" x14ac:dyDescent="0.2">
      <c r="A3795" s="35" t="s">
        <v>2670</v>
      </c>
      <c r="B3795" s="1" t="s">
        <v>4392</v>
      </c>
      <c r="C3795" s="45" t="s">
        <v>281</v>
      </c>
      <c r="D3795" s="23" t="s">
        <v>5751</v>
      </c>
      <c r="E3795" s="23" t="s">
        <v>4134</v>
      </c>
      <c r="F3795" s="40">
        <v>1</v>
      </c>
      <c r="G3795" s="25">
        <v>218677</v>
      </c>
      <c r="H3795" s="25">
        <v>218677</v>
      </c>
      <c r="I3795" s="25"/>
      <c r="J3795" s="58" t="e">
        <f>HYPERLINK("#"&amp;"Insumos"&amp;"!A"&amp;MATCH($B3795,#REF!,0),"Ins "&amp;$B3795)</f>
        <v>#REF!</v>
      </c>
      <c r="M3795" s="220"/>
    </row>
    <row r="3796" spans="1:13" ht="25.5" x14ac:dyDescent="0.2">
      <c r="A3796" s="36" t="s">
        <v>2671</v>
      </c>
      <c r="B3796" s="26" t="s">
        <v>6816</v>
      </c>
      <c r="C3796" s="79" t="s">
        <v>10506</v>
      </c>
      <c r="D3796" s="37" t="s">
        <v>5608</v>
      </c>
      <c r="E3796" s="37" t="s">
        <v>4134</v>
      </c>
      <c r="F3796" s="41"/>
      <c r="G3796" s="27"/>
      <c r="H3796" s="27"/>
      <c r="I3796" s="27">
        <v>113703</v>
      </c>
      <c r="M3796" s="220">
        <f t="shared" si="59"/>
        <v>148905</v>
      </c>
    </row>
    <row r="3797" spans="1:13" x14ac:dyDescent="0.2">
      <c r="A3797" s="35" t="s">
        <v>2671</v>
      </c>
      <c r="B3797" s="1" t="s">
        <v>5573</v>
      </c>
      <c r="C3797" s="45" t="s">
        <v>973</v>
      </c>
      <c r="D3797" s="23" t="s">
        <v>5734</v>
      </c>
      <c r="E3797" s="23" t="s">
        <v>4141</v>
      </c>
      <c r="F3797" s="40">
        <v>1.02</v>
      </c>
      <c r="G3797" s="25">
        <v>41652</v>
      </c>
      <c r="H3797" s="25">
        <v>42485</v>
      </c>
      <c r="I3797" s="25"/>
      <c r="J3797" s="58" t="e">
        <f>HYPERLINK("#"&amp;"Insumos"&amp;"!A"&amp;MATCH($B3797,#REF!,0),"Ins "&amp;$B3797)</f>
        <v>#REF!</v>
      </c>
      <c r="M3797" s="220"/>
    </row>
    <row r="3798" spans="1:13" x14ac:dyDescent="0.2">
      <c r="A3798" s="35" t="s">
        <v>2671</v>
      </c>
      <c r="B3798" s="1" t="s">
        <v>263</v>
      </c>
      <c r="C3798" s="45" t="s">
        <v>696</v>
      </c>
      <c r="D3798" s="23" t="s">
        <v>5534</v>
      </c>
      <c r="E3798" s="23" t="s">
        <v>4140</v>
      </c>
      <c r="F3798" s="40">
        <v>1.52E-2</v>
      </c>
      <c r="G3798" s="25">
        <v>187426</v>
      </c>
      <c r="H3798" s="25">
        <v>2849</v>
      </c>
      <c r="I3798" s="25"/>
      <c r="J3798" s="58" t="e">
        <f>HYPERLINK("#"&amp;"Insumos"&amp;"!A"&amp;MATCH($B3798,#REF!,0),"Ins "&amp;$B3798)</f>
        <v>#REF!</v>
      </c>
      <c r="M3798" s="220"/>
    </row>
    <row r="3799" spans="1:13" x14ac:dyDescent="0.2">
      <c r="A3799" s="35" t="s">
        <v>2671</v>
      </c>
      <c r="B3799" s="1" t="s">
        <v>5533</v>
      </c>
      <c r="C3799" s="45" t="s">
        <v>5892</v>
      </c>
      <c r="D3799" s="23" t="s">
        <v>977</v>
      </c>
      <c r="E3799" s="23" t="s">
        <v>4134</v>
      </c>
      <c r="F3799" s="40">
        <v>0.15</v>
      </c>
      <c r="G3799" s="25">
        <v>3623</v>
      </c>
      <c r="H3799" s="25">
        <v>543</v>
      </c>
      <c r="I3799" s="25"/>
      <c r="J3799" s="58" t="e">
        <f>HYPERLINK("#"&amp;"Insumos"&amp;"!A"&amp;MATCH($B3799,#REF!,0),"Ins "&amp;$B3799)</f>
        <v>#REF!</v>
      </c>
      <c r="M3799" s="220"/>
    </row>
    <row r="3800" spans="1:13" x14ac:dyDescent="0.2">
      <c r="A3800" s="35" t="s">
        <v>2671</v>
      </c>
      <c r="B3800" s="1" t="s">
        <v>5007</v>
      </c>
      <c r="C3800" s="45" t="s">
        <v>720</v>
      </c>
      <c r="D3800" s="23" t="s">
        <v>5751</v>
      </c>
      <c r="E3800" s="23" t="s">
        <v>4134</v>
      </c>
      <c r="F3800" s="40">
        <v>2.6</v>
      </c>
      <c r="G3800" s="25">
        <v>1897</v>
      </c>
      <c r="H3800" s="25">
        <v>4932</v>
      </c>
      <c r="I3800" s="25"/>
      <c r="J3800" s="58" t="e">
        <f>HYPERLINK("#"&amp;"Insumos"&amp;"!A"&amp;MATCH($B3800,#REF!,0),"Ins "&amp;$B3800)</f>
        <v>#REF!</v>
      </c>
      <c r="M3800" s="220"/>
    </row>
    <row r="3801" spans="1:13" x14ac:dyDescent="0.2">
      <c r="A3801" s="35" t="s">
        <v>2671</v>
      </c>
      <c r="B3801" s="1" t="s">
        <v>5309</v>
      </c>
      <c r="C3801" s="45" t="s">
        <v>1262</v>
      </c>
      <c r="D3801" s="23" t="s">
        <v>5751</v>
      </c>
      <c r="E3801" s="23" t="s">
        <v>4134</v>
      </c>
      <c r="F3801" s="40">
        <v>1</v>
      </c>
      <c r="G3801" s="25">
        <v>51896</v>
      </c>
      <c r="H3801" s="25">
        <v>51896</v>
      </c>
      <c r="I3801" s="25"/>
      <c r="J3801" s="58" t="e">
        <f>HYPERLINK("#"&amp;"Insumos"&amp;"!A"&amp;MATCH($B3801,#REF!,0),"Ins "&amp;$B3801)</f>
        <v>#REF!</v>
      </c>
      <c r="M3801" s="220"/>
    </row>
    <row r="3802" spans="1:13" x14ac:dyDescent="0.2">
      <c r="A3802" s="35" t="s">
        <v>2671</v>
      </c>
      <c r="B3802" s="1" t="s">
        <v>5314</v>
      </c>
      <c r="C3802" s="45" t="s">
        <v>1264</v>
      </c>
      <c r="D3802" s="23" t="s">
        <v>5751</v>
      </c>
      <c r="E3802" s="23" t="s">
        <v>4134</v>
      </c>
      <c r="F3802" s="40">
        <v>0.05</v>
      </c>
      <c r="G3802" s="25">
        <v>1330</v>
      </c>
      <c r="H3802" s="25">
        <v>67</v>
      </c>
      <c r="I3802" s="25"/>
      <c r="J3802" s="58" t="e">
        <f>HYPERLINK("#"&amp;"Insumos"&amp;"!A"&amp;MATCH($B3802,#REF!,0),"Ins "&amp;$B3802)</f>
        <v>#REF!</v>
      </c>
      <c r="M3802" s="220"/>
    </row>
    <row r="3803" spans="1:13" x14ac:dyDescent="0.2">
      <c r="A3803" s="35" t="s">
        <v>2671</v>
      </c>
      <c r="B3803" s="1" t="s">
        <v>4391</v>
      </c>
      <c r="C3803" s="45" t="s">
        <v>280</v>
      </c>
      <c r="D3803" s="23" t="s">
        <v>5751</v>
      </c>
      <c r="E3803" s="23" t="s">
        <v>4134</v>
      </c>
      <c r="F3803" s="40">
        <v>1</v>
      </c>
      <c r="G3803" s="25">
        <v>10931</v>
      </c>
      <c r="H3803" s="25">
        <v>10931</v>
      </c>
      <c r="I3803" s="25"/>
      <c r="J3803" s="58" t="e">
        <f>HYPERLINK("#"&amp;"Insumos"&amp;"!A"&amp;MATCH($B3803,#REF!,0),"Ins "&amp;$B3803)</f>
        <v>#REF!</v>
      </c>
      <c r="M3803" s="220"/>
    </row>
    <row r="3804" spans="1:13" ht="25.5" x14ac:dyDescent="0.2">
      <c r="A3804" s="36" t="s">
        <v>2672</v>
      </c>
      <c r="B3804" s="26" t="s">
        <v>6816</v>
      </c>
      <c r="C3804" s="79" t="s">
        <v>10507</v>
      </c>
      <c r="D3804" s="37" t="s">
        <v>5608</v>
      </c>
      <c r="E3804" s="37" t="s">
        <v>4134</v>
      </c>
      <c r="F3804" s="41"/>
      <c r="G3804" s="27"/>
      <c r="H3804" s="27"/>
      <c r="I3804" s="27">
        <v>142281</v>
      </c>
      <c r="M3804" s="220">
        <f t="shared" si="59"/>
        <v>186331</v>
      </c>
    </row>
    <row r="3805" spans="1:13" x14ac:dyDescent="0.2">
      <c r="A3805" s="35" t="s">
        <v>2672</v>
      </c>
      <c r="B3805" s="1" t="s">
        <v>5573</v>
      </c>
      <c r="C3805" s="45" t="s">
        <v>973</v>
      </c>
      <c r="D3805" s="23" t="s">
        <v>5734</v>
      </c>
      <c r="E3805" s="23" t="s">
        <v>4141</v>
      </c>
      <c r="F3805" s="40">
        <v>1.02</v>
      </c>
      <c r="G3805" s="25">
        <v>41652</v>
      </c>
      <c r="H3805" s="25">
        <v>42485</v>
      </c>
      <c r="I3805" s="25"/>
      <c r="J3805" s="58" t="e">
        <f>HYPERLINK("#"&amp;"Insumos"&amp;"!A"&amp;MATCH($B3805,#REF!,0),"Ins "&amp;$B3805)</f>
        <v>#REF!</v>
      </c>
      <c r="M3805" s="220"/>
    </row>
    <row r="3806" spans="1:13" x14ac:dyDescent="0.2">
      <c r="A3806" s="35" t="s">
        <v>2672</v>
      </c>
      <c r="B3806" s="1" t="s">
        <v>263</v>
      </c>
      <c r="C3806" s="45" t="s">
        <v>696</v>
      </c>
      <c r="D3806" s="23" t="s">
        <v>5534</v>
      </c>
      <c r="E3806" s="23" t="s">
        <v>4140</v>
      </c>
      <c r="F3806" s="40">
        <v>1.8800000000000001E-2</v>
      </c>
      <c r="G3806" s="25">
        <v>187426</v>
      </c>
      <c r="H3806" s="25">
        <v>3524</v>
      </c>
      <c r="I3806" s="25"/>
      <c r="J3806" s="58" t="e">
        <f>HYPERLINK("#"&amp;"Insumos"&amp;"!A"&amp;MATCH($B3806,#REF!,0),"Ins "&amp;$B3806)</f>
        <v>#REF!</v>
      </c>
      <c r="M3806" s="220"/>
    </row>
    <row r="3807" spans="1:13" x14ac:dyDescent="0.2">
      <c r="A3807" s="35" t="s">
        <v>2672</v>
      </c>
      <c r="B3807" s="1" t="s">
        <v>5533</v>
      </c>
      <c r="C3807" s="45" t="s">
        <v>5892</v>
      </c>
      <c r="D3807" s="23" t="s">
        <v>977</v>
      </c>
      <c r="E3807" s="23" t="s">
        <v>4134</v>
      </c>
      <c r="F3807" s="40">
        <v>0.15</v>
      </c>
      <c r="G3807" s="25">
        <v>3623</v>
      </c>
      <c r="H3807" s="25">
        <v>543</v>
      </c>
      <c r="I3807" s="25"/>
      <c r="J3807" s="58" t="e">
        <f>HYPERLINK("#"&amp;"Insumos"&amp;"!A"&amp;MATCH($B3807,#REF!,0),"Ins "&amp;$B3807)</f>
        <v>#REF!</v>
      </c>
      <c r="M3807" s="220"/>
    </row>
    <row r="3808" spans="1:13" x14ac:dyDescent="0.2">
      <c r="A3808" s="35" t="s">
        <v>2672</v>
      </c>
      <c r="B3808" s="1" t="s">
        <v>5007</v>
      </c>
      <c r="C3808" s="45" t="s">
        <v>720</v>
      </c>
      <c r="D3808" s="23" t="s">
        <v>5751</v>
      </c>
      <c r="E3808" s="23" t="s">
        <v>4134</v>
      </c>
      <c r="F3808" s="40">
        <v>2.6</v>
      </c>
      <c r="G3808" s="25">
        <v>1897</v>
      </c>
      <c r="H3808" s="25">
        <v>4932</v>
      </c>
      <c r="I3808" s="25"/>
      <c r="J3808" s="58" t="e">
        <f>HYPERLINK("#"&amp;"Insumos"&amp;"!A"&amp;MATCH($B3808,#REF!,0),"Ins "&amp;$B3808)</f>
        <v>#REF!</v>
      </c>
      <c r="M3808" s="220"/>
    </row>
    <row r="3809" spans="1:13" x14ac:dyDescent="0.2">
      <c r="A3809" s="35" t="s">
        <v>2672</v>
      </c>
      <c r="B3809" s="1" t="s">
        <v>5305</v>
      </c>
      <c r="C3809" s="45" t="s">
        <v>1258</v>
      </c>
      <c r="D3809" s="23" t="s">
        <v>5751</v>
      </c>
      <c r="E3809" s="23" t="s">
        <v>4134</v>
      </c>
      <c r="F3809" s="40">
        <v>1</v>
      </c>
      <c r="G3809" s="25">
        <v>77896</v>
      </c>
      <c r="H3809" s="25">
        <v>77896</v>
      </c>
      <c r="I3809" s="25"/>
      <c r="J3809" s="58" t="e">
        <f>HYPERLINK("#"&amp;"Insumos"&amp;"!A"&amp;MATCH($B3809,#REF!,0),"Ins "&amp;$B3809)</f>
        <v>#REF!</v>
      </c>
      <c r="M3809" s="220"/>
    </row>
    <row r="3810" spans="1:13" x14ac:dyDescent="0.2">
      <c r="A3810" s="35" t="s">
        <v>2672</v>
      </c>
      <c r="B3810" s="1" t="s">
        <v>5314</v>
      </c>
      <c r="C3810" s="45" t="s">
        <v>1264</v>
      </c>
      <c r="D3810" s="23" t="s">
        <v>5751</v>
      </c>
      <c r="E3810" s="23" t="s">
        <v>4134</v>
      </c>
      <c r="F3810" s="40">
        <v>0.05</v>
      </c>
      <c r="G3810" s="25">
        <v>1330</v>
      </c>
      <c r="H3810" s="25">
        <v>67</v>
      </c>
      <c r="I3810" s="25"/>
      <c r="J3810" s="58" t="e">
        <f>HYPERLINK("#"&amp;"Insumos"&amp;"!A"&amp;MATCH($B3810,#REF!,0),"Ins "&amp;$B3810)</f>
        <v>#REF!</v>
      </c>
      <c r="M3810" s="220"/>
    </row>
    <row r="3811" spans="1:13" x14ac:dyDescent="0.2">
      <c r="A3811" s="35" t="s">
        <v>2672</v>
      </c>
      <c r="B3811" s="1" t="s">
        <v>4356</v>
      </c>
      <c r="C3811" s="45" t="s">
        <v>186</v>
      </c>
      <c r="D3811" s="23" t="s">
        <v>5751</v>
      </c>
      <c r="E3811" s="23" t="s">
        <v>4134</v>
      </c>
      <c r="F3811" s="40">
        <v>1</v>
      </c>
      <c r="G3811" s="25">
        <v>12834</v>
      </c>
      <c r="H3811" s="25">
        <v>12834</v>
      </c>
      <c r="I3811" s="25"/>
      <c r="J3811" s="58" t="e">
        <f>HYPERLINK("#"&amp;"Insumos"&amp;"!A"&amp;MATCH($B3811,#REF!,0),"Ins "&amp;$B3811)</f>
        <v>#REF!</v>
      </c>
      <c r="M3811" s="220"/>
    </row>
    <row r="3812" spans="1:13" ht="25.5" x14ac:dyDescent="0.2">
      <c r="A3812" s="36" t="s">
        <v>2673</v>
      </c>
      <c r="B3812" s="26" t="s">
        <v>6816</v>
      </c>
      <c r="C3812" s="79" t="s">
        <v>10508</v>
      </c>
      <c r="D3812" s="37" t="s">
        <v>5608</v>
      </c>
      <c r="E3812" s="37" t="s">
        <v>4134</v>
      </c>
      <c r="F3812" s="41"/>
      <c r="G3812" s="27"/>
      <c r="H3812" s="27"/>
      <c r="I3812" s="27">
        <v>392529</v>
      </c>
      <c r="M3812" s="220">
        <f t="shared" si="59"/>
        <v>514056</v>
      </c>
    </row>
    <row r="3813" spans="1:13" x14ac:dyDescent="0.2">
      <c r="A3813" s="35" t="s">
        <v>2673</v>
      </c>
      <c r="B3813" s="1" t="s">
        <v>5573</v>
      </c>
      <c r="C3813" s="45" t="s">
        <v>973</v>
      </c>
      <c r="D3813" s="23" t="s">
        <v>5734</v>
      </c>
      <c r="E3813" s="23" t="s">
        <v>4141</v>
      </c>
      <c r="F3813" s="40">
        <v>1.02</v>
      </c>
      <c r="G3813" s="25">
        <v>41652</v>
      </c>
      <c r="H3813" s="25">
        <v>42485</v>
      </c>
      <c r="I3813" s="25"/>
      <c r="J3813" s="58" t="e">
        <f>HYPERLINK("#"&amp;"Insumos"&amp;"!A"&amp;MATCH($B3813,#REF!,0),"Ins "&amp;$B3813)</f>
        <v>#REF!</v>
      </c>
      <c r="M3813" s="220"/>
    </row>
    <row r="3814" spans="1:13" x14ac:dyDescent="0.2">
      <c r="A3814" s="35" t="s">
        <v>2673</v>
      </c>
      <c r="B3814" s="1" t="s">
        <v>263</v>
      </c>
      <c r="C3814" s="45" t="s">
        <v>696</v>
      </c>
      <c r="D3814" s="23" t="s">
        <v>5534</v>
      </c>
      <c r="E3814" s="23" t="s">
        <v>4140</v>
      </c>
      <c r="F3814" s="40">
        <v>3.0499999999999999E-2</v>
      </c>
      <c r="G3814" s="25">
        <v>187426</v>
      </c>
      <c r="H3814" s="25">
        <v>5716</v>
      </c>
      <c r="I3814" s="25"/>
      <c r="J3814" s="58" t="e">
        <f>HYPERLINK("#"&amp;"Insumos"&amp;"!A"&amp;MATCH($B3814,#REF!,0),"Ins "&amp;$B3814)</f>
        <v>#REF!</v>
      </c>
      <c r="M3814" s="220"/>
    </row>
    <row r="3815" spans="1:13" x14ac:dyDescent="0.2">
      <c r="A3815" s="35" t="s">
        <v>2673</v>
      </c>
      <c r="B3815" s="1" t="s">
        <v>5533</v>
      </c>
      <c r="C3815" s="45" t="s">
        <v>5892</v>
      </c>
      <c r="D3815" s="23" t="s">
        <v>977</v>
      </c>
      <c r="E3815" s="23" t="s">
        <v>4134</v>
      </c>
      <c r="F3815" s="40">
        <v>0.15</v>
      </c>
      <c r="G3815" s="25">
        <v>3623</v>
      </c>
      <c r="H3815" s="25">
        <v>543</v>
      </c>
      <c r="I3815" s="25"/>
      <c r="J3815" s="58" t="e">
        <f>HYPERLINK("#"&amp;"Insumos"&amp;"!A"&amp;MATCH($B3815,#REF!,0),"Ins "&amp;$B3815)</f>
        <v>#REF!</v>
      </c>
      <c r="M3815" s="220"/>
    </row>
    <row r="3816" spans="1:13" x14ac:dyDescent="0.2">
      <c r="A3816" s="35" t="s">
        <v>2673</v>
      </c>
      <c r="B3816" s="1" t="s">
        <v>5007</v>
      </c>
      <c r="C3816" s="45" t="s">
        <v>720</v>
      </c>
      <c r="D3816" s="23" t="s">
        <v>5751</v>
      </c>
      <c r="E3816" s="23" t="s">
        <v>4134</v>
      </c>
      <c r="F3816" s="40">
        <v>2.6</v>
      </c>
      <c r="G3816" s="25">
        <v>1897</v>
      </c>
      <c r="H3816" s="25">
        <v>4932</v>
      </c>
      <c r="I3816" s="25"/>
      <c r="J3816" s="58" t="e">
        <f>HYPERLINK("#"&amp;"Insumos"&amp;"!A"&amp;MATCH($B3816,#REF!,0),"Ins "&amp;$B3816)</f>
        <v>#REF!</v>
      </c>
      <c r="M3816" s="220"/>
    </row>
    <row r="3817" spans="1:13" x14ac:dyDescent="0.2">
      <c r="A3817" s="35" t="s">
        <v>2673</v>
      </c>
      <c r="B3817" s="1" t="s">
        <v>5303</v>
      </c>
      <c r="C3817" s="45" t="s">
        <v>1256</v>
      </c>
      <c r="D3817" s="23" t="s">
        <v>5751</v>
      </c>
      <c r="E3817" s="23" t="s">
        <v>4134</v>
      </c>
      <c r="F3817" s="40">
        <v>1</v>
      </c>
      <c r="G3817" s="25">
        <v>315016</v>
      </c>
      <c r="H3817" s="25">
        <v>315016</v>
      </c>
      <c r="I3817" s="25"/>
      <c r="J3817" s="58" t="e">
        <f>HYPERLINK("#"&amp;"Insumos"&amp;"!A"&amp;MATCH($B3817,#REF!,0),"Ins "&amp;$B3817)</f>
        <v>#REF!</v>
      </c>
      <c r="M3817" s="220"/>
    </row>
    <row r="3818" spans="1:13" x14ac:dyDescent="0.2">
      <c r="A3818" s="35" t="s">
        <v>2673</v>
      </c>
      <c r="B3818" s="1" t="s">
        <v>5314</v>
      </c>
      <c r="C3818" s="45" t="s">
        <v>1264</v>
      </c>
      <c r="D3818" s="23" t="s">
        <v>5751</v>
      </c>
      <c r="E3818" s="23" t="s">
        <v>4134</v>
      </c>
      <c r="F3818" s="40">
        <v>0.05</v>
      </c>
      <c r="G3818" s="25">
        <v>1330</v>
      </c>
      <c r="H3818" s="25">
        <v>67</v>
      </c>
      <c r="I3818" s="25"/>
      <c r="J3818" s="58" t="e">
        <f>HYPERLINK("#"&amp;"Insumos"&amp;"!A"&amp;MATCH($B3818,#REF!,0),"Ins "&amp;$B3818)</f>
        <v>#REF!</v>
      </c>
      <c r="M3818" s="220"/>
    </row>
    <row r="3819" spans="1:13" x14ac:dyDescent="0.2">
      <c r="A3819" s="35" t="s">
        <v>2673</v>
      </c>
      <c r="B3819" s="1" t="s">
        <v>4386</v>
      </c>
      <c r="C3819" s="45" t="s">
        <v>275</v>
      </c>
      <c r="D3819" s="23" t="s">
        <v>5751</v>
      </c>
      <c r="E3819" s="23" t="s">
        <v>4134</v>
      </c>
      <c r="F3819" s="40">
        <v>1</v>
      </c>
      <c r="G3819" s="25">
        <v>23770</v>
      </c>
      <c r="H3819" s="25">
        <v>23770</v>
      </c>
      <c r="I3819" s="25"/>
      <c r="J3819" s="58" t="e">
        <f>HYPERLINK("#"&amp;"Insumos"&amp;"!A"&amp;MATCH($B3819,#REF!,0),"Ins "&amp;$B3819)</f>
        <v>#REF!</v>
      </c>
      <c r="M3819" s="220"/>
    </row>
    <row r="3820" spans="1:13" ht="25.5" x14ac:dyDescent="0.2">
      <c r="A3820" s="36" t="s">
        <v>2675</v>
      </c>
      <c r="B3820" s="26" t="s">
        <v>6816</v>
      </c>
      <c r="C3820" s="79" t="s">
        <v>10509</v>
      </c>
      <c r="D3820" s="37" t="s">
        <v>5608</v>
      </c>
      <c r="E3820" s="37" t="s">
        <v>4134</v>
      </c>
      <c r="F3820" s="41"/>
      <c r="G3820" s="27"/>
      <c r="H3820" s="27"/>
      <c r="I3820" s="27">
        <v>442216</v>
      </c>
      <c r="M3820" s="220">
        <f t="shared" si="59"/>
        <v>579126</v>
      </c>
    </row>
    <row r="3821" spans="1:13" x14ac:dyDescent="0.2">
      <c r="A3821" s="35" t="s">
        <v>2675</v>
      </c>
      <c r="B3821" s="1" t="s">
        <v>5573</v>
      </c>
      <c r="C3821" s="45" t="s">
        <v>973</v>
      </c>
      <c r="D3821" s="23" t="s">
        <v>5734</v>
      </c>
      <c r="E3821" s="23" t="s">
        <v>4141</v>
      </c>
      <c r="F3821" s="40">
        <v>1.22</v>
      </c>
      <c r="G3821" s="25">
        <v>41652</v>
      </c>
      <c r="H3821" s="25">
        <v>50815</v>
      </c>
      <c r="I3821" s="25"/>
      <c r="J3821" s="58" t="e">
        <f>HYPERLINK("#"&amp;"Insumos"&amp;"!A"&amp;MATCH($B3821,#REF!,0),"Ins "&amp;$B3821)</f>
        <v>#REF!</v>
      </c>
      <c r="M3821" s="220"/>
    </row>
    <row r="3822" spans="1:13" x14ac:dyDescent="0.2">
      <c r="A3822" s="35" t="s">
        <v>2675</v>
      </c>
      <c r="B3822" s="1" t="s">
        <v>263</v>
      </c>
      <c r="C3822" s="45" t="s">
        <v>696</v>
      </c>
      <c r="D3822" s="23" t="s">
        <v>5534</v>
      </c>
      <c r="E3822" s="23" t="s">
        <v>4140</v>
      </c>
      <c r="F3822" s="40">
        <v>4.5600000000000002E-2</v>
      </c>
      <c r="G3822" s="25">
        <v>187426</v>
      </c>
      <c r="H3822" s="25">
        <v>8547</v>
      </c>
      <c r="I3822" s="25"/>
      <c r="J3822" s="58" t="e">
        <f>HYPERLINK("#"&amp;"Insumos"&amp;"!A"&amp;MATCH($B3822,#REF!,0),"Ins "&amp;$B3822)</f>
        <v>#REF!</v>
      </c>
      <c r="M3822" s="220"/>
    </row>
    <row r="3823" spans="1:13" x14ac:dyDescent="0.2">
      <c r="A3823" s="35" t="s">
        <v>2675</v>
      </c>
      <c r="B3823" s="1" t="s">
        <v>5533</v>
      </c>
      <c r="C3823" s="45" t="s">
        <v>5892</v>
      </c>
      <c r="D3823" s="23" t="s">
        <v>977</v>
      </c>
      <c r="E3823" s="23" t="s">
        <v>4134</v>
      </c>
      <c r="F3823" s="40">
        <v>0.15</v>
      </c>
      <c r="G3823" s="25">
        <v>3623</v>
      </c>
      <c r="H3823" s="25">
        <v>543</v>
      </c>
      <c r="I3823" s="25"/>
      <c r="J3823" s="58" t="e">
        <f>HYPERLINK("#"&amp;"Insumos"&amp;"!A"&amp;MATCH($B3823,#REF!,0),"Ins "&amp;$B3823)</f>
        <v>#REF!</v>
      </c>
      <c r="M3823" s="220"/>
    </row>
    <row r="3824" spans="1:13" x14ac:dyDescent="0.2">
      <c r="A3824" s="35" t="s">
        <v>2675</v>
      </c>
      <c r="B3824" s="1" t="s">
        <v>5007</v>
      </c>
      <c r="C3824" s="45" t="s">
        <v>720</v>
      </c>
      <c r="D3824" s="23" t="s">
        <v>5751</v>
      </c>
      <c r="E3824" s="23" t="s">
        <v>4134</v>
      </c>
      <c r="F3824" s="40">
        <v>2.6</v>
      </c>
      <c r="G3824" s="25">
        <v>1897</v>
      </c>
      <c r="H3824" s="25">
        <v>4932</v>
      </c>
      <c r="I3824" s="25"/>
      <c r="J3824" s="58" t="e">
        <f>HYPERLINK("#"&amp;"Insumos"&amp;"!A"&amp;MATCH($B3824,#REF!,0),"Ins "&amp;$B3824)</f>
        <v>#REF!</v>
      </c>
      <c r="M3824" s="220"/>
    </row>
    <row r="3825" spans="1:13" x14ac:dyDescent="0.2">
      <c r="A3825" s="35" t="s">
        <v>2675</v>
      </c>
      <c r="B3825" s="1" t="s">
        <v>5307</v>
      </c>
      <c r="C3825" s="45" t="s">
        <v>1260</v>
      </c>
      <c r="D3825" s="23" t="s">
        <v>5751</v>
      </c>
      <c r="E3825" s="23" t="s">
        <v>4134</v>
      </c>
      <c r="F3825" s="40">
        <v>1</v>
      </c>
      <c r="G3825" s="25">
        <v>324376</v>
      </c>
      <c r="H3825" s="25">
        <v>324376</v>
      </c>
      <c r="I3825" s="25"/>
      <c r="J3825" s="58" t="e">
        <f>HYPERLINK("#"&amp;"Insumos"&amp;"!A"&amp;MATCH($B3825,#REF!,0),"Ins "&amp;$B3825)</f>
        <v>#REF!</v>
      </c>
      <c r="M3825" s="220"/>
    </row>
    <row r="3826" spans="1:13" x14ac:dyDescent="0.2">
      <c r="A3826" s="35" t="s">
        <v>2675</v>
      </c>
      <c r="B3826" s="1" t="s">
        <v>5314</v>
      </c>
      <c r="C3826" s="45" t="s">
        <v>1264</v>
      </c>
      <c r="D3826" s="23" t="s">
        <v>5751</v>
      </c>
      <c r="E3826" s="23" t="s">
        <v>4134</v>
      </c>
      <c r="F3826" s="40">
        <v>0.05</v>
      </c>
      <c r="G3826" s="25">
        <v>1330</v>
      </c>
      <c r="H3826" s="25">
        <v>67</v>
      </c>
      <c r="I3826" s="25"/>
      <c r="J3826" s="58" t="e">
        <f>HYPERLINK("#"&amp;"Insumos"&amp;"!A"&amp;MATCH($B3826,#REF!,0),"Ins "&amp;$B3826)</f>
        <v>#REF!</v>
      </c>
      <c r="M3826" s="220"/>
    </row>
    <row r="3827" spans="1:13" x14ac:dyDescent="0.2">
      <c r="A3827" s="35" t="s">
        <v>2675</v>
      </c>
      <c r="B3827" s="1" t="s">
        <v>4390</v>
      </c>
      <c r="C3827" s="45" t="s">
        <v>279</v>
      </c>
      <c r="D3827" s="23" t="s">
        <v>5751</v>
      </c>
      <c r="E3827" s="23" t="s">
        <v>4134</v>
      </c>
      <c r="F3827" s="40">
        <v>1</v>
      </c>
      <c r="G3827" s="25">
        <v>52936</v>
      </c>
      <c r="H3827" s="25">
        <v>52936</v>
      </c>
      <c r="I3827" s="25"/>
      <c r="J3827" s="58" t="e">
        <f>HYPERLINK("#"&amp;"Insumos"&amp;"!A"&amp;MATCH($B3827,#REF!,0),"Ins "&amp;$B3827)</f>
        <v>#REF!</v>
      </c>
      <c r="M3827" s="220"/>
    </row>
    <row r="3828" spans="1:13" ht="25.5" x14ac:dyDescent="0.2">
      <c r="A3828" s="36" t="s">
        <v>2676</v>
      </c>
      <c r="B3828" s="26" t="s">
        <v>6816</v>
      </c>
      <c r="C3828" s="79" t="s">
        <v>10510</v>
      </c>
      <c r="D3828" s="37" t="s">
        <v>5608</v>
      </c>
      <c r="E3828" s="37" t="s">
        <v>4134</v>
      </c>
      <c r="F3828" s="41"/>
      <c r="G3828" s="27"/>
      <c r="H3828" s="27"/>
      <c r="I3828" s="27">
        <v>636850</v>
      </c>
      <c r="M3828" s="220">
        <f t="shared" si="59"/>
        <v>834019</v>
      </c>
    </row>
    <row r="3829" spans="1:13" x14ac:dyDescent="0.2">
      <c r="A3829" s="35" t="s">
        <v>2676</v>
      </c>
      <c r="B3829" s="1" t="s">
        <v>5573</v>
      </c>
      <c r="C3829" s="45" t="s">
        <v>973</v>
      </c>
      <c r="D3829" s="23" t="s">
        <v>5734</v>
      </c>
      <c r="E3829" s="23" t="s">
        <v>4141</v>
      </c>
      <c r="F3829" s="40">
        <v>1.02</v>
      </c>
      <c r="G3829" s="25">
        <v>41652</v>
      </c>
      <c r="H3829" s="25">
        <v>42485</v>
      </c>
      <c r="I3829" s="25"/>
      <c r="J3829" s="58" t="e">
        <f>HYPERLINK("#"&amp;"Insumos"&amp;"!A"&amp;MATCH($B3829,#REF!,0),"Ins "&amp;$B3829)</f>
        <v>#REF!</v>
      </c>
      <c r="M3829" s="220"/>
    </row>
    <row r="3830" spans="1:13" x14ac:dyDescent="0.2">
      <c r="A3830" s="35" t="s">
        <v>2676</v>
      </c>
      <c r="B3830" s="1" t="s">
        <v>263</v>
      </c>
      <c r="C3830" s="45" t="s">
        <v>696</v>
      </c>
      <c r="D3830" s="23" t="s">
        <v>5534</v>
      </c>
      <c r="E3830" s="23" t="s">
        <v>4140</v>
      </c>
      <c r="F3830" s="40">
        <v>7.22E-2</v>
      </c>
      <c r="G3830" s="25">
        <v>187426</v>
      </c>
      <c r="H3830" s="25">
        <v>13532</v>
      </c>
      <c r="I3830" s="25"/>
      <c r="J3830" s="58" t="e">
        <f>HYPERLINK("#"&amp;"Insumos"&amp;"!A"&amp;MATCH($B3830,#REF!,0),"Ins "&amp;$B3830)</f>
        <v>#REF!</v>
      </c>
      <c r="M3830" s="220"/>
    </row>
    <row r="3831" spans="1:13" x14ac:dyDescent="0.2">
      <c r="A3831" s="35" t="s">
        <v>2676</v>
      </c>
      <c r="B3831" s="1" t="s">
        <v>5533</v>
      </c>
      <c r="C3831" s="45" t="s">
        <v>5892</v>
      </c>
      <c r="D3831" s="23" t="s">
        <v>977</v>
      </c>
      <c r="E3831" s="23" t="s">
        <v>4134</v>
      </c>
      <c r="F3831" s="40">
        <v>0.15</v>
      </c>
      <c r="G3831" s="25">
        <v>3623</v>
      </c>
      <c r="H3831" s="25">
        <v>543</v>
      </c>
      <c r="I3831" s="25"/>
      <c r="J3831" s="58" t="e">
        <f>HYPERLINK("#"&amp;"Insumos"&amp;"!A"&amp;MATCH($B3831,#REF!,0),"Ins "&amp;$B3831)</f>
        <v>#REF!</v>
      </c>
      <c r="M3831" s="220"/>
    </row>
    <row r="3832" spans="1:13" x14ac:dyDescent="0.2">
      <c r="A3832" s="35" t="s">
        <v>2676</v>
      </c>
      <c r="B3832" s="1" t="s">
        <v>5007</v>
      </c>
      <c r="C3832" s="45" t="s">
        <v>720</v>
      </c>
      <c r="D3832" s="23" t="s">
        <v>5751</v>
      </c>
      <c r="E3832" s="23" t="s">
        <v>4134</v>
      </c>
      <c r="F3832" s="40">
        <v>1.1000000000000001</v>
      </c>
      <c r="G3832" s="25">
        <v>1897</v>
      </c>
      <c r="H3832" s="25">
        <v>2087</v>
      </c>
      <c r="I3832" s="25"/>
      <c r="J3832" s="58" t="e">
        <f>HYPERLINK("#"&amp;"Insumos"&amp;"!A"&amp;MATCH($B3832,#REF!,0),"Ins "&amp;$B3832)</f>
        <v>#REF!</v>
      </c>
      <c r="M3832" s="220"/>
    </row>
    <row r="3833" spans="1:13" x14ac:dyDescent="0.2">
      <c r="A3833" s="35" t="s">
        <v>2676</v>
      </c>
      <c r="B3833" s="1" t="s">
        <v>5306</v>
      </c>
      <c r="C3833" s="45" t="s">
        <v>1259</v>
      </c>
      <c r="D3833" s="23" t="s">
        <v>5751</v>
      </c>
      <c r="E3833" s="23" t="s">
        <v>4134</v>
      </c>
      <c r="F3833" s="40">
        <v>1</v>
      </c>
      <c r="G3833" s="25">
        <v>478400</v>
      </c>
      <c r="H3833" s="25">
        <v>478400</v>
      </c>
      <c r="I3833" s="25"/>
      <c r="J3833" s="58" t="e">
        <f>HYPERLINK("#"&amp;"Insumos"&amp;"!A"&amp;MATCH($B3833,#REF!,0),"Ins "&amp;$B3833)</f>
        <v>#REF!</v>
      </c>
      <c r="M3833" s="220"/>
    </row>
    <row r="3834" spans="1:13" x14ac:dyDescent="0.2">
      <c r="A3834" s="35" t="s">
        <v>2676</v>
      </c>
      <c r="B3834" s="1" t="s">
        <v>5314</v>
      </c>
      <c r="C3834" s="45" t="s">
        <v>1264</v>
      </c>
      <c r="D3834" s="23" t="s">
        <v>5751</v>
      </c>
      <c r="E3834" s="23" t="s">
        <v>4134</v>
      </c>
      <c r="F3834" s="40">
        <v>0.05</v>
      </c>
      <c r="G3834" s="25">
        <v>1330</v>
      </c>
      <c r="H3834" s="25">
        <v>67</v>
      </c>
      <c r="I3834" s="25"/>
      <c r="J3834" s="58" t="e">
        <f>HYPERLINK("#"&amp;"Insumos"&amp;"!A"&amp;MATCH($B3834,#REF!,0),"Ins "&amp;$B3834)</f>
        <v>#REF!</v>
      </c>
      <c r="M3834" s="220"/>
    </row>
    <row r="3835" spans="1:13" x14ac:dyDescent="0.2">
      <c r="A3835" s="35" t="s">
        <v>2676</v>
      </c>
      <c r="B3835" s="1" t="s">
        <v>4389</v>
      </c>
      <c r="C3835" s="45" t="s">
        <v>278</v>
      </c>
      <c r="D3835" s="23" t="s">
        <v>5751</v>
      </c>
      <c r="E3835" s="23" t="s">
        <v>4134</v>
      </c>
      <c r="F3835" s="40">
        <v>1</v>
      </c>
      <c r="G3835" s="25">
        <v>99736</v>
      </c>
      <c r="H3835" s="25">
        <v>99736</v>
      </c>
      <c r="I3835" s="25"/>
      <c r="J3835" s="58" t="e">
        <f>HYPERLINK("#"&amp;"Insumos"&amp;"!A"&amp;MATCH($B3835,#REF!,0),"Ins "&amp;$B3835)</f>
        <v>#REF!</v>
      </c>
      <c r="M3835" s="220"/>
    </row>
    <row r="3836" spans="1:13" ht="25.5" x14ac:dyDescent="0.2">
      <c r="A3836" s="36" t="s">
        <v>2677</v>
      </c>
      <c r="B3836" s="26" t="s">
        <v>6816</v>
      </c>
      <c r="C3836" s="79" t="s">
        <v>10511</v>
      </c>
      <c r="D3836" s="37" t="s">
        <v>5608</v>
      </c>
      <c r="E3836" s="37" t="s">
        <v>4134</v>
      </c>
      <c r="F3836" s="41"/>
      <c r="G3836" s="27"/>
      <c r="H3836" s="27"/>
      <c r="I3836" s="27">
        <v>1074507</v>
      </c>
      <c r="K3836" s="47"/>
      <c r="M3836" s="220">
        <f t="shared" si="59"/>
        <v>1407174</v>
      </c>
    </row>
    <row r="3837" spans="1:13" x14ac:dyDescent="0.2">
      <c r="A3837" s="35" t="s">
        <v>2677</v>
      </c>
      <c r="B3837" s="1" t="s">
        <v>5573</v>
      </c>
      <c r="C3837" s="45" t="s">
        <v>973</v>
      </c>
      <c r="D3837" s="23" t="s">
        <v>5734</v>
      </c>
      <c r="E3837" s="23" t="s">
        <v>4141</v>
      </c>
      <c r="F3837" s="40">
        <v>3.3</v>
      </c>
      <c r="G3837" s="25">
        <v>41652</v>
      </c>
      <c r="H3837" s="25">
        <v>137452</v>
      </c>
      <c r="I3837" s="25"/>
      <c r="J3837" s="58" t="e">
        <f>HYPERLINK("#"&amp;"Insumos"&amp;"!A"&amp;MATCH($B3837,#REF!,0),"Ins "&amp;$B3837)</f>
        <v>#REF!</v>
      </c>
      <c r="K3837" s="47"/>
      <c r="M3837" s="220"/>
    </row>
    <row r="3838" spans="1:13" x14ac:dyDescent="0.2">
      <c r="A3838" s="35" t="s">
        <v>2677</v>
      </c>
      <c r="B3838" s="1" t="s">
        <v>263</v>
      </c>
      <c r="C3838" s="45" t="s">
        <v>696</v>
      </c>
      <c r="D3838" s="23" t="s">
        <v>5534</v>
      </c>
      <c r="E3838" s="23" t="s">
        <v>4140</v>
      </c>
      <c r="F3838" s="40">
        <v>0.1038</v>
      </c>
      <c r="G3838" s="25">
        <v>187426</v>
      </c>
      <c r="H3838" s="25">
        <v>19455</v>
      </c>
      <c r="I3838" s="25"/>
      <c r="J3838" s="58" t="e">
        <f>HYPERLINK("#"&amp;"Insumos"&amp;"!A"&amp;MATCH($B3838,#REF!,0),"Ins "&amp;$B3838)</f>
        <v>#REF!</v>
      </c>
      <c r="M3838" s="220"/>
    </row>
    <row r="3839" spans="1:13" x14ac:dyDescent="0.2">
      <c r="A3839" s="35" t="s">
        <v>2677</v>
      </c>
      <c r="B3839" s="1" t="s">
        <v>5533</v>
      </c>
      <c r="C3839" s="45" t="s">
        <v>5892</v>
      </c>
      <c r="D3839" s="23" t="s">
        <v>977</v>
      </c>
      <c r="E3839" s="23" t="s">
        <v>4134</v>
      </c>
      <c r="F3839" s="40">
        <v>0.15</v>
      </c>
      <c r="G3839" s="25">
        <v>3623</v>
      </c>
      <c r="H3839" s="25">
        <v>543</v>
      </c>
      <c r="I3839" s="25"/>
      <c r="J3839" s="58" t="e">
        <f>HYPERLINK("#"&amp;"Insumos"&amp;"!A"&amp;MATCH($B3839,#REF!,0),"Ins "&amp;$B3839)</f>
        <v>#REF!</v>
      </c>
      <c r="M3839" s="220"/>
    </row>
    <row r="3840" spans="1:13" x14ac:dyDescent="0.2">
      <c r="A3840" s="35" t="s">
        <v>2677</v>
      </c>
      <c r="B3840" s="1" t="s">
        <v>5007</v>
      </c>
      <c r="C3840" s="45" t="s">
        <v>720</v>
      </c>
      <c r="D3840" s="23" t="s">
        <v>5751</v>
      </c>
      <c r="E3840" s="23" t="s">
        <v>4134</v>
      </c>
      <c r="F3840" s="40">
        <v>1.1000000000000001</v>
      </c>
      <c r="G3840" s="25">
        <v>1897</v>
      </c>
      <c r="H3840" s="25">
        <v>2087</v>
      </c>
      <c r="I3840" s="25"/>
      <c r="J3840" s="58" t="e">
        <f>HYPERLINK("#"&amp;"Insumos"&amp;"!A"&amp;MATCH($B3840,#REF!,0),"Ins "&amp;$B3840)</f>
        <v>#REF!</v>
      </c>
      <c r="M3840" s="220"/>
    </row>
    <row r="3841" spans="1:13" x14ac:dyDescent="0.2">
      <c r="A3841" s="35" t="s">
        <v>2677</v>
      </c>
      <c r="B3841" s="1" t="s">
        <v>5298</v>
      </c>
      <c r="C3841" s="45" t="s">
        <v>709</v>
      </c>
      <c r="D3841" s="23" t="s">
        <v>5751</v>
      </c>
      <c r="E3841" s="23" t="s">
        <v>4134</v>
      </c>
      <c r="F3841" s="40">
        <v>1</v>
      </c>
      <c r="G3841" s="25">
        <v>28823</v>
      </c>
      <c r="H3841" s="25">
        <v>28823</v>
      </c>
      <c r="I3841" s="25"/>
      <c r="J3841" s="58" t="e">
        <f>HYPERLINK("#"&amp;"Insumos"&amp;"!A"&amp;MATCH($B3841,#REF!,0),"Ins "&amp;$B3841)</f>
        <v>#REF!</v>
      </c>
      <c r="M3841" s="220"/>
    </row>
    <row r="3842" spans="1:13" x14ac:dyDescent="0.2">
      <c r="A3842" s="35" t="s">
        <v>2677</v>
      </c>
      <c r="B3842" s="1" t="s">
        <v>5308</v>
      </c>
      <c r="C3842" s="45" t="s">
        <v>1261</v>
      </c>
      <c r="D3842" s="23" t="s">
        <v>5751</v>
      </c>
      <c r="E3842" s="23" t="s">
        <v>4134</v>
      </c>
      <c r="F3842" s="40">
        <v>1</v>
      </c>
      <c r="G3842" s="25">
        <v>886080</v>
      </c>
      <c r="H3842" s="25">
        <v>886080</v>
      </c>
      <c r="I3842" s="25"/>
      <c r="J3842" s="58" t="e">
        <f>HYPERLINK("#"&amp;"Insumos"&amp;"!A"&amp;MATCH($B3842,#REF!,0),"Ins "&amp;$B3842)</f>
        <v>#REF!</v>
      </c>
      <c r="M3842" s="220"/>
    </row>
    <row r="3843" spans="1:13" x14ac:dyDescent="0.2">
      <c r="A3843" s="35" t="s">
        <v>2677</v>
      </c>
      <c r="B3843" s="1" t="s">
        <v>5314</v>
      </c>
      <c r="C3843" s="45" t="s">
        <v>1264</v>
      </c>
      <c r="D3843" s="23" t="s">
        <v>5751</v>
      </c>
      <c r="E3843" s="23" t="s">
        <v>4134</v>
      </c>
      <c r="F3843" s="40">
        <v>0.05</v>
      </c>
      <c r="G3843" s="25">
        <v>1330</v>
      </c>
      <c r="H3843" s="25">
        <v>67</v>
      </c>
      <c r="I3843" s="25"/>
      <c r="J3843" s="58" t="e">
        <f>HYPERLINK("#"&amp;"Insumos"&amp;"!A"&amp;MATCH($B3843,#REF!,0),"Ins "&amp;$B3843)</f>
        <v>#REF!</v>
      </c>
      <c r="M3843" s="220"/>
    </row>
    <row r="3844" spans="1:13" ht="25.5" x14ac:dyDescent="0.2">
      <c r="A3844" s="36" t="s">
        <v>2678</v>
      </c>
      <c r="B3844" s="26" t="s">
        <v>6816</v>
      </c>
      <c r="C3844" s="79" t="s">
        <v>10512</v>
      </c>
      <c r="D3844" s="37" t="s">
        <v>5608</v>
      </c>
      <c r="E3844" s="37" t="s">
        <v>4134</v>
      </c>
      <c r="F3844" s="41"/>
      <c r="G3844" s="27"/>
      <c r="H3844" s="27"/>
      <c r="I3844" s="27">
        <v>2842230</v>
      </c>
      <c r="M3844" s="220">
        <f t="shared" ref="M3844:M3904" si="60">ROUND(I3844*(1+$L$2),0)</f>
        <v>3722184</v>
      </c>
    </row>
    <row r="3845" spans="1:13" x14ac:dyDescent="0.2">
      <c r="A3845" s="35" t="s">
        <v>2678</v>
      </c>
      <c r="B3845" s="1" t="s">
        <v>5573</v>
      </c>
      <c r="C3845" s="45" t="s">
        <v>973</v>
      </c>
      <c r="D3845" s="23" t="s">
        <v>5734</v>
      </c>
      <c r="E3845" s="23" t="s">
        <v>4141</v>
      </c>
      <c r="F3845" s="40">
        <v>1.3</v>
      </c>
      <c r="G3845" s="25">
        <v>41652</v>
      </c>
      <c r="H3845" s="25">
        <v>54148</v>
      </c>
      <c r="I3845" s="25"/>
      <c r="J3845" s="58" t="e">
        <f>HYPERLINK("#"&amp;"Insumos"&amp;"!A"&amp;MATCH($B3845,#REF!,0),"Ins "&amp;$B3845)</f>
        <v>#REF!</v>
      </c>
      <c r="M3845" s="220"/>
    </row>
    <row r="3846" spans="1:13" x14ac:dyDescent="0.2">
      <c r="A3846" s="35" t="s">
        <v>2678</v>
      </c>
      <c r="B3846" s="1" t="s">
        <v>263</v>
      </c>
      <c r="C3846" s="45" t="s">
        <v>696</v>
      </c>
      <c r="D3846" s="23" t="s">
        <v>5534</v>
      </c>
      <c r="E3846" s="23" t="s">
        <v>4140</v>
      </c>
      <c r="F3846" s="40">
        <v>0.25109999999999999</v>
      </c>
      <c r="G3846" s="25">
        <v>187426</v>
      </c>
      <c r="H3846" s="25">
        <v>47063</v>
      </c>
      <c r="I3846" s="25"/>
      <c r="J3846" s="58" t="e">
        <f>HYPERLINK("#"&amp;"Insumos"&amp;"!A"&amp;MATCH($B3846,#REF!,0),"Ins "&amp;$B3846)</f>
        <v>#REF!</v>
      </c>
      <c r="M3846" s="220"/>
    </row>
    <row r="3847" spans="1:13" x14ac:dyDescent="0.2">
      <c r="A3847" s="35" t="s">
        <v>2678</v>
      </c>
      <c r="B3847" s="1" t="s">
        <v>5533</v>
      </c>
      <c r="C3847" s="45" t="s">
        <v>5892</v>
      </c>
      <c r="D3847" s="23" t="s">
        <v>977</v>
      </c>
      <c r="E3847" s="23" t="s">
        <v>4134</v>
      </c>
      <c r="F3847" s="40">
        <v>0.15</v>
      </c>
      <c r="G3847" s="25">
        <v>3623</v>
      </c>
      <c r="H3847" s="25">
        <v>543</v>
      </c>
      <c r="I3847" s="25"/>
      <c r="J3847" s="58" t="e">
        <f>HYPERLINK("#"&amp;"Insumos"&amp;"!A"&amp;MATCH($B3847,#REF!,0),"Ins "&amp;$B3847)</f>
        <v>#REF!</v>
      </c>
      <c r="M3847" s="220"/>
    </row>
    <row r="3848" spans="1:13" x14ac:dyDescent="0.2">
      <c r="A3848" s="35" t="s">
        <v>2678</v>
      </c>
      <c r="B3848" s="1" t="s">
        <v>5007</v>
      </c>
      <c r="C3848" s="45" t="s">
        <v>720</v>
      </c>
      <c r="D3848" s="23" t="s">
        <v>5751</v>
      </c>
      <c r="E3848" s="23" t="s">
        <v>4134</v>
      </c>
      <c r="F3848" s="40">
        <v>2.6</v>
      </c>
      <c r="G3848" s="25">
        <v>1897</v>
      </c>
      <c r="H3848" s="25">
        <v>4932</v>
      </c>
      <c r="I3848" s="25"/>
      <c r="J3848" s="58" t="e">
        <f>HYPERLINK("#"&amp;"Insumos"&amp;"!A"&amp;MATCH($B3848,#REF!,0),"Ins "&amp;$B3848)</f>
        <v>#REF!</v>
      </c>
      <c r="M3848" s="220"/>
    </row>
    <row r="3849" spans="1:13" x14ac:dyDescent="0.2">
      <c r="A3849" s="35" t="s">
        <v>2678</v>
      </c>
      <c r="B3849" s="1" t="s">
        <v>5310</v>
      </c>
      <c r="C3849" s="45" t="s">
        <v>1263</v>
      </c>
      <c r="D3849" s="23" t="s">
        <v>5751</v>
      </c>
      <c r="E3849" s="23" t="s">
        <v>4134</v>
      </c>
      <c r="F3849" s="40">
        <v>1</v>
      </c>
      <c r="G3849" s="25">
        <v>2516800</v>
      </c>
      <c r="H3849" s="25">
        <v>2516800</v>
      </c>
      <c r="I3849" s="25"/>
      <c r="J3849" s="58" t="e">
        <f>HYPERLINK("#"&amp;"Insumos"&amp;"!A"&amp;MATCH($B3849,#REF!,0),"Ins "&amp;$B3849)</f>
        <v>#REF!</v>
      </c>
      <c r="M3849" s="220"/>
    </row>
    <row r="3850" spans="1:13" x14ac:dyDescent="0.2">
      <c r="A3850" s="35" t="s">
        <v>2678</v>
      </c>
      <c r="B3850" s="1" t="s">
        <v>5314</v>
      </c>
      <c r="C3850" s="45" t="s">
        <v>1264</v>
      </c>
      <c r="D3850" s="23" t="s">
        <v>5751</v>
      </c>
      <c r="E3850" s="23" t="s">
        <v>4134</v>
      </c>
      <c r="F3850" s="40">
        <v>0.05</v>
      </c>
      <c r="G3850" s="25">
        <v>1330</v>
      </c>
      <c r="H3850" s="25">
        <v>67</v>
      </c>
      <c r="I3850" s="25"/>
      <c r="J3850" s="58" t="e">
        <f>HYPERLINK("#"&amp;"Insumos"&amp;"!A"&amp;MATCH($B3850,#REF!,0),"Ins "&amp;$B3850)</f>
        <v>#REF!</v>
      </c>
      <c r="M3850" s="220"/>
    </row>
    <row r="3851" spans="1:13" x14ac:dyDescent="0.2">
      <c r="A3851" s="35" t="s">
        <v>2678</v>
      </c>
      <c r="B3851" s="1" t="s">
        <v>4392</v>
      </c>
      <c r="C3851" s="45" t="s">
        <v>281</v>
      </c>
      <c r="D3851" s="23" t="s">
        <v>5751</v>
      </c>
      <c r="E3851" s="23" t="s">
        <v>4134</v>
      </c>
      <c r="F3851" s="40">
        <v>1</v>
      </c>
      <c r="G3851" s="25">
        <v>218677</v>
      </c>
      <c r="H3851" s="25">
        <v>218677</v>
      </c>
      <c r="I3851" s="25"/>
      <c r="J3851" s="58" t="e">
        <f>HYPERLINK("#"&amp;"Insumos"&amp;"!A"&amp;MATCH($B3851,#REF!,0),"Ins "&amp;$B3851)</f>
        <v>#REF!</v>
      </c>
      <c r="M3851" s="220"/>
    </row>
    <row r="3852" spans="1:13" ht="25.5" x14ac:dyDescent="0.2">
      <c r="A3852" s="36" t="s">
        <v>2679</v>
      </c>
      <c r="B3852" s="26" t="s">
        <v>6816</v>
      </c>
      <c r="C3852" s="79" t="s">
        <v>10513</v>
      </c>
      <c r="D3852" s="37" t="s">
        <v>5608</v>
      </c>
      <c r="E3852" s="37" t="s">
        <v>4134</v>
      </c>
      <c r="F3852" s="41"/>
      <c r="G3852" s="27"/>
      <c r="H3852" s="27"/>
      <c r="I3852" s="27">
        <v>71130</v>
      </c>
      <c r="M3852" s="220">
        <f t="shared" si="60"/>
        <v>93152</v>
      </c>
    </row>
    <row r="3853" spans="1:13" x14ac:dyDescent="0.2">
      <c r="A3853" s="35" t="s">
        <v>2679</v>
      </c>
      <c r="B3853" s="1" t="s">
        <v>5573</v>
      </c>
      <c r="C3853" s="45" t="s">
        <v>973</v>
      </c>
      <c r="D3853" s="23" t="s">
        <v>5734</v>
      </c>
      <c r="E3853" s="23" t="s">
        <v>4141</v>
      </c>
      <c r="F3853" s="40">
        <v>1.2</v>
      </c>
      <c r="G3853" s="25">
        <v>41652</v>
      </c>
      <c r="H3853" s="25">
        <v>49982</v>
      </c>
      <c r="I3853" s="25"/>
      <c r="J3853" s="58" t="e">
        <f>HYPERLINK("#"&amp;"Insumos"&amp;"!A"&amp;MATCH($B3853,#REF!,0),"Ins "&amp;$B3853)</f>
        <v>#REF!</v>
      </c>
      <c r="M3853" s="220"/>
    </row>
    <row r="3854" spans="1:13" x14ac:dyDescent="0.2">
      <c r="A3854" s="35" t="s">
        <v>2679</v>
      </c>
      <c r="B3854" s="1" t="s">
        <v>263</v>
      </c>
      <c r="C3854" s="45" t="s">
        <v>696</v>
      </c>
      <c r="D3854" s="23" t="s">
        <v>5534</v>
      </c>
      <c r="E3854" s="23" t="s">
        <v>4140</v>
      </c>
      <c r="F3854" s="40">
        <v>5.0217238107392757E-3</v>
      </c>
      <c r="G3854" s="25">
        <v>187426</v>
      </c>
      <c r="H3854" s="25">
        <v>941</v>
      </c>
      <c r="I3854" s="25"/>
      <c r="J3854" s="58" t="e">
        <f>HYPERLINK("#"&amp;"Insumos"&amp;"!A"&amp;MATCH($B3854,#REF!,0),"Ins "&amp;$B3854)</f>
        <v>#REF!</v>
      </c>
      <c r="M3854" s="220"/>
    </row>
    <row r="3855" spans="1:13" x14ac:dyDescent="0.2">
      <c r="A3855" s="35" t="s">
        <v>2679</v>
      </c>
      <c r="B3855" s="1" t="s">
        <v>5533</v>
      </c>
      <c r="C3855" s="45" t="s">
        <v>5892</v>
      </c>
      <c r="D3855" s="23" t="s">
        <v>977</v>
      </c>
      <c r="E3855" s="23" t="s">
        <v>4134</v>
      </c>
      <c r="F3855" s="40">
        <v>0.3</v>
      </c>
      <c r="G3855" s="25">
        <v>3623</v>
      </c>
      <c r="H3855" s="25">
        <v>1087</v>
      </c>
      <c r="I3855" s="25"/>
      <c r="J3855" s="58" t="e">
        <f>HYPERLINK("#"&amp;"Insumos"&amp;"!A"&amp;MATCH($B3855,#REF!,0),"Ins "&amp;$B3855)</f>
        <v>#REF!</v>
      </c>
      <c r="M3855" s="220"/>
    </row>
    <row r="3856" spans="1:13" x14ac:dyDescent="0.2">
      <c r="A3856" s="35" t="s">
        <v>2679</v>
      </c>
      <c r="B3856" s="1" t="s">
        <v>5007</v>
      </c>
      <c r="C3856" s="45" t="s">
        <v>720</v>
      </c>
      <c r="D3856" s="23" t="s">
        <v>5751</v>
      </c>
      <c r="E3856" s="23" t="s">
        <v>4134</v>
      </c>
      <c r="F3856" s="40">
        <v>1</v>
      </c>
      <c r="G3856" s="25">
        <v>1897</v>
      </c>
      <c r="H3856" s="25">
        <v>1897</v>
      </c>
      <c r="I3856" s="25"/>
      <c r="J3856" s="58" t="e">
        <f>HYPERLINK("#"&amp;"Insumos"&amp;"!A"&amp;MATCH($B3856,#REF!,0),"Ins "&amp;$B3856)</f>
        <v>#REF!</v>
      </c>
      <c r="M3856" s="220"/>
    </row>
    <row r="3857" spans="1:13" x14ac:dyDescent="0.2">
      <c r="A3857" s="35" t="s">
        <v>2679</v>
      </c>
      <c r="B3857" s="1" t="s">
        <v>5277</v>
      </c>
      <c r="C3857" s="45" t="s">
        <v>1246</v>
      </c>
      <c r="D3857" s="23" t="s">
        <v>5751</v>
      </c>
      <c r="E3857" s="23" t="s">
        <v>4134</v>
      </c>
      <c r="F3857" s="40">
        <v>3</v>
      </c>
      <c r="G3857" s="25">
        <v>1900</v>
      </c>
      <c r="H3857" s="25">
        <v>5700</v>
      </c>
      <c r="I3857" s="25"/>
      <c r="J3857" s="58" t="e">
        <f>HYPERLINK("#"&amp;"Insumos"&amp;"!A"&amp;MATCH($B3857,#REF!,0),"Ins "&amp;$B3857)</f>
        <v>#REF!</v>
      </c>
      <c r="M3857" s="220"/>
    </row>
    <row r="3858" spans="1:13" x14ac:dyDescent="0.2">
      <c r="A3858" s="35" t="s">
        <v>2679</v>
      </c>
      <c r="B3858" s="1" t="s">
        <v>4759</v>
      </c>
      <c r="C3858" s="45" t="s">
        <v>1287</v>
      </c>
      <c r="D3858" s="23" t="s">
        <v>5751</v>
      </c>
      <c r="E3858" s="23" t="s">
        <v>4134</v>
      </c>
      <c r="F3858" s="40">
        <v>0.05</v>
      </c>
      <c r="G3858" s="25">
        <v>64889</v>
      </c>
      <c r="H3858" s="25">
        <v>3244</v>
      </c>
      <c r="I3858" s="25"/>
      <c r="J3858" s="58" t="e">
        <f>HYPERLINK("#"&amp;"Insumos"&amp;"!A"&amp;MATCH($B3858,#REF!,0),"Ins "&amp;$B3858)</f>
        <v>#REF!</v>
      </c>
      <c r="M3858" s="220"/>
    </row>
    <row r="3859" spans="1:13" x14ac:dyDescent="0.2">
      <c r="A3859" s="35" t="s">
        <v>2679</v>
      </c>
      <c r="B3859" s="1" t="s">
        <v>4785</v>
      </c>
      <c r="C3859" s="45" t="s">
        <v>176</v>
      </c>
      <c r="D3859" s="23" t="s">
        <v>5751</v>
      </c>
      <c r="E3859" s="23" t="s">
        <v>4134</v>
      </c>
      <c r="F3859" s="40">
        <v>0.03</v>
      </c>
      <c r="G3859" s="25">
        <v>134508</v>
      </c>
      <c r="H3859" s="25">
        <v>4035</v>
      </c>
      <c r="I3859" s="25"/>
      <c r="J3859" s="58" t="e">
        <f>HYPERLINK("#"&amp;"Insumos"&amp;"!A"&amp;MATCH($B3859,#REF!,0),"Ins "&amp;$B3859)</f>
        <v>#REF!</v>
      </c>
      <c r="M3859" s="220"/>
    </row>
    <row r="3860" spans="1:13" x14ac:dyDescent="0.2">
      <c r="A3860" s="35" t="s">
        <v>2679</v>
      </c>
      <c r="B3860" s="1" t="s">
        <v>4803</v>
      </c>
      <c r="C3860" s="45" t="s">
        <v>182</v>
      </c>
      <c r="D3860" s="23" t="s">
        <v>5751</v>
      </c>
      <c r="E3860" s="23" t="s">
        <v>4134</v>
      </c>
      <c r="F3860" s="40">
        <v>1</v>
      </c>
      <c r="G3860" s="25">
        <v>624</v>
      </c>
      <c r="H3860" s="25">
        <v>624</v>
      </c>
      <c r="I3860" s="25"/>
      <c r="J3860" s="58" t="e">
        <f>HYPERLINK("#"&amp;"Insumos"&amp;"!A"&amp;MATCH($B3860,#REF!,0),"Ins "&amp;$B3860)</f>
        <v>#REF!</v>
      </c>
      <c r="M3860" s="220"/>
    </row>
    <row r="3861" spans="1:13" x14ac:dyDescent="0.2">
      <c r="A3861" s="35" t="s">
        <v>2679</v>
      </c>
      <c r="B3861" s="1" t="s">
        <v>4342</v>
      </c>
      <c r="C3861" s="45" t="s">
        <v>1348</v>
      </c>
      <c r="D3861" s="23" t="s">
        <v>5751</v>
      </c>
      <c r="E3861" s="23" t="s">
        <v>287</v>
      </c>
      <c r="F3861" s="40">
        <v>1.5</v>
      </c>
      <c r="G3861" s="25">
        <v>2413</v>
      </c>
      <c r="H3861" s="25">
        <v>3620</v>
      </c>
      <c r="I3861" s="25"/>
      <c r="J3861" s="58" t="e">
        <f>HYPERLINK("#"&amp;"Insumos"&amp;"!A"&amp;MATCH($B3861,#REF!,0),"Ins "&amp;$B3861)</f>
        <v>#REF!</v>
      </c>
      <c r="M3861" s="220"/>
    </row>
    <row r="3862" spans="1:13" ht="25.5" x14ac:dyDescent="0.2">
      <c r="A3862" s="36" t="s">
        <v>2680</v>
      </c>
      <c r="B3862" s="26" t="s">
        <v>6816</v>
      </c>
      <c r="C3862" s="79" t="s">
        <v>10514</v>
      </c>
      <c r="D3862" s="37" t="s">
        <v>5608</v>
      </c>
      <c r="E3862" s="37" t="s">
        <v>4134</v>
      </c>
      <c r="F3862" s="41"/>
      <c r="G3862" s="27"/>
      <c r="H3862" s="27"/>
      <c r="I3862" s="27">
        <v>77377</v>
      </c>
      <c r="M3862" s="220">
        <f t="shared" si="60"/>
        <v>101333</v>
      </c>
    </row>
    <row r="3863" spans="1:13" x14ac:dyDescent="0.2">
      <c r="A3863" s="35" t="s">
        <v>2680</v>
      </c>
      <c r="B3863" s="1" t="s">
        <v>5573</v>
      </c>
      <c r="C3863" s="45" t="s">
        <v>973</v>
      </c>
      <c r="D3863" s="23" t="s">
        <v>5734</v>
      </c>
      <c r="E3863" s="23" t="s">
        <v>4141</v>
      </c>
      <c r="F3863" s="40">
        <v>1.2</v>
      </c>
      <c r="G3863" s="25">
        <v>41652</v>
      </c>
      <c r="H3863" s="25">
        <v>49982</v>
      </c>
      <c r="I3863" s="25"/>
      <c r="J3863" s="58" t="e">
        <f>HYPERLINK("#"&amp;"Insumos"&amp;"!A"&amp;MATCH($B3863,#REF!,0),"Ins "&amp;$B3863)</f>
        <v>#REF!</v>
      </c>
      <c r="M3863" s="220"/>
    </row>
    <row r="3864" spans="1:13" x14ac:dyDescent="0.2">
      <c r="A3864" s="35" t="s">
        <v>2680</v>
      </c>
      <c r="B3864" s="1" t="s">
        <v>263</v>
      </c>
      <c r="C3864" s="45" t="s">
        <v>696</v>
      </c>
      <c r="D3864" s="23" t="s">
        <v>5534</v>
      </c>
      <c r="E3864" s="23" t="s">
        <v>4140</v>
      </c>
      <c r="F3864" s="40">
        <v>2.7000000000000001E-3</v>
      </c>
      <c r="G3864" s="25">
        <v>187426</v>
      </c>
      <c r="H3864" s="25">
        <v>506</v>
      </c>
      <c r="I3864" s="25"/>
      <c r="J3864" s="58" t="e">
        <f>HYPERLINK("#"&amp;"Insumos"&amp;"!A"&amp;MATCH($B3864,#REF!,0),"Ins "&amp;$B3864)</f>
        <v>#REF!</v>
      </c>
      <c r="M3864" s="220"/>
    </row>
    <row r="3865" spans="1:13" x14ac:dyDescent="0.2">
      <c r="A3865" s="35" t="s">
        <v>2680</v>
      </c>
      <c r="B3865" s="1" t="s">
        <v>5533</v>
      </c>
      <c r="C3865" s="45" t="s">
        <v>5892</v>
      </c>
      <c r="D3865" s="23" t="s">
        <v>977</v>
      </c>
      <c r="E3865" s="23" t="s">
        <v>4134</v>
      </c>
      <c r="F3865" s="44">
        <v>0.28559127439724452</v>
      </c>
      <c r="G3865" s="25">
        <v>3623</v>
      </c>
      <c r="H3865" s="25">
        <v>1035</v>
      </c>
      <c r="I3865" s="25"/>
      <c r="J3865" s="58" t="e">
        <f>HYPERLINK("#"&amp;"Insumos"&amp;"!A"&amp;MATCH($B3865,#REF!,0),"Ins "&amp;$B3865)</f>
        <v>#REF!</v>
      </c>
      <c r="M3865" s="220"/>
    </row>
    <row r="3866" spans="1:13" x14ac:dyDescent="0.2">
      <c r="A3866" s="35" t="s">
        <v>2680</v>
      </c>
      <c r="B3866" s="1" t="s">
        <v>5007</v>
      </c>
      <c r="C3866" s="45" t="s">
        <v>720</v>
      </c>
      <c r="D3866" s="23" t="s">
        <v>5751</v>
      </c>
      <c r="E3866" s="23" t="s">
        <v>4134</v>
      </c>
      <c r="F3866" s="40">
        <v>2.6</v>
      </c>
      <c r="G3866" s="25">
        <v>1897</v>
      </c>
      <c r="H3866" s="25">
        <v>4932</v>
      </c>
      <c r="I3866" s="25"/>
      <c r="J3866" s="58" t="e">
        <f>HYPERLINK("#"&amp;"Insumos"&amp;"!A"&amp;MATCH($B3866,#REF!,0),"Ins "&amp;$B3866)</f>
        <v>#REF!</v>
      </c>
      <c r="M3866" s="220"/>
    </row>
    <row r="3867" spans="1:13" x14ac:dyDescent="0.2">
      <c r="A3867" s="35" t="s">
        <v>2680</v>
      </c>
      <c r="B3867" s="1" t="s">
        <v>5281</v>
      </c>
      <c r="C3867" s="45" t="s">
        <v>1250</v>
      </c>
      <c r="D3867" s="23" t="s">
        <v>5751</v>
      </c>
      <c r="E3867" s="23" t="s">
        <v>4134</v>
      </c>
      <c r="F3867" s="40">
        <v>3</v>
      </c>
      <c r="G3867" s="25">
        <v>3239</v>
      </c>
      <c r="H3867" s="25">
        <v>9717</v>
      </c>
      <c r="I3867" s="25"/>
      <c r="J3867" s="58" t="e">
        <f>HYPERLINK("#"&amp;"Insumos"&amp;"!A"&amp;MATCH($B3867,#REF!,0),"Ins "&amp;$B3867)</f>
        <v>#REF!</v>
      </c>
      <c r="M3867" s="220"/>
    </row>
    <row r="3868" spans="1:13" x14ac:dyDescent="0.2">
      <c r="A3868" s="35" t="s">
        <v>2680</v>
      </c>
      <c r="B3868" s="1" t="s">
        <v>4759</v>
      </c>
      <c r="C3868" s="45" t="s">
        <v>1287</v>
      </c>
      <c r="D3868" s="23" t="s">
        <v>5751</v>
      </c>
      <c r="E3868" s="23" t="s">
        <v>4134</v>
      </c>
      <c r="F3868" s="40">
        <v>0.05</v>
      </c>
      <c r="G3868" s="25">
        <v>64889</v>
      </c>
      <c r="H3868" s="25">
        <v>3244</v>
      </c>
      <c r="I3868" s="25"/>
      <c r="J3868" s="58" t="e">
        <f>HYPERLINK("#"&amp;"Insumos"&amp;"!A"&amp;MATCH($B3868,#REF!,0),"Ins "&amp;$B3868)</f>
        <v>#REF!</v>
      </c>
      <c r="M3868" s="220"/>
    </row>
    <row r="3869" spans="1:13" x14ac:dyDescent="0.2">
      <c r="A3869" s="35" t="s">
        <v>2680</v>
      </c>
      <c r="B3869" s="1" t="s">
        <v>4785</v>
      </c>
      <c r="C3869" s="45" t="s">
        <v>176</v>
      </c>
      <c r="D3869" s="23" t="s">
        <v>5751</v>
      </c>
      <c r="E3869" s="23" t="s">
        <v>4134</v>
      </c>
      <c r="F3869" s="40">
        <v>0.03</v>
      </c>
      <c r="G3869" s="25">
        <v>134508</v>
      </c>
      <c r="H3869" s="25">
        <v>4035</v>
      </c>
      <c r="I3869" s="25"/>
      <c r="J3869" s="58" t="e">
        <f>HYPERLINK("#"&amp;"Insumos"&amp;"!A"&amp;MATCH($B3869,#REF!,0),"Ins "&amp;$B3869)</f>
        <v>#REF!</v>
      </c>
      <c r="M3869" s="220"/>
    </row>
    <row r="3870" spans="1:13" x14ac:dyDescent="0.2">
      <c r="A3870" s="35" t="s">
        <v>2680</v>
      </c>
      <c r="B3870" s="1" t="s">
        <v>4804</v>
      </c>
      <c r="C3870" s="45" t="s">
        <v>183</v>
      </c>
      <c r="D3870" s="23" t="s">
        <v>5751</v>
      </c>
      <c r="E3870" s="23" t="s">
        <v>4134</v>
      </c>
      <c r="F3870" s="40">
        <v>1</v>
      </c>
      <c r="G3870" s="25">
        <v>1976</v>
      </c>
      <c r="H3870" s="25">
        <v>1976</v>
      </c>
      <c r="I3870" s="25"/>
      <c r="J3870" s="58" t="e">
        <f>HYPERLINK("#"&amp;"Insumos"&amp;"!A"&amp;MATCH($B3870,#REF!,0),"Ins "&amp;$B3870)</f>
        <v>#REF!</v>
      </c>
      <c r="M3870" s="220"/>
    </row>
    <row r="3871" spans="1:13" x14ac:dyDescent="0.2">
      <c r="A3871" s="35" t="s">
        <v>2680</v>
      </c>
      <c r="B3871" s="1" t="s">
        <v>4216</v>
      </c>
      <c r="C3871" s="45" t="s">
        <v>1344</v>
      </c>
      <c r="D3871" s="23" t="s">
        <v>5751</v>
      </c>
      <c r="E3871" s="23" t="s">
        <v>287</v>
      </c>
      <c r="F3871" s="40">
        <v>1.5</v>
      </c>
      <c r="G3871" s="25">
        <v>1300</v>
      </c>
      <c r="H3871" s="25">
        <v>1950</v>
      </c>
      <c r="I3871" s="25"/>
      <c r="J3871" s="58" t="e">
        <f>HYPERLINK("#"&amp;"Insumos"&amp;"!A"&amp;MATCH($B3871,#REF!,0),"Ins "&amp;$B3871)</f>
        <v>#REF!</v>
      </c>
      <c r="M3871" s="220"/>
    </row>
    <row r="3872" spans="1:13" ht="25.5" x14ac:dyDescent="0.2">
      <c r="A3872" s="36" t="s">
        <v>2681</v>
      </c>
      <c r="B3872" s="26" t="s">
        <v>6816</v>
      </c>
      <c r="C3872" s="79" t="s">
        <v>10515</v>
      </c>
      <c r="D3872" s="37" t="s">
        <v>5608</v>
      </c>
      <c r="E3872" s="37" t="s">
        <v>4134</v>
      </c>
      <c r="F3872" s="41"/>
      <c r="G3872" s="27"/>
      <c r="H3872" s="27"/>
      <c r="I3872" s="27">
        <v>101273</v>
      </c>
      <c r="M3872" s="220">
        <f t="shared" si="60"/>
        <v>132627</v>
      </c>
    </row>
    <row r="3873" spans="1:13" x14ac:dyDescent="0.2">
      <c r="A3873" s="35" t="s">
        <v>2681</v>
      </c>
      <c r="B3873" s="1" t="s">
        <v>5573</v>
      </c>
      <c r="C3873" s="45" t="s">
        <v>973</v>
      </c>
      <c r="D3873" s="23" t="s">
        <v>5734</v>
      </c>
      <c r="E3873" s="23" t="s">
        <v>4141</v>
      </c>
      <c r="F3873" s="40">
        <v>1.2</v>
      </c>
      <c r="G3873" s="25">
        <v>41652</v>
      </c>
      <c r="H3873" s="25">
        <v>49982</v>
      </c>
      <c r="I3873" s="25"/>
      <c r="J3873" s="58" t="e">
        <f>HYPERLINK("#"&amp;"Insumos"&amp;"!A"&amp;MATCH($B3873,#REF!,0),"Ins "&amp;$B3873)</f>
        <v>#REF!</v>
      </c>
      <c r="M3873" s="220"/>
    </row>
    <row r="3874" spans="1:13" x14ac:dyDescent="0.2">
      <c r="A3874" s="35" t="s">
        <v>2681</v>
      </c>
      <c r="B3874" s="1" t="s">
        <v>263</v>
      </c>
      <c r="C3874" s="45" t="s">
        <v>696</v>
      </c>
      <c r="D3874" s="23" t="s">
        <v>5534</v>
      </c>
      <c r="E3874" s="23" t="s">
        <v>4140</v>
      </c>
      <c r="F3874" s="40">
        <v>4.1999999999999997E-3</v>
      </c>
      <c r="G3874" s="25">
        <v>187426</v>
      </c>
      <c r="H3874" s="25">
        <v>787</v>
      </c>
      <c r="I3874" s="25"/>
      <c r="J3874" s="58" t="e">
        <f>HYPERLINK("#"&amp;"Insumos"&amp;"!A"&amp;MATCH($B3874,#REF!,0),"Ins "&amp;$B3874)</f>
        <v>#REF!</v>
      </c>
      <c r="M3874" s="220"/>
    </row>
    <row r="3875" spans="1:13" x14ac:dyDescent="0.2">
      <c r="A3875" s="35" t="s">
        <v>2681</v>
      </c>
      <c r="B3875" s="1" t="s">
        <v>5533</v>
      </c>
      <c r="C3875" s="45" t="s">
        <v>5892</v>
      </c>
      <c r="D3875" s="23" t="s">
        <v>977</v>
      </c>
      <c r="E3875" s="23" t="s">
        <v>4134</v>
      </c>
      <c r="F3875" s="40">
        <v>0.3</v>
      </c>
      <c r="G3875" s="25">
        <v>3623</v>
      </c>
      <c r="H3875" s="25">
        <v>1087</v>
      </c>
      <c r="I3875" s="25"/>
      <c r="J3875" s="58" t="e">
        <f>HYPERLINK("#"&amp;"Insumos"&amp;"!A"&amp;MATCH($B3875,#REF!,0),"Ins "&amp;$B3875)</f>
        <v>#REF!</v>
      </c>
      <c r="M3875" s="220"/>
    </row>
    <row r="3876" spans="1:13" x14ac:dyDescent="0.2">
      <c r="A3876" s="35" t="s">
        <v>2681</v>
      </c>
      <c r="B3876" s="1" t="s">
        <v>5007</v>
      </c>
      <c r="C3876" s="45" t="s">
        <v>720</v>
      </c>
      <c r="D3876" s="23" t="s">
        <v>5751</v>
      </c>
      <c r="E3876" s="23" t="s">
        <v>4134</v>
      </c>
      <c r="F3876" s="40">
        <v>2.6</v>
      </c>
      <c r="G3876" s="25">
        <v>1897</v>
      </c>
      <c r="H3876" s="25">
        <v>4932</v>
      </c>
      <c r="I3876" s="25"/>
      <c r="J3876" s="58" t="e">
        <f>HYPERLINK("#"&amp;"Insumos"&amp;"!A"&amp;MATCH($B3876,#REF!,0),"Ins "&amp;$B3876)</f>
        <v>#REF!</v>
      </c>
      <c r="M3876" s="220"/>
    </row>
    <row r="3877" spans="1:13" x14ac:dyDescent="0.2">
      <c r="A3877" s="35" t="s">
        <v>2681</v>
      </c>
      <c r="B3877" s="1" t="s">
        <v>5276</v>
      </c>
      <c r="C3877" s="45" t="s">
        <v>1245</v>
      </c>
      <c r="D3877" s="23" t="s">
        <v>5751</v>
      </c>
      <c r="E3877" s="23" t="s">
        <v>4134</v>
      </c>
      <c r="F3877" s="40">
        <v>3</v>
      </c>
      <c r="G3877" s="25">
        <v>7384</v>
      </c>
      <c r="H3877" s="25">
        <v>22152</v>
      </c>
      <c r="I3877" s="25"/>
      <c r="J3877" s="58" t="e">
        <f>HYPERLINK("#"&amp;"Insumos"&amp;"!A"&amp;MATCH($B3877,#REF!,0),"Ins "&amp;$B3877)</f>
        <v>#REF!</v>
      </c>
      <c r="M3877" s="220"/>
    </row>
    <row r="3878" spans="1:13" x14ac:dyDescent="0.2">
      <c r="A3878" s="35" t="s">
        <v>2681</v>
      </c>
      <c r="B3878" s="1" t="s">
        <v>5291</v>
      </c>
      <c r="C3878" s="45" t="s">
        <v>61</v>
      </c>
      <c r="D3878" s="23" t="s">
        <v>5751</v>
      </c>
      <c r="E3878" s="23" t="s">
        <v>4134</v>
      </c>
      <c r="F3878" s="40">
        <v>1</v>
      </c>
      <c r="G3878" s="25">
        <v>2257</v>
      </c>
      <c r="H3878" s="25">
        <v>2257</v>
      </c>
      <c r="I3878" s="25"/>
      <c r="J3878" s="58" t="e">
        <f>HYPERLINK("#"&amp;"Insumos"&amp;"!A"&amp;MATCH($B3878,#REF!,0),"Ins "&amp;$B3878)</f>
        <v>#REF!</v>
      </c>
      <c r="M3878" s="220"/>
    </row>
    <row r="3879" spans="1:13" x14ac:dyDescent="0.2">
      <c r="A3879" s="35" t="s">
        <v>2681</v>
      </c>
      <c r="B3879" s="1" t="s">
        <v>4759</v>
      </c>
      <c r="C3879" s="45" t="s">
        <v>1287</v>
      </c>
      <c r="D3879" s="23" t="s">
        <v>5751</v>
      </c>
      <c r="E3879" s="23" t="s">
        <v>4134</v>
      </c>
      <c r="F3879" s="40">
        <v>0.05</v>
      </c>
      <c r="G3879" s="25">
        <v>64889</v>
      </c>
      <c r="H3879" s="25">
        <v>3244</v>
      </c>
      <c r="I3879" s="25"/>
      <c r="J3879" s="58" t="e">
        <f>HYPERLINK("#"&amp;"Insumos"&amp;"!A"&amp;MATCH($B3879,#REF!,0),"Ins "&amp;$B3879)</f>
        <v>#REF!</v>
      </c>
      <c r="M3879" s="220"/>
    </row>
    <row r="3880" spans="1:13" x14ac:dyDescent="0.2">
      <c r="A3880" s="35" t="s">
        <v>2681</v>
      </c>
      <c r="B3880" s="1" t="s">
        <v>4785</v>
      </c>
      <c r="C3880" s="45" t="s">
        <v>176</v>
      </c>
      <c r="D3880" s="23" t="s">
        <v>5751</v>
      </c>
      <c r="E3880" s="23" t="s">
        <v>4134</v>
      </c>
      <c r="F3880" s="40">
        <v>0.03</v>
      </c>
      <c r="G3880" s="25">
        <v>134508</v>
      </c>
      <c r="H3880" s="25">
        <v>4035</v>
      </c>
      <c r="I3880" s="25"/>
      <c r="J3880" s="58" t="e">
        <f>HYPERLINK("#"&amp;"Insumos"&amp;"!A"&amp;MATCH($B3880,#REF!,0),"Ins "&amp;$B3880)</f>
        <v>#REF!</v>
      </c>
      <c r="M3880" s="220"/>
    </row>
    <row r="3881" spans="1:13" x14ac:dyDescent="0.2">
      <c r="A3881" s="35" t="s">
        <v>2681</v>
      </c>
      <c r="B3881" s="1" t="s">
        <v>4800</v>
      </c>
      <c r="C3881" s="45" t="s">
        <v>179</v>
      </c>
      <c r="D3881" s="23" t="s">
        <v>5751</v>
      </c>
      <c r="E3881" s="23" t="s">
        <v>4134</v>
      </c>
      <c r="F3881" s="40">
        <v>1</v>
      </c>
      <c r="G3881" s="25">
        <v>2423</v>
      </c>
      <c r="H3881" s="25">
        <v>2423</v>
      </c>
      <c r="I3881" s="25"/>
      <c r="J3881" s="58" t="e">
        <f>HYPERLINK("#"&amp;"Insumos"&amp;"!A"&amp;MATCH($B3881,#REF!,0),"Ins "&amp;$B3881)</f>
        <v>#REF!</v>
      </c>
      <c r="M3881" s="220"/>
    </row>
    <row r="3882" spans="1:13" x14ac:dyDescent="0.2">
      <c r="A3882" s="35" t="s">
        <v>2681</v>
      </c>
      <c r="B3882" s="1" t="s">
        <v>4217</v>
      </c>
      <c r="C3882" s="45" t="s">
        <v>9577</v>
      </c>
      <c r="D3882" s="23" t="s">
        <v>5751</v>
      </c>
      <c r="E3882" s="23" t="s">
        <v>287</v>
      </c>
      <c r="F3882" s="40">
        <v>1.5</v>
      </c>
      <c r="G3882" s="25">
        <v>6916</v>
      </c>
      <c r="H3882" s="25">
        <v>10374</v>
      </c>
      <c r="I3882" s="25"/>
      <c r="J3882" s="58" t="e">
        <f>HYPERLINK("#"&amp;"Insumos"&amp;"!A"&amp;MATCH($B3882,#REF!,0),"Ins "&amp;$B3882)</f>
        <v>#REF!</v>
      </c>
      <c r="M3882" s="220"/>
    </row>
    <row r="3883" spans="1:13" ht="25.5" x14ac:dyDescent="0.2">
      <c r="A3883" s="36" t="s">
        <v>2683</v>
      </c>
      <c r="B3883" s="26" t="s">
        <v>6816</v>
      </c>
      <c r="C3883" s="79" t="s">
        <v>10516</v>
      </c>
      <c r="D3883" s="37" t="s">
        <v>5608</v>
      </c>
      <c r="E3883" s="37" t="s">
        <v>4134</v>
      </c>
      <c r="F3883" s="41"/>
      <c r="G3883" s="27"/>
      <c r="H3883" s="27"/>
      <c r="I3883" s="27">
        <v>198061</v>
      </c>
      <c r="M3883" s="220">
        <f t="shared" si="60"/>
        <v>259381</v>
      </c>
    </row>
    <row r="3884" spans="1:13" x14ac:dyDescent="0.2">
      <c r="A3884" s="35" t="s">
        <v>2683</v>
      </c>
      <c r="B3884" s="1" t="s">
        <v>5573</v>
      </c>
      <c r="C3884" s="45" t="s">
        <v>973</v>
      </c>
      <c r="D3884" s="23" t="s">
        <v>5734</v>
      </c>
      <c r="E3884" s="23" t="s">
        <v>4141</v>
      </c>
      <c r="F3884" s="40">
        <v>2.27</v>
      </c>
      <c r="G3884" s="25">
        <v>41652</v>
      </c>
      <c r="H3884" s="25">
        <v>94550</v>
      </c>
      <c r="I3884" s="25"/>
      <c r="J3884" s="58" t="e">
        <f>HYPERLINK("#"&amp;"Insumos"&amp;"!A"&amp;MATCH($B3884,#REF!,0),"Ins "&amp;$B3884)</f>
        <v>#REF!</v>
      </c>
      <c r="M3884" s="220"/>
    </row>
    <row r="3885" spans="1:13" x14ac:dyDescent="0.2">
      <c r="A3885" s="35" t="s">
        <v>2683</v>
      </c>
      <c r="B3885" s="1" t="s">
        <v>263</v>
      </c>
      <c r="C3885" s="45" t="s">
        <v>696</v>
      </c>
      <c r="D3885" s="23" t="s">
        <v>5534</v>
      </c>
      <c r="E3885" s="23" t="s">
        <v>4140</v>
      </c>
      <c r="F3885" s="40">
        <v>7.0000000000000001E-3</v>
      </c>
      <c r="G3885" s="25">
        <v>187426</v>
      </c>
      <c r="H3885" s="25">
        <v>1312</v>
      </c>
      <c r="I3885" s="25"/>
      <c r="J3885" s="58" t="e">
        <f>HYPERLINK("#"&amp;"Insumos"&amp;"!A"&amp;MATCH($B3885,#REF!,0),"Ins "&amp;$B3885)</f>
        <v>#REF!</v>
      </c>
      <c r="M3885" s="220"/>
    </row>
    <row r="3886" spans="1:13" x14ac:dyDescent="0.2">
      <c r="A3886" s="35" t="s">
        <v>2683</v>
      </c>
      <c r="B3886" s="1" t="s">
        <v>5533</v>
      </c>
      <c r="C3886" s="45" t="s">
        <v>5892</v>
      </c>
      <c r="D3886" s="23" t="s">
        <v>977</v>
      </c>
      <c r="E3886" s="23" t="s">
        <v>4134</v>
      </c>
      <c r="F3886" s="40">
        <v>0.3</v>
      </c>
      <c r="G3886" s="25">
        <v>3623</v>
      </c>
      <c r="H3886" s="25">
        <v>1087</v>
      </c>
      <c r="I3886" s="25"/>
      <c r="J3886" s="58" t="e">
        <f>HYPERLINK("#"&amp;"Insumos"&amp;"!A"&amp;MATCH($B3886,#REF!,0),"Ins "&amp;$B3886)</f>
        <v>#REF!</v>
      </c>
      <c r="M3886" s="220"/>
    </row>
    <row r="3887" spans="1:13" x14ac:dyDescent="0.2">
      <c r="A3887" s="35" t="s">
        <v>2683</v>
      </c>
      <c r="B3887" s="1" t="s">
        <v>5007</v>
      </c>
      <c r="C3887" s="45" t="s">
        <v>720</v>
      </c>
      <c r="D3887" s="23" t="s">
        <v>5751</v>
      </c>
      <c r="E3887" s="23" t="s">
        <v>4134</v>
      </c>
      <c r="F3887" s="40">
        <v>1.1000000000000001</v>
      </c>
      <c r="G3887" s="25">
        <v>1897</v>
      </c>
      <c r="H3887" s="25">
        <v>2087</v>
      </c>
      <c r="I3887" s="25"/>
      <c r="J3887" s="58" t="e">
        <f>HYPERLINK("#"&amp;"Insumos"&amp;"!A"&amp;MATCH($B3887,#REF!,0),"Ins "&amp;$B3887)</f>
        <v>#REF!</v>
      </c>
      <c r="M3887" s="220"/>
    </row>
    <row r="3888" spans="1:13" x14ac:dyDescent="0.2">
      <c r="A3888" s="35" t="s">
        <v>2683</v>
      </c>
      <c r="B3888" s="1" t="s">
        <v>5274</v>
      </c>
      <c r="C3888" s="45" t="s">
        <v>1243</v>
      </c>
      <c r="D3888" s="23" t="s">
        <v>5751</v>
      </c>
      <c r="E3888" s="23" t="s">
        <v>4134</v>
      </c>
      <c r="F3888" s="40">
        <v>3</v>
      </c>
      <c r="G3888" s="25">
        <v>18450</v>
      </c>
      <c r="H3888" s="25">
        <v>55350</v>
      </c>
      <c r="I3888" s="25"/>
      <c r="J3888" s="58" t="e">
        <f>HYPERLINK("#"&amp;"Insumos"&amp;"!A"&amp;MATCH($B3888,#REF!,0),"Ins "&amp;$B3888)</f>
        <v>#REF!</v>
      </c>
      <c r="M3888" s="220"/>
    </row>
    <row r="3889" spans="1:13" x14ac:dyDescent="0.2">
      <c r="A3889" s="35" t="s">
        <v>2683</v>
      </c>
      <c r="B3889" s="1" t="s">
        <v>5289</v>
      </c>
      <c r="C3889" s="45" t="s">
        <v>59</v>
      </c>
      <c r="D3889" s="23" t="s">
        <v>5751</v>
      </c>
      <c r="E3889" s="23" t="s">
        <v>4134</v>
      </c>
      <c r="F3889" s="40">
        <v>1</v>
      </c>
      <c r="G3889" s="25">
        <v>5560</v>
      </c>
      <c r="H3889" s="25">
        <v>5560</v>
      </c>
      <c r="I3889" s="25"/>
      <c r="J3889" s="58" t="e">
        <f>HYPERLINK("#"&amp;"Insumos"&amp;"!A"&amp;MATCH($B3889,#REF!,0),"Ins "&amp;$B3889)</f>
        <v>#REF!</v>
      </c>
      <c r="M3889" s="220"/>
    </row>
    <row r="3890" spans="1:13" x14ac:dyDescent="0.2">
      <c r="A3890" s="35" t="s">
        <v>2683</v>
      </c>
      <c r="B3890" s="1" t="s">
        <v>4759</v>
      </c>
      <c r="C3890" s="45" t="s">
        <v>1287</v>
      </c>
      <c r="D3890" s="23" t="s">
        <v>5751</v>
      </c>
      <c r="E3890" s="23" t="s">
        <v>4134</v>
      </c>
      <c r="F3890" s="40">
        <v>0.05</v>
      </c>
      <c r="G3890" s="25">
        <v>64889</v>
      </c>
      <c r="H3890" s="25">
        <v>3244</v>
      </c>
      <c r="I3890" s="25"/>
      <c r="J3890" s="58" t="e">
        <f>HYPERLINK("#"&amp;"Insumos"&amp;"!A"&amp;MATCH($B3890,#REF!,0),"Ins "&amp;$B3890)</f>
        <v>#REF!</v>
      </c>
      <c r="M3890" s="220"/>
    </row>
    <row r="3891" spans="1:13" x14ac:dyDescent="0.2">
      <c r="A3891" s="35" t="s">
        <v>2683</v>
      </c>
      <c r="B3891" s="1" t="s">
        <v>4785</v>
      </c>
      <c r="C3891" s="45" t="s">
        <v>176</v>
      </c>
      <c r="D3891" s="23" t="s">
        <v>5751</v>
      </c>
      <c r="E3891" s="23" t="s">
        <v>4134</v>
      </c>
      <c r="F3891" s="40">
        <v>0.03</v>
      </c>
      <c r="G3891" s="25">
        <v>134508</v>
      </c>
      <c r="H3891" s="25">
        <v>4035</v>
      </c>
      <c r="I3891" s="25"/>
      <c r="J3891" s="58" t="e">
        <f>HYPERLINK("#"&amp;"Insumos"&amp;"!A"&amp;MATCH($B3891,#REF!,0),"Ins "&amp;$B3891)</f>
        <v>#REF!</v>
      </c>
      <c r="M3891" s="220"/>
    </row>
    <row r="3892" spans="1:13" x14ac:dyDescent="0.2">
      <c r="A3892" s="35" t="s">
        <v>2683</v>
      </c>
      <c r="B3892" s="1" t="s">
        <v>4801</v>
      </c>
      <c r="C3892" s="45" t="s">
        <v>180</v>
      </c>
      <c r="D3892" s="23" t="s">
        <v>5751</v>
      </c>
      <c r="E3892" s="23" t="s">
        <v>4134</v>
      </c>
      <c r="F3892" s="40">
        <v>1</v>
      </c>
      <c r="G3892" s="25">
        <v>11336</v>
      </c>
      <c r="H3892" s="25">
        <v>11336</v>
      </c>
      <c r="I3892" s="25"/>
      <c r="J3892" s="58" t="e">
        <f>HYPERLINK("#"&amp;"Insumos"&amp;"!A"&amp;MATCH($B3892,#REF!,0),"Ins "&amp;$B3892)</f>
        <v>#REF!</v>
      </c>
      <c r="M3892" s="220"/>
    </row>
    <row r="3893" spans="1:13" x14ac:dyDescent="0.2">
      <c r="A3893" s="35" t="s">
        <v>2683</v>
      </c>
      <c r="B3893" s="1" t="s">
        <v>4213</v>
      </c>
      <c r="C3893" s="45" t="s">
        <v>1341</v>
      </c>
      <c r="D3893" s="23" t="s">
        <v>5751</v>
      </c>
      <c r="E3893" s="23" t="s">
        <v>287</v>
      </c>
      <c r="F3893" s="40">
        <v>1.5</v>
      </c>
      <c r="G3893" s="25">
        <v>13000</v>
      </c>
      <c r="H3893" s="25">
        <v>19500</v>
      </c>
      <c r="I3893" s="25"/>
      <c r="J3893" s="58" t="e">
        <f>HYPERLINK("#"&amp;"Insumos"&amp;"!A"&amp;MATCH($B3893,#REF!,0),"Ins "&amp;$B3893)</f>
        <v>#REF!</v>
      </c>
      <c r="M3893" s="220"/>
    </row>
    <row r="3894" spans="1:13" ht="25.5" x14ac:dyDescent="0.2">
      <c r="A3894" s="36" t="s">
        <v>2684</v>
      </c>
      <c r="B3894" s="26" t="s">
        <v>6816</v>
      </c>
      <c r="C3894" s="79" t="s">
        <v>10517</v>
      </c>
      <c r="D3894" s="37" t="s">
        <v>5608</v>
      </c>
      <c r="E3894" s="37" t="s">
        <v>4134</v>
      </c>
      <c r="F3894" s="41"/>
      <c r="G3894" s="27"/>
      <c r="H3894" s="27"/>
      <c r="I3894" s="27">
        <v>135159</v>
      </c>
      <c r="M3894" s="220">
        <f t="shared" si="60"/>
        <v>177004</v>
      </c>
    </row>
    <row r="3895" spans="1:13" x14ac:dyDescent="0.2">
      <c r="A3895" s="35" t="s">
        <v>2684</v>
      </c>
      <c r="B3895" s="1" t="s">
        <v>5573</v>
      </c>
      <c r="C3895" s="45" t="s">
        <v>973</v>
      </c>
      <c r="D3895" s="23" t="s">
        <v>5734</v>
      </c>
      <c r="E3895" s="23" t="s">
        <v>4141</v>
      </c>
      <c r="F3895" s="40">
        <v>2.27</v>
      </c>
      <c r="G3895" s="25">
        <v>41652</v>
      </c>
      <c r="H3895" s="25">
        <v>94550</v>
      </c>
      <c r="I3895" s="25"/>
      <c r="J3895" s="58" t="e">
        <f>HYPERLINK("#"&amp;"Insumos"&amp;"!A"&amp;MATCH($B3895,#REF!,0),"Ins "&amp;$B3895)</f>
        <v>#REF!</v>
      </c>
      <c r="M3895" s="220"/>
    </row>
    <row r="3896" spans="1:13" x14ac:dyDescent="0.2">
      <c r="A3896" s="35" t="s">
        <v>2684</v>
      </c>
      <c r="B3896" s="1" t="s">
        <v>263</v>
      </c>
      <c r="C3896" s="45" t="s">
        <v>696</v>
      </c>
      <c r="D3896" s="23" t="s">
        <v>5534</v>
      </c>
      <c r="E3896" s="23" t="s">
        <v>4140</v>
      </c>
      <c r="F3896" s="40">
        <v>3.3999999999999998E-3</v>
      </c>
      <c r="G3896" s="25">
        <v>187426</v>
      </c>
      <c r="H3896" s="25">
        <v>637</v>
      </c>
      <c r="I3896" s="25"/>
      <c r="J3896" s="58" t="e">
        <f>HYPERLINK("#"&amp;"Insumos"&amp;"!A"&amp;MATCH($B3896,#REF!,0),"Ins "&amp;$B3896)</f>
        <v>#REF!</v>
      </c>
      <c r="M3896" s="220"/>
    </row>
    <row r="3897" spans="1:13" x14ac:dyDescent="0.2">
      <c r="A3897" s="35" t="s">
        <v>2684</v>
      </c>
      <c r="B3897" s="1" t="s">
        <v>5533</v>
      </c>
      <c r="C3897" s="45" t="s">
        <v>5892</v>
      </c>
      <c r="D3897" s="23" t="s">
        <v>977</v>
      </c>
      <c r="E3897" s="23" t="s">
        <v>4134</v>
      </c>
      <c r="F3897" s="40">
        <v>0.3</v>
      </c>
      <c r="G3897" s="25">
        <v>3623</v>
      </c>
      <c r="H3897" s="25">
        <v>1087</v>
      </c>
      <c r="I3897" s="25"/>
      <c r="J3897" s="58" t="e">
        <f>HYPERLINK("#"&amp;"Insumos"&amp;"!A"&amp;MATCH($B3897,#REF!,0),"Ins "&amp;$B3897)</f>
        <v>#REF!</v>
      </c>
      <c r="M3897" s="220"/>
    </row>
    <row r="3898" spans="1:13" x14ac:dyDescent="0.2">
      <c r="A3898" s="35" t="s">
        <v>2684</v>
      </c>
      <c r="B3898" s="1" t="s">
        <v>5007</v>
      </c>
      <c r="C3898" s="45" t="s">
        <v>720</v>
      </c>
      <c r="D3898" s="23" t="s">
        <v>5751</v>
      </c>
      <c r="E3898" s="23" t="s">
        <v>4134</v>
      </c>
      <c r="F3898" s="40">
        <v>2.6</v>
      </c>
      <c r="G3898" s="25">
        <v>1897</v>
      </c>
      <c r="H3898" s="25">
        <v>4932</v>
      </c>
      <c r="I3898" s="25"/>
      <c r="J3898" s="58" t="e">
        <f>HYPERLINK("#"&amp;"Insumos"&amp;"!A"&amp;MATCH($B3898,#REF!,0),"Ins "&amp;$B3898)</f>
        <v>#REF!</v>
      </c>
      <c r="M3898" s="220"/>
    </row>
    <row r="3899" spans="1:13" x14ac:dyDescent="0.2">
      <c r="A3899" s="35" t="s">
        <v>2684</v>
      </c>
      <c r="B3899" s="1" t="s">
        <v>5272</v>
      </c>
      <c r="C3899" s="45" t="s">
        <v>1241</v>
      </c>
      <c r="D3899" s="23" t="s">
        <v>5751</v>
      </c>
      <c r="E3899" s="23" t="s">
        <v>4134</v>
      </c>
      <c r="F3899" s="40">
        <v>3</v>
      </c>
      <c r="G3899" s="25">
        <v>4565</v>
      </c>
      <c r="H3899" s="25">
        <v>13695</v>
      </c>
      <c r="I3899" s="25"/>
      <c r="J3899" s="58" t="e">
        <f>HYPERLINK("#"&amp;"Insumos"&amp;"!A"&amp;MATCH($B3899,#REF!,0),"Ins "&amp;$B3899)</f>
        <v>#REF!</v>
      </c>
      <c r="M3899" s="220"/>
    </row>
    <row r="3900" spans="1:13" x14ac:dyDescent="0.2">
      <c r="A3900" s="35" t="s">
        <v>2684</v>
      </c>
      <c r="B3900" s="1" t="s">
        <v>4759</v>
      </c>
      <c r="C3900" s="45" t="s">
        <v>1287</v>
      </c>
      <c r="D3900" s="23" t="s">
        <v>5751</v>
      </c>
      <c r="E3900" s="23" t="s">
        <v>4134</v>
      </c>
      <c r="F3900" s="40">
        <v>0.05</v>
      </c>
      <c r="G3900" s="25">
        <v>64889</v>
      </c>
      <c r="H3900" s="25">
        <v>3244</v>
      </c>
      <c r="I3900" s="25"/>
      <c r="J3900" s="58" t="e">
        <f>HYPERLINK("#"&amp;"Insumos"&amp;"!A"&amp;MATCH($B3900,#REF!,0),"Ins "&amp;$B3900)</f>
        <v>#REF!</v>
      </c>
      <c r="M3900" s="220"/>
    </row>
    <row r="3901" spans="1:13" x14ac:dyDescent="0.2">
      <c r="A3901" s="35" t="s">
        <v>2684</v>
      </c>
      <c r="B3901" s="1" t="s">
        <v>4784</v>
      </c>
      <c r="C3901" s="45" t="s">
        <v>175</v>
      </c>
      <c r="D3901" s="23" t="s">
        <v>5751</v>
      </c>
      <c r="E3901" s="23" t="s">
        <v>4134</v>
      </c>
      <c r="F3901" s="40">
        <v>0.03</v>
      </c>
      <c r="G3901" s="25">
        <v>144225</v>
      </c>
      <c r="H3901" s="25">
        <v>4327</v>
      </c>
      <c r="I3901" s="25"/>
      <c r="J3901" s="58" t="e">
        <f>HYPERLINK("#"&amp;"Insumos"&amp;"!A"&amp;MATCH($B3901,#REF!,0),"Ins "&amp;$B3901)</f>
        <v>#REF!</v>
      </c>
      <c r="M3901" s="220"/>
    </row>
    <row r="3902" spans="1:13" x14ac:dyDescent="0.2">
      <c r="A3902" s="35" t="s">
        <v>2684</v>
      </c>
      <c r="B3902" s="1" t="s">
        <v>4805</v>
      </c>
      <c r="C3902" s="45" t="s">
        <v>476</v>
      </c>
      <c r="D3902" s="23" t="s">
        <v>5751</v>
      </c>
      <c r="E3902" s="23" t="s">
        <v>4134</v>
      </c>
      <c r="F3902" s="40">
        <v>2</v>
      </c>
      <c r="G3902" s="25">
        <v>2625</v>
      </c>
      <c r="H3902" s="25">
        <v>5250</v>
      </c>
      <c r="I3902" s="25"/>
      <c r="J3902" s="58" t="e">
        <f>HYPERLINK("#"&amp;"Insumos"&amp;"!A"&amp;MATCH($B3902,#REF!,0),"Ins "&amp;$B3902)</f>
        <v>#REF!</v>
      </c>
      <c r="M3902" s="220"/>
    </row>
    <row r="3903" spans="1:13" x14ac:dyDescent="0.2">
      <c r="A3903" s="35" t="s">
        <v>2684</v>
      </c>
      <c r="B3903" s="1" t="s">
        <v>4351</v>
      </c>
      <c r="C3903" s="45" t="s">
        <v>9185</v>
      </c>
      <c r="D3903" s="23" t="s">
        <v>5751</v>
      </c>
      <c r="E3903" s="23" t="s">
        <v>287</v>
      </c>
      <c r="F3903" s="40">
        <v>1.5</v>
      </c>
      <c r="G3903" s="25">
        <v>4958</v>
      </c>
      <c r="H3903" s="25">
        <v>7437</v>
      </c>
      <c r="I3903" s="25"/>
      <c r="J3903" s="58" t="e">
        <f>HYPERLINK("#"&amp;"Insumos"&amp;"!A"&amp;MATCH($B3903,#REF!,0),"Ins "&amp;$B3903)</f>
        <v>#REF!</v>
      </c>
      <c r="M3903" s="220"/>
    </row>
    <row r="3904" spans="1:13" ht="25.5" x14ac:dyDescent="0.2">
      <c r="A3904" s="36" t="s">
        <v>2685</v>
      </c>
      <c r="B3904" s="26" t="s">
        <v>6816</v>
      </c>
      <c r="C3904" s="79" t="s">
        <v>10518</v>
      </c>
      <c r="D3904" s="37" t="s">
        <v>5608</v>
      </c>
      <c r="E3904" s="37" t="s">
        <v>464</v>
      </c>
      <c r="F3904" s="41"/>
      <c r="G3904" s="27"/>
      <c r="H3904" s="27"/>
      <c r="I3904" s="27">
        <v>17755</v>
      </c>
      <c r="M3904" s="220">
        <f t="shared" si="60"/>
        <v>23252</v>
      </c>
    </row>
    <row r="3905" spans="1:13" x14ac:dyDescent="0.2">
      <c r="A3905" s="35" t="s">
        <v>2685</v>
      </c>
      <c r="B3905" s="1" t="s">
        <v>5573</v>
      </c>
      <c r="C3905" s="45" t="s">
        <v>973</v>
      </c>
      <c r="D3905" s="23" t="s">
        <v>5734</v>
      </c>
      <c r="E3905" s="23" t="s">
        <v>4141</v>
      </c>
      <c r="F3905" s="40">
        <v>0.22</v>
      </c>
      <c r="G3905" s="25">
        <v>41652</v>
      </c>
      <c r="H3905" s="25">
        <v>9163</v>
      </c>
      <c r="I3905" s="25"/>
      <c r="J3905" s="58" t="e">
        <f>HYPERLINK("#"&amp;"Insumos"&amp;"!A"&amp;MATCH($B3905,#REF!,0),"Ins "&amp;$B3905)</f>
        <v>#REF!</v>
      </c>
      <c r="M3905" s="220"/>
    </row>
    <row r="3906" spans="1:13" x14ac:dyDescent="0.2">
      <c r="A3906" s="35" t="s">
        <v>2685</v>
      </c>
      <c r="B3906" s="1" t="s">
        <v>263</v>
      </c>
      <c r="C3906" s="45" t="s">
        <v>696</v>
      </c>
      <c r="D3906" s="23" t="s">
        <v>5534</v>
      </c>
      <c r="E3906" s="23" t="s">
        <v>4140</v>
      </c>
      <c r="F3906" s="40">
        <v>1E-3</v>
      </c>
      <c r="G3906" s="25">
        <v>187426</v>
      </c>
      <c r="H3906" s="25">
        <v>187</v>
      </c>
      <c r="I3906" s="25"/>
      <c r="J3906" s="58" t="e">
        <f>HYPERLINK("#"&amp;"Insumos"&amp;"!A"&amp;MATCH($B3906,#REF!,0),"Ins "&amp;$B3906)</f>
        <v>#REF!</v>
      </c>
      <c r="M3906" s="220"/>
    </row>
    <row r="3907" spans="1:13" x14ac:dyDescent="0.2">
      <c r="A3907" s="35" t="s">
        <v>2685</v>
      </c>
      <c r="B3907" s="1" t="s">
        <v>5533</v>
      </c>
      <c r="C3907" s="45" t="s">
        <v>5892</v>
      </c>
      <c r="D3907" s="23" t="s">
        <v>977</v>
      </c>
      <c r="E3907" s="23" t="s">
        <v>4134</v>
      </c>
      <c r="F3907" s="40">
        <v>0.2</v>
      </c>
      <c r="G3907" s="25">
        <v>3623</v>
      </c>
      <c r="H3907" s="25">
        <v>725</v>
      </c>
      <c r="I3907" s="25"/>
      <c r="J3907" s="58" t="e">
        <f>HYPERLINK("#"&amp;"Insumos"&amp;"!A"&amp;MATCH($B3907,#REF!,0),"Ins "&amp;$B3907)</f>
        <v>#REF!</v>
      </c>
      <c r="M3907" s="220"/>
    </row>
    <row r="3908" spans="1:13" x14ac:dyDescent="0.2">
      <c r="A3908" s="35" t="s">
        <v>2685</v>
      </c>
      <c r="B3908" s="1" t="s">
        <v>5007</v>
      </c>
      <c r="C3908" s="45" t="s">
        <v>720</v>
      </c>
      <c r="D3908" s="23" t="s">
        <v>5751</v>
      </c>
      <c r="E3908" s="23" t="s">
        <v>4134</v>
      </c>
      <c r="F3908" s="40">
        <v>0.38</v>
      </c>
      <c r="G3908" s="25">
        <v>1897</v>
      </c>
      <c r="H3908" s="25">
        <v>721</v>
      </c>
      <c r="I3908" s="25"/>
      <c r="J3908" s="58" t="e">
        <f>HYPERLINK("#"&amp;"Insumos"&amp;"!A"&amp;MATCH($B3908,#REF!,0),"Ins "&amp;$B3908)</f>
        <v>#REF!</v>
      </c>
      <c r="M3908" s="220"/>
    </row>
    <row r="3909" spans="1:13" x14ac:dyDescent="0.2">
      <c r="A3909" s="35" t="s">
        <v>2685</v>
      </c>
      <c r="B3909" s="1" t="s">
        <v>5277</v>
      </c>
      <c r="C3909" s="45" t="s">
        <v>1246</v>
      </c>
      <c r="D3909" s="23" t="s">
        <v>5751</v>
      </c>
      <c r="E3909" s="23" t="s">
        <v>4134</v>
      </c>
      <c r="F3909" s="40">
        <v>0.16700000000000001</v>
      </c>
      <c r="G3909" s="25">
        <v>1900</v>
      </c>
      <c r="H3909" s="25">
        <v>317</v>
      </c>
      <c r="I3909" s="25"/>
      <c r="J3909" s="58" t="e">
        <f>HYPERLINK("#"&amp;"Insumos"&amp;"!A"&amp;MATCH($B3909,#REF!,0),"Ins "&amp;$B3909)</f>
        <v>#REF!</v>
      </c>
      <c r="M3909" s="220"/>
    </row>
    <row r="3910" spans="1:13" x14ac:dyDescent="0.2">
      <c r="A3910" s="35" t="s">
        <v>2685</v>
      </c>
      <c r="B3910" s="1" t="s">
        <v>4759</v>
      </c>
      <c r="C3910" s="45" t="s">
        <v>1287</v>
      </c>
      <c r="D3910" s="23" t="s">
        <v>5751</v>
      </c>
      <c r="E3910" s="23" t="s">
        <v>4134</v>
      </c>
      <c r="F3910" s="40">
        <v>0.02</v>
      </c>
      <c r="G3910" s="25">
        <v>64889</v>
      </c>
      <c r="H3910" s="25">
        <v>1298</v>
      </c>
      <c r="I3910" s="25"/>
      <c r="J3910" s="58" t="e">
        <f>HYPERLINK("#"&amp;"Insumos"&amp;"!A"&amp;MATCH($B3910,#REF!,0),"Ins "&amp;$B3910)</f>
        <v>#REF!</v>
      </c>
      <c r="M3910" s="220"/>
    </row>
    <row r="3911" spans="1:13" x14ac:dyDescent="0.2">
      <c r="A3911" s="35" t="s">
        <v>2685</v>
      </c>
      <c r="B3911" s="1" t="s">
        <v>4785</v>
      </c>
      <c r="C3911" s="45" t="s">
        <v>176</v>
      </c>
      <c r="D3911" s="23" t="s">
        <v>5751</v>
      </c>
      <c r="E3911" s="23" t="s">
        <v>4134</v>
      </c>
      <c r="F3911" s="40">
        <v>0.02</v>
      </c>
      <c r="G3911" s="25">
        <v>134508</v>
      </c>
      <c r="H3911" s="25">
        <v>2690</v>
      </c>
      <c r="I3911" s="25"/>
      <c r="J3911" s="58" t="e">
        <f>HYPERLINK("#"&amp;"Insumos"&amp;"!A"&amp;MATCH($B3911,#REF!,0),"Ins "&amp;$B3911)</f>
        <v>#REF!</v>
      </c>
      <c r="M3911" s="220"/>
    </row>
    <row r="3912" spans="1:13" x14ac:dyDescent="0.2">
      <c r="A3912" s="35" t="s">
        <v>2685</v>
      </c>
      <c r="B3912" s="1" t="s">
        <v>4342</v>
      </c>
      <c r="C3912" s="45" t="s">
        <v>1348</v>
      </c>
      <c r="D3912" s="23" t="s">
        <v>5751</v>
      </c>
      <c r="E3912" s="23" t="s">
        <v>287</v>
      </c>
      <c r="F3912" s="40">
        <v>1.1000000000000001</v>
      </c>
      <c r="G3912" s="25">
        <v>2413</v>
      </c>
      <c r="H3912" s="25">
        <v>2654</v>
      </c>
      <c r="I3912" s="25"/>
      <c r="J3912" s="58" t="e">
        <f>HYPERLINK("#"&amp;"Insumos"&amp;"!A"&amp;MATCH($B3912,#REF!,0),"Ins "&amp;$B3912)</f>
        <v>#REF!</v>
      </c>
      <c r="M3912" s="220"/>
    </row>
    <row r="3913" spans="1:13" ht="25.5" x14ac:dyDescent="0.2">
      <c r="A3913" s="36" t="s">
        <v>2686</v>
      </c>
      <c r="B3913" s="26" t="s">
        <v>6816</v>
      </c>
      <c r="C3913" s="79" t="s">
        <v>10519</v>
      </c>
      <c r="D3913" s="37" t="s">
        <v>5608</v>
      </c>
      <c r="E3913" s="37" t="s">
        <v>464</v>
      </c>
      <c r="F3913" s="41"/>
      <c r="G3913" s="27"/>
      <c r="H3913" s="27"/>
      <c r="I3913" s="27">
        <v>23220</v>
      </c>
      <c r="M3913" s="220">
        <f t="shared" ref="M3913:M3967" si="61">ROUND(I3913*(1+$L$2),0)</f>
        <v>30409</v>
      </c>
    </row>
    <row r="3914" spans="1:13" x14ac:dyDescent="0.2">
      <c r="A3914" s="35" t="s">
        <v>2686</v>
      </c>
      <c r="B3914" s="1" t="s">
        <v>5573</v>
      </c>
      <c r="C3914" s="45" t="s">
        <v>973</v>
      </c>
      <c r="D3914" s="23" t="s">
        <v>5734</v>
      </c>
      <c r="E3914" s="23" t="s">
        <v>4141</v>
      </c>
      <c r="F3914" s="44">
        <v>0.245</v>
      </c>
      <c r="G3914" s="25">
        <v>41652</v>
      </c>
      <c r="H3914" s="25">
        <v>10205</v>
      </c>
      <c r="I3914" s="25"/>
      <c r="J3914" s="58" t="e">
        <f>HYPERLINK("#"&amp;"Insumos"&amp;"!A"&amp;MATCH($B3914,#REF!,0),"Ins "&amp;$B3914)</f>
        <v>#REF!</v>
      </c>
      <c r="M3914" s="220"/>
    </row>
    <row r="3915" spans="1:13" x14ac:dyDescent="0.2">
      <c r="A3915" s="35" t="s">
        <v>2686</v>
      </c>
      <c r="B3915" s="1" t="s">
        <v>263</v>
      </c>
      <c r="C3915" s="45" t="s">
        <v>696</v>
      </c>
      <c r="D3915" s="23" t="s">
        <v>5534</v>
      </c>
      <c r="E3915" s="23" t="s">
        <v>4140</v>
      </c>
      <c r="F3915" s="40">
        <v>1E-3</v>
      </c>
      <c r="G3915" s="25">
        <v>187426</v>
      </c>
      <c r="H3915" s="25">
        <v>187</v>
      </c>
      <c r="I3915" s="25"/>
      <c r="J3915" s="58" t="e">
        <f>HYPERLINK("#"&amp;"Insumos"&amp;"!A"&amp;MATCH($B3915,#REF!,0),"Ins "&amp;$B3915)</f>
        <v>#REF!</v>
      </c>
      <c r="M3915" s="220"/>
    </row>
    <row r="3916" spans="1:13" x14ac:dyDescent="0.2">
      <c r="A3916" s="35" t="s">
        <v>2686</v>
      </c>
      <c r="B3916" s="1" t="s">
        <v>5533</v>
      </c>
      <c r="C3916" s="45" t="s">
        <v>5892</v>
      </c>
      <c r="D3916" s="23" t="s">
        <v>977</v>
      </c>
      <c r="E3916" s="23" t="s">
        <v>4134</v>
      </c>
      <c r="F3916" s="40">
        <v>0.2</v>
      </c>
      <c r="G3916" s="25">
        <v>3623</v>
      </c>
      <c r="H3916" s="25">
        <v>725</v>
      </c>
      <c r="I3916" s="25"/>
      <c r="J3916" s="58" t="e">
        <f>HYPERLINK("#"&amp;"Insumos"&amp;"!A"&amp;MATCH($B3916,#REF!,0),"Ins "&amp;$B3916)</f>
        <v>#REF!</v>
      </c>
      <c r="M3916" s="220"/>
    </row>
    <row r="3917" spans="1:13" x14ac:dyDescent="0.2">
      <c r="A3917" s="35" t="s">
        <v>2686</v>
      </c>
      <c r="B3917" s="1" t="s">
        <v>5007</v>
      </c>
      <c r="C3917" s="45" t="s">
        <v>720</v>
      </c>
      <c r="D3917" s="23" t="s">
        <v>5751</v>
      </c>
      <c r="E3917" s="23" t="s">
        <v>4134</v>
      </c>
      <c r="F3917" s="40">
        <v>0.38</v>
      </c>
      <c r="G3917" s="25">
        <v>1897</v>
      </c>
      <c r="H3917" s="25">
        <v>721</v>
      </c>
      <c r="I3917" s="25"/>
      <c r="J3917" s="58" t="e">
        <f>HYPERLINK("#"&amp;"Insumos"&amp;"!A"&amp;MATCH($B3917,#REF!,0),"Ins "&amp;$B3917)</f>
        <v>#REF!</v>
      </c>
      <c r="M3917" s="220"/>
    </row>
    <row r="3918" spans="1:13" x14ac:dyDescent="0.2">
      <c r="A3918" s="35" t="s">
        <v>2686</v>
      </c>
      <c r="B3918" s="1" t="s">
        <v>5281</v>
      </c>
      <c r="C3918" s="45" t="s">
        <v>1250</v>
      </c>
      <c r="D3918" s="23" t="s">
        <v>5751</v>
      </c>
      <c r="E3918" s="23" t="s">
        <v>4134</v>
      </c>
      <c r="F3918" s="40">
        <v>0.16700000000000001</v>
      </c>
      <c r="G3918" s="25">
        <v>3239</v>
      </c>
      <c r="H3918" s="25">
        <v>541</v>
      </c>
      <c r="I3918" s="25"/>
      <c r="J3918" s="58" t="e">
        <f>HYPERLINK("#"&amp;"Insumos"&amp;"!A"&amp;MATCH($B3918,#REF!,0),"Ins "&amp;$B3918)</f>
        <v>#REF!</v>
      </c>
      <c r="M3918" s="220"/>
    </row>
    <row r="3919" spans="1:13" x14ac:dyDescent="0.2">
      <c r="A3919" s="35" t="s">
        <v>2686</v>
      </c>
      <c r="B3919" s="1" t="s">
        <v>4759</v>
      </c>
      <c r="C3919" s="45" t="s">
        <v>1287</v>
      </c>
      <c r="D3919" s="23" t="s">
        <v>5751</v>
      </c>
      <c r="E3919" s="23" t="s">
        <v>4134</v>
      </c>
      <c r="F3919" s="40">
        <v>0.02</v>
      </c>
      <c r="G3919" s="25">
        <v>64889</v>
      </c>
      <c r="H3919" s="25">
        <v>1298</v>
      </c>
      <c r="I3919" s="25"/>
      <c r="J3919" s="58" t="e">
        <f>HYPERLINK("#"&amp;"Insumos"&amp;"!A"&amp;MATCH($B3919,#REF!,0),"Ins "&amp;$B3919)</f>
        <v>#REF!</v>
      </c>
      <c r="M3919" s="220"/>
    </row>
    <row r="3920" spans="1:13" x14ac:dyDescent="0.2">
      <c r="A3920" s="35" t="s">
        <v>2686</v>
      </c>
      <c r="B3920" s="1" t="s">
        <v>4785</v>
      </c>
      <c r="C3920" s="45" t="s">
        <v>176</v>
      </c>
      <c r="D3920" s="23" t="s">
        <v>5751</v>
      </c>
      <c r="E3920" s="23" t="s">
        <v>4134</v>
      </c>
      <c r="F3920" s="40">
        <v>0.02</v>
      </c>
      <c r="G3920" s="25">
        <v>134508</v>
      </c>
      <c r="H3920" s="25">
        <v>2690</v>
      </c>
      <c r="I3920" s="25"/>
      <c r="J3920" s="58" t="e">
        <f>HYPERLINK("#"&amp;"Insumos"&amp;"!A"&amp;MATCH($B3920,#REF!,0),"Ins "&amp;$B3920)</f>
        <v>#REF!</v>
      </c>
      <c r="M3920" s="220"/>
    </row>
    <row r="3921" spans="1:13" x14ac:dyDescent="0.2">
      <c r="A3921" s="35" t="s">
        <v>2686</v>
      </c>
      <c r="B3921" s="34" t="s">
        <v>9575</v>
      </c>
      <c r="C3921" s="45" t="s">
        <v>9576</v>
      </c>
      <c r="D3921" s="23" t="s">
        <v>5751</v>
      </c>
      <c r="E3921" s="23" t="s">
        <v>464</v>
      </c>
      <c r="F3921" s="40">
        <v>1.1000000000000001</v>
      </c>
      <c r="G3921" s="25">
        <v>6230</v>
      </c>
      <c r="H3921" s="25">
        <v>6853</v>
      </c>
      <c r="I3921" s="25"/>
      <c r="J3921" s="58" t="e">
        <f>HYPERLINK("#"&amp;"Insumos"&amp;"!A"&amp;MATCH($B3921,#REF!,0),"Ins "&amp;$B3921)</f>
        <v>#REF!</v>
      </c>
      <c r="M3921" s="220"/>
    </row>
    <row r="3922" spans="1:13" ht="25.5" x14ac:dyDescent="0.2">
      <c r="A3922" s="36" t="s">
        <v>2687</v>
      </c>
      <c r="B3922" s="26" t="s">
        <v>6816</v>
      </c>
      <c r="C3922" s="79" t="s">
        <v>10520</v>
      </c>
      <c r="D3922" s="37" t="s">
        <v>5608</v>
      </c>
      <c r="E3922" s="37" t="s">
        <v>464</v>
      </c>
      <c r="F3922" s="41"/>
      <c r="G3922" s="27"/>
      <c r="H3922" s="27"/>
      <c r="I3922" s="27">
        <v>25292</v>
      </c>
      <c r="M3922" s="220">
        <f t="shared" si="61"/>
        <v>33122</v>
      </c>
    </row>
    <row r="3923" spans="1:13" x14ac:dyDescent="0.2">
      <c r="A3923" s="35" t="s">
        <v>2687</v>
      </c>
      <c r="B3923" s="1" t="s">
        <v>5573</v>
      </c>
      <c r="C3923" s="45" t="s">
        <v>973</v>
      </c>
      <c r="D3923" s="23" t="s">
        <v>5734</v>
      </c>
      <c r="E3923" s="23" t="s">
        <v>4141</v>
      </c>
      <c r="F3923" s="40">
        <v>0.26</v>
      </c>
      <c r="G3923" s="25">
        <v>41652</v>
      </c>
      <c r="H3923" s="25">
        <v>10830</v>
      </c>
      <c r="I3923" s="25"/>
      <c r="J3923" s="58" t="e">
        <f>HYPERLINK("#"&amp;"Insumos"&amp;"!A"&amp;MATCH($B3923,#REF!,0),"Ins "&amp;$B3923)</f>
        <v>#REF!</v>
      </c>
      <c r="M3923" s="220"/>
    </row>
    <row r="3924" spans="1:13" x14ac:dyDescent="0.2">
      <c r="A3924" s="35" t="s">
        <v>2687</v>
      </c>
      <c r="B3924" s="1" t="s">
        <v>263</v>
      </c>
      <c r="C3924" s="45" t="s">
        <v>696</v>
      </c>
      <c r="D3924" s="23" t="s">
        <v>5534</v>
      </c>
      <c r="E3924" s="23" t="s">
        <v>4140</v>
      </c>
      <c r="F3924" s="40">
        <v>1E-3</v>
      </c>
      <c r="G3924" s="25">
        <v>187426</v>
      </c>
      <c r="H3924" s="25">
        <v>187</v>
      </c>
      <c r="I3924" s="25"/>
      <c r="J3924" s="58" t="e">
        <f>HYPERLINK("#"&amp;"Insumos"&amp;"!A"&amp;MATCH($B3924,#REF!,0),"Ins "&amp;$B3924)</f>
        <v>#REF!</v>
      </c>
      <c r="M3924" s="220"/>
    </row>
    <row r="3925" spans="1:13" x14ac:dyDescent="0.2">
      <c r="A3925" s="35" t="s">
        <v>2687</v>
      </c>
      <c r="B3925" s="1" t="s">
        <v>5533</v>
      </c>
      <c r="C3925" s="45" t="s">
        <v>5892</v>
      </c>
      <c r="D3925" s="23" t="s">
        <v>977</v>
      </c>
      <c r="E3925" s="23" t="s">
        <v>4134</v>
      </c>
      <c r="F3925" s="40">
        <v>0.2</v>
      </c>
      <c r="G3925" s="25">
        <v>3623</v>
      </c>
      <c r="H3925" s="25">
        <v>725</v>
      </c>
      <c r="I3925" s="25"/>
      <c r="J3925" s="58" t="e">
        <f>HYPERLINK("#"&amp;"Insumos"&amp;"!A"&amp;MATCH($B3925,#REF!,0),"Ins "&amp;$B3925)</f>
        <v>#REF!</v>
      </c>
      <c r="M3925" s="220"/>
    </row>
    <row r="3926" spans="1:13" x14ac:dyDescent="0.2">
      <c r="A3926" s="35" t="s">
        <v>2687</v>
      </c>
      <c r="B3926" s="1" t="s">
        <v>5007</v>
      </c>
      <c r="C3926" s="45" t="s">
        <v>720</v>
      </c>
      <c r="D3926" s="23" t="s">
        <v>5751</v>
      </c>
      <c r="E3926" s="23" t="s">
        <v>4134</v>
      </c>
      <c r="F3926" s="40">
        <v>0.38</v>
      </c>
      <c r="G3926" s="25">
        <v>1897</v>
      </c>
      <c r="H3926" s="25">
        <v>721</v>
      </c>
      <c r="I3926" s="25"/>
      <c r="J3926" s="58" t="e">
        <f>HYPERLINK("#"&amp;"Insumos"&amp;"!A"&amp;MATCH($B3926,#REF!,0),"Ins "&amp;$B3926)</f>
        <v>#REF!</v>
      </c>
      <c r="M3926" s="220"/>
    </row>
    <row r="3927" spans="1:13" x14ac:dyDescent="0.2">
      <c r="A3927" s="35" t="s">
        <v>2687</v>
      </c>
      <c r="B3927" s="1" t="s">
        <v>5276</v>
      </c>
      <c r="C3927" s="45" t="s">
        <v>1245</v>
      </c>
      <c r="D3927" s="23" t="s">
        <v>5751</v>
      </c>
      <c r="E3927" s="23" t="s">
        <v>4134</v>
      </c>
      <c r="F3927" s="40">
        <v>0.16700000000000001</v>
      </c>
      <c r="G3927" s="25">
        <v>7384</v>
      </c>
      <c r="H3927" s="25">
        <v>1233</v>
      </c>
      <c r="I3927" s="25"/>
      <c r="J3927" s="58" t="e">
        <f>HYPERLINK("#"&amp;"Insumos"&amp;"!A"&amp;MATCH($B3927,#REF!,0),"Ins "&amp;$B3927)</f>
        <v>#REF!</v>
      </c>
      <c r="M3927" s="220"/>
    </row>
    <row r="3928" spans="1:13" x14ac:dyDescent="0.2">
      <c r="A3928" s="35" t="s">
        <v>2687</v>
      </c>
      <c r="B3928" s="1" t="s">
        <v>4759</v>
      </c>
      <c r="C3928" s="45" t="s">
        <v>1287</v>
      </c>
      <c r="D3928" s="23" t="s">
        <v>5751</v>
      </c>
      <c r="E3928" s="23" t="s">
        <v>4134</v>
      </c>
      <c r="F3928" s="40">
        <v>0.02</v>
      </c>
      <c r="G3928" s="25">
        <v>64889</v>
      </c>
      <c r="H3928" s="25">
        <v>1298</v>
      </c>
      <c r="I3928" s="25"/>
      <c r="J3928" s="58" t="e">
        <f>HYPERLINK("#"&amp;"Insumos"&amp;"!A"&amp;MATCH($B3928,#REF!,0),"Ins "&amp;$B3928)</f>
        <v>#REF!</v>
      </c>
      <c r="M3928" s="220"/>
    </row>
    <row r="3929" spans="1:13" x14ac:dyDescent="0.2">
      <c r="A3929" s="35" t="s">
        <v>2687</v>
      </c>
      <c r="B3929" s="1" t="s">
        <v>4785</v>
      </c>
      <c r="C3929" s="45" t="s">
        <v>176</v>
      </c>
      <c r="D3929" s="23" t="s">
        <v>5751</v>
      </c>
      <c r="E3929" s="23" t="s">
        <v>4134</v>
      </c>
      <c r="F3929" s="40">
        <v>0.02</v>
      </c>
      <c r="G3929" s="25">
        <v>134508</v>
      </c>
      <c r="H3929" s="25">
        <v>2690</v>
      </c>
      <c r="I3929" s="25"/>
      <c r="J3929" s="58" t="e">
        <f>HYPERLINK("#"&amp;"Insumos"&amp;"!A"&amp;MATCH($B3929,#REF!,0),"Ins "&amp;$B3929)</f>
        <v>#REF!</v>
      </c>
      <c r="M3929" s="220"/>
    </row>
    <row r="3930" spans="1:13" x14ac:dyDescent="0.2">
      <c r="A3930" s="35" t="s">
        <v>2687</v>
      </c>
      <c r="B3930" s="1" t="s">
        <v>4217</v>
      </c>
      <c r="C3930" s="45" t="s">
        <v>9577</v>
      </c>
      <c r="D3930" s="23" t="s">
        <v>5751</v>
      </c>
      <c r="E3930" s="23" t="s">
        <v>287</v>
      </c>
      <c r="F3930" s="40">
        <v>1.1000000000000001</v>
      </c>
      <c r="G3930" s="25">
        <v>6916</v>
      </c>
      <c r="H3930" s="25">
        <v>7608</v>
      </c>
      <c r="I3930" s="25"/>
      <c r="J3930" s="58" t="e">
        <f>HYPERLINK("#"&amp;"Insumos"&amp;"!A"&amp;MATCH($B3930,#REF!,0),"Ins "&amp;$B3930)</f>
        <v>#REF!</v>
      </c>
      <c r="M3930" s="220"/>
    </row>
    <row r="3931" spans="1:13" ht="38.25" x14ac:dyDescent="0.2">
      <c r="A3931" s="36" t="s">
        <v>2688</v>
      </c>
      <c r="B3931" s="26" t="s">
        <v>6816</v>
      </c>
      <c r="C3931" s="79" t="s">
        <v>10521</v>
      </c>
      <c r="D3931" s="37" t="s">
        <v>5608</v>
      </c>
      <c r="E3931" s="37" t="s">
        <v>464</v>
      </c>
      <c r="F3931" s="41"/>
      <c r="G3931" s="27"/>
      <c r="H3931" s="27"/>
      <c r="I3931" s="27">
        <v>32439</v>
      </c>
      <c r="M3931" s="220">
        <f t="shared" si="61"/>
        <v>42482</v>
      </c>
    </row>
    <row r="3932" spans="1:13" x14ac:dyDescent="0.2">
      <c r="A3932" s="35" t="s">
        <v>2688</v>
      </c>
      <c r="B3932" s="1" t="s">
        <v>5573</v>
      </c>
      <c r="C3932" s="45" t="s">
        <v>973</v>
      </c>
      <c r="D3932" s="23" t="s">
        <v>5734</v>
      </c>
      <c r="E3932" s="23" t="s">
        <v>4141</v>
      </c>
      <c r="F3932" s="40">
        <v>0.27300000000000002</v>
      </c>
      <c r="G3932" s="25">
        <v>41652</v>
      </c>
      <c r="H3932" s="25">
        <v>11371</v>
      </c>
      <c r="I3932" s="25"/>
      <c r="J3932" s="58" t="e">
        <f>HYPERLINK("#"&amp;"Insumos"&amp;"!A"&amp;MATCH($B3932,#REF!,0),"Ins "&amp;$B3932)</f>
        <v>#REF!</v>
      </c>
      <c r="M3932" s="220"/>
    </row>
    <row r="3933" spans="1:13" x14ac:dyDescent="0.2">
      <c r="A3933" s="35" t="s">
        <v>2688</v>
      </c>
      <c r="B3933" s="1" t="s">
        <v>263</v>
      </c>
      <c r="C3933" s="45" t="s">
        <v>696</v>
      </c>
      <c r="D3933" s="23" t="s">
        <v>5534</v>
      </c>
      <c r="E3933" s="23" t="s">
        <v>4140</v>
      </c>
      <c r="F3933" s="40">
        <v>1.8E-3</v>
      </c>
      <c r="G3933" s="25">
        <v>187426</v>
      </c>
      <c r="H3933" s="25">
        <v>337</v>
      </c>
      <c r="I3933" s="25"/>
      <c r="J3933" s="58" t="e">
        <f>HYPERLINK("#"&amp;"Insumos"&amp;"!A"&amp;MATCH($B3933,#REF!,0),"Ins "&amp;$B3933)</f>
        <v>#REF!</v>
      </c>
      <c r="M3933" s="220"/>
    </row>
    <row r="3934" spans="1:13" x14ac:dyDescent="0.2">
      <c r="A3934" s="35" t="s">
        <v>2688</v>
      </c>
      <c r="B3934" s="1" t="s">
        <v>5533</v>
      </c>
      <c r="C3934" s="45" t="s">
        <v>5892</v>
      </c>
      <c r="D3934" s="23" t="s">
        <v>977</v>
      </c>
      <c r="E3934" s="23" t="s">
        <v>4134</v>
      </c>
      <c r="F3934" s="40">
        <v>0.2</v>
      </c>
      <c r="G3934" s="25">
        <v>3623</v>
      </c>
      <c r="H3934" s="25">
        <v>725</v>
      </c>
      <c r="I3934" s="25"/>
      <c r="J3934" s="58" t="e">
        <f>HYPERLINK("#"&amp;"Insumos"&amp;"!A"&amp;MATCH($B3934,#REF!,0),"Ins "&amp;$B3934)</f>
        <v>#REF!</v>
      </c>
      <c r="M3934" s="220"/>
    </row>
    <row r="3935" spans="1:13" x14ac:dyDescent="0.2">
      <c r="A3935" s="35" t="s">
        <v>2688</v>
      </c>
      <c r="B3935" s="1" t="s">
        <v>5007</v>
      </c>
      <c r="C3935" s="45" t="s">
        <v>720</v>
      </c>
      <c r="D3935" s="23" t="s">
        <v>5751</v>
      </c>
      <c r="E3935" s="23" t="s">
        <v>4134</v>
      </c>
      <c r="F3935" s="40">
        <v>0.38</v>
      </c>
      <c r="G3935" s="25">
        <v>1897</v>
      </c>
      <c r="H3935" s="25">
        <v>721</v>
      </c>
      <c r="I3935" s="25"/>
      <c r="J3935" s="58" t="e">
        <f>HYPERLINK("#"&amp;"Insumos"&amp;"!A"&amp;MATCH($B3935,#REF!,0),"Ins "&amp;$B3935)</f>
        <v>#REF!</v>
      </c>
      <c r="M3935" s="220"/>
    </row>
    <row r="3936" spans="1:13" x14ac:dyDescent="0.2">
      <c r="A3936" s="35" t="s">
        <v>2688</v>
      </c>
      <c r="B3936" s="1" t="s">
        <v>5275</v>
      </c>
      <c r="C3936" s="45" t="s">
        <v>1244</v>
      </c>
      <c r="D3936" s="23" t="s">
        <v>5751</v>
      </c>
      <c r="E3936" s="23" t="s">
        <v>4134</v>
      </c>
      <c r="F3936" s="40">
        <v>0.16700000000000001</v>
      </c>
      <c r="G3936" s="25">
        <v>11792</v>
      </c>
      <c r="H3936" s="25">
        <v>1969</v>
      </c>
      <c r="I3936" s="25"/>
      <c r="J3936" s="58" t="e">
        <f>HYPERLINK("#"&amp;"Insumos"&amp;"!A"&amp;MATCH($B3936,#REF!,0),"Ins "&amp;$B3936)</f>
        <v>#REF!</v>
      </c>
      <c r="M3936" s="220"/>
    </row>
    <row r="3937" spans="1:13" x14ac:dyDescent="0.2">
      <c r="A3937" s="35" t="s">
        <v>2688</v>
      </c>
      <c r="B3937" s="1" t="s">
        <v>4759</v>
      </c>
      <c r="C3937" s="45" t="s">
        <v>1287</v>
      </c>
      <c r="D3937" s="23" t="s">
        <v>5751</v>
      </c>
      <c r="E3937" s="23" t="s">
        <v>4134</v>
      </c>
      <c r="F3937" s="40">
        <v>0.02</v>
      </c>
      <c r="G3937" s="25">
        <v>64889</v>
      </c>
      <c r="H3937" s="25">
        <v>1298</v>
      </c>
      <c r="I3937" s="25"/>
      <c r="J3937" s="58" t="e">
        <f>HYPERLINK("#"&amp;"Insumos"&amp;"!A"&amp;MATCH($B3937,#REF!,0),"Ins "&amp;$B3937)</f>
        <v>#REF!</v>
      </c>
      <c r="M3937" s="220"/>
    </row>
    <row r="3938" spans="1:13" x14ac:dyDescent="0.2">
      <c r="A3938" s="35" t="s">
        <v>2688</v>
      </c>
      <c r="B3938" s="1" t="s">
        <v>4785</v>
      </c>
      <c r="C3938" s="45" t="s">
        <v>176</v>
      </c>
      <c r="D3938" s="23" t="s">
        <v>5751</v>
      </c>
      <c r="E3938" s="23" t="s">
        <v>4134</v>
      </c>
      <c r="F3938" s="40">
        <v>0.02</v>
      </c>
      <c r="G3938" s="25">
        <v>134508</v>
      </c>
      <c r="H3938" s="25">
        <v>2690</v>
      </c>
      <c r="I3938" s="25"/>
      <c r="J3938" s="58" t="e">
        <f>HYPERLINK("#"&amp;"Insumos"&amp;"!A"&amp;MATCH($B3938,#REF!,0),"Ins "&amp;$B3938)</f>
        <v>#REF!</v>
      </c>
      <c r="M3938" s="220"/>
    </row>
    <row r="3939" spans="1:13" x14ac:dyDescent="0.2">
      <c r="A3939" s="35" t="s">
        <v>2688</v>
      </c>
      <c r="B3939" s="1" t="s">
        <v>4214</v>
      </c>
      <c r="C3939" s="45" t="s">
        <v>1342</v>
      </c>
      <c r="D3939" s="23" t="s">
        <v>5751</v>
      </c>
      <c r="E3939" s="23" t="s">
        <v>287</v>
      </c>
      <c r="F3939" s="40">
        <v>1.1000000000000001</v>
      </c>
      <c r="G3939" s="25">
        <v>12116</v>
      </c>
      <c r="H3939" s="25">
        <v>13328</v>
      </c>
      <c r="I3939" s="25"/>
      <c r="J3939" s="58" t="e">
        <f>HYPERLINK("#"&amp;"Insumos"&amp;"!A"&amp;MATCH($B3939,#REF!,0),"Ins "&amp;$B3939)</f>
        <v>#REF!</v>
      </c>
      <c r="M3939" s="220"/>
    </row>
    <row r="3940" spans="1:13" ht="38.25" x14ac:dyDescent="0.2">
      <c r="A3940" s="36" t="s">
        <v>2689</v>
      </c>
      <c r="B3940" s="26" t="s">
        <v>6816</v>
      </c>
      <c r="C3940" s="79" t="s">
        <v>10522</v>
      </c>
      <c r="D3940" s="37" t="s">
        <v>5608</v>
      </c>
      <c r="E3940" s="37" t="s">
        <v>464</v>
      </c>
      <c r="F3940" s="41"/>
      <c r="G3940" s="27"/>
      <c r="H3940" s="27"/>
      <c r="I3940" s="27">
        <v>34893</v>
      </c>
      <c r="M3940" s="220">
        <f t="shared" si="61"/>
        <v>45696</v>
      </c>
    </row>
    <row r="3941" spans="1:13" x14ac:dyDescent="0.2">
      <c r="A3941" s="35" t="s">
        <v>2689</v>
      </c>
      <c r="B3941" s="1" t="s">
        <v>5573</v>
      </c>
      <c r="C3941" s="45" t="s">
        <v>973</v>
      </c>
      <c r="D3941" s="23" t="s">
        <v>5734</v>
      </c>
      <c r="E3941" s="23" t="s">
        <v>4141</v>
      </c>
      <c r="F3941" s="40">
        <v>0.28100000000000003</v>
      </c>
      <c r="G3941" s="25">
        <v>41652</v>
      </c>
      <c r="H3941" s="25">
        <v>11704</v>
      </c>
      <c r="I3941" s="25"/>
      <c r="J3941" s="58" t="e">
        <f>HYPERLINK("#"&amp;"Insumos"&amp;"!A"&amp;MATCH($B3941,#REF!,0),"Ins "&amp;$B3941)</f>
        <v>#REF!</v>
      </c>
      <c r="M3941" s="220"/>
    </row>
    <row r="3942" spans="1:13" x14ac:dyDescent="0.2">
      <c r="A3942" s="35" t="s">
        <v>2689</v>
      </c>
      <c r="B3942" s="1" t="s">
        <v>263</v>
      </c>
      <c r="C3942" s="45" t="s">
        <v>696</v>
      </c>
      <c r="D3942" s="23" t="s">
        <v>5534</v>
      </c>
      <c r="E3942" s="23" t="s">
        <v>4140</v>
      </c>
      <c r="F3942" s="40">
        <v>2.3E-3</v>
      </c>
      <c r="G3942" s="25">
        <v>187426</v>
      </c>
      <c r="H3942" s="25">
        <v>431</v>
      </c>
      <c r="I3942" s="25"/>
      <c r="J3942" s="58" t="e">
        <f>HYPERLINK("#"&amp;"Insumos"&amp;"!A"&amp;MATCH($B3942,#REF!,0),"Ins "&amp;$B3942)</f>
        <v>#REF!</v>
      </c>
      <c r="M3942" s="220"/>
    </row>
    <row r="3943" spans="1:13" x14ac:dyDescent="0.2">
      <c r="A3943" s="35" t="s">
        <v>2689</v>
      </c>
      <c r="B3943" s="1" t="s">
        <v>5533</v>
      </c>
      <c r="C3943" s="45" t="s">
        <v>5892</v>
      </c>
      <c r="D3943" s="23" t="s">
        <v>977</v>
      </c>
      <c r="E3943" s="23" t="s">
        <v>4134</v>
      </c>
      <c r="F3943" s="40">
        <v>0.2</v>
      </c>
      <c r="G3943" s="25">
        <v>3623</v>
      </c>
      <c r="H3943" s="25">
        <v>725</v>
      </c>
      <c r="I3943" s="25"/>
      <c r="J3943" s="58" t="e">
        <f>HYPERLINK("#"&amp;"Insumos"&amp;"!A"&amp;MATCH($B3943,#REF!,0),"Ins "&amp;$B3943)</f>
        <v>#REF!</v>
      </c>
      <c r="M3943" s="220"/>
    </row>
    <row r="3944" spans="1:13" x14ac:dyDescent="0.2">
      <c r="A3944" s="35" t="s">
        <v>2689</v>
      </c>
      <c r="B3944" s="1" t="s">
        <v>5007</v>
      </c>
      <c r="C3944" s="45" t="s">
        <v>720</v>
      </c>
      <c r="D3944" s="23" t="s">
        <v>5751</v>
      </c>
      <c r="E3944" s="23" t="s">
        <v>4134</v>
      </c>
      <c r="F3944" s="40">
        <v>0.35</v>
      </c>
      <c r="G3944" s="25">
        <v>1897</v>
      </c>
      <c r="H3944" s="25">
        <v>664</v>
      </c>
      <c r="I3944" s="25"/>
      <c r="J3944" s="58" t="e">
        <f>HYPERLINK("#"&amp;"Insumos"&amp;"!A"&amp;MATCH($B3944,#REF!,0),"Ins "&amp;$B3944)</f>
        <v>#REF!</v>
      </c>
      <c r="M3944" s="220"/>
    </row>
    <row r="3945" spans="1:13" x14ac:dyDescent="0.2">
      <c r="A3945" s="35" t="s">
        <v>2689</v>
      </c>
      <c r="B3945" s="1" t="s">
        <v>5274</v>
      </c>
      <c r="C3945" s="45" t="s">
        <v>1243</v>
      </c>
      <c r="D3945" s="23" t="s">
        <v>5751</v>
      </c>
      <c r="E3945" s="23" t="s">
        <v>4134</v>
      </c>
      <c r="F3945" s="40">
        <v>0.16700000000000001</v>
      </c>
      <c r="G3945" s="25">
        <v>18450</v>
      </c>
      <c r="H3945" s="25">
        <v>3081</v>
      </c>
      <c r="I3945" s="25"/>
      <c r="J3945" s="58" t="e">
        <f>HYPERLINK("#"&amp;"Insumos"&amp;"!A"&amp;MATCH($B3945,#REF!,0),"Ins "&amp;$B3945)</f>
        <v>#REF!</v>
      </c>
      <c r="M3945" s="220"/>
    </row>
    <row r="3946" spans="1:13" x14ac:dyDescent="0.2">
      <c r="A3946" s="35" t="s">
        <v>2689</v>
      </c>
      <c r="B3946" s="1" t="s">
        <v>4759</v>
      </c>
      <c r="C3946" s="45" t="s">
        <v>1287</v>
      </c>
      <c r="D3946" s="23" t="s">
        <v>5751</v>
      </c>
      <c r="E3946" s="23" t="s">
        <v>4134</v>
      </c>
      <c r="F3946" s="40">
        <v>0.02</v>
      </c>
      <c r="G3946" s="25">
        <v>64889</v>
      </c>
      <c r="H3946" s="25">
        <v>1298</v>
      </c>
      <c r="I3946" s="25"/>
      <c r="J3946" s="58" t="e">
        <f>HYPERLINK("#"&amp;"Insumos"&amp;"!A"&amp;MATCH($B3946,#REF!,0),"Ins "&amp;$B3946)</f>
        <v>#REF!</v>
      </c>
      <c r="M3946" s="220"/>
    </row>
    <row r="3947" spans="1:13" x14ac:dyDescent="0.2">
      <c r="A3947" s="35" t="s">
        <v>2689</v>
      </c>
      <c r="B3947" s="1" t="s">
        <v>4785</v>
      </c>
      <c r="C3947" s="45" t="s">
        <v>176</v>
      </c>
      <c r="D3947" s="23" t="s">
        <v>5751</v>
      </c>
      <c r="E3947" s="23" t="s">
        <v>4134</v>
      </c>
      <c r="F3947" s="40">
        <v>0.02</v>
      </c>
      <c r="G3947" s="25">
        <v>134508</v>
      </c>
      <c r="H3947" s="25">
        <v>2690</v>
      </c>
      <c r="I3947" s="25"/>
      <c r="J3947" s="58" t="e">
        <f>HYPERLINK("#"&amp;"Insumos"&amp;"!A"&amp;MATCH($B3947,#REF!,0),"Ins "&amp;$B3947)</f>
        <v>#REF!</v>
      </c>
      <c r="M3947" s="220"/>
    </row>
    <row r="3948" spans="1:13" x14ac:dyDescent="0.2">
      <c r="A3948" s="35" t="s">
        <v>2689</v>
      </c>
      <c r="B3948" s="1" t="s">
        <v>4213</v>
      </c>
      <c r="C3948" s="45" t="s">
        <v>1341</v>
      </c>
      <c r="D3948" s="23" t="s">
        <v>5751</v>
      </c>
      <c r="E3948" s="23" t="s">
        <v>287</v>
      </c>
      <c r="F3948" s="40">
        <v>1.1000000000000001</v>
      </c>
      <c r="G3948" s="25">
        <v>13000</v>
      </c>
      <c r="H3948" s="25">
        <v>14300</v>
      </c>
      <c r="I3948" s="25"/>
      <c r="J3948" s="58" t="e">
        <f>HYPERLINK("#"&amp;"Insumos"&amp;"!A"&amp;MATCH($B3948,#REF!,0),"Ins "&amp;$B3948)</f>
        <v>#REF!</v>
      </c>
      <c r="M3948" s="220"/>
    </row>
    <row r="3949" spans="1:13" ht="25.5" x14ac:dyDescent="0.2">
      <c r="A3949" s="36" t="s">
        <v>2690</v>
      </c>
      <c r="B3949" s="26" t="s">
        <v>6816</v>
      </c>
      <c r="C3949" s="79" t="s">
        <v>10523</v>
      </c>
      <c r="D3949" s="37" t="s">
        <v>5608</v>
      </c>
      <c r="E3949" s="37" t="s">
        <v>464</v>
      </c>
      <c r="F3949" s="41"/>
      <c r="G3949" s="27"/>
      <c r="H3949" s="27"/>
      <c r="I3949" s="27">
        <v>45465</v>
      </c>
      <c r="M3949" s="220">
        <f t="shared" si="61"/>
        <v>59541</v>
      </c>
    </row>
    <row r="3950" spans="1:13" x14ac:dyDescent="0.2">
      <c r="A3950" s="35" t="s">
        <v>2690</v>
      </c>
      <c r="B3950" s="1" t="s">
        <v>5573</v>
      </c>
      <c r="C3950" s="45" t="s">
        <v>973</v>
      </c>
      <c r="D3950" s="23" t="s">
        <v>5734</v>
      </c>
      <c r="E3950" s="23" t="s">
        <v>4141</v>
      </c>
      <c r="F3950" s="40">
        <v>0.31</v>
      </c>
      <c r="G3950" s="25">
        <v>41652</v>
      </c>
      <c r="H3950" s="25">
        <v>12912</v>
      </c>
      <c r="I3950" s="25"/>
      <c r="J3950" s="58" t="e">
        <f>HYPERLINK("#"&amp;"Insumos"&amp;"!A"&amp;MATCH($B3950,#REF!,0),"Ins "&amp;$B3950)</f>
        <v>#REF!</v>
      </c>
      <c r="M3950" s="220"/>
    </row>
    <row r="3951" spans="1:13" x14ac:dyDescent="0.2">
      <c r="A3951" s="35" t="s">
        <v>2690</v>
      </c>
      <c r="B3951" s="1" t="s">
        <v>263</v>
      </c>
      <c r="C3951" s="45" t="s">
        <v>696</v>
      </c>
      <c r="D3951" s="23" t="s">
        <v>5534</v>
      </c>
      <c r="E3951" s="23" t="s">
        <v>4140</v>
      </c>
      <c r="F3951" s="40">
        <v>3.3999999999999998E-3</v>
      </c>
      <c r="G3951" s="25">
        <v>187426</v>
      </c>
      <c r="H3951" s="25">
        <v>637</v>
      </c>
      <c r="I3951" s="25"/>
      <c r="J3951" s="58" t="e">
        <f>HYPERLINK("#"&amp;"Insumos"&amp;"!A"&amp;MATCH($B3951,#REF!,0),"Ins "&amp;$B3951)</f>
        <v>#REF!</v>
      </c>
      <c r="M3951" s="220"/>
    </row>
    <row r="3952" spans="1:13" x14ac:dyDescent="0.2">
      <c r="A3952" s="35" t="s">
        <v>2690</v>
      </c>
      <c r="B3952" s="1" t="s">
        <v>5533</v>
      </c>
      <c r="C3952" s="45" t="s">
        <v>5892</v>
      </c>
      <c r="D3952" s="23" t="s">
        <v>977</v>
      </c>
      <c r="E3952" s="23" t="s">
        <v>4134</v>
      </c>
      <c r="F3952" s="40">
        <v>0.2</v>
      </c>
      <c r="G3952" s="25">
        <v>3623</v>
      </c>
      <c r="H3952" s="25">
        <v>725</v>
      </c>
      <c r="I3952" s="25"/>
      <c r="J3952" s="58" t="e">
        <f>HYPERLINK("#"&amp;"Insumos"&amp;"!A"&amp;MATCH($B3952,#REF!,0),"Ins "&amp;$B3952)</f>
        <v>#REF!</v>
      </c>
      <c r="M3952" s="220"/>
    </row>
    <row r="3953" spans="1:13" x14ac:dyDescent="0.2">
      <c r="A3953" s="35" t="s">
        <v>2690</v>
      </c>
      <c r="B3953" s="1" t="s">
        <v>5007</v>
      </c>
      <c r="C3953" s="45" t="s">
        <v>720</v>
      </c>
      <c r="D3953" s="23" t="s">
        <v>5751</v>
      </c>
      <c r="E3953" s="23" t="s">
        <v>4134</v>
      </c>
      <c r="F3953" s="40">
        <v>0.35</v>
      </c>
      <c r="G3953" s="25">
        <v>1897</v>
      </c>
      <c r="H3953" s="25">
        <v>664</v>
      </c>
      <c r="I3953" s="25"/>
      <c r="J3953" s="58" t="e">
        <f>HYPERLINK("#"&amp;"Insumos"&amp;"!A"&amp;MATCH($B3953,#REF!,0),"Ins "&amp;$B3953)</f>
        <v>#REF!</v>
      </c>
      <c r="M3953" s="220"/>
    </row>
    <row r="3954" spans="1:13" x14ac:dyDescent="0.2">
      <c r="A3954" s="35" t="s">
        <v>2690</v>
      </c>
      <c r="B3954" s="1" t="s">
        <v>5279</v>
      </c>
      <c r="C3954" s="45" t="s">
        <v>1248</v>
      </c>
      <c r="D3954" s="23" t="s">
        <v>5751</v>
      </c>
      <c r="E3954" s="23" t="s">
        <v>4134</v>
      </c>
      <c r="F3954" s="40">
        <v>0.16700000000000001</v>
      </c>
      <c r="G3954" s="25">
        <v>29994</v>
      </c>
      <c r="H3954" s="25">
        <v>5009</v>
      </c>
      <c r="I3954" s="25"/>
      <c r="J3954" s="58" t="e">
        <f>HYPERLINK("#"&amp;"Insumos"&amp;"!A"&amp;MATCH($B3954,#REF!,0),"Ins "&amp;$B3954)</f>
        <v>#REF!</v>
      </c>
      <c r="M3954" s="220"/>
    </row>
    <row r="3955" spans="1:13" x14ac:dyDescent="0.2">
      <c r="A3955" s="35" t="s">
        <v>2690</v>
      </c>
      <c r="B3955" s="1" t="s">
        <v>4759</v>
      </c>
      <c r="C3955" s="45" t="s">
        <v>1287</v>
      </c>
      <c r="D3955" s="23" t="s">
        <v>5751</v>
      </c>
      <c r="E3955" s="23" t="s">
        <v>4134</v>
      </c>
      <c r="F3955" s="40">
        <v>0.02</v>
      </c>
      <c r="G3955" s="25">
        <v>64889</v>
      </c>
      <c r="H3955" s="25">
        <v>1298</v>
      </c>
      <c r="I3955" s="25"/>
      <c r="J3955" s="58" t="e">
        <f>HYPERLINK("#"&amp;"Insumos"&amp;"!A"&amp;MATCH($B3955,#REF!,0),"Ins "&amp;$B3955)</f>
        <v>#REF!</v>
      </c>
      <c r="M3955" s="220"/>
    </row>
    <row r="3956" spans="1:13" x14ac:dyDescent="0.2">
      <c r="A3956" s="35" t="s">
        <v>2690</v>
      </c>
      <c r="B3956" s="1" t="s">
        <v>4785</v>
      </c>
      <c r="C3956" s="45" t="s">
        <v>176</v>
      </c>
      <c r="D3956" s="23" t="s">
        <v>5751</v>
      </c>
      <c r="E3956" s="23" t="s">
        <v>4134</v>
      </c>
      <c r="F3956" s="40">
        <v>0.02</v>
      </c>
      <c r="G3956" s="25">
        <v>134508</v>
      </c>
      <c r="H3956" s="25">
        <v>2690</v>
      </c>
      <c r="I3956" s="25"/>
      <c r="J3956" s="58" t="e">
        <f>HYPERLINK("#"&amp;"Insumos"&amp;"!A"&amp;MATCH($B3956,#REF!,0),"Ins "&amp;$B3956)</f>
        <v>#REF!</v>
      </c>
      <c r="M3956" s="220"/>
    </row>
    <row r="3957" spans="1:13" x14ac:dyDescent="0.2">
      <c r="A3957" s="35" t="s">
        <v>2690</v>
      </c>
      <c r="B3957" s="1" t="s">
        <v>4215</v>
      </c>
      <c r="C3957" s="45" t="s">
        <v>1343</v>
      </c>
      <c r="D3957" s="23" t="s">
        <v>5751</v>
      </c>
      <c r="E3957" s="23" t="s">
        <v>287</v>
      </c>
      <c r="F3957" s="40">
        <v>1.1000000000000001</v>
      </c>
      <c r="G3957" s="25">
        <v>19573</v>
      </c>
      <c r="H3957" s="25">
        <v>21530</v>
      </c>
      <c r="I3957" s="25"/>
      <c r="J3957" s="58" t="e">
        <f>HYPERLINK("#"&amp;"Insumos"&amp;"!A"&amp;MATCH($B3957,#REF!,0),"Ins "&amp;$B3957)</f>
        <v>#REF!</v>
      </c>
      <c r="M3957" s="220"/>
    </row>
    <row r="3958" spans="1:13" ht="25.5" x14ac:dyDescent="0.2">
      <c r="A3958" s="36" t="s">
        <v>2691</v>
      </c>
      <c r="B3958" s="26" t="s">
        <v>6816</v>
      </c>
      <c r="C3958" s="79" t="s">
        <v>10524</v>
      </c>
      <c r="D3958" s="37" t="s">
        <v>5608</v>
      </c>
      <c r="E3958" s="37" t="s">
        <v>464</v>
      </c>
      <c r="F3958" s="41"/>
      <c r="G3958" s="27"/>
      <c r="H3958" s="27"/>
      <c r="I3958" s="27">
        <v>80073</v>
      </c>
      <c r="M3958" s="220">
        <f t="shared" si="61"/>
        <v>104864</v>
      </c>
    </row>
    <row r="3959" spans="1:13" x14ac:dyDescent="0.2">
      <c r="A3959" s="35" t="s">
        <v>2691</v>
      </c>
      <c r="B3959" s="1" t="s">
        <v>5573</v>
      </c>
      <c r="C3959" s="45" t="s">
        <v>973</v>
      </c>
      <c r="D3959" s="23" t="s">
        <v>5734</v>
      </c>
      <c r="E3959" s="23" t="s">
        <v>4141</v>
      </c>
      <c r="F3959" s="40">
        <v>0.34</v>
      </c>
      <c r="G3959" s="25">
        <v>41652</v>
      </c>
      <c r="H3959" s="25">
        <v>14162</v>
      </c>
      <c r="I3959" s="25"/>
      <c r="J3959" s="58" t="e">
        <f>HYPERLINK("#"&amp;"Insumos"&amp;"!A"&amp;MATCH($B3959,#REF!,0),"Ins "&amp;$B3959)</f>
        <v>#REF!</v>
      </c>
      <c r="M3959" s="220"/>
    </row>
    <row r="3960" spans="1:13" x14ac:dyDescent="0.2">
      <c r="A3960" s="35" t="s">
        <v>2691</v>
      </c>
      <c r="B3960" s="1" t="s">
        <v>263</v>
      </c>
      <c r="C3960" s="45" t="s">
        <v>696</v>
      </c>
      <c r="D3960" s="23" t="s">
        <v>5534</v>
      </c>
      <c r="E3960" s="23" t="s">
        <v>4140</v>
      </c>
      <c r="F3960" s="40">
        <v>6.0000000000000001E-3</v>
      </c>
      <c r="G3960" s="25">
        <v>187426</v>
      </c>
      <c r="H3960" s="25">
        <v>1125</v>
      </c>
      <c r="I3960" s="25"/>
      <c r="J3960" s="58" t="e">
        <f>HYPERLINK("#"&amp;"Insumos"&amp;"!A"&amp;MATCH($B3960,#REF!,0),"Ins "&amp;$B3960)</f>
        <v>#REF!</v>
      </c>
      <c r="M3960" s="220"/>
    </row>
    <row r="3961" spans="1:13" x14ac:dyDescent="0.2">
      <c r="A3961" s="35" t="s">
        <v>2691</v>
      </c>
      <c r="B3961" s="1" t="s">
        <v>5533</v>
      </c>
      <c r="C3961" s="45" t="s">
        <v>5892</v>
      </c>
      <c r="D3961" s="23" t="s">
        <v>977</v>
      </c>
      <c r="E3961" s="23" t="s">
        <v>4134</v>
      </c>
      <c r="F3961" s="40">
        <v>0.2</v>
      </c>
      <c r="G3961" s="25">
        <v>3623</v>
      </c>
      <c r="H3961" s="25">
        <v>725</v>
      </c>
      <c r="I3961" s="25"/>
      <c r="J3961" s="58" t="e">
        <f>HYPERLINK("#"&amp;"Insumos"&amp;"!A"&amp;MATCH($B3961,#REF!,0),"Ins "&amp;$B3961)</f>
        <v>#REF!</v>
      </c>
      <c r="M3961" s="220"/>
    </row>
    <row r="3962" spans="1:13" x14ac:dyDescent="0.2">
      <c r="A3962" s="35" t="s">
        <v>2691</v>
      </c>
      <c r="B3962" s="1" t="s">
        <v>5007</v>
      </c>
      <c r="C3962" s="45" t="s">
        <v>720</v>
      </c>
      <c r="D3962" s="23" t="s">
        <v>5751</v>
      </c>
      <c r="E3962" s="23" t="s">
        <v>4134</v>
      </c>
      <c r="F3962" s="40">
        <v>0.35</v>
      </c>
      <c r="G3962" s="25">
        <v>1897</v>
      </c>
      <c r="H3962" s="25">
        <v>664</v>
      </c>
      <c r="I3962" s="25"/>
      <c r="J3962" s="58" t="e">
        <f>HYPERLINK("#"&amp;"Insumos"&amp;"!A"&amp;MATCH($B3962,#REF!,0),"Ins "&amp;$B3962)</f>
        <v>#REF!</v>
      </c>
      <c r="M3962" s="220"/>
    </row>
    <row r="3963" spans="1:13" x14ac:dyDescent="0.2">
      <c r="A3963" s="35" t="s">
        <v>2691</v>
      </c>
      <c r="B3963" s="1" t="s">
        <v>5278</v>
      </c>
      <c r="C3963" s="45" t="s">
        <v>1247</v>
      </c>
      <c r="D3963" s="23" t="s">
        <v>5751</v>
      </c>
      <c r="E3963" s="23" t="s">
        <v>4134</v>
      </c>
      <c r="F3963" s="40">
        <v>0.16700000000000001</v>
      </c>
      <c r="G3963" s="25">
        <v>88327</v>
      </c>
      <c r="H3963" s="25">
        <v>14751</v>
      </c>
      <c r="I3963" s="25"/>
      <c r="J3963" s="58" t="e">
        <f>HYPERLINK("#"&amp;"Insumos"&amp;"!A"&amp;MATCH($B3963,#REF!,0),"Ins "&amp;$B3963)</f>
        <v>#REF!</v>
      </c>
      <c r="M3963" s="220"/>
    </row>
    <row r="3964" spans="1:13" x14ac:dyDescent="0.2">
      <c r="A3964" s="35" t="s">
        <v>2691</v>
      </c>
      <c r="B3964" s="1" t="s">
        <v>4759</v>
      </c>
      <c r="C3964" s="45" t="s">
        <v>1287</v>
      </c>
      <c r="D3964" s="23" t="s">
        <v>5751</v>
      </c>
      <c r="E3964" s="23" t="s">
        <v>4134</v>
      </c>
      <c r="F3964" s="40">
        <v>2.5000000000000001E-2</v>
      </c>
      <c r="G3964" s="25">
        <v>64889</v>
      </c>
      <c r="H3964" s="25">
        <v>1622</v>
      </c>
      <c r="I3964" s="25"/>
      <c r="J3964" s="58" t="e">
        <f>HYPERLINK("#"&amp;"Insumos"&amp;"!A"&amp;MATCH($B3964,#REF!,0),"Ins "&amp;$B3964)</f>
        <v>#REF!</v>
      </c>
      <c r="M3964" s="220"/>
    </row>
    <row r="3965" spans="1:13" x14ac:dyDescent="0.2">
      <c r="A3965" s="35" t="s">
        <v>2691</v>
      </c>
      <c r="B3965" s="1" t="s">
        <v>4785</v>
      </c>
      <c r="C3965" s="45" t="s">
        <v>176</v>
      </c>
      <c r="D3965" s="23" t="s">
        <v>5751</v>
      </c>
      <c r="E3965" s="23" t="s">
        <v>4134</v>
      </c>
      <c r="F3965" s="40">
        <v>2.5000000000000001E-2</v>
      </c>
      <c r="G3965" s="25">
        <v>134508</v>
      </c>
      <c r="H3965" s="25">
        <v>3363</v>
      </c>
      <c r="I3965" s="25"/>
      <c r="J3965" s="58" t="e">
        <f>HYPERLINK("#"&amp;"Insumos"&amp;"!A"&amp;MATCH($B3965,#REF!,0),"Ins "&amp;$B3965)</f>
        <v>#REF!</v>
      </c>
      <c r="M3965" s="220"/>
    </row>
    <row r="3966" spans="1:13" x14ac:dyDescent="0.2">
      <c r="A3966" s="35" t="s">
        <v>2691</v>
      </c>
      <c r="B3966" s="1" t="s">
        <v>4218</v>
      </c>
      <c r="C3966" s="45" t="s">
        <v>1345</v>
      </c>
      <c r="D3966" s="23" t="s">
        <v>5751</v>
      </c>
      <c r="E3966" s="23" t="s">
        <v>287</v>
      </c>
      <c r="F3966" s="40">
        <v>1.1000000000000001</v>
      </c>
      <c r="G3966" s="25">
        <v>39692</v>
      </c>
      <c r="H3966" s="25">
        <v>43661</v>
      </c>
      <c r="I3966" s="25"/>
      <c r="J3966" s="58" t="e">
        <f>HYPERLINK("#"&amp;"Insumos"&amp;"!A"&amp;MATCH($B3966,#REF!,0),"Ins "&amp;$B3966)</f>
        <v>#REF!</v>
      </c>
      <c r="M3966" s="220"/>
    </row>
    <row r="3967" spans="1:13" ht="25.5" x14ac:dyDescent="0.2">
      <c r="A3967" s="36" t="s">
        <v>2692</v>
      </c>
      <c r="B3967" s="26" t="s">
        <v>6816</v>
      </c>
      <c r="C3967" s="79" t="s">
        <v>10525</v>
      </c>
      <c r="D3967" s="37" t="s">
        <v>5608</v>
      </c>
      <c r="E3967" s="37" t="s">
        <v>464</v>
      </c>
      <c r="F3967" s="41"/>
      <c r="G3967" s="27"/>
      <c r="H3967" s="27"/>
      <c r="I3967" s="27">
        <v>95816</v>
      </c>
      <c r="M3967" s="220">
        <f t="shared" si="61"/>
        <v>125481</v>
      </c>
    </row>
    <row r="3968" spans="1:13" x14ac:dyDescent="0.2">
      <c r="A3968" s="35" t="s">
        <v>2692</v>
      </c>
      <c r="B3968" s="1" t="s">
        <v>5573</v>
      </c>
      <c r="C3968" s="45" t="s">
        <v>973</v>
      </c>
      <c r="D3968" s="23" t="s">
        <v>5734</v>
      </c>
      <c r="E3968" s="23" t="s">
        <v>4141</v>
      </c>
      <c r="F3968" s="40">
        <v>0.37</v>
      </c>
      <c r="G3968" s="25">
        <v>41652</v>
      </c>
      <c r="H3968" s="25">
        <v>15411</v>
      </c>
      <c r="I3968" s="25"/>
      <c r="J3968" s="58" t="e">
        <f>HYPERLINK("#"&amp;"Insumos"&amp;"!A"&amp;MATCH($B3968,#REF!,0),"Ins "&amp;$B3968)</f>
        <v>#REF!</v>
      </c>
      <c r="M3968" s="220"/>
    </row>
    <row r="3969" spans="1:13" x14ac:dyDescent="0.2">
      <c r="A3969" s="35" t="s">
        <v>2692</v>
      </c>
      <c r="B3969" s="1" t="s">
        <v>263</v>
      </c>
      <c r="C3969" s="45" t="s">
        <v>696</v>
      </c>
      <c r="D3969" s="23" t="s">
        <v>5534</v>
      </c>
      <c r="E3969" s="23" t="s">
        <v>4140</v>
      </c>
      <c r="F3969" s="40">
        <v>8.0000000000000002E-3</v>
      </c>
      <c r="G3969" s="25">
        <v>187426</v>
      </c>
      <c r="H3969" s="25">
        <v>1499</v>
      </c>
      <c r="I3969" s="25"/>
      <c r="J3969" s="58" t="e">
        <f>HYPERLINK("#"&amp;"Insumos"&amp;"!A"&amp;MATCH($B3969,#REF!,0),"Ins "&amp;$B3969)</f>
        <v>#REF!</v>
      </c>
      <c r="M3969" s="220"/>
    </row>
    <row r="3970" spans="1:13" x14ac:dyDescent="0.2">
      <c r="A3970" s="35" t="s">
        <v>2692</v>
      </c>
      <c r="B3970" s="1" t="s">
        <v>5533</v>
      </c>
      <c r="C3970" s="45" t="s">
        <v>5892</v>
      </c>
      <c r="D3970" s="23" t="s">
        <v>977</v>
      </c>
      <c r="E3970" s="23" t="s">
        <v>4134</v>
      </c>
      <c r="F3970" s="40">
        <v>0.2</v>
      </c>
      <c r="G3970" s="25">
        <v>3623</v>
      </c>
      <c r="H3970" s="25">
        <v>725</v>
      </c>
      <c r="I3970" s="25"/>
      <c r="J3970" s="58" t="e">
        <f>HYPERLINK("#"&amp;"Insumos"&amp;"!A"&amp;MATCH($B3970,#REF!,0),"Ins "&amp;$B3970)</f>
        <v>#REF!</v>
      </c>
      <c r="M3970" s="220"/>
    </row>
    <row r="3971" spans="1:13" x14ac:dyDescent="0.2">
      <c r="A3971" s="35" t="s">
        <v>2692</v>
      </c>
      <c r="B3971" s="1" t="s">
        <v>5007</v>
      </c>
      <c r="C3971" s="45" t="s">
        <v>720</v>
      </c>
      <c r="D3971" s="23" t="s">
        <v>5751</v>
      </c>
      <c r="E3971" s="23" t="s">
        <v>4134</v>
      </c>
      <c r="F3971" s="40">
        <v>0.5</v>
      </c>
      <c r="G3971" s="25">
        <v>1897</v>
      </c>
      <c r="H3971" s="25">
        <v>949</v>
      </c>
      <c r="I3971" s="25"/>
      <c r="J3971" s="58" t="e">
        <f>HYPERLINK("#"&amp;"Insumos"&amp;"!A"&amp;MATCH($B3971,#REF!,0),"Ins "&amp;$B3971)</f>
        <v>#REF!</v>
      </c>
      <c r="M3971" s="220"/>
    </row>
    <row r="3972" spans="1:13" x14ac:dyDescent="0.2">
      <c r="A3972" s="35" t="s">
        <v>2692</v>
      </c>
      <c r="B3972" s="1" t="s">
        <v>5280</v>
      </c>
      <c r="C3972" s="45" t="s">
        <v>1249</v>
      </c>
      <c r="D3972" s="23" t="s">
        <v>5751</v>
      </c>
      <c r="E3972" s="23" t="s">
        <v>4134</v>
      </c>
      <c r="F3972" s="40">
        <v>0.16700000000000001</v>
      </c>
      <c r="G3972" s="25">
        <v>119465</v>
      </c>
      <c r="H3972" s="25">
        <v>19951</v>
      </c>
      <c r="I3972" s="25"/>
      <c r="J3972" s="58" t="e">
        <f>HYPERLINK("#"&amp;"Insumos"&amp;"!A"&amp;MATCH($B3972,#REF!,0),"Ins "&amp;$B3972)</f>
        <v>#REF!</v>
      </c>
      <c r="M3972" s="220"/>
    </row>
    <row r="3973" spans="1:13" x14ac:dyDescent="0.2">
      <c r="A3973" s="35" t="s">
        <v>2692</v>
      </c>
      <c r="B3973" s="1" t="s">
        <v>4759</v>
      </c>
      <c r="C3973" s="45" t="s">
        <v>1287</v>
      </c>
      <c r="D3973" s="23" t="s">
        <v>5751</v>
      </c>
      <c r="E3973" s="23" t="s">
        <v>4134</v>
      </c>
      <c r="F3973" s="40">
        <v>0.03</v>
      </c>
      <c r="G3973" s="25">
        <v>64889</v>
      </c>
      <c r="H3973" s="25">
        <v>1947</v>
      </c>
      <c r="I3973" s="25"/>
      <c r="J3973" s="58" t="e">
        <f>HYPERLINK("#"&amp;"Insumos"&amp;"!A"&amp;MATCH($B3973,#REF!,0),"Ins "&amp;$B3973)</f>
        <v>#REF!</v>
      </c>
      <c r="M3973" s="220"/>
    </row>
    <row r="3974" spans="1:13" x14ac:dyDescent="0.2">
      <c r="A3974" s="35" t="s">
        <v>2692</v>
      </c>
      <c r="B3974" s="1" t="s">
        <v>4785</v>
      </c>
      <c r="C3974" s="45" t="s">
        <v>176</v>
      </c>
      <c r="D3974" s="23" t="s">
        <v>5751</v>
      </c>
      <c r="E3974" s="23" t="s">
        <v>4134</v>
      </c>
      <c r="F3974" s="40">
        <v>0.03</v>
      </c>
      <c r="G3974" s="25">
        <v>134508</v>
      </c>
      <c r="H3974" s="25">
        <v>4035</v>
      </c>
      <c r="I3974" s="25"/>
      <c r="J3974" s="58" t="e">
        <f>HYPERLINK("#"&amp;"Insumos"&amp;"!A"&amp;MATCH($B3974,#REF!,0),"Ins "&amp;$B3974)</f>
        <v>#REF!</v>
      </c>
      <c r="M3974" s="220"/>
    </row>
    <row r="3975" spans="1:13" x14ac:dyDescent="0.2">
      <c r="A3975" s="35" t="s">
        <v>2692</v>
      </c>
      <c r="B3975" s="1" t="s">
        <v>4219</v>
      </c>
      <c r="C3975" s="45" t="s">
        <v>1346</v>
      </c>
      <c r="D3975" s="23" t="s">
        <v>5751</v>
      </c>
      <c r="E3975" s="23" t="s">
        <v>287</v>
      </c>
      <c r="F3975" s="40">
        <v>1.1000000000000001</v>
      </c>
      <c r="G3975" s="25">
        <v>46635</v>
      </c>
      <c r="H3975" s="25">
        <v>51299</v>
      </c>
      <c r="I3975" s="25"/>
      <c r="J3975" s="58" t="e">
        <f>HYPERLINK("#"&amp;"Insumos"&amp;"!A"&amp;MATCH($B3975,#REF!,0),"Ins "&amp;$B3975)</f>
        <v>#REF!</v>
      </c>
      <c r="M3975" s="220"/>
    </row>
    <row r="3976" spans="1:13" ht="25.5" x14ac:dyDescent="0.2">
      <c r="A3976" s="36" t="s">
        <v>2693</v>
      </c>
      <c r="B3976" s="26" t="s">
        <v>6816</v>
      </c>
      <c r="C3976" s="79" t="s">
        <v>10526</v>
      </c>
      <c r="D3976" s="37" t="s">
        <v>5608</v>
      </c>
      <c r="E3976" s="37" t="s">
        <v>464</v>
      </c>
      <c r="F3976" s="41"/>
      <c r="G3976" s="27"/>
      <c r="H3976" s="27"/>
      <c r="I3976" s="27">
        <v>156482</v>
      </c>
      <c r="M3976" s="220">
        <f t="shared" ref="M3976:M4033" si="62">ROUND(I3976*(1+$L$2),0)</f>
        <v>204929</v>
      </c>
    </row>
    <row r="3977" spans="1:13" x14ac:dyDescent="0.2">
      <c r="A3977" s="35" t="s">
        <v>2693</v>
      </c>
      <c r="B3977" s="1" t="s">
        <v>5573</v>
      </c>
      <c r="C3977" s="45" t="s">
        <v>973</v>
      </c>
      <c r="D3977" s="23" t="s">
        <v>5734</v>
      </c>
      <c r="E3977" s="23" t="s">
        <v>4141</v>
      </c>
      <c r="F3977" s="40">
        <v>0.42</v>
      </c>
      <c r="G3977" s="25">
        <v>41652</v>
      </c>
      <c r="H3977" s="25">
        <v>17494</v>
      </c>
      <c r="I3977" s="25"/>
      <c r="J3977" s="58" t="e">
        <f>HYPERLINK("#"&amp;"Insumos"&amp;"!A"&amp;MATCH($B3977,#REF!,0),"Ins "&amp;$B3977)</f>
        <v>#REF!</v>
      </c>
      <c r="M3977" s="220"/>
    </row>
    <row r="3978" spans="1:13" x14ac:dyDescent="0.2">
      <c r="A3978" s="35" t="s">
        <v>2693</v>
      </c>
      <c r="B3978" s="1" t="s">
        <v>263</v>
      </c>
      <c r="C3978" s="45" t="s">
        <v>696</v>
      </c>
      <c r="D3978" s="23" t="s">
        <v>5534</v>
      </c>
      <c r="E3978" s="23" t="s">
        <v>4140</v>
      </c>
      <c r="F3978" s="40">
        <v>1.4E-2</v>
      </c>
      <c r="G3978" s="25">
        <v>187426</v>
      </c>
      <c r="H3978" s="25">
        <v>2624</v>
      </c>
      <c r="I3978" s="25"/>
      <c r="J3978" s="58" t="e">
        <f>HYPERLINK("#"&amp;"Insumos"&amp;"!A"&amp;MATCH($B3978,#REF!,0),"Ins "&amp;$B3978)</f>
        <v>#REF!</v>
      </c>
      <c r="M3978" s="220"/>
    </row>
    <row r="3979" spans="1:13" x14ac:dyDescent="0.2">
      <c r="A3979" s="35" t="s">
        <v>2693</v>
      </c>
      <c r="B3979" s="1" t="s">
        <v>5533</v>
      </c>
      <c r="C3979" s="45" t="s">
        <v>5892</v>
      </c>
      <c r="D3979" s="23" t="s">
        <v>977</v>
      </c>
      <c r="E3979" s="23" t="s">
        <v>4134</v>
      </c>
      <c r="F3979" s="40">
        <v>0.2</v>
      </c>
      <c r="G3979" s="25">
        <v>3623</v>
      </c>
      <c r="H3979" s="25">
        <v>725</v>
      </c>
      <c r="I3979" s="25"/>
      <c r="J3979" s="58" t="e">
        <f>HYPERLINK("#"&amp;"Insumos"&amp;"!A"&amp;MATCH($B3979,#REF!,0),"Ins "&amp;$B3979)</f>
        <v>#REF!</v>
      </c>
      <c r="M3979" s="220"/>
    </row>
    <row r="3980" spans="1:13" x14ac:dyDescent="0.2">
      <c r="A3980" s="35" t="s">
        <v>2693</v>
      </c>
      <c r="B3980" s="1" t="s">
        <v>5007</v>
      </c>
      <c r="C3980" s="45" t="s">
        <v>720</v>
      </c>
      <c r="D3980" s="23" t="s">
        <v>5751</v>
      </c>
      <c r="E3980" s="23" t="s">
        <v>4134</v>
      </c>
      <c r="F3980" s="40">
        <v>0.5</v>
      </c>
      <c r="G3980" s="25">
        <v>1897</v>
      </c>
      <c r="H3980" s="25">
        <v>949</v>
      </c>
      <c r="I3980" s="25"/>
      <c r="J3980" s="58" t="e">
        <f>HYPERLINK("#"&amp;"Insumos"&amp;"!A"&amp;MATCH($B3980,#REF!,0),"Ins "&amp;$B3980)</f>
        <v>#REF!</v>
      </c>
      <c r="M3980" s="220"/>
    </row>
    <row r="3981" spans="1:13" x14ac:dyDescent="0.2">
      <c r="A3981" s="35" t="s">
        <v>2693</v>
      </c>
      <c r="B3981" s="1" t="s">
        <v>5282</v>
      </c>
      <c r="C3981" s="45" t="s">
        <v>1251</v>
      </c>
      <c r="D3981" s="23" t="s">
        <v>5751</v>
      </c>
      <c r="E3981" s="23" t="s">
        <v>4134</v>
      </c>
      <c r="F3981" s="40">
        <v>0.16700000000000001</v>
      </c>
      <c r="G3981" s="25">
        <v>248148</v>
      </c>
      <c r="H3981" s="25">
        <v>41441</v>
      </c>
      <c r="I3981" s="25"/>
      <c r="J3981" s="58" t="e">
        <f>HYPERLINK("#"&amp;"Insumos"&amp;"!A"&amp;MATCH($B3981,#REF!,0),"Ins "&amp;$B3981)</f>
        <v>#REF!</v>
      </c>
      <c r="M3981" s="220"/>
    </row>
    <row r="3982" spans="1:13" x14ac:dyDescent="0.2">
      <c r="A3982" s="35" t="s">
        <v>2693</v>
      </c>
      <c r="B3982" s="1" t="s">
        <v>4759</v>
      </c>
      <c r="C3982" s="45" t="s">
        <v>1287</v>
      </c>
      <c r="D3982" s="23" t="s">
        <v>5751</v>
      </c>
      <c r="E3982" s="23" t="s">
        <v>4134</v>
      </c>
      <c r="F3982" s="40">
        <v>0.03</v>
      </c>
      <c r="G3982" s="25">
        <v>64889</v>
      </c>
      <c r="H3982" s="25">
        <v>1947</v>
      </c>
      <c r="I3982" s="25"/>
      <c r="J3982" s="58" t="e">
        <f>HYPERLINK("#"&amp;"Insumos"&amp;"!A"&amp;MATCH($B3982,#REF!,0),"Ins "&amp;$B3982)</f>
        <v>#REF!</v>
      </c>
      <c r="M3982" s="220"/>
    </row>
    <row r="3983" spans="1:13" x14ac:dyDescent="0.2">
      <c r="A3983" s="35" t="s">
        <v>2693</v>
      </c>
      <c r="B3983" s="1" t="s">
        <v>4785</v>
      </c>
      <c r="C3983" s="45" t="s">
        <v>176</v>
      </c>
      <c r="D3983" s="23" t="s">
        <v>5751</v>
      </c>
      <c r="E3983" s="23" t="s">
        <v>4134</v>
      </c>
      <c r="F3983" s="40">
        <v>0.03</v>
      </c>
      <c r="G3983" s="25">
        <v>134508</v>
      </c>
      <c r="H3983" s="25">
        <v>4035</v>
      </c>
      <c r="I3983" s="25"/>
      <c r="J3983" s="58" t="e">
        <f>HYPERLINK("#"&amp;"Insumos"&amp;"!A"&amp;MATCH($B3983,#REF!,0),"Ins "&amp;$B3983)</f>
        <v>#REF!</v>
      </c>
      <c r="M3983" s="220"/>
    </row>
    <row r="3984" spans="1:13" x14ac:dyDescent="0.2">
      <c r="A3984" s="35" t="s">
        <v>2693</v>
      </c>
      <c r="B3984" s="1" t="s">
        <v>4220</v>
      </c>
      <c r="C3984" s="45" t="s">
        <v>1347</v>
      </c>
      <c r="D3984" s="23" t="s">
        <v>5751</v>
      </c>
      <c r="E3984" s="23" t="s">
        <v>287</v>
      </c>
      <c r="F3984" s="40">
        <v>1.1000000000000001</v>
      </c>
      <c r="G3984" s="25">
        <v>79334</v>
      </c>
      <c r="H3984" s="25">
        <v>87267</v>
      </c>
      <c r="I3984" s="25"/>
      <c r="J3984" s="58" t="e">
        <f>HYPERLINK("#"&amp;"Insumos"&amp;"!A"&amp;MATCH($B3984,#REF!,0),"Ins "&amp;$B3984)</f>
        <v>#REF!</v>
      </c>
      <c r="M3984" s="220"/>
    </row>
    <row r="3985" spans="1:13" ht="38.25" x14ac:dyDescent="0.2">
      <c r="A3985" s="36" t="s">
        <v>2694</v>
      </c>
      <c r="B3985" s="26" t="s">
        <v>6816</v>
      </c>
      <c r="C3985" s="79" t="s">
        <v>10527</v>
      </c>
      <c r="D3985" s="37" t="s">
        <v>5608</v>
      </c>
      <c r="E3985" s="37" t="s">
        <v>464</v>
      </c>
      <c r="F3985" s="41"/>
      <c r="G3985" s="27"/>
      <c r="H3985" s="27"/>
      <c r="I3985" s="27">
        <v>27606</v>
      </c>
      <c r="M3985" s="220">
        <f t="shared" si="62"/>
        <v>36153</v>
      </c>
    </row>
    <row r="3986" spans="1:13" x14ac:dyDescent="0.2">
      <c r="A3986" s="35" t="s">
        <v>2694</v>
      </c>
      <c r="B3986" s="1" t="s">
        <v>5573</v>
      </c>
      <c r="C3986" s="45" t="s">
        <v>973</v>
      </c>
      <c r="D3986" s="23" t="s">
        <v>5734</v>
      </c>
      <c r="E3986" s="23" t="s">
        <v>4141</v>
      </c>
      <c r="F3986" s="40">
        <v>0.25</v>
      </c>
      <c r="G3986" s="25">
        <v>41652</v>
      </c>
      <c r="H3986" s="25">
        <v>10413</v>
      </c>
      <c r="I3986" s="25"/>
      <c r="J3986" s="58" t="e">
        <f>HYPERLINK("#"&amp;"Insumos"&amp;"!A"&amp;MATCH($B3986,#REF!,0),"Ins "&amp;$B3986)</f>
        <v>#REF!</v>
      </c>
      <c r="M3986" s="220"/>
    </row>
    <row r="3987" spans="1:13" ht="25.5" x14ac:dyDescent="0.2">
      <c r="A3987" s="35" t="s">
        <v>2694</v>
      </c>
      <c r="B3987" s="1" t="s">
        <v>597</v>
      </c>
      <c r="C3987" s="45" t="s">
        <v>8738</v>
      </c>
      <c r="D3987" s="23" t="s">
        <v>5534</v>
      </c>
      <c r="E3987" s="23" t="s">
        <v>8737</v>
      </c>
      <c r="F3987" s="40">
        <v>0.03</v>
      </c>
      <c r="G3987" s="25">
        <v>17302</v>
      </c>
      <c r="H3987" s="25">
        <v>519</v>
      </c>
      <c r="I3987" s="25"/>
      <c r="J3987" s="58" t="e">
        <f>HYPERLINK("#"&amp;"Insumos"&amp;"!A"&amp;MATCH($B3987,#REF!,0),"Ins "&amp;$B3987)</f>
        <v>#REF!</v>
      </c>
      <c r="M3987" s="220"/>
    </row>
    <row r="3988" spans="1:13" x14ac:dyDescent="0.2">
      <c r="A3988" s="35" t="s">
        <v>2694</v>
      </c>
      <c r="B3988" s="1" t="s">
        <v>263</v>
      </c>
      <c r="C3988" s="45" t="s">
        <v>696</v>
      </c>
      <c r="D3988" s="23" t="s">
        <v>5534</v>
      </c>
      <c r="E3988" s="23" t="s">
        <v>4140</v>
      </c>
      <c r="F3988" s="40">
        <v>1E-3</v>
      </c>
      <c r="G3988" s="25">
        <v>187426</v>
      </c>
      <c r="H3988" s="25">
        <v>187</v>
      </c>
      <c r="I3988" s="25"/>
      <c r="J3988" s="58" t="e">
        <f>HYPERLINK("#"&amp;"Insumos"&amp;"!A"&amp;MATCH($B3988,#REF!,0),"Ins "&amp;$B3988)</f>
        <v>#REF!</v>
      </c>
      <c r="M3988" s="220"/>
    </row>
    <row r="3989" spans="1:13" x14ac:dyDescent="0.2">
      <c r="A3989" s="35" t="s">
        <v>2694</v>
      </c>
      <c r="B3989" s="1" t="s">
        <v>139</v>
      </c>
      <c r="C3989" s="45" t="s">
        <v>155</v>
      </c>
      <c r="D3989" s="23" t="s">
        <v>5534</v>
      </c>
      <c r="E3989" s="23" t="s">
        <v>4140</v>
      </c>
      <c r="F3989" s="40">
        <v>0.02</v>
      </c>
      <c r="G3989" s="25">
        <v>86632</v>
      </c>
      <c r="H3989" s="25">
        <v>1733</v>
      </c>
      <c r="I3989" s="25"/>
      <c r="J3989" s="58" t="e">
        <f>HYPERLINK("#"&amp;"Insumos"&amp;"!A"&amp;MATCH($B3989,#REF!,0),"Ins "&amp;$B3989)</f>
        <v>#REF!</v>
      </c>
      <c r="M3989" s="220"/>
    </row>
    <row r="3990" spans="1:13" x14ac:dyDescent="0.2">
      <c r="A3990" s="35" t="s">
        <v>2694</v>
      </c>
      <c r="B3990" s="1" t="s">
        <v>5533</v>
      </c>
      <c r="C3990" s="45" t="s">
        <v>5892</v>
      </c>
      <c r="D3990" s="23" t="s">
        <v>977</v>
      </c>
      <c r="E3990" s="23" t="s">
        <v>4134</v>
      </c>
      <c r="F3990" s="40">
        <v>0.2</v>
      </c>
      <c r="G3990" s="25">
        <v>3623</v>
      </c>
      <c r="H3990" s="25">
        <v>725</v>
      </c>
      <c r="I3990" s="25"/>
      <c r="J3990" s="58" t="e">
        <f>HYPERLINK("#"&amp;"Insumos"&amp;"!A"&amp;MATCH($B3990,#REF!,0),"Ins "&amp;$B3990)</f>
        <v>#REF!</v>
      </c>
      <c r="M3990" s="220"/>
    </row>
    <row r="3991" spans="1:13" x14ac:dyDescent="0.2">
      <c r="A3991" s="35" t="s">
        <v>2694</v>
      </c>
      <c r="B3991" s="1" t="s">
        <v>5007</v>
      </c>
      <c r="C3991" s="45" t="s">
        <v>720</v>
      </c>
      <c r="D3991" s="23" t="s">
        <v>5751</v>
      </c>
      <c r="E3991" s="23" t="s">
        <v>4134</v>
      </c>
      <c r="F3991" s="40">
        <v>0.38</v>
      </c>
      <c r="G3991" s="25">
        <v>1897</v>
      </c>
      <c r="H3991" s="25">
        <v>721</v>
      </c>
      <c r="I3991" s="25"/>
      <c r="J3991" s="58" t="e">
        <f>HYPERLINK("#"&amp;"Insumos"&amp;"!A"&amp;MATCH($B3991,#REF!,0),"Ins "&amp;$B3991)</f>
        <v>#REF!</v>
      </c>
      <c r="M3991" s="220"/>
    </row>
    <row r="3992" spans="1:13" x14ac:dyDescent="0.2">
      <c r="A3992" s="35" t="s">
        <v>2694</v>
      </c>
      <c r="B3992" s="1" t="s">
        <v>5271</v>
      </c>
      <c r="C3992" s="45" t="s">
        <v>55</v>
      </c>
      <c r="D3992" s="23" t="s">
        <v>5751</v>
      </c>
      <c r="E3992" s="23" t="s">
        <v>4134</v>
      </c>
      <c r="F3992" s="40">
        <v>0.65</v>
      </c>
      <c r="G3992" s="25">
        <v>2963</v>
      </c>
      <c r="H3992" s="25">
        <v>1926</v>
      </c>
      <c r="I3992" s="25"/>
      <c r="J3992" s="58" t="e">
        <f>HYPERLINK("#"&amp;"Insumos"&amp;"!A"&amp;MATCH($B3992,#REF!,0),"Ins "&amp;$B3992)</f>
        <v>#REF!</v>
      </c>
      <c r="M3992" s="220"/>
    </row>
    <row r="3993" spans="1:13" x14ac:dyDescent="0.2">
      <c r="A3993" s="35" t="s">
        <v>2694</v>
      </c>
      <c r="B3993" s="1" t="s">
        <v>5281</v>
      </c>
      <c r="C3993" s="45" t="s">
        <v>1250</v>
      </c>
      <c r="D3993" s="23" t="s">
        <v>5751</v>
      </c>
      <c r="E3993" s="23" t="s">
        <v>4134</v>
      </c>
      <c r="F3993" s="40">
        <v>0.16700000000000001</v>
      </c>
      <c r="G3993" s="25">
        <v>3239</v>
      </c>
      <c r="H3993" s="25">
        <v>541</v>
      </c>
      <c r="I3993" s="25"/>
      <c r="J3993" s="58" t="e">
        <f>HYPERLINK("#"&amp;"Insumos"&amp;"!A"&amp;MATCH($B3993,#REF!,0),"Ins "&amp;$B3993)</f>
        <v>#REF!</v>
      </c>
      <c r="M3993" s="220"/>
    </row>
    <row r="3994" spans="1:13" x14ac:dyDescent="0.2">
      <c r="A3994" s="35" t="s">
        <v>2694</v>
      </c>
      <c r="B3994" s="1" t="s">
        <v>4759</v>
      </c>
      <c r="C3994" s="45" t="s">
        <v>1287</v>
      </c>
      <c r="D3994" s="23" t="s">
        <v>5751</v>
      </c>
      <c r="E3994" s="23" t="s">
        <v>4134</v>
      </c>
      <c r="F3994" s="40">
        <v>0.02</v>
      </c>
      <c r="G3994" s="25">
        <v>64889</v>
      </c>
      <c r="H3994" s="25">
        <v>1298</v>
      </c>
      <c r="I3994" s="25"/>
      <c r="J3994" s="58" t="e">
        <f>HYPERLINK("#"&amp;"Insumos"&amp;"!A"&amp;MATCH($B3994,#REF!,0),"Ins "&amp;$B3994)</f>
        <v>#REF!</v>
      </c>
      <c r="M3994" s="220"/>
    </row>
    <row r="3995" spans="1:13" x14ac:dyDescent="0.2">
      <c r="A3995" s="35" t="s">
        <v>2694</v>
      </c>
      <c r="B3995" s="1" t="s">
        <v>4785</v>
      </c>
      <c r="C3995" s="45" t="s">
        <v>176</v>
      </c>
      <c r="D3995" s="23" t="s">
        <v>5751</v>
      </c>
      <c r="E3995" s="23" t="s">
        <v>4134</v>
      </c>
      <c r="F3995" s="40">
        <v>0.02</v>
      </c>
      <c r="G3995" s="25">
        <v>134508</v>
      </c>
      <c r="H3995" s="25">
        <v>2690</v>
      </c>
      <c r="I3995" s="25"/>
      <c r="J3995" s="58" t="e">
        <f>HYPERLINK("#"&amp;"Insumos"&amp;"!A"&amp;MATCH($B3995,#REF!,0),"Ins "&amp;$B3995)</f>
        <v>#REF!</v>
      </c>
      <c r="M3995" s="220"/>
    </row>
    <row r="3996" spans="1:13" x14ac:dyDescent="0.2">
      <c r="A3996" s="35" t="s">
        <v>2694</v>
      </c>
      <c r="B3996" s="34" t="s">
        <v>9575</v>
      </c>
      <c r="C3996" s="45" t="s">
        <v>9576</v>
      </c>
      <c r="D3996" s="23" t="s">
        <v>5751</v>
      </c>
      <c r="E3996" s="23" t="s">
        <v>464</v>
      </c>
      <c r="F3996" s="40">
        <v>1.1000000000000001</v>
      </c>
      <c r="G3996" s="25">
        <v>6230</v>
      </c>
      <c r="H3996" s="25">
        <v>6853</v>
      </c>
      <c r="I3996" s="25"/>
      <c r="J3996" s="58" t="e">
        <f>HYPERLINK("#"&amp;"Insumos"&amp;"!A"&amp;MATCH($B3996,#REF!,0),"Ins "&amp;$B3996)</f>
        <v>#REF!</v>
      </c>
      <c r="M3996" s="220"/>
    </row>
    <row r="3997" spans="1:13" ht="38.25" x14ac:dyDescent="0.2">
      <c r="A3997" s="36" t="s">
        <v>2695</v>
      </c>
      <c r="B3997" s="26" t="s">
        <v>6816</v>
      </c>
      <c r="C3997" s="79" t="s">
        <v>10528</v>
      </c>
      <c r="D3997" s="37" t="s">
        <v>5608</v>
      </c>
      <c r="E3997" s="37" t="s">
        <v>464</v>
      </c>
      <c r="F3997" s="41"/>
      <c r="G3997" s="27"/>
      <c r="H3997" s="27"/>
      <c r="I3997" s="27">
        <v>29621</v>
      </c>
      <c r="M3997" s="220">
        <f t="shared" si="62"/>
        <v>38792</v>
      </c>
    </row>
    <row r="3998" spans="1:13" x14ac:dyDescent="0.2">
      <c r="A3998" s="35" t="s">
        <v>2695</v>
      </c>
      <c r="B3998" s="1" t="s">
        <v>5573</v>
      </c>
      <c r="C3998" s="45" t="s">
        <v>973</v>
      </c>
      <c r="D3998" s="23" t="s">
        <v>5734</v>
      </c>
      <c r="E3998" s="23" t="s">
        <v>4141</v>
      </c>
      <c r="F3998" s="40">
        <v>0.26500000000000001</v>
      </c>
      <c r="G3998" s="25">
        <v>41652</v>
      </c>
      <c r="H3998" s="25">
        <v>11038</v>
      </c>
      <c r="I3998" s="25"/>
      <c r="J3998" s="58" t="e">
        <f>HYPERLINK("#"&amp;"Insumos"&amp;"!A"&amp;MATCH($B3998,#REF!,0),"Ins "&amp;$B3998)</f>
        <v>#REF!</v>
      </c>
      <c r="M3998" s="220"/>
    </row>
    <row r="3999" spans="1:13" ht="25.5" x14ac:dyDescent="0.2">
      <c r="A3999" s="35" t="s">
        <v>2695</v>
      </c>
      <c r="B3999" s="1" t="s">
        <v>597</v>
      </c>
      <c r="C3999" s="45" t="s">
        <v>8738</v>
      </c>
      <c r="D3999" s="23" t="s">
        <v>5534</v>
      </c>
      <c r="E3999" s="23" t="s">
        <v>8737</v>
      </c>
      <c r="F3999" s="40">
        <v>0.03</v>
      </c>
      <c r="G3999" s="25">
        <v>17302</v>
      </c>
      <c r="H3999" s="25">
        <v>519</v>
      </c>
      <c r="I3999" s="25"/>
      <c r="J3999" s="58" t="e">
        <f>HYPERLINK("#"&amp;"Insumos"&amp;"!A"&amp;MATCH($B3999,#REF!,0),"Ins "&amp;$B3999)</f>
        <v>#REF!</v>
      </c>
      <c r="M3999" s="220"/>
    </row>
    <row r="4000" spans="1:13" x14ac:dyDescent="0.2">
      <c r="A4000" s="35" t="s">
        <v>2695</v>
      </c>
      <c r="B4000" s="1" t="s">
        <v>263</v>
      </c>
      <c r="C4000" s="45" t="s">
        <v>696</v>
      </c>
      <c r="D4000" s="23" t="s">
        <v>5534</v>
      </c>
      <c r="E4000" s="23" t="s">
        <v>4140</v>
      </c>
      <c r="F4000" s="40">
        <v>1E-3</v>
      </c>
      <c r="G4000" s="25">
        <v>187426</v>
      </c>
      <c r="H4000" s="25">
        <v>187</v>
      </c>
      <c r="I4000" s="25"/>
      <c r="J4000" s="58" t="e">
        <f>HYPERLINK("#"&amp;"Insumos"&amp;"!A"&amp;MATCH($B4000,#REF!,0),"Ins "&amp;$B4000)</f>
        <v>#REF!</v>
      </c>
      <c r="M4000" s="220"/>
    </row>
    <row r="4001" spans="1:13" x14ac:dyDescent="0.2">
      <c r="A4001" s="35" t="s">
        <v>2695</v>
      </c>
      <c r="B4001" s="1" t="s">
        <v>139</v>
      </c>
      <c r="C4001" s="45" t="s">
        <v>155</v>
      </c>
      <c r="D4001" s="23" t="s">
        <v>5534</v>
      </c>
      <c r="E4001" s="23" t="s">
        <v>4140</v>
      </c>
      <c r="F4001" s="40">
        <v>0.02</v>
      </c>
      <c r="G4001" s="25">
        <v>86632</v>
      </c>
      <c r="H4001" s="25">
        <v>1733</v>
      </c>
      <c r="I4001" s="25"/>
      <c r="J4001" s="58" t="e">
        <f>HYPERLINK("#"&amp;"Insumos"&amp;"!A"&amp;MATCH($B4001,#REF!,0),"Ins "&amp;$B4001)</f>
        <v>#REF!</v>
      </c>
      <c r="M4001" s="220"/>
    </row>
    <row r="4002" spans="1:13" x14ac:dyDescent="0.2">
      <c r="A4002" s="35" t="s">
        <v>2695</v>
      </c>
      <c r="B4002" s="1" t="s">
        <v>5533</v>
      </c>
      <c r="C4002" s="45" t="s">
        <v>5892</v>
      </c>
      <c r="D4002" s="23" t="s">
        <v>977</v>
      </c>
      <c r="E4002" s="23" t="s">
        <v>4134</v>
      </c>
      <c r="F4002" s="40">
        <v>0.2</v>
      </c>
      <c r="G4002" s="25">
        <v>3623</v>
      </c>
      <c r="H4002" s="25">
        <v>725</v>
      </c>
      <c r="I4002" s="25"/>
      <c r="J4002" s="58" t="e">
        <f>HYPERLINK("#"&amp;"Insumos"&amp;"!A"&amp;MATCH($B4002,#REF!,0),"Ins "&amp;$B4002)</f>
        <v>#REF!</v>
      </c>
      <c r="M4002" s="220"/>
    </row>
    <row r="4003" spans="1:13" x14ac:dyDescent="0.2">
      <c r="A4003" s="35" t="s">
        <v>2695</v>
      </c>
      <c r="B4003" s="1" t="s">
        <v>5007</v>
      </c>
      <c r="C4003" s="45" t="s">
        <v>720</v>
      </c>
      <c r="D4003" s="23" t="s">
        <v>5751</v>
      </c>
      <c r="E4003" s="23" t="s">
        <v>4134</v>
      </c>
      <c r="F4003" s="40">
        <v>0.35</v>
      </c>
      <c r="G4003" s="25">
        <v>1897</v>
      </c>
      <c r="H4003" s="25">
        <v>664</v>
      </c>
      <c r="I4003" s="25"/>
      <c r="J4003" s="58" t="e">
        <f>HYPERLINK("#"&amp;"Insumos"&amp;"!A"&amp;MATCH($B4003,#REF!,0),"Ins "&amp;$B4003)</f>
        <v>#REF!</v>
      </c>
      <c r="M4003" s="220"/>
    </row>
    <row r="4004" spans="1:13" x14ac:dyDescent="0.2">
      <c r="A4004" s="35" t="s">
        <v>2695</v>
      </c>
      <c r="B4004" s="1" t="s">
        <v>5271</v>
      </c>
      <c r="C4004" s="45" t="s">
        <v>55</v>
      </c>
      <c r="D4004" s="23" t="s">
        <v>5751</v>
      </c>
      <c r="E4004" s="23" t="s">
        <v>4134</v>
      </c>
      <c r="F4004" s="40">
        <v>0.65</v>
      </c>
      <c r="G4004" s="25">
        <v>2963</v>
      </c>
      <c r="H4004" s="25">
        <v>1926</v>
      </c>
      <c r="I4004" s="25"/>
      <c r="J4004" s="58" t="e">
        <f>HYPERLINK("#"&amp;"Insumos"&amp;"!A"&amp;MATCH($B4004,#REF!,0),"Ins "&amp;$B4004)</f>
        <v>#REF!</v>
      </c>
      <c r="M4004" s="220"/>
    </row>
    <row r="4005" spans="1:13" x14ac:dyDescent="0.2">
      <c r="A4005" s="35" t="s">
        <v>2695</v>
      </c>
      <c r="B4005" s="1" t="s">
        <v>5276</v>
      </c>
      <c r="C4005" s="45" t="s">
        <v>1245</v>
      </c>
      <c r="D4005" s="23" t="s">
        <v>5751</v>
      </c>
      <c r="E4005" s="23" t="s">
        <v>4134</v>
      </c>
      <c r="F4005" s="40">
        <v>0.16700000000000001</v>
      </c>
      <c r="G4005" s="25">
        <v>7384</v>
      </c>
      <c r="H4005" s="25">
        <v>1233</v>
      </c>
      <c r="I4005" s="25"/>
      <c r="J4005" s="58" t="e">
        <f>HYPERLINK("#"&amp;"Insumos"&amp;"!A"&amp;MATCH($B4005,#REF!,0),"Ins "&amp;$B4005)</f>
        <v>#REF!</v>
      </c>
      <c r="M4005" s="220"/>
    </row>
    <row r="4006" spans="1:13" x14ac:dyDescent="0.2">
      <c r="A4006" s="35" t="s">
        <v>2695</v>
      </c>
      <c r="B4006" s="1" t="s">
        <v>4759</v>
      </c>
      <c r="C4006" s="45" t="s">
        <v>1287</v>
      </c>
      <c r="D4006" s="23" t="s">
        <v>5751</v>
      </c>
      <c r="E4006" s="23" t="s">
        <v>4134</v>
      </c>
      <c r="F4006" s="40">
        <v>0.02</v>
      </c>
      <c r="G4006" s="25">
        <v>64889</v>
      </c>
      <c r="H4006" s="25">
        <v>1298</v>
      </c>
      <c r="I4006" s="25"/>
      <c r="J4006" s="58" t="e">
        <f>HYPERLINK("#"&amp;"Insumos"&amp;"!A"&amp;MATCH($B4006,#REF!,0),"Ins "&amp;$B4006)</f>
        <v>#REF!</v>
      </c>
      <c r="M4006" s="220"/>
    </row>
    <row r="4007" spans="1:13" x14ac:dyDescent="0.2">
      <c r="A4007" s="35" t="s">
        <v>2695</v>
      </c>
      <c r="B4007" s="1" t="s">
        <v>4785</v>
      </c>
      <c r="C4007" s="45" t="s">
        <v>176</v>
      </c>
      <c r="D4007" s="23" t="s">
        <v>5751</v>
      </c>
      <c r="E4007" s="23" t="s">
        <v>4134</v>
      </c>
      <c r="F4007" s="40">
        <v>0.02</v>
      </c>
      <c r="G4007" s="25">
        <v>134508</v>
      </c>
      <c r="H4007" s="25">
        <v>2690</v>
      </c>
      <c r="I4007" s="25"/>
      <c r="J4007" s="58" t="e">
        <f>HYPERLINK("#"&amp;"Insumos"&amp;"!A"&amp;MATCH($B4007,#REF!,0),"Ins "&amp;$B4007)</f>
        <v>#REF!</v>
      </c>
      <c r="M4007" s="220"/>
    </row>
    <row r="4008" spans="1:13" x14ac:dyDescent="0.2">
      <c r="A4008" s="35" t="s">
        <v>2695</v>
      </c>
      <c r="B4008" s="1" t="s">
        <v>4217</v>
      </c>
      <c r="C4008" s="45" t="s">
        <v>9577</v>
      </c>
      <c r="D4008" s="23" t="s">
        <v>5751</v>
      </c>
      <c r="E4008" s="23" t="s">
        <v>287</v>
      </c>
      <c r="F4008" s="40">
        <v>1.1000000000000001</v>
      </c>
      <c r="G4008" s="25">
        <v>6916</v>
      </c>
      <c r="H4008" s="25">
        <v>7608</v>
      </c>
      <c r="I4008" s="25"/>
      <c r="J4008" s="58" t="e">
        <f>HYPERLINK("#"&amp;"Insumos"&amp;"!A"&amp;MATCH($B4008,#REF!,0),"Ins "&amp;$B4008)</f>
        <v>#REF!</v>
      </c>
      <c r="M4008" s="220"/>
    </row>
    <row r="4009" spans="1:13" ht="38.25" x14ac:dyDescent="0.2">
      <c r="A4009" s="36" t="s">
        <v>2696</v>
      </c>
      <c r="B4009" s="26" t="s">
        <v>6816</v>
      </c>
      <c r="C4009" s="79" t="s">
        <v>10529</v>
      </c>
      <c r="D4009" s="37" t="s">
        <v>5608</v>
      </c>
      <c r="E4009" s="37" t="s">
        <v>464</v>
      </c>
      <c r="F4009" s="41"/>
      <c r="G4009" s="27"/>
      <c r="H4009" s="27"/>
      <c r="I4009" s="27">
        <v>37843</v>
      </c>
      <c r="M4009" s="220">
        <f t="shared" si="62"/>
        <v>49559</v>
      </c>
    </row>
    <row r="4010" spans="1:13" x14ac:dyDescent="0.2">
      <c r="A4010" s="35" t="s">
        <v>2696</v>
      </c>
      <c r="B4010" s="1" t="s">
        <v>5573</v>
      </c>
      <c r="C4010" s="45" t="s">
        <v>973</v>
      </c>
      <c r="D4010" s="23" t="s">
        <v>5734</v>
      </c>
      <c r="E4010" s="23" t="s">
        <v>4141</v>
      </c>
      <c r="F4010" s="40">
        <v>0.27800000000000002</v>
      </c>
      <c r="G4010" s="25">
        <v>41652</v>
      </c>
      <c r="H4010" s="25">
        <v>11579</v>
      </c>
      <c r="I4010" s="25"/>
      <c r="J4010" s="58" t="e">
        <f>HYPERLINK("#"&amp;"Insumos"&amp;"!A"&amp;MATCH($B4010,#REF!,0),"Ins "&amp;$B4010)</f>
        <v>#REF!</v>
      </c>
      <c r="M4010" s="220"/>
    </row>
    <row r="4011" spans="1:13" ht="25.5" x14ac:dyDescent="0.2">
      <c r="A4011" s="35" t="s">
        <v>2696</v>
      </c>
      <c r="B4011" s="1" t="s">
        <v>597</v>
      </c>
      <c r="C4011" s="45" t="s">
        <v>8738</v>
      </c>
      <c r="D4011" s="23" t="s">
        <v>5534</v>
      </c>
      <c r="E4011" s="23" t="s">
        <v>8737</v>
      </c>
      <c r="F4011" s="40">
        <v>0.03</v>
      </c>
      <c r="G4011" s="25">
        <v>17302</v>
      </c>
      <c r="H4011" s="25">
        <v>519</v>
      </c>
      <c r="I4011" s="25"/>
      <c r="J4011" s="58" t="e">
        <f>HYPERLINK("#"&amp;"Insumos"&amp;"!A"&amp;MATCH($B4011,#REF!,0),"Ins "&amp;$B4011)</f>
        <v>#REF!</v>
      </c>
      <c r="M4011" s="220"/>
    </row>
    <row r="4012" spans="1:13" x14ac:dyDescent="0.2">
      <c r="A4012" s="35" t="s">
        <v>2696</v>
      </c>
      <c r="B4012" s="1" t="s">
        <v>263</v>
      </c>
      <c r="C4012" s="45" t="s">
        <v>696</v>
      </c>
      <c r="D4012" s="23" t="s">
        <v>5534</v>
      </c>
      <c r="E4012" s="23" t="s">
        <v>4140</v>
      </c>
      <c r="F4012" s="40">
        <v>2E-3</v>
      </c>
      <c r="G4012" s="25">
        <v>187426</v>
      </c>
      <c r="H4012" s="25">
        <v>375</v>
      </c>
      <c r="I4012" s="25"/>
      <c r="J4012" s="58" t="e">
        <f>HYPERLINK("#"&amp;"Insumos"&amp;"!A"&amp;MATCH($B4012,#REF!,0),"Ins "&amp;$B4012)</f>
        <v>#REF!</v>
      </c>
      <c r="M4012" s="220"/>
    </row>
    <row r="4013" spans="1:13" x14ac:dyDescent="0.2">
      <c r="A4013" s="35" t="s">
        <v>2696</v>
      </c>
      <c r="B4013" s="1" t="s">
        <v>139</v>
      </c>
      <c r="C4013" s="45" t="s">
        <v>155</v>
      </c>
      <c r="D4013" s="23" t="s">
        <v>5534</v>
      </c>
      <c r="E4013" s="23" t="s">
        <v>4140</v>
      </c>
      <c r="F4013" s="40">
        <v>0.02</v>
      </c>
      <c r="G4013" s="25">
        <v>86632</v>
      </c>
      <c r="H4013" s="25">
        <v>1733</v>
      </c>
      <c r="I4013" s="25"/>
      <c r="J4013" s="58" t="e">
        <f>HYPERLINK("#"&amp;"Insumos"&amp;"!A"&amp;MATCH($B4013,#REF!,0),"Ins "&amp;$B4013)</f>
        <v>#REF!</v>
      </c>
      <c r="M4013" s="220"/>
    </row>
    <row r="4014" spans="1:13" x14ac:dyDescent="0.2">
      <c r="A4014" s="35" t="s">
        <v>2696</v>
      </c>
      <c r="B4014" s="1" t="s">
        <v>5533</v>
      </c>
      <c r="C4014" s="45" t="s">
        <v>5892</v>
      </c>
      <c r="D4014" s="23" t="s">
        <v>977</v>
      </c>
      <c r="E4014" s="23" t="s">
        <v>4134</v>
      </c>
      <c r="F4014" s="40">
        <v>0.2</v>
      </c>
      <c r="G4014" s="25">
        <v>3623</v>
      </c>
      <c r="H4014" s="25">
        <v>725</v>
      </c>
      <c r="I4014" s="25"/>
      <c r="J4014" s="58" t="e">
        <f>HYPERLINK("#"&amp;"Insumos"&amp;"!A"&amp;MATCH($B4014,#REF!,0),"Ins "&amp;$B4014)</f>
        <v>#REF!</v>
      </c>
      <c r="M4014" s="220"/>
    </row>
    <row r="4015" spans="1:13" x14ac:dyDescent="0.2">
      <c r="A4015" s="35" t="s">
        <v>2696</v>
      </c>
      <c r="B4015" s="1" t="s">
        <v>5007</v>
      </c>
      <c r="C4015" s="45" t="s">
        <v>720</v>
      </c>
      <c r="D4015" s="23" t="s">
        <v>5751</v>
      </c>
      <c r="E4015" s="23" t="s">
        <v>4134</v>
      </c>
      <c r="F4015" s="40">
        <v>0.35</v>
      </c>
      <c r="G4015" s="25">
        <v>1897</v>
      </c>
      <c r="H4015" s="25">
        <v>664</v>
      </c>
      <c r="I4015" s="25"/>
      <c r="J4015" s="58" t="e">
        <f>HYPERLINK("#"&amp;"Insumos"&amp;"!A"&amp;MATCH($B4015,#REF!,0),"Ins "&amp;$B4015)</f>
        <v>#REF!</v>
      </c>
      <c r="M4015" s="220"/>
    </row>
    <row r="4016" spans="1:13" x14ac:dyDescent="0.2">
      <c r="A4016" s="35" t="s">
        <v>2696</v>
      </c>
      <c r="B4016" s="1" t="s">
        <v>5271</v>
      </c>
      <c r="C4016" s="45" t="s">
        <v>55</v>
      </c>
      <c r="D4016" s="23" t="s">
        <v>5751</v>
      </c>
      <c r="E4016" s="23" t="s">
        <v>4134</v>
      </c>
      <c r="F4016" s="40">
        <v>1</v>
      </c>
      <c r="G4016" s="25">
        <v>2963</v>
      </c>
      <c r="H4016" s="25">
        <v>2963</v>
      </c>
      <c r="I4016" s="25"/>
      <c r="J4016" s="58" t="e">
        <f>HYPERLINK("#"&amp;"Insumos"&amp;"!A"&amp;MATCH($B4016,#REF!,0),"Ins "&amp;$B4016)</f>
        <v>#REF!</v>
      </c>
      <c r="M4016" s="220"/>
    </row>
    <row r="4017" spans="1:13" x14ac:dyDescent="0.2">
      <c r="A4017" s="35" t="s">
        <v>2696</v>
      </c>
      <c r="B4017" s="1" t="s">
        <v>5275</v>
      </c>
      <c r="C4017" s="45" t="s">
        <v>1244</v>
      </c>
      <c r="D4017" s="23" t="s">
        <v>5751</v>
      </c>
      <c r="E4017" s="23" t="s">
        <v>4134</v>
      </c>
      <c r="F4017" s="40">
        <v>0.16700000000000001</v>
      </c>
      <c r="G4017" s="25">
        <v>11792</v>
      </c>
      <c r="H4017" s="25">
        <v>1969</v>
      </c>
      <c r="I4017" s="25"/>
      <c r="J4017" s="58" t="e">
        <f>HYPERLINK("#"&amp;"Insumos"&amp;"!A"&amp;MATCH($B4017,#REF!,0),"Ins "&amp;$B4017)</f>
        <v>#REF!</v>
      </c>
      <c r="M4017" s="220"/>
    </row>
    <row r="4018" spans="1:13" x14ac:dyDescent="0.2">
      <c r="A4018" s="35" t="s">
        <v>2696</v>
      </c>
      <c r="B4018" s="1" t="s">
        <v>4759</v>
      </c>
      <c r="C4018" s="45" t="s">
        <v>1287</v>
      </c>
      <c r="D4018" s="23" t="s">
        <v>5751</v>
      </c>
      <c r="E4018" s="23" t="s">
        <v>4134</v>
      </c>
      <c r="F4018" s="40">
        <v>0.02</v>
      </c>
      <c r="G4018" s="25">
        <v>64889</v>
      </c>
      <c r="H4018" s="25">
        <v>1298</v>
      </c>
      <c r="I4018" s="25"/>
      <c r="J4018" s="58" t="e">
        <f>HYPERLINK("#"&amp;"Insumos"&amp;"!A"&amp;MATCH($B4018,#REF!,0),"Ins "&amp;$B4018)</f>
        <v>#REF!</v>
      </c>
      <c r="M4018" s="220"/>
    </row>
    <row r="4019" spans="1:13" x14ac:dyDescent="0.2">
      <c r="A4019" s="35" t="s">
        <v>2696</v>
      </c>
      <c r="B4019" s="1" t="s">
        <v>4785</v>
      </c>
      <c r="C4019" s="45" t="s">
        <v>176</v>
      </c>
      <c r="D4019" s="23" t="s">
        <v>5751</v>
      </c>
      <c r="E4019" s="23" t="s">
        <v>4134</v>
      </c>
      <c r="F4019" s="40">
        <v>0.02</v>
      </c>
      <c r="G4019" s="25">
        <v>134508</v>
      </c>
      <c r="H4019" s="25">
        <v>2690</v>
      </c>
      <c r="I4019" s="25"/>
      <c r="J4019" s="58" t="e">
        <f>HYPERLINK("#"&amp;"Insumos"&amp;"!A"&amp;MATCH($B4019,#REF!,0),"Ins "&amp;$B4019)</f>
        <v>#REF!</v>
      </c>
      <c r="M4019" s="220"/>
    </row>
    <row r="4020" spans="1:13" x14ac:dyDescent="0.2">
      <c r="A4020" s="35" t="s">
        <v>2696</v>
      </c>
      <c r="B4020" s="1" t="s">
        <v>4214</v>
      </c>
      <c r="C4020" s="45" t="s">
        <v>1342</v>
      </c>
      <c r="D4020" s="23" t="s">
        <v>5751</v>
      </c>
      <c r="E4020" s="23" t="s">
        <v>287</v>
      </c>
      <c r="F4020" s="40">
        <v>1.1000000000000001</v>
      </c>
      <c r="G4020" s="25">
        <v>12116</v>
      </c>
      <c r="H4020" s="25">
        <v>13328</v>
      </c>
      <c r="I4020" s="25"/>
      <c r="J4020" s="58" t="e">
        <f>HYPERLINK("#"&amp;"Insumos"&amp;"!A"&amp;MATCH($B4020,#REF!,0),"Ins "&amp;$B4020)</f>
        <v>#REF!</v>
      </c>
      <c r="M4020" s="220"/>
    </row>
    <row r="4021" spans="1:13" ht="38.25" x14ac:dyDescent="0.2">
      <c r="A4021" s="36" t="s">
        <v>2697</v>
      </c>
      <c r="B4021" s="26" t="s">
        <v>6816</v>
      </c>
      <c r="C4021" s="79" t="s">
        <v>10530</v>
      </c>
      <c r="D4021" s="37" t="s">
        <v>5608</v>
      </c>
      <c r="E4021" s="37" t="s">
        <v>464</v>
      </c>
      <c r="F4021" s="41"/>
      <c r="G4021" s="27"/>
      <c r="H4021" s="27"/>
      <c r="I4021" s="27">
        <v>40447</v>
      </c>
      <c r="M4021" s="220">
        <f t="shared" si="62"/>
        <v>52969</v>
      </c>
    </row>
    <row r="4022" spans="1:13" x14ac:dyDescent="0.2">
      <c r="A4022" s="35" t="s">
        <v>2697</v>
      </c>
      <c r="B4022" s="1" t="s">
        <v>5573</v>
      </c>
      <c r="C4022" s="45" t="s">
        <v>973</v>
      </c>
      <c r="D4022" s="23" t="s">
        <v>5734</v>
      </c>
      <c r="E4022" s="23" t="s">
        <v>4141</v>
      </c>
      <c r="F4022" s="40">
        <v>0.28599999999999998</v>
      </c>
      <c r="G4022" s="25">
        <v>41652</v>
      </c>
      <c r="H4022" s="25">
        <v>11912</v>
      </c>
      <c r="I4022" s="25"/>
      <c r="J4022" s="58" t="e">
        <f>HYPERLINK("#"&amp;"Insumos"&amp;"!A"&amp;MATCH($B4022,#REF!,0),"Ins "&amp;$B4022)</f>
        <v>#REF!</v>
      </c>
      <c r="M4022" s="220"/>
    </row>
    <row r="4023" spans="1:13" ht="25.5" x14ac:dyDescent="0.2">
      <c r="A4023" s="35" t="s">
        <v>2697</v>
      </c>
      <c r="B4023" s="1" t="s">
        <v>597</v>
      </c>
      <c r="C4023" s="45" t="s">
        <v>8738</v>
      </c>
      <c r="D4023" s="23" t="s">
        <v>5534</v>
      </c>
      <c r="E4023" s="23" t="s">
        <v>8737</v>
      </c>
      <c r="F4023" s="40">
        <v>0.03</v>
      </c>
      <c r="G4023" s="25">
        <v>17302</v>
      </c>
      <c r="H4023" s="25">
        <v>519</v>
      </c>
      <c r="I4023" s="25"/>
      <c r="J4023" s="58" t="e">
        <f>HYPERLINK("#"&amp;"Insumos"&amp;"!A"&amp;MATCH($B4023,#REF!,0),"Ins "&amp;$B4023)</f>
        <v>#REF!</v>
      </c>
      <c r="M4023" s="220"/>
    </row>
    <row r="4024" spans="1:13" x14ac:dyDescent="0.2">
      <c r="A4024" s="35" t="s">
        <v>2697</v>
      </c>
      <c r="B4024" s="1" t="s">
        <v>263</v>
      </c>
      <c r="C4024" s="45" t="s">
        <v>696</v>
      </c>
      <c r="D4024" s="23" t="s">
        <v>5534</v>
      </c>
      <c r="E4024" s="23" t="s">
        <v>4140</v>
      </c>
      <c r="F4024" s="40">
        <v>3.0000000000000001E-3</v>
      </c>
      <c r="G4024" s="25">
        <v>187426</v>
      </c>
      <c r="H4024" s="25">
        <v>562</v>
      </c>
      <c r="I4024" s="25"/>
      <c r="J4024" s="58" t="e">
        <f>HYPERLINK("#"&amp;"Insumos"&amp;"!A"&amp;MATCH($B4024,#REF!,0),"Ins "&amp;$B4024)</f>
        <v>#REF!</v>
      </c>
      <c r="M4024" s="220"/>
    </row>
    <row r="4025" spans="1:13" x14ac:dyDescent="0.2">
      <c r="A4025" s="35" t="s">
        <v>2697</v>
      </c>
      <c r="B4025" s="1" t="s">
        <v>139</v>
      </c>
      <c r="C4025" s="45" t="s">
        <v>155</v>
      </c>
      <c r="D4025" s="23" t="s">
        <v>5534</v>
      </c>
      <c r="E4025" s="23" t="s">
        <v>4140</v>
      </c>
      <c r="F4025" s="40">
        <v>0.02</v>
      </c>
      <c r="G4025" s="25">
        <v>86632</v>
      </c>
      <c r="H4025" s="25">
        <v>1733</v>
      </c>
      <c r="I4025" s="25"/>
      <c r="J4025" s="58" t="e">
        <f>HYPERLINK("#"&amp;"Insumos"&amp;"!A"&amp;MATCH($B4025,#REF!,0),"Ins "&amp;$B4025)</f>
        <v>#REF!</v>
      </c>
      <c r="M4025" s="220"/>
    </row>
    <row r="4026" spans="1:13" x14ac:dyDescent="0.2">
      <c r="A4026" s="35" t="s">
        <v>2697</v>
      </c>
      <c r="B4026" s="1" t="s">
        <v>5533</v>
      </c>
      <c r="C4026" s="45" t="s">
        <v>5892</v>
      </c>
      <c r="D4026" s="23" t="s">
        <v>977</v>
      </c>
      <c r="E4026" s="23" t="s">
        <v>4134</v>
      </c>
      <c r="F4026" s="40">
        <v>0.2</v>
      </c>
      <c r="G4026" s="25">
        <v>3623</v>
      </c>
      <c r="H4026" s="25">
        <v>725</v>
      </c>
      <c r="I4026" s="25"/>
      <c r="J4026" s="58" t="e">
        <f>HYPERLINK("#"&amp;"Insumos"&amp;"!A"&amp;MATCH($B4026,#REF!,0),"Ins "&amp;$B4026)</f>
        <v>#REF!</v>
      </c>
      <c r="M4026" s="220"/>
    </row>
    <row r="4027" spans="1:13" x14ac:dyDescent="0.2">
      <c r="A4027" s="35" t="s">
        <v>2697</v>
      </c>
      <c r="B4027" s="1" t="s">
        <v>5007</v>
      </c>
      <c r="C4027" s="45" t="s">
        <v>720</v>
      </c>
      <c r="D4027" s="23" t="s">
        <v>5751</v>
      </c>
      <c r="E4027" s="23" t="s">
        <v>4134</v>
      </c>
      <c r="F4027" s="40">
        <v>0.35</v>
      </c>
      <c r="G4027" s="25">
        <v>1897</v>
      </c>
      <c r="H4027" s="25">
        <v>664</v>
      </c>
      <c r="I4027" s="25"/>
      <c r="J4027" s="58" t="e">
        <f>HYPERLINK("#"&amp;"Insumos"&amp;"!A"&amp;MATCH($B4027,#REF!,0),"Ins "&amp;$B4027)</f>
        <v>#REF!</v>
      </c>
      <c r="M4027" s="220"/>
    </row>
    <row r="4028" spans="1:13" x14ac:dyDescent="0.2">
      <c r="A4028" s="35" t="s">
        <v>2697</v>
      </c>
      <c r="B4028" s="1" t="s">
        <v>5271</v>
      </c>
      <c r="C4028" s="45" t="s">
        <v>55</v>
      </c>
      <c r="D4028" s="23" t="s">
        <v>5751</v>
      </c>
      <c r="E4028" s="23" t="s">
        <v>4134</v>
      </c>
      <c r="F4028" s="40">
        <v>1</v>
      </c>
      <c r="G4028" s="25">
        <v>2963</v>
      </c>
      <c r="H4028" s="25">
        <v>2963</v>
      </c>
      <c r="I4028" s="25"/>
      <c r="J4028" s="58" t="e">
        <f>HYPERLINK("#"&amp;"Insumos"&amp;"!A"&amp;MATCH($B4028,#REF!,0),"Ins "&amp;$B4028)</f>
        <v>#REF!</v>
      </c>
      <c r="M4028" s="220"/>
    </row>
    <row r="4029" spans="1:13" x14ac:dyDescent="0.2">
      <c r="A4029" s="35" t="s">
        <v>2697</v>
      </c>
      <c r="B4029" s="1" t="s">
        <v>5274</v>
      </c>
      <c r="C4029" s="45" t="s">
        <v>1243</v>
      </c>
      <c r="D4029" s="23" t="s">
        <v>5751</v>
      </c>
      <c r="E4029" s="23" t="s">
        <v>4134</v>
      </c>
      <c r="F4029" s="40">
        <v>0.16700000000000001</v>
      </c>
      <c r="G4029" s="25">
        <v>18450</v>
      </c>
      <c r="H4029" s="25">
        <v>3081</v>
      </c>
      <c r="I4029" s="25"/>
      <c r="J4029" s="58" t="e">
        <f>HYPERLINK("#"&amp;"Insumos"&amp;"!A"&amp;MATCH($B4029,#REF!,0),"Ins "&amp;$B4029)</f>
        <v>#REF!</v>
      </c>
      <c r="M4029" s="220"/>
    </row>
    <row r="4030" spans="1:13" x14ac:dyDescent="0.2">
      <c r="A4030" s="35" t="s">
        <v>2697</v>
      </c>
      <c r="B4030" s="1" t="s">
        <v>4759</v>
      </c>
      <c r="C4030" s="45" t="s">
        <v>1287</v>
      </c>
      <c r="D4030" s="23" t="s">
        <v>5751</v>
      </c>
      <c r="E4030" s="23" t="s">
        <v>4134</v>
      </c>
      <c r="F4030" s="40">
        <v>0.02</v>
      </c>
      <c r="G4030" s="25">
        <v>64889</v>
      </c>
      <c r="H4030" s="25">
        <v>1298</v>
      </c>
      <c r="I4030" s="25"/>
      <c r="J4030" s="58" t="e">
        <f>HYPERLINK("#"&amp;"Insumos"&amp;"!A"&amp;MATCH($B4030,#REF!,0),"Ins "&amp;$B4030)</f>
        <v>#REF!</v>
      </c>
      <c r="M4030" s="220"/>
    </row>
    <row r="4031" spans="1:13" x14ac:dyDescent="0.2">
      <c r="A4031" s="35" t="s">
        <v>2697</v>
      </c>
      <c r="B4031" s="1" t="s">
        <v>4785</v>
      </c>
      <c r="C4031" s="45" t="s">
        <v>176</v>
      </c>
      <c r="D4031" s="23" t="s">
        <v>5751</v>
      </c>
      <c r="E4031" s="23" t="s">
        <v>4134</v>
      </c>
      <c r="F4031" s="40">
        <v>0.02</v>
      </c>
      <c r="G4031" s="25">
        <v>134508</v>
      </c>
      <c r="H4031" s="25">
        <v>2690</v>
      </c>
      <c r="I4031" s="25"/>
      <c r="J4031" s="58" t="e">
        <f>HYPERLINK("#"&amp;"Insumos"&amp;"!A"&amp;MATCH($B4031,#REF!,0),"Ins "&amp;$B4031)</f>
        <v>#REF!</v>
      </c>
      <c r="M4031" s="220"/>
    </row>
    <row r="4032" spans="1:13" x14ac:dyDescent="0.2">
      <c r="A4032" s="35" t="s">
        <v>2697</v>
      </c>
      <c r="B4032" s="1" t="s">
        <v>4213</v>
      </c>
      <c r="C4032" s="45" t="s">
        <v>1341</v>
      </c>
      <c r="D4032" s="23" t="s">
        <v>5751</v>
      </c>
      <c r="E4032" s="23" t="s">
        <v>287</v>
      </c>
      <c r="F4032" s="40">
        <v>1.1000000000000001</v>
      </c>
      <c r="G4032" s="25">
        <v>13000</v>
      </c>
      <c r="H4032" s="25">
        <v>14300</v>
      </c>
      <c r="I4032" s="25"/>
      <c r="J4032" s="58" t="e">
        <f>HYPERLINK("#"&amp;"Insumos"&amp;"!A"&amp;MATCH($B4032,#REF!,0),"Ins "&amp;$B4032)</f>
        <v>#REF!</v>
      </c>
      <c r="M4032" s="220"/>
    </row>
    <row r="4033" spans="1:13" ht="38.25" x14ac:dyDescent="0.2">
      <c r="A4033" s="36" t="s">
        <v>2698</v>
      </c>
      <c r="B4033" s="26" t="s">
        <v>6816</v>
      </c>
      <c r="C4033" s="79" t="s">
        <v>10531</v>
      </c>
      <c r="D4033" s="37" t="s">
        <v>5608</v>
      </c>
      <c r="E4033" s="37" t="s">
        <v>464</v>
      </c>
      <c r="F4033" s="41"/>
      <c r="G4033" s="27"/>
      <c r="H4033" s="27"/>
      <c r="I4033" s="27">
        <v>50813</v>
      </c>
      <c r="M4033" s="220">
        <f t="shared" si="62"/>
        <v>66545</v>
      </c>
    </row>
    <row r="4034" spans="1:13" x14ac:dyDescent="0.2">
      <c r="A4034" s="35" t="s">
        <v>2698</v>
      </c>
      <c r="B4034" s="1" t="s">
        <v>5573</v>
      </c>
      <c r="C4034" s="45" t="s">
        <v>973</v>
      </c>
      <c r="D4034" s="23" t="s">
        <v>5734</v>
      </c>
      <c r="E4034" s="23" t="s">
        <v>4141</v>
      </c>
      <c r="F4034" s="40">
        <v>0.315</v>
      </c>
      <c r="G4034" s="25">
        <v>41652</v>
      </c>
      <c r="H4034" s="25">
        <v>13120</v>
      </c>
      <c r="I4034" s="25"/>
      <c r="J4034" s="58" t="e">
        <f>HYPERLINK("#"&amp;"Insumos"&amp;"!A"&amp;MATCH($B4034,#REF!,0),"Ins "&amp;$B4034)</f>
        <v>#REF!</v>
      </c>
      <c r="M4034" s="220"/>
    </row>
    <row r="4035" spans="1:13" ht="25.5" x14ac:dyDescent="0.2">
      <c r="A4035" s="35" t="s">
        <v>2698</v>
      </c>
      <c r="B4035" s="1" t="s">
        <v>597</v>
      </c>
      <c r="C4035" s="45" t="s">
        <v>8738</v>
      </c>
      <c r="D4035" s="23" t="s">
        <v>5534</v>
      </c>
      <c r="E4035" s="23" t="s">
        <v>8737</v>
      </c>
      <c r="F4035" s="40">
        <v>0.03</v>
      </c>
      <c r="G4035" s="25">
        <v>17302</v>
      </c>
      <c r="H4035" s="25">
        <v>519</v>
      </c>
      <c r="I4035" s="25"/>
      <c r="J4035" s="58" t="e">
        <f>HYPERLINK("#"&amp;"Insumos"&amp;"!A"&amp;MATCH($B4035,#REF!,0),"Ins "&amp;$B4035)</f>
        <v>#REF!</v>
      </c>
      <c r="M4035" s="220"/>
    </row>
    <row r="4036" spans="1:13" x14ac:dyDescent="0.2">
      <c r="A4036" s="35" t="s">
        <v>2698</v>
      </c>
      <c r="B4036" s="1" t="s">
        <v>263</v>
      </c>
      <c r="C4036" s="45" t="s">
        <v>696</v>
      </c>
      <c r="D4036" s="23" t="s">
        <v>5534</v>
      </c>
      <c r="E4036" s="23" t="s">
        <v>4140</v>
      </c>
      <c r="F4036" s="40">
        <v>3.0000000000000001E-3</v>
      </c>
      <c r="G4036" s="25">
        <v>187426</v>
      </c>
      <c r="H4036" s="25">
        <v>562</v>
      </c>
      <c r="I4036" s="25"/>
      <c r="J4036" s="58" t="e">
        <f>HYPERLINK("#"&amp;"Insumos"&amp;"!A"&amp;MATCH($B4036,#REF!,0),"Ins "&amp;$B4036)</f>
        <v>#REF!</v>
      </c>
      <c r="M4036" s="220"/>
    </row>
    <row r="4037" spans="1:13" x14ac:dyDescent="0.2">
      <c r="A4037" s="35" t="s">
        <v>2698</v>
      </c>
      <c r="B4037" s="1" t="s">
        <v>139</v>
      </c>
      <c r="C4037" s="45" t="s">
        <v>155</v>
      </c>
      <c r="D4037" s="23" t="s">
        <v>5534</v>
      </c>
      <c r="E4037" s="23" t="s">
        <v>4140</v>
      </c>
      <c r="F4037" s="40">
        <v>0.02</v>
      </c>
      <c r="G4037" s="25">
        <v>86632</v>
      </c>
      <c r="H4037" s="25">
        <v>1733</v>
      </c>
      <c r="I4037" s="25"/>
      <c r="J4037" s="58" t="e">
        <f>HYPERLINK("#"&amp;"Insumos"&amp;"!A"&amp;MATCH($B4037,#REF!,0),"Ins "&amp;$B4037)</f>
        <v>#REF!</v>
      </c>
      <c r="M4037" s="220"/>
    </row>
    <row r="4038" spans="1:13" x14ac:dyDescent="0.2">
      <c r="A4038" s="35" t="s">
        <v>2698</v>
      </c>
      <c r="B4038" s="1" t="s">
        <v>5533</v>
      </c>
      <c r="C4038" s="45" t="s">
        <v>5892</v>
      </c>
      <c r="D4038" s="23" t="s">
        <v>977</v>
      </c>
      <c r="E4038" s="23" t="s">
        <v>4134</v>
      </c>
      <c r="F4038" s="40">
        <v>0.2</v>
      </c>
      <c r="G4038" s="25">
        <v>3623</v>
      </c>
      <c r="H4038" s="25">
        <v>725</v>
      </c>
      <c r="I4038" s="25"/>
      <c r="J4038" s="58" t="e">
        <f>HYPERLINK("#"&amp;"Insumos"&amp;"!A"&amp;MATCH($B4038,#REF!,0),"Ins "&amp;$B4038)</f>
        <v>#REF!</v>
      </c>
      <c r="M4038" s="220"/>
    </row>
    <row r="4039" spans="1:13" x14ac:dyDescent="0.2">
      <c r="A4039" s="35" t="s">
        <v>2698</v>
      </c>
      <c r="B4039" s="1" t="s">
        <v>5007</v>
      </c>
      <c r="C4039" s="45" t="s">
        <v>720</v>
      </c>
      <c r="D4039" s="23" t="s">
        <v>5751</v>
      </c>
      <c r="E4039" s="23" t="s">
        <v>4134</v>
      </c>
      <c r="F4039" s="40">
        <v>0.35</v>
      </c>
      <c r="G4039" s="25">
        <v>1897</v>
      </c>
      <c r="H4039" s="25">
        <v>664</v>
      </c>
      <c r="I4039" s="25"/>
      <c r="J4039" s="58" t="e">
        <f>HYPERLINK("#"&amp;"Insumos"&amp;"!A"&amp;MATCH($B4039,#REF!,0),"Ins "&amp;$B4039)</f>
        <v>#REF!</v>
      </c>
      <c r="M4039" s="220"/>
    </row>
    <row r="4040" spans="1:13" x14ac:dyDescent="0.2">
      <c r="A4040" s="35" t="s">
        <v>2698</v>
      </c>
      <c r="B4040" s="1" t="s">
        <v>5271</v>
      </c>
      <c r="C4040" s="45" t="s">
        <v>55</v>
      </c>
      <c r="D4040" s="23" t="s">
        <v>5751</v>
      </c>
      <c r="E4040" s="23" t="s">
        <v>4134</v>
      </c>
      <c r="F4040" s="40">
        <v>1</v>
      </c>
      <c r="G4040" s="25">
        <v>2963</v>
      </c>
      <c r="H4040" s="25">
        <v>2963</v>
      </c>
      <c r="I4040" s="25"/>
      <c r="J4040" s="58" t="e">
        <f>HYPERLINK("#"&amp;"Insumos"&amp;"!A"&amp;MATCH($B4040,#REF!,0),"Ins "&amp;$B4040)</f>
        <v>#REF!</v>
      </c>
      <c r="M4040" s="220"/>
    </row>
    <row r="4041" spans="1:13" x14ac:dyDescent="0.2">
      <c r="A4041" s="35" t="s">
        <v>2698</v>
      </c>
      <c r="B4041" s="1" t="s">
        <v>5279</v>
      </c>
      <c r="C4041" s="45" t="s">
        <v>1248</v>
      </c>
      <c r="D4041" s="23" t="s">
        <v>5751</v>
      </c>
      <c r="E4041" s="23" t="s">
        <v>4134</v>
      </c>
      <c r="F4041" s="40">
        <v>0.16700000000000001</v>
      </c>
      <c r="G4041" s="25">
        <v>29994</v>
      </c>
      <c r="H4041" s="25">
        <v>5009</v>
      </c>
      <c r="I4041" s="25"/>
      <c r="J4041" s="58" t="e">
        <f>HYPERLINK("#"&amp;"Insumos"&amp;"!A"&amp;MATCH($B4041,#REF!,0),"Ins "&amp;$B4041)</f>
        <v>#REF!</v>
      </c>
      <c r="M4041" s="220"/>
    </row>
    <row r="4042" spans="1:13" x14ac:dyDescent="0.2">
      <c r="A4042" s="35" t="s">
        <v>2698</v>
      </c>
      <c r="B4042" s="1" t="s">
        <v>4759</v>
      </c>
      <c r="C4042" s="45" t="s">
        <v>1287</v>
      </c>
      <c r="D4042" s="23" t="s">
        <v>5751</v>
      </c>
      <c r="E4042" s="23" t="s">
        <v>4134</v>
      </c>
      <c r="F4042" s="40">
        <v>0.02</v>
      </c>
      <c r="G4042" s="25">
        <v>64889</v>
      </c>
      <c r="H4042" s="25">
        <v>1298</v>
      </c>
      <c r="I4042" s="25"/>
      <c r="J4042" s="58" t="e">
        <f>HYPERLINK("#"&amp;"Insumos"&amp;"!A"&amp;MATCH($B4042,#REF!,0),"Ins "&amp;$B4042)</f>
        <v>#REF!</v>
      </c>
      <c r="M4042" s="220"/>
    </row>
    <row r="4043" spans="1:13" x14ac:dyDescent="0.2">
      <c r="A4043" s="35" t="s">
        <v>2698</v>
      </c>
      <c r="B4043" s="1" t="s">
        <v>4785</v>
      </c>
      <c r="C4043" s="45" t="s">
        <v>176</v>
      </c>
      <c r="D4043" s="23" t="s">
        <v>5751</v>
      </c>
      <c r="E4043" s="23" t="s">
        <v>4134</v>
      </c>
      <c r="F4043" s="40">
        <v>0.02</v>
      </c>
      <c r="G4043" s="25">
        <v>134508</v>
      </c>
      <c r="H4043" s="25">
        <v>2690</v>
      </c>
      <c r="I4043" s="25"/>
      <c r="J4043" s="58" t="e">
        <f>HYPERLINK("#"&amp;"Insumos"&amp;"!A"&amp;MATCH($B4043,#REF!,0),"Ins "&amp;$B4043)</f>
        <v>#REF!</v>
      </c>
      <c r="M4043" s="220"/>
    </row>
    <row r="4044" spans="1:13" x14ac:dyDescent="0.2">
      <c r="A4044" s="35" t="s">
        <v>2698</v>
      </c>
      <c r="B4044" s="1" t="s">
        <v>4215</v>
      </c>
      <c r="C4044" s="45" t="s">
        <v>1343</v>
      </c>
      <c r="D4044" s="23" t="s">
        <v>5751</v>
      </c>
      <c r="E4044" s="23" t="s">
        <v>287</v>
      </c>
      <c r="F4044" s="40">
        <v>1.1000000000000001</v>
      </c>
      <c r="G4044" s="25">
        <v>19573</v>
      </c>
      <c r="H4044" s="25">
        <v>21530</v>
      </c>
      <c r="I4044" s="25"/>
      <c r="J4044" s="58" t="e">
        <f>HYPERLINK("#"&amp;"Insumos"&amp;"!A"&amp;MATCH($B4044,#REF!,0),"Ins "&amp;$B4044)</f>
        <v>#REF!</v>
      </c>
      <c r="M4044" s="220"/>
    </row>
    <row r="4045" spans="1:13" ht="38.25" x14ac:dyDescent="0.2">
      <c r="A4045" s="36" t="s">
        <v>2699</v>
      </c>
      <c r="B4045" s="26" t="s">
        <v>6816</v>
      </c>
      <c r="C4045" s="79" t="s">
        <v>10532</v>
      </c>
      <c r="D4045" s="37" t="s">
        <v>5608</v>
      </c>
      <c r="E4045" s="37" t="s">
        <v>464</v>
      </c>
      <c r="F4045" s="41"/>
      <c r="G4045" s="27"/>
      <c r="H4045" s="27"/>
      <c r="I4045" s="27">
        <v>86978</v>
      </c>
      <c r="M4045" s="220">
        <f t="shared" ref="M4045:M4097" si="63">ROUND(I4045*(1+$L$2),0)</f>
        <v>113906</v>
      </c>
    </row>
    <row r="4046" spans="1:13" x14ac:dyDescent="0.2">
      <c r="A4046" s="35" t="s">
        <v>2699</v>
      </c>
      <c r="B4046" s="1" t="s">
        <v>5573</v>
      </c>
      <c r="C4046" s="45" t="s">
        <v>973</v>
      </c>
      <c r="D4046" s="23" t="s">
        <v>5734</v>
      </c>
      <c r="E4046" s="23" t="s">
        <v>4141</v>
      </c>
      <c r="F4046" s="40">
        <v>0.34499999999999997</v>
      </c>
      <c r="G4046" s="25">
        <v>41652</v>
      </c>
      <c r="H4046" s="25">
        <v>14370</v>
      </c>
      <c r="I4046" s="25"/>
      <c r="J4046" s="58" t="e">
        <f>HYPERLINK("#"&amp;"Insumos"&amp;"!A"&amp;MATCH($B4046,#REF!,0),"Ins "&amp;$B4046)</f>
        <v>#REF!</v>
      </c>
      <c r="M4046" s="220"/>
    </row>
    <row r="4047" spans="1:13" ht="25.5" x14ac:dyDescent="0.2">
      <c r="A4047" s="35" t="s">
        <v>2699</v>
      </c>
      <c r="B4047" s="1" t="s">
        <v>597</v>
      </c>
      <c r="C4047" s="45" t="s">
        <v>8738</v>
      </c>
      <c r="D4047" s="23" t="s">
        <v>5534</v>
      </c>
      <c r="E4047" s="23" t="s">
        <v>8737</v>
      </c>
      <c r="F4047" s="40">
        <v>0.03</v>
      </c>
      <c r="G4047" s="25">
        <v>17302</v>
      </c>
      <c r="H4047" s="25">
        <v>519</v>
      </c>
      <c r="I4047" s="25"/>
      <c r="J4047" s="58" t="e">
        <f>HYPERLINK("#"&amp;"Insumos"&amp;"!A"&amp;MATCH($B4047,#REF!,0),"Ins "&amp;$B4047)</f>
        <v>#REF!</v>
      </c>
      <c r="M4047" s="220"/>
    </row>
    <row r="4048" spans="1:13" x14ac:dyDescent="0.2">
      <c r="A4048" s="35" t="s">
        <v>2699</v>
      </c>
      <c r="B4048" s="1" t="s">
        <v>263</v>
      </c>
      <c r="C4048" s="45" t="s">
        <v>696</v>
      </c>
      <c r="D4048" s="23" t="s">
        <v>5534</v>
      </c>
      <c r="E4048" s="23" t="s">
        <v>4140</v>
      </c>
      <c r="F4048" s="40">
        <v>6.0000000000000001E-3</v>
      </c>
      <c r="G4048" s="25">
        <v>187426</v>
      </c>
      <c r="H4048" s="25">
        <v>1125</v>
      </c>
      <c r="I4048" s="25"/>
      <c r="J4048" s="58" t="e">
        <f>HYPERLINK("#"&amp;"Insumos"&amp;"!A"&amp;MATCH($B4048,#REF!,0),"Ins "&amp;$B4048)</f>
        <v>#REF!</v>
      </c>
      <c r="M4048" s="220"/>
    </row>
    <row r="4049" spans="1:13" x14ac:dyDescent="0.2">
      <c r="A4049" s="35" t="s">
        <v>2699</v>
      </c>
      <c r="B4049" s="1" t="s">
        <v>139</v>
      </c>
      <c r="C4049" s="45" t="s">
        <v>155</v>
      </c>
      <c r="D4049" s="23" t="s">
        <v>5534</v>
      </c>
      <c r="E4049" s="23" t="s">
        <v>4140</v>
      </c>
      <c r="F4049" s="40">
        <v>0.02</v>
      </c>
      <c r="G4049" s="25">
        <v>86632</v>
      </c>
      <c r="H4049" s="25">
        <v>1733</v>
      </c>
      <c r="I4049" s="25"/>
      <c r="J4049" s="58" t="e">
        <f>HYPERLINK("#"&amp;"Insumos"&amp;"!A"&amp;MATCH($B4049,#REF!,0),"Ins "&amp;$B4049)</f>
        <v>#REF!</v>
      </c>
      <c r="M4049" s="220"/>
    </row>
    <row r="4050" spans="1:13" x14ac:dyDescent="0.2">
      <c r="A4050" s="35" t="s">
        <v>2699</v>
      </c>
      <c r="B4050" s="1" t="s">
        <v>5533</v>
      </c>
      <c r="C4050" s="45" t="s">
        <v>5892</v>
      </c>
      <c r="D4050" s="23" t="s">
        <v>977</v>
      </c>
      <c r="E4050" s="23" t="s">
        <v>4134</v>
      </c>
      <c r="F4050" s="40">
        <v>0.2</v>
      </c>
      <c r="G4050" s="25">
        <v>3623</v>
      </c>
      <c r="H4050" s="25">
        <v>725</v>
      </c>
      <c r="I4050" s="25"/>
      <c r="J4050" s="58" t="e">
        <f>HYPERLINK("#"&amp;"Insumos"&amp;"!A"&amp;MATCH($B4050,#REF!,0),"Ins "&amp;$B4050)</f>
        <v>#REF!</v>
      </c>
      <c r="M4050" s="220"/>
    </row>
    <row r="4051" spans="1:13" x14ac:dyDescent="0.2">
      <c r="A4051" s="35" t="s">
        <v>2699</v>
      </c>
      <c r="B4051" s="1" t="s">
        <v>5007</v>
      </c>
      <c r="C4051" s="45" t="s">
        <v>720</v>
      </c>
      <c r="D4051" s="23" t="s">
        <v>5751</v>
      </c>
      <c r="E4051" s="23" t="s">
        <v>4134</v>
      </c>
      <c r="F4051" s="40">
        <v>0.35</v>
      </c>
      <c r="G4051" s="25">
        <v>1897</v>
      </c>
      <c r="H4051" s="25">
        <v>664</v>
      </c>
      <c r="I4051" s="25"/>
      <c r="J4051" s="58" t="e">
        <f>HYPERLINK("#"&amp;"Insumos"&amp;"!A"&amp;MATCH($B4051,#REF!,0),"Ins "&amp;$B4051)</f>
        <v>#REF!</v>
      </c>
      <c r="M4051" s="220"/>
    </row>
    <row r="4052" spans="1:13" x14ac:dyDescent="0.2">
      <c r="A4052" s="35" t="s">
        <v>2699</v>
      </c>
      <c r="B4052" s="1" t="s">
        <v>5271</v>
      </c>
      <c r="C4052" s="45" t="s">
        <v>55</v>
      </c>
      <c r="D4052" s="23" t="s">
        <v>5751</v>
      </c>
      <c r="E4052" s="23" t="s">
        <v>4134</v>
      </c>
      <c r="F4052" s="40">
        <v>1.5</v>
      </c>
      <c r="G4052" s="25">
        <v>2963</v>
      </c>
      <c r="H4052" s="25">
        <v>4445</v>
      </c>
      <c r="I4052" s="25"/>
      <c r="J4052" s="58" t="e">
        <f>HYPERLINK("#"&amp;"Insumos"&amp;"!A"&amp;MATCH($B4052,#REF!,0),"Ins "&amp;$B4052)</f>
        <v>#REF!</v>
      </c>
      <c r="M4052" s="220"/>
    </row>
    <row r="4053" spans="1:13" x14ac:dyDescent="0.2">
      <c r="A4053" s="35" t="s">
        <v>2699</v>
      </c>
      <c r="B4053" s="1" t="s">
        <v>5278</v>
      </c>
      <c r="C4053" s="45" t="s">
        <v>1247</v>
      </c>
      <c r="D4053" s="23" t="s">
        <v>5751</v>
      </c>
      <c r="E4053" s="23" t="s">
        <v>4134</v>
      </c>
      <c r="F4053" s="40">
        <v>0.16700000000000001</v>
      </c>
      <c r="G4053" s="25">
        <v>88327</v>
      </c>
      <c r="H4053" s="25">
        <v>14751</v>
      </c>
      <c r="I4053" s="25"/>
      <c r="J4053" s="58" t="e">
        <f>HYPERLINK("#"&amp;"Insumos"&amp;"!A"&amp;MATCH($B4053,#REF!,0),"Ins "&amp;$B4053)</f>
        <v>#REF!</v>
      </c>
      <c r="M4053" s="220"/>
    </row>
    <row r="4054" spans="1:13" x14ac:dyDescent="0.2">
      <c r="A4054" s="35" t="s">
        <v>2699</v>
      </c>
      <c r="B4054" s="1" t="s">
        <v>4759</v>
      </c>
      <c r="C4054" s="45" t="s">
        <v>1287</v>
      </c>
      <c r="D4054" s="23" t="s">
        <v>5751</v>
      </c>
      <c r="E4054" s="23" t="s">
        <v>4134</v>
      </c>
      <c r="F4054" s="40">
        <v>2.5000000000000001E-2</v>
      </c>
      <c r="G4054" s="25">
        <v>64889</v>
      </c>
      <c r="H4054" s="25">
        <v>1622</v>
      </c>
      <c r="I4054" s="25"/>
      <c r="J4054" s="58" t="e">
        <f>HYPERLINK("#"&amp;"Insumos"&amp;"!A"&amp;MATCH($B4054,#REF!,0),"Ins "&amp;$B4054)</f>
        <v>#REF!</v>
      </c>
      <c r="M4054" s="220"/>
    </row>
    <row r="4055" spans="1:13" x14ac:dyDescent="0.2">
      <c r="A4055" s="35" t="s">
        <v>2699</v>
      </c>
      <c r="B4055" s="1" t="s">
        <v>4785</v>
      </c>
      <c r="C4055" s="45" t="s">
        <v>176</v>
      </c>
      <c r="D4055" s="23" t="s">
        <v>5751</v>
      </c>
      <c r="E4055" s="23" t="s">
        <v>4134</v>
      </c>
      <c r="F4055" s="40">
        <v>2.5000000000000001E-2</v>
      </c>
      <c r="G4055" s="25">
        <v>134508</v>
      </c>
      <c r="H4055" s="25">
        <v>3363</v>
      </c>
      <c r="I4055" s="25"/>
      <c r="J4055" s="58" t="e">
        <f>HYPERLINK("#"&amp;"Insumos"&amp;"!A"&amp;MATCH($B4055,#REF!,0),"Ins "&amp;$B4055)</f>
        <v>#REF!</v>
      </c>
      <c r="M4055" s="220"/>
    </row>
    <row r="4056" spans="1:13" x14ac:dyDescent="0.2">
      <c r="A4056" s="35" t="s">
        <v>2699</v>
      </c>
      <c r="B4056" s="1" t="s">
        <v>4218</v>
      </c>
      <c r="C4056" s="45" t="s">
        <v>1345</v>
      </c>
      <c r="D4056" s="23" t="s">
        <v>5751</v>
      </c>
      <c r="E4056" s="23" t="s">
        <v>287</v>
      </c>
      <c r="F4056" s="40">
        <v>1.1000000000000001</v>
      </c>
      <c r="G4056" s="25">
        <v>39692</v>
      </c>
      <c r="H4056" s="25">
        <v>43661</v>
      </c>
      <c r="I4056" s="25"/>
      <c r="J4056" s="58" t="e">
        <f>HYPERLINK("#"&amp;"Insumos"&amp;"!A"&amp;MATCH($B4056,#REF!,0),"Ins "&amp;$B4056)</f>
        <v>#REF!</v>
      </c>
      <c r="M4056" s="220"/>
    </row>
    <row r="4057" spans="1:13" ht="38.25" x14ac:dyDescent="0.2">
      <c r="A4057" s="36" t="s">
        <v>2700</v>
      </c>
      <c r="B4057" s="26" t="s">
        <v>6816</v>
      </c>
      <c r="C4057" s="79" t="s">
        <v>10533</v>
      </c>
      <c r="D4057" s="37" t="s">
        <v>5608</v>
      </c>
      <c r="E4057" s="37" t="s">
        <v>464</v>
      </c>
      <c r="F4057" s="41"/>
      <c r="G4057" s="27"/>
      <c r="H4057" s="27"/>
      <c r="I4057" s="27">
        <v>102722</v>
      </c>
      <c r="M4057" s="220">
        <f t="shared" si="63"/>
        <v>134525</v>
      </c>
    </row>
    <row r="4058" spans="1:13" x14ac:dyDescent="0.2">
      <c r="A4058" s="35" t="s">
        <v>2700</v>
      </c>
      <c r="B4058" s="1" t="s">
        <v>5573</v>
      </c>
      <c r="C4058" s="45" t="s">
        <v>973</v>
      </c>
      <c r="D4058" s="23" t="s">
        <v>5734</v>
      </c>
      <c r="E4058" s="23" t="s">
        <v>4141</v>
      </c>
      <c r="F4058" s="40">
        <v>0.375</v>
      </c>
      <c r="G4058" s="25">
        <v>41652</v>
      </c>
      <c r="H4058" s="25">
        <v>15620</v>
      </c>
      <c r="I4058" s="25"/>
      <c r="J4058" s="58" t="e">
        <f>HYPERLINK("#"&amp;"Insumos"&amp;"!A"&amp;MATCH($B4058,#REF!,0),"Ins "&amp;$B4058)</f>
        <v>#REF!</v>
      </c>
      <c r="M4058" s="220"/>
    </row>
    <row r="4059" spans="1:13" ht="25.5" x14ac:dyDescent="0.2">
      <c r="A4059" s="35" t="s">
        <v>2700</v>
      </c>
      <c r="B4059" s="1" t="s">
        <v>597</v>
      </c>
      <c r="C4059" s="45" t="s">
        <v>8738</v>
      </c>
      <c r="D4059" s="23" t="s">
        <v>5534</v>
      </c>
      <c r="E4059" s="23" t="s">
        <v>8737</v>
      </c>
      <c r="F4059" s="40">
        <v>0.03</v>
      </c>
      <c r="G4059" s="25">
        <v>17302</v>
      </c>
      <c r="H4059" s="25">
        <v>519</v>
      </c>
      <c r="I4059" s="25"/>
      <c r="J4059" s="58" t="e">
        <f>HYPERLINK("#"&amp;"Insumos"&amp;"!A"&amp;MATCH($B4059,#REF!,0),"Ins "&amp;$B4059)</f>
        <v>#REF!</v>
      </c>
      <c r="M4059" s="220"/>
    </row>
    <row r="4060" spans="1:13" x14ac:dyDescent="0.2">
      <c r="A4060" s="35" t="s">
        <v>2700</v>
      </c>
      <c r="B4060" s="1" t="s">
        <v>263</v>
      </c>
      <c r="C4060" s="45" t="s">
        <v>696</v>
      </c>
      <c r="D4060" s="23" t="s">
        <v>5534</v>
      </c>
      <c r="E4060" s="23" t="s">
        <v>4140</v>
      </c>
      <c r="F4060" s="40">
        <v>8.0000000000000002E-3</v>
      </c>
      <c r="G4060" s="25">
        <v>187426</v>
      </c>
      <c r="H4060" s="25">
        <v>1499</v>
      </c>
      <c r="I4060" s="25"/>
      <c r="J4060" s="58" t="e">
        <f>HYPERLINK("#"&amp;"Insumos"&amp;"!A"&amp;MATCH($B4060,#REF!,0),"Ins "&amp;$B4060)</f>
        <v>#REF!</v>
      </c>
      <c r="M4060" s="220"/>
    </row>
    <row r="4061" spans="1:13" x14ac:dyDescent="0.2">
      <c r="A4061" s="35" t="s">
        <v>2700</v>
      </c>
      <c r="B4061" s="1" t="s">
        <v>139</v>
      </c>
      <c r="C4061" s="45" t="s">
        <v>155</v>
      </c>
      <c r="D4061" s="23" t="s">
        <v>5534</v>
      </c>
      <c r="E4061" s="23" t="s">
        <v>4140</v>
      </c>
      <c r="F4061" s="40">
        <v>0.02</v>
      </c>
      <c r="G4061" s="25">
        <v>86632</v>
      </c>
      <c r="H4061" s="25">
        <v>1733</v>
      </c>
      <c r="I4061" s="25"/>
      <c r="J4061" s="58" t="e">
        <f>HYPERLINK("#"&amp;"Insumos"&amp;"!A"&amp;MATCH($B4061,#REF!,0),"Ins "&amp;$B4061)</f>
        <v>#REF!</v>
      </c>
      <c r="M4061" s="220"/>
    </row>
    <row r="4062" spans="1:13" x14ac:dyDescent="0.2">
      <c r="A4062" s="35" t="s">
        <v>2700</v>
      </c>
      <c r="B4062" s="1" t="s">
        <v>5533</v>
      </c>
      <c r="C4062" s="45" t="s">
        <v>5892</v>
      </c>
      <c r="D4062" s="23" t="s">
        <v>977</v>
      </c>
      <c r="E4062" s="23" t="s">
        <v>4134</v>
      </c>
      <c r="F4062" s="40">
        <v>0.2</v>
      </c>
      <c r="G4062" s="25">
        <v>3623</v>
      </c>
      <c r="H4062" s="25">
        <v>725</v>
      </c>
      <c r="I4062" s="25"/>
      <c r="J4062" s="58" t="e">
        <f>HYPERLINK("#"&amp;"Insumos"&amp;"!A"&amp;MATCH($B4062,#REF!,0),"Ins "&amp;$B4062)</f>
        <v>#REF!</v>
      </c>
      <c r="M4062" s="220"/>
    </row>
    <row r="4063" spans="1:13" x14ac:dyDescent="0.2">
      <c r="A4063" s="35" t="s">
        <v>2700</v>
      </c>
      <c r="B4063" s="1" t="s">
        <v>5007</v>
      </c>
      <c r="C4063" s="45" t="s">
        <v>720</v>
      </c>
      <c r="D4063" s="23" t="s">
        <v>5751</v>
      </c>
      <c r="E4063" s="23" t="s">
        <v>4134</v>
      </c>
      <c r="F4063" s="40">
        <v>0.5</v>
      </c>
      <c r="G4063" s="25">
        <v>1897</v>
      </c>
      <c r="H4063" s="25">
        <v>949</v>
      </c>
      <c r="I4063" s="25"/>
      <c r="J4063" s="58" t="e">
        <f>HYPERLINK("#"&amp;"Insumos"&amp;"!A"&amp;MATCH($B4063,#REF!,0),"Ins "&amp;$B4063)</f>
        <v>#REF!</v>
      </c>
      <c r="M4063" s="220"/>
    </row>
    <row r="4064" spans="1:13" x14ac:dyDescent="0.2">
      <c r="A4064" s="35" t="s">
        <v>2700</v>
      </c>
      <c r="B4064" s="1" t="s">
        <v>5271</v>
      </c>
      <c r="C4064" s="45" t="s">
        <v>55</v>
      </c>
      <c r="D4064" s="23" t="s">
        <v>5751</v>
      </c>
      <c r="E4064" s="23" t="s">
        <v>4134</v>
      </c>
      <c r="F4064" s="40">
        <v>1.5</v>
      </c>
      <c r="G4064" s="25">
        <v>2963</v>
      </c>
      <c r="H4064" s="25">
        <v>4445</v>
      </c>
      <c r="I4064" s="25"/>
      <c r="J4064" s="58" t="e">
        <f>HYPERLINK("#"&amp;"Insumos"&amp;"!A"&amp;MATCH($B4064,#REF!,0),"Ins "&amp;$B4064)</f>
        <v>#REF!</v>
      </c>
      <c r="M4064" s="220"/>
    </row>
    <row r="4065" spans="1:13" x14ac:dyDescent="0.2">
      <c r="A4065" s="35" t="s">
        <v>2700</v>
      </c>
      <c r="B4065" s="1" t="s">
        <v>5280</v>
      </c>
      <c r="C4065" s="45" t="s">
        <v>1249</v>
      </c>
      <c r="D4065" s="23" t="s">
        <v>5751</v>
      </c>
      <c r="E4065" s="23" t="s">
        <v>4134</v>
      </c>
      <c r="F4065" s="40">
        <v>0.16700000000000001</v>
      </c>
      <c r="G4065" s="25">
        <v>119465</v>
      </c>
      <c r="H4065" s="25">
        <v>19951</v>
      </c>
      <c r="I4065" s="25"/>
      <c r="J4065" s="58" t="e">
        <f>HYPERLINK("#"&amp;"Insumos"&amp;"!A"&amp;MATCH($B4065,#REF!,0),"Ins "&amp;$B4065)</f>
        <v>#REF!</v>
      </c>
      <c r="M4065" s="220"/>
    </row>
    <row r="4066" spans="1:13" x14ac:dyDescent="0.2">
      <c r="A4066" s="35" t="s">
        <v>2700</v>
      </c>
      <c r="B4066" s="1" t="s">
        <v>4759</v>
      </c>
      <c r="C4066" s="45" t="s">
        <v>1287</v>
      </c>
      <c r="D4066" s="23" t="s">
        <v>5751</v>
      </c>
      <c r="E4066" s="23" t="s">
        <v>4134</v>
      </c>
      <c r="F4066" s="40">
        <v>0.03</v>
      </c>
      <c r="G4066" s="25">
        <v>64889</v>
      </c>
      <c r="H4066" s="25">
        <v>1947</v>
      </c>
      <c r="I4066" s="25"/>
      <c r="J4066" s="58" t="e">
        <f>HYPERLINK("#"&amp;"Insumos"&amp;"!A"&amp;MATCH($B4066,#REF!,0),"Ins "&amp;$B4066)</f>
        <v>#REF!</v>
      </c>
      <c r="M4066" s="220"/>
    </row>
    <row r="4067" spans="1:13" x14ac:dyDescent="0.2">
      <c r="A4067" s="35" t="s">
        <v>2700</v>
      </c>
      <c r="B4067" s="1" t="s">
        <v>4785</v>
      </c>
      <c r="C4067" s="45" t="s">
        <v>176</v>
      </c>
      <c r="D4067" s="23" t="s">
        <v>5751</v>
      </c>
      <c r="E4067" s="23" t="s">
        <v>4134</v>
      </c>
      <c r="F4067" s="40">
        <v>0.03</v>
      </c>
      <c r="G4067" s="25">
        <v>134508</v>
      </c>
      <c r="H4067" s="25">
        <v>4035</v>
      </c>
      <c r="I4067" s="25"/>
      <c r="J4067" s="58" t="e">
        <f>HYPERLINK("#"&amp;"Insumos"&amp;"!A"&amp;MATCH($B4067,#REF!,0),"Ins "&amp;$B4067)</f>
        <v>#REF!</v>
      </c>
      <c r="M4067" s="220"/>
    </row>
    <row r="4068" spans="1:13" x14ac:dyDescent="0.2">
      <c r="A4068" s="35" t="s">
        <v>2700</v>
      </c>
      <c r="B4068" s="1" t="s">
        <v>4219</v>
      </c>
      <c r="C4068" s="45" t="s">
        <v>1346</v>
      </c>
      <c r="D4068" s="23" t="s">
        <v>5751</v>
      </c>
      <c r="E4068" s="23" t="s">
        <v>287</v>
      </c>
      <c r="F4068" s="40">
        <v>1.1000000000000001</v>
      </c>
      <c r="G4068" s="25">
        <v>46635</v>
      </c>
      <c r="H4068" s="25">
        <v>51299</v>
      </c>
      <c r="I4068" s="25"/>
      <c r="J4068" s="58" t="e">
        <f>HYPERLINK("#"&amp;"Insumos"&amp;"!A"&amp;MATCH($B4068,#REF!,0),"Ins "&amp;$B4068)</f>
        <v>#REF!</v>
      </c>
      <c r="M4068" s="220"/>
    </row>
    <row r="4069" spans="1:13" ht="38.25" x14ac:dyDescent="0.2">
      <c r="A4069" s="36" t="s">
        <v>2701</v>
      </c>
      <c r="B4069" s="26" t="s">
        <v>6816</v>
      </c>
      <c r="C4069" s="79" t="s">
        <v>10534</v>
      </c>
      <c r="D4069" s="37" t="s">
        <v>5608</v>
      </c>
      <c r="E4069" s="37" t="s">
        <v>464</v>
      </c>
      <c r="F4069" s="41"/>
      <c r="G4069" s="27"/>
      <c r="H4069" s="27"/>
      <c r="I4069" s="27">
        <v>164253</v>
      </c>
      <c r="M4069" s="220">
        <f t="shared" si="63"/>
        <v>215106</v>
      </c>
    </row>
    <row r="4070" spans="1:13" x14ac:dyDescent="0.2">
      <c r="A4070" s="35" t="s">
        <v>2701</v>
      </c>
      <c r="B4070" s="1" t="s">
        <v>5573</v>
      </c>
      <c r="C4070" s="45" t="s">
        <v>973</v>
      </c>
      <c r="D4070" s="23" t="s">
        <v>5734</v>
      </c>
      <c r="E4070" s="23" t="s">
        <v>4141</v>
      </c>
      <c r="F4070" s="40">
        <v>0.42499999999999999</v>
      </c>
      <c r="G4070" s="25">
        <v>41652</v>
      </c>
      <c r="H4070" s="25">
        <v>17702</v>
      </c>
      <c r="I4070" s="25"/>
      <c r="J4070" s="58" t="e">
        <f>HYPERLINK("#"&amp;"Insumos"&amp;"!A"&amp;MATCH($B4070,#REF!,0),"Ins "&amp;$B4070)</f>
        <v>#REF!</v>
      </c>
      <c r="M4070" s="220"/>
    </row>
    <row r="4071" spans="1:13" ht="25.5" x14ac:dyDescent="0.2">
      <c r="A4071" s="35" t="s">
        <v>2701</v>
      </c>
      <c r="B4071" s="1" t="s">
        <v>597</v>
      </c>
      <c r="C4071" s="45" t="s">
        <v>8738</v>
      </c>
      <c r="D4071" s="23" t="s">
        <v>5534</v>
      </c>
      <c r="E4071" s="23" t="s">
        <v>8737</v>
      </c>
      <c r="F4071" s="40">
        <v>0.03</v>
      </c>
      <c r="G4071" s="25">
        <v>17302</v>
      </c>
      <c r="H4071" s="25">
        <v>519</v>
      </c>
      <c r="I4071" s="25"/>
      <c r="J4071" s="58" t="e">
        <f>HYPERLINK("#"&amp;"Insumos"&amp;"!A"&amp;MATCH($B4071,#REF!,0),"Ins "&amp;$B4071)</f>
        <v>#REF!</v>
      </c>
      <c r="M4071" s="220"/>
    </row>
    <row r="4072" spans="1:13" x14ac:dyDescent="0.2">
      <c r="A4072" s="35" t="s">
        <v>2701</v>
      </c>
      <c r="B4072" s="1" t="s">
        <v>263</v>
      </c>
      <c r="C4072" s="45" t="s">
        <v>696</v>
      </c>
      <c r="D4072" s="23" t="s">
        <v>5534</v>
      </c>
      <c r="E4072" s="23" t="s">
        <v>4140</v>
      </c>
      <c r="F4072" s="40">
        <v>1.4E-2</v>
      </c>
      <c r="G4072" s="25">
        <v>187426</v>
      </c>
      <c r="H4072" s="25">
        <v>2624</v>
      </c>
      <c r="I4072" s="25"/>
      <c r="J4072" s="58" t="e">
        <f>HYPERLINK("#"&amp;"Insumos"&amp;"!A"&amp;MATCH($B4072,#REF!,0),"Ins "&amp;$B4072)</f>
        <v>#REF!</v>
      </c>
      <c r="M4072" s="220"/>
    </row>
    <row r="4073" spans="1:13" x14ac:dyDescent="0.2">
      <c r="A4073" s="35" t="s">
        <v>2701</v>
      </c>
      <c r="B4073" s="1" t="s">
        <v>139</v>
      </c>
      <c r="C4073" s="45" t="s">
        <v>155</v>
      </c>
      <c r="D4073" s="23" t="s">
        <v>5534</v>
      </c>
      <c r="E4073" s="23" t="s">
        <v>4140</v>
      </c>
      <c r="F4073" s="40">
        <v>0.03</v>
      </c>
      <c r="G4073" s="25">
        <v>86632</v>
      </c>
      <c r="H4073" s="25">
        <v>2599</v>
      </c>
      <c r="I4073" s="25"/>
      <c r="J4073" s="58" t="e">
        <f>HYPERLINK("#"&amp;"Insumos"&amp;"!A"&amp;MATCH($B4073,#REF!,0),"Ins "&amp;$B4073)</f>
        <v>#REF!</v>
      </c>
      <c r="M4073" s="220"/>
    </row>
    <row r="4074" spans="1:13" x14ac:dyDescent="0.2">
      <c r="A4074" s="35" t="s">
        <v>2701</v>
      </c>
      <c r="B4074" s="1" t="s">
        <v>5533</v>
      </c>
      <c r="C4074" s="45" t="s">
        <v>5892</v>
      </c>
      <c r="D4074" s="23" t="s">
        <v>977</v>
      </c>
      <c r="E4074" s="23" t="s">
        <v>4134</v>
      </c>
      <c r="F4074" s="40">
        <v>0.2</v>
      </c>
      <c r="G4074" s="25">
        <v>3623</v>
      </c>
      <c r="H4074" s="25">
        <v>725</v>
      </c>
      <c r="I4074" s="25"/>
      <c r="J4074" s="58" t="e">
        <f>HYPERLINK("#"&amp;"Insumos"&amp;"!A"&amp;MATCH($B4074,#REF!,0),"Ins "&amp;$B4074)</f>
        <v>#REF!</v>
      </c>
      <c r="M4074" s="220"/>
    </row>
    <row r="4075" spans="1:13" x14ac:dyDescent="0.2">
      <c r="A4075" s="35" t="s">
        <v>2701</v>
      </c>
      <c r="B4075" s="1" t="s">
        <v>5007</v>
      </c>
      <c r="C4075" s="45" t="s">
        <v>720</v>
      </c>
      <c r="D4075" s="23" t="s">
        <v>5751</v>
      </c>
      <c r="E4075" s="23" t="s">
        <v>4134</v>
      </c>
      <c r="F4075" s="40">
        <v>0.5</v>
      </c>
      <c r="G4075" s="25">
        <v>1897</v>
      </c>
      <c r="H4075" s="25">
        <v>949</v>
      </c>
      <c r="I4075" s="25"/>
      <c r="J4075" s="58" t="e">
        <f>HYPERLINK("#"&amp;"Insumos"&amp;"!A"&amp;MATCH($B4075,#REF!,0),"Ins "&amp;$B4075)</f>
        <v>#REF!</v>
      </c>
      <c r="M4075" s="220"/>
    </row>
    <row r="4076" spans="1:13" x14ac:dyDescent="0.2">
      <c r="A4076" s="35" t="s">
        <v>2701</v>
      </c>
      <c r="B4076" s="1" t="s">
        <v>5271</v>
      </c>
      <c r="C4076" s="45" t="s">
        <v>55</v>
      </c>
      <c r="D4076" s="23" t="s">
        <v>5751</v>
      </c>
      <c r="E4076" s="23" t="s">
        <v>4134</v>
      </c>
      <c r="F4076" s="40">
        <v>1.5</v>
      </c>
      <c r="G4076" s="25">
        <v>2963</v>
      </c>
      <c r="H4076" s="25">
        <v>4445</v>
      </c>
      <c r="I4076" s="25"/>
      <c r="J4076" s="58" t="e">
        <f>HYPERLINK("#"&amp;"Insumos"&amp;"!A"&amp;MATCH($B4076,#REF!,0),"Ins "&amp;$B4076)</f>
        <v>#REF!</v>
      </c>
      <c r="M4076" s="220"/>
    </row>
    <row r="4077" spans="1:13" x14ac:dyDescent="0.2">
      <c r="A4077" s="35" t="s">
        <v>2701</v>
      </c>
      <c r="B4077" s="1" t="s">
        <v>5282</v>
      </c>
      <c r="C4077" s="45" t="s">
        <v>1251</v>
      </c>
      <c r="D4077" s="23" t="s">
        <v>5751</v>
      </c>
      <c r="E4077" s="23" t="s">
        <v>4134</v>
      </c>
      <c r="F4077" s="40">
        <v>0.16700000000000001</v>
      </c>
      <c r="G4077" s="25">
        <v>248148</v>
      </c>
      <c r="H4077" s="25">
        <v>41441</v>
      </c>
      <c r="I4077" s="25"/>
      <c r="J4077" s="58" t="e">
        <f>HYPERLINK("#"&amp;"Insumos"&amp;"!A"&amp;MATCH($B4077,#REF!,0),"Ins "&amp;$B4077)</f>
        <v>#REF!</v>
      </c>
      <c r="M4077" s="220"/>
    </row>
    <row r="4078" spans="1:13" x14ac:dyDescent="0.2">
      <c r="A4078" s="35" t="s">
        <v>2701</v>
      </c>
      <c r="B4078" s="1" t="s">
        <v>4759</v>
      </c>
      <c r="C4078" s="45" t="s">
        <v>1287</v>
      </c>
      <c r="D4078" s="23" t="s">
        <v>5751</v>
      </c>
      <c r="E4078" s="23" t="s">
        <v>4134</v>
      </c>
      <c r="F4078" s="40">
        <v>0.03</v>
      </c>
      <c r="G4078" s="25">
        <v>64889</v>
      </c>
      <c r="H4078" s="25">
        <v>1947</v>
      </c>
      <c r="I4078" s="25"/>
      <c r="J4078" s="58" t="e">
        <f>HYPERLINK("#"&amp;"Insumos"&amp;"!A"&amp;MATCH($B4078,#REF!,0),"Ins "&amp;$B4078)</f>
        <v>#REF!</v>
      </c>
      <c r="M4078" s="220"/>
    </row>
    <row r="4079" spans="1:13" x14ac:dyDescent="0.2">
      <c r="A4079" s="35" t="s">
        <v>2701</v>
      </c>
      <c r="B4079" s="1" t="s">
        <v>4785</v>
      </c>
      <c r="C4079" s="45" t="s">
        <v>176</v>
      </c>
      <c r="D4079" s="23" t="s">
        <v>5751</v>
      </c>
      <c r="E4079" s="23" t="s">
        <v>4134</v>
      </c>
      <c r="F4079" s="40">
        <v>0.03</v>
      </c>
      <c r="G4079" s="25">
        <v>134508</v>
      </c>
      <c r="H4079" s="25">
        <v>4035</v>
      </c>
      <c r="I4079" s="25"/>
      <c r="J4079" s="58" t="e">
        <f>HYPERLINK("#"&amp;"Insumos"&amp;"!A"&amp;MATCH($B4079,#REF!,0),"Ins "&amp;$B4079)</f>
        <v>#REF!</v>
      </c>
      <c r="M4079" s="220"/>
    </row>
    <row r="4080" spans="1:13" x14ac:dyDescent="0.2">
      <c r="A4080" s="35" t="s">
        <v>2701</v>
      </c>
      <c r="B4080" s="1" t="s">
        <v>4220</v>
      </c>
      <c r="C4080" s="45" t="s">
        <v>1347</v>
      </c>
      <c r="D4080" s="23" t="s">
        <v>5751</v>
      </c>
      <c r="E4080" s="23" t="s">
        <v>287</v>
      </c>
      <c r="F4080" s="40">
        <v>1.1000000000000001</v>
      </c>
      <c r="G4080" s="25">
        <v>79334</v>
      </c>
      <c r="H4080" s="25">
        <v>87267</v>
      </c>
      <c r="I4080" s="25"/>
      <c r="J4080" s="58" t="e">
        <f>HYPERLINK("#"&amp;"Insumos"&amp;"!A"&amp;MATCH($B4080,#REF!,0),"Ins "&amp;$B4080)</f>
        <v>#REF!</v>
      </c>
      <c r="M4080" s="220"/>
    </row>
    <row r="4081" spans="1:13" ht="38.25" x14ac:dyDescent="0.2">
      <c r="A4081" s="36" t="s">
        <v>2702</v>
      </c>
      <c r="B4081" s="26" t="s">
        <v>6816</v>
      </c>
      <c r="C4081" s="79" t="s">
        <v>10535</v>
      </c>
      <c r="D4081" s="37" t="s">
        <v>5608</v>
      </c>
      <c r="E4081" s="37" t="s">
        <v>464</v>
      </c>
      <c r="F4081" s="41"/>
      <c r="G4081" s="27"/>
      <c r="H4081" s="27"/>
      <c r="I4081" s="27">
        <v>83825</v>
      </c>
      <c r="M4081" s="220">
        <f t="shared" si="63"/>
        <v>109777</v>
      </c>
    </row>
    <row r="4082" spans="1:13" x14ac:dyDescent="0.2">
      <c r="A4082" s="35" t="s">
        <v>2702</v>
      </c>
      <c r="B4082" s="1" t="s">
        <v>5573</v>
      </c>
      <c r="C4082" s="45" t="s">
        <v>973</v>
      </c>
      <c r="D4082" s="23" t="s">
        <v>5734</v>
      </c>
      <c r="E4082" s="23" t="s">
        <v>4141</v>
      </c>
      <c r="F4082" s="40">
        <v>0.45</v>
      </c>
      <c r="G4082" s="25">
        <v>41652</v>
      </c>
      <c r="H4082" s="25">
        <v>18743</v>
      </c>
      <c r="I4082" s="25"/>
      <c r="J4082" s="58" t="e">
        <f>HYPERLINK("#"&amp;"Insumos"&amp;"!A"&amp;MATCH($B4082,#REF!,0),"Ins "&amp;$B4082)</f>
        <v>#REF!</v>
      </c>
      <c r="M4082" s="220"/>
    </row>
    <row r="4083" spans="1:13" x14ac:dyDescent="0.2">
      <c r="A4083" s="35" t="s">
        <v>2702</v>
      </c>
      <c r="B4083" s="1" t="s">
        <v>263</v>
      </c>
      <c r="C4083" s="45" t="s">
        <v>696</v>
      </c>
      <c r="D4083" s="23" t="s">
        <v>5534</v>
      </c>
      <c r="E4083" s="23" t="s">
        <v>4140</v>
      </c>
      <c r="F4083" s="40">
        <v>6.4999999999999997E-3</v>
      </c>
      <c r="G4083" s="25">
        <v>187426</v>
      </c>
      <c r="H4083" s="25">
        <v>1218</v>
      </c>
      <c r="I4083" s="25"/>
      <c r="J4083" s="58" t="e">
        <f>HYPERLINK("#"&amp;"Insumos"&amp;"!A"&amp;MATCH($B4083,#REF!,0),"Ins "&amp;$B4083)</f>
        <v>#REF!</v>
      </c>
      <c r="M4083" s="220"/>
    </row>
    <row r="4084" spans="1:13" x14ac:dyDescent="0.2">
      <c r="A4084" s="35" t="s">
        <v>2702</v>
      </c>
      <c r="B4084" s="1" t="s">
        <v>5533</v>
      </c>
      <c r="C4084" s="45" t="s">
        <v>5892</v>
      </c>
      <c r="D4084" s="23" t="s">
        <v>977</v>
      </c>
      <c r="E4084" s="23" t="s">
        <v>4134</v>
      </c>
      <c r="F4084" s="40">
        <v>0.3</v>
      </c>
      <c r="G4084" s="25">
        <v>3623</v>
      </c>
      <c r="H4084" s="25">
        <v>1087</v>
      </c>
      <c r="I4084" s="25"/>
      <c r="J4084" s="58" t="e">
        <f>HYPERLINK("#"&amp;"Insumos"&amp;"!A"&amp;MATCH($B4084,#REF!,0),"Ins "&amp;$B4084)</f>
        <v>#REF!</v>
      </c>
      <c r="M4084" s="220"/>
    </row>
    <row r="4085" spans="1:13" x14ac:dyDescent="0.2">
      <c r="A4085" s="35" t="s">
        <v>2702</v>
      </c>
      <c r="B4085" s="1" t="s">
        <v>5007</v>
      </c>
      <c r="C4085" s="45" t="s">
        <v>720</v>
      </c>
      <c r="D4085" s="23" t="s">
        <v>5751</v>
      </c>
      <c r="E4085" s="23" t="s">
        <v>4134</v>
      </c>
      <c r="F4085" s="40">
        <v>0.5</v>
      </c>
      <c r="G4085" s="25">
        <v>1897</v>
      </c>
      <c r="H4085" s="25">
        <v>949</v>
      </c>
      <c r="I4085" s="25"/>
      <c r="J4085" s="58" t="e">
        <f>HYPERLINK("#"&amp;"Insumos"&amp;"!A"&amp;MATCH($B4085,#REF!,0),"Ins "&amp;$B4085)</f>
        <v>#REF!</v>
      </c>
      <c r="M4085" s="220"/>
    </row>
    <row r="4086" spans="1:13" x14ac:dyDescent="0.2">
      <c r="A4086" s="35" t="s">
        <v>2702</v>
      </c>
      <c r="B4086" s="1" t="s">
        <v>4759</v>
      </c>
      <c r="C4086" s="45" t="s">
        <v>1287</v>
      </c>
      <c r="D4086" s="23" t="s">
        <v>5751</v>
      </c>
      <c r="E4086" s="23" t="s">
        <v>4134</v>
      </c>
      <c r="F4086" s="40">
        <v>0.03</v>
      </c>
      <c r="G4086" s="25">
        <v>64889</v>
      </c>
      <c r="H4086" s="25">
        <v>1947</v>
      </c>
      <c r="I4086" s="25"/>
      <c r="J4086" s="58" t="e">
        <f>HYPERLINK("#"&amp;"Insumos"&amp;"!A"&amp;MATCH($B4086,#REF!,0),"Ins "&amp;$B4086)</f>
        <v>#REF!</v>
      </c>
      <c r="M4086" s="220"/>
    </row>
    <row r="4087" spans="1:13" x14ac:dyDescent="0.2">
      <c r="A4087" s="35" t="s">
        <v>2702</v>
      </c>
      <c r="B4087" s="1" t="s">
        <v>4785</v>
      </c>
      <c r="C4087" s="45" t="s">
        <v>176</v>
      </c>
      <c r="D4087" s="23" t="s">
        <v>5751</v>
      </c>
      <c r="E4087" s="23" t="s">
        <v>4134</v>
      </c>
      <c r="F4087" s="40">
        <v>0.03</v>
      </c>
      <c r="G4087" s="25">
        <v>134508</v>
      </c>
      <c r="H4087" s="25">
        <v>4035</v>
      </c>
      <c r="I4087" s="25"/>
      <c r="J4087" s="58" t="e">
        <f>HYPERLINK("#"&amp;"Insumos"&amp;"!A"&amp;MATCH($B4087,#REF!,0),"Ins "&amp;$B4087)</f>
        <v>#REF!</v>
      </c>
      <c r="M4087" s="220"/>
    </row>
    <row r="4088" spans="1:13" x14ac:dyDescent="0.2">
      <c r="A4088" s="35" t="s">
        <v>2702</v>
      </c>
      <c r="B4088" s="1" t="s">
        <v>4354</v>
      </c>
      <c r="C4088" s="45" t="s">
        <v>9188</v>
      </c>
      <c r="D4088" s="23" t="s">
        <v>5751</v>
      </c>
      <c r="E4088" s="23" t="s">
        <v>287</v>
      </c>
      <c r="F4088" s="40">
        <v>1.01</v>
      </c>
      <c r="G4088" s="25">
        <v>55293</v>
      </c>
      <c r="H4088" s="25">
        <v>55846</v>
      </c>
      <c r="I4088" s="25"/>
      <c r="J4088" s="58" t="e">
        <f>HYPERLINK("#"&amp;"Insumos"&amp;"!A"&amp;MATCH($B4088,#REF!,0),"Ins "&amp;$B4088)</f>
        <v>#REF!</v>
      </c>
      <c r="M4088" s="220"/>
    </row>
    <row r="4089" spans="1:13" ht="38.25" x14ac:dyDescent="0.2">
      <c r="A4089" s="36" t="s">
        <v>2703</v>
      </c>
      <c r="B4089" s="26" t="s">
        <v>6816</v>
      </c>
      <c r="C4089" s="79" t="s">
        <v>10536</v>
      </c>
      <c r="D4089" s="37" t="s">
        <v>5608</v>
      </c>
      <c r="E4089" s="37" t="s">
        <v>464</v>
      </c>
      <c r="F4089" s="41"/>
      <c r="G4089" s="27"/>
      <c r="H4089" s="27"/>
      <c r="I4089" s="27">
        <v>152050</v>
      </c>
      <c r="M4089" s="220">
        <f t="shared" si="63"/>
        <v>199125</v>
      </c>
    </row>
    <row r="4090" spans="1:13" x14ac:dyDescent="0.2">
      <c r="A4090" s="35" t="s">
        <v>2703</v>
      </c>
      <c r="B4090" s="1" t="s">
        <v>5573</v>
      </c>
      <c r="C4090" s="45" t="s">
        <v>973</v>
      </c>
      <c r="D4090" s="23" t="s">
        <v>5734</v>
      </c>
      <c r="E4090" s="23" t="s">
        <v>4141</v>
      </c>
      <c r="F4090" s="40">
        <v>0.56999999999999995</v>
      </c>
      <c r="G4090" s="25">
        <v>41652</v>
      </c>
      <c r="H4090" s="25">
        <v>23742</v>
      </c>
      <c r="I4090" s="25"/>
      <c r="J4090" s="58" t="e">
        <f>HYPERLINK("#"&amp;"Insumos"&amp;"!A"&amp;MATCH($B4090,#REF!,0),"Ins "&amp;$B4090)</f>
        <v>#REF!</v>
      </c>
      <c r="M4090" s="220"/>
    </row>
    <row r="4091" spans="1:13" x14ac:dyDescent="0.2">
      <c r="A4091" s="35" t="s">
        <v>2703</v>
      </c>
      <c r="B4091" s="1" t="s">
        <v>263</v>
      </c>
      <c r="C4091" s="45" t="s">
        <v>696</v>
      </c>
      <c r="D4091" s="23" t="s">
        <v>5534</v>
      </c>
      <c r="E4091" s="23" t="s">
        <v>4140</v>
      </c>
      <c r="F4091" s="40">
        <v>1.26E-2</v>
      </c>
      <c r="G4091" s="25">
        <v>187426</v>
      </c>
      <c r="H4091" s="25">
        <v>2362</v>
      </c>
      <c r="I4091" s="25"/>
      <c r="J4091" s="58" t="e">
        <f>HYPERLINK("#"&amp;"Insumos"&amp;"!A"&amp;MATCH($B4091,#REF!,0),"Ins "&amp;$B4091)</f>
        <v>#REF!</v>
      </c>
      <c r="M4091" s="220"/>
    </row>
    <row r="4092" spans="1:13" x14ac:dyDescent="0.2">
      <c r="A4092" s="35" t="s">
        <v>2703</v>
      </c>
      <c r="B4092" s="1" t="s">
        <v>5533</v>
      </c>
      <c r="C4092" s="45" t="s">
        <v>5892</v>
      </c>
      <c r="D4092" s="23" t="s">
        <v>977</v>
      </c>
      <c r="E4092" s="23" t="s">
        <v>4134</v>
      </c>
      <c r="F4092" s="40">
        <v>0.4</v>
      </c>
      <c r="G4092" s="25">
        <v>3623</v>
      </c>
      <c r="H4092" s="25">
        <v>1449</v>
      </c>
      <c r="I4092" s="25"/>
      <c r="J4092" s="58" t="e">
        <f>HYPERLINK("#"&amp;"Insumos"&amp;"!A"&amp;MATCH($B4092,#REF!,0),"Ins "&amp;$B4092)</f>
        <v>#REF!</v>
      </c>
      <c r="M4092" s="220"/>
    </row>
    <row r="4093" spans="1:13" x14ac:dyDescent="0.2">
      <c r="A4093" s="35" t="s">
        <v>2703</v>
      </c>
      <c r="B4093" s="1" t="s">
        <v>5007</v>
      </c>
      <c r="C4093" s="45" t="s">
        <v>720</v>
      </c>
      <c r="D4093" s="23" t="s">
        <v>5751</v>
      </c>
      <c r="E4093" s="23" t="s">
        <v>4134</v>
      </c>
      <c r="F4093" s="40">
        <v>0.6</v>
      </c>
      <c r="G4093" s="25">
        <v>1897</v>
      </c>
      <c r="H4093" s="25">
        <v>1138</v>
      </c>
      <c r="I4093" s="25"/>
      <c r="J4093" s="58" t="e">
        <f>HYPERLINK("#"&amp;"Insumos"&amp;"!A"&amp;MATCH($B4093,#REF!,0),"Ins "&amp;$B4093)</f>
        <v>#REF!</v>
      </c>
      <c r="M4093" s="220"/>
    </row>
    <row r="4094" spans="1:13" x14ac:dyDescent="0.2">
      <c r="A4094" s="35" t="s">
        <v>2703</v>
      </c>
      <c r="B4094" s="1" t="s">
        <v>4759</v>
      </c>
      <c r="C4094" s="45" t="s">
        <v>1287</v>
      </c>
      <c r="D4094" s="23" t="s">
        <v>5751</v>
      </c>
      <c r="E4094" s="23" t="s">
        <v>4134</v>
      </c>
      <c r="F4094" s="40">
        <v>0.05</v>
      </c>
      <c r="G4094" s="25">
        <v>64889</v>
      </c>
      <c r="H4094" s="25">
        <v>3244</v>
      </c>
      <c r="I4094" s="25"/>
      <c r="J4094" s="58" t="e">
        <f>HYPERLINK("#"&amp;"Insumos"&amp;"!A"&amp;MATCH($B4094,#REF!,0),"Ins "&amp;$B4094)</f>
        <v>#REF!</v>
      </c>
      <c r="M4094" s="220"/>
    </row>
    <row r="4095" spans="1:13" x14ac:dyDescent="0.2">
      <c r="A4095" s="35" t="s">
        <v>2703</v>
      </c>
      <c r="B4095" s="1" t="s">
        <v>4785</v>
      </c>
      <c r="C4095" s="45" t="s">
        <v>176</v>
      </c>
      <c r="D4095" s="23" t="s">
        <v>5751</v>
      </c>
      <c r="E4095" s="23" t="s">
        <v>4134</v>
      </c>
      <c r="F4095" s="40">
        <v>0.04</v>
      </c>
      <c r="G4095" s="25">
        <v>134508</v>
      </c>
      <c r="H4095" s="25">
        <v>5380</v>
      </c>
      <c r="I4095" s="25"/>
      <c r="J4095" s="58" t="e">
        <f>HYPERLINK("#"&amp;"Insumos"&amp;"!A"&amp;MATCH($B4095,#REF!,0),"Ins "&amp;$B4095)</f>
        <v>#REF!</v>
      </c>
      <c r="M4095" s="220"/>
    </row>
    <row r="4096" spans="1:13" x14ac:dyDescent="0.2">
      <c r="A4096" s="35" t="s">
        <v>2703</v>
      </c>
      <c r="B4096" s="1" t="s">
        <v>4355</v>
      </c>
      <c r="C4096" s="45" t="s">
        <v>9189</v>
      </c>
      <c r="D4096" s="23" t="s">
        <v>5751</v>
      </c>
      <c r="E4096" s="23" t="s">
        <v>287</v>
      </c>
      <c r="F4096" s="40">
        <v>1.01</v>
      </c>
      <c r="G4096" s="25">
        <v>113599</v>
      </c>
      <c r="H4096" s="25">
        <v>114735</v>
      </c>
      <c r="I4096" s="25"/>
      <c r="J4096" s="58" t="e">
        <f>HYPERLINK("#"&amp;"Insumos"&amp;"!A"&amp;MATCH($B4096,#REF!,0),"Ins "&amp;$B4096)</f>
        <v>#REF!</v>
      </c>
      <c r="M4096" s="220"/>
    </row>
    <row r="4097" spans="1:13" ht="38.25" x14ac:dyDescent="0.2">
      <c r="A4097" s="36" t="s">
        <v>2704</v>
      </c>
      <c r="B4097" s="26" t="s">
        <v>6816</v>
      </c>
      <c r="C4097" s="79" t="s">
        <v>10537</v>
      </c>
      <c r="D4097" s="37" t="s">
        <v>5608</v>
      </c>
      <c r="E4097" s="37" t="s">
        <v>464</v>
      </c>
      <c r="F4097" s="41"/>
      <c r="G4097" s="27"/>
      <c r="H4097" s="27"/>
      <c r="I4097" s="27">
        <v>364502</v>
      </c>
      <c r="M4097" s="220">
        <f t="shared" si="63"/>
        <v>477352</v>
      </c>
    </row>
    <row r="4098" spans="1:13" x14ac:dyDescent="0.2">
      <c r="A4098" s="35" t="s">
        <v>2704</v>
      </c>
      <c r="B4098" s="1" t="s">
        <v>5573</v>
      </c>
      <c r="C4098" s="45" t="s">
        <v>973</v>
      </c>
      <c r="D4098" s="23" t="s">
        <v>5734</v>
      </c>
      <c r="E4098" s="23" t="s">
        <v>4141</v>
      </c>
      <c r="F4098" s="40">
        <v>0.79</v>
      </c>
      <c r="G4098" s="25">
        <v>41652</v>
      </c>
      <c r="H4098" s="25">
        <v>32905</v>
      </c>
      <c r="I4098" s="25"/>
      <c r="J4098" s="58" t="e">
        <f>HYPERLINK("#"&amp;"Insumos"&amp;"!A"&amp;MATCH($B4098,#REF!,0),"Ins "&amp;$B4098)</f>
        <v>#REF!</v>
      </c>
      <c r="M4098" s="220"/>
    </row>
    <row r="4099" spans="1:13" x14ac:dyDescent="0.2">
      <c r="A4099" s="35" t="s">
        <v>2704</v>
      </c>
      <c r="B4099" s="1" t="s">
        <v>263</v>
      </c>
      <c r="C4099" s="45" t="s">
        <v>696</v>
      </c>
      <c r="D4099" s="23" t="s">
        <v>5534</v>
      </c>
      <c r="E4099" s="23" t="s">
        <v>4140</v>
      </c>
      <c r="F4099" s="40">
        <v>2.8899999999999999E-2</v>
      </c>
      <c r="G4099" s="25">
        <v>187426</v>
      </c>
      <c r="H4099" s="25">
        <v>5417</v>
      </c>
      <c r="I4099" s="25"/>
      <c r="J4099" s="58" t="e">
        <f>HYPERLINK("#"&amp;"Insumos"&amp;"!A"&amp;MATCH($B4099,#REF!,0),"Ins "&amp;$B4099)</f>
        <v>#REF!</v>
      </c>
      <c r="M4099" s="220"/>
    </row>
    <row r="4100" spans="1:13" x14ac:dyDescent="0.2">
      <c r="A4100" s="35" t="s">
        <v>2704</v>
      </c>
      <c r="B4100" s="1" t="s">
        <v>5533</v>
      </c>
      <c r="C4100" s="45" t="s">
        <v>5892</v>
      </c>
      <c r="D4100" s="23" t="s">
        <v>977</v>
      </c>
      <c r="E4100" s="23" t="s">
        <v>4134</v>
      </c>
      <c r="F4100" s="40">
        <v>0.6</v>
      </c>
      <c r="G4100" s="25">
        <v>3623</v>
      </c>
      <c r="H4100" s="25">
        <v>2174</v>
      </c>
      <c r="I4100" s="25"/>
      <c r="J4100" s="58" t="e">
        <f>HYPERLINK("#"&amp;"Insumos"&amp;"!A"&amp;MATCH($B4100,#REF!,0),"Ins "&amp;$B4100)</f>
        <v>#REF!</v>
      </c>
      <c r="M4100" s="220"/>
    </row>
    <row r="4101" spans="1:13" x14ac:dyDescent="0.2">
      <c r="A4101" s="35" t="s">
        <v>2704</v>
      </c>
      <c r="B4101" s="1" t="s">
        <v>5007</v>
      </c>
      <c r="C4101" s="45" t="s">
        <v>720</v>
      </c>
      <c r="D4101" s="23" t="s">
        <v>5751</v>
      </c>
      <c r="E4101" s="23" t="s">
        <v>4134</v>
      </c>
      <c r="F4101" s="40">
        <v>0.9</v>
      </c>
      <c r="G4101" s="25">
        <v>1897</v>
      </c>
      <c r="H4101" s="25">
        <v>1707</v>
      </c>
      <c r="I4101" s="25"/>
      <c r="J4101" s="58" t="e">
        <f>HYPERLINK("#"&amp;"Insumos"&amp;"!A"&amp;MATCH($B4101,#REF!,0),"Ins "&amp;$B4101)</f>
        <v>#REF!</v>
      </c>
      <c r="M4101" s="220"/>
    </row>
    <row r="4102" spans="1:13" x14ac:dyDescent="0.2">
      <c r="A4102" s="35" t="s">
        <v>2704</v>
      </c>
      <c r="B4102" s="1" t="s">
        <v>4759</v>
      </c>
      <c r="C4102" s="45" t="s">
        <v>1287</v>
      </c>
      <c r="D4102" s="23" t="s">
        <v>5751</v>
      </c>
      <c r="E4102" s="23" t="s">
        <v>4134</v>
      </c>
      <c r="F4102" s="40">
        <v>0.08</v>
      </c>
      <c r="G4102" s="25">
        <v>64889</v>
      </c>
      <c r="H4102" s="25">
        <v>5191</v>
      </c>
      <c r="I4102" s="25"/>
      <c r="J4102" s="58" t="e">
        <f>HYPERLINK("#"&amp;"Insumos"&amp;"!A"&amp;MATCH($B4102,#REF!,0),"Ins "&amp;$B4102)</f>
        <v>#REF!</v>
      </c>
      <c r="M4102" s="220"/>
    </row>
    <row r="4103" spans="1:13" x14ac:dyDescent="0.2">
      <c r="A4103" s="35" t="s">
        <v>2704</v>
      </c>
      <c r="B4103" s="1" t="s">
        <v>4785</v>
      </c>
      <c r="C4103" s="45" t="s">
        <v>176</v>
      </c>
      <c r="D4103" s="23" t="s">
        <v>5751</v>
      </c>
      <c r="E4103" s="23" t="s">
        <v>4134</v>
      </c>
      <c r="F4103" s="40">
        <v>7.0000000000000007E-2</v>
      </c>
      <c r="G4103" s="25">
        <v>134508</v>
      </c>
      <c r="H4103" s="25">
        <v>9416</v>
      </c>
      <c r="I4103" s="25"/>
      <c r="J4103" s="58" t="e">
        <f>HYPERLINK("#"&amp;"Insumos"&amp;"!A"&amp;MATCH($B4103,#REF!,0),"Ins "&amp;$B4103)</f>
        <v>#REF!</v>
      </c>
      <c r="M4103" s="220"/>
    </row>
    <row r="4104" spans="1:13" x14ac:dyDescent="0.2">
      <c r="A4104" s="35" t="s">
        <v>2704</v>
      </c>
      <c r="B4104" s="1" t="s">
        <v>4353</v>
      </c>
      <c r="C4104" s="45" t="s">
        <v>9187</v>
      </c>
      <c r="D4104" s="23" t="s">
        <v>5751</v>
      </c>
      <c r="E4104" s="23" t="s">
        <v>287</v>
      </c>
      <c r="F4104" s="40">
        <v>1.01</v>
      </c>
      <c r="G4104" s="25">
        <v>304646</v>
      </c>
      <c r="H4104" s="25">
        <v>307692</v>
      </c>
      <c r="I4104" s="25"/>
      <c r="J4104" s="58" t="e">
        <f>HYPERLINK("#"&amp;"Insumos"&amp;"!A"&amp;MATCH($B4104,#REF!,0),"Ins "&amp;$B4104)</f>
        <v>#REF!</v>
      </c>
      <c r="M4104" s="220"/>
    </row>
    <row r="4105" spans="1:13" ht="38.25" x14ac:dyDescent="0.2">
      <c r="A4105" s="36" t="s">
        <v>2705</v>
      </c>
      <c r="B4105" s="26" t="s">
        <v>6816</v>
      </c>
      <c r="C4105" s="79" t="s">
        <v>10538</v>
      </c>
      <c r="D4105" s="37" t="s">
        <v>5608</v>
      </c>
      <c r="E4105" s="37" t="s">
        <v>4134</v>
      </c>
      <c r="F4105" s="41"/>
      <c r="G4105" s="27"/>
      <c r="H4105" s="27"/>
      <c r="I4105" s="27">
        <v>530522</v>
      </c>
      <c r="M4105" s="220">
        <f t="shared" ref="M4105:M4155" si="64">ROUND(I4105*(1+$L$2),0)</f>
        <v>694772</v>
      </c>
    </row>
    <row r="4106" spans="1:13" x14ac:dyDescent="0.2">
      <c r="A4106" s="35" t="s">
        <v>2705</v>
      </c>
      <c r="B4106" s="1" t="s">
        <v>5584</v>
      </c>
      <c r="C4106" s="45" t="s">
        <v>6973</v>
      </c>
      <c r="D4106" s="23" t="s">
        <v>5585</v>
      </c>
      <c r="E4106" s="23" t="s">
        <v>467</v>
      </c>
      <c r="F4106" s="40">
        <v>6</v>
      </c>
      <c r="G4106" s="25">
        <v>8042</v>
      </c>
      <c r="H4106" s="25">
        <v>48252</v>
      </c>
      <c r="I4106" s="25"/>
      <c r="M4106" s="220"/>
    </row>
    <row r="4107" spans="1:13" x14ac:dyDescent="0.2">
      <c r="A4107" s="35" t="s">
        <v>2705</v>
      </c>
      <c r="B4107" s="1" t="s">
        <v>5589</v>
      </c>
      <c r="C4107" s="45" t="s">
        <v>5819</v>
      </c>
      <c r="D4107" s="23" t="s">
        <v>5585</v>
      </c>
      <c r="E4107" s="23" t="s">
        <v>466</v>
      </c>
      <c r="F4107" s="40">
        <v>0.2</v>
      </c>
      <c r="G4107" s="25">
        <v>597780</v>
      </c>
      <c r="H4107" s="25">
        <v>119556</v>
      </c>
      <c r="I4107" s="25"/>
      <c r="M4107" s="220"/>
    </row>
    <row r="4108" spans="1:13" x14ac:dyDescent="0.2">
      <c r="A4108" s="35" t="s">
        <v>2705</v>
      </c>
      <c r="B4108" s="1" t="s">
        <v>5573</v>
      </c>
      <c r="C4108" s="45" t="s">
        <v>973</v>
      </c>
      <c r="D4108" s="23" t="s">
        <v>5734</v>
      </c>
      <c r="E4108" s="23" t="s">
        <v>4141</v>
      </c>
      <c r="F4108" s="40">
        <v>1.7</v>
      </c>
      <c r="G4108" s="25">
        <v>41652</v>
      </c>
      <c r="H4108" s="25">
        <v>70808</v>
      </c>
      <c r="I4108" s="25"/>
      <c r="J4108" s="58" t="e">
        <f>HYPERLINK("#"&amp;"Insumos"&amp;"!A"&amp;MATCH($B4108,#REF!,0),"Ins "&amp;$B4108)</f>
        <v>#REF!</v>
      </c>
      <c r="M4108" s="220"/>
    </row>
    <row r="4109" spans="1:13" x14ac:dyDescent="0.2">
      <c r="A4109" s="35" t="s">
        <v>2705</v>
      </c>
      <c r="B4109" s="1" t="s">
        <v>263</v>
      </c>
      <c r="C4109" s="45" t="s">
        <v>696</v>
      </c>
      <c r="D4109" s="23" t="s">
        <v>5534</v>
      </c>
      <c r="E4109" s="23" t="s">
        <v>4140</v>
      </c>
      <c r="F4109" s="40">
        <v>4.9700000000000001E-2</v>
      </c>
      <c r="G4109" s="25">
        <v>187426</v>
      </c>
      <c r="H4109" s="25">
        <v>9315</v>
      </c>
      <c r="I4109" s="25"/>
      <c r="J4109" s="58" t="e">
        <f>HYPERLINK("#"&amp;"Insumos"&amp;"!A"&amp;MATCH($B4109,#REF!,0),"Ins "&amp;$B4109)</f>
        <v>#REF!</v>
      </c>
      <c r="M4109" s="220"/>
    </row>
    <row r="4110" spans="1:13" x14ac:dyDescent="0.2">
      <c r="A4110" s="35" t="s">
        <v>2705</v>
      </c>
      <c r="B4110" s="1" t="s">
        <v>5533</v>
      </c>
      <c r="C4110" s="45" t="s">
        <v>5892</v>
      </c>
      <c r="D4110" s="23" t="s">
        <v>977</v>
      </c>
      <c r="E4110" s="23" t="s">
        <v>4134</v>
      </c>
      <c r="F4110" s="40">
        <v>0.6</v>
      </c>
      <c r="G4110" s="25">
        <v>3623</v>
      </c>
      <c r="H4110" s="25">
        <v>2174</v>
      </c>
      <c r="I4110" s="25"/>
      <c r="J4110" s="58" t="e">
        <f>HYPERLINK("#"&amp;"Insumos"&amp;"!A"&amp;MATCH($B4110,#REF!,0),"Ins "&amp;$B4110)</f>
        <v>#REF!</v>
      </c>
      <c r="M4110" s="220"/>
    </row>
    <row r="4111" spans="1:13" x14ac:dyDescent="0.2">
      <c r="A4111" s="35" t="s">
        <v>2705</v>
      </c>
      <c r="B4111" s="1" t="s">
        <v>5007</v>
      </c>
      <c r="C4111" s="45" t="s">
        <v>720</v>
      </c>
      <c r="D4111" s="23" t="s">
        <v>5751</v>
      </c>
      <c r="E4111" s="23" t="s">
        <v>4134</v>
      </c>
      <c r="F4111" s="40">
        <v>1.9</v>
      </c>
      <c r="G4111" s="25">
        <v>1897</v>
      </c>
      <c r="H4111" s="25">
        <v>3604</v>
      </c>
      <c r="I4111" s="25"/>
      <c r="J4111" s="58" t="e">
        <f>HYPERLINK("#"&amp;"Insumos"&amp;"!A"&amp;MATCH($B4111,#REF!,0),"Ins "&amp;$B4111)</f>
        <v>#REF!</v>
      </c>
      <c r="M4111" s="220"/>
    </row>
    <row r="4112" spans="1:13" x14ac:dyDescent="0.2">
      <c r="A4112" s="35" t="s">
        <v>2705</v>
      </c>
      <c r="B4112" s="1" t="s">
        <v>4752</v>
      </c>
      <c r="C4112" s="45" t="s">
        <v>1284</v>
      </c>
      <c r="D4112" s="23" t="s">
        <v>5751</v>
      </c>
      <c r="E4112" s="23" t="s">
        <v>4134</v>
      </c>
      <c r="F4112" s="40">
        <v>1</v>
      </c>
      <c r="G4112" s="25">
        <v>262206</v>
      </c>
      <c r="H4112" s="25">
        <v>262206</v>
      </c>
      <c r="I4112" s="25"/>
      <c r="J4112" s="58" t="e">
        <f>HYPERLINK("#"&amp;"Insumos"&amp;"!A"&amp;MATCH($B4112,#REF!,0),"Ins "&amp;$B4112)</f>
        <v>#REF!</v>
      </c>
      <c r="M4112" s="220"/>
    </row>
    <row r="4113" spans="1:13" x14ac:dyDescent="0.2">
      <c r="A4113" s="35" t="s">
        <v>2705</v>
      </c>
      <c r="B4113" s="1" t="s">
        <v>4759</v>
      </c>
      <c r="C4113" s="45" t="s">
        <v>1287</v>
      </c>
      <c r="D4113" s="23" t="s">
        <v>5751</v>
      </c>
      <c r="E4113" s="23" t="s">
        <v>4134</v>
      </c>
      <c r="F4113" s="40">
        <v>0.08</v>
      </c>
      <c r="G4113" s="25">
        <v>64889</v>
      </c>
      <c r="H4113" s="25">
        <v>5191</v>
      </c>
      <c r="I4113" s="25"/>
      <c r="J4113" s="58" t="e">
        <f>HYPERLINK("#"&amp;"Insumos"&amp;"!A"&amp;MATCH($B4113,#REF!,0),"Ins "&amp;$B4113)</f>
        <v>#REF!</v>
      </c>
      <c r="M4113" s="220"/>
    </row>
    <row r="4114" spans="1:13" x14ac:dyDescent="0.2">
      <c r="A4114" s="35" t="s">
        <v>2705</v>
      </c>
      <c r="B4114" s="1" t="s">
        <v>4785</v>
      </c>
      <c r="C4114" s="45" t="s">
        <v>176</v>
      </c>
      <c r="D4114" s="23" t="s">
        <v>5751</v>
      </c>
      <c r="E4114" s="23" t="s">
        <v>4134</v>
      </c>
      <c r="F4114" s="40">
        <v>7.0000000000000007E-2</v>
      </c>
      <c r="G4114" s="25">
        <v>134508</v>
      </c>
      <c r="H4114" s="25">
        <v>9416</v>
      </c>
      <c r="I4114" s="25"/>
      <c r="J4114" s="58" t="e">
        <f>HYPERLINK("#"&amp;"Insumos"&amp;"!A"&amp;MATCH($B4114,#REF!,0),"Ins "&amp;$B4114)</f>
        <v>#REF!</v>
      </c>
      <c r="M4114" s="220"/>
    </row>
    <row r="4115" spans="1:13" ht="38.25" x14ac:dyDescent="0.2">
      <c r="A4115" s="36" t="s">
        <v>2706</v>
      </c>
      <c r="B4115" s="26" t="s">
        <v>6816</v>
      </c>
      <c r="C4115" s="79" t="s">
        <v>10539</v>
      </c>
      <c r="D4115" s="37" t="s">
        <v>5608</v>
      </c>
      <c r="E4115" s="37" t="s">
        <v>4134</v>
      </c>
      <c r="F4115" s="41"/>
      <c r="G4115" s="27"/>
      <c r="H4115" s="27"/>
      <c r="I4115" s="27">
        <v>901502</v>
      </c>
      <c r="M4115" s="220">
        <f t="shared" si="64"/>
        <v>1180607</v>
      </c>
    </row>
    <row r="4116" spans="1:13" x14ac:dyDescent="0.2">
      <c r="A4116" s="35" t="s">
        <v>2706</v>
      </c>
      <c r="B4116" s="1" t="s">
        <v>5584</v>
      </c>
      <c r="C4116" s="45" t="s">
        <v>6973</v>
      </c>
      <c r="D4116" s="23" t="s">
        <v>5585</v>
      </c>
      <c r="E4116" s="23" t="s">
        <v>467</v>
      </c>
      <c r="F4116" s="40">
        <v>7.5</v>
      </c>
      <c r="G4116" s="25">
        <v>8042</v>
      </c>
      <c r="H4116" s="25">
        <v>60315</v>
      </c>
      <c r="I4116" s="25"/>
      <c r="M4116" s="220"/>
    </row>
    <row r="4117" spans="1:13" x14ac:dyDescent="0.2">
      <c r="A4117" s="35" t="s">
        <v>2706</v>
      </c>
      <c r="B4117" s="1" t="s">
        <v>5589</v>
      </c>
      <c r="C4117" s="45" t="s">
        <v>5819</v>
      </c>
      <c r="D4117" s="23" t="s">
        <v>5585</v>
      </c>
      <c r="E4117" s="23" t="s">
        <v>466</v>
      </c>
      <c r="F4117" s="40">
        <v>0.25</v>
      </c>
      <c r="G4117" s="25">
        <v>597780</v>
      </c>
      <c r="H4117" s="25">
        <v>149445</v>
      </c>
      <c r="I4117" s="25"/>
      <c r="M4117" s="220"/>
    </row>
    <row r="4118" spans="1:13" x14ac:dyDescent="0.2">
      <c r="A4118" s="35" t="s">
        <v>2706</v>
      </c>
      <c r="B4118" s="1" t="s">
        <v>5573</v>
      </c>
      <c r="C4118" s="45" t="s">
        <v>973</v>
      </c>
      <c r="D4118" s="23" t="s">
        <v>5734</v>
      </c>
      <c r="E4118" s="23" t="s">
        <v>4141</v>
      </c>
      <c r="F4118" s="40">
        <v>2.16</v>
      </c>
      <c r="G4118" s="25">
        <v>41652</v>
      </c>
      <c r="H4118" s="25">
        <v>89968</v>
      </c>
      <c r="I4118" s="25"/>
      <c r="J4118" s="58" t="e">
        <f>HYPERLINK("#"&amp;"Insumos"&amp;"!A"&amp;MATCH($B4118,#REF!,0),"Ins "&amp;$B4118)</f>
        <v>#REF!</v>
      </c>
      <c r="M4118" s="220"/>
    </row>
    <row r="4119" spans="1:13" x14ac:dyDescent="0.2">
      <c r="A4119" s="35" t="s">
        <v>2706</v>
      </c>
      <c r="B4119" s="1" t="s">
        <v>263</v>
      </c>
      <c r="C4119" s="45" t="s">
        <v>696</v>
      </c>
      <c r="D4119" s="23" t="s">
        <v>5534</v>
      </c>
      <c r="E4119" s="23" t="s">
        <v>4140</v>
      </c>
      <c r="F4119" s="40">
        <v>8.0600000000000005E-2</v>
      </c>
      <c r="G4119" s="25">
        <v>187426</v>
      </c>
      <c r="H4119" s="25">
        <v>15107</v>
      </c>
      <c r="I4119" s="25"/>
      <c r="J4119" s="58" t="e">
        <f>HYPERLINK("#"&amp;"Insumos"&amp;"!A"&amp;MATCH($B4119,#REF!,0),"Ins "&amp;$B4119)</f>
        <v>#REF!</v>
      </c>
      <c r="M4119" s="220"/>
    </row>
    <row r="4120" spans="1:13" x14ac:dyDescent="0.2">
      <c r="A4120" s="35" t="s">
        <v>2706</v>
      </c>
      <c r="B4120" s="1" t="s">
        <v>5533</v>
      </c>
      <c r="C4120" s="45" t="s">
        <v>5892</v>
      </c>
      <c r="D4120" s="23" t="s">
        <v>977</v>
      </c>
      <c r="E4120" s="23" t="s">
        <v>4134</v>
      </c>
      <c r="F4120" s="40">
        <v>0.6</v>
      </c>
      <c r="G4120" s="25">
        <v>3623</v>
      </c>
      <c r="H4120" s="25">
        <v>2174</v>
      </c>
      <c r="I4120" s="25"/>
      <c r="J4120" s="58" t="e">
        <f>HYPERLINK("#"&amp;"Insumos"&amp;"!A"&amp;MATCH($B4120,#REF!,0),"Ins "&amp;$B4120)</f>
        <v>#REF!</v>
      </c>
      <c r="M4120" s="220"/>
    </row>
    <row r="4121" spans="1:13" x14ac:dyDescent="0.2">
      <c r="A4121" s="35" t="s">
        <v>2706</v>
      </c>
      <c r="B4121" s="1" t="s">
        <v>5007</v>
      </c>
      <c r="C4121" s="45" t="s">
        <v>720</v>
      </c>
      <c r="D4121" s="23" t="s">
        <v>5751</v>
      </c>
      <c r="E4121" s="23" t="s">
        <v>4134</v>
      </c>
      <c r="F4121" s="40">
        <v>2.5</v>
      </c>
      <c r="G4121" s="25">
        <v>1897</v>
      </c>
      <c r="H4121" s="25">
        <v>4743</v>
      </c>
      <c r="I4121" s="25"/>
      <c r="J4121" s="58" t="e">
        <f>HYPERLINK("#"&amp;"Insumos"&amp;"!A"&amp;MATCH($B4121,#REF!,0),"Ins "&amp;$B4121)</f>
        <v>#REF!</v>
      </c>
      <c r="M4121" s="220"/>
    </row>
    <row r="4122" spans="1:13" x14ac:dyDescent="0.2">
      <c r="A4122" s="35" t="s">
        <v>2706</v>
      </c>
      <c r="B4122" s="1" t="s">
        <v>4753</v>
      </c>
      <c r="C4122" s="45" t="s">
        <v>1285</v>
      </c>
      <c r="D4122" s="23" t="s">
        <v>5751</v>
      </c>
      <c r="E4122" s="23" t="s">
        <v>4134</v>
      </c>
      <c r="F4122" s="40">
        <v>1</v>
      </c>
      <c r="G4122" s="25">
        <v>565143</v>
      </c>
      <c r="H4122" s="25">
        <v>565143</v>
      </c>
      <c r="I4122" s="25"/>
      <c r="J4122" s="58" t="e">
        <f>HYPERLINK("#"&amp;"Insumos"&amp;"!A"&amp;MATCH($B4122,#REF!,0),"Ins "&amp;$B4122)</f>
        <v>#REF!</v>
      </c>
      <c r="M4122" s="220"/>
    </row>
    <row r="4123" spans="1:13" x14ac:dyDescent="0.2">
      <c r="A4123" s="35" t="s">
        <v>2706</v>
      </c>
      <c r="B4123" s="1" t="s">
        <v>4759</v>
      </c>
      <c r="C4123" s="45" t="s">
        <v>1287</v>
      </c>
      <c r="D4123" s="23" t="s">
        <v>5751</v>
      </c>
      <c r="E4123" s="23" t="s">
        <v>4134</v>
      </c>
      <c r="F4123" s="40">
        <v>0.08</v>
      </c>
      <c r="G4123" s="25">
        <v>64889</v>
      </c>
      <c r="H4123" s="25">
        <v>5191</v>
      </c>
      <c r="I4123" s="25"/>
      <c r="J4123" s="58" t="e">
        <f>HYPERLINK("#"&amp;"Insumos"&amp;"!A"&amp;MATCH($B4123,#REF!,0),"Ins "&amp;$B4123)</f>
        <v>#REF!</v>
      </c>
      <c r="M4123" s="220"/>
    </row>
    <row r="4124" spans="1:13" x14ac:dyDescent="0.2">
      <c r="A4124" s="35" t="s">
        <v>2706</v>
      </c>
      <c r="B4124" s="1" t="s">
        <v>4785</v>
      </c>
      <c r="C4124" s="45" t="s">
        <v>176</v>
      </c>
      <c r="D4124" s="23" t="s">
        <v>5751</v>
      </c>
      <c r="E4124" s="23" t="s">
        <v>4134</v>
      </c>
      <c r="F4124" s="40">
        <v>7.0000000000000007E-2</v>
      </c>
      <c r="G4124" s="25">
        <v>134508</v>
      </c>
      <c r="H4124" s="25">
        <v>9416</v>
      </c>
      <c r="I4124" s="25"/>
      <c r="J4124" s="58" t="e">
        <f>HYPERLINK("#"&amp;"Insumos"&amp;"!A"&amp;MATCH($B4124,#REF!,0),"Ins "&amp;$B4124)</f>
        <v>#REF!</v>
      </c>
      <c r="M4124" s="220"/>
    </row>
    <row r="4125" spans="1:13" ht="38.25" x14ac:dyDescent="0.2">
      <c r="A4125" s="36" t="s">
        <v>2707</v>
      </c>
      <c r="B4125" s="26" t="s">
        <v>6816</v>
      </c>
      <c r="C4125" s="79" t="s">
        <v>10540</v>
      </c>
      <c r="D4125" s="37" t="s">
        <v>5608</v>
      </c>
      <c r="E4125" s="37" t="s">
        <v>4134</v>
      </c>
      <c r="F4125" s="41"/>
      <c r="G4125" s="27"/>
      <c r="H4125" s="27"/>
      <c r="I4125" s="27">
        <v>2613729</v>
      </c>
      <c r="M4125" s="220">
        <f t="shared" si="64"/>
        <v>3422939</v>
      </c>
    </row>
    <row r="4126" spans="1:13" x14ac:dyDescent="0.2">
      <c r="A4126" s="35" t="s">
        <v>2707</v>
      </c>
      <c r="B4126" s="1" t="s">
        <v>5584</v>
      </c>
      <c r="C4126" s="45" t="s">
        <v>6973</v>
      </c>
      <c r="D4126" s="23" t="s">
        <v>5585</v>
      </c>
      <c r="E4126" s="23" t="s">
        <v>467</v>
      </c>
      <c r="F4126" s="40">
        <v>9</v>
      </c>
      <c r="G4126" s="25">
        <v>8042</v>
      </c>
      <c r="H4126" s="25">
        <v>72378</v>
      </c>
      <c r="I4126" s="25"/>
      <c r="M4126" s="220"/>
    </row>
    <row r="4127" spans="1:13" x14ac:dyDescent="0.2">
      <c r="A4127" s="35" t="s">
        <v>2707</v>
      </c>
      <c r="B4127" s="1" t="s">
        <v>5589</v>
      </c>
      <c r="C4127" s="45" t="s">
        <v>5819</v>
      </c>
      <c r="D4127" s="23" t="s">
        <v>5585</v>
      </c>
      <c r="E4127" s="23" t="s">
        <v>466</v>
      </c>
      <c r="F4127" s="40">
        <v>0.3</v>
      </c>
      <c r="G4127" s="25">
        <v>597780</v>
      </c>
      <c r="H4127" s="25">
        <v>179334</v>
      </c>
      <c r="I4127" s="25"/>
      <c r="M4127" s="220"/>
    </row>
    <row r="4128" spans="1:13" x14ac:dyDescent="0.2">
      <c r="A4128" s="35" t="s">
        <v>2707</v>
      </c>
      <c r="B4128" s="1" t="s">
        <v>5573</v>
      </c>
      <c r="C4128" s="45" t="s">
        <v>973</v>
      </c>
      <c r="D4128" s="23" t="s">
        <v>5734</v>
      </c>
      <c r="E4128" s="23" t="s">
        <v>4141</v>
      </c>
      <c r="F4128" s="40">
        <v>2.73</v>
      </c>
      <c r="G4128" s="25">
        <v>41652</v>
      </c>
      <c r="H4128" s="25">
        <v>113710</v>
      </c>
      <c r="I4128" s="25"/>
      <c r="J4128" s="58" t="e">
        <f>HYPERLINK("#"&amp;"Insumos"&amp;"!A"&amp;MATCH($B4128,#REF!,0),"Ins "&amp;$B4128)</f>
        <v>#REF!</v>
      </c>
      <c r="M4128" s="220"/>
    </row>
    <row r="4129" spans="1:13" x14ac:dyDescent="0.2">
      <c r="A4129" s="35" t="s">
        <v>2707</v>
      </c>
      <c r="B4129" s="1" t="s">
        <v>263</v>
      </c>
      <c r="C4129" s="45" t="s">
        <v>696</v>
      </c>
      <c r="D4129" s="23" t="s">
        <v>5534</v>
      </c>
      <c r="E4129" s="23" t="s">
        <v>4140</v>
      </c>
      <c r="F4129" s="40">
        <v>0.25090000000000001</v>
      </c>
      <c r="G4129" s="25">
        <v>187426</v>
      </c>
      <c r="H4129" s="25">
        <v>47025</v>
      </c>
      <c r="I4129" s="25"/>
      <c r="J4129" s="58" t="e">
        <f>HYPERLINK("#"&amp;"Insumos"&amp;"!A"&amp;MATCH($B4129,#REF!,0),"Ins "&amp;$B4129)</f>
        <v>#REF!</v>
      </c>
      <c r="M4129" s="220"/>
    </row>
    <row r="4130" spans="1:13" x14ac:dyDescent="0.2">
      <c r="A4130" s="35" t="s">
        <v>2707</v>
      </c>
      <c r="B4130" s="1" t="s">
        <v>5533</v>
      </c>
      <c r="C4130" s="45" t="s">
        <v>5892</v>
      </c>
      <c r="D4130" s="23" t="s">
        <v>977</v>
      </c>
      <c r="E4130" s="23" t="s">
        <v>4134</v>
      </c>
      <c r="F4130" s="40">
        <v>0.6</v>
      </c>
      <c r="G4130" s="25">
        <v>3623</v>
      </c>
      <c r="H4130" s="25">
        <v>2174</v>
      </c>
      <c r="I4130" s="25"/>
      <c r="J4130" s="58" t="e">
        <f>HYPERLINK("#"&amp;"Insumos"&amp;"!A"&amp;MATCH($B4130,#REF!,0),"Ins "&amp;$B4130)</f>
        <v>#REF!</v>
      </c>
      <c r="M4130" s="220"/>
    </row>
    <row r="4131" spans="1:13" x14ac:dyDescent="0.2">
      <c r="A4131" s="35" t="s">
        <v>2707</v>
      </c>
      <c r="B4131" s="1" t="s">
        <v>5007</v>
      </c>
      <c r="C4131" s="45" t="s">
        <v>720</v>
      </c>
      <c r="D4131" s="23" t="s">
        <v>5751</v>
      </c>
      <c r="E4131" s="23" t="s">
        <v>4134</v>
      </c>
      <c r="F4131" s="40">
        <v>3.2</v>
      </c>
      <c r="G4131" s="25">
        <v>1897</v>
      </c>
      <c r="H4131" s="25">
        <v>6070</v>
      </c>
      <c r="I4131" s="25"/>
      <c r="J4131" s="58" t="e">
        <f>HYPERLINK("#"&amp;"Insumos"&amp;"!A"&amp;MATCH($B4131,#REF!,0),"Ins "&amp;$B4131)</f>
        <v>#REF!</v>
      </c>
      <c r="M4131" s="220"/>
    </row>
    <row r="4132" spans="1:13" x14ac:dyDescent="0.2">
      <c r="A4132" s="35" t="s">
        <v>2707</v>
      </c>
      <c r="B4132" s="1" t="s">
        <v>4751</v>
      </c>
      <c r="C4132" s="45" t="s">
        <v>1283</v>
      </c>
      <c r="D4132" s="23" t="s">
        <v>5751</v>
      </c>
      <c r="E4132" s="23" t="s">
        <v>4134</v>
      </c>
      <c r="F4132" s="40">
        <v>1</v>
      </c>
      <c r="G4132" s="25">
        <v>2178431</v>
      </c>
      <c r="H4132" s="25">
        <v>2178431</v>
      </c>
      <c r="I4132" s="25"/>
      <c r="J4132" s="58" t="e">
        <f>HYPERLINK("#"&amp;"Insumos"&amp;"!A"&amp;MATCH($B4132,#REF!,0),"Ins "&amp;$B4132)</f>
        <v>#REF!</v>
      </c>
      <c r="M4132" s="220"/>
    </row>
    <row r="4133" spans="1:13" x14ac:dyDescent="0.2">
      <c r="A4133" s="35" t="s">
        <v>2707</v>
      </c>
      <c r="B4133" s="1" t="s">
        <v>4759</v>
      </c>
      <c r="C4133" s="45" t="s">
        <v>1287</v>
      </c>
      <c r="D4133" s="23" t="s">
        <v>5751</v>
      </c>
      <c r="E4133" s="23" t="s">
        <v>4134</v>
      </c>
      <c r="F4133" s="40">
        <v>0.08</v>
      </c>
      <c r="G4133" s="25">
        <v>64889</v>
      </c>
      <c r="H4133" s="25">
        <v>5191</v>
      </c>
      <c r="I4133" s="25"/>
      <c r="J4133" s="58" t="e">
        <f>HYPERLINK("#"&amp;"Insumos"&amp;"!A"&amp;MATCH($B4133,#REF!,0),"Ins "&amp;$B4133)</f>
        <v>#REF!</v>
      </c>
      <c r="M4133" s="220"/>
    </row>
    <row r="4134" spans="1:13" x14ac:dyDescent="0.2">
      <c r="A4134" s="35" t="s">
        <v>2707</v>
      </c>
      <c r="B4134" s="1" t="s">
        <v>4785</v>
      </c>
      <c r="C4134" s="45" t="s">
        <v>176</v>
      </c>
      <c r="D4134" s="23" t="s">
        <v>5751</v>
      </c>
      <c r="E4134" s="23" t="s">
        <v>4134</v>
      </c>
      <c r="F4134" s="40">
        <v>7.0000000000000007E-2</v>
      </c>
      <c r="G4134" s="25">
        <v>134508</v>
      </c>
      <c r="H4134" s="25">
        <v>9416</v>
      </c>
      <c r="I4134" s="25"/>
      <c r="J4134" s="58" t="e">
        <f>HYPERLINK("#"&amp;"Insumos"&amp;"!A"&amp;MATCH($B4134,#REF!,0),"Ins "&amp;$B4134)</f>
        <v>#REF!</v>
      </c>
      <c r="M4134" s="220"/>
    </row>
    <row r="4135" spans="1:13" ht="38.25" x14ac:dyDescent="0.2">
      <c r="A4135" s="36" t="s">
        <v>2708</v>
      </c>
      <c r="B4135" s="26" t="s">
        <v>6816</v>
      </c>
      <c r="C4135" s="79" t="s">
        <v>10541</v>
      </c>
      <c r="D4135" s="37" t="s">
        <v>5608</v>
      </c>
      <c r="E4135" s="37" t="s">
        <v>4134</v>
      </c>
      <c r="F4135" s="41"/>
      <c r="G4135" s="27"/>
      <c r="H4135" s="27"/>
      <c r="I4135" s="27">
        <v>376324</v>
      </c>
      <c r="M4135" s="220">
        <f t="shared" si="64"/>
        <v>492834</v>
      </c>
    </row>
    <row r="4136" spans="1:13" x14ac:dyDescent="0.2">
      <c r="A4136" s="35" t="s">
        <v>2708</v>
      </c>
      <c r="B4136" s="1" t="s">
        <v>5584</v>
      </c>
      <c r="C4136" s="45" t="s">
        <v>6973</v>
      </c>
      <c r="D4136" s="23" t="s">
        <v>5585</v>
      </c>
      <c r="E4136" s="23" t="s">
        <v>467</v>
      </c>
      <c r="F4136" s="40">
        <v>6</v>
      </c>
      <c r="G4136" s="25">
        <v>8042</v>
      </c>
      <c r="H4136" s="25">
        <v>48252</v>
      </c>
      <c r="I4136" s="25"/>
      <c r="M4136" s="220"/>
    </row>
    <row r="4137" spans="1:13" x14ac:dyDescent="0.2">
      <c r="A4137" s="35" t="s">
        <v>2708</v>
      </c>
      <c r="B4137" s="1" t="s">
        <v>5589</v>
      </c>
      <c r="C4137" s="45" t="s">
        <v>5819</v>
      </c>
      <c r="D4137" s="23" t="s">
        <v>5585</v>
      </c>
      <c r="E4137" s="23" t="s">
        <v>466</v>
      </c>
      <c r="F4137" s="40">
        <v>0.2</v>
      </c>
      <c r="G4137" s="25">
        <v>597780</v>
      </c>
      <c r="H4137" s="25">
        <v>119556</v>
      </c>
      <c r="I4137" s="25"/>
      <c r="M4137" s="220"/>
    </row>
    <row r="4138" spans="1:13" x14ac:dyDescent="0.2">
      <c r="A4138" s="35" t="s">
        <v>2708</v>
      </c>
      <c r="B4138" s="1" t="s">
        <v>5573</v>
      </c>
      <c r="C4138" s="45" t="s">
        <v>973</v>
      </c>
      <c r="D4138" s="23" t="s">
        <v>5734</v>
      </c>
      <c r="E4138" s="23" t="s">
        <v>4141</v>
      </c>
      <c r="F4138" s="40">
        <v>1.7</v>
      </c>
      <c r="G4138" s="25">
        <v>41652</v>
      </c>
      <c r="H4138" s="25">
        <v>70808</v>
      </c>
      <c r="I4138" s="25"/>
      <c r="J4138" s="58" t="e">
        <f>HYPERLINK("#"&amp;"Insumos"&amp;"!A"&amp;MATCH($B4138,#REF!,0),"Ins "&amp;$B4138)</f>
        <v>#REF!</v>
      </c>
      <c r="M4138" s="220"/>
    </row>
    <row r="4139" spans="1:13" x14ac:dyDescent="0.2">
      <c r="A4139" s="35" t="s">
        <v>2708</v>
      </c>
      <c r="B4139" s="1" t="s">
        <v>263</v>
      </c>
      <c r="C4139" s="45" t="s">
        <v>696</v>
      </c>
      <c r="D4139" s="23" t="s">
        <v>5534</v>
      </c>
      <c r="E4139" s="23" t="s">
        <v>4140</v>
      </c>
      <c r="F4139" s="40">
        <v>2.98E-2</v>
      </c>
      <c r="G4139" s="25">
        <v>187426</v>
      </c>
      <c r="H4139" s="25">
        <v>5585</v>
      </c>
      <c r="I4139" s="25"/>
      <c r="J4139" s="58" t="e">
        <f>HYPERLINK("#"&amp;"Insumos"&amp;"!A"&amp;MATCH($B4139,#REF!,0),"Ins "&amp;$B4139)</f>
        <v>#REF!</v>
      </c>
      <c r="M4139" s="220"/>
    </row>
    <row r="4140" spans="1:13" x14ac:dyDescent="0.2">
      <c r="A4140" s="35" t="s">
        <v>2708</v>
      </c>
      <c r="B4140" s="1" t="s">
        <v>5533</v>
      </c>
      <c r="C4140" s="45" t="s">
        <v>5892</v>
      </c>
      <c r="D4140" s="23" t="s">
        <v>977</v>
      </c>
      <c r="E4140" s="23" t="s">
        <v>4134</v>
      </c>
      <c r="F4140" s="40">
        <v>0.6</v>
      </c>
      <c r="G4140" s="25">
        <v>3623</v>
      </c>
      <c r="H4140" s="25">
        <v>2174</v>
      </c>
      <c r="I4140" s="25"/>
      <c r="J4140" s="58" t="e">
        <f>HYPERLINK("#"&amp;"Insumos"&amp;"!A"&amp;MATCH($B4140,#REF!,0),"Ins "&amp;$B4140)</f>
        <v>#REF!</v>
      </c>
      <c r="M4140" s="220"/>
    </row>
    <row r="4141" spans="1:13" x14ac:dyDescent="0.2">
      <c r="A4141" s="35" t="s">
        <v>2708</v>
      </c>
      <c r="B4141" s="1" t="s">
        <v>5007</v>
      </c>
      <c r="C4141" s="45" t="s">
        <v>720</v>
      </c>
      <c r="D4141" s="23" t="s">
        <v>5751</v>
      </c>
      <c r="E4141" s="23" t="s">
        <v>4134</v>
      </c>
      <c r="F4141" s="40">
        <v>1.9</v>
      </c>
      <c r="G4141" s="25">
        <v>1897</v>
      </c>
      <c r="H4141" s="25">
        <v>3604</v>
      </c>
      <c r="I4141" s="25"/>
      <c r="J4141" s="58" t="e">
        <f>HYPERLINK("#"&amp;"Insumos"&amp;"!A"&amp;MATCH($B4141,#REF!,0),"Ins "&amp;$B4141)</f>
        <v>#REF!</v>
      </c>
      <c r="M4141" s="220"/>
    </row>
    <row r="4142" spans="1:13" x14ac:dyDescent="0.2">
      <c r="A4142" s="35" t="s">
        <v>2708</v>
      </c>
      <c r="B4142" s="1" t="s">
        <v>4749</v>
      </c>
      <c r="C4142" s="45" t="s">
        <v>1281</v>
      </c>
      <c r="D4142" s="23" t="s">
        <v>5751</v>
      </c>
      <c r="E4142" s="23" t="s">
        <v>4134</v>
      </c>
      <c r="F4142" s="40">
        <v>1</v>
      </c>
      <c r="G4142" s="25">
        <v>111738</v>
      </c>
      <c r="H4142" s="25">
        <v>111738</v>
      </c>
      <c r="I4142" s="25"/>
      <c r="J4142" s="58" t="e">
        <f>HYPERLINK("#"&amp;"Insumos"&amp;"!A"&amp;MATCH($B4142,#REF!,0),"Ins "&amp;$B4142)</f>
        <v>#REF!</v>
      </c>
      <c r="M4142" s="220"/>
    </row>
    <row r="4143" spans="1:13" x14ac:dyDescent="0.2">
      <c r="A4143" s="35" t="s">
        <v>2708</v>
      </c>
      <c r="B4143" s="1" t="s">
        <v>4759</v>
      </c>
      <c r="C4143" s="45" t="s">
        <v>1287</v>
      </c>
      <c r="D4143" s="23" t="s">
        <v>5751</v>
      </c>
      <c r="E4143" s="23" t="s">
        <v>4134</v>
      </c>
      <c r="F4143" s="40">
        <v>0.08</v>
      </c>
      <c r="G4143" s="25">
        <v>64889</v>
      </c>
      <c r="H4143" s="25">
        <v>5191</v>
      </c>
      <c r="I4143" s="25"/>
      <c r="J4143" s="58" t="e">
        <f>HYPERLINK("#"&amp;"Insumos"&amp;"!A"&amp;MATCH($B4143,#REF!,0),"Ins "&amp;$B4143)</f>
        <v>#REF!</v>
      </c>
      <c r="M4143" s="220"/>
    </row>
    <row r="4144" spans="1:13" x14ac:dyDescent="0.2">
      <c r="A4144" s="35" t="s">
        <v>2708</v>
      </c>
      <c r="B4144" s="1" t="s">
        <v>4785</v>
      </c>
      <c r="C4144" s="45" t="s">
        <v>176</v>
      </c>
      <c r="D4144" s="23" t="s">
        <v>5751</v>
      </c>
      <c r="E4144" s="23" t="s">
        <v>4134</v>
      </c>
      <c r="F4144" s="40">
        <v>7.0000000000000007E-2</v>
      </c>
      <c r="G4144" s="25">
        <v>134508</v>
      </c>
      <c r="H4144" s="25">
        <v>9416</v>
      </c>
      <c r="I4144" s="25"/>
      <c r="J4144" s="58" t="e">
        <f>HYPERLINK("#"&amp;"Insumos"&amp;"!A"&amp;MATCH($B4144,#REF!,0),"Ins "&amp;$B4144)</f>
        <v>#REF!</v>
      </c>
      <c r="M4144" s="220"/>
    </row>
    <row r="4145" spans="1:13" ht="38.25" x14ac:dyDescent="0.2">
      <c r="A4145" s="36" t="s">
        <v>2709</v>
      </c>
      <c r="B4145" s="26" t="s">
        <v>6816</v>
      </c>
      <c r="C4145" s="79" t="s">
        <v>10542</v>
      </c>
      <c r="D4145" s="37" t="s">
        <v>5608</v>
      </c>
      <c r="E4145" s="37" t="s">
        <v>4134</v>
      </c>
      <c r="F4145" s="41"/>
      <c r="G4145" s="27"/>
      <c r="H4145" s="27"/>
      <c r="I4145" s="27">
        <v>637839</v>
      </c>
      <c r="M4145" s="220">
        <f t="shared" si="64"/>
        <v>835314</v>
      </c>
    </row>
    <row r="4146" spans="1:13" x14ac:dyDescent="0.2">
      <c r="A4146" s="35" t="s">
        <v>2709</v>
      </c>
      <c r="B4146" s="1" t="s">
        <v>5584</v>
      </c>
      <c r="C4146" s="45" t="s">
        <v>6973</v>
      </c>
      <c r="D4146" s="23" t="s">
        <v>5585</v>
      </c>
      <c r="E4146" s="23" t="s">
        <v>467</v>
      </c>
      <c r="F4146" s="40">
        <v>7.5</v>
      </c>
      <c r="G4146" s="25">
        <v>8042</v>
      </c>
      <c r="H4146" s="25">
        <v>60315</v>
      </c>
      <c r="I4146" s="25"/>
      <c r="M4146" s="220"/>
    </row>
    <row r="4147" spans="1:13" x14ac:dyDescent="0.2">
      <c r="A4147" s="35" t="s">
        <v>2709</v>
      </c>
      <c r="B4147" s="1" t="s">
        <v>5589</v>
      </c>
      <c r="C4147" s="45" t="s">
        <v>5819</v>
      </c>
      <c r="D4147" s="23" t="s">
        <v>5585</v>
      </c>
      <c r="E4147" s="23" t="s">
        <v>466</v>
      </c>
      <c r="F4147" s="40">
        <v>0.25</v>
      </c>
      <c r="G4147" s="25">
        <v>597780</v>
      </c>
      <c r="H4147" s="25">
        <v>149445</v>
      </c>
      <c r="I4147" s="25"/>
      <c r="M4147" s="220"/>
    </row>
    <row r="4148" spans="1:13" x14ac:dyDescent="0.2">
      <c r="A4148" s="35" t="s">
        <v>2709</v>
      </c>
      <c r="B4148" s="1" t="s">
        <v>5573</v>
      </c>
      <c r="C4148" s="45" t="s">
        <v>973</v>
      </c>
      <c r="D4148" s="23" t="s">
        <v>5734</v>
      </c>
      <c r="E4148" s="23" t="s">
        <v>4141</v>
      </c>
      <c r="F4148" s="40">
        <v>2.16</v>
      </c>
      <c r="G4148" s="25">
        <v>41652</v>
      </c>
      <c r="H4148" s="25">
        <v>89968</v>
      </c>
      <c r="I4148" s="25"/>
      <c r="J4148" s="58" t="e">
        <f>HYPERLINK("#"&amp;"Insumos"&amp;"!A"&amp;MATCH($B4148,#REF!,0),"Ins "&amp;$B4148)</f>
        <v>#REF!</v>
      </c>
      <c r="M4148" s="220"/>
    </row>
    <row r="4149" spans="1:13" x14ac:dyDescent="0.2">
      <c r="A4149" s="35" t="s">
        <v>2709</v>
      </c>
      <c r="B4149" s="1" t="s">
        <v>263</v>
      </c>
      <c r="C4149" s="45" t="s">
        <v>696</v>
      </c>
      <c r="D4149" s="23" t="s">
        <v>5534</v>
      </c>
      <c r="E4149" s="23" t="s">
        <v>4140</v>
      </c>
      <c r="F4149" s="40">
        <v>5.3999999999999999E-2</v>
      </c>
      <c r="G4149" s="25">
        <v>187426</v>
      </c>
      <c r="H4149" s="25">
        <v>10121</v>
      </c>
      <c r="I4149" s="25"/>
      <c r="J4149" s="58" t="e">
        <f>HYPERLINK("#"&amp;"Insumos"&amp;"!A"&amp;MATCH($B4149,#REF!,0),"Ins "&amp;$B4149)</f>
        <v>#REF!</v>
      </c>
      <c r="M4149" s="220"/>
    </row>
    <row r="4150" spans="1:13" x14ac:dyDescent="0.2">
      <c r="A4150" s="35" t="s">
        <v>2709</v>
      </c>
      <c r="B4150" s="1" t="s">
        <v>5533</v>
      </c>
      <c r="C4150" s="45" t="s">
        <v>5892</v>
      </c>
      <c r="D4150" s="23" t="s">
        <v>977</v>
      </c>
      <c r="E4150" s="23" t="s">
        <v>4134</v>
      </c>
      <c r="F4150" s="40">
        <v>0.6</v>
      </c>
      <c r="G4150" s="25">
        <v>3623</v>
      </c>
      <c r="H4150" s="25">
        <v>2174</v>
      </c>
      <c r="I4150" s="25"/>
      <c r="J4150" s="58" t="e">
        <f>HYPERLINK("#"&amp;"Insumos"&amp;"!A"&amp;MATCH($B4150,#REF!,0),"Ins "&amp;$B4150)</f>
        <v>#REF!</v>
      </c>
      <c r="M4150" s="220"/>
    </row>
    <row r="4151" spans="1:13" x14ac:dyDescent="0.2">
      <c r="A4151" s="35" t="s">
        <v>2709</v>
      </c>
      <c r="B4151" s="1" t="s">
        <v>5007</v>
      </c>
      <c r="C4151" s="45" t="s">
        <v>720</v>
      </c>
      <c r="D4151" s="23" t="s">
        <v>5751</v>
      </c>
      <c r="E4151" s="23" t="s">
        <v>4134</v>
      </c>
      <c r="F4151" s="40">
        <v>2.5</v>
      </c>
      <c r="G4151" s="25">
        <v>1897</v>
      </c>
      <c r="H4151" s="25">
        <v>4743</v>
      </c>
      <c r="I4151" s="25"/>
      <c r="J4151" s="58" t="e">
        <f>HYPERLINK("#"&amp;"Insumos"&amp;"!A"&amp;MATCH($B4151,#REF!,0),"Ins "&amp;$B4151)</f>
        <v>#REF!</v>
      </c>
      <c r="M4151" s="220"/>
    </row>
    <row r="4152" spans="1:13" x14ac:dyDescent="0.2">
      <c r="A4152" s="35" t="s">
        <v>2709</v>
      </c>
      <c r="B4152" s="1" t="s">
        <v>4750</v>
      </c>
      <c r="C4152" s="45" t="s">
        <v>1282</v>
      </c>
      <c r="D4152" s="23" t="s">
        <v>5751</v>
      </c>
      <c r="E4152" s="23" t="s">
        <v>4134</v>
      </c>
      <c r="F4152" s="40">
        <v>1</v>
      </c>
      <c r="G4152" s="25">
        <v>306466</v>
      </c>
      <c r="H4152" s="25">
        <v>306466</v>
      </c>
      <c r="I4152" s="25"/>
      <c r="J4152" s="58" t="e">
        <f>HYPERLINK("#"&amp;"Insumos"&amp;"!A"&amp;MATCH($B4152,#REF!,0),"Ins "&amp;$B4152)</f>
        <v>#REF!</v>
      </c>
      <c r="M4152" s="220"/>
    </row>
    <row r="4153" spans="1:13" x14ac:dyDescent="0.2">
      <c r="A4153" s="35" t="s">
        <v>2709</v>
      </c>
      <c r="B4153" s="1" t="s">
        <v>4759</v>
      </c>
      <c r="C4153" s="45" t="s">
        <v>1287</v>
      </c>
      <c r="D4153" s="23" t="s">
        <v>5751</v>
      </c>
      <c r="E4153" s="23" t="s">
        <v>4134</v>
      </c>
      <c r="F4153" s="40">
        <v>0.08</v>
      </c>
      <c r="G4153" s="25">
        <v>64889</v>
      </c>
      <c r="H4153" s="25">
        <v>5191</v>
      </c>
      <c r="I4153" s="25"/>
      <c r="J4153" s="58" t="e">
        <f>HYPERLINK("#"&amp;"Insumos"&amp;"!A"&amp;MATCH($B4153,#REF!,0),"Ins "&amp;$B4153)</f>
        <v>#REF!</v>
      </c>
      <c r="M4153" s="220"/>
    </row>
    <row r="4154" spans="1:13" x14ac:dyDescent="0.2">
      <c r="A4154" s="35" t="s">
        <v>2709</v>
      </c>
      <c r="B4154" s="1" t="s">
        <v>4785</v>
      </c>
      <c r="C4154" s="45" t="s">
        <v>176</v>
      </c>
      <c r="D4154" s="23" t="s">
        <v>5751</v>
      </c>
      <c r="E4154" s="23" t="s">
        <v>4134</v>
      </c>
      <c r="F4154" s="40">
        <v>7.0000000000000007E-2</v>
      </c>
      <c r="G4154" s="25">
        <v>134508</v>
      </c>
      <c r="H4154" s="25">
        <v>9416</v>
      </c>
      <c r="I4154" s="25"/>
      <c r="J4154" s="58" t="e">
        <f>HYPERLINK("#"&amp;"Insumos"&amp;"!A"&amp;MATCH($B4154,#REF!,0),"Ins "&amp;$B4154)</f>
        <v>#REF!</v>
      </c>
      <c r="M4154" s="220"/>
    </row>
    <row r="4155" spans="1:13" ht="38.25" x14ac:dyDescent="0.2">
      <c r="A4155" s="36" t="s">
        <v>2710</v>
      </c>
      <c r="B4155" s="26" t="s">
        <v>6816</v>
      </c>
      <c r="C4155" s="79" t="s">
        <v>10543</v>
      </c>
      <c r="D4155" s="37" t="s">
        <v>5608</v>
      </c>
      <c r="E4155" s="37" t="s">
        <v>4134</v>
      </c>
      <c r="F4155" s="41"/>
      <c r="G4155" s="27"/>
      <c r="H4155" s="27"/>
      <c r="I4155" s="27">
        <v>1845887</v>
      </c>
      <c r="M4155" s="220">
        <f t="shared" si="64"/>
        <v>2417374</v>
      </c>
    </row>
    <row r="4156" spans="1:13" x14ac:dyDescent="0.2">
      <c r="A4156" s="35" t="s">
        <v>2710</v>
      </c>
      <c r="B4156" s="1" t="s">
        <v>5584</v>
      </c>
      <c r="C4156" s="45" t="s">
        <v>6973</v>
      </c>
      <c r="D4156" s="23" t="s">
        <v>5585</v>
      </c>
      <c r="E4156" s="23" t="s">
        <v>467</v>
      </c>
      <c r="F4156" s="40">
        <v>9</v>
      </c>
      <c r="G4156" s="25">
        <v>8042</v>
      </c>
      <c r="H4156" s="25">
        <v>72378</v>
      </c>
      <c r="I4156" s="25"/>
      <c r="M4156" s="220"/>
    </row>
    <row r="4157" spans="1:13" x14ac:dyDescent="0.2">
      <c r="A4157" s="35" t="s">
        <v>2710</v>
      </c>
      <c r="B4157" s="1" t="s">
        <v>5589</v>
      </c>
      <c r="C4157" s="45" t="s">
        <v>5819</v>
      </c>
      <c r="D4157" s="23" t="s">
        <v>5585</v>
      </c>
      <c r="E4157" s="23" t="s">
        <v>466</v>
      </c>
      <c r="F4157" s="40">
        <v>0.3</v>
      </c>
      <c r="G4157" s="25">
        <v>597780</v>
      </c>
      <c r="H4157" s="25">
        <v>179334</v>
      </c>
      <c r="I4157" s="25"/>
      <c r="M4157" s="220"/>
    </row>
    <row r="4158" spans="1:13" x14ac:dyDescent="0.2">
      <c r="A4158" s="35" t="s">
        <v>2710</v>
      </c>
      <c r="B4158" s="1" t="s">
        <v>5573</v>
      </c>
      <c r="C4158" s="45" t="s">
        <v>973</v>
      </c>
      <c r="D4158" s="23" t="s">
        <v>5734</v>
      </c>
      <c r="E4158" s="23" t="s">
        <v>4141</v>
      </c>
      <c r="F4158" s="40">
        <v>2.73</v>
      </c>
      <c r="G4158" s="25">
        <v>41652</v>
      </c>
      <c r="H4158" s="25">
        <v>113710</v>
      </c>
      <c r="I4158" s="25"/>
      <c r="J4158" s="58" t="e">
        <f>HYPERLINK("#"&amp;"Insumos"&amp;"!A"&amp;MATCH($B4158,#REF!,0),"Ins "&amp;$B4158)</f>
        <v>#REF!</v>
      </c>
      <c r="M4158" s="220"/>
    </row>
    <row r="4159" spans="1:13" x14ac:dyDescent="0.2">
      <c r="A4159" s="35" t="s">
        <v>2710</v>
      </c>
      <c r="B4159" s="1" t="s">
        <v>263</v>
      </c>
      <c r="C4159" s="45" t="s">
        <v>696</v>
      </c>
      <c r="D4159" s="23" t="s">
        <v>5534</v>
      </c>
      <c r="E4159" s="23" t="s">
        <v>4140</v>
      </c>
      <c r="F4159" s="40">
        <v>0.1734</v>
      </c>
      <c r="G4159" s="25">
        <v>187426</v>
      </c>
      <c r="H4159" s="25">
        <v>32500</v>
      </c>
      <c r="I4159" s="25"/>
      <c r="J4159" s="58" t="e">
        <f>HYPERLINK("#"&amp;"Insumos"&amp;"!A"&amp;MATCH($B4159,#REF!,0),"Ins "&amp;$B4159)</f>
        <v>#REF!</v>
      </c>
      <c r="M4159" s="220"/>
    </row>
    <row r="4160" spans="1:13" x14ac:dyDescent="0.2">
      <c r="A4160" s="35" t="s">
        <v>2710</v>
      </c>
      <c r="B4160" s="1" t="s">
        <v>5533</v>
      </c>
      <c r="C4160" s="45" t="s">
        <v>5892</v>
      </c>
      <c r="D4160" s="23" t="s">
        <v>977</v>
      </c>
      <c r="E4160" s="23" t="s">
        <v>4134</v>
      </c>
      <c r="F4160" s="40">
        <v>0.6</v>
      </c>
      <c r="G4160" s="25">
        <v>3623</v>
      </c>
      <c r="H4160" s="25">
        <v>2174</v>
      </c>
      <c r="I4160" s="25"/>
      <c r="J4160" s="58" t="e">
        <f>HYPERLINK("#"&amp;"Insumos"&amp;"!A"&amp;MATCH($B4160,#REF!,0),"Ins "&amp;$B4160)</f>
        <v>#REF!</v>
      </c>
      <c r="M4160" s="220"/>
    </row>
    <row r="4161" spans="1:13" x14ac:dyDescent="0.2">
      <c r="A4161" s="35" t="s">
        <v>2710</v>
      </c>
      <c r="B4161" s="1" t="s">
        <v>5007</v>
      </c>
      <c r="C4161" s="45" t="s">
        <v>720</v>
      </c>
      <c r="D4161" s="23" t="s">
        <v>5751</v>
      </c>
      <c r="E4161" s="23" t="s">
        <v>4134</v>
      </c>
      <c r="F4161" s="40">
        <v>3.2</v>
      </c>
      <c r="G4161" s="25">
        <v>1897</v>
      </c>
      <c r="H4161" s="25">
        <v>6070</v>
      </c>
      <c r="I4161" s="25"/>
      <c r="J4161" s="58" t="e">
        <f>HYPERLINK("#"&amp;"Insumos"&amp;"!A"&amp;MATCH($B4161,#REF!,0),"Ins "&amp;$B4161)</f>
        <v>#REF!</v>
      </c>
      <c r="M4161" s="220"/>
    </row>
    <row r="4162" spans="1:13" x14ac:dyDescent="0.2">
      <c r="A4162" s="35" t="s">
        <v>2710</v>
      </c>
      <c r="B4162" s="1" t="s">
        <v>4748</v>
      </c>
      <c r="C4162" s="45" t="s">
        <v>1280</v>
      </c>
      <c r="D4162" s="23" t="s">
        <v>5751</v>
      </c>
      <c r="E4162" s="23" t="s">
        <v>4134</v>
      </c>
      <c r="F4162" s="40">
        <v>1</v>
      </c>
      <c r="G4162" s="25">
        <v>1425114</v>
      </c>
      <c r="H4162" s="25">
        <v>1425114</v>
      </c>
      <c r="I4162" s="25"/>
      <c r="J4162" s="58" t="e">
        <f>HYPERLINK("#"&amp;"Insumos"&amp;"!A"&amp;MATCH($B4162,#REF!,0),"Ins "&amp;$B4162)</f>
        <v>#REF!</v>
      </c>
      <c r="M4162" s="220"/>
    </row>
    <row r="4163" spans="1:13" x14ac:dyDescent="0.2">
      <c r="A4163" s="35" t="s">
        <v>2710</v>
      </c>
      <c r="B4163" s="1" t="s">
        <v>4759</v>
      </c>
      <c r="C4163" s="45" t="s">
        <v>1287</v>
      </c>
      <c r="D4163" s="23" t="s">
        <v>5751</v>
      </c>
      <c r="E4163" s="23" t="s">
        <v>4134</v>
      </c>
      <c r="F4163" s="40">
        <v>0.08</v>
      </c>
      <c r="G4163" s="25">
        <v>64889</v>
      </c>
      <c r="H4163" s="25">
        <v>5191</v>
      </c>
      <c r="I4163" s="25"/>
      <c r="J4163" s="58" t="e">
        <f>HYPERLINK("#"&amp;"Insumos"&amp;"!A"&amp;MATCH($B4163,#REF!,0),"Ins "&amp;$B4163)</f>
        <v>#REF!</v>
      </c>
      <c r="M4163" s="220"/>
    </row>
    <row r="4164" spans="1:13" x14ac:dyDescent="0.2">
      <c r="A4164" s="35" t="s">
        <v>2710</v>
      </c>
      <c r="B4164" s="1" t="s">
        <v>4785</v>
      </c>
      <c r="C4164" s="45" t="s">
        <v>176</v>
      </c>
      <c r="D4164" s="23" t="s">
        <v>5751</v>
      </c>
      <c r="E4164" s="23" t="s">
        <v>4134</v>
      </c>
      <c r="F4164" s="40">
        <v>7.0000000000000007E-2</v>
      </c>
      <c r="G4164" s="25">
        <v>134508</v>
      </c>
      <c r="H4164" s="25">
        <v>9416</v>
      </c>
      <c r="I4164" s="25"/>
      <c r="J4164" s="58" t="e">
        <f>HYPERLINK("#"&amp;"Insumos"&amp;"!A"&amp;MATCH($B4164,#REF!,0),"Ins "&amp;$B4164)</f>
        <v>#REF!</v>
      </c>
      <c r="M4164" s="220"/>
    </row>
    <row r="4165" spans="1:13" ht="38.25" x14ac:dyDescent="0.2">
      <c r="A4165" s="36" t="s">
        <v>2711</v>
      </c>
      <c r="B4165" s="26" t="s">
        <v>6816</v>
      </c>
      <c r="C4165" s="79" t="s">
        <v>10544</v>
      </c>
      <c r="D4165" s="37" t="s">
        <v>5608</v>
      </c>
      <c r="E4165" s="37" t="s">
        <v>4134</v>
      </c>
      <c r="F4165" s="41"/>
      <c r="G4165" s="27"/>
      <c r="H4165" s="27"/>
      <c r="I4165" s="27">
        <v>363950</v>
      </c>
      <c r="M4165" s="220">
        <f t="shared" ref="M4165:M4225" si="65">ROUND(I4165*(1+$L$2),0)</f>
        <v>476629</v>
      </c>
    </row>
    <row r="4166" spans="1:13" x14ac:dyDescent="0.2">
      <c r="A4166" s="35" t="s">
        <v>2711</v>
      </c>
      <c r="B4166" s="1" t="s">
        <v>5584</v>
      </c>
      <c r="C4166" s="45" t="s">
        <v>6973</v>
      </c>
      <c r="D4166" s="23" t="s">
        <v>5585</v>
      </c>
      <c r="E4166" s="23" t="s">
        <v>467</v>
      </c>
      <c r="F4166" s="40">
        <v>6</v>
      </c>
      <c r="G4166" s="25">
        <v>8042</v>
      </c>
      <c r="H4166" s="25">
        <v>48252</v>
      </c>
      <c r="I4166" s="25"/>
      <c r="M4166" s="220"/>
    </row>
    <row r="4167" spans="1:13" x14ac:dyDescent="0.2">
      <c r="A4167" s="35" t="s">
        <v>2711</v>
      </c>
      <c r="B4167" s="1" t="s">
        <v>5589</v>
      </c>
      <c r="C4167" s="45" t="s">
        <v>5819</v>
      </c>
      <c r="D4167" s="23" t="s">
        <v>5585</v>
      </c>
      <c r="E4167" s="23" t="s">
        <v>466</v>
      </c>
      <c r="F4167" s="40">
        <v>0.2</v>
      </c>
      <c r="G4167" s="25">
        <v>597780</v>
      </c>
      <c r="H4167" s="25">
        <v>119556</v>
      </c>
      <c r="I4167" s="25"/>
      <c r="M4167" s="220"/>
    </row>
    <row r="4168" spans="1:13" x14ac:dyDescent="0.2">
      <c r="A4168" s="35" t="s">
        <v>2711</v>
      </c>
      <c r="B4168" s="1" t="s">
        <v>5573</v>
      </c>
      <c r="C4168" s="45" t="s">
        <v>973</v>
      </c>
      <c r="D4168" s="23" t="s">
        <v>5734</v>
      </c>
      <c r="E4168" s="23" t="s">
        <v>4141</v>
      </c>
      <c r="F4168" s="40">
        <v>1.7</v>
      </c>
      <c r="G4168" s="25">
        <v>41652</v>
      </c>
      <c r="H4168" s="25">
        <v>70808</v>
      </c>
      <c r="I4168" s="25"/>
      <c r="J4168" s="58" t="e">
        <f>HYPERLINK("#"&amp;"Insumos"&amp;"!A"&amp;MATCH($B4168,#REF!,0),"Ins "&amp;$B4168)</f>
        <v>#REF!</v>
      </c>
      <c r="M4168" s="220"/>
    </row>
    <row r="4169" spans="1:13" x14ac:dyDescent="0.2">
      <c r="A4169" s="35" t="s">
        <v>2711</v>
      </c>
      <c r="B4169" s="1" t="s">
        <v>263</v>
      </c>
      <c r="C4169" s="45" t="s">
        <v>696</v>
      </c>
      <c r="D4169" s="23" t="s">
        <v>5534</v>
      </c>
      <c r="E4169" s="23" t="s">
        <v>4140</v>
      </c>
      <c r="F4169" s="40">
        <v>2.8500000000000001E-2</v>
      </c>
      <c r="G4169" s="25">
        <v>187426</v>
      </c>
      <c r="H4169" s="25">
        <v>5342</v>
      </c>
      <c r="I4169" s="25"/>
      <c r="J4169" s="58" t="e">
        <f>HYPERLINK("#"&amp;"Insumos"&amp;"!A"&amp;MATCH($B4169,#REF!,0),"Ins "&amp;$B4169)</f>
        <v>#REF!</v>
      </c>
      <c r="M4169" s="220"/>
    </row>
    <row r="4170" spans="1:13" x14ac:dyDescent="0.2">
      <c r="A4170" s="35" t="s">
        <v>2711</v>
      </c>
      <c r="B4170" s="1" t="s">
        <v>5533</v>
      </c>
      <c r="C4170" s="45" t="s">
        <v>5892</v>
      </c>
      <c r="D4170" s="23" t="s">
        <v>977</v>
      </c>
      <c r="E4170" s="23" t="s">
        <v>4134</v>
      </c>
      <c r="F4170" s="40">
        <v>0.6</v>
      </c>
      <c r="G4170" s="25">
        <v>3623</v>
      </c>
      <c r="H4170" s="25">
        <v>2174</v>
      </c>
      <c r="I4170" s="25"/>
      <c r="J4170" s="58" t="e">
        <f>HYPERLINK("#"&amp;"Insumos"&amp;"!A"&amp;MATCH($B4170,#REF!,0),"Ins "&amp;$B4170)</f>
        <v>#REF!</v>
      </c>
      <c r="M4170" s="220"/>
    </row>
    <row r="4171" spans="1:13" x14ac:dyDescent="0.2">
      <c r="A4171" s="35" t="s">
        <v>2711</v>
      </c>
      <c r="B4171" s="1" t="s">
        <v>5007</v>
      </c>
      <c r="C4171" s="45" t="s">
        <v>720</v>
      </c>
      <c r="D4171" s="23" t="s">
        <v>5751</v>
      </c>
      <c r="E4171" s="23" t="s">
        <v>4134</v>
      </c>
      <c r="F4171" s="40">
        <v>1.9</v>
      </c>
      <c r="G4171" s="25">
        <v>1897</v>
      </c>
      <c r="H4171" s="25">
        <v>3604</v>
      </c>
      <c r="I4171" s="25"/>
      <c r="J4171" s="58" t="e">
        <f>HYPERLINK("#"&amp;"Insumos"&amp;"!A"&amp;MATCH($B4171,#REF!,0),"Ins "&amp;$B4171)</f>
        <v>#REF!</v>
      </c>
      <c r="M4171" s="220"/>
    </row>
    <row r="4172" spans="1:13" ht="25.5" x14ac:dyDescent="0.2">
      <c r="A4172" s="35" t="s">
        <v>2711</v>
      </c>
      <c r="B4172" s="1" t="s">
        <v>4746</v>
      </c>
      <c r="C4172" s="45" t="s">
        <v>1278</v>
      </c>
      <c r="D4172" s="23" t="s">
        <v>5751</v>
      </c>
      <c r="E4172" s="23" t="s">
        <v>4134</v>
      </c>
      <c r="F4172" s="40">
        <v>1</v>
      </c>
      <c r="G4172" s="25">
        <v>99607</v>
      </c>
      <c r="H4172" s="25">
        <v>99607</v>
      </c>
      <c r="I4172" s="25"/>
      <c r="J4172" s="58" t="e">
        <f>HYPERLINK("#"&amp;"Insumos"&amp;"!A"&amp;MATCH($B4172,#REF!,0),"Ins "&amp;$B4172)</f>
        <v>#REF!</v>
      </c>
      <c r="M4172" s="220"/>
    </row>
    <row r="4173" spans="1:13" x14ac:dyDescent="0.2">
      <c r="A4173" s="35" t="s">
        <v>2711</v>
      </c>
      <c r="B4173" s="1" t="s">
        <v>4759</v>
      </c>
      <c r="C4173" s="45" t="s">
        <v>1287</v>
      </c>
      <c r="D4173" s="23" t="s">
        <v>5751</v>
      </c>
      <c r="E4173" s="23" t="s">
        <v>4134</v>
      </c>
      <c r="F4173" s="40">
        <v>0.08</v>
      </c>
      <c r="G4173" s="25">
        <v>64889</v>
      </c>
      <c r="H4173" s="25">
        <v>5191</v>
      </c>
      <c r="I4173" s="25"/>
      <c r="J4173" s="58" t="e">
        <f>HYPERLINK("#"&amp;"Insumos"&amp;"!A"&amp;MATCH($B4173,#REF!,0),"Ins "&amp;$B4173)</f>
        <v>#REF!</v>
      </c>
      <c r="M4173" s="220"/>
    </row>
    <row r="4174" spans="1:13" x14ac:dyDescent="0.2">
      <c r="A4174" s="35" t="s">
        <v>2711</v>
      </c>
      <c r="B4174" s="1" t="s">
        <v>4785</v>
      </c>
      <c r="C4174" s="45" t="s">
        <v>176</v>
      </c>
      <c r="D4174" s="23" t="s">
        <v>5751</v>
      </c>
      <c r="E4174" s="23" t="s">
        <v>4134</v>
      </c>
      <c r="F4174" s="40">
        <v>7.0000000000000007E-2</v>
      </c>
      <c r="G4174" s="25">
        <v>134508</v>
      </c>
      <c r="H4174" s="25">
        <v>9416</v>
      </c>
      <c r="I4174" s="25"/>
      <c r="J4174" s="58" t="e">
        <f>HYPERLINK("#"&amp;"Insumos"&amp;"!A"&amp;MATCH($B4174,#REF!,0),"Ins "&amp;$B4174)</f>
        <v>#REF!</v>
      </c>
      <c r="M4174" s="220"/>
    </row>
    <row r="4175" spans="1:13" ht="38.25" x14ac:dyDescent="0.2">
      <c r="A4175" s="36" t="s">
        <v>2712</v>
      </c>
      <c r="B4175" s="26" t="s">
        <v>6816</v>
      </c>
      <c r="C4175" s="79" t="s">
        <v>10545</v>
      </c>
      <c r="D4175" s="37" t="s">
        <v>5608</v>
      </c>
      <c r="E4175" s="37" t="s">
        <v>4134</v>
      </c>
      <c r="F4175" s="41"/>
      <c r="G4175" s="27"/>
      <c r="H4175" s="27"/>
      <c r="I4175" s="27">
        <v>583282</v>
      </c>
      <c r="M4175" s="220">
        <f t="shared" si="65"/>
        <v>763866</v>
      </c>
    </row>
    <row r="4176" spans="1:13" x14ac:dyDescent="0.2">
      <c r="A4176" s="35" t="s">
        <v>2712</v>
      </c>
      <c r="B4176" s="1" t="s">
        <v>5584</v>
      </c>
      <c r="C4176" s="45" t="s">
        <v>6973</v>
      </c>
      <c r="D4176" s="23" t="s">
        <v>5585</v>
      </c>
      <c r="E4176" s="23" t="s">
        <v>467</v>
      </c>
      <c r="F4176" s="40">
        <v>7.5</v>
      </c>
      <c r="G4176" s="25">
        <v>8042</v>
      </c>
      <c r="H4176" s="25">
        <v>60315</v>
      </c>
      <c r="I4176" s="25"/>
      <c r="M4176" s="220"/>
    </row>
    <row r="4177" spans="1:13" x14ac:dyDescent="0.2">
      <c r="A4177" s="35" t="s">
        <v>2712</v>
      </c>
      <c r="B4177" s="1" t="s">
        <v>5589</v>
      </c>
      <c r="C4177" s="45" t="s">
        <v>5819</v>
      </c>
      <c r="D4177" s="23" t="s">
        <v>5585</v>
      </c>
      <c r="E4177" s="23" t="s">
        <v>466</v>
      </c>
      <c r="F4177" s="40">
        <v>0.25</v>
      </c>
      <c r="G4177" s="25">
        <v>597780</v>
      </c>
      <c r="H4177" s="25">
        <v>149445</v>
      </c>
      <c r="I4177" s="25"/>
      <c r="M4177" s="220"/>
    </row>
    <row r="4178" spans="1:13" x14ac:dyDescent="0.2">
      <c r="A4178" s="35" t="s">
        <v>2712</v>
      </c>
      <c r="B4178" s="1" t="s">
        <v>5573</v>
      </c>
      <c r="C4178" s="45" t="s">
        <v>973</v>
      </c>
      <c r="D4178" s="23" t="s">
        <v>5734</v>
      </c>
      <c r="E4178" s="23" t="s">
        <v>4141</v>
      </c>
      <c r="F4178" s="40">
        <v>2.16</v>
      </c>
      <c r="G4178" s="25">
        <v>41652</v>
      </c>
      <c r="H4178" s="25">
        <v>89968</v>
      </c>
      <c r="I4178" s="25"/>
      <c r="J4178" s="58" t="e">
        <f>HYPERLINK("#"&amp;"Insumos"&amp;"!A"&amp;MATCH($B4178,#REF!,0),"Ins "&amp;$B4178)</f>
        <v>#REF!</v>
      </c>
      <c r="M4178" s="220"/>
    </row>
    <row r="4179" spans="1:13" x14ac:dyDescent="0.2">
      <c r="A4179" s="35" t="s">
        <v>2712</v>
      </c>
      <c r="B4179" s="1" t="s">
        <v>263</v>
      </c>
      <c r="C4179" s="45" t="s">
        <v>696</v>
      </c>
      <c r="D4179" s="23" t="s">
        <v>5534</v>
      </c>
      <c r="E4179" s="23" t="s">
        <v>4140</v>
      </c>
      <c r="F4179" s="40">
        <v>4.8500000000000001E-2</v>
      </c>
      <c r="G4179" s="25">
        <v>187426</v>
      </c>
      <c r="H4179" s="25">
        <v>9090</v>
      </c>
      <c r="I4179" s="25"/>
      <c r="J4179" s="58" t="e">
        <f>HYPERLINK("#"&amp;"Insumos"&amp;"!A"&amp;MATCH($B4179,#REF!,0),"Ins "&amp;$B4179)</f>
        <v>#REF!</v>
      </c>
      <c r="M4179" s="220"/>
    </row>
    <row r="4180" spans="1:13" x14ac:dyDescent="0.2">
      <c r="A4180" s="35" t="s">
        <v>2712</v>
      </c>
      <c r="B4180" s="1" t="s">
        <v>5533</v>
      </c>
      <c r="C4180" s="45" t="s">
        <v>5892</v>
      </c>
      <c r="D4180" s="23" t="s">
        <v>977</v>
      </c>
      <c r="E4180" s="23" t="s">
        <v>4134</v>
      </c>
      <c r="F4180" s="40">
        <v>0.6</v>
      </c>
      <c r="G4180" s="25">
        <v>3623</v>
      </c>
      <c r="H4180" s="25">
        <v>2174</v>
      </c>
      <c r="I4180" s="25"/>
      <c r="J4180" s="58" t="e">
        <f>HYPERLINK("#"&amp;"Insumos"&amp;"!A"&amp;MATCH($B4180,#REF!,0),"Ins "&amp;$B4180)</f>
        <v>#REF!</v>
      </c>
      <c r="M4180" s="220"/>
    </row>
    <row r="4181" spans="1:13" x14ac:dyDescent="0.2">
      <c r="A4181" s="35" t="s">
        <v>2712</v>
      </c>
      <c r="B4181" s="1" t="s">
        <v>5007</v>
      </c>
      <c r="C4181" s="45" t="s">
        <v>720</v>
      </c>
      <c r="D4181" s="23" t="s">
        <v>5751</v>
      </c>
      <c r="E4181" s="23" t="s">
        <v>4134</v>
      </c>
      <c r="F4181" s="40">
        <v>2.5</v>
      </c>
      <c r="G4181" s="25">
        <v>1897</v>
      </c>
      <c r="H4181" s="25">
        <v>4743</v>
      </c>
      <c r="I4181" s="25"/>
      <c r="J4181" s="58" t="e">
        <f>HYPERLINK("#"&amp;"Insumos"&amp;"!A"&amp;MATCH($B4181,#REF!,0),"Ins "&amp;$B4181)</f>
        <v>#REF!</v>
      </c>
      <c r="M4181" s="220"/>
    </row>
    <row r="4182" spans="1:13" ht="25.5" x14ac:dyDescent="0.2">
      <c r="A4182" s="35" t="s">
        <v>2712</v>
      </c>
      <c r="B4182" s="1" t="s">
        <v>4747</v>
      </c>
      <c r="C4182" s="45" t="s">
        <v>1279</v>
      </c>
      <c r="D4182" s="23" t="s">
        <v>5751</v>
      </c>
      <c r="E4182" s="23" t="s">
        <v>4134</v>
      </c>
      <c r="F4182" s="40">
        <v>1</v>
      </c>
      <c r="G4182" s="25">
        <v>252940</v>
      </c>
      <c r="H4182" s="25">
        <v>252940</v>
      </c>
      <c r="I4182" s="25"/>
      <c r="J4182" s="58" t="e">
        <f>HYPERLINK("#"&amp;"Insumos"&amp;"!A"&amp;MATCH($B4182,#REF!,0),"Ins "&amp;$B4182)</f>
        <v>#REF!</v>
      </c>
      <c r="M4182" s="220"/>
    </row>
    <row r="4183" spans="1:13" x14ac:dyDescent="0.2">
      <c r="A4183" s="35" t="s">
        <v>2712</v>
      </c>
      <c r="B4183" s="1" t="s">
        <v>4759</v>
      </c>
      <c r="C4183" s="45" t="s">
        <v>1287</v>
      </c>
      <c r="D4183" s="23" t="s">
        <v>5751</v>
      </c>
      <c r="E4183" s="23" t="s">
        <v>4134</v>
      </c>
      <c r="F4183" s="40">
        <v>0.08</v>
      </c>
      <c r="G4183" s="25">
        <v>64889</v>
      </c>
      <c r="H4183" s="25">
        <v>5191</v>
      </c>
      <c r="I4183" s="25"/>
      <c r="J4183" s="58" t="e">
        <f>HYPERLINK("#"&amp;"Insumos"&amp;"!A"&amp;MATCH($B4183,#REF!,0),"Ins "&amp;$B4183)</f>
        <v>#REF!</v>
      </c>
      <c r="M4183" s="220"/>
    </row>
    <row r="4184" spans="1:13" x14ac:dyDescent="0.2">
      <c r="A4184" s="35" t="s">
        <v>2712</v>
      </c>
      <c r="B4184" s="1" t="s">
        <v>4785</v>
      </c>
      <c r="C4184" s="45" t="s">
        <v>176</v>
      </c>
      <c r="D4184" s="23" t="s">
        <v>5751</v>
      </c>
      <c r="E4184" s="23" t="s">
        <v>4134</v>
      </c>
      <c r="F4184" s="40">
        <v>7.0000000000000007E-2</v>
      </c>
      <c r="G4184" s="25">
        <v>134508</v>
      </c>
      <c r="H4184" s="25">
        <v>9416</v>
      </c>
      <c r="I4184" s="25"/>
      <c r="J4184" s="58" t="e">
        <f>HYPERLINK("#"&amp;"Insumos"&amp;"!A"&amp;MATCH($B4184,#REF!,0),"Ins "&amp;$B4184)</f>
        <v>#REF!</v>
      </c>
      <c r="M4184" s="220"/>
    </row>
    <row r="4185" spans="1:13" ht="38.25" x14ac:dyDescent="0.2">
      <c r="A4185" s="36" t="s">
        <v>2713</v>
      </c>
      <c r="B4185" s="26" t="s">
        <v>6816</v>
      </c>
      <c r="C4185" s="79" t="s">
        <v>10546</v>
      </c>
      <c r="D4185" s="37" t="s">
        <v>5608</v>
      </c>
      <c r="E4185" s="37" t="s">
        <v>4134</v>
      </c>
      <c r="F4185" s="41"/>
      <c r="G4185" s="27"/>
      <c r="H4185" s="27"/>
      <c r="I4185" s="27">
        <v>1576048</v>
      </c>
      <c r="M4185" s="220">
        <f t="shared" si="65"/>
        <v>2063992</v>
      </c>
    </row>
    <row r="4186" spans="1:13" x14ac:dyDescent="0.2">
      <c r="A4186" s="35" t="s">
        <v>2713</v>
      </c>
      <c r="B4186" s="1" t="s">
        <v>5584</v>
      </c>
      <c r="C4186" s="45" t="s">
        <v>6973</v>
      </c>
      <c r="D4186" s="23" t="s">
        <v>5585</v>
      </c>
      <c r="E4186" s="23" t="s">
        <v>467</v>
      </c>
      <c r="F4186" s="40">
        <v>9</v>
      </c>
      <c r="G4186" s="25">
        <v>8042</v>
      </c>
      <c r="H4186" s="25">
        <v>72378</v>
      </c>
      <c r="I4186" s="25"/>
      <c r="M4186" s="220"/>
    </row>
    <row r="4187" spans="1:13" x14ac:dyDescent="0.2">
      <c r="A4187" s="35" t="s">
        <v>2713</v>
      </c>
      <c r="B4187" s="1" t="s">
        <v>5589</v>
      </c>
      <c r="C4187" s="45" t="s">
        <v>5819</v>
      </c>
      <c r="D4187" s="23" t="s">
        <v>5585</v>
      </c>
      <c r="E4187" s="23" t="s">
        <v>466</v>
      </c>
      <c r="F4187" s="40">
        <v>0.3</v>
      </c>
      <c r="G4187" s="25">
        <v>597780</v>
      </c>
      <c r="H4187" s="25">
        <v>179334</v>
      </c>
      <c r="I4187" s="25"/>
      <c r="M4187" s="220"/>
    </row>
    <row r="4188" spans="1:13" x14ac:dyDescent="0.2">
      <c r="A4188" s="35" t="s">
        <v>2713</v>
      </c>
      <c r="B4188" s="1" t="s">
        <v>5573</v>
      </c>
      <c r="C4188" s="45" t="s">
        <v>973</v>
      </c>
      <c r="D4188" s="23" t="s">
        <v>5734</v>
      </c>
      <c r="E4188" s="23" t="s">
        <v>4141</v>
      </c>
      <c r="F4188" s="40">
        <v>2.73</v>
      </c>
      <c r="G4188" s="25">
        <v>41652</v>
      </c>
      <c r="H4188" s="25">
        <v>113710</v>
      </c>
      <c r="I4188" s="25"/>
      <c r="J4188" s="58" t="e">
        <f>HYPERLINK("#"&amp;"Insumos"&amp;"!A"&amp;MATCH($B4188,#REF!,0),"Ins "&amp;$B4188)</f>
        <v>#REF!</v>
      </c>
      <c r="M4188" s="220"/>
    </row>
    <row r="4189" spans="1:13" x14ac:dyDescent="0.2">
      <c r="A4189" s="35" t="s">
        <v>2713</v>
      </c>
      <c r="B4189" s="1" t="s">
        <v>263</v>
      </c>
      <c r="C4189" s="45" t="s">
        <v>696</v>
      </c>
      <c r="D4189" s="23" t="s">
        <v>5534</v>
      </c>
      <c r="E4189" s="23" t="s">
        <v>4140</v>
      </c>
      <c r="F4189" s="40">
        <v>0.14610000000000001</v>
      </c>
      <c r="G4189" s="25">
        <v>187426</v>
      </c>
      <c r="H4189" s="25">
        <v>27383</v>
      </c>
      <c r="I4189" s="25"/>
      <c r="J4189" s="58" t="e">
        <f>HYPERLINK("#"&amp;"Insumos"&amp;"!A"&amp;MATCH($B4189,#REF!,0),"Ins "&amp;$B4189)</f>
        <v>#REF!</v>
      </c>
      <c r="M4189" s="220"/>
    </row>
    <row r="4190" spans="1:13" x14ac:dyDescent="0.2">
      <c r="A4190" s="35" t="s">
        <v>2713</v>
      </c>
      <c r="B4190" s="1" t="s">
        <v>5533</v>
      </c>
      <c r="C4190" s="45" t="s">
        <v>5892</v>
      </c>
      <c r="D4190" s="23" t="s">
        <v>977</v>
      </c>
      <c r="E4190" s="23" t="s">
        <v>4134</v>
      </c>
      <c r="F4190" s="40">
        <v>0.6</v>
      </c>
      <c r="G4190" s="25">
        <v>3623</v>
      </c>
      <c r="H4190" s="25">
        <v>2174</v>
      </c>
      <c r="I4190" s="25"/>
      <c r="J4190" s="58" t="e">
        <f>HYPERLINK("#"&amp;"Insumos"&amp;"!A"&amp;MATCH($B4190,#REF!,0),"Ins "&amp;$B4190)</f>
        <v>#REF!</v>
      </c>
      <c r="M4190" s="220"/>
    </row>
    <row r="4191" spans="1:13" x14ac:dyDescent="0.2">
      <c r="A4191" s="35" t="s">
        <v>2713</v>
      </c>
      <c r="B4191" s="1" t="s">
        <v>5007</v>
      </c>
      <c r="C4191" s="45" t="s">
        <v>720</v>
      </c>
      <c r="D4191" s="23" t="s">
        <v>5751</v>
      </c>
      <c r="E4191" s="23" t="s">
        <v>4134</v>
      </c>
      <c r="F4191" s="40">
        <v>3.2</v>
      </c>
      <c r="G4191" s="25">
        <v>1897</v>
      </c>
      <c r="H4191" s="25">
        <v>6070</v>
      </c>
      <c r="I4191" s="25"/>
      <c r="J4191" s="58" t="e">
        <f>HYPERLINK("#"&amp;"Insumos"&amp;"!A"&amp;MATCH($B4191,#REF!,0),"Ins "&amp;$B4191)</f>
        <v>#REF!</v>
      </c>
      <c r="M4191" s="220"/>
    </row>
    <row r="4192" spans="1:13" ht="25.5" x14ac:dyDescent="0.2">
      <c r="A4192" s="35" t="s">
        <v>2713</v>
      </c>
      <c r="B4192" s="1" t="s">
        <v>4745</v>
      </c>
      <c r="C4192" s="45" t="s">
        <v>1277</v>
      </c>
      <c r="D4192" s="23" t="s">
        <v>5751</v>
      </c>
      <c r="E4192" s="23" t="s">
        <v>4134</v>
      </c>
      <c r="F4192" s="40">
        <v>1</v>
      </c>
      <c r="G4192" s="25">
        <v>1160392</v>
      </c>
      <c r="H4192" s="25">
        <v>1160392</v>
      </c>
      <c r="I4192" s="25"/>
      <c r="J4192" s="58" t="e">
        <f>HYPERLINK("#"&amp;"Insumos"&amp;"!A"&amp;MATCH($B4192,#REF!,0),"Ins "&amp;$B4192)</f>
        <v>#REF!</v>
      </c>
      <c r="M4192" s="220"/>
    </row>
    <row r="4193" spans="1:13" x14ac:dyDescent="0.2">
      <c r="A4193" s="35" t="s">
        <v>2713</v>
      </c>
      <c r="B4193" s="1" t="s">
        <v>4759</v>
      </c>
      <c r="C4193" s="45" t="s">
        <v>1287</v>
      </c>
      <c r="D4193" s="23" t="s">
        <v>5751</v>
      </c>
      <c r="E4193" s="23" t="s">
        <v>4134</v>
      </c>
      <c r="F4193" s="40">
        <v>0.08</v>
      </c>
      <c r="G4193" s="25">
        <v>64889</v>
      </c>
      <c r="H4193" s="25">
        <v>5191</v>
      </c>
      <c r="I4193" s="25"/>
      <c r="J4193" s="58" t="e">
        <f>HYPERLINK("#"&amp;"Insumos"&amp;"!A"&amp;MATCH($B4193,#REF!,0),"Ins "&amp;$B4193)</f>
        <v>#REF!</v>
      </c>
      <c r="M4193" s="220"/>
    </row>
    <row r="4194" spans="1:13" x14ac:dyDescent="0.2">
      <c r="A4194" s="35" t="s">
        <v>2713</v>
      </c>
      <c r="B4194" s="1" t="s">
        <v>4785</v>
      </c>
      <c r="C4194" s="45" t="s">
        <v>176</v>
      </c>
      <c r="D4194" s="23" t="s">
        <v>5751</v>
      </c>
      <c r="E4194" s="23" t="s">
        <v>4134</v>
      </c>
      <c r="F4194" s="40">
        <v>7.0000000000000007E-2</v>
      </c>
      <c r="G4194" s="25">
        <v>134508</v>
      </c>
      <c r="H4194" s="25">
        <v>9416</v>
      </c>
      <c r="I4194" s="25"/>
      <c r="J4194" s="58" t="e">
        <f>HYPERLINK("#"&amp;"Insumos"&amp;"!A"&amp;MATCH($B4194,#REF!,0),"Ins "&amp;$B4194)</f>
        <v>#REF!</v>
      </c>
      <c r="M4194" s="220"/>
    </row>
    <row r="4195" spans="1:13" ht="38.25" x14ac:dyDescent="0.2">
      <c r="A4195" s="36" t="s">
        <v>2714</v>
      </c>
      <c r="B4195" s="26" t="s">
        <v>6816</v>
      </c>
      <c r="C4195" s="79" t="s">
        <v>10547</v>
      </c>
      <c r="D4195" s="37" t="s">
        <v>5608</v>
      </c>
      <c r="E4195" s="37" t="s">
        <v>4134</v>
      </c>
      <c r="F4195" s="41"/>
      <c r="G4195" s="27"/>
      <c r="H4195" s="27"/>
      <c r="I4195" s="27">
        <v>358886</v>
      </c>
      <c r="M4195" s="220">
        <f t="shared" si="65"/>
        <v>469997</v>
      </c>
    </row>
    <row r="4196" spans="1:13" x14ac:dyDescent="0.2">
      <c r="A4196" s="35" t="s">
        <v>2714</v>
      </c>
      <c r="B4196" s="1" t="s">
        <v>5584</v>
      </c>
      <c r="C4196" s="45" t="s">
        <v>6973</v>
      </c>
      <c r="D4196" s="23" t="s">
        <v>5585</v>
      </c>
      <c r="E4196" s="23" t="s">
        <v>467</v>
      </c>
      <c r="F4196" s="40">
        <v>6</v>
      </c>
      <c r="G4196" s="25">
        <v>8042</v>
      </c>
      <c r="H4196" s="25">
        <v>48252</v>
      </c>
      <c r="I4196" s="25"/>
      <c r="M4196" s="220"/>
    </row>
    <row r="4197" spans="1:13" x14ac:dyDescent="0.2">
      <c r="A4197" s="35" t="s">
        <v>2714</v>
      </c>
      <c r="B4197" s="1" t="s">
        <v>5589</v>
      </c>
      <c r="C4197" s="45" t="s">
        <v>5819</v>
      </c>
      <c r="D4197" s="23" t="s">
        <v>5585</v>
      </c>
      <c r="E4197" s="23" t="s">
        <v>466</v>
      </c>
      <c r="F4197" s="40">
        <v>0.2</v>
      </c>
      <c r="G4197" s="25">
        <v>597780</v>
      </c>
      <c r="H4197" s="25">
        <v>119556</v>
      </c>
      <c r="I4197" s="25"/>
      <c r="M4197" s="220"/>
    </row>
    <row r="4198" spans="1:13" x14ac:dyDescent="0.2">
      <c r="A4198" s="35" t="s">
        <v>2714</v>
      </c>
      <c r="B4198" s="1" t="s">
        <v>5573</v>
      </c>
      <c r="C4198" s="45" t="s">
        <v>973</v>
      </c>
      <c r="D4198" s="23" t="s">
        <v>5734</v>
      </c>
      <c r="E4198" s="23" t="s">
        <v>4141</v>
      </c>
      <c r="F4198" s="40">
        <v>1.7</v>
      </c>
      <c r="G4198" s="25">
        <v>41652</v>
      </c>
      <c r="H4198" s="25">
        <v>70808</v>
      </c>
      <c r="I4198" s="25"/>
      <c r="J4198" s="58" t="e">
        <f>HYPERLINK("#"&amp;"Insumos"&amp;"!A"&amp;MATCH($B4198,#REF!,0),"Ins "&amp;$B4198)</f>
        <v>#REF!</v>
      </c>
      <c r="M4198" s="220"/>
    </row>
    <row r="4199" spans="1:13" x14ac:dyDescent="0.2">
      <c r="A4199" s="35" t="s">
        <v>2714</v>
      </c>
      <c r="B4199" s="1" t="s">
        <v>263</v>
      </c>
      <c r="C4199" s="45" t="s">
        <v>696</v>
      </c>
      <c r="D4199" s="23" t="s">
        <v>5534</v>
      </c>
      <c r="E4199" s="23" t="s">
        <v>4140</v>
      </c>
      <c r="F4199" s="40">
        <v>2.8000000000000001E-2</v>
      </c>
      <c r="G4199" s="25">
        <v>187426</v>
      </c>
      <c r="H4199" s="25">
        <v>5248</v>
      </c>
      <c r="I4199" s="25"/>
      <c r="J4199" s="58" t="e">
        <f>HYPERLINK("#"&amp;"Insumos"&amp;"!A"&amp;MATCH($B4199,#REF!,0),"Ins "&amp;$B4199)</f>
        <v>#REF!</v>
      </c>
      <c r="M4199" s="220"/>
    </row>
    <row r="4200" spans="1:13" x14ac:dyDescent="0.2">
      <c r="A4200" s="35" t="s">
        <v>2714</v>
      </c>
      <c r="B4200" s="1" t="s">
        <v>5533</v>
      </c>
      <c r="C4200" s="45" t="s">
        <v>5892</v>
      </c>
      <c r="D4200" s="23" t="s">
        <v>977</v>
      </c>
      <c r="E4200" s="23" t="s">
        <v>4134</v>
      </c>
      <c r="F4200" s="40">
        <v>0.6</v>
      </c>
      <c r="G4200" s="25">
        <v>3623</v>
      </c>
      <c r="H4200" s="25">
        <v>2174</v>
      </c>
      <c r="I4200" s="25"/>
      <c r="J4200" s="58" t="e">
        <f>HYPERLINK("#"&amp;"Insumos"&amp;"!A"&amp;MATCH($B4200,#REF!,0),"Ins "&amp;$B4200)</f>
        <v>#REF!</v>
      </c>
      <c r="M4200" s="220"/>
    </row>
    <row r="4201" spans="1:13" x14ac:dyDescent="0.2">
      <c r="A4201" s="35" t="s">
        <v>2714</v>
      </c>
      <c r="B4201" s="1" t="s">
        <v>5007</v>
      </c>
      <c r="C4201" s="45" t="s">
        <v>720</v>
      </c>
      <c r="D4201" s="23" t="s">
        <v>5751</v>
      </c>
      <c r="E4201" s="23" t="s">
        <v>4134</v>
      </c>
      <c r="F4201" s="40">
        <v>1.9</v>
      </c>
      <c r="G4201" s="25">
        <v>1897</v>
      </c>
      <c r="H4201" s="25">
        <v>3604</v>
      </c>
      <c r="I4201" s="25"/>
      <c r="J4201" s="58" t="e">
        <f>HYPERLINK("#"&amp;"Insumos"&amp;"!A"&amp;MATCH($B4201,#REF!,0),"Ins "&amp;$B4201)</f>
        <v>#REF!</v>
      </c>
      <c r="M4201" s="220"/>
    </row>
    <row r="4202" spans="1:13" ht="25.5" x14ac:dyDescent="0.2">
      <c r="A4202" s="35" t="s">
        <v>2714</v>
      </c>
      <c r="B4202" s="1" t="s">
        <v>4743</v>
      </c>
      <c r="C4202" s="45" t="s">
        <v>1275</v>
      </c>
      <c r="D4202" s="23" t="s">
        <v>5751</v>
      </c>
      <c r="E4202" s="23" t="s">
        <v>4134</v>
      </c>
      <c r="F4202" s="40">
        <v>1</v>
      </c>
      <c r="G4202" s="25">
        <v>94637</v>
      </c>
      <c r="H4202" s="25">
        <v>94637</v>
      </c>
      <c r="I4202" s="25"/>
      <c r="J4202" s="58" t="e">
        <f>HYPERLINK("#"&amp;"Insumos"&amp;"!A"&amp;MATCH($B4202,#REF!,0),"Ins "&amp;$B4202)</f>
        <v>#REF!</v>
      </c>
      <c r="M4202" s="220"/>
    </row>
    <row r="4203" spans="1:13" x14ac:dyDescent="0.2">
      <c r="A4203" s="35" t="s">
        <v>2714</v>
      </c>
      <c r="B4203" s="1" t="s">
        <v>4759</v>
      </c>
      <c r="C4203" s="45" t="s">
        <v>1287</v>
      </c>
      <c r="D4203" s="23" t="s">
        <v>5751</v>
      </c>
      <c r="E4203" s="23" t="s">
        <v>4134</v>
      </c>
      <c r="F4203" s="40">
        <v>0.08</v>
      </c>
      <c r="G4203" s="25">
        <v>64889</v>
      </c>
      <c r="H4203" s="25">
        <v>5191</v>
      </c>
      <c r="I4203" s="25"/>
      <c r="J4203" s="58" t="e">
        <f>HYPERLINK("#"&amp;"Insumos"&amp;"!A"&amp;MATCH($B4203,#REF!,0),"Ins "&amp;$B4203)</f>
        <v>#REF!</v>
      </c>
      <c r="M4203" s="220"/>
    </row>
    <row r="4204" spans="1:13" x14ac:dyDescent="0.2">
      <c r="A4204" s="35" t="s">
        <v>2714</v>
      </c>
      <c r="B4204" s="1" t="s">
        <v>4785</v>
      </c>
      <c r="C4204" s="45" t="s">
        <v>176</v>
      </c>
      <c r="D4204" s="23" t="s">
        <v>5751</v>
      </c>
      <c r="E4204" s="23" t="s">
        <v>4134</v>
      </c>
      <c r="F4204" s="40">
        <v>7.0000000000000007E-2</v>
      </c>
      <c r="G4204" s="25">
        <v>134508</v>
      </c>
      <c r="H4204" s="25">
        <v>9416</v>
      </c>
      <c r="I4204" s="25"/>
      <c r="J4204" s="58" t="e">
        <f>HYPERLINK("#"&amp;"Insumos"&amp;"!A"&amp;MATCH($B4204,#REF!,0),"Ins "&amp;$B4204)</f>
        <v>#REF!</v>
      </c>
      <c r="M4204" s="220"/>
    </row>
    <row r="4205" spans="1:13" ht="38.25" x14ac:dyDescent="0.2">
      <c r="A4205" s="36" t="s">
        <v>2715</v>
      </c>
      <c r="B4205" s="26" t="s">
        <v>6816</v>
      </c>
      <c r="C4205" s="79" t="s">
        <v>10548</v>
      </c>
      <c r="D4205" s="37" t="s">
        <v>5608</v>
      </c>
      <c r="E4205" s="37" t="s">
        <v>4134</v>
      </c>
      <c r="F4205" s="41"/>
      <c r="G4205" s="27"/>
      <c r="H4205" s="27"/>
      <c r="I4205" s="27">
        <v>548532</v>
      </c>
      <c r="M4205" s="220">
        <f t="shared" si="65"/>
        <v>718358</v>
      </c>
    </row>
    <row r="4206" spans="1:13" x14ac:dyDescent="0.2">
      <c r="A4206" s="35" t="s">
        <v>2715</v>
      </c>
      <c r="B4206" s="1" t="s">
        <v>5584</v>
      </c>
      <c r="C4206" s="45" t="s">
        <v>6973</v>
      </c>
      <c r="D4206" s="23" t="s">
        <v>5585</v>
      </c>
      <c r="E4206" s="23" t="s">
        <v>467</v>
      </c>
      <c r="F4206" s="40">
        <v>7.5</v>
      </c>
      <c r="G4206" s="25">
        <v>8042</v>
      </c>
      <c r="H4206" s="25">
        <v>60315</v>
      </c>
      <c r="I4206" s="25"/>
      <c r="M4206" s="220"/>
    </row>
    <row r="4207" spans="1:13" x14ac:dyDescent="0.2">
      <c r="A4207" s="35" t="s">
        <v>2715</v>
      </c>
      <c r="B4207" s="1" t="s">
        <v>5589</v>
      </c>
      <c r="C4207" s="45" t="s">
        <v>5819</v>
      </c>
      <c r="D4207" s="23" t="s">
        <v>5585</v>
      </c>
      <c r="E4207" s="23" t="s">
        <v>466</v>
      </c>
      <c r="F4207" s="40">
        <v>0.25</v>
      </c>
      <c r="G4207" s="25">
        <v>597780</v>
      </c>
      <c r="H4207" s="25">
        <v>149445</v>
      </c>
      <c r="I4207" s="25"/>
      <c r="M4207" s="220"/>
    </row>
    <row r="4208" spans="1:13" x14ac:dyDescent="0.2">
      <c r="A4208" s="35" t="s">
        <v>2715</v>
      </c>
      <c r="B4208" s="1" t="s">
        <v>5573</v>
      </c>
      <c r="C4208" s="45" t="s">
        <v>973</v>
      </c>
      <c r="D4208" s="23" t="s">
        <v>5734</v>
      </c>
      <c r="E4208" s="23" t="s">
        <v>4141</v>
      </c>
      <c r="F4208" s="40">
        <v>2.16</v>
      </c>
      <c r="G4208" s="25">
        <v>41652</v>
      </c>
      <c r="H4208" s="25">
        <v>89968</v>
      </c>
      <c r="I4208" s="25"/>
      <c r="J4208" s="58" t="e">
        <f>HYPERLINK("#"&amp;"Insumos"&amp;"!A"&amp;MATCH($B4208,#REF!,0),"Ins "&amp;$B4208)</f>
        <v>#REF!</v>
      </c>
      <c r="M4208" s="220"/>
    </row>
    <row r="4209" spans="1:13" x14ac:dyDescent="0.2">
      <c r="A4209" s="35" t="s">
        <v>2715</v>
      </c>
      <c r="B4209" s="1" t="s">
        <v>263</v>
      </c>
      <c r="C4209" s="45" t="s">
        <v>696</v>
      </c>
      <c r="D4209" s="23" t="s">
        <v>5534</v>
      </c>
      <c r="E4209" s="23" t="s">
        <v>4140</v>
      </c>
      <c r="F4209" s="40">
        <v>4.4999999999999998E-2</v>
      </c>
      <c r="G4209" s="25">
        <v>187426</v>
      </c>
      <c r="H4209" s="25">
        <v>8434</v>
      </c>
      <c r="I4209" s="25"/>
      <c r="J4209" s="58" t="e">
        <f>HYPERLINK("#"&amp;"Insumos"&amp;"!A"&amp;MATCH($B4209,#REF!,0),"Ins "&amp;$B4209)</f>
        <v>#REF!</v>
      </c>
      <c r="M4209" s="220"/>
    </row>
    <row r="4210" spans="1:13" x14ac:dyDescent="0.2">
      <c r="A4210" s="35" t="s">
        <v>2715</v>
      </c>
      <c r="B4210" s="1" t="s">
        <v>5533</v>
      </c>
      <c r="C4210" s="45" t="s">
        <v>5892</v>
      </c>
      <c r="D4210" s="23" t="s">
        <v>977</v>
      </c>
      <c r="E4210" s="23" t="s">
        <v>4134</v>
      </c>
      <c r="F4210" s="40">
        <v>0.6</v>
      </c>
      <c r="G4210" s="25">
        <v>3623</v>
      </c>
      <c r="H4210" s="25">
        <v>2174</v>
      </c>
      <c r="I4210" s="25"/>
      <c r="J4210" s="58" t="e">
        <f>HYPERLINK("#"&amp;"Insumos"&amp;"!A"&amp;MATCH($B4210,#REF!,0),"Ins "&amp;$B4210)</f>
        <v>#REF!</v>
      </c>
      <c r="M4210" s="220"/>
    </row>
    <row r="4211" spans="1:13" x14ac:dyDescent="0.2">
      <c r="A4211" s="35" t="s">
        <v>2715</v>
      </c>
      <c r="B4211" s="1" t="s">
        <v>5007</v>
      </c>
      <c r="C4211" s="45" t="s">
        <v>720</v>
      </c>
      <c r="D4211" s="23" t="s">
        <v>5751</v>
      </c>
      <c r="E4211" s="23" t="s">
        <v>4134</v>
      </c>
      <c r="F4211" s="40">
        <v>2.5</v>
      </c>
      <c r="G4211" s="25">
        <v>1897</v>
      </c>
      <c r="H4211" s="25">
        <v>4743</v>
      </c>
      <c r="I4211" s="25"/>
      <c r="J4211" s="58" t="e">
        <f>HYPERLINK("#"&amp;"Insumos"&amp;"!A"&amp;MATCH($B4211,#REF!,0),"Ins "&amp;$B4211)</f>
        <v>#REF!</v>
      </c>
      <c r="M4211" s="220"/>
    </row>
    <row r="4212" spans="1:13" ht="25.5" x14ac:dyDescent="0.2">
      <c r="A4212" s="35" t="s">
        <v>2715</v>
      </c>
      <c r="B4212" s="1" t="s">
        <v>4744</v>
      </c>
      <c r="C4212" s="45" t="s">
        <v>1276</v>
      </c>
      <c r="D4212" s="23" t="s">
        <v>5751</v>
      </c>
      <c r="E4212" s="23" t="s">
        <v>4134</v>
      </c>
      <c r="F4212" s="40">
        <v>1</v>
      </c>
      <c r="G4212" s="25">
        <v>218846</v>
      </c>
      <c r="H4212" s="25">
        <v>218846</v>
      </c>
      <c r="I4212" s="25"/>
      <c r="J4212" s="58" t="e">
        <f>HYPERLINK("#"&amp;"Insumos"&amp;"!A"&amp;MATCH($B4212,#REF!,0),"Ins "&amp;$B4212)</f>
        <v>#REF!</v>
      </c>
      <c r="M4212" s="220"/>
    </row>
    <row r="4213" spans="1:13" x14ac:dyDescent="0.2">
      <c r="A4213" s="35" t="s">
        <v>2715</v>
      </c>
      <c r="B4213" s="1" t="s">
        <v>4759</v>
      </c>
      <c r="C4213" s="45" t="s">
        <v>1287</v>
      </c>
      <c r="D4213" s="23" t="s">
        <v>5751</v>
      </c>
      <c r="E4213" s="23" t="s">
        <v>4134</v>
      </c>
      <c r="F4213" s="40">
        <v>0.08</v>
      </c>
      <c r="G4213" s="25">
        <v>64889</v>
      </c>
      <c r="H4213" s="25">
        <v>5191</v>
      </c>
      <c r="I4213" s="25"/>
      <c r="J4213" s="58" t="e">
        <f>HYPERLINK("#"&amp;"Insumos"&amp;"!A"&amp;MATCH($B4213,#REF!,0),"Ins "&amp;$B4213)</f>
        <v>#REF!</v>
      </c>
      <c r="M4213" s="220"/>
    </row>
    <row r="4214" spans="1:13" x14ac:dyDescent="0.2">
      <c r="A4214" s="35" t="s">
        <v>2715</v>
      </c>
      <c r="B4214" s="1" t="s">
        <v>4785</v>
      </c>
      <c r="C4214" s="45" t="s">
        <v>176</v>
      </c>
      <c r="D4214" s="23" t="s">
        <v>5751</v>
      </c>
      <c r="E4214" s="23" t="s">
        <v>4134</v>
      </c>
      <c r="F4214" s="40">
        <v>7.0000000000000007E-2</v>
      </c>
      <c r="G4214" s="25">
        <v>134508</v>
      </c>
      <c r="H4214" s="25">
        <v>9416</v>
      </c>
      <c r="I4214" s="25"/>
      <c r="J4214" s="58" t="e">
        <f>HYPERLINK("#"&amp;"Insumos"&amp;"!A"&amp;MATCH($B4214,#REF!,0),"Ins "&amp;$B4214)</f>
        <v>#REF!</v>
      </c>
      <c r="M4214" s="220"/>
    </row>
    <row r="4215" spans="1:13" ht="38.25" x14ac:dyDescent="0.2">
      <c r="A4215" s="36" t="s">
        <v>2716</v>
      </c>
      <c r="B4215" s="26" t="s">
        <v>6816</v>
      </c>
      <c r="C4215" s="79" t="s">
        <v>10549</v>
      </c>
      <c r="D4215" s="37" t="s">
        <v>5608</v>
      </c>
      <c r="E4215" s="37" t="s">
        <v>4134</v>
      </c>
      <c r="F4215" s="41"/>
      <c r="G4215" s="27"/>
      <c r="H4215" s="27"/>
      <c r="I4215" s="27">
        <v>1360895</v>
      </c>
      <c r="M4215" s="220">
        <f t="shared" si="65"/>
        <v>1782228</v>
      </c>
    </row>
    <row r="4216" spans="1:13" x14ac:dyDescent="0.2">
      <c r="A4216" s="35" t="s">
        <v>2716</v>
      </c>
      <c r="B4216" s="1" t="s">
        <v>5584</v>
      </c>
      <c r="C4216" s="45" t="s">
        <v>6973</v>
      </c>
      <c r="D4216" s="23" t="s">
        <v>5585</v>
      </c>
      <c r="E4216" s="23" t="s">
        <v>467</v>
      </c>
      <c r="F4216" s="40">
        <v>9</v>
      </c>
      <c r="G4216" s="25">
        <v>8042</v>
      </c>
      <c r="H4216" s="25">
        <v>72378</v>
      </c>
      <c r="I4216" s="25"/>
      <c r="M4216" s="220"/>
    </row>
    <row r="4217" spans="1:13" x14ac:dyDescent="0.2">
      <c r="A4217" s="35" t="s">
        <v>2716</v>
      </c>
      <c r="B4217" s="1" t="s">
        <v>5589</v>
      </c>
      <c r="C4217" s="45" t="s">
        <v>5819</v>
      </c>
      <c r="D4217" s="23" t="s">
        <v>5585</v>
      </c>
      <c r="E4217" s="23" t="s">
        <v>466</v>
      </c>
      <c r="F4217" s="40">
        <v>0.3</v>
      </c>
      <c r="G4217" s="25">
        <v>597780</v>
      </c>
      <c r="H4217" s="25">
        <v>179334</v>
      </c>
      <c r="I4217" s="25"/>
      <c r="M4217" s="220"/>
    </row>
    <row r="4218" spans="1:13" x14ac:dyDescent="0.2">
      <c r="A4218" s="35" t="s">
        <v>2716</v>
      </c>
      <c r="B4218" s="1" t="s">
        <v>5573</v>
      </c>
      <c r="C4218" s="45" t="s">
        <v>973</v>
      </c>
      <c r="D4218" s="23" t="s">
        <v>5734</v>
      </c>
      <c r="E4218" s="23" t="s">
        <v>4141</v>
      </c>
      <c r="F4218" s="40">
        <v>2.73</v>
      </c>
      <c r="G4218" s="25">
        <v>41652</v>
      </c>
      <c r="H4218" s="25">
        <v>113710</v>
      </c>
      <c r="I4218" s="25"/>
      <c r="J4218" s="58" t="e">
        <f>HYPERLINK("#"&amp;"Insumos"&amp;"!A"&amp;MATCH($B4218,#REF!,0),"Ins "&amp;$B4218)</f>
        <v>#REF!</v>
      </c>
      <c r="M4218" s="220"/>
    </row>
    <row r="4219" spans="1:13" x14ac:dyDescent="0.2">
      <c r="A4219" s="35" t="s">
        <v>2716</v>
      </c>
      <c r="B4219" s="1" t="s">
        <v>263</v>
      </c>
      <c r="C4219" s="45" t="s">
        <v>696</v>
      </c>
      <c r="D4219" s="23" t="s">
        <v>5534</v>
      </c>
      <c r="E4219" s="23" t="s">
        <v>4140</v>
      </c>
      <c r="F4219" s="40">
        <v>0.1244</v>
      </c>
      <c r="G4219" s="25">
        <v>187426</v>
      </c>
      <c r="H4219" s="25">
        <v>23316</v>
      </c>
      <c r="I4219" s="25"/>
      <c r="J4219" s="58" t="e">
        <f>HYPERLINK("#"&amp;"Insumos"&amp;"!A"&amp;MATCH($B4219,#REF!,0),"Ins "&amp;$B4219)</f>
        <v>#REF!</v>
      </c>
      <c r="M4219" s="220"/>
    </row>
    <row r="4220" spans="1:13" x14ac:dyDescent="0.2">
      <c r="A4220" s="35" t="s">
        <v>2716</v>
      </c>
      <c r="B4220" s="1" t="s">
        <v>5533</v>
      </c>
      <c r="C4220" s="45" t="s">
        <v>5892</v>
      </c>
      <c r="D4220" s="23" t="s">
        <v>977</v>
      </c>
      <c r="E4220" s="23" t="s">
        <v>4134</v>
      </c>
      <c r="F4220" s="40">
        <v>0.6</v>
      </c>
      <c r="G4220" s="25">
        <v>3623</v>
      </c>
      <c r="H4220" s="25">
        <v>2174</v>
      </c>
      <c r="I4220" s="25"/>
      <c r="J4220" s="58" t="e">
        <f>HYPERLINK("#"&amp;"Insumos"&amp;"!A"&amp;MATCH($B4220,#REF!,0),"Ins "&amp;$B4220)</f>
        <v>#REF!</v>
      </c>
      <c r="M4220" s="220"/>
    </row>
    <row r="4221" spans="1:13" x14ac:dyDescent="0.2">
      <c r="A4221" s="35" t="s">
        <v>2716</v>
      </c>
      <c r="B4221" s="1" t="s">
        <v>5007</v>
      </c>
      <c r="C4221" s="45" t="s">
        <v>720</v>
      </c>
      <c r="D4221" s="23" t="s">
        <v>5751</v>
      </c>
      <c r="E4221" s="23" t="s">
        <v>4134</v>
      </c>
      <c r="F4221" s="40">
        <v>3.2</v>
      </c>
      <c r="G4221" s="25">
        <v>1897</v>
      </c>
      <c r="H4221" s="25">
        <v>6070</v>
      </c>
      <c r="I4221" s="25"/>
      <c r="J4221" s="58" t="e">
        <f>HYPERLINK("#"&amp;"Insumos"&amp;"!A"&amp;MATCH($B4221,#REF!,0),"Ins "&amp;$B4221)</f>
        <v>#REF!</v>
      </c>
      <c r="M4221" s="220"/>
    </row>
    <row r="4222" spans="1:13" ht="25.5" x14ac:dyDescent="0.2">
      <c r="A4222" s="35" t="s">
        <v>2716</v>
      </c>
      <c r="B4222" s="1" t="s">
        <v>4742</v>
      </c>
      <c r="C4222" s="45" t="s">
        <v>1274</v>
      </c>
      <c r="D4222" s="23" t="s">
        <v>5751</v>
      </c>
      <c r="E4222" s="23" t="s">
        <v>4134</v>
      </c>
      <c r="F4222" s="40">
        <v>1</v>
      </c>
      <c r="G4222" s="25">
        <v>949306</v>
      </c>
      <c r="H4222" s="25">
        <v>949306</v>
      </c>
      <c r="I4222" s="25"/>
      <c r="J4222" s="58" t="e">
        <f>HYPERLINK("#"&amp;"Insumos"&amp;"!A"&amp;MATCH($B4222,#REF!,0),"Ins "&amp;$B4222)</f>
        <v>#REF!</v>
      </c>
      <c r="M4222" s="220"/>
    </row>
    <row r="4223" spans="1:13" x14ac:dyDescent="0.2">
      <c r="A4223" s="35" t="s">
        <v>2716</v>
      </c>
      <c r="B4223" s="1" t="s">
        <v>4759</v>
      </c>
      <c r="C4223" s="45" t="s">
        <v>1287</v>
      </c>
      <c r="D4223" s="23" t="s">
        <v>5751</v>
      </c>
      <c r="E4223" s="23" t="s">
        <v>4134</v>
      </c>
      <c r="F4223" s="40">
        <v>0.08</v>
      </c>
      <c r="G4223" s="25">
        <v>64889</v>
      </c>
      <c r="H4223" s="25">
        <v>5191</v>
      </c>
      <c r="I4223" s="25"/>
      <c r="J4223" s="58" t="e">
        <f>HYPERLINK("#"&amp;"Insumos"&amp;"!A"&amp;MATCH($B4223,#REF!,0),"Ins "&amp;$B4223)</f>
        <v>#REF!</v>
      </c>
      <c r="M4223" s="220"/>
    </row>
    <row r="4224" spans="1:13" x14ac:dyDescent="0.2">
      <c r="A4224" s="35" t="s">
        <v>2716</v>
      </c>
      <c r="B4224" s="1" t="s">
        <v>4785</v>
      </c>
      <c r="C4224" s="45" t="s">
        <v>176</v>
      </c>
      <c r="D4224" s="23" t="s">
        <v>5751</v>
      </c>
      <c r="E4224" s="23" t="s">
        <v>4134</v>
      </c>
      <c r="F4224" s="40">
        <v>7.0000000000000007E-2</v>
      </c>
      <c r="G4224" s="25">
        <v>134508</v>
      </c>
      <c r="H4224" s="25">
        <v>9416</v>
      </c>
      <c r="I4224" s="25"/>
      <c r="J4224" s="58" t="e">
        <f>HYPERLINK("#"&amp;"Insumos"&amp;"!A"&amp;MATCH($B4224,#REF!,0),"Ins "&amp;$B4224)</f>
        <v>#REF!</v>
      </c>
      <c r="M4224" s="220"/>
    </row>
    <row r="4225" spans="1:13" ht="51" x14ac:dyDescent="0.2">
      <c r="A4225" s="36" t="s">
        <v>2717</v>
      </c>
      <c r="B4225" s="26" t="s">
        <v>6816</v>
      </c>
      <c r="C4225" s="79" t="s">
        <v>10550</v>
      </c>
      <c r="D4225" s="37" t="s">
        <v>5608</v>
      </c>
      <c r="E4225" s="37" t="s">
        <v>464</v>
      </c>
      <c r="F4225" s="41"/>
      <c r="G4225" s="27"/>
      <c r="H4225" s="27"/>
      <c r="I4225" s="27">
        <v>27597</v>
      </c>
      <c r="M4225" s="220">
        <f t="shared" si="65"/>
        <v>36141</v>
      </c>
    </row>
    <row r="4226" spans="1:13" x14ac:dyDescent="0.2">
      <c r="A4226" s="35" t="s">
        <v>2717</v>
      </c>
      <c r="B4226" s="1" t="s">
        <v>5573</v>
      </c>
      <c r="C4226" s="45" t="s">
        <v>973</v>
      </c>
      <c r="D4226" s="23" t="s">
        <v>5734</v>
      </c>
      <c r="E4226" s="23" t="s">
        <v>4141</v>
      </c>
      <c r="F4226" s="40">
        <v>0.2</v>
      </c>
      <c r="G4226" s="25">
        <v>41652</v>
      </c>
      <c r="H4226" s="25">
        <v>8330</v>
      </c>
      <c r="I4226" s="25"/>
      <c r="J4226" s="58" t="e">
        <f>HYPERLINK("#"&amp;"Insumos"&amp;"!A"&amp;MATCH($B4226,#REF!,0),"Ins "&amp;$B4226)</f>
        <v>#REF!</v>
      </c>
      <c r="M4226" s="220"/>
    </row>
    <row r="4227" spans="1:13" x14ac:dyDescent="0.2">
      <c r="A4227" s="35" t="s">
        <v>2717</v>
      </c>
      <c r="B4227" s="1" t="s">
        <v>111</v>
      </c>
      <c r="C4227" s="45" t="s">
        <v>290</v>
      </c>
      <c r="D4227" s="23" t="s">
        <v>5534</v>
      </c>
      <c r="E4227" s="23" t="s">
        <v>4140</v>
      </c>
      <c r="F4227" s="40">
        <v>3.0000000000000001E-3</v>
      </c>
      <c r="G4227" s="25">
        <v>494181</v>
      </c>
      <c r="H4227" s="25">
        <v>1483</v>
      </c>
      <c r="I4227" s="25"/>
      <c r="J4227" s="58" t="e">
        <f>HYPERLINK("#"&amp;"Insumos"&amp;"!A"&amp;MATCH($B4227,#REF!,0),"Ins "&amp;$B4227)</f>
        <v>#REF!</v>
      </c>
      <c r="M4227" s="220"/>
    </row>
    <row r="4228" spans="1:13" x14ac:dyDescent="0.2">
      <c r="A4228" s="35" t="s">
        <v>2717</v>
      </c>
      <c r="B4228" s="1" t="s">
        <v>263</v>
      </c>
      <c r="C4228" s="45" t="s">
        <v>696</v>
      </c>
      <c r="D4228" s="23" t="s">
        <v>5534</v>
      </c>
      <c r="E4228" s="23" t="s">
        <v>4140</v>
      </c>
      <c r="F4228" s="40">
        <v>1.8E-3</v>
      </c>
      <c r="G4228" s="25">
        <v>187426</v>
      </c>
      <c r="H4228" s="25">
        <v>337</v>
      </c>
      <c r="I4228" s="25"/>
      <c r="J4228" s="58" t="e">
        <f>HYPERLINK("#"&amp;"Insumos"&amp;"!A"&amp;MATCH($B4228,#REF!,0),"Ins "&amp;$B4228)</f>
        <v>#REF!</v>
      </c>
      <c r="M4228" s="220"/>
    </row>
    <row r="4229" spans="1:13" x14ac:dyDescent="0.2">
      <c r="A4229" s="35" t="s">
        <v>2717</v>
      </c>
      <c r="B4229" s="1" t="s">
        <v>5533</v>
      </c>
      <c r="C4229" s="45" t="s">
        <v>5892</v>
      </c>
      <c r="D4229" s="23" t="s">
        <v>977</v>
      </c>
      <c r="E4229" s="23" t="s">
        <v>4134</v>
      </c>
      <c r="F4229" s="40">
        <v>0.2</v>
      </c>
      <c r="G4229" s="25">
        <v>3623</v>
      </c>
      <c r="H4229" s="25">
        <v>725</v>
      </c>
      <c r="I4229" s="25"/>
      <c r="J4229" s="58" t="e">
        <f>HYPERLINK("#"&amp;"Insumos"&amp;"!A"&amp;MATCH($B4229,#REF!,0),"Ins "&amp;$B4229)</f>
        <v>#REF!</v>
      </c>
      <c r="M4229" s="220"/>
    </row>
    <row r="4230" spans="1:13" x14ac:dyDescent="0.2">
      <c r="A4230" s="35" t="s">
        <v>2717</v>
      </c>
      <c r="B4230" s="1" t="s">
        <v>5007</v>
      </c>
      <c r="C4230" s="45" t="s">
        <v>720</v>
      </c>
      <c r="D4230" s="23" t="s">
        <v>5751</v>
      </c>
      <c r="E4230" s="23" t="s">
        <v>4134</v>
      </c>
      <c r="F4230" s="40">
        <v>0.2</v>
      </c>
      <c r="G4230" s="25">
        <v>1897</v>
      </c>
      <c r="H4230" s="25">
        <v>379</v>
      </c>
      <c r="I4230" s="25"/>
      <c r="J4230" s="58" t="e">
        <f>HYPERLINK("#"&amp;"Insumos"&amp;"!A"&amp;MATCH($B4230,#REF!,0),"Ins "&amp;$B4230)</f>
        <v>#REF!</v>
      </c>
      <c r="M4230" s="220"/>
    </row>
    <row r="4231" spans="1:13" x14ac:dyDescent="0.2">
      <c r="A4231" s="35" t="s">
        <v>2717</v>
      </c>
      <c r="B4231" s="1" t="s">
        <v>5170</v>
      </c>
      <c r="C4231" s="45" t="s">
        <v>1206</v>
      </c>
      <c r="D4231" s="23" t="s">
        <v>5751</v>
      </c>
      <c r="E4231" s="23" t="s">
        <v>287</v>
      </c>
      <c r="F4231" s="40">
        <v>1.03</v>
      </c>
      <c r="G4231" s="25">
        <v>201</v>
      </c>
      <c r="H4231" s="25">
        <v>207</v>
      </c>
      <c r="I4231" s="25"/>
      <c r="J4231" s="58" t="e">
        <f>HYPERLINK("#"&amp;"Insumos"&amp;"!A"&amp;MATCH($B4231,#REF!,0),"Ins "&amp;$B4231)</f>
        <v>#REF!</v>
      </c>
      <c r="M4231" s="220"/>
    </row>
    <row r="4232" spans="1:13" ht="25.5" x14ac:dyDescent="0.2">
      <c r="A4232" s="35" t="s">
        <v>2717</v>
      </c>
      <c r="B4232" s="1" t="s">
        <v>4211</v>
      </c>
      <c r="C4232" s="45" t="s">
        <v>1339</v>
      </c>
      <c r="D4232" s="23" t="s">
        <v>5751</v>
      </c>
      <c r="E4232" s="23" t="s">
        <v>287</v>
      </c>
      <c r="F4232" s="40">
        <v>1.05</v>
      </c>
      <c r="G4232" s="25">
        <v>15368</v>
      </c>
      <c r="H4232" s="25">
        <v>16136</v>
      </c>
      <c r="I4232" s="25"/>
      <c r="J4232" s="58" t="e">
        <f>HYPERLINK("#"&amp;"Insumos"&amp;"!A"&amp;MATCH($B4232,#REF!,0),"Ins "&amp;$B4232)</f>
        <v>#REF!</v>
      </c>
      <c r="M4232" s="220"/>
    </row>
    <row r="4233" spans="1:13" ht="51" x14ac:dyDescent="0.2">
      <c r="A4233" s="36" t="s">
        <v>2718</v>
      </c>
      <c r="B4233" s="26" t="s">
        <v>6816</v>
      </c>
      <c r="C4233" s="79" t="s">
        <v>10551</v>
      </c>
      <c r="D4233" s="37" t="s">
        <v>5608</v>
      </c>
      <c r="E4233" s="37" t="s">
        <v>464</v>
      </c>
      <c r="F4233" s="41"/>
      <c r="G4233" s="27"/>
      <c r="H4233" s="27"/>
      <c r="I4233" s="27">
        <v>42097</v>
      </c>
      <c r="M4233" s="220">
        <f t="shared" ref="M4233:M4285" si="66">ROUND(I4233*(1+$L$2),0)</f>
        <v>55130</v>
      </c>
    </row>
    <row r="4234" spans="1:13" x14ac:dyDescent="0.2">
      <c r="A4234" s="35" t="s">
        <v>2718</v>
      </c>
      <c r="B4234" s="1" t="s">
        <v>5573</v>
      </c>
      <c r="C4234" s="45" t="s">
        <v>973</v>
      </c>
      <c r="D4234" s="23" t="s">
        <v>5734</v>
      </c>
      <c r="E4234" s="23" t="s">
        <v>4141</v>
      </c>
      <c r="F4234" s="40">
        <v>0.23</v>
      </c>
      <c r="G4234" s="25">
        <v>41652</v>
      </c>
      <c r="H4234" s="25">
        <v>9580</v>
      </c>
      <c r="I4234" s="25"/>
      <c r="J4234" s="58" t="e">
        <f>HYPERLINK("#"&amp;"Insumos"&amp;"!A"&amp;MATCH($B4234,#REF!,0),"Ins "&amp;$B4234)</f>
        <v>#REF!</v>
      </c>
      <c r="M4234" s="220"/>
    </row>
    <row r="4235" spans="1:13" x14ac:dyDescent="0.2">
      <c r="A4235" s="35" t="s">
        <v>2718</v>
      </c>
      <c r="B4235" s="1" t="s">
        <v>111</v>
      </c>
      <c r="C4235" s="45" t="s">
        <v>290</v>
      </c>
      <c r="D4235" s="23" t="s">
        <v>5534</v>
      </c>
      <c r="E4235" s="23" t="s">
        <v>4140</v>
      </c>
      <c r="F4235" s="40">
        <v>3.0000000000000001E-3</v>
      </c>
      <c r="G4235" s="25">
        <v>494181</v>
      </c>
      <c r="H4235" s="25">
        <v>1483</v>
      </c>
      <c r="I4235" s="25"/>
      <c r="J4235" s="58" t="e">
        <f>HYPERLINK("#"&amp;"Insumos"&amp;"!A"&amp;MATCH($B4235,#REF!,0),"Ins "&amp;$B4235)</f>
        <v>#REF!</v>
      </c>
      <c r="M4235" s="220"/>
    </row>
    <row r="4236" spans="1:13" x14ac:dyDescent="0.2">
      <c r="A4236" s="35" t="s">
        <v>2718</v>
      </c>
      <c r="B4236" s="1" t="s">
        <v>263</v>
      </c>
      <c r="C4236" s="45" t="s">
        <v>696</v>
      </c>
      <c r="D4236" s="23" t="s">
        <v>5534</v>
      </c>
      <c r="E4236" s="23" t="s">
        <v>4140</v>
      </c>
      <c r="F4236" s="40">
        <v>3.2000000000000002E-3</v>
      </c>
      <c r="G4236" s="25">
        <v>187426</v>
      </c>
      <c r="H4236" s="25">
        <v>600</v>
      </c>
      <c r="I4236" s="25"/>
      <c r="J4236" s="58" t="e">
        <f>HYPERLINK("#"&amp;"Insumos"&amp;"!A"&amp;MATCH($B4236,#REF!,0),"Ins "&amp;$B4236)</f>
        <v>#REF!</v>
      </c>
      <c r="M4236" s="220"/>
    </row>
    <row r="4237" spans="1:13" x14ac:dyDescent="0.2">
      <c r="A4237" s="35" t="s">
        <v>2718</v>
      </c>
      <c r="B4237" s="1" t="s">
        <v>5533</v>
      </c>
      <c r="C4237" s="45" t="s">
        <v>5892</v>
      </c>
      <c r="D4237" s="23" t="s">
        <v>977</v>
      </c>
      <c r="E4237" s="23" t="s">
        <v>4134</v>
      </c>
      <c r="F4237" s="40">
        <v>0.2</v>
      </c>
      <c r="G4237" s="25">
        <v>3623</v>
      </c>
      <c r="H4237" s="25">
        <v>725</v>
      </c>
      <c r="I4237" s="25"/>
      <c r="J4237" s="58" t="e">
        <f>HYPERLINK("#"&amp;"Insumos"&amp;"!A"&amp;MATCH($B4237,#REF!,0),"Ins "&amp;$B4237)</f>
        <v>#REF!</v>
      </c>
      <c r="M4237" s="220"/>
    </row>
    <row r="4238" spans="1:13" x14ac:dyDescent="0.2">
      <c r="A4238" s="35" t="s">
        <v>2718</v>
      </c>
      <c r="B4238" s="1" t="s">
        <v>5007</v>
      </c>
      <c r="C4238" s="45" t="s">
        <v>720</v>
      </c>
      <c r="D4238" s="23" t="s">
        <v>5751</v>
      </c>
      <c r="E4238" s="23" t="s">
        <v>4134</v>
      </c>
      <c r="F4238" s="40">
        <v>0.26</v>
      </c>
      <c r="G4238" s="25">
        <v>1897</v>
      </c>
      <c r="H4238" s="25">
        <v>493</v>
      </c>
      <c r="I4238" s="25"/>
      <c r="J4238" s="58" t="e">
        <f>HYPERLINK("#"&amp;"Insumos"&amp;"!A"&amp;MATCH($B4238,#REF!,0),"Ins "&amp;$B4238)</f>
        <v>#REF!</v>
      </c>
      <c r="M4238" s="220"/>
    </row>
    <row r="4239" spans="1:13" x14ac:dyDescent="0.2">
      <c r="A4239" s="35" t="s">
        <v>2718</v>
      </c>
      <c r="B4239" s="1" t="s">
        <v>5170</v>
      </c>
      <c r="C4239" s="45" t="s">
        <v>1206</v>
      </c>
      <c r="D4239" s="23" t="s">
        <v>5751</v>
      </c>
      <c r="E4239" s="23" t="s">
        <v>287</v>
      </c>
      <c r="F4239" s="40">
        <v>1.03</v>
      </c>
      <c r="G4239" s="25">
        <v>201</v>
      </c>
      <c r="H4239" s="25">
        <v>207</v>
      </c>
      <c r="I4239" s="25"/>
      <c r="J4239" s="58" t="e">
        <f>HYPERLINK("#"&amp;"Insumos"&amp;"!A"&amp;MATCH($B4239,#REF!,0),"Ins "&amp;$B4239)</f>
        <v>#REF!</v>
      </c>
      <c r="M4239" s="220"/>
    </row>
    <row r="4240" spans="1:13" ht="25.5" x14ac:dyDescent="0.2">
      <c r="A4240" s="35" t="s">
        <v>2718</v>
      </c>
      <c r="B4240" s="1" t="s">
        <v>4212</v>
      </c>
      <c r="C4240" s="45" t="s">
        <v>1340</v>
      </c>
      <c r="D4240" s="23" t="s">
        <v>5751</v>
      </c>
      <c r="E4240" s="23" t="s">
        <v>287</v>
      </c>
      <c r="F4240" s="40">
        <v>1.05</v>
      </c>
      <c r="G4240" s="25">
        <v>27628</v>
      </c>
      <c r="H4240" s="25">
        <v>29009</v>
      </c>
      <c r="I4240" s="25"/>
      <c r="J4240" s="58" t="e">
        <f>HYPERLINK("#"&amp;"Insumos"&amp;"!A"&amp;MATCH($B4240,#REF!,0),"Ins "&amp;$B4240)</f>
        <v>#REF!</v>
      </c>
      <c r="M4240" s="220"/>
    </row>
    <row r="4241" spans="1:13" ht="51" x14ac:dyDescent="0.2">
      <c r="A4241" s="36" t="s">
        <v>2719</v>
      </c>
      <c r="B4241" s="26" t="s">
        <v>6816</v>
      </c>
      <c r="C4241" s="79" t="s">
        <v>10552</v>
      </c>
      <c r="D4241" s="37" t="s">
        <v>5608</v>
      </c>
      <c r="E4241" s="37" t="s">
        <v>464</v>
      </c>
      <c r="F4241" s="41"/>
      <c r="G4241" s="27"/>
      <c r="H4241" s="27"/>
      <c r="I4241" s="27">
        <v>57704</v>
      </c>
      <c r="M4241" s="220">
        <f t="shared" si="66"/>
        <v>75569</v>
      </c>
    </row>
    <row r="4242" spans="1:13" x14ac:dyDescent="0.2">
      <c r="A4242" s="35" t="s">
        <v>2719</v>
      </c>
      <c r="B4242" s="1" t="s">
        <v>5573</v>
      </c>
      <c r="C4242" s="45" t="s">
        <v>973</v>
      </c>
      <c r="D4242" s="23" t="s">
        <v>5734</v>
      </c>
      <c r="E4242" s="23" t="s">
        <v>4141</v>
      </c>
      <c r="F4242" s="40">
        <v>0.27</v>
      </c>
      <c r="G4242" s="25">
        <v>41652</v>
      </c>
      <c r="H4242" s="25">
        <v>11246</v>
      </c>
      <c r="I4242" s="25"/>
      <c r="J4242" s="58" t="e">
        <f>HYPERLINK("#"&amp;"Insumos"&amp;"!A"&amp;MATCH($B4242,#REF!,0),"Ins "&amp;$B4242)</f>
        <v>#REF!</v>
      </c>
      <c r="M4242" s="220"/>
    </row>
    <row r="4243" spans="1:13" x14ac:dyDescent="0.2">
      <c r="A4243" s="35" t="s">
        <v>2719</v>
      </c>
      <c r="B4243" s="1" t="s">
        <v>111</v>
      </c>
      <c r="C4243" s="45" t="s">
        <v>290</v>
      </c>
      <c r="D4243" s="23" t="s">
        <v>5534</v>
      </c>
      <c r="E4243" s="23" t="s">
        <v>4140</v>
      </c>
      <c r="F4243" s="40">
        <v>3.0000000000000001E-3</v>
      </c>
      <c r="G4243" s="25">
        <v>494181</v>
      </c>
      <c r="H4243" s="25">
        <v>1483</v>
      </c>
      <c r="I4243" s="25"/>
      <c r="J4243" s="58" t="e">
        <f>HYPERLINK("#"&amp;"Insumos"&amp;"!A"&amp;MATCH($B4243,#REF!,0),"Ins "&amp;$B4243)</f>
        <v>#REF!</v>
      </c>
      <c r="M4243" s="220"/>
    </row>
    <row r="4244" spans="1:13" x14ac:dyDescent="0.2">
      <c r="A4244" s="35" t="s">
        <v>2719</v>
      </c>
      <c r="B4244" s="1" t="s">
        <v>263</v>
      </c>
      <c r="C4244" s="45" t="s">
        <v>696</v>
      </c>
      <c r="D4244" s="23" t="s">
        <v>5534</v>
      </c>
      <c r="E4244" s="23" t="s">
        <v>4140</v>
      </c>
      <c r="F4244" s="40">
        <v>4.5999999999999999E-3</v>
      </c>
      <c r="G4244" s="25">
        <v>187426</v>
      </c>
      <c r="H4244" s="25">
        <v>862</v>
      </c>
      <c r="I4244" s="25"/>
      <c r="J4244" s="58" t="e">
        <f>HYPERLINK("#"&amp;"Insumos"&amp;"!A"&amp;MATCH($B4244,#REF!,0),"Ins "&amp;$B4244)</f>
        <v>#REF!</v>
      </c>
      <c r="M4244" s="220"/>
    </row>
    <row r="4245" spans="1:13" x14ac:dyDescent="0.2">
      <c r="A4245" s="35" t="s">
        <v>2719</v>
      </c>
      <c r="B4245" s="1" t="s">
        <v>5533</v>
      </c>
      <c r="C4245" s="45" t="s">
        <v>5892</v>
      </c>
      <c r="D4245" s="23" t="s">
        <v>977</v>
      </c>
      <c r="E4245" s="23" t="s">
        <v>4134</v>
      </c>
      <c r="F4245" s="40">
        <v>0.2</v>
      </c>
      <c r="G4245" s="25">
        <v>3623</v>
      </c>
      <c r="H4245" s="25">
        <v>725</v>
      </c>
      <c r="I4245" s="25"/>
      <c r="J4245" s="58" t="e">
        <f>HYPERLINK("#"&amp;"Insumos"&amp;"!A"&amp;MATCH($B4245,#REF!,0),"Ins "&amp;$B4245)</f>
        <v>#REF!</v>
      </c>
      <c r="M4245" s="220"/>
    </row>
    <row r="4246" spans="1:13" x14ac:dyDescent="0.2">
      <c r="A4246" s="35" t="s">
        <v>2719</v>
      </c>
      <c r="B4246" s="1" t="s">
        <v>5007</v>
      </c>
      <c r="C4246" s="45" t="s">
        <v>720</v>
      </c>
      <c r="D4246" s="23" t="s">
        <v>5751</v>
      </c>
      <c r="E4246" s="23" t="s">
        <v>4134</v>
      </c>
      <c r="F4246" s="40">
        <v>0.3</v>
      </c>
      <c r="G4246" s="25">
        <v>1897</v>
      </c>
      <c r="H4246" s="25">
        <v>569</v>
      </c>
      <c r="I4246" s="25"/>
      <c r="J4246" s="58" t="e">
        <f>HYPERLINK("#"&amp;"Insumos"&amp;"!A"&amp;MATCH($B4246,#REF!,0),"Ins "&amp;$B4246)</f>
        <v>#REF!</v>
      </c>
      <c r="M4246" s="220"/>
    </row>
    <row r="4247" spans="1:13" x14ac:dyDescent="0.2">
      <c r="A4247" s="35" t="s">
        <v>2719</v>
      </c>
      <c r="B4247" s="1" t="s">
        <v>5170</v>
      </c>
      <c r="C4247" s="45" t="s">
        <v>1206</v>
      </c>
      <c r="D4247" s="23" t="s">
        <v>5751</v>
      </c>
      <c r="E4247" s="23" t="s">
        <v>287</v>
      </c>
      <c r="F4247" s="40">
        <v>1.03</v>
      </c>
      <c r="G4247" s="25">
        <v>201</v>
      </c>
      <c r="H4247" s="25">
        <v>207</v>
      </c>
      <c r="I4247" s="25"/>
      <c r="J4247" s="58" t="e">
        <f>HYPERLINK("#"&amp;"Insumos"&amp;"!A"&amp;MATCH($B4247,#REF!,0),"Ins "&amp;$B4247)</f>
        <v>#REF!</v>
      </c>
      <c r="M4247" s="220"/>
    </row>
    <row r="4248" spans="1:13" ht="25.5" x14ac:dyDescent="0.2">
      <c r="A4248" s="35" t="s">
        <v>2719</v>
      </c>
      <c r="B4248" s="1" t="s">
        <v>4208</v>
      </c>
      <c r="C4248" s="45" t="s">
        <v>1336</v>
      </c>
      <c r="D4248" s="23" t="s">
        <v>5751</v>
      </c>
      <c r="E4248" s="23" t="s">
        <v>287</v>
      </c>
      <c r="F4248" s="40">
        <v>1.05</v>
      </c>
      <c r="G4248" s="25">
        <v>40583</v>
      </c>
      <c r="H4248" s="25">
        <v>42612</v>
      </c>
      <c r="I4248" s="25"/>
      <c r="J4248" s="58" t="e">
        <f>HYPERLINK("#"&amp;"Insumos"&amp;"!A"&amp;MATCH($B4248,#REF!,0),"Ins "&amp;$B4248)</f>
        <v>#REF!</v>
      </c>
      <c r="M4248" s="220"/>
    </row>
    <row r="4249" spans="1:13" ht="51" x14ac:dyDescent="0.2">
      <c r="A4249" s="36" t="s">
        <v>2720</v>
      </c>
      <c r="B4249" s="26" t="s">
        <v>6816</v>
      </c>
      <c r="C4249" s="79" t="s">
        <v>10553</v>
      </c>
      <c r="D4249" s="37" t="s">
        <v>5608</v>
      </c>
      <c r="E4249" s="37" t="s">
        <v>464</v>
      </c>
      <c r="F4249" s="41"/>
      <c r="G4249" s="27"/>
      <c r="H4249" s="27"/>
      <c r="I4249" s="27">
        <v>629015</v>
      </c>
      <c r="M4249" s="220">
        <f t="shared" si="66"/>
        <v>823758</v>
      </c>
    </row>
    <row r="4250" spans="1:13" x14ac:dyDescent="0.2">
      <c r="A4250" s="35" t="s">
        <v>2720</v>
      </c>
      <c r="B4250" s="1" t="s">
        <v>5573</v>
      </c>
      <c r="C4250" s="45" t="s">
        <v>973</v>
      </c>
      <c r="D4250" s="23" t="s">
        <v>5734</v>
      </c>
      <c r="E4250" s="23" t="s">
        <v>4141</v>
      </c>
      <c r="F4250" s="40">
        <v>0.3</v>
      </c>
      <c r="G4250" s="25">
        <v>41652</v>
      </c>
      <c r="H4250" s="25">
        <v>12496</v>
      </c>
      <c r="I4250" s="25"/>
      <c r="J4250" s="58" t="e">
        <f>HYPERLINK("#"&amp;"Insumos"&amp;"!A"&amp;MATCH($B4250,#REF!,0),"Ins "&amp;$B4250)</f>
        <v>#REF!</v>
      </c>
      <c r="M4250" s="220"/>
    </row>
    <row r="4251" spans="1:13" x14ac:dyDescent="0.2">
      <c r="A4251" s="35" t="s">
        <v>2720</v>
      </c>
      <c r="B4251" s="1" t="s">
        <v>111</v>
      </c>
      <c r="C4251" s="45" t="s">
        <v>290</v>
      </c>
      <c r="D4251" s="23" t="s">
        <v>5534</v>
      </c>
      <c r="E4251" s="23" t="s">
        <v>4140</v>
      </c>
      <c r="F4251" s="40">
        <v>3.0000000000000001E-3</v>
      </c>
      <c r="G4251" s="25">
        <v>494181</v>
      </c>
      <c r="H4251" s="25">
        <v>1483</v>
      </c>
      <c r="I4251" s="25"/>
      <c r="J4251" s="58" t="e">
        <f>HYPERLINK("#"&amp;"Insumos"&amp;"!A"&amp;MATCH($B4251,#REF!,0),"Ins "&amp;$B4251)</f>
        <v>#REF!</v>
      </c>
      <c r="M4251" s="220"/>
    </row>
    <row r="4252" spans="1:13" x14ac:dyDescent="0.2">
      <c r="A4252" s="35" t="s">
        <v>2720</v>
      </c>
      <c r="B4252" s="1" t="s">
        <v>263</v>
      </c>
      <c r="C4252" s="45" t="s">
        <v>696</v>
      </c>
      <c r="D4252" s="23" t="s">
        <v>5534</v>
      </c>
      <c r="E4252" s="23" t="s">
        <v>4140</v>
      </c>
      <c r="F4252" s="40">
        <v>6.2100000000000002E-2</v>
      </c>
      <c r="G4252" s="25">
        <v>187426</v>
      </c>
      <c r="H4252" s="25">
        <v>11639</v>
      </c>
      <c r="I4252" s="25"/>
      <c r="J4252" s="58" t="e">
        <f>HYPERLINK("#"&amp;"Insumos"&amp;"!A"&amp;MATCH($B4252,#REF!,0),"Ins "&amp;$B4252)</f>
        <v>#REF!</v>
      </c>
      <c r="M4252" s="220"/>
    </row>
    <row r="4253" spans="1:13" x14ac:dyDescent="0.2">
      <c r="A4253" s="35" t="s">
        <v>2720</v>
      </c>
      <c r="B4253" s="1" t="s">
        <v>5533</v>
      </c>
      <c r="C4253" s="45" t="s">
        <v>5892</v>
      </c>
      <c r="D4253" s="23" t="s">
        <v>977</v>
      </c>
      <c r="E4253" s="23" t="s">
        <v>4134</v>
      </c>
      <c r="F4253" s="40">
        <v>0.2</v>
      </c>
      <c r="G4253" s="25">
        <v>3623</v>
      </c>
      <c r="H4253" s="25">
        <v>725</v>
      </c>
      <c r="I4253" s="25"/>
      <c r="J4253" s="58" t="e">
        <f>HYPERLINK("#"&amp;"Insumos"&amp;"!A"&amp;MATCH($B4253,#REF!,0),"Ins "&amp;$B4253)</f>
        <v>#REF!</v>
      </c>
      <c r="M4253" s="220"/>
    </row>
    <row r="4254" spans="1:13" x14ac:dyDescent="0.2">
      <c r="A4254" s="35" t="s">
        <v>2720</v>
      </c>
      <c r="B4254" s="1" t="s">
        <v>5007</v>
      </c>
      <c r="C4254" s="45" t="s">
        <v>720</v>
      </c>
      <c r="D4254" s="23" t="s">
        <v>5751</v>
      </c>
      <c r="E4254" s="23" t="s">
        <v>4134</v>
      </c>
      <c r="F4254" s="40">
        <v>0.3</v>
      </c>
      <c r="G4254" s="25">
        <v>1897</v>
      </c>
      <c r="H4254" s="25">
        <v>569</v>
      </c>
      <c r="I4254" s="25"/>
      <c r="J4254" s="58" t="e">
        <f>HYPERLINK("#"&amp;"Insumos"&amp;"!A"&amp;MATCH($B4254,#REF!,0),"Ins "&amp;$B4254)</f>
        <v>#REF!</v>
      </c>
      <c r="M4254" s="220"/>
    </row>
    <row r="4255" spans="1:13" x14ac:dyDescent="0.2">
      <c r="A4255" s="35" t="s">
        <v>2720</v>
      </c>
      <c r="B4255" s="1" t="s">
        <v>5170</v>
      </c>
      <c r="C4255" s="45" t="s">
        <v>1206</v>
      </c>
      <c r="D4255" s="23" t="s">
        <v>5751</v>
      </c>
      <c r="E4255" s="23" t="s">
        <v>287</v>
      </c>
      <c r="F4255" s="40">
        <v>1.03</v>
      </c>
      <c r="G4255" s="25">
        <v>201</v>
      </c>
      <c r="H4255" s="25">
        <v>207</v>
      </c>
      <c r="I4255" s="25"/>
      <c r="J4255" s="58" t="e">
        <f>HYPERLINK("#"&amp;"Insumos"&amp;"!A"&amp;MATCH($B4255,#REF!,0),"Ins "&amp;$B4255)</f>
        <v>#REF!</v>
      </c>
      <c r="M4255" s="220"/>
    </row>
    <row r="4256" spans="1:13" ht="25.5" x14ac:dyDescent="0.2">
      <c r="A4256" s="35" t="s">
        <v>2720</v>
      </c>
      <c r="B4256" s="1" t="s">
        <v>4209</v>
      </c>
      <c r="C4256" s="45" t="s">
        <v>1337</v>
      </c>
      <c r="D4256" s="23" t="s">
        <v>5751</v>
      </c>
      <c r="E4256" s="23" t="s">
        <v>287</v>
      </c>
      <c r="F4256" s="40">
        <v>1.05</v>
      </c>
      <c r="G4256" s="25">
        <v>573234</v>
      </c>
      <c r="H4256" s="25">
        <v>601896</v>
      </c>
      <c r="I4256" s="25"/>
      <c r="J4256" s="58" t="e">
        <f>HYPERLINK("#"&amp;"Insumos"&amp;"!A"&amp;MATCH($B4256,#REF!,0),"Ins "&amp;$B4256)</f>
        <v>#REF!</v>
      </c>
      <c r="M4256" s="220"/>
    </row>
    <row r="4257" spans="1:13" ht="51" x14ac:dyDescent="0.2">
      <c r="A4257" s="36" t="s">
        <v>2721</v>
      </c>
      <c r="B4257" s="26" t="s">
        <v>6816</v>
      </c>
      <c r="C4257" s="79" t="s">
        <v>10554</v>
      </c>
      <c r="D4257" s="37" t="s">
        <v>5608</v>
      </c>
      <c r="E4257" s="37" t="s">
        <v>464</v>
      </c>
      <c r="F4257" s="41"/>
      <c r="G4257" s="27"/>
      <c r="H4257" s="27"/>
      <c r="I4257" s="27">
        <v>977669</v>
      </c>
      <c r="M4257" s="220">
        <f t="shared" si="66"/>
        <v>1280355</v>
      </c>
    </row>
    <row r="4258" spans="1:13" x14ac:dyDescent="0.2">
      <c r="A4258" s="35" t="s">
        <v>2721</v>
      </c>
      <c r="B4258" s="1" t="s">
        <v>5573</v>
      </c>
      <c r="C4258" s="45" t="s">
        <v>973</v>
      </c>
      <c r="D4258" s="23" t="s">
        <v>5734</v>
      </c>
      <c r="E4258" s="23" t="s">
        <v>4141</v>
      </c>
      <c r="F4258" s="40">
        <v>0.34</v>
      </c>
      <c r="G4258" s="25">
        <v>41652</v>
      </c>
      <c r="H4258" s="25">
        <v>14162</v>
      </c>
      <c r="I4258" s="25"/>
      <c r="J4258" s="58" t="e">
        <f>HYPERLINK("#"&amp;"Insumos"&amp;"!A"&amp;MATCH($B4258,#REF!,0),"Ins "&amp;$B4258)</f>
        <v>#REF!</v>
      </c>
      <c r="M4258" s="220"/>
    </row>
    <row r="4259" spans="1:13" x14ac:dyDescent="0.2">
      <c r="A4259" s="35" t="s">
        <v>2721</v>
      </c>
      <c r="B4259" s="1" t="s">
        <v>111</v>
      </c>
      <c r="C4259" s="45" t="s">
        <v>290</v>
      </c>
      <c r="D4259" s="23" t="s">
        <v>5534</v>
      </c>
      <c r="E4259" s="23" t="s">
        <v>4140</v>
      </c>
      <c r="F4259" s="40">
        <v>3.0000000000000001E-3</v>
      </c>
      <c r="G4259" s="25">
        <v>494181</v>
      </c>
      <c r="H4259" s="25">
        <v>1483</v>
      </c>
      <c r="I4259" s="25"/>
      <c r="J4259" s="58" t="e">
        <f>HYPERLINK("#"&amp;"Insumos"&amp;"!A"&amp;MATCH($B4259,#REF!,0),"Ins "&amp;$B4259)</f>
        <v>#REF!</v>
      </c>
      <c r="M4259" s="220"/>
    </row>
    <row r="4260" spans="1:13" x14ac:dyDescent="0.2">
      <c r="A4260" s="35" t="s">
        <v>2721</v>
      </c>
      <c r="B4260" s="1" t="s">
        <v>263</v>
      </c>
      <c r="C4260" s="45" t="s">
        <v>696</v>
      </c>
      <c r="D4260" s="23" t="s">
        <v>5534</v>
      </c>
      <c r="E4260" s="23" t="s">
        <v>4140</v>
      </c>
      <c r="F4260" s="40">
        <v>9.7199999999999995E-2</v>
      </c>
      <c r="G4260" s="25">
        <v>187426</v>
      </c>
      <c r="H4260" s="25">
        <v>18218</v>
      </c>
      <c r="I4260" s="25"/>
      <c r="J4260" s="58" t="e">
        <f>HYPERLINK("#"&amp;"Insumos"&amp;"!A"&amp;MATCH($B4260,#REF!,0),"Ins "&amp;$B4260)</f>
        <v>#REF!</v>
      </c>
      <c r="M4260" s="220"/>
    </row>
    <row r="4261" spans="1:13" x14ac:dyDescent="0.2">
      <c r="A4261" s="35" t="s">
        <v>2721</v>
      </c>
      <c r="B4261" s="1" t="s">
        <v>5533</v>
      </c>
      <c r="C4261" s="45" t="s">
        <v>5892</v>
      </c>
      <c r="D4261" s="23" t="s">
        <v>977</v>
      </c>
      <c r="E4261" s="23" t="s">
        <v>4134</v>
      </c>
      <c r="F4261" s="40">
        <v>0.2</v>
      </c>
      <c r="G4261" s="25">
        <v>3623</v>
      </c>
      <c r="H4261" s="25">
        <v>725</v>
      </c>
      <c r="I4261" s="25"/>
      <c r="J4261" s="58" t="e">
        <f>HYPERLINK("#"&amp;"Insumos"&amp;"!A"&amp;MATCH($B4261,#REF!,0),"Ins "&amp;$B4261)</f>
        <v>#REF!</v>
      </c>
      <c r="M4261" s="220"/>
    </row>
    <row r="4262" spans="1:13" x14ac:dyDescent="0.2">
      <c r="A4262" s="35" t="s">
        <v>2721</v>
      </c>
      <c r="B4262" s="1" t="s">
        <v>5007</v>
      </c>
      <c r="C4262" s="45" t="s">
        <v>720</v>
      </c>
      <c r="D4262" s="23" t="s">
        <v>5751</v>
      </c>
      <c r="E4262" s="23" t="s">
        <v>4134</v>
      </c>
      <c r="F4262" s="40">
        <v>0.3</v>
      </c>
      <c r="G4262" s="25">
        <v>1897</v>
      </c>
      <c r="H4262" s="25">
        <v>569</v>
      </c>
      <c r="I4262" s="25"/>
      <c r="J4262" s="58" t="e">
        <f>HYPERLINK("#"&amp;"Insumos"&amp;"!A"&amp;MATCH($B4262,#REF!,0),"Ins "&amp;$B4262)</f>
        <v>#REF!</v>
      </c>
      <c r="M4262" s="220"/>
    </row>
    <row r="4263" spans="1:13" x14ac:dyDescent="0.2">
      <c r="A4263" s="35" t="s">
        <v>2721</v>
      </c>
      <c r="B4263" s="1" t="s">
        <v>5170</v>
      </c>
      <c r="C4263" s="45" t="s">
        <v>1206</v>
      </c>
      <c r="D4263" s="23" t="s">
        <v>5751</v>
      </c>
      <c r="E4263" s="23" t="s">
        <v>287</v>
      </c>
      <c r="F4263" s="40">
        <v>1.03</v>
      </c>
      <c r="G4263" s="25">
        <v>201</v>
      </c>
      <c r="H4263" s="25">
        <v>207</v>
      </c>
      <c r="I4263" s="25"/>
      <c r="J4263" s="58" t="e">
        <f>HYPERLINK("#"&amp;"Insumos"&amp;"!A"&amp;MATCH($B4263,#REF!,0),"Ins "&amp;$B4263)</f>
        <v>#REF!</v>
      </c>
      <c r="M4263" s="220"/>
    </row>
    <row r="4264" spans="1:13" ht="25.5" x14ac:dyDescent="0.2">
      <c r="A4264" s="35" t="s">
        <v>2721</v>
      </c>
      <c r="B4264" s="1" t="s">
        <v>4210</v>
      </c>
      <c r="C4264" s="45" t="s">
        <v>1338</v>
      </c>
      <c r="D4264" s="23" t="s">
        <v>5751</v>
      </c>
      <c r="E4264" s="23" t="s">
        <v>287</v>
      </c>
      <c r="F4264" s="40">
        <v>1.05</v>
      </c>
      <c r="G4264" s="25">
        <v>897433</v>
      </c>
      <c r="H4264" s="25">
        <v>942305</v>
      </c>
      <c r="I4264" s="25"/>
      <c r="J4264" s="58" t="e">
        <f>HYPERLINK("#"&amp;"Insumos"&amp;"!A"&amp;MATCH($B4264,#REF!,0),"Ins "&amp;$B4264)</f>
        <v>#REF!</v>
      </c>
      <c r="M4264" s="220"/>
    </row>
    <row r="4265" spans="1:13" ht="25.5" x14ac:dyDescent="0.2">
      <c r="A4265" s="36" t="s">
        <v>2722</v>
      </c>
      <c r="B4265" s="26" t="s">
        <v>6816</v>
      </c>
      <c r="C4265" s="79" t="s">
        <v>10555</v>
      </c>
      <c r="D4265" s="37" t="s">
        <v>5608</v>
      </c>
      <c r="E4265" s="37" t="s">
        <v>464</v>
      </c>
      <c r="F4265" s="41"/>
      <c r="G4265" s="27"/>
      <c r="H4265" s="27"/>
      <c r="I4265" s="27">
        <v>25235</v>
      </c>
      <c r="M4265" s="220">
        <f t="shared" si="66"/>
        <v>33048</v>
      </c>
    </row>
    <row r="4266" spans="1:13" x14ac:dyDescent="0.2">
      <c r="A4266" s="35" t="s">
        <v>2722</v>
      </c>
      <c r="B4266" s="1" t="s">
        <v>5573</v>
      </c>
      <c r="C4266" s="45" t="s">
        <v>973</v>
      </c>
      <c r="D4266" s="23" t="s">
        <v>5734</v>
      </c>
      <c r="E4266" s="23" t="s">
        <v>4141</v>
      </c>
      <c r="F4266" s="40">
        <v>0.3</v>
      </c>
      <c r="G4266" s="25">
        <v>41652</v>
      </c>
      <c r="H4266" s="25">
        <v>12496</v>
      </c>
      <c r="I4266" s="25"/>
      <c r="J4266" s="58" t="e">
        <f>HYPERLINK("#"&amp;"Insumos"&amp;"!A"&amp;MATCH($B4266,#REF!,0),"Ins "&amp;$B4266)</f>
        <v>#REF!</v>
      </c>
      <c r="M4266" s="220"/>
    </row>
    <row r="4267" spans="1:13" x14ac:dyDescent="0.2">
      <c r="A4267" s="35" t="s">
        <v>2722</v>
      </c>
      <c r="B4267" s="1" t="s">
        <v>263</v>
      </c>
      <c r="C4267" s="45" t="s">
        <v>696</v>
      </c>
      <c r="D4267" s="23" t="s">
        <v>5534</v>
      </c>
      <c r="E4267" s="23" t="s">
        <v>4140</v>
      </c>
      <c r="F4267" s="40">
        <v>1.1999999999999999E-3</v>
      </c>
      <c r="G4267" s="25">
        <v>187426</v>
      </c>
      <c r="H4267" s="25">
        <v>225</v>
      </c>
      <c r="I4267" s="25"/>
      <c r="J4267" s="58" t="e">
        <f>HYPERLINK("#"&amp;"Insumos"&amp;"!A"&amp;MATCH($B4267,#REF!,0),"Ins "&amp;$B4267)</f>
        <v>#REF!</v>
      </c>
      <c r="M4267" s="220"/>
    </row>
    <row r="4268" spans="1:13" x14ac:dyDescent="0.2">
      <c r="A4268" s="35" t="s">
        <v>2722</v>
      </c>
      <c r="B4268" s="1" t="s">
        <v>5533</v>
      </c>
      <c r="C4268" s="45" t="s">
        <v>5892</v>
      </c>
      <c r="D4268" s="23" t="s">
        <v>977</v>
      </c>
      <c r="E4268" s="23" t="s">
        <v>4134</v>
      </c>
      <c r="F4268" s="40">
        <v>0.2</v>
      </c>
      <c r="G4268" s="25">
        <v>3623</v>
      </c>
      <c r="H4268" s="25">
        <v>725</v>
      </c>
      <c r="I4268" s="25"/>
      <c r="J4268" s="58" t="e">
        <f>HYPERLINK("#"&amp;"Insumos"&amp;"!A"&amp;MATCH($B4268,#REF!,0),"Ins "&amp;$B4268)</f>
        <v>#REF!</v>
      </c>
      <c r="M4268" s="220"/>
    </row>
    <row r="4269" spans="1:13" x14ac:dyDescent="0.2">
      <c r="A4269" s="35" t="s">
        <v>2722</v>
      </c>
      <c r="B4269" s="1" t="s">
        <v>5007</v>
      </c>
      <c r="C4269" s="45" t="s">
        <v>720</v>
      </c>
      <c r="D4269" s="23" t="s">
        <v>5751</v>
      </c>
      <c r="E4269" s="23" t="s">
        <v>4134</v>
      </c>
      <c r="F4269" s="40">
        <v>0.3</v>
      </c>
      <c r="G4269" s="25">
        <v>1897</v>
      </c>
      <c r="H4269" s="25">
        <v>569</v>
      </c>
      <c r="I4269" s="25"/>
      <c r="J4269" s="58" t="e">
        <f>HYPERLINK("#"&amp;"Insumos"&amp;"!A"&amp;MATCH($B4269,#REF!,0),"Ins "&amp;$B4269)</f>
        <v>#REF!</v>
      </c>
      <c r="M4269" s="220"/>
    </row>
    <row r="4270" spans="1:13" x14ac:dyDescent="0.2">
      <c r="A4270" s="35" t="s">
        <v>2722</v>
      </c>
      <c r="B4270" s="1" t="s">
        <v>5271</v>
      </c>
      <c r="C4270" s="45" t="s">
        <v>55</v>
      </c>
      <c r="D4270" s="23" t="s">
        <v>5751</v>
      </c>
      <c r="E4270" s="23" t="s">
        <v>4134</v>
      </c>
      <c r="F4270" s="40">
        <v>1</v>
      </c>
      <c r="G4270" s="25">
        <v>2963</v>
      </c>
      <c r="H4270" s="25">
        <v>2963</v>
      </c>
      <c r="I4270" s="25"/>
      <c r="J4270" s="58" t="e">
        <f>HYPERLINK("#"&amp;"Insumos"&amp;"!A"&amp;MATCH($B4270,#REF!,0),"Ins "&amp;$B4270)</f>
        <v>#REF!</v>
      </c>
      <c r="M4270" s="220"/>
    </row>
    <row r="4271" spans="1:13" x14ac:dyDescent="0.2">
      <c r="A4271" s="35" t="s">
        <v>2722</v>
      </c>
      <c r="B4271" s="1" t="s">
        <v>5272</v>
      </c>
      <c r="C4271" s="45" t="s">
        <v>1241</v>
      </c>
      <c r="D4271" s="23" t="s">
        <v>5751</v>
      </c>
      <c r="E4271" s="23" t="s">
        <v>4134</v>
      </c>
      <c r="F4271" s="40">
        <v>0.3</v>
      </c>
      <c r="G4271" s="25">
        <v>4565</v>
      </c>
      <c r="H4271" s="25">
        <v>1370</v>
      </c>
      <c r="I4271" s="25"/>
      <c r="J4271" s="58" t="e">
        <f>HYPERLINK("#"&amp;"Insumos"&amp;"!A"&amp;MATCH($B4271,#REF!,0),"Ins "&amp;$B4271)</f>
        <v>#REF!</v>
      </c>
      <c r="M4271" s="220"/>
    </row>
    <row r="4272" spans="1:13" x14ac:dyDescent="0.2">
      <c r="A4272" s="35" t="s">
        <v>2722</v>
      </c>
      <c r="B4272" s="1" t="s">
        <v>4759</v>
      </c>
      <c r="C4272" s="45" t="s">
        <v>1287</v>
      </c>
      <c r="D4272" s="23" t="s">
        <v>5751</v>
      </c>
      <c r="E4272" s="23" t="s">
        <v>4134</v>
      </c>
      <c r="F4272" s="40">
        <v>0.02</v>
      </c>
      <c r="G4272" s="25">
        <v>64889</v>
      </c>
      <c r="H4272" s="25">
        <v>1298</v>
      </c>
      <c r="I4272" s="25"/>
      <c r="J4272" s="58" t="e">
        <f>HYPERLINK("#"&amp;"Insumos"&amp;"!A"&amp;MATCH($B4272,#REF!,0),"Ins "&amp;$B4272)</f>
        <v>#REF!</v>
      </c>
      <c r="M4272" s="220"/>
    </row>
    <row r="4273" spans="1:13" x14ac:dyDescent="0.2">
      <c r="A4273" s="35" t="s">
        <v>2722</v>
      </c>
      <c r="B4273" s="1" t="s">
        <v>4784</v>
      </c>
      <c r="C4273" s="45" t="s">
        <v>175</v>
      </c>
      <c r="D4273" s="23" t="s">
        <v>5751</v>
      </c>
      <c r="E4273" s="23" t="s">
        <v>4134</v>
      </c>
      <c r="F4273" s="40">
        <v>0.02</v>
      </c>
      <c r="G4273" s="25">
        <v>144225</v>
      </c>
      <c r="H4273" s="25">
        <v>2885</v>
      </c>
      <c r="I4273" s="25"/>
      <c r="J4273" s="58" t="e">
        <f>HYPERLINK("#"&amp;"Insumos"&amp;"!A"&amp;MATCH($B4273,#REF!,0),"Ins "&amp;$B4273)</f>
        <v>#REF!</v>
      </c>
      <c r="M4273" s="220"/>
    </row>
    <row r="4274" spans="1:13" x14ac:dyDescent="0.2">
      <c r="A4274" s="35" t="s">
        <v>2722</v>
      </c>
      <c r="B4274" s="1" t="s">
        <v>4805</v>
      </c>
      <c r="C4274" s="45" t="s">
        <v>476</v>
      </c>
      <c r="D4274" s="23" t="s">
        <v>5751</v>
      </c>
      <c r="E4274" s="23" t="s">
        <v>4134</v>
      </c>
      <c r="F4274" s="40">
        <v>1.03</v>
      </c>
      <c r="G4274" s="25">
        <v>2625</v>
      </c>
      <c r="H4274" s="25">
        <v>2704</v>
      </c>
      <c r="I4274" s="25"/>
      <c r="J4274" s="58" t="e">
        <f>HYPERLINK("#"&amp;"Insumos"&amp;"!A"&amp;MATCH($B4274,#REF!,0),"Ins "&amp;$B4274)</f>
        <v>#REF!</v>
      </c>
      <c r="M4274" s="220"/>
    </row>
    <row r="4275" spans="1:13" ht="25.5" x14ac:dyDescent="0.2">
      <c r="A4275" s="36" t="s">
        <v>2723</v>
      </c>
      <c r="B4275" s="26" t="s">
        <v>6816</v>
      </c>
      <c r="C4275" s="79" t="s">
        <v>10556</v>
      </c>
      <c r="D4275" s="37" t="s">
        <v>5608</v>
      </c>
      <c r="E4275" s="37" t="s">
        <v>464</v>
      </c>
      <c r="F4275" s="41"/>
      <c r="G4275" s="27"/>
      <c r="H4275" s="27"/>
      <c r="I4275" s="27">
        <v>40216</v>
      </c>
      <c r="M4275" s="220">
        <f t="shared" si="66"/>
        <v>52667</v>
      </c>
    </row>
    <row r="4276" spans="1:13" x14ac:dyDescent="0.2">
      <c r="A4276" s="35" t="s">
        <v>2723</v>
      </c>
      <c r="B4276" s="1" t="s">
        <v>5573</v>
      </c>
      <c r="C4276" s="45" t="s">
        <v>973</v>
      </c>
      <c r="D4276" s="23" t="s">
        <v>5734</v>
      </c>
      <c r="E4276" s="23" t="s">
        <v>4141</v>
      </c>
      <c r="F4276" s="40">
        <v>0.3</v>
      </c>
      <c r="G4276" s="25">
        <v>41652</v>
      </c>
      <c r="H4276" s="25">
        <v>12496</v>
      </c>
      <c r="I4276" s="25"/>
      <c r="J4276" s="58" t="e">
        <f>HYPERLINK("#"&amp;"Insumos"&amp;"!A"&amp;MATCH($B4276,#REF!,0),"Ins "&amp;$B4276)</f>
        <v>#REF!</v>
      </c>
      <c r="M4276" s="220"/>
    </row>
    <row r="4277" spans="1:13" x14ac:dyDescent="0.2">
      <c r="A4277" s="35" t="s">
        <v>2723</v>
      </c>
      <c r="B4277" s="1" t="s">
        <v>263</v>
      </c>
      <c r="C4277" s="45" t="s">
        <v>696</v>
      </c>
      <c r="D4277" s="23" t="s">
        <v>5534</v>
      </c>
      <c r="E4277" s="23" t="s">
        <v>4140</v>
      </c>
      <c r="F4277" s="40">
        <v>1.8E-3</v>
      </c>
      <c r="G4277" s="25">
        <v>187426</v>
      </c>
      <c r="H4277" s="25">
        <v>337</v>
      </c>
      <c r="I4277" s="25"/>
      <c r="J4277" s="58" t="e">
        <f>HYPERLINK("#"&amp;"Insumos"&amp;"!A"&amp;MATCH($B4277,#REF!,0),"Ins "&amp;$B4277)</f>
        <v>#REF!</v>
      </c>
      <c r="M4277" s="220"/>
    </row>
    <row r="4278" spans="1:13" x14ac:dyDescent="0.2">
      <c r="A4278" s="35" t="s">
        <v>2723</v>
      </c>
      <c r="B4278" s="1" t="s">
        <v>5533</v>
      </c>
      <c r="C4278" s="45" t="s">
        <v>5892</v>
      </c>
      <c r="D4278" s="23" t="s">
        <v>977</v>
      </c>
      <c r="E4278" s="23" t="s">
        <v>4134</v>
      </c>
      <c r="F4278" s="40">
        <v>0.2</v>
      </c>
      <c r="G4278" s="25">
        <v>3623</v>
      </c>
      <c r="H4278" s="25">
        <v>725</v>
      </c>
      <c r="I4278" s="25"/>
      <c r="J4278" s="58" t="e">
        <f>HYPERLINK("#"&amp;"Insumos"&amp;"!A"&amp;MATCH($B4278,#REF!,0),"Ins "&amp;$B4278)</f>
        <v>#REF!</v>
      </c>
      <c r="M4278" s="220"/>
    </row>
    <row r="4279" spans="1:13" x14ac:dyDescent="0.2">
      <c r="A4279" s="35" t="s">
        <v>2723</v>
      </c>
      <c r="B4279" s="1" t="s">
        <v>5007</v>
      </c>
      <c r="C4279" s="45" t="s">
        <v>720</v>
      </c>
      <c r="D4279" s="23" t="s">
        <v>5751</v>
      </c>
      <c r="E4279" s="23" t="s">
        <v>4134</v>
      </c>
      <c r="F4279" s="40">
        <v>0.3</v>
      </c>
      <c r="G4279" s="25">
        <v>1897</v>
      </c>
      <c r="H4279" s="25">
        <v>569</v>
      </c>
      <c r="I4279" s="25"/>
      <c r="J4279" s="58" t="e">
        <f>HYPERLINK("#"&amp;"Insumos"&amp;"!A"&amp;MATCH($B4279,#REF!,0),"Ins "&amp;$B4279)</f>
        <v>#REF!</v>
      </c>
      <c r="M4279" s="220"/>
    </row>
    <row r="4280" spans="1:13" x14ac:dyDescent="0.2">
      <c r="A4280" s="35" t="s">
        <v>2723</v>
      </c>
      <c r="B4280" s="1" t="s">
        <v>5271</v>
      </c>
      <c r="C4280" s="45" t="s">
        <v>55</v>
      </c>
      <c r="D4280" s="23" t="s">
        <v>5751</v>
      </c>
      <c r="E4280" s="23" t="s">
        <v>4134</v>
      </c>
      <c r="F4280" s="40">
        <v>1.2</v>
      </c>
      <c r="G4280" s="25">
        <v>2963</v>
      </c>
      <c r="H4280" s="25">
        <v>3556</v>
      </c>
      <c r="I4280" s="25"/>
      <c r="J4280" s="58" t="e">
        <f>HYPERLINK("#"&amp;"Insumos"&amp;"!A"&amp;MATCH($B4280,#REF!,0),"Ins "&amp;$B4280)</f>
        <v>#REF!</v>
      </c>
      <c r="M4280" s="220"/>
    </row>
    <row r="4281" spans="1:13" x14ac:dyDescent="0.2">
      <c r="A4281" s="35" t="s">
        <v>2723</v>
      </c>
      <c r="B4281" s="1" t="s">
        <v>5273</v>
      </c>
      <c r="C4281" s="45" t="s">
        <v>1242</v>
      </c>
      <c r="D4281" s="23" t="s">
        <v>5751</v>
      </c>
      <c r="E4281" s="23" t="s">
        <v>4134</v>
      </c>
      <c r="F4281" s="40">
        <v>0.3</v>
      </c>
      <c r="G4281" s="25">
        <v>6537</v>
      </c>
      <c r="H4281" s="25">
        <v>1961</v>
      </c>
      <c r="I4281" s="25"/>
      <c r="J4281" s="58" t="e">
        <f>HYPERLINK("#"&amp;"Insumos"&amp;"!A"&amp;MATCH($B4281,#REF!,0),"Ins "&amp;$B4281)</f>
        <v>#REF!</v>
      </c>
      <c r="M4281" s="220"/>
    </row>
    <row r="4282" spans="1:13" x14ac:dyDescent="0.2">
      <c r="A4282" s="35" t="s">
        <v>2723</v>
      </c>
      <c r="B4282" s="1" t="s">
        <v>4759</v>
      </c>
      <c r="C4282" s="45" t="s">
        <v>1287</v>
      </c>
      <c r="D4282" s="23" t="s">
        <v>5751</v>
      </c>
      <c r="E4282" s="23" t="s">
        <v>4134</v>
      </c>
      <c r="F4282" s="40">
        <v>0.02</v>
      </c>
      <c r="G4282" s="25">
        <v>64889</v>
      </c>
      <c r="H4282" s="25">
        <v>1298</v>
      </c>
      <c r="I4282" s="25"/>
      <c r="J4282" s="58" t="e">
        <f>HYPERLINK("#"&amp;"Insumos"&amp;"!A"&amp;MATCH($B4282,#REF!,0),"Ins "&amp;$B4282)</f>
        <v>#REF!</v>
      </c>
      <c r="M4282" s="220"/>
    </row>
    <row r="4283" spans="1:13" x14ac:dyDescent="0.2">
      <c r="A4283" s="35" t="s">
        <v>2723</v>
      </c>
      <c r="B4283" s="1" t="s">
        <v>4784</v>
      </c>
      <c r="C4283" s="45" t="s">
        <v>175</v>
      </c>
      <c r="D4283" s="23" t="s">
        <v>5751</v>
      </c>
      <c r="E4283" s="23" t="s">
        <v>4134</v>
      </c>
      <c r="F4283" s="40">
        <v>0.02</v>
      </c>
      <c r="G4283" s="25">
        <v>144225</v>
      </c>
      <c r="H4283" s="25">
        <v>2885</v>
      </c>
      <c r="I4283" s="25"/>
      <c r="J4283" s="58" t="e">
        <f>HYPERLINK("#"&amp;"Insumos"&amp;"!A"&amp;MATCH($B4283,#REF!,0),"Ins "&amp;$B4283)</f>
        <v>#REF!</v>
      </c>
      <c r="M4283" s="220"/>
    </row>
    <row r="4284" spans="1:13" x14ac:dyDescent="0.2">
      <c r="A4284" s="35" t="s">
        <v>2723</v>
      </c>
      <c r="B4284" s="1" t="s">
        <v>4352</v>
      </c>
      <c r="C4284" s="45" t="s">
        <v>9186</v>
      </c>
      <c r="D4284" s="23" t="s">
        <v>5751</v>
      </c>
      <c r="E4284" s="23" t="s">
        <v>287</v>
      </c>
      <c r="F4284" s="40">
        <v>1.03</v>
      </c>
      <c r="G4284" s="25">
        <v>15912</v>
      </c>
      <c r="H4284" s="25">
        <v>16389</v>
      </c>
      <c r="I4284" s="25"/>
      <c r="J4284" s="58" t="e">
        <f>HYPERLINK("#"&amp;"Insumos"&amp;"!A"&amp;MATCH($B4284,#REF!,0),"Ins "&amp;$B4284)</f>
        <v>#REF!</v>
      </c>
      <c r="M4284" s="220"/>
    </row>
    <row r="4285" spans="1:13" ht="38.25" x14ac:dyDescent="0.2">
      <c r="A4285" s="36" t="s">
        <v>2724</v>
      </c>
      <c r="B4285" s="26" t="s">
        <v>6816</v>
      </c>
      <c r="C4285" s="79" t="s">
        <v>10557</v>
      </c>
      <c r="D4285" s="37" t="s">
        <v>5608</v>
      </c>
      <c r="E4285" s="37" t="s">
        <v>464</v>
      </c>
      <c r="F4285" s="41"/>
      <c r="G4285" s="27"/>
      <c r="H4285" s="27"/>
      <c r="I4285" s="27">
        <v>62995</v>
      </c>
      <c r="M4285" s="220">
        <f t="shared" si="66"/>
        <v>82498</v>
      </c>
    </row>
    <row r="4286" spans="1:13" x14ac:dyDescent="0.2">
      <c r="A4286" s="35" t="s">
        <v>2724</v>
      </c>
      <c r="B4286" s="34" t="s">
        <v>5579</v>
      </c>
      <c r="C4286" s="45" t="s">
        <v>1016</v>
      </c>
      <c r="D4286" s="23" t="s">
        <v>5734</v>
      </c>
      <c r="E4286" s="23" t="s">
        <v>4141</v>
      </c>
      <c r="F4286" s="40">
        <v>0.66</v>
      </c>
      <c r="G4286" s="25">
        <v>57672</v>
      </c>
      <c r="H4286" s="25">
        <v>38064</v>
      </c>
      <c r="I4286" s="25"/>
      <c r="J4286" s="58" t="e">
        <f>HYPERLINK("#"&amp;"Insumos"&amp;"!A"&amp;MATCH($B4286,#REF!,0),"Ins "&amp;$B4286)</f>
        <v>#REF!</v>
      </c>
      <c r="M4286" s="220"/>
    </row>
    <row r="4287" spans="1:13" ht="25.5" x14ac:dyDescent="0.2">
      <c r="A4287" s="35" t="s">
        <v>2724</v>
      </c>
      <c r="B4287" s="1" t="s">
        <v>597</v>
      </c>
      <c r="C4287" s="45" t="s">
        <v>8738</v>
      </c>
      <c r="D4287" s="23" t="s">
        <v>5534</v>
      </c>
      <c r="E4287" s="23" t="s">
        <v>8737</v>
      </c>
      <c r="F4287" s="40">
        <v>5.0000000000000001E-3</v>
      </c>
      <c r="G4287" s="25">
        <v>17302</v>
      </c>
      <c r="H4287" s="25">
        <v>87</v>
      </c>
      <c r="I4287" s="25"/>
      <c r="J4287" s="58" t="e">
        <f>HYPERLINK("#"&amp;"Insumos"&amp;"!A"&amp;MATCH($B4287,#REF!,0),"Ins "&amp;$B4287)</f>
        <v>#REF!</v>
      </c>
      <c r="M4287" s="220"/>
    </row>
    <row r="4288" spans="1:13" x14ac:dyDescent="0.2">
      <c r="A4288" s="35" t="s">
        <v>2724</v>
      </c>
      <c r="B4288" s="1" t="s">
        <v>263</v>
      </c>
      <c r="C4288" s="45" t="s">
        <v>696</v>
      </c>
      <c r="D4288" s="23" t="s">
        <v>5534</v>
      </c>
      <c r="E4288" s="23" t="s">
        <v>4140</v>
      </c>
      <c r="F4288" s="40">
        <v>3.0999999999999999E-3</v>
      </c>
      <c r="G4288" s="25">
        <v>187426</v>
      </c>
      <c r="H4288" s="25">
        <v>581</v>
      </c>
      <c r="I4288" s="25"/>
      <c r="J4288" s="58" t="e">
        <f>HYPERLINK("#"&amp;"Insumos"&amp;"!A"&amp;MATCH($B4288,#REF!,0),"Ins "&amp;$B4288)</f>
        <v>#REF!</v>
      </c>
      <c r="M4288" s="220"/>
    </row>
    <row r="4289" spans="1:13" x14ac:dyDescent="0.2">
      <c r="A4289" s="35" t="s">
        <v>2724</v>
      </c>
      <c r="B4289" s="1" t="s">
        <v>5533</v>
      </c>
      <c r="C4289" s="45" t="s">
        <v>5892</v>
      </c>
      <c r="D4289" s="23" t="s">
        <v>977</v>
      </c>
      <c r="E4289" s="23" t="s">
        <v>4134</v>
      </c>
      <c r="F4289" s="40">
        <v>0.2</v>
      </c>
      <c r="G4289" s="25">
        <v>3623</v>
      </c>
      <c r="H4289" s="25">
        <v>725</v>
      </c>
      <c r="I4289" s="25"/>
      <c r="J4289" s="58" t="e">
        <f>HYPERLINK("#"&amp;"Insumos"&amp;"!A"&amp;MATCH($B4289,#REF!,0),"Ins "&amp;$B4289)</f>
        <v>#REF!</v>
      </c>
      <c r="M4289" s="220"/>
    </row>
    <row r="4290" spans="1:13" x14ac:dyDescent="0.2">
      <c r="A4290" s="35" t="s">
        <v>2724</v>
      </c>
      <c r="B4290" s="1" t="s">
        <v>5007</v>
      </c>
      <c r="C4290" s="45" t="s">
        <v>720</v>
      </c>
      <c r="D4290" s="23" t="s">
        <v>5751</v>
      </c>
      <c r="E4290" s="23" t="s">
        <v>4134</v>
      </c>
      <c r="F4290" s="40">
        <v>0.3</v>
      </c>
      <c r="G4290" s="25">
        <v>1897</v>
      </c>
      <c r="H4290" s="25">
        <v>569</v>
      </c>
      <c r="I4290" s="25"/>
      <c r="J4290" s="58" t="e">
        <f>HYPERLINK("#"&amp;"Insumos"&amp;"!A"&amp;MATCH($B4290,#REF!,0),"Ins "&amp;$B4290)</f>
        <v>#REF!</v>
      </c>
      <c r="M4290" s="220"/>
    </row>
    <row r="4291" spans="1:13" x14ac:dyDescent="0.2">
      <c r="A4291" s="35" t="s">
        <v>2724</v>
      </c>
      <c r="B4291" s="1" t="s">
        <v>5271</v>
      </c>
      <c r="C4291" s="45" t="s">
        <v>55</v>
      </c>
      <c r="D4291" s="23" t="s">
        <v>5751</v>
      </c>
      <c r="E4291" s="23" t="s">
        <v>4134</v>
      </c>
      <c r="F4291" s="40">
        <v>1.2</v>
      </c>
      <c r="G4291" s="25">
        <v>2963</v>
      </c>
      <c r="H4291" s="25">
        <v>3556</v>
      </c>
      <c r="I4291" s="25"/>
      <c r="J4291" s="58" t="e">
        <f>HYPERLINK("#"&amp;"Insumos"&amp;"!A"&amp;MATCH($B4291,#REF!,0),"Ins "&amp;$B4291)</f>
        <v>#REF!</v>
      </c>
      <c r="M4291" s="220"/>
    </row>
    <row r="4292" spans="1:13" x14ac:dyDescent="0.2">
      <c r="A4292" s="35" t="s">
        <v>2724</v>
      </c>
      <c r="B4292" s="1" t="s">
        <v>5314</v>
      </c>
      <c r="C4292" s="45" t="s">
        <v>1264</v>
      </c>
      <c r="D4292" s="23" t="s">
        <v>5751</v>
      </c>
      <c r="E4292" s="23" t="s">
        <v>4134</v>
      </c>
      <c r="F4292" s="40">
        <v>0.7</v>
      </c>
      <c r="G4292" s="25">
        <v>1330</v>
      </c>
      <c r="H4292" s="25">
        <v>931</v>
      </c>
      <c r="I4292" s="25"/>
      <c r="J4292" s="58" t="e">
        <f>HYPERLINK("#"&amp;"Insumos"&amp;"!A"&amp;MATCH($B4292,#REF!,0),"Ins "&amp;$B4292)</f>
        <v>#REF!</v>
      </c>
      <c r="M4292" s="220"/>
    </row>
    <row r="4293" spans="1:13" ht="25.5" x14ac:dyDescent="0.2">
      <c r="A4293" s="35" t="s">
        <v>2724</v>
      </c>
      <c r="B4293" s="1" t="s">
        <v>4166</v>
      </c>
      <c r="C4293" s="45" t="s">
        <v>1321</v>
      </c>
      <c r="D4293" s="23" t="s">
        <v>5751</v>
      </c>
      <c r="E4293" s="23" t="s">
        <v>287</v>
      </c>
      <c r="F4293" s="40">
        <v>1.1000000000000001</v>
      </c>
      <c r="G4293" s="25">
        <v>16328</v>
      </c>
      <c r="H4293" s="25">
        <v>17961</v>
      </c>
      <c r="I4293" s="25"/>
      <c r="J4293" s="58" t="e">
        <f>HYPERLINK("#"&amp;"Insumos"&amp;"!A"&amp;MATCH($B4293,#REF!,0),"Ins "&amp;$B4293)</f>
        <v>#REF!</v>
      </c>
      <c r="M4293" s="220"/>
    </row>
    <row r="4294" spans="1:13" x14ac:dyDescent="0.2">
      <c r="A4294" s="35" t="s">
        <v>2724</v>
      </c>
      <c r="B4294" s="1" t="s">
        <v>4357</v>
      </c>
      <c r="C4294" s="45" t="s">
        <v>187</v>
      </c>
      <c r="D4294" s="23" t="s">
        <v>5751</v>
      </c>
      <c r="E4294" s="23" t="s">
        <v>4134</v>
      </c>
      <c r="F4294" s="40">
        <v>0.16700000000000001</v>
      </c>
      <c r="G4294" s="25">
        <v>3120</v>
      </c>
      <c r="H4294" s="25">
        <v>521</v>
      </c>
      <c r="I4294" s="25"/>
      <c r="J4294" s="58" t="e">
        <f>HYPERLINK("#"&amp;"Insumos"&amp;"!A"&amp;MATCH($B4294,#REF!,0),"Ins "&amp;$B4294)</f>
        <v>#REF!</v>
      </c>
      <c r="M4294" s="220"/>
    </row>
    <row r="4295" spans="1:13" ht="38.25" x14ac:dyDescent="0.2">
      <c r="A4295" s="36" t="s">
        <v>2725</v>
      </c>
      <c r="B4295" s="26" t="s">
        <v>6816</v>
      </c>
      <c r="C4295" s="79" t="s">
        <v>10558</v>
      </c>
      <c r="D4295" s="37" t="s">
        <v>5608</v>
      </c>
      <c r="E4295" s="37" t="s">
        <v>464</v>
      </c>
      <c r="F4295" s="41"/>
      <c r="G4295" s="27"/>
      <c r="H4295" s="27"/>
      <c r="I4295" s="27">
        <v>73562</v>
      </c>
      <c r="M4295" s="220">
        <f t="shared" ref="M4295:M4355" si="67">ROUND(I4295*(1+$L$2),0)</f>
        <v>96337</v>
      </c>
    </row>
    <row r="4296" spans="1:13" x14ac:dyDescent="0.2">
      <c r="A4296" s="35" t="s">
        <v>2725</v>
      </c>
      <c r="B4296" s="34" t="s">
        <v>5579</v>
      </c>
      <c r="C4296" s="45" t="s">
        <v>1016</v>
      </c>
      <c r="D4296" s="23" t="s">
        <v>5734</v>
      </c>
      <c r="E4296" s="23" t="s">
        <v>4141</v>
      </c>
      <c r="F4296" s="40">
        <v>0.66</v>
      </c>
      <c r="G4296" s="25">
        <v>57672</v>
      </c>
      <c r="H4296" s="25">
        <v>38064</v>
      </c>
      <c r="I4296" s="25"/>
      <c r="J4296" s="58" t="e">
        <f>HYPERLINK("#"&amp;"Insumos"&amp;"!A"&amp;MATCH($B4296,#REF!,0),"Ins "&amp;$B4296)</f>
        <v>#REF!</v>
      </c>
      <c r="M4296" s="220"/>
    </row>
    <row r="4297" spans="1:13" ht="25.5" x14ac:dyDescent="0.2">
      <c r="A4297" s="35" t="s">
        <v>2725</v>
      </c>
      <c r="B4297" s="1" t="s">
        <v>597</v>
      </c>
      <c r="C4297" s="45" t="s">
        <v>8738</v>
      </c>
      <c r="D4297" s="23" t="s">
        <v>5534</v>
      </c>
      <c r="E4297" s="23" t="s">
        <v>8737</v>
      </c>
      <c r="F4297" s="40">
        <v>5.0000000000000001E-3</v>
      </c>
      <c r="G4297" s="25">
        <v>17302</v>
      </c>
      <c r="H4297" s="25">
        <v>87</v>
      </c>
      <c r="I4297" s="25"/>
      <c r="J4297" s="58" t="e">
        <f>HYPERLINK("#"&amp;"Insumos"&amp;"!A"&amp;MATCH($B4297,#REF!,0),"Ins "&amp;$B4297)</f>
        <v>#REF!</v>
      </c>
      <c r="M4297" s="220"/>
    </row>
    <row r="4298" spans="1:13" x14ac:dyDescent="0.2">
      <c r="A4298" s="35" t="s">
        <v>2725</v>
      </c>
      <c r="B4298" s="1" t="s">
        <v>263</v>
      </c>
      <c r="C4298" s="45" t="s">
        <v>696</v>
      </c>
      <c r="D4298" s="23" t="s">
        <v>5534</v>
      </c>
      <c r="E4298" s="23" t="s">
        <v>4140</v>
      </c>
      <c r="F4298" s="40">
        <v>4.1000000000000003E-3</v>
      </c>
      <c r="G4298" s="25">
        <v>187426</v>
      </c>
      <c r="H4298" s="25">
        <v>768</v>
      </c>
      <c r="I4298" s="25"/>
      <c r="J4298" s="58" t="e">
        <f>HYPERLINK("#"&amp;"Insumos"&amp;"!A"&amp;MATCH($B4298,#REF!,0),"Ins "&amp;$B4298)</f>
        <v>#REF!</v>
      </c>
      <c r="M4298" s="220"/>
    </row>
    <row r="4299" spans="1:13" x14ac:dyDescent="0.2">
      <c r="A4299" s="35" t="s">
        <v>2725</v>
      </c>
      <c r="B4299" s="1" t="s">
        <v>5533</v>
      </c>
      <c r="C4299" s="45" t="s">
        <v>5892</v>
      </c>
      <c r="D4299" s="23" t="s">
        <v>977</v>
      </c>
      <c r="E4299" s="23" t="s">
        <v>4134</v>
      </c>
      <c r="F4299" s="40">
        <v>0.2</v>
      </c>
      <c r="G4299" s="25">
        <v>3623</v>
      </c>
      <c r="H4299" s="25">
        <v>725</v>
      </c>
      <c r="I4299" s="25"/>
      <c r="J4299" s="58" t="e">
        <f>HYPERLINK("#"&amp;"Insumos"&amp;"!A"&amp;MATCH($B4299,#REF!,0),"Ins "&amp;$B4299)</f>
        <v>#REF!</v>
      </c>
      <c r="M4299" s="220"/>
    </row>
    <row r="4300" spans="1:13" x14ac:dyDescent="0.2">
      <c r="A4300" s="35" t="s">
        <v>2725</v>
      </c>
      <c r="B4300" s="1" t="s">
        <v>5007</v>
      </c>
      <c r="C4300" s="45" t="s">
        <v>720</v>
      </c>
      <c r="D4300" s="23" t="s">
        <v>5751</v>
      </c>
      <c r="E4300" s="23" t="s">
        <v>4134</v>
      </c>
      <c r="F4300" s="40">
        <v>0.3</v>
      </c>
      <c r="G4300" s="25">
        <v>1897</v>
      </c>
      <c r="H4300" s="25">
        <v>569</v>
      </c>
      <c r="I4300" s="25"/>
      <c r="J4300" s="58" t="e">
        <f>HYPERLINK("#"&amp;"Insumos"&amp;"!A"&amp;MATCH($B4300,#REF!,0),"Ins "&amp;$B4300)</f>
        <v>#REF!</v>
      </c>
      <c r="M4300" s="220"/>
    </row>
    <row r="4301" spans="1:13" x14ac:dyDescent="0.2">
      <c r="A4301" s="35" t="s">
        <v>2725</v>
      </c>
      <c r="B4301" s="1" t="s">
        <v>5271</v>
      </c>
      <c r="C4301" s="45" t="s">
        <v>55</v>
      </c>
      <c r="D4301" s="23" t="s">
        <v>5751</v>
      </c>
      <c r="E4301" s="23" t="s">
        <v>4134</v>
      </c>
      <c r="F4301" s="40">
        <v>1.2</v>
      </c>
      <c r="G4301" s="25">
        <v>2963</v>
      </c>
      <c r="H4301" s="25">
        <v>3556</v>
      </c>
      <c r="I4301" s="25"/>
      <c r="J4301" s="58" t="e">
        <f>HYPERLINK("#"&amp;"Insumos"&amp;"!A"&amp;MATCH($B4301,#REF!,0),"Ins "&amp;$B4301)</f>
        <v>#REF!</v>
      </c>
      <c r="M4301" s="220"/>
    </row>
    <row r="4302" spans="1:13" x14ac:dyDescent="0.2">
      <c r="A4302" s="35" t="s">
        <v>2725</v>
      </c>
      <c r="B4302" s="1" t="s">
        <v>5314</v>
      </c>
      <c r="C4302" s="45" t="s">
        <v>1264</v>
      </c>
      <c r="D4302" s="23" t="s">
        <v>5751</v>
      </c>
      <c r="E4302" s="23" t="s">
        <v>4134</v>
      </c>
      <c r="F4302" s="40">
        <v>0.7</v>
      </c>
      <c r="G4302" s="25">
        <v>1330</v>
      </c>
      <c r="H4302" s="25">
        <v>931</v>
      </c>
      <c r="I4302" s="25"/>
      <c r="J4302" s="58" t="e">
        <f>HYPERLINK("#"&amp;"Insumos"&amp;"!A"&amp;MATCH($B4302,#REF!,0),"Ins "&amp;$B4302)</f>
        <v>#REF!</v>
      </c>
      <c r="M4302" s="220"/>
    </row>
    <row r="4303" spans="1:13" ht="25.5" x14ac:dyDescent="0.2">
      <c r="A4303" s="35" t="s">
        <v>2725</v>
      </c>
      <c r="B4303" s="1" t="s">
        <v>4809</v>
      </c>
      <c r="C4303" s="45" t="s">
        <v>1317</v>
      </c>
      <c r="D4303" s="23" t="s">
        <v>5751</v>
      </c>
      <c r="E4303" s="23" t="s">
        <v>287</v>
      </c>
      <c r="F4303" s="40">
        <v>1.1000000000000001</v>
      </c>
      <c r="G4303" s="25">
        <v>25480</v>
      </c>
      <c r="H4303" s="25">
        <v>28028</v>
      </c>
      <c r="I4303" s="25"/>
      <c r="J4303" s="58" t="e">
        <f>HYPERLINK("#"&amp;"Insumos"&amp;"!A"&amp;MATCH($B4303,#REF!,0),"Ins "&amp;$B4303)</f>
        <v>#REF!</v>
      </c>
      <c r="M4303" s="220"/>
    </row>
    <row r="4304" spans="1:13" x14ac:dyDescent="0.2">
      <c r="A4304" s="35" t="s">
        <v>2725</v>
      </c>
      <c r="B4304" s="1" t="s">
        <v>4359</v>
      </c>
      <c r="C4304" s="45" t="s">
        <v>189</v>
      </c>
      <c r="D4304" s="23" t="s">
        <v>5751</v>
      </c>
      <c r="E4304" s="23" t="s">
        <v>4134</v>
      </c>
      <c r="F4304" s="40">
        <v>0.16700000000000001</v>
      </c>
      <c r="G4304" s="25">
        <v>4992</v>
      </c>
      <c r="H4304" s="25">
        <v>834</v>
      </c>
      <c r="I4304" s="25"/>
      <c r="J4304" s="58" t="e">
        <f>HYPERLINK("#"&amp;"Insumos"&amp;"!A"&amp;MATCH($B4304,#REF!,0),"Ins "&amp;$B4304)</f>
        <v>#REF!</v>
      </c>
      <c r="M4304" s="220"/>
    </row>
    <row r="4305" spans="1:13" ht="38.25" x14ac:dyDescent="0.2">
      <c r="A4305" s="36" t="s">
        <v>2726</v>
      </c>
      <c r="B4305" s="26" t="s">
        <v>6816</v>
      </c>
      <c r="C4305" s="79" t="s">
        <v>10559</v>
      </c>
      <c r="D4305" s="37" t="s">
        <v>5608</v>
      </c>
      <c r="E4305" s="37" t="s">
        <v>464</v>
      </c>
      <c r="F4305" s="41"/>
      <c r="G4305" s="27"/>
      <c r="H4305" s="27"/>
      <c r="I4305" s="27">
        <v>98015</v>
      </c>
      <c r="M4305" s="220">
        <f t="shared" si="67"/>
        <v>128360</v>
      </c>
    </row>
    <row r="4306" spans="1:13" x14ac:dyDescent="0.2">
      <c r="A4306" s="35" t="s">
        <v>2726</v>
      </c>
      <c r="B4306" s="34" t="s">
        <v>5579</v>
      </c>
      <c r="C4306" s="45" t="s">
        <v>1016</v>
      </c>
      <c r="D4306" s="23" t="s">
        <v>5734</v>
      </c>
      <c r="E4306" s="23" t="s">
        <v>4141</v>
      </c>
      <c r="F4306" s="40">
        <v>0.76</v>
      </c>
      <c r="G4306" s="25">
        <v>57672</v>
      </c>
      <c r="H4306" s="25">
        <v>43831</v>
      </c>
      <c r="I4306" s="25"/>
      <c r="J4306" s="58" t="e">
        <f>HYPERLINK("#"&amp;"Insumos"&amp;"!A"&amp;MATCH($B4306,#REF!,0),"Ins "&amp;$B4306)</f>
        <v>#REF!</v>
      </c>
      <c r="M4306" s="220"/>
    </row>
    <row r="4307" spans="1:13" ht="25.5" x14ac:dyDescent="0.2">
      <c r="A4307" s="35" t="s">
        <v>2726</v>
      </c>
      <c r="B4307" s="1" t="s">
        <v>597</v>
      </c>
      <c r="C4307" s="45" t="s">
        <v>8738</v>
      </c>
      <c r="D4307" s="23" t="s">
        <v>5534</v>
      </c>
      <c r="E4307" s="23" t="s">
        <v>8737</v>
      </c>
      <c r="F4307" s="40">
        <v>5.0000000000000001E-3</v>
      </c>
      <c r="G4307" s="25">
        <v>17302</v>
      </c>
      <c r="H4307" s="25">
        <v>87</v>
      </c>
      <c r="I4307" s="25"/>
      <c r="J4307" s="58" t="e">
        <f>HYPERLINK("#"&amp;"Insumos"&amp;"!A"&amp;MATCH($B4307,#REF!,0),"Ins "&amp;$B4307)</f>
        <v>#REF!</v>
      </c>
      <c r="M4307" s="220"/>
    </row>
    <row r="4308" spans="1:13" x14ac:dyDescent="0.2">
      <c r="A4308" s="35" t="s">
        <v>2726</v>
      </c>
      <c r="B4308" s="1" t="s">
        <v>263</v>
      </c>
      <c r="C4308" s="45" t="s">
        <v>696</v>
      </c>
      <c r="D4308" s="23" t="s">
        <v>5534</v>
      </c>
      <c r="E4308" s="23" t="s">
        <v>4140</v>
      </c>
      <c r="F4308" s="40">
        <v>5.7999999999999996E-3</v>
      </c>
      <c r="G4308" s="25">
        <v>187426</v>
      </c>
      <c r="H4308" s="25">
        <v>1087</v>
      </c>
      <c r="I4308" s="25"/>
      <c r="J4308" s="58" t="e">
        <f>HYPERLINK("#"&amp;"Insumos"&amp;"!A"&amp;MATCH($B4308,#REF!,0),"Ins "&amp;$B4308)</f>
        <v>#REF!</v>
      </c>
      <c r="M4308" s="220"/>
    </row>
    <row r="4309" spans="1:13" x14ac:dyDescent="0.2">
      <c r="A4309" s="35" t="s">
        <v>2726</v>
      </c>
      <c r="B4309" s="1" t="s">
        <v>5533</v>
      </c>
      <c r="C4309" s="45" t="s">
        <v>5892</v>
      </c>
      <c r="D4309" s="23" t="s">
        <v>977</v>
      </c>
      <c r="E4309" s="23" t="s">
        <v>4134</v>
      </c>
      <c r="F4309" s="40">
        <v>0.2</v>
      </c>
      <c r="G4309" s="25">
        <v>3623</v>
      </c>
      <c r="H4309" s="25">
        <v>725</v>
      </c>
      <c r="I4309" s="25"/>
      <c r="J4309" s="58" t="e">
        <f>HYPERLINK("#"&amp;"Insumos"&amp;"!A"&amp;MATCH($B4309,#REF!,0),"Ins "&amp;$B4309)</f>
        <v>#REF!</v>
      </c>
      <c r="M4309" s="220"/>
    </row>
    <row r="4310" spans="1:13" x14ac:dyDescent="0.2">
      <c r="A4310" s="35" t="s">
        <v>2726</v>
      </c>
      <c r="B4310" s="1" t="s">
        <v>5007</v>
      </c>
      <c r="C4310" s="45" t="s">
        <v>720</v>
      </c>
      <c r="D4310" s="23" t="s">
        <v>5751</v>
      </c>
      <c r="E4310" s="23" t="s">
        <v>4134</v>
      </c>
      <c r="F4310" s="40">
        <v>0.3</v>
      </c>
      <c r="G4310" s="25">
        <v>1897</v>
      </c>
      <c r="H4310" s="25">
        <v>569</v>
      </c>
      <c r="I4310" s="25"/>
      <c r="J4310" s="58" t="e">
        <f>HYPERLINK("#"&amp;"Insumos"&amp;"!A"&amp;MATCH($B4310,#REF!,0),"Ins "&amp;$B4310)</f>
        <v>#REF!</v>
      </c>
      <c r="M4310" s="220"/>
    </row>
    <row r="4311" spans="1:13" x14ac:dyDescent="0.2">
      <c r="A4311" s="35" t="s">
        <v>2726</v>
      </c>
      <c r="B4311" s="1" t="s">
        <v>5271</v>
      </c>
      <c r="C4311" s="45" t="s">
        <v>55</v>
      </c>
      <c r="D4311" s="23" t="s">
        <v>5751</v>
      </c>
      <c r="E4311" s="23" t="s">
        <v>4134</v>
      </c>
      <c r="F4311" s="40">
        <v>1.65</v>
      </c>
      <c r="G4311" s="25">
        <v>2963</v>
      </c>
      <c r="H4311" s="25">
        <v>4889</v>
      </c>
      <c r="I4311" s="25"/>
      <c r="J4311" s="58" t="e">
        <f>HYPERLINK("#"&amp;"Insumos"&amp;"!A"&amp;MATCH($B4311,#REF!,0),"Ins "&amp;$B4311)</f>
        <v>#REF!</v>
      </c>
      <c r="M4311" s="220"/>
    </row>
    <row r="4312" spans="1:13" x14ac:dyDescent="0.2">
      <c r="A4312" s="35" t="s">
        <v>2726</v>
      </c>
      <c r="B4312" s="1" t="s">
        <v>5314</v>
      </c>
      <c r="C4312" s="45" t="s">
        <v>1264</v>
      </c>
      <c r="D4312" s="23" t="s">
        <v>5751</v>
      </c>
      <c r="E4312" s="23" t="s">
        <v>4134</v>
      </c>
      <c r="F4312" s="40">
        <v>0.8</v>
      </c>
      <c r="G4312" s="25">
        <v>1330</v>
      </c>
      <c r="H4312" s="25">
        <v>1064</v>
      </c>
      <c r="I4312" s="25"/>
      <c r="J4312" s="58" t="e">
        <f>HYPERLINK("#"&amp;"Insumos"&amp;"!A"&amp;MATCH($B4312,#REF!,0),"Ins "&amp;$B4312)</f>
        <v>#REF!</v>
      </c>
      <c r="M4312" s="220"/>
    </row>
    <row r="4313" spans="1:13" ht="25.5" x14ac:dyDescent="0.2">
      <c r="A4313" s="35" t="s">
        <v>2726</v>
      </c>
      <c r="B4313" s="1" t="s">
        <v>4807</v>
      </c>
      <c r="C4313" s="45" t="s">
        <v>1315</v>
      </c>
      <c r="D4313" s="23" t="s">
        <v>5751</v>
      </c>
      <c r="E4313" s="23" t="s">
        <v>287</v>
      </c>
      <c r="F4313" s="40">
        <v>1.1000000000000001</v>
      </c>
      <c r="G4313" s="25">
        <v>40040</v>
      </c>
      <c r="H4313" s="25">
        <v>44044</v>
      </c>
      <c r="I4313" s="25"/>
      <c r="J4313" s="58" t="e">
        <f>HYPERLINK("#"&amp;"Insumos"&amp;"!A"&amp;MATCH($B4313,#REF!,0),"Ins "&amp;$B4313)</f>
        <v>#REF!</v>
      </c>
      <c r="M4313" s="220"/>
    </row>
    <row r="4314" spans="1:13" x14ac:dyDescent="0.2">
      <c r="A4314" s="35" t="s">
        <v>2726</v>
      </c>
      <c r="B4314" s="1" t="s">
        <v>4358</v>
      </c>
      <c r="C4314" s="45" t="s">
        <v>188</v>
      </c>
      <c r="D4314" s="23" t="s">
        <v>5751</v>
      </c>
      <c r="E4314" s="23" t="s">
        <v>4134</v>
      </c>
      <c r="F4314" s="40">
        <v>0.16700000000000001</v>
      </c>
      <c r="G4314" s="25">
        <v>10296</v>
      </c>
      <c r="H4314" s="25">
        <v>1719</v>
      </c>
      <c r="I4314" s="25"/>
      <c r="J4314" s="58" t="e">
        <f>HYPERLINK("#"&amp;"Insumos"&amp;"!A"&amp;MATCH($B4314,#REF!,0),"Ins "&amp;$B4314)</f>
        <v>#REF!</v>
      </c>
      <c r="M4314" s="220"/>
    </row>
    <row r="4315" spans="1:13" ht="38.25" x14ac:dyDescent="0.2">
      <c r="A4315" s="36" t="s">
        <v>2727</v>
      </c>
      <c r="B4315" s="26" t="s">
        <v>6816</v>
      </c>
      <c r="C4315" s="79" t="s">
        <v>10560</v>
      </c>
      <c r="D4315" s="37" t="s">
        <v>5608</v>
      </c>
      <c r="E4315" s="37" t="s">
        <v>464</v>
      </c>
      <c r="F4315" s="41"/>
      <c r="G4315" s="27"/>
      <c r="H4315" s="27"/>
      <c r="I4315" s="27">
        <v>120360</v>
      </c>
      <c r="M4315" s="220">
        <f t="shared" si="67"/>
        <v>157623</v>
      </c>
    </row>
    <row r="4316" spans="1:13" x14ac:dyDescent="0.2">
      <c r="A4316" s="35" t="s">
        <v>2727</v>
      </c>
      <c r="B4316" s="34" t="s">
        <v>5579</v>
      </c>
      <c r="C4316" s="45" t="s">
        <v>1016</v>
      </c>
      <c r="D4316" s="23" t="s">
        <v>5734</v>
      </c>
      <c r="E4316" s="23" t="s">
        <v>4141</v>
      </c>
      <c r="F4316" s="40">
        <v>0.83</v>
      </c>
      <c r="G4316" s="25">
        <v>57672</v>
      </c>
      <c r="H4316" s="25">
        <v>47868</v>
      </c>
      <c r="I4316" s="25"/>
      <c r="J4316" s="58" t="e">
        <f>HYPERLINK("#"&amp;"Insumos"&amp;"!A"&amp;MATCH($B4316,#REF!,0),"Ins "&amp;$B4316)</f>
        <v>#REF!</v>
      </c>
      <c r="M4316" s="220"/>
    </row>
    <row r="4317" spans="1:13" ht="25.5" x14ac:dyDescent="0.2">
      <c r="A4317" s="35" t="s">
        <v>2727</v>
      </c>
      <c r="B4317" s="1" t="s">
        <v>597</v>
      </c>
      <c r="C4317" s="45" t="s">
        <v>8738</v>
      </c>
      <c r="D4317" s="23" t="s">
        <v>5534</v>
      </c>
      <c r="E4317" s="23" t="s">
        <v>8737</v>
      </c>
      <c r="F4317" s="40">
        <v>5.0000000000000001E-3</v>
      </c>
      <c r="G4317" s="25">
        <v>17302</v>
      </c>
      <c r="H4317" s="25">
        <v>87</v>
      </c>
      <c r="I4317" s="25"/>
      <c r="J4317" s="58" t="e">
        <f>HYPERLINK("#"&amp;"Insumos"&amp;"!A"&amp;MATCH($B4317,#REF!,0),"Ins "&amp;$B4317)</f>
        <v>#REF!</v>
      </c>
      <c r="M4317" s="220"/>
    </row>
    <row r="4318" spans="1:13" x14ac:dyDescent="0.2">
      <c r="A4318" s="35" t="s">
        <v>2727</v>
      </c>
      <c r="B4318" s="1" t="s">
        <v>263</v>
      </c>
      <c r="C4318" s="45" t="s">
        <v>696</v>
      </c>
      <c r="D4318" s="23" t="s">
        <v>5534</v>
      </c>
      <c r="E4318" s="23" t="s">
        <v>4140</v>
      </c>
      <c r="F4318" s="40">
        <v>7.1999999999999998E-3</v>
      </c>
      <c r="G4318" s="25">
        <v>187426</v>
      </c>
      <c r="H4318" s="25">
        <v>1349</v>
      </c>
      <c r="I4318" s="25"/>
      <c r="J4318" s="58" t="e">
        <f>HYPERLINK("#"&amp;"Insumos"&amp;"!A"&amp;MATCH($B4318,#REF!,0),"Ins "&amp;$B4318)</f>
        <v>#REF!</v>
      </c>
      <c r="M4318" s="220"/>
    </row>
    <row r="4319" spans="1:13" x14ac:dyDescent="0.2">
      <c r="A4319" s="35" t="s">
        <v>2727</v>
      </c>
      <c r="B4319" s="1" t="s">
        <v>5533</v>
      </c>
      <c r="C4319" s="45" t="s">
        <v>5892</v>
      </c>
      <c r="D4319" s="23" t="s">
        <v>977</v>
      </c>
      <c r="E4319" s="23" t="s">
        <v>4134</v>
      </c>
      <c r="F4319" s="40">
        <v>0.2</v>
      </c>
      <c r="G4319" s="25">
        <v>3623</v>
      </c>
      <c r="H4319" s="25">
        <v>725</v>
      </c>
      <c r="I4319" s="25"/>
      <c r="J4319" s="58" t="e">
        <f>HYPERLINK("#"&amp;"Insumos"&amp;"!A"&amp;MATCH($B4319,#REF!,0),"Ins "&amp;$B4319)</f>
        <v>#REF!</v>
      </c>
      <c r="M4319" s="220"/>
    </row>
    <row r="4320" spans="1:13" x14ac:dyDescent="0.2">
      <c r="A4320" s="35" t="s">
        <v>2727</v>
      </c>
      <c r="B4320" s="1" t="s">
        <v>5007</v>
      </c>
      <c r="C4320" s="45" t="s">
        <v>720</v>
      </c>
      <c r="D4320" s="23" t="s">
        <v>5751</v>
      </c>
      <c r="E4320" s="23" t="s">
        <v>4134</v>
      </c>
      <c r="F4320" s="40">
        <v>0.3</v>
      </c>
      <c r="G4320" s="25">
        <v>1897</v>
      </c>
      <c r="H4320" s="25">
        <v>569</v>
      </c>
      <c r="I4320" s="25"/>
      <c r="J4320" s="58" t="e">
        <f>HYPERLINK("#"&amp;"Insumos"&amp;"!A"&amp;MATCH($B4320,#REF!,0),"Ins "&amp;$B4320)</f>
        <v>#REF!</v>
      </c>
      <c r="M4320" s="220"/>
    </row>
    <row r="4321" spans="1:13" x14ac:dyDescent="0.2">
      <c r="A4321" s="35" t="s">
        <v>2727</v>
      </c>
      <c r="B4321" s="1" t="s">
        <v>5271</v>
      </c>
      <c r="C4321" s="45" t="s">
        <v>55</v>
      </c>
      <c r="D4321" s="23" t="s">
        <v>5751</v>
      </c>
      <c r="E4321" s="23" t="s">
        <v>4134</v>
      </c>
      <c r="F4321" s="40">
        <v>1.65</v>
      </c>
      <c r="G4321" s="25">
        <v>2963</v>
      </c>
      <c r="H4321" s="25">
        <v>4889</v>
      </c>
      <c r="I4321" s="25"/>
      <c r="J4321" s="58" t="e">
        <f>HYPERLINK("#"&amp;"Insumos"&amp;"!A"&amp;MATCH($B4321,#REF!,0),"Ins "&amp;$B4321)</f>
        <v>#REF!</v>
      </c>
      <c r="M4321" s="220"/>
    </row>
    <row r="4322" spans="1:13" x14ac:dyDescent="0.2">
      <c r="A4322" s="35" t="s">
        <v>2727</v>
      </c>
      <c r="B4322" s="1" t="s">
        <v>5314</v>
      </c>
      <c r="C4322" s="45" t="s">
        <v>1264</v>
      </c>
      <c r="D4322" s="23" t="s">
        <v>5751</v>
      </c>
      <c r="E4322" s="23" t="s">
        <v>4134</v>
      </c>
      <c r="F4322" s="40">
        <v>0.8</v>
      </c>
      <c r="G4322" s="25">
        <v>1330</v>
      </c>
      <c r="H4322" s="25">
        <v>1064</v>
      </c>
      <c r="I4322" s="25"/>
      <c r="J4322" s="58" t="e">
        <f>HYPERLINK("#"&amp;"Insumos"&amp;"!A"&amp;MATCH($B4322,#REF!,0),"Ins "&amp;$B4322)</f>
        <v>#REF!</v>
      </c>
      <c r="M4322" s="220"/>
    </row>
    <row r="4323" spans="1:13" ht="25.5" x14ac:dyDescent="0.2">
      <c r="A4323" s="35" t="s">
        <v>2727</v>
      </c>
      <c r="B4323" s="1" t="s">
        <v>4811</v>
      </c>
      <c r="C4323" s="45" t="s">
        <v>1319</v>
      </c>
      <c r="D4323" s="23" t="s">
        <v>5751</v>
      </c>
      <c r="E4323" s="23" t="s">
        <v>287</v>
      </c>
      <c r="F4323" s="40">
        <v>1.1000000000000001</v>
      </c>
      <c r="G4323" s="25">
        <v>55276</v>
      </c>
      <c r="H4323" s="25">
        <v>60804</v>
      </c>
      <c r="I4323" s="25"/>
      <c r="J4323" s="58" t="e">
        <f>HYPERLINK("#"&amp;"Insumos"&amp;"!A"&amp;MATCH($B4323,#REF!,0),"Ins "&amp;$B4323)</f>
        <v>#REF!</v>
      </c>
      <c r="M4323" s="220"/>
    </row>
    <row r="4324" spans="1:13" x14ac:dyDescent="0.2">
      <c r="A4324" s="35" t="s">
        <v>2727</v>
      </c>
      <c r="B4324" s="1" t="s">
        <v>4362</v>
      </c>
      <c r="C4324" s="45" t="s">
        <v>192</v>
      </c>
      <c r="D4324" s="23" t="s">
        <v>5751</v>
      </c>
      <c r="E4324" s="23" t="s">
        <v>4134</v>
      </c>
      <c r="F4324" s="40">
        <v>0.16700000000000001</v>
      </c>
      <c r="G4324" s="25">
        <v>17992</v>
      </c>
      <c r="H4324" s="25">
        <v>3005</v>
      </c>
      <c r="I4324" s="25"/>
      <c r="J4324" s="58" t="e">
        <f>HYPERLINK("#"&amp;"Insumos"&amp;"!A"&amp;MATCH($B4324,#REF!,0),"Ins "&amp;$B4324)</f>
        <v>#REF!</v>
      </c>
      <c r="M4324" s="220"/>
    </row>
    <row r="4325" spans="1:13" ht="38.25" x14ac:dyDescent="0.2">
      <c r="A4325" s="36" t="s">
        <v>2728</v>
      </c>
      <c r="B4325" s="26" t="s">
        <v>6816</v>
      </c>
      <c r="C4325" s="79" t="s">
        <v>10561</v>
      </c>
      <c r="D4325" s="37" t="s">
        <v>5608</v>
      </c>
      <c r="E4325" s="37" t="s">
        <v>464</v>
      </c>
      <c r="F4325" s="41"/>
      <c r="G4325" s="27"/>
      <c r="H4325" s="27"/>
      <c r="I4325" s="27">
        <v>141595</v>
      </c>
      <c r="M4325" s="220">
        <f t="shared" si="67"/>
        <v>185433</v>
      </c>
    </row>
    <row r="4326" spans="1:13" x14ac:dyDescent="0.2">
      <c r="A4326" s="35" t="s">
        <v>2728</v>
      </c>
      <c r="B4326" s="34" t="s">
        <v>5579</v>
      </c>
      <c r="C4326" s="45" t="s">
        <v>1016</v>
      </c>
      <c r="D4326" s="23" t="s">
        <v>5734</v>
      </c>
      <c r="E4326" s="23" t="s">
        <v>4141</v>
      </c>
      <c r="F4326" s="40">
        <v>0.92</v>
      </c>
      <c r="G4326" s="25">
        <v>57672</v>
      </c>
      <c r="H4326" s="25">
        <v>53058</v>
      </c>
      <c r="I4326" s="25"/>
      <c r="J4326" s="58" t="e">
        <f>HYPERLINK("#"&amp;"Insumos"&amp;"!A"&amp;MATCH($B4326,#REF!,0),"Ins "&amp;$B4326)</f>
        <v>#REF!</v>
      </c>
      <c r="M4326" s="220"/>
    </row>
    <row r="4327" spans="1:13" ht="25.5" x14ac:dyDescent="0.2">
      <c r="A4327" s="35" t="s">
        <v>2728</v>
      </c>
      <c r="B4327" s="1" t="s">
        <v>597</v>
      </c>
      <c r="C4327" s="45" t="s">
        <v>8738</v>
      </c>
      <c r="D4327" s="23" t="s">
        <v>5534</v>
      </c>
      <c r="E4327" s="23" t="s">
        <v>8737</v>
      </c>
      <c r="F4327" s="40">
        <v>5.0000000000000001E-3</v>
      </c>
      <c r="G4327" s="25">
        <v>17302</v>
      </c>
      <c r="H4327" s="25">
        <v>87</v>
      </c>
      <c r="I4327" s="25"/>
      <c r="J4327" s="58" t="e">
        <f>HYPERLINK("#"&amp;"Insumos"&amp;"!A"&amp;MATCH($B4327,#REF!,0),"Ins "&amp;$B4327)</f>
        <v>#REF!</v>
      </c>
      <c r="M4327" s="220"/>
    </row>
    <row r="4328" spans="1:13" x14ac:dyDescent="0.2">
      <c r="A4328" s="35" t="s">
        <v>2728</v>
      </c>
      <c r="B4328" s="1" t="s">
        <v>263</v>
      </c>
      <c r="C4328" s="45" t="s">
        <v>696</v>
      </c>
      <c r="D4328" s="23" t="s">
        <v>5534</v>
      </c>
      <c r="E4328" s="23" t="s">
        <v>4140</v>
      </c>
      <c r="F4328" s="40">
        <v>9.4999999999999998E-3</v>
      </c>
      <c r="G4328" s="25">
        <v>187426</v>
      </c>
      <c r="H4328" s="25">
        <v>1781</v>
      </c>
      <c r="I4328" s="25"/>
      <c r="J4328" s="58" t="e">
        <f>HYPERLINK("#"&amp;"Insumos"&amp;"!A"&amp;MATCH($B4328,#REF!,0),"Ins "&amp;$B4328)</f>
        <v>#REF!</v>
      </c>
      <c r="M4328" s="220"/>
    </row>
    <row r="4329" spans="1:13" x14ac:dyDescent="0.2">
      <c r="A4329" s="35" t="s">
        <v>2728</v>
      </c>
      <c r="B4329" s="1" t="s">
        <v>5533</v>
      </c>
      <c r="C4329" s="45" t="s">
        <v>5892</v>
      </c>
      <c r="D4329" s="23" t="s">
        <v>977</v>
      </c>
      <c r="E4329" s="23" t="s">
        <v>4134</v>
      </c>
      <c r="F4329" s="40">
        <v>0.2</v>
      </c>
      <c r="G4329" s="25">
        <v>3623</v>
      </c>
      <c r="H4329" s="25">
        <v>725</v>
      </c>
      <c r="I4329" s="25"/>
      <c r="J4329" s="58" t="e">
        <f>HYPERLINK("#"&amp;"Insumos"&amp;"!A"&amp;MATCH($B4329,#REF!,0),"Ins "&amp;$B4329)</f>
        <v>#REF!</v>
      </c>
      <c r="M4329" s="220"/>
    </row>
    <row r="4330" spans="1:13" x14ac:dyDescent="0.2">
      <c r="A4330" s="35" t="s">
        <v>2728</v>
      </c>
      <c r="B4330" s="1" t="s">
        <v>5007</v>
      </c>
      <c r="C4330" s="45" t="s">
        <v>720</v>
      </c>
      <c r="D4330" s="23" t="s">
        <v>5751</v>
      </c>
      <c r="E4330" s="23" t="s">
        <v>4134</v>
      </c>
      <c r="F4330" s="40">
        <v>0.3</v>
      </c>
      <c r="G4330" s="25">
        <v>1897</v>
      </c>
      <c r="H4330" s="25">
        <v>569</v>
      </c>
      <c r="I4330" s="25"/>
      <c r="J4330" s="58" t="e">
        <f>HYPERLINK("#"&amp;"Insumos"&amp;"!A"&amp;MATCH($B4330,#REF!,0),"Ins "&amp;$B4330)</f>
        <v>#REF!</v>
      </c>
      <c r="M4330" s="220"/>
    </row>
    <row r="4331" spans="1:13" x14ac:dyDescent="0.2">
      <c r="A4331" s="35" t="s">
        <v>2728</v>
      </c>
      <c r="B4331" s="1" t="s">
        <v>5271</v>
      </c>
      <c r="C4331" s="45" t="s">
        <v>55</v>
      </c>
      <c r="D4331" s="23" t="s">
        <v>5751</v>
      </c>
      <c r="E4331" s="23" t="s">
        <v>4134</v>
      </c>
      <c r="F4331" s="40">
        <v>2.0499999999999998</v>
      </c>
      <c r="G4331" s="25">
        <v>2963</v>
      </c>
      <c r="H4331" s="25">
        <v>6074</v>
      </c>
      <c r="I4331" s="25"/>
      <c r="J4331" s="58" t="e">
        <f>HYPERLINK("#"&amp;"Insumos"&amp;"!A"&amp;MATCH($B4331,#REF!,0),"Ins "&amp;$B4331)</f>
        <v>#REF!</v>
      </c>
      <c r="M4331" s="220"/>
    </row>
    <row r="4332" spans="1:13" x14ac:dyDescent="0.2">
      <c r="A4332" s="35" t="s">
        <v>2728</v>
      </c>
      <c r="B4332" s="1" t="s">
        <v>5314</v>
      </c>
      <c r="C4332" s="45" t="s">
        <v>1264</v>
      </c>
      <c r="D4332" s="23" t="s">
        <v>5751</v>
      </c>
      <c r="E4332" s="23" t="s">
        <v>4134</v>
      </c>
      <c r="F4332" s="40">
        <v>0.8</v>
      </c>
      <c r="G4332" s="25">
        <v>1330</v>
      </c>
      <c r="H4332" s="25">
        <v>1064</v>
      </c>
      <c r="I4332" s="25"/>
      <c r="J4332" s="58" t="e">
        <f>HYPERLINK("#"&amp;"Insumos"&amp;"!A"&amp;MATCH($B4332,#REF!,0),"Ins "&amp;$B4332)</f>
        <v>#REF!</v>
      </c>
      <c r="M4332" s="220"/>
    </row>
    <row r="4333" spans="1:13" ht="25.5" x14ac:dyDescent="0.2">
      <c r="A4333" s="35" t="s">
        <v>2728</v>
      </c>
      <c r="B4333" s="1" t="s">
        <v>4810</v>
      </c>
      <c r="C4333" s="45" t="s">
        <v>1318</v>
      </c>
      <c r="D4333" s="23" t="s">
        <v>5751</v>
      </c>
      <c r="E4333" s="23" t="s">
        <v>287</v>
      </c>
      <c r="F4333" s="40">
        <v>1.1000000000000001</v>
      </c>
      <c r="G4333" s="25">
        <v>65156</v>
      </c>
      <c r="H4333" s="25">
        <v>71672</v>
      </c>
      <c r="I4333" s="25"/>
      <c r="J4333" s="58" t="e">
        <f>HYPERLINK("#"&amp;"Insumos"&amp;"!A"&amp;MATCH($B4333,#REF!,0),"Ins "&amp;$B4333)</f>
        <v>#REF!</v>
      </c>
      <c r="M4333" s="220"/>
    </row>
    <row r="4334" spans="1:13" x14ac:dyDescent="0.2">
      <c r="A4334" s="35" t="s">
        <v>2728</v>
      </c>
      <c r="B4334" s="1" t="s">
        <v>4361</v>
      </c>
      <c r="C4334" s="45" t="s">
        <v>191</v>
      </c>
      <c r="D4334" s="23" t="s">
        <v>5751</v>
      </c>
      <c r="E4334" s="23" t="s">
        <v>4134</v>
      </c>
      <c r="F4334" s="40">
        <v>0.16700000000000001</v>
      </c>
      <c r="G4334" s="25">
        <v>39312</v>
      </c>
      <c r="H4334" s="25">
        <v>6565</v>
      </c>
      <c r="I4334" s="25"/>
      <c r="J4334" s="58" t="e">
        <f>HYPERLINK("#"&amp;"Insumos"&amp;"!A"&amp;MATCH($B4334,#REF!,0),"Ins "&amp;$B4334)</f>
        <v>#REF!</v>
      </c>
      <c r="M4334" s="220"/>
    </row>
    <row r="4335" spans="1:13" ht="38.25" x14ac:dyDescent="0.2">
      <c r="A4335" s="36" t="s">
        <v>2729</v>
      </c>
      <c r="B4335" s="26" t="s">
        <v>6816</v>
      </c>
      <c r="C4335" s="79" t="s">
        <v>10562</v>
      </c>
      <c r="D4335" s="37" t="s">
        <v>5608</v>
      </c>
      <c r="E4335" s="37" t="s">
        <v>464</v>
      </c>
      <c r="F4335" s="41"/>
      <c r="G4335" s="27"/>
      <c r="H4335" s="27"/>
      <c r="I4335" s="27">
        <v>165114</v>
      </c>
      <c r="M4335" s="220">
        <f t="shared" si="67"/>
        <v>216233</v>
      </c>
    </row>
    <row r="4336" spans="1:13" x14ac:dyDescent="0.2">
      <c r="A4336" s="35" t="s">
        <v>2729</v>
      </c>
      <c r="B4336" s="34" t="s">
        <v>5579</v>
      </c>
      <c r="C4336" s="45" t="s">
        <v>1016</v>
      </c>
      <c r="D4336" s="23" t="s">
        <v>5734</v>
      </c>
      <c r="E4336" s="23" t="s">
        <v>4141</v>
      </c>
      <c r="F4336" s="40">
        <v>0.99</v>
      </c>
      <c r="G4336" s="25">
        <v>57672</v>
      </c>
      <c r="H4336" s="25">
        <v>57095</v>
      </c>
      <c r="I4336" s="25"/>
      <c r="J4336" s="58" t="e">
        <f>HYPERLINK("#"&amp;"Insumos"&amp;"!A"&amp;MATCH($B4336,#REF!,0),"Ins "&amp;$B4336)</f>
        <v>#REF!</v>
      </c>
      <c r="M4336" s="220"/>
    </row>
    <row r="4337" spans="1:13" ht="25.5" x14ac:dyDescent="0.2">
      <c r="A4337" s="35" t="s">
        <v>2729</v>
      </c>
      <c r="B4337" s="1" t="s">
        <v>597</v>
      </c>
      <c r="C4337" s="45" t="s">
        <v>8738</v>
      </c>
      <c r="D4337" s="23" t="s">
        <v>5534</v>
      </c>
      <c r="E4337" s="23" t="s">
        <v>8737</v>
      </c>
      <c r="F4337" s="40">
        <v>5.0000000000000001E-3</v>
      </c>
      <c r="G4337" s="25">
        <v>17302</v>
      </c>
      <c r="H4337" s="25">
        <v>87</v>
      </c>
      <c r="I4337" s="25"/>
      <c r="J4337" s="58" t="e">
        <f>HYPERLINK("#"&amp;"Insumos"&amp;"!A"&amp;MATCH($B4337,#REF!,0),"Ins "&amp;$B4337)</f>
        <v>#REF!</v>
      </c>
      <c r="M4337" s="220"/>
    </row>
    <row r="4338" spans="1:13" x14ac:dyDescent="0.2">
      <c r="A4338" s="35" t="s">
        <v>2729</v>
      </c>
      <c r="B4338" s="1" t="s">
        <v>263</v>
      </c>
      <c r="C4338" s="45" t="s">
        <v>696</v>
      </c>
      <c r="D4338" s="23" t="s">
        <v>5534</v>
      </c>
      <c r="E4338" s="23" t="s">
        <v>4140</v>
      </c>
      <c r="F4338" s="40">
        <v>1.14E-2</v>
      </c>
      <c r="G4338" s="25">
        <v>187426</v>
      </c>
      <c r="H4338" s="25">
        <v>2137</v>
      </c>
      <c r="I4338" s="25"/>
      <c r="J4338" s="58" t="e">
        <f>HYPERLINK("#"&amp;"Insumos"&amp;"!A"&amp;MATCH($B4338,#REF!,0),"Ins "&amp;$B4338)</f>
        <v>#REF!</v>
      </c>
      <c r="M4338" s="220"/>
    </row>
    <row r="4339" spans="1:13" x14ac:dyDescent="0.2">
      <c r="A4339" s="35" t="s">
        <v>2729</v>
      </c>
      <c r="B4339" s="1" t="s">
        <v>5533</v>
      </c>
      <c r="C4339" s="45" t="s">
        <v>5892</v>
      </c>
      <c r="D4339" s="23" t="s">
        <v>977</v>
      </c>
      <c r="E4339" s="23" t="s">
        <v>4134</v>
      </c>
      <c r="F4339" s="40">
        <v>0.2</v>
      </c>
      <c r="G4339" s="25">
        <v>3623</v>
      </c>
      <c r="H4339" s="25">
        <v>725</v>
      </c>
      <c r="I4339" s="25"/>
      <c r="J4339" s="58" t="e">
        <f>HYPERLINK("#"&amp;"Insumos"&amp;"!A"&amp;MATCH($B4339,#REF!,0),"Ins "&amp;$B4339)</f>
        <v>#REF!</v>
      </c>
      <c r="M4339" s="220"/>
    </row>
    <row r="4340" spans="1:13" x14ac:dyDescent="0.2">
      <c r="A4340" s="35" t="s">
        <v>2729</v>
      </c>
      <c r="B4340" s="1" t="s">
        <v>5007</v>
      </c>
      <c r="C4340" s="45" t="s">
        <v>720</v>
      </c>
      <c r="D4340" s="23" t="s">
        <v>5751</v>
      </c>
      <c r="E4340" s="23" t="s">
        <v>4134</v>
      </c>
      <c r="F4340" s="40">
        <v>0.3</v>
      </c>
      <c r="G4340" s="25">
        <v>1897</v>
      </c>
      <c r="H4340" s="25">
        <v>569</v>
      </c>
      <c r="I4340" s="25"/>
      <c r="J4340" s="58" t="e">
        <f>HYPERLINK("#"&amp;"Insumos"&amp;"!A"&amp;MATCH($B4340,#REF!,0),"Ins "&amp;$B4340)</f>
        <v>#REF!</v>
      </c>
      <c r="M4340" s="220"/>
    </row>
    <row r="4341" spans="1:13" x14ac:dyDescent="0.2">
      <c r="A4341" s="35" t="s">
        <v>2729</v>
      </c>
      <c r="B4341" s="1" t="s">
        <v>5271</v>
      </c>
      <c r="C4341" s="45" t="s">
        <v>55</v>
      </c>
      <c r="D4341" s="23" t="s">
        <v>5751</v>
      </c>
      <c r="E4341" s="23" t="s">
        <v>4134</v>
      </c>
      <c r="F4341" s="40">
        <v>2.0499999999999998</v>
      </c>
      <c r="G4341" s="25">
        <v>2963</v>
      </c>
      <c r="H4341" s="25">
        <v>6074</v>
      </c>
      <c r="I4341" s="25"/>
      <c r="J4341" s="58" t="e">
        <f>HYPERLINK("#"&amp;"Insumos"&amp;"!A"&amp;MATCH($B4341,#REF!,0),"Ins "&amp;$B4341)</f>
        <v>#REF!</v>
      </c>
      <c r="M4341" s="220"/>
    </row>
    <row r="4342" spans="1:13" x14ac:dyDescent="0.2">
      <c r="A4342" s="35" t="s">
        <v>2729</v>
      </c>
      <c r="B4342" s="1" t="s">
        <v>5314</v>
      </c>
      <c r="C4342" s="45" t="s">
        <v>1264</v>
      </c>
      <c r="D4342" s="23" t="s">
        <v>5751</v>
      </c>
      <c r="E4342" s="23" t="s">
        <v>4134</v>
      </c>
      <c r="F4342" s="40">
        <v>0.8</v>
      </c>
      <c r="G4342" s="25">
        <v>1330</v>
      </c>
      <c r="H4342" s="25">
        <v>1064</v>
      </c>
      <c r="I4342" s="25"/>
      <c r="J4342" s="58" t="e">
        <f>HYPERLINK("#"&amp;"Insumos"&amp;"!A"&amp;MATCH($B4342,#REF!,0),"Ins "&amp;$B4342)</f>
        <v>#REF!</v>
      </c>
      <c r="M4342" s="220"/>
    </row>
    <row r="4343" spans="1:13" ht="25.5" x14ac:dyDescent="0.2">
      <c r="A4343" s="35" t="s">
        <v>2729</v>
      </c>
      <c r="B4343" s="1" t="s">
        <v>4165</v>
      </c>
      <c r="C4343" s="45" t="s">
        <v>1320</v>
      </c>
      <c r="D4343" s="23" t="s">
        <v>5751</v>
      </c>
      <c r="E4343" s="23" t="s">
        <v>287</v>
      </c>
      <c r="F4343" s="40">
        <v>1.1000000000000001</v>
      </c>
      <c r="G4343" s="25">
        <v>80080</v>
      </c>
      <c r="H4343" s="25">
        <v>88088</v>
      </c>
      <c r="I4343" s="25"/>
      <c r="J4343" s="58" t="e">
        <f>HYPERLINK("#"&amp;"Insumos"&amp;"!A"&amp;MATCH($B4343,#REF!,0),"Ins "&amp;$B4343)</f>
        <v>#REF!</v>
      </c>
      <c r="M4343" s="220"/>
    </row>
    <row r="4344" spans="1:13" x14ac:dyDescent="0.2">
      <c r="A4344" s="35" t="s">
        <v>2729</v>
      </c>
      <c r="B4344" s="1" t="s">
        <v>4363</v>
      </c>
      <c r="C4344" s="45" t="s">
        <v>193</v>
      </c>
      <c r="D4344" s="23" t="s">
        <v>5751</v>
      </c>
      <c r="E4344" s="23" t="s">
        <v>4134</v>
      </c>
      <c r="F4344" s="40">
        <v>0.16700000000000001</v>
      </c>
      <c r="G4344" s="25">
        <v>55536</v>
      </c>
      <c r="H4344" s="25">
        <v>9275</v>
      </c>
      <c r="I4344" s="25"/>
      <c r="J4344" s="58" t="e">
        <f>HYPERLINK("#"&amp;"Insumos"&amp;"!A"&amp;MATCH($B4344,#REF!,0),"Ins "&amp;$B4344)</f>
        <v>#REF!</v>
      </c>
      <c r="M4344" s="220"/>
    </row>
    <row r="4345" spans="1:13" ht="38.25" x14ac:dyDescent="0.2">
      <c r="A4345" s="36" t="s">
        <v>2730</v>
      </c>
      <c r="B4345" s="26" t="s">
        <v>6816</v>
      </c>
      <c r="C4345" s="79" t="s">
        <v>10563</v>
      </c>
      <c r="D4345" s="37" t="s">
        <v>5608</v>
      </c>
      <c r="E4345" s="37" t="s">
        <v>464</v>
      </c>
      <c r="F4345" s="41"/>
      <c r="G4345" s="27"/>
      <c r="H4345" s="27"/>
      <c r="I4345" s="27">
        <v>412114</v>
      </c>
      <c r="M4345" s="220">
        <f t="shared" si="67"/>
        <v>539704</v>
      </c>
    </row>
    <row r="4346" spans="1:13" x14ac:dyDescent="0.2">
      <c r="A4346" s="35" t="s">
        <v>2730</v>
      </c>
      <c r="B4346" s="34" t="s">
        <v>5579</v>
      </c>
      <c r="C4346" s="45" t="s">
        <v>1016</v>
      </c>
      <c r="D4346" s="23" t="s">
        <v>5734</v>
      </c>
      <c r="E4346" s="23" t="s">
        <v>4141</v>
      </c>
      <c r="F4346" s="40">
        <v>1.1000000000000001</v>
      </c>
      <c r="G4346" s="25">
        <v>57672</v>
      </c>
      <c r="H4346" s="25">
        <v>63439</v>
      </c>
      <c r="I4346" s="25"/>
      <c r="J4346" s="58" t="e">
        <f>HYPERLINK("#"&amp;"Insumos"&amp;"!A"&amp;MATCH($B4346,#REF!,0),"Ins "&amp;$B4346)</f>
        <v>#REF!</v>
      </c>
      <c r="M4346" s="220"/>
    </row>
    <row r="4347" spans="1:13" ht="25.5" x14ac:dyDescent="0.2">
      <c r="A4347" s="35" t="s">
        <v>2730</v>
      </c>
      <c r="B4347" s="1" t="s">
        <v>597</v>
      </c>
      <c r="C4347" s="45" t="s">
        <v>8738</v>
      </c>
      <c r="D4347" s="23" t="s">
        <v>5534</v>
      </c>
      <c r="E4347" s="23" t="s">
        <v>8737</v>
      </c>
      <c r="F4347" s="40">
        <v>5.0000000000000001E-3</v>
      </c>
      <c r="G4347" s="25">
        <v>17302</v>
      </c>
      <c r="H4347" s="25">
        <v>87</v>
      </c>
      <c r="I4347" s="25"/>
      <c r="J4347" s="58" t="e">
        <f>HYPERLINK("#"&amp;"Insumos"&amp;"!A"&amp;MATCH($B4347,#REF!,0),"Ins "&amp;$B4347)</f>
        <v>#REF!</v>
      </c>
      <c r="M4347" s="220"/>
    </row>
    <row r="4348" spans="1:13" x14ac:dyDescent="0.2">
      <c r="A4348" s="35" t="s">
        <v>2730</v>
      </c>
      <c r="B4348" s="1" t="s">
        <v>263</v>
      </c>
      <c r="C4348" s="45" t="s">
        <v>696</v>
      </c>
      <c r="D4348" s="23" t="s">
        <v>5534</v>
      </c>
      <c r="E4348" s="23" t="s">
        <v>4140</v>
      </c>
      <c r="F4348" s="40">
        <v>3.32E-2</v>
      </c>
      <c r="G4348" s="25">
        <v>187426</v>
      </c>
      <c r="H4348" s="25">
        <v>6223</v>
      </c>
      <c r="I4348" s="25"/>
      <c r="J4348" s="58" t="e">
        <f>HYPERLINK("#"&amp;"Insumos"&amp;"!A"&amp;MATCH($B4348,#REF!,0),"Ins "&amp;$B4348)</f>
        <v>#REF!</v>
      </c>
      <c r="M4348" s="220"/>
    </row>
    <row r="4349" spans="1:13" x14ac:dyDescent="0.2">
      <c r="A4349" s="35" t="s">
        <v>2730</v>
      </c>
      <c r="B4349" s="1" t="s">
        <v>5533</v>
      </c>
      <c r="C4349" s="45" t="s">
        <v>5892</v>
      </c>
      <c r="D4349" s="23" t="s">
        <v>977</v>
      </c>
      <c r="E4349" s="23" t="s">
        <v>4134</v>
      </c>
      <c r="F4349" s="40">
        <v>0.2</v>
      </c>
      <c r="G4349" s="25">
        <v>3623</v>
      </c>
      <c r="H4349" s="25">
        <v>725</v>
      </c>
      <c r="I4349" s="25"/>
      <c r="J4349" s="58" t="e">
        <f>HYPERLINK("#"&amp;"Insumos"&amp;"!A"&amp;MATCH($B4349,#REF!,0),"Ins "&amp;$B4349)</f>
        <v>#REF!</v>
      </c>
      <c r="M4349" s="220"/>
    </row>
    <row r="4350" spans="1:13" x14ac:dyDescent="0.2">
      <c r="A4350" s="35" t="s">
        <v>2730</v>
      </c>
      <c r="B4350" s="1" t="s">
        <v>5007</v>
      </c>
      <c r="C4350" s="45" t="s">
        <v>720</v>
      </c>
      <c r="D4350" s="23" t="s">
        <v>5751</v>
      </c>
      <c r="E4350" s="23" t="s">
        <v>4134</v>
      </c>
      <c r="F4350" s="40">
        <v>0.5</v>
      </c>
      <c r="G4350" s="25">
        <v>1897</v>
      </c>
      <c r="H4350" s="25">
        <v>949</v>
      </c>
      <c r="I4350" s="25"/>
      <c r="J4350" s="58" t="e">
        <f>HYPERLINK("#"&amp;"Insumos"&amp;"!A"&amp;MATCH($B4350,#REF!,0),"Ins "&amp;$B4350)</f>
        <v>#REF!</v>
      </c>
      <c r="M4350" s="220"/>
    </row>
    <row r="4351" spans="1:13" x14ac:dyDescent="0.2">
      <c r="A4351" s="35" t="s">
        <v>2730</v>
      </c>
      <c r="B4351" s="1" t="s">
        <v>5271</v>
      </c>
      <c r="C4351" s="45" t="s">
        <v>55</v>
      </c>
      <c r="D4351" s="23" t="s">
        <v>5751</v>
      </c>
      <c r="E4351" s="23" t="s">
        <v>4134</v>
      </c>
      <c r="F4351" s="40">
        <v>2.25</v>
      </c>
      <c r="G4351" s="25">
        <v>2963</v>
      </c>
      <c r="H4351" s="25">
        <v>6667</v>
      </c>
      <c r="I4351" s="25"/>
      <c r="J4351" s="58" t="e">
        <f>HYPERLINK("#"&amp;"Insumos"&amp;"!A"&amp;MATCH($B4351,#REF!,0),"Ins "&amp;$B4351)</f>
        <v>#REF!</v>
      </c>
      <c r="M4351" s="220"/>
    </row>
    <row r="4352" spans="1:13" x14ac:dyDescent="0.2">
      <c r="A4352" s="35" t="s">
        <v>2730</v>
      </c>
      <c r="B4352" s="1" t="s">
        <v>5314</v>
      </c>
      <c r="C4352" s="45" t="s">
        <v>1264</v>
      </c>
      <c r="D4352" s="23" t="s">
        <v>5751</v>
      </c>
      <c r="E4352" s="23" t="s">
        <v>4134</v>
      </c>
      <c r="F4352" s="40">
        <v>0.8</v>
      </c>
      <c r="G4352" s="25">
        <v>1330</v>
      </c>
      <c r="H4352" s="25">
        <v>1064</v>
      </c>
      <c r="I4352" s="25"/>
      <c r="J4352" s="58" t="e">
        <f>HYPERLINK("#"&amp;"Insumos"&amp;"!A"&amp;MATCH($B4352,#REF!,0),"Ins "&amp;$B4352)</f>
        <v>#REF!</v>
      </c>
      <c r="M4352" s="220"/>
    </row>
    <row r="4353" spans="1:13" ht="25.5" x14ac:dyDescent="0.2">
      <c r="A4353" s="35" t="s">
        <v>2730</v>
      </c>
      <c r="B4353" s="1" t="s">
        <v>4169</v>
      </c>
      <c r="C4353" s="45" t="s">
        <v>1323</v>
      </c>
      <c r="D4353" s="23" t="s">
        <v>5751</v>
      </c>
      <c r="E4353" s="23" t="s">
        <v>287</v>
      </c>
      <c r="F4353" s="40">
        <v>1.1000000000000001</v>
      </c>
      <c r="G4353" s="25">
        <v>288402</v>
      </c>
      <c r="H4353" s="25">
        <v>317242</v>
      </c>
      <c r="I4353" s="25"/>
      <c r="J4353" s="58" t="e">
        <f>HYPERLINK("#"&amp;"Insumos"&amp;"!A"&amp;MATCH($B4353,#REF!,0),"Ins "&amp;$B4353)</f>
        <v>#REF!</v>
      </c>
      <c r="M4353" s="220"/>
    </row>
    <row r="4354" spans="1:13" x14ac:dyDescent="0.2">
      <c r="A4354" s="35" t="s">
        <v>2730</v>
      </c>
      <c r="B4354" s="1" t="s">
        <v>4364</v>
      </c>
      <c r="C4354" s="45" t="s">
        <v>194</v>
      </c>
      <c r="D4354" s="23" t="s">
        <v>5751</v>
      </c>
      <c r="E4354" s="23" t="s">
        <v>4134</v>
      </c>
      <c r="F4354" s="40">
        <v>0.16700000000000001</v>
      </c>
      <c r="G4354" s="25">
        <v>94120</v>
      </c>
      <c r="H4354" s="25">
        <v>15718</v>
      </c>
      <c r="I4354" s="25"/>
      <c r="J4354" s="58" t="e">
        <f>HYPERLINK("#"&amp;"Insumos"&amp;"!A"&amp;MATCH($B4354,#REF!,0),"Ins "&amp;$B4354)</f>
        <v>#REF!</v>
      </c>
      <c r="M4354" s="220"/>
    </row>
    <row r="4355" spans="1:13" ht="38.25" x14ac:dyDescent="0.2">
      <c r="A4355" s="36" t="s">
        <v>2731</v>
      </c>
      <c r="B4355" s="26" t="s">
        <v>6816</v>
      </c>
      <c r="C4355" s="79" t="s">
        <v>10564</v>
      </c>
      <c r="D4355" s="37" t="s">
        <v>5608</v>
      </c>
      <c r="E4355" s="37" t="s">
        <v>464</v>
      </c>
      <c r="F4355" s="41"/>
      <c r="G4355" s="27"/>
      <c r="H4355" s="27"/>
      <c r="I4355" s="27">
        <v>83345</v>
      </c>
      <c r="M4355" s="220">
        <f t="shared" si="67"/>
        <v>109149</v>
      </c>
    </row>
    <row r="4356" spans="1:13" x14ac:dyDescent="0.2">
      <c r="A4356" s="35" t="s">
        <v>2731</v>
      </c>
      <c r="B4356" s="1" t="s">
        <v>5573</v>
      </c>
      <c r="C4356" s="45" t="s">
        <v>973</v>
      </c>
      <c r="D4356" s="23" t="s">
        <v>5734</v>
      </c>
      <c r="E4356" s="23" t="s">
        <v>4141</v>
      </c>
      <c r="F4356" s="40">
        <v>0.39</v>
      </c>
      <c r="G4356" s="25">
        <v>41652</v>
      </c>
      <c r="H4356" s="25">
        <v>16244</v>
      </c>
      <c r="I4356" s="25"/>
      <c r="J4356" s="58" t="e">
        <f>HYPERLINK("#"&amp;"Insumos"&amp;"!A"&amp;MATCH($B4356,#REF!,0),"Ins "&amp;$B4356)</f>
        <v>#REF!</v>
      </c>
      <c r="M4356" s="220"/>
    </row>
    <row r="4357" spans="1:13" ht="25.5" x14ac:dyDescent="0.2">
      <c r="A4357" s="35" t="s">
        <v>2731</v>
      </c>
      <c r="B4357" s="1" t="s">
        <v>597</v>
      </c>
      <c r="C4357" s="45" t="s">
        <v>8738</v>
      </c>
      <c r="D4357" s="23" t="s">
        <v>5534</v>
      </c>
      <c r="E4357" s="23" t="s">
        <v>8737</v>
      </c>
      <c r="F4357" s="40">
        <v>5.0000000000000001E-3</v>
      </c>
      <c r="G4357" s="25">
        <v>17302</v>
      </c>
      <c r="H4357" s="25">
        <v>87</v>
      </c>
      <c r="I4357" s="25"/>
      <c r="J4357" s="58" t="e">
        <f>HYPERLINK("#"&amp;"Insumos"&amp;"!A"&amp;MATCH($B4357,#REF!,0),"Ins "&amp;$B4357)</f>
        <v>#REF!</v>
      </c>
      <c r="M4357" s="220"/>
    </row>
    <row r="4358" spans="1:13" x14ac:dyDescent="0.2">
      <c r="A4358" s="35" t="s">
        <v>2731</v>
      </c>
      <c r="B4358" s="1" t="s">
        <v>263</v>
      </c>
      <c r="C4358" s="45" t="s">
        <v>696</v>
      </c>
      <c r="D4358" s="23" t="s">
        <v>5534</v>
      </c>
      <c r="E4358" s="23" t="s">
        <v>4140</v>
      </c>
      <c r="F4358" s="40">
        <v>7.1999999999999998E-3</v>
      </c>
      <c r="G4358" s="25">
        <v>187426</v>
      </c>
      <c r="H4358" s="25">
        <v>1349</v>
      </c>
      <c r="I4358" s="25"/>
      <c r="J4358" s="58" t="e">
        <f>HYPERLINK("#"&amp;"Insumos"&amp;"!A"&amp;MATCH($B4358,#REF!,0),"Ins "&amp;$B4358)</f>
        <v>#REF!</v>
      </c>
      <c r="M4358" s="220"/>
    </row>
    <row r="4359" spans="1:13" x14ac:dyDescent="0.2">
      <c r="A4359" s="35" t="s">
        <v>2731</v>
      </c>
      <c r="B4359" s="1" t="s">
        <v>5533</v>
      </c>
      <c r="C4359" s="45" t="s">
        <v>5892</v>
      </c>
      <c r="D4359" s="23" t="s">
        <v>977</v>
      </c>
      <c r="E4359" s="23" t="s">
        <v>4134</v>
      </c>
      <c r="F4359" s="40">
        <v>0.2</v>
      </c>
      <c r="G4359" s="25">
        <v>3623</v>
      </c>
      <c r="H4359" s="25">
        <v>725</v>
      </c>
      <c r="I4359" s="25"/>
      <c r="J4359" s="58" t="e">
        <f>HYPERLINK("#"&amp;"Insumos"&amp;"!A"&amp;MATCH($B4359,#REF!,0),"Ins "&amp;$B4359)</f>
        <v>#REF!</v>
      </c>
      <c r="M4359" s="220"/>
    </row>
    <row r="4360" spans="1:13" x14ac:dyDescent="0.2">
      <c r="A4360" s="35" t="s">
        <v>2731</v>
      </c>
      <c r="B4360" s="1" t="s">
        <v>5007</v>
      </c>
      <c r="C4360" s="45" t="s">
        <v>720</v>
      </c>
      <c r="D4360" s="23" t="s">
        <v>5751</v>
      </c>
      <c r="E4360" s="23" t="s">
        <v>4134</v>
      </c>
      <c r="F4360" s="40">
        <v>0.5</v>
      </c>
      <c r="G4360" s="25">
        <v>1897</v>
      </c>
      <c r="H4360" s="25">
        <v>949</v>
      </c>
      <c r="I4360" s="25"/>
      <c r="J4360" s="58" t="e">
        <f>HYPERLINK("#"&amp;"Insumos"&amp;"!A"&amp;MATCH($B4360,#REF!,0),"Ins "&amp;$B4360)</f>
        <v>#REF!</v>
      </c>
      <c r="M4360" s="220"/>
    </row>
    <row r="4361" spans="1:13" x14ac:dyDescent="0.2">
      <c r="A4361" s="35" t="s">
        <v>2731</v>
      </c>
      <c r="B4361" s="1" t="s">
        <v>5271</v>
      </c>
      <c r="C4361" s="45" t="s">
        <v>55</v>
      </c>
      <c r="D4361" s="23" t="s">
        <v>5751</v>
      </c>
      <c r="E4361" s="23" t="s">
        <v>4134</v>
      </c>
      <c r="F4361" s="40">
        <v>2.0499999999999998</v>
      </c>
      <c r="G4361" s="25">
        <v>2963</v>
      </c>
      <c r="H4361" s="25">
        <v>6074</v>
      </c>
      <c r="I4361" s="25"/>
      <c r="J4361" s="58" t="e">
        <f>HYPERLINK("#"&amp;"Insumos"&amp;"!A"&amp;MATCH($B4361,#REF!,0),"Ins "&amp;$B4361)</f>
        <v>#REF!</v>
      </c>
      <c r="M4361" s="220"/>
    </row>
    <row r="4362" spans="1:13" x14ac:dyDescent="0.2">
      <c r="A4362" s="35" t="s">
        <v>2731</v>
      </c>
      <c r="B4362" s="1" t="s">
        <v>5314</v>
      </c>
      <c r="C4362" s="45" t="s">
        <v>1264</v>
      </c>
      <c r="D4362" s="23" t="s">
        <v>5751</v>
      </c>
      <c r="E4362" s="23" t="s">
        <v>4134</v>
      </c>
      <c r="F4362" s="40">
        <v>0.8</v>
      </c>
      <c r="G4362" s="25">
        <v>1330</v>
      </c>
      <c r="H4362" s="25">
        <v>1064</v>
      </c>
      <c r="I4362" s="25"/>
      <c r="J4362" s="58" t="e">
        <f>HYPERLINK("#"&amp;"Insumos"&amp;"!A"&amp;MATCH($B4362,#REF!,0),"Ins "&amp;$B4362)</f>
        <v>#REF!</v>
      </c>
      <c r="M4362" s="220"/>
    </row>
    <row r="4363" spans="1:13" ht="25.5" x14ac:dyDescent="0.2">
      <c r="A4363" s="35" t="s">
        <v>2731</v>
      </c>
      <c r="B4363" s="1" t="s">
        <v>4171</v>
      </c>
      <c r="C4363" s="45" t="s">
        <v>1325</v>
      </c>
      <c r="D4363" s="23" t="s">
        <v>5751</v>
      </c>
      <c r="E4363" s="23" t="s">
        <v>287</v>
      </c>
      <c r="F4363" s="40">
        <v>1.03</v>
      </c>
      <c r="G4363" s="25">
        <v>48823</v>
      </c>
      <c r="H4363" s="25">
        <v>50288</v>
      </c>
      <c r="I4363" s="25"/>
      <c r="J4363" s="58" t="e">
        <f>HYPERLINK("#"&amp;"Insumos"&amp;"!A"&amp;MATCH($B4363,#REF!,0),"Ins "&amp;$B4363)</f>
        <v>#REF!</v>
      </c>
      <c r="M4363" s="220"/>
    </row>
    <row r="4364" spans="1:13" x14ac:dyDescent="0.2">
      <c r="A4364" s="35" t="s">
        <v>2731</v>
      </c>
      <c r="B4364" s="1" t="s">
        <v>4361</v>
      </c>
      <c r="C4364" s="45" t="s">
        <v>191</v>
      </c>
      <c r="D4364" s="23" t="s">
        <v>5751</v>
      </c>
      <c r="E4364" s="23" t="s">
        <v>4134</v>
      </c>
      <c r="F4364" s="40">
        <v>0.16700000000000001</v>
      </c>
      <c r="G4364" s="25">
        <v>39312</v>
      </c>
      <c r="H4364" s="25">
        <v>6565</v>
      </c>
      <c r="I4364" s="25"/>
      <c r="J4364" s="58" t="e">
        <f>HYPERLINK("#"&amp;"Insumos"&amp;"!A"&amp;MATCH($B4364,#REF!,0),"Ins "&amp;$B4364)</f>
        <v>#REF!</v>
      </c>
      <c r="M4364" s="220"/>
    </row>
    <row r="4365" spans="1:13" ht="38.25" x14ac:dyDescent="0.2">
      <c r="A4365" s="36" t="s">
        <v>2732</v>
      </c>
      <c r="B4365" s="26" t="s">
        <v>6816</v>
      </c>
      <c r="C4365" s="79" t="s">
        <v>10565</v>
      </c>
      <c r="D4365" s="37" t="s">
        <v>5608</v>
      </c>
      <c r="E4365" s="37" t="s">
        <v>464</v>
      </c>
      <c r="F4365" s="41"/>
      <c r="G4365" s="27"/>
      <c r="H4365" s="27"/>
      <c r="I4365" s="27">
        <v>125969</v>
      </c>
      <c r="M4365" s="220">
        <f t="shared" ref="M4365:M4414" si="68">ROUND(I4365*(1+$L$2),0)</f>
        <v>164969</v>
      </c>
    </row>
    <row r="4366" spans="1:13" x14ac:dyDescent="0.2">
      <c r="A4366" s="35" t="s">
        <v>2732</v>
      </c>
      <c r="B4366" s="1" t="s">
        <v>5573</v>
      </c>
      <c r="C4366" s="45" t="s">
        <v>973</v>
      </c>
      <c r="D4366" s="23" t="s">
        <v>5734</v>
      </c>
      <c r="E4366" s="23" t="s">
        <v>4141</v>
      </c>
      <c r="F4366" s="40">
        <v>0.45</v>
      </c>
      <c r="G4366" s="25">
        <v>41652</v>
      </c>
      <c r="H4366" s="25">
        <v>18743</v>
      </c>
      <c r="I4366" s="25"/>
      <c r="J4366" s="58" t="e">
        <f>HYPERLINK("#"&amp;"Insumos"&amp;"!A"&amp;MATCH($B4366,#REF!,0),"Ins "&amp;$B4366)</f>
        <v>#REF!</v>
      </c>
      <c r="M4366" s="220"/>
    </row>
    <row r="4367" spans="1:13" ht="25.5" x14ac:dyDescent="0.2">
      <c r="A4367" s="35" t="s">
        <v>2732</v>
      </c>
      <c r="B4367" s="1" t="s">
        <v>597</v>
      </c>
      <c r="C4367" s="45" t="s">
        <v>8738</v>
      </c>
      <c r="D4367" s="23" t="s">
        <v>5534</v>
      </c>
      <c r="E4367" s="23" t="s">
        <v>8737</v>
      </c>
      <c r="F4367" s="40">
        <v>5.0000000000000001E-3</v>
      </c>
      <c r="G4367" s="25">
        <v>17302</v>
      </c>
      <c r="H4367" s="25">
        <v>87</v>
      </c>
      <c r="I4367" s="25"/>
      <c r="J4367" s="58" t="e">
        <f>HYPERLINK("#"&amp;"Insumos"&amp;"!A"&amp;MATCH($B4367,#REF!,0),"Ins "&amp;$B4367)</f>
        <v>#REF!</v>
      </c>
      <c r="M4367" s="220"/>
    </row>
    <row r="4368" spans="1:13" x14ac:dyDescent="0.2">
      <c r="A4368" s="35" t="s">
        <v>2732</v>
      </c>
      <c r="B4368" s="1" t="s">
        <v>263</v>
      </c>
      <c r="C4368" s="45" t="s">
        <v>696</v>
      </c>
      <c r="D4368" s="23" t="s">
        <v>5534</v>
      </c>
      <c r="E4368" s="23" t="s">
        <v>4140</v>
      </c>
      <c r="F4368" s="40">
        <v>1.09E-2</v>
      </c>
      <c r="G4368" s="25">
        <v>187426</v>
      </c>
      <c r="H4368" s="25">
        <v>2043</v>
      </c>
      <c r="I4368" s="25"/>
      <c r="J4368" s="58" t="e">
        <f>HYPERLINK("#"&amp;"Insumos"&amp;"!A"&amp;MATCH($B4368,#REF!,0),"Ins "&amp;$B4368)</f>
        <v>#REF!</v>
      </c>
      <c r="M4368" s="220"/>
    </row>
    <row r="4369" spans="1:13" x14ac:dyDescent="0.2">
      <c r="A4369" s="35" t="s">
        <v>2732</v>
      </c>
      <c r="B4369" s="1" t="s">
        <v>5533</v>
      </c>
      <c r="C4369" s="45" t="s">
        <v>5892</v>
      </c>
      <c r="D4369" s="23" t="s">
        <v>977</v>
      </c>
      <c r="E4369" s="23" t="s">
        <v>4134</v>
      </c>
      <c r="F4369" s="40">
        <v>0.2</v>
      </c>
      <c r="G4369" s="25">
        <v>3623</v>
      </c>
      <c r="H4369" s="25">
        <v>725</v>
      </c>
      <c r="I4369" s="25"/>
      <c r="J4369" s="58" t="e">
        <f>HYPERLINK("#"&amp;"Insumos"&amp;"!A"&amp;MATCH($B4369,#REF!,0),"Ins "&amp;$B4369)</f>
        <v>#REF!</v>
      </c>
      <c r="M4369" s="220"/>
    </row>
    <row r="4370" spans="1:13" x14ac:dyDescent="0.2">
      <c r="A4370" s="35" t="s">
        <v>2732</v>
      </c>
      <c r="B4370" s="1" t="s">
        <v>5007</v>
      </c>
      <c r="C4370" s="45" t="s">
        <v>720</v>
      </c>
      <c r="D4370" s="23" t="s">
        <v>5751</v>
      </c>
      <c r="E4370" s="23" t="s">
        <v>4134</v>
      </c>
      <c r="F4370" s="40">
        <v>0.5</v>
      </c>
      <c r="G4370" s="25">
        <v>1897</v>
      </c>
      <c r="H4370" s="25">
        <v>949</v>
      </c>
      <c r="I4370" s="25"/>
      <c r="J4370" s="58" t="e">
        <f>HYPERLINK("#"&amp;"Insumos"&amp;"!A"&amp;MATCH($B4370,#REF!,0),"Ins "&amp;$B4370)</f>
        <v>#REF!</v>
      </c>
      <c r="M4370" s="220"/>
    </row>
    <row r="4371" spans="1:13" x14ac:dyDescent="0.2">
      <c r="A4371" s="35" t="s">
        <v>2732</v>
      </c>
      <c r="B4371" s="1" t="s">
        <v>5271</v>
      </c>
      <c r="C4371" s="45" t="s">
        <v>55</v>
      </c>
      <c r="D4371" s="23" t="s">
        <v>5751</v>
      </c>
      <c r="E4371" s="23" t="s">
        <v>4134</v>
      </c>
      <c r="F4371" s="40">
        <v>2.25</v>
      </c>
      <c r="G4371" s="25">
        <v>2963</v>
      </c>
      <c r="H4371" s="25">
        <v>6667</v>
      </c>
      <c r="I4371" s="25"/>
      <c r="J4371" s="58" t="e">
        <f>HYPERLINK("#"&amp;"Insumos"&amp;"!A"&amp;MATCH($B4371,#REF!,0),"Ins "&amp;$B4371)</f>
        <v>#REF!</v>
      </c>
      <c r="M4371" s="220"/>
    </row>
    <row r="4372" spans="1:13" x14ac:dyDescent="0.2">
      <c r="A4372" s="35" t="s">
        <v>2732</v>
      </c>
      <c r="B4372" s="1" t="s">
        <v>5314</v>
      </c>
      <c r="C4372" s="45" t="s">
        <v>1264</v>
      </c>
      <c r="D4372" s="23" t="s">
        <v>5751</v>
      </c>
      <c r="E4372" s="23" t="s">
        <v>4134</v>
      </c>
      <c r="F4372" s="40">
        <v>0.8</v>
      </c>
      <c r="G4372" s="25">
        <v>1330</v>
      </c>
      <c r="H4372" s="25">
        <v>1064</v>
      </c>
      <c r="I4372" s="25"/>
      <c r="J4372" s="58" t="e">
        <f>HYPERLINK("#"&amp;"Insumos"&amp;"!A"&amp;MATCH($B4372,#REF!,0),"Ins "&amp;$B4372)</f>
        <v>#REF!</v>
      </c>
      <c r="M4372" s="220"/>
    </row>
    <row r="4373" spans="1:13" ht="25.5" x14ac:dyDescent="0.2">
      <c r="A4373" s="35" t="s">
        <v>2732</v>
      </c>
      <c r="B4373" s="1" t="s">
        <v>4172</v>
      </c>
      <c r="C4373" s="45" t="s">
        <v>1326</v>
      </c>
      <c r="D4373" s="23" t="s">
        <v>5751</v>
      </c>
      <c r="E4373" s="23" t="s">
        <v>287</v>
      </c>
      <c r="F4373" s="40">
        <v>1.03</v>
      </c>
      <c r="G4373" s="25">
        <v>77644</v>
      </c>
      <c r="H4373" s="25">
        <v>79973</v>
      </c>
      <c r="I4373" s="25"/>
      <c r="J4373" s="58" t="e">
        <f>HYPERLINK("#"&amp;"Insumos"&amp;"!A"&amp;MATCH($B4373,#REF!,0),"Ins "&amp;$B4373)</f>
        <v>#REF!</v>
      </c>
      <c r="M4373" s="220"/>
    </row>
    <row r="4374" spans="1:13" x14ac:dyDescent="0.2">
      <c r="A4374" s="35" t="s">
        <v>2732</v>
      </c>
      <c r="B4374" s="1" t="s">
        <v>4364</v>
      </c>
      <c r="C4374" s="45" t="s">
        <v>194</v>
      </c>
      <c r="D4374" s="23" t="s">
        <v>5751</v>
      </c>
      <c r="E4374" s="23" t="s">
        <v>4134</v>
      </c>
      <c r="F4374" s="40">
        <v>0.16700000000000001</v>
      </c>
      <c r="G4374" s="25">
        <v>94120</v>
      </c>
      <c r="H4374" s="25">
        <v>15718</v>
      </c>
      <c r="I4374" s="25"/>
      <c r="J4374" s="58" t="e">
        <f>HYPERLINK("#"&amp;"Insumos"&amp;"!A"&amp;MATCH($B4374,#REF!,0),"Ins "&amp;$B4374)</f>
        <v>#REF!</v>
      </c>
      <c r="M4374" s="220"/>
    </row>
    <row r="4375" spans="1:13" ht="25.5" x14ac:dyDescent="0.2">
      <c r="A4375" s="36" t="s">
        <v>2733</v>
      </c>
      <c r="B4375" s="26" t="s">
        <v>6816</v>
      </c>
      <c r="C4375" s="79" t="s">
        <v>10566</v>
      </c>
      <c r="D4375" s="37" t="s">
        <v>5608</v>
      </c>
      <c r="E4375" s="37" t="s">
        <v>4134</v>
      </c>
      <c r="F4375" s="41"/>
      <c r="G4375" s="27"/>
      <c r="H4375" s="27"/>
      <c r="I4375" s="27">
        <v>613340</v>
      </c>
      <c r="M4375" s="220">
        <f t="shared" si="68"/>
        <v>803230</v>
      </c>
    </row>
    <row r="4376" spans="1:13" x14ac:dyDescent="0.2">
      <c r="A4376" s="35" t="s">
        <v>2733</v>
      </c>
      <c r="B4376" s="1" t="s">
        <v>5573</v>
      </c>
      <c r="C4376" s="45" t="s">
        <v>973</v>
      </c>
      <c r="D4376" s="23" t="s">
        <v>5734</v>
      </c>
      <c r="E4376" s="23" t="s">
        <v>4141</v>
      </c>
      <c r="F4376" s="40">
        <v>0.39</v>
      </c>
      <c r="G4376" s="25">
        <v>41652</v>
      </c>
      <c r="H4376" s="25">
        <v>16244</v>
      </c>
      <c r="I4376" s="25"/>
      <c r="J4376" s="58" t="e">
        <f>HYPERLINK("#"&amp;"Insumos"&amp;"!A"&amp;MATCH($B4376,#REF!,0),"Ins "&amp;$B4376)</f>
        <v>#REF!</v>
      </c>
      <c r="M4376" s="220"/>
    </row>
    <row r="4377" spans="1:13" x14ac:dyDescent="0.2">
      <c r="A4377" s="35" t="s">
        <v>2733</v>
      </c>
      <c r="B4377" s="1" t="s">
        <v>263</v>
      </c>
      <c r="C4377" s="45" t="s">
        <v>696</v>
      </c>
      <c r="D4377" s="23" t="s">
        <v>5534</v>
      </c>
      <c r="E4377" s="23" t="s">
        <v>4140</v>
      </c>
      <c r="F4377" s="40">
        <v>6.0100000000000001E-2</v>
      </c>
      <c r="G4377" s="25">
        <v>187426</v>
      </c>
      <c r="H4377" s="25">
        <v>11264</v>
      </c>
      <c r="I4377" s="25"/>
      <c r="J4377" s="58" t="e">
        <f>HYPERLINK("#"&amp;"Insumos"&amp;"!A"&amp;MATCH($B4377,#REF!,0),"Ins "&amp;$B4377)</f>
        <v>#REF!</v>
      </c>
      <c r="M4377" s="220"/>
    </row>
    <row r="4378" spans="1:13" x14ac:dyDescent="0.2">
      <c r="A4378" s="35" t="s">
        <v>2733</v>
      </c>
      <c r="B4378" s="1" t="s">
        <v>5533</v>
      </c>
      <c r="C4378" s="45" t="s">
        <v>5892</v>
      </c>
      <c r="D4378" s="23" t="s">
        <v>977</v>
      </c>
      <c r="E4378" s="23" t="s">
        <v>4134</v>
      </c>
      <c r="F4378" s="40">
        <v>0.25</v>
      </c>
      <c r="G4378" s="25">
        <v>3623</v>
      </c>
      <c r="H4378" s="25">
        <v>906</v>
      </c>
      <c r="I4378" s="25"/>
      <c r="J4378" s="58" t="e">
        <f>HYPERLINK("#"&amp;"Insumos"&amp;"!A"&amp;MATCH($B4378,#REF!,0),"Ins "&amp;$B4378)</f>
        <v>#REF!</v>
      </c>
      <c r="M4378" s="220"/>
    </row>
    <row r="4379" spans="1:13" x14ac:dyDescent="0.2">
      <c r="A4379" s="35" t="s">
        <v>2733</v>
      </c>
      <c r="B4379" s="1" t="s">
        <v>5007</v>
      </c>
      <c r="C4379" s="45" t="s">
        <v>720</v>
      </c>
      <c r="D4379" s="23" t="s">
        <v>5751</v>
      </c>
      <c r="E4379" s="23" t="s">
        <v>4134</v>
      </c>
      <c r="F4379" s="40">
        <v>0.5</v>
      </c>
      <c r="G4379" s="25">
        <v>1897</v>
      </c>
      <c r="H4379" s="25">
        <v>949</v>
      </c>
      <c r="I4379" s="25"/>
      <c r="J4379" s="58" t="e">
        <f>HYPERLINK("#"&amp;"Insumos"&amp;"!A"&amp;MATCH($B4379,#REF!,0),"Ins "&amp;$B4379)</f>
        <v>#REF!</v>
      </c>
      <c r="M4379" s="220"/>
    </row>
    <row r="4380" spans="1:13" x14ac:dyDescent="0.2">
      <c r="A4380" s="35" t="s">
        <v>2733</v>
      </c>
      <c r="B4380" s="1" t="s">
        <v>5314</v>
      </c>
      <c r="C4380" s="45" t="s">
        <v>1264</v>
      </c>
      <c r="D4380" s="23" t="s">
        <v>5751</v>
      </c>
      <c r="E4380" s="23" t="s">
        <v>4134</v>
      </c>
      <c r="F4380" s="40">
        <v>0.05</v>
      </c>
      <c r="G4380" s="25">
        <v>1330</v>
      </c>
      <c r="H4380" s="25">
        <v>67</v>
      </c>
      <c r="I4380" s="25"/>
      <c r="J4380" s="58" t="e">
        <f>HYPERLINK("#"&amp;"Insumos"&amp;"!A"&amp;MATCH($B4380,#REF!,0),"Ins "&amp;$B4380)</f>
        <v>#REF!</v>
      </c>
      <c r="M4380" s="220"/>
    </row>
    <row r="4381" spans="1:13" x14ac:dyDescent="0.2">
      <c r="A4381" s="35" t="s">
        <v>2733</v>
      </c>
      <c r="B4381" s="1" t="s">
        <v>4356</v>
      </c>
      <c r="C4381" s="45" t="s">
        <v>186</v>
      </c>
      <c r="D4381" s="23" t="s">
        <v>5751</v>
      </c>
      <c r="E4381" s="23" t="s">
        <v>4134</v>
      </c>
      <c r="F4381" s="40">
        <v>1</v>
      </c>
      <c r="G4381" s="25">
        <v>12834</v>
      </c>
      <c r="H4381" s="25">
        <v>12834</v>
      </c>
      <c r="I4381" s="25"/>
      <c r="J4381" s="58" t="e">
        <f>HYPERLINK("#"&amp;"Insumos"&amp;"!A"&amp;MATCH($B4381,#REF!,0),"Ins "&amp;$B4381)</f>
        <v>#REF!</v>
      </c>
      <c r="M4381" s="220"/>
    </row>
    <row r="4382" spans="1:13" x14ac:dyDescent="0.2">
      <c r="A4382" s="35" t="s">
        <v>2733</v>
      </c>
      <c r="B4382" s="1" t="s">
        <v>4402</v>
      </c>
      <c r="C4382" s="45" t="s">
        <v>284</v>
      </c>
      <c r="D4382" s="23" t="s">
        <v>5751</v>
      </c>
      <c r="E4382" s="23" t="s">
        <v>4134</v>
      </c>
      <c r="F4382" s="40">
        <v>1</v>
      </c>
      <c r="G4382" s="25">
        <v>571076</v>
      </c>
      <c r="H4382" s="25">
        <v>571076</v>
      </c>
      <c r="I4382" s="25"/>
      <c r="J4382" s="58" t="e">
        <f>HYPERLINK("#"&amp;"Insumos"&amp;"!A"&amp;MATCH($B4382,#REF!,0),"Ins "&amp;$B4382)</f>
        <v>#REF!</v>
      </c>
      <c r="M4382" s="220"/>
    </row>
    <row r="4383" spans="1:13" ht="25.5" x14ac:dyDescent="0.2">
      <c r="A4383" s="36" t="s">
        <v>2734</v>
      </c>
      <c r="B4383" s="26" t="s">
        <v>6816</v>
      </c>
      <c r="C4383" s="79" t="s">
        <v>10567</v>
      </c>
      <c r="D4383" s="37" t="s">
        <v>5608</v>
      </c>
      <c r="E4383" s="37" t="s">
        <v>4134</v>
      </c>
      <c r="F4383" s="41"/>
      <c r="G4383" s="27"/>
      <c r="H4383" s="27"/>
      <c r="I4383" s="27">
        <v>364248</v>
      </c>
      <c r="M4383" s="220">
        <f t="shared" si="68"/>
        <v>477019</v>
      </c>
    </row>
    <row r="4384" spans="1:13" x14ac:dyDescent="0.2">
      <c r="A4384" s="35" t="s">
        <v>2734</v>
      </c>
      <c r="B4384" s="1" t="s">
        <v>5573</v>
      </c>
      <c r="C4384" s="45" t="s">
        <v>973</v>
      </c>
      <c r="D4384" s="23" t="s">
        <v>5734</v>
      </c>
      <c r="E4384" s="23" t="s">
        <v>4141</v>
      </c>
      <c r="F4384" s="40">
        <v>4.55</v>
      </c>
      <c r="G4384" s="25">
        <v>41652</v>
      </c>
      <c r="H4384" s="25">
        <v>189517</v>
      </c>
      <c r="I4384" s="25"/>
      <c r="J4384" s="58" t="e">
        <f>HYPERLINK("#"&amp;"Insumos"&amp;"!A"&amp;MATCH($B4384,#REF!,0),"Ins "&amp;$B4384)</f>
        <v>#REF!</v>
      </c>
      <c r="M4384" s="220"/>
    </row>
    <row r="4385" spans="1:13" x14ac:dyDescent="0.2">
      <c r="A4385" s="35" t="s">
        <v>2734</v>
      </c>
      <c r="B4385" s="1" t="s">
        <v>263</v>
      </c>
      <c r="C4385" s="45" t="s">
        <v>696</v>
      </c>
      <c r="D4385" s="23" t="s">
        <v>5534</v>
      </c>
      <c r="E4385" s="23" t="s">
        <v>4140</v>
      </c>
      <c r="F4385" s="40">
        <v>1.66E-2</v>
      </c>
      <c r="G4385" s="25">
        <v>187426</v>
      </c>
      <c r="H4385" s="25">
        <v>3111</v>
      </c>
      <c r="I4385" s="25"/>
      <c r="J4385" s="58" t="e">
        <f>HYPERLINK("#"&amp;"Insumos"&amp;"!A"&amp;MATCH($B4385,#REF!,0),"Ins "&amp;$B4385)</f>
        <v>#REF!</v>
      </c>
      <c r="M4385" s="220"/>
    </row>
    <row r="4386" spans="1:13" x14ac:dyDescent="0.2">
      <c r="A4386" s="35" t="s">
        <v>2734</v>
      </c>
      <c r="B4386" s="1" t="s">
        <v>5533</v>
      </c>
      <c r="C4386" s="45" t="s">
        <v>5892</v>
      </c>
      <c r="D4386" s="23" t="s">
        <v>977</v>
      </c>
      <c r="E4386" s="23" t="s">
        <v>4134</v>
      </c>
      <c r="F4386" s="40">
        <v>0.2</v>
      </c>
      <c r="G4386" s="25">
        <v>3623</v>
      </c>
      <c r="H4386" s="25">
        <v>725</v>
      </c>
      <c r="I4386" s="25"/>
      <c r="J4386" s="58" t="e">
        <f>HYPERLINK("#"&amp;"Insumos"&amp;"!A"&amp;MATCH($B4386,#REF!,0),"Ins "&amp;$B4386)</f>
        <v>#REF!</v>
      </c>
      <c r="M4386" s="220"/>
    </row>
    <row r="4387" spans="1:13" x14ac:dyDescent="0.2">
      <c r="A4387" s="35" t="s">
        <v>2734</v>
      </c>
      <c r="B4387" s="1" t="s">
        <v>5007</v>
      </c>
      <c r="C4387" s="45" t="s">
        <v>720</v>
      </c>
      <c r="D4387" s="23" t="s">
        <v>5751</v>
      </c>
      <c r="E4387" s="23" t="s">
        <v>4134</v>
      </c>
      <c r="F4387" s="40">
        <v>5.3</v>
      </c>
      <c r="G4387" s="25">
        <v>1897</v>
      </c>
      <c r="H4387" s="25">
        <v>10054</v>
      </c>
      <c r="I4387" s="25"/>
      <c r="J4387" s="58" t="e">
        <f>HYPERLINK("#"&amp;"Insumos"&amp;"!A"&amp;MATCH($B4387,#REF!,0),"Ins "&amp;$B4387)</f>
        <v>#REF!</v>
      </c>
      <c r="M4387" s="220"/>
    </row>
    <row r="4388" spans="1:13" x14ac:dyDescent="0.2">
      <c r="A4388" s="35" t="s">
        <v>2734</v>
      </c>
      <c r="B4388" s="1" t="s">
        <v>5314</v>
      </c>
      <c r="C4388" s="45" t="s">
        <v>1264</v>
      </c>
      <c r="D4388" s="23" t="s">
        <v>5751</v>
      </c>
      <c r="E4388" s="23" t="s">
        <v>4134</v>
      </c>
      <c r="F4388" s="40">
        <v>0.05</v>
      </c>
      <c r="G4388" s="25">
        <v>1330</v>
      </c>
      <c r="H4388" s="25">
        <v>67</v>
      </c>
      <c r="I4388" s="25"/>
      <c r="J4388" s="58" t="e">
        <f>HYPERLINK("#"&amp;"Insumos"&amp;"!A"&amp;MATCH($B4388,#REF!,0),"Ins "&amp;$B4388)</f>
        <v>#REF!</v>
      </c>
      <c r="M4388" s="220"/>
    </row>
    <row r="4389" spans="1:13" x14ac:dyDescent="0.2">
      <c r="A4389" s="35" t="s">
        <v>2734</v>
      </c>
      <c r="B4389" s="1" t="s">
        <v>4386</v>
      </c>
      <c r="C4389" s="45" t="s">
        <v>275</v>
      </c>
      <c r="D4389" s="23" t="s">
        <v>5751</v>
      </c>
      <c r="E4389" s="23" t="s">
        <v>4134</v>
      </c>
      <c r="F4389" s="40">
        <v>1</v>
      </c>
      <c r="G4389" s="25">
        <v>23770</v>
      </c>
      <c r="H4389" s="25">
        <v>23770</v>
      </c>
      <c r="I4389" s="25"/>
      <c r="J4389" s="58" t="e">
        <f>HYPERLINK("#"&amp;"Insumos"&amp;"!A"&amp;MATCH($B4389,#REF!,0),"Ins "&amp;$B4389)</f>
        <v>#REF!</v>
      </c>
      <c r="M4389" s="220"/>
    </row>
    <row r="4390" spans="1:13" x14ac:dyDescent="0.2">
      <c r="A4390" s="35" t="s">
        <v>2734</v>
      </c>
      <c r="B4390" s="1" t="s">
        <v>4394</v>
      </c>
      <c r="C4390" s="45" t="s">
        <v>1353</v>
      </c>
      <c r="D4390" s="23" t="s">
        <v>5751</v>
      </c>
      <c r="E4390" s="23" t="s">
        <v>4134</v>
      </c>
      <c r="F4390" s="40">
        <v>1</v>
      </c>
      <c r="G4390" s="25">
        <v>137004</v>
      </c>
      <c r="H4390" s="25">
        <v>137004</v>
      </c>
      <c r="I4390" s="25"/>
      <c r="J4390" s="58" t="e">
        <f>HYPERLINK("#"&amp;"Insumos"&amp;"!A"&amp;MATCH($B4390,#REF!,0),"Ins "&amp;$B4390)</f>
        <v>#REF!</v>
      </c>
      <c r="M4390" s="220"/>
    </row>
    <row r="4391" spans="1:13" ht="25.5" x14ac:dyDescent="0.2">
      <c r="A4391" s="36" t="s">
        <v>2735</v>
      </c>
      <c r="B4391" s="26" t="s">
        <v>6816</v>
      </c>
      <c r="C4391" s="79" t="s">
        <v>10568</v>
      </c>
      <c r="D4391" s="37" t="s">
        <v>5608</v>
      </c>
      <c r="E4391" s="37" t="s">
        <v>4134</v>
      </c>
      <c r="F4391" s="41"/>
      <c r="G4391" s="27"/>
      <c r="H4391" s="27"/>
      <c r="I4391" s="27">
        <v>563088</v>
      </c>
      <c r="M4391" s="220">
        <f t="shared" si="68"/>
        <v>737420</v>
      </c>
    </row>
    <row r="4392" spans="1:13" x14ac:dyDescent="0.2">
      <c r="A4392" s="35" t="s">
        <v>2735</v>
      </c>
      <c r="B4392" s="1" t="s">
        <v>5573</v>
      </c>
      <c r="C4392" s="45" t="s">
        <v>973</v>
      </c>
      <c r="D4392" s="23" t="s">
        <v>5734</v>
      </c>
      <c r="E4392" s="23" t="s">
        <v>4141</v>
      </c>
      <c r="F4392" s="40">
        <v>4.55</v>
      </c>
      <c r="G4392" s="25">
        <v>41652</v>
      </c>
      <c r="H4392" s="25">
        <v>189517</v>
      </c>
      <c r="I4392" s="25"/>
      <c r="J4392" s="58" t="e">
        <f>HYPERLINK("#"&amp;"Insumos"&amp;"!A"&amp;MATCH($B4392,#REF!,0),"Ins "&amp;$B4392)</f>
        <v>#REF!</v>
      </c>
      <c r="M4392" s="220"/>
    </row>
    <row r="4393" spans="1:13" x14ac:dyDescent="0.2">
      <c r="A4393" s="35" t="s">
        <v>2735</v>
      </c>
      <c r="B4393" s="1" t="s">
        <v>263</v>
      </c>
      <c r="C4393" s="45" t="s">
        <v>696</v>
      </c>
      <c r="D4393" s="23" t="s">
        <v>5534</v>
      </c>
      <c r="E4393" s="23" t="s">
        <v>4140</v>
      </c>
      <c r="F4393" s="40">
        <v>3.3500000000000002E-2</v>
      </c>
      <c r="G4393" s="25">
        <v>187426</v>
      </c>
      <c r="H4393" s="25">
        <v>6279</v>
      </c>
      <c r="I4393" s="25"/>
      <c r="J4393" s="58" t="e">
        <f>HYPERLINK("#"&amp;"Insumos"&amp;"!A"&amp;MATCH($B4393,#REF!,0),"Ins "&amp;$B4393)</f>
        <v>#REF!</v>
      </c>
      <c r="M4393" s="220"/>
    </row>
    <row r="4394" spans="1:13" x14ac:dyDescent="0.2">
      <c r="A4394" s="35" t="s">
        <v>2735</v>
      </c>
      <c r="B4394" s="1" t="s">
        <v>5533</v>
      </c>
      <c r="C4394" s="45" t="s">
        <v>5892</v>
      </c>
      <c r="D4394" s="23" t="s">
        <v>977</v>
      </c>
      <c r="E4394" s="23" t="s">
        <v>4134</v>
      </c>
      <c r="F4394" s="40">
        <v>0.2</v>
      </c>
      <c r="G4394" s="25">
        <v>3623</v>
      </c>
      <c r="H4394" s="25">
        <v>725</v>
      </c>
      <c r="I4394" s="25"/>
      <c r="J4394" s="58" t="e">
        <f>HYPERLINK("#"&amp;"Insumos"&amp;"!A"&amp;MATCH($B4394,#REF!,0),"Ins "&amp;$B4394)</f>
        <v>#REF!</v>
      </c>
      <c r="M4394" s="220"/>
    </row>
    <row r="4395" spans="1:13" x14ac:dyDescent="0.2">
      <c r="A4395" s="35" t="s">
        <v>2735</v>
      </c>
      <c r="B4395" s="1" t="s">
        <v>5007</v>
      </c>
      <c r="C4395" s="45" t="s">
        <v>720</v>
      </c>
      <c r="D4395" s="23" t="s">
        <v>5751</v>
      </c>
      <c r="E4395" s="23" t="s">
        <v>4134</v>
      </c>
      <c r="F4395" s="40">
        <v>5.3</v>
      </c>
      <c r="G4395" s="25">
        <v>1897</v>
      </c>
      <c r="H4395" s="25">
        <v>10054</v>
      </c>
      <c r="I4395" s="25"/>
      <c r="J4395" s="58" t="e">
        <f>HYPERLINK("#"&amp;"Insumos"&amp;"!A"&amp;MATCH($B4395,#REF!,0),"Ins "&amp;$B4395)</f>
        <v>#REF!</v>
      </c>
      <c r="M4395" s="220"/>
    </row>
    <row r="4396" spans="1:13" x14ac:dyDescent="0.2">
      <c r="A4396" s="35" t="s">
        <v>2735</v>
      </c>
      <c r="B4396" s="1" t="s">
        <v>5314</v>
      </c>
      <c r="C4396" s="45" t="s">
        <v>1264</v>
      </c>
      <c r="D4396" s="23" t="s">
        <v>5751</v>
      </c>
      <c r="E4396" s="23" t="s">
        <v>4134</v>
      </c>
      <c r="F4396" s="40">
        <v>0.05</v>
      </c>
      <c r="G4396" s="25">
        <v>1330</v>
      </c>
      <c r="H4396" s="25">
        <v>67</v>
      </c>
      <c r="I4396" s="25"/>
      <c r="J4396" s="58" t="e">
        <f>HYPERLINK("#"&amp;"Insumos"&amp;"!A"&amp;MATCH($B4396,#REF!,0),"Ins "&amp;$B4396)</f>
        <v>#REF!</v>
      </c>
      <c r="M4396" s="220"/>
    </row>
    <row r="4397" spans="1:13" x14ac:dyDescent="0.2">
      <c r="A4397" s="35" t="s">
        <v>2735</v>
      </c>
      <c r="B4397" s="1" t="s">
        <v>4389</v>
      </c>
      <c r="C4397" s="45" t="s">
        <v>278</v>
      </c>
      <c r="D4397" s="23" t="s">
        <v>5751</v>
      </c>
      <c r="E4397" s="23" t="s">
        <v>4134</v>
      </c>
      <c r="F4397" s="40">
        <v>1</v>
      </c>
      <c r="G4397" s="25">
        <v>99736</v>
      </c>
      <c r="H4397" s="25">
        <v>99736</v>
      </c>
      <c r="I4397" s="25"/>
      <c r="J4397" s="58" t="e">
        <f>HYPERLINK("#"&amp;"Insumos"&amp;"!A"&amp;MATCH($B4397,#REF!,0),"Ins "&amp;$B4397)</f>
        <v>#REF!</v>
      </c>
      <c r="M4397" s="220"/>
    </row>
    <row r="4398" spans="1:13" x14ac:dyDescent="0.2">
      <c r="A4398" s="35" t="s">
        <v>2735</v>
      </c>
      <c r="B4398" s="1" t="s">
        <v>4395</v>
      </c>
      <c r="C4398" s="45" t="s">
        <v>1354</v>
      </c>
      <c r="D4398" s="23" t="s">
        <v>5751</v>
      </c>
      <c r="E4398" s="23" t="s">
        <v>4134</v>
      </c>
      <c r="F4398" s="40">
        <v>1</v>
      </c>
      <c r="G4398" s="25">
        <v>256710</v>
      </c>
      <c r="H4398" s="25">
        <v>256710</v>
      </c>
      <c r="I4398" s="25"/>
      <c r="J4398" s="58" t="e">
        <f>HYPERLINK("#"&amp;"Insumos"&amp;"!A"&amp;MATCH($B4398,#REF!,0),"Ins "&amp;$B4398)</f>
        <v>#REF!</v>
      </c>
      <c r="M4398" s="220"/>
    </row>
    <row r="4399" spans="1:13" ht="25.5" x14ac:dyDescent="0.2">
      <c r="A4399" s="36" t="s">
        <v>2736</v>
      </c>
      <c r="B4399" s="26" t="s">
        <v>6816</v>
      </c>
      <c r="C4399" s="79" t="s">
        <v>10569</v>
      </c>
      <c r="D4399" s="37" t="s">
        <v>5608</v>
      </c>
      <c r="E4399" s="37" t="s">
        <v>4134</v>
      </c>
      <c r="F4399" s="41"/>
      <c r="G4399" s="27"/>
      <c r="H4399" s="27"/>
      <c r="I4399" s="27">
        <v>855555</v>
      </c>
      <c r="M4399" s="220">
        <f t="shared" si="68"/>
        <v>1120435</v>
      </c>
    </row>
    <row r="4400" spans="1:13" x14ac:dyDescent="0.2">
      <c r="A4400" s="35" t="s">
        <v>2736</v>
      </c>
      <c r="B4400" s="1" t="s">
        <v>5573</v>
      </c>
      <c r="C4400" s="45" t="s">
        <v>973</v>
      </c>
      <c r="D4400" s="23" t="s">
        <v>5734</v>
      </c>
      <c r="E4400" s="23" t="s">
        <v>4141</v>
      </c>
      <c r="F4400" s="40">
        <v>4.55</v>
      </c>
      <c r="G4400" s="25">
        <v>41652</v>
      </c>
      <c r="H4400" s="25">
        <v>189517</v>
      </c>
      <c r="I4400" s="25"/>
      <c r="J4400" s="58" t="e">
        <f>HYPERLINK("#"&amp;"Insumos"&amp;"!A"&amp;MATCH($B4400,#REF!,0),"Ins "&amp;$B4400)</f>
        <v>#REF!</v>
      </c>
      <c r="M4400" s="220"/>
    </row>
    <row r="4401" spans="1:13" x14ac:dyDescent="0.2">
      <c r="A4401" s="35" t="s">
        <v>2736</v>
      </c>
      <c r="B4401" s="1" t="s">
        <v>263</v>
      </c>
      <c r="C4401" s="45" t="s">
        <v>696</v>
      </c>
      <c r="D4401" s="23" t="s">
        <v>5534</v>
      </c>
      <c r="E4401" s="23" t="s">
        <v>4140</v>
      </c>
      <c r="F4401" s="40">
        <v>6.6199999999999995E-2</v>
      </c>
      <c r="G4401" s="25">
        <v>187426</v>
      </c>
      <c r="H4401" s="25">
        <v>12408</v>
      </c>
      <c r="I4401" s="25"/>
      <c r="J4401" s="58" t="e">
        <f>HYPERLINK("#"&amp;"Insumos"&amp;"!A"&amp;MATCH($B4401,#REF!,0),"Ins "&amp;$B4401)</f>
        <v>#REF!</v>
      </c>
      <c r="M4401" s="220"/>
    </row>
    <row r="4402" spans="1:13" x14ac:dyDescent="0.2">
      <c r="A4402" s="35" t="s">
        <v>2736</v>
      </c>
      <c r="B4402" s="1" t="s">
        <v>5533</v>
      </c>
      <c r="C4402" s="45" t="s">
        <v>5892</v>
      </c>
      <c r="D4402" s="23" t="s">
        <v>977</v>
      </c>
      <c r="E4402" s="23" t="s">
        <v>4134</v>
      </c>
      <c r="F4402" s="40">
        <v>0.2</v>
      </c>
      <c r="G4402" s="25">
        <v>3623</v>
      </c>
      <c r="H4402" s="25">
        <v>725</v>
      </c>
      <c r="I4402" s="25"/>
      <c r="J4402" s="58" t="e">
        <f>HYPERLINK("#"&amp;"Insumos"&amp;"!A"&amp;MATCH($B4402,#REF!,0),"Ins "&amp;$B4402)</f>
        <v>#REF!</v>
      </c>
      <c r="M4402" s="220"/>
    </row>
    <row r="4403" spans="1:13" x14ac:dyDescent="0.2">
      <c r="A4403" s="35" t="s">
        <v>2736</v>
      </c>
      <c r="B4403" s="1" t="s">
        <v>5007</v>
      </c>
      <c r="C4403" s="45" t="s">
        <v>720</v>
      </c>
      <c r="D4403" s="23" t="s">
        <v>5751</v>
      </c>
      <c r="E4403" s="23" t="s">
        <v>4134</v>
      </c>
      <c r="F4403" s="40">
        <v>5.3</v>
      </c>
      <c r="G4403" s="25">
        <v>1897</v>
      </c>
      <c r="H4403" s="25">
        <v>10054</v>
      </c>
      <c r="I4403" s="25"/>
      <c r="J4403" s="58" t="e">
        <f>HYPERLINK("#"&amp;"Insumos"&amp;"!A"&amp;MATCH($B4403,#REF!,0),"Ins "&amp;$B4403)</f>
        <v>#REF!</v>
      </c>
      <c r="M4403" s="220"/>
    </row>
    <row r="4404" spans="1:13" x14ac:dyDescent="0.2">
      <c r="A4404" s="35" t="s">
        <v>2736</v>
      </c>
      <c r="B4404" s="1" t="s">
        <v>5298</v>
      </c>
      <c r="C4404" s="45" t="s">
        <v>709</v>
      </c>
      <c r="D4404" s="23" t="s">
        <v>5751</v>
      </c>
      <c r="E4404" s="23" t="s">
        <v>4134</v>
      </c>
      <c r="F4404" s="40">
        <v>1</v>
      </c>
      <c r="G4404" s="25">
        <v>28823</v>
      </c>
      <c r="H4404" s="25">
        <v>28823</v>
      </c>
      <c r="I4404" s="25"/>
      <c r="J4404" s="58" t="e">
        <f>HYPERLINK("#"&amp;"Insumos"&amp;"!A"&amp;MATCH($B4404,#REF!,0),"Ins "&amp;$B4404)</f>
        <v>#REF!</v>
      </c>
      <c r="M4404" s="220"/>
    </row>
    <row r="4405" spans="1:13" x14ac:dyDescent="0.2">
      <c r="A4405" s="35" t="s">
        <v>2736</v>
      </c>
      <c r="B4405" s="1" t="s">
        <v>5314</v>
      </c>
      <c r="C4405" s="45" t="s">
        <v>1264</v>
      </c>
      <c r="D4405" s="23" t="s">
        <v>5751</v>
      </c>
      <c r="E4405" s="23" t="s">
        <v>4134</v>
      </c>
      <c r="F4405" s="40">
        <v>0.05</v>
      </c>
      <c r="G4405" s="25">
        <v>1330</v>
      </c>
      <c r="H4405" s="25">
        <v>67</v>
      </c>
      <c r="I4405" s="25"/>
      <c r="J4405" s="58" t="e">
        <f>HYPERLINK("#"&amp;"Insumos"&amp;"!A"&amp;MATCH($B4405,#REF!,0),"Ins "&amp;$B4405)</f>
        <v>#REF!</v>
      </c>
      <c r="M4405" s="220"/>
    </row>
    <row r="4406" spans="1:13" x14ac:dyDescent="0.2">
      <c r="A4406" s="35" t="s">
        <v>2736</v>
      </c>
      <c r="B4406" s="1" t="s">
        <v>4393</v>
      </c>
      <c r="C4406" s="45" t="s">
        <v>282</v>
      </c>
      <c r="D4406" s="23" t="s">
        <v>5751</v>
      </c>
      <c r="E4406" s="23" t="s">
        <v>4134</v>
      </c>
      <c r="F4406" s="40">
        <v>1</v>
      </c>
      <c r="G4406" s="25">
        <v>613961</v>
      </c>
      <c r="H4406" s="25">
        <v>613961</v>
      </c>
      <c r="I4406" s="25"/>
      <c r="J4406" s="58" t="e">
        <f>HYPERLINK("#"&amp;"Insumos"&amp;"!A"&amp;MATCH($B4406,#REF!,0),"Ins "&amp;$B4406)</f>
        <v>#REF!</v>
      </c>
      <c r="M4406" s="220"/>
    </row>
    <row r="4407" spans="1:13" ht="25.5" x14ac:dyDescent="0.2">
      <c r="A4407" s="36" t="s">
        <v>2737</v>
      </c>
      <c r="B4407" s="26" t="s">
        <v>6816</v>
      </c>
      <c r="C4407" s="79" t="s">
        <v>10570</v>
      </c>
      <c r="D4407" s="37" t="s">
        <v>5608</v>
      </c>
      <c r="E4407" s="37" t="s">
        <v>4134</v>
      </c>
      <c r="F4407" s="41"/>
      <c r="G4407" s="27"/>
      <c r="H4407" s="27"/>
      <c r="I4407" s="27">
        <v>788100</v>
      </c>
      <c r="M4407" s="220">
        <f t="shared" si="68"/>
        <v>1032096</v>
      </c>
    </row>
    <row r="4408" spans="1:13" x14ac:dyDescent="0.2">
      <c r="A4408" s="35" t="s">
        <v>2737</v>
      </c>
      <c r="B4408" s="1" t="s">
        <v>5573</v>
      </c>
      <c r="C4408" s="45" t="s">
        <v>973</v>
      </c>
      <c r="D4408" s="23" t="s">
        <v>5734</v>
      </c>
      <c r="E4408" s="23" t="s">
        <v>4141</v>
      </c>
      <c r="F4408" s="40">
        <v>5.69</v>
      </c>
      <c r="G4408" s="25">
        <v>41652</v>
      </c>
      <c r="H4408" s="25">
        <v>237000</v>
      </c>
      <c r="I4408" s="25"/>
      <c r="J4408" s="58" t="e">
        <f>HYPERLINK("#"&amp;"Insumos"&amp;"!A"&amp;MATCH($B4408,#REF!,0),"Ins "&amp;$B4408)</f>
        <v>#REF!</v>
      </c>
      <c r="M4408" s="220"/>
    </row>
    <row r="4409" spans="1:13" x14ac:dyDescent="0.2">
      <c r="A4409" s="35" t="s">
        <v>2737</v>
      </c>
      <c r="B4409" s="1" t="s">
        <v>263</v>
      </c>
      <c r="C4409" s="45" t="s">
        <v>696</v>
      </c>
      <c r="D4409" s="23" t="s">
        <v>5534</v>
      </c>
      <c r="E4409" s="23" t="s">
        <v>4140</v>
      </c>
      <c r="F4409" s="40">
        <v>6.88E-2</v>
      </c>
      <c r="G4409" s="25">
        <v>187426</v>
      </c>
      <c r="H4409" s="25">
        <v>12895</v>
      </c>
      <c r="I4409" s="25"/>
      <c r="J4409" s="58" t="e">
        <f>HYPERLINK("#"&amp;"Insumos"&amp;"!A"&amp;MATCH($B4409,#REF!,0),"Ins "&amp;$B4409)</f>
        <v>#REF!</v>
      </c>
      <c r="M4409" s="220"/>
    </row>
    <row r="4410" spans="1:13" x14ac:dyDescent="0.2">
      <c r="A4410" s="35" t="s">
        <v>2737</v>
      </c>
      <c r="B4410" s="1" t="s">
        <v>5533</v>
      </c>
      <c r="C4410" s="45" t="s">
        <v>5892</v>
      </c>
      <c r="D4410" s="23" t="s">
        <v>977</v>
      </c>
      <c r="E4410" s="23" t="s">
        <v>4134</v>
      </c>
      <c r="F4410" s="40">
        <v>0.5</v>
      </c>
      <c r="G4410" s="25">
        <v>3623</v>
      </c>
      <c r="H4410" s="25">
        <v>1812</v>
      </c>
      <c r="I4410" s="25"/>
      <c r="J4410" s="58" t="e">
        <f>HYPERLINK("#"&amp;"Insumos"&amp;"!A"&amp;MATCH($B4410,#REF!,0),"Ins "&amp;$B4410)</f>
        <v>#REF!</v>
      </c>
      <c r="M4410" s="220"/>
    </row>
    <row r="4411" spans="1:13" x14ac:dyDescent="0.2">
      <c r="A4411" s="35" t="s">
        <v>2737</v>
      </c>
      <c r="B4411" s="1" t="s">
        <v>5007</v>
      </c>
      <c r="C4411" s="45" t="s">
        <v>720</v>
      </c>
      <c r="D4411" s="23" t="s">
        <v>5751</v>
      </c>
      <c r="E4411" s="23" t="s">
        <v>4134</v>
      </c>
      <c r="F4411" s="40">
        <v>6.6</v>
      </c>
      <c r="G4411" s="25">
        <v>1897</v>
      </c>
      <c r="H4411" s="25">
        <v>12520</v>
      </c>
      <c r="I4411" s="25"/>
      <c r="J4411" s="58" t="e">
        <f>HYPERLINK("#"&amp;"Insumos"&amp;"!A"&amp;MATCH($B4411,#REF!,0),"Ins "&amp;$B4411)</f>
        <v>#REF!</v>
      </c>
      <c r="M4411" s="220"/>
    </row>
    <row r="4412" spans="1:13" x14ac:dyDescent="0.2">
      <c r="A4412" s="35" t="s">
        <v>2737</v>
      </c>
      <c r="B4412" s="1" t="s">
        <v>5300</v>
      </c>
      <c r="C4412" s="45" t="s">
        <v>1254</v>
      </c>
      <c r="D4412" s="23" t="s">
        <v>5751</v>
      </c>
      <c r="E4412" s="23" t="s">
        <v>4134</v>
      </c>
      <c r="F4412" s="40">
        <v>1</v>
      </c>
      <c r="G4412" s="25">
        <v>179629</v>
      </c>
      <c r="H4412" s="25">
        <v>179629</v>
      </c>
      <c r="I4412" s="25"/>
      <c r="J4412" s="58" t="e">
        <f>HYPERLINK("#"&amp;"Insumos"&amp;"!A"&amp;MATCH($B4412,#REF!,0),"Ins "&amp;$B4412)</f>
        <v>#REF!</v>
      </c>
      <c r="M4412" s="220"/>
    </row>
    <row r="4413" spans="1:13" ht="25.5" x14ac:dyDescent="0.2">
      <c r="A4413" s="35" t="s">
        <v>2737</v>
      </c>
      <c r="B4413" s="1" t="s">
        <v>4763</v>
      </c>
      <c r="C4413" s="45" t="s">
        <v>1291</v>
      </c>
      <c r="D4413" s="23" t="s">
        <v>5751</v>
      </c>
      <c r="E4413" s="23" t="s">
        <v>4134</v>
      </c>
      <c r="F4413" s="40">
        <v>1</v>
      </c>
      <c r="G4413" s="25">
        <v>344244</v>
      </c>
      <c r="H4413" s="25">
        <v>344244</v>
      </c>
      <c r="I4413" s="25"/>
      <c r="J4413" s="58" t="e">
        <f>HYPERLINK("#"&amp;"Insumos"&amp;"!A"&amp;MATCH($B4413,#REF!,0),"Ins "&amp;$B4413)</f>
        <v>#REF!</v>
      </c>
      <c r="M4413" s="220"/>
    </row>
    <row r="4414" spans="1:13" ht="25.5" x14ac:dyDescent="0.2">
      <c r="A4414" s="36" t="s">
        <v>2738</v>
      </c>
      <c r="B4414" s="26" t="s">
        <v>6816</v>
      </c>
      <c r="C4414" s="79" t="s">
        <v>10571</v>
      </c>
      <c r="D4414" s="37" t="s">
        <v>5608</v>
      </c>
      <c r="E4414" s="37" t="s">
        <v>4134</v>
      </c>
      <c r="F4414" s="41"/>
      <c r="G4414" s="27"/>
      <c r="H4414" s="27"/>
      <c r="I4414" s="27">
        <v>1061014</v>
      </c>
      <c r="M4414" s="220">
        <f t="shared" si="68"/>
        <v>1389504</v>
      </c>
    </row>
    <row r="4415" spans="1:13" x14ac:dyDescent="0.2">
      <c r="A4415" s="35" t="s">
        <v>2738</v>
      </c>
      <c r="B4415" s="1" t="s">
        <v>5573</v>
      </c>
      <c r="C4415" s="45" t="s">
        <v>973</v>
      </c>
      <c r="D4415" s="23" t="s">
        <v>5734</v>
      </c>
      <c r="E4415" s="23" t="s">
        <v>4141</v>
      </c>
      <c r="F4415" s="40">
        <v>5.69</v>
      </c>
      <c r="G4415" s="25">
        <v>41652</v>
      </c>
      <c r="H4415" s="25">
        <v>237000</v>
      </c>
      <c r="I4415" s="25"/>
      <c r="J4415" s="58" t="e">
        <f>HYPERLINK("#"&amp;"Insumos"&amp;"!A"&amp;MATCH($B4415,#REF!,0),"Ins "&amp;$B4415)</f>
        <v>#REF!</v>
      </c>
      <c r="M4415" s="220"/>
    </row>
    <row r="4416" spans="1:13" x14ac:dyDescent="0.2">
      <c r="A4416" s="35" t="s">
        <v>2738</v>
      </c>
      <c r="B4416" s="1" t="s">
        <v>263</v>
      </c>
      <c r="C4416" s="45" t="s">
        <v>696</v>
      </c>
      <c r="D4416" s="23" t="s">
        <v>5534</v>
      </c>
      <c r="E4416" s="23" t="s">
        <v>4140</v>
      </c>
      <c r="F4416" s="40">
        <v>8.1799999999999998E-2</v>
      </c>
      <c r="G4416" s="25">
        <v>187426</v>
      </c>
      <c r="H4416" s="25">
        <v>15331</v>
      </c>
      <c r="I4416" s="25"/>
      <c r="J4416" s="58" t="e">
        <f>HYPERLINK("#"&amp;"Insumos"&amp;"!A"&amp;MATCH($B4416,#REF!,0),"Ins "&amp;$B4416)</f>
        <v>#REF!</v>
      </c>
      <c r="M4416" s="220"/>
    </row>
    <row r="4417" spans="1:13" x14ac:dyDescent="0.2">
      <c r="A4417" s="35" t="s">
        <v>2738</v>
      </c>
      <c r="B4417" s="1" t="s">
        <v>5533</v>
      </c>
      <c r="C4417" s="45" t="s">
        <v>5892</v>
      </c>
      <c r="D4417" s="23" t="s">
        <v>977</v>
      </c>
      <c r="E4417" s="23" t="s">
        <v>4134</v>
      </c>
      <c r="F4417" s="40">
        <v>0.5</v>
      </c>
      <c r="G4417" s="25">
        <v>3623</v>
      </c>
      <c r="H4417" s="25">
        <v>1812</v>
      </c>
      <c r="I4417" s="25"/>
      <c r="J4417" s="58" t="e">
        <f>HYPERLINK("#"&amp;"Insumos"&amp;"!A"&amp;MATCH($B4417,#REF!,0),"Ins "&amp;$B4417)</f>
        <v>#REF!</v>
      </c>
      <c r="M4417" s="220"/>
    </row>
    <row r="4418" spans="1:13" x14ac:dyDescent="0.2">
      <c r="A4418" s="35" t="s">
        <v>2738</v>
      </c>
      <c r="B4418" s="1" t="s">
        <v>5007</v>
      </c>
      <c r="C4418" s="45" t="s">
        <v>720</v>
      </c>
      <c r="D4418" s="23" t="s">
        <v>5751</v>
      </c>
      <c r="E4418" s="23" t="s">
        <v>4134</v>
      </c>
      <c r="F4418" s="40">
        <v>6.6</v>
      </c>
      <c r="G4418" s="25">
        <v>1897</v>
      </c>
      <c r="H4418" s="25">
        <v>12520</v>
      </c>
      <c r="I4418" s="25"/>
      <c r="J4418" s="58" t="e">
        <f>HYPERLINK("#"&amp;"Insumos"&amp;"!A"&amp;MATCH($B4418,#REF!,0),"Ins "&amp;$B4418)</f>
        <v>#REF!</v>
      </c>
      <c r="M4418" s="220"/>
    </row>
    <row r="4419" spans="1:13" x14ac:dyDescent="0.2">
      <c r="A4419" s="35" t="s">
        <v>2738</v>
      </c>
      <c r="B4419" s="1" t="s">
        <v>5300</v>
      </c>
      <c r="C4419" s="45" t="s">
        <v>1254</v>
      </c>
      <c r="D4419" s="23" t="s">
        <v>5751</v>
      </c>
      <c r="E4419" s="23" t="s">
        <v>4134</v>
      </c>
      <c r="F4419" s="40">
        <v>1</v>
      </c>
      <c r="G4419" s="25">
        <v>179629</v>
      </c>
      <c r="H4419" s="25">
        <v>179629</v>
      </c>
      <c r="I4419" s="25"/>
      <c r="J4419" s="58" t="e">
        <f>HYPERLINK("#"&amp;"Insumos"&amp;"!A"&amp;MATCH($B4419,#REF!,0),"Ins "&amp;$B4419)</f>
        <v>#REF!</v>
      </c>
      <c r="M4419" s="220"/>
    </row>
    <row r="4420" spans="1:13" ht="25.5" x14ac:dyDescent="0.2">
      <c r="A4420" s="35" t="s">
        <v>2738</v>
      </c>
      <c r="B4420" s="1" t="s">
        <v>4764</v>
      </c>
      <c r="C4420" s="45" t="s">
        <v>1292</v>
      </c>
      <c r="D4420" s="23" t="s">
        <v>5751</v>
      </c>
      <c r="E4420" s="23" t="s">
        <v>4134</v>
      </c>
      <c r="F4420" s="40">
        <v>1</v>
      </c>
      <c r="G4420" s="25">
        <v>614722</v>
      </c>
      <c r="H4420" s="25">
        <v>614722</v>
      </c>
      <c r="I4420" s="25"/>
      <c r="J4420" s="58" t="e">
        <f>HYPERLINK("#"&amp;"Insumos"&amp;"!A"&amp;MATCH($B4420,#REF!,0),"Ins "&amp;$B4420)</f>
        <v>#REF!</v>
      </c>
      <c r="M4420" s="220"/>
    </row>
    <row r="4421" spans="1:13" ht="25.5" x14ac:dyDescent="0.2">
      <c r="A4421" s="36" t="s">
        <v>2739</v>
      </c>
      <c r="B4421" s="26" t="s">
        <v>6816</v>
      </c>
      <c r="C4421" s="79" t="s">
        <v>10572</v>
      </c>
      <c r="D4421" s="37" t="s">
        <v>5608</v>
      </c>
      <c r="E4421" s="37" t="s">
        <v>4134</v>
      </c>
      <c r="F4421" s="41"/>
      <c r="G4421" s="27"/>
      <c r="H4421" s="27"/>
      <c r="I4421" s="27">
        <v>1269805</v>
      </c>
      <c r="M4421" s="220">
        <f t="shared" ref="M4421:M4481" si="69">ROUND(I4421*(1+$L$2),0)</f>
        <v>1662937</v>
      </c>
    </row>
    <row r="4422" spans="1:13" x14ac:dyDescent="0.2">
      <c r="A4422" s="35" t="s">
        <v>2739</v>
      </c>
      <c r="B4422" s="1" t="s">
        <v>5573</v>
      </c>
      <c r="C4422" s="45" t="s">
        <v>973</v>
      </c>
      <c r="D4422" s="23" t="s">
        <v>5734</v>
      </c>
      <c r="E4422" s="23" t="s">
        <v>4141</v>
      </c>
      <c r="F4422" s="40">
        <v>5.69</v>
      </c>
      <c r="G4422" s="25">
        <v>41652</v>
      </c>
      <c r="H4422" s="25">
        <v>237000</v>
      </c>
      <c r="I4422" s="25"/>
      <c r="J4422" s="58" t="e">
        <f>HYPERLINK("#"&amp;"Insumos"&amp;"!A"&amp;MATCH($B4422,#REF!,0),"Ins "&amp;$B4422)</f>
        <v>#REF!</v>
      </c>
      <c r="M4422" s="220"/>
    </row>
    <row r="4423" spans="1:13" x14ac:dyDescent="0.2">
      <c r="A4423" s="35" t="s">
        <v>2739</v>
      </c>
      <c r="B4423" s="1" t="s">
        <v>263</v>
      </c>
      <c r="C4423" s="45" t="s">
        <v>696</v>
      </c>
      <c r="D4423" s="23" t="s">
        <v>5534</v>
      </c>
      <c r="E4423" s="23" t="s">
        <v>4140</v>
      </c>
      <c r="F4423" s="40">
        <v>0.10290000000000001</v>
      </c>
      <c r="G4423" s="25">
        <v>187426</v>
      </c>
      <c r="H4423" s="25">
        <v>19286</v>
      </c>
      <c r="I4423" s="25"/>
      <c r="J4423" s="58" t="e">
        <f>HYPERLINK("#"&amp;"Insumos"&amp;"!A"&amp;MATCH($B4423,#REF!,0),"Ins "&amp;$B4423)</f>
        <v>#REF!</v>
      </c>
      <c r="M4423" s="220"/>
    </row>
    <row r="4424" spans="1:13" x14ac:dyDescent="0.2">
      <c r="A4424" s="35" t="s">
        <v>2739</v>
      </c>
      <c r="B4424" s="1" t="s">
        <v>5533</v>
      </c>
      <c r="C4424" s="45" t="s">
        <v>5892</v>
      </c>
      <c r="D4424" s="23" t="s">
        <v>977</v>
      </c>
      <c r="E4424" s="23" t="s">
        <v>4134</v>
      </c>
      <c r="F4424" s="40">
        <v>0.5</v>
      </c>
      <c r="G4424" s="25">
        <v>3623</v>
      </c>
      <c r="H4424" s="25">
        <v>1812</v>
      </c>
      <c r="I4424" s="25"/>
      <c r="J4424" s="58" t="e">
        <f>HYPERLINK("#"&amp;"Insumos"&amp;"!A"&amp;MATCH($B4424,#REF!,0),"Ins "&amp;$B4424)</f>
        <v>#REF!</v>
      </c>
      <c r="M4424" s="220"/>
    </row>
    <row r="4425" spans="1:13" x14ac:dyDescent="0.2">
      <c r="A4425" s="35" t="s">
        <v>2739</v>
      </c>
      <c r="B4425" s="1" t="s">
        <v>5007</v>
      </c>
      <c r="C4425" s="45" t="s">
        <v>720</v>
      </c>
      <c r="D4425" s="23" t="s">
        <v>5751</v>
      </c>
      <c r="E4425" s="23" t="s">
        <v>4134</v>
      </c>
      <c r="F4425" s="40">
        <v>6.6</v>
      </c>
      <c r="G4425" s="25">
        <v>1897</v>
      </c>
      <c r="H4425" s="25">
        <v>12520</v>
      </c>
      <c r="I4425" s="25"/>
      <c r="J4425" s="58" t="e">
        <f>HYPERLINK("#"&amp;"Insumos"&amp;"!A"&amp;MATCH($B4425,#REF!,0),"Ins "&amp;$B4425)</f>
        <v>#REF!</v>
      </c>
      <c r="M4425" s="220"/>
    </row>
    <row r="4426" spans="1:13" x14ac:dyDescent="0.2">
      <c r="A4426" s="35" t="s">
        <v>2739</v>
      </c>
      <c r="B4426" s="1" t="s">
        <v>5301</v>
      </c>
      <c r="C4426" s="45" t="s">
        <v>1255</v>
      </c>
      <c r="D4426" s="23" t="s">
        <v>5751</v>
      </c>
      <c r="E4426" s="23" t="s">
        <v>4134</v>
      </c>
      <c r="F4426" s="40">
        <v>1</v>
      </c>
      <c r="G4426" s="25">
        <v>215558</v>
      </c>
      <c r="H4426" s="25">
        <v>215558</v>
      </c>
      <c r="I4426" s="25"/>
      <c r="J4426" s="58" t="e">
        <f>HYPERLINK("#"&amp;"Insumos"&amp;"!A"&amp;MATCH($B4426,#REF!,0),"Ins "&amp;$B4426)</f>
        <v>#REF!</v>
      </c>
      <c r="M4426" s="220"/>
    </row>
    <row r="4427" spans="1:13" ht="25.5" x14ac:dyDescent="0.2">
      <c r="A4427" s="35" t="s">
        <v>2739</v>
      </c>
      <c r="B4427" s="1" t="s">
        <v>4762</v>
      </c>
      <c r="C4427" s="45" t="s">
        <v>1290</v>
      </c>
      <c r="D4427" s="23" t="s">
        <v>5751</v>
      </c>
      <c r="E4427" s="23" t="s">
        <v>4134</v>
      </c>
      <c r="F4427" s="40">
        <v>1</v>
      </c>
      <c r="G4427" s="25">
        <v>783629</v>
      </c>
      <c r="H4427" s="25">
        <v>783629</v>
      </c>
      <c r="I4427" s="25"/>
      <c r="J4427" s="58" t="e">
        <f>HYPERLINK("#"&amp;"Insumos"&amp;"!A"&amp;MATCH($B4427,#REF!,0),"Ins "&amp;$B4427)</f>
        <v>#REF!</v>
      </c>
      <c r="M4427" s="220"/>
    </row>
    <row r="4428" spans="1:13" ht="25.5" x14ac:dyDescent="0.2">
      <c r="A4428" s="36" t="s">
        <v>2740</v>
      </c>
      <c r="B4428" s="26" t="s">
        <v>6816</v>
      </c>
      <c r="C4428" s="79" t="s">
        <v>10573</v>
      </c>
      <c r="D4428" s="37" t="s">
        <v>5608</v>
      </c>
      <c r="E4428" s="37" t="s">
        <v>4134</v>
      </c>
      <c r="F4428" s="41"/>
      <c r="G4428" s="27"/>
      <c r="H4428" s="27"/>
      <c r="I4428" s="27">
        <v>1233940</v>
      </c>
      <c r="M4428" s="220">
        <f t="shared" si="69"/>
        <v>1615968</v>
      </c>
    </row>
    <row r="4429" spans="1:13" x14ac:dyDescent="0.2">
      <c r="A4429" s="35" t="s">
        <v>2740</v>
      </c>
      <c r="B4429" s="1" t="s">
        <v>5573</v>
      </c>
      <c r="C4429" s="45" t="s">
        <v>973</v>
      </c>
      <c r="D4429" s="23" t="s">
        <v>5734</v>
      </c>
      <c r="E4429" s="23" t="s">
        <v>4141</v>
      </c>
      <c r="F4429" s="40">
        <v>5.69</v>
      </c>
      <c r="G4429" s="25">
        <v>41652</v>
      </c>
      <c r="H4429" s="25">
        <v>237000</v>
      </c>
      <c r="I4429" s="25"/>
      <c r="J4429" s="58" t="e">
        <f>HYPERLINK("#"&amp;"Insumos"&amp;"!A"&amp;MATCH($B4429,#REF!,0),"Ins "&amp;$B4429)</f>
        <v>#REF!</v>
      </c>
      <c r="M4429" s="220"/>
    </row>
    <row r="4430" spans="1:13" x14ac:dyDescent="0.2">
      <c r="A4430" s="35" t="s">
        <v>2740</v>
      </c>
      <c r="B4430" s="1" t="s">
        <v>263</v>
      </c>
      <c r="C4430" s="45" t="s">
        <v>696</v>
      </c>
      <c r="D4430" s="23" t="s">
        <v>5534</v>
      </c>
      <c r="E4430" s="23" t="s">
        <v>4140</v>
      </c>
      <c r="F4430" s="40">
        <v>9.9199999999999997E-2</v>
      </c>
      <c r="G4430" s="25">
        <v>187426</v>
      </c>
      <c r="H4430" s="25">
        <v>18593</v>
      </c>
      <c r="I4430" s="25"/>
      <c r="J4430" s="58" t="e">
        <f>HYPERLINK("#"&amp;"Insumos"&amp;"!A"&amp;MATCH($B4430,#REF!,0),"Ins "&amp;$B4430)</f>
        <v>#REF!</v>
      </c>
      <c r="M4430" s="220"/>
    </row>
    <row r="4431" spans="1:13" x14ac:dyDescent="0.2">
      <c r="A4431" s="35" t="s">
        <v>2740</v>
      </c>
      <c r="B4431" s="1" t="s">
        <v>5533</v>
      </c>
      <c r="C4431" s="45" t="s">
        <v>5892</v>
      </c>
      <c r="D4431" s="23" t="s">
        <v>977</v>
      </c>
      <c r="E4431" s="23" t="s">
        <v>4134</v>
      </c>
      <c r="F4431" s="40">
        <v>0.5</v>
      </c>
      <c r="G4431" s="25">
        <v>3623</v>
      </c>
      <c r="H4431" s="25">
        <v>1812</v>
      </c>
      <c r="I4431" s="25"/>
      <c r="J4431" s="58" t="e">
        <f>HYPERLINK("#"&amp;"Insumos"&amp;"!A"&amp;MATCH($B4431,#REF!,0),"Ins "&amp;$B4431)</f>
        <v>#REF!</v>
      </c>
      <c r="M4431" s="220"/>
    </row>
    <row r="4432" spans="1:13" x14ac:dyDescent="0.2">
      <c r="A4432" s="35" t="s">
        <v>2740</v>
      </c>
      <c r="B4432" s="1" t="s">
        <v>5007</v>
      </c>
      <c r="C4432" s="45" t="s">
        <v>720</v>
      </c>
      <c r="D4432" s="23" t="s">
        <v>5751</v>
      </c>
      <c r="E4432" s="23" t="s">
        <v>4134</v>
      </c>
      <c r="F4432" s="40">
        <v>6.6</v>
      </c>
      <c r="G4432" s="25">
        <v>1897</v>
      </c>
      <c r="H4432" s="25">
        <v>12520</v>
      </c>
      <c r="I4432" s="25"/>
      <c r="J4432" s="58" t="e">
        <f>HYPERLINK("#"&amp;"Insumos"&amp;"!A"&amp;MATCH($B4432,#REF!,0),"Ins "&amp;$B4432)</f>
        <v>#REF!</v>
      </c>
      <c r="M4432" s="220"/>
    </row>
    <row r="4433" spans="1:13" x14ac:dyDescent="0.2">
      <c r="A4433" s="35" t="s">
        <v>2740</v>
      </c>
      <c r="B4433" s="1" t="s">
        <v>5300</v>
      </c>
      <c r="C4433" s="45" t="s">
        <v>1254</v>
      </c>
      <c r="D4433" s="23" t="s">
        <v>5751</v>
      </c>
      <c r="E4433" s="23" t="s">
        <v>4134</v>
      </c>
      <c r="F4433" s="40">
        <v>1</v>
      </c>
      <c r="G4433" s="25">
        <v>179629</v>
      </c>
      <c r="H4433" s="25">
        <v>179629</v>
      </c>
      <c r="I4433" s="25"/>
      <c r="J4433" s="58" t="e">
        <f>HYPERLINK("#"&amp;"Insumos"&amp;"!A"&amp;MATCH($B4433,#REF!,0),"Ins "&amp;$B4433)</f>
        <v>#REF!</v>
      </c>
      <c r="M4433" s="220"/>
    </row>
    <row r="4434" spans="1:13" ht="25.5" x14ac:dyDescent="0.2">
      <c r="A4434" s="35" t="s">
        <v>2740</v>
      </c>
      <c r="B4434" s="1" t="s">
        <v>4761</v>
      </c>
      <c r="C4434" s="45" t="s">
        <v>1289</v>
      </c>
      <c r="D4434" s="23" t="s">
        <v>5751</v>
      </c>
      <c r="E4434" s="23" t="s">
        <v>4134</v>
      </c>
      <c r="F4434" s="40">
        <v>1</v>
      </c>
      <c r="G4434" s="25">
        <v>784386</v>
      </c>
      <c r="H4434" s="25">
        <v>784386</v>
      </c>
      <c r="I4434" s="25"/>
      <c r="J4434" s="58" t="e">
        <f>HYPERLINK("#"&amp;"Insumos"&amp;"!A"&amp;MATCH($B4434,#REF!,0),"Ins "&amp;$B4434)</f>
        <v>#REF!</v>
      </c>
      <c r="M4434" s="220"/>
    </row>
    <row r="4435" spans="1:13" ht="25.5" x14ac:dyDescent="0.2">
      <c r="A4435" s="36" t="s">
        <v>2741</v>
      </c>
      <c r="B4435" s="26" t="s">
        <v>6816</v>
      </c>
      <c r="C4435" s="79" t="s">
        <v>10574</v>
      </c>
      <c r="D4435" s="37" t="s">
        <v>5608</v>
      </c>
      <c r="E4435" s="37" t="s">
        <v>464</v>
      </c>
      <c r="F4435" s="41"/>
      <c r="G4435" s="27"/>
      <c r="H4435" s="27"/>
      <c r="I4435" s="27">
        <v>54736</v>
      </c>
      <c r="M4435" s="220">
        <f t="shared" si="69"/>
        <v>71682</v>
      </c>
    </row>
    <row r="4436" spans="1:13" x14ac:dyDescent="0.2">
      <c r="A4436" s="35" t="s">
        <v>2741</v>
      </c>
      <c r="B4436" s="1" t="s">
        <v>5573</v>
      </c>
      <c r="C4436" s="45" t="s">
        <v>973</v>
      </c>
      <c r="D4436" s="23" t="s">
        <v>5734</v>
      </c>
      <c r="E4436" s="23" t="s">
        <v>4141</v>
      </c>
      <c r="F4436" s="40">
        <v>0.91</v>
      </c>
      <c r="G4436" s="25">
        <v>41652</v>
      </c>
      <c r="H4436" s="25">
        <v>37903</v>
      </c>
      <c r="I4436" s="25"/>
      <c r="J4436" s="58" t="e">
        <f>HYPERLINK("#"&amp;"Insumos"&amp;"!A"&amp;MATCH($B4436,#REF!,0),"Ins "&amp;$B4436)</f>
        <v>#REF!</v>
      </c>
      <c r="M4436" s="220"/>
    </row>
    <row r="4437" spans="1:13" x14ac:dyDescent="0.2">
      <c r="A4437" s="35" t="s">
        <v>2741</v>
      </c>
      <c r="B4437" s="1" t="s">
        <v>263</v>
      </c>
      <c r="C4437" s="45" t="s">
        <v>696</v>
      </c>
      <c r="D4437" s="23" t="s">
        <v>5534</v>
      </c>
      <c r="E4437" s="23" t="s">
        <v>4140</v>
      </c>
      <c r="F4437" s="40">
        <v>1.4E-3</v>
      </c>
      <c r="G4437" s="25">
        <v>187426</v>
      </c>
      <c r="H4437" s="25">
        <v>262</v>
      </c>
      <c r="I4437" s="25"/>
      <c r="J4437" s="58" t="e">
        <f>HYPERLINK("#"&amp;"Insumos"&amp;"!A"&amp;MATCH($B4437,#REF!,0),"Ins "&amp;$B4437)</f>
        <v>#REF!</v>
      </c>
      <c r="M4437" s="220"/>
    </row>
    <row r="4438" spans="1:13" x14ac:dyDescent="0.2">
      <c r="A4438" s="35" t="s">
        <v>2741</v>
      </c>
      <c r="B4438" s="1" t="s">
        <v>5533</v>
      </c>
      <c r="C4438" s="45" t="s">
        <v>5892</v>
      </c>
      <c r="D4438" s="23" t="s">
        <v>977</v>
      </c>
      <c r="E4438" s="23" t="s">
        <v>4134</v>
      </c>
      <c r="F4438" s="40">
        <v>0.2</v>
      </c>
      <c r="G4438" s="25">
        <v>3623</v>
      </c>
      <c r="H4438" s="25">
        <v>725</v>
      </c>
      <c r="I4438" s="25"/>
      <c r="J4438" s="58" t="e">
        <f>HYPERLINK("#"&amp;"Insumos"&amp;"!A"&amp;MATCH($B4438,#REF!,0),"Ins "&amp;$B4438)</f>
        <v>#REF!</v>
      </c>
      <c r="M4438" s="220"/>
    </row>
    <row r="4439" spans="1:13" x14ac:dyDescent="0.2">
      <c r="A4439" s="35" t="s">
        <v>2741</v>
      </c>
      <c r="B4439" s="1" t="s">
        <v>5007</v>
      </c>
      <c r="C4439" s="45" t="s">
        <v>720</v>
      </c>
      <c r="D4439" s="23" t="s">
        <v>5751</v>
      </c>
      <c r="E4439" s="23" t="s">
        <v>4134</v>
      </c>
      <c r="F4439" s="40">
        <v>1.1000000000000001</v>
      </c>
      <c r="G4439" s="25">
        <v>1897</v>
      </c>
      <c r="H4439" s="25">
        <v>2087</v>
      </c>
      <c r="I4439" s="25"/>
      <c r="J4439" s="58" t="e">
        <f>HYPERLINK("#"&amp;"Insumos"&amp;"!A"&amp;MATCH($B4439,#REF!,0),"Ins "&amp;$B4439)</f>
        <v>#REF!</v>
      </c>
      <c r="M4439" s="220"/>
    </row>
    <row r="4440" spans="1:13" x14ac:dyDescent="0.2">
      <c r="A4440" s="35" t="s">
        <v>2741</v>
      </c>
      <c r="B4440" s="1" t="s">
        <v>4740</v>
      </c>
      <c r="C4440" s="45" t="s">
        <v>171</v>
      </c>
      <c r="D4440" s="23" t="s">
        <v>5751</v>
      </c>
      <c r="E4440" s="23" t="s">
        <v>4134</v>
      </c>
      <c r="F4440" s="40">
        <v>0.5</v>
      </c>
      <c r="G4440" s="25">
        <v>2699</v>
      </c>
      <c r="H4440" s="25">
        <v>1350</v>
      </c>
      <c r="I4440" s="25"/>
      <c r="J4440" s="58" t="e">
        <f>HYPERLINK("#"&amp;"Insumos"&amp;"!A"&amp;MATCH($B4440,#REF!,0),"Ins "&amp;$B4440)</f>
        <v>#REF!</v>
      </c>
      <c r="M4440" s="220"/>
    </row>
    <row r="4441" spans="1:13" x14ac:dyDescent="0.2">
      <c r="A4441" s="35" t="s">
        <v>2741</v>
      </c>
      <c r="B4441" s="1" t="s">
        <v>4759</v>
      </c>
      <c r="C4441" s="45" t="s">
        <v>1287</v>
      </c>
      <c r="D4441" s="23" t="s">
        <v>5751</v>
      </c>
      <c r="E4441" s="23" t="s">
        <v>4134</v>
      </c>
      <c r="F4441" s="40">
        <v>0.04</v>
      </c>
      <c r="G4441" s="25">
        <v>64889</v>
      </c>
      <c r="H4441" s="25">
        <v>2596</v>
      </c>
      <c r="I4441" s="25"/>
      <c r="J4441" s="58" t="e">
        <f>HYPERLINK("#"&amp;"Insumos"&amp;"!A"&amp;MATCH($B4441,#REF!,0),"Ins "&amp;$B4441)</f>
        <v>#REF!</v>
      </c>
      <c r="M4441" s="220"/>
    </row>
    <row r="4442" spans="1:13" x14ac:dyDescent="0.2">
      <c r="A4442" s="35" t="s">
        <v>2741</v>
      </c>
      <c r="B4442" s="1" t="s">
        <v>4785</v>
      </c>
      <c r="C4442" s="45" t="s">
        <v>176</v>
      </c>
      <c r="D4442" s="23" t="s">
        <v>5751</v>
      </c>
      <c r="E4442" s="23" t="s">
        <v>4134</v>
      </c>
      <c r="F4442" s="40">
        <v>0.02</v>
      </c>
      <c r="G4442" s="25">
        <v>134508</v>
      </c>
      <c r="H4442" s="25">
        <v>2690</v>
      </c>
      <c r="I4442" s="25"/>
      <c r="J4442" s="58" t="e">
        <f>HYPERLINK("#"&amp;"Insumos"&amp;"!A"&amp;MATCH($B4442,#REF!,0),"Ins "&amp;$B4442)</f>
        <v>#REF!</v>
      </c>
      <c r="M4442" s="220"/>
    </row>
    <row r="4443" spans="1:13" x14ac:dyDescent="0.2">
      <c r="A4443" s="35" t="s">
        <v>2741</v>
      </c>
      <c r="B4443" s="1" t="s">
        <v>4217</v>
      </c>
      <c r="C4443" s="45" t="s">
        <v>9577</v>
      </c>
      <c r="D4443" s="23" t="s">
        <v>5751</v>
      </c>
      <c r="E4443" s="23" t="s">
        <v>287</v>
      </c>
      <c r="F4443" s="40">
        <v>1.03</v>
      </c>
      <c r="G4443" s="25">
        <v>6916</v>
      </c>
      <c r="H4443" s="25">
        <v>7123</v>
      </c>
      <c r="I4443" s="25"/>
      <c r="J4443" s="58" t="e">
        <f>HYPERLINK("#"&amp;"Insumos"&amp;"!A"&amp;MATCH($B4443,#REF!,0),"Ins "&amp;$B4443)</f>
        <v>#REF!</v>
      </c>
      <c r="M4443" s="220"/>
    </row>
    <row r="4444" spans="1:13" ht="25.5" x14ac:dyDescent="0.2">
      <c r="A4444" s="36" t="s">
        <v>2742</v>
      </c>
      <c r="B4444" s="26" t="s">
        <v>6816</v>
      </c>
      <c r="C4444" s="79" t="s">
        <v>10575</v>
      </c>
      <c r="D4444" s="37" t="s">
        <v>5608</v>
      </c>
      <c r="E4444" s="37" t="s">
        <v>464</v>
      </c>
      <c r="F4444" s="41"/>
      <c r="G4444" s="27"/>
      <c r="H4444" s="27"/>
      <c r="I4444" s="27">
        <v>74822</v>
      </c>
      <c r="M4444" s="220">
        <f t="shared" si="69"/>
        <v>97987</v>
      </c>
    </row>
    <row r="4445" spans="1:13" x14ac:dyDescent="0.2">
      <c r="A4445" s="35" t="s">
        <v>2742</v>
      </c>
      <c r="B4445" s="1" t="s">
        <v>5573</v>
      </c>
      <c r="C4445" s="45" t="s">
        <v>973</v>
      </c>
      <c r="D4445" s="23" t="s">
        <v>5734</v>
      </c>
      <c r="E4445" s="23" t="s">
        <v>4141</v>
      </c>
      <c r="F4445" s="40">
        <v>0.91</v>
      </c>
      <c r="G4445" s="25">
        <v>41652</v>
      </c>
      <c r="H4445" s="25">
        <v>37903</v>
      </c>
      <c r="I4445" s="25"/>
      <c r="J4445" s="58" t="e">
        <f>HYPERLINK("#"&amp;"Insumos"&amp;"!A"&amp;MATCH($B4445,#REF!,0),"Ins "&amp;$B4445)</f>
        <v>#REF!</v>
      </c>
      <c r="M4445" s="220"/>
    </row>
    <row r="4446" spans="1:13" x14ac:dyDescent="0.2">
      <c r="A4446" s="35" t="s">
        <v>2742</v>
      </c>
      <c r="B4446" s="1" t="s">
        <v>263</v>
      </c>
      <c r="C4446" s="45" t="s">
        <v>696</v>
      </c>
      <c r="D4446" s="23" t="s">
        <v>5534</v>
      </c>
      <c r="E4446" s="23" t="s">
        <v>4140</v>
      </c>
      <c r="F4446" s="40">
        <v>3.8E-3</v>
      </c>
      <c r="G4446" s="25">
        <v>187426</v>
      </c>
      <c r="H4446" s="25">
        <v>712</v>
      </c>
      <c r="I4446" s="25"/>
      <c r="J4446" s="58" t="e">
        <f>HYPERLINK("#"&amp;"Insumos"&amp;"!A"&amp;MATCH($B4446,#REF!,0),"Ins "&amp;$B4446)</f>
        <v>#REF!</v>
      </c>
      <c r="M4446" s="220"/>
    </row>
    <row r="4447" spans="1:13" x14ac:dyDescent="0.2">
      <c r="A4447" s="35" t="s">
        <v>2742</v>
      </c>
      <c r="B4447" s="1" t="s">
        <v>5533</v>
      </c>
      <c r="C4447" s="45" t="s">
        <v>5892</v>
      </c>
      <c r="D4447" s="23" t="s">
        <v>977</v>
      </c>
      <c r="E4447" s="23" t="s">
        <v>4134</v>
      </c>
      <c r="F4447" s="40">
        <v>0.2</v>
      </c>
      <c r="G4447" s="25">
        <v>3623</v>
      </c>
      <c r="H4447" s="25">
        <v>725</v>
      </c>
      <c r="I4447" s="25"/>
      <c r="J4447" s="58" t="e">
        <f>HYPERLINK("#"&amp;"Insumos"&amp;"!A"&amp;MATCH($B4447,#REF!,0),"Ins "&amp;$B4447)</f>
        <v>#REF!</v>
      </c>
      <c r="M4447" s="220"/>
    </row>
    <row r="4448" spans="1:13" x14ac:dyDescent="0.2">
      <c r="A4448" s="35" t="s">
        <v>2742</v>
      </c>
      <c r="B4448" s="1" t="s">
        <v>5007</v>
      </c>
      <c r="C4448" s="45" t="s">
        <v>720</v>
      </c>
      <c r="D4448" s="23" t="s">
        <v>5751</v>
      </c>
      <c r="E4448" s="23" t="s">
        <v>4134</v>
      </c>
      <c r="F4448" s="40">
        <v>1.1000000000000001</v>
      </c>
      <c r="G4448" s="25">
        <v>1897</v>
      </c>
      <c r="H4448" s="25">
        <v>2087</v>
      </c>
      <c r="I4448" s="25"/>
      <c r="J4448" s="58" t="e">
        <f>HYPERLINK("#"&amp;"Insumos"&amp;"!A"&amp;MATCH($B4448,#REF!,0),"Ins "&amp;$B4448)</f>
        <v>#REF!</v>
      </c>
      <c r="M4448" s="220"/>
    </row>
    <row r="4449" spans="1:13" x14ac:dyDescent="0.2">
      <c r="A4449" s="35" t="s">
        <v>2742</v>
      </c>
      <c r="B4449" s="1" t="s">
        <v>4741</v>
      </c>
      <c r="C4449" s="45" t="s">
        <v>172</v>
      </c>
      <c r="D4449" s="23" t="s">
        <v>5751</v>
      </c>
      <c r="E4449" s="23" t="s">
        <v>4134</v>
      </c>
      <c r="F4449" s="40">
        <v>0.5</v>
      </c>
      <c r="G4449" s="25">
        <v>15898</v>
      </c>
      <c r="H4449" s="25">
        <v>7949</v>
      </c>
      <c r="I4449" s="25"/>
      <c r="J4449" s="58" t="e">
        <f>HYPERLINK("#"&amp;"Insumos"&amp;"!A"&amp;MATCH($B4449,#REF!,0),"Ins "&amp;$B4449)</f>
        <v>#REF!</v>
      </c>
      <c r="M4449" s="220"/>
    </row>
    <row r="4450" spans="1:13" x14ac:dyDescent="0.2">
      <c r="A4450" s="35" t="s">
        <v>2742</v>
      </c>
      <c r="B4450" s="1" t="s">
        <v>4759</v>
      </c>
      <c r="C4450" s="45" t="s">
        <v>1287</v>
      </c>
      <c r="D4450" s="23" t="s">
        <v>5751</v>
      </c>
      <c r="E4450" s="23" t="s">
        <v>4134</v>
      </c>
      <c r="F4450" s="40">
        <v>0.04</v>
      </c>
      <c r="G4450" s="25">
        <v>64889</v>
      </c>
      <c r="H4450" s="25">
        <v>2596</v>
      </c>
      <c r="I4450" s="25"/>
      <c r="J4450" s="58" t="e">
        <f>HYPERLINK("#"&amp;"Insumos"&amp;"!A"&amp;MATCH($B4450,#REF!,0),"Ins "&amp;$B4450)</f>
        <v>#REF!</v>
      </c>
      <c r="M4450" s="220"/>
    </row>
    <row r="4451" spans="1:13" x14ac:dyDescent="0.2">
      <c r="A4451" s="35" t="s">
        <v>2742</v>
      </c>
      <c r="B4451" s="1" t="s">
        <v>4785</v>
      </c>
      <c r="C4451" s="45" t="s">
        <v>176</v>
      </c>
      <c r="D4451" s="23" t="s">
        <v>5751</v>
      </c>
      <c r="E4451" s="23" t="s">
        <v>4134</v>
      </c>
      <c r="F4451" s="40">
        <v>0.02</v>
      </c>
      <c r="G4451" s="25">
        <v>134508</v>
      </c>
      <c r="H4451" s="25">
        <v>2690</v>
      </c>
      <c r="I4451" s="25"/>
      <c r="J4451" s="58" t="e">
        <f>HYPERLINK("#"&amp;"Insumos"&amp;"!A"&amp;MATCH($B4451,#REF!,0),"Ins "&amp;$B4451)</f>
        <v>#REF!</v>
      </c>
      <c r="M4451" s="220"/>
    </row>
    <row r="4452" spans="1:13" x14ac:dyDescent="0.2">
      <c r="A4452" s="35" t="s">
        <v>2742</v>
      </c>
      <c r="B4452" s="1" t="s">
        <v>4215</v>
      </c>
      <c r="C4452" s="45" t="s">
        <v>1343</v>
      </c>
      <c r="D4452" s="23" t="s">
        <v>5751</v>
      </c>
      <c r="E4452" s="23" t="s">
        <v>287</v>
      </c>
      <c r="F4452" s="40">
        <v>1.03</v>
      </c>
      <c r="G4452" s="25">
        <v>19573</v>
      </c>
      <c r="H4452" s="25">
        <v>20160</v>
      </c>
      <c r="I4452" s="25"/>
      <c r="J4452" s="58" t="e">
        <f>HYPERLINK("#"&amp;"Insumos"&amp;"!A"&amp;MATCH($B4452,#REF!,0),"Ins "&amp;$B4452)</f>
        <v>#REF!</v>
      </c>
      <c r="M4452" s="220"/>
    </row>
    <row r="4453" spans="1:13" ht="51" x14ac:dyDescent="0.2">
      <c r="A4453" s="36" t="s">
        <v>8553</v>
      </c>
      <c r="B4453" s="26" t="s">
        <v>6816</v>
      </c>
      <c r="C4453" s="79" t="s">
        <v>10550</v>
      </c>
      <c r="D4453" s="37" t="s">
        <v>5608</v>
      </c>
      <c r="E4453" s="37" t="s">
        <v>464</v>
      </c>
      <c r="F4453" s="41"/>
      <c r="G4453" s="27"/>
      <c r="H4453" s="27"/>
      <c r="I4453" s="27">
        <v>27597</v>
      </c>
      <c r="M4453" s="220">
        <f t="shared" si="69"/>
        <v>36141</v>
      </c>
    </row>
    <row r="4454" spans="1:13" x14ac:dyDescent="0.2">
      <c r="A4454" s="35" t="s">
        <v>8553</v>
      </c>
      <c r="B4454" s="1" t="s">
        <v>5573</v>
      </c>
      <c r="C4454" s="45" t="s">
        <v>973</v>
      </c>
      <c r="D4454" s="23" t="s">
        <v>5734</v>
      </c>
      <c r="E4454" s="23" t="s">
        <v>4141</v>
      </c>
      <c r="F4454" s="40">
        <v>0.2</v>
      </c>
      <c r="G4454" s="25">
        <v>41652</v>
      </c>
      <c r="H4454" s="25">
        <v>8330</v>
      </c>
      <c r="I4454" s="25"/>
      <c r="J4454" s="58" t="e">
        <f>HYPERLINK("#"&amp;"Insumos"&amp;"!A"&amp;MATCH($B4454,#REF!,0),"Ins "&amp;$B4454)</f>
        <v>#REF!</v>
      </c>
      <c r="M4454" s="220"/>
    </row>
    <row r="4455" spans="1:13" x14ac:dyDescent="0.2">
      <c r="A4455" s="35" t="s">
        <v>8553</v>
      </c>
      <c r="B4455" s="1" t="s">
        <v>111</v>
      </c>
      <c r="C4455" s="45" t="s">
        <v>290</v>
      </c>
      <c r="D4455" s="23" t="s">
        <v>5534</v>
      </c>
      <c r="E4455" s="23" t="s">
        <v>4140</v>
      </c>
      <c r="F4455" s="40">
        <v>3.0000000000000001E-3</v>
      </c>
      <c r="G4455" s="25">
        <v>494181</v>
      </c>
      <c r="H4455" s="25">
        <v>1483</v>
      </c>
      <c r="I4455" s="25"/>
      <c r="J4455" s="58" t="e">
        <f>HYPERLINK("#"&amp;"Insumos"&amp;"!A"&amp;MATCH($B4455,#REF!,0),"Ins "&amp;$B4455)</f>
        <v>#REF!</v>
      </c>
      <c r="M4455" s="220"/>
    </row>
    <row r="4456" spans="1:13" x14ac:dyDescent="0.2">
      <c r="A4456" s="35" t="s">
        <v>8553</v>
      </c>
      <c r="B4456" s="1" t="s">
        <v>263</v>
      </c>
      <c r="C4456" s="45" t="s">
        <v>696</v>
      </c>
      <c r="D4456" s="23" t="s">
        <v>5534</v>
      </c>
      <c r="E4456" s="23" t="s">
        <v>4140</v>
      </c>
      <c r="F4456" s="40">
        <v>1.8E-3</v>
      </c>
      <c r="G4456" s="25">
        <v>187426</v>
      </c>
      <c r="H4456" s="25">
        <v>337</v>
      </c>
      <c r="I4456" s="25"/>
      <c r="J4456" s="58" t="e">
        <f>HYPERLINK("#"&amp;"Insumos"&amp;"!A"&amp;MATCH($B4456,#REF!,0),"Ins "&amp;$B4456)</f>
        <v>#REF!</v>
      </c>
      <c r="M4456" s="220"/>
    </row>
    <row r="4457" spans="1:13" x14ac:dyDescent="0.2">
      <c r="A4457" s="35" t="s">
        <v>8553</v>
      </c>
      <c r="B4457" s="1" t="s">
        <v>5533</v>
      </c>
      <c r="C4457" s="45" t="s">
        <v>5892</v>
      </c>
      <c r="D4457" s="23" t="s">
        <v>977</v>
      </c>
      <c r="E4457" s="23" t="s">
        <v>4134</v>
      </c>
      <c r="F4457" s="40">
        <v>0.2</v>
      </c>
      <c r="G4457" s="25">
        <v>3623</v>
      </c>
      <c r="H4457" s="25">
        <v>725</v>
      </c>
      <c r="I4457" s="25"/>
      <c r="J4457" s="58" t="e">
        <f>HYPERLINK("#"&amp;"Insumos"&amp;"!A"&amp;MATCH($B4457,#REF!,0),"Ins "&amp;$B4457)</f>
        <v>#REF!</v>
      </c>
      <c r="M4457" s="220"/>
    </row>
    <row r="4458" spans="1:13" x14ac:dyDescent="0.2">
      <c r="A4458" s="35" t="s">
        <v>8553</v>
      </c>
      <c r="B4458" s="1" t="s">
        <v>5007</v>
      </c>
      <c r="C4458" s="45" t="s">
        <v>720</v>
      </c>
      <c r="D4458" s="23" t="s">
        <v>5751</v>
      </c>
      <c r="E4458" s="23" t="s">
        <v>4134</v>
      </c>
      <c r="F4458" s="40">
        <v>0.2</v>
      </c>
      <c r="G4458" s="25">
        <v>1897</v>
      </c>
      <c r="H4458" s="25">
        <v>379</v>
      </c>
      <c r="I4458" s="25"/>
      <c r="J4458" s="58" t="e">
        <f>HYPERLINK("#"&amp;"Insumos"&amp;"!A"&amp;MATCH($B4458,#REF!,0),"Ins "&amp;$B4458)</f>
        <v>#REF!</v>
      </c>
      <c r="M4458" s="220"/>
    </row>
    <row r="4459" spans="1:13" x14ac:dyDescent="0.2">
      <c r="A4459" s="35" t="s">
        <v>8553</v>
      </c>
      <c r="B4459" s="1" t="s">
        <v>5170</v>
      </c>
      <c r="C4459" s="45" t="s">
        <v>1206</v>
      </c>
      <c r="D4459" s="23" t="s">
        <v>5751</v>
      </c>
      <c r="E4459" s="23" t="s">
        <v>287</v>
      </c>
      <c r="F4459" s="40">
        <v>1.03</v>
      </c>
      <c r="G4459" s="25">
        <v>201</v>
      </c>
      <c r="H4459" s="25">
        <v>207</v>
      </c>
      <c r="I4459" s="25"/>
      <c r="J4459" s="58" t="e">
        <f>HYPERLINK("#"&amp;"Insumos"&amp;"!A"&amp;MATCH($B4459,#REF!,0),"Ins "&amp;$B4459)</f>
        <v>#REF!</v>
      </c>
      <c r="M4459" s="220"/>
    </row>
    <row r="4460" spans="1:13" ht="25.5" x14ac:dyDescent="0.2">
      <c r="A4460" s="35" t="s">
        <v>8553</v>
      </c>
      <c r="B4460" s="34" t="s">
        <v>4211</v>
      </c>
      <c r="C4460" s="45" t="s">
        <v>1339</v>
      </c>
      <c r="D4460" s="23" t="s">
        <v>5751</v>
      </c>
      <c r="E4460" s="23" t="s">
        <v>287</v>
      </c>
      <c r="F4460" s="40">
        <v>1.05</v>
      </c>
      <c r="G4460" s="25">
        <v>15368</v>
      </c>
      <c r="H4460" s="25">
        <v>16136</v>
      </c>
      <c r="I4460" s="25"/>
      <c r="J4460" s="58" t="e">
        <f>HYPERLINK("#"&amp;"Insumos"&amp;"!A"&amp;MATCH($B4460,#REF!,0),"Ins "&amp;$B4460)</f>
        <v>#REF!</v>
      </c>
      <c r="M4460" s="220"/>
    </row>
    <row r="4461" spans="1:13" ht="51" x14ac:dyDescent="0.2">
      <c r="A4461" s="36" t="s">
        <v>2743</v>
      </c>
      <c r="B4461" s="26" t="s">
        <v>6816</v>
      </c>
      <c r="C4461" s="79" t="s">
        <v>10576</v>
      </c>
      <c r="D4461" s="37" t="s">
        <v>5608</v>
      </c>
      <c r="E4461" s="37" t="s">
        <v>4134</v>
      </c>
      <c r="F4461" s="41"/>
      <c r="G4461" s="27"/>
      <c r="H4461" s="27"/>
      <c r="I4461" s="27">
        <v>4941662</v>
      </c>
      <c r="M4461" s="220">
        <f t="shared" si="69"/>
        <v>6471601</v>
      </c>
    </row>
    <row r="4462" spans="1:13" x14ac:dyDescent="0.2">
      <c r="A4462" s="35" t="s">
        <v>2743</v>
      </c>
      <c r="B4462" s="1" t="s">
        <v>74</v>
      </c>
      <c r="C4462" s="45" t="s">
        <v>1023</v>
      </c>
      <c r="D4462" s="23" t="s">
        <v>5734</v>
      </c>
      <c r="E4462" s="23" t="s">
        <v>4141</v>
      </c>
      <c r="F4462" s="40">
        <v>3</v>
      </c>
      <c r="G4462" s="25">
        <v>73692</v>
      </c>
      <c r="H4462" s="25">
        <v>221076</v>
      </c>
      <c r="I4462" s="25"/>
      <c r="J4462" s="58" t="e">
        <f>HYPERLINK("#"&amp;"Insumos"&amp;"!A"&amp;MATCH($B4462,#REF!,0),"Ins "&amp;$B4462)</f>
        <v>#REF!</v>
      </c>
      <c r="M4462" s="220"/>
    </row>
    <row r="4463" spans="1:13" x14ac:dyDescent="0.2">
      <c r="A4463" s="35" t="s">
        <v>2743</v>
      </c>
      <c r="B4463" s="1" t="s">
        <v>263</v>
      </c>
      <c r="C4463" s="45" t="s">
        <v>696</v>
      </c>
      <c r="D4463" s="23" t="s">
        <v>5534</v>
      </c>
      <c r="E4463" s="23" t="s">
        <v>4140</v>
      </c>
      <c r="F4463" s="40">
        <v>0.18090000000000001</v>
      </c>
      <c r="G4463" s="25">
        <v>187426</v>
      </c>
      <c r="H4463" s="25">
        <v>33905</v>
      </c>
      <c r="I4463" s="25"/>
      <c r="J4463" s="58" t="e">
        <f>HYPERLINK("#"&amp;"Insumos"&amp;"!A"&amp;MATCH($B4463,#REF!,0),"Ins "&amp;$B4463)</f>
        <v>#REF!</v>
      </c>
      <c r="M4463" s="220"/>
    </row>
    <row r="4464" spans="1:13" x14ac:dyDescent="0.2">
      <c r="A4464" s="35" t="s">
        <v>2743</v>
      </c>
      <c r="B4464" s="1" t="s">
        <v>5533</v>
      </c>
      <c r="C4464" s="45" t="s">
        <v>5892</v>
      </c>
      <c r="D4464" s="23" t="s">
        <v>977</v>
      </c>
      <c r="E4464" s="23" t="s">
        <v>4134</v>
      </c>
      <c r="F4464" s="40">
        <v>0.4</v>
      </c>
      <c r="G4464" s="25">
        <v>3623</v>
      </c>
      <c r="H4464" s="25">
        <v>1449</v>
      </c>
      <c r="I4464" s="25"/>
      <c r="J4464" s="58" t="e">
        <f>HYPERLINK("#"&amp;"Insumos"&amp;"!A"&amp;MATCH($B4464,#REF!,0),"Ins "&amp;$B4464)</f>
        <v>#REF!</v>
      </c>
      <c r="M4464" s="220"/>
    </row>
    <row r="4465" spans="1:13" x14ac:dyDescent="0.2">
      <c r="A4465" s="35" t="s">
        <v>2743</v>
      </c>
      <c r="B4465" s="1" t="s">
        <v>5007</v>
      </c>
      <c r="C4465" s="45" t="s">
        <v>720</v>
      </c>
      <c r="D4465" s="23" t="s">
        <v>5751</v>
      </c>
      <c r="E4465" s="23" t="s">
        <v>4134</v>
      </c>
      <c r="F4465" s="40">
        <v>27.3</v>
      </c>
      <c r="G4465" s="25">
        <v>1897</v>
      </c>
      <c r="H4465" s="25">
        <v>51788</v>
      </c>
      <c r="I4465" s="25"/>
      <c r="J4465" s="58" t="e">
        <f>HYPERLINK("#"&amp;"Insumos"&amp;"!A"&amp;MATCH($B4465,#REF!,0),"Ins "&amp;$B4465)</f>
        <v>#REF!</v>
      </c>
      <c r="M4465" s="220"/>
    </row>
    <row r="4466" spans="1:13" x14ac:dyDescent="0.2">
      <c r="A4466" s="35" t="s">
        <v>2743</v>
      </c>
      <c r="B4466" s="1" t="s">
        <v>5302</v>
      </c>
      <c r="C4466" s="45" t="s">
        <v>2086</v>
      </c>
      <c r="D4466" s="23" t="s">
        <v>5751</v>
      </c>
      <c r="E4466" s="23" t="s">
        <v>4134</v>
      </c>
      <c r="F4466" s="40">
        <v>1</v>
      </c>
      <c r="G4466" s="25">
        <v>666355</v>
      </c>
      <c r="H4466" s="25">
        <v>666355</v>
      </c>
      <c r="I4466" s="25"/>
      <c r="J4466" s="58" t="e">
        <f>HYPERLINK("#"&amp;"Insumos"&amp;"!A"&amp;MATCH($B4466,#REF!,0),"Ins "&amp;$B4466)</f>
        <v>#REF!</v>
      </c>
      <c r="M4466" s="220"/>
    </row>
    <row r="4467" spans="1:13" x14ac:dyDescent="0.2">
      <c r="A4467" s="35" t="s">
        <v>2743</v>
      </c>
      <c r="B4467" s="1" t="s">
        <v>4754</v>
      </c>
      <c r="C4467" s="45" t="s">
        <v>173</v>
      </c>
      <c r="D4467" s="23" t="s">
        <v>5751</v>
      </c>
      <c r="E4467" s="23" t="s">
        <v>4134</v>
      </c>
      <c r="F4467" s="40">
        <v>1</v>
      </c>
      <c r="G4467" s="25">
        <v>689306</v>
      </c>
      <c r="H4467" s="25">
        <v>689306</v>
      </c>
      <c r="I4467" s="25"/>
      <c r="J4467" s="58" t="e">
        <f>HYPERLINK("#"&amp;"Insumos"&amp;"!A"&amp;MATCH($B4467,#REF!,0),"Ins "&amp;$B4467)</f>
        <v>#REF!</v>
      </c>
      <c r="M4467" s="220"/>
    </row>
    <row r="4468" spans="1:13" x14ac:dyDescent="0.2">
      <c r="A4468" s="35" t="s">
        <v>2743</v>
      </c>
      <c r="B4468" s="1" t="s">
        <v>4757</v>
      </c>
      <c r="C4468" s="45" t="s">
        <v>2087</v>
      </c>
      <c r="D4468" s="23" t="s">
        <v>5751</v>
      </c>
      <c r="E4468" s="23" t="s">
        <v>4134</v>
      </c>
      <c r="F4468" s="40">
        <v>1</v>
      </c>
      <c r="G4468" s="25">
        <v>2876087</v>
      </c>
      <c r="H4468" s="25">
        <v>2876087</v>
      </c>
      <c r="I4468" s="25"/>
      <c r="J4468" s="58" t="e">
        <f>HYPERLINK("#"&amp;"Insumos"&amp;"!A"&amp;MATCH($B4468,#REF!,0),"Ins "&amp;$B4468)</f>
        <v>#REF!</v>
      </c>
      <c r="M4468" s="220"/>
    </row>
    <row r="4469" spans="1:13" x14ac:dyDescent="0.2">
      <c r="A4469" s="35" t="s">
        <v>2743</v>
      </c>
      <c r="B4469" s="1" t="s">
        <v>4796</v>
      </c>
      <c r="C4469" s="45" t="s">
        <v>1312</v>
      </c>
      <c r="D4469" s="23" t="s">
        <v>5751</v>
      </c>
      <c r="E4469" s="23" t="s">
        <v>4134</v>
      </c>
      <c r="F4469" s="40">
        <v>1</v>
      </c>
      <c r="G4469" s="25">
        <v>273348</v>
      </c>
      <c r="H4469" s="25">
        <v>273348</v>
      </c>
      <c r="I4469" s="25"/>
      <c r="J4469" s="58" t="e">
        <f>HYPERLINK("#"&amp;"Insumos"&amp;"!A"&amp;MATCH($B4469,#REF!,0),"Ins "&amp;$B4469)</f>
        <v>#REF!</v>
      </c>
      <c r="M4469" s="220"/>
    </row>
    <row r="4470" spans="1:13" x14ac:dyDescent="0.2">
      <c r="A4470" s="35" t="s">
        <v>2743</v>
      </c>
      <c r="B4470" s="1" t="s">
        <v>4383</v>
      </c>
      <c r="C4470" s="45" t="s">
        <v>1350</v>
      </c>
      <c r="D4470" s="23" t="s">
        <v>5751</v>
      </c>
      <c r="E4470" s="23" t="s">
        <v>4134</v>
      </c>
      <c r="F4470" s="40">
        <v>1</v>
      </c>
      <c r="G4470" s="25">
        <v>128348</v>
      </c>
      <c r="H4470" s="25">
        <v>128348</v>
      </c>
      <c r="I4470" s="25"/>
      <c r="J4470" s="58" t="e">
        <f>HYPERLINK("#"&amp;"Insumos"&amp;"!A"&amp;MATCH($B4470,#REF!,0),"Ins "&amp;$B4470)</f>
        <v>#REF!</v>
      </c>
      <c r="M4470" s="220"/>
    </row>
    <row r="4471" spans="1:13" ht="51" x14ac:dyDescent="0.2">
      <c r="A4471" s="36" t="s">
        <v>2744</v>
      </c>
      <c r="B4471" s="26" t="s">
        <v>6816</v>
      </c>
      <c r="C4471" s="79" t="s">
        <v>10577</v>
      </c>
      <c r="D4471" s="37" t="s">
        <v>5608</v>
      </c>
      <c r="E4471" s="37" t="s">
        <v>4134</v>
      </c>
      <c r="F4471" s="41"/>
      <c r="G4471" s="27"/>
      <c r="H4471" s="27"/>
      <c r="I4471" s="27">
        <v>6605839</v>
      </c>
      <c r="M4471" s="220">
        <f t="shared" si="69"/>
        <v>8651007</v>
      </c>
    </row>
    <row r="4472" spans="1:13" x14ac:dyDescent="0.2">
      <c r="A4472" s="35" t="s">
        <v>2744</v>
      </c>
      <c r="B4472" s="1" t="s">
        <v>74</v>
      </c>
      <c r="C4472" s="45" t="s">
        <v>1023</v>
      </c>
      <c r="D4472" s="23" t="s">
        <v>5734</v>
      </c>
      <c r="E4472" s="23" t="s">
        <v>4141</v>
      </c>
      <c r="F4472" s="40">
        <v>3</v>
      </c>
      <c r="G4472" s="25">
        <v>73692</v>
      </c>
      <c r="H4472" s="25">
        <v>221076</v>
      </c>
      <c r="I4472" s="25"/>
      <c r="J4472" s="58" t="e">
        <f>HYPERLINK("#"&amp;"Insumos"&amp;"!A"&amp;MATCH($B4472,#REF!,0),"Ins "&amp;$B4472)</f>
        <v>#REF!</v>
      </c>
      <c r="M4472" s="220"/>
    </row>
    <row r="4473" spans="1:13" x14ac:dyDescent="0.2">
      <c r="A4473" s="35" t="s">
        <v>2744</v>
      </c>
      <c r="B4473" s="1" t="s">
        <v>263</v>
      </c>
      <c r="C4473" s="45" t="s">
        <v>696</v>
      </c>
      <c r="D4473" s="23" t="s">
        <v>5534</v>
      </c>
      <c r="E4473" s="23" t="s">
        <v>4140</v>
      </c>
      <c r="F4473" s="40">
        <v>0.222</v>
      </c>
      <c r="G4473" s="25">
        <v>187426</v>
      </c>
      <c r="H4473" s="25">
        <v>41609</v>
      </c>
      <c r="I4473" s="25"/>
      <c r="J4473" s="58" t="e">
        <f>HYPERLINK("#"&amp;"Insumos"&amp;"!A"&amp;MATCH($B4473,#REF!,0),"Ins "&amp;$B4473)</f>
        <v>#REF!</v>
      </c>
      <c r="M4473" s="220"/>
    </row>
    <row r="4474" spans="1:13" x14ac:dyDescent="0.2">
      <c r="A4474" s="35" t="s">
        <v>2744</v>
      </c>
      <c r="B4474" s="1" t="s">
        <v>5533</v>
      </c>
      <c r="C4474" s="45" t="s">
        <v>5892</v>
      </c>
      <c r="D4474" s="23" t="s">
        <v>977</v>
      </c>
      <c r="E4474" s="23" t="s">
        <v>4134</v>
      </c>
      <c r="F4474" s="40">
        <v>0.4</v>
      </c>
      <c r="G4474" s="25">
        <v>3623</v>
      </c>
      <c r="H4474" s="25">
        <v>1449</v>
      </c>
      <c r="I4474" s="25"/>
      <c r="J4474" s="58" t="e">
        <f>HYPERLINK("#"&amp;"Insumos"&amp;"!A"&amp;MATCH($B4474,#REF!,0),"Ins "&amp;$B4474)</f>
        <v>#REF!</v>
      </c>
      <c r="M4474" s="220"/>
    </row>
    <row r="4475" spans="1:13" x14ac:dyDescent="0.2">
      <c r="A4475" s="35" t="s">
        <v>2744</v>
      </c>
      <c r="B4475" s="1" t="s">
        <v>5007</v>
      </c>
      <c r="C4475" s="45" t="s">
        <v>720</v>
      </c>
      <c r="D4475" s="23" t="s">
        <v>5751</v>
      </c>
      <c r="E4475" s="23" t="s">
        <v>4134</v>
      </c>
      <c r="F4475" s="40">
        <v>27.3</v>
      </c>
      <c r="G4475" s="25">
        <v>1897</v>
      </c>
      <c r="H4475" s="25">
        <v>51788</v>
      </c>
      <c r="I4475" s="25"/>
      <c r="J4475" s="58" t="e">
        <f>HYPERLINK("#"&amp;"Insumos"&amp;"!A"&amp;MATCH($B4475,#REF!,0),"Ins "&amp;$B4475)</f>
        <v>#REF!</v>
      </c>
      <c r="M4475" s="220"/>
    </row>
    <row r="4476" spans="1:13" x14ac:dyDescent="0.2">
      <c r="A4476" s="35" t="s">
        <v>2744</v>
      </c>
      <c r="B4476" s="1" t="s">
        <v>5302</v>
      </c>
      <c r="C4476" s="45" t="s">
        <v>2086</v>
      </c>
      <c r="D4476" s="23" t="s">
        <v>5751</v>
      </c>
      <c r="E4476" s="23" t="s">
        <v>4134</v>
      </c>
      <c r="F4476" s="40">
        <v>1</v>
      </c>
      <c r="G4476" s="25">
        <v>666355</v>
      </c>
      <c r="H4476" s="25">
        <v>666355</v>
      </c>
      <c r="I4476" s="25"/>
      <c r="J4476" s="58" t="e">
        <f>HYPERLINK("#"&amp;"Insumos"&amp;"!A"&amp;MATCH($B4476,#REF!,0),"Ins "&amp;$B4476)</f>
        <v>#REF!</v>
      </c>
      <c r="M4476" s="220"/>
    </row>
    <row r="4477" spans="1:13" x14ac:dyDescent="0.2">
      <c r="A4477" s="35" t="s">
        <v>2744</v>
      </c>
      <c r="B4477" s="1" t="s">
        <v>4755</v>
      </c>
      <c r="C4477" s="45" t="s">
        <v>174</v>
      </c>
      <c r="D4477" s="23" t="s">
        <v>5751</v>
      </c>
      <c r="E4477" s="23" t="s">
        <v>4134</v>
      </c>
      <c r="F4477" s="40">
        <v>1</v>
      </c>
      <c r="G4477" s="25">
        <v>788889</v>
      </c>
      <c r="H4477" s="25">
        <v>788889</v>
      </c>
      <c r="I4477" s="25"/>
      <c r="J4477" s="58" t="e">
        <f>HYPERLINK("#"&amp;"Insumos"&amp;"!A"&amp;MATCH($B4477,#REF!,0),"Ins "&amp;$B4477)</f>
        <v>#REF!</v>
      </c>
      <c r="M4477" s="220"/>
    </row>
    <row r="4478" spans="1:13" x14ac:dyDescent="0.2">
      <c r="A4478" s="35" t="s">
        <v>2744</v>
      </c>
      <c r="B4478" s="1" t="s">
        <v>4758</v>
      </c>
      <c r="C4478" s="45" t="s">
        <v>2088</v>
      </c>
      <c r="D4478" s="23" t="s">
        <v>5751</v>
      </c>
      <c r="E4478" s="23" t="s">
        <v>4134</v>
      </c>
      <c r="F4478" s="40">
        <v>1</v>
      </c>
      <c r="G4478" s="25">
        <v>4133482</v>
      </c>
      <c r="H4478" s="25">
        <v>4133482</v>
      </c>
      <c r="I4478" s="25"/>
      <c r="J4478" s="58" t="e">
        <f>HYPERLINK("#"&amp;"Insumos"&amp;"!A"&amp;MATCH($B4478,#REF!,0),"Ins "&amp;$B4478)</f>
        <v>#REF!</v>
      </c>
      <c r="M4478" s="220"/>
    </row>
    <row r="4479" spans="1:13" x14ac:dyDescent="0.2">
      <c r="A4479" s="35" t="s">
        <v>2744</v>
      </c>
      <c r="B4479" s="1" t="s">
        <v>4797</v>
      </c>
      <c r="C4479" s="45" t="s">
        <v>1313</v>
      </c>
      <c r="D4479" s="23" t="s">
        <v>5751</v>
      </c>
      <c r="E4479" s="23" t="s">
        <v>4134</v>
      </c>
      <c r="F4479" s="40">
        <v>1</v>
      </c>
      <c r="G4479" s="25">
        <v>549068</v>
      </c>
      <c r="H4479" s="25">
        <v>549068</v>
      </c>
      <c r="I4479" s="25"/>
      <c r="J4479" s="58" t="e">
        <f>HYPERLINK("#"&amp;"Insumos"&amp;"!A"&amp;MATCH($B4479,#REF!,0),"Ins "&amp;$B4479)</f>
        <v>#REF!</v>
      </c>
      <c r="M4479" s="220"/>
    </row>
    <row r="4480" spans="1:13" x14ac:dyDescent="0.2">
      <c r="A4480" s="35" t="s">
        <v>2744</v>
      </c>
      <c r="B4480" s="1" t="s">
        <v>4384</v>
      </c>
      <c r="C4480" s="45" t="s">
        <v>1351</v>
      </c>
      <c r="D4480" s="23" t="s">
        <v>5751</v>
      </c>
      <c r="E4480" s="23" t="s">
        <v>4134</v>
      </c>
      <c r="F4480" s="40">
        <v>1</v>
      </c>
      <c r="G4480" s="25">
        <v>152123</v>
      </c>
      <c r="H4480" s="25">
        <v>152123</v>
      </c>
      <c r="I4480" s="25"/>
      <c r="J4480" s="58" t="e">
        <f>HYPERLINK("#"&amp;"Insumos"&amp;"!A"&amp;MATCH($B4480,#REF!,0),"Ins "&amp;$B4480)</f>
        <v>#REF!</v>
      </c>
      <c r="M4480" s="220"/>
    </row>
    <row r="4481" spans="1:13" ht="38.25" x14ac:dyDescent="0.2">
      <c r="A4481" s="36" t="s">
        <v>2745</v>
      </c>
      <c r="B4481" s="26" t="s">
        <v>6816</v>
      </c>
      <c r="C4481" s="79" t="s">
        <v>10578</v>
      </c>
      <c r="D4481" s="37" t="s">
        <v>5608</v>
      </c>
      <c r="E4481" s="37" t="s">
        <v>4134</v>
      </c>
      <c r="F4481" s="41"/>
      <c r="G4481" s="27"/>
      <c r="H4481" s="27"/>
      <c r="I4481" s="27">
        <v>1188470</v>
      </c>
      <c r="M4481" s="220">
        <f t="shared" si="69"/>
        <v>1556420</v>
      </c>
    </row>
    <row r="4482" spans="1:13" x14ac:dyDescent="0.2">
      <c r="A4482" s="35" t="s">
        <v>2745</v>
      </c>
      <c r="B4482" s="1" t="s">
        <v>201</v>
      </c>
      <c r="C4482" s="45" t="s">
        <v>1029</v>
      </c>
      <c r="D4482" s="23" t="s">
        <v>5734</v>
      </c>
      <c r="E4482" s="23" t="s">
        <v>4141</v>
      </c>
      <c r="F4482" s="40">
        <v>5</v>
      </c>
      <c r="G4482" s="25">
        <v>89712</v>
      </c>
      <c r="H4482" s="25">
        <v>448560</v>
      </c>
      <c r="I4482" s="25"/>
      <c r="J4482" s="58" t="e">
        <f>HYPERLINK("#"&amp;"Insumos"&amp;"!A"&amp;MATCH($B4482,#REF!,0),"Ins "&amp;$B4482)</f>
        <v>#REF!</v>
      </c>
      <c r="M4482" s="220"/>
    </row>
    <row r="4483" spans="1:13" x14ac:dyDescent="0.2">
      <c r="A4483" s="35" t="s">
        <v>2745</v>
      </c>
      <c r="B4483" s="1" t="s">
        <v>263</v>
      </c>
      <c r="C4483" s="45" t="s">
        <v>696</v>
      </c>
      <c r="D4483" s="23" t="s">
        <v>5534</v>
      </c>
      <c r="E4483" s="23" t="s">
        <v>4140</v>
      </c>
      <c r="F4483" s="40">
        <v>7.2300000000000003E-2</v>
      </c>
      <c r="G4483" s="25">
        <v>187426</v>
      </c>
      <c r="H4483" s="25">
        <v>13551</v>
      </c>
      <c r="I4483" s="25"/>
      <c r="J4483" s="58" t="e">
        <f>HYPERLINK("#"&amp;"Insumos"&amp;"!A"&amp;MATCH($B4483,#REF!,0),"Ins "&amp;$B4483)</f>
        <v>#REF!</v>
      </c>
      <c r="M4483" s="220"/>
    </row>
    <row r="4484" spans="1:13" x14ac:dyDescent="0.2">
      <c r="A4484" s="35" t="s">
        <v>2745</v>
      </c>
      <c r="B4484" s="1" t="s">
        <v>5533</v>
      </c>
      <c r="C4484" s="45" t="s">
        <v>5892</v>
      </c>
      <c r="D4484" s="23" t="s">
        <v>977</v>
      </c>
      <c r="E4484" s="23" t="s">
        <v>4134</v>
      </c>
      <c r="F4484" s="40">
        <v>0.4</v>
      </c>
      <c r="G4484" s="25">
        <v>3623</v>
      </c>
      <c r="H4484" s="25">
        <v>1449</v>
      </c>
      <c r="I4484" s="25"/>
      <c r="J4484" s="58" t="e">
        <f>HYPERLINK("#"&amp;"Insumos"&amp;"!A"&amp;MATCH($B4484,#REF!,0),"Ins "&amp;$B4484)</f>
        <v>#REF!</v>
      </c>
      <c r="M4484" s="220"/>
    </row>
    <row r="4485" spans="1:13" x14ac:dyDescent="0.2">
      <c r="A4485" s="35" t="s">
        <v>2745</v>
      </c>
      <c r="B4485" s="1" t="s">
        <v>5007</v>
      </c>
      <c r="C4485" s="45" t="s">
        <v>720</v>
      </c>
      <c r="D4485" s="23" t="s">
        <v>5751</v>
      </c>
      <c r="E4485" s="23" t="s">
        <v>4134</v>
      </c>
      <c r="F4485" s="40">
        <v>12</v>
      </c>
      <c r="G4485" s="25">
        <v>1897</v>
      </c>
      <c r="H4485" s="25">
        <v>22764</v>
      </c>
      <c r="I4485" s="25"/>
      <c r="J4485" s="58" t="e">
        <f>HYPERLINK("#"&amp;"Insumos"&amp;"!A"&amp;MATCH($B4485,#REF!,0),"Ins "&amp;$B4485)</f>
        <v>#REF!</v>
      </c>
      <c r="M4485" s="220"/>
    </row>
    <row r="4486" spans="1:13" x14ac:dyDescent="0.2">
      <c r="A4486" s="35" t="s">
        <v>2745</v>
      </c>
      <c r="B4486" s="1" t="s">
        <v>4760</v>
      </c>
      <c r="C4486" s="45" t="s">
        <v>1288</v>
      </c>
      <c r="D4486" s="23" t="s">
        <v>5751</v>
      </c>
      <c r="E4486" s="23" t="s">
        <v>4134</v>
      </c>
      <c r="F4486" s="40">
        <v>1</v>
      </c>
      <c r="G4486" s="25">
        <v>176843</v>
      </c>
      <c r="H4486" s="25">
        <v>176843</v>
      </c>
      <c r="I4486" s="25"/>
      <c r="J4486" s="58" t="e">
        <f>HYPERLINK("#"&amp;"Insumos"&amp;"!A"&amp;MATCH($B4486,#REF!,0),"Ins "&amp;$B4486)</f>
        <v>#REF!</v>
      </c>
      <c r="M4486" s="220"/>
    </row>
    <row r="4487" spans="1:13" ht="25.5" x14ac:dyDescent="0.2">
      <c r="A4487" s="35" t="s">
        <v>2745</v>
      </c>
      <c r="B4487" s="1" t="s">
        <v>4400</v>
      </c>
      <c r="C4487" s="45" t="s">
        <v>1359</v>
      </c>
      <c r="D4487" s="23" t="s">
        <v>5751</v>
      </c>
      <c r="E4487" s="23" t="s">
        <v>4134</v>
      </c>
      <c r="F4487" s="40">
        <v>1</v>
      </c>
      <c r="G4487" s="25">
        <v>525303</v>
      </c>
      <c r="H4487" s="25">
        <v>525303</v>
      </c>
      <c r="I4487" s="25"/>
      <c r="J4487" s="58" t="e">
        <f>HYPERLINK("#"&amp;"Insumos"&amp;"!A"&amp;MATCH($B4487,#REF!,0),"Ins "&amp;$B4487)</f>
        <v>#REF!</v>
      </c>
      <c r="M4487" s="220"/>
    </row>
    <row r="4488" spans="1:13" ht="38.25" x14ac:dyDescent="0.2">
      <c r="A4488" s="36" t="s">
        <v>2746</v>
      </c>
      <c r="B4488" s="26" t="s">
        <v>6816</v>
      </c>
      <c r="C4488" s="79" t="s">
        <v>10579</v>
      </c>
      <c r="D4488" s="37" t="s">
        <v>5608</v>
      </c>
      <c r="E4488" s="37" t="s">
        <v>4134</v>
      </c>
      <c r="F4488" s="41"/>
      <c r="G4488" s="27"/>
      <c r="H4488" s="27"/>
      <c r="I4488" s="27">
        <v>1510245</v>
      </c>
      <c r="M4488" s="220">
        <f t="shared" ref="M4488:M4545" si="70">ROUND(I4488*(1+$L$2),0)</f>
        <v>1977817</v>
      </c>
    </row>
    <row r="4489" spans="1:13" x14ac:dyDescent="0.2">
      <c r="A4489" s="35" t="s">
        <v>2746</v>
      </c>
      <c r="B4489" s="1" t="s">
        <v>201</v>
      </c>
      <c r="C4489" s="45" t="s">
        <v>1029</v>
      </c>
      <c r="D4489" s="23" t="s">
        <v>5734</v>
      </c>
      <c r="E4489" s="23" t="s">
        <v>4141</v>
      </c>
      <c r="F4489" s="40">
        <v>5</v>
      </c>
      <c r="G4489" s="25">
        <v>89712</v>
      </c>
      <c r="H4489" s="25">
        <v>448560</v>
      </c>
      <c r="I4489" s="25"/>
      <c r="J4489" s="58" t="e">
        <f>HYPERLINK("#"&amp;"Insumos"&amp;"!A"&amp;MATCH($B4489,#REF!,0),"Ins "&amp;$B4489)</f>
        <v>#REF!</v>
      </c>
      <c r="M4489" s="220"/>
    </row>
    <row r="4490" spans="1:13" x14ac:dyDescent="0.2">
      <c r="A4490" s="35" t="s">
        <v>2746</v>
      </c>
      <c r="B4490" s="1" t="s">
        <v>263</v>
      </c>
      <c r="C4490" s="45" t="s">
        <v>696</v>
      </c>
      <c r="D4490" s="23" t="s">
        <v>5534</v>
      </c>
      <c r="E4490" s="23" t="s">
        <v>4140</v>
      </c>
      <c r="F4490" s="40">
        <v>0.105</v>
      </c>
      <c r="G4490" s="25">
        <v>187426</v>
      </c>
      <c r="H4490" s="25">
        <v>19680</v>
      </c>
      <c r="I4490" s="25"/>
      <c r="J4490" s="58" t="e">
        <f>HYPERLINK("#"&amp;"Insumos"&amp;"!A"&amp;MATCH($B4490,#REF!,0),"Ins "&amp;$B4490)</f>
        <v>#REF!</v>
      </c>
      <c r="M4490" s="220"/>
    </row>
    <row r="4491" spans="1:13" x14ac:dyDescent="0.2">
      <c r="A4491" s="35" t="s">
        <v>2746</v>
      </c>
      <c r="B4491" s="1" t="s">
        <v>5533</v>
      </c>
      <c r="C4491" s="45" t="s">
        <v>5892</v>
      </c>
      <c r="D4491" s="23" t="s">
        <v>977</v>
      </c>
      <c r="E4491" s="23" t="s">
        <v>4134</v>
      </c>
      <c r="F4491" s="40">
        <v>0.4</v>
      </c>
      <c r="G4491" s="25">
        <v>3623</v>
      </c>
      <c r="H4491" s="25">
        <v>1449</v>
      </c>
      <c r="I4491" s="25"/>
      <c r="J4491" s="58" t="e">
        <f>HYPERLINK("#"&amp;"Insumos"&amp;"!A"&amp;MATCH($B4491,#REF!,0),"Ins "&amp;$B4491)</f>
        <v>#REF!</v>
      </c>
      <c r="M4491" s="220"/>
    </row>
    <row r="4492" spans="1:13" x14ac:dyDescent="0.2">
      <c r="A4492" s="35" t="s">
        <v>2746</v>
      </c>
      <c r="B4492" s="1" t="s">
        <v>5007</v>
      </c>
      <c r="C4492" s="45" t="s">
        <v>720</v>
      </c>
      <c r="D4492" s="23" t="s">
        <v>5751</v>
      </c>
      <c r="E4492" s="23" t="s">
        <v>4134</v>
      </c>
      <c r="F4492" s="40">
        <v>11</v>
      </c>
      <c r="G4492" s="25">
        <v>1897</v>
      </c>
      <c r="H4492" s="25">
        <v>20867</v>
      </c>
      <c r="I4492" s="25"/>
      <c r="J4492" s="58" t="e">
        <f>HYPERLINK("#"&amp;"Insumos"&amp;"!A"&amp;MATCH($B4492,#REF!,0),"Ins "&amp;$B4492)</f>
        <v>#REF!</v>
      </c>
      <c r="M4492" s="220"/>
    </row>
    <row r="4493" spans="1:13" x14ac:dyDescent="0.2">
      <c r="A4493" s="35" t="s">
        <v>2746</v>
      </c>
      <c r="B4493" s="1" t="s">
        <v>4383</v>
      </c>
      <c r="C4493" s="45" t="s">
        <v>1350</v>
      </c>
      <c r="D4493" s="23" t="s">
        <v>5751</v>
      </c>
      <c r="E4493" s="23" t="s">
        <v>4134</v>
      </c>
      <c r="F4493" s="40">
        <v>2</v>
      </c>
      <c r="G4493" s="25">
        <v>128348</v>
      </c>
      <c r="H4493" s="25">
        <v>256696</v>
      </c>
      <c r="I4493" s="25"/>
      <c r="J4493" s="58" t="e">
        <f>HYPERLINK("#"&amp;"Insumos"&amp;"!A"&amp;MATCH($B4493,#REF!,0),"Ins "&amp;$B4493)</f>
        <v>#REF!</v>
      </c>
      <c r="M4493" s="220"/>
    </row>
    <row r="4494" spans="1:13" ht="25.5" x14ac:dyDescent="0.2">
      <c r="A4494" s="35" t="s">
        <v>2746</v>
      </c>
      <c r="B4494" s="1" t="s">
        <v>4396</v>
      </c>
      <c r="C4494" s="45" t="s">
        <v>1355</v>
      </c>
      <c r="D4494" s="23" t="s">
        <v>5751</v>
      </c>
      <c r="E4494" s="23" t="s">
        <v>4134</v>
      </c>
      <c r="F4494" s="40">
        <v>1</v>
      </c>
      <c r="G4494" s="25">
        <v>762993</v>
      </c>
      <c r="H4494" s="25">
        <v>762993</v>
      </c>
      <c r="I4494" s="25"/>
      <c r="J4494" s="58" t="e">
        <f>HYPERLINK("#"&amp;"Insumos"&amp;"!A"&amp;MATCH($B4494,#REF!,0),"Ins "&amp;$B4494)</f>
        <v>#REF!</v>
      </c>
      <c r="M4494" s="220"/>
    </row>
    <row r="4495" spans="1:13" ht="38.25" x14ac:dyDescent="0.2">
      <c r="A4495" s="36" t="s">
        <v>2747</v>
      </c>
      <c r="B4495" s="26" t="s">
        <v>6816</v>
      </c>
      <c r="C4495" s="79" t="s">
        <v>10580</v>
      </c>
      <c r="D4495" s="37" t="s">
        <v>5608</v>
      </c>
      <c r="E4495" s="37" t="s">
        <v>4134</v>
      </c>
      <c r="F4495" s="41"/>
      <c r="G4495" s="27"/>
      <c r="H4495" s="27"/>
      <c r="I4495" s="27">
        <v>1788870</v>
      </c>
      <c r="M4495" s="220">
        <f t="shared" si="70"/>
        <v>2342704</v>
      </c>
    </row>
    <row r="4496" spans="1:13" x14ac:dyDescent="0.2">
      <c r="A4496" s="35" t="s">
        <v>2747</v>
      </c>
      <c r="B4496" s="1" t="s">
        <v>201</v>
      </c>
      <c r="C4496" s="45" t="s">
        <v>1029</v>
      </c>
      <c r="D4496" s="23" t="s">
        <v>5734</v>
      </c>
      <c r="E4496" s="23" t="s">
        <v>4141</v>
      </c>
      <c r="F4496" s="40">
        <v>5</v>
      </c>
      <c r="G4496" s="25">
        <v>89712</v>
      </c>
      <c r="H4496" s="25">
        <v>448560</v>
      </c>
      <c r="I4496" s="25"/>
      <c r="J4496" s="58" t="e">
        <f>HYPERLINK("#"&amp;"Insumos"&amp;"!A"&amp;MATCH($B4496,#REF!,0),"Ins "&amp;$B4496)</f>
        <v>#REF!</v>
      </c>
      <c r="M4496" s="220"/>
    </row>
    <row r="4497" spans="1:13" x14ac:dyDescent="0.2">
      <c r="A4497" s="35" t="s">
        <v>2747</v>
      </c>
      <c r="B4497" s="1" t="s">
        <v>263</v>
      </c>
      <c r="C4497" s="45" t="s">
        <v>696</v>
      </c>
      <c r="D4497" s="23" t="s">
        <v>5534</v>
      </c>
      <c r="E4497" s="23" t="s">
        <v>4140</v>
      </c>
      <c r="F4497" s="40">
        <v>0.1331</v>
      </c>
      <c r="G4497" s="25">
        <v>187426</v>
      </c>
      <c r="H4497" s="25">
        <v>24946</v>
      </c>
      <c r="I4497" s="25"/>
      <c r="J4497" s="58" t="e">
        <f>HYPERLINK("#"&amp;"Insumos"&amp;"!A"&amp;MATCH($B4497,#REF!,0),"Ins "&amp;$B4497)</f>
        <v>#REF!</v>
      </c>
      <c r="M4497" s="220"/>
    </row>
    <row r="4498" spans="1:13" x14ac:dyDescent="0.2">
      <c r="A4498" s="35" t="s">
        <v>2747</v>
      </c>
      <c r="B4498" s="1" t="s">
        <v>5533</v>
      </c>
      <c r="C4498" s="45" t="s">
        <v>5892</v>
      </c>
      <c r="D4498" s="23" t="s">
        <v>977</v>
      </c>
      <c r="E4498" s="23" t="s">
        <v>4134</v>
      </c>
      <c r="F4498" s="40">
        <v>0.4</v>
      </c>
      <c r="G4498" s="25">
        <v>3623</v>
      </c>
      <c r="H4498" s="25">
        <v>1449</v>
      </c>
      <c r="I4498" s="25"/>
      <c r="J4498" s="58" t="e">
        <f>HYPERLINK("#"&amp;"Insumos"&amp;"!A"&amp;MATCH($B4498,#REF!,0),"Ins "&amp;$B4498)</f>
        <v>#REF!</v>
      </c>
      <c r="M4498" s="220"/>
    </row>
    <row r="4499" spans="1:13" x14ac:dyDescent="0.2">
      <c r="A4499" s="35" t="s">
        <v>2747</v>
      </c>
      <c r="B4499" s="1" t="s">
        <v>5007</v>
      </c>
      <c r="C4499" s="45" t="s">
        <v>720</v>
      </c>
      <c r="D4499" s="23" t="s">
        <v>5751</v>
      </c>
      <c r="E4499" s="23" t="s">
        <v>4134</v>
      </c>
      <c r="F4499" s="40">
        <v>11</v>
      </c>
      <c r="G4499" s="25">
        <v>1897</v>
      </c>
      <c r="H4499" s="25">
        <v>20867</v>
      </c>
      <c r="I4499" s="25"/>
      <c r="J4499" s="58" t="e">
        <f>HYPERLINK("#"&amp;"Insumos"&amp;"!A"&amp;MATCH($B4499,#REF!,0),"Ins "&amp;$B4499)</f>
        <v>#REF!</v>
      </c>
      <c r="M4499" s="220"/>
    </row>
    <row r="4500" spans="1:13" x14ac:dyDescent="0.2">
      <c r="A4500" s="35" t="s">
        <v>2747</v>
      </c>
      <c r="B4500" s="1" t="s">
        <v>4384</v>
      </c>
      <c r="C4500" s="45" t="s">
        <v>1351</v>
      </c>
      <c r="D4500" s="23" t="s">
        <v>5751</v>
      </c>
      <c r="E4500" s="23" t="s">
        <v>4134</v>
      </c>
      <c r="F4500" s="40">
        <v>2</v>
      </c>
      <c r="G4500" s="25">
        <v>152123</v>
      </c>
      <c r="H4500" s="25">
        <v>304246</v>
      </c>
      <c r="I4500" s="25"/>
      <c r="J4500" s="58" t="e">
        <f>HYPERLINK("#"&amp;"Insumos"&amp;"!A"&amp;MATCH($B4500,#REF!,0),"Ins "&amp;$B4500)</f>
        <v>#REF!</v>
      </c>
      <c r="M4500" s="220"/>
    </row>
    <row r="4501" spans="1:13" ht="25.5" x14ac:dyDescent="0.2">
      <c r="A4501" s="35" t="s">
        <v>2747</v>
      </c>
      <c r="B4501" s="1" t="s">
        <v>4397</v>
      </c>
      <c r="C4501" s="45" t="s">
        <v>1356</v>
      </c>
      <c r="D4501" s="23" t="s">
        <v>5751</v>
      </c>
      <c r="E4501" s="23" t="s">
        <v>4134</v>
      </c>
      <c r="F4501" s="40">
        <v>1</v>
      </c>
      <c r="G4501" s="25">
        <v>988802</v>
      </c>
      <c r="H4501" s="25">
        <v>988802</v>
      </c>
      <c r="I4501" s="25"/>
      <c r="J4501" s="58" t="e">
        <f>HYPERLINK("#"&amp;"Insumos"&amp;"!A"&amp;MATCH($B4501,#REF!,0),"Ins "&amp;$B4501)</f>
        <v>#REF!</v>
      </c>
      <c r="M4501" s="220"/>
    </row>
    <row r="4502" spans="1:13" ht="38.25" x14ac:dyDescent="0.2">
      <c r="A4502" s="36" t="s">
        <v>2748</v>
      </c>
      <c r="B4502" s="26" t="s">
        <v>6816</v>
      </c>
      <c r="C4502" s="79" t="s">
        <v>10581</v>
      </c>
      <c r="D4502" s="37" t="s">
        <v>5608</v>
      </c>
      <c r="E4502" s="37" t="s">
        <v>4134</v>
      </c>
      <c r="F4502" s="41"/>
      <c r="G4502" s="27"/>
      <c r="H4502" s="27"/>
      <c r="I4502" s="27">
        <v>2774949</v>
      </c>
      <c r="M4502" s="220">
        <f t="shared" si="70"/>
        <v>3634073</v>
      </c>
    </row>
    <row r="4503" spans="1:13" x14ac:dyDescent="0.2">
      <c r="A4503" s="35" t="s">
        <v>2748</v>
      </c>
      <c r="B4503" s="1" t="s">
        <v>201</v>
      </c>
      <c r="C4503" s="45" t="s">
        <v>1029</v>
      </c>
      <c r="D4503" s="23" t="s">
        <v>5734</v>
      </c>
      <c r="E4503" s="23" t="s">
        <v>4141</v>
      </c>
      <c r="F4503" s="40">
        <v>5</v>
      </c>
      <c r="G4503" s="25">
        <v>89712</v>
      </c>
      <c r="H4503" s="25">
        <v>448560</v>
      </c>
      <c r="I4503" s="25"/>
      <c r="J4503" s="58" t="e">
        <f>HYPERLINK("#"&amp;"Insumos"&amp;"!A"&amp;MATCH($B4503,#REF!,0),"Ins "&amp;$B4503)</f>
        <v>#REF!</v>
      </c>
      <c r="M4503" s="220"/>
    </row>
    <row r="4504" spans="1:13" x14ac:dyDescent="0.2">
      <c r="A4504" s="35" t="s">
        <v>2748</v>
      </c>
      <c r="B4504" s="1" t="s">
        <v>263</v>
      </c>
      <c r="C4504" s="45" t="s">
        <v>696</v>
      </c>
      <c r="D4504" s="23" t="s">
        <v>5534</v>
      </c>
      <c r="E4504" s="23" t="s">
        <v>4140</v>
      </c>
      <c r="F4504" s="40">
        <v>0.23269999999999999</v>
      </c>
      <c r="G4504" s="25">
        <v>187426</v>
      </c>
      <c r="H4504" s="25">
        <v>43614</v>
      </c>
      <c r="I4504" s="25"/>
      <c r="J4504" s="58" t="e">
        <f>HYPERLINK("#"&amp;"Insumos"&amp;"!A"&amp;MATCH($B4504,#REF!,0),"Ins "&amp;$B4504)</f>
        <v>#REF!</v>
      </c>
      <c r="M4504" s="220"/>
    </row>
    <row r="4505" spans="1:13" x14ac:dyDescent="0.2">
      <c r="A4505" s="35" t="s">
        <v>2748</v>
      </c>
      <c r="B4505" s="1" t="s">
        <v>5533</v>
      </c>
      <c r="C4505" s="45" t="s">
        <v>5892</v>
      </c>
      <c r="D4505" s="23" t="s">
        <v>977</v>
      </c>
      <c r="E4505" s="23" t="s">
        <v>4134</v>
      </c>
      <c r="F4505" s="40">
        <v>0.4</v>
      </c>
      <c r="G4505" s="25">
        <v>3623</v>
      </c>
      <c r="H4505" s="25">
        <v>1449</v>
      </c>
      <c r="I4505" s="25"/>
      <c r="J4505" s="58" t="e">
        <f>HYPERLINK("#"&amp;"Insumos"&amp;"!A"&amp;MATCH($B4505,#REF!,0),"Ins "&amp;$B4505)</f>
        <v>#REF!</v>
      </c>
      <c r="M4505" s="220"/>
    </row>
    <row r="4506" spans="1:13" x14ac:dyDescent="0.2">
      <c r="A4506" s="35" t="s">
        <v>2748</v>
      </c>
      <c r="B4506" s="1" t="s">
        <v>5007</v>
      </c>
      <c r="C4506" s="45" t="s">
        <v>720</v>
      </c>
      <c r="D4506" s="23" t="s">
        <v>5751</v>
      </c>
      <c r="E4506" s="23" t="s">
        <v>4134</v>
      </c>
      <c r="F4506" s="40">
        <v>11</v>
      </c>
      <c r="G4506" s="25">
        <v>1897</v>
      </c>
      <c r="H4506" s="25">
        <v>20867</v>
      </c>
      <c r="I4506" s="25"/>
      <c r="J4506" s="58" t="e">
        <f>HYPERLINK("#"&amp;"Insumos"&amp;"!A"&amp;MATCH($B4506,#REF!,0),"Ins "&amp;$B4506)</f>
        <v>#REF!</v>
      </c>
      <c r="M4506" s="220"/>
    </row>
    <row r="4507" spans="1:13" x14ac:dyDescent="0.2">
      <c r="A4507" s="35" t="s">
        <v>2748</v>
      </c>
      <c r="B4507" s="1" t="s">
        <v>4385</v>
      </c>
      <c r="C4507" s="45" t="s">
        <v>1352</v>
      </c>
      <c r="D4507" s="23" t="s">
        <v>5751</v>
      </c>
      <c r="E4507" s="23" t="s">
        <v>4134</v>
      </c>
      <c r="F4507" s="40">
        <v>2</v>
      </c>
      <c r="G4507" s="25">
        <v>237692</v>
      </c>
      <c r="H4507" s="25">
        <v>475384</v>
      </c>
      <c r="I4507" s="25"/>
      <c r="J4507" s="58" t="e">
        <f>HYPERLINK("#"&amp;"Insumos"&amp;"!A"&amp;MATCH($B4507,#REF!,0),"Ins "&amp;$B4507)</f>
        <v>#REF!</v>
      </c>
      <c r="M4507" s="220"/>
    </row>
    <row r="4508" spans="1:13" ht="25.5" x14ac:dyDescent="0.2">
      <c r="A4508" s="35" t="s">
        <v>2748</v>
      </c>
      <c r="B4508" s="1" t="s">
        <v>4398</v>
      </c>
      <c r="C4508" s="45" t="s">
        <v>1357</v>
      </c>
      <c r="D4508" s="23" t="s">
        <v>5751</v>
      </c>
      <c r="E4508" s="23" t="s">
        <v>4134</v>
      </c>
      <c r="F4508" s="40">
        <v>1</v>
      </c>
      <c r="G4508" s="25">
        <v>1785075</v>
      </c>
      <c r="H4508" s="25">
        <v>1785075</v>
      </c>
      <c r="I4508" s="25"/>
      <c r="J4508" s="58" t="e">
        <f>HYPERLINK("#"&amp;"Insumos"&amp;"!A"&amp;MATCH($B4508,#REF!,0),"Ins "&amp;$B4508)</f>
        <v>#REF!</v>
      </c>
      <c r="M4508" s="220"/>
    </row>
    <row r="4509" spans="1:13" ht="38.25" x14ac:dyDescent="0.2">
      <c r="A4509" s="36" t="s">
        <v>2749</v>
      </c>
      <c r="B4509" s="26" t="s">
        <v>6816</v>
      </c>
      <c r="C4509" s="79" t="s">
        <v>10582</v>
      </c>
      <c r="D4509" s="37" t="s">
        <v>5608</v>
      </c>
      <c r="E4509" s="37" t="s">
        <v>4134</v>
      </c>
      <c r="F4509" s="41"/>
      <c r="G4509" s="27"/>
      <c r="H4509" s="27"/>
      <c r="I4509" s="27">
        <v>6802506</v>
      </c>
      <c r="M4509" s="220">
        <f t="shared" si="70"/>
        <v>8908562</v>
      </c>
    </row>
    <row r="4510" spans="1:13" x14ac:dyDescent="0.2">
      <c r="A4510" s="35" t="s">
        <v>2749</v>
      </c>
      <c r="B4510" s="1" t="s">
        <v>201</v>
      </c>
      <c r="C4510" s="45" t="s">
        <v>1029</v>
      </c>
      <c r="D4510" s="23" t="s">
        <v>5734</v>
      </c>
      <c r="E4510" s="23" t="s">
        <v>4141</v>
      </c>
      <c r="F4510" s="40">
        <v>6.5</v>
      </c>
      <c r="G4510" s="25">
        <v>89712</v>
      </c>
      <c r="H4510" s="25">
        <v>583128</v>
      </c>
      <c r="I4510" s="25"/>
      <c r="J4510" s="58" t="e">
        <f>HYPERLINK("#"&amp;"Insumos"&amp;"!A"&amp;MATCH($B4510,#REF!,0),"Ins "&amp;$B4510)</f>
        <v>#REF!</v>
      </c>
      <c r="M4510" s="220"/>
    </row>
    <row r="4511" spans="1:13" x14ac:dyDescent="0.2">
      <c r="A4511" s="35" t="s">
        <v>2749</v>
      </c>
      <c r="B4511" s="1" t="s">
        <v>263</v>
      </c>
      <c r="C4511" s="45" t="s">
        <v>696</v>
      </c>
      <c r="D4511" s="23" t="s">
        <v>5534</v>
      </c>
      <c r="E4511" s="23" t="s">
        <v>4140</v>
      </c>
      <c r="F4511" s="40">
        <v>0.62580000000000002</v>
      </c>
      <c r="G4511" s="25">
        <v>187426</v>
      </c>
      <c r="H4511" s="25">
        <v>117291</v>
      </c>
      <c r="I4511" s="25"/>
      <c r="J4511" s="58" t="e">
        <f>HYPERLINK("#"&amp;"Insumos"&amp;"!A"&amp;MATCH($B4511,#REF!,0),"Ins "&amp;$B4511)</f>
        <v>#REF!</v>
      </c>
      <c r="M4511" s="220"/>
    </row>
    <row r="4512" spans="1:13" x14ac:dyDescent="0.2">
      <c r="A4512" s="35" t="s">
        <v>2749</v>
      </c>
      <c r="B4512" s="1" t="s">
        <v>5533</v>
      </c>
      <c r="C4512" s="45" t="s">
        <v>5892</v>
      </c>
      <c r="D4512" s="23" t="s">
        <v>977</v>
      </c>
      <c r="E4512" s="23" t="s">
        <v>4134</v>
      </c>
      <c r="F4512" s="40">
        <v>0.6</v>
      </c>
      <c r="G4512" s="25">
        <v>3623</v>
      </c>
      <c r="H4512" s="25">
        <v>2174</v>
      </c>
      <c r="I4512" s="25"/>
      <c r="J4512" s="58" t="e">
        <f>HYPERLINK("#"&amp;"Insumos"&amp;"!A"&amp;MATCH($B4512,#REF!,0),"Ins "&amp;$B4512)</f>
        <v>#REF!</v>
      </c>
      <c r="M4512" s="220"/>
    </row>
    <row r="4513" spans="1:13" x14ac:dyDescent="0.2">
      <c r="A4513" s="35" t="s">
        <v>2749</v>
      </c>
      <c r="B4513" s="1" t="s">
        <v>5007</v>
      </c>
      <c r="C4513" s="45" t="s">
        <v>720</v>
      </c>
      <c r="D4513" s="23" t="s">
        <v>5751</v>
      </c>
      <c r="E4513" s="23" t="s">
        <v>4134</v>
      </c>
      <c r="F4513" s="40">
        <v>11</v>
      </c>
      <c r="G4513" s="25">
        <v>1897</v>
      </c>
      <c r="H4513" s="25">
        <v>20867</v>
      </c>
      <c r="I4513" s="25"/>
      <c r="J4513" s="58" t="e">
        <f>HYPERLINK("#"&amp;"Insumos"&amp;"!A"&amp;MATCH($B4513,#REF!,0),"Ins "&amp;$B4513)</f>
        <v>#REF!</v>
      </c>
      <c r="M4513" s="220"/>
    </row>
    <row r="4514" spans="1:13" x14ac:dyDescent="0.2">
      <c r="A4514" s="35" t="s">
        <v>2749</v>
      </c>
      <c r="B4514" s="1" t="s">
        <v>5299</v>
      </c>
      <c r="C4514" s="45" t="s">
        <v>66</v>
      </c>
      <c r="D4514" s="23" t="s">
        <v>5751</v>
      </c>
      <c r="E4514" s="23" t="s">
        <v>4134</v>
      </c>
      <c r="F4514" s="40">
        <v>2</v>
      </c>
      <c r="G4514" s="25">
        <v>294168</v>
      </c>
      <c r="H4514" s="25">
        <v>588336</v>
      </c>
      <c r="I4514" s="25"/>
      <c r="J4514" s="58" t="e">
        <f>HYPERLINK("#"&amp;"Insumos"&amp;"!A"&amp;MATCH($B4514,#REF!,0),"Ins "&amp;$B4514)</f>
        <v>#REF!</v>
      </c>
      <c r="M4514" s="220"/>
    </row>
    <row r="4515" spans="1:13" ht="25.5" x14ac:dyDescent="0.2">
      <c r="A4515" s="35" t="s">
        <v>2749</v>
      </c>
      <c r="B4515" s="1" t="s">
        <v>4399</v>
      </c>
      <c r="C4515" s="45" t="s">
        <v>1358</v>
      </c>
      <c r="D4515" s="23" t="s">
        <v>5751</v>
      </c>
      <c r="E4515" s="23" t="s">
        <v>4134</v>
      </c>
      <c r="F4515" s="40">
        <v>1</v>
      </c>
      <c r="G4515" s="25">
        <v>5490710</v>
      </c>
      <c r="H4515" s="25">
        <v>5490710</v>
      </c>
      <c r="I4515" s="25"/>
      <c r="J4515" s="58" t="e">
        <f>HYPERLINK("#"&amp;"Insumos"&amp;"!A"&amp;MATCH($B4515,#REF!,0),"Ins "&amp;$B4515)</f>
        <v>#REF!</v>
      </c>
      <c r="M4515" s="220"/>
    </row>
    <row r="4516" spans="1:13" ht="25.5" x14ac:dyDescent="0.2">
      <c r="A4516" s="36" t="s">
        <v>2750</v>
      </c>
      <c r="B4516" s="26" t="s">
        <v>6816</v>
      </c>
      <c r="C4516" s="79" t="s">
        <v>10583</v>
      </c>
      <c r="D4516" s="37" t="s">
        <v>5608</v>
      </c>
      <c r="E4516" s="37" t="s">
        <v>4134</v>
      </c>
      <c r="F4516" s="41"/>
      <c r="G4516" s="27"/>
      <c r="H4516" s="27"/>
      <c r="I4516" s="27">
        <v>2153469</v>
      </c>
      <c r="M4516" s="220">
        <f t="shared" si="70"/>
        <v>2820183</v>
      </c>
    </row>
    <row r="4517" spans="1:13" x14ac:dyDescent="0.2">
      <c r="A4517" s="35" t="s">
        <v>2750</v>
      </c>
      <c r="B4517" s="1" t="s">
        <v>201</v>
      </c>
      <c r="C4517" s="45" t="s">
        <v>1029</v>
      </c>
      <c r="D4517" s="23" t="s">
        <v>5734</v>
      </c>
      <c r="E4517" s="23" t="s">
        <v>4141</v>
      </c>
      <c r="F4517" s="40">
        <v>4.5</v>
      </c>
      <c r="G4517" s="25">
        <v>89712</v>
      </c>
      <c r="H4517" s="25">
        <v>403704</v>
      </c>
      <c r="I4517" s="25"/>
      <c r="J4517" s="58" t="e">
        <f>HYPERLINK("#"&amp;"Insumos"&amp;"!A"&amp;MATCH($B4517,#REF!,0),"Ins "&amp;$B4517)</f>
        <v>#REF!</v>
      </c>
      <c r="M4517" s="220"/>
    </row>
    <row r="4518" spans="1:13" x14ac:dyDescent="0.2">
      <c r="A4518" s="35" t="s">
        <v>2750</v>
      </c>
      <c r="B4518" s="1" t="s">
        <v>263</v>
      </c>
      <c r="C4518" s="45" t="s">
        <v>696</v>
      </c>
      <c r="D4518" s="23" t="s">
        <v>5534</v>
      </c>
      <c r="E4518" s="23" t="s">
        <v>4140</v>
      </c>
      <c r="F4518" s="40">
        <v>0.17449999999999999</v>
      </c>
      <c r="G4518" s="25">
        <v>187426</v>
      </c>
      <c r="H4518" s="25">
        <v>32706</v>
      </c>
      <c r="I4518" s="25"/>
      <c r="J4518" s="58" t="e">
        <f>HYPERLINK("#"&amp;"Insumos"&amp;"!A"&amp;MATCH($B4518,#REF!,0),"Ins "&amp;$B4518)</f>
        <v>#REF!</v>
      </c>
      <c r="M4518" s="220"/>
    </row>
    <row r="4519" spans="1:13" x14ac:dyDescent="0.2">
      <c r="A4519" s="35" t="s">
        <v>2750</v>
      </c>
      <c r="B4519" s="1" t="s">
        <v>5533</v>
      </c>
      <c r="C4519" s="45" t="s">
        <v>5892</v>
      </c>
      <c r="D4519" s="23" t="s">
        <v>977</v>
      </c>
      <c r="E4519" s="23" t="s">
        <v>4134</v>
      </c>
      <c r="F4519" s="40">
        <v>0.4</v>
      </c>
      <c r="G4519" s="25">
        <v>3623</v>
      </c>
      <c r="H4519" s="25">
        <v>1449</v>
      </c>
      <c r="I4519" s="25"/>
      <c r="J4519" s="58" t="e">
        <f>HYPERLINK("#"&amp;"Insumos"&amp;"!A"&amp;MATCH($B4519,#REF!,0),"Ins "&amp;$B4519)</f>
        <v>#REF!</v>
      </c>
      <c r="M4519" s="220"/>
    </row>
    <row r="4520" spans="1:13" x14ac:dyDescent="0.2">
      <c r="A4520" s="35" t="s">
        <v>2750</v>
      </c>
      <c r="B4520" s="1" t="s">
        <v>5007</v>
      </c>
      <c r="C4520" s="45" t="s">
        <v>720</v>
      </c>
      <c r="D4520" s="23" t="s">
        <v>5751</v>
      </c>
      <c r="E4520" s="23" t="s">
        <v>4134</v>
      </c>
      <c r="F4520" s="40">
        <v>11</v>
      </c>
      <c r="G4520" s="25">
        <v>1897</v>
      </c>
      <c r="H4520" s="25">
        <v>20867</v>
      </c>
      <c r="I4520" s="25"/>
      <c r="J4520" s="58" t="e">
        <f>HYPERLINK("#"&amp;"Insumos"&amp;"!A"&amp;MATCH($B4520,#REF!,0),"Ins "&amp;$B4520)</f>
        <v>#REF!</v>
      </c>
      <c r="M4520" s="220"/>
    </row>
    <row r="4521" spans="1:13" x14ac:dyDescent="0.2">
      <c r="A4521" s="35" t="s">
        <v>2750</v>
      </c>
      <c r="B4521" s="1" t="s">
        <v>4799</v>
      </c>
      <c r="C4521" s="45" t="s">
        <v>178</v>
      </c>
      <c r="D4521" s="23" t="s">
        <v>5751</v>
      </c>
      <c r="E4521" s="23" t="s">
        <v>4134</v>
      </c>
      <c r="F4521" s="40">
        <v>1</v>
      </c>
      <c r="G4521" s="25">
        <v>140238</v>
      </c>
      <c r="H4521" s="25">
        <v>140238</v>
      </c>
      <c r="I4521" s="25"/>
      <c r="J4521" s="58" t="e">
        <f>HYPERLINK("#"&amp;"Insumos"&amp;"!A"&amp;MATCH($B4521,#REF!,0),"Ins "&amp;$B4521)</f>
        <v>#REF!</v>
      </c>
      <c r="M4521" s="220"/>
    </row>
    <row r="4522" spans="1:13" x14ac:dyDescent="0.2">
      <c r="A4522" s="35" t="s">
        <v>2750</v>
      </c>
      <c r="B4522" s="1" t="s">
        <v>4383</v>
      </c>
      <c r="C4522" s="45" t="s">
        <v>1350</v>
      </c>
      <c r="D4522" s="23" t="s">
        <v>5751</v>
      </c>
      <c r="E4522" s="23" t="s">
        <v>4134</v>
      </c>
      <c r="F4522" s="40">
        <v>1</v>
      </c>
      <c r="G4522" s="25">
        <v>128348</v>
      </c>
      <c r="H4522" s="25">
        <v>128348</v>
      </c>
      <c r="I4522" s="25"/>
      <c r="J4522" s="58" t="e">
        <f>HYPERLINK("#"&amp;"Insumos"&amp;"!A"&amp;MATCH($B4522,#REF!,0),"Ins "&amp;$B4522)</f>
        <v>#REF!</v>
      </c>
      <c r="M4522" s="220"/>
    </row>
    <row r="4523" spans="1:13" x14ac:dyDescent="0.2">
      <c r="A4523" s="35" t="s">
        <v>2750</v>
      </c>
      <c r="B4523" s="1" t="s">
        <v>4403</v>
      </c>
      <c r="C4523" s="45" t="s">
        <v>285</v>
      </c>
      <c r="D4523" s="23" t="s">
        <v>5751</v>
      </c>
      <c r="E4523" s="23" t="s">
        <v>4134</v>
      </c>
      <c r="F4523" s="40">
        <v>1</v>
      </c>
      <c r="G4523" s="25">
        <v>1426157</v>
      </c>
      <c r="H4523" s="25">
        <v>1426157</v>
      </c>
      <c r="I4523" s="25"/>
      <c r="J4523" s="58" t="e">
        <f>HYPERLINK("#"&amp;"Insumos"&amp;"!A"&amp;MATCH($B4523,#REF!,0),"Ins "&amp;$B4523)</f>
        <v>#REF!</v>
      </c>
      <c r="M4523" s="220"/>
    </row>
    <row r="4524" spans="1:13" ht="51" x14ac:dyDescent="0.2">
      <c r="A4524" s="36" t="s">
        <v>2751</v>
      </c>
      <c r="B4524" s="26" t="s">
        <v>6816</v>
      </c>
      <c r="C4524" s="79" t="s">
        <v>10584</v>
      </c>
      <c r="D4524" s="37" t="s">
        <v>5608</v>
      </c>
      <c r="E4524" s="37" t="s">
        <v>4134</v>
      </c>
      <c r="F4524" s="41"/>
      <c r="G4524" s="27"/>
      <c r="H4524" s="27"/>
      <c r="I4524" s="27">
        <v>1452191</v>
      </c>
      <c r="M4524" s="220">
        <f t="shared" si="70"/>
        <v>1901789</v>
      </c>
    </row>
    <row r="4525" spans="1:13" x14ac:dyDescent="0.2">
      <c r="A4525" s="35" t="s">
        <v>2751</v>
      </c>
      <c r="B4525" s="1" t="s">
        <v>201</v>
      </c>
      <c r="C4525" s="45" t="s">
        <v>1029</v>
      </c>
      <c r="D4525" s="23" t="s">
        <v>5734</v>
      </c>
      <c r="E4525" s="23" t="s">
        <v>4141</v>
      </c>
      <c r="F4525" s="40">
        <v>4.5</v>
      </c>
      <c r="G4525" s="25">
        <v>89712</v>
      </c>
      <c r="H4525" s="25">
        <v>403704</v>
      </c>
      <c r="I4525" s="25"/>
      <c r="J4525" s="58" t="e">
        <f>HYPERLINK("#"&amp;"Insumos"&amp;"!A"&amp;MATCH($B4525,#REF!,0),"Ins "&amp;$B4525)</f>
        <v>#REF!</v>
      </c>
      <c r="M4525" s="220"/>
    </row>
    <row r="4526" spans="1:13" x14ac:dyDescent="0.2">
      <c r="A4526" s="35" t="s">
        <v>2751</v>
      </c>
      <c r="B4526" s="1" t="s">
        <v>263</v>
      </c>
      <c r="C4526" s="45" t="s">
        <v>696</v>
      </c>
      <c r="D4526" s="23" t="s">
        <v>5534</v>
      </c>
      <c r="E4526" s="23" t="s">
        <v>4140</v>
      </c>
      <c r="F4526" s="40">
        <v>4.5499999999999999E-2</v>
      </c>
      <c r="G4526" s="25">
        <v>187426</v>
      </c>
      <c r="H4526" s="25">
        <v>8528</v>
      </c>
      <c r="I4526" s="25"/>
      <c r="J4526" s="58" t="e">
        <f>HYPERLINK("#"&amp;"Insumos"&amp;"!A"&amp;MATCH($B4526,#REF!,0),"Ins "&amp;$B4526)</f>
        <v>#REF!</v>
      </c>
      <c r="M4526" s="220"/>
    </row>
    <row r="4527" spans="1:13" x14ac:dyDescent="0.2">
      <c r="A4527" s="35" t="s">
        <v>2751</v>
      </c>
      <c r="B4527" s="1" t="s">
        <v>5533</v>
      </c>
      <c r="C4527" s="45" t="s">
        <v>5892</v>
      </c>
      <c r="D4527" s="23" t="s">
        <v>977</v>
      </c>
      <c r="E4527" s="23" t="s">
        <v>4134</v>
      </c>
      <c r="F4527" s="40">
        <v>6</v>
      </c>
      <c r="G4527" s="25">
        <v>3623</v>
      </c>
      <c r="H4527" s="25">
        <v>21738</v>
      </c>
      <c r="I4527" s="25"/>
      <c r="J4527" s="58" t="e">
        <f>HYPERLINK("#"&amp;"Insumos"&amp;"!A"&amp;MATCH($B4527,#REF!,0),"Ins "&amp;$B4527)</f>
        <v>#REF!</v>
      </c>
      <c r="M4527" s="220"/>
    </row>
    <row r="4528" spans="1:13" x14ac:dyDescent="0.2">
      <c r="A4528" s="35" t="s">
        <v>2751</v>
      </c>
      <c r="B4528" s="1" t="s">
        <v>5007</v>
      </c>
      <c r="C4528" s="45" t="s">
        <v>720</v>
      </c>
      <c r="D4528" s="23" t="s">
        <v>5751</v>
      </c>
      <c r="E4528" s="23" t="s">
        <v>4134</v>
      </c>
      <c r="F4528" s="40">
        <v>8.9</v>
      </c>
      <c r="G4528" s="25">
        <v>1897</v>
      </c>
      <c r="H4528" s="25">
        <v>16883</v>
      </c>
      <c r="I4528" s="25"/>
      <c r="J4528" s="58" t="e">
        <f>HYPERLINK("#"&amp;"Insumos"&amp;"!A"&amp;MATCH($B4528,#REF!,0),"Ins "&amp;$B4528)</f>
        <v>#REF!</v>
      </c>
      <c r="M4528" s="220"/>
    </row>
    <row r="4529" spans="1:13" ht="25.5" x14ac:dyDescent="0.2">
      <c r="A4529" s="35" t="s">
        <v>2751</v>
      </c>
      <c r="B4529" s="1" t="s">
        <v>4786</v>
      </c>
      <c r="C4529" s="45" t="s">
        <v>1308</v>
      </c>
      <c r="D4529" s="23" t="s">
        <v>5751</v>
      </c>
      <c r="E4529" s="23" t="s">
        <v>4134</v>
      </c>
      <c r="F4529" s="40">
        <v>1</v>
      </c>
      <c r="G4529" s="25">
        <v>827171</v>
      </c>
      <c r="H4529" s="25">
        <v>827171</v>
      </c>
      <c r="I4529" s="25"/>
      <c r="J4529" s="58" t="e">
        <f>HYPERLINK("#"&amp;"Insumos"&amp;"!A"&amp;MATCH($B4529,#REF!,0),"Ins "&amp;$B4529)</f>
        <v>#REF!</v>
      </c>
      <c r="M4529" s="220"/>
    </row>
    <row r="4530" spans="1:13" x14ac:dyDescent="0.2">
      <c r="A4530" s="35" t="s">
        <v>2751</v>
      </c>
      <c r="B4530" s="1" t="s">
        <v>4401</v>
      </c>
      <c r="C4530" s="45" t="s">
        <v>283</v>
      </c>
      <c r="D4530" s="23" t="s">
        <v>5751</v>
      </c>
      <c r="E4530" s="23" t="s">
        <v>4134</v>
      </c>
      <c r="F4530" s="40">
        <v>1</v>
      </c>
      <c r="G4530" s="25">
        <v>174167</v>
      </c>
      <c r="H4530" s="25">
        <v>174167</v>
      </c>
      <c r="I4530" s="25"/>
      <c r="J4530" s="58" t="e">
        <f>HYPERLINK("#"&amp;"Insumos"&amp;"!A"&amp;MATCH($B4530,#REF!,0),"Ins "&amp;$B4530)</f>
        <v>#REF!</v>
      </c>
      <c r="M4530" s="220"/>
    </row>
    <row r="4531" spans="1:13" ht="51" x14ac:dyDescent="0.2">
      <c r="A4531" s="36" t="s">
        <v>2752</v>
      </c>
      <c r="B4531" s="26" t="s">
        <v>6816</v>
      </c>
      <c r="C4531" s="79" t="s">
        <v>10585</v>
      </c>
      <c r="D4531" s="37" t="s">
        <v>5608</v>
      </c>
      <c r="E4531" s="37" t="s">
        <v>4134</v>
      </c>
      <c r="F4531" s="41"/>
      <c r="G4531" s="27"/>
      <c r="H4531" s="27"/>
      <c r="I4531" s="27">
        <v>19814932</v>
      </c>
      <c r="M4531" s="220">
        <f t="shared" si="70"/>
        <v>25949635</v>
      </c>
    </row>
    <row r="4532" spans="1:13" x14ac:dyDescent="0.2">
      <c r="A4532" s="35" t="s">
        <v>2752</v>
      </c>
      <c r="B4532" s="1" t="s">
        <v>201</v>
      </c>
      <c r="C4532" s="45" t="s">
        <v>1029</v>
      </c>
      <c r="D4532" s="23" t="s">
        <v>5734</v>
      </c>
      <c r="E4532" s="23" t="s">
        <v>4141</v>
      </c>
      <c r="F4532" s="40">
        <v>11.5</v>
      </c>
      <c r="G4532" s="25">
        <v>89712</v>
      </c>
      <c r="H4532" s="25">
        <v>1031688</v>
      </c>
      <c r="I4532" s="25"/>
      <c r="J4532" s="58" t="e">
        <f>HYPERLINK("#"&amp;"Insumos"&amp;"!A"&amp;MATCH($B4532,#REF!,0),"Ins "&amp;$B4532)</f>
        <v>#REF!</v>
      </c>
      <c r="M4532" s="220"/>
    </row>
    <row r="4533" spans="1:13" x14ac:dyDescent="0.2">
      <c r="A4533" s="35" t="s">
        <v>2752</v>
      </c>
      <c r="B4533" s="1" t="s">
        <v>263</v>
      </c>
      <c r="C4533" s="45" t="s">
        <v>696</v>
      </c>
      <c r="D4533" s="23" t="s">
        <v>5534</v>
      </c>
      <c r="E4533" s="23" t="s">
        <v>4140</v>
      </c>
      <c r="F4533" s="40">
        <v>8.48E-2</v>
      </c>
      <c r="G4533" s="25">
        <v>187426</v>
      </c>
      <c r="H4533" s="25">
        <v>15894</v>
      </c>
      <c r="I4533" s="25"/>
      <c r="J4533" s="58" t="e">
        <f>HYPERLINK("#"&amp;"Insumos"&amp;"!A"&amp;MATCH($B4533,#REF!,0),"Ins "&amp;$B4533)</f>
        <v>#REF!</v>
      </c>
      <c r="M4533" s="220"/>
    </row>
    <row r="4534" spans="1:13" x14ac:dyDescent="0.2">
      <c r="A4534" s="35" t="s">
        <v>2752</v>
      </c>
      <c r="B4534" s="1" t="s">
        <v>5533</v>
      </c>
      <c r="C4534" s="45" t="s">
        <v>5892</v>
      </c>
      <c r="D4534" s="23" t="s">
        <v>977</v>
      </c>
      <c r="E4534" s="23" t="s">
        <v>4134</v>
      </c>
      <c r="F4534" s="40">
        <v>6</v>
      </c>
      <c r="G4534" s="25">
        <v>3623</v>
      </c>
      <c r="H4534" s="25">
        <v>21738</v>
      </c>
      <c r="I4534" s="25"/>
      <c r="J4534" s="58" t="e">
        <f>HYPERLINK("#"&amp;"Insumos"&amp;"!A"&amp;MATCH($B4534,#REF!,0),"Ins "&amp;$B4534)</f>
        <v>#REF!</v>
      </c>
      <c r="M4534" s="220"/>
    </row>
    <row r="4535" spans="1:13" x14ac:dyDescent="0.2">
      <c r="A4535" s="35" t="s">
        <v>2752</v>
      </c>
      <c r="B4535" s="1" t="s">
        <v>5007</v>
      </c>
      <c r="C4535" s="45" t="s">
        <v>720</v>
      </c>
      <c r="D4535" s="23" t="s">
        <v>5751</v>
      </c>
      <c r="E4535" s="23" t="s">
        <v>4134</v>
      </c>
      <c r="F4535" s="40">
        <v>8.9</v>
      </c>
      <c r="G4535" s="25">
        <v>1897</v>
      </c>
      <c r="H4535" s="25">
        <v>16883</v>
      </c>
      <c r="I4535" s="25"/>
      <c r="J4535" s="58" t="e">
        <f>HYPERLINK("#"&amp;"Insumos"&amp;"!A"&amp;MATCH($B4535,#REF!,0),"Ins "&amp;$B4535)</f>
        <v>#REF!</v>
      </c>
      <c r="M4535" s="220"/>
    </row>
    <row r="4536" spans="1:13" ht="25.5" x14ac:dyDescent="0.2">
      <c r="A4536" s="35" t="s">
        <v>2752</v>
      </c>
      <c r="B4536" s="1" t="s">
        <v>4787</v>
      </c>
      <c r="C4536" s="45" t="s">
        <v>1309</v>
      </c>
      <c r="D4536" s="23" t="s">
        <v>5751</v>
      </c>
      <c r="E4536" s="23" t="s">
        <v>4134</v>
      </c>
      <c r="F4536" s="40">
        <v>1</v>
      </c>
      <c r="G4536" s="25">
        <v>18554562</v>
      </c>
      <c r="H4536" s="25">
        <v>18554562</v>
      </c>
      <c r="I4536" s="25"/>
      <c r="J4536" s="58" t="e">
        <f>HYPERLINK("#"&amp;"Insumos"&amp;"!A"&amp;MATCH($B4536,#REF!,0),"Ins "&amp;$B4536)</f>
        <v>#REF!</v>
      </c>
      <c r="M4536" s="220"/>
    </row>
    <row r="4537" spans="1:13" x14ac:dyDescent="0.2">
      <c r="A4537" s="35" t="s">
        <v>2752</v>
      </c>
      <c r="B4537" s="1" t="s">
        <v>4401</v>
      </c>
      <c r="C4537" s="45" t="s">
        <v>283</v>
      </c>
      <c r="D4537" s="23" t="s">
        <v>5751</v>
      </c>
      <c r="E4537" s="23" t="s">
        <v>4134</v>
      </c>
      <c r="F4537" s="40">
        <v>1</v>
      </c>
      <c r="G4537" s="25">
        <v>174167</v>
      </c>
      <c r="H4537" s="25">
        <v>174167</v>
      </c>
      <c r="I4537" s="25"/>
      <c r="J4537" s="58" t="e">
        <f>HYPERLINK("#"&amp;"Insumos"&amp;"!A"&amp;MATCH($B4537,#REF!,0),"Ins "&amp;$B4537)</f>
        <v>#REF!</v>
      </c>
      <c r="M4537" s="220"/>
    </row>
    <row r="4538" spans="1:13" ht="51" x14ac:dyDescent="0.2">
      <c r="A4538" s="36" t="s">
        <v>2753</v>
      </c>
      <c r="B4538" s="26" t="s">
        <v>6816</v>
      </c>
      <c r="C4538" s="79" t="s">
        <v>10586</v>
      </c>
      <c r="D4538" s="37" t="s">
        <v>5608</v>
      </c>
      <c r="E4538" s="37" t="s">
        <v>4134</v>
      </c>
      <c r="F4538" s="41"/>
      <c r="G4538" s="27"/>
      <c r="H4538" s="27"/>
      <c r="I4538" s="27">
        <v>10188728</v>
      </c>
      <c r="M4538" s="220">
        <f t="shared" si="70"/>
        <v>13343158</v>
      </c>
    </row>
    <row r="4539" spans="1:13" x14ac:dyDescent="0.2">
      <c r="A4539" s="35" t="s">
        <v>2753</v>
      </c>
      <c r="B4539" s="1" t="s">
        <v>201</v>
      </c>
      <c r="C4539" s="45" t="s">
        <v>1029</v>
      </c>
      <c r="D4539" s="23" t="s">
        <v>5734</v>
      </c>
      <c r="E4539" s="23" t="s">
        <v>4141</v>
      </c>
      <c r="F4539" s="40">
        <v>8</v>
      </c>
      <c r="G4539" s="25">
        <v>89712</v>
      </c>
      <c r="H4539" s="25">
        <v>717696</v>
      </c>
      <c r="I4539" s="25"/>
      <c r="J4539" s="58" t="e">
        <f>HYPERLINK("#"&amp;"Insumos"&amp;"!A"&amp;MATCH($B4539,#REF!,0),"Ins "&amp;$B4539)</f>
        <v>#REF!</v>
      </c>
      <c r="M4539" s="220"/>
    </row>
    <row r="4540" spans="1:13" x14ac:dyDescent="0.2">
      <c r="A4540" s="35" t="s">
        <v>2753</v>
      </c>
      <c r="B4540" s="1" t="s">
        <v>263</v>
      </c>
      <c r="C4540" s="45" t="s">
        <v>696</v>
      </c>
      <c r="D4540" s="23" t="s">
        <v>5534</v>
      </c>
      <c r="E4540" s="23" t="s">
        <v>4140</v>
      </c>
      <c r="F4540" s="40">
        <v>6.5199999999999994E-2</v>
      </c>
      <c r="G4540" s="25">
        <v>187426</v>
      </c>
      <c r="H4540" s="25">
        <v>12220</v>
      </c>
      <c r="I4540" s="25"/>
      <c r="J4540" s="58" t="e">
        <f>HYPERLINK("#"&amp;"Insumos"&amp;"!A"&amp;MATCH($B4540,#REF!,0),"Ins "&amp;$B4540)</f>
        <v>#REF!</v>
      </c>
      <c r="M4540" s="220"/>
    </row>
    <row r="4541" spans="1:13" x14ac:dyDescent="0.2">
      <c r="A4541" s="35" t="s">
        <v>2753</v>
      </c>
      <c r="B4541" s="1" t="s">
        <v>5533</v>
      </c>
      <c r="C4541" s="45" t="s">
        <v>5892</v>
      </c>
      <c r="D4541" s="23" t="s">
        <v>977</v>
      </c>
      <c r="E4541" s="23" t="s">
        <v>4134</v>
      </c>
      <c r="F4541" s="40">
        <v>6</v>
      </c>
      <c r="G4541" s="25">
        <v>3623</v>
      </c>
      <c r="H4541" s="25">
        <v>21738</v>
      </c>
      <c r="I4541" s="25"/>
      <c r="J4541" s="58" t="e">
        <f>HYPERLINK("#"&amp;"Insumos"&amp;"!A"&amp;MATCH($B4541,#REF!,0),"Ins "&amp;$B4541)</f>
        <v>#REF!</v>
      </c>
      <c r="M4541" s="220"/>
    </row>
    <row r="4542" spans="1:13" x14ac:dyDescent="0.2">
      <c r="A4542" s="35" t="s">
        <v>2753</v>
      </c>
      <c r="B4542" s="1" t="s">
        <v>5007</v>
      </c>
      <c r="C4542" s="45" t="s">
        <v>720</v>
      </c>
      <c r="D4542" s="23" t="s">
        <v>5751</v>
      </c>
      <c r="E4542" s="23" t="s">
        <v>4134</v>
      </c>
      <c r="F4542" s="40">
        <v>8.9</v>
      </c>
      <c r="G4542" s="25">
        <v>1897</v>
      </c>
      <c r="H4542" s="25">
        <v>16883</v>
      </c>
      <c r="I4542" s="25"/>
      <c r="J4542" s="58" t="e">
        <f>HYPERLINK("#"&amp;"Insumos"&amp;"!A"&amp;MATCH($B4542,#REF!,0),"Ins "&amp;$B4542)</f>
        <v>#REF!</v>
      </c>
      <c r="M4542" s="220"/>
    </row>
    <row r="4543" spans="1:13" ht="25.5" x14ac:dyDescent="0.2">
      <c r="A4543" s="35" t="s">
        <v>2753</v>
      </c>
      <c r="B4543" s="1" t="s">
        <v>4788</v>
      </c>
      <c r="C4543" s="45" t="s">
        <v>1310</v>
      </c>
      <c r="D4543" s="23" t="s">
        <v>5751</v>
      </c>
      <c r="E4543" s="23" t="s">
        <v>4134</v>
      </c>
      <c r="F4543" s="40">
        <v>1</v>
      </c>
      <c r="G4543" s="25">
        <v>9246024</v>
      </c>
      <c r="H4543" s="25">
        <v>9246024</v>
      </c>
      <c r="I4543" s="25"/>
      <c r="J4543" s="58" t="e">
        <f>HYPERLINK("#"&amp;"Insumos"&amp;"!A"&amp;MATCH($B4543,#REF!,0),"Ins "&amp;$B4543)</f>
        <v>#REF!</v>
      </c>
      <c r="M4543" s="220"/>
    </row>
    <row r="4544" spans="1:13" x14ac:dyDescent="0.2">
      <c r="A4544" s="35" t="s">
        <v>2753</v>
      </c>
      <c r="B4544" s="1" t="s">
        <v>4401</v>
      </c>
      <c r="C4544" s="45" t="s">
        <v>283</v>
      </c>
      <c r="D4544" s="23" t="s">
        <v>5751</v>
      </c>
      <c r="E4544" s="23" t="s">
        <v>4134</v>
      </c>
      <c r="F4544" s="40">
        <v>1</v>
      </c>
      <c r="G4544" s="25">
        <v>174167</v>
      </c>
      <c r="H4544" s="25">
        <v>174167</v>
      </c>
      <c r="I4544" s="25"/>
      <c r="J4544" s="58" t="e">
        <f>HYPERLINK("#"&amp;"Insumos"&amp;"!A"&amp;MATCH($B4544,#REF!,0),"Ins "&amp;$B4544)</f>
        <v>#REF!</v>
      </c>
      <c r="M4544" s="220"/>
    </row>
    <row r="4545" spans="1:13" ht="25.5" x14ac:dyDescent="0.2">
      <c r="A4545" s="36" t="s">
        <v>2674</v>
      </c>
      <c r="B4545" s="26" t="s">
        <v>6816</v>
      </c>
      <c r="C4545" s="79" t="s">
        <v>10587</v>
      </c>
      <c r="D4545" s="37" t="s">
        <v>5608</v>
      </c>
      <c r="E4545" s="37" t="s">
        <v>4134</v>
      </c>
      <c r="F4545" s="41"/>
      <c r="G4545" s="27"/>
      <c r="H4545" s="27"/>
      <c r="I4545" s="27">
        <v>283710</v>
      </c>
      <c r="M4545" s="220">
        <f t="shared" si="70"/>
        <v>371547</v>
      </c>
    </row>
    <row r="4546" spans="1:13" x14ac:dyDescent="0.2">
      <c r="A4546" s="35" t="s">
        <v>2674</v>
      </c>
      <c r="B4546" s="1" t="s">
        <v>5573</v>
      </c>
      <c r="C4546" s="45" t="s">
        <v>973</v>
      </c>
      <c r="D4546" s="23" t="s">
        <v>5734</v>
      </c>
      <c r="E4546" s="23" t="s">
        <v>4141</v>
      </c>
      <c r="F4546" s="40">
        <v>2.27</v>
      </c>
      <c r="G4546" s="25">
        <v>41652</v>
      </c>
      <c r="H4546" s="25">
        <v>94550</v>
      </c>
      <c r="I4546" s="25"/>
      <c r="J4546" s="58" t="e">
        <f>HYPERLINK("#"&amp;"Insumos"&amp;"!A"&amp;MATCH($B4546,#REF!,0),"Ins "&amp;$B4546)</f>
        <v>#REF!</v>
      </c>
      <c r="M4546" s="220"/>
    </row>
    <row r="4547" spans="1:13" x14ac:dyDescent="0.2">
      <c r="A4547" s="35" t="s">
        <v>2674</v>
      </c>
      <c r="B4547" s="1" t="s">
        <v>263</v>
      </c>
      <c r="C4547" s="45" t="s">
        <v>696</v>
      </c>
      <c r="D4547" s="23" t="s">
        <v>5534</v>
      </c>
      <c r="E4547" s="23" t="s">
        <v>4140</v>
      </c>
      <c r="F4547" s="40">
        <v>2.46E-2</v>
      </c>
      <c r="G4547" s="25">
        <v>187426</v>
      </c>
      <c r="H4547" s="25">
        <v>4611</v>
      </c>
      <c r="I4547" s="25"/>
      <c r="J4547" s="58" t="e">
        <f>HYPERLINK("#"&amp;"Insumos"&amp;"!A"&amp;MATCH($B4547,#REF!,0),"Ins "&amp;$B4547)</f>
        <v>#REF!</v>
      </c>
      <c r="M4547" s="220"/>
    </row>
    <row r="4548" spans="1:13" x14ac:dyDescent="0.2">
      <c r="A4548" s="35" t="s">
        <v>2674</v>
      </c>
      <c r="B4548" s="1" t="s">
        <v>5533</v>
      </c>
      <c r="C4548" s="45" t="s">
        <v>5892</v>
      </c>
      <c r="D4548" s="23" t="s">
        <v>977</v>
      </c>
      <c r="E4548" s="23" t="s">
        <v>4134</v>
      </c>
      <c r="F4548" s="40">
        <v>0.15</v>
      </c>
      <c r="G4548" s="25">
        <v>3623</v>
      </c>
      <c r="H4548" s="25">
        <v>543</v>
      </c>
      <c r="I4548" s="25"/>
      <c r="J4548" s="58" t="e">
        <f>HYPERLINK("#"&amp;"Insumos"&amp;"!A"&amp;MATCH($B4548,#REF!,0),"Ins "&amp;$B4548)</f>
        <v>#REF!</v>
      </c>
      <c r="M4548" s="220"/>
    </row>
    <row r="4549" spans="1:13" x14ac:dyDescent="0.2">
      <c r="A4549" s="35" t="s">
        <v>2674</v>
      </c>
      <c r="B4549" s="1" t="s">
        <v>5007</v>
      </c>
      <c r="C4549" s="45" t="s">
        <v>720</v>
      </c>
      <c r="D4549" s="23" t="s">
        <v>5751</v>
      </c>
      <c r="E4549" s="23" t="s">
        <v>4134</v>
      </c>
      <c r="F4549" s="40">
        <v>1.8</v>
      </c>
      <c r="G4549" s="25">
        <v>1897</v>
      </c>
      <c r="H4549" s="25">
        <v>3415</v>
      </c>
      <c r="I4549" s="25"/>
      <c r="J4549" s="58" t="e">
        <f>HYPERLINK("#"&amp;"Insumos"&amp;"!A"&amp;MATCH($B4549,#REF!,0),"Ins "&amp;$B4549)</f>
        <v>#REF!</v>
      </c>
      <c r="M4549" s="220"/>
    </row>
    <row r="4550" spans="1:13" x14ac:dyDescent="0.2">
      <c r="A4550" s="35" t="s">
        <v>2674</v>
      </c>
      <c r="B4550" s="1" t="s">
        <v>5304</v>
      </c>
      <c r="C4550" s="45" t="s">
        <v>1257</v>
      </c>
      <c r="D4550" s="23" t="s">
        <v>5751</v>
      </c>
      <c r="E4550" s="23" t="s">
        <v>4134</v>
      </c>
      <c r="F4550" s="40">
        <v>1</v>
      </c>
      <c r="G4550" s="25">
        <v>156754</v>
      </c>
      <c r="H4550" s="25">
        <v>156754</v>
      </c>
      <c r="I4550" s="25"/>
      <c r="J4550" s="58" t="e">
        <f>HYPERLINK("#"&amp;"Insumos"&amp;"!A"&amp;MATCH($B4550,#REF!,0),"Ins "&amp;$B4550)</f>
        <v>#REF!</v>
      </c>
      <c r="M4550" s="220"/>
    </row>
    <row r="4551" spans="1:13" x14ac:dyDescent="0.2">
      <c r="A4551" s="35" t="s">
        <v>2674</v>
      </c>
      <c r="B4551" s="1" t="s">
        <v>5314</v>
      </c>
      <c r="C4551" s="45" t="s">
        <v>1264</v>
      </c>
      <c r="D4551" s="23" t="s">
        <v>5751</v>
      </c>
      <c r="E4551" s="23" t="s">
        <v>4134</v>
      </c>
      <c r="F4551" s="40">
        <v>0.05</v>
      </c>
      <c r="G4551" s="25">
        <v>1330</v>
      </c>
      <c r="H4551" s="25">
        <v>67</v>
      </c>
      <c r="I4551" s="25"/>
      <c r="J4551" s="58" t="e">
        <f>HYPERLINK("#"&amp;"Insumos"&amp;"!A"&amp;MATCH($B4551,#REF!,0),"Ins "&amp;$B4551)</f>
        <v>#REF!</v>
      </c>
      <c r="M4551" s="220"/>
    </row>
    <row r="4552" spans="1:13" x14ac:dyDescent="0.2">
      <c r="A4552" s="35" t="s">
        <v>2674</v>
      </c>
      <c r="B4552" s="1" t="s">
        <v>4386</v>
      </c>
      <c r="C4552" s="45" t="s">
        <v>275</v>
      </c>
      <c r="D4552" s="23" t="s">
        <v>5751</v>
      </c>
      <c r="E4552" s="23" t="s">
        <v>4134</v>
      </c>
      <c r="F4552" s="40">
        <v>1</v>
      </c>
      <c r="G4552" s="25">
        <v>23770</v>
      </c>
      <c r="H4552" s="25">
        <v>23770</v>
      </c>
      <c r="I4552" s="25"/>
      <c r="J4552" s="58" t="e">
        <f>HYPERLINK("#"&amp;"Insumos"&amp;"!A"&amp;MATCH($B4552,#REF!,0),"Ins "&amp;$B4552)</f>
        <v>#REF!</v>
      </c>
      <c r="M4552" s="220"/>
    </row>
    <row r="4553" spans="1:13" ht="25.5" x14ac:dyDescent="0.2">
      <c r="A4553" s="36" t="s">
        <v>2682</v>
      </c>
      <c r="B4553" s="26" t="s">
        <v>6816</v>
      </c>
      <c r="C4553" s="79" t="s">
        <v>10588</v>
      </c>
      <c r="D4553" s="37" t="s">
        <v>5608</v>
      </c>
      <c r="E4553" s="37" t="s">
        <v>4134</v>
      </c>
      <c r="F4553" s="41"/>
      <c r="G4553" s="27"/>
      <c r="H4553" s="27"/>
      <c r="I4553" s="27">
        <v>176581</v>
      </c>
      <c r="M4553" s="220">
        <f t="shared" ref="M4553:M4608" si="71">ROUND(I4553*(1+$L$2),0)</f>
        <v>231250</v>
      </c>
    </row>
    <row r="4554" spans="1:13" x14ac:dyDescent="0.2">
      <c r="A4554" s="35" t="s">
        <v>2682</v>
      </c>
      <c r="B4554" s="1" t="s">
        <v>5573</v>
      </c>
      <c r="C4554" s="45" t="s">
        <v>973</v>
      </c>
      <c r="D4554" s="23" t="s">
        <v>5734</v>
      </c>
      <c r="E4554" s="23" t="s">
        <v>4141</v>
      </c>
      <c r="F4554" s="40">
        <v>2.27</v>
      </c>
      <c r="G4554" s="25">
        <v>41652</v>
      </c>
      <c r="H4554" s="25">
        <v>94550</v>
      </c>
      <c r="I4554" s="25"/>
      <c r="J4554" s="58" t="e">
        <f>HYPERLINK("#"&amp;"Insumos"&amp;"!A"&amp;MATCH($B4554,#REF!,0),"Ins "&amp;$B4554)</f>
        <v>#REF!</v>
      </c>
      <c r="M4554" s="220"/>
    </row>
    <row r="4555" spans="1:13" x14ac:dyDescent="0.2">
      <c r="A4555" s="35" t="s">
        <v>2682</v>
      </c>
      <c r="B4555" s="1" t="s">
        <v>263</v>
      </c>
      <c r="C4555" s="45" t="s">
        <v>696</v>
      </c>
      <c r="D4555" s="23" t="s">
        <v>5534</v>
      </c>
      <c r="E4555" s="23" t="s">
        <v>4140</v>
      </c>
      <c r="F4555" s="40">
        <v>7.7000000000000002E-3</v>
      </c>
      <c r="G4555" s="25">
        <v>187426</v>
      </c>
      <c r="H4555" s="25">
        <v>1443</v>
      </c>
      <c r="I4555" s="25"/>
      <c r="J4555" s="58" t="e">
        <f>HYPERLINK("#"&amp;"Insumos"&amp;"!A"&amp;MATCH($B4555,#REF!,0),"Ins "&amp;$B4555)</f>
        <v>#REF!</v>
      </c>
      <c r="M4555" s="220"/>
    </row>
    <row r="4556" spans="1:13" x14ac:dyDescent="0.2">
      <c r="A4556" s="35" t="s">
        <v>2682</v>
      </c>
      <c r="B4556" s="1" t="s">
        <v>5533</v>
      </c>
      <c r="C4556" s="45" t="s">
        <v>5892</v>
      </c>
      <c r="D4556" s="23" t="s">
        <v>977</v>
      </c>
      <c r="E4556" s="23" t="s">
        <v>4134</v>
      </c>
      <c r="F4556" s="40">
        <v>0.3</v>
      </c>
      <c r="G4556" s="25">
        <v>3623</v>
      </c>
      <c r="H4556" s="25">
        <v>1087</v>
      </c>
      <c r="I4556" s="25"/>
      <c r="J4556" s="58" t="e">
        <f>HYPERLINK("#"&amp;"Insumos"&amp;"!A"&amp;MATCH($B4556,#REF!,0),"Ins "&amp;$B4556)</f>
        <v>#REF!</v>
      </c>
      <c r="M4556" s="220"/>
    </row>
    <row r="4557" spans="1:13" x14ac:dyDescent="0.2">
      <c r="A4557" s="35" t="s">
        <v>2682</v>
      </c>
      <c r="B4557" s="1" t="s">
        <v>5007</v>
      </c>
      <c r="C4557" s="45" t="s">
        <v>720</v>
      </c>
      <c r="D4557" s="23" t="s">
        <v>5751</v>
      </c>
      <c r="E4557" s="23" t="s">
        <v>4134</v>
      </c>
      <c r="F4557" s="40">
        <v>2.6</v>
      </c>
      <c r="G4557" s="25">
        <v>1897</v>
      </c>
      <c r="H4557" s="25">
        <v>4932</v>
      </c>
      <c r="I4557" s="25"/>
      <c r="J4557" s="58" t="e">
        <f>HYPERLINK("#"&amp;"Insumos"&amp;"!A"&amp;MATCH($B4557,#REF!,0),"Ins "&amp;$B4557)</f>
        <v>#REF!</v>
      </c>
      <c r="M4557" s="220"/>
    </row>
    <row r="4558" spans="1:13" x14ac:dyDescent="0.2">
      <c r="A4558" s="35" t="s">
        <v>2682</v>
      </c>
      <c r="B4558" s="1" t="s">
        <v>5275</v>
      </c>
      <c r="C4558" s="45" t="s">
        <v>1244</v>
      </c>
      <c r="D4558" s="23" t="s">
        <v>5751</v>
      </c>
      <c r="E4558" s="23" t="s">
        <v>4134</v>
      </c>
      <c r="F4558" s="40">
        <v>3</v>
      </c>
      <c r="G4558" s="25">
        <v>11792</v>
      </c>
      <c r="H4558" s="25">
        <v>35376</v>
      </c>
      <c r="I4558" s="25"/>
      <c r="J4558" s="58" t="e">
        <f>HYPERLINK("#"&amp;"Insumos"&amp;"!A"&amp;MATCH($B4558,#REF!,0),"Ins "&amp;$B4558)</f>
        <v>#REF!</v>
      </c>
      <c r="M4558" s="220"/>
    </row>
    <row r="4559" spans="1:13" x14ac:dyDescent="0.2">
      <c r="A4559" s="35" t="s">
        <v>2682</v>
      </c>
      <c r="B4559" s="1" t="s">
        <v>5290</v>
      </c>
      <c r="C4559" s="45" t="s">
        <v>60</v>
      </c>
      <c r="D4559" s="23" t="s">
        <v>5751</v>
      </c>
      <c r="E4559" s="23" t="s">
        <v>4134</v>
      </c>
      <c r="F4559" s="40">
        <v>1</v>
      </c>
      <c r="G4559" s="25">
        <v>4744</v>
      </c>
      <c r="H4559" s="25">
        <v>4744</v>
      </c>
      <c r="I4559" s="25"/>
      <c r="J4559" s="58" t="e">
        <f>HYPERLINK("#"&amp;"Insumos"&amp;"!A"&amp;MATCH($B4559,#REF!,0),"Ins "&amp;$B4559)</f>
        <v>#REF!</v>
      </c>
      <c r="M4559" s="220"/>
    </row>
    <row r="4560" spans="1:13" x14ac:dyDescent="0.2">
      <c r="A4560" s="35" t="s">
        <v>2682</v>
      </c>
      <c r="B4560" s="1" t="s">
        <v>4759</v>
      </c>
      <c r="C4560" s="45" t="s">
        <v>1287</v>
      </c>
      <c r="D4560" s="23" t="s">
        <v>5751</v>
      </c>
      <c r="E4560" s="23" t="s">
        <v>4134</v>
      </c>
      <c r="F4560" s="40">
        <v>0.05</v>
      </c>
      <c r="G4560" s="25">
        <v>64889</v>
      </c>
      <c r="H4560" s="25">
        <v>3244</v>
      </c>
      <c r="I4560" s="25"/>
      <c r="J4560" s="58" t="e">
        <f>HYPERLINK("#"&amp;"Insumos"&amp;"!A"&amp;MATCH($B4560,#REF!,0),"Ins "&amp;$B4560)</f>
        <v>#REF!</v>
      </c>
      <c r="M4560" s="220"/>
    </row>
    <row r="4561" spans="1:13" x14ac:dyDescent="0.2">
      <c r="A4561" s="35" t="s">
        <v>2682</v>
      </c>
      <c r="B4561" s="1" t="s">
        <v>4785</v>
      </c>
      <c r="C4561" s="45" t="s">
        <v>176</v>
      </c>
      <c r="D4561" s="23" t="s">
        <v>5751</v>
      </c>
      <c r="E4561" s="23" t="s">
        <v>4134</v>
      </c>
      <c r="F4561" s="40">
        <v>0.03</v>
      </c>
      <c r="G4561" s="25">
        <v>134508</v>
      </c>
      <c r="H4561" s="25">
        <v>4035</v>
      </c>
      <c r="I4561" s="25"/>
      <c r="J4561" s="58" t="e">
        <f>HYPERLINK("#"&amp;"Insumos"&amp;"!A"&amp;MATCH($B4561,#REF!,0),"Ins "&amp;$B4561)</f>
        <v>#REF!</v>
      </c>
      <c r="M4561" s="220"/>
    </row>
    <row r="4562" spans="1:13" x14ac:dyDescent="0.2">
      <c r="A4562" s="35" t="s">
        <v>2682</v>
      </c>
      <c r="B4562" s="1" t="s">
        <v>4802</v>
      </c>
      <c r="C4562" s="45" t="s">
        <v>181</v>
      </c>
      <c r="D4562" s="23" t="s">
        <v>5751</v>
      </c>
      <c r="E4562" s="23" t="s">
        <v>4134</v>
      </c>
      <c r="F4562" s="40">
        <v>1</v>
      </c>
      <c r="G4562" s="25">
        <v>8996</v>
      </c>
      <c r="H4562" s="25">
        <v>8996</v>
      </c>
      <c r="I4562" s="25"/>
      <c r="J4562" s="58" t="e">
        <f>HYPERLINK("#"&amp;"Insumos"&amp;"!A"&amp;MATCH($B4562,#REF!,0),"Ins "&amp;$B4562)</f>
        <v>#REF!</v>
      </c>
      <c r="M4562" s="220"/>
    </row>
    <row r="4563" spans="1:13" x14ac:dyDescent="0.2">
      <c r="A4563" s="35" t="s">
        <v>2682</v>
      </c>
      <c r="B4563" s="1" t="s">
        <v>4214</v>
      </c>
      <c r="C4563" s="45" t="s">
        <v>1342</v>
      </c>
      <c r="D4563" s="23" t="s">
        <v>5751</v>
      </c>
      <c r="E4563" s="23" t="s">
        <v>287</v>
      </c>
      <c r="F4563" s="40">
        <v>1.5</v>
      </c>
      <c r="G4563" s="25">
        <v>12116</v>
      </c>
      <c r="H4563" s="25">
        <v>18174</v>
      </c>
      <c r="I4563" s="25"/>
      <c r="J4563" s="58" t="e">
        <f>HYPERLINK("#"&amp;"Insumos"&amp;"!A"&amp;MATCH($B4563,#REF!,0),"Ins "&amp;$B4563)</f>
        <v>#REF!</v>
      </c>
      <c r="M4563" s="220"/>
    </row>
    <row r="4564" spans="1:13" ht="25.5" x14ac:dyDescent="0.2">
      <c r="A4564" s="36" t="s">
        <v>2754</v>
      </c>
      <c r="B4564" s="26" t="s">
        <v>6816</v>
      </c>
      <c r="C4564" s="79" t="s">
        <v>10589</v>
      </c>
      <c r="D4564" s="37" t="s">
        <v>5608</v>
      </c>
      <c r="E4564" s="37" t="s">
        <v>4134</v>
      </c>
      <c r="F4564" s="41"/>
      <c r="G4564" s="27"/>
      <c r="H4564" s="27"/>
      <c r="I4564" s="27">
        <v>144002</v>
      </c>
      <c r="M4564" s="220">
        <f t="shared" si="71"/>
        <v>188585</v>
      </c>
    </row>
    <row r="4565" spans="1:13" x14ac:dyDescent="0.2">
      <c r="A4565" s="35" t="s">
        <v>2754</v>
      </c>
      <c r="B4565" s="1" t="s">
        <v>5584</v>
      </c>
      <c r="C4565" s="45" t="s">
        <v>6973</v>
      </c>
      <c r="D4565" s="23" t="s">
        <v>5585</v>
      </c>
      <c r="E4565" s="23" t="s">
        <v>467</v>
      </c>
      <c r="F4565" s="40">
        <v>0.22500000000000001</v>
      </c>
      <c r="G4565" s="25">
        <v>8042</v>
      </c>
      <c r="H4565" s="25">
        <v>1809</v>
      </c>
      <c r="I4565" s="25"/>
      <c r="M4565" s="220"/>
    </row>
    <row r="4566" spans="1:13" x14ac:dyDescent="0.2">
      <c r="A4566" s="35" t="s">
        <v>2754</v>
      </c>
      <c r="B4566" s="1" t="s">
        <v>5572</v>
      </c>
      <c r="C4566" s="45" t="s">
        <v>971</v>
      </c>
      <c r="D4566" s="23" t="s">
        <v>5734</v>
      </c>
      <c r="E4566" s="23" t="s">
        <v>4141</v>
      </c>
      <c r="F4566" s="40">
        <v>3</v>
      </c>
      <c r="G4566" s="25">
        <v>37863</v>
      </c>
      <c r="H4566" s="25">
        <v>113589</v>
      </c>
      <c r="I4566" s="25"/>
      <c r="J4566" s="58" t="e">
        <f>HYPERLINK("#"&amp;"Insumos"&amp;"!A"&amp;MATCH($B4566,#REF!,0),"Ins "&amp;$B4566)</f>
        <v>#REF!</v>
      </c>
      <c r="M4566" s="220"/>
    </row>
    <row r="4567" spans="1:13" x14ac:dyDescent="0.2">
      <c r="A4567" s="35" t="s">
        <v>2754</v>
      </c>
      <c r="B4567" s="1" t="s">
        <v>5374</v>
      </c>
      <c r="C4567" s="45" t="s">
        <v>245</v>
      </c>
      <c r="D4567" s="23" t="s">
        <v>5751</v>
      </c>
      <c r="E4567" s="23" t="s">
        <v>467</v>
      </c>
      <c r="F4567" s="40">
        <v>10.55</v>
      </c>
      <c r="G4567" s="25">
        <v>690</v>
      </c>
      <c r="H4567" s="25">
        <v>7280</v>
      </c>
      <c r="I4567" s="25"/>
      <c r="J4567" s="58" t="e">
        <f>HYPERLINK("#"&amp;"Insumos"&amp;"!A"&amp;MATCH($B4567,#REF!,0),"Ins "&amp;$B4567)</f>
        <v>#REF!</v>
      </c>
      <c r="M4567" s="220"/>
    </row>
    <row r="4568" spans="1:13" x14ac:dyDescent="0.2">
      <c r="A4568" s="35" t="s">
        <v>2754</v>
      </c>
      <c r="B4568" s="1" t="s">
        <v>1042</v>
      </c>
      <c r="C4568" s="45" t="s">
        <v>8771</v>
      </c>
      <c r="D4568" s="23" t="s">
        <v>5751</v>
      </c>
      <c r="E4568" s="23" t="s">
        <v>466</v>
      </c>
      <c r="F4568" s="40">
        <v>1.7000000000000001E-2</v>
      </c>
      <c r="G4568" s="25">
        <v>142000</v>
      </c>
      <c r="H4568" s="25">
        <v>2414</v>
      </c>
      <c r="I4568" s="25"/>
      <c r="J4568" s="58" t="e">
        <f>HYPERLINK("#"&amp;"Insumos"&amp;"!A"&amp;MATCH($B4568,#REF!,0),"Ins "&amp;$B4568)</f>
        <v>#REF!</v>
      </c>
      <c r="M4568" s="220"/>
    </row>
    <row r="4569" spans="1:13" x14ac:dyDescent="0.2">
      <c r="A4569" s="35" t="s">
        <v>2754</v>
      </c>
      <c r="B4569" s="1" t="s">
        <v>1045</v>
      </c>
      <c r="C4569" s="45" t="s">
        <v>9159</v>
      </c>
      <c r="D4569" s="23" t="s">
        <v>5751</v>
      </c>
      <c r="E4569" s="23" t="s">
        <v>466</v>
      </c>
      <c r="F4569" s="40">
        <v>2.3E-2</v>
      </c>
      <c r="G4569" s="25">
        <v>126000</v>
      </c>
      <c r="H4569" s="25">
        <v>2898</v>
      </c>
      <c r="I4569" s="25"/>
      <c r="J4569" s="58" t="e">
        <f>HYPERLINK("#"&amp;"Insumos"&amp;"!A"&amp;MATCH($B4569,#REF!,0),"Ins "&amp;$B4569)</f>
        <v>#REF!</v>
      </c>
      <c r="M4569" s="220"/>
    </row>
    <row r="4570" spans="1:13" x14ac:dyDescent="0.2">
      <c r="A4570" s="35" t="s">
        <v>2754</v>
      </c>
      <c r="B4570" s="1" t="s">
        <v>4506</v>
      </c>
      <c r="C4570" s="45" t="s">
        <v>1397</v>
      </c>
      <c r="D4570" s="23" t="s">
        <v>5751</v>
      </c>
      <c r="E4570" s="23" t="s">
        <v>4134</v>
      </c>
      <c r="F4570" s="40">
        <v>12.83</v>
      </c>
      <c r="G4570" s="25">
        <v>1248</v>
      </c>
      <c r="H4570" s="25">
        <v>16012</v>
      </c>
      <c r="I4570" s="25"/>
      <c r="J4570" s="58" t="e">
        <f>HYPERLINK("#"&amp;"Insumos"&amp;"!A"&amp;MATCH($B4570,#REF!,0),"Ins "&amp;$B4570)</f>
        <v>#REF!</v>
      </c>
      <c r="M4570" s="220"/>
    </row>
    <row r="4571" spans="1:13" ht="38.25" x14ac:dyDescent="0.2">
      <c r="A4571" s="36" t="s">
        <v>2755</v>
      </c>
      <c r="B4571" s="26" t="s">
        <v>6816</v>
      </c>
      <c r="C4571" s="79" t="s">
        <v>10590</v>
      </c>
      <c r="D4571" s="37" t="s">
        <v>5608</v>
      </c>
      <c r="E4571" s="37" t="s">
        <v>4134</v>
      </c>
      <c r="F4571" s="41"/>
      <c r="G4571" s="27"/>
      <c r="H4571" s="27"/>
      <c r="I4571" s="27">
        <v>30178</v>
      </c>
      <c r="M4571" s="220">
        <f t="shared" si="71"/>
        <v>39521</v>
      </c>
    </row>
    <row r="4572" spans="1:13" x14ac:dyDescent="0.2">
      <c r="A4572" s="35" t="s">
        <v>2755</v>
      </c>
      <c r="B4572" s="1" t="s">
        <v>5573</v>
      </c>
      <c r="C4572" s="45" t="s">
        <v>973</v>
      </c>
      <c r="D4572" s="23" t="s">
        <v>5734</v>
      </c>
      <c r="E4572" s="23" t="s">
        <v>4141</v>
      </c>
      <c r="F4572" s="40">
        <v>0.3</v>
      </c>
      <c r="G4572" s="25">
        <v>41652</v>
      </c>
      <c r="H4572" s="25">
        <v>12496</v>
      </c>
      <c r="I4572" s="25"/>
      <c r="J4572" s="58" t="e">
        <f>HYPERLINK("#"&amp;"Insumos"&amp;"!A"&amp;MATCH($B4572,#REF!,0),"Ins "&amp;$B4572)</f>
        <v>#REF!</v>
      </c>
      <c r="M4572" s="220"/>
    </row>
    <row r="4573" spans="1:13" x14ac:dyDescent="0.2">
      <c r="A4573" s="35" t="s">
        <v>2755</v>
      </c>
      <c r="B4573" s="1" t="s">
        <v>263</v>
      </c>
      <c r="C4573" s="45" t="s">
        <v>696</v>
      </c>
      <c r="D4573" s="23" t="s">
        <v>5534</v>
      </c>
      <c r="E4573" s="23" t="s">
        <v>4140</v>
      </c>
      <c r="F4573" s="40">
        <v>2.5000000000000001E-3</v>
      </c>
      <c r="G4573" s="25">
        <v>187426</v>
      </c>
      <c r="H4573" s="25">
        <v>469</v>
      </c>
      <c r="I4573" s="25"/>
      <c r="J4573" s="58" t="e">
        <f>HYPERLINK("#"&amp;"Insumos"&amp;"!A"&amp;MATCH($B4573,#REF!,0),"Ins "&amp;$B4573)</f>
        <v>#REF!</v>
      </c>
      <c r="M4573" s="220"/>
    </row>
    <row r="4574" spans="1:13" x14ac:dyDescent="0.2">
      <c r="A4574" s="35" t="s">
        <v>2755</v>
      </c>
      <c r="B4574" s="1" t="s">
        <v>5533</v>
      </c>
      <c r="C4574" s="45" t="s">
        <v>5892</v>
      </c>
      <c r="D4574" s="23" t="s">
        <v>977</v>
      </c>
      <c r="E4574" s="23" t="s">
        <v>4134</v>
      </c>
      <c r="F4574" s="40">
        <v>0.3</v>
      </c>
      <c r="G4574" s="25">
        <v>3623</v>
      </c>
      <c r="H4574" s="25">
        <v>1087</v>
      </c>
      <c r="I4574" s="25"/>
      <c r="J4574" s="58" t="e">
        <f>HYPERLINK("#"&amp;"Insumos"&amp;"!A"&amp;MATCH($B4574,#REF!,0),"Ins "&amp;$B4574)</f>
        <v>#REF!</v>
      </c>
      <c r="M4574" s="220"/>
    </row>
    <row r="4575" spans="1:13" x14ac:dyDescent="0.2">
      <c r="A4575" s="35" t="s">
        <v>2755</v>
      </c>
      <c r="B4575" s="1" t="s">
        <v>5007</v>
      </c>
      <c r="C4575" s="45" t="s">
        <v>720</v>
      </c>
      <c r="D4575" s="23" t="s">
        <v>5751</v>
      </c>
      <c r="E4575" s="23" t="s">
        <v>4134</v>
      </c>
      <c r="F4575" s="40">
        <v>0.3</v>
      </c>
      <c r="G4575" s="25">
        <v>1897</v>
      </c>
      <c r="H4575" s="25">
        <v>569</v>
      </c>
      <c r="I4575" s="25"/>
      <c r="J4575" s="58" t="e">
        <f>HYPERLINK("#"&amp;"Insumos"&amp;"!A"&amp;MATCH($B4575,#REF!,0),"Ins "&amp;$B4575)</f>
        <v>#REF!</v>
      </c>
      <c r="M4575" s="220"/>
    </row>
    <row r="4576" spans="1:13" x14ac:dyDescent="0.2">
      <c r="A4576" s="35" t="s">
        <v>2755</v>
      </c>
      <c r="B4576" s="1" t="s">
        <v>5277</v>
      </c>
      <c r="C4576" s="45" t="s">
        <v>1246</v>
      </c>
      <c r="D4576" s="23" t="s">
        <v>5751</v>
      </c>
      <c r="E4576" s="23" t="s">
        <v>4134</v>
      </c>
      <c r="F4576" s="40">
        <v>3</v>
      </c>
      <c r="G4576" s="25">
        <v>1900</v>
      </c>
      <c r="H4576" s="25">
        <v>5700</v>
      </c>
      <c r="I4576" s="25"/>
      <c r="J4576" s="58" t="e">
        <f>HYPERLINK("#"&amp;"Insumos"&amp;"!A"&amp;MATCH($B4576,#REF!,0),"Ins "&amp;$B4576)</f>
        <v>#REF!</v>
      </c>
      <c r="M4576" s="220"/>
    </row>
    <row r="4577" spans="1:13" x14ac:dyDescent="0.2">
      <c r="A4577" s="35" t="s">
        <v>2755</v>
      </c>
      <c r="B4577" s="1" t="s">
        <v>4759</v>
      </c>
      <c r="C4577" s="45" t="s">
        <v>1287</v>
      </c>
      <c r="D4577" s="23" t="s">
        <v>5751</v>
      </c>
      <c r="E4577" s="23" t="s">
        <v>4134</v>
      </c>
      <c r="F4577" s="40">
        <v>0.01</v>
      </c>
      <c r="G4577" s="25">
        <v>64889</v>
      </c>
      <c r="H4577" s="25">
        <v>649</v>
      </c>
      <c r="I4577" s="25"/>
      <c r="J4577" s="58" t="e">
        <f>HYPERLINK("#"&amp;"Insumos"&amp;"!A"&amp;MATCH($B4577,#REF!,0),"Ins "&amp;$B4577)</f>
        <v>#REF!</v>
      </c>
      <c r="M4577" s="220"/>
    </row>
    <row r="4578" spans="1:13" x14ac:dyDescent="0.2">
      <c r="A4578" s="35" t="s">
        <v>2755</v>
      </c>
      <c r="B4578" s="1" t="s">
        <v>4785</v>
      </c>
      <c r="C4578" s="45" t="s">
        <v>176</v>
      </c>
      <c r="D4578" s="23" t="s">
        <v>5751</v>
      </c>
      <c r="E4578" s="23" t="s">
        <v>4134</v>
      </c>
      <c r="F4578" s="40">
        <v>0.01</v>
      </c>
      <c r="G4578" s="25">
        <v>134508</v>
      </c>
      <c r="H4578" s="25">
        <v>1345</v>
      </c>
      <c r="I4578" s="25"/>
      <c r="J4578" s="58" t="e">
        <f>HYPERLINK("#"&amp;"Insumos"&amp;"!A"&amp;MATCH($B4578,#REF!,0),"Ins "&amp;$B4578)</f>
        <v>#REF!</v>
      </c>
      <c r="M4578" s="220"/>
    </row>
    <row r="4579" spans="1:13" x14ac:dyDescent="0.2">
      <c r="A4579" s="35" t="s">
        <v>2755</v>
      </c>
      <c r="B4579" s="1" t="s">
        <v>4803</v>
      </c>
      <c r="C4579" s="45" t="s">
        <v>182</v>
      </c>
      <c r="D4579" s="23" t="s">
        <v>5751</v>
      </c>
      <c r="E4579" s="23" t="s">
        <v>4134</v>
      </c>
      <c r="F4579" s="40">
        <v>1</v>
      </c>
      <c r="G4579" s="25">
        <v>624</v>
      </c>
      <c r="H4579" s="25">
        <v>624</v>
      </c>
      <c r="I4579" s="25"/>
      <c r="J4579" s="58" t="e">
        <f>HYPERLINK("#"&amp;"Insumos"&amp;"!A"&amp;MATCH($B4579,#REF!,0),"Ins "&amp;$B4579)</f>
        <v>#REF!</v>
      </c>
      <c r="M4579" s="220"/>
    </row>
    <row r="4580" spans="1:13" x14ac:dyDescent="0.2">
      <c r="A4580" s="35" t="s">
        <v>2755</v>
      </c>
      <c r="B4580" s="1" t="s">
        <v>4342</v>
      </c>
      <c r="C4580" s="45" t="s">
        <v>1348</v>
      </c>
      <c r="D4580" s="23" t="s">
        <v>5751</v>
      </c>
      <c r="E4580" s="23" t="s">
        <v>287</v>
      </c>
      <c r="F4580" s="40">
        <v>3</v>
      </c>
      <c r="G4580" s="25">
        <v>2413</v>
      </c>
      <c r="H4580" s="25">
        <v>7239</v>
      </c>
      <c r="I4580" s="25"/>
      <c r="J4580" s="58" t="e">
        <f>HYPERLINK("#"&amp;"Insumos"&amp;"!A"&amp;MATCH($B4580,#REF!,0),"Ins "&amp;$B4580)</f>
        <v>#REF!</v>
      </c>
      <c r="M4580" s="220"/>
    </row>
    <row r="4581" spans="1:13" ht="25.5" x14ac:dyDescent="0.2">
      <c r="A4581" s="36" t="s">
        <v>5759</v>
      </c>
      <c r="B4581" s="26" t="s">
        <v>6816</v>
      </c>
      <c r="C4581" s="79" t="s">
        <v>5760</v>
      </c>
      <c r="D4581" s="37" t="s">
        <v>5608</v>
      </c>
      <c r="E4581" s="37" t="s">
        <v>4134</v>
      </c>
      <c r="F4581" s="41"/>
      <c r="G4581" s="27"/>
      <c r="H4581" s="27"/>
      <c r="I4581" s="27">
        <v>2944409</v>
      </c>
      <c r="M4581" s="220">
        <f t="shared" si="71"/>
        <v>3855998</v>
      </c>
    </row>
    <row r="4582" spans="1:13" x14ac:dyDescent="0.2">
      <c r="A4582" s="35" t="s">
        <v>5759</v>
      </c>
      <c r="B4582" s="1" t="s">
        <v>5573</v>
      </c>
      <c r="C4582" s="45" t="s">
        <v>973</v>
      </c>
      <c r="D4582" s="23" t="s">
        <v>5734</v>
      </c>
      <c r="E4582" s="23" t="s">
        <v>4141</v>
      </c>
      <c r="F4582" s="40">
        <v>11</v>
      </c>
      <c r="G4582" s="25">
        <v>41652</v>
      </c>
      <c r="H4582" s="25">
        <v>458172</v>
      </c>
      <c r="I4582" s="25"/>
      <c r="J4582" s="58" t="e">
        <f>HYPERLINK("#"&amp;"Insumos"&amp;"!A"&amp;MATCH($B4582,#REF!,0),"Ins "&amp;$B4582)</f>
        <v>#REF!</v>
      </c>
      <c r="M4582" s="220"/>
    </row>
    <row r="4583" spans="1:13" x14ac:dyDescent="0.2">
      <c r="A4583" s="35" t="s">
        <v>5759</v>
      </c>
      <c r="B4583" s="1" t="s">
        <v>5533</v>
      </c>
      <c r="C4583" s="45" t="s">
        <v>5892</v>
      </c>
      <c r="D4583" s="23" t="s">
        <v>977</v>
      </c>
      <c r="E4583" s="23" t="s">
        <v>4134</v>
      </c>
      <c r="F4583" s="40">
        <v>7</v>
      </c>
      <c r="G4583" s="25">
        <v>3623</v>
      </c>
      <c r="H4583" s="25">
        <v>25361</v>
      </c>
      <c r="I4583" s="25"/>
      <c r="J4583" s="58" t="e">
        <f>HYPERLINK("#"&amp;"Insumos"&amp;"!A"&amp;MATCH($B4583,#REF!,0),"Ins "&amp;$B4583)</f>
        <v>#REF!</v>
      </c>
      <c r="M4583" s="220"/>
    </row>
    <row r="4584" spans="1:13" x14ac:dyDescent="0.2">
      <c r="A4584" s="35" t="s">
        <v>5759</v>
      </c>
      <c r="B4584" s="1" t="s">
        <v>5737</v>
      </c>
      <c r="C4584" s="45" t="s">
        <v>5745</v>
      </c>
      <c r="D4584" s="23" t="s">
        <v>5751</v>
      </c>
      <c r="E4584" s="23" t="s">
        <v>4134</v>
      </c>
      <c r="F4584" s="40">
        <v>1</v>
      </c>
      <c r="G4584" s="25">
        <v>1665482</v>
      </c>
      <c r="H4584" s="25">
        <v>1665482</v>
      </c>
      <c r="I4584" s="25"/>
      <c r="J4584" s="58" t="e">
        <f>HYPERLINK("#"&amp;"Insumos"&amp;"!A"&amp;MATCH($B4584,#REF!,0),"Ins "&amp;$B4584)</f>
        <v>#REF!</v>
      </c>
      <c r="M4584" s="220"/>
    </row>
    <row r="4585" spans="1:13" ht="25.5" x14ac:dyDescent="0.2">
      <c r="A4585" s="35" t="s">
        <v>5759</v>
      </c>
      <c r="B4585" s="1" t="s">
        <v>5738</v>
      </c>
      <c r="C4585" s="45" t="s">
        <v>5746</v>
      </c>
      <c r="D4585" s="23" t="s">
        <v>5751</v>
      </c>
      <c r="E4585" s="23" t="s">
        <v>4134</v>
      </c>
      <c r="F4585" s="40">
        <v>1</v>
      </c>
      <c r="G4585" s="25">
        <v>763323</v>
      </c>
      <c r="H4585" s="25">
        <v>763323</v>
      </c>
      <c r="I4585" s="25"/>
      <c r="J4585" s="58" t="e">
        <f>HYPERLINK("#"&amp;"Insumos"&amp;"!A"&amp;MATCH($B4585,#REF!,0),"Ins "&amp;$B4585)</f>
        <v>#REF!</v>
      </c>
      <c r="M4585" s="220"/>
    </row>
    <row r="4586" spans="1:13" x14ac:dyDescent="0.2">
      <c r="A4586" s="35" t="s">
        <v>5759</v>
      </c>
      <c r="B4586" s="1" t="s">
        <v>5739</v>
      </c>
      <c r="C4586" s="45" t="s">
        <v>5747</v>
      </c>
      <c r="D4586" s="23" t="s">
        <v>5751</v>
      </c>
      <c r="E4586" s="23" t="s">
        <v>287</v>
      </c>
      <c r="F4586" s="40">
        <v>1</v>
      </c>
      <c r="G4586" s="25">
        <v>28081</v>
      </c>
      <c r="H4586" s="25">
        <v>28081</v>
      </c>
      <c r="I4586" s="25"/>
      <c r="J4586" s="58" t="e">
        <f>HYPERLINK("#"&amp;"Insumos"&amp;"!A"&amp;MATCH($B4586,#REF!,0),"Ins "&amp;$B4586)</f>
        <v>#REF!</v>
      </c>
      <c r="M4586" s="220"/>
    </row>
    <row r="4587" spans="1:13" x14ac:dyDescent="0.2">
      <c r="A4587" s="35" t="s">
        <v>5759</v>
      </c>
      <c r="B4587" s="1" t="s">
        <v>5314</v>
      </c>
      <c r="C4587" s="45" t="s">
        <v>1264</v>
      </c>
      <c r="D4587" s="23" t="s">
        <v>5751</v>
      </c>
      <c r="E4587" s="23" t="s">
        <v>4134</v>
      </c>
      <c r="F4587" s="40">
        <v>3</v>
      </c>
      <c r="G4587" s="25">
        <v>1330</v>
      </c>
      <c r="H4587" s="25">
        <v>3990</v>
      </c>
      <c r="I4587" s="25"/>
      <c r="J4587" s="58" t="e">
        <f>HYPERLINK("#"&amp;"Insumos"&amp;"!A"&amp;MATCH($B4587,#REF!,0),"Ins "&amp;$B4587)</f>
        <v>#REF!</v>
      </c>
      <c r="M4587" s="220"/>
    </row>
    <row r="4588" spans="1:13" ht="25.5" x14ac:dyDescent="0.2">
      <c r="A4588" s="36" t="s">
        <v>5789</v>
      </c>
      <c r="B4588" s="26" t="s">
        <v>6816</v>
      </c>
      <c r="C4588" s="79" t="s">
        <v>5832</v>
      </c>
      <c r="D4588" s="37" t="s">
        <v>5608</v>
      </c>
      <c r="E4588" s="37" t="s">
        <v>4134</v>
      </c>
      <c r="F4588" s="41"/>
      <c r="G4588" s="27"/>
      <c r="H4588" s="27"/>
      <c r="I4588" s="27">
        <v>58945</v>
      </c>
      <c r="M4588" s="220">
        <f t="shared" si="71"/>
        <v>77194</v>
      </c>
    </row>
    <row r="4589" spans="1:13" x14ac:dyDescent="0.2">
      <c r="A4589" s="35" t="s">
        <v>5789</v>
      </c>
      <c r="B4589" s="1" t="s">
        <v>5573</v>
      </c>
      <c r="C4589" s="45" t="s">
        <v>973</v>
      </c>
      <c r="D4589" s="23" t="s">
        <v>5734</v>
      </c>
      <c r="E4589" s="23" t="s">
        <v>4141</v>
      </c>
      <c r="F4589" s="40">
        <v>0.8</v>
      </c>
      <c r="G4589" s="25">
        <v>41652</v>
      </c>
      <c r="H4589" s="25">
        <v>33322</v>
      </c>
      <c r="I4589" s="25"/>
      <c r="J4589" s="58" t="e">
        <f>HYPERLINK("#"&amp;"Insumos"&amp;"!A"&amp;MATCH($B4589,#REF!,0),"Ins "&amp;$B4589)</f>
        <v>#REF!</v>
      </c>
      <c r="M4589" s="220"/>
    </row>
    <row r="4590" spans="1:13" x14ac:dyDescent="0.2">
      <c r="A4590" s="35" t="s">
        <v>5789</v>
      </c>
      <c r="B4590" s="1" t="s">
        <v>5533</v>
      </c>
      <c r="C4590" s="45" t="s">
        <v>5892</v>
      </c>
      <c r="D4590" s="23" t="s">
        <v>977</v>
      </c>
      <c r="E4590" s="23" t="s">
        <v>4134</v>
      </c>
      <c r="F4590" s="40">
        <v>0.26550000000000001</v>
      </c>
      <c r="G4590" s="25">
        <v>3623</v>
      </c>
      <c r="H4590" s="25">
        <v>962</v>
      </c>
      <c r="I4590" s="25"/>
      <c r="J4590" s="58" t="e">
        <f>HYPERLINK("#"&amp;"Insumos"&amp;"!A"&amp;MATCH($B4590,#REF!,0),"Ins "&amp;$B4590)</f>
        <v>#REF!</v>
      </c>
      <c r="M4590" s="220"/>
    </row>
    <row r="4591" spans="1:13" x14ac:dyDescent="0.2">
      <c r="A4591" s="35" t="s">
        <v>5789</v>
      </c>
      <c r="B4591" s="1" t="s">
        <v>5007</v>
      </c>
      <c r="C4591" s="45" t="s">
        <v>720</v>
      </c>
      <c r="D4591" s="23" t="s">
        <v>5751</v>
      </c>
      <c r="E4591" s="23" t="s">
        <v>4134</v>
      </c>
      <c r="F4591" s="40">
        <v>0.25</v>
      </c>
      <c r="G4591" s="25">
        <v>1897</v>
      </c>
      <c r="H4591" s="25">
        <v>474</v>
      </c>
      <c r="I4591" s="25"/>
      <c r="J4591" s="58" t="e">
        <f>HYPERLINK("#"&amp;"Insumos"&amp;"!A"&amp;MATCH($B4591,#REF!,0),"Ins "&amp;$B4591)</f>
        <v>#REF!</v>
      </c>
      <c r="M4591" s="220"/>
    </row>
    <row r="4592" spans="1:13" x14ac:dyDescent="0.2">
      <c r="A4592" s="35" t="s">
        <v>5789</v>
      </c>
      <c r="B4592" s="1" t="s">
        <v>4739</v>
      </c>
      <c r="C4592" s="45" t="s">
        <v>170</v>
      </c>
      <c r="D4592" s="23" t="s">
        <v>5751</v>
      </c>
      <c r="E4592" s="23" t="s">
        <v>4134</v>
      </c>
      <c r="F4592" s="40">
        <v>1</v>
      </c>
      <c r="G4592" s="25">
        <v>1567</v>
      </c>
      <c r="H4592" s="25">
        <v>1567</v>
      </c>
      <c r="I4592" s="25"/>
      <c r="J4592" s="58" t="e">
        <f>HYPERLINK("#"&amp;"Insumos"&amp;"!A"&amp;MATCH($B4592,#REF!,0),"Ins "&amp;$B4592)</f>
        <v>#REF!</v>
      </c>
      <c r="M4592" s="220"/>
    </row>
    <row r="4593" spans="1:13" x14ac:dyDescent="0.2">
      <c r="A4593" s="35" t="s">
        <v>5789</v>
      </c>
      <c r="B4593" s="1" t="s">
        <v>4759</v>
      </c>
      <c r="C4593" s="45" t="s">
        <v>1287</v>
      </c>
      <c r="D4593" s="23" t="s">
        <v>5751</v>
      </c>
      <c r="E4593" s="23" t="s">
        <v>4134</v>
      </c>
      <c r="F4593" s="40">
        <v>0.05</v>
      </c>
      <c r="G4593" s="25">
        <v>64889</v>
      </c>
      <c r="H4593" s="25">
        <v>3244</v>
      </c>
      <c r="I4593" s="25"/>
      <c r="J4593" s="58" t="e">
        <f>HYPERLINK("#"&amp;"Insumos"&amp;"!A"&amp;MATCH($B4593,#REF!,0),"Ins "&amp;$B4593)</f>
        <v>#REF!</v>
      </c>
      <c r="M4593" s="220"/>
    </row>
    <row r="4594" spans="1:13" x14ac:dyDescent="0.2">
      <c r="A4594" s="35" t="s">
        <v>5789</v>
      </c>
      <c r="B4594" s="1" t="s">
        <v>4785</v>
      </c>
      <c r="C4594" s="45" t="s">
        <v>176</v>
      </c>
      <c r="D4594" s="23" t="s">
        <v>5751</v>
      </c>
      <c r="E4594" s="23" t="s">
        <v>4134</v>
      </c>
      <c r="F4594" s="40">
        <v>0.02</v>
      </c>
      <c r="G4594" s="25">
        <v>134508</v>
      </c>
      <c r="H4594" s="25">
        <v>2690</v>
      </c>
      <c r="I4594" s="25"/>
      <c r="J4594" s="58" t="e">
        <f>HYPERLINK("#"&amp;"Insumos"&amp;"!A"&amp;MATCH($B4594,#REF!,0),"Ins "&amp;$B4594)</f>
        <v>#REF!</v>
      </c>
      <c r="M4594" s="220"/>
    </row>
    <row r="4595" spans="1:13" x14ac:dyDescent="0.2">
      <c r="A4595" s="35" t="s">
        <v>5789</v>
      </c>
      <c r="B4595" s="1" t="s">
        <v>4798</v>
      </c>
      <c r="C4595" s="45" t="s">
        <v>177</v>
      </c>
      <c r="D4595" s="23" t="s">
        <v>5751</v>
      </c>
      <c r="E4595" s="23" t="s">
        <v>4134</v>
      </c>
      <c r="F4595" s="40">
        <v>1</v>
      </c>
      <c r="G4595" s="25">
        <v>2022</v>
      </c>
      <c r="H4595" s="25">
        <v>2022</v>
      </c>
      <c r="I4595" s="25"/>
      <c r="J4595" s="58" t="e">
        <f>HYPERLINK("#"&amp;"Insumos"&amp;"!A"&amp;MATCH($B4595,#REF!,0),"Ins "&amp;$B4595)</f>
        <v>#REF!</v>
      </c>
      <c r="M4595" s="220"/>
    </row>
    <row r="4596" spans="1:13" ht="25.5" x14ac:dyDescent="0.2">
      <c r="A4596" s="35" t="s">
        <v>5789</v>
      </c>
      <c r="B4596" s="1" t="s">
        <v>4167</v>
      </c>
      <c r="C4596" s="45" t="s">
        <v>9614</v>
      </c>
      <c r="D4596" s="23" t="s">
        <v>5751</v>
      </c>
      <c r="E4596" s="23" t="s">
        <v>287</v>
      </c>
      <c r="F4596" s="40">
        <v>1</v>
      </c>
      <c r="G4596" s="25">
        <v>12584</v>
      </c>
      <c r="H4596" s="25">
        <v>12584</v>
      </c>
      <c r="I4596" s="25"/>
      <c r="J4596" s="58" t="e">
        <f>HYPERLINK("#"&amp;"Insumos"&amp;"!A"&amp;MATCH($B4596,#REF!,0),"Ins "&amp;$B4596)</f>
        <v>#REF!</v>
      </c>
      <c r="M4596" s="220"/>
    </row>
    <row r="4597" spans="1:13" x14ac:dyDescent="0.2">
      <c r="A4597" s="35" t="s">
        <v>5789</v>
      </c>
      <c r="B4597" s="1" t="s">
        <v>4360</v>
      </c>
      <c r="C4597" s="45" t="s">
        <v>190</v>
      </c>
      <c r="D4597" s="23" t="s">
        <v>5751</v>
      </c>
      <c r="E4597" s="23" t="s">
        <v>4134</v>
      </c>
      <c r="F4597" s="40">
        <v>1</v>
      </c>
      <c r="G4597" s="25">
        <v>2080</v>
      </c>
      <c r="H4597" s="25">
        <v>2080</v>
      </c>
      <c r="I4597" s="25"/>
      <c r="J4597" s="58" t="e">
        <f>HYPERLINK("#"&amp;"Insumos"&amp;"!A"&amp;MATCH($B4597,#REF!,0),"Ins "&amp;$B4597)</f>
        <v>#REF!</v>
      </c>
      <c r="M4597" s="220"/>
    </row>
    <row r="4598" spans="1:13" ht="25.5" x14ac:dyDescent="0.2">
      <c r="A4598" s="36" t="s">
        <v>6384</v>
      </c>
      <c r="B4598" s="26" t="s">
        <v>6816</v>
      </c>
      <c r="C4598" s="79" t="s">
        <v>8022</v>
      </c>
      <c r="D4598" s="37" t="s">
        <v>5608</v>
      </c>
      <c r="E4598" s="37" t="s">
        <v>4134</v>
      </c>
      <c r="F4598" s="41"/>
      <c r="G4598" s="27"/>
      <c r="H4598" s="27"/>
      <c r="I4598" s="27">
        <v>48032</v>
      </c>
      <c r="M4598" s="220">
        <f t="shared" si="71"/>
        <v>62903</v>
      </c>
    </row>
    <row r="4599" spans="1:13" x14ac:dyDescent="0.2">
      <c r="A4599" s="35" t="s">
        <v>6384</v>
      </c>
      <c r="B4599" s="1" t="s">
        <v>5573</v>
      </c>
      <c r="C4599" s="45" t="s">
        <v>973</v>
      </c>
      <c r="D4599" s="23" t="s">
        <v>5734</v>
      </c>
      <c r="E4599" s="23" t="s">
        <v>4141</v>
      </c>
      <c r="F4599" s="40">
        <v>0.3</v>
      </c>
      <c r="G4599" s="25">
        <v>41652</v>
      </c>
      <c r="H4599" s="25">
        <v>12496</v>
      </c>
      <c r="I4599" s="25"/>
      <c r="J4599" s="58" t="e">
        <f>HYPERLINK("#"&amp;"Insumos"&amp;"!A"&amp;MATCH($B4599,#REF!,0),"Ins "&amp;$B4599)</f>
        <v>#REF!</v>
      </c>
      <c r="M4599" s="220"/>
    </row>
    <row r="4600" spans="1:13" x14ac:dyDescent="0.2">
      <c r="A4600" s="35" t="s">
        <v>6384</v>
      </c>
      <c r="B4600" s="1" t="s">
        <v>263</v>
      </c>
      <c r="C4600" s="45" t="s">
        <v>696</v>
      </c>
      <c r="D4600" s="23" t="s">
        <v>5534</v>
      </c>
      <c r="E4600" s="23" t="s">
        <v>4140</v>
      </c>
      <c r="F4600" s="40">
        <v>2.5000000000000001E-3</v>
      </c>
      <c r="G4600" s="25">
        <v>187426</v>
      </c>
      <c r="H4600" s="25">
        <v>469</v>
      </c>
      <c r="I4600" s="25"/>
      <c r="J4600" s="58" t="e">
        <f>HYPERLINK("#"&amp;"Insumos"&amp;"!A"&amp;MATCH($B4600,#REF!,0),"Ins "&amp;$B4600)</f>
        <v>#REF!</v>
      </c>
      <c r="M4600" s="220"/>
    </row>
    <row r="4601" spans="1:13" x14ac:dyDescent="0.2">
      <c r="A4601" s="35" t="s">
        <v>6384</v>
      </c>
      <c r="B4601" s="1" t="s">
        <v>5533</v>
      </c>
      <c r="C4601" s="45" t="s">
        <v>5892</v>
      </c>
      <c r="D4601" s="23" t="s">
        <v>977</v>
      </c>
      <c r="E4601" s="23" t="s">
        <v>4134</v>
      </c>
      <c r="F4601" s="40">
        <v>0.3</v>
      </c>
      <c r="G4601" s="25">
        <v>3623</v>
      </c>
      <c r="H4601" s="25">
        <v>1087</v>
      </c>
      <c r="I4601" s="25"/>
      <c r="J4601" s="58" t="e">
        <f>HYPERLINK("#"&amp;"Insumos"&amp;"!A"&amp;MATCH($B4601,#REF!,0),"Ins "&amp;$B4601)</f>
        <v>#REF!</v>
      </c>
      <c r="M4601" s="220"/>
    </row>
    <row r="4602" spans="1:13" x14ac:dyDescent="0.2">
      <c r="A4602" s="35" t="s">
        <v>6384</v>
      </c>
      <c r="B4602" s="1" t="s">
        <v>5007</v>
      </c>
      <c r="C4602" s="45" t="s">
        <v>720</v>
      </c>
      <c r="D4602" s="23" t="s">
        <v>5751</v>
      </c>
      <c r="E4602" s="23" t="s">
        <v>4134</v>
      </c>
      <c r="F4602" s="40">
        <v>0.3</v>
      </c>
      <c r="G4602" s="25">
        <v>1897</v>
      </c>
      <c r="H4602" s="25">
        <v>569</v>
      </c>
      <c r="I4602" s="25"/>
      <c r="J4602" s="58" t="e">
        <f>HYPERLINK("#"&amp;"Insumos"&amp;"!A"&amp;MATCH($B4602,#REF!,0),"Ins "&amp;$B4602)</f>
        <v>#REF!</v>
      </c>
      <c r="M4602" s="220"/>
    </row>
    <row r="4603" spans="1:13" x14ac:dyDescent="0.2">
      <c r="A4603" s="35" t="s">
        <v>6384</v>
      </c>
      <c r="B4603" s="1" t="s">
        <v>6045</v>
      </c>
      <c r="C4603" s="45" t="s">
        <v>6046</v>
      </c>
      <c r="D4603" s="23" t="s">
        <v>5751</v>
      </c>
      <c r="E4603" s="23" t="s">
        <v>4134</v>
      </c>
      <c r="F4603" s="40">
        <v>7.0000000000000001E-3</v>
      </c>
      <c r="G4603" s="25">
        <v>64773</v>
      </c>
      <c r="H4603" s="25">
        <v>453</v>
      </c>
      <c r="I4603" s="25"/>
      <c r="J4603" s="58" t="e">
        <f>HYPERLINK("#"&amp;"Insumos"&amp;"!A"&amp;MATCH($B4603,#REF!,0),"Ins "&amp;$B4603)</f>
        <v>#REF!</v>
      </c>
      <c r="M4603" s="220"/>
    </row>
    <row r="4604" spans="1:13" x14ac:dyDescent="0.2">
      <c r="A4604" s="35" t="s">
        <v>6384</v>
      </c>
      <c r="B4604" s="1" t="s">
        <v>6288</v>
      </c>
      <c r="C4604" s="45" t="s">
        <v>6289</v>
      </c>
      <c r="D4604" s="23" t="s">
        <v>5751</v>
      </c>
      <c r="E4604" s="23" t="s">
        <v>4134</v>
      </c>
      <c r="F4604" s="40">
        <v>1</v>
      </c>
      <c r="G4604" s="25">
        <v>31394</v>
      </c>
      <c r="H4604" s="25">
        <v>31394</v>
      </c>
      <c r="I4604" s="25"/>
      <c r="J4604" s="58" t="e">
        <f>HYPERLINK("#"&amp;"Insumos"&amp;"!A"&amp;MATCH($B4604,#REF!,0),"Ins "&amp;$B4604)</f>
        <v>#REF!</v>
      </c>
      <c r="M4604" s="220"/>
    </row>
    <row r="4605" spans="1:13" x14ac:dyDescent="0.2">
      <c r="A4605" s="35" t="s">
        <v>6384</v>
      </c>
      <c r="B4605" s="1" t="s">
        <v>5292</v>
      </c>
      <c r="C4605" s="45" t="s">
        <v>943</v>
      </c>
      <c r="D4605" s="23" t="s">
        <v>5751</v>
      </c>
      <c r="E4605" s="23" t="s">
        <v>4134</v>
      </c>
      <c r="F4605" s="40">
        <v>1</v>
      </c>
      <c r="G4605" s="25">
        <v>595</v>
      </c>
      <c r="H4605" s="25">
        <v>595</v>
      </c>
      <c r="I4605" s="25"/>
      <c r="J4605" s="58" t="e">
        <f>HYPERLINK("#"&amp;"Insumos"&amp;"!A"&amp;MATCH($B4605,#REF!,0),"Ins "&amp;$B4605)</f>
        <v>#REF!</v>
      </c>
      <c r="M4605" s="220"/>
    </row>
    <row r="4606" spans="1:13" x14ac:dyDescent="0.2">
      <c r="A4606" s="35" t="s">
        <v>6384</v>
      </c>
      <c r="B4606" s="1" t="s">
        <v>5314</v>
      </c>
      <c r="C4606" s="45" t="s">
        <v>1264</v>
      </c>
      <c r="D4606" s="23" t="s">
        <v>5751</v>
      </c>
      <c r="E4606" s="23" t="s">
        <v>4134</v>
      </c>
      <c r="F4606" s="40">
        <v>0.02</v>
      </c>
      <c r="G4606" s="25">
        <v>1330</v>
      </c>
      <c r="H4606" s="25">
        <v>27</v>
      </c>
      <c r="I4606" s="25"/>
      <c r="J4606" s="58" t="e">
        <f>HYPERLINK("#"&amp;"Insumos"&amp;"!A"&amp;MATCH($B4606,#REF!,0),"Ins "&amp;$B4606)</f>
        <v>#REF!</v>
      </c>
      <c r="M4606" s="220"/>
    </row>
    <row r="4607" spans="1:13" x14ac:dyDescent="0.2">
      <c r="A4607" s="35" t="s">
        <v>6384</v>
      </c>
      <c r="B4607" s="1" t="s">
        <v>4785</v>
      </c>
      <c r="C4607" s="45" t="s">
        <v>176</v>
      </c>
      <c r="D4607" s="23" t="s">
        <v>5751</v>
      </c>
      <c r="E4607" s="23" t="s">
        <v>4134</v>
      </c>
      <c r="F4607" s="40">
        <v>7.0000000000000001E-3</v>
      </c>
      <c r="G4607" s="25">
        <v>134508</v>
      </c>
      <c r="H4607" s="25">
        <v>942</v>
      </c>
      <c r="I4607" s="25"/>
      <c r="J4607" s="58" t="e">
        <f>HYPERLINK("#"&amp;"Insumos"&amp;"!A"&amp;MATCH($B4607,#REF!,0),"Ins "&amp;$B4607)</f>
        <v>#REF!</v>
      </c>
      <c r="M4607" s="220"/>
    </row>
    <row r="4608" spans="1:13" x14ac:dyDescent="0.2">
      <c r="A4608" s="36" t="s">
        <v>6385</v>
      </c>
      <c r="B4608" s="26" t="s">
        <v>6816</v>
      </c>
      <c r="C4608" s="79" t="s">
        <v>6386</v>
      </c>
      <c r="D4608" s="37" t="s">
        <v>5608</v>
      </c>
      <c r="E4608" s="37" t="s">
        <v>287</v>
      </c>
      <c r="F4608" s="41"/>
      <c r="G4608" s="27"/>
      <c r="H4608" s="27"/>
      <c r="I4608" s="27">
        <v>32057</v>
      </c>
      <c r="M4608" s="220">
        <f t="shared" si="71"/>
        <v>41982</v>
      </c>
    </row>
    <row r="4609" spans="1:13" x14ac:dyDescent="0.2">
      <c r="A4609" s="35" t="s">
        <v>6385</v>
      </c>
      <c r="B4609" s="1" t="s">
        <v>5573</v>
      </c>
      <c r="C4609" s="45" t="s">
        <v>973</v>
      </c>
      <c r="D4609" s="23" t="s">
        <v>5734</v>
      </c>
      <c r="E4609" s="23" t="s">
        <v>4141</v>
      </c>
      <c r="F4609" s="40">
        <v>0.3</v>
      </c>
      <c r="G4609" s="25">
        <v>41652</v>
      </c>
      <c r="H4609" s="25">
        <v>12496</v>
      </c>
      <c r="I4609" s="25"/>
      <c r="J4609" s="58" t="e">
        <f>HYPERLINK("#"&amp;"Insumos"&amp;"!A"&amp;MATCH($B4609,#REF!,0),"Ins "&amp;$B4609)</f>
        <v>#REF!</v>
      </c>
      <c r="M4609" s="220"/>
    </row>
    <row r="4610" spans="1:13" x14ac:dyDescent="0.2">
      <c r="A4610" s="35" t="s">
        <v>6385</v>
      </c>
      <c r="B4610" s="1" t="s">
        <v>263</v>
      </c>
      <c r="C4610" s="45" t="s">
        <v>696</v>
      </c>
      <c r="D4610" s="23" t="s">
        <v>5534</v>
      </c>
      <c r="E4610" s="23" t="s">
        <v>4140</v>
      </c>
      <c r="F4610" s="40">
        <v>2.5000000000000001E-3</v>
      </c>
      <c r="G4610" s="25">
        <v>187426</v>
      </c>
      <c r="H4610" s="25">
        <v>469</v>
      </c>
      <c r="I4610" s="25"/>
      <c r="J4610" s="58" t="e">
        <f>HYPERLINK("#"&amp;"Insumos"&amp;"!A"&amp;MATCH($B4610,#REF!,0),"Ins "&amp;$B4610)</f>
        <v>#REF!</v>
      </c>
      <c r="M4610" s="220"/>
    </row>
    <row r="4611" spans="1:13" x14ac:dyDescent="0.2">
      <c r="A4611" s="35" t="s">
        <v>6385</v>
      </c>
      <c r="B4611" s="1" t="s">
        <v>5533</v>
      </c>
      <c r="C4611" s="45" t="s">
        <v>5892</v>
      </c>
      <c r="D4611" s="23" t="s">
        <v>977</v>
      </c>
      <c r="E4611" s="23" t="s">
        <v>4134</v>
      </c>
      <c r="F4611" s="40">
        <v>0.3</v>
      </c>
      <c r="G4611" s="25">
        <v>3623</v>
      </c>
      <c r="H4611" s="25">
        <v>1087</v>
      </c>
      <c r="I4611" s="25"/>
      <c r="J4611" s="58" t="e">
        <f>HYPERLINK("#"&amp;"Insumos"&amp;"!A"&amp;MATCH($B4611,#REF!,0),"Ins "&amp;$B4611)</f>
        <v>#REF!</v>
      </c>
      <c r="M4611" s="220"/>
    </row>
    <row r="4612" spans="1:13" x14ac:dyDescent="0.2">
      <c r="A4612" s="35" t="s">
        <v>6385</v>
      </c>
      <c r="B4612" s="1" t="s">
        <v>5007</v>
      </c>
      <c r="C4612" s="45" t="s">
        <v>720</v>
      </c>
      <c r="D4612" s="23" t="s">
        <v>5751</v>
      </c>
      <c r="E4612" s="23" t="s">
        <v>4134</v>
      </c>
      <c r="F4612" s="40">
        <v>0.3</v>
      </c>
      <c r="G4612" s="25">
        <v>1897</v>
      </c>
      <c r="H4612" s="25">
        <v>569</v>
      </c>
      <c r="I4612" s="25"/>
      <c r="J4612" s="58" t="e">
        <f>HYPERLINK("#"&amp;"Insumos"&amp;"!A"&amp;MATCH($B4612,#REF!,0),"Ins "&amp;$B4612)</f>
        <v>#REF!</v>
      </c>
      <c r="M4612" s="220"/>
    </row>
    <row r="4613" spans="1:13" x14ac:dyDescent="0.2">
      <c r="A4613" s="35" t="s">
        <v>6385</v>
      </c>
      <c r="B4613" s="1" t="s">
        <v>6045</v>
      </c>
      <c r="C4613" s="45" t="s">
        <v>6046</v>
      </c>
      <c r="D4613" s="23" t="s">
        <v>5751</v>
      </c>
      <c r="E4613" s="23" t="s">
        <v>4134</v>
      </c>
      <c r="F4613" s="40">
        <v>1.4E-2</v>
      </c>
      <c r="G4613" s="25">
        <v>64773</v>
      </c>
      <c r="H4613" s="25">
        <v>907</v>
      </c>
      <c r="I4613" s="25"/>
      <c r="J4613" s="58" t="e">
        <f>HYPERLINK("#"&amp;"Insumos"&amp;"!A"&amp;MATCH($B4613,#REF!,0),"Ins "&amp;$B4613)</f>
        <v>#REF!</v>
      </c>
      <c r="M4613" s="220"/>
    </row>
    <row r="4614" spans="1:13" x14ac:dyDescent="0.2">
      <c r="A4614" s="35" t="s">
        <v>6385</v>
      </c>
      <c r="B4614" s="1" t="s">
        <v>5276</v>
      </c>
      <c r="C4614" s="45" t="s">
        <v>1245</v>
      </c>
      <c r="D4614" s="23" t="s">
        <v>5751</v>
      </c>
      <c r="E4614" s="23" t="s">
        <v>4134</v>
      </c>
      <c r="F4614" s="40">
        <v>1</v>
      </c>
      <c r="G4614" s="25">
        <v>7384</v>
      </c>
      <c r="H4614" s="25">
        <v>7384</v>
      </c>
      <c r="I4614" s="25"/>
      <c r="J4614" s="58" t="e">
        <f>HYPERLINK("#"&amp;"Insumos"&amp;"!A"&amp;MATCH($B4614,#REF!,0),"Ins "&amp;$B4614)</f>
        <v>#REF!</v>
      </c>
      <c r="M4614" s="220"/>
    </row>
    <row r="4615" spans="1:13" x14ac:dyDescent="0.2">
      <c r="A4615" s="35" t="s">
        <v>6385</v>
      </c>
      <c r="B4615" s="1" t="s">
        <v>4785</v>
      </c>
      <c r="C4615" s="45" t="s">
        <v>176</v>
      </c>
      <c r="D4615" s="23" t="s">
        <v>5751</v>
      </c>
      <c r="E4615" s="23" t="s">
        <v>4134</v>
      </c>
      <c r="F4615" s="40">
        <v>1.4E-2</v>
      </c>
      <c r="G4615" s="25">
        <v>134508</v>
      </c>
      <c r="H4615" s="25">
        <v>1883</v>
      </c>
      <c r="I4615" s="25"/>
      <c r="J4615" s="58" t="e">
        <f>HYPERLINK("#"&amp;"Insumos"&amp;"!A"&amp;MATCH($B4615,#REF!,0),"Ins "&amp;$B4615)</f>
        <v>#REF!</v>
      </c>
      <c r="M4615" s="220"/>
    </row>
    <row r="4616" spans="1:13" x14ac:dyDescent="0.2">
      <c r="A4616" s="35" t="s">
        <v>6385</v>
      </c>
      <c r="B4616" s="1" t="s">
        <v>4217</v>
      </c>
      <c r="C4616" s="45" t="s">
        <v>9577</v>
      </c>
      <c r="D4616" s="23" t="s">
        <v>5751</v>
      </c>
      <c r="E4616" s="23" t="s">
        <v>287</v>
      </c>
      <c r="F4616" s="40">
        <v>1.05</v>
      </c>
      <c r="G4616" s="25">
        <v>6916</v>
      </c>
      <c r="H4616" s="25">
        <v>7262</v>
      </c>
      <c r="I4616" s="25"/>
      <c r="J4616" s="58" t="e">
        <f>HYPERLINK("#"&amp;"Insumos"&amp;"!A"&amp;MATCH($B4616,#REF!,0),"Ins "&amp;$B4616)</f>
        <v>#REF!</v>
      </c>
      <c r="M4616" s="220"/>
    </row>
    <row r="4617" spans="1:13" ht="38.25" x14ac:dyDescent="0.2">
      <c r="A4617" s="36" t="s">
        <v>6387</v>
      </c>
      <c r="B4617" s="26" t="s">
        <v>6816</v>
      </c>
      <c r="C4617" s="79" t="s">
        <v>6388</v>
      </c>
      <c r="D4617" s="37" t="s">
        <v>5608</v>
      </c>
      <c r="E4617" s="37" t="s">
        <v>464</v>
      </c>
      <c r="F4617" s="41"/>
      <c r="G4617" s="27"/>
      <c r="H4617" s="27"/>
      <c r="I4617" s="27">
        <v>181389</v>
      </c>
      <c r="M4617" s="220">
        <f t="shared" ref="M4617:M4675" si="72">ROUND(I4617*(1+$L$2),0)</f>
        <v>237547</v>
      </c>
    </row>
    <row r="4618" spans="1:13" x14ac:dyDescent="0.2">
      <c r="A4618" s="35" t="s">
        <v>6387</v>
      </c>
      <c r="B4618" s="1" t="s">
        <v>5573</v>
      </c>
      <c r="C4618" s="45" t="s">
        <v>973</v>
      </c>
      <c r="D4618" s="23" t="s">
        <v>5734</v>
      </c>
      <c r="E4618" s="23" t="s">
        <v>4141</v>
      </c>
      <c r="F4618" s="40">
        <v>0.45</v>
      </c>
      <c r="G4618" s="25">
        <v>41652</v>
      </c>
      <c r="H4618" s="25">
        <v>18743</v>
      </c>
      <c r="I4618" s="25"/>
      <c r="J4618" s="58" t="e">
        <f>HYPERLINK("#"&amp;"Insumos"&amp;"!A"&amp;MATCH($B4618,#REF!,0),"Ins "&amp;$B4618)</f>
        <v>#REF!</v>
      </c>
      <c r="M4618" s="220"/>
    </row>
    <row r="4619" spans="1:13" x14ac:dyDescent="0.2">
      <c r="A4619" s="35" t="s">
        <v>6387</v>
      </c>
      <c r="B4619" s="1" t="s">
        <v>263</v>
      </c>
      <c r="C4619" s="45" t="s">
        <v>696</v>
      </c>
      <c r="D4619" s="23" t="s">
        <v>5534</v>
      </c>
      <c r="E4619" s="23" t="s">
        <v>4140</v>
      </c>
      <c r="F4619" s="40">
        <v>6.4999999999999997E-3</v>
      </c>
      <c r="G4619" s="25">
        <v>187426</v>
      </c>
      <c r="H4619" s="25">
        <v>1218</v>
      </c>
      <c r="I4619" s="25"/>
      <c r="J4619" s="58" t="e">
        <f>HYPERLINK("#"&amp;"Insumos"&amp;"!A"&amp;MATCH($B4619,#REF!,0),"Ins "&amp;$B4619)</f>
        <v>#REF!</v>
      </c>
      <c r="M4619" s="220"/>
    </row>
    <row r="4620" spans="1:13" x14ac:dyDescent="0.2">
      <c r="A4620" s="35" t="s">
        <v>6387</v>
      </c>
      <c r="B4620" s="1" t="s">
        <v>5533</v>
      </c>
      <c r="C4620" s="45" t="s">
        <v>5892</v>
      </c>
      <c r="D4620" s="23" t="s">
        <v>977</v>
      </c>
      <c r="E4620" s="23" t="s">
        <v>4134</v>
      </c>
      <c r="F4620" s="40">
        <v>0.3</v>
      </c>
      <c r="G4620" s="25">
        <v>3623</v>
      </c>
      <c r="H4620" s="25">
        <v>1087</v>
      </c>
      <c r="I4620" s="25"/>
      <c r="J4620" s="58" t="e">
        <f>HYPERLINK("#"&amp;"Insumos"&amp;"!A"&amp;MATCH($B4620,#REF!,0),"Ins "&amp;$B4620)</f>
        <v>#REF!</v>
      </c>
      <c r="M4620" s="220"/>
    </row>
    <row r="4621" spans="1:13" x14ac:dyDescent="0.2">
      <c r="A4621" s="35" t="s">
        <v>6387</v>
      </c>
      <c r="B4621" s="1" t="s">
        <v>5007</v>
      </c>
      <c r="C4621" s="45" t="s">
        <v>720</v>
      </c>
      <c r="D4621" s="23" t="s">
        <v>5751</v>
      </c>
      <c r="E4621" s="23" t="s">
        <v>4134</v>
      </c>
      <c r="F4621" s="40">
        <v>0.5</v>
      </c>
      <c r="G4621" s="25">
        <v>1897</v>
      </c>
      <c r="H4621" s="25">
        <v>949</v>
      </c>
      <c r="I4621" s="25"/>
      <c r="J4621" s="58" t="e">
        <f>HYPERLINK("#"&amp;"Insumos"&amp;"!A"&amp;MATCH($B4621,#REF!,0),"Ins "&amp;$B4621)</f>
        <v>#REF!</v>
      </c>
      <c r="M4621" s="220"/>
    </row>
    <row r="4622" spans="1:13" x14ac:dyDescent="0.2">
      <c r="A4622" s="35" t="s">
        <v>6387</v>
      </c>
      <c r="B4622" s="1" t="s">
        <v>6291</v>
      </c>
      <c r="C4622" s="45" t="s">
        <v>6292</v>
      </c>
      <c r="D4622" s="23" t="s">
        <v>5751</v>
      </c>
      <c r="E4622" s="23" t="s">
        <v>287</v>
      </c>
      <c r="F4622" s="40">
        <v>1.01</v>
      </c>
      <c r="G4622" s="25">
        <v>62800</v>
      </c>
      <c r="H4622" s="25">
        <v>63428</v>
      </c>
      <c r="I4622" s="25"/>
      <c r="J4622" s="58" t="e">
        <f>HYPERLINK("#"&amp;"Insumos"&amp;"!A"&amp;MATCH($B4622,#REF!,0),"Ins "&amp;$B4622)</f>
        <v>#REF!</v>
      </c>
      <c r="M4622" s="220"/>
    </row>
    <row r="4623" spans="1:13" x14ac:dyDescent="0.2">
      <c r="A4623" s="35" t="s">
        <v>6387</v>
      </c>
      <c r="B4623" s="1" t="s">
        <v>5279</v>
      </c>
      <c r="C4623" s="45" t="s">
        <v>1248</v>
      </c>
      <c r="D4623" s="23" t="s">
        <v>5751</v>
      </c>
      <c r="E4623" s="23" t="s">
        <v>4134</v>
      </c>
      <c r="F4623" s="40">
        <v>3</v>
      </c>
      <c r="G4623" s="25">
        <v>29994</v>
      </c>
      <c r="H4623" s="25">
        <v>89982</v>
      </c>
      <c r="I4623" s="25"/>
      <c r="J4623" s="58" t="e">
        <f>HYPERLINK("#"&amp;"Insumos"&amp;"!A"&amp;MATCH($B4623,#REF!,0),"Ins "&amp;$B4623)</f>
        <v>#REF!</v>
      </c>
      <c r="M4623" s="220"/>
    </row>
    <row r="4624" spans="1:13" x14ac:dyDescent="0.2">
      <c r="A4624" s="35" t="s">
        <v>6387</v>
      </c>
      <c r="B4624" s="1" t="s">
        <v>4759</v>
      </c>
      <c r="C4624" s="45" t="s">
        <v>1287</v>
      </c>
      <c r="D4624" s="23" t="s">
        <v>5751</v>
      </c>
      <c r="E4624" s="23" t="s">
        <v>4134</v>
      </c>
      <c r="F4624" s="40">
        <v>0.03</v>
      </c>
      <c r="G4624" s="25">
        <v>64889</v>
      </c>
      <c r="H4624" s="25">
        <v>1947</v>
      </c>
      <c r="I4624" s="25"/>
      <c r="J4624" s="58" t="e">
        <f>HYPERLINK("#"&amp;"Insumos"&amp;"!A"&amp;MATCH($B4624,#REF!,0),"Ins "&amp;$B4624)</f>
        <v>#REF!</v>
      </c>
      <c r="M4624" s="220"/>
    </row>
    <row r="4625" spans="1:13" x14ac:dyDescent="0.2">
      <c r="A4625" s="35" t="s">
        <v>6387</v>
      </c>
      <c r="B4625" s="1" t="s">
        <v>4785</v>
      </c>
      <c r="C4625" s="45" t="s">
        <v>176</v>
      </c>
      <c r="D4625" s="23" t="s">
        <v>5751</v>
      </c>
      <c r="E4625" s="23" t="s">
        <v>4134</v>
      </c>
      <c r="F4625" s="40">
        <v>0.03</v>
      </c>
      <c r="G4625" s="25">
        <v>134508</v>
      </c>
      <c r="H4625" s="25">
        <v>4035</v>
      </c>
      <c r="I4625" s="25"/>
      <c r="J4625" s="58" t="e">
        <f>HYPERLINK("#"&amp;"Insumos"&amp;"!A"&amp;MATCH($B4625,#REF!,0),"Ins "&amp;$B4625)</f>
        <v>#REF!</v>
      </c>
      <c r="M4625" s="220"/>
    </row>
    <row r="4626" spans="1:13" ht="25.5" x14ac:dyDescent="0.2">
      <c r="A4626" s="36" t="s">
        <v>6389</v>
      </c>
      <c r="B4626" s="26" t="s">
        <v>6816</v>
      </c>
      <c r="C4626" s="79" t="s">
        <v>6390</v>
      </c>
      <c r="D4626" s="37" t="s">
        <v>5608</v>
      </c>
      <c r="E4626" s="37" t="s">
        <v>4134</v>
      </c>
      <c r="F4626" s="41"/>
      <c r="G4626" s="27"/>
      <c r="H4626" s="27"/>
      <c r="I4626" s="27">
        <v>2452245</v>
      </c>
      <c r="M4626" s="220">
        <f t="shared" si="72"/>
        <v>3211460</v>
      </c>
    </row>
    <row r="4627" spans="1:13" x14ac:dyDescent="0.2">
      <c r="A4627" s="35" t="s">
        <v>6389</v>
      </c>
      <c r="B4627" s="1" t="s">
        <v>5572</v>
      </c>
      <c r="C4627" s="45" t="s">
        <v>971</v>
      </c>
      <c r="D4627" s="23" t="s">
        <v>5734</v>
      </c>
      <c r="E4627" s="23" t="s">
        <v>4141</v>
      </c>
      <c r="F4627" s="40">
        <v>1</v>
      </c>
      <c r="G4627" s="25">
        <v>37863</v>
      </c>
      <c r="H4627" s="25">
        <v>37863</v>
      </c>
      <c r="I4627" s="25"/>
      <c r="J4627" s="58" t="e">
        <f>HYPERLINK("#"&amp;"Insumos"&amp;"!A"&amp;MATCH($B4627,#REF!,0),"Ins "&amp;$B4627)</f>
        <v>#REF!</v>
      </c>
      <c r="M4627" s="220"/>
    </row>
    <row r="4628" spans="1:13" x14ac:dyDescent="0.2">
      <c r="A4628" s="35" t="s">
        <v>6389</v>
      </c>
      <c r="B4628" s="1" t="s">
        <v>263</v>
      </c>
      <c r="C4628" s="45" t="s">
        <v>696</v>
      </c>
      <c r="D4628" s="23" t="s">
        <v>5534</v>
      </c>
      <c r="E4628" s="23" t="s">
        <v>4140</v>
      </c>
      <c r="F4628" s="40">
        <v>1E-3</v>
      </c>
      <c r="G4628" s="25">
        <v>187426</v>
      </c>
      <c r="H4628" s="25">
        <v>187</v>
      </c>
      <c r="I4628" s="25"/>
      <c r="J4628" s="58" t="e">
        <f>HYPERLINK("#"&amp;"Insumos"&amp;"!A"&amp;MATCH($B4628,#REF!,0),"Ins "&amp;$B4628)</f>
        <v>#REF!</v>
      </c>
      <c r="M4628" s="220"/>
    </row>
    <row r="4629" spans="1:13" x14ac:dyDescent="0.2">
      <c r="A4629" s="35" t="s">
        <v>6389</v>
      </c>
      <c r="B4629" s="1" t="s">
        <v>5533</v>
      </c>
      <c r="C4629" s="45" t="s">
        <v>5892</v>
      </c>
      <c r="D4629" s="23" t="s">
        <v>977</v>
      </c>
      <c r="E4629" s="23" t="s">
        <v>4134</v>
      </c>
      <c r="F4629" s="40">
        <v>0.5</v>
      </c>
      <c r="G4629" s="25">
        <v>3623</v>
      </c>
      <c r="H4629" s="25">
        <v>1812</v>
      </c>
      <c r="I4629" s="25"/>
      <c r="J4629" s="58" t="e">
        <f>HYPERLINK("#"&amp;"Insumos"&amp;"!A"&amp;MATCH($B4629,#REF!,0),"Ins "&amp;$B4629)</f>
        <v>#REF!</v>
      </c>
      <c r="M4629" s="220"/>
    </row>
    <row r="4630" spans="1:13" x14ac:dyDescent="0.2">
      <c r="A4630" s="35" t="s">
        <v>6389</v>
      </c>
      <c r="B4630" s="1" t="s">
        <v>5007</v>
      </c>
      <c r="C4630" s="45" t="s">
        <v>720</v>
      </c>
      <c r="D4630" s="23" t="s">
        <v>5751</v>
      </c>
      <c r="E4630" s="23" t="s">
        <v>4134</v>
      </c>
      <c r="F4630" s="40">
        <v>0.5</v>
      </c>
      <c r="G4630" s="25">
        <v>1897</v>
      </c>
      <c r="H4630" s="25">
        <v>949</v>
      </c>
      <c r="I4630" s="25"/>
      <c r="J4630" s="58" t="e">
        <f>HYPERLINK("#"&amp;"Insumos"&amp;"!A"&amp;MATCH($B4630,#REF!,0),"Ins "&amp;$B4630)</f>
        <v>#REF!</v>
      </c>
      <c r="M4630" s="220"/>
    </row>
    <row r="4631" spans="1:13" x14ac:dyDescent="0.2">
      <c r="A4631" s="35" t="s">
        <v>6389</v>
      </c>
      <c r="B4631" s="1" t="s">
        <v>6110</v>
      </c>
      <c r="C4631" s="45" t="s">
        <v>6111</v>
      </c>
      <c r="D4631" s="23" t="s">
        <v>5751</v>
      </c>
      <c r="E4631" s="23" t="s">
        <v>464</v>
      </c>
      <c r="F4631" s="40">
        <v>1</v>
      </c>
      <c r="G4631" s="25">
        <v>15872</v>
      </c>
      <c r="H4631" s="25">
        <v>15872</v>
      </c>
      <c r="I4631" s="25"/>
      <c r="J4631" s="58" t="e">
        <f>HYPERLINK("#"&amp;"Insumos"&amp;"!A"&amp;MATCH($B4631,#REF!,0),"Ins "&amp;$B4631)</f>
        <v>#REF!</v>
      </c>
      <c r="M4631" s="220"/>
    </row>
    <row r="4632" spans="1:13" x14ac:dyDescent="0.2">
      <c r="A4632" s="35" t="s">
        <v>6389</v>
      </c>
      <c r="B4632" s="1" t="s">
        <v>6320</v>
      </c>
      <c r="C4632" s="45" t="s">
        <v>6321</v>
      </c>
      <c r="D4632" s="23" t="s">
        <v>5751</v>
      </c>
      <c r="E4632" s="23" t="s">
        <v>4134</v>
      </c>
      <c r="F4632" s="40">
        <v>1</v>
      </c>
      <c r="G4632" s="25">
        <v>2011292</v>
      </c>
      <c r="H4632" s="25">
        <v>2011292</v>
      </c>
      <c r="I4632" s="25"/>
      <c r="J4632" s="58" t="e">
        <f>HYPERLINK("#"&amp;"Insumos"&amp;"!A"&amp;MATCH($B4632,#REF!,0),"Ins "&amp;$B4632)</f>
        <v>#REF!</v>
      </c>
      <c r="M4632" s="220"/>
    </row>
    <row r="4633" spans="1:13" x14ac:dyDescent="0.2">
      <c r="A4633" s="35" t="s">
        <v>6389</v>
      </c>
      <c r="B4633" s="1" t="s">
        <v>6322</v>
      </c>
      <c r="C4633" s="45" t="s">
        <v>6323</v>
      </c>
      <c r="D4633" s="23" t="s">
        <v>5751</v>
      </c>
      <c r="E4633" s="23" t="s">
        <v>4134</v>
      </c>
      <c r="F4633" s="40">
        <v>1</v>
      </c>
      <c r="G4633" s="25">
        <v>94097</v>
      </c>
      <c r="H4633" s="25">
        <v>94097</v>
      </c>
      <c r="I4633" s="25"/>
      <c r="J4633" s="58" t="e">
        <f>HYPERLINK("#"&amp;"Insumos"&amp;"!A"&amp;MATCH($B4633,#REF!,0),"Ins "&amp;$B4633)</f>
        <v>#REF!</v>
      </c>
      <c r="M4633" s="220"/>
    </row>
    <row r="4634" spans="1:13" x14ac:dyDescent="0.2">
      <c r="A4634" s="35" t="s">
        <v>6389</v>
      </c>
      <c r="B4634" s="1" t="s">
        <v>6324</v>
      </c>
      <c r="C4634" s="45" t="s">
        <v>6325</v>
      </c>
      <c r="D4634" s="23" t="s">
        <v>5751</v>
      </c>
      <c r="E4634" s="23" t="s">
        <v>4134</v>
      </c>
      <c r="F4634" s="40">
        <v>1</v>
      </c>
      <c r="G4634" s="25">
        <v>26035</v>
      </c>
      <c r="H4634" s="25">
        <v>26035</v>
      </c>
      <c r="I4634" s="25"/>
      <c r="J4634" s="58" t="e">
        <f>HYPERLINK("#"&amp;"Insumos"&amp;"!A"&amp;MATCH($B4634,#REF!,0),"Ins "&amp;$B4634)</f>
        <v>#REF!</v>
      </c>
      <c r="M4634" s="220"/>
    </row>
    <row r="4635" spans="1:13" x14ac:dyDescent="0.2">
      <c r="A4635" s="35" t="s">
        <v>6389</v>
      </c>
      <c r="B4635" s="1" t="s">
        <v>5300</v>
      </c>
      <c r="C4635" s="45" t="s">
        <v>1254</v>
      </c>
      <c r="D4635" s="23" t="s">
        <v>5751</v>
      </c>
      <c r="E4635" s="23" t="s">
        <v>4134</v>
      </c>
      <c r="F4635" s="40">
        <v>1</v>
      </c>
      <c r="G4635" s="25">
        <v>179629</v>
      </c>
      <c r="H4635" s="25">
        <v>179629</v>
      </c>
      <c r="I4635" s="25"/>
      <c r="J4635" s="58" t="e">
        <f>HYPERLINK("#"&amp;"Insumos"&amp;"!A"&amp;MATCH($B4635,#REF!,0),"Ins "&amp;$B4635)</f>
        <v>#REF!</v>
      </c>
      <c r="M4635" s="220"/>
    </row>
    <row r="4636" spans="1:13" x14ac:dyDescent="0.2">
      <c r="A4636" s="35" t="s">
        <v>6389</v>
      </c>
      <c r="B4636" s="1" t="s">
        <v>4444</v>
      </c>
      <c r="C4636" s="45" t="s">
        <v>682</v>
      </c>
      <c r="D4636" s="23" t="s">
        <v>5751</v>
      </c>
      <c r="E4636" s="23" t="s">
        <v>4134</v>
      </c>
      <c r="F4636" s="40">
        <v>1</v>
      </c>
      <c r="G4636" s="25">
        <v>84509</v>
      </c>
      <c r="H4636" s="25">
        <v>84509</v>
      </c>
      <c r="I4636" s="25"/>
      <c r="J4636" s="58" t="e">
        <f>HYPERLINK("#"&amp;"Insumos"&amp;"!A"&amp;MATCH($B4636,#REF!,0),"Ins "&amp;$B4636)</f>
        <v>#REF!</v>
      </c>
      <c r="M4636" s="220"/>
    </row>
    <row r="4637" spans="1:13" ht="25.5" x14ac:dyDescent="0.2">
      <c r="A4637" s="36" t="s">
        <v>6677</v>
      </c>
      <c r="B4637" s="26" t="s">
        <v>6816</v>
      </c>
      <c r="C4637" s="79" t="s">
        <v>6678</v>
      </c>
      <c r="D4637" s="37" t="s">
        <v>5608</v>
      </c>
      <c r="E4637" s="37" t="s">
        <v>4134</v>
      </c>
      <c r="F4637" s="41"/>
      <c r="G4637" s="27"/>
      <c r="H4637" s="27"/>
      <c r="I4637" s="27">
        <v>631076</v>
      </c>
      <c r="M4637" s="220">
        <f t="shared" si="72"/>
        <v>826457</v>
      </c>
    </row>
    <row r="4638" spans="1:13" x14ac:dyDescent="0.2">
      <c r="A4638" s="35" t="s">
        <v>6677</v>
      </c>
      <c r="B4638" s="1" t="s">
        <v>201</v>
      </c>
      <c r="C4638" s="45" t="s">
        <v>1029</v>
      </c>
      <c r="D4638" s="23" t="s">
        <v>5734</v>
      </c>
      <c r="E4638" s="23" t="s">
        <v>4141</v>
      </c>
      <c r="F4638" s="40">
        <v>4.5</v>
      </c>
      <c r="G4638" s="25">
        <v>89712</v>
      </c>
      <c r="H4638" s="25">
        <v>403704</v>
      </c>
      <c r="I4638" s="25"/>
      <c r="J4638" s="58" t="e">
        <f>HYPERLINK("#"&amp;"Insumos"&amp;"!A"&amp;MATCH($B4638,#REF!,0),"Ins "&amp;$B4638)</f>
        <v>#REF!</v>
      </c>
      <c r="M4638" s="220"/>
    </row>
    <row r="4639" spans="1:13" ht="25.5" x14ac:dyDescent="0.2">
      <c r="A4639" s="35" t="s">
        <v>6677</v>
      </c>
      <c r="B4639" s="1" t="s">
        <v>597</v>
      </c>
      <c r="C4639" s="45" t="s">
        <v>8738</v>
      </c>
      <c r="D4639" s="23" t="s">
        <v>5534</v>
      </c>
      <c r="E4639" s="23" t="s">
        <v>8737</v>
      </c>
      <c r="F4639" s="40">
        <v>0.35</v>
      </c>
      <c r="G4639" s="25">
        <v>17302</v>
      </c>
      <c r="H4639" s="25">
        <v>6056</v>
      </c>
      <c r="I4639" s="25"/>
      <c r="J4639" s="58" t="e">
        <f>HYPERLINK("#"&amp;"Insumos"&amp;"!A"&amp;MATCH($B4639,#REF!,0),"Ins "&amp;$B4639)</f>
        <v>#REF!</v>
      </c>
      <c r="M4639" s="220"/>
    </row>
    <row r="4640" spans="1:13" x14ac:dyDescent="0.2">
      <c r="A4640" s="35" t="s">
        <v>6677</v>
      </c>
      <c r="B4640" s="1" t="s">
        <v>263</v>
      </c>
      <c r="C4640" s="45" t="s">
        <v>696</v>
      </c>
      <c r="D4640" s="23" t="s">
        <v>5534</v>
      </c>
      <c r="E4640" s="23" t="s">
        <v>4140</v>
      </c>
      <c r="F4640" s="40">
        <v>4.5499999999999999E-2</v>
      </c>
      <c r="G4640" s="25">
        <v>187426</v>
      </c>
      <c r="H4640" s="25">
        <v>8528</v>
      </c>
      <c r="I4640" s="25"/>
      <c r="J4640" s="58" t="e">
        <f>HYPERLINK("#"&amp;"Insumos"&amp;"!A"&amp;MATCH($B4640,#REF!,0),"Ins "&amp;$B4640)</f>
        <v>#REF!</v>
      </c>
      <c r="M4640" s="220"/>
    </row>
    <row r="4641" spans="1:13" x14ac:dyDescent="0.2">
      <c r="A4641" s="35" t="s">
        <v>6677</v>
      </c>
      <c r="B4641" s="1" t="s">
        <v>5533</v>
      </c>
      <c r="C4641" s="45" t="s">
        <v>5892</v>
      </c>
      <c r="D4641" s="23" t="s">
        <v>977</v>
      </c>
      <c r="E4641" s="23" t="s">
        <v>4134</v>
      </c>
      <c r="F4641" s="40">
        <v>6</v>
      </c>
      <c r="G4641" s="25">
        <v>3623</v>
      </c>
      <c r="H4641" s="25">
        <v>21738</v>
      </c>
      <c r="I4641" s="25"/>
      <c r="J4641" s="58" t="e">
        <f>HYPERLINK("#"&amp;"Insumos"&amp;"!A"&amp;MATCH($B4641,#REF!,0),"Ins "&amp;$B4641)</f>
        <v>#REF!</v>
      </c>
      <c r="M4641" s="220"/>
    </row>
    <row r="4642" spans="1:13" x14ac:dyDescent="0.2">
      <c r="A4642" s="35" t="s">
        <v>6677</v>
      </c>
      <c r="B4642" s="1" t="s">
        <v>5007</v>
      </c>
      <c r="C4642" s="45" t="s">
        <v>720</v>
      </c>
      <c r="D4642" s="23" t="s">
        <v>5751</v>
      </c>
      <c r="E4642" s="23" t="s">
        <v>4134</v>
      </c>
      <c r="F4642" s="40">
        <v>8.9</v>
      </c>
      <c r="G4642" s="25">
        <v>1897</v>
      </c>
      <c r="H4642" s="25">
        <v>16883</v>
      </c>
      <c r="I4642" s="25"/>
      <c r="J4642" s="58" t="e">
        <f>HYPERLINK("#"&amp;"Insumos"&amp;"!A"&amp;MATCH($B4642,#REF!,0),"Ins "&amp;$B4642)</f>
        <v>#REF!</v>
      </c>
      <c r="M4642" s="220"/>
    </row>
    <row r="4643" spans="1:13" x14ac:dyDescent="0.2">
      <c r="A4643" s="35" t="s">
        <v>6677</v>
      </c>
      <c r="B4643" s="1" t="s">
        <v>6559</v>
      </c>
      <c r="C4643" s="45" t="s">
        <v>6560</v>
      </c>
      <c r="D4643" s="23" t="s">
        <v>5751</v>
      </c>
      <c r="E4643" s="23" t="s">
        <v>5705</v>
      </c>
      <c r="F4643" s="40">
        <v>1</v>
      </c>
      <c r="G4643" s="25">
        <v>174167</v>
      </c>
      <c r="H4643" s="25">
        <v>174167</v>
      </c>
      <c r="I4643" s="25"/>
      <c r="J4643" s="58" t="e">
        <f>HYPERLINK("#"&amp;"Insumos"&amp;"!A"&amp;MATCH($B4643,#REF!,0),"Ins "&amp;$B4643)</f>
        <v>#REF!</v>
      </c>
      <c r="M4643" s="220"/>
    </row>
    <row r="4644" spans="1:13" ht="51" x14ac:dyDescent="0.2">
      <c r="A4644" s="36" t="s">
        <v>6679</v>
      </c>
      <c r="B4644" s="26" t="s">
        <v>6816</v>
      </c>
      <c r="C4644" s="79" t="s">
        <v>6680</v>
      </c>
      <c r="D4644" s="37" t="s">
        <v>5608</v>
      </c>
      <c r="E4644" s="37" t="s">
        <v>4134</v>
      </c>
      <c r="F4644" s="41"/>
      <c r="G4644" s="27"/>
      <c r="H4644" s="27"/>
      <c r="I4644" s="27">
        <v>523495</v>
      </c>
      <c r="M4644" s="220">
        <f t="shared" si="72"/>
        <v>685569</v>
      </c>
    </row>
    <row r="4645" spans="1:13" x14ac:dyDescent="0.2">
      <c r="A4645" s="35" t="s">
        <v>6679</v>
      </c>
      <c r="B4645" s="1" t="s">
        <v>5573</v>
      </c>
      <c r="C4645" s="45" t="s">
        <v>973</v>
      </c>
      <c r="D4645" s="23" t="s">
        <v>5734</v>
      </c>
      <c r="E4645" s="23" t="s">
        <v>4141</v>
      </c>
      <c r="F4645" s="40">
        <v>1.18</v>
      </c>
      <c r="G4645" s="25">
        <v>41652</v>
      </c>
      <c r="H4645" s="25">
        <v>49149</v>
      </c>
      <c r="I4645" s="25"/>
      <c r="J4645" s="58" t="e">
        <f>HYPERLINK("#"&amp;"Insumos"&amp;"!A"&amp;MATCH($B4645,#REF!,0),"Ins "&amp;$B4645)</f>
        <v>#REF!</v>
      </c>
      <c r="M4645" s="220"/>
    </row>
    <row r="4646" spans="1:13" x14ac:dyDescent="0.2">
      <c r="A4646" s="35" t="s">
        <v>6679</v>
      </c>
      <c r="B4646" s="1" t="s">
        <v>263</v>
      </c>
      <c r="C4646" s="45" t="s">
        <v>696</v>
      </c>
      <c r="D4646" s="23" t="s">
        <v>5534</v>
      </c>
      <c r="E4646" s="23" t="s">
        <v>4140</v>
      </c>
      <c r="F4646" s="40">
        <v>5.2900000000000003E-2</v>
      </c>
      <c r="G4646" s="25">
        <v>187426</v>
      </c>
      <c r="H4646" s="25">
        <v>9915</v>
      </c>
      <c r="I4646" s="25"/>
      <c r="J4646" s="58" t="e">
        <f>HYPERLINK("#"&amp;"Insumos"&amp;"!A"&amp;MATCH($B4646,#REF!,0),"Ins "&amp;$B4646)</f>
        <v>#REF!</v>
      </c>
      <c r="M4646" s="220"/>
    </row>
    <row r="4647" spans="1:13" x14ac:dyDescent="0.2">
      <c r="A4647" s="35" t="s">
        <v>6679</v>
      </c>
      <c r="B4647" s="1" t="s">
        <v>5533</v>
      </c>
      <c r="C4647" s="45" t="s">
        <v>5892</v>
      </c>
      <c r="D4647" s="23" t="s">
        <v>977</v>
      </c>
      <c r="E4647" s="23" t="s">
        <v>4134</v>
      </c>
      <c r="F4647" s="40">
        <v>0.1</v>
      </c>
      <c r="G4647" s="25">
        <v>3623</v>
      </c>
      <c r="H4647" s="25">
        <v>362</v>
      </c>
      <c r="I4647" s="25"/>
      <c r="J4647" s="58" t="e">
        <f>HYPERLINK("#"&amp;"Insumos"&amp;"!A"&amp;MATCH($B4647,#REF!,0),"Ins "&amp;$B4647)</f>
        <v>#REF!</v>
      </c>
      <c r="M4647" s="220"/>
    </row>
    <row r="4648" spans="1:13" x14ac:dyDescent="0.2">
      <c r="A4648" s="35" t="s">
        <v>6679</v>
      </c>
      <c r="B4648" s="1" t="s">
        <v>5007</v>
      </c>
      <c r="C4648" s="45" t="s">
        <v>720</v>
      </c>
      <c r="D4648" s="23" t="s">
        <v>5751</v>
      </c>
      <c r="E4648" s="23" t="s">
        <v>4134</v>
      </c>
      <c r="F4648" s="40">
        <v>1.3</v>
      </c>
      <c r="G4648" s="25">
        <v>1897</v>
      </c>
      <c r="H4648" s="25">
        <v>2466</v>
      </c>
      <c r="I4648" s="25"/>
      <c r="J4648" s="58" t="e">
        <f>HYPERLINK("#"&amp;"Insumos"&amp;"!A"&amp;MATCH($B4648,#REF!,0),"Ins "&amp;$B4648)</f>
        <v>#REF!</v>
      </c>
      <c r="M4648" s="220"/>
    </row>
    <row r="4649" spans="1:13" x14ac:dyDescent="0.2">
      <c r="A4649" s="35" t="s">
        <v>6679</v>
      </c>
      <c r="B4649" s="1" t="s">
        <v>6559</v>
      </c>
      <c r="C4649" s="45" t="s">
        <v>6560</v>
      </c>
      <c r="D4649" s="23" t="s">
        <v>5751</v>
      </c>
      <c r="E4649" s="23" t="s">
        <v>5705</v>
      </c>
      <c r="F4649" s="40">
        <v>1</v>
      </c>
      <c r="G4649" s="25">
        <v>174167</v>
      </c>
      <c r="H4649" s="25">
        <v>174167</v>
      </c>
      <c r="I4649" s="25"/>
      <c r="J4649" s="58" t="e">
        <f>HYPERLINK("#"&amp;"Insumos"&amp;"!A"&amp;MATCH($B4649,#REF!,0),"Ins "&amp;$B4649)</f>
        <v>#REF!</v>
      </c>
      <c r="M4649" s="220"/>
    </row>
    <row r="4650" spans="1:13" ht="25.5" x14ac:dyDescent="0.2">
      <c r="A4650" s="35" t="s">
        <v>6679</v>
      </c>
      <c r="B4650" s="1" t="s">
        <v>6563</v>
      </c>
      <c r="C4650" s="45" t="s">
        <v>6564</v>
      </c>
      <c r="D4650" s="23" t="s">
        <v>5751</v>
      </c>
      <c r="E4650" s="23" t="s">
        <v>4134</v>
      </c>
      <c r="F4650" s="40">
        <v>1</v>
      </c>
      <c r="G4650" s="25">
        <v>287436</v>
      </c>
      <c r="H4650" s="25">
        <v>287436</v>
      </c>
      <c r="I4650" s="25"/>
      <c r="J4650" s="58" t="e">
        <f>HYPERLINK("#"&amp;"Insumos"&amp;"!A"&amp;MATCH($B4650,#REF!,0),"Ins "&amp;$B4650)</f>
        <v>#REF!</v>
      </c>
      <c r="M4650" s="220"/>
    </row>
    <row r="4651" spans="1:13" ht="25.5" x14ac:dyDescent="0.2">
      <c r="A4651" s="36" t="s">
        <v>6681</v>
      </c>
      <c r="B4651" s="26" t="s">
        <v>6816</v>
      </c>
      <c r="C4651" s="79" t="s">
        <v>9858</v>
      </c>
      <c r="D4651" s="37" t="s">
        <v>5608</v>
      </c>
      <c r="E4651" s="37" t="s">
        <v>4134</v>
      </c>
      <c r="F4651" s="41"/>
      <c r="G4651" s="27"/>
      <c r="H4651" s="27"/>
      <c r="I4651" s="27">
        <v>233004</v>
      </c>
      <c r="M4651" s="220">
        <f t="shared" si="72"/>
        <v>305142</v>
      </c>
    </row>
    <row r="4652" spans="1:13" x14ac:dyDescent="0.2">
      <c r="A4652" s="35" t="s">
        <v>6681</v>
      </c>
      <c r="B4652" s="1" t="s">
        <v>5573</v>
      </c>
      <c r="C4652" s="45" t="s">
        <v>973</v>
      </c>
      <c r="D4652" s="23" t="s">
        <v>5734</v>
      </c>
      <c r="E4652" s="23" t="s">
        <v>4141</v>
      </c>
      <c r="F4652" s="40">
        <v>2.27</v>
      </c>
      <c r="G4652" s="25">
        <v>41652</v>
      </c>
      <c r="H4652" s="25">
        <v>94550</v>
      </c>
      <c r="I4652" s="25"/>
      <c r="J4652" s="58" t="e">
        <f>HYPERLINK("#"&amp;"Insumos"&amp;"!A"&amp;MATCH($B4652,#REF!,0),"Ins "&amp;$B4652)</f>
        <v>#REF!</v>
      </c>
      <c r="M4652" s="220"/>
    </row>
    <row r="4653" spans="1:13" ht="25.5" x14ac:dyDescent="0.2">
      <c r="A4653" s="35" t="s">
        <v>6681</v>
      </c>
      <c r="B4653" s="1" t="s">
        <v>597</v>
      </c>
      <c r="C4653" s="45" t="s">
        <v>8738</v>
      </c>
      <c r="D4653" s="23" t="s">
        <v>5534</v>
      </c>
      <c r="E4653" s="23" t="s">
        <v>8737</v>
      </c>
      <c r="F4653" s="40">
        <v>5.0000000000000001E-3</v>
      </c>
      <c r="G4653" s="25">
        <v>17302</v>
      </c>
      <c r="H4653" s="25">
        <v>87</v>
      </c>
      <c r="I4653" s="25"/>
      <c r="J4653" s="58" t="e">
        <f>HYPERLINK("#"&amp;"Insumos"&amp;"!A"&amp;MATCH($B4653,#REF!,0),"Ins "&amp;$B4653)</f>
        <v>#REF!</v>
      </c>
      <c r="M4653" s="220"/>
    </row>
    <row r="4654" spans="1:13" x14ac:dyDescent="0.2">
      <c r="A4654" s="35" t="s">
        <v>6681</v>
      </c>
      <c r="B4654" s="1" t="s">
        <v>263</v>
      </c>
      <c r="C4654" s="45" t="s">
        <v>696</v>
      </c>
      <c r="D4654" s="23" t="s">
        <v>5534</v>
      </c>
      <c r="E4654" s="23" t="s">
        <v>4140</v>
      </c>
      <c r="F4654" s="40">
        <v>4.1999999999999997E-3</v>
      </c>
      <c r="G4654" s="25">
        <v>187426</v>
      </c>
      <c r="H4654" s="25">
        <v>787</v>
      </c>
      <c r="I4654" s="25"/>
      <c r="J4654" s="58" t="e">
        <f>HYPERLINK("#"&amp;"Insumos"&amp;"!A"&amp;MATCH($B4654,#REF!,0),"Ins "&amp;$B4654)</f>
        <v>#REF!</v>
      </c>
      <c r="M4654" s="220"/>
    </row>
    <row r="4655" spans="1:13" x14ac:dyDescent="0.2">
      <c r="A4655" s="35" t="s">
        <v>6681</v>
      </c>
      <c r="B4655" s="1" t="s">
        <v>5533</v>
      </c>
      <c r="C4655" s="45" t="s">
        <v>5892</v>
      </c>
      <c r="D4655" s="23" t="s">
        <v>977</v>
      </c>
      <c r="E4655" s="23" t="s">
        <v>4134</v>
      </c>
      <c r="F4655" s="40">
        <v>0.3</v>
      </c>
      <c r="G4655" s="25">
        <v>3623</v>
      </c>
      <c r="H4655" s="25">
        <v>1087</v>
      </c>
      <c r="I4655" s="25"/>
      <c r="J4655" s="58" t="e">
        <f>HYPERLINK("#"&amp;"Insumos"&amp;"!A"&amp;MATCH($B4655,#REF!,0),"Ins "&amp;$B4655)</f>
        <v>#REF!</v>
      </c>
      <c r="M4655" s="220"/>
    </row>
    <row r="4656" spans="1:13" x14ac:dyDescent="0.2">
      <c r="A4656" s="35" t="s">
        <v>6681</v>
      </c>
      <c r="B4656" s="1" t="s">
        <v>5007</v>
      </c>
      <c r="C4656" s="45" t="s">
        <v>720</v>
      </c>
      <c r="D4656" s="23" t="s">
        <v>5751</v>
      </c>
      <c r="E4656" s="23" t="s">
        <v>4134</v>
      </c>
      <c r="F4656" s="40">
        <v>2.6</v>
      </c>
      <c r="G4656" s="25">
        <v>1897</v>
      </c>
      <c r="H4656" s="25">
        <v>4932</v>
      </c>
      <c r="I4656" s="25"/>
      <c r="J4656" s="58" t="e">
        <f>HYPERLINK("#"&amp;"Insumos"&amp;"!A"&amp;MATCH($B4656,#REF!,0),"Ins "&amp;$B4656)</f>
        <v>#REF!</v>
      </c>
      <c r="M4656" s="220"/>
    </row>
    <row r="4657" spans="1:13" x14ac:dyDescent="0.2">
      <c r="A4657" s="35" t="s">
        <v>6681</v>
      </c>
      <c r="B4657" s="1" t="s">
        <v>6045</v>
      </c>
      <c r="C4657" s="45" t="s">
        <v>6046</v>
      </c>
      <c r="D4657" s="23" t="s">
        <v>5751</v>
      </c>
      <c r="E4657" s="23" t="s">
        <v>4134</v>
      </c>
      <c r="F4657" s="40">
        <v>0.05</v>
      </c>
      <c r="G4657" s="25">
        <v>64773</v>
      </c>
      <c r="H4657" s="25">
        <v>3239</v>
      </c>
      <c r="I4657" s="25"/>
      <c r="J4657" s="58" t="e">
        <f>HYPERLINK("#"&amp;"Insumos"&amp;"!A"&amp;MATCH($B4657,#REF!,0),"Ins "&amp;$B4657)</f>
        <v>#REF!</v>
      </c>
      <c r="M4657" s="220"/>
    </row>
    <row r="4658" spans="1:13" x14ac:dyDescent="0.2">
      <c r="A4658" s="35" t="s">
        <v>6681</v>
      </c>
      <c r="B4658" s="1" t="s">
        <v>6631</v>
      </c>
      <c r="C4658" s="45" t="s">
        <v>6632</v>
      </c>
      <c r="D4658" s="23" t="s">
        <v>5751</v>
      </c>
      <c r="E4658" s="23" t="s">
        <v>464</v>
      </c>
      <c r="F4658" s="40">
        <v>1</v>
      </c>
      <c r="G4658" s="25">
        <v>34631</v>
      </c>
      <c r="H4658" s="25">
        <v>34631</v>
      </c>
      <c r="I4658" s="25"/>
      <c r="J4658" s="58" t="e">
        <f>HYPERLINK("#"&amp;"Insumos"&amp;"!A"&amp;MATCH($B4658,#REF!,0),"Ins "&amp;$B4658)</f>
        <v>#REF!</v>
      </c>
      <c r="M4658" s="220"/>
    </row>
    <row r="4659" spans="1:13" x14ac:dyDescent="0.2">
      <c r="A4659" s="35" t="s">
        <v>6681</v>
      </c>
      <c r="B4659" s="1" t="s">
        <v>6633</v>
      </c>
      <c r="C4659" s="45" t="s">
        <v>6634</v>
      </c>
      <c r="D4659" s="23" t="s">
        <v>5751</v>
      </c>
      <c r="E4659" s="23" t="s">
        <v>4134</v>
      </c>
      <c r="F4659" s="40">
        <v>1</v>
      </c>
      <c r="G4659" s="25">
        <v>53278</v>
      </c>
      <c r="H4659" s="25">
        <v>53278</v>
      </c>
      <c r="I4659" s="25"/>
      <c r="J4659" s="58" t="e">
        <f>HYPERLINK("#"&amp;"Insumos"&amp;"!A"&amp;MATCH($B4659,#REF!,0),"Ins "&amp;$B4659)</f>
        <v>#REF!</v>
      </c>
      <c r="M4659" s="220"/>
    </row>
    <row r="4660" spans="1:13" x14ac:dyDescent="0.2">
      <c r="A4660" s="35" t="s">
        <v>6681</v>
      </c>
      <c r="B4660" s="1" t="s">
        <v>6637</v>
      </c>
      <c r="C4660" s="45" t="s">
        <v>6638</v>
      </c>
      <c r="D4660" s="23" t="s">
        <v>5751</v>
      </c>
      <c r="E4660" s="23" t="s">
        <v>4134</v>
      </c>
      <c r="F4660" s="40">
        <v>1</v>
      </c>
      <c r="G4660" s="25">
        <v>9546</v>
      </c>
      <c r="H4660" s="25">
        <v>9546</v>
      </c>
      <c r="I4660" s="25"/>
      <c r="J4660" s="58" t="e">
        <f>HYPERLINK("#"&amp;"Insumos"&amp;"!A"&amp;MATCH($B4660,#REF!,0),"Ins "&amp;$B4660)</f>
        <v>#REF!</v>
      </c>
      <c r="M4660" s="220"/>
    </row>
    <row r="4661" spans="1:13" x14ac:dyDescent="0.2">
      <c r="A4661" s="35" t="s">
        <v>6681</v>
      </c>
      <c r="B4661" s="1" t="s">
        <v>5276</v>
      </c>
      <c r="C4661" s="45" t="s">
        <v>1245</v>
      </c>
      <c r="D4661" s="23" t="s">
        <v>5751</v>
      </c>
      <c r="E4661" s="23" t="s">
        <v>4134</v>
      </c>
      <c r="F4661" s="40">
        <v>3</v>
      </c>
      <c r="G4661" s="25">
        <v>7384</v>
      </c>
      <c r="H4661" s="25">
        <v>22152</v>
      </c>
      <c r="I4661" s="25"/>
      <c r="J4661" s="58" t="e">
        <f>HYPERLINK("#"&amp;"Insumos"&amp;"!A"&amp;MATCH($B4661,#REF!,0),"Ins "&amp;$B4661)</f>
        <v>#REF!</v>
      </c>
      <c r="M4661" s="220"/>
    </row>
    <row r="4662" spans="1:13" x14ac:dyDescent="0.2">
      <c r="A4662" s="35" t="s">
        <v>6681</v>
      </c>
      <c r="B4662" s="1" t="s">
        <v>5291</v>
      </c>
      <c r="C4662" s="45" t="s">
        <v>61</v>
      </c>
      <c r="D4662" s="23" t="s">
        <v>5751</v>
      </c>
      <c r="E4662" s="23" t="s">
        <v>4134</v>
      </c>
      <c r="F4662" s="40">
        <v>1</v>
      </c>
      <c r="G4662" s="25">
        <v>2257</v>
      </c>
      <c r="H4662" s="25">
        <v>2257</v>
      </c>
      <c r="I4662" s="25"/>
      <c r="J4662" s="58" t="e">
        <f>HYPERLINK("#"&amp;"Insumos"&amp;"!A"&amp;MATCH($B4662,#REF!,0),"Ins "&amp;$B4662)</f>
        <v>#REF!</v>
      </c>
      <c r="M4662" s="220"/>
    </row>
    <row r="4663" spans="1:13" x14ac:dyDescent="0.2">
      <c r="A4663" s="35" t="s">
        <v>6681</v>
      </c>
      <c r="B4663" s="1" t="s">
        <v>4785</v>
      </c>
      <c r="C4663" s="45" t="s">
        <v>176</v>
      </c>
      <c r="D4663" s="23" t="s">
        <v>5751</v>
      </c>
      <c r="E4663" s="23" t="s">
        <v>4134</v>
      </c>
      <c r="F4663" s="40">
        <v>0.03</v>
      </c>
      <c r="G4663" s="25">
        <v>134508</v>
      </c>
      <c r="H4663" s="25">
        <v>4035</v>
      </c>
      <c r="I4663" s="25"/>
      <c r="J4663" s="58" t="e">
        <f>HYPERLINK("#"&amp;"Insumos"&amp;"!A"&amp;MATCH($B4663,#REF!,0),"Ins "&amp;$B4663)</f>
        <v>#REF!</v>
      </c>
      <c r="M4663" s="220"/>
    </row>
    <row r="4664" spans="1:13" x14ac:dyDescent="0.2">
      <c r="A4664" s="35" t="s">
        <v>6681</v>
      </c>
      <c r="B4664" s="1" t="s">
        <v>4800</v>
      </c>
      <c r="C4664" s="45" t="s">
        <v>179</v>
      </c>
      <c r="D4664" s="23" t="s">
        <v>5751</v>
      </c>
      <c r="E4664" s="23" t="s">
        <v>4134</v>
      </c>
      <c r="F4664" s="40">
        <v>1</v>
      </c>
      <c r="G4664" s="25">
        <v>2423</v>
      </c>
      <c r="H4664" s="25">
        <v>2423</v>
      </c>
      <c r="I4664" s="25"/>
      <c r="J4664" s="58" t="e">
        <f>HYPERLINK("#"&amp;"Insumos"&amp;"!A"&amp;MATCH($B4664,#REF!,0),"Ins "&amp;$B4664)</f>
        <v>#REF!</v>
      </c>
      <c r="M4664" s="220"/>
    </row>
    <row r="4665" spans="1:13" ht="25.5" x14ac:dyDescent="0.2">
      <c r="A4665" s="36" t="s">
        <v>6682</v>
      </c>
      <c r="B4665" s="26" t="s">
        <v>6816</v>
      </c>
      <c r="C4665" s="79" t="s">
        <v>6683</v>
      </c>
      <c r="D4665" s="37" t="s">
        <v>5608</v>
      </c>
      <c r="E4665" s="37" t="s">
        <v>464</v>
      </c>
      <c r="F4665" s="41"/>
      <c r="G4665" s="27"/>
      <c r="H4665" s="27"/>
      <c r="I4665" s="27">
        <v>56830</v>
      </c>
      <c r="M4665" s="220">
        <f t="shared" si="72"/>
        <v>74425</v>
      </c>
    </row>
    <row r="4666" spans="1:13" x14ac:dyDescent="0.2">
      <c r="A4666" s="35" t="s">
        <v>6682</v>
      </c>
      <c r="B4666" s="1" t="s">
        <v>5573</v>
      </c>
      <c r="C4666" s="45" t="s">
        <v>973</v>
      </c>
      <c r="D4666" s="23" t="s">
        <v>5734</v>
      </c>
      <c r="E4666" s="23" t="s">
        <v>4141</v>
      </c>
      <c r="F4666" s="40">
        <v>0.34</v>
      </c>
      <c r="G4666" s="25">
        <v>41652</v>
      </c>
      <c r="H4666" s="25">
        <v>14162</v>
      </c>
      <c r="I4666" s="25"/>
      <c r="J4666" s="58" t="e">
        <f>HYPERLINK("#"&amp;"Insumos"&amp;"!A"&amp;MATCH($B4666,#REF!,0),"Ins "&amp;$B4666)</f>
        <v>#REF!</v>
      </c>
      <c r="M4666" s="220"/>
    </row>
    <row r="4667" spans="1:13" ht="25.5" x14ac:dyDescent="0.2">
      <c r="A4667" s="35" t="s">
        <v>6682</v>
      </c>
      <c r="B4667" s="1" t="s">
        <v>597</v>
      </c>
      <c r="C4667" s="45" t="s">
        <v>8738</v>
      </c>
      <c r="D4667" s="23" t="s">
        <v>5534</v>
      </c>
      <c r="E4667" s="23" t="s">
        <v>8737</v>
      </c>
      <c r="F4667" s="40">
        <v>5.0000000000000001E-3</v>
      </c>
      <c r="G4667" s="25">
        <v>17302</v>
      </c>
      <c r="H4667" s="25">
        <v>87</v>
      </c>
      <c r="I4667" s="25"/>
      <c r="J4667" s="58" t="e">
        <f>HYPERLINK("#"&amp;"Insumos"&amp;"!A"&amp;MATCH($B4667,#REF!,0),"Ins "&amp;$B4667)</f>
        <v>#REF!</v>
      </c>
      <c r="M4667" s="220"/>
    </row>
    <row r="4668" spans="1:13" x14ac:dyDescent="0.2">
      <c r="A4668" s="35" t="s">
        <v>6682</v>
      </c>
      <c r="B4668" s="1" t="s">
        <v>263</v>
      </c>
      <c r="C4668" s="45" t="s">
        <v>696</v>
      </c>
      <c r="D4668" s="23" t="s">
        <v>5534</v>
      </c>
      <c r="E4668" s="23" t="s">
        <v>4140</v>
      </c>
      <c r="F4668" s="40">
        <v>1.1999999999999999E-3</v>
      </c>
      <c r="G4668" s="25">
        <v>187426</v>
      </c>
      <c r="H4668" s="25">
        <v>225</v>
      </c>
      <c r="I4668" s="25"/>
      <c r="J4668" s="58" t="e">
        <f>HYPERLINK("#"&amp;"Insumos"&amp;"!A"&amp;MATCH($B4668,#REF!,0),"Ins "&amp;$B4668)</f>
        <v>#REF!</v>
      </c>
      <c r="M4668" s="220"/>
    </row>
    <row r="4669" spans="1:13" x14ac:dyDescent="0.2">
      <c r="A4669" s="35" t="s">
        <v>6682</v>
      </c>
      <c r="B4669" s="1" t="s">
        <v>5533</v>
      </c>
      <c r="C4669" s="45" t="s">
        <v>5892</v>
      </c>
      <c r="D4669" s="23" t="s">
        <v>977</v>
      </c>
      <c r="E4669" s="23" t="s">
        <v>4134</v>
      </c>
      <c r="F4669" s="40">
        <v>0.2</v>
      </c>
      <c r="G4669" s="25">
        <v>3623</v>
      </c>
      <c r="H4669" s="25">
        <v>725</v>
      </c>
      <c r="I4669" s="25"/>
      <c r="J4669" s="58" t="e">
        <f>HYPERLINK("#"&amp;"Insumos"&amp;"!A"&amp;MATCH($B4669,#REF!,0),"Ins "&amp;$B4669)</f>
        <v>#REF!</v>
      </c>
      <c r="M4669" s="220"/>
    </row>
    <row r="4670" spans="1:13" x14ac:dyDescent="0.2">
      <c r="A4670" s="35" t="s">
        <v>6682</v>
      </c>
      <c r="B4670" s="1" t="s">
        <v>5007</v>
      </c>
      <c r="C4670" s="45" t="s">
        <v>720</v>
      </c>
      <c r="D4670" s="23" t="s">
        <v>5751</v>
      </c>
      <c r="E4670" s="23" t="s">
        <v>4134</v>
      </c>
      <c r="F4670" s="40">
        <v>0.39</v>
      </c>
      <c r="G4670" s="25">
        <v>1897</v>
      </c>
      <c r="H4670" s="25">
        <v>740</v>
      </c>
      <c r="I4670" s="25"/>
      <c r="J4670" s="58" t="e">
        <f>HYPERLINK("#"&amp;"Insumos"&amp;"!A"&amp;MATCH($B4670,#REF!,0),"Ins "&amp;$B4670)</f>
        <v>#REF!</v>
      </c>
      <c r="M4670" s="220"/>
    </row>
    <row r="4671" spans="1:13" x14ac:dyDescent="0.2">
      <c r="A4671" s="35" t="s">
        <v>6682</v>
      </c>
      <c r="B4671" s="1" t="s">
        <v>6631</v>
      </c>
      <c r="C4671" s="45" t="s">
        <v>6632</v>
      </c>
      <c r="D4671" s="23" t="s">
        <v>5751</v>
      </c>
      <c r="E4671" s="23" t="s">
        <v>464</v>
      </c>
      <c r="F4671" s="40">
        <v>1.03</v>
      </c>
      <c r="G4671" s="25">
        <v>34631</v>
      </c>
      <c r="H4671" s="25">
        <v>35670</v>
      </c>
      <c r="I4671" s="25"/>
      <c r="J4671" s="58" t="e">
        <f>HYPERLINK("#"&amp;"Insumos"&amp;"!A"&amp;MATCH($B4671,#REF!,0),"Ins "&amp;$B4671)</f>
        <v>#REF!</v>
      </c>
      <c r="M4671" s="220"/>
    </row>
    <row r="4672" spans="1:13" x14ac:dyDescent="0.2">
      <c r="A4672" s="35" t="s">
        <v>6682</v>
      </c>
      <c r="B4672" s="1" t="s">
        <v>5276</v>
      </c>
      <c r="C4672" s="45" t="s">
        <v>1245</v>
      </c>
      <c r="D4672" s="23" t="s">
        <v>5751</v>
      </c>
      <c r="E4672" s="23" t="s">
        <v>4134</v>
      </c>
      <c r="F4672" s="40">
        <v>0.16700000000000001</v>
      </c>
      <c r="G4672" s="25">
        <v>7384</v>
      </c>
      <c r="H4672" s="25">
        <v>1233</v>
      </c>
      <c r="I4672" s="25"/>
      <c r="J4672" s="58" t="e">
        <f>HYPERLINK("#"&amp;"Insumos"&amp;"!A"&amp;MATCH($B4672,#REF!,0),"Ins "&amp;$B4672)</f>
        <v>#REF!</v>
      </c>
      <c r="M4672" s="220"/>
    </row>
    <row r="4673" spans="1:13" x14ac:dyDescent="0.2">
      <c r="A4673" s="35" t="s">
        <v>6682</v>
      </c>
      <c r="B4673" s="1" t="s">
        <v>4759</v>
      </c>
      <c r="C4673" s="45" t="s">
        <v>1287</v>
      </c>
      <c r="D4673" s="23" t="s">
        <v>5751</v>
      </c>
      <c r="E4673" s="23" t="s">
        <v>4134</v>
      </c>
      <c r="F4673" s="40">
        <v>0.02</v>
      </c>
      <c r="G4673" s="25">
        <v>64889</v>
      </c>
      <c r="H4673" s="25">
        <v>1298</v>
      </c>
      <c r="I4673" s="25"/>
      <c r="J4673" s="58" t="e">
        <f>HYPERLINK("#"&amp;"Insumos"&amp;"!A"&amp;MATCH($B4673,#REF!,0),"Ins "&amp;$B4673)</f>
        <v>#REF!</v>
      </c>
      <c r="M4673" s="220"/>
    </row>
    <row r="4674" spans="1:13" x14ac:dyDescent="0.2">
      <c r="A4674" s="35" t="s">
        <v>6682</v>
      </c>
      <c r="B4674" s="1" t="s">
        <v>4785</v>
      </c>
      <c r="C4674" s="45" t="s">
        <v>176</v>
      </c>
      <c r="D4674" s="23" t="s">
        <v>5751</v>
      </c>
      <c r="E4674" s="23" t="s">
        <v>4134</v>
      </c>
      <c r="F4674" s="40">
        <v>0.02</v>
      </c>
      <c r="G4674" s="25">
        <v>134508</v>
      </c>
      <c r="H4674" s="25">
        <v>2690</v>
      </c>
      <c r="I4674" s="25"/>
      <c r="J4674" s="58" t="e">
        <f>HYPERLINK("#"&amp;"Insumos"&amp;"!A"&amp;MATCH($B4674,#REF!,0),"Ins "&amp;$B4674)</f>
        <v>#REF!</v>
      </c>
      <c r="M4674" s="220"/>
    </row>
    <row r="4675" spans="1:13" ht="140.25" x14ac:dyDescent="0.2">
      <c r="A4675" s="36" t="s">
        <v>6819</v>
      </c>
      <c r="B4675" s="26" t="s">
        <v>6816</v>
      </c>
      <c r="C4675" s="79" t="s">
        <v>6820</v>
      </c>
      <c r="D4675" s="37" t="s">
        <v>5608</v>
      </c>
      <c r="E4675" s="37" t="s">
        <v>4134</v>
      </c>
      <c r="F4675" s="41"/>
      <c r="G4675" s="27"/>
      <c r="H4675" s="27"/>
      <c r="I4675" s="27">
        <v>8246308</v>
      </c>
      <c r="M4675" s="220">
        <f t="shared" si="72"/>
        <v>10799365</v>
      </c>
    </row>
    <row r="4676" spans="1:13" x14ac:dyDescent="0.2">
      <c r="A4676" s="35" t="s">
        <v>6819</v>
      </c>
      <c r="B4676" s="1" t="s">
        <v>201</v>
      </c>
      <c r="C4676" s="45" t="s">
        <v>1029</v>
      </c>
      <c r="D4676" s="23" t="s">
        <v>5734</v>
      </c>
      <c r="E4676" s="23" t="s">
        <v>4141</v>
      </c>
      <c r="F4676" s="40">
        <v>8</v>
      </c>
      <c r="G4676" s="25">
        <v>89712</v>
      </c>
      <c r="H4676" s="25">
        <v>717696</v>
      </c>
      <c r="I4676" s="25"/>
      <c r="J4676" s="58" t="e">
        <f>HYPERLINK("#"&amp;"Insumos"&amp;"!A"&amp;MATCH($B4676,#REF!,0),"Ins "&amp;$B4676)</f>
        <v>#REF!</v>
      </c>
      <c r="M4676" s="220"/>
    </row>
    <row r="4677" spans="1:13" x14ac:dyDescent="0.2">
      <c r="A4677" s="35" t="s">
        <v>6819</v>
      </c>
      <c r="B4677" s="1" t="s">
        <v>263</v>
      </c>
      <c r="C4677" s="45" t="s">
        <v>696</v>
      </c>
      <c r="D4677" s="23" t="s">
        <v>5534</v>
      </c>
      <c r="E4677" s="23" t="s">
        <v>4140</v>
      </c>
      <c r="F4677" s="40">
        <v>0.25</v>
      </c>
      <c r="G4677" s="25">
        <v>187426</v>
      </c>
      <c r="H4677" s="25">
        <v>46857</v>
      </c>
      <c r="I4677" s="25"/>
      <c r="J4677" s="58" t="e">
        <f>HYPERLINK("#"&amp;"Insumos"&amp;"!A"&amp;MATCH($B4677,#REF!,0),"Ins "&amp;$B4677)</f>
        <v>#REF!</v>
      </c>
      <c r="M4677" s="220"/>
    </row>
    <row r="4678" spans="1:13" x14ac:dyDescent="0.2">
      <c r="A4678" s="35" t="s">
        <v>6819</v>
      </c>
      <c r="B4678" s="1" t="s">
        <v>5533</v>
      </c>
      <c r="C4678" s="45" t="s">
        <v>5892</v>
      </c>
      <c r="D4678" s="23" t="s">
        <v>977</v>
      </c>
      <c r="E4678" s="23" t="s">
        <v>4134</v>
      </c>
      <c r="F4678" s="40">
        <v>1</v>
      </c>
      <c r="G4678" s="25">
        <v>3623</v>
      </c>
      <c r="H4678" s="25">
        <v>3623</v>
      </c>
      <c r="I4678" s="25"/>
      <c r="J4678" s="58" t="e">
        <f>HYPERLINK("#"&amp;"Insumos"&amp;"!A"&amp;MATCH($B4678,#REF!,0),"Ins "&amp;$B4678)</f>
        <v>#REF!</v>
      </c>
      <c r="M4678" s="220"/>
    </row>
    <row r="4679" spans="1:13" x14ac:dyDescent="0.2">
      <c r="A4679" s="35" t="s">
        <v>6819</v>
      </c>
      <c r="B4679" s="1" t="s">
        <v>5007</v>
      </c>
      <c r="C4679" s="45" t="s">
        <v>720</v>
      </c>
      <c r="D4679" s="23" t="s">
        <v>5751</v>
      </c>
      <c r="E4679" s="23" t="s">
        <v>4134</v>
      </c>
      <c r="F4679" s="40">
        <v>6</v>
      </c>
      <c r="G4679" s="25">
        <v>1897</v>
      </c>
      <c r="H4679" s="25">
        <v>11382</v>
      </c>
      <c r="I4679" s="25"/>
      <c r="J4679" s="58" t="e">
        <f>HYPERLINK("#"&amp;"Insumos"&amp;"!A"&amp;MATCH($B4679,#REF!,0),"Ins "&amp;$B4679)</f>
        <v>#REF!</v>
      </c>
      <c r="M4679" s="220"/>
    </row>
    <row r="4680" spans="1:13" x14ac:dyDescent="0.2">
      <c r="A4680" s="35" t="s">
        <v>6819</v>
      </c>
      <c r="B4680" s="1" t="s">
        <v>6792</v>
      </c>
      <c r="C4680" s="45" t="s">
        <v>6793</v>
      </c>
      <c r="D4680" s="23" t="s">
        <v>5751</v>
      </c>
      <c r="E4680" s="23" t="s">
        <v>4134</v>
      </c>
      <c r="F4680" s="40">
        <v>2</v>
      </c>
      <c r="G4680" s="25">
        <v>284951</v>
      </c>
      <c r="H4680" s="25">
        <v>569902</v>
      </c>
      <c r="I4680" s="25"/>
      <c r="J4680" s="58" t="e">
        <f>HYPERLINK("#"&amp;"Insumos"&amp;"!A"&amp;MATCH($B4680,#REF!,0),"Ins "&amp;$B4680)</f>
        <v>#REF!</v>
      </c>
      <c r="M4680" s="220"/>
    </row>
    <row r="4681" spans="1:13" x14ac:dyDescent="0.2">
      <c r="A4681" s="35" t="s">
        <v>6819</v>
      </c>
      <c r="B4681" s="1" t="s">
        <v>6794</v>
      </c>
      <c r="C4681" s="45" t="s">
        <v>6795</v>
      </c>
      <c r="D4681" s="23" t="s">
        <v>5751</v>
      </c>
      <c r="E4681" s="23" t="s">
        <v>4134</v>
      </c>
      <c r="F4681" s="40">
        <v>8</v>
      </c>
      <c r="G4681" s="25">
        <v>20207</v>
      </c>
      <c r="H4681" s="25">
        <v>161656</v>
      </c>
      <c r="I4681" s="25"/>
      <c r="J4681" s="58" t="e">
        <f>HYPERLINK("#"&amp;"Insumos"&amp;"!A"&amp;MATCH($B4681,#REF!,0),"Ins "&amp;$B4681)</f>
        <v>#REF!</v>
      </c>
      <c r="M4681" s="220"/>
    </row>
    <row r="4682" spans="1:13" x14ac:dyDescent="0.2">
      <c r="A4682" s="35" t="s">
        <v>6819</v>
      </c>
      <c r="B4682" s="1" t="s">
        <v>6796</v>
      </c>
      <c r="C4682" s="45" t="s">
        <v>6797</v>
      </c>
      <c r="D4682" s="23" t="s">
        <v>5751</v>
      </c>
      <c r="E4682" s="23" t="s">
        <v>4134</v>
      </c>
      <c r="F4682" s="40">
        <v>1</v>
      </c>
      <c r="G4682" s="25">
        <v>21454</v>
      </c>
      <c r="H4682" s="25">
        <v>21454</v>
      </c>
      <c r="I4682" s="25"/>
      <c r="J4682" s="58" t="e">
        <f>HYPERLINK("#"&amp;"Insumos"&amp;"!A"&amp;MATCH($B4682,#REF!,0),"Ins "&amp;$B4682)</f>
        <v>#REF!</v>
      </c>
      <c r="M4682" s="220"/>
    </row>
    <row r="4683" spans="1:13" x14ac:dyDescent="0.2">
      <c r="A4683" s="35" t="s">
        <v>6819</v>
      </c>
      <c r="B4683" s="1" t="s">
        <v>6798</v>
      </c>
      <c r="C4683" s="45" t="s">
        <v>6799</v>
      </c>
      <c r="D4683" s="23" t="s">
        <v>5751</v>
      </c>
      <c r="E4683" s="23" t="s">
        <v>4134</v>
      </c>
      <c r="F4683" s="40">
        <v>2</v>
      </c>
      <c r="G4683" s="25">
        <v>2333</v>
      </c>
      <c r="H4683" s="25">
        <v>4666</v>
      </c>
      <c r="I4683" s="25"/>
      <c r="J4683" s="58" t="e">
        <f>HYPERLINK("#"&amp;"Insumos"&amp;"!A"&amp;MATCH($B4683,#REF!,0),"Ins "&amp;$B4683)</f>
        <v>#REF!</v>
      </c>
      <c r="M4683" s="220"/>
    </row>
    <row r="4684" spans="1:13" ht="25.5" x14ac:dyDescent="0.2">
      <c r="A4684" s="35" t="s">
        <v>6819</v>
      </c>
      <c r="B4684" s="1" t="s">
        <v>6800</v>
      </c>
      <c r="C4684" s="45" t="s">
        <v>6801</v>
      </c>
      <c r="D4684" s="23" t="s">
        <v>5751</v>
      </c>
      <c r="E4684" s="23" t="s">
        <v>4134</v>
      </c>
      <c r="F4684" s="40">
        <v>1</v>
      </c>
      <c r="G4684" s="25">
        <v>6187111</v>
      </c>
      <c r="H4684" s="25">
        <v>6187111</v>
      </c>
      <c r="I4684" s="25"/>
      <c r="J4684" s="58" t="e">
        <f>HYPERLINK("#"&amp;"Insumos"&amp;"!A"&amp;MATCH($B4684,#REF!,0),"Ins "&amp;$B4684)</f>
        <v>#REF!</v>
      </c>
      <c r="M4684" s="220"/>
    </row>
    <row r="4685" spans="1:13" x14ac:dyDescent="0.2">
      <c r="A4685" s="35" t="s">
        <v>6819</v>
      </c>
      <c r="B4685" s="1" t="s">
        <v>6802</v>
      </c>
      <c r="C4685" s="45" t="s">
        <v>6803</v>
      </c>
      <c r="D4685" s="23" t="s">
        <v>5751</v>
      </c>
      <c r="E4685" s="23" t="s">
        <v>464</v>
      </c>
      <c r="F4685" s="40">
        <v>15</v>
      </c>
      <c r="G4685" s="25">
        <v>1554</v>
      </c>
      <c r="H4685" s="25">
        <v>23310</v>
      </c>
      <c r="I4685" s="25"/>
      <c r="J4685" s="58" t="e">
        <f>HYPERLINK("#"&amp;"Insumos"&amp;"!A"&amp;MATCH($B4685,#REF!,0),"Ins "&amp;$B4685)</f>
        <v>#REF!</v>
      </c>
      <c r="M4685" s="220"/>
    </row>
    <row r="4686" spans="1:13" x14ac:dyDescent="0.2">
      <c r="A4686" s="35" t="s">
        <v>6819</v>
      </c>
      <c r="B4686" s="1" t="s">
        <v>6804</v>
      </c>
      <c r="C4686" s="45" t="s">
        <v>6805</v>
      </c>
      <c r="D4686" s="23" t="s">
        <v>5751</v>
      </c>
      <c r="E4686" s="23" t="s">
        <v>4134</v>
      </c>
      <c r="F4686" s="40">
        <v>1</v>
      </c>
      <c r="G4686" s="25">
        <v>10883</v>
      </c>
      <c r="H4686" s="25">
        <v>10883</v>
      </c>
      <c r="I4686" s="25"/>
      <c r="J4686" s="58" t="e">
        <f>HYPERLINK("#"&amp;"Insumos"&amp;"!A"&amp;MATCH($B4686,#REF!,0),"Ins "&amp;$B4686)</f>
        <v>#REF!</v>
      </c>
      <c r="M4686" s="220"/>
    </row>
    <row r="4687" spans="1:13" x14ac:dyDescent="0.2">
      <c r="A4687" s="35" t="s">
        <v>6819</v>
      </c>
      <c r="B4687" s="1" t="s">
        <v>6806</v>
      </c>
      <c r="C4687" s="45" t="s">
        <v>6807</v>
      </c>
      <c r="D4687" s="23" t="s">
        <v>5751</v>
      </c>
      <c r="E4687" s="23" t="s">
        <v>4134</v>
      </c>
      <c r="F4687" s="40">
        <v>2</v>
      </c>
      <c r="G4687" s="25">
        <v>776</v>
      </c>
      <c r="H4687" s="25">
        <v>1552</v>
      </c>
      <c r="I4687" s="25"/>
      <c r="J4687" s="58" t="e">
        <f>HYPERLINK("#"&amp;"Insumos"&amp;"!A"&amp;MATCH($B4687,#REF!,0),"Ins "&amp;$B4687)</f>
        <v>#REF!</v>
      </c>
      <c r="M4687" s="220"/>
    </row>
    <row r="4688" spans="1:13" x14ac:dyDescent="0.2">
      <c r="A4688" s="35" t="s">
        <v>6819</v>
      </c>
      <c r="B4688" s="1" t="s">
        <v>6808</v>
      </c>
      <c r="C4688" s="45" t="s">
        <v>6809</v>
      </c>
      <c r="D4688" s="23" t="s">
        <v>5751</v>
      </c>
      <c r="E4688" s="23" t="s">
        <v>4134</v>
      </c>
      <c r="F4688" s="40">
        <v>2</v>
      </c>
      <c r="G4688" s="25">
        <v>28759</v>
      </c>
      <c r="H4688" s="25">
        <v>57518</v>
      </c>
      <c r="I4688" s="25"/>
      <c r="J4688" s="58" t="e">
        <f>HYPERLINK("#"&amp;"Insumos"&amp;"!A"&amp;MATCH($B4688,#REF!,0),"Ins "&amp;$B4688)</f>
        <v>#REF!</v>
      </c>
      <c r="M4688" s="220"/>
    </row>
    <row r="4689" spans="1:13" x14ac:dyDescent="0.2">
      <c r="A4689" s="35" t="s">
        <v>6819</v>
      </c>
      <c r="B4689" s="1" t="s">
        <v>6810</v>
      </c>
      <c r="C4689" s="45" t="s">
        <v>6811</v>
      </c>
      <c r="D4689" s="23" t="s">
        <v>5751</v>
      </c>
      <c r="E4689" s="23" t="s">
        <v>464</v>
      </c>
      <c r="F4689" s="40">
        <v>20</v>
      </c>
      <c r="G4689" s="25">
        <v>10883</v>
      </c>
      <c r="H4689" s="25">
        <v>217660</v>
      </c>
      <c r="I4689" s="25"/>
      <c r="J4689" s="58" t="e">
        <f>HYPERLINK("#"&amp;"Insumos"&amp;"!A"&amp;MATCH($B4689,#REF!,0),"Ins "&amp;$B4689)</f>
        <v>#REF!</v>
      </c>
      <c r="M4689" s="220"/>
    </row>
    <row r="4690" spans="1:13" x14ac:dyDescent="0.2">
      <c r="A4690" s="35" t="s">
        <v>6819</v>
      </c>
      <c r="B4690" s="1" t="s">
        <v>6812</v>
      </c>
      <c r="C4690" s="45" t="s">
        <v>6813</v>
      </c>
      <c r="D4690" s="23" t="s">
        <v>5751</v>
      </c>
      <c r="E4690" s="23" t="s">
        <v>4134</v>
      </c>
      <c r="F4690" s="40">
        <v>1</v>
      </c>
      <c r="G4690" s="25">
        <v>174167</v>
      </c>
      <c r="H4690" s="25">
        <v>174167</v>
      </c>
      <c r="I4690" s="25"/>
      <c r="J4690" s="58" t="e">
        <f>HYPERLINK("#"&amp;"Insumos"&amp;"!A"&amp;MATCH($B4690,#REF!,0),"Ins "&amp;$B4690)</f>
        <v>#REF!</v>
      </c>
      <c r="M4690" s="220"/>
    </row>
    <row r="4691" spans="1:13" x14ac:dyDescent="0.2">
      <c r="A4691" s="35" t="s">
        <v>6819</v>
      </c>
      <c r="B4691" s="1" t="s">
        <v>4759</v>
      </c>
      <c r="C4691" s="45" t="s">
        <v>1287</v>
      </c>
      <c r="D4691" s="23" t="s">
        <v>5751</v>
      </c>
      <c r="E4691" s="23" t="s">
        <v>4134</v>
      </c>
      <c r="F4691" s="40">
        <v>0.05</v>
      </c>
      <c r="G4691" s="25">
        <v>64889</v>
      </c>
      <c r="H4691" s="25">
        <v>3244</v>
      </c>
      <c r="I4691" s="25"/>
      <c r="J4691" s="58" t="e">
        <f>HYPERLINK("#"&amp;"Insumos"&amp;"!A"&amp;MATCH($B4691,#REF!,0),"Ins "&amp;$B4691)</f>
        <v>#REF!</v>
      </c>
      <c r="M4691" s="220"/>
    </row>
    <row r="4692" spans="1:13" x14ac:dyDescent="0.2">
      <c r="A4692" s="35" t="s">
        <v>6819</v>
      </c>
      <c r="B4692" s="1" t="s">
        <v>4785</v>
      </c>
      <c r="C4692" s="45" t="s">
        <v>176</v>
      </c>
      <c r="D4692" s="23" t="s">
        <v>5751</v>
      </c>
      <c r="E4692" s="23" t="s">
        <v>4134</v>
      </c>
      <c r="F4692" s="40">
        <v>0.25</v>
      </c>
      <c r="G4692" s="25">
        <v>134508</v>
      </c>
      <c r="H4692" s="25">
        <v>33627</v>
      </c>
      <c r="I4692" s="25"/>
      <c r="J4692" s="58" t="e">
        <f>HYPERLINK("#"&amp;"Insumos"&amp;"!A"&amp;MATCH($B4692,#REF!,0),"Ins "&amp;$B4692)</f>
        <v>#REF!</v>
      </c>
      <c r="M4692" s="220"/>
    </row>
    <row r="4693" spans="1:13" x14ac:dyDescent="0.2">
      <c r="A4693" s="36" t="s">
        <v>6999</v>
      </c>
      <c r="B4693" s="26" t="s">
        <v>6816</v>
      </c>
      <c r="C4693" s="79" t="s">
        <v>7000</v>
      </c>
      <c r="D4693" s="37" t="s">
        <v>5608</v>
      </c>
      <c r="E4693" s="37" t="s">
        <v>464</v>
      </c>
      <c r="F4693" s="41"/>
      <c r="G4693" s="27"/>
      <c r="H4693" s="27"/>
      <c r="I4693" s="27">
        <v>9537</v>
      </c>
      <c r="M4693" s="220">
        <f t="shared" ref="M4693:M4735" si="73">ROUND(I4693*(1+$L$2),0)</f>
        <v>12490</v>
      </c>
    </row>
    <row r="4694" spans="1:13" x14ac:dyDescent="0.2">
      <c r="A4694" s="35" t="s">
        <v>6999</v>
      </c>
      <c r="B4694" s="1" t="s">
        <v>5573</v>
      </c>
      <c r="C4694" s="45" t="s">
        <v>973</v>
      </c>
      <c r="D4694" s="23" t="s">
        <v>5734</v>
      </c>
      <c r="E4694" s="23" t="s">
        <v>4141</v>
      </c>
      <c r="F4694" s="40">
        <v>0.1</v>
      </c>
      <c r="G4694" s="25">
        <v>41652</v>
      </c>
      <c r="H4694" s="25">
        <v>4165</v>
      </c>
      <c r="I4694" s="25"/>
      <c r="J4694" s="58" t="e">
        <f>HYPERLINK("#"&amp;"Insumos"&amp;"!A"&amp;MATCH($B4694,#REF!,0),"Ins "&amp;$B4694)</f>
        <v>#REF!</v>
      </c>
      <c r="M4694" s="220"/>
    </row>
    <row r="4695" spans="1:13" ht="25.5" x14ac:dyDescent="0.2">
      <c r="A4695" s="35" t="s">
        <v>6999</v>
      </c>
      <c r="B4695" s="1" t="s">
        <v>597</v>
      </c>
      <c r="C4695" s="45" t="s">
        <v>8738</v>
      </c>
      <c r="D4695" s="23" t="s">
        <v>5534</v>
      </c>
      <c r="E4695" s="23" t="s">
        <v>8737</v>
      </c>
      <c r="F4695" s="40">
        <v>0.3</v>
      </c>
      <c r="G4695" s="25">
        <v>17302</v>
      </c>
      <c r="H4695" s="25">
        <v>5191</v>
      </c>
      <c r="I4695" s="25"/>
      <c r="J4695" s="58" t="e">
        <f>HYPERLINK("#"&amp;"Insumos"&amp;"!A"&amp;MATCH($B4695,#REF!,0),"Ins "&amp;$B4695)</f>
        <v>#REF!</v>
      </c>
      <c r="M4695" s="220"/>
    </row>
    <row r="4696" spans="1:13" x14ac:dyDescent="0.2">
      <c r="A4696" s="35" t="s">
        <v>6999</v>
      </c>
      <c r="B4696" s="1" t="s">
        <v>5533</v>
      </c>
      <c r="C4696" s="45" t="s">
        <v>5892</v>
      </c>
      <c r="D4696" s="23" t="s">
        <v>977</v>
      </c>
      <c r="E4696" s="23" t="s">
        <v>4134</v>
      </c>
      <c r="F4696" s="40">
        <v>0.05</v>
      </c>
      <c r="G4696" s="25">
        <v>3623</v>
      </c>
      <c r="H4696" s="25">
        <v>181</v>
      </c>
      <c r="I4696" s="25"/>
      <c r="J4696" s="58" t="e">
        <f>HYPERLINK("#"&amp;"Insumos"&amp;"!A"&amp;MATCH($B4696,#REF!,0),"Ins "&amp;$B4696)</f>
        <v>#REF!</v>
      </c>
      <c r="M4696" s="220"/>
    </row>
    <row r="4697" spans="1:13" ht="25.5" x14ac:dyDescent="0.2">
      <c r="A4697" s="36" t="s">
        <v>7001</v>
      </c>
      <c r="B4697" s="26" t="s">
        <v>6816</v>
      </c>
      <c r="C4697" s="79" t="s">
        <v>6864</v>
      </c>
      <c r="D4697" s="37" t="s">
        <v>5608</v>
      </c>
      <c r="E4697" s="37" t="s">
        <v>4134</v>
      </c>
      <c r="F4697" s="41"/>
      <c r="G4697" s="27"/>
      <c r="H4697" s="27"/>
      <c r="I4697" s="27">
        <v>93276</v>
      </c>
      <c r="M4697" s="220">
        <f t="shared" si="73"/>
        <v>122154</v>
      </c>
    </row>
    <row r="4698" spans="1:13" ht="25.5" x14ac:dyDescent="0.2">
      <c r="A4698" s="35" t="s">
        <v>7001</v>
      </c>
      <c r="B4698" s="1" t="s">
        <v>6863</v>
      </c>
      <c r="C4698" s="45" t="s">
        <v>6864</v>
      </c>
      <c r="D4698" s="23" t="s">
        <v>5751</v>
      </c>
      <c r="E4698" s="23" t="s">
        <v>4134</v>
      </c>
      <c r="F4698" s="40">
        <v>1</v>
      </c>
      <c r="G4698" s="25">
        <v>93276</v>
      </c>
      <c r="H4698" s="25">
        <v>93276</v>
      </c>
      <c r="I4698" s="25"/>
      <c r="J4698" s="58" t="e">
        <f>HYPERLINK("#"&amp;"Insumos"&amp;"!A"&amp;MATCH($B4698,#REF!,0),"Ins "&amp;$B4698)</f>
        <v>#REF!</v>
      </c>
      <c r="M4698" s="220"/>
    </row>
    <row r="4699" spans="1:13" ht="51" x14ac:dyDescent="0.2">
      <c r="A4699" s="36" t="s">
        <v>7002</v>
      </c>
      <c r="B4699" s="26" t="s">
        <v>6816</v>
      </c>
      <c r="C4699" s="79" t="s">
        <v>6874</v>
      </c>
      <c r="D4699" s="37" t="s">
        <v>5608</v>
      </c>
      <c r="E4699" s="37" t="s">
        <v>464</v>
      </c>
      <c r="F4699" s="41"/>
      <c r="G4699" s="27"/>
      <c r="H4699" s="27"/>
      <c r="I4699" s="27">
        <v>156416</v>
      </c>
      <c r="M4699" s="220">
        <f t="shared" si="73"/>
        <v>204842</v>
      </c>
    </row>
    <row r="4700" spans="1:13" ht="51" x14ac:dyDescent="0.2">
      <c r="A4700" s="35" t="s">
        <v>7002</v>
      </c>
      <c r="B4700" s="1" t="s">
        <v>6873</v>
      </c>
      <c r="C4700" s="45" t="s">
        <v>6874</v>
      </c>
      <c r="D4700" s="23" t="s">
        <v>5751</v>
      </c>
      <c r="E4700" s="23" t="s">
        <v>464</v>
      </c>
      <c r="F4700" s="40">
        <v>1</v>
      </c>
      <c r="G4700" s="25">
        <v>156416</v>
      </c>
      <c r="H4700" s="25">
        <v>156416</v>
      </c>
      <c r="I4700" s="25"/>
      <c r="J4700" s="58" t="e">
        <f>HYPERLINK("#"&amp;"Insumos"&amp;"!A"&amp;MATCH($B4700,#REF!,0),"Ins "&amp;$B4700)</f>
        <v>#REF!</v>
      </c>
      <c r="M4700" s="220"/>
    </row>
    <row r="4701" spans="1:13" ht="63.75" x14ac:dyDescent="0.2">
      <c r="A4701" s="36" t="s">
        <v>7003</v>
      </c>
      <c r="B4701" s="26" t="s">
        <v>6816</v>
      </c>
      <c r="C4701" s="79" t="s">
        <v>6894</v>
      </c>
      <c r="D4701" s="37" t="s">
        <v>5608</v>
      </c>
      <c r="E4701" s="37" t="s">
        <v>4134</v>
      </c>
      <c r="F4701" s="41"/>
      <c r="G4701" s="27"/>
      <c r="H4701" s="27"/>
      <c r="I4701" s="27">
        <v>54759049</v>
      </c>
      <c r="M4701" s="220">
        <f t="shared" si="73"/>
        <v>71712451</v>
      </c>
    </row>
    <row r="4702" spans="1:13" ht="63.75" x14ac:dyDescent="0.2">
      <c r="A4702" s="35" t="s">
        <v>7003</v>
      </c>
      <c r="B4702" s="1" t="s">
        <v>6893</v>
      </c>
      <c r="C4702" s="45" t="s">
        <v>6894</v>
      </c>
      <c r="D4702" s="23" t="s">
        <v>5751</v>
      </c>
      <c r="E4702" s="23" t="s">
        <v>4134</v>
      </c>
      <c r="F4702" s="40">
        <v>1</v>
      </c>
      <c r="G4702" s="25">
        <v>54759049</v>
      </c>
      <c r="H4702" s="25">
        <v>54759049</v>
      </c>
      <c r="I4702" s="25"/>
      <c r="J4702" s="58" t="e">
        <f>HYPERLINK("#"&amp;"Insumos"&amp;"!A"&amp;MATCH($B4702,#REF!,0),"Ins "&amp;$B4702)</f>
        <v>#REF!</v>
      </c>
      <c r="M4702" s="220"/>
    </row>
    <row r="4703" spans="1:13" ht="25.5" x14ac:dyDescent="0.2">
      <c r="A4703" s="36" t="s">
        <v>7004</v>
      </c>
      <c r="B4703" s="26" t="s">
        <v>6816</v>
      </c>
      <c r="C4703" s="79" t="s">
        <v>6896</v>
      </c>
      <c r="D4703" s="37" t="s">
        <v>5608</v>
      </c>
      <c r="E4703" s="37" t="s">
        <v>4134</v>
      </c>
      <c r="F4703" s="41"/>
      <c r="G4703" s="27"/>
      <c r="H4703" s="27"/>
      <c r="I4703" s="27">
        <v>79237</v>
      </c>
      <c r="M4703" s="220">
        <f t="shared" si="73"/>
        <v>103769</v>
      </c>
    </row>
    <row r="4704" spans="1:13" ht="25.5" x14ac:dyDescent="0.2">
      <c r="A4704" s="35" t="s">
        <v>7004</v>
      </c>
      <c r="B4704" s="1" t="s">
        <v>6895</v>
      </c>
      <c r="C4704" s="45" t="s">
        <v>6896</v>
      </c>
      <c r="D4704" s="23" t="s">
        <v>5751</v>
      </c>
      <c r="E4704" s="23" t="s">
        <v>4134</v>
      </c>
      <c r="F4704" s="40">
        <v>1</v>
      </c>
      <c r="G4704" s="25">
        <v>79237</v>
      </c>
      <c r="H4704" s="25">
        <v>79237</v>
      </c>
      <c r="I4704" s="25"/>
      <c r="J4704" s="58" t="e">
        <f>HYPERLINK("#"&amp;"Insumos"&amp;"!A"&amp;MATCH($B4704,#REF!,0),"Ins "&amp;$B4704)</f>
        <v>#REF!</v>
      </c>
      <c r="M4704" s="220"/>
    </row>
    <row r="4705" spans="1:13" ht="25.5" x14ac:dyDescent="0.2">
      <c r="A4705" s="36" t="s">
        <v>7005</v>
      </c>
      <c r="B4705" s="26" t="s">
        <v>6816</v>
      </c>
      <c r="C4705" s="79" t="s">
        <v>6898</v>
      </c>
      <c r="D4705" s="37" t="s">
        <v>5608</v>
      </c>
      <c r="E4705" s="37" t="s">
        <v>4134</v>
      </c>
      <c r="F4705" s="41"/>
      <c r="G4705" s="27"/>
      <c r="H4705" s="27"/>
      <c r="I4705" s="27">
        <v>655461</v>
      </c>
      <c r="M4705" s="220">
        <f t="shared" si="73"/>
        <v>858392</v>
      </c>
    </row>
    <row r="4706" spans="1:13" ht="25.5" x14ac:dyDescent="0.2">
      <c r="A4706" s="35" t="s">
        <v>7005</v>
      </c>
      <c r="B4706" s="1" t="s">
        <v>6897</v>
      </c>
      <c r="C4706" s="45" t="s">
        <v>6898</v>
      </c>
      <c r="D4706" s="23" t="s">
        <v>5751</v>
      </c>
      <c r="E4706" s="23" t="s">
        <v>4134</v>
      </c>
      <c r="F4706" s="40">
        <v>1</v>
      </c>
      <c r="G4706" s="25">
        <v>655461</v>
      </c>
      <c r="H4706" s="25">
        <v>655461</v>
      </c>
      <c r="I4706" s="25"/>
      <c r="J4706" s="58" t="e">
        <f>HYPERLINK("#"&amp;"Insumos"&amp;"!A"&amp;MATCH($B4706,#REF!,0),"Ins "&amp;$B4706)</f>
        <v>#REF!</v>
      </c>
      <c r="M4706" s="220"/>
    </row>
    <row r="4707" spans="1:13" ht="25.5" x14ac:dyDescent="0.2">
      <c r="A4707" s="36" t="s">
        <v>8023</v>
      </c>
      <c r="B4707" s="26" t="s">
        <v>6816</v>
      </c>
      <c r="C4707" s="79" t="s">
        <v>8024</v>
      </c>
      <c r="D4707" s="37" t="s">
        <v>5608</v>
      </c>
      <c r="E4707" s="37" t="s">
        <v>4134</v>
      </c>
      <c r="F4707" s="41"/>
      <c r="G4707" s="27"/>
      <c r="H4707" s="27"/>
      <c r="I4707" s="27">
        <v>62690</v>
      </c>
      <c r="M4707" s="220">
        <f t="shared" si="73"/>
        <v>82099</v>
      </c>
    </row>
    <row r="4708" spans="1:13" x14ac:dyDescent="0.2">
      <c r="A4708" s="35" t="s">
        <v>8023</v>
      </c>
      <c r="B4708" s="1" t="s">
        <v>5573</v>
      </c>
      <c r="C4708" s="45" t="s">
        <v>973</v>
      </c>
      <c r="D4708" s="23" t="s">
        <v>5734</v>
      </c>
      <c r="E4708" s="23" t="s">
        <v>4141</v>
      </c>
      <c r="F4708" s="40">
        <v>0.25</v>
      </c>
      <c r="G4708" s="25">
        <v>41652</v>
      </c>
      <c r="H4708" s="25">
        <v>10413</v>
      </c>
      <c r="I4708" s="25"/>
      <c r="J4708" s="58" t="e">
        <f>HYPERLINK("#"&amp;"Insumos"&amp;"!A"&amp;MATCH($B4708,#REF!,0),"Ins "&amp;$B4708)</f>
        <v>#REF!</v>
      </c>
      <c r="M4708" s="220"/>
    </row>
    <row r="4709" spans="1:13" x14ac:dyDescent="0.2">
      <c r="A4709" s="35" t="s">
        <v>8023</v>
      </c>
      <c r="B4709" s="1" t="s">
        <v>263</v>
      </c>
      <c r="C4709" s="45" t="s">
        <v>696</v>
      </c>
      <c r="D4709" s="23" t="s">
        <v>5534</v>
      </c>
      <c r="E4709" s="23" t="s">
        <v>4140</v>
      </c>
      <c r="F4709" s="40">
        <v>2.5000000000000001E-3</v>
      </c>
      <c r="G4709" s="25">
        <v>187426</v>
      </c>
      <c r="H4709" s="25">
        <v>469</v>
      </c>
      <c r="I4709" s="25"/>
      <c r="J4709" s="58" t="e">
        <f>HYPERLINK("#"&amp;"Insumos"&amp;"!A"&amp;MATCH($B4709,#REF!,0),"Ins "&amp;$B4709)</f>
        <v>#REF!</v>
      </c>
      <c r="M4709" s="220"/>
    </row>
    <row r="4710" spans="1:13" x14ac:dyDescent="0.2">
      <c r="A4710" s="35" t="s">
        <v>8023</v>
      </c>
      <c r="B4710" s="1" t="s">
        <v>5533</v>
      </c>
      <c r="C4710" s="45" t="s">
        <v>5892</v>
      </c>
      <c r="D4710" s="23" t="s">
        <v>977</v>
      </c>
      <c r="E4710" s="23" t="s">
        <v>4134</v>
      </c>
      <c r="F4710" s="40">
        <v>0.18</v>
      </c>
      <c r="G4710" s="25">
        <v>3623</v>
      </c>
      <c r="H4710" s="25">
        <v>652</v>
      </c>
      <c r="I4710" s="25"/>
      <c r="J4710" s="58" t="e">
        <f>HYPERLINK("#"&amp;"Insumos"&amp;"!A"&amp;MATCH($B4710,#REF!,0),"Ins "&amp;$B4710)</f>
        <v>#REF!</v>
      </c>
      <c r="M4710" s="220"/>
    </row>
    <row r="4711" spans="1:13" x14ac:dyDescent="0.2">
      <c r="A4711" s="35" t="s">
        <v>8023</v>
      </c>
      <c r="B4711" s="1" t="s">
        <v>5007</v>
      </c>
      <c r="C4711" s="45" t="s">
        <v>720</v>
      </c>
      <c r="D4711" s="23" t="s">
        <v>5751</v>
      </c>
      <c r="E4711" s="23" t="s">
        <v>4134</v>
      </c>
      <c r="F4711" s="40">
        <v>0.3</v>
      </c>
      <c r="G4711" s="25">
        <v>1897</v>
      </c>
      <c r="H4711" s="25">
        <v>569</v>
      </c>
      <c r="I4711" s="25"/>
      <c r="J4711" s="58" t="e">
        <f>HYPERLINK("#"&amp;"Insumos"&amp;"!A"&amp;MATCH($B4711,#REF!,0),"Ins "&amp;$B4711)</f>
        <v>#REF!</v>
      </c>
      <c r="M4711" s="220"/>
    </row>
    <row r="4712" spans="1:13" x14ac:dyDescent="0.2">
      <c r="A4712" s="35" t="s">
        <v>8023</v>
      </c>
      <c r="B4712" s="1" t="s">
        <v>6045</v>
      </c>
      <c r="C4712" s="45" t="s">
        <v>6046</v>
      </c>
      <c r="D4712" s="23" t="s">
        <v>5751</v>
      </c>
      <c r="E4712" s="23" t="s">
        <v>4134</v>
      </c>
      <c r="F4712" s="40">
        <v>7.0000000000000001E-3</v>
      </c>
      <c r="G4712" s="25">
        <v>64773</v>
      </c>
      <c r="H4712" s="25">
        <v>453</v>
      </c>
      <c r="I4712" s="25"/>
      <c r="J4712" s="58" t="e">
        <f>HYPERLINK("#"&amp;"Insumos"&amp;"!A"&amp;MATCH($B4712,#REF!,0),"Ins "&amp;$B4712)</f>
        <v>#REF!</v>
      </c>
      <c r="M4712" s="220"/>
    </row>
    <row r="4713" spans="1:13" x14ac:dyDescent="0.2">
      <c r="A4713" s="35" t="s">
        <v>8023</v>
      </c>
      <c r="B4713" s="1" t="s">
        <v>5292</v>
      </c>
      <c r="C4713" s="45" t="s">
        <v>943</v>
      </c>
      <c r="D4713" s="23" t="s">
        <v>5751</v>
      </c>
      <c r="E4713" s="23" t="s">
        <v>4134</v>
      </c>
      <c r="F4713" s="40">
        <v>1</v>
      </c>
      <c r="G4713" s="25">
        <v>595</v>
      </c>
      <c r="H4713" s="25">
        <v>595</v>
      </c>
      <c r="I4713" s="25"/>
      <c r="J4713" s="58" t="e">
        <f>HYPERLINK("#"&amp;"Insumos"&amp;"!A"&amp;MATCH($B4713,#REF!,0),"Ins "&amp;$B4713)</f>
        <v>#REF!</v>
      </c>
      <c r="M4713" s="220"/>
    </row>
    <row r="4714" spans="1:13" x14ac:dyDescent="0.2">
      <c r="A4714" s="35" t="s">
        <v>8023</v>
      </c>
      <c r="B4714" s="1" t="s">
        <v>5314</v>
      </c>
      <c r="C4714" s="45" t="s">
        <v>1264</v>
      </c>
      <c r="D4714" s="23" t="s">
        <v>5751</v>
      </c>
      <c r="E4714" s="23" t="s">
        <v>4134</v>
      </c>
      <c r="F4714" s="40">
        <v>0.02</v>
      </c>
      <c r="G4714" s="25">
        <v>1330</v>
      </c>
      <c r="H4714" s="25">
        <v>27</v>
      </c>
      <c r="I4714" s="25"/>
      <c r="J4714" s="58" t="e">
        <f>HYPERLINK("#"&amp;"Insumos"&amp;"!A"&amp;MATCH($B4714,#REF!,0),"Ins "&amp;$B4714)</f>
        <v>#REF!</v>
      </c>
      <c r="M4714" s="220"/>
    </row>
    <row r="4715" spans="1:13" x14ac:dyDescent="0.2">
      <c r="A4715" s="35" t="s">
        <v>8023</v>
      </c>
      <c r="B4715" s="1" t="s">
        <v>4785</v>
      </c>
      <c r="C4715" s="45" t="s">
        <v>176</v>
      </c>
      <c r="D4715" s="23" t="s">
        <v>5751</v>
      </c>
      <c r="E4715" s="23" t="s">
        <v>4134</v>
      </c>
      <c r="F4715" s="40">
        <v>7.0000000000000001E-3</v>
      </c>
      <c r="G4715" s="25">
        <v>134508</v>
      </c>
      <c r="H4715" s="25">
        <v>942</v>
      </c>
      <c r="I4715" s="25"/>
      <c r="J4715" s="58" t="e">
        <f>HYPERLINK("#"&amp;"Insumos"&amp;"!A"&amp;MATCH($B4715,#REF!,0),"Ins "&amp;$B4715)</f>
        <v>#REF!</v>
      </c>
      <c r="M4715" s="220"/>
    </row>
    <row r="4716" spans="1:13" x14ac:dyDescent="0.2">
      <c r="A4716" s="35" t="s">
        <v>8023</v>
      </c>
      <c r="B4716" s="1" t="s">
        <v>4442</v>
      </c>
      <c r="C4716" s="45" t="s">
        <v>657</v>
      </c>
      <c r="D4716" s="23" t="s">
        <v>5751</v>
      </c>
      <c r="E4716" s="23" t="s">
        <v>4134</v>
      </c>
      <c r="F4716" s="40">
        <v>1</v>
      </c>
      <c r="G4716" s="25">
        <v>48570</v>
      </c>
      <c r="H4716" s="25">
        <v>48570</v>
      </c>
      <c r="I4716" s="25"/>
      <c r="J4716" s="58" t="e">
        <f>HYPERLINK("#"&amp;"Insumos"&amp;"!A"&amp;MATCH($B4716,#REF!,0),"Ins "&amp;$B4716)</f>
        <v>#REF!</v>
      </c>
      <c r="M4716" s="220"/>
    </row>
    <row r="4717" spans="1:13" ht="25.5" x14ac:dyDescent="0.2">
      <c r="A4717" s="36" t="s">
        <v>8025</v>
      </c>
      <c r="B4717" s="26" t="s">
        <v>6816</v>
      </c>
      <c r="C4717" s="79" t="s">
        <v>8026</v>
      </c>
      <c r="D4717" s="37" t="s">
        <v>5608</v>
      </c>
      <c r="E4717" s="37" t="s">
        <v>4134</v>
      </c>
      <c r="F4717" s="41"/>
      <c r="G4717" s="27"/>
      <c r="H4717" s="27"/>
      <c r="I4717" s="27">
        <v>16186</v>
      </c>
      <c r="M4717" s="220">
        <f t="shared" si="73"/>
        <v>21197</v>
      </c>
    </row>
    <row r="4718" spans="1:13" x14ac:dyDescent="0.2">
      <c r="A4718" s="35" t="s">
        <v>8025</v>
      </c>
      <c r="B4718" s="1" t="s">
        <v>5573</v>
      </c>
      <c r="C4718" s="45" t="s">
        <v>973</v>
      </c>
      <c r="D4718" s="23" t="s">
        <v>5734</v>
      </c>
      <c r="E4718" s="23" t="s">
        <v>4141</v>
      </c>
      <c r="F4718" s="40">
        <v>0.2</v>
      </c>
      <c r="G4718" s="25">
        <v>41652</v>
      </c>
      <c r="H4718" s="25">
        <v>8330</v>
      </c>
      <c r="I4718" s="25"/>
      <c r="J4718" s="58" t="e">
        <f>HYPERLINK("#"&amp;"Insumos"&amp;"!A"&amp;MATCH($B4718,#REF!,0),"Ins "&amp;$B4718)</f>
        <v>#REF!</v>
      </c>
      <c r="M4718" s="220"/>
    </row>
    <row r="4719" spans="1:13" x14ac:dyDescent="0.2">
      <c r="A4719" s="35" t="s">
        <v>8025</v>
      </c>
      <c r="B4719" s="1" t="s">
        <v>263</v>
      </c>
      <c r="C4719" s="45" t="s">
        <v>696</v>
      </c>
      <c r="D4719" s="23" t="s">
        <v>5534</v>
      </c>
      <c r="E4719" s="23" t="s">
        <v>4140</v>
      </c>
      <c r="F4719" s="40">
        <v>1E-3</v>
      </c>
      <c r="G4719" s="25">
        <v>187426</v>
      </c>
      <c r="H4719" s="25">
        <v>187</v>
      </c>
      <c r="I4719" s="25"/>
      <c r="J4719" s="58" t="e">
        <f>HYPERLINK("#"&amp;"Insumos"&amp;"!A"&amp;MATCH($B4719,#REF!,0),"Ins "&amp;$B4719)</f>
        <v>#REF!</v>
      </c>
      <c r="M4719" s="220"/>
    </row>
    <row r="4720" spans="1:13" x14ac:dyDescent="0.2">
      <c r="A4720" s="35" t="s">
        <v>8025</v>
      </c>
      <c r="B4720" s="1" t="s">
        <v>5533</v>
      </c>
      <c r="C4720" s="45" t="s">
        <v>5892</v>
      </c>
      <c r="D4720" s="23" t="s">
        <v>977</v>
      </c>
      <c r="E4720" s="23" t="s">
        <v>4134</v>
      </c>
      <c r="F4720" s="40">
        <v>0.05</v>
      </c>
      <c r="G4720" s="25">
        <v>3623</v>
      </c>
      <c r="H4720" s="25">
        <v>181</v>
      </c>
      <c r="I4720" s="25"/>
      <c r="J4720" s="58" t="e">
        <f>HYPERLINK("#"&amp;"Insumos"&amp;"!A"&amp;MATCH($B4720,#REF!,0),"Ins "&amp;$B4720)</f>
        <v>#REF!</v>
      </c>
      <c r="M4720" s="220"/>
    </row>
    <row r="4721" spans="1:13" x14ac:dyDescent="0.2">
      <c r="A4721" s="35" t="s">
        <v>8025</v>
      </c>
      <c r="B4721" s="1" t="s">
        <v>5007</v>
      </c>
      <c r="C4721" s="45" t="s">
        <v>720</v>
      </c>
      <c r="D4721" s="23" t="s">
        <v>5751</v>
      </c>
      <c r="E4721" s="23" t="s">
        <v>4134</v>
      </c>
      <c r="F4721" s="40">
        <v>0.1</v>
      </c>
      <c r="G4721" s="25">
        <v>1897</v>
      </c>
      <c r="H4721" s="25">
        <v>190</v>
      </c>
      <c r="I4721" s="25"/>
      <c r="J4721" s="58" t="e">
        <f>HYPERLINK("#"&amp;"Insumos"&amp;"!A"&amp;MATCH($B4721,#REF!,0),"Ins "&amp;$B4721)</f>
        <v>#REF!</v>
      </c>
      <c r="M4721" s="220"/>
    </row>
    <row r="4722" spans="1:13" ht="25.5" x14ac:dyDescent="0.2">
      <c r="A4722" s="35" t="s">
        <v>8025</v>
      </c>
      <c r="B4722" s="1" t="s">
        <v>7624</v>
      </c>
      <c r="C4722" s="45" t="s">
        <v>7625</v>
      </c>
      <c r="D4722" s="23" t="s">
        <v>5751</v>
      </c>
      <c r="E4722" s="23" t="s">
        <v>287</v>
      </c>
      <c r="F4722" s="40">
        <v>0.4</v>
      </c>
      <c r="G4722" s="25">
        <v>1700</v>
      </c>
      <c r="H4722" s="25">
        <v>680</v>
      </c>
      <c r="I4722" s="25"/>
      <c r="J4722" s="58" t="e">
        <f>HYPERLINK("#"&amp;"Insumos"&amp;"!A"&amp;MATCH($B4722,#REF!,0),"Ins "&amp;$B4722)</f>
        <v>#REF!</v>
      </c>
      <c r="M4722" s="220"/>
    </row>
    <row r="4723" spans="1:13" ht="25.5" x14ac:dyDescent="0.2">
      <c r="A4723" s="35" t="s">
        <v>8025</v>
      </c>
      <c r="B4723" s="1" t="s">
        <v>7626</v>
      </c>
      <c r="C4723" s="45" t="s">
        <v>7627</v>
      </c>
      <c r="D4723" s="23" t="s">
        <v>5751</v>
      </c>
      <c r="E4723" s="23" t="s">
        <v>4134</v>
      </c>
      <c r="F4723" s="40">
        <v>2</v>
      </c>
      <c r="G4723" s="25">
        <v>144</v>
      </c>
      <c r="H4723" s="25">
        <v>288</v>
      </c>
      <c r="I4723" s="25"/>
      <c r="J4723" s="58" t="e">
        <f>HYPERLINK("#"&amp;"Insumos"&amp;"!A"&amp;MATCH($B4723,#REF!,0),"Ins "&amp;$B4723)</f>
        <v>#REF!</v>
      </c>
      <c r="M4723" s="220"/>
    </row>
    <row r="4724" spans="1:13" ht="25.5" x14ac:dyDescent="0.2">
      <c r="A4724" s="35" t="s">
        <v>8025</v>
      </c>
      <c r="B4724" s="1" t="s">
        <v>7632</v>
      </c>
      <c r="C4724" s="45" t="s">
        <v>7633</v>
      </c>
      <c r="D4724" s="23" t="s">
        <v>5751</v>
      </c>
      <c r="E4724" s="23" t="s">
        <v>4134</v>
      </c>
      <c r="F4724" s="40">
        <v>1</v>
      </c>
      <c r="G4724" s="25">
        <v>714</v>
      </c>
      <c r="H4724" s="25">
        <v>714</v>
      </c>
      <c r="I4724" s="25"/>
      <c r="J4724" s="58" t="e">
        <f>HYPERLINK("#"&amp;"Insumos"&amp;"!A"&amp;MATCH($B4724,#REF!,0),"Ins "&amp;$B4724)</f>
        <v>#REF!</v>
      </c>
      <c r="M4724" s="220"/>
    </row>
    <row r="4725" spans="1:13" x14ac:dyDescent="0.2">
      <c r="A4725" s="35" t="s">
        <v>8025</v>
      </c>
      <c r="B4725" s="1" t="s">
        <v>7820</v>
      </c>
      <c r="C4725" s="45" t="s">
        <v>7821</v>
      </c>
      <c r="D4725" s="23" t="s">
        <v>5751</v>
      </c>
      <c r="E4725" s="23" t="s">
        <v>4134</v>
      </c>
      <c r="F4725" s="40">
        <v>1</v>
      </c>
      <c r="G4725" s="25">
        <v>5616</v>
      </c>
      <c r="H4725" s="25">
        <v>5616</v>
      </c>
      <c r="I4725" s="25"/>
      <c r="J4725" s="58" t="e">
        <f>HYPERLINK("#"&amp;"Insumos"&amp;"!A"&amp;MATCH($B4725,#REF!,0),"Ins "&amp;$B4725)</f>
        <v>#REF!</v>
      </c>
      <c r="M4725" s="220"/>
    </row>
    <row r="4726" spans="1:13" ht="25.5" x14ac:dyDescent="0.2">
      <c r="A4726" s="36" t="s">
        <v>8027</v>
      </c>
      <c r="B4726" s="26" t="s">
        <v>6816</v>
      </c>
      <c r="C4726" s="79" t="s">
        <v>8028</v>
      </c>
      <c r="D4726" s="37" t="s">
        <v>5608</v>
      </c>
      <c r="E4726" s="37" t="s">
        <v>4134</v>
      </c>
      <c r="F4726" s="41"/>
      <c r="G4726" s="27"/>
      <c r="H4726" s="27"/>
      <c r="I4726" s="27">
        <v>16498</v>
      </c>
      <c r="M4726" s="220">
        <f t="shared" si="73"/>
        <v>21606</v>
      </c>
    </row>
    <row r="4727" spans="1:13" x14ac:dyDescent="0.2">
      <c r="A4727" s="35" t="s">
        <v>8027</v>
      </c>
      <c r="B4727" s="1" t="s">
        <v>5573</v>
      </c>
      <c r="C4727" s="45" t="s">
        <v>973</v>
      </c>
      <c r="D4727" s="23" t="s">
        <v>5734</v>
      </c>
      <c r="E4727" s="23" t="s">
        <v>4141</v>
      </c>
      <c r="F4727" s="40">
        <v>0.2</v>
      </c>
      <c r="G4727" s="25">
        <v>41652</v>
      </c>
      <c r="H4727" s="25">
        <v>8330</v>
      </c>
      <c r="I4727" s="25"/>
      <c r="J4727" s="58" t="e">
        <f>HYPERLINK("#"&amp;"Insumos"&amp;"!A"&amp;MATCH($B4727,#REF!,0),"Ins "&amp;$B4727)</f>
        <v>#REF!</v>
      </c>
      <c r="M4727" s="220"/>
    </row>
    <row r="4728" spans="1:13" x14ac:dyDescent="0.2">
      <c r="A4728" s="35" t="s">
        <v>8027</v>
      </c>
      <c r="B4728" s="1" t="s">
        <v>263</v>
      </c>
      <c r="C4728" s="45" t="s">
        <v>696</v>
      </c>
      <c r="D4728" s="23" t="s">
        <v>5534</v>
      </c>
      <c r="E4728" s="23" t="s">
        <v>4140</v>
      </c>
      <c r="F4728" s="40">
        <v>1E-3</v>
      </c>
      <c r="G4728" s="25">
        <v>187426</v>
      </c>
      <c r="H4728" s="25">
        <v>187</v>
      </c>
      <c r="I4728" s="25"/>
      <c r="J4728" s="58" t="e">
        <f>HYPERLINK("#"&amp;"Insumos"&amp;"!A"&amp;MATCH($B4728,#REF!,0),"Ins "&amp;$B4728)</f>
        <v>#REF!</v>
      </c>
      <c r="M4728" s="220"/>
    </row>
    <row r="4729" spans="1:13" x14ac:dyDescent="0.2">
      <c r="A4729" s="35" t="s">
        <v>8027</v>
      </c>
      <c r="B4729" s="1" t="s">
        <v>5533</v>
      </c>
      <c r="C4729" s="45" t="s">
        <v>5892</v>
      </c>
      <c r="D4729" s="23" t="s">
        <v>977</v>
      </c>
      <c r="E4729" s="23" t="s">
        <v>4134</v>
      </c>
      <c r="F4729" s="40">
        <v>0.05</v>
      </c>
      <c r="G4729" s="25">
        <v>3623</v>
      </c>
      <c r="H4729" s="25">
        <v>181</v>
      </c>
      <c r="I4729" s="25"/>
      <c r="J4729" s="58" t="e">
        <f>HYPERLINK("#"&amp;"Insumos"&amp;"!A"&amp;MATCH($B4729,#REF!,0),"Ins "&amp;$B4729)</f>
        <v>#REF!</v>
      </c>
      <c r="M4729" s="220"/>
    </row>
    <row r="4730" spans="1:13" x14ac:dyDescent="0.2">
      <c r="A4730" s="35" t="s">
        <v>8027</v>
      </c>
      <c r="B4730" s="1" t="s">
        <v>5007</v>
      </c>
      <c r="C4730" s="45" t="s">
        <v>720</v>
      </c>
      <c r="D4730" s="23" t="s">
        <v>5751</v>
      </c>
      <c r="E4730" s="23" t="s">
        <v>4134</v>
      </c>
      <c r="F4730" s="40">
        <v>0.1</v>
      </c>
      <c r="G4730" s="25">
        <v>1897</v>
      </c>
      <c r="H4730" s="25">
        <v>190</v>
      </c>
      <c r="I4730" s="25"/>
      <c r="J4730" s="58" t="e">
        <f>HYPERLINK("#"&amp;"Insumos"&amp;"!A"&amp;MATCH($B4730,#REF!,0),"Ins "&amp;$B4730)</f>
        <v>#REF!</v>
      </c>
      <c r="M4730" s="220"/>
    </row>
    <row r="4731" spans="1:13" ht="25.5" x14ac:dyDescent="0.2">
      <c r="A4731" s="35" t="s">
        <v>8027</v>
      </c>
      <c r="B4731" s="1" t="s">
        <v>7624</v>
      </c>
      <c r="C4731" s="45" t="s">
        <v>7625</v>
      </c>
      <c r="D4731" s="23" t="s">
        <v>5751</v>
      </c>
      <c r="E4731" s="23" t="s">
        <v>287</v>
      </c>
      <c r="F4731" s="40">
        <v>0.4</v>
      </c>
      <c r="G4731" s="25">
        <v>1700</v>
      </c>
      <c r="H4731" s="25">
        <v>680</v>
      </c>
      <c r="I4731" s="25"/>
      <c r="J4731" s="58" t="e">
        <f>HYPERLINK("#"&amp;"Insumos"&amp;"!A"&amp;MATCH($B4731,#REF!,0),"Ins "&amp;$B4731)</f>
        <v>#REF!</v>
      </c>
      <c r="M4731" s="220"/>
    </row>
    <row r="4732" spans="1:13" ht="25.5" x14ac:dyDescent="0.2">
      <c r="A4732" s="35" t="s">
        <v>8027</v>
      </c>
      <c r="B4732" s="1" t="s">
        <v>7626</v>
      </c>
      <c r="C4732" s="45" t="s">
        <v>7627</v>
      </c>
      <c r="D4732" s="23" t="s">
        <v>5751</v>
      </c>
      <c r="E4732" s="23" t="s">
        <v>4134</v>
      </c>
      <c r="F4732" s="40">
        <v>2</v>
      </c>
      <c r="G4732" s="25">
        <v>144</v>
      </c>
      <c r="H4732" s="25">
        <v>288</v>
      </c>
      <c r="I4732" s="25"/>
      <c r="J4732" s="58" t="e">
        <f>HYPERLINK("#"&amp;"Insumos"&amp;"!A"&amp;MATCH($B4732,#REF!,0),"Ins "&amp;$B4732)</f>
        <v>#REF!</v>
      </c>
      <c r="M4732" s="220"/>
    </row>
    <row r="4733" spans="1:13" ht="25.5" x14ac:dyDescent="0.2">
      <c r="A4733" s="35" t="s">
        <v>8027</v>
      </c>
      <c r="B4733" s="1" t="s">
        <v>7632</v>
      </c>
      <c r="C4733" s="45" t="s">
        <v>7633</v>
      </c>
      <c r="D4733" s="23" t="s">
        <v>5751</v>
      </c>
      <c r="E4733" s="23" t="s">
        <v>4134</v>
      </c>
      <c r="F4733" s="40">
        <v>1</v>
      </c>
      <c r="G4733" s="25">
        <v>714</v>
      </c>
      <c r="H4733" s="25">
        <v>714</v>
      </c>
      <c r="I4733" s="25"/>
      <c r="J4733" s="58" t="e">
        <f>HYPERLINK("#"&amp;"Insumos"&amp;"!A"&amp;MATCH($B4733,#REF!,0),"Ins "&amp;$B4733)</f>
        <v>#REF!</v>
      </c>
      <c r="M4733" s="220"/>
    </row>
    <row r="4734" spans="1:13" x14ac:dyDescent="0.2">
      <c r="A4734" s="35" t="s">
        <v>8027</v>
      </c>
      <c r="B4734" s="1" t="s">
        <v>7822</v>
      </c>
      <c r="C4734" s="45" t="s">
        <v>7823</v>
      </c>
      <c r="D4734" s="23" t="s">
        <v>5751</v>
      </c>
      <c r="E4734" s="23" t="s">
        <v>4134</v>
      </c>
      <c r="F4734" s="40">
        <v>1</v>
      </c>
      <c r="G4734" s="25">
        <v>5928</v>
      </c>
      <c r="H4734" s="25">
        <v>5928</v>
      </c>
      <c r="I4734" s="25"/>
      <c r="J4734" s="58" t="e">
        <f>HYPERLINK("#"&amp;"Insumos"&amp;"!A"&amp;MATCH($B4734,#REF!,0),"Ins "&amp;$B4734)</f>
        <v>#REF!</v>
      </c>
      <c r="M4734" s="220"/>
    </row>
    <row r="4735" spans="1:13" ht="25.5" x14ac:dyDescent="0.2">
      <c r="A4735" s="36" t="s">
        <v>8029</v>
      </c>
      <c r="B4735" s="26" t="s">
        <v>6816</v>
      </c>
      <c r="C4735" s="79" t="s">
        <v>8030</v>
      </c>
      <c r="D4735" s="37" t="s">
        <v>5608</v>
      </c>
      <c r="E4735" s="37" t="s">
        <v>4134</v>
      </c>
      <c r="F4735" s="41"/>
      <c r="G4735" s="27"/>
      <c r="H4735" s="27"/>
      <c r="I4735" s="27">
        <v>16820</v>
      </c>
      <c r="M4735" s="220">
        <f t="shared" si="73"/>
        <v>22027</v>
      </c>
    </row>
    <row r="4736" spans="1:13" x14ac:dyDescent="0.2">
      <c r="A4736" s="35" t="s">
        <v>8029</v>
      </c>
      <c r="B4736" s="1" t="s">
        <v>5573</v>
      </c>
      <c r="C4736" s="45" t="s">
        <v>973</v>
      </c>
      <c r="D4736" s="23" t="s">
        <v>5734</v>
      </c>
      <c r="E4736" s="23" t="s">
        <v>4141</v>
      </c>
      <c r="F4736" s="40">
        <v>0.2</v>
      </c>
      <c r="G4736" s="25">
        <v>41652</v>
      </c>
      <c r="H4736" s="25">
        <v>8330</v>
      </c>
      <c r="I4736" s="25"/>
      <c r="J4736" s="58" t="e">
        <f>HYPERLINK("#"&amp;"Insumos"&amp;"!A"&amp;MATCH($B4736,#REF!,0),"Ins "&amp;$B4736)</f>
        <v>#REF!</v>
      </c>
      <c r="M4736" s="220"/>
    </row>
    <row r="4737" spans="1:13" x14ac:dyDescent="0.2">
      <c r="A4737" s="35" t="s">
        <v>8029</v>
      </c>
      <c r="B4737" s="1" t="s">
        <v>263</v>
      </c>
      <c r="C4737" s="45" t="s">
        <v>696</v>
      </c>
      <c r="D4737" s="23" t="s">
        <v>5534</v>
      </c>
      <c r="E4737" s="23" t="s">
        <v>4140</v>
      </c>
      <c r="F4737" s="40">
        <v>1E-3</v>
      </c>
      <c r="G4737" s="25">
        <v>187426</v>
      </c>
      <c r="H4737" s="25">
        <v>187</v>
      </c>
      <c r="I4737" s="25"/>
      <c r="J4737" s="58" t="e">
        <f>HYPERLINK("#"&amp;"Insumos"&amp;"!A"&amp;MATCH($B4737,#REF!,0),"Ins "&amp;$B4737)</f>
        <v>#REF!</v>
      </c>
      <c r="M4737" s="220"/>
    </row>
    <row r="4738" spans="1:13" x14ac:dyDescent="0.2">
      <c r="A4738" s="35" t="s">
        <v>8029</v>
      </c>
      <c r="B4738" s="1" t="s">
        <v>5533</v>
      </c>
      <c r="C4738" s="45" t="s">
        <v>5892</v>
      </c>
      <c r="D4738" s="23" t="s">
        <v>977</v>
      </c>
      <c r="E4738" s="23" t="s">
        <v>4134</v>
      </c>
      <c r="F4738" s="40">
        <v>0.05</v>
      </c>
      <c r="G4738" s="25">
        <v>3623</v>
      </c>
      <c r="H4738" s="25">
        <v>181</v>
      </c>
      <c r="I4738" s="25"/>
      <c r="J4738" s="58" t="e">
        <f>HYPERLINK("#"&amp;"Insumos"&amp;"!A"&amp;MATCH($B4738,#REF!,0),"Ins "&amp;$B4738)</f>
        <v>#REF!</v>
      </c>
      <c r="M4738" s="220"/>
    </row>
    <row r="4739" spans="1:13" x14ac:dyDescent="0.2">
      <c r="A4739" s="35" t="s">
        <v>8029</v>
      </c>
      <c r="B4739" s="1" t="s">
        <v>5007</v>
      </c>
      <c r="C4739" s="45" t="s">
        <v>720</v>
      </c>
      <c r="D4739" s="23" t="s">
        <v>5751</v>
      </c>
      <c r="E4739" s="23" t="s">
        <v>4134</v>
      </c>
      <c r="F4739" s="40">
        <v>0.1</v>
      </c>
      <c r="G4739" s="25">
        <v>1897</v>
      </c>
      <c r="H4739" s="25">
        <v>190</v>
      </c>
      <c r="I4739" s="25"/>
      <c r="J4739" s="58" t="e">
        <f>HYPERLINK("#"&amp;"Insumos"&amp;"!A"&amp;MATCH($B4739,#REF!,0),"Ins "&amp;$B4739)</f>
        <v>#REF!</v>
      </c>
      <c r="M4739" s="220"/>
    </row>
    <row r="4740" spans="1:13" ht="25.5" x14ac:dyDescent="0.2">
      <c r="A4740" s="35" t="s">
        <v>8029</v>
      </c>
      <c r="B4740" s="1" t="s">
        <v>7624</v>
      </c>
      <c r="C4740" s="45" t="s">
        <v>7625</v>
      </c>
      <c r="D4740" s="23" t="s">
        <v>5751</v>
      </c>
      <c r="E4740" s="23" t="s">
        <v>287</v>
      </c>
      <c r="F4740" s="40">
        <v>0.4</v>
      </c>
      <c r="G4740" s="25">
        <v>1700</v>
      </c>
      <c r="H4740" s="25">
        <v>680</v>
      </c>
      <c r="I4740" s="25"/>
      <c r="J4740" s="58" t="e">
        <f>HYPERLINK("#"&amp;"Insumos"&amp;"!A"&amp;MATCH($B4740,#REF!,0),"Ins "&amp;$B4740)</f>
        <v>#REF!</v>
      </c>
      <c r="M4740" s="220"/>
    </row>
    <row r="4741" spans="1:13" ht="25.5" x14ac:dyDescent="0.2">
      <c r="A4741" s="35" t="s">
        <v>8029</v>
      </c>
      <c r="B4741" s="1" t="s">
        <v>7626</v>
      </c>
      <c r="C4741" s="45" t="s">
        <v>7627</v>
      </c>
      <c r="D4741" s="23" t="s">
        <v>5751</v>
      </c>
      <c r="E4741" s="23" t="s">
        <v>4134</v>
      </c>
      <c r="F4741" s="40">
        <v>2</v>
      </c>
      <c r="G4741" s="25">
        <v>144</v>
      </c>
      <c r="H4741" s="25">
        <v>288</v>
      </c>
      <c r="I4741" s="25"/>
      <c r="J4741" s="58" t="e">
        <f>HYPERLINK("#"&amp;"Insumos"&amp;"!A"&amp;MATCH($B4741,#REF!,0),"Ins "&amp;$B4741)</f>
        <v>#REF!</v>
      </c>
      <c r="M4741" s="220"/>
    </row>
    <row r="4742" spans="1:13" ht="25.5" x14ac:dyDescent="0.2">
      <c r="A4742" s="35" t="s">
        <v>8029</v>
      </c>
      <c r="B4742" s="1" t="s">
        <v>7632</v>
      </c>
      <c r="C4742" s="45" t="s">
        <v>7633</v>
      </c>
      <c r="D4742" s="23" t="s">
        <v>5751</v>
      </c>
      <c r="E4742" s="23" t="s">
        <v>4134</v>
      </c>
      <c r="F4742" s="40">
        <v>1</v>
      </c>
      <c r="G4742" s="25">
        <v>714</v>
      </c>
      <c r="H4742" s="25">
        <v>714</v>
      </c>
      <c r="I4742" s="25"/>
      <c r="J4742" s="58" t="e">
        <f>HYPERLINK("#"&amp;"Insumos"&amp;"!A"&amp;MATCH($B4742,#REF!,0),"Ins "&amp;$B4742)</f>
        <v>#REF!</v>
      </c>
      <c r="M4742" s="220"/>
    </row>
    <row r="4743" spans="1:13" x14ac:dyDescent="0.2">
      <c r="A4743" s="35" t="s">
        <v>8029</v>
      </c>
      <c r="B4743" s="1" t="s">
        <v>7824</v>
      </c>
      <c r="C4743" s="45" t="s">
        <v>7825</v>
      </c>
      <c r="D4743" s="23" t="s">
        <v>5751</v>
      </c>
      <c r="E4743" s="23" t="s">
        <v>4134</v>
      </c>
      <c r="F4743" s="40">
        <v>1</v>
      </c>
      <c r="G4743" s="25">
        <v>6250</v>
      </c>
      <c r="H4743" s="25">
        <v>6250</v>
      </c>
      <c r="I4743" s="25"/>
      <c r="J4743" s="58" t="e">
        <f>HYPERLINK("#"&amp;"Insumos"&amp;"!A"&amp;MATCH($B4743,#REF!,0),"Ins "&amp;$B4743)</f>
        <v>#REF!</v>
      </c>
      <c r="M4743" s="220"/>
    </row>
    <row r="4744" spans="1:13" ht="25.5" x14ac:dyDescent="0.2">
      <c r="A4744" s="36" t="s">
        <v>8031</v>
      </c>
      <c r="B4744" s="26" t="s">
        <v>6816</v>
      </c>
      <c r="C4744" s="79" t="s">
        <v>8032</v>
      </c>
      <c r="D4744" s="37" t="s">
        <v>5608</v>
      </c>
      <c r="E4744" s="37" t="s">
        <v>4134</v>
      </c>
      <c r="F4744" s="41"/>
      <c r="G4744" s="27"/>
      <c r="H4744" s="27"/>
      <c r="I4744" s="27">
        <v>17244</v>
      </c>
      <c r="M4744" s="220">
        <f t="shared" ref="M4744:M4799" si="74">ROUND(I4744*(1+$L$2),0)</f>
        <v>22583</v>
      </c>
    </row>
    <row r="4745" spans="1:13" x14ac:dyDescent="0.2">
      <c r="A4745" s="35" t="s">
        <v>8031</v>
      </c>
      <c r="B4745" s="1" t="s">
        <v>5573</v>
      </c>
      <c r="C4745" s="45" t="s">
        <v>973</v>
      </c>
      <c r="D4745" s="23" t="s">
        <v>5734</v>
      </c>
      <c r="E4745" s="23" t="s">
        <v>4141</v>
      </c>
      <c r="F4745" s="40">
        <v>0.2</v>
      </c>
      <c r="G4745" s="25">
        <v>41652</v>
      </c>
      <c r="H4745" s="25">
        <v>8330</v>
      </c>
      <c r="I4745" s="25"/>
      <c r="J4745" s="58" t="e">
        <f>HYPERLINK("#"&amp;"Insumos"&amp;"!A"&amp;MATCH($B4745,#REF!,0),"Ins "&amp;$B4745)</f>
        <v>#REF!</v>
      </c>
      <c r="M4745" s="220"/>
    </row>
    <row r="4746" spans="1:13" x14ac:dyDescent="0.2">
      <c r="A4746" s="35" t="s">
        <v>8031</v>
      </c>
      <c r="B4746" s="1" t="s">
        <v>263</v>
      </c>
      <c r="C4746" s="45" t="s">
        <v>696</v>
      </c>
      <c r="D4746" s="23" t="s">
        <v>5534</v>
      </c>
      <c r="E4746" s="23" t="s">
        <v>4140</v>
      </c>
      <c r="F4746" s="40">
        <v>1E-3</v>
      </c>
      <c r="G4746" s="25">
        <v>187426</v>
      </c>
      <c r="H4746" s="25">
        <v>187</v>
      </c>
      <c r="I4746" s="25"/>
      <c r="J4746" s="58" t="e">
        <f>HYPERLINK("#"&amp;"Insumos"&amp;"!A"&amp;MATCH($B4746,#REF!,0),"Ins "&amp;$B4746)</f>
        <v>#REF!</v>
      </c>
      <c r="M4746" s="220"/>
    </row>
    <row r="4747" spans="1:13" x14ac:dyDescent="0.2">
      <c r="A4747" s="35" t="s">
        <v>8031</v>
      </c>
      <c r="B4747" s="1" t="s">
        <v>5533</v>
      </c>
      <c r="C4747" s="45" t="s">
        <v>5892</v>
      </c>
      <c r="D4747" s="23" t="s">
        <v>977</v>
      </c>
      <c r="E4747" s="23" t="s">
        <v>4134</v>
      </c>
      <c r="F4747" s="40">
        <v>0.05</v>
      </c>
      <c r="G4747" s="25">
        <v>3623</v>
      </c>
      <c r="H4747" s="25">
        <v>181</v>
      </c>
      <c r="I4747" s="25"/>
      <c r="J4747" s="58" t="e">
        <f>HYPERLINK("#"&amp;"Insumos"&amp;"!A"&amp;MATCH($B4747,#REF!,0),"Ins "&amp;$B4747)</f>
        <v>#REF!</v>
      </c>
      <c r="M4747" s="220"/>
    </row>
    <row r="4748" spans="1:13" ht="25.5" x14ac:dyDescent="0.2">
      <c r="A4748" s="35" t="s">
        <v>8031</v>
      </c>
      <c r="B4748" s="1" t="s">
        <v>7624</v>
      </c>
      <c r="C4748" s="45" t="s">
        <v>7625</v>
      </c>
      <c r="D4748" s="23" t="s">
        <v>5751</v>
      </c>
      <c r="E4748" s="23" t="s">
        <v>287</v>
      </c>
      <c r="F4748" s="40">
        <v>0.4</v>
      </c>
      <c r="G4748" s="25">
        <v>1700</v>
      </c>
      <c r="H4748" s="25">
        <v>680</v>
      </c>
      <c r="I4748" s="25"/>
      <c r="J4748" s="58" t="e">
        <f>HYPERLINK("#"&amp;"Insumos"&amp;"!A"&amp;MATCH($B4748,#REF!,0),"Ins "&amp;$B4748)</f>
        <v>#REF!</v>
      </c>
      <c r="M4748" s="220"/>
    </row>
    <row r="4749" spans="1:13" ht="25.5" x14ac:dyDescent="0.2">
      <c r="A4749" s="35" t="s">
        <v>8031</v>
      </c>
      <c r="B4749" s="1" t="s">
        <v>7626</v>
      </c>
      <c r="C4749" s="45" t="s">
        <v>7627</v>
      </c>
      <c r="D4749" s="23" t="s">
        <v>5751</v>
      </c>
      <c r="E4749" s="23" t="s">
        <v>4134</v>
      </c>
      <c r="F4749" s="40">
        <v>2</v>
      </c>
      <c r="G4749" s="25">
        <v>144</v>
      </c>
      <c r="H4749" s="25">
        <v>288</v>
      </c>
      <c r="I4749" s="25"/>
      <c r="J4749" s="58" t="e">
        <f>HYPERLINK("#"&amp;"Insumos"&amp;"!A"&amp;MATCH($B4749,#REF!,0),"Ins "&amp;$B4749)</f>
        <v>#REF!</v>
      </c>
      <c r="M4749" s="220"/>
    </row>
    <row r="4750" spans="1:13" ht="25.5" x14ac:dyDescent="0.2">
      <c r="A4750" s="35" t="s">
        <v>8031</v>
      </c>
      <c r="B4750" s="1" t="s">
        <v>7632</v>
      </c>
      <c r="C4750" s="45" t="s">
        <v>7633</v>
      </c>
      <c r="D4750" s="23" t="s">
        <v>5751</v>
      </c>
      <c r="E4750" s="23" t="s">
        <v>4134</v>
      </c>
      <c r="F4750" s="40">
        <v>1</v>
      </c>
      <c r="G4750" s="25">
        <v>714</v>
      </c>
      <c r="H4750" s="25">
        <v>714</v>
      </c>
      <c r="I4750" s="25"/>
      <c r="J4750" s="58" t="e">
        <f>HYPERLINK("#"&amp;"Insumos"&amp;"!A"&amp;MATCH($B4750,#REF!,0),"Ins "&amp;$B4750)</f>
        <v>#REF!</v>
      </c>
      <c r="M4750" s="220"/>
    </row>
    <row r="4751" spans="1:13" x14ac:dyDescent="0.2">
      <c r="A4751" s="35" t="s">
        <v>8031</v>
      </c>
      <c r="B4751" s="1" t="s">
        <v>7826</v>
      </c>
      <c r="C4751" s="45" t="s">
        <v>7827</v>
      </c>
      <c r="D4751" s="23" t="s">
        <v>5751</v>
      </c>
      <c r="E4751" s="23" t="s">
        <v>4134</v>
      </c>
      <c r="F4751" s="40">
        <v>1</v>
      </c>
      <c r="G4751" s="25">
        <v>6864</v>
      </c>
      <c r="H4751" s="25">
        <v>6864</v>
      </c>
      <c r="I4751" s="25"/>
      <c r="J4751" s="58" t="e">
        <f>HYPERLINK("#"&amp;"Insumos"&amp;"!A"&amp;MATCH($B4751,#REF!,0),"Ins "&amp;$B4751)</f>
        <v>#REF!</v>
      </c>
      <c r="M4751" s="220"/>
    </row>
    <row r="4752" spans="1:13" ht="25.5" x14ac:dyDescent="0.2">
      <c r="A4752" s="36" t="s">
        <v>8033</v>
      </c>
      <c r="B4752" s="26" t="s">
        <v>6816</v>
      </c>
      <c r="C4752" s="79" t="s">
        <v>8034</v>
      </c>
      <c r="D4752" s="37" t="s">
        <v>5608</v>
      </c>
      <c r="E4752" s="37" t="s">
        <v>464</v>
      </c>
      <c r="F4752" s="41"/>
      <c r="G4752" s="27"/>
      <c r="H4752" s="27"/>
      <c r="I4752" s="27">
        <v>17090</v>
      </c>
      <c r="M4752" s="220">
        <f t="shared" si="74"/>
        <v>22381</v>
      </c>
    </row>
    <row r="4753" spans="1:13" x14ac:dyDescent="0.2">
      <c r="A4753" s="35" t="s">
        <v>8033</v>
      </c>
      <c r="B4753" s="1" t="s">
        <v>5573</v>
      </c>
      <c r="C4753" s="45" t="s">
        <v>973</v>
      </c>
      <c r="D4753" s="23" t="s">
        <v>5734</v>
      </c>
      <c r="E4753" s="23" t="s">
        <v>4141</v>
      </c>
      <c r="F4753" s="40">
        <v>0.22</v>
      </c>
      <c r="G4753" s="25">
        <v>41652</v>
      </c>
      <c r="H4753" s="25">
        <v>9163</v>
      </c>
      <c r="I4753" s="25"/>
      <c r="J4753" s="58" t="e">
        <f>HYPERLINK("#"&amp;"Insumos"&amp;"!A"&amp;MATCH($B4753,#REF!,0),"Ins "&amp;$B4753)</f>
        <v>#REF!</v>
      </c>
      <c r="M4753" s="220"/>
    </row>
    <row r="4754" spans="1:13" x14ac:dyDescent="0.2">
      <c r="A4754" s="35" t="s">
        <v>8033</v>
      </c>
      <c r="B4754" s="1" t="s">
        <v>263</v>
      </c>
      <c r="C4754" s="45" t="s">
        <v>696</v>
      </c>
      <c r="D4754" s="23" t="s">
        <v>5534</v>
      </c>
      <c r="E4754" s="23" t="s">
        <v>4140</v>
      </c>
      <c r="F4754" s="40">
        <v>1E-3</v>
      </c>
      <c r="G4754" s="25">
        <v>187426</v>
      </c>
      <c r="H4754" s="25">
        <v>187</v>
      </c>
      <c r="I4754" s="25"/>
      <c r="J4754" s="58" t="e">
        <f>HYPERLINK("#"&amp;"Insumos"&amp;"!A"&amp;MATCH($B4754,#REF!,0),"Ins "&amp;$B4754)</f>
        <v>#REF!</v>
      </c>
      <c r="M4754" s="220"/>
    </row>
    <row r="4755" spans="1:13" x14ac:dyDescent="0.2">
      <c r="A4755" s="35" t="s">
        <v>8033</v>
      </c>
      <c r="B4755" s="34" t="s">
        <v>5533</v>
      </c>
      <c r="C4755" s="45" t="s">
        <v>5892</v>
      </c>
      <c r="D4755" s="23" t="s">
        <v>977</v>
      </c>
      <c r="E4755" s="23" t="s">
        <v>4134</v>
      </c>
      <c r="F4755" s="40">
        <v>0.2</v>
      </c>
      <c r="G4755" s="25">
        <v>3623</v>
      </c>
      <c r="H4755" s="25">
        <v>725</v>
      </c>
      <c r="I4755" s="25"/>
      <c r="J4755" s="58" t="e">
        <f>HYPERLINK("#"&amp;"Insumos"&amp;"!A"&amp;MATCH($B4755,#REF!,0),"Ins "&amp;$B4755)</f>
        <v>#REF!</v>
      </c>
      <c r="M4755" s="220"/>
    </row>
    <row r="4756" spans="1:13" x14ac:dyDescent="0.2">
      <c r="A4756" s="35" t="s">
        <v>8033</v>
      </c>
      <c r="B4756" s="1" t="s">
        <v>5007</v>
      </c>
      <c r="C4756" s="45" t="s">
        <v>720</v>
      </c>
      <c r="D4756" s="23" t="s">
        <v>5751</v>
      </c>
      <c r="E4756" s="23" t="s">
        <v>4134</v>
      </c>
      <c r="F4756" s="40">
        <v>0.38</v>
      </c>
      <c r="G4756" s="25">
        <v>1897</v>
      </c>
      <c r="H4756" s="25">
        <v>721</v>
      </c>
      <c r="I4756" s="25"/>
      <c r="J4756" s="58" t="e">
        <f>HYPERLINK("#"&amp;"Insumos"&amp;"!A"&amp;MATCH($B4756,#REF!,0),"Ins "&amp;$B4756)</f>
        <v>#REF!</v>
      </c>
      <c r="M4756" s="220"/>
    </row>
    <row r="4757" spans="1:13" x14ac:dyDescent="0.2">
      <c r="A4757" s="35" t="s">
        <v>8033</v>
      </c>
      <c r="B4757" s="34" t="s">
        <v>5277</v>
      </c>
      <c r="C4757" s="45" t="s">
        <v>1246</v>
      </c>
      <c r="D4757" s="23" t="s">
        <v>5751</v>
      </c>
      <c r="E4757" s="23" t="s">
        <v>4134</v>
      </c>
      <c r="F4757" s="40">
        <v>0.5</v>
      </c>
      <c r="G4757" s="25">
        <v>1900</v>
      </c>
      <c r="H4757" s="25">
        <v>950</v>
      </c>
      <c r="I4757" s="25"/>
      <c r="J4757" s="58" t="e">
        <f>HYPERLINK("#"&amp;"Insumos"&amp;"!A"&amp;MATCH($B4757,#REF!,0),"Ins "&amp;$B4757)</f>
        <v>#REF!</v>
      </c>
      <c r="M4757" s="220"/>
    </row>
    <row r="4758" spans="1:13" x14ac:dyDescent="0.2">
      <c r="A4758" s="35" t="s">
        <v>8033</v>
      </c>
      <c r="B4758" s="1" t="s">
        <v>7832</v>
      </c>
      <c r="C4758" s="45" t="s">
        <v>7833</v>
      </c>
      <c r="D4758" s="23" t="s">
        <v>5751</v>
      </c>
      <c r="E4758" s="23" t="s">
        <v>464</v>
      </c>
      <c r="F4758" s="40">
        <v>1.1000000000000001</v>
      </c>
      <c r="G4758" s="25">
        <v>2413</v>
      </c>
      <c r="H4758" s="25">
        <v>2654</v>
      </c>
      <c r="I4758" s="25"/>
      <c r="J4758" s="58" t="e">
        <f>HYPERLINK("#"&amp;"Insumos"&amp;"!A"&amp;MATCH($B4758,#REF!,0),"Ins "&amp;$B4758)</f>
        <v>#REF!</v>
      </c>
      <c r="M4758" s="220"/>
    </row>
    <row r="4759" spans="1:13" x14ac:dyDescent="0.2">
      <c r="A4759" s="35" t="s">
        <v>8033</v>
      </c>
      <c r="B4759" s="1" t="s">
        <v>4785</v>
      </c>
      <c r="C4759" s="45" t="s">
        <v>176</v>
      </c>
      <c r="D4759" s="23" t="s">
        <v>5751</v>
      </c>
      <c r="E4759" s="23" t="s">
        <v>4134</v>
      </c>
      <c r="F4759" s="40">
        <v>0.02</v>
      </c>
      <c r="G4759" s="25">
        <v>134508</v>
      </c>
      <c r="H4759" s="25">
        <v>2690</v>
      </c>
      <c r="I4759" s="25"/>
      <c r="J4759" s="58" t="e">
        <f>HYPERLINK("#"&amp;"Insumos"&amp;"!A"&amp;MATCH($B4759,#REF!,0),"Ins "&amp;$B4759)</f>
        <v>#REF!</v>
      </c>
      <c r="M4759" s="220"/>
    </row>
    <row r="4760" spans="1:13" ht="25.5" x14ac:dyDescent="0.2">
      <c r="A4760" s="36" t="s">
        <v>8035</v>
      </c>
      <c r="B4760" s="26" t="s">
        <v>6816</v>
      </c>
      <c r="C4760" s="79" t="s">
        <v>8036</v>
      </c>
      <c r="D4760" s="37" t="s">
        <v>5608</v>
      </c>
      <c r="E4760" s="37" t="s">
        <v>464</v>
      </c>
      <c r="F4760" s="41"/>
      <c r="G4760" s="27"/>
      <c r="H4760" s="27"/>
      <c r="I4760" s="27">
        <v>23001</v>
      </c>
      <c r="M4760" s="220">
        <f t="shared" si="74"/>
        <v>30122</v>
      </c>
    </row>
    <row r="4761" spans="1:13" x14ac:dyDescent="0.2">
      <c r="A4761" s="35" t="s">
        <v>8035</v>
      </c>
      <c r="B4761" s="1" t="s">
        <v>5573</v>
      </c>
      <c r="C4761" s="45" t="s">
        <v>973</v>
      </c>
      <c r="D4761" s="23" t="s">
        <v>5734</v>
      </c>
      <c r="E4761" s="23" t="s">
        <v>4141</v>
      </c>
      <c r="F4761" s="40">
        <v>0.245</v>
      </c>
      <c r="G4761" s="25">
        <v>41652</v>
      </c>
      <c r="H4761" s="25">
        <v>10205</v>
      </c>
      <c r="I4761" s="25"/>
      <c r="J4761" s="58" t="e">
        <f>HYPERLINK("#"&amp;"Insumos"&amp;"!A"&amp;MATCH($B4761,#REF!,0),"Ins "&amp;$B4761)</f>
        <v>#REF!</v>
      </c>
      <c r="M4761" s="220"/>
    </row>
    <row r="4762" spans="1:13" x14ac:dyDescent="0.2">
      <c r="A4762" s="35" t="s">
        <v>8035</v>
      </c>
      <c r="B4762" s="1" t="s">
        <v>263</v>
      </c>
      <c r="C4762" s="45" t="s">
        <v>696</v>
      </c>
      <c r="D4762" s="23" t="s">
        <v>5534</v>
      </c>
      <c r="E4762" s="23" t="s">
        <v>4140</v>
      </c>
      <c r="F4762" s="40">
        <v>1E-3</v>
      </c>
      <c r="G4762" s="25">
        <v>187426</v>
      </c>
      <c r="H4762" s="25">
        <v>187</v>
      </c>
      <c r="I4762" s="25"/>
      <c r="J4762" s="58" t="e">
        <f>HYPERLINK("#"&amp;"Insumos"&amp;"!A"&amp;MATCH($B4762,#REF!,0),"Ins "&amp;$B4762)</f>
        <v>#REF!</v>
      </c>
      <c r="M4762" s="220"/>
    </row>
    <row r="4763" spans="1:13" x14ac:dyDescent="0.2">
      <c r="A4763" s="35" t="s">
        <v>8035</v>
      </c>
      <c r="B4763" s="34" t="s">
        <v>5533</v>
      </c>
      <c r="C4763" s="45" t="s">
        <v>5892</v>
      </c>
      <c r="D4763" s="23" t="s">
        <v>977</v>
      </c>
      <c r="E4763" s="23" t="s">
        <v>4134</v>
      </c>
      <c r="F4763" s="40">
        <v>0.2</v>
      </c>
      <c r="G4763" s="25">
        <v>3623</v>
      </c>
      <c r="H4763" s="25">
        <v>725</v>
      </c>
      <c r="I4763" s="25"/>
      <c r="J4763" s="58" t="e">
        <f>HYPERLINK("#"&amp;"Insumos"&amp;"!A"&amp;MATCH($B4763,#REF!,0),"Ins "&amp;$B4763)</f>
        <v>#REF!</v>
      </c>
      <c r="M4763" s="220"/>
    </row>
    <row r="4764" spans="1:13" x14ac:dyDescent="0.2">
      <c r="A4764" s="35" t="s">
        <v>8035</v>
      </c>
      <c r="B4764" s="1" t="s">
        <v>5007</v>
      </c>
      <c r="C4764" s="45" t="s">
        <v>720</v>
      </c>
      <c r="D4764" s="23" t="s">
        <v>5751</v>
      </c>
      <c r="E4764" s="23" t="s">
        <v>4134</v>
      </c>
      <c r="F4764" s="40">
        <v>0.38</v>
      </c>
      <c r="G4764" s="25">
        <v>1897</v>
      </c>
      <c r="H4764" s="25">
        <v>721</v>
      </c>
      <c r="I4764" s="25"/>
      <c r="J4764" s="58" t="e">
        <f>HYPERLINK("#"&amp;"Insumos"&amp;"!A"&amp;MATCH($B4764,#REF!,0),"Ins "&amp;$B4764)</f>
        <v>#REF!</v>
      </c>
      <c r="M4764" s="220"/>
    </row>
    <row r="4765" spans="1:13" x14ac:dyDescent="0.2">
      <c r="A4765" s="35" t="s">
        <v>8035</v>
      </c>
      <c r="B4765" s="1" t="s">
        <v>7830</v>
      </c>
      <c r="C4765" s="45" t="s">
        <v>7831</v>
      </c>
      <c r="D4765" s="23" t="s">
        <v>5751</v>
      </c>
      <c r="E4765" s="23" t="s">
        <v>464</v>
      </c>
      <c r="F4765" s="40">
        <v>1.1000000000000001</v>
      </c>
      <c r="G4765" s="25">
        <v>6230</v>
      </c>
      <c r="H4765" s="25">
        <v>6853</v>
      </c>
      <c r="I4765" s="25"/>
      <c r="J4765" s="58" t="e">
        <f>HYPERLINK("#"&amp;"Insumos"&amp;"!A"&amp;MATCH($B4765,#REF!,0),"Ins "&amp;$B4765)</f>
        <v>#REF!</v>
      </c>
      <c r="M4765" s="220"/>
    </row>
    <row r="4766" spans="1:13" x14ac:dyDescent="0.2">
      <c r="A4766" s="35" t="s">
        <v>8035</v>
      </c>
      <c r="B4766" s="34" t="s">
        <v>5281</v>
      </c>
      <c r="C4766" s="45" t="s">
        <v>1250</v>
      </c>
      <c r="D4766" s="23" t="s">
        <v>5751</v>
      </c>
      <c r="E4766" s="23" t="s">
        <v>4134</v>
      </c>
      <c r="F4766" s="40">
        <v>0.5</v>
      </c>
      <c r="G4766" s="25">
        <v>3239</v>
      </c>
      <c r="H4766" s="25">
        <v>1620</v>
      </c>
      <c r="I4766" s="25"/>
      <c r="J4766" s="58" t="e">
        <f>HYPERLINK("#"&amp;"Insumos"&amp;"!A"&amp;MATCH($B4766,#REF!,0),"Ins "&amp;$B4766)</f>
        <v>#REF!</v>
      </c>
      <c r="M4766" s="220"/>
    </row>
    <row r="4767" spans="1:13" x14ac:dyDescent="0.2">
      <c r="A4767" s="35" t="s">
        <v>8035</v>
      </c>
      <c r="B4767" s="1" t="s">
        <v>4785</v>
      </c>
      <c r="C4767" s="45" t="s">
        <v>176</v>
      </c>
      <c r="D4767" s="23" t="s">
        <v>5751</v>
      </c>
      <c r="E4767" s="23" t="s">
        <v>4134</v>
      </c>
      <c r="F4767" s="40">
        <v>0.02</v>
      </c>
      <c r="G4767" s="25">
        <v>134508</v>
      </c>
      <c r="H4767" s="25">
        <v>2690</v>
      </c>
      <c r="I4767" s="25"/>
      <c r="J4767" s="58" t="e">
        <f>HYPERLINK("#"&amp;"Insumos"&amp;"!A"&amp;MATCH($B4767,#REF!,0),"Ins "&amp;$B4767)</f>
        <v>#REF!</v>
      </c>
      <c r="M4767" s="220"/>
    </row>
    <row r="4768" spans="1:13" ht="25.5" x14ac:dyDescent="0.2">
      <c r="A4768" s="36" t="s">
        <v>8037</v>
      </c>
      <c r="B4768" s="26" t="s">
        <v>6816</v>
      </c>
      <c r="C4768" s="79" t="s">
        <v>8038</v>
      </c>
      <c r="D4768" s="37" t="s">
        <v>5608</v>
      </c>
      <c r="E4768" s="37" t="s">
        <v>464</v>
      </c>
      <c r="F4768" s="41"/>
      <c r="G4768" s="27"/>
      <c r="H4768" s="27"/>
      <c r="I4768" s="27">
        <v>23994</v>
      </c>
      <c r="M4768" s="220">
        <f t="shared" si="74"/>
        <v>31423</v>
      </c>
    </row>
    <row r="4769" spans="1:13" x14ac:dyDescent="0.2">
      <c r="A4769" s="35" t="s">
        <v>8037</v>
      </c>
      <c r="B4769" s="1" t="s">
        <v>5573</v>
      </c>
      <c r="C4769" s="45" t="s">
        <v>973</v>
      </c>
      <c r="D4769" s="23" t="s">
        <v>5734</v>
      </c>
      <c r="E4769" s="23" t="s">
        <v>4141</v>
      </c>
      <c r="F4769" s="40">
        <v>0.26</v>
      </c>
      <c r="G4769" s="25">
        <v>41652</v>
      </c>
      <c r="H4769" s="25">
        <v>10830</v>
      </c>
      <c r="I4769" s="25"/>
      <c r="J4769" s="58" t="e">
        <f>HYPERLINK("#"&amp;"Insumos"&amp;"!A"&amp;MATCH($B4769,#REF!,0),"Ins "&amp;$B4769)</f>
        <v>#REF!</v>
      </c>
      <c r="M4769" s="220"/>
    </row>
    <row r="4770" spans="1:13" x14ac:dyDescent="0.2">
      <c r="A4770" s="35" t="s">
        <v>8037</v>
      </c>
      <c r="B4770" s="1" t="s">
        <v>263</v>
      </c>
      <c r="C4770" s="45" t="s">
        <v>696</v>
      </c>
      <c r="D4770" s="23" t="s">
        <v>5534</v>
      </c>
      <c r="E4770" s="23" t="s">
        <v>4140</v>
      </c>
      <c r="F4770" s="40">
        <v>1E-3</v>
      </c>
      <c r="G4770" s="25">
        <v>187426</v>
      </c>
      <c r="H4770" s="25">
        <v>187</v>
      </c>
      <c r="I4770" s="25"/>
      <c r="J4770" s="58" t="e">
        <f>HYPERLINK("#"&amp;"Insumos"&amp;"!A"&amp;MATCH($B4770,#REF!,0),"Ins "&amp;$B4770)</f>
        <v>#REF!</v>
      </c>
      <c r="M4770" s="220"/>
    </row>
    <row r="4771" spans="1:13" x14ac:dyDescent="0.2">
      <c r="A4771" s="35" t="s">
        <v>8037</v>
      </c>
      <c r="B4771" s="34" t="s">
        <v>5533</v>
      </c>
      <c r="C4771" s="45" t="s">
        <v>5892</v>
      </c>
      <c r="D4771" s="23" t="s">
        <v>977</v>
      </c>
      <c r="E4771" s="23" t="s">
        <v>4134</v>
      </c>
      <c r="F4771" s="40">
        <v>0.2</v>
      </c>
      <c r="G4771" s="25">
        <v>3623</v>
      </c>
      <c r="H4771" s="25">
        <v>725</v>
      </c>
      <c r="I4771" s="25"/>
      <c r="J4771" s="58" t="e">
        <f>HYPERLINK("#"&amp;"Insumos"&amp;"!A"&amp;MATCH($B4771,#REF!,0),"Ins "&amp;$B4771)</f>
        <v>#REF!</v>
      </c>
      <c r="M4771" s="220"/>
    </row>
    <row r="4772" spans="1:13" x14ac:dyDescent="0.2">
      <c r="A4772" s="35" t="s">
        <v>8037</v>
      </c>
      <c r="B4772" s="1" t="s">
        <v>5007</v>
      </c>
      <c r="C4772" s="45" t="s">
        <v>720</v>
      </c>
      <c r="D4772" s="23" t="s">
        <v>5751</v>
      </c>
      <c r="E4772" s="23" t="s">
        <v>4134</v>
      </c>
      <c r="F4772" s="40">
        <v>0.38</v>
      </c>
      <c r="G4772" s="25">
        <v>1897</v>
      </c>
      <c r="H4772" s="25">
        <v>721</v>
      </c>
      <c r="I4772" s="25"/>
      <c r="J4772" s="58" t="e">
        <f>HYPERLINK("#"&amp;"Insumos"&amp;"!A"&amp;MATCH($B4772,#REF!,0),"Ins "&amp;$B4772)</f>
        <v>#REF!</v>
      </c>
      <c r="M4772" s="220"/>
    </row>
    <row r="4773" spans="1:13" x14ac:dyDescent="0.2">
      <c r="A4773" s="35" t="s">
        <v>8037</v>
      </c>
      <c r="B4773" s="34" t="s">
        <v>5276</v>
      </c>
      <c r="C4773" s="45" t="s">
        <v>1245</v>
      </c>
      <c r="D4773" s="23" t="s">
        <v>5751</v>
      </c>
      <c r="E4773" s="23" t="s">
        <v>4134</v>
      </c>
      <c r="F4773" s="40">
        <v>0.16700000000000001</v>
      </c>
      <c r="G4773" s="25">
        <v>7384</v>
      </c>
      <c r="H4773" s="25">
        <v>1233</v>
      </c>
      <c r="I4773" s="25"/>
      <c r="J4773" s="58" t="e">
        <f>HYPERLINK("#"&amp;"Insumos"&amp;"!A"&amp;MATCH($B4773,#REF!,0),"Ins "&amp;$B4773)</f>
        <v>#REF!</v>
      </c>
      <c r="M4773" s="220"/>
    </row>
    <row r="4774" spans="1:13" x14ac:dyDescent="0.2">
      <c r="A4774" s="35" t="s">
        <v>8037</v>
      </c>
      <c r="B4774" s="1" t="s">
        <v>7834</v>
      </c>
      <c r="C4774" s="45" t="s">
        <v>7835</v>
      </c>
      <c r="D4774" s="23" t="s">
        <v>5751</v>
      </c>
      <c r="E4774" s="23" t="s">
        <v>464</v>
      </c>
      <c r="F4774" s="40">
        <v>1.1000000000000001</v>
      </c>
      <c r="G4774" s="25">
        <v>6916</v>
      </c>
      <c r="H4774" s="25">
        <v>7608</v>
      </c>
      <c r="I4774" s="25"/>
      <c r="J4774" s="58" t="e">
        <f>HYPERLINK("#"&amp;"Insumos"&amp;"!A"&amp;MATCH($B4774,#REF!,0),"Ins "&amp;$B4774)</f>
        <v>#REF!</v>
      </c>
      <c r="M4774" s="220"/>
    </row>
    <row r="4775" spans="1:13" x14ac:dyDescent="0.2">
      <c r="A4775" s="35" t="s">
        <v>8037</v>
      </c>
      <c r="B4775" s="1" t="s">
        <v>4785</v>
      </c>
      <c r="C4775" s="45" t="s">
        <v>176</v>
      </c>
      <c r="D4775" s="23" t="s">
        <v>5751</v>
      </c>
      <c r="E4775" s="23" t="s">
        <v>4134</v>
      </c>
      <c r="F4775" s="40">
        <v>0.02</v>
      </c>
      <c r="G4775" s="25">
        <v>134508</v>
      </c>
      <c r="H4775" s="25">
        <v>2690</v>
      </c>
      <c r="I4775" s="25"/>
      <c r="J4775" s="58" t="e">
        <f>HYPERLINK("#"&amp;"Insumos"&amp;"!A"&amp;MATCH($B4775,#REF!,0),"Ins "&amp;$B4775)</f>
        <v>#REF!</v>
      </c>
      <c r="M4775" s="220"/>
    </row>
    <row r="4776" spans="1:13" ht="25.5" x14ac:dyDescent="0.2">
      <c r="A4776" s="36" t="s">
        <v>8039</v>
      </c>
      <c r="B4776" s="26" t="s">
        <v>6816</v>
      </c>
      <c r="C4776" s="79" t="s">
        <v>8040</v>
      </c>
      <c r="D4776" s="37" t="s">
        <v>5608</v>
      </c>
      <c r="E4776" s="37" t="s">
        <v>464</v>
      </c>
      <c r="F4776" s="41"/>
      <c r="G4776" s="27"/>
      <c r="H4776" s="27"/>
      <c r="I4776" s="27">
        <v>31179</v>
      </c>
      <c r="M4776" s="220">
        <f t="shared" si="74"/>
        <v>40832</v>
      </c>
    </row>
    <row r="4777" spans="1:13" x14ac:dyDescent="0.2">
      <c r="A4777" s="35" t="s">
        <v>8039</v>
      </c>
      <c r="B4777" s="1" t="s">
        <v>5573</v>
      </c>
      <c r="C4777" s="45" t="s">
        <v>973</v>
      </c>
      <c r="D4777" s="23" t="s">
        <v>5734</v>
      </c>
      <c r="E4777" s="23" t="s">
        <v>4141</v>
      </c>
      <c r="F4777" s="40">
        <v>0.27300000000000002</v>
      </c>
      <c r="G4777" s="25">
        <v>41652</v>
      </c>
      <c r="H4777" s="25">
        <v>11371</v>
      </c>
      <c r="I4777" s="25"/>
      <c r="J4777" s="58" t="e">
        <f>HYPERLINK("#"&amp;"Insumos"&amp;"!A"&amp;MATCH($B4777,#REF!,0),"Ins "&amp;$B4777)</f>
        <v>#REF!</v>
      </c>
      <c r="M4777" s="220"/>
    </row>
    <row r="4778" spans="1:13" x14ac:dyDescent="0.2">
      <c r="A4778" s="35" t="s">
        <v>8039</v>
      </c>
      <c r="B4778" s="1" t="s">
        <v>263</v>
      </c>
      <c r="C4778" s="45" t="s">
        <v>696</v>
      </c>
      <c r="D4778" s="23" t="s">
        <v>5534</v>
      </c>
      <c r="E4778" s="23" t="s">
        <v>4140</v>
      </c>
      <c r="F4778" s="40">
        <v>2E-3</v>
      </c>
      <c r="G4778" s="25">
        <v>187426</v>
      </c>
      <c r="H4778" s="25">
        <v>375</v>
      </c>
      <c r="I4778" s="25"/>
      <c r="J4778" s="58" t="e">
        <f>HYPERLINK("#"&amp;"Insumos"&amp;"!A"&amp;MATCH($B4778,#REF!,0),"Ins "&amp;$B4778)</f>
        <v>#REF!</v>
      </c>
      <c r="M4778" s="220"/>
    </row>
    <row r="4779" spans="1:13" x14ac:dyDescent="0.2">
      <c r="A4779" s="35" t="s">
        <v>8039</v>
      </c>
      <c r="B4779" s="34" t="s">
        <v>5533</v>
      </c>
      <c r="C4779" s="45" t="s">
        <v>5892</v>
      </c>
      <c r="D4779" s="23" t="s">
        <v>977</v>
      </c>
      <c r="E4779" s="23" t="s">
        <v>4134</v>
      </c>
      <c r="F4779" s="40">
        <v>0.2</v>
      </c>
      <c r="G4779" s="25">
        <v>3623</v>
      </c>
      <c r="H4779" s="25">
        <v>725</v>
      </c>
      <c r="I4779" s="25"/>
      <c r="J4779" s="58" t="e">
        <f>HYPERLINK("#"&amp;"Insumos"&amp;"!A"&amp;MATCH($B4779,#REF!,0),"Ins "&amp;$B4779)</f>
        <v>#REF!</v>
      </c>
      <c r="M4779" s="220"/>
    </row>
    <row r="4780" spans="1:13" x14ac:dyDescent="0.2">
      <c r="A4780" s="35" t="s">
        <v>8039</v>
      </c>
      <c r="B4780" s="1" t="s">
        <v>5007</v>
      </c>
      <c r="C4780" s="45" t="s">
        <v>720</v>
      </c>
      <c r="D4780" s="23" t="s">
        <v>5751</v>
      </c>
      <c r="E4780" s="23" t="s">
        <v>4134</v>
      </c>
      <c r="F4780" s="40">
        <v>0.38</v>
      </c>
      <c r="G4780" s="25">
        <v>1897</v>
      </c>
      <c r="H4780" s="25">
        <v>721</v>
      </c>
      <c r="I4780" s="25"/>
      <c r="J4780" s="58" t="e">
        <f>HYPERLINK("#"&amp;"Insumos"&amp;"!A"&amp;MATCH($B4780,#REF!,0),"Ins "&amp;$B4780)</f>
        <v>#REF!</v>
      </c>
      <c r="M4780" s="220"/>
    </row>
    <row r="4781" spans="1:13" x14ac:dyDescent="0.2">
      <c r="A4781" s="35" t="s">
        <v>8039</v>
      </c>
      <c r="B4781" s="34" t="s">
        <v>5275</v>
      </c>
      <c r="C4781" s="45" t="s">
        <v>1244</v>
      </c>
      <c r="D4781" s="23" t="s">
        <v>5751</v>
      </c>
      <c r="E4781" s="23" t="s">
        <v>4134</v>
      </c>
      <c r="F4781" s="40">
        <v>0.16700000000000001</v>
      </c>
      <c r="G4781" s="25">
        <v>11792</v>
      </c>
      <c r="H4781" s="25">
        <v>1969</v>
      </c>
      <c r="I4781" s="25"/>
      <c r="J4781" s="58" t="e">
        <f>HYPERLINK("#"&amp;"Insumos"&amp;"!A"&amp;MATCH($B4781,#REF!,0),"Ins "&amp;$B4781)</f>
        <v>#REF!</v>
      </c>
      <c r="M4781" s="220"/>
    </row>
    <row r="4782" spans="1:13" x14ac:dyDescent="0.2">
      <c r="A4782" s="35" t="s">
        <v>8039</v>
      </c>
      <c r="B4782" s="1" t="s">
        <v>7836</v>
      </c>
      <c r="C4782" s="45" t="s">
        <v>7837</v>
      </c>
      <c r="D4782" s="23" t="s">
        <v>5751</v>
      </c>
      <c r="E4782" s="23" t="s">
        <v>464</v>
      </c>
      <c r="F4782" s="40">
        <v>1.1000000000000001</v>
      </c>
      <c r="G4782" s="25">
        <v>12116</v>
      </c>
      <c r="H4782" s="25">
        <v>13328</v>
      </c>
      <c r="I4782" s="25"/>
      <c r="J4782" s="58" t="e">
        <f>HYPERLINK("#"&amp;"Insumos"&amp;"!A"&amp;MATCH($B4782,#REF!,0),"Ins "&amp;$B4782)</f>
        <v>#REF!</v>
      </c>
      <c r="M4782" s="220"/>
    </row>
    <row r="4783" spans="1:13" x14ac:dyDescent="0.2">
      <c r="A4783" s="35" t="s">
        <v>8039</v>
      </c>
      <c r="B4783" s="1" t="s">
        <v>4785</v>
      </c>
      <c r="C4783" s="45" t="s">
        <v>176</v>
      </c>
      <c r="D4783" s="23" t="s">
        <v>5751</v>
      </c>
      <c r="E4783" s="23" t="s">
        <v>4134</v>
      </c>
      <c r="F4783" s="40">
        <v>0.02</v>
      </c>
      <c r="G4783" s="25">
        <v>134508</v>
      </c>
      <c r="H4783" s="25">
        <v>2690</v>
      </c>
      <c r="I4783" s="25"/>
      <c r="J4783" s="58" t="e">
        <f>HYPERLINK("#"&amp;"Insumos"&amp;"!A"&amp;MATCH($B4783,#REF!,0),"Ins "&amp;$B4783)</f>
        <v>#REF!</v>
      </c>
      <c r="M4783" s="220"/>
    </row>
    <row r="4784" spans="1:13" ht="25.5" x14ac:dyDescent="0.2">
      <c r="A4784" s="36" t="s">
        <v>8041</v>
      </c>
      <c r="B4784" s="26" t="s">
        <v>6816</v>
      </c>
      <c r="C4784" s="79" t="s">
        <v>8042</v>
      </c>
      <c r="D4784" s="37" t="s">
        <v>5608</v>
      </c>
      <c r="E4784" s="37" t="s">
        <v>464</v>
      </c>
      <c r="F4784" s="41"/>
      <c r="G4784" s="27"/>
      <c r="H4784" s="27"/>
      <c r="I4784" s="27">
        <v>33539</v>
      </c>
      <c r="M4784" s="220">
        <f t="shared" si="74"/>
        <v>43923</v>
      </c>
    </row>
    <row r="4785" spans="1:13" x14ac:dyDescent="0.2">
      <c r="A4785" s="35" t="s">
        <v>8041</v>
      </c>
      <c r="B4785" s="1" t="s">
        <v>5573</v>
      </c>
      <c r="C4785" s="45" t="s">
        <v>973</v>
      </c>
      <c r="D4785" s="23" t="s">
        <v>5734</v>
      </c>
      <c r="E4785" s="23" t="s">
        <v>4141</v>
      </c>
      <c r="F4785" s="40">
        <v>0.28100000000000003</v>
      </c>
      <c r="G4785" s="25">
        <v>41652</v>
      </c>
      <c r="H4785" s="25">
        <v>11704</v>
      </c>
      <c r="I4785" s="25"/>
      <c r="J4785" s="58" t="e">
        <f>HYPERLINK("#"&amp;"Insumos"&amp;"!A"&amp;MATCH($B4785,#REF!,0),"Ins "&amp;$B4785)</f>
        <v>#REF!</v>
      </c>
      <c r="M4785" s="220"/>
    </row>
    <row r="4786" spans="1:13" x14ac:dyDescent="0.2">
      <c r="A4786" s="35" t="s">
        <v>8041</v>
      </c>
      <c r="B4786" s="1" t="s">
        <v>263</v>
      </c>
      <c r="C4786" s="45" t="s">
        <v>696</v>
      </c>
      <c r="D4786" s="23" t="s">
        <v>5534</v>
      </c>
      <c r="E4786" s="23" t="s">
        <v>4140</v>
      </c>
      <c r="F4786" s="40">
        <v>2E-3</v>
      </c>
      <c r="G4786" s="25">
        <v>187426</v>
      </c>
      <c r="H4786" s="25">
        <v>375</v>
      </c>
      <c r="I4786" s="25"/>
      <c r="J4786" s="58" t="e">
        <f>HYPERLINK("#"&amp;"Insumos"&amp;"!A"&amp;MATCH($B4786,#REF!,0),"Ins "&amp;$B4786)</f>
        <v>#REF!</v>
      </c>
      <c r="M4786" s="220"/>
    </row>
    <row r="4787" spans="1:13" x14ac:dyDescent="0.2">
      <c r="A4787" s="35" t="s">
        <v>8041</v>
      </c>
      <c r="B4787" s="34" t="s">
        <v>5533</v>
      </c>
      <c r="C4787" s="45" t="s">
        <v>5892</v>
      </c>
      <c r="D4787" s="23" t="s">
        <v>977</v>
      </c>
      <c r="E4787" s="23" t="s">
        <v>4134</v>
      </c>
      <c r="F4787" s="40">
        <v>0.2</v>
      </c>
      <c r="G4787" s="25">
        <v>3623</v>
      </c>
      <c r="H4787" s="25">
        <v>725</v>
      </c>
      <c r="I4787" s="25"/>
      <c r="J4787" s="58" t="e">
        <f>HYPERLINK("#"&amp;"Insumos"&amp;"!A"&amp;MATCH($B4787,#REF!,0),"Ins "&amp;$B4787)</f>
        <v>#REF!</v>
      </c>
      <c r="M4787" s="220"/>
    </row>
    <row r="4788" spans="1:13" x14ac:dyDescent="0.2">
      <c r="A4788" s="35" t="s">
        <v>8041</v>
      </c>
      <c r="B4788" s="1" t="s">
        <v>5007</v>
      </c>
      <c r="C4788" s="45" t="s">
        <v>720</v>
      </c>
      <c r="D4788" s="23" t="s">
        <v>5751</v>
      </c>
      <c r="E4788" s="23" t="s">
        <v>4134</v>
      </c>
      <c r="F4788" s="40">
        <v>0.35</v>
      </c>
      <c r="G4788" s="25">
        <v>1897</v>
      </c>
      <c r="H4788" s="25">
        <v>664</v>
      </c>
      <c r="I4788" s="25"/>
      <c r="J4788" s="58" t="e">
        <f>HYPERLINK("#"&amp;"Insumos"&amp;"!A"&amp;MATCH($B4788,#REF!,0),"Ins "&amp;$B4788)</f>
        <v>#REF!</v>
      </c>
      <c r="M4788" s="220"/>
    </row>
    <row r="4789" spans="1:13" x14ac:dyDescent="0.2">
      <c r="A4789" s="35" t="s">
        <v>8041</v>
      </c>
      <c r="B4789" s="34" t="s">
        <v>5274</v>
      </c>
      <c r="C4789" s="45" t="s">
        <v>1243</v>
      </c>
      <c r="D4789" s="23" t="s">
        <v>5751</v>
      </c>
      <c r="E4789" s="23" t="s">
        <v>4134</v>
      </c>
      <c r="F4789" s="40">
        <v>0.16700000000000001</v>
      </c>
      <c r="G4789" s="25">
        <v>18450</v>
      </c>
      <c r="H4789" s="25">
        <v>3081</v>
      </c>
      <c r="I4789" s="25"/>
      <c r="J4789" s="58" t="e">
        <f>HYPERLINK("#"&amp;"Insumos"&amp;"!A"&amp;MATCH($B4789,#REF!,0),"Ins "&amp;$B4789)</f>
        <v>#REF!</v>
      </c>
      <c r="M4789" s="220"/>
    </row>
    <row r="4790" spans="1:13" x14ac:dyDescent="0.2">
      <c r="A4790" s="35" t="s">
        <v>8041</v>
      </c>
      <c r="B4790" s="1" t="s">
        <v>7838</v>
      </c>
      <c r="C4790" s="45" t="s">
        <v>7839</v>
      </c>
      <c r="D4790" s="23" t="s">
        <v>5751</v>
      </c>
      <c r="E4790" s="23" t="s">
        <v>464</v>
      </c>
      <c r="F4790" s="40">
        <v>1.1000000000000001</v>
      </c>
      <c r="G4790" s="25">
        <v>13000</v>
      </c>
      <c r="H4790" s="25">
        <v>14300</v>
      </c>
      <c r="I4790" s="25"/>
      <c r="J4790" s="58" t="e">
        <f>HYPERLINK("#"&amp;"Insumos"&amp;"!A"&amp;MATCH($B4790,#REF!,0),"Ins "&amp;$B4790)</f>
        <v>#REF!</v>
      </c>
      <c r="M4790" s="220"/>
    </row>
    <row r="4791" spans="1:13" x14ac:dyDescent="0.2">
      <c r="A4791" s="35" t="s">
        <v>8041</v>
      </c>
      <c r="B4791" s="1" t="s">
        <v>4785</v>
      </c>
      <c r="C4791" s="45" t="s">
        <v>176</v>
      </c>
      <c r="D4791" s="23" t="s">
        <v>5751</v>
      </c>
      <c r="E4791" s="23" t="s">
        <v>4134</v>
      </c>
      <c r="F4791" s="40">
        <v>0.02</v>
      </c>
      <c r="G4791" s="25">
        <v>134508</v>
      </c>
      <c r="H4791" s="25">
        <v>2690</v>
      </c>
      <c r="I4791" s="25"/>
      <c r="J4791" s="58" t="e">
        <f>HYPERLINK("#"&amp;"Insumos"&amp;"!A"&amp;MATCH($B4791,#REF!,0),"Ins "&amp;$B4791)</f>
        <v>#REF!</v>
      </c>
      <c r="M4791" s="220"/>
    </row>
    <row r="4792" spans="1:13" ht="25.5" x14ac:dyDescent="0.2">
      <c r="A4792" s="36" t="s">
        <v>8043</v>
      </c>
      <c r="B4792" s="26" t="s">
        <v>6816</v>
      </c>
      <c r="C4792" s="79" t="s">
        <v>8044</v>
      </c>
      <c r="D4792" s="37" t="s">
        <v>5608</v>
      </c>
      <c r="E4792" s="37" t="s">
        <v>464</v>
      </c>
      <c r="F4792" s="41"/>
      <c r="G4792" s="27"/>
      <c r="H4792" s="27"/>
      <c r="I4792" s="27">
        <v>15736</v>
      </c>
      <c r="M4792" s="220">
        <f t="shared" si="74"/>
        <v>20608</v>
      </c>
    </row>
    <row r="4793" spans="1:13" x14ac:dyDescent="0.2">
      <c r="A4793" s="35" t="s">
        <v>8043</v>
      </c>
      <c r="B4793" s="1" t="s">
        <v>5573</v>
      </c>
      <c r="C4793" s="45" t="s">
        <v>973</v>
      </c>
      <c r="D4793" s="23" t="s">
        <v>5734</v>
      </c>
      <c r="E4793" s="23" t="s">
        <v>4141</v>
      </c>
      <c r="F4793" s="40">
        <v>0.22</v>
      </c>
      <c r="G4793" s="25">
        <v>41652</v>
      </c>
      <c r="H4793" s="25">
        <v>9163</v>
      </c>
      <c r="I4793" s="25"/>
      <c r="J4793" s="58" t="e">
        <f>HYPERLINK("#"&amp;"Insumos"&amp;"!A"&amp;MATCH($B4793,#REF!,0),"Ins "&amp;$B4793)</f>
        <v>#REF!</v>
      </c>
      <c r="M4793" s="220"/>
    </row>
    <row r="4794" spans="1:13" x14ac:dyDescent="0.2">
      <c r="A4794" s="35" t="s">
        <v>8043</v>
      </c>
      <c r="B4794" s="1" t="s">
        <v>263</v>
      </c>
      <c r="C4794" s="45" t="s">
        <v>696</v>
      </c>
      <c r="D4794" s="23" t="s">
        <v>5534</v>
      </c>
      <c r="E4794" s="23" t="s">
        <v>4140</v>
      </c>
      <c r="F4794" s="40">
        <v>1E-3</v>
      </c>
      <c r="G4794" s="25">
        <v>187426</v>
      </c>
      <c r="H4794" s="25">
        <v>187</v>
      </c>
      <c r="I4794" s="25"/>
      <c r="J4794" s="58" t="e">
        <f>HYPERLINK("#"&amp;"Insumos"&amp;"!A"&amp;MATCH($B4794,#REF!,0),"Ins "&amp;$B4794)</f>
        <v>#REF!</v>
      </c>
      <c r="M4794" s="220"/>
    </row>
    <row r="4795" spans="1:13" x14ac:dyDescent="0.2">
      <c r="A4795" s="35" t="s">
        <v>8043</v>
      </c>
      <c r="B4795" s="34" t="s">
        <v>5533</v>
      </c>
      <c r="C4795" s="45" t="s">
        <v>5892</v>
      </c>
      <c r="D4795" s="23" t="s">
        <v>977</v>
      </c>
      <c r="E4795" s="23" t="s">
        <v>4134</v>
      </c>
      <c r="F4795" s="40">
        <v>0.2</v>
      </c>
      <c r="G4795" s="25">
        <v>3623</v>
      </c>
      <c r="H4795" s="25">
        <v>725</v>
      </c>
      <c r="I4795" s="25"/>
      <c r="J4795" s="58" t="e">
        <f>HYPERLINK("#"&amp;"Insumos"&amp;"!A"&amp;MATCH($B4795,#REF!,0),"Ins "&amp;$B4795)</f>
        <v>#REF!</v>
      </c>
      <c r="M4795" s="220"/>
    </row>
    <row r="4796" spans="1:13" x14ac:dyDescent="0.2">
      <c r="A4796" s="35" t="s">
        <v>8043</v>
      </c>
      <c r="B4796" s="34" t="s">
        <v>5277</v>
      </c>
      <c r="C4796" s="45" t="s">
        <v>1246</v>
      </c>
      <c r="D4796" s="23" t="s">
        <v>5751</v>
      </c>
      <c r="E4796" s="23" t="s">
        <v>4134</v>
      </c>
      <c r="F4796" s="40">
        <v>0.16700000000000001</v>
      </c>
      <c r="G4796" s="25">
        <v>1900</v>
      </c>
      <c r="H4796" s="25">
        <v>317</v>
      </c>
      <c r="I4796" s="25"/>
      <c r="J4796" s="58" t="e">
        <f>HYPERLINK("#"&amp;"Insumos"&amp;"!A"&amp;MATCH($B4796,#REF!,0),"Ins "&amp;$B4796)</f>
        <v>#REF!</v>
      </c>
      <c r="M4796" s="220"/>
    </row>
    <row r="4797" spans="1:13" x14ac:dyDescent="0.2">
      <c r="A4797" s="35" t="s">
        <v>8043</v>
      </c>
      <c r="B4797" s="34" t="s">
        <v>4342</v>
      </c>
      <c r="C4797" s="45" t="s">
        <v>1348</v>
      </c>
      <c r="D4797" s="23" t="s">
        <v>5751</v>
      </c>
      <c r="E4797" s="23" t="s">
        <v>287</v>
      </c>
      <c r="F4797" s="40">
        <v>1.1000000000000001</v>
      </c>
      <c r="G4797" s="25">
        <v>2413</v>
      </c>
      <c r="H4797" s="25">
        <v>2654</v>
      </c>
      <c r="I4797" s="25"/>
      <c r="J4797" s="58" t="e">
        <f>HYPERLINK("#"&amp;"Insumos"&amp;"!A"&amp;MATCH($B4797,#REF!,0),"Ins "&amp;$B4797)</f>
        <v>#REF!</v>
      </c>
      <c r="M4797" s="220"/>
    </row>
    <row r="4798" spans="1:13" x14ac:dyDescent="0.2">
      <c r="A4798" s="35" t="s">
        <v>8043</v>
      </c>
      <c r="B4798" s="1" t="s">
        <v>4785</v>
      </c>
      <c r="C4798" s="45" t="s">
        <v>176</v>
      </c>
      <c r="D4798" s="23" t="s">
        <v>5751</v>
      </c>
      <c r="E4798" s="23" t="s">
        <v>4134</v>
      </c>
      <c r="F4798" s="40">
        <v>0.02</v>
      </c>
      <c r="G4798" s="25">
        <v>134508</v>
      </c>
      <c r="H4798" s="25">
        <v>2690</v>
      </c>
      <c r="I4798" s="25"/>
      <c r="J4798" s="58" t="e">
        <f>HYPERLINK("#"&amp;"Insumos"&amp;"!A"&amp;MATCH($B4798,#REF!,0),"Ins "&amp;$B4798)</f>
        <v>#REF!</v>
      </c>
      <c r="M4798" s="220"/>
    </row>
    <row r="4799" spans="1:13" ht="25.5" x14ac:dyDescent="0.2">
      <c r="A4799" s="36" t="s">
        <v>8045</v>
      </c>
      <c r="B4799" s="26" t="s">
        <v>6816</v>
      </c>
      <c r="C4799" s="79" t="s">
        <v>8046</v>
      </c>
      <c r="D4799" s="37" t="s">
        <v>5608</v>
      </c>
      <c r="E4799" s="37" t="s">
        <v>464</v>
      </c>
      <c r="F4799" s="41"/>
      <c r="G4799" s="27"/>
      <c r="H4799" s="27"/>
      <c r="I4799" s="27">
        <v>23273</v>
      </c>
      <c r="M4799" s="220">
        <f t="shared" si="74"/>
        <v>30478</v>
      </c>
    </row>
    <row r="4800" spans="1:13" x14ac:dyDescent="0.2">
      <c r="A4800" s="35" t="s">
        <v>8045</v>
      </c>
      <c r="B4800" s="1" t="s">
        <v>5573</v>
      </c>
      <c r="C4800" s="45" t="s">
        <v>973</v>
      </c>
      <c r="D4800" s="23" t="s">
        <v>5734</v>
      </c>
      <c r="E4800" s="23" t="s">
        <v>4141</v>
      </c>
      <c r="F4800" s="40">
        <v>0.26</v>
      </c>
      <c r="G4800" s="25">
        <v>41652</v>
      </c>
      <c r="H4800" s="25">
        <v>10830</v>
      </c>
      <c r="I4800" s="25"/>
      <c r="J4800" s="58" t="e">
        <f>HYPERLINK("#"&amp;"Insumos"&amp;"!A"&amp;MATCH($B4800,#REF!,0),"Ins "&amp;$B4800)</f>
        <v>#REF!</v>
      </c>
      <c r="M4800" s="220"/>
    </row>
    <row r="4801" spans="1:13" x14ac:dyDescent="0.2">
      <c r="A4801" s="35" t="s">
        <v>8045</v>
      </c>
      <c r="B4801" s="1" t="s">
        <v>263</v>
      </c>
      <c r="C4801" s="45" t="s">
        <v>696</v>
      </c>
      <c r="D4801" s="23" t="s">
        <v>5534</v>
      </c>
      <c r="E4801" s="23" t="s">
        <v>4140</v>
      </c>
      <c r="F4801" s="40">
        <v>1E-3</v>
      </c>
      <c r="G4801" s="25">
        <v>187426</v>
      </c>
      <c r="H4801" s="25">
        <v>187</v>
      </c>
      <c r="I4801" s="25"/>
      <c r="J4801" s="58" t="e">
        <f>HYPERLINK("#"&amp;"Insumos"&amp;"!A"&amp;MATCH($B4801,#REF!,0),"Ins "&amp;$B4801)</f>
        <v>#REF!</v>
      </c>
      <c r="M4801" s="220"/>
    </row>
    <row r="4802" spans="1:13" x14ac:dyDescent="0.2">
      <c r="A4802" s="35" t="s">
        <v>8045</v>
      </c>
      <c r="B4802" s="34" t="s">
        <v>5533</v>
      </c>
      <c r="C4802" s="45" t="s">
        <v>5892</v>
      </c>
      <c r="D4802" s="23" t="s">
        <v>977</v>
      </c>
      <c r="E4802" s="23" t="s">
        <v>4134</v>
      </c>
      <c r="F4802" s="40">
        <v>0.2</v>
      </c>
      <c r="G4802" s="25">
        <v>3623</v>
      </c>
      <c r="H4802" s="25">
        <v>725</v>
      </c>
      <c r="I4802" s="25"/>
      <c r="J4802" s="58" t="e">
        <f>HYPERLINK("#"&amp;"Insumos"&amp;"!A"&amp;MATCH($B4802,#REF!,0),"Ins "&amp;$B4802)</f>
        <v>#REF!</v>
      </c>
      <c r="M4802" s="220"/>
    </row>
    <row r="4803" spans="1:13" x14ac:dyDescent="0.2">
      <c r="A4803" s="35" t="s">
        <v>8045</v>
      </c>
      <c r="B4803" s="34" t="s">
        <v>5276</v>
      </c>
      <c r="C4803" s="45" t="s">
        <v>1245</v>
      </c>
      <c r="D4803" s="23" t="s">
        <v>5751</v>
      </c>
      <c r="E4803" s="23" t="s">
        <v>4134</v>
      </c>
      <c r="F4803" s="40">
        <v>0.16700000000000001</v>
      </c>
      <c r="G4803" s="25">
        <v>7384</v>
      </c>
      <c r="H4803" s="25">
        <v>1233</v>
      </c>
      <c r="I4803" s="25"/>
      <c r="J4803" s="58" t="e">
        <f>HYPERLINK("#"&amp;"Insumos"&amp;"!A"&amp;MATCH($B4803,#REF!,0),"Ins "&amp;$B4803)</f>
        <v>#REF!</v>
      </c>
      <c r="M4803" s="220"/>
    </row>
    <row r="4804" spans="1:13" x14ac:dyDescent="0.2">
      <c r="A4804" s="35" t="s">
        <v>8045</v>
      </c>
      <c r="B4804" s="1" t="s">
        <v>7834</v>
      </c>
      <c r="C4804" s="45" t="s">
        <v>7835</v>
      </c>
      <c r="D4804" s="23" t="s">
        <v>5751</v>
      </c>
      <c r="E4804" s="23" t="s">
        <v>464</v>
      </c>
      <c r="F4804" s="40">
        <v>1.1000000000000001</v>
      </c>
      <c r="G4804" s="25">
        <v>6916</v>
      </c>
      <c r="H4804" s="25">
        <v>7608</v>
      </c>
      <c r="I4804" s="25"/>
      <c r="J4804" s="58" t="e">
        <f>HYPERLINK("#"&amp;"Insumos"&amp;"!A"&amp;MATCH($B4804,#REF!,0),"Ins "&amp;$B4804)</f>
        <v>#REF!</v>
      </c>
      <c r="M4804" s="220"/>
    </row>
    <row r="4805" spans="1:13" x14ac:dyDescent="0.2">
      <c r="A4805" s="35" t="s">
        <v>8045</v>
      </c>
      <c r="B4805" s="1" t="s">
        <v>4785</v>
      </c>
      <c r="C4805" s="45" t="s">
        <v>176</v>
      </c>
      <c r="D4805" s="23" t="s">
        <v>5751</v>
      </c>
      <c r="E4805" s="23" t="s">
        <v>4134</v>
      </c>
      <c r="F4805" s="44">
        <v>0.02</v>
      </c>
      <c r="G4805" s="25">
        <v>134508</v>
      </c>
      <c r="H4805" s="25">
        <v>2690</v>
      </c>
      <c r="I4805" s="25"/>
      <c r="J4805" s="58" t="e">
        <f>HYPERLINK("#"&amp;"Insumos"&amp;"!A"&amp;MATCH($B4805,#REF!,0),"Ins "&amp;$B4805)</f>
        <v>#REF!</v>
      </c>
      <c r="M4805" s="220"/>
    </row>
    <row r="4806" spans="1:13" ht="25.5" x14ac:dyDescent="0.2">
      <c r="A4806" s="36" t="s">
        <v>8047</v>
      </c>
      <c r="B4806" s="26" t="s">
        <v>6816</v>
      </c>
      <c r="C4806" s="79" t="s">
        <v>8048</v>
      </c>
      <c r="D4806" s="37" t="s">
        <v>5608</v>
      </c>
      <c r="E4806" s="37" t="s">
        <v>464</v>
      </c>
      <c r="F4806" s="41"/>
      <c r="G4806" s="27"/>
      <c r="H4806" s="27"/>
      <c r="I4806" s="27">
        <v>33418</v>
      </c>
      <c r="M4806" s="220">
        <f t="shared" ref="M4806:M4865" si="75">ROUND(I4806*(1+$L$2),0)</f>
        <v>43764</v>
      </c>
    </row>
    <row r="4807" spans="1:13" x14ac:dyDescent="0.2">
      <c r="A4807" s="35" t="s">
        <v>8047</v>
      </c>
      <c r="B4807" s="1" t="s">
        <v>5573</v>
      </c>
      <c r="C4807" s="45" t="s">
        <v>973</v>
      </c>
      <c r="D4807" s="23" t="s">
        <v>5734</v>
      </c>
      <c r="E4807" s="23" t="s">
        <v>4141</v>
      </c>
      <c r="F4807" s="40">
        <v>0.28100000000000003</v>
      </c>
      <c r="G4807" s="25">
        <v>41652</v>
      </c>
      <c r="H4807" s="25">
        <v>11704</v>
      </c>
      <c r="I4807" s="25"/>
      <c r="J4807" s="58" t="e">
        <f>HYPERLINK("#"&amp;"Insumos"&amp;"!A"&amp;MATCH($B4807,#REF!,0),"Ins "&amp;$B4807)</f>
        <v>#REF!</v>
      </c>
      <c r="M4807" s="220"/>
    </row>
    <row r="4808" spans="1:13" x14ac:dyDescent="0.2">
      <c r="A4808" s="35" t="s">
        <v>8047</v>
      </c>
      <c r="B4808" s="1" t="s">
        <v>263</v>
      </c>
      <c r="C4808" s="45" t="s">
        <v>696</v>
      </c>
      <c r="D4808" s="23" t="s">
        <v>5534</v>
      </c>
      <c r="E4808" s="23" t="s">
        <v>4140</v>
      </c>
      <c r="F4808" s="40">
        <v>2E-3</v>
      </c>
      <c r="G4808" s="25">
        <v>187426</v>
      </c>
      <c r="H4808" s="25">
        <v>375</v>
      </c>
      <c r="I4808" s="25"/>
      <c r="J4808" s="58" t="e">
        <f>HYPERLINK("#"&amp;"Insumos"&amp;"!A"&amp;MATCH($B4808,#REF!,0),"Ins "&amp;$B4808)</f>
        <v>#REF!</v>
      </c>
      <c r="M4808" s="220"/>
    </row>
    <row r="4809" spans="1:13" x14ac:dyDescent="0.2">
      <c r="A4809" s="35" t="s">
        <v>8047</v>
      </c>
      <c r="B4809" s="34" t="s">
        <v>5533</v>
      </c>
      <c r="C4809" s="45" t="s">
        <v>5892</v>
      </c>
      <c r="D4809" s="23" t="s">
        <v>977</v>
      </c>
      <c r="E4809" s="23" t="s">
        <v>4134</v>
      </c>
      <c r="F4809" s="40">
        <v>0.35</v>
      </c>
      <c r="G4809" s="25">
        <v>3623</v>
      </c>
      <c r="H4809" s="25">
        <v>1268</v>
      </c>
      <c r="I4809" s="25"/>
      <c r="J4809" s="58" t="e">
        <f>HYPERLINK("#"&amp;"Insumos"&amp;"!A"&amp;MATCH($B4809,#REF!,0),"Ins "&amp;$B4809)</f>
        <v>#REF!</v>
      </c>
      <c r="M4809" s="220"/>
    </row>
    <row r="4810" spans="1:13" x14ac:dyDescent="0.2">
      <c r="A4810" s="35" t="s">
        <v>8047</v>
      </c>
      <c r="B4810" s="34" t="s">
        <v>5274</v>
      </c>
      <c r="C4810" s="45" t="s">
        <v>1243</v>
      </c>
      <c r="D4810" s="23" t="s">
        <v>5751</v>
      </c>
      <c r="E4810" s="23" t="s">
        <v>4134</v>
      </c>
      <c r="F4810" s="40">
        <v>0.16700000000000001</v>
      </c>
      <c r="G4810" s="25">
        <v>18450</v>
      </c>
      <c r="H4810" s="25">
        <v>3081</v>
      </c>
      <c r="I4810" s="25"/>
      <c r="J4810" s="58" t="e">
        <f>HYPERLINK("#"&amp;"Insumos"&amp;"!A"&amp;MATCH($B4810,#REF!,0),"Ins "&amp;$B4810)</f>
        <v>#REF!</v>
      </c>
      <c r="M4810" s="220"/>
    </row>
    <row r="4811" spans="1:13" x14ac:dyDescent="0.2">
      <c r="A4811" s="35" t="s">
        <v>8047</v>
      </c>
      <c r="B4811" s="1" t="s">
        <v>7838</v>
      </c>
      <c r="C4811" s="45" t="s">
        <v>7839</v>
      </c>
      <c r="D4811" s="23" t="s">
        <v>5751</v>
      </c>
      <c r="E4811" s="23" t="s">
        <v>464</v>
      </c>
      <c r="F4811" s="40">
        <v>1.1000000000000001</v>
      </c>
      <c r="G4811" s="25">
        <v>13000</v>
      </c>
      <c r="H4811" s="25">
        <v>14300</v>
      </c>
      <c r="I4811" s="25"/>
      <c r="J4811" s="58" t="e">
        <f>HYPERLINK("#"&amp;"Insumos"&amp;"!A"&amp;MATCH($B4811,#REF!,0),"Ins "&amp;$B4811)</f>
        <v>#REF!</v>
      </c>
      <c r="M4811" s="220"/>
    </row>
    <row r="4812" spans="1:13" x14ac:dyDescent="0.2">
      <c r="A4812" s="35" t="s">
        <v>8047</v>
      </c>
      <c r="B4812" s="1" t="s">
        <v>4785</v>
      </c>
      <c r="C4812" s="45" t="s">
        <v>176</v>
      </c>
      <c r="D4812" s="23" t="s">
        <v>5751</v>
      </c>
      <c r="E4812" s="23" t="s">
        <v>4134</v>
      </c>
      <c r="F4812" s="40">
        <v>0.02</v>
      </c>
      <c r="G4812" s="25">
        <v>134508</v>
      </c>
      <c r="H4812" s="25">
        <v>2690</v>
      </c>
      <c r="I4812" s="25"/>
      <c r="J4812" s="58" t="e">
        <f>HYPERLINK("#"&amp;"Insumos"&amp;"!A"&amp;MATCH($B4812,#REF!,0),"Ins "&amp;$B4812)</f>
        <v>#REF!</v>
      </c>
      <c r="M4812" s="220"/>
    </row>
    <row r="4813" spans="1:13" ht="25.5" x14ac:dyDescent="0.2">
      <c r="A4813" s="36" t="s">
        <v>8049</v>
      </c>
      <c r="B4813" s="26" t="s">
        <v>6816</v>
      </c>
      <c r="C4813" s="79" t="s">
        <v>8050</v>
      </c>
      <c r="D4813" s="37" t="s">
        <v>5608</v>
      </c>
      <c r="E4813" s="37" t="s">
        <v>4134</v>
      </c>
      <c r="F4813" s="41"/>
      <c r="G4813" s="27"/>
      <c r="H4813" s="27"/>
      <c r="I4813" s="27">
        <v>185611</v>
      </c>
      <c r="M4813" s="220">
        <f t="shared" si="75"/>
        <v>243076</v>
      </c>
    </row>
    <row r="4814" spans="1:13" x14ac:dyDescent="0.2">
      <c r="A4814" s="35" t="s">
        <v>8049</v>
      </c>
      <c r="B4814" s="1" t="s">
        <v>5573</v>
      </c>
      <c r="C4814" s="45" t="s">
        <v>973</v>
      </c>
      <c r="D4814" s="23" t="s">
        <v>5734</v>
      </c>
      <c r="E4814" s="23" t="s">
        <v>4141</v>
      </c>
      <c r="F4814" s="40">
        <v>0.2</v>
      </c>
      <c r="G4814" s="25">
        <v>41652</v>
      </c>
      <c r="H4814" s="25">
        <v>8330</v>
      </c>
      <c r="I4814" s="25"/>
      <c r="J4814" s="58" t="e">
        <f>HYPERLINK("#"&amp;"Insumos"&amp;"!A"&amp;MATCH($B4814,#REF!,0),"Ins "&amp;$B4814)</f>
        <v>#REF!</v>
      </c>
      <c r="M4814" s="220"/>
    </row>
    <row r="4815" spans="1:13" x14ac:dyDescent="0.2">
      <c r="A4815" s="35" t="s">
        <v>8049</v>
      </c>
      <c r="B4815" s="1" t="s">
        <v>263</v>
      </c>
      <c r="C4815" s="45" t="s">
        <v>696</v>
      </c>
      <c r="D4815" s="23" t="s">
        <v>5534</v>
      </c>
      <c r="E4815" s="23" t="s">
        <v>4140</v>
      </c>
      <c r="F4815" s="40">
        <v>3.0000000000000001E-3</v>
      </c>
      <c r="G4815" s="25">
        <v>187426</v>
      </c>
      <c r="H4815" s="25">
        <v>562</v>
      </c>
      <c r="I4815" s="25"/>
      <c r="J4815" s="58" t="e">
        <f>HYPERLINK("#"&amp;"Insumos"&amp;"!A"&amp;MATCH($B4815,#REF!,0),"Ins "&amp;$B4815)</f>
        <v>#REF!</v>
      </c>
      <c r="M4815" s="220"/>
    </row>
    <row r="4816" spans="1:13" x14ac:dyDescent="0.2">
      <c r="A4816" s="35" t="s">
        <v>8049</v>
      </c>
      <c r="B4816" s="1" t="s">
        <v>5532</v>
      </c>
      <c r="C4816" s="45" t="s">
        <v>1183</v>
      </c>
      <c r="D4816" s="23" t="s">
        <v>977</v>
      </c>
      <c r="E4816" s="23" t="s">
        <v>4134</v>
      </c>
      <c r="F4816" s="40">
        <v>0.1</v>
      </c>
      <c r="G4816" s="25">
        <v>3623</v>
      </c>
      <c r="H4816" s="25">
        <v>362</v>
      </c>
      <c r="I4816" s="25"/>
      <c r="J4816" s="58" t="e">
        <f>HYPERLINK("#"&amp;"Insumos"&amp;"!A"&amp;MATCH($B4816,#REF!,0),"Ins "&amp;$B4816)</f>
        <v>#REF!</v>
      </c>
      <c r="M4816" s="220"/>
    </row>
    <row r="4817" spans="1:13" x14ac:dyDescent="0.2">
      <c r="A4817" s="35" t="s">
        <v>8049</v>
      </c>
      <c r="B4817" s="1" t="s">
        <v>5007</v>
      </c>
      <c r="C4817" s="45" t="s">
        <v>720</v>
      </c>
      <c r="D4817" s="23" t="s">
        <v>5751</v>
      </c>
      <c r="E4817" s="23" t="s">
        <v>4134</v>
      </c>
      <c r="F4817" s="40">
        <v>0.2</v>
      </c>
      <c r="G4817" s="25">
        <v>1897</v>
      </c>
      <c r="H4817" s="25">
        <v>379</v>
      </c>
      <c r="I4817" s="25"/>
      <c r="J4817" s="58" t="e">
        <f>HYPERLINK("#"&amp;"Insumos"&amp;"!A"&amp;MATCH($B4817,#REF!,0),"Ins "&amp;$B4817)</f>
        <v>#REF!</v>
      </c>
      <c r="M4817" s="220"/>
    </row>
    <row r="4818" spans="1:13" x14ac:dyDescent="0.2">
      <c r="A4818" s="35" t="s">
        <v>8049</v>
      </c>
      <c r="B4818" s="1" t="s">
        <v>7840</v>
      </c>
      <c r="C4818" s="45" t="s">
        <v>7841</v>
      </c>
      <c r="D4818" s="23" t="s">
        <v>5751</v>
      </c>
      <c r="E4818" s="23" t="s">
        <v>4134</v>
      </c>
      <c r="F4818" s="40">
        <v>1</v>
      </c>
      <c r="G4818" s="25">
        <v>169846</v>
      </c>
      <c r="H4818" s="25">
        <v>169846</v>
      </c>
      <c r="I4818" s="25"/>
      <c r="J4818" s="58" t="e">
        <f>HYPERLINK("#"&amp;"Insumos"&amp;"!A"&amp;MATCH($B4818,#REF!,0),"Ins "&amp;$B4818)</f>
        <v>#REF!</v>
      </c>
      <c r="M4818" s="220"/>
    </row>
    <row r="4819" spans="1:13" x14ac:dyDescent="0.2">
      <c r="A4819" s="35" t="s">
        <v>8049</v>
      </c>
      <c r="B4819" s="1" t="s">
        <v>5296</v>
      </c>
      <c r="C4819" s="45" t="s">
        <v>64</v>
      </c>
      <c r="D4819" s="23" t="s">
        <v>5751</v>
      </c>
      <c r="E4819" s="23" t="s">
        <v>4134</v>
      </c>
      <c r="F4819" s="40">
        <v>2</v>
      </c>
      <c r="G4819" s="25">
        <v>1071</v>
      </c>
      <c r="H4819" s="25">
        <v>2142</v>
      </c>
      <c r="I4819" s="25"/>
      <c r="J4819" s="58" t="e">
        <f>HYPERLINK("#"&amp;"Insumos"&amp;"!A"&amp;MATCH($B4819,#REF!,0),"Ins "&amp;$B4819)</f>
        <v>#REF!</v>
      </c>
      <c r="M4819" s="220"/>
    </row>
    <row r="4820" spans="1:13" x14ac:dyDescent="0.2">
      <c r="A4820" s="35" t="s">
        <v>8049</v>
      </c>
      <c r="B4820" s="1" t="s">
        <v>5314</v>
      </c>
      <c r="C4820" s="45" t="s">
        <v>1264</v>
      </c>
      <c r="D4820" s="23" t="s">
        <v>5751</v>
      </c>
      <c r="E4820" s="23" t="s">
        <v>4134</v>
      </c>
      <c r="F4820" s="40">
        <v>3</v>
      </c>
      <c r="G4820" s="25">
        <v>1330</v>
      </c>
      <c r="H4820" s="25">
        <v>3990</v>
      </c>
      <c r="I4820" s="25"/>
      <c r="J4820" s="58" t="e">
        <f>HYPERLINK("#"&amp;"Insumos"&amp;"!A"&amp;MATCH($B4820,#REF!,0),"Ins "&amp;$B4820)</f>
        <v>#REF!</v>
      </c>
      <c r="M4820" s="220"/>
    </row>
    <row r="4821" spans="1:13" ht="25.5" x14ac:dyDescent="0.2">
      <c r="A4821" s="36" t="s">
        <v>8051</v>
      </c>
      <c r="B4821" s="26" t="s">
        <v>6816</v>
      </c>
      <c r="C4821" s="79" t="s">
        <v>8052</v>
      </c>
      <c r="D4821" s="37" t="s">
        <v>5608</v>
      </c>
      <c r="E4821" s="37" t="s">
        <v>4134</v>
      </c>
      <c r="F4821" s="41"/>
      <c r="G4821" s="27"/>
      <c r="H4821" s="27"/>
      <c r="I4821" s="27">
        <v>258824</v>
      </c>
      <c r="M4821" s="220">
        <f t="shared" si="75"/>
        <v>338956</v>
      </c>
    </row>
    <row r="4822" spans="1:13" x14ac:dyDescent="0.2">
      <c r="A4822" s="35" t="s">
        <v>8051</v>
      </c>
      <c r="B4822" s="1" t="s">
        <v>5573</v>
      </c>
      <c r="C4822" s="45" t="s">
        <v>973</v>
      </c>
      <c r="D4822" s="23" t="s">
        <v>5734</v>
      </c>
      <c r="E4822" s="23" t="s">
        <v>4141</v>
      </c>
      <c r="F4822" s="40">
        <v>0.25</v>
      </c>
      <c r="G4822" s="25">
        <v>41652</v>
      </c>
      <c r="H4822" s="25">
        <v>10413</v>
      </c>
      <c r="I4822" s="25"/>
      <c r="J4822" s="58" t="e">
        <f>HYPERLINK("#"&amp;"Insumos"&amp;"!A"&amp;MATCH($B4822,#REF!,0),"Ins "&amp;$B4822)</f>
        <v>#REF!</v>
      </c>
      <c r="M4822" s="220"/>
    </row>
    <row r="4823" spans="1:13" x14ac:dyDescent="0.2">
      <c r="A4823" s="35" t="s">
        <v>8051</v>
      </c>
      <c r="B4823" s="1" t="s">
        <v>263</v>
      </c>
      <c r="C4823" s="45" t="s">
        <v>696</v>
      </c>
      <c r="D4823" s="23" t="s">
        <v>5534</v>
      </c>
      <c r="E4823" s="23" t="s">
        <v>4140</v>
      </c>
      <c r="F4823" s="40">
        <v>3.0000000000000001E-3</v>
      </c>
      <c r="G4823" s="25">
        <v>187426</v>
      </c>
      <c r="H4823" s="25">
        <v>562</v>
      </c>
      <c r="I4823" s="25"/>
      <c r="J4823" s="58" t="e">
        <f>HYPERLINK("#"&amp;"Insumos"&amp;"!A"&amp;MATCH($B4823,#REF!,0),"Ins "&amp;$B4823)</f>
        <v>#REF!</v>
      </c>
      <c r="M4823" s="220"/>
    </row>
    <row r="4824" spans="1:13" x14ac:dyDescent="0.2">
      <c r="A4824" s="35" t="s">
        <v>8051</v>
      </c>
      <c r="B4824" s="1" t="s">
        <v>5533</v>
      </c>
      <c r="C4824" s="45" t="s">
        <v>5892</v>
      </c>
      <c r="D4824" s="23" t="s">
        <v>977</v>
      </c>
      <c r="E4824" s="23" t="s">
        <v>4134</v>
      </c>
      <c r="F4824" s="40">
        <v>0.1</v>
      </c>
      <c r="G4824" s="25">
        <v>3623</v>
      </c>
      <c r="H4824" s="25">
        <v>362</v>
      </c>
      <c r="I4824" s="25"/>
      <c r="J4824" s="58" t="e">
        <f>HYPERLINK("#"&amp;"Insumos"&amp;"!A"&amp;MATCH($B4824,#REF!,0),"Ins "&amp;$B4824)</f>
        <v>#REF!</v>
      </c>
      <c r="M4824" s="220"/>
    </row>
    <row r="4825" spans="1:13" x14ac:dyDescent="0.2">
      <c r="A4825" s="35" t="s">
        <v>8051</v>
      </c>
      <c r="B4825" s="1" t="s">
        <v>5007</v>
      </c>
      <c r="C4825" s="45" t="s">
        <v>720</v>
      </c>
      <c r="D4825" s="23" t="s">
        <v>5751</v>
      </c>
      <c r="E4825" s="23" t="s">
        <v>4134</v>
      </c>
      <c r="F4825" s="40">
        <v>0.3</v>
      </c>
      <c r="G4825" s="25">
        <v>1897</v>
      </c>
      <c r="H4825" s="25">
        <v>569</v>
      </c>
      <c r="I4825" s="25"/>
      <c r="J4825" s="58" t="e">
        <f>HYPERLINK("#"&amp;"Insumos"&amp;"!A"&amp;MATCH($B4825,#REF!,0),"Ins "&amp;$B4825)</f>
        <v>#REF!</v>
      </c>
      <c r="M4825" s="220"/>
    </row>
    <row r="4826" spans="1:13" x14ac:dyDescent="0.2">
      <c r="A4826" s="35" t="s">
        <v>8051</v>
      </c>
      <c r="B4826" s="1" t="s">
        <v>7842</v>
      </c>
      <c r="C4826" s="45" t="s">
        <v>7843</v>
      </c>
      <c r="D4826" s="23" t="s">
        <v>5751</v>
      </c>
      <c r="E4826" s="23" t="s">
        <v>4134</v>
      </c>
      <c r="F4826" s="40">
        <v>1</v>
      </c>
      <c r="G4826" s="25">
        <v>238414</v>
      </c>
      <c r="H4826" s="25">
        <v>238414</v>
      </c>
      <c r="I4826" s="25"/>
      <c r="J4826" s="58" t="e">
        <f>HYPERLINK("#"&amp;"Insumos"&amp;"!A"&amp;MATCH($B4826,#REF!,0),"Ins "&amp;$B4826)</f>
        <v>#REF!</v>
      </c>
      <c r="M4826" s="220"/>
    </row>
    <row r="4827" spans="1:13" x14ac:dyDescent="0.2">
      <c r="A4827" s="35" t="s">
        <v>8051</v>
      </c>
      <c r="B4827" s="1" t="s">
        <v>5291</v>
      </c>
      <c r="C4827" s="45" t="s">
        <v>61</v>
      </c>
      <c r="D4827" s="23" t="s">
        <v>5751</v>
      </c>
      <c r="E4827" s="23" t="s">
        <v>4134</v>
      </c>
      <c r="F4827" s="40">
        <v>2</v>
      </c>
      <c r="G4827" s="25">
        <v>2257</v>
      </c>
      <c r="H4827" s="25">
        <v>4514</v>
      </c>
      <c r="I4827" s="25"/>
      <c r="J4827" s="58" t="e">
        <f>HYPERLINK("#"&amp;"Insumos"&amp;"!A"&amp;MATCH($B4827,#REF!,0),"Ins "&amp;$B4827)</f>
        <v>#REF!</v>
      </c>
      <c r="M4827" s="220"/>
    </row>
    <row r="4828" spans="1:13" x14ac:dyDescent="0.2">
      <c r="A4828" s="35" t="s">
        <v>8051</v>
      </c>
      <c r="B4828" s="1" t="s">
        <v>5314</v>
      </c>
      <c r="C4828" s="45" t="s">
        <v>1264</v>
      </c>
      <c r="D4828" s="23" t="s">
        <v>5751</v>
      </c>
      <c r="E4828" s="23" t="s">
        <v>4134</v>
      </c>
      <c r="F4828" s="40">
        <v>3</v>
      </c>
      <c r="G4828" s="25">
        <v>1330</v>
      </c>
      <c r="H4828" s="25">
        <v>3990</v>
      </c>
      <c r="I4828" s="25"/>
      <c r="J4828" s="58" t="e">
        <f>HYPERLINK("#"&amp;"Insumos"&amp;"!A"&amp;MATCH($B4828,#REF!,0),"Ins "&amp;$B4828)</f>
        <v>#REF!</v>
      </c>
      <c r="M4828" s="220"/>
    </row>
    <row r="4829" spans="1:13" ht="25.5" x14ac:dyDescent="0.2">
      <c r="A4829" s="36" t="s">
        <v>8053</v>
      </c>
      <c r="B4829" s="26" t="s">
        <v>6816</v>
      </c>
      <c r="C4829" s="79" t="s">
        <v>8054</v>
      </c>
      <c r="D4829" s="37" t="s">
        <v>5608</v>
      </c>
      <c r="E4829" s="37" t="s">
        <v>4134</v>
      </c>
      <c r="F4829" s="41"/>
      <c r="G4829" s="27"/>
      <c r="H4829" s="27"/>
      <c r="I4829" s="27">
        <v>310542</v>
      </c>
      <c r="M4829" s="220">
        <f t="shared" si="75"/>
        <v>406686</v>
      </c>
    </row>
    <row r="4830" spans="1:13" x14ac:dyDescent="0.2">
      <c r="A4830" s="35" t="s">
        <v>8053</v>
      </c>
      <c r="B4830" s="1" t="s">
        <v>5573</v>
      </c>
      <c r="C4830" s="45" t="s">
        <v>973</v>
      </c>
      <c r="D4830" s="23" t="s">
        <v>5734</v>
      </c>
      <c r="E4830" s="23" t="s">
        <v>4141</v>
      </c>
      <c r="F4830" s="40">
        <v>0.3</v>
      </c>
      <c r="G4830" s="25">
        <v>41652</v>
      </c>
      <c r="H4830" s="25">
        <v>12496</v>
      </c>
      <c r="I4830" s="25"/>
      <c r="J4830" s="58" t="e">
        <f>HYPERLINK("#"&amp;"Insumos"&amp;"!A"&amp;MATCH($B4830,#REF!,0),"Ins "&amp;$B4830)</f>
        <v>#REF!</v>
      </c>
      <c r="M4830" s="220"/>
    </row>
    <row r="4831" spans="1:13" x14ac:dyDescent="0.2">
      <c r="A4831" s="35" t="s">
        <v>8053</v>
      </c>
      <c r="B4831" s="1" t="s">
        <v>263</v>
      </c>
      <c r="C4831" s="45" t="s">
        <v>696</v>
      </c>
      <c r="D4831" s="23" t="s">
        <v>5534</v>
      </c>
      <c r="E4831" s="23" t="s">
        <v>4140</v>
      </c>
      <c r="F4831" s="40">
        <v>4.0000000000000001E-3</v>
      </c>
      <c r="G4831" s="25">
        <v>187426</v>
      </c>
      <c r="H4831" s="25">
        <v>750</v>
      </c>
      <c r="I4831" s="25"/>
      <c r="J4831" s="58" t="e">
        <f>HYPERLINK("#"&amp;"Insumos"&amp;"!A"&amp;MATCH($B4831,#REF!,0),"Ins "&amp;$B4831)</f>
        <v>#REF!</v>
      </c>
      <c r="M4831" s="220"/>
    </row>
    <row r="4832" spans="1:13" x14ac:dyDescent="0.2">
      <c r="A4832" s="35" t="s">
        <v>8053</v>
      </c>
      <c r="B4832" s="1" t="s">
        <v>5533</v>
      </c>
      <c r="C4832" s="45" t="s">
        <v>5892</v>
      </c>
      <c r="D4832" s="23" t="s">
        <v>977</v>
      </c>
      <c r="E4832" s="23" t="s">
        <v>4134</v>
      </c>
      <c r="F4832" s="40">
        <v>0.1</v>
      </c>
      <c r="G4832" s="25">
        <v>3623</v>
      </c>
      <c r="H4832" s="25">
        <v>362</v>
      </c>
      <c r="I4832" s="25"/>
      <c r="J4832" s="58" t="e">
        <f>HYPERLINK("#"&amp;"Insumos"&amp;"!A"&amp;MATCH($B4832,#REF!,0),"Ins "&amp;$B4832)</f>
        <v>#REF!</v>
      </c>
      <c r="M4832" s="220"/>
    </row>
    <row r="4833" spans="1:13" x14ac:dyDescent="0.2">
      <c r="A4833" s="35" t="s">
        <v>8053</v>
      </c>
      <c r="B4833" s="1" t="s">
        <v>5007</v>
      </c>
      <c r="C4833" s="45" t="s">
        <v>720</v>
      </c>
      <c r="D4833" s="23" t="s">
        <v>5751</v>
      </c>
      <c r="E4833" s="23" t="s">
        <v>4134</v>
      </c>
      <c r="F4833" s="40">
        <v>0.4</v>
      </c>
      <c r="G4833" s="25">
        <v>1897</v>
      </c>
      <c r="H4833" s="25">
        <v>759</v>
      </c>
      <c r="I4833" s="25"/>
      <c r="J4833" s="58" t="e">
        <f>HYPERLINK("#"&amp;"Insumos"&amp;"!A"&amp;MATCH($B4833,#REF!,0),"Ins "&amp;$B4833)</f>
        <v>#REF!</v>
      </c>
      <c r="M4833" s="220"/>
    </row>
    <row r="4834" spans="1:13" x14ac:dyDescent="0.2">
      <c r="A4834" s="35" t="s">
        <v>8053</v>
      </c>
      <c r="B4834" s="1" t="s">
        <v>7844</v>
      </c>
      <c r="C4834" s="45" t="s">
        <v>7845</v>
      </c>
      <c r="D4834" s="23" t="s">
        <v>5751</v>
      </c>
      <c r="E4834" s="23" t="s">
        <v>4134</v>
      </c>
      <c r="F4834" s="40">
        <v>1</v>
      </c>
      <c r="G4834" s="25">
        <v>282697</v>
      </c>
      <c r="H4834" s="25">
        <v>282697</v>
      </c>
      <c r="I4834" s="25"/>
      <c r="J4834" s="58" t="e">
        <f>HYPERLINK("#"&amp;"Insumos"&amp;"!A"&amp;MATCH($B4834,#REF!,0),"Ins "&amp;$B4834)</f>
        <v>#REF!</v>
      </c>
      <c r="M4834" s="220"/>
    </row>
    <row r="4835" spans="1:13" x14ac:dyDescent="0.2">
      <c r="A4835" s="35" t="s">
        <v>8053</v>
      </c>
      <c r="B4835" s="1" t="s">
        <v>5290</v>
      </c>
      <c r="C4835" s="45" t="s">
        <v>60</v>
      </c>
      <c r="D4835" s="23" t="s">
        <v>5751</v>
      </c>
      <c r="E4835" s="23" t="s">
        <v>4134</v>
      </c>
      <c r="F4835" s="40">
        <v>2</v>
      </c>
      <c r="G4835" s="25">
        <v>4744</v>
      </c>
      <c r="H4835" s="25">
        <v>9488</v>
      </c>
      <c r="I4835" s="25"/>
      <c r="J4835" s="58" t="e">
        <f>HYPERLINK("#"&amp;"Insumos"&amp;"!A"&amp;MATCH($B4835,#REF!,0),"Ins "&amp;$B4835)</f>
        <v>#REF!</v>
      </c>
      <c r="M4835" s="220"/>
    </row>
    <row r="4836" spans="1:13" x14ac:dyDescent="0.2">
      <c r="A4836" s="35" t="s">
        <v>8053</v>
      </c>
      <c r="B4836" s="1" t="s">
        <v>5314</v>
      </c>
      <c r="C4836" s="45" t="s">
        <v>1264</v>
      </c>
      <c r="D4836" s="23" t="s">
        <v>5751</v>
      </c>
      <c r="E4836" s="23" t="s">
        <v>4134</v>
      </c>
      <c r="F4836" s="40">
        <v>3</v>
      </c>
      <c r="G4836" s="25">
        <v>1330</v>
      </c>
      <c r="H4836" s="25">
        <v>3990</v>
      </c>
      <c r="I4836" s="25"/>
      <c r="J4836" s="58" t="e">
        <f>HYPERLINK("#"&amp;"Insumos"&amp;"!A"&amp;MATCH($B4836,#REF!,0),"Ins "&amp;$B4836)</f>
        <v>#REF!</v>
      </c>
      <c r="M4836" s="220"/>
    </row>
    <row r="4837" spans="1:13" ht="25.5" x14ac:dyDescent="0.2">
      <c r="A4837" s="36" t="s">
        <v>8055</v>
      </c>
      <c r="B4837" s="26" t="s">
        <v>6816</v>
      </c>
      <c r="C4837" s="79" t="s">
        <v>8056</v>
      </c>
      <c r="D4837" s="37" t="s">
        <v>5608</v>
      </c>
      <c r="E4837" s="37" t="s">
        <v>4134</v>
      </c>
      <c r="F4837" s="41"/>
      <c r="G4837" s="27"/>
      <c r="H4837" s="27"/>
      <c r="I4837" s="27">
        <v>64259</v>
      </c>
      <c r="M4837" s="220">
        <f t="shared" si="75"/>
        <v>84154</v>
      </c>
    </row>
    <row r="4838" spans="1:13" x14ac:dyDescent="0.2">
      <c r="A4838" s="35" t="s">
        <v>8055</v>
      </c>
      <c r="B4838" s="1" t="s">
        <v>5573</v>
      </c>
      <c r="C4838" s="45" t="s">
        <v>973</v>
      </c>
      <c r="D4838" s="23" t="s">
        <v>5734</v>
      </c>
      <c r="E4838" s="23" t="s">
        <v>4141</v>
      </c>
      <c r="F4838" s="40">
        <v>0.4</v>
      </c>
      <c r="G4838" s="25">
        <v>41652</v>
      </c>
      <c r="H4838" s="25">
        <v>16661</v>
      </c>
      <c r="I4838" s="25"/>
      <c r="J4838" s="58" t="e">
        <f>HYPERLINK("#"&amp;"Insumos"&amp;"!A"&amp;MATCH($B4838,#REF!,0),"Ins "&amp;$B4838)</f>
        <v>#REF!</v>
      </c>
      <c r="M4838" s="220"/>
    </row>
    <row r="4839" spans="1:13" x14ac:dyDescent="0.2">
      <c r="A4839" s="35" t="s">
        <v>8055</v>
      </c>
      <c r="B4839" s="1" t="s">
        <v>263</v>
      </c>
      <c r="C4839" s="45" t="s">
        <v>696</v>
      </c>
      <c r="D4839" s="23" t="s">
        <v>5534</v>
      </c>
      <c r="E4839" s="23" t="s">
        <v>4140</v>
      </c>
      <c r="F4839" s="40">
        <v>2E-3</v>
      </c>
      <c r="G4839" s="25">
        <v>187426</v>
      </c>
      <c r="H4839" s="25">
        <v>375</v>
      </c>
      <c r="I4839" s="25"/>
      <c r="J4839" s="58" t="e">
        <f>HYPERLINK("#"&amp;"Insumos"&amp;"!A"&amp;MATCH($B4839,#REF!,0),"Ins "&amp;$B4839)</f>
        <v>#REF!</v>
      </c>
      <c r="M4839" s="220"/>
    </row>
    <row r="4840" spans="1:13" x14ac:dyDescent="0.2">
      <c r="A4840" s="35" t="s">
        <v>8055</v>
      </c>
      <c r="B4840" s="1" t="s">
        <v>5007</v>
      </c>
      <c r="C4840" s="45" t="s">
        <v>720</v>
      </c>
      <c r="D4840" s="23" t="s">
        <v>5751</v>
      </c>
      <c r="E4840" s="23" t="s">
        <v>4134</v>
      </c>
      <c r="F4840" s="40">
        <v>0.2</v>
      </c>
      <c r="G4840" s="25">
        <v>1897</v>
      </c>
      <c r="H4840" s="25">
        <v>379</v>
      </c>
      <c r="I4840" s="25"/>
      <c r="J4840" s="58" t="e">
        <f>HYPERLINK("#"&amp;"Insumos"&amp;"!A"&amp;MATCH($B4840,#REF!,0),"Ins "&amp;$B4840)</f>
        <v>#REF!</v>
      </c>
      <c r="M4840" s="220"/>
    </row>
    <row r="4841" spans="1:13" x14ac:dyDescent="0.2">
      <c r="A4841" s="35" t="s">
        <v>8055</v>
      </c>
      <c r="B4841" s="1" t="s">
        <v>7846</v>
      </c>
      <c r="C4841" s="45" t="s">
        <v>7847</v>
      </c>
      <c r="D4841" s="23" t="s">
        <v>5751</v>
      </c>
      <c r="E4841" s="23" t="s">
        <v>4134</v>
      </c>
      <c r="F4841" s="40">
        <v>1</v>
      </c>
      <c r="G4841" s="25">
        <v>42854</v>
      </c>
      <c r="H4841" s="25">
        <v>42854</v>
      </c>
      <c r="I4841" s="25"/>
      <c r="J4841" s="58" t="e">
        <f>HYPERLINK("#"&amp;"Insumos"&amp;"!A"&amp;MATCH($B4841,#REF!,0),"Ins "&amp;$B4841)</f>
        <v>#REF!</v>
      </c>
      <c r="M4841" s="220"/>
    </row>
    <row r="4842" spans="1:13" x14ac:dyDescent="0.2">
      <c r="A4842" s="35" t="s">
        <v>8055</v>
      </c>
      <c r="B4842" s="1" t="s">
        <v>5314</v>
      </c>
      <c r="C4842" s="45" t="s">
        <v>1264</v>
      </c>
      <c r="D4842" s="23" t="s">
        <v>5751</v>
      </c>
      <c r="E4842" s="23" t="s">
        <v>4134</v>
      </c>
      <c r="F4842" s="40">
        <v>3</v>
      </c>
      <c r="G4842" s="25">
        <v>1330</v>
      </c>
      <c r="H4842" s="25">
        <v>3990</v>
      </c>
      <c r="I4842" s="25"/>
      <c r="J4842" s="58" t="e">
        <f>HYPERLINK("#"&amp;"Insumos"&amp;"!A"&amp;MATCH($B4842,#REF!,0),"Ins "&amp;$B4842)</f>
        <v>#REF!</v>
      </c>
      <c r="M4842" s="220"/>
    </row>
    <row r="4843" spans="1:13" ht="25.5" x14ac:dyDescent="0.2">
      <c r="A4843" s="36" t="s">
        <v>8057</v>
      </c>
      <c r="B4843" s="26" t="s">
        <v>6816</v>
      </c>
      <c r="C4843" s="79" t="s">
        <v>8058</v>
      </c>
      <c r="D4843" s="37" t="s">
        <v>5608</v>
      </c>
      <c r="E4843" s="37" t="s">
        <v>4134</v>
      </c>
      <c r="F4843" s="41"/>
      <c r="G4843" s="27"/>
      <c r="H4843" s="27"/>
      <c r="I4843" s="27">
        <v>33917</v>
      </c>
      <c r="M4843" s="220">
        <f t="shared" si="75"/>
        <v>44418</v>
      </c>
    </row>
    <row r="4844" spans="1:13" x14ac:dyDescent="0.2">
      <c r="A4844" s="35" t="s">
        <v>8057</v>
      </c>
      <c r="B4844" s="1" t="s">
        <v>5573</v>
      </c>
      <c r="C4844" s="45" t="s">
        <v>973</v>
      </c>
      <c r="D4844" s="23" t="s">
        <v>5734</v>
      </c>
      <c r="E4844" s="23" t="s">
        <v>4141</v>
      </c>
      <c r="F4844" s="40">
        <v>0.2</v>
      </c>
      <c r="G4844" s="25">
        <v>41652</v>
      </c>
      <c r="H4844" s="25">
        <v>8330</v>
      </c>
      <c r="I4844" s="25"/>
      <c r="J4844" s="58" t="e">
        <f>HYPERLINK("#"&amp;"Insumos"&amp;"!A"&amp;MATCH($B4844,#REF!,0),"Ins "&amp;$B4844)</f>
        <v>#REF!</v>
      </c>
      <c r="M4844" s="220"/>
    </row>
    <row r="4845" spans="1:13" x14ac:dyDescent="0.2">
      <c r="A4845" s="35" t="s">
        <v>8057</v>
      </c>
      <c r="B4845" s="1" t="s">
        <v>263</v>
      </c>
      <c r="C4845" s="45" t="s">
        <v>696</v>
      </c>
      <c r="D4845" s="23" t="s">
        <v>5534</v>
      </c>
      <c r="E4845" s="23" t="s">
        <v>4140</v>
      </c>
      <c r="F4845" s="40">
        <v>1E-3</v>
      </c>
      <c r="G4845" s="25">
        <v>187426</v>
      </c>
      <c r="H4845" s="25">
        <v>187</v>
      </c>
      <c r="I4845" s="25"/>
      <c r="J4845" s="58" t="e">
        <f>HYPERLINK("#"&amp;"Insumos"&amp;"!A"&amp;MATCH($B4845,#REF!,0),"Ins "&amp;$B4845)</f>
        <v>#REF!</v>
      </c>
      <c r="M4845" s="220"/>
    </row>
    <row r="4846" spans="1:13" x14ac:dyDescent="0.2">
      <c r="A4846" s="35" t="s">
        <v>8057</v>
      </c>
      <c r="B4846" s="1" t="s">
        <v>5007</v>
      </c>
      <c r="C4846" s="45" t="s">
        <v>720</v>
      </c>
      <c r="D4846" s="23" t="s">
        <v>5751</v>
      </c>
      <c r="E4846" s="23" t="s">
        <v>4134</v>
      </c>
      <c r="F4846" s="40">
        <v>0.1</v>
      </c>
      <c r="G4846" s="25">
        <v>1897</v>
      </c>
      <c r="H4846" s="25">
        <v>190</v>
      </c>
      <c r="I4846" s="25"/>
      <c r="J4846" s="58" t="e">
        <f>HYPERLINK("#"&amp;"Insumos"&amp;"!A"&amp;MATCH($B4846,#REF!,0),"Ins "&amp;$B4846)</f>
        <v>#REF!</v>
      </c>
      <c r="M4846" s="220"/>
    </row>
    <row r="4847" spans="1:13" x14ac:dyDescent="0.2">
      <c r="A4847" s="35" t="s">
        <v>8057</v>
      </c>
      <c r="B4847" s="34" t="s">
        <v>5877</v>
      </c>
      <c r="C4847" s="45" t="s">
        <v>8906</v>
      </c>
      <c r="D4847" s="23" t="s">
        <v>5751</v>
      </c>
      <c r="E4847" s="23" t="s">
        <v>4134</v>
      </c>
      <c r="F4847" s="40">
        <v>0.05</v>
      </c>
      <c r="G4847" s="25">
        <v>25896</v>
      </c>
      <c r="H4847" s="25">
        <v>1295</v>
      </c>
      <c r="I4847" s="25"/>
      <c r="J4847" s="58" t="e">
        <f>HYPERLINK("#"&amp;"Insumos"&amp;"!A"&amp;MATCH($B4847,#REF!,0),"Ins "&amp;$B4847)</f>
        <v>#REF!</v>
      </c>
      <c r="M4847" s="220"/>
    </row>
    <row r="4848" spans="1:13" x14ac:dyDescent="0.2">
      <c r="A4848" s="35" t="s">
        <v>8057</v>
      </c>
      <c r="B4848" s="1" t="s">
        <v>7848</v>
      </c>
      <c r="C4848" s="45" t="s">
        <v>7849</v>
      </c>
      <c r="D4848" s="23" t="s">
        <v>5751</v>
      </c>
      <c r="E4848" s="23" t="s">
        <v>4134</v>
      </c>
      <c r="F4848" s="40">
        <v>1.05</v>
      </c>
      <c r="G4848" s="25">
        <v>22776</v>
      </c>
      <c r="H4848" s="25">
        <v>23915</v>
      </c>
      <c r="I4848" s="25"/>
      <c r="J4848" s="58" t="e">
        <f>HYPERLINK("#"&amp;"Insumos"&amp;"!A"&amp;MATCH($B4848,#REF!,0),"Ins "&amp;$B4848)</f>
        <v>#REF!</v>
      </c>
      <c r="M4848" s="220"/>
    </row>
    <row r="4849" spans="1:13" x14ac:dyDescent="0.2">
      <c r="A4849" s="36" t="s">
        <v>8059</v>
      </c>
      <c r="B4849" s="26" t="s">
        <v>6816</v>
      </c>
      <c r="C4849" s="79" t="s">
        <v>8060</v>
      </c>
      <c r="D4849" s="37" t="s">
        <v>5608</v>
      </c>
      <c r="E4849" s="37" t="s">
        <v>4134</v>
      </c>
      <c r="F4849" s="41"/>
      <c r="G4849" s="27"/>
      <c r="H4849" s="27"/>
      <c r="I4849" s="27">
        <v>35521</v>
      </c>
      <c r="M4849" s="220">
        <f t="shared" si="75"/>
        <v>46518</v>
      </c>
    </row>
    <row r="4850" spans="1:13" x14ac:dyDescent="0.2">
      <c r="A4850" s="35" t="s">
        <v>8059</v>
      </c>
      <c r="B4850" s="1" t="s">
        <v>5573</v>
      </c>
      <c r="C4850" s="45" t="s">
        <v>973</v>
      </c>
      <c r="D4850" s="23" t="s">
        <v>5734</v>
      </c>
      <c r="E4850" s="23" t="s">
        <v>4141</v>
      </c>
      <c r="F4850" s="40">
        <v>0.67</v>
      </c>
      <c r="G4850" s="25">
        <v>41652</v>
      </c>
      <c r="H4850" s="25">
        <v>27907</v>
      </c>
      <c r="I4850" s="25"/>
      <c r="J4850" s="58" t="e">
        <f>HYPERLINK("#"&amp;"Insumos"&amp;"!A"&amp;MATCH($B4850,#REF!,0),"Ins "&amp;$B4850)</f>
        <v>#REF!</v>
      </c>
      <c r="M4850" s="220"/>
    </row>
    <row r="4851" spans="1:13" x14ac:dyDescent="0.2">
      <c r="A4851" s="35" t="s">
        <v>8059</v>
      </c>
      <c r="B4851" s="1" t="s">
        <v>263</v>
      </c>
      <c r="C4851" s="45" t="s">
        <v>696</v>
      </c>
      <c r="D4851" s="23" t="s">
        <v>5534</v>
      </c>
      <c r="E4851" s="23" t="s">
        <v>4140</v>
      </c>
      <c r="F4851" s="40">
        <v>1E-3</v>
      </c>
      <c r="G4851" s="25">
        <v>187426</v>
      </c>
      <c r="H4851" s="25">
        <v>187</v>
      </c>
      <c r="I4851" s="25"/>
      <c r="J4851" s="58" t="e">
        <f>HYPERLINK("#"&amp;"Insumos"&amp;"!A"&amp;MATCH($B4851,#REF!,0),"Ins "&amp;$B4851)</f>
        <v>#REF!</v>
      </c>
      <c r="M4851" s="220"/>
    </row>
    <row r="4852" spans="1:13" x14ac:dyDescent="0.2">
      <c r="A4852" s="35" t="s">
        <v>8059</v>
      </c>
      <c r="B4852" s="1" t="s">
        <v>5007</v>
      </c>
      <c r="C4852" s="45" t="s">
        <v>720</v>
      </c>
      <c r="D4852" s="23" t="s">
        <v>5751</v>
      </c>
      <c r="E4852" s="23" t="s">
        <v>4134</v>
      </c>
      <c r="F4852" s="40">
        <v>0.01</v>
      </c>
      <c r="G4852" s="25">
        <v>1897</v>
      </c>
      <c r="H4852" s="25">
        <v>19</v>
      </c>
      <c r="I4852" s="25"/>
      <c r="J4852" s="58" t="e">
        <f>HYPERLINK("#"&amp;"Insumos"&amp;"!A"&amp;MATCH($B4852,#REF!,0),"Ins "&amp;$B4852)</f>
        <v>#REF!</v>
      </c>
      <c r="M4852" s="220"/>
    </row>
    <row r="4853" spans="1:13" x14ac:dyDescent="0.2">
      <c r="A4853" s="35" t="s">
        <v>8059</v>
      </c>
      <c r="B4853" s="1" t="s">
        <v>7832</v>
      </c>
      <c r="C4853" s="45" t="s">
        <v>7833</v>
      </c>
      <c r="D4853" s="23" t="s">
        <v>5751</v>
      </c>
      <c r="E4853" s="23" t="s">
        <v>464</v>
      </c>
      <c r="F4853" s="40">
        <v>0.5</v>
      </c>
      <c r="G4853" s="25">
        <v>2413</v>
      </c>
      <c r="H4853" s="25">
        <v>1207</v>
      </c>
      <c r="I4853" s="25"/>
      <c r="J4853" s="58" t="e">
        <f>HYPERLINK("#"&amp;"Insumos"&amp;"!A"&amp;MATCH($B4853,#REF!,0),"Ins "&amp;$B4853)</f>
        <v>#REF!</v>
      </c>
      <c r="M4853" s="220"/>
    </row>
    <row r="4854" spans="1:13" x14ac:dyDescent="0.2">
      <c r="A4854" s="35" t="s">
        <v>8059</v>
      </c>
      <c r="B4854" s="1" t="s">
        <v>7850</v>
      </c>
      <c r="C4854" s="45" t="s">
        <v>7851</v>
      </c>
      <c r="D4854" s="23" t="s">
        <v>5751</v>
      </c>
      <c r="E4854" s="23" t="s">
        <v>4134</v>
      </c>
      <c r="F4854" s="40">
        <v>4</v>
      </c>
      <c r="G4854" s="25">
        <v>1214</v>
      </c>
      <c r="H4854" s="25">
        <v>4856</v>
      </c>
      <c r="I4854" s="25"/>
      <c r="J4854" s="58" t="e">
        <f>HYPERLINK("#"&amp;"Insumos"&amp;"!A"&amp;MATCH($B4854,#REF!,0),"Ins "&amp;$B4854)</f>
        <v>#REF!</v>
      </c>
      <c r="M4854" s="220"/>
    </row>
    <row r="4855" spans="1:13" x14ac:dyDescent="0.2">
      <c r="A4855" s="35" t="s">
        <v>8059</v>
      </c>
      <c r="B4855" s="1" t="s">
        <v>4785</v>
      </c>
      <c r="C4855" s="45" t="s">
        <v>176</v>
      </c>
      <c r="D4855" s="23" t="s">
        <v>5751</v>
      </c>
      <c r="E4855" s="23" t="s">
        <v>4134</v>
      </c>
      <c r="F4855" s="40">
        <v>0.01</v>
      </c>
      <c r="G4855" s="25">
        <v>134508</v>
      </c>
      <c r="H4855" s="25">
        <v>1345</v>
      </c>
      <c r="I4855" s="25"/>
      <c r="J4855" s="58" t="e">
        <f>HYPERLINK("#"&amp;"Insumos"&amp;"!A"&amp;MATCH($B4855,#REF!,0),"Ins "&amp;$B4855)</f>
        <v>#REF!</v>
      </c>
      <c r="M4855" s="220"/>
    </row>
    <row r="4856" spans="1:13" ht="25.5" x14ac:dyDescent="0.2">
      <c r="A4856" s="36" t="s">
        <v>8061</v>
      </c>
      <c r="B4856" s="26" t="s">
        <v>6816</v>
      </c>
      <c r="C4856" s="79" t="s">
        <v>8062</v>
      </c>
      <c r="D4856" s="37" t="s">
        <v>5608</v>
      </c>
      <c r="E4856" s="37" t="s">
        <v>464</v>
      </c>
      <c r="F4856" s="41"/>
      <c r="G4856" s="27"/>
      <c r="H4856" s="27"/>
      <c r="I4856" s="27">
        <v>112291</v>
      </c>
      <c r="M4856" s="220">
        <f t="shared" si="75"/>
        <v>147056</v>
      </c>
    </row>
    <row r="4857" spans="1:13" x14ac:dyDescent="0.2">
      <c r="A4857" s="35" t="s">
        <v>8061</v>
      </c>
      <c r="B4857" s="1" t="s">
        <v>5579</v>
      </c>
      <c r="C4857" s="45" t="s">
        <v>1016</v>
      </c>
      <c r="D4857" s="23" t="s">
        <v>5734</v>
      </c>
      <c r="E4857" s="23" t="s">
        <v>4141</v>
      </c>
      <c r="F4857" s="40">
        <v>0.8</v>
      </c>
      <c r="G4857" s="25">
        <v>57672</v>
      </c>
      <c r="H4857" s="25">
        <v>46138</v>
      </c>
      <c r="I4857" s="25"/>
      <c r="J4857" s="58" t="e">
        <f>HYPERLINK("#"&amp;"Insumos"&amp;"!A"&amp;MATCH($B4857,#REF!,0),"Ins "&amp;$B4857)</f>
        <v>#REF!</v>
      </c>
      <c r="M4857" s="220"/>
    </row>
    <row r="4858" spans="1:13" x14ac:dyDescent="0.2">
      <c r="A4858" s="35" t="s">
        <v>8061</v>
      </c>
      <c r="B4858" s="1" t="s">
        <v>263</v>
      </c>
      <c r="C4858" s="45" t="s">
        <v>696</v>
      </c>
      <c r="D4858" s="23" t="s">
        <v>5534</v>
      </c>
      <c r="E4858" s="23" t="s">
        <v>4140</v>
      </c>
      <c r="F4858" s="40">
        <v>5.0000000000000001E-3</v>
      </c>
      <c r="G4858" s="25">
        <v>187426</v>
      </c>
      <c r="H4858" s="25">
        <v>937</v>
      </c>
      <c r="I4858" s="25"/>
      <c r="J4858" s="58" t="e">
        <f>HYPERLINK("#"&amp;"Insumos"&amp;"!A"&amp;MATCH($B4858,#REF!,0),"Ins "&amp;$B4858)</f>
        <v>#REF!</v>
      </c>
      <c r="M4858" s="220"/>
    </row>
    <row r="4859" spans="1:13" ht="25.5" x14ac:dyDescent="0.2">
      <c r="A4859" s="35" t="s">
        <v>8061</v>
      </c>
      <c r="B4859" s="34" t="s">
        <v>597</v>
      </c>
      <c r="C4859" s="45" t="s">
        <v>8738</v>
      </c>
      <c r="D4859" s="23" t="s">
        <v>5534</v>
      </c>
      <c r="E4859" s="23" t="s">
        <v>8737</v>
      </c>
      <c r="F4859" s="40">
        <v>0.04</v>
      </c>
      <c r="G4859" s="25">
        <v>17302</v>
      </c>
      <c r="H4859" s="25">
        <v>692</v>
      </c>
      <c r="I4859" s="25"/>
      <c r="J4859" s="58" t="e">
        <f>HYPERLINK("#"&amp;"Insumos"&amp;"!A"&amp;MATCH($B4859,#REF!,0),"Ins "&amp;$B4859)</f>
        <v>#REF!</v>
      </c>
      <c r="M4859" s="220"/>
    </row>
    <row r="4860" spans="1:13" x14ac:dyDescent="0.2">
      <c r="A4860" s="35" t="s">
        <v>8061</v>
      </c>
      <c r="B4860" s="1" t="s">
        <v>5007</v>
      </c>
      <c r="C4860" s="45" t="s">
        <v>720</v>
      </c>
      <c r="D4860" s="23" t="s">
        <v>5751</v>
      </c>
      <c r="E4860" s="23" t="s">
        <v>4134</v>
      </c>
      <c r="F4860" s="40">
        <v>0.3</v>
      </c>
      <c r="G4860" s="25">
        <v>1897</v>
      </c>
      <c r="H4860" s="25">
        <v>569</v>
      </c>
      <c r="I4860" s="25"/>
      <c r="J4860" s="58" t="e">
        <f>HYPERLINK("#"&amp;"Insumos"&amp;"!A"&amp;MATCH($B4860,#REF!,0),"Ins "&amp;$B4860)</f>
        <v>#REF!</v>
      </c>
      <c r="M4860" s="220"/>
    </row>
    <row r="4861" spans="1:13" x14ac:dyDescent="0.2">
      <c r="A4861" s="35" t="s">
        <v>8061</v>
      </c>
      <c r="B4861" s="1" t="s">
        <v>7852</v>
      </c>
      <c r="C4861" s="45" t="s">
        <v>7853</v>
      </c>
      <c r="D4861" s="23" t="s">
        <v>5751</v>
      </c>
      <c r="E4861" s="23" t="s">
        <v>464</v>
      </c>
      <c r="F4861" s="40">
        <v>1</v>
      </c>
      <c r="G4861" s="25">
        <v>23920</v>
      </c>
      <c r="H4861" s="25">
        <v>23920</v>
      </c>
      <c r="I4861" s="25"/>
      <c r="J4861" s="58" t="e">
        <f>HYPERLINK("#"&amp;"Insumos"&amp;"!A"&amp;MATCH($B4861,#REF!,0),"Ins "&amp;$B4861)</f>
        <v>#REF!</v>
      </c>
      <c r="M4861" s="220"/>
    </row>
    <row r="4862" spans="1:13" x14ac:dyDescent="0.2">
      <c r="A4862" s="35" t="s">
        <v>8061</v>
      </c>
      <c r="B4862" s="1" t="s">
        <v>7857</v>
      </c>
      <c r="C4862" s="45" t="s">
        <v>7858</v>
      </c>
      <c r="D4862" s="23" t="s">
        <v>5751</v>
      </c>
      <c r="E4862" s="23" t="s">
        <v>4134</v>
      </c>
      <c r="F4862" s="40">
        <v>1</v>
      </c>
      <c r="G4862" s="25">
        <v>14560</v>
      </c>
      <c r="H4862" s="25">
        <v>14560</v>
      </c>
      <c r="I4862" s="25"/>
      <c r="J4862" s="58" t="e">
        <f>HYPERLINK("#"&amp;"Insumos"&amp;"!A"&amp;MATCH($B4862,#REF!,0),"Ins "&amp;$B4862)</f>
        <v>#REF!</v>
      </c>
      <c r="M4862" s="220"/>
    </row>
    <row r="4863" spans="1:13" x14ac:dyDescent="0.2">
      <c r="A4863" s="35" t="s">
        <v>8061</v>
      </c>
      <c r="B4863" s="1" t="s">
        <v>7863</v>
      </c>
      <c r="C4863" s="45" t="s">
        <v>7864</v>
      </c>
      <c r="D4863" s="23" t="s">
        <v>5751</v>
      </c>
      <c r="E4863" s="23" t="s">
        <v>4134</v>
      </c>
      <c r="F4863" s="40">
        <v>1</v>
      </c>
      <c r="G4863" s="25">
        <v>19760</v>
      </c>
      <c r="H4863" s="25">
        <v>19760</v>
      </c>
      <c r="I4863" s="25"/>
      <c r="J4863" s="58" t="e">
        <f>HYPERLINK("#"&amp;"Insumos"&amp;"!A"&amp;MATCH($B4863,#REF!,0),"Ins "&amp;$B4863)</f>
        <v>#REF!</v>
      </c>
      <c r="M4863" s="220"/>
    </row>
    <row r="4864" spans="1:13" ht="25.5" x14ac:dyDescent="0.2">
      <c r="A4864" s="35" t="s">
        <v>8061</v>
      </c>
      <c r="B4864" s="1" t="s">
        <v>7869</v>
      </c>
      <c r="C4864" s="45" t="s">
        <v>7870</v>
      </c>
      <c r="D4864" s="23" t="s">
        <v>5751</v>
      </c>
      <c r="E4864" s="23" t="s">
        <v>464</v>
      </c>
      <c r="F4864" s="40">
        <v>1</v>
      </c>
      <c r="G4864" s="25">
        <v>5715</v>
      </c>
      <c r="H4864" s="25">
        <v>5715</v>
      </c>
      <c r="I4864" s="25"/>
      <c r="J4864" s="58" t="e">
        <f>HYPERLINK("#"&amp;"Insumos"&amp;"!A"&amp;MATCH($B4864,#REF!,0),"Ins "&amp;$B4864)</f>
        <v>#REF!</v>
      </c>
      <c r="M4864" s="220"/>
    </row>
    <row r="4865" spans="1:13" ht="25.5" x14ac:dyDescent="0.2">
      <c r="A4865" s="36" t="s">
        <v>8063</v>
      </c>
      <c r="B4865" s="26" t="s">
        <v>6816</v>
      </c>
      <c r="C4865" s="79" t="s">
        <v>8064</v>
      </c>
      <c r="D4865" s="37" t="s">
        <v>5608</v>
      </c>
      <c r="E4865" s="37" t="s">
        <v>464</v>
      </c>
      <c r="F4865" s="41"/>
      <c r="G4865" s="27"/>
      <c r="H4865" s="27"/>
      <c r="I4865" s="27">
        <v>162400</v>
      </c>
      <c r="M4865" s="220">
        <f t="shared" si="75"/>
        <v>212679</v>
      </c>
    </row>
    <row r="4866" spans="1:13" x14ac:dyDescent="0.2">
      <c r="A4866" s="35" t="s">
        <v>8063</v>
      </c>
      <c r="B4866" s="1" t="s">
        <v>5579</v>
      </c>
      <c r="C4866" s="45" t="s">
        <v>1016</v>
      </c>
      <c r="D4866" s="23" t="s">
        <v>5734</v>
      </c>
      <c r="E4866" s="23" t="s">
        <v>4141</v>
      </c>
      <c r="F4866" s="40">
        <v>1</v>
      </c>
      <c r="G4866" s="25">
        <v>57672</v>
      </c>
      <c r="H4866" s="25">
        <v>57672</v>
      </c>
      <c r="I4866" s="25"/>
      <c r="J4866" s="58" t="e">
        <f>HYPERLINK("#"&amp;"Insumos"&amp;"!A"&amp;MATCH($B4866,#REF!,0),"Ins "&amp;$B4866)</f>
        <v>#REF!</v>
      </c>
      <c r="M4866" s="220"/>
    </row>
    <row r="4867" spans="1:13" x14ac:dyDescent="0.2">
      <c r="A4867" s="35" t="s">
        <v>8063</v>
      </c>
      <c r="B4867" s="1" t="s">
        <v>263</v>
      </c>
      <c r="C4867" s="45" t="s">
        <v>696</v>
      </c>
      <c r="D4867" s="23" t="s">
        <v>5534</v>
      </c>
      <c r="E4867" s="23" t="s">
        <v>4140</v>
      </c>
      <c r="F4867" s="40">
        <v>5.0000000000000001E-3</v>
      </c>
      <c r="G4867" s="25">
        <v>187426</v>
      </c>
      <c r="H4867" s="25">
        <v>937</v>
      </c>
      <c r="I4867" s="25"/>
      <c r="J4867" s="58" t="e">
        <f>HYPERLINK("#"&amp;"Insumos"&amp;"!A"&amp;MATCH($B4867,#REF!,0),"Ins "&amp;$B4867)</f>
        <v>#REF!</v>
      </c>
      <c r="M4867" s="220"/>
    </row>
    <row r="4868" spans="1:13" ht="25.5" x14ac:dyDescent="0.2">
      <c r="A4868" s="35" t="s">
        <v>8063</v>
      </c>
      <c r="B4868" s="34" t="s">
        <v>597</v>
      </c>
      <c r="C4868" s="45" t="s">
        <v>8738</v>
      </c>
      <c r="D4868" s="23" t="s">
        <v>5534</v>
      </c>
      <c r="E4868" s="23" t="s">
        <v>8737</v>
      </c>
      <c r="F4868" s="40">
        <v>0.04</v>
      </c>
      <c r="G4868" s="25">
        <v>17302</v>
      </c>
      <c r="H4868" s="25">
        <v>692</v>
      </c>
      <c r="I4868" s="25"/>
      <c r="J4868" s="58" t="e">
        <f>HYPERLINK("#"&amp;"Insumos"&amp;"!A"&amp;MATCH($B4868,#REF!,0),"Ins "&amp;$B4868)</f>
        <v>#REF!</v>
      </c>
      <c r="M4868" s="220"/>
    </row>
    <row r="4869" spans="1:13" x14ac:dyDescent="0.2">
      <c r="A4869" s="35" t="s">
        <v>8063</v>
      </c>
      <c r="B4869" s="1" t="s">
        <v>5007</v>
      </c>
      <c r="C4869" s="45" t="s">
        <v>720</v>
      </c>
      <c r="D4869" s="23" t="s">
        <v>5751</v>
      </c>
      <c r="E4869" s="23" t="s">
        <v>4134</v>
      </c>
      <c r="F4869" s="40">
        <v>0.35</v>
      </c>
      <c r="G4869" s="25">
        <v>1897</v>
      </c>
      <c r="H4869" s="25">
        <v>664</v>
      </c>
      <c r="I4869" s="25"/>
      <c r="J4869" s="58" t="e">
        <f>HYPERLINK("#"&amp;"Insumos"&amp;"!A"&amp;MATCH($B4869,#REF!,0),"Ins "&amp;$B4869)</f>
        <v>#REF!</v>
      </c>
      <c r="M4869" s="220"/>
    </row>
    <row r="4870" spans="1:13" x14ac:dyDescent="0.2">
      <c r="A4870" s="35" t="s">
        <v>8063</v>
      </c>
      <c r="B4870" s="1" t="s">
        <v>7854</v>
      </c>
      <c r="C4870" s="45" t="s">
        <v>7855</v>
      </c>
      <c r="D4870" s="23" t="s">
        <v>5751</v>
      </c>
      <c r="E4870" s="23" t="s">
        <v>464</v>
      </c>
      <c r="F4870" s="40">
        <v>1</v>
      </c>
      <c r="G4870" s="25">
        <v>40560</v>
      </c>
      <c r="H4870" s="25">
        <v>40560</v>
      </c>
      <c r="I4870" s="25"/>
      <c r="J4870" s="58" t="e">
        <f>HYPERLINK("#"&amp;"Insumos"&amp;"!A"&amp;MATCH($B4870,#REF!,0),"Ins "&amp;$B4870)</f>
        <v>#REF!</v>
      </c>
      <c r="M4870" s="220"/>
    </row>
    <row r="4871" spans="1:13" x14ac:dyDescent="0.2">
      <c r="A4871" s="35" t="s">
        <v>8063</v>
      </c>
      <c r="B4871" s="1" t="s">
        <v>7859</v>
      </c>
      <c r="C4871" s="45" t="s">
        <v>7860</v>
      </c>
      <c r="D4871" s="23" t="s">
        <v>5751</v>
      </c>
      <c r="E4871" s="23" t="s">
        <v>4134</v>
      </c>
      <c r="F4871" s="40">
        <v>1</v>
      </c>
      <c r="G4871" s="25">
        <v>27040</v>
      </c>
      <c r="H4871" s="25">
        <v>27040</v>
      </c>
      <c r="I4871" s="25"/>
      <c r="J4871" s="58" t="e">
        <f>HYPERLINK("#"&amp;"Insumos"&amp;"!A"&amp;MATCH($B4871,#REF!,0),"Ins "&amp;$B4871)</f>
        <v>#REF!</v>
      </c>
      <c r="M4871" s="220"/>
    </row>
    <row r="4872" spans="1:13" x14ac:dyDescent="0.2">
      <c r="A4872" s="35" t="s">
        <v>8063</v>
      </c>
      <c r="B4872" s="1" t="s">
        <v>7865</v>
      </c>
      <c r="C4872" s="45" t="s">
        <v>7866</v>
      </c>
      <c r="D4872" s="23" t="s">
        <v>5751</v>
      </c>
      <c r="E4872" s="23" t="s">
        <v>4134</v>
      </c>
      <c r="F4872" s="40">
        <v>1</v>
      </c>
      <c r="G4872" s="25">
        <v>29120</v>
      </c>
      <c r="H4872" s="25">
        <v>29120</v>
      </c>
      <c r="I4872" s="25"/>
      <c r="J4872" s="58" t="e">
        <f>HYPERLINK("#"&amp;"Insumos"&amp;"!A"&amp;MATCH($B4872,#REF!,0),"Ins "&amp;$B4872)</f>
        <v>#REF!</v>
      </c>
      <c r="M4872" s="220"/>
    </row>
    <row r="4873" spans="1:13" ht="25.5" x14ac:dyDescent="0.2">
      <c r="A4873" s="35" t="s">
        <v>8063</v>
      </c>
      <c r="B4873" s="1" t="s">
        <v>7869</v>
      </c>
      <c r="C4873" s="45" t="s">
        <v>7870</v>
      </c>
      <c r="D4873" s="23" t="s">
        <v>5751</v>
      </c>
      <c r="E4873" s="23" t="s">
        <v>464</v>
      </c>
      <c r="F4873" s="40">
        <v>1</v>
      </c>
      <c r="G4873" s="25">
        <v>5715</v>
      </c>
      <c r="H4873" s="25">
        <v>5715</v>
      </c>
      <c r="I4873" s="25"/>
      <c r="J4873" s="58" t="e">
        <f>HYPERLINK("#"&amp;"Insumos"&amp;"!A"&amp;MATCH($B4873,#REF!,0),"Ins "&amp;$B4873)</f>
        <v>#REF!</v>
      </c>
      <c r="M4873" s="220"/>
    </row>
    <row r="4874" spans="1:13" ht="25.5" x14ac:dyDescent="0.2">
      <c r="A4874" s="36" t="s">
        <v>8065</v>
      </c>
      <c r="B4874" s="26" t="s">
        <v>6816</v>
      </c>
      <c r="C4874" s="79" t="s">
        <v>8066</v>
      </c>
      <c r="D4874" s="37" t="s">
        <v>5608</v>
      </c>
      <c r="E4874" s="37" t="s">
        <v>464</v>
      </c>
      <c r="F4874" s="41"/>
      <c r="G4874" s="27"/>
      <c r="H4874" s="27"/>
      <c r="I4874" s="27">
        <v>222909</v>
      </c>
      <c r="M4874" s="220">
        <f t="shared" ref="M4874:M4928" si="76">ROUND(I4874*(1+$L$2),0)</f>
        <v>291922</v>
      </c>
    </row>
    <row r="4875" spans="1:13" x14ac:dyDescent="0.2">
      <c r="A4875" s="35" t="s">
        <v>8065</v>
      </c>
      <c r="B4875" s="1" t="s">
        <v>5579</v>
      </c>
      <c r="C4875" s="45" t="s">
        <v>1016</v>
      </c>
      <c r="D4875" s="23" t="s">
        <v>5734</v>
      </c>
      <c r="E4875" s="23" t="s">
        <v>4141</v>
      </c>
      <c r="F4875" s="40">
        <v>1.2</v>
      </c>
      <c r="G4875" s="25">
        <v>57672</v>
      </c>
      <c r="H4875" s="25">
        <v>69206</v>
      </c>
      <c r="I4875" s="25"/>
      <c r="J4875" s="58" t="e">
        <f>HYPERLINK("#"&amp;"Insumos"&amp;"!A"&amp;MATCH($B4875,#REF!,0),"Ins "&amp;$B4875)</f>
        <v>#REF!</v>
      </c>
      <c r="M4875" s="220"/>
    </row>
    <row r="4876" spans="1:13" x14ac:dyDescent="0.2">
      <c r="A4876" s="35" t="s">
        <v>8065</v>
      </c>
      <c r="B4876" s="1" t="s">
        <v>263</v>
      </c>
      <c r="C4876" s="45" t="s">
        <v>696</v>
      </c>
      <c r="D4876" s="23" t="s">
        <v>5534</v>
      </c>
      <c r="E4876" s="23" t="s">
        <v>4140</v>
      </c>
      <c r="F4876" s="40">
        <v>5.0000000000000001E-3</v>
      </c>
      <c r="G4876" s="25">
        <v>187426</v>
      </c>
      <c r="H4876" s="25">
        <v>937</v>
      </c>
      <c r="I4876" s="25"/>
      <c r="J4876" s="58" t="e">
        <f>HYPERLINK("#"&amp;"Insumos"&amp;"!A"&amp;MATCH($B4876,#REF!,0),"Ins "&amp;$B4876)</f>
        <v>#REF!</v>
      </c>
      <c r="M4876" s="220"/>
    </row>
    <row r="4877" spans="1:13" x14ac:dyDescent="0.2">
      <c r="A4877" s="35" t="s">
        <v>8065</v>
      </c>
      <c r="B4877" s="1" t="s">
        <v>5007</v>
      </c>
      <c r="C4877" s="45" t="s">
        <v>720</v>
      </c>
      <c r="D4877" s="23" t="s">
        <v>5751</v>
      </c>
      <c r="E4877" s="23" t="s">
        <v>4134</v>
      </c>
      <c r="F4877" s="40">
        <v>0.4</v>
      </c>
      <c r="G4877" s="25">
        <v>1897</v>
      </c>
      <c r="H4877" s="25">
        <v>759</v>
      </c>
      <c r="I4877" s="25"/>
      <c r="J4877" s="58" t="e">
        <f>HYPERLINK("#"&amp;"Insumos"&amp;"!A"&amp;MATCH($B4877,#REF!,0),"Ins "&amp;$B4877)</f>
        <v>#REF!</v>
      </c>
      <c r="M4877" s="220"/>
    </row>
    <row r="4878" spans="1:13" ht="25.5" x14ac:dyDescent="0.2">
      <c r="A4878" s="35" t="s">
        <v>8065</v>
      </c>
      <c r="B4878" s="34" t="s">
        <v>597</v>
      </c>
      <c r="C4878" s="45" t="s">
        <v>8738</v>
      </c>
      <c r="D4878" s="23" t="s">
        <v>5534</v>
      </c>
      <c r="E4878" s="23" t="s">
        <v>8737</v>
      </c>
      <c r="F4878" s="40">
        <v>0.04</v>
      </c>
      <c r="G4878" s="25">
        <v>17302</v>
      </c>
      <c r="H4878" s="25">
        <v>692</v>
      </c>
      <c r="I4878" s="25"/>
      <c r="J4878" s="58" t="e">
        <f>HYPERLINK("#"&amp;"Insumos"&amp;"!A"&amp;MATCH($B4878,#REF!,0),"Ins "&amp;$B4878)</f>
        <v>#REF!</v>
      </c>
      <c r="M4878" s="220"/>
    </row>
    <row r="4879" spans="1:13" x14ac:dyDescent="0.2">
      <c r="A4879" s="35" t="s">
        <v>8065</v>
      </c>
      <c r="B4879" s="1" t="s">
        <v>7856</v>
      </c>
      <c r="C4879" s="45" t="s">
        <v>9636</v>
      </c>
      <c r="D4879" s="23" t="s">
        <v>5751</v>
      </c>
      <c r="E4879" s="23" t="s">
        <v>464</v>
      </c>
      <c r="F4879" s="40">
        <v>1</v>
      </c>
      <c r="G4879" s="25">
        <v>63440</v>
      </c>
      <c r="H4879" s="25">
        <v>63440</v>
      </c>
      <c r="I4879" s="25"/>
      <c r="J4879" s="58" t="e">
        <f>HYPERLINK("#"&amp;"Insumos"&amp;"!A"&amp;MATCH($B4879,#REF!,0),"Ins "&amp;$B4879)</f>
        <v>#REF!</v>
      </c>
      <c r="M4879" s="220"/>
    </row>
    <row r="4880" spans="1:13" x14ac:dyDescent="0.2">
      <c r="A4880" s="35" t="s">
        <v>8065</v>
      </c>
      <c r="B4880" s="1" t="s">
        <v>7861</v>
      </c>
      <c r="C4880" s="45" t="s">
        <v>7862</v>
      </c>
      <c r="D4880" s="23" t="s">
        <v>5751</v>
      </c>
      <c r="E4880" s="23" t="s">
        <v>4134</v>
      </c>
      <c r="F4880" s="40">
        <v>1</v>
      </c>
      <c r="G4880" s="25">
        <v>43680</v>
      </c>
      <c r="H4880" s="25">
        <v>43680</v>
      </c>
      <c r="I4880" s="25"/>
      <c r="J4880" s="58" t="e">
        <f>HYPERLINK("#"&amp;"Insumos"&amp;"!A"&amp;MATCH($B4880,#REF!,0),"Ins "&amp;$B4880)</f>
        <v>#REF!</v>
      </c>
      <c r="M4880" s="220"/>
    </row>
    <row r="4881" spans="1:13" x14ac:dyDescent="0.2">
      <c r="A4881" s="35" t="s">
        <v>8065</v>
      </c>
      <c r="B4881" s="1" t="s">
        <v>7867</v>
      </c>
      <c r="C4881" s="45" t="s">
        <v>7868</v>
      </c>
      <c r="D4881" s="23" t="s">
        <v>5751</v>
      </c>
      <c r="E4881" s="23" t="s">
        <v>4134</v>
      </c>
      <c r="F4881" s="40">
        <v>1</v>
      </c>
      <c r="G4881" s="25">
        <v>38480</v>
      </c>
      <c r="H4881" s="25">
        <v>38480</v>
      </c>
      <c r="I4881" s="25"/>
      <c r="J4881" s="58" t="e">
        <f>HYPERLINK("#"&amp;"Insumos"&amp;"!A"&amp;MATCH($B4881,#REF!,0),"Ins "&amp;$B4881)</f>
        <v>#REF!</v>
      </c>
      <c r="M4881" s="220"/>
    </row>
    <row r="4882" spans="1:13" ht="25.5" x14ac:dyDescent="0.2">
      <c r="A4882" s="35" t="s">
        <v>8065</v>
      </c>
      <c r="B4882" s="1" t="s">
        <v>7869</v>
      </c>
      <c r="C4882" s="45" t="s">
        <v>7870</v>
      </c>
      <c r="D4882" s="23" t="s">
        <v>5751</v>
      </c>
      <c r="E4882" s="23" t="s">
        <v>464</v>
      </c>
      <c r="F4882" s="40">
        <v>1</v>
      </c>
      <c r="G4882" s="25">
        <v>5715</v>
      </c>
      <c r="H4882" s="25">
        <v>5715</v>
      </c>
      <c r="I4882" s="25"/>
      <c r="J4882" s="58" t="e">
        <f>HYPERLINK("#"&amp;"Insumos"&amp;"!A"&amp;MATCH($B4882,#REF!,0),"Ins "&amp;$B4882)</f>
        <v>#REF!</v>
      </c>
      <c r="M4882" s="220"/>
    </row>
    <row r="4883" spans="1:13" ht="25.5" x14ac:dyDescent="0.2">
      <c r="A4883" s="36" t="s">
        <v>8067</v>
      </c>
      <c r="B4883" s="26" t="s">
        <v>6816</v>
      </c>
      <c r="C4883" s="79" t="s">
        <v>8068</v>
      </c>
      <c r="D4883" s="37" t="s">
        <v>5608</v>
      </c>
      <c r="E4883" s="37" t="s">
        <v>464</v>
      </c>
      <c r="F4883" s="41"/>
      <c r="G4883" s="27"/>
      <c r="H4883" s="27"/>
      <c r="I4883" s="27">
        <v>235573</v>
      </c>
      <c r="M4883" s="220">
        <f t="shared" si="76"/>
        <v>308506</v>
      </c>
    </row>
    <row r="4884" spans="1:13" x14ac:dyDescent="0.2">
      <c r="A4884" s="35" t="s">
        <v>8067</v>
      </c>
      <c r="B4884" s="1" t="s">
        <v>5573</v>
      </c>
      <c r="C4884" s="45" t="s">
        <v>973</v>
      </c>
      <c r="D4884" s="23" t="s">
        <v>5734</v>
      </c>
      <c r="E4884" s="23" t="s">
        <v>4141</v>
      </c>
      <c r="F4884" s="40">
        <v>0.35</v>
      </c>
      <c r="G4884" s="25">
        <v>41652</v>
      </c>
      <c r="H4884" s="25">
        <v>14578</v>
      </c>
      <c r="I4884" s="25"/>
      <c r="J4884" s="58" t="e">
        <f>HYPERLINK("#"&amp;"Insumos"&amp;"!A"&amp;MATCH($B4884,#REF!,0),"Ins "&amp;$B4884)</f>
        <v>#REF!</v>
      </c>
      <c r="M4884" s="220"/>
    </row>
    <row r="4885" spans="1:13" x14ac:dyDescent="0.2">
      <c r="A4885" s="35" t="s">
        <v>8067</v>
      </c>
      <c r="B4885" s="1" t="s">
        <v>263</v>
      </c>
      <c r="C4885" s="45" t="s">
        <v>696</v>
      </c>
      <c r="D4885" s="23" t="s">
        <v>5534</v>
      </c>
      <c r="E4885" s="23" t="s">
        <v>4140</v>
      </c>
      <c r="F4885" s="40">
        <v>5.0000000000000001E-3</v>
      </c>
      <c r="G4885" s="25">
        <v>187426</v>
      </c>
      <c r="H4885" s="25">
        <v>937</v>
      </c>
      <c r="I4885" s="25"/>
      <c r="J4885" s="58" t="e">
        <f>HYPERLINK("#"&amp;"Insumos"&amp;"!A"&amp;MATCH($B4885,#REF!,0),"Ins "&amp;$B4885)</f>
        <v>#REF!</v>
      </c>
      <c r="M4885" s="220"/>
    </row>
    <row r="4886" spans="1:13" x14ac:dyDescent="0.2">
      <c r="A4886" s="35" t="s">
        <v>8067</v>
      </c>
      <c r="B4886" s="1" t="s">
        <v>5007</v>
      </c>
      <c r="C4886" s="45" t="s">
        <v>720</v>
      </c>
      <c r="D4886" s="23" t="s">
        <v>5751</v>
      </c>
      <c r="E4886" s="23" t="s">
        <v>4134</v>
      </c>
      <c r="F4886" s="40">
        <v>0.3</v>
      </c>
      <c r="G4886" s="25">
        <v>1897</v>
      </c>
      <c r="H4886" s="25">
        <v>569</v>
      </c>
      <c r="I4886" s="25"/>
      <c r="J4886" s="58" t="e">
        <f>HYPERLINK("#"&amp;"Insumos"&amp;"!A"&amp;MATCH($B4886,#REF!,0),"Ins "&amp;$B4886)</f>
        <v>#REF!</v>
      </c>
      <c r="M4886" s="220"/>
    </row>
    <row r="4887" spans="1:13" x14ac:dyDescent="0.2">
      <c r="A4887" s="35" t="s">
        <v>8067</v>
      </c>
      <c r="B4887" s="1" t="s">
        <v>7871</v>
      </c>
      <c r="C4887" s="45" t="s">
        <v>7872</v>
      </c>
      <c r="D4887" s="23" t="s">
        <v>5751</v>
      </c>
      <c r="E4887" s="23" t="s">
        <v>464</v>
      </c>
      <c r="F4887" s="40">
        <v>1.1000000000000001</v>
      </c>
      <c r="G4887" s="25">
        <v>114278</v>
      </c>
      <c r="H4887" s="25">
        <v>125706</v>
      </c>
      <c r="I4887" s="25"/>
      <c r="J4887" s="58" t="e">
        <f>HYPERLINK("#"&amp;"Insumos"&amp;"!A"&amp;MATCH($B4887,#REF!,0),"Ins "&amp;$B4887)</f>
        <v>#REF!</v>
      </c>
      <c r="M4887" s="220"/>
    </row>
    <row r="4888" spans="1:13" x14ac:dyDescent="0.2">
      <c r="A4888" s="35" t="s">
        <v>8067</v>
      </c>
      <c r="B4888" s="1" t="s">
        <v>7873</v>
      </c>
      <c r="C4888" s="45" t="s">
        <v>7874</v>
      </c>
      <c r="D4888" s="23" t="s">
        <v>5751</v>
      </c>
      <c r="E4888" s="23" t="s">
        <v>4134</v>
      </c>
      <c r="F4888" s="40">
        <v>0.2</v>
      </c>
      <c r="G4888" s="25">
        <v>51426</v>
      </c>
      <c r="H4888" s="25">
        <v>10285</v>
      </c>
      <c r="I4888" s="25"/>
      <c r="J4888" s="58" t="e">
        <f>HYPERLINK("#"&amp;"Insumos"&amp;"!A"&amp;MATCH($B4888,#REF!,0),"Ins "&amp;$B4888)</f>
        <v>#REF!</v>
      </c>
      <c r="M4888" s="220"/>
    </row>
    <row r="4889" spans="1:13" x14ac:dyDescent="0.2">
      <c r="A4889" s="35" t="s">
        <v>8067</v>
      </c>
      <c r="B4889" s="1" t="s">
        <v>7875</v>
      </c>
      <c r="C4889" s="45" t="s">
        <v>7876</v>
      </c>
      <c r="D4889" s="23" t="s">
        <v>5751</v>
      </c>
      <c r="E4889" s="23" t="s">
        <v>4134</v>
      </c>
      <c r="F4889" s="40">
        <v>1</v>
      </c>
      <c r="G4889" s="25">
        <v>38570</v>
      </c>
      <c r="H4889" s="25">
        <v>38570</v>
      </c>
      <c r="I4889" s="25"/>
      <c r="J4889" s="58" t="e">
        <f>HYPERLINK("#"&amp;"Insumos"&amp;"!A"&amp;MATCH($B4889,#REF!,0),"Ins "&amp;$B4889)</f>
        <v>#REF!</v>
      </c>
      <c r="M4889" s="220"/>
    </row>
    <row r="4890" spans="1:13" ht="25.5" x14ac:dyDescent="0.2">
      <c r="A4890" s="35" t="s">
        <v>8067</v>
      </c>
      <c r="B4890" s="1" t="s">
        <v>5234</v>
      </c>
      <c r="C4890" s="45" t="s">
        <v>12420</v>
      </c>
      <c r="D4890" s="23" t="s">
        <v>5751</v>
      </c>
      <c r="E4890" s="23" t="s">
        <v>287</v>
      </c>
      <c r="F4890" s="40">
        <v>8</v>
      </c>
      <c r="G4890" s="25">
        <v>5616</v>
      </c>
      <c r="H4890" s="25">
        <v>44928</v>
      </c>
      <c r="I4890" s="25"/>
      <c r="J4890" s="58" t="e">
        <f>HYPERLINK("#"&amp;"Insumos"&amp;"!A"&amp;MATCH($B4890,#REF!,0),"Ins "&amp;$B4890)</f>
        <v>#REF!</v>
      </c>
      <c r="M4890" s="220"/>
    </row>
    <row r="4891" spans="1:13" ht="25.5" x14ac:dyDescent="0.2">
      <c r="A4891" s="36" t="s">
        <v>8069</v>
      </c>
      <c r="B4891" s="26" t="s">
        <v>6816</v>
      </c>
      <c r="C4891" s="79" t="s">
        <v>8070</v>
      </c>
      <c r="D4891" s="37" t="s">
        <v>5608</v>
      </c>
      <c r="E4891" s="37" t="s">
        <v>4134</v>
      </c>
      <c r="F4891" s="41"/>
      <c r="G4891" s="27"/>
      <c r="H4891" s="27"/>
      <c r="I4891" s="27">
        <v>1539619</v>
      </c>
      <c r="M4891" s="220">
        <f t="shared" si="76"/>
        <v>2016285</v>
      </c>
    </row>
    <row r="4892" spans="1:13" x14ac:dyDescent="0.2">
      <c r="A4892" s="35" t="s">
        <v>8069</v>
      </c>
      <c r="B4892" s="1" t="s">
        <v>74</v>
      </c>
      <c r="C4892" s="45" t="s">
        <v>1023</v>
      </c>
      <c r="D4892" s="23" t="s">
        <v>5734</v>
      </c>
      <c r="E4892" s="23" t="s">
        <v>4141</v>
      </c>
      <c r="F4892" s="40">
        <v>4</v>
      </c>
      <c r="G4892" s="25">
        <v>73692</v>
      </c>
      <c r="H4892" s="25">
        <v>294768</v>
      </c>
      <c r="I4892" s="25"/>
      <c r="J4892" s="58" t="e">
        <f>HYPERLINK("#"&amp;"Insumos"&amp;"!A"&amp;MATCH($B4892,#REF!,0),"Ins "&amp;$B4892)</f>
        <v>#REF!</v>
      </c>
      <c r="M4892" s="220"/>
    </row>
    <row r="4893" spans="1:13" x14ac:dyDescent="0.2">
      <c r="A4893" s="35" t="s">
        <v>8069</v>
      </c>
      <c r="B4893" s="1" t="s">
        <v>263</v>
      </c>
      <c r="C4893" s="45" t="s">
        <v>696</v>
      </c>
      <c r="D4893" s="23" t="s">
        <v>5534</v>
      </c>
      <c r="E4893" s="23" t="s">
        <v>4140</v>
      </c>
      <c r="F4893" s="40">
        <v>7.0000000000000001E-3</v>
      </c>
      <c r="G4893" s="25">
        <v>187426</v>
      </c>
      <c r="H4893" s="25">
        <v>1312</v>
      </c>
      <c r="I4893" s="25"/>
      <c r="J4893" s="58" t="e">
        <f>HYPERLINK("#"&amp;"Insumos"&amp;"!A"&amp;MATCH($B4893,#REF!,0),"Ins "&amp;$B4893)</f>
        <v>#REF!</v>
      </c>
      <c r="M4893" s="220"/>
    </row>
    <row r="4894" spans="1:13" x14ac:dyDescent="0.2">
      <c r="A4894" s="35" t="s">
        <v>8069</v>
      </c>
      <c r="B4894" s="1" t="s">
        <v>5007</v>
      </c>
      <c r="C4894" s="45" t="s">
        <v>720</v>
      </c>
      <c r="D4894" s="23" t="s">
        <v>5751</v>
      </c>
      <c r="E4894" s="23" t="s">
        <v>4134</v>
      </c>
      <c r="F4894" s="40">
        <v>0.4</v>
      </c>
      <c r="G4894" s="25">
        <v>1897</v>
      </c>
      <c r="H4894" s="25">
        <v>759</v>
      </c>
      <c r="I4894" s="25"/>
      <c r="J4894" s="58" t="e">
        <f>HYPERLINK("#"&amp;"Insumos"&amp;"!A"&amp;MATCH($B4894,#REF!,0),"Ins "&amp;$B4894)</f>
        <v>#REF!</v>
      </c>
      <c r="M4894" s="220"/>
    </row>
    <row r="4895" spans="1:13" ht="25.5" x14ac:dyDescent="0.2">
      <c r="A4895" s="35" t="s">
        <v>8069</v>
      </c>
      <c r="B4895" s="1" t="s">
        <v>7877</v>
      </c>
      <c r="C4895" s="45" t="s">
        <v>7878</v>
      </c>
      <c r="D4895" s="23" t="s">
        <v>5751</v>
      </c>
      <c r="E4895" s="23" t="s">
        <v>464</v>
      </c>
      <c r="F4895" s="40">
        <v>1</v>
      </c>
      <c r="G4895" s="25">
        <v>1242780</v>
      </c>
      <c r="H4895" s="25">
        <v>1242780</v>
      </c>
      <c r="I4895" s="25"/>
      <c r="J4895" s="58" t="e">
        <f>HYPERLINK("#"&amp;"Insumos"&amp;"!A"&amp;MATCH($B4895,#REF!,0),"Ins "&amp;$B4895)</f>
        <v>#REF!</v>
      </c>
      <c r="M4895" s="220"/>
    </row>
    <row r="4896" spans="1:13" ht="25.5" x14ac:dyDescent="0.2">
      <c r="A4896" s="36" t="s">
        <v>8071</v>
      </c>
      <c r="B4896" s="26" t="s">
        <v>6816</v>
      </c>
      <c r="C4896" s="79" t="s">
        <v>8072</v>
      </c>
      <c r="D4896" s="37" t="s">
        <v>5608</v>
      </c>
      <c r="E4896" s="37" t="s">
        <v>4134</v>
      </c>
      <c r="F4896" s="41"/>
      <c r="G4896" s="27"/>
      <c r="H4896" s="27"/>
      <c r="I4896" s="27">
        <v>28211</v>
      </c>
      <c r="M4896" s="220">
        <f t="shared" si="76"/>
        <v>36945</v>
      </c>
    </row>
    <row r="4897" spans="1:13" x14ac:dyDescent="0.2">
      <c r="A4897" s="35" t="s">
        <v>8071</v>
      </c>
      <c r="B4897" s="1" t="s">
        <v>5573</v>
      </c>
      <c r="C4897" s="45" t="s">
        <v>973</v>
      </c>
      <c r="D4897" s="23" t="s">
        <v>5734</v>
      </c>
      <c r="E4897" s="23" t="s">
        <v>4141</v>
      </c>
      <c r="F4897" s="40">
        <v>0.25</v>
      </c>
      <c r="G4897" s="25">
        <v>41652</v>
      </c>
      <c r="H4897" s="25">
        <v>10413</v>
      </c>
      <c r="I4897" s="25"/>
      <c r="J4897" s="58" t="e">
        <f>HYPERLINK("#"&amp;"Insumos"&amp;"!A"&amp;MATCH($B4897,#REF!,0),"Ins "&amp;$B4897)</f>
        <v>#REF!</v>
      </c>
      <c r="M4897" s="220"/>
    </row>
    <row r="4898" spans="1:13" x14ac:dyDescent="0.2">
      <c r="A4898" s="35" t="s">
        <v>8071</v>
      </c>
      <c r="B4898" s="1" t="s">
        <v>263</v>
      </c>
      <c r="C4898" s="45" t="s">
        <v>696</v>
      </c>
      <c r="D4898" s="23" t="s">
        <v>5534</v>
      </c>
      <c r="E4898" s="23" t="s">
        <v>4140</v>
      </c>
      <c r="F4898" s="40">
        <v>1E-3</v>
      </c>
      <c r="G4898" s="25">
        <v>187426</v>
      </c>
      <c r="H4898" s="25">
        <v>187</v>
      </c>
      <c r="I4898" s="25"/>
      <c r="J4898" s="58" t="e">
        <f>HYPERLINK("#"&amp;"Insumos"&amp;"!A"&amp;MATCH($B4898,#REF!,0),"Ins "&amp;$B4898)</f>
        <v>#REF!</v>
      </c>
      <c r="M4898" s="220"/>
    </row>
    <row r="4899" spans="1:13" x14ac:dyDescent="0.2">
      <c r="A4899" s="35" t="s">
        <v>8071</v>
      </c>
      <c r="B4899" s="1" t="s">
        <v>5533</v>
      </c>
      <c r="C4899" s="45" t="s">
        <v>5892</v>
      </c>
      <c r="D4899" s="23" t="s">
        <v>977</v>
      </c>
      <c r="E4899" s="23" t="s">
        <v>4134</v>
      </c>
      <c r="F4899" s="40">
        <v>1</v>
      </c>
      <c r="G4899" s="25">
        <v>3623</v>
      </c>
      <c r="H4899" s="25">
        <v>3623</v>
      </c>
      <c r="I4899" s="25"/>
      <c r="J4899" s="58" t="e">
        <f>HYPERLINK("#"&amp;"Insumos"&amp;"!A"&amp;MATCH($B4899,#REF!,0),"Ins "&amp;$B4899)</f>
        <v>#REF!</v>
      </c>
      <c r="M4899" s="220"/>
    </row>
    <row r="4900" spans="1:13" x14ac:dyDescent="0.2">
      <c r="A4900" s="35" t="s">
        <v>8071</v>
      </c>
      <c r="B4900" s="1" t="s">
        <v>5007</v>
      </c>
      <c r="C4900" s="45" t="s">
        <v>720</v>
      </c>
      <c r="D4900" s="23" t="s">
        <v>5751</v>
      </c>
      <c r="E4900" s="23" t="s">
        <v>4134</v>
      </c>
      <c r="F4900" s="40">
        <v>0.1</v>
      </c>
      <c r="G4900" s="25">
        <v>1897</v>
      </c>
      <c r="H4900" s="25">
        <v>190</v>
      </c>
      <c r="I4900" s="25"/>
      <c r="J4900" s="58" t="e">
        <f>HYPERLINK("#"&amp;"Insumos"&amp;"!A"&amp;MATCH($B4900,#REF!,0),"Ins "&amp;$B4900)</f>
        <v>#REF!</v>
      </c>
      <c r="M4900" s="220"/>
    </row>
    <row r="4901" spans="1:13" ht="25.5" x14ac:dyDescent="0.2">
      <c r="A4901" s="35" t="s">
        <v>8071</v>
      </c>
      <c r="B4901" s="1" t="s">
        <v>7624</v>
      </c>
      <c r="C4901" s="45" t="s">
        <v>7625</v>
      </c>
      <c r="D4901" s="23" t="s">
        <v>5751</v>
      </c>
      <c r="E4901" s="23" t="s">
        <v>287</v>
      </c>
      <c r="F4901" s="40">
        <v>0.4</v>
      </c>
      <c r="G4901" s="25">
        <v>1700</v>
      </c>
      <c r="H4901" s="25">
        <v>680</v>
      </c>
      <c r="I4901" s="25"/>
      <c r="J4901" s="58" t="e">
        <f>HYPERLINK("#"&amp;"Insumos"&amp;"!A"&amp;MATCH($B4901,#REF!,0),"Ins "&amp;$B4901)</f>
        <v>#REF!</v>
      </c>
      <c r="M4901" s="220"/>
    </row>
    <row r="4902" spans="1:13" ht="25.5" x14ac:dyDescent="0.2">
      <c r="A4902" s="35" t="s">
        <v>8071</v>
      </c>
      <c r="B4902" s="1" t="s">
        <v>7626</v>
      </c>
      <c r="C4902" s="45" t="s">
        <v>7627</v>
      </c>
      <c r="D4902" s="23" t="s">
        <v>5751</v>
      </c>
      <c r="E4902" s="23" t="s">
        <v>4134</v>
      </c>
      <c r="F4902" s="40">
        <v>2</v>
      </c>
      <c r="G4902" s="25">
        <v>144</v>
      </c>
      <c r="H4902" s="25">
        <v>288</v>
      </c>
      <c r="I4902" s="25"/>
      <c r="J4902" s="58" t="e">
        <f>HYPERLINK("#"&amp;"Insumos"&amp;"!A"&amp;MATCH($B4902,#REF!,0),"Ins "&amp;$B4902)</f>
        <v>#REF!</v>
      </c>
      <c r="M4902" s="220"/>
    </row>
    <row r="4903" spans="1:13" ht="25.5" x14ac:dyDescent="0.2">
      <c r="A4903" s="35" t="s">
        <v>8071</v>
      </c>
      <c r="B4903" s="1" t="s">
        <v>7632</v>
      </c>
      <c r="C4903" s="45" t="s">
        <v>7633</v>
      </c>
      <c r="D4903" s="23" t="s">
        <v>5751</v>
      </c>
      <c r="E4903" s="23" t="s">
        <v>4134</v>
      </c>
      <c r="F4903" s="40">
        <v>1</v>
      </c>
      <c r="G4903" s="25">
        <v>714</v>
      </c>
      <c r="H4903" s="25">
        <v>714</v>
      </c>
      <c r="I4903" s="25"/>
      <c r="J4903" s="58" t="e">
        <f>HYPERLINK("#"&amp;"Insumos"&amp;"!A"&amp;MATCH($B4903,#REF!,0),"Ins "&amp;$B4903)</f>
        <v>#REF!</v>
      </c>
      <c r="M4903" s="220"/>
    </row>
    <row r="4904" spans="1:13" x14ac:dyDescent="0.2">
      <c r="A4904" s="35" t="s">
        <v>8071</v>
      </c>
      <c r="B4904" s="1" t="s">
        <v>7879</v>
      </c>
      <c r="C4904" s="45" t="s">
        <v>7880</v>
      </c>
      <c r="D4904" s="23" t="s">
        <v>5751</v>
      </c>
      <c r="E4904" s="23" t="s">
        <v>4134</v>
      </c>
      <c r="F4904" s="40">
        <v>1</v>
      </c>
      <c r="G4904" s="25">
        <v>12116</v>
      </c>
      <c r="H4904" s="25">
        <v>12116</v>
      </c>
      <c r="I4904" s="25"/>
      <c r="J4904" s="58" t="e">
        <f>HYPERLINK("#"&amp;"Insumos"&amp;"!A"&amp;MATCH($B4904,#REF!,0),"Ins "&amp;$B4904)</f>
        <v>#REF!</v>
      </c>
      <c r="M4904" s="220"/>
    </row>
    <row r="4905" spans="1:13" ht="25.5" x14ac:dyDescent="0.2">
      <c r="A4905" s="36" t="s">
        <v>8073</v>
      </c>
      <c r="B4905" s="26" t="s">
        <v>6816</v>
      </c>
      <c r="C4905" s="79" t="s">
        <v>8074</v>
      </c>
      <c r="D4905" s="37" t="s">
        <v>5608</v>
      </c>
      <c r="E4905" s="37" t="s">
        <v>464</v>
      </c>
      <c r="F4905" s="41"/>
      <c r="G4905" s="27"/>
      <c r="H4905" s="27"/>
      <c r="I4905" s="27">
        <v>44092</v>
      </c>
      <c r="M4905" s="220">
        <f t="shared" si="76"/>
        <v>57743</v>
      </c>
    </row>
    <row r="4906" spans="1:13" x14ac:dyDescent="0.2">
      <c r="A4906" s="35" t="s">
        <v>8073</v>
      </c>
      <c r="B4906" s="1" t="s">
        <v>5573</v>
      </c>
      <c r="C4906" s="45" t="s">
        <v>973</v>
      </c>
      <c r="D4906" s="23" t="s">
        <v>5734</v>
      </c>
      <c r="E4906" s="23" t="s">
        <v>4141</v>
      </c>
      <c r="F4906" s="40">
        <v>0.31</v>
      </c>
      <c r="G4906" s="25">
        <v>41652</v>
      </c>
      <c r="H4906" s="25">
        <v>12912</v>
      </c>
      <c r="I4906" s="25"/>
      <c r="J4906" s="58" t="e">
        <f>HYPERLINK("#"&amp;"Insumos"&amp;"!A"&amp;MATCH($B4906,#REF!,0),"Ins "&amp;$B4906)</f>
        <v>#REF!</v>
      </c>
      <c r="M4906" s="220"/>
    </row>
    <row r="4907" spans="1:13" x14ac:dyDescent="0.2">
      <c r="A4907" s="35" t="s">
        <v>8073</v>
      </c>
      <c r="B4907" s="1" t="s">
        <v>263</v>
      </c>
      <c r="C4907" s="45" t="s">
        <v>696</v>
      </c>
      <c r="D4907" s="23" t="s">
        <v>5534</v>
      </c>
      <c r="E4907" s="23" t="s">
        <v>4140</v>
      </c>
      <c r="F4907" s="40">
        <v>3.0000000000000001E-3</v>
      </c>
      <c r="G4907" s="25">
        <v>187426</v>
      </c>
      <c r="H4907" s="25">
        <v>562</v>
      </c>
      <c r="I4907" s="25"/>
      <c r="J4907" s="58" t="e">
        <f>HYPERLINK("#"&amp;"Insumos"&amp;"!A"&amp;MATCH($B4907,#REF!,0),"Ins "&amp;$B4907)</f>
        <v>#REF!</v>
      </c>
      <c r="M4907" s="220"/>
    </row>
    <row r="4908" spans="1:13" x14ac:dyDescent="0.2">
      <c r="A4908" s="35" t="s">
        <v>8073</v>
      </c>
      <c r="B4908" s="34" t="s">
        <v>5533</v>
      </c>
      <c r="C4908" s="45" t="s">
        <v>5892</v>
      </c>
      <c r="D4908" s="23" t="s">
        <v>977</v>
      </c>
      <c r="E4908" s="23" t="s">
        <v>4134</v>
      </c>
      <c r="F4908" s="40">
        <v>0.2</v>
      </c>
      <c r="G4908" s="25">
        <v>3623</v>
      </c>
      <c r="H4908" s="25">
        <v>725</v>
      </c>
      <c r="I4908" s="25"/>
      <c r="J4908" s="58" t="e">
        <f>HYPERLINK("#"&amp;"Insumos"&amp;"!A"&amp;MATCH($B4908,#REF!,0),"Ins "&amp;$B4908)</f>
        <v>#REF!</v>
      </c>
      <c r="M4908" s="220"/>
    </row>
    <row r="4909" spans="1:13" x14ac:dyDescent="0.2">
      <c r="A4909" s="35" t="s">
        <v>8073</v>
      </c>
      <c r="B4909" s="1" t="s">
        <v>5007</v>
      </c>
      <c r="C4909" s="45" t="s">
        <v>720</v>
      </c>
      <c r="D4909" s="23" t="s">
        <v>5751</v>
      </c>
      <c r="E4909" s="23" t="s">
        <v>4134</v>
      </c>
      <c r="F4909" s="40">
        <v>0.35</v>
      </c>
      <c r="G4909" s="25">
        <v>1897</v>
      </c>
      <c r="H4909" s="25">
        <v>664</v>
      </c>
      <c r="I4909" s="25"/>
      <c r="J4909" s="58" t="e">
        <f>HYPERLINK("#"&amp;"Insumos"&amp;"!A"&amp;MATCH($B4909,#REF!,0),"Ins "&amp;$B4909)</f>
        <v>#REF!</v>
      </c>
      <c r="M4909" s="220"/>
    </row>
    <row r="4910" spans="1:13" x14ac:dyDescent="0.2">
      <c r="A4910" s="35" t="s">
        <v>8073</v>
      </c>
      <c r="B4910" s="1" t="s">
        <v>7881</v>
      </c>
      <c r="C4910" s="45" t="s">
        <v>7882</v>
      </c>
      <c r="D4910" s="23" t="s">
        <v>5751</v>
      </c>
      <c r="E4910" s="23" t="s">
        <v>464</v>
      </c>
      <c r="F4910" s="40">
        <v>1.1000000000000001</v>
      </c>
      <c r="G4910" s="25">
        <v>19573</v>
      </c>
      <c r="H4910" s="25">
        <v>21530</v>
      </c>
      <c r="I4910" s="25"/>
      <c r="J4910" s="58" t="e">
        <f>HYPERLINK("#"&amp;"Insumos"&amp;"!A"&amp;MATCH($B4910,#REF!,0),"Ins "&amp;$B4910)</f>
        <v>#REF!</v>
      </c>
      <c r="M4910" s="220"/>
    </row>
    <row r="4911" spans="1:13" x14ac:dyDescent="0.2">
      <c r="A4911" s="35" t="s">
        <v>8073</v>
      </c>
      <c r="B4911" s="34" t="s">
        <v>5279</v>
      </c>
      <c r="C4911" s="45" t="s">
        <v>1248</v>
      </c>
      <c r="D4911" s="23" t="s">
        <v>5751</v>
      </c>
      <c r="E4911" s="23" t="s">
        <v>4134</v>
      </c>
      <c r="F4911" s="40">
        <v>0.16700000000000001</v>
      </c>
      <c r="G4911" s="25">
        <v>29994</v>
      </c>
      <c r="H4911" s="25">
        <v>5009</v>
      </c>
      <c r="I4911" s="25"/>
      <c r="J4911" s="58" t="e">
        <f>HYPERLINK("#"&amp;"Insumos"&amp;"!A"&amp;MATCH($B4911,#REF!,0),"Ins "&amp;$B4911)</f>
        <v>#REF!</v>
      </c>
      <c r="M4911" s="220"/>
    </row>
    <row r="4912" spans="1:13" x14ac:dyDescent="0.2">
      <c r="A4912" s="35" t="s">
        <v>8073</v>
      </c>
      <c r="B4912" s="1" t="s">
        <v>4785</v>
      </c>
      <c r="C4912" s="45" t="s">
        <v>176</v>
      </c>
      <c r="D4912" s="23" t="s">
        <v>5751</v>
      </c>
      <c r="E4912" s="23" t="s">
        <v>4134</v>
      </c>
      <c r="F4912" s="40">
        <v>0.02</v>
      </c>
      <c r="G4912" s="25">
        <v>134508</v>
      </c>
      <c r="H4912" s="25">
        <v>2690</v>
      </c>
      <c r="I4912" s="25"/>
      <c r="J4912" s="58" t="e">
        <f>HYPERLINK("#"&amp;"Insumos"&amp;"!A"&amp;MATCH($B4912,#REF!,0),"Ins "&amp;$B4912)</f>
        <v>#REF!</v>
      </c>
      <c r="M4912" s="220"/>
    </row>
    <row r="4913" spans="1:13" ht="25.5" x14ac:dyDescent="0.2">
      <c r="A4913" s="36" t="s">
        <v>8075</v>
      </c>
      <c r="B4913" s="26" t="s">
        <v>6816</v>
      </c>
      <c r="C4913" s="79" t="s">
        <v>8076</v>
      </c>
      <c r="D4913" s="37" t="s">
        <v>5608</v>
      </c>
      <c r="E4913" s="37" t="s">
        <v>464</v>
      </c>
      <c r="F4913" s="41"/>
      <c r="G4913" s="27"/>
      <c r="H4913" s="27"/>
      <c r="I4913" s="27">
        <v>87644</v>
      </c>
      <c r="M4913" s="220">
        <f t="shared" si="76"/>
        <v>114779</v>
      </c>
    </row>
    <row r="4914" spans="1:13" x14ac:dyDescent="0.2">
      <c r="A4914" s="35" t="s">
        <v>8075</v>
      </c>
      <c r="B4914" s="1" t="s">
        <v>5573</v>
      </c>
      <c r="C4914" s="45" t="s">
        <v>973</v>
      </c>
      <c r="D4914" s="23" t="s">
        <v>5734</v>
      </c>
      <c r="E4914" s="23" t="s">
        <v>4141</v>
      </c>
      <c r="F4914" s="40">
        <v>0.37</v>
      </c>
      <c r="G4914" s="25">
        <v>41652</v>
      </c>
      <c r="H4914" s="25">
        <v>15411</v>
      </c>
      <c r="I4914" s="25"/>
      <c r="J4914" s="58" t="e">
        <f>HYPERLINK("#"&amp;"Insumos"&amp;"!A"&amp;MATCH($B4914,#REF!,0),"Ins "&amp;$B4914)</f>
        <v>#REF!</v>
      </c>
      <c r="M4914" s="220"/>
    </row>
    <row r="4915" spans="1:13" x14ac:dyDescent="0.2">
      <c r="A4915" s="35" t="s">
        <v>8075</v>
      </c>
      <c r="B4915" s="1" t="s">
        <v>263</v>
      </c>
      <c r="C4915" s="45" t="s">
        <v>696</v>
      </c>
      <c r="D4915" s="23" t="s">
        <v>5534</v>
      </c>
      <c r="E4915" s="23" t="s">
        <v>4140</v>
      </c>
      <c r="F4915" s="40">
        <v>8.0000000000000002E-3</v>
      </c>
      <c r="G4915" s="25">
        <v>187426</v>
      </c>
      <c r="H4915" s="25">
        <v>1499</v>
      </c>
      <c r="I4915" s="25"/>
      <c r="J4915" s="58" t="e">
        <f>HYPERLINK("#"&amp;"Insumos"&amp;"!A"&amp;MATCH($B4915,#REF!,0),"Ins "&amp;$B4915)</f>
        <v>#REF!</v>
      </c>
      <c r="M4915" s="220"/>
    </row>
    <row r="4916" spans="1:13" x14ac:dyDescent="0.2">
      <c r="A4916" s="35" t="s">
        <v>8075</v>
      </c>
      <c r="B4916" s="34" t="s">
        <v>5533</v>
      </c>
      <c r="C4916" s="45" t="s">
        <v>5892</v>
      </c>
      <c r="D4916" s="23" t="s">
        <v>977</v>
      </c>
      <c r="E4916" s="23" t="s">
        <v>4134</v>
      </c>
      <c r="F4916" s="40">
        <v>0.2</v>
      </c>
      <c r="G4916" s="25">
        <v>3623</v>
      </c>
      <c r="H4916" s="25">
        <v>725</v>
      </c>
      <c r="I4916" s="25"/>
      <c r="J4916" s="58" t="e">
        <f>HYPERLINK("#"&amp;"Insumos"&amp;"!A"&amp;MATCH($B4916,#REF!,0),"Ins "&amp;$B4916)</f>
        <v>#REF!</v>
      </c>
      <c r="M4916" s="220"/>
    </row>
    <row r="4917" spans="1:13" x14ac:dyDescent="0.2">
      <c r="A4917" s="35" t="s">
        <v>8075</v>
      </c>
      <c r="B4917" s="1" t="s">
        <v>5007</v>
      </c>
      <c r="C4917" s="45" t="s">
        <v>720</v>
      </c>
      <c r="D4917" s="23" t="s">
        <v>5751</v>
      </c>
      <c r="E4917" s="23" t="s">
        <v>4134</v>
      </c>
      <c r="F4917" s="40">
        <v>0.5</v>
      </c>
      <c r="G4917" s="25">
        <v>1897</v>
      </c>
      <c r="H4917" s="25">
        <v>949</v>
      </c>
      <c r="I4917" s="25"/>
      <c r="J4917" s="58" t="e">
        <f>HYPERLINK("#"&amp;"Insumos"&amp;"!A"&amp;MATCH($B4917,#REF!,0),"Ins "&amp;$B4917)</f>
        <v>#REF!</v>
      </c>
      <c r="M4917" s="220"/>
    </row>
    <row r="4918" spans="1:13" x14ac:dyDescent="0.2">
      <c r="A4918" s="35" t="s">
        <v>8075</v>
      </c>
      <c r="B4918" s="1" t="s">
        <v>7883</v>
      </c>
      <c r="C4918" s="45" t="s">
        <v>7884</v>
      </c>
      <c r="D4918" s="23" t="s">
        <v>5751</v>
      </c>
      <c r="E4918" s="23" t="s">
        <v>464</v>
      </c>
      <c r="F4918" s="40">
        <v>1.1000000000000001</v>
      </c>
      <c r="G4918" s="25">
        <v>40976</v>
      </c>
      <c r="H4918" s="25">
        <v>45074</v>
      </c>
      <c r="I4918" s="25"/>
      <c r="J4918" s="58" t="e">
        <f>HYPERLINK("#"&amp;"Insumos"&amp;"!A"&amp;MATCH($B4918,#REF!,0),"Ins "&amp;$B4918)</f>
        <v>#REF!</v>
      </c>
      <c r="M4918" s="220"/>
    </row>
    <row r="4919" spans="1:13" x14ac:dyDescent="0.2">
      <c r="A4919" s="35" t="s">
        <v>8075</v>
      </c>
      <c r="B4919" s="34" t="s">
        <v>5280</v>
      </c>
      <c r="C4919" s="45" t="s">
        <v>1249</v>
      </c>
      <c r="D4919" s="23" t="s">
        <v>5751</v>
      </c>
      <c r="E4919" s="23" t="s">
        <v>4134</v>
      </c>
      <c r="F4919" s="40">
        <v>0.16700000000000001</v>
      </c>
      <c r="G4919" s="25">
        <v>119465</v>
      </c>
      <c r="H4919" s="25">
        <v>19951</v>
      </c>
      <c r="I4919" s="25"/>
      <c r="J4919" s="58" t="e">
        <f>HYPERLINK("#"&amp;"Insumos"&amp;"!A"&amp;MATCH($B4919,#REF!,0),"Ins "&amp;$B4919)</f>
        <v>#REF!</v>
      </c>
      <c r="M4919" s="220"/>
    </row>
    <row r="4920" spans="1:13" x14ac:dyDescent="0.2">
      <c r="A4920" s="35" t="s">
        <v>8075</v>
      </c>
      <c r="B4920" s="1" t="s">
        <v>4785</v>
      </c>
      <c r="C4920" s="45" t="s">
        <v>176</v>
      </c>
      <c r="D4920" s="23" t="s">
        <v>5751</v>
      </c>
      <c r="E4920" s="23" t="s">
        <v>4134</v>
      </c>
      <c r="F4920" s="40">
        <v>0.03</v>
      </c>
      <c r="G4920" s="25">
        <v>134508</v>
      </c>
      <c r="H4920" s="25">
        <v>4035</v>
      </c>
      <c r="I4920" s="25"/>
      <c r="J4920" s="58" t="e">
        <f>HYPERLINK("#"&amp;"Insumos"&amp;"!A"&amp;MATCH($B4920,#REF!,0),"Ins "&amp;$B4920)</f>
        <v>#REF!</v>
      </c>
      <c r="M4920" s="220"/>
    </row>
    <row r="4921" spans="1:13" ht="25.5" x14ac:dyDescent="0.2">
      <c r="A4921" s="36" t="s">
        <v>8077</v>
      </c>
      <c r="B4921" s="26" t="s">
        <v>6816</v>
      </c>
      <c r="C4921" s="79" t="s">
        <v>8078</v>
      </c>
      <c r="D4921" s="37" t="s">
        <v>5608</v>
      </c>
      <c r="E4921" s="37" t="s">
        <v>464</v>
      </c>
      <c r="F4921" s="41"/>
      <c r="G4921" s="27"/>
      <c r="H4921" s="27"/>
      <c r="I4921" s="27">
        <v>30458</v>
      </c>
      <c r="M4921" s="220">
        <f t="shared" si="76"/>
        <v>39888</v>
      </c>
    </row>
    <row r="4922" spans="1:13" x14ac:dyDescent="0.2">
      <c r="A4922" s="35" t="s">
        <v>8077</v>
      </c>
      <c r="B4922" s="1" t="s">
        <v>5573</v>
      </c>
      <c r="C4922" s="45" t="s">
        <v>973</v>
      </c>
      <c r="D4922" s="23" t="s">
        <v>5734</v>
      </c>
      <c r="E4922" s="23" t="s">
        <v>4141</v>
      </c>
      <c r="F4922" s="40">
        <v>0.27300000000000002</v>
      </c>
      <c r="G4922" s="25">
        <v>41652</v>
      </c>
      <c r="H4922" s="25">
        <v>11371</v>
      </c>
      <c r="I4922" s="25"/>
      <c r="J4922" s="58" t="e">
        <f>HYPERLINK("#"&amp;"Insumos"&amp;"!A"&amp;MATCH($B4922,#REF!,0),"Ins "&amp;$B4922)</f>
        <v>#REF!</v>
      </c>
      <c r="M4922" s="220"/>
    </row>
    <row r="4923" spans="1:13" x14ac:dyDescent="0.2">
      <c r="A4923" s="35" t="s">
        <v>8077</v>
      </c>
      <c r="B4923" s="1" t="s">
        <v>263</v>
      </c>
      <c r="C4923" s="45" t="s">
        <v>696</v>
      </c>
      <c r="D4923" s="23" t="s">
        <v>5534</v>
      </c>
      <c r="E4923" s="23" t="s">
        <v>4140</v>
      </c>
      <c r="F4923" s="40">
        <v>2E-3</v>
      </c>
      <c r="G4923" s="25">
        <v>187426</v>
      </c>
      <c r="H4923" s="25">
        <v>375</v>
      </c>
      <c r="I4923" s="25"/>
      <c r="J4923" s="58" t="e">
        <f>HYPERLINK("#"&amp;"Insumos"&amp;"!A"&amp;MATCH($B4923,#REF!,0),"Ins "&amp;$B4923)</f>
        <v>#REF!</v>
      </c>
      <c r="M4923" s="220"/>
    </row>
    <row r="4924" spans="1:13" x14ac:dyDescent="0.2">
      <c r="A4924" s="35" t="s">
        <v>8077</v>
      </c>
      <c r="B4924" s="34" t="s">
        <v>5533</v>
      </c>
      <c r="C4924" s="45" t="s">
        <v>5892</v>
      </c>
      <c r="D4924" s="23" t="s">
        <v>977</v>
      </c>
      <c r="E4924" s="23" t="s">
        <v>4134</v>
      </c>
      <c r="F4924" s="40">
        <v>0.2</v>
      </c>
      <c r="G4924" s="25">
        <v>3623</v>
      </c>
      <c r="H4924" s="25">
        <v>725</v>
      </c>
      <c r="I4924" s="25"/>
      <c r="J4924" s="58" t="e">
        <f>HYPERLINK("#"&amp;"Insumos"&amp;"!A"&amp;MATCH($B4924,#REF!,0),"Ins "&amp;$B4924)</f>
        <v>#REF!</v>
      </c>
      <c r="M4924" s="220"/>
    </row>
    <row r="4925" spans="1:13" x14ac:dyDescent="0.2">
      <c r="A4925" s="35" t="s">
        <v>8077</v>
      </c>
      <c r="B4925" s="34" t="s">
        <v>5275</v>
      </c>
      <c r="C4925" s="45" t="s">
        <v>1244</v>
      </c>
      <c r="D4925" s="23" t="s">
        <v>5751</v>
      </c>
      <c r="E4925" s="23" t="s">
        <v>4134</v>
      </c>
      <c r="F4925" s="40">
        <v>0.16700000000000001</v>
      </c>
      <c r="G4925" s="25">
        <v>11792</v>
      </c>
      <c r="H4925" s="25">
        <v>1969</v>
      </c>
      <c r="I4925" s="25"/>
      <c r="J4925" s="58" t="e">
        <f>HYPERLINK("#"&amp;"Insumos"&amp;"!A"&amp;MATCH($B4925,#REF!,0),"Ins "&amp;$B4925)</f>
        <v>#REF!</v>
      </c>
      <c r="M4925" s="220"/>
    </row>
    <row r="4926" spans="1:13" x14ac:dyDescent="0.2">
      <c r="A4926" s="35" t="s">
        <v>8077</v>
      </c>
      <c r="B4926" s="1" t="s">
        <v>7836</v>
      </c>
      <c r="C4926" s="45" t="s">
        <v>7837</v>
      </c>
      <c r="D4926" s="23" t="s">
        <v>5751</v>
      </c>
      <c r="E4926" s="23" t="s">
        <v>464</v>
      </c>
      <c r="F4926" s="40">
        <v>1.1000000000000001</v>
      </c>
      <c r="G4926" s="25">
        <v>12116</v>
      </c>
      <c r="H4926" s="25">
        <v>13328</v>
      </c>
      <c r="I4926" s="25"/>
      <c r="J4926" s="58" t="e">
        <f>HYPERLINK("#"&amp;"Insumos"&amp;"!A"&amp;MATCH($B4926,#REF!,0),"Ins "&amp;$B4926)</f>
        <v>#REF!</v>
      </c>
      <c r="M4926" s="220"/>
    </row>
    <row r="4927" spans="1:13" x14ac:dyDescent="0.2">
      <c r="A4927" s="35" t="s">
        <v>8077</v>
      </c>
      <c r="B4927" s="1" t="s">
        <v>4785</v>
      </c>
      <c r="C4927" s="45" t="s">
        <v>176</v>
      </c>
      <c r="D4927" s="23" t="s">
        <v>5751</v>
      </c>
      <c r="E4927" s="23" t="s">
        <v>4134</v>
      </c>
      <c r="F4927" s="40">
        <v>0.02</v>
      </c>
      <c r="G4927" s="25">
        <v>134508</v>
      </c>
      <c r="H4927" s="25">
        <v>2690</v>
      </c>
      <c r="I4927" s="25"/>
      <c r="J4927" s="58" t="e">
        <f>HYPERLINK("#"&amp;"Insumos"&amp;"!A"&amp;MATCH($B4927,#REF!,0),"Ins "&amp;$B4927)</f>
        <v>#REF!</v>
      </c>
      <c r="M4927" s="220"/>
    </row>
    <row r="4928" spans="1:13" ht="25.5" x14ac:dyDescent="0.2">
      <c r="A4928" s="36" t="s">
        <v>8079</v>
      </c>
      <c r="B4928" s="26" t="s">
        <v>6816</v>
      </c>
      <c r="C4928" s="79" t="s">
        <v>8080</v>
      </c>
      <c r="D4928" s="37" t="s">
        <v>5608</v>
      </c>
      <c r="E4928" s="37" t="s">
        <v>4134</v>
      </c>
      <c r="F4928" s="41"/>
      <c r="G4928" s="27"/>
      <c r="H4928" s="27"/>
      <c r="I4928" s="27">
        <v>480980</v>
      </c>
      <c r="M4928" s="220">
        <f t="shared" si="76"/>
        <v>629891</v>
      </c>
    </row>
    <row r="4929" spans="1:13" x14ac:dyDescent="0.2">
      <c r="A4929" s="35" t="s">
        <v>8079</v>
      </c>
      <c r="B4929" s="1" t="s">
        <v>5579</v>
      </c>
      <c r="C4929" s="45" t="s">
        <v>1016</v>
      </c>
      <c r="D4929" s="23" t="s">
        <v>5734</v>
      </c>
      <c r="E4929" s="23" t="s">
        <v>4141</v>
      </c>
      <c r="F4929" s="40">
        <v>1</v>
      </c>
      <c r="G4929" s="25">
        <v>57672</v>
      </c>
      <c r="H4929" s="25">
        <v>57672</v>
      </c>
      <c r="I4929" s="25"/>
      <c r="J4929" s="58" t="e">
        <f>HYPERLINK("#"&amp;"Insumos"&amp;"!A"&amp;MATCH($B4929,#REF!,0),"Ins "&amp;$B4929)</f>
        <v>#REF!</v>
      </c>
      <c r="M4929" s="220"/>
    </row>
    <row r="4930" spans="1:13" x14ac:dyDescent="0.2">
      <c r="A4930" s="35" t="s">
        <v>8079</v>
      </c>
      <c r="B4930" s="1" t="s">
        <v>263</v>
      </c>
      <c r="C4930" s="45" t="s">
        <v>696</v>
      </c>
      <c r="D4930" s="23" t="s">
        <v>5534</v>
      </c>
      <c r="E4930" s="23" t="s">
        <v>4140</v>
      </c>
      <c r="F4930" s="40">
        <v>5.0000000000000001E-3</v>
      </c>
      <c r="G4930" s="25">
        <v>187426</v>
      </c>
      <c r="H4930" s="25">
        <v>937</v>
      </c>
      <c r="I4930" s="25"/>
      <c r="J4930" s="58" t="e">
        <f>HYPERLINK("#"&amp;"Insumos"&amp;"!A"&amp;MATCH($B4930,#REF!,0),"Ins "&amp;$B4930)</f>
        <v>#REF!</v>
      </c>
      <c r="M4930" s="220"/>
    </row>
    <row r="4931" spans="1:13" x14ac:dyDescent="0.2">
      <c r="A4931" s="35" t="s">
        <v>8079</v>
      </c>
      <c r="B4931" s="1" t="s">
        <v>5533</v>
      </c>
      <c r="C4931" s="45" t="s">
        <v>5892</v>
      </c>
      <c r="D4931" s="23" t="s">
        <v>977</v>
      </c>
      <c r="E4931" s="23" t="s">
        <v>4134</v>
      </c>
      <c r="F4931" s="40">
        <v>1</v>
      </c>
      <c r="G4931" s="25">
        <v>3623</v>
      </c>
      <c r="H4931" s="25">
        <v>3623</v>
      </c>
      <c r="I4931" s="25"/>
      <c r="J4931" s="58" t="e">
        <f>HYPERLINK("#"&amp;"Insumos"&amp;"!A"&amp;MATCH($B4931,#REF!,0),"Ins "&amp;$B4931)</f>
        <v>#REF!</v>
      </c>
      <c r="M4931" s="220"/>
    </row>
    <row r="4932" spans="1:13" x14ac:dyDescent="0.2">
      <c r="A4932" s="35" t="s">
        <v>8079</v>
      </c>
      <c r="B4932" s="1" t="s">
        <v>5007</v>
      </c>
      <c r="C4932" s="45" t="s">
        <v>720</v>
      </c>
      <c r="D4932" s="23" t="s">
        <v>5751</v>
      </c>
      <c r="E4932" s="23" t="s">
        <v>4134</v>
      </c>
      <c r="F4932" s="40">
        <v>0.5</v>
      </c>
      <c r="G4932" s="25">
        <v>1897</v>
      </c>
      <c r="H4932" s="25">
        <v>949</v>
      </c>
      <c r="I4932" s="25"/>
      <c r="J4932" s="58" t="e">
        <f>HYPERLINK("#"&amp;"Insumos"&amp;"!A"&amp;MATCH($B4932,#REF!,0),"Ins "&amp;$B4932)</f>
        <v>#REF!</v>
      </c>
      <c r="M4932" s="220"/>
    </row>
    <row r="4933" spans="1:13" x14ac:dyDescent="0.2">
      <c r="A4933" s="35" t="s">
        <v>8079</v>
      </c>
      <c r="B4933" s="1" t="s">
        <v>7889</v>
      </c>
      <c r="C4933" s="45" t="s">
        <v>7890</v>
      </c>
      <c r="D4933" s="23" t="s">
        <v>5751</v>
      </c>
      <c r="E4933" s="23" t="s">
        <v>4134</v>
      </c>
      <c r="F4933" s="40">
        <v>1</v>
      </c>
      <c r="G4933" s="25">
        <v>402689</v>
      </c>
      <c r="H4933" s="25">
        <v>402689</v>
      </c>
      <c r="I4933" s="25"/>
      <c r="J4933" s="58" t="e">
        <f>HYPERLINK("#"&amp;"Insumos"&amp;"!A"&amp;MATCH($B4933,#REF!,0),"Ins "&amp;$B4933)</f>
        <v>#REF!</v>
      </c>
      <c r="M4933" s="220"/>
    </row>
    <row r="4934" spans="1:13" x14ac:dyDescent="0.2">
      <c r="A4934" s="35" t="s">
        <v>8079</v>
      </c>
      <c r="B4934" s="1" t="s">
        <v>5289</v>
      </c>
      <c r="C4934" s="45" t="s">
        <v>59</v>
      </c>
      <c r="D4934" s="23" t="s">
        <v>5751</v>
      </c>
      <c r="E4934" s="23" t="s">
        <v>4134</v>
      </c>
      <c r="F4934" s="40">
        <v>2</v>
      </c>
      <c r="G4934" s="25">
        <v>5560</v>
      </c>
      <c r="H4934" s="25">
        <v>11120</v>
      </c>
      <c r="I4934" s="25"/>
      <c r="J4934" s="58" t="e">
        <f>HYPERLINK("#"&amp;"Insumos"&amp;"!A"&amp;MATCH($B4934,#REF!,0),"Ins "&amp;$B4934)</f>
        <v>#REF!</v>
      </c>
      <c r="M4934" s="220"/>
    </row>
    <row r="4935" spans="1:13" x14ac:dyDescent="0.2">
      <c r="A4935" s="35" t="s">
        <v>8079</v>
      </c>
      <c r="B4935" s="1" t="s">
        <v>5314</v>
      </c>
      <c r="C4935" s="45" t="s">
        <v>1264</v>
      </c>
      <c r="D4935" s="23" t="s">
        <v>5751</v>
      </c>
      <c r="E4935" s="23" t="s">
        <v>4134</v>
      </c>
      <c r="F4935" s="40">
        <v>3</v>
      </c>
      <c r="G4935" s="25">
        <v>1330</v>
      </c>
      <c r="H4935" s="25">
        <v>3990</v>
      </c>
      <c r="I4935" s="25"/>
      <c r="J4935" s="58" t="e">
        <f>HYPERLINK("#"&amp;"Insumos"&amp;"!A"&amp;MATCH($B4935,#REF!,0),"Ins "&amp;$B4935)</f>
        <v>#REF!</v>
      </c>
      <c r="M4935" s="220"/>
    </row>
    <row r="4936" spans="1:13" ht="25.5" x14ac:dyDescent="0.2">
      <c r="A4936" s="36" t="s">
        <v>8081</v>
      </c>
      <c r="B4936" s="26" t="s">
        <v>6816</v>
      </c>
      <c r="C4936" s="79" t="s">
        <v>8082</v>
      </c>
      <c r="D4936" s="37" t="s">
        <v>5608</v>
      </c>
      <c r="E4936" s="37" t="s">
        <v>4134</v>
      </c>
      <c r="F4936" s="41"/>
      <c r="G4936" s="27"/>
      <c r="H4936" s="27"/>
      <c r="I4936" s="27">
        <v>937081</v>
      </c>
      <c r="M4936" s="220">
        <f t="shared" ref="M4936:M4994" si="77">ROUND(I4936*(1+$L$2),0)</f>
        <v>1227201</v>
      </c>
    </row>
    <row r="4937" spans="1:13" x14ac:dyDescent="0.2">
      <c r="A4937" s="35" t="s">
        <v>8081</v>
      </c>
      <c r="B4937" s="1" t="s">
        <v>5579</v>
      </c>
      <c r="C4937" s="45" t="s">
        <v>1016</v>
      </c>
      <c r="D4937" s="23" t="s">
        <v>5734</v>
      </c>
      <c r="E4937" s="23" t="s">
        <v>4141</v>
      </c>
      <c r="F4937" s="40">
        <v>1</v>
      </c>
      <c r="G4937" s="25">
        <v>57672</v>
      </c>
      <c r="H4937" s="25">
        <v>57672</v>
      </c>
      <c r="I4937" s="25"/>
      <c r="J4937" s="58" t="e">
        <f>HYPERLINK("#"&amp;"Insumos"&amp;"!A"&amp;MATCH($B4937,#REF!,0),"Ins "&amp;$B4937)</f>
        <v>#REF!</v>
      </c>
      <c r="M4937" s="220"/>
    </row>
    <row r="4938" spans="1:13" x14ac:dyDescent="0.2">
      <c r="A4938" s="35" t="s">
        <v>8081</v>
      </c>
      <c r="B4938" s="1" t="s">
        <v>263</v>
      </c>
      <c r="C4938" s="45" t="s">
        <v>696</v>
      </c>
      <c r="D4938" s="23" t="s">
        <v>5534</v>
      </c>
      <c r="E4938" s="23" t="s">
        <v>4140</v>
      </c>
      <c r="F4938" s="40">
        <v>6.0000000000000001E-3</v>
      </c>
      <c r="G4938" s="25">
        <v>187426</v>
      </c>
      <c r="H4938" s="25">
        <v>1125</v>
      </c>
      <c r="I4938" s="25"/>
      <c r="J4938" s="58" t="e">
        <f>HYPERLINK("#"&amp;"Insumos"&amp;"!A"&amp;MATCH($B4938,#REF!,0),"Ins "&amp;$B4938)</f>
        <v>#REF!</v>
      </c>
      <c r="M4938" s="220"/>
    </row>
    <row r="4939" spans="1:13" x14ac:dyDescent="0.2">
      <c r="A4939" s="35" t="s">
        <v>8081</v>
      </c>
      <c r="B4939" s="1" t="s">
        <v>5533</v>
      </c>
      <c r="C4939" s="45" t="s">
        <v>5892</v>
      </c>
      <c r="D4939" s="23" t="s">
        <v>977</v>
      </c>
      <c r="E4939" s="23" t="s">
        <v>4134</v>
      </c>
      <c r="F4939" s="40">
        <v>1</v>
      </c>
      <c r="G4939" s="25">
        <v>3623</v>
      </c>
      <c r="H4939" s="25">
        <v>3623</v>
      </c>
      <c r="I4939" s="25"/>
      <c r="J4939" s="58" t="e">
        <f>HYPERLINK("#"&amp;"Insumos"&amp;"!A"&amp;MATCH($B4939,#REF!,0),"Ins "&amp;$B4939)</f>
        <v>#REF!</v>
      </c>
      <c r="M4939" s="220"/>
    </row>
    <row r="4940" spans="1:13" x14ac:dyDescent="0.2">
      <c r="A4940" s="35" t="s">
        <v>8081</v>
      </c>
      <c r="B4940" s="1" t="s">
        <v>5007</v>
      </c>
      <c r="C4940" s="45" t="s">
        <v>720</v>
      </c>
      <c r="D4940" s="23" t="s">
        <v>5751</v>
      </c>
      <c r="E4940" s="23" t="s">
        <v>4134</v>
      </c>
      <c r="F4940" s="40">
        <v>0.6</v>
      </c>
      <c r="G4940" s="25">
        <v>1897</v>
      </c>
      <c r="H4940" s="25">
        <v>1138</v>
      </c>
      <c r="I4940" s="25"/>
      <c r="J4940" s="58" t="e">
        <f>HYPERLINK("#"&amp;"Insumos"&amp;"!A"&amp;MATCH($B4940,#REF!,0),"Ins "&amp;$B4940)</f>
        <v>#REF!</v>
      </c>
      <c r="M4940" s="220"/>
    </row>
    <row r="4941" spans="1:13" x14ac:dyDescent="0.2">
      <c r="A4941" s="35" t="s">
        <v>8081</v>
      </c>
      <c r="B4941" s="1" t="s">
        <v>7893</v>
      </c>
      <c r="C4941" s="45" t="s">
        <v>7894</v>
      </c>
      <c r="D4941" s="23" t="s">
        <v>5751</v>
      </c>
      <c r="E4941" s="23" t="s">
        <v>4134</v>
      </c>
      <c r="F4941" s="40">
        <v>1</v>
      </c>
      <c r="G4941" s="25">
        <v>807093</v>
      </c>
      <c r="H4941" s="25">
        <v>807093</v>
      </c>
      <c r="I4941" s="25"/>
      <c r="J4941" s="58" t="e">
        <f>HYPERLINK("#"&amp;"Insumos"&amp;"!A"&amp;MATCH($B4941,#REF!,0),"Ins "&amp;$B4941)</f>
        <v>#REF!</v>
      </c>
      <c r="M4941" s="220"/>
    </row>
    <row r="4942" spans="1:13" x14ac:dyDescent="0.2">
      <c r="A4942" s="35" t="s">
        <v>8081</v>
      </c>
      <c r="B4942" s="1" t="s">
        <v>5295</v>
      </c>
      <c r="C4942" s="45" t="s">
        <v>63</v>
      </c>
      <c r="D4942" s="23" t="s">
        <v>5751</v>
      </c>
      <c r="E4942" s="23" t="s">
        <v>4134</v>
      </c>
      <c r="F4942" s="40">
        <v>2</v>
      </c>
      <c r="G4942" s="25">
        <v>31220</v>
      </c>
      <c r="H4942" s="25">
        <v>62440</v>
      </c>
      <c r="I4942" s="25"/>
      <c r="J4942" s="58" t="e">
        <f>HYPERLINK("#"&amp;"Insumos"&amp;"!A"&amp;MATCH($B4942,#REF!,0),"Ins "&amp;$B4942)</f>
        <v>#REF!</v>
      </c>
      <c r="M4942" s="220"/>
    </row>
    <row r="4943" spans="1:13" x14ac:dyDescent="0.2">
      <c r="A4943" s="35" t="s">
        <v>8081</v>
      </c>
      <c r="B4943" s="1" t="s">
        <v>5314</v>
      </c>
      <c r="C4943" s="45" t="s">
        <v>1264</v>
      </c>
      <c r="D4943" s="23" t="s">
        <v>5751</v>
      </c>
      <c r="E4943" s="23" t="s">
        <v>4134</v>
      </c>
      <c r="F4943" s="40">
        <v>3</v>
      </c>
      <c r="G4943" s="25">
        <v>1330</v>
      </c>
      <c r="H4943" s="25">
        <v>3990</v>
      </c>
      <c r="I4943" s="25"/>
      <c r="J4943" s="58" t="e">
        <f>HYPERLINK("#"&amp;"Insumos"&amp;"!A"&amp;MATCH($B4943,#REF!,0),"Ins "&amp;$B4943)</f>
        <v>#REF!</v>
      </c>
      <c r="M4943" s="220"/>
    </row>
    <row r="4944" spans="1:13" ht="25.5" x14ac:dyDescent="0.2">
      <c r="A4944" s="36" t="s">
        <v>9578</v>
      </c>
      <c r="B4944" s="26" t="s">
        <v>6816</v>
      </c>
      <c r="C4944" s="79" t="s">
        <v>7972</v>
      </c>
      <c r="D4944" s="37" t="s">
        <v>5608</v>
      </c>
      <c r="E4944" s="37" t="s">
        <v>4134</v>
      </c>
      <c r="F4944" s="41"/>
      <c r="G4944" s="27"/>
      <c r="H4944" s="27"/>
      <c r="I4944" s="27">
        <v>20044</v>
      </c>
      <c r="M4944" s="220">
        <f t="shared" si="77"/>
        <v>26250</v>
      </c>
    </row>
    <row r="4945" spans="1:13" x14ac:dyDescent="0.2">
      <c r="A4945" s="35" t="s">
        <v>9578</v>
      </c>
      <c r="B4945" s="1" t="s">
        <v>5573</v>
      </c>
      <c r="C4945" s="45" t="s">
        <v>973</v>
      </c>
      <c r="D4945" s="23" t="s">
        <v>5734</v>
      </c>
      <c r="E4945" s="23" t="s">
        <v>4141</v>
      </c>
      <c r="F4945" s="40">
        <v>0.2</v>
      </c>
      <c r="G4945" s="25">
        <v>41652</v>
      </c>
      <c r="H4945" s="25">
        <v>8330</v>
      </c>
      <c r="I4945" s="25"/>
      <c r="J4945" s="58" t="e">
        <f>HYPERLINK("#"&amp;"Insumos"&amp;"!A"&amp;MATCH($B4945,#REF!,0),"Ins "&amp;$B4945)</f>
        <v>#REF!</v>
      </c>
      <c r="M4945" s="220"/>
    </row>
    <row r="4946" spans="1:13" x14ac:dyDescent="0.2">
      <c r="A4946" s="35" t="s">
        <v>9578</v>
      </c>
      <c r="B4946" s="1" t="s">
        <v>263</v>
      </c>
      <c r="C4946" s="45" t="s">
        <v>696</v>
      </c>
      <c r="D4946" s="23" t="s">
        <v>5534</v>
      </c>
      <c r="E4946" s="23" t="s">
        <v>4140</v>
      </c>
      <c r="F4946" s="40">
        <v>1E-3</v>
      </c>
      <c r="G4946" s="25">
        <v>187426</v>
      </c>
      <c r="H4946" s="25">
        <v>187</v>
      </c>
      <c r="I4946" s="25"/>
      <c r="J4946" s="58" t="e">
        <f>HYPERLINK("#"&amp;"Insumos"&amp;"!A"&amp;MATCH($B4946,#REF!,0),"Ins "&amp;$B4946)</f>
        <v>#REF!</v>
      </c>
      <c r="M4946" s="220"/>
    </row>
    <row r="4947" spans="1:13" x14ac:dyDescent="0.2">
      <c r="A4947" s="35" t="s">
        <v>9578</v>
      </c>
      <c r="B4947" s="1" t="s">
        <v>5533</v>
      </c>
      <c r="C4947" s="45" t="s">
        <v>5892</v>
      </c>
      <c r="D4947" s="23" t="s">
        <v>977</v>
      </c>
      <c r="E4947" s="23" t="s">
        <v>4134</v>
      </c>
      <c r="F4947" s="40">
        <v>1</v>
      </c>
      <c r="G4947" s="25">
        <v>3623</v>
      </c>
      <c r="H4947" s="25">
        <v>3623</v>
      </c>
      <c r="I4947" s="25"/>
      <c r="J4947" s="58" t="e">
        <f>HYPERLINK("#"&amp;"Insumos"&amp;"!A"&amp;MATCH($B4947,#REF!,0),"Ins "&amp;$B4947)</f>
        <v>#REF!</v>
      </c>
      <c r="M4947" s="220"/>
    </row>
    <row r="4948" spans="1:13" x14ac:dyDescent="0.2">
      <c r="A4948" s="35" t="s">
        <v>9578</v>
      </c>
      <c r="B4948" s="1" t="s">
        <v>5007</v>
      </c>
      <c r="C4948" s="45" t="s">
        <v>720</v>
      </c>
      <c r="D4948" s="23" t="s">
        <v>5751</v>
      </c>
      <c r="E4948" s="23" t="s">
        <v>4134</v>
      </c>
      <c r="F4948" s="40">
        <v>0.1</v>
      </c>
      <c r="G4948" s="25">
        <v>1897</v>
      </c>
      <c r="H4948" s="25">
        <v>190</v>
      </c>
      <c r="I4948" s="25"/>
      <c r="J4948" s="58" t="e">
        <f>HYPERLINK("#"&amp;"Insumos"&amp;"!A"&amp;MATCH($B4948,#REF!,0),"Ins "&amp;$B4948)</f>
        <v>#REF!</v>
      </c>
      <c r="M4948" s="220"/>
    </row>
    <row r="4949" spans="1:13" ht="25.5" x14ac:dyDescent="0.2">
      <c r="A4949" s="35" t="s">
        <v>9578</v>
      </c>
      <c r="B4949" s="1" t="s">
        <v>7624</v>
      </c>
      <c r="C4949" s="45" t="s">
        <v>7625</v>
      </c>
      <c r="D4949" s="23" t="s">
        <v>5751</v>
      </c>
      <c r="E4949" s="23" t="s">
        <v>287</v>
      </c>
      <c r="F4949" s="40">
        <v>0.4</v>
      </c>
      <c r="G4949" s="25">
        <v>1700</v>
      </c>
      <c r="H4949" s="25">
        <v>680</v>
      </c>
      <c r="I4949" s="25"/>
      <c r="J4949" s="58" t="e">
        <f>HYPERLINK("#"&amp;"Insumos"&amp;"!A"&amp;MATCH($B4949,#REF!,0),"Ins "&amp;$B4949)</f>
        <v>#REF!</v>
      </c>
      <c r="M4949" s="220"/>
    </row>
    <row r="4950" spans="1:13" ht="25.5" x14ac:dyDescent="0.2">
      <c r="A4950" s="35" t="s">
        <v>9578</v>
      </c>
      <c r="B4950" s="1" t="s">
        <v>7626</v>
      </c>
      <c r="C4950" s="45" t="s">
        <v>7627</v>
      </c>
      <c r="D4950" s="23" t="s">
        <v>5751</v>
      </c>
      <c r="E4950" s="23" t="s">
        <v>4134</v>
      </c>
      <c r="F4950" s="40">
        <v>2</v>
      </c>
      <c r="G4950" s="25">
        <v>144</v>
      </c>
      <c r="H4950" s="25">
        <v>288</v>
      </c>
      <c r="I4950" s="25"/>
      <c r="J4950" s="58" t="e">
        <f>HYPERLINK("#"&amp;"Insumos"&amp;"!A"&amp;MATCH($B4950,#REF!,0),"Ins "&amp;$B4950)</f>
        <v>#REF!</v>
      </c>
      <c r="M4950" s="220"/>
    </row>
    <row r="4951" spans="1:13" ht="25.5" x14ac:dyDescent="0.2">
      <c r="A4951" s="35" t="s">
        <v>9578</v>
      </c>
      <c r="B4951" s="1" t="s">
        <v>7632</v>
      </c>
      <c r="C4951" s="45" t="s">
        <v>7633</v>
      </c>
      <c r="D4951" s="23" t="s">
        <v>5751</v>
      </c>
      <c r="E4951" s="23" t="s">
        <v>4134</v>
      </c>
      <c r="F4951" s="40">
        <v>1</v>
      </c>
      <c r="G4951" s="25">
        <v>714</v>
      </c>
      <c r="H4951" s="25">
        <v>714</v>
      </c>
      <c r="I4951" s="25"/>
      <c r="J4951" s="58" t="e">
        <f>HYPERLINK("#"&amp;"Insumos"&amp;"!A"&amp;MATCH($B4951,#REF!,0),"Ins "&amp;$B4951)</f>
        <v>#REF!</v>
      </c>
      <c r="M4951" s="220"/>
    </row>
    <row r="4952" spans="1:13" x14ac:dyDescent="0.2">
      <c r="A4952" s="35" t="s">
        <v>9578</v>
      </c>
      <c r="B4952" s="34" t="s">
        <v>7618</v>
      </c>
      <c r="C4952" s="45" t="s">
        <v>7619</v>
      </c>
      <c r="D4952" s="23" t="s">
        <v>5751</v>
      </c>
      <c r="E4952" s="23" t="s">
        <v>4134</v>
      </c>
      <c r="F4952" s="40">
        <v>1</v>
      </c>
      <c r="G4952" s="25">
        <v>6032</v>
      </c>
      <c r="H4952" s="25">
        <v>6032</v>
      </c>
      <c r="I4952" s="25"/>
      <c r="J4952" s="58" t="e">
        <f>HYPERLINK("#"&amp;"Insumos"&amp;"!A"&amp;MATCH($B4952,#REF!,0),"Ins "&amp;$B4952)</f>
        <v>#REF!</v>
      </c>
      <c r="M4952" s="220"/>
    </row>
    <row r="4953" spans="1:13" ht="25.5" x14ac:dyDescent="0.2">
      <c r="A4953" s="36" t="s">
        <v>8083</v>
      </c>
      <c r="B4953" s="26" t="s">
        <v>6816</v>
      </c>
      <c r="C4953" s="79" t="s">
        <v>8084</v>
      </c>
      <c r="D4953" s="37" t="s">
        <v>5608</v>
      </c>
      <c r="E4953" s="37" t="s">
        <v>4134</v>
      </c>
      <c r="F4953" s="41"/>
      <c r="G4953" s="27"/>
      <c r="H4953" s="27"/>
      <c r="I4953" s="27">
        <v>115325</v>
      </c>
      <c r="M4953" s="220">
        <f t="shared" si="77"/>
        <v>151030</v>
      </c>
    </row>
    <row r="4954" spans="1:13" x14ac:dyDescent="0.2">
      <c r="A4954" s="35" t="s">
        <v>8083</v>
      </c>
      <c r="B4954" s="1" t="s">
        <v>5573</v>
      </c>
      <c r="C4954" s="45" t="s">
        <v>973</v>
      </c>
      <c r="D4954" s="23" t="s">
        <v>5734</v>
      </c>
      <c r="E4954" s="23" t="s">
        <v>4141</v>
      </c>
      <c r="F4954" s="40">
        <v>0.35</v>
      </c>
      <c r="G4954" s="25">
        <v>41652</v>
      </c>
      <c r="H4954" s="25">
        <v>14578</v>
      </c>
      <c r="I4954" s="25"/>
      <c r="J4954" s="58" t="e">
        <f>HYPERLINK("#"&amp;"Insumos"&amp;"!A"&amp;MATCH($B4954,#REF!,0),"Ins "&amp;$B4954)</f>
        <v>#REF!</v>
      </c>
      <c r="M4954" s="220"/>
    </row>
    <row r="4955" spans="1:13" x14ac:dyDescent="0.2">
      <c r="A4955" s="35" t="s">
        <v>8083</v>
      </c>
      <c r="B4955" s="1" t="s">
        <v>263</v>
      </c>
      <c r="C4955" s="45" t="s">
        <v>696</v>
      </c>
      <c r="D4955" s="23" t="s">
        <v>5534</v>
      </c>
      <c r="E4955" s="23" t="s">
        <v>4140</v>
      </c>
      <c r="F4955" s="40">
        <v>2E-3</v>
      </c>
      <c r="G4955" s="25">
        <v>187426</v>
      </c>
      <c r="H4955" s="25">
        <v>375</v>
      </c>
      <c r="I4955" s="25"/>
      <c r="J4955" s="58" t="e">
        <f>HYPERLINK("#"&amp;"Insumos"&amp;"!A"&amp;MATCH($B4955,#REF!,0),"Ins "&amp;$B4955)</f>
        <v>#REF!</v>
      </c>
      <c r="M4955" s="220"/>
    </row>
    <row r="4956" spans="1:13" x14ac:dyDescent="0.2">
      <c r="A4956" s="35" t="s">
        <v>8083</v>
      </c>
      <c r="B4956" s="1" t="s">
        <v>5007</v>
      </c>
      <c r="C4956" s="45" t="s">
        <v>720</v>
      </c>
      <c r="D4956" s="23" t="s">
        <v>5751</v>
      </c>
      <c r="E4956" s="23" t="s">
        <v>4134</v>
      </c>
      <c r="F4956" s="40">
        <v>0.2</v>
      </c>
      <c r="G4956" s="25">
        <v>1897</v>
      </c>
      <c r="H4956" s="25">
        <v>379</v>
      </c>
      <c r="I4956" s="25"/>
      <c r="J4956" s="58" t="e">
        <f>HYPERLINK("#"&amp;"Insumos"&amp;"!A"&amp;MATCH($B4956,#REF!,0),"Ins "&amp;$B4956)</f>
        <v>#REF!</v>
      </c>
      <c r="M4956" s="220"/>
    </row>
    <row r="4957" spans="1:13" x14ac:dyDescent="0.2">
      <c r="A4957" s="35" t="s">
        <v>8083</v>
      </c>
      <c r="B4957" s="1" t="s">
        <v>7895</v>
      </c>
      <c r="C4957" s="45" t="s">
        <v>7896</v>
      </c>
      <c r="D4957" s="23" t="s">
        <v>5751</v>
      </c>
      <c r="E4957" s="23" t="s">
        <v>464</v>
      </c>
      <c r="F4957" s="40">
        <v>1</v>
      </c>
      <c r="G4957" s="25">
        <v>99993</v>
      </c>
      <c r="H4957" s="25">
        <v>99993</v>
      </c>
      <c r="I4957" s="25"/>
      <c r="J4957" s="58" t="e">
        <f>HYPERLINK("#"&amp;"Insumos"&amp;"!A"&amp;MATCH($B4957,#REF!,0),"Ins "&amp;$B4957)</f>
        <v>#REF!</v>
      </c>
      <c r="M4957" s="220"/>
    </row>
    <row r="4958" spans="1:13" ht="25.5" x14ac:dyDescent="0.2">
      <c r="A4958" s="36" t="s">
        <v>8085</v>
      </c>
      <c r="B4958" s="26" t="s">
        <v>6816</v>
      </c>
      <c r="C4958" s="79" t="s">
        <v>8086</v>
      </c>
      <c r="D4958" s="37" t="s">
        <v>5608</v>
      </c>
      <c r="E4958" s="37" t="s">
        <v>464</v>
      </c>
      <c r="F4958" s="41"/>
      <c r="G4958" s="27"/>
      <c r="H4958" s="27"/>
      <c r="I4958" s="27">
        <v>21362</v>
      </c>
      <c r="M4958" s="220">
        <f t="shared" si="77"/>
        <v>27976</v>
      </c>
    </row>
    <row r="4959" spans="1:13" x14ac:dyDescent="0.2">
      <c r="A4959" s="35" t="s">
        <v>8085</v>
      </c>
      <c r="B4959" s="1" t="s">
        <v>5573</v>
      </c>
      <c r="C4959" s="45" t="s">
        <v>973</v>
      </c>
      <c r="D4959" s="23" t="s">
        <v>5734</v>
      </c>
      <c r="E4959" s="23" t="s">
        <v>4141</v>
      </c>
      <c r="F4959" s="40">
        <v>0.25</v>
      </c>
      <c r="G4959" s="25">
        <v>41652</v>
      </c>
      <c r="H4959" s="25">
        <v>10413</v>
      </c>
      <c r="I4959" s="25"/>
      <c r="J4959" s="58" t="e">
        <f>HYPERLINK("#"&amp;"Insumos"&amp;"!A"&amp;MATCH($B4959,#REF!,0),"Ins "&amp;$B4959)</f>
        <v>#REF!</v>
      </c>
      <c r="M4959" s="220"/>
    </row>
    <row r="4960" spans="1:13" x14ac:dyDescent="0.2">
      <c r="A4960" s="35" t="s">
        <v>8085</v>
      </c>
      <c r="B4960" s="1" t="s">
        <v>263</v>
      </c>
      <c r="C4960" s="45" t="s">
        <v>696</v>
      </c>
      <c r="D4960" s="23" t="s">
        <v>5534</v>
      </c>
      <c r="E4960" s="23" t="s">
        <v>4140</v>
      </c>
      <c r="F4960" s="40">
        <v>2.3E-3</v>
      </c>
      <c r="G4960" s="25">
        <v>187426</v>
      </c>
      <c r="H4960" s="25">
        <v>431</v>
      </c>
      <c r="I4960" s="25"/>
      <c r="J4960" s="58" t="e">
        <f>HYPERLINK("#"&amp;"Insumos"&amp;"!A"&amp;MATCH($B4960,#REF!,0),"Ins "&amp;$B4960)</f>
        <v>#REF!</v>
      </c>
      <c r="M4960" s="220"/>
    </row>
    <row r="4961" spans="1:13" x14ac:dyDescent="0.2">
      <c r="A4961" s="35" t="s">
        <v>8085</v>
      </c>
      <c r="B4961" s="1" t="s">
        <v>5007</v>
      </c>
      <c r="C4961" s="45" t="s">
        <v>720</v>
      </c>
      <c r="D4961" s="23" t="s">
        <v>5751</v>
      </c>
      <c r="E4961" s="23" t="s">
        <v>4134</v>
      </c>
      <c r="F4961" s="40">
        <v>0.2</v>
      </c>
      <c r="G4961" s="25">
        <v>1897</v>
      </c>
      <c r="H4961" s="25">
        <v>379</v>
      </c>
      <c r="I4961" s="25"/>
      <c r="J4961" s="58" t="e">
        <f>HYPERLINK("#"&amp;"Insumos"&amp;"!A"&amp;MATCH($B4961,#REF!,0),"Ins "&amp;$B4961)</f>
        <v>#REF!</v>
      </c>
      <c r="M4961" s="220"/>
    </row>
    <row r="4962" spans="1:13" x14ac:dyDescent="0.2">
      <c r="A4962" s="35" t="s">
        <v>8085</v>
      </c>
      <c r="B4962" s="1" t="s">
        <v>7828</v>
      </c>
      <c r="C4962" s="45" t="s">
        <v>7829</v>
      </c>
      <c r="D4962" s="23" t="s">
        <v>5751</v>
      </c>
      <c r="E4962" s="23" t="s">
        <v>4134</v>
      </c>
      <c r="F4962" s="40">
        <v>0.5</v>
      </c>
      <c r="G4962" s="25">
        <v>468</v>
      </c>
      <c r="H4962" s="25">
        <v>234</v>
      </c>
      <c r="I4962" s="25"/>
      <c r="J4962" s="58" t="e">
        <f>HYPERLINK("#"&amp;"Insumos"&amp;"!A"&amp;MATCH($B4962,#REF!,0),"Ins "&amp;$B4962)</f>
        <v>#REF!</v>
      </c>
      <c r="M4962" s="220"/>
    </row>
    <row r="4963" spans="1:13" x14ac:dyDescent="0.2">
      <c r="A4963" s="35" t="s">
        <v>8085</v>
      </c>
      <c r="B4963" s="1" t="s">
        <v>7830</v>
      </c>
      <c r="C4963" s="45" t="s">
        <v>7831</v>
      </c>
      <c r="D4963" s="23" t="s">
        <v>5751</v>
      </c>
      <c r="E4963" s="23" t="s">
        <v>464</v>
      </c>
      <c r="F4963" s="40">
        <v>1.05</v>
      </c>
      <c r="G4963" s="25">
        <v>6230</v>
      </c>
      <c r="H4963" s="25">
        <v>6542</v>
      </c>
      <c r="I4963" s="25"/>
      <c r="J4963" s="58" t="e">
        <f>HYPERLINK("#"&amp;"Insumos"&amp;"!A"&amp;MATCH($B4963,#REF!,0),"Ins "&amp;$B4963)</f>
        <v>#REF!</v>
      </c>
      <c r="M4963" s="220"/>
    </row>
    <row r="4964" spans="1:13" x14ac:dyDescent="0.2">
      <c r="A4964" s="35" t="s">
        <v>8085</v>
      </c>
      <c r="B4964" s="1" t="s">
        <v>4785</v>
      </c>
      <c r="C4964" s="45" t="s">
        <v>176</v>
      </c>
      <c r="D4964" s="23" t="s">
        <v>5751</v>
      </c>
      <c r="E4964" s="23" t="s">
        <v>4134</v>
      </c>
      <c r="F4964" s="40">
        <v>2.5000000000000001E-2</v>
      </c>
      <c r="G4964" s="25">
        <v>134508</v>
      </c>
      <c r="H4964" s="25">
        <v>3363</v>
      </c>
      <c r="I4964" s="25"/>
      <c r="J4964" s="58" t="e">
        <f>HYPERLINK("#"&amp;"Insumos"&amp;"!A"&amp;MATCH($B4964,#REF!,0),"Ins "&amp;$B4964)</f>
        <v>#REF!</v>
      </c>
      <c r="M4964" s="220"/>
    </row>
    <row r="4965" spans="1:13" ht="25.5" x14ac:dyDescent="0.2">
      <c r="A4965" s="36" t="s">
        <v>8087</v>
      </c>
      <c r="B4965" s="26" t="s">
        <v>6816</v>
      </c>
      <c r="C4965" s="79" t="s">
        <v>8088</v>
      </c>
      <c r="D4965" s="37" t="s">
        <v>5608</v>
      </c>
      <c r="E4965" s="37" t="s">
        <v>464</v>
      </c>
      <c r="F4965" s="41"/>
      <c r="G4965" s="27"/>
      <c r="H4965" s="27"/>
      <c r="I4965" s="27">
        <v>53317</v>
      </c>
      <c r="M4965" s="220">
        <f t="shared" si="77"/>
        <v>69824</v>
      </c>
    </row>
    <row r="4966" spans="1:13" x14ac:dyDescent="0.2">
      <c r="A4966" s="35" t="s">
        <v>8087</v>
      </c>
      <c r="B4966" s="1" t="s">
        <v>5573</v>
      </c>
      <c r="C4966" s="45" t="s">
        <v>973</v>
      </c>
      <c r="D4966" s="23" t="s">
        <v>5734</v>
      </c>
      <c r="E4966" s="23" t="s">
        <v>4141</v>
      </c>
      <c r="F4966" s="40">
        <v>0.5</v>
      </c>
      <c r="G4966" s="25">
        <v>41652</v>
      </c>
      <c r="H4966" s="25">
        <v>20826</v>
      </c>
      <c r="I4966" s="25"/>
      <c r="J4966" s="58" t="e">
        <f>HYPERLINK("#"&amp;"Insumos"&amp;"!A"&amp;MATCH($B4966,#REF!,0),"Ins "&amp;$B4966)</f>
        <v>#REF!</v>
      </c>
      <c r="M4966" s="220"/>
    </row>
    <row r="4967" spans="1:13" x14ac:dyDescent="0.2">
      <c r="A4967" s="35" t="s">
        <v>8087</v>
      </c>
      <c r="B4967" s="1" t="s">
        <v>263</v>
      </c>
      <c r="C4967" s="45" t="s">
        <v>696</v>
      </c>
      <c r="D4967" s="23" t="s">
        <v>5534</v>
      </c>
      <c r="E4967" s="23" t="s">
        <v>4140</v>
      </c>
      <c r="F4967" s="40">
        <v>5.0000000000000001E-3</v>
      </c>
      <c r="G4967" s="25">
        <v>187426</v>
      </c>
      <c r="H4967" s="25">
        <v>937</v>
      </c>
      <c r="I4967" s="25"/>
      <c r="J4967" s="58" t="e">
        <f>HYPERLINK("#"&amp;"Insumos"&amp;"!A"&amp;MATCH($B4967,#REF!,0),"Ins "&amp;$B4967)</f>
        <v>#REF!</v>
      </c>
      <c r="M4967" s="220"/>
    </row>
    <row r="4968" spans="1:13" x14ac:dyDescent="0.2">
      <c r="A4968" s="35" t="s">
        <v>8087</v>
      </c>
      <c r="B4968" s="1" t="s">
        <v>5007</v>
      </c>
      <c r="C4968" s="45" t="s">
        <v>720</v>
      </c>
      <c r="D4968" s="23" t="s">
        <v>5751</v>
      </c>
      <c r="E4968" s="23" t="s">
        <v>4134</v>
      </c>
      <c r="F4968" s="40">
        <v>0.25</v>
      </c>
      <c r="G4968" s="25">
        <v>1897</v>
      </c>
      <c r="H4968" s="25">
        <v>474</v>
      </c>
      <c r="I4968" s="25"/>
      <c r="J4968" s="58" t="e">
        <f>HYPERLINK("#"&amp;"Insumos"&amp;"!A"&amp;MATCH($B4968,#REF!,0),"Ins "&amp;$B4968)</f>
        <v>#REF!</v>
      </c>
      <c r="M4968" s="220"/>
    </row>
    <row r="4969" spans="1:13" x14ac:dyDescent="0.2">
      <c r="A4969" s="35" t="s">
        <v>8087</v>
      </c>
      <c r="B4969" s="1" t="s">
        <v>7881</v>
      </c>
      <c r="C4969" s="45" t="s">
        <v>7882</v>
      </c>
      <c r="D4969" s="23" t="s">
        <v>5751</v>
      </c>
      <c r="E4969" s="23" t="s">
        <v>464</v>
      </c>
      <c r="F4969" s="40">
        <v>1.05</v>
      </c>
      <c r="G4969" s="25">
        <v>19573</v>
      </c>
      <c r="H4969" s="25">
        <v>20552</v>
      </c>
      <c r="I4969" s="25"/>
      <c r="J4969" s="58" t="e">
        <f>HYPERLINK("#"&amp;"Insumos"&amp;"!A"&amp;MATCH($B4969,#REF!,0),"Ins "&amp;$B4969)</f>
        <v>#REF!</v>
      </c>
      <c r="M4969" s="220"/>
    </row>
    <row r="4970" spans="1:13" x14ac:dyDescent="0.2">
      <c r="A4970" s="35" t="s">
        <v>8087</v>
      </c>
      <c r="B4970" s="1" t="s">
        <v>7885</v>
      </c>
      <c r="C4970" s="45" t="s">
        <v>7886</v>
      </c>
      <c r="D4970" s="23" t="s">
        <v>5751</v>
      </c>
      <c r="E4970" s="23" t="s">
        <v>464</v>
      </c>
      <c r="F4970" s="40">
        <v>0.5</v>
      </c>
      <c r="G4970" s="25">
        <v>10296</v>
      </c>
      <c r="H4970" s="25">
        <v>5148</v>
      </c>
      <c r="I4970" s="25"/>
      <c r="J4970" s="58" t="e">
        <f>HYPERLINK("#"&amp;"Insumos"&amp;"!A"&amp;MATCH($B4970,#REF!,0),"Ins "&amp;$B4970)</f>
        <v>#REF!</v>
      </c>
      <c r="M4970" s="220"/>
    </row>
    <row r="4971" spans="1:13" x14ac:dyDescent="0.2">
      <c r="A4971" s="35" t="s">
        <v>8087</v>
      </c>
      <c r="B4971" s="1" t="s">
        <v>4785</v>
      </c>
      <c r="C4971" s="45" t="s">
        <v>176</v>
      </c>
      <c r="D4971" s="23" t="s">
        <v>5751</v>
      </c>
      <c r="E4971" s="23" t="s">
        <v>4134</v>
      </c>
      <c r="F4971" s="40">
        <v>0.04</v>
      </c>
      <c r="G4971" s="25">
        <v>134508</v>
      </c>
      <c r="H4971" s="25">
        <v>5380</v>
      </c>
      <c r="I4971" s="25"/>
      <c r="J4971" s="58" t="e">
        <f>HYPERLINK("#"&amp;"Insumos"&amp;"!A"&amp;MATCH($B4971,#REF!,0),"Ins "&amp;$B4971)</f>
        <v>#REF!</v>
      </c>
      <c r="M4971" s="220"/>
    </row>
    <row r="4972" spans="1:13" ht="25.5" x14ac:dyDescent="0.2">
      <c r="A4972" s="36" t="s">
        <v>8089</v>
      </c>
      <c r="B4972" s="26" t="s">
        <v>6816</v>
      </c>
      <c r="C4972" s="79" t="s">
        <v>8090</v>
      </c>
      <c r="D4972" s="37" t="s">
        <v>5608</v>
      </c>
      <c r="E4972" s="37" t="s">
        <v>4134</v>
      </c>
      <c r="F4972" s="41"/>
      <c r="G4972" s="27"/>
      <c r="H4972" s="27"/>
      <c r="I4972" s="27">
        <v>706176</v>
      </c>
      <c r="M4972" s="220">
        <f t="shared" si="77"/>
        <v>924808</v>
      </c>
    </row>
    <row r="4973" spans="1:13" x14ac:dyDescent="0.2">
      <c r="A4973" s="35" t="s">
        <v>8089</v>
      </c>
      <c r="B4973" s="1" t="s">
        <v>5579</v>
      </c>
      <c r="C4973" s="45" t="s">
        <v>1016</v>
      </c>
      <c r="D4973" s="23" t="s">
        <v>5734</v>
      </c>
      <c r="E4973" s="23" t="s">
        <v>4141</v>
      </c>
      <c r="F4973" s="40">
        <v>1</v>
      </c>
      <c r="G4973" s="25">
        <v>57672</v>
      </c>
      <c r="H4973" s="25">
        <v>57672</v>
      </c>
      <c r="I4973" s="25"/>
      <c r="J4973" s="58" t="e">
        <f>HYPERLINK("#"&amp;"Insumos"&amp;"!A"&amp;MATCH($B4973,#REF!,0),"Ins "&amp;$B4973)</f>
        <v>#REF!</v>
      </c>
      <c r="M4973" s="220"/>
    </row>
    <row r="4974" spans="1:13" x14ac:dyDescent="0.2">
      <c r="A4974" s="35" t="s">
        <v>8089</v>
      </c>
      <c r="B4974" s="1" t="s">
        <v>263</v>
      </c>
      <c r="C4974" s="45" t="s">
        <v>696</v>
      </c>
      <c r="D4974" s="23" t="s">
        <v>5534</v>
      </c>
      <c r="E4974" s="23" t="s">
        <v>4140</v>
      </c>
      <c r="F4974" s="40">
        <v>7.0000000000000001E-3</v>
      </c>
      <c r="G4974" s="25">
        <v>187426</v>
      </c>
      <c r="H4974" s="25">
        <v>1312</v>
      </c>
      <c r="I4974" s="25"/>
      <c r="J4974" s="58" t="e">
        <f>HYPERLINK("#"&amp;"Insumos"&amp;"!A"&amp;MATCH($B4974,#REF!,0),"Ins "&amp;$B4974)</f>
        <v>#REF!</v>
      </c>
      <c r="M4974" s="220"/>
    </row>
    <row r="4975" spans="1:13" x14ac:dyDescent="0.2">
      <c r="A4975" s="35" t="s">
        <v>8089</v>
      </c>
      <c r="B4975" s="1" t="s">
        <v>5533</v>
      </c>
      <c r="C4975" s="45" t="s">
        <v>5892</v>
      </c>
      <c r="D4975" s="23" t="s">
        <v>977</v>
      </c>
      <c r="E4975" s="23" t="s">
        <v>4134</v>
      </c>
      <c r="F4975" s="40">
        <v>2</v>
      </c>
      <c r="G4975" s="25">
        <v>3623</v>
      </c>
      <c r="H4975" s="25">
        <v>7246</v>
      </c>
      <c r="I4975" s="25"/>
      <c r="J4975" s="58" t="e">
        <f>HYPERLINK("#"&amp;"Insumos"&amp;"!A"&amp;MATCH($B4975,#REF!,0),"Ins "&amp;$B4975)</f>
        <v>#REF!</v>
      </c>
      <c r="M4975" s="220"/>
    </row>
    <row r="4976" spans="1:13" x14ac:dyDescent="0.2">
      <c r="A4976" s="35" t="s">
        <v>8089</v>
      </c>
      <c r="B4976" s="1" t="s">
        <v>5007</v>
      </c>
      <c r="C4976" s="45" t="s">
        <v>720</v>
      </c>
      <c r="D4976" s="23" t="s">
        <v>5751</v>
      </c>
      <c r="E4976" s="23" t="s">
        <v>4134</v>
      </c>
      <c r="F4976" s="40">
        <v>0.45</v>
      </c>
      <c r="G4976" s="25">
        <v>1897</v>
      </c>
      <c r="H4976" s="25">
        <v>854</v>
      </c>
      <c r="I4976" s="25"/>
      <c r="J4976" s="58" t="e">
        <f>HYPERLINK("#"&amp;"Insumos"&amp;"!A"&amp;MATCH($B4976,#REF!,0),"Ins "&amp;$B4976)</f>
        <v>#REF!</v>
      </c>
      <c r="M4976" s="220"/>
    </row>
    <row r="4977" spans="1:13" x14ac:dyDescent="0.2">
      <c r="A4977" s="35" t="s">
        <v>8089</v>
      </c>
      <c r="B4977" s="1" t="s">
        <v>7899</v>
      </c>
      <c r="C4977" s="45" t="s">
        <v>7900</v>
      </c>
      <c r="D4977" s="23" t="s">
        <v>5751</v>
      </c>
      <c r="E4977" s="23" t="s">
        <v>4134</v>
      </c>
      <c r="F4977" s="40">
        <v>2</v>
      </c>
      <c r="G4977" s="25">
        <v>13999</v>
      </c>
      <c r="H4977" s="25">
        <v>27998</v>
      </c>
      <c r="I4977" s="25"/>
      <c r="J4977" s="58" t="e">
        <f>HYPERLINK("#"&amp;"Insumos"&amp;"!A"&amp;MATCH($B4977,#REF!,0),"Ins "&amp;$B4977)</f>
        <v>#REF!</v>
      </c>
      <c r="M4977" s="220"/>
    </row>
    <row r="4978" spans="1:13" x14ac:dyDescent="0.2">
      <c r="A4978" s="35" t="s">
        <v>8089</v>
      </c>
      <c r="B4978" s="1" t="s">
        <v>7901</v>
      </c>
      <c r="C4978" s="45" t="s">
        <v>7902</v>
      </c>
      <c r="D4978" s="23" t="s">
        <v>5751</v>
      </c>
      <c r="E4978" s="23" t="s">
        <v>4134</v>
      </c>
      <c r="F4978" s="40">
        <v>1</v>
      </c>
      <c r="G4978" s="25">
        <v>607104</v>
      </c>
      <c r="H4978" s="25">
        <v>607104</v>
      </c>
      <c r="I4978" s="25"/>
      <c r="J4978" s="58" t="e">
        <f>HYPERLINK("#"&amp;"Insumos"&amp;"!A"&amp;MATCH($B4978,#REF!,0),"Ins "&amp;$B4978)</f>
        <v>#REF!</v>
      </c>
      <c r="M4978" s="220"/>
    </row>
    <row r="4979" spans="1:13" x14ac:dyDescent="0.2">
      <c r="A4979" s="35" t="s">
        <v>8089</v>
      </c>
      <c r="B4979" s="1" t="s">
        <v>5314</v>
      </c>
      <c r="C4979" s="45" t="s">
        <v>1264</v>
      </c>
      <c r="D4979" s="23" t="s">
        <v>5751</v>
      </c>
      <c r="E4979" s="23" t="s">
        <v>4134</v>
      </c>
      <c r="F4979" s="40">
        <v>3</v>
      </c>
      <c r="G4979" s="25">
        <v>1330</v>
      </c>
      <c r="H4979" s="25">
        <v>3990</v>
      </c>
      <c r="I4979" s="25"/>
      <c r="J4979" s="58" t="e">
        <f>HYPERLINK("#"&amp;"Insumos"&amp;"!A"&amp;MATCH($B4979,#REF!,0),"Ins "&amp;$B4979)</f>
        <v>#REF!</v>
      </c>
      <c r="M4979" s="220"/>
    </row>
    <row r="4980" spans="1:13" ht="25.5" x14ac:dyDescent="0.2">
      <c r="A4980" s="36" t="s">
        <v>8091</v>
      </c>
      <c r="B4980" s="26" t="s">
        <v>6816</v>
      </c>
      <c r="C4980" s="79" t="s">
        <v>8092</v>
      </c>
      <c r="D4980" s="37" t="s">
        <v>5608</v>
      </c>
      <c r="E4980" s="37" t="s">
        <v>464</v>
      </c>
      <c r="F4980" s="41"/>
      <c r="G4980" s="27"/>
      <c r="H4980" s="27"/>
      <c r="I4980" s="27">
        <v>96070</v>
      </c>
      <c r="M4980" s="220">
        <f t="shared" si="77"/>
        <v>125813</v>
      </c>
    </row>
    <row r="4981" spans="1:13" x14ac:dyDescent="0.2">
      <c r="A4981" s="35" t="s">
        <v>8091</v>
      </c>
      <c r="B4981" s="1" t="s">
        <v>5573</v>
      </c>
      <c r="C4981" s="45" t="s">
        <v>973</v>
      </c>
      <c r="D4981" s="23" t="s">
        <v>5734</v>
      </c>
      <c r="E4981" s="23" t="s">
        <v>4141</v>
      </c>
      <c r="F4981" s="40">
        <v>0.5</v>
      </c>
      <c r="G4981" s="25">
        <v>41652</v>
      </c>
      <c r="H4981" s="25">
        <v>20826</v>
      </c>
      <c r="I4981" s="25"/>
      <c r="J4981" s="58" t="e">
        <f>HYPERLINK("#"&amp;"Insumos"&amp;"!A"&amp;MATCH($B4981,#REF!,0),"Ins "&amp;$B4981)</f>
        <v>#REF!</v>
      </c>
      <c r="M4981" s="220"/>
    </row>
    <row r="4982" spans="1:13" x14ac:dyDescent="0.2">
      <c r="A4982" s="35" t="s">
        <v>8091</v>
      </c>
      <c r="B4982" s="1" t="s">
        <v>263</v>
      </c>
      <c r="C4982" s="45" t="s">
        <v>696</v>
      </c>
      <c r="D4982" s="23" t="s">
        <v>5534</v>
      </c>
      <c r="E4982" s="23" t="s">
        <v>4140</v>
      </c>
      <c r="F4982" s="40">
        <v>5.0000000000000001E-3</v>
      </c>
      <c r="G4982" s="25">
        <v>187426</v>
      </c>
      <c r="H4982" s="25">
        <v>937</v>
      </c>
      <c r="I4982" s="25"/>
      <c r="J4982" s="58" t="e">
        <f>HYPERLINK("#"&amp;"Insumos"&amp;"!A"&amp;MATCH($B4982,#REF!,0),"Ins "&amp;$B4982)</f>
        <v>#REF!</v>
      </c>
      <c r="M4982" s="220"/>
    </row>
    <row r="4983" spans="1:13" x14ac:dyDescent="0.2">
      <c r="A4983" s="35" t="s">
        <v>8091</v>
      </c>
      <c r="B4983" s="1" t="s">
        <v>5007</v>
      </c>
      <c r="C4983" s="45" t="s">
        <v>720</v>
      </c>
      <c r="D4983" s="23" t="s">
        <v>5751</v>
      </c>
      <c r="E4983" s="23" t="s">
        <v>4134</v>
      </c>
      <c r="F4983" s="40">
        <v>0.25</v>
      </c>
      <c r="G4983" s="25">
        <v>1897</v>
      </c>
      <c r="H4983" s="25">
        <v>474</v>
      </c>
      <c r="I4983" s="25"/>
      <c r="J4983" s="58" t="e">
        <f>HYPERLINK("#"&amp;"Insumos"&amp;"!A"&amp;MATCH($B4983,#REF!,0),"Ins "&amp;$B4983)</f>
        <v>#REF!</v>
      </c>
      <c r="M4983" s="220"/>
    </row>
    <row r="4984" spans="1:13" x14ac:dyDescent="0.2">
      <c r="A4984" s="35" t="s">
        <v>8091</v>
      </c>
      <c r="B4984" s="1" t="s">
        <v>7883</v>
      </c>
      <c r="C4984" s="45" t="s">
        <v>7884</v>
      </c>
      <c r="D4984" s="23" t="s">
        <v>5751</v>
      </c>
      <c r="E4984" s="23" t="s">
        <v>464</v>
      </c>
      <c r="F4984" s="40">
        <v>1.05</v>
      </c>
      <c r="G4984" s="25">
        <v>40976</v>
      </c>
      <c r="H4984" s="25">
        <v>43025</v>
      </c>
      <c r="I4984" s="25"/>
      <c r="J4984" s="58" t="e">
        <f>HYPERLINK("#"&amp;"Insumos"&amp;"!A"&amp;MATCH($B4984,#REF!,0),"Ins "&amp;$B4984)</f>
        <v>#REF!</v>
      </c>
      <c r="M4984" s="220"/>
    </row>
    <row r="4985" spans="1:13" x14ac:dyDescent="0.2">
      <c r="A4985" s="35" t="s">
        <v>8091</v>
      </c>
      <c r="B4985" s="1" t="s">
        <v>7887</v>
      </c>
      <c r="C4985" s="45" t="s">
        <v>7888</v>
      </c>
      <c r="D4985" s="23" t="s">
        <v>5751</v>
      </c>
      <c r="E4985" s="23" t="s">
        <v>464</v>
      </c>
      <c r="F4985" s="40">
        <v>0.5</v>
      </c>
      <c r="G4985" s="25">
        <v>50856</v>
      </c>
      <c r="H4985" s="25">
        <v>25428</v>
      </c>
      <c r="I4985" s="25"/>
      <c r="J4985" s="58" t="e">
        <f>HYPERLINK("#"&amp;"Insumos"&amp;"!A"&amp;MATCH($B4985,#REF!,0),"Ins "&amp;$B4985)</f>
        <v>#REF!</v>
      </c>
      <c r="M4985" s="220"/>
    </row>
    <row r="4986" spans="1:13" x14ac:dyDescent="0.2">
      <c r="A4986" s="35" t="s">
        <v>8091</v>
      </c>
      <c r="B4986" s="1" t="s">
        <v>4785</v>
      </c>
      <c r="C4986" s="45" t="s">
        <v>176</v>
      </c>
      <c r="D4986" s="23" t="s">
        <v>5751</v>
      </c>
      <c r="E4986" s="23" t="s">
        <v>4134</v>
      </c>
      <c r="F4986" s="40">
        <v>0.04</v>
      </c>
      <c r="G4986" s="25">
        <v>134508</v>
      </c>
      <c r="H4986" s="25">
        <v>5380</v>
      </c>
      <c r="I4986" s="25"/>
      <c r="J4986" s="58" t="e">
        <f>HYPERLINK("#"&amp;"Insumos"&amp;"!A"&amp;MATCH($B4986,#REF!,0),"Ins "&amp;$B4986)</f>
        <v>#REF!</v>
      </c>
      <c r="M4986" s="220"/>
    </row>
    <row r="4987" spans="1:13" ht="25.5" x14ac:dyDescent="0.2">
      <c r="A4987" s="36" t="s">
        <v>8093</v>
      </c>
      <c r="B4987" s="26" t="s">
        <v>6816</v>
      </c>
      <c r="C4987" s="79" t="s">
        <v>8094</v>
      </c>
      <c r="D4987" s="37" t="s">
        <v>5608</v>
      </c>
      <c r="E4987" s="37" t="s">
        <v>4134</v>
      </c>
      <c r="F4987" s="41"/>
      <c r="G4987" s="27"/>
      <c r="H4987" s="27"/>
      <c r="I4987" s="27">
        <v>956486</v>
      </c>
      <c r="M4987" s="220">
        <f t="shared" si="77"/>
        <v>1252614</v>
      </c>
    </row>
    <row r="4988" spans="1:13" x14ac:dyDescent="0.2">
      <c r="A4988" s="35" t="s">
        <v>8093</v>
      </c>
      <c r="B4988" s="1" t="s">
        <v>5579</v>
      </c>
      <c r="C4988" s="45" t="s">
        <v>1016</v>
      </c>
      <c r="D4988" s="23" t="s">
        <v>5734</v>
      </c>
      <c r="E4988" s="23" t="s">
        <v>4141</v>
      </c>
      <c r="F4988" s="40">
        <v>1.3</v>
      </c>
      <c r="G4988" s="25">
        <v>57672</v>
      </c>
      <c r="H4988" s="25">
        <v>74974</v>
      </c>
      <c r="I4988" s="25"/>
      <c r="J4988" s="58" t="e">
        <f>HYPERLINK("#"&amp;"Insumos"&amp;"!A"&amp;MATCH($B4988,#REF!,0),"Ins "&amp;$B4988)</f>
        <v>#REF!</v>
      </c>
      <c r="M4988" s="220"/>
    </row>
    <row r="4989" spans="1:13" x14ac:dyDescent="0.2">
      <c r="A4989" s="35" t="s">
        <v>8093</v>
      </c>
      <c r="B4989" s="1" t="s">
        <v>263</v>
      </c>
      <c r="C4989" s="45" t="s">
        <v>696</v>
      </c>
      <c r="D4989" s="23" t="s">
        <v>5534</v>
      </c>
      <c r="E4989" s="23" t="s">
        <v>4140</v>
      </c>
      <c r="F4989" s="40">
        <v>3.0000000000000001E-3</v>
      </c>
      <c r="G4989" s="25">
        <v>187426</v>
      </c>
      <c r="H4989" s="25">
        <v>562</v>
      </c>
      <c r="I4989" s="25"/>
      <c r="J4989" s="58" t="e">
        <f>HYPERLINK("#"&amp;"Insumos"&amp;"!A"&amp;MATCH($B4989,#REF!,0),"Ins "&amp;$B4989)</f>
        <v>#REF!</v>
      </c>
      <c r="M4989" s="220"/>
    </row>
    <row r="4990" spans="1:13" x14ac:dyDescent="0.2">
      <c r="A4990" s="35" t="s">
        <v>8093</v>
      </c>
      <c r="B4990" s="1" t="s">
        <v>5007</v>
      </c>
      <c r="C4990" s="45" t="s">
        <v>720</v>
      </c>
      <c r="D4990" s="23" t="s">
        <v>5751</v>
      </c>
      <c r="E4990" s="23" t="s">
        <v>4134</v>
      </c>
      <c r="F4990" s="40">
        <v>0.15</v>
      </c>
      <c r="G4990" s="25">
        <v>1897</v>
      </c>
      <c r="H4990" s="25">
        <v>285</v>
      </c>
      <c r="I4990" s="25"/>
      <c r="J4990" s="58" t="e">
        <f>HYPERLINK("#"&amp;"Insumos"&amp;"!A"&amp;MATCH($B4990,#REF!,0),"Ins "&amp;$B4990)</f>
        <v>#REF!</v>
      </c>
      <c r="M4990" s="220"/>
    </row>
    <row r="4991" spans="1:13" x14ac:dyDescent="0.2">
      <c r="A4991" s="35" t="s">
        <v>8093</v>
      </c>
      <c r="B4991" s="1" t="s">
        <v>7923</v>
      </c>
      <c r="C4991" s="45" t="s">
        <v>7924</v>
      </c>
      <c r="D4991" s="23" t="s">
        <v>5751</v>
      </c>
      <c r="E4991" s="23" t="s">
        <v>464</v>
      </c>
      <c r="F4991" s="40">
        <v>1</v>
      </c>
      <c r="G4991" s="25">
        <v>814235</v>
      </c>
      <c r="H4991" s="25">
        <v>814235</v>
      </c>
      <c r="I4991" s="25"/>
      <c r="J4991" s="58" t="e">
        <f>HYPERLINK("#"&amp;"Insumos"&amp;"!A"&amp;MATCH($B4991,#REF!,0),"Ins "&amp;$B4991)</f>
        <v>#REF!</v>
      </c>
      <c r="M4991" s="220"/>
    </row>
    <row r="4992" spans="1:13" x14ac:dyDescent="0.2">
      <c r="A4992" s="35" t="s">
        <v>8093</v>
      </c>
      <c r="B4992" s="1" t="s">
        <v>5295</v>
      </c>
      <c r="C4992" s="45" t="s">
        <v>63</v>
      </c>
      <c r="D4992" s="23" t="s">
        <v>5751</v>
      </c>
      <c r="E4992" s="23" t="s">
        <v>4134</v>
      </c>
      <c r="F4992" s="40">
        <v>2</v>
      </c>
      <c r="G4992" s="25">
        <v>31220</v>
      </c>
      <c r="H4992" s="25">
        <v>62440</v>
      </c>
      <c r="I4992" s="25"/>
      <c r="J4992" s="58" t="e">
        <f>HYPERLINK("#"&amp;"Insumos"&amp;"!A"&amp;MATCH($B4992,#REF!,0),"Ins "&amp;$B4992)</f>
        <v>#REF!</v>
      </c>
      <c r="M4992" s="220"/>
    </row>
    <row r="4993" spans="1:13" x14ac:dyDescent="0.2">
      <c r="A4993" s="35" t="s">
        <v>8093</v>
      </c>
      <c r="B4993" s="1" t="s">
        <v>5314</v>
      </c>
      <c r="C4993" s="45" t="s">
        <v>1264</v>
      </c>
      <c r="D4993" s="23" t="s">
        <v>5751</v>
      </c>
      <c r="E4993" s="23" t="s">
        <v>4134</v>
      </c>
      <c r="F4993" s="40">
        <v>3</v>
      </c>
      <c r="G4993" s="25">
        <v>1330</v>
      </c>
      <c r="H4993" s="25">
        <v>3990</v>
      </c>
      <c r="I4993" s="25"/>
      <c r="J4993" s="58" t="e">
        <f>HYPERLINK("#"&amp;"Insumos"&amp;"!A"&amp;MATCH($B4993,#REF!,0),"Ins "&amp;$B4993)</f>
        <v>#REF!</v>
      </c>
      <c r="M4993" s="220"/>
    </row>
    <row r="4994" spans="1:13" x14ac:dyDescent="0.2">
      <c r="A4994" s="36" t="s">
        <v>8095</v>
      </c>
      <c r="B4994" s="26" t="s">
        <v>6816</v>
      </c>
      <c r="C4994" s="79" t="s">
        <v>8096</v>
      </c>
      <c r="D4994" s="37" t="s">
        <v>5608</v>
      </c>
      <c r="E4994" s="37" t="s">
        <v>4134</v>
      </c>
      <c r="F4994" s="41"/>
      <c r="G4994" s="27"/>
      <c r="H4994" s="27"/>
      <c r="I4994" s="27">
        <v>3656277</v>
      </c>
      <c r="M4994" s="220">
        <f t="shared" si="77"/>
        <v>4788260</v>
      </c>
    </row>
    <row r="4995" spans="1:13" x14ac:dyDescent="0.2">
      <c r="A4995" s="35" t="s">
        <v>8095</v>
      </c>
      <c r="B4995" s="34" t="s">
        <v>74</v>
      </c>
      <c r="C4995" s="45" t="s">
        <v>1023</v>
      </c>
      <c r="D4995" s="23" t="s">
        <v>5734</v>
      </c>
      <c r="E4995" s="23" t="s">
        <v>4141</v>
      </c>
      <c r="F4995" s="40">
        <v>7.1</v>
      </c>
      <c r="G4995" s="25">
        <v>73692</v>
      </c>
      <c r="H4995" s="25">
        <v>523213</v>
      </c>
      <c r="I4995" s="25"/>
      <c r="J4995" s="58" t="e">
        <f>HYPERLINK("#"&amp;"Insumos"&amp;"!A"&amp;MATCH($B4995,#REF!,0),"Ins "&amp;$B4995)</f>
        <v>#REF!</v>
      </c>
      <c r="M4995" s="220"/>
    </row>
    <row r="4996" spans="1:13" x14ac:dyDescent="0.2">
      <c r="A4996" s="35" t="s">
        <v>8095</v>
      </c>
      <c r="B4996" s="1" t="s">
        <v>263</v>
      </c>
      <c r="C4996" s="45" t="s">
        <v>696</v>
      </c>
      <c r="D4996" s="23" t="s">
        <v>5534</v>
      </c>
      <c r="E4996" s="23" t="s">
        <v>4140</v>
      </c>
      <c r="F4996" s="40">
        <v>5.0000000000000001E-3</v>
      </c>
      <c r="G4996" s="25">
        <v>187426</v>
      </c>
      <c r="H4996" s="25">
        <v>937</v>
      </c>
      <c r="I4996" s="25"/>
      <c r="J4996" s="58" t="e">
        <f>HYPERLINK("#"&amp;"Insumos"&amp;"!A"&amp;MATCH($B4996,#REF!,0),"Ins "&amp;$B4996)</f>
        <v>#REF!</v>
      </c>
      <c r="M4996" s="220"/>
    </row>
    <row r="4997" spans="1:13" x14ac:dyDescent="0.2">
      <c r="A4997" s="35" t="s">
        <v>8095</v>
      </c>
      <c r="B4997" s="1" t="s">
        <v>5533</v>
      </c>
      <c r="C4997" s="45" t="s">
        <v>5892</v>
      </c>
      <c r="D4997" s="23" t="s">
        <v>977</v>
      </c>
      <c r="E4997" s="23" t="s">
        <v>4134</v>
      </c>
      <c r="F4997" s="40">
        <v>10</v>
      </c>
      <c r="G4997" s="25">
        <v>3623</v>
      </c>
      <c r="H4997" s="25">
        <v>36230</v>
      </c>
      <c r="I4997" s="25"/>
      <c r="J4997" s="58" t="e">
        <f>HYPERLINK("#"&amp;"Insumos"&amp;"!A"&amp;MATCH($B4997,#REF!,0),"Ins "&amp;$B4997)</f>
        <v>#REF!</v>
      </c>
      <c r="M4997" s="220"/>
    </row>
    <row r="4998" spans="1:13" x14ac:dyDescent="0.2">
      <c r="A4998" s="35" t="s">
        <v>8095</v>
      </c>
      <c r="B4998" s="1" t="s">
        <v>5007</v>
      </c>
      <c r="C4998" s="45" t="s">
        <v>720</v>
      </c>
      <c r="D4998" s="23" t="s">
        <v>5751</v>
      </c>
      <c r="E4998" s="23" t="s">
        <v>4134</v>
      </c>
      <c r="F4998" s="40">
        <v>1</v>
      </c>
      <c r="G4998" s="25">
        <v>1897</v>
      </c>
      <c r="H4998" s="25">
        <v>1897</v>
      </c>
      <c r="I4998" s="25"/>
      <c r="J4998" s="58" t="e">
        <f>HYPERLINK("#"&amp;"Insumos"&amp;"!A"&amp;MATCH($B4998,#REF!,0),"Ins "&amp;$B4998)</f>
        <v>#REF!</v>
      </c>
      <c r="M4998" s="220"/>
    </row>
    <row r="4999" spans="1:13" x14ac:dyDescent="0.2">
      <c r="A4999" s="35" t="s">
        <v>8095</v>
      </c>
      <c r="B4999" s="1" t="s">
        <v>7925</v>
      </c>
      <c r="C4999" s="45" t="s">
        <v>9610</v>
      </c>
      <c r="D4999" s="23" t="s">
        <v>5751</v>
      </c>
      <c r="E4999" s="23" t="s">
        <v>4134</v>
      </c>
      <c r="F4999" s="40">
        <v>1</v>
      </c>
      <c r="G4999" s="25">
        <v>3094000</v>
      </c>
      <c r="H4999" s="25">
        <v>3094000</v>
      </c>
      <c r="I4999" s="25"/>
      <c r="J4999" s="58" t="e">
        <f>HYPERLINK("#"&amp;"Insumos"&amp;"!A"&amp;MATCH($B4999,#REF!,0),"Ins "&amp;$B4999)</f>
        <v>#REF!</v>
      </c>
      <c r="M4999" s="220"/>
    </row>
    <row r="5000" spans="1:13" ht="25.5" x14ac:dyDescent="0.2">
      <c r="A5000" s="36" t="s">
        <v>8097</v>
      </c>
      <c r="B5000" s="26" t="s">
        <v>6816</v>
      </c>
      <c r="C5000" s="79" t="s">
        <v>8098</v>
      </c>
      <c r="D5000" s="37" t="s">
        <v>5608</v>
      </c>
      <c r="E5000" s="37" t="s">
        <v>5705</v>
      </c>
      <c r="F5000" s="41"/>
      <c r="G5000" s="27"/>
      <c r="H5000" s="27"/>
      <c r="I5000" s="27">
        <v>834338</v>
      </c>
      <c r="M5000" s="220">
        <f t="shared" ref="M5000:M5053" si="78">ROUND(I5000*(1+$L$2),0)</f>
        <v>1092649</v>
      </c>
    </row>
    <row r="5001" spans="1:13" x14ac:dyDescent="0.2">
      <c r="A5001" s="35" t="s">
        <v>8097</v>
      </c>
      <c r="B5001" s="1" t="s">
        <v>5579</v>
      </c>
      <c r="C5001" s="45" t="s">
        <v>1016</v>
      </c>
      <c r="D5001" s="23" t="s">
        <v>5734</v>
      </c>
      <c r="E5001" s="23" t="s">
        <v>4141</v>
      </c>
      <c r="F5001" s="40">
        <v>2</v>
      </c>
      <c r="G5001" s="25">
        <v>57672</v>
      </c>
      <c r="H5001" s="25">
        <v>115344</v>
      </c>
      <c r="I5001" s="25"/>
      <c r="J5001" s="58" t="e">
        <f>HYPERLINK("#"&amp;"Insumos"&amp;"!A"&amp;MATCH($B5001,#REF!,0),"Ins "&amp;$B5001)</f>
        <v>#REF!</v>
      </c>
      <c r="M5001" s="220"/>
    </row>
    <row r="5002" spans="1:13" x14ac:dyDescent="0.2">
      <c r="A5002" s="35" t="s">
        <v>8097</v>
      </c>
      <c r="B5002" s="1" t="s">
        <v>263</v>
      </c>
      <c r="C5002" s="45" t="s">
        <v>696</v>
      </c>
      <c r="D5002" s="23" t="s">
        <v>5534</v>
      </c>
      <c r="E5002" s="23" t="s">
        <v>4140</v>
      </c>
      <c r="F5002" s="40">
        <v>6.0000000000000001E-3</v>
      </c>
      <c r="G5002" s="25">
        <v>187426</v>
      </c>
      <c r="H5002" s="25">
        <v>1125</v>
      </c>
      <c r="I5002" s="25"/>
      <c r="J5002" s="58" t="e">
        <f>HYPERLINK("#"&amp;"Insumos"&amp;"!A"&amp;MATCH($B5002,#REF!,0),"Ins "&amp;$B5002)</f>
        <v>#REF!</v>
      </c>
      <c r="M5002" s="220"/>
    </row>
    <row r="5003" spans="1:13" x14ac:dyDescent="0.2">
      <c r="A5003" s="35" t="s">
        <v>8097</v>
      </c>
      <c r="B5003" s="1" t="s">
        <v>5533</v>
      </c>
      <c r="C5003" s="45" t="s">
        <v>5892</v>
      </c>
      <c r="D5003" s="23" t="s">
        <v>977</v>
      </c>
      <c r="E5003" s="23" t="s">
        <v>4134</v>
      </c>
      <c r="F5003" s="40">
        <v>1</v>
      </c>
      <c r="G5003" s="25">
        <v>3623</v>
      </c>
      <c r="H5003" s="25">
        <v>3623</v>
      </c>
      <c r="I5003" s="25"/>
      <c r="J5003" s="58" t="e">
        <f>HYPERLINK("#"&amp;"Insumos"&amp;"!A"&amp;MATCH($B5003,#REF!,0),"Ins "&amp;$B5003)</f>
        <v>#REF!</v>
      </c>
      <c r="M5003" s="220"/>
    </row>
    <row r="5004" spans="1:13" x14ac:dyDescent="0.2">
      <c r="A5004" s="35" t="s">
        <v>8097</v>
      </c>
      <c r="B5004" s="1" t="s">
        <v>7926</v>
      </c>
      <c r="C5004" s="45" t="s">
        <v>7927</v>
      </c>
      <c r="D5004" s="23" t="s">
        <v>5751</v>
      </c>
      <c r="E5004" s="23" t="s">
        <v>4134</v>
      </c>
      <c r="F5004" s="40">
        <v>1</v>
      </c>
      <c r="G5004" s="25">
        <v>499970</v>
      </c>
      <c r="H5004" s="25">
        <v>499970</v>
      </c>
      <c r="I5004" s="25"/>
      <c r="J5004" s="58" t="e">
        <f>HYPERLINK("#"&amp;"Insumos"&amp;"!A"&amp;MATCH($B5004,#REF!,0),"Ins "&amp;$B5004)</f>
        <v>#REF!</v>
      </c>
      <c r="M5004" s="220"/>
    </row>
    <row r="5005" spans="1:13" x14ac:dyDescent="0.2">
      <c r="A5005" s="35" t="s">
        <v>8097</v>
      </c>
      <c r="B5005" s="1" t="s">
        <v>7928</v>
      </c>
      <c r="C5005" s="45" t="s">
        <v>7929</v>
      </c>
      <c r="D5005" s="23" t="s">
        <v>5751</v>
      </c>
      <c r="E5005" s="23" t="s">
        <v>4134</v>
      </c>
      <c r="F5005" s="40">
        <v>2</v>
      </c>
      <c r="G5005" s="25">
        <v>107138</v>
      </c>
      <c r="H5005" s="25">
        <v>214276</v>
      </c>
      <c r="I5005" s="25"/>
      <c r="J5005" s="58" t="e">
        <f>HYPERLINK("#"&amp;"Insumos"&amp;"!A"&amp;MATCH($B5005,#REF!,0),"Ins "&amp;$B5005)</f>
        <v>#REF!</v>
      </c>
      <c r="M5005" s="220"/>
    </row>
    <row r="5006" spans="1:13" ht="25.5" x14ac:dyDescent="0.2">
      <c r="A5006" s="36" t="s">
        <v>8099</v>
      </c>
      <c r="B5006" s="26" t="s">
        <v>6816</v>
      </c>
      <c r="C5006" s="79" t="s">
        <v>8100</v>
      </c>
      <c r="D5006" s="37" t="s">
        <v>5608</v>
      </c>
      <c r="E5006" s="37" t="s">
        <v>4134</v>
      </c>
      <c r="F5006" s="41"/>
      <c r="G5006" s="27"/>
      <c r="H5006" s="27"/>
      <c r="I5006" s="27">
        <v>21182349</v>
      </c>
      <c r="M5006" s="220">
        <f t="shared" si="78"/>
        <v>27740404</v>
      </c>
    </row>
    <row r="5007" spans="1:13" x14ac:dyDescent="0.2">
      <c r="A5007" s="35" t="s">
        <v>8099</v>
      </c>
      <c r="B5007" s="1" t="s">
        <v>201</v>
      </c>
      <c r="C5007" s="45" t="s">
        <v>1029</v>
      </c>
      <c r="D5007" s="23" t="s">
        <v>5734</v>
      </c>
      <c r="E5007" s="23" t="s">
        <v>4141</v>
      </c>
      <c r="F5007" s="40">
        <v>16</v>
      </c>
      <c r="G5007" s="25">
        <v>89712</v>
      </c>
      <c r="H5007" s="25">
        <v>1435392</v>
      </c>
      <c r="I5007" s="25"/>
      <c r="J5007" s="58" t="e">
        <f>HYPERLINK("#"&amp;"Insumos"&amp;"!A"&amp;MATCH($B5007,#REF!,0),"Ins "&amp;$B5007)</f>
        <v>#REF!</v>
      </c>
      <c r="M5007" s="220"/>
    </row>
    <row r="5008" spans="1:13" x14ac:dyDescent="0.2">
      <c r="A5008" s="35" t="s">
        <v>8099</v>
      </c>
      <c r="B5008" s="1" t="s">
        <v>263</v>
      </c>
      <c r="C5008" s="45" t="s">
        <v>696</v>
      </c>
      <c r="D5008" s="23" t="s">
        <v>5534</v>
      </c>
      <c r="E5008" s="23" t="s">
        <v>4140</v>
      </c>
      <c r="F5008" s="40">
        <v>0.05</v>
      </c>
      <c r="G5008" s="25">
        <v>187426</v>
      </c>
      <c r="H5008" s="25">
        <v>9371</v>
      </c>
      <c r="I5008" s="25"/>
      <c r="J5008" s="58" t="e">
        <f>HYPERLINK("#"&amp;"Insumos"&amp;"!A"&amp;MATCH($B5008,#REF!,0),"Ins "&amp;$B5008)</f>
        <v>#REF!</v>
      </c>
      <c r="M5008" s="220"/>
    </row>
    <row r="5009" spans="1:13" x14ac:dyDescent="0.2">
      <c r="A5009" s="35" t="s">
        <v>8099</v>
      </c>
      <c r="B5009" s="1" t="s">
        <v>5533</v>
      </c>
      <c r="C5009" s="45" t="s">
        <v>5892</v>
      </c>
      <c r="D5009" s="23" t="s">
        <v>977</v>
      </c>
      <c r="E5009" s="23" t="s">
        <v>4134</v>
      </c>
      <c r="F5009" s="40">
        <v>400</v>
      </c>
      <c r="G5009" s="25">
        <v>3623</v>
      </c>
      <c r="H5009" s="25">
        <v>1449200</v>
      </c>
      <c r="I5009" s="25"/>
      <c r="J5009" s="58" t="e">
        <f>HYPERLINK("#"&amp;"Insumos"&amp;"!A"&amp;MATCH($B5009,#REF!,0),"Ins "&amp;$B5009)</f>
        <v>#REF!</v>
      </c>
      <c r="M5009" s="220"/>
    </row>
    <row r="5010" spans="1:13" x14ac:dyDescent="0.2">
      <c r="A5010" s="35" t="s">
        <v>8099</v>
      </c>
      <c r="B5010" s="1" t="s">
        <v>5007</v>
      </c>
      <c r="C5010" s="45" t="s">
        <v>720</v>
      </c>
      <c r="D5010" s="23" t="s">
        <v>5751</v>
      </c>
      <c r="E5010" s="23" t="s">
        <v>4134</v>
      </c>
      <c r="F5010" s="40">
        <v>2</v>
      </c>
      <c r="G5010" s="25">
        <v>1897</v>
      </c>
      <c r="H5010" s="25">
        <v>3794</v>
      </c>
      <c r="I5010" s="25"/>
      <c r="J5010" s="58" t="e">
        <f>HYPERLINK("#"&amp;"Insumos"&amp;"!A"&amp;MATCH($B5010,#REF!,0),"Ins "&amp;$B5010)</f>
        <v>#REF!</v>
      </c>
      <c r="M5010" s="220"/>
    </row>
    <row r="5011" spans="1:13" ht="25.5" x14ac:dyDescent="0.2">
      <c r="A5011" s="35" t="s">
        <v>8099</v>
      </c>
      <c r="B5011" s="1" t="s">
        <v>7930</v>
      </c>
      <c r="C5011" s="45" t="s">
        <v>7931</v>
      </c>
      <c r="D5011" s="23" t="s">
        <v>5751</v>
      </c>
      <c r="E5011" s="23" t="s">
        <v>4134</v>
      </c>
      <c r="F5011" s="40">
        <v>1</v>
      </c>
      <c r="G5011" s="25">
        <v>15427624</v>
      </c>
      <c r="H5011" s="25">
        <v>15427624</v>
      </c>
      <c r="I5011" s="25"/>
      <c r="J5011" s="58" t="e">
        <f>HYPERLINK("#"&amp;"Insumos"&amp;"!A"&amp;MATCH($B5011,#REF!,0),"Ins "&amp;$B5011)</f>
        <v>#REF!</v>
      </c>
      <c r="M5011" s="220"/>
    </row>
    <row r="5012" spans="1:13" ht="25.5" x14ac:dyDescent="0.2">
      <c r="A5012" s="35" t="s">
        <v>8099</v>
      </c>
      <c r="B5012" s="1" t="s">
        <v>7932</v>
      </c>
      <c r="C5012" s="45" t="s">
        <v>7933</v>
      </c>
      <c r="D5012" s="23" t="s">
        <v>5751</v>
      </c>
      <c r="E5012" s="23" t="s">
        <v>4134</v>
      </c>
      <c r="F5012" s="40">
        <v>2</v>
      </c>
      <c r="G5012" s="25">
        <v>1428484</v>
      </c>
      <c r="H5012" s="25">
        <v>2856968</v>
      </c>
      <c r="I5012" s="25"/>
      <c r="J5012" s="58" t="e">
        <f>HYPERLINK("#"&amp;"Insumos"&amp;"!A"&amp;MATCH($B5012,#REF!,0),"Ins "&amp;$B5012)</f>
        <v>#REF!</v>
      </c>
      <c r="M5012" s="220"/>
    </row>
    <row r="5013" spans="1:13" x14ac:dyDescent="0.2">
      <c r="A5013" s="36" t="s">
        <v>8101</v>
      </c>
      <c r="B5013" s="26" t="s">
        <v>6816</v>
      </c>
      <c r="C5013" s="79" t="s">
        <v>8102</v>
      </c>
      <c r="D5013" s="37" t="s">
        <v>5608</v>
      </c>
      <c r="E5013" s="37" t="s">
        <v>4134</v>
      </c>
      <c r="F5013" s="41"/>
      <c r="G5013" s="27"/>
      <c r="H5013" s="27"/>
      <c r="I5013" s="27">
        <v>933269</v>
      </c>
      <c r="M5013" s="220">
        <f t="shared" si="78"/>
        <v>1222209</v>
      </c>
    </row>
    <row r="5014" spans="1:13" x14ac:dyDescent="0.2">
      <c r="A5014" s="35" t="s">
        <v>8101</v>
      </c>
      <c r="B5014" s="1" t="s">
        <v>5579</v>
      </c>
      <c r="C5014" s="45" t="s">
        <v>1016</v>
      </c>
      <c r="D5014" s="23" t="s">
        <v>5734</v>
      </c>
      <c r="E5014" s="23" t="s">
        <v>4141</v>
      </c>
      <c r="F5014" s="40">
        <v>1</v>
      </c>
      <c r="G5014" s="25">
        <v>57672</v>
      </c>
      <c r="H5014" s="25">
        <v>57672</v>
      </c>
      <c r="I5014" s="25"/>
      <c r="J5014" s="58" t="e">
        <f>HYPERLINK("#"&amp;"Insumos"&amp;"!A"&amp;MATCH($B5014,#REF!,0),"Ins "&amp;$B5014)</f>
        <v>#REF!</v>
      </c>
      <c r="M5014" s="220"/>
    </row>
    <row r="5015" spans="1:13" x14ac:dyDescent="0.2">
      <c r="A5015" s="35" t="s">
        <v>8101</v>
      </c>
      <c r="B5015" s="1" t="s">
        <v>263</v>
      </c>
      <c r="C5015" s="45" t="s">
        <v>696</v>
      </c>
      <c r="D5015" s="23" t="s">
        <v>5534</v>
      </c>
      <c r="E5015" s="23" t="s">
        <v>4140</v>
      </c>
      <c r="F5015" s="40">
        <v>6.0000000000000001E-3</v>
      </c>
      <c r="G5015" s="25">
        <v>187426</v>
      </c>
      <c r="H5015" s="25">
        <v>1125</v>
      </c>
      <c r="I5015" s="25"/>
      <c r="J5015" s="58" t="e">
        <f>HYPERLINK("#"&amp;"Insumos"&amp;"!A"&amp;MATCH($B5015,#REF!,0),"Ins "&amp;$B5015)</f>
        <v>#REF!</v>
      </c>
      <c r="M5015" s="220"/>
    </row>
    <row r="5016" spans="1:13" x14ac:dyDescent="0.2">
      <c r="A5016" s="35" t="s">
        <v>8101</v>
      </c>
      <c r="B5016" s="1" t="s">
        <v>5007</v>
      </c>
      <c r="C5016" s="45" t="s">
        <v>720</v>
      </c>
      <c r="D5016" s="23" t="s">
        <v>5751</v>
      </c>
      <c r="E5016" s="23" t="s">
        <v>4134</v>
      </c>
      <c r="F5016" s="40">
        <v>0.5</v>
      </c>
      <c r="G5016" s="25">
        <v>1897</v>
      </c>
      <c r="H5016" s="25">
        <v>949</v>
      </c>
      <c r="I5016" s="25"/>
      <c r="J5016" s="58" t="e">
        <f>HYPERLINK("#"&amp;"Insumos"&amp;"!A"&amp;MATCH($B5016,#REF!,0),"Ins "&amp;$B5016)</f>
        <v>#REF!</v>
      </c>
      <c r="M5016" s="220"/>
    </row>
    <row r="5017" spans="1:13" x14ac:dyDescent="0.2">
      <c r="A5017" s="35" t="s">
        <v>8101</v>
      </c>
      <c r="B5017" s="1" t="s">
        <v>7893</v>
      </c>
      <c r="C5017" s="45" t="s">
        <v>7894</v>
      </c>
      <c r="D5017" s="23" t="s">
        <v>5751</v>
      </c>
      <c r="E5017" s="23" t="s">
        <v>4134</v>
      </c>
      <c r="F5017" s="40">
        <v>1</v>
      </c>
      <c r="G5017" s="25">
        <v>807093</v>
      </c>
      <c r="H5017" s="25">
        <v>807093</v>
      </c>
      <c r="I5017" s="25"/>
      <c r="J5017" s="58" t="e">
        <f>HYPERLINK("#"&amp;"Insumos"&amp;"!A"&amp;MATCH($B5017,#REF!,0),"Ins "&amp;$B5017)</f>
        <v>#REF!</v>
      </c>
      <c r="M5017" s="220"/>
    </row>
    <row r="5018" spans="1:13" x14ac:dyDescent="0.2">
      <c r="A5018" s="35" t="s">
        <v>8101</v>
      </c>
      <c r="B5018" s="1" t="s">
        <v>5295</v>
      </c>
      <c r="C5018" s="45" t="s">
        <v>63</v>
      </c>
      <c r="D5018" s="23" t="s">
        <v>5751</v>
      </c>
      <c r="E5018" s="23" t="s">
        <v>4134</v>
      </c>
      <c r="F5018" s="40">
        <v>2</v>
      </c>
      <c r="G5018" s="25">
        <v>31220</v>
      </c>
      <c r="H5018" s="25">
        <v>62440</v>
      </c>
      <c r="I5018" s="25"/>
      <c r="J5018" s="58" t="e">
        <f>HYPERLINK("#"&amp;"Insumos"&amp;"!A"&amp;MATCH($B5018,#REF!,0),"Ins "&amp;$B5018)</f>
        <v>#REF!</v>
      </c>
      <c r="M5018" s="220"/>
    </row>
    <row r="5019" spans="1:13" x14ac:dyDescent="0.2">
      <c r="A5019" s="35" t="s">
        <v>8101</v>
      </c>
      <c r="B5019" s="1" t="s">
        <v>5314</v>
      </c>
      <c r="C5019" s="45" t="s">
        <v>1264</v>
      </c>
      <c r="D5019" s="23" t="s">
        <v>5751</v>
      </c>
      <c r="E5019" s="23" t="s">
        <v>4134</v>
      </c>
      <c r="F5019" s="40">
        <v>3</v>
      </c>
      <c r="G5019" s="25">
        <v>1330</v>
      </c>
      <c r="H5019" s="25">
        <v>3990</v>
      </c>
      <c r="I5019" s="25"/>
      <c r="J5019" s="58" t="e">
        <f>HYPERLINK("#"&amp;"Insumos"&amp;"!A"&amp;MATCH($B5019,#REF!,0),"Ins "&amp;$B5019)</f>
        <v>#REF!</v>
      </c>
      <c r="M5019" s="220"/>
    </row>
    <row r="5020" spans="1:13" ht="25.5" x14ac:dyDescent="0.2">
      <c r="A5020" s="36" t="s">
        <v>8103</v>
      </c>
      <c r="B5020" s="26" t="s">
        <v>6816</v>
      </c>
      <c r="C5020" s="79" t="s">
        <v>8104</v>
      </c>
      <c r="D5020" s="37" t="s">
        <v>5608</v>
      </c>
      <c r="E5020" s="37" t="s">
        <v>5705</v>
      </c>
      <c r="F5020" s="41"/>
      <c r="G5020" s="27"/>
      <c r="H5020" s="27"/>
      <c r="I5020" s="27">
        <v>3356940</v>
      </c>
      <c r="M5020" s="220">
        <f t="shared" si="78"/>
        <v>4396249</v>
      </c>
    </row>
    <row r="5021" spans="1:13" ht="25.5" x14ac:dyDescent="0.2">
      <c r="A5021" s="35" t="s">
        <v>8103</v>
      </c>
      <c r="B5021" s="1" t="s">
        <v>7934</v>
      </c>
      <c r="C5021" s="45" t="s">
        <v>7935</v>
      </c>
      <c r="D5021" s="23" t="s">
        <v>5751</v>
      </c>
      <c r="E5021" s="23" t="s">
        <v>4134</v>
      </c>
      <c r="F5021" s="40">
        <v>1</v>
      </c>
      <c r="G5021" s="25">
        <v>642819</v>
      </c>
      <c r="H5021" s="25">
        <v>642819</v>
      </c>
      <c r="I5021" s="25"/>
      <c r="J5021" s="58" t="e">
        <f>HYPERLINK("#"&amp;"Insumos"&amp;"!A"&amp;MATCH($B5021,#REF!,0),"Ins "&amp;$B5021)</f>
        <v>#REF!</v>
      </c>
      <c r="M5021" s="220"/>
    </row>
    <row r="5022" spans="1:13" ht="25.5" x14ac:dyDescent="0.2">
      <c r="A5022" s="35" t="s">
        <v>8103</v>
      </c>
      <c r="B5022" s="1" t="s">
        <v>7936</v>
      </c>
      <c r="C5022" s="45" t="s">
        <v>7937</v>
      </c>
      <c r="D5022" s="23" t="s">
        <v>5751</v>
      </c>
      <c r="E5022" s="23" t="s">
        <v>5705</v>
      </c>
      <c r="F5022" s="40">
        <v>1</v>
      </c>
      <c r="G5022" s="25">
        <v>999940</v>
      </c>
      <c r="H5022" s="25">
        <v>999940</v>
      </c>
      <c r="I5022" s="25"/>
      <c r="J5022" s="58" t="e">
        <f>HYPERLINK("#"&amp;"Insumos"&amp;"!A"&amp;MATCH($B5022,#REF!,0),"Ins "&amp;$B5022)</f>
        <v>#REF!</v>
      </c>
      <c r="M5022" s="220"/>
    </row>
    <row r="5023" spans="1:13" ht="25.5" x14ac:dyDescent="0.2">
      <c r="A5023" s="35" t="s">
        <v>8103</v>
      </c>
      <c r="B5023" s="1" t="s">
        <v>7938</v>
      </c>
      <c r="C5023" s="45" t="s">
        <v>7939</v>
      </c>
      <c r="D5023" s="23" t="s">
        <v>5751</v>
      </c>
      <c r="E5023" s="23" t="s">
        <v>4134</v>
      </c>
      <c r="F5023" s="40">
        <v>1</v>
      </c>
      <c r="G5023" s="25">
        <v>1714181</v>
      </c>
      <c r="H5023" s="25">
        <v>1714181</v>
      </c>
      <c r="I5023" s="25"/>
      <c r="J5023" s="58" t="e">
        <f>HYPERLINK("#"&amp;"Insumos"&amp;"!A"&amp;MATCH($B5023,#REF!,0),"Ins "&amp;$B5023)</f>
        <v>#REF!</v>
      </c>
      <c r="M5023" s="220"/>
    </row>
    <row r="5024" spans="1:13" ht="25.5" x14ac:dyDescent="0.2">
      <c r="A5024" s="36" t="s">
        <v>8105</v>
      </c>
      <c r="B5024" s="26" t="s">
        <v>6816</v>
      </c>
      <c r="C5024" s="79" t="s">
        <v>8106</v>
      </c>
      <c r="D5024" s="37" t="s">
        <v>5608</v>
      </c>
      <c r="E5024" s="37" t="s">
        <v>4134</v>
      </c>
      <c r="F5024" s="41"/>
      <c r="G5024" s="27"/>
      <c r="H5024" s="27"/>
      <c r="I5024" s="27">
        <v>1281724</v>
      </c>
      <c r="M5024" s="220">
        <f t="shared" si="78"/>
        <v>1678546</v>
      </c>
    </row>
    <row r="5025" spans="1:13" x14ac:dyDescent="0.2">
      <c r="A5025" s="35" t="s">
        <v>8105</v>
      </c>
      <c r="B5025" s="1" t="s">
        <v>74</v>
      </c>
      <c r="C5025" s="45" t="s">
        <v>1023</v>
      </c>
      <c r="D5025" s="23" t="s">
        <v>5734</v>
      </c>
      <c r="E5025" s="23" t="s">
        <v>4141</v>
      </c>
      <c r="F5025" s="40">
        <v>3.1</v>
      </c>
      <c r="G5025" s="25">
        <v>73692</v>
      </c>
      <c r="H5025" s="25">
        <v>228445</v>
      </c>
      <c r="I5025" s="25"/>
      <c r="J5025" s="58" t="e">
        <f>HYPERLINK("#"&amp;"Insumos"&amp;"!A"&amp;MATCH($B5025,#REF!,0),"Ins "&amp;$B5025)</f>
        <v>#REF!</v>
      </c>
      <c r="M5025" s="220"/>
    </row>
    <row r="5026" spans="1:13" x14ac:dyDescent="0.2">
      <c r="A5026" s="35" t="s">
        <v>8105</v>
      </c>
      <c r="B5026" s="1" t="s">
        <v>263</v>
      </c>
      <c r="C5026" s="45" t="s">
        <v>696</v>
      </c>
      <c r="D5026" s="23" t="s">
        <v>5534</v>
      </c>
      <c r="E5026" s="23" t="s">
        <v>4140</v>
      </c>
      <c r="F5026" s="40">
        <v>4.0000000000000001E-3</v>
      </c>
      <c r="G5026" s="25">
        <v>187426</v>
      </c>
      <c r="H5026" s="25">
        <v>750</v>
      </c>
      <c r="I5026" s="25"/>
      <c r="J5026" s="58" t="e">
        <f>HYPERLINK("#"&amp;"Insumos"&amp;"!A"&amp;MATCH($B5026,#REF!,0),"Ins "&amp;$B5026)</f>
        <v>#REF!</v>
      </c>
      <c r="M5026" s="220"/>
    </row>
    <row r="5027" spans="1:13" x14ac:dyDescent="0.2">
      <c r="A5027" s="35" t="s">
        <v>8105</v>
      </c>
      <c r="B5027" s="1" t="s">
        <v>5007</v>
      </c>
      <c r="C5027" s="45" t="s">
        <v>720</v>
      </c>
      <c r="D5027" s="23" t="s">
        <v>5751</v>
      </c>
      <c r="E5027" s="23" t="s">
        <v>4134</v>
      </c>
      <c r="F5027" s="40">
        <v>0.3</v>
      </c>
      <c r="G5027" s="25">
        <v>1897</v>
      </c>
      <c r="H5027" s="25">
        <v>569</v>
      </c>
      <c r="I5027" s="25"/>
      <c r="J5027" s="58" t="e">
        <f>HYPERLINK("#"&amp;"Insumos"&amp;"!A"&amp;MATCH($B5027,#REF!,0),"Ins "&amp;$B5027)</f>
        <v>#REF!</v>
      </c>
      <c r="M5027" s="220"/>
    </row>
    <row r="5028" spans="1:13" x14ac:dyDescent="0.2">
      <c r="A5028" s="35" t="s">
        <v>8105</v>
      </c>
      <c r="B5028" s="1" t="s">
        <v>7940</v>
      </c>
      <c r="C5028" s="45" t="s">
        <v>7941</v>
      </c>
      <c r="D5028" s="23" t="s">
        <v>5751</v>
      </c>
      <c r="E5028" s="23" t="s">
        <v>464</v>
      </c>
      <c r="F5028" s="40">
        <v>1</v>
      </c>
      <c r="G5028" s="25">
        <v>1051960</v>
      </c>
      <c r="H5028" s="25">
        <v>1051960</v>
      </c>
      <c r="I5028" s="25"/>
      <c r="J5028" s="58" t="e">
        <f>HYPERLINK("#"&amp;"Insumos"&amp;"!A"&amp;MATCH($B5028,#REF!,0),"Ins "&amp;$B5028)</f>
        <v>#REF!</v>
      </c>
      <c r="M5028" s="220"/>
    </row>
    <row r="5029" spans="1:13" ht="38.25" x14ac:dyDescent="0.2">
      <c r="A5029" s="36" t="s">
        <v>8107</v>
      </c>
      <c r="B5029" s="26" t="s">
        <v>6816</v>
      </c>
      <c r="C5029" s="79" t="s">
        <v>8108</v>
      </c>
      <c r="D5029" s="37" t="s">
        <v>5608</v>
      </c>
      <c r="E5029" s="37" t="s">
        <v>4134</v>
      </c>
      <c r="F5029" s="41"/>
      <c r="G5029" s="27"/>
      <c r="H5029" s="27"/>
      <c r="I5029" s="27">
        <v>142994077</v>
      </c>
      <c r="M5029" s="220">
        <f t="shared" si="78"/>
        <v>187265043</v>
      </c>
    </row>
    <row r="5030" spans="1:13" x14ac:dyDescent="0.2">
      <c r="A5030" s="35" t="s">
        <v>8107</v>
      </c>
      <c r="B5030" s="1" t="s">
        <v>79</v>
      </c>
      <c r="C5030" s="45" t="s">
        <v>1036</v>
      </c>
      <c r="D5030" s="23" t="s">
        <v>5734</v>
      </c>
      <c r="E5030" s="23" t="s">
        <v>4141</v>
      </c>
      <c r="F5030" s="40">
        <v>48</v>
      </c>
      <c r="G5030" s="25">
        <v>121752</v>
      </c>
      <c r="H5030" s="25">
        <v>5844096</v>
      </c>
      <c r="I5030" s="25"/>
      <c r="J5030" s="58" t="e">
        <f>HYPERLINK("#"&amp;"Insumos"&amp;"!A"&amp;MATCH($B5030,#REF!,0),"Ins "&amp;$B5030)</f>
        <v>#REF!</v>
      </c>
      <c r="M5030" s="220"/>
    </row>
    <row r="5031" spans="1:13" x14ac:dyDescent="0.2">
      <c r="A5031" s="35" t="s">
        <v>8107</v>
      </c>
      <c r="B5031" s="1" t="s">
        <v>263</v>
      </c>
      <c r="C5031" s="45" t="s">
        <v>696</v>
      </c>
      <c r="D5031" s="23" t="s">
        <v>5534</v>
      </c>
      <c r="E5031" s="23" t="s">
        <v>4140</v>
      </c>
      <c r="F5031" s="40">
        <v>0.06</v>
      </c>
      <c r="G5031" s="25">
        <v>187426</v>
      </c>
      <c r="H5031" s="25">
        <v>11246</v>
      </c>
      <c r="I5031" s="25"/>
      <c r="J5031" s="58" t="e">
        <f>HYPERLINK("#"&amp;"Insumos"&amp;"!A"&amp;MATCH($B5031,#REF!,0),"Ins "&amp;$B5031)</f>
        <v>#REF!</v>
      </c>
      <c r="M5031" s="220"/>
    </row>
    <row r="5032" spans="1:13" x14ac:dyDescent="0.2">
      <c r="A5032" s="35" t="s">
        <v>8107</v>
      </c>
      <c r="B5032" s="1" t="s">
        <v>5533</v>
      </c>
      <c r="C5032" s="45" t="s">
        <v>5892</v>
      </c>
      <c r="D5032" s="23" t="s">
        <v>977</v>
      </c>
      <c r="E5032" s="23" t="s">
        <v>4134</v>
      </c>
      <c r="F5032" s="40">
        <v>350</v>
      </c>
      <c r="G5032" s="25">
        <v>3623</v>
      </c>
      <c r="H5032" s="25">
        <v>1268050</v>
      </c>
      <c r="I5032" s="25"/>
      <c r="J5032" s="58" t="e">
        <f>HYPERLINK("#"&amp;"Insumos"&amp;"!A"&amp;MATCH($B5032,#REF!,0),"Ins "&amp;$B5032)</f>
        <v>#REF!</v>
      </c>
      <c r="M5032" s="220"/>
    </row>
    <row r="5033" spans="1:13" x14ac:dyDescent="0.2">
      <c r="A5033" s="35" t="s">
        <v>8107</v>
      </c>
      <c r="B5033" s="1" t="s">
        <v>5007</v>
      </c>
      <c r="C5033" s="45" t="s">
        <v>720</v>
      </c>
      <c r="D5033" s="23" t="s">
        <v>5751</v>
      </c>
      <c r="E5033" s="23" t="s">
        <v>4134</v>
      </c>
      <c r="F5033" s="40">
        <v>4</v>
      </c>
      <c r="G5033" s="25">
        <v>1897</v>
      </c>
      <c r="H5033" s="25">
        <v>7588</v>
      </c>
      <c r="I5033" s="25"/>
      <c r="J5033" s="58" t="e">
        <f>HYPERLINK("#"&amp;"Insumos"&amp;"!A"&amp;MATCH($B5033,#REF!,0),"Ins "&amp;$B5033)</f>
        <v>#REF!</v>
      </c>
      <c r="M5033" s="220"/>
    </row>
    <row r="5034" spans="1:13" ht="25.5" x14ac:dyDescent="0.2">
      <c r="A5034" s="35" t="s">
        <v>8107</v>
      </c>
      <c r="B5034" s="1" t="s">
        <v>7942</v>
      </c>
      <c r="C5034" s="45" t="s">
        <v>7943</v>
      </c>
      <c r="D5034" s="23" t="s">
        <v>5751</v>
      </c>
      <c r="E5034" s="23" t="s">
        <v>4134</v>
      </c>
      <c r="F5034" s="40">
        <v>1</v>
      </c>
      <c r="G5034" s="25">
        <v>3356937</v>
      </c>
      <c r="H5034" s="25">
        <v>3356937</v>
      </c>
      <c r="I5034" s="25"/>
      <c r="J5034" s="58" t="e">
        <f>HYPERLINK("#"&amp;"Insumos"&amp;"!A"&amp;MATCH($B5034,#REF!,0),"Ins "&amp;$B5034)</f>
        <v>#REF!</v>
      </c>
      <c r="M5034" s="220"/>
    </row>
    <row r="5035" spans="1:13" ht="25.5" x14ac:dyDescent="0.2">
      <c r="A5035" s="35" t="s">
        <v>8107</v>
      </c>
      <c r="B5035" s="1" t="s">
        <v>7944</v>
      </c>
      <c r="C5035" s="45" t="s">
        <v>7945</v>
      </c>
      <c r="D5035" s="23" t="s">
        <v>5751</v>
      </c>
      <c r="E5035" s="23" t="s">
        <v>4134</v>
      </c>
      <c r="F5035" s="40">
        <v>1</v>
      </c>
      <c r="G5035" s="25">
        <v>117135673</v>
      </c>
      <c r="H5035" s="25">
        <v>117135673</v>
      </c>
      <c r="I5035" s="25"/>
      <c r="J5035" s="58" t="e">
        <f>HYPERLINK("#"&amp;"Insumos"&amp;"!A"&amp;MATCH($B5035,#REF!,0),"Ins "&amp;$B5035)</f>
        <v>#REF!</v>
      </c>
      <c r="M5035" s="220"/>
    </row>
    <row r="5036" spans="1:13" x14ac:dyDescent="0.2">
      <c r="A5036" s="35" t="s">
        <v>8107</v>
      </c>
      <c r="B5036" s="1" t="s">
        <v>7946</v>
      </c>
      <c r="C5036" s="45" t="s">
        <v>7947</v>
      </c>
      <c r="D5036" s="23" t="s">
        <v>5751</v>
      </c>
      <c r="E5036" s="23" t="s">
        <v>4134</v>
      </c>
      <c r="F5036" s="40">
        <v>2</v>
      </c>
      <c r="G5036" s="25">
        <v>1114219</v>
      </c>
      <c r="H5036" s="25">
        <v>2228438</v>
      </c>
      <c r="I5036" s="25"/>
      <c r="J5036" s="58" t="e">
        <f>HYPERLINK("#"&amp;"Insumos"&amp;"!A"&amp;MATCH($B5036,#REF!,0),"Ins "&amp;$B5036)</f>
        <v>#REF!</v>
      </c>
      <c r="M5036" s="220"/>
    </row>
    <row r="5037" spans="1:13" ht="25.5" x14ac:dyDescent="0.2">
      <c r="A5037" s="35" t="s">
        <v>8107</v>
      </c>
      <c r="B5037" s="1" t="s">
        <v>7948</v>
      </c>
      <c r="C5037" s="45" t="s">
        <v>7949</v>
      </c>
      <c r="D5037" s="23" t="s">
        <v>5751</v>
      </c>
      <c r="E5037" s="23" t="s">
        <v>4134</v>
      </c>
      <c r="F5037" s="40">
        <v>1</v>
      </c>
      <c r="G5037" s="25">
        <v>10999325</v>
      </c>
      <c r="H5037" s="25">
        <v>10999325</v>
      </c>
      <c r="I5037" s="25"/>
      <c r="J5037" s="58" t="e">
        <f>HYPERLINK("#"&amp;"Insumos"&amp;"!A"&amp;MATCH($B5037,#REF!,0),"Ins "&amp;$B5037)</f>
        <v>#REF!</v>
      </c>
      <c r="M5037" s="220"/>
    </row>
    <row r="5038" spans="1:13" x14ac:dyDescent="0.2">
      <c r="A5038" s="35" t="s">
        <v>8107</v>
      </c>
      <c r="B5038" s="1" t="s">
        <v>7950</v>
      </c>
      <c r="C5038" s="45" t="s">
        <v>7951</v>
      </c>
      <c r="D5038" s="23" t="s">
        <v>5751</v>
      </c>
      <c r="E5038" s="23" t="s">
        <v>4134</v>
      </c>
      <c r="F5038" s="40">
        <v>1</v>
      </c>
      <c r="G5038" s="25">
        <v>2142724</v>
      </c>
      <c r="H5038" s="25">
        <v>2142724</v>
      </c>
      <c r="I5038" s="25"/>
      <c r="J5038" s="58" t="e">
        <f>HYPERLINK("#"&amp;"Insumos"&amp;"!A"&amp;MATCH($B5038,#REF!,0),"Ins "&amp;$B5038)</f>
        <v>#REF!</v>
      </c>
      <c r="M5038" s="220"/>
    </row>
    <row r="5039" spans="1:13" ht="25.5" x14ac:dyDescent="0.2">
      <c r="A5039" s="36" t="s">
        <v>8109</v>
      </c>
      <c r="B5039" s="26" t="s">
        <v>6816</v>
      </c>
      <c r="C5039" s="79" t="s">
        <v>8110</v>
      </c>
      <c r="D5039" s="37" t="s">
        <v>5608</v>
      </c>
      <c r="E5039" s="37" t="s">
        <v>4134</v>
      </c>
      <c r="F5039" s="41"/>
      <c r="G5039" s="27"/>
      <c r="H5039" s="27"/>
      <c r="I5039" s="27">
        <v>1917112</v>
      </c>
      <c r="M5039" s="220">
        <f t="shared" si="78"/>
        <v>2510650</v>
      </c>
    </row>
    <row r="5040" spans="1:13" x14ac:dyDescent="0.2">
      <c r="A5040" s="35" t="s">
        <v>8109</v>
      </c>
      <c r="B5040" s="1" t="s">
        <v>74</v>
      </c>
      <c r="C5040" s="45" t="s">
        <v>1023</v>
      </c>
      <c r="D5040" s="23" t="s">
        <v>5734</v>
      </c>
      <c r="E5040" s="23" t="s">
        <v>4141</v>
      </c>
      <c r="F5040" s="40">
        <v>5</v>
      </c>
      <c r="G5040" s="25">
        <v>73692</v>
      </c>
      <c r="H5040" s="25">
        <v>368460</v>
      </c>
      <c r="I5040" s="25"/>
      <c r="J5040" s="58" t="e">
        <f>HYPERLINK("#"&amp;"Insumos"&amp;"!A"&amp;MATCH($B5040,#REF!,0),"Ins "&amp;$B5040)</f>
        <v>#REF!</v>
      </c>
      <c r="M5040" s="220"/>
    </row>
    <row r="5041" spans="1:13" x14ac:dyDescent="0.2">
      <c r="A5041" s="35" t="s">
        <v>8109</v>
      </c>
      <c r="B5041" s="1" t="s">
        <v>263</v>
      </c>
      <c r="C5041" s="45" t="s">
        <v>696</v>
      </c>
      <c r="D5041" s="23" t="s">
        <v>5534</v>
      </c>
      <c r="E5041" s="23" t="s">
        <v>4140</v>
      </c>
      <c r="F5041" s="40">
        <v>5.0000000000000001E-3</v>
      </c>
      <c r="G5041" s="25">
        <v>187426</v>
      </c>
      <c r="H5041" s="25">
        <v>937</v>
      </c>
      <c r="I5041" s="25"/>
      <c r="J5041" s="58" t="e">
        <f>HYPERLINK("#"&amp;"Insumos"&amp;"!A"&amp;MATCH($B5041,#REF!,0),"Ins "&amp;$B5041)</f>
        <v>#REF!</v>
      </c>
      <c r="M5041" s="220"/>
    </row>
    <row r="5042" spans="1:13" x14ac:dyDescent="0.2">
      <c r="A5042" s="35" t="s">
        <v>8109</v>
      </c>
      <c r="B5042" s="1" t="s">
        <v>5007</v>
      </c>
      <c r="C5042" s="45" t="s">
        <v>720</v>
      </c>
      <c r="D5042" s="23" t="s">
        <v>5751</v>
      </c>
      <c r="E5042" s="23" t="s">
        <v>4134</v>
      </c>
      <c r="F5042" s="40">
        <v>0.2</v>
      </c>
      <c r="G5042" s="25">
        <v>1897</v>
      </c>
      <c r="H5042" s="25">
        <v>379</v>
      </c>
      <c r="I5042" s="25"/>
      <c r="J5042" s="58" t="e">
        <f>HYPERLINK("#"&amp;"Insumos"&amp;"!A"&amp;MATCH($B5042,#REF!,0),"Ins "&amp;$B5042)</f>
        <v>#REF!</v>
      </c>
      <c r="M5042" s="220"/>
    </row>
    <row r="5043" spans="1:13" x14ac:dyDescent="0.2">
      <c r="A5043" s="35" t="s">
        <v>8109</v>
      </c>
      <c r="B5043" s="1" t="s">
        <v>7952</v>
      </c>
      <c r="C5043" s="45" t="s">
        <v>7953</v>
      </c>
      <c r="D5043" s="23" t="s">
        <v>5751</v>
      </c>
      <c r="E5043" s="23" t="s">
        <v>464</v>
      </c>
      <c r="F5043" s="40">
        <v>1</v>
      </c>
      <c r="G5043" s="25">
        <v>1428484</v>
      </c>
      <c r="H5043" s="25">
        <v>1428484</v>
      </c>
      <c r="I5043" s="25"/>
      <c r="J5043" s="58" t="e">
        <f>HYPERLINK("#"&amp;"Insumos"&amp;"!A"&amp;MATCH($B5043,#REF!,0),"Ins "&amp;$B5043)</f>
        <v>#REF!</v>
      </c>
      <c r="M5043" s="220"/>
    </row>
    <row r="5044" spans="1:13" x14ac:dyDescent="0.2">
      <c r="A5044" s="35" t="s">
        <v>8109</v>
      </c>
      <c r="B5044" s="1" t="s">
        <v>5297</v>
      </c>
      <c r="C5044" s="45" t="s">
        <v>65</v>
      </c>
      <c r="D5044" s="23" t="s">
        <v>5751</v>
      </c>
      <c r="E5044" s="23" t="s">
        <v>4134</v>
      </c>
      <c r="F5044" s="40">
        <v>2</v>
      </c>
      <c r="G5044" s="25">
        <v>57431</v>
      </c>
      <c r="H5044" s="25">
        <v>114862</v>
      </c>
      <c r="I5044" s="25"/>
      <c r="J5044" s="58" t="e">
        <f>HYPERLINK("#"&amp;"Insumos"&amp;"!A"&amp;MATCH($B5044,#REF!,0),"Ins "&amp;$B5044)</f>
        <v>#REF!</v>
      </c>
      <c r="M5044" s="220"/>
    </row>
    <row r="5045" spans="1:13" x14ac:dyDescent="0.2">
      <c r="A5045" s="35" t="s">
        <v>8109</v>
      </c>
      <c r="B5045" s="1" t="s">
        <v>5314</v>
      </c>
      <c r="C5045" s="45" t="s">
        <v>1264</v>
      </c>
      <c r="D5045" s="23" t="s">
        <v>5751</v>
      </c>
      <c r="E5045" s="23" t="s">
        <v>4134</v>
      </c>
      <c r="F5045" s="40">
        <v>3</v>
      </c>
      <c r="G5045" s="25">
        <v>1330</v>
      </c>
      <c r="H5045" s="25">
        <v>3990</v>
      </c>
      <c r="I5045" s="25"/>
      <c r="J5045" s="58" t="e">
        <f>HYPERLINK("#"&amp;"Insumos"&amp;"!A"&amp;MATCH($B5045,#REF!,0),"Ins "&amp;$B5045)</f>
        <v>#REF!</v>
      </c>
      <c r="M5045" s="220"/>
    </row>
    <row r="5046" spans="1:13" ht="25.5" x14ac:dyDescent="0.2">
      <c r="A5046" s="36" t="s">
        <v>8111</v>
      </c>
      <c r="B5046" s="26" t="s">
        <v>6816</v>
      </c>
      <c r="C5046" s="79" t="s">
        <v>8112</v>
      </c>
      <c r="D5046" s="37" t="s">
        <v>5608</v>
      </c>
      <c r="E5046" s="37" t="s">
        <v>4134</v>
      </c>
      <c r="F5046" s="41"/>
      <c r="G5046" s="27"/>
      <c r="H5046" s="27"/>
      <c r="I5046" s="27">
        <v>1088825</v>
      </c>
      <c r="M5046" s="220">
        <f t="shared" si="78"/>
        <v>1425925</v>
      </c>
    </row>
    <row r="5047" spans="1:13" x14ac:dyDescent="0.2">
      <c r="A5047" s="35" t="s">
        <v>8111</v>
      </c>
      <c r="B5047" s="1" t="s">
        <v>5579</v>
      </c>
      <c r="C5047" s="45" t="s">
        <v>1016</v>
      </c>
      <c r="D5047" s="23" t="s">
        <v>5734</v>
      </c>
      <c r="E5047" s="23" t="s">
        <v>4141</v>
      </c>
      <c r="F5047" s="40">
        <v>1.3</v>
      </c>
      <c r="G5047" s="25">
        <v>57672</v>
      </c>
      <c r="H5047" s="25">
        <v>74974</v>
      </c>
      <c r="I5047" s="25"/>
      <c r="J5047" s="58" t="e">
        <f>HYPERLINK("#"&amp;"Insumos"&amp;"!A"&amp;MATCH($B5047,#REF!,0),"Ins "&amp;$B5047)</f>
        <v>#REF!</v>
      </c>
      <c r="M5047" s="220"/>
    </row>
    <row r="5048" spans="1:13" x14ac:dyDescent="0.2">
      <c r="A5048" s="35" t="s">
        <v>8111</v>
      </c>
      <c r="B5048" s="1" t="s">
        <v>263</v>
      </c>
      <c r="C5048" s="45" t="s">
        <v>696</v>
      </c>
      <c r="D5048" s="23" t="s">
        <v>5534</v>
      </c>
      <c r="E5048" s="23" t="s">
        <v>4140</v>
      </c>
      <c r="F5048" s="40">
        <v>5.0000000000000001E-3</v>
      </c>
      <c r="G5048" s="25">
        <v>187426</v>
      </c>
      <c r="H5048" s="25">
        <v>937</v>
      </c>
      <c r="I5048" s="25"/>
      <c r="J5048" s="58" t="e">
        <f>HYPERLINK("#"&amp;"Insumos"&amp;"!A"&amp;MATCH($B5048,#REF!,0),"Ins "&amp;$B5048)</f>
        <v>#REF!</v>
      </c>
      <c r="M5048" s="220"/>
    </row>
    <row r="5049" spans="1:13" x14ac:dyDescent="0.2">
      <c r="A5049" s="35" t="s">
        <v>8111</v>
      </c>
      <c r="B5049" s="1" t="s">
        <v>5533</v>
      </c>
      <c r="C5049" s="45" t="s">
        <v>5892</v>
      </c>
      <c r="D5049" s="23" t="s">
        <v>977</v>
      </c>
      <c r="E5049" s="23" t="s">
        <v>4134</v>
      </c>
      <c r="F5049" s="40">
        <v>10</v>
      </c>
      <c r="G5049" s="25">
        <v>3623</v>
      </c>
      <c r="H5049" s="25">
        <v>36230</v>
      </c>
      <c r="I5049" s="25"/>
      <c r="J5049" s="58" t="e">
        <f>HYPERLINK("#"&amp;"Insumos"&amp;"!A"&amp;MATCH($B5049,#REF!,0),"Ins "&amp;$B5049)</f>
        <v>#REF!</v>
      </c>
      <c r="M5049" s="220"/>
    </row>
    <row r="5050" spans="1:13" x14ac:dyDescent="0.2">
      <c r="A5050" s="35" t="s">
        <v>8111</v>
      </c>
      <c r="B5050" s="1" t="s">
        <v>5007</v>
      </c>
      <c r="C5050" s="45" t="s">
        <v>720</v>
      </c>
      <c r="D5050" s="23" t="s">
        <v>5751</v>
      </c>
      <c r="E5050" s="23" t="s">
        <v>4134</v>
      </c>
      <c r="F5050" s="40">
        <v>0.3</v>
      </c>
      <c r="G5050" s="25">
        <v>1897</v>
      </c>
      <c r="H5050" s="25">
        <v>569</v>
      </c>
      <c r="I5050" s="25"/>
      <c r="J5050" s="58" t="e">
        <f>HYPERLINK("#"&amp;"Insumos"&amp;"!A"&amp;MATCH($B5050,#REF!,0),"Ins "&amp;$B5050)</f>
        <v>#REF!</v>
      </c>
      <c r="M5050" s="220"/>
    </row>
    <row r="5051" spans="1:13" x14ac:dyDescent="0.2">
      <c r="A5051" s="35" t="s">
        <v>8111</v>
      </c>
      <c r="B5051" s="1" t="s">
        <v>7856</v>
      </c>
      <c r="C5051" s="45" t="s">
        <v>9636</v>
      </c>
      <c r="D5051" s="23" t="s">
        <v>5751</v>
      </c>
      <c r="E5051" s="23" t="s">
        <v>464</v>
      </c>
      <c r="F5051" s="40">
        <v>0.3</v>
      </c>
      <c r="G5051" s="25">
        <v>63440</v>
      </c>
      <c r="H5051" s="25">
        <v>19032</v>
      </c>
      <c r="I5051" s="25"/>
      <c r="J5051" s="58" t="e">
        <f>HYPERLINK("#"&amp;"Insumos"&amp;"!A"&amp;MATCH($B5051,#REF!,0),"Ins "&amp;$B5051)</f>
        <v>#REF!</v>
      </c>
      <c r="M5051" s="220"/>
    </row>
    <row r="5052" spans="1:13" x14ac:dyDescent="0.2">
      <c r="A5052" s="35" t="s">
        <v>8111</v>
      </c>
      <c r="B5052" s="1" t="s">
        <v>7954</v>
      </c>
      <c r="C5052" s="45" t="s">
        <v>7955</v>
      </c>
      <c r="D5052" s="23" t="s">
        <v>5751</v>
      </c>
      <c r="E5052" s="23" t="s">
        <v>4134</v>
      </c>
      <c r="F5052" s="40">
        <v>1</v>
      </c>
      <c r="G5052" s="25">
        <v>957083</v>
      </c>
      <c r="H5052" s="25">
        <v>957083</v>
      </c>
      <c r="I5052" s="25"/>
      <c r="J5052" s="58" t="e">
        <f>HYPERLINK("#"&amp;"Insumos"&amp;"!A"&amp;MATCH($B5052,#REF!,0),"Ins "&amp;$B5052)</f>
        <v>#REF!</v>
      </c>
      <c r="M5052" s="220"/>
    </row>
    <row r="5053" spans="1:13" ht="25.5" x14ac:dyDescent="0.2">
      <c r="A5053" s="36" t="s">
        <v>9579</v>
      </c>
      <c r="B5053" s="26" t="s">
        <v>6816</v>
      </c>
      <c r="C5053" s="79" t="s">
        <v>9580</v>
      </c>
      <c r="D5053" s="37" t="s">
        <v>5608</v>
      </c>
      <c r="E5053" s="37" t="s">
        <v>4134</v>
      </c>
      <c r="F5053" s="41"/>
      <c r="G5053" s="27"/>
      <c r="H5053" s="27"/>
      <c r="I5053" s="27">
        <v>112678</v>
      </c>
      <c r="M5053" s="220">
        <f t="shared" si="78"/>
        <v>147563</v>
      </c>
    </row>
    <row r="5054" spans="1:13" x14ac:dyDescent="0.2">
      <c r="A5054" s="35" t="s">
        <v>9579</v>
      </c>
      <c r="B5054" s="1" t="s">
        <v>5573</v>
      </c>
      <c r="C5054" s="45" t="s">
        <v>973</v>
      </c>
      <c r="D5054" s="23" t="s">
        <v>5734</v>
      </c>
      <c r="E5054" s="23" t="s">
        <v>4141</v>
      </c>
      <c r="F5054" s="40">
        <v>1.6</v>
      </c>
      <c r="G5054" s="25">
        <v>41652</v>
      </c>
      <c r="H5054" s="25">
        <v>66643</v>
      </c>
      <c r="I5054" s="25"/>
      <c r="J5054" s="58" t="e">
        <f>HYPERLINK("#"&amp;"Insumos"&amp;"!A"&amp;MATCH($B5054,#REF!,0),"Ins "&amp;$B5054)</f>
        <v>#REF!</v>
      </c>
      <c r="M5054" s="220"/>
    </row>
    <row r="5055" spans="1:13" x14ac:dyDescent="0.2">
      <c r="A5055" s="35" t="s">
        <v>9579</v>
      </c>
      <c r="B5055" s="1" t="s">
        <v>263</v>
      </c>
      <c r="C5055" s="45" t="s">
        <v>696</v>
      </c>
      <c r="D5055" s="23" t="s">
        <v>5534</v>
      </c>
      <c r="E5055" s="23" t="s">
        <v>4140</v>
      </c>
      <c r="F5055" s="40">
        <v>2.2750350965780142E-3</v>
      </c>
      <c r="G5055" s="25">
        <v>187426</v>
      </c>
      <c r="H5055" s="25">
        <v>426</v>
      </c>
      <c r="I5055" s="25"/>
      <c r="J5055" s="58" t="e">
        <f>HYPERLINK("#"&amp;"Insumos"&amp;"!A"&amp;MATCH($B5055,#REF!,0),"Ins "&amp;$B5055)</f>
        <v>#REF!</v>
      </c>
      <c r="M5055" s="220"/>
    </row>
    <row r="5056" spans="1:13" x14ac:dyDescent="0.2">
      <c r="A5056" s="35" t="s">
        <v>9579</v>
      </c>
      <c r="B5056" s="1" t="s">
        <v>5533</v>
      </c>
      <c r="C5056" s="45" t="s">
        <v>5892</v>
      </c>
      <c r="D5056" s="23" t="s">
        <v>977</v>
      </c>
      <c r="E5056" s="23" t="s">
        <v>4134</v>
      </c>
      <c r="F5056" s="40">
        <v>0.3</v>
      </c>
      <c r="G5056" s="25">
        <v>3623</v>
      </c>
      <c r="H5056" s="25">
        <v>1087</v>
      </c>
      <c r="I5056" s="25"/>
      <c r="J5056" s="58" t="e">
        <f>HYPERLINK("#"&amp;"Insumos"&amp;"!A"&amp;MATCH($B5056,#REF!,0),"Ins "&amp;$B5056)</f>
        <v>#REF!</v>
      </c>
      <c r="M5056" s="220"/>
    </row>
    <row r="5057" spans="1:13" x14ac:dyDescent="0.2">
      <c r="A5057" s="35" t="s">
        <v>9579</v>
      </c>
      <c r="B5057" s="1" t="s">
        <v>5007</v>
      </c>
      <c r="C5057" s="45" t="s">
        <v>720</v>
      </c>
      <c r="D5057" s="23" t="s">
        <v>5751</v>
      </c>
      <c r="E5057" s="23" t="s">
        <v>4134</v>
      </c>
      <c r="F5057" s="40">
        <v>1</v>
      </c>
      <c r="G5057" s="25">
        <v>1897</v>
      </c>
      <c r="H5057" s="25">
        <v>1897</v>
      </c>
      <c r="I5057" s="25"/>
      <c r="J5057" s="58" t="e">
        <f>HYPERLINK("#"&amp;"Insumos"&amp;"!A"&amp;MATCH($B5057,#REF!,0),"Ins "&amp;$B5057)</f>
        <v>#REF!</v>
      </c>
      <c r="M5057" s="220"/>
    </row>
    <row r="5058" spans="1:13" x14ac:dyDescent="0.2">
      <c r="A5058" s="35" t="s">
        <v>9579</v>
      </c>
      <c r="B5058" s="34" t="s">
        <v>5275</v>
      </c>
      <c r="C5058" s="45" t="s">
        <v>1244</v>
      </c>
      <c r="D5058" s="23" t="s">
        <v>5751</v>
      </c>
      <c r="E5058" s="23" t="s">
        <v>4134</v>
      </c>
      <c r="F5058" s="40">
        <v>1</v>
      </c>
      <c r="G5058" s="25">
        <v>11792</v>
      </c>
      <c r="H5058" s="25">
        <v>11792</v>
      </c>
      <c r="I5058" s="25"/>
      <c r="J5058" s="58" t="e">
        <f>HYPERLINK("#"&amp;"Insumos"&amp;"!A"&amp;MATCH($B5058,#REF!,0),"Ins "&amp;$B5058)</f>
        <v>#REF!</v>
      </c>
      <c r="M5058" s="220"/>
    </row>
    <row r="5059" spans="1:13" x14ac:dyDescent="0.2">
      <c r="A5059" s="35" t="s">
        <v>9579</v>
      </c>
      <c r="B5059" s="1" t="s">
        <v>4759</v>
      </c>
      <c r="C5059" s="45" t="s">
        <v>1287</v>
      </c>
      <c r="D5059" s="23" t="s">
        <v>5751</v>
      </c>
      <c r="E5059" s="23" t="s">
        <v>4134</v>
      </c>
      <c r="F5059" s="40">
        <v>1.4999999999999999E-2</v>
      </c>
      <c r="G5059" s="25">
        <v>64889</v>
      </c>
      <c r="H5059" s="25">
        <v>973</v>
      </c>
      <c r="I5059" s="25"/>
      <c r="J5059" s="58" t="e">
        <f>HYPERLINK("#"&amp;"Insumos"&amp;"!A"&amp;MATCH($B5059,#REF!,0),"Ins "&amp;$B5059)</f>
        <v>#REF!</v>
      </c>
      <c r="M5059" s="220"/>
    </row>
    <row r="5060" spans="1:13" x14ac:dyDescent="0.2">
      <c r="A5060" s="35" t="s">
        <v>9579</v>
      </c>
      <c r="B5060" s="1" t="s">
        <v>4785</v>
      </c>
      <c r="C5060" s="45" t="s">
        <v>176</v>
      </c>
      <c r="D5060" s="23" t="s">
        <v>5751</v>
      </c>
      <c r="E5060" s="23" t="s">
        <v>4134</v>
      </c>
      <c r="F5060" s="40">
        <v>0.02</v>
      </c>
      <c r="G5060" s="25">
        <v>134508</v>
      </c>
      <c r="H5060" s="25">
        <v>2690</v>
      </c>
      <c r="I5060" s="25"/>
      <c r="J5060" s="58" t="e">
        <f>HYPERLINK("#"&amp;"Insumos"&amp;"!A"&amp;MATCH($B5060,#REF!,0),"Ins "&amp;$B5060)</f>
        <v>#REF!</v>
      </c>
      <c r="M5060" s="220"/>
    </row>
    <row r="5061" spans="1:13" x14ac:dyDescent="0.2">
      <c r="A5061" s="35" t="s">
        <v>9579</v>
      </c>
      <c r="B5061" s="34" t="s">
        <v>4802</v>
      </c>
      <c r="C5061" s="45" t="s">
        <v>181</v>
      </c>
      <c r="D5061" s="23" t="s">
        <v>5751</v>
      </c>
      <c r="E5061" s="23" t="s">
        <v>4134</v>
      </c>
      <c r="F5061" s="40">
        <v>1</v>
      </c>
      <c r="G5061" s="25">
        <v>8996</v>
      </c>
      <c r="H5061" s="25">
        <v>8996</v>
      </c>
      <c r="I5061" s="25"/>
      <c r="J5061" s="58" t="e">
        <f>HYPERLINK("#"&amp;"Insumos"&amp;"!A"&amp;MATCH($B5061,#REF!,0),"Ins "&amp;$B5061)</f>
        <v>#REF!</v>
      </c>
      <c r="M5061" s="220"/>
    </row>
    <row r="5062" spans="1:13" x14ac:dyDescent="0.2">
      <c r="A5062" s="35" t="s">
        <v>9579</v>
      </c>
      <c r="B5062" s="34" t="s">
        <v>4214</v>
      </c>
      <c r="C5062" s="45" t="s">
        <v>1342</v>
      </c>
      <c r="D5062" s="23" t="s">
        <v>5751</v>
      </c>
      <c r="E5062" s="23" t="s">
        <v>287</v>
      </c>
      <c r="F5062" s="40">
        <v>1.5</v>
      </c>
      <c r="G5062" s="25">
        <v>12116</v>
      </c>
      <c r="H5062" s="25">
        <v>18174</v>
      </c>
      <c r="I5062" s="25"/>
      <c r="J5062" s="58" t="e">
        <f>HYPERLINK("#"&amp;"Insumos"&amp;"!A"&amp;MATCH($B5062,#REF!,0),"Ins "&amp;$B5062)</f>
        <v>#REF!</v>
      </c>
      <c r="M5062" s="220"/>
    </row>
    <row r="5063" spans="1:13" ht="25.5" x14ac:dyDescent="0.2">
      <c r="A5063" s="36" t="s">
        <v>9589</v>
      </c>
      <c r="B5063" s="26" t="s">
        <v>6816</v>
      </c>
      <c r="C5063" s="79" t="s">
        <v>9611</v>
      </c>
      <c r="D5063" s="37" t="s">
        <v>5608</v>
      </c>
      <c r="E5063" s="37" t="s">
        <v>464</v>
      </c>
      <c r="F5063" s="41"/>
      <c r="G5063" s="27"/>
      <c r="H5063" s="27"/>
      <c r="I5063" s="27">
        <v>77423</v>
      </c>
      <c r="M5063" s="220">
        <f t="shared" ref="M5063:M5121" si="79">ROUND(I5063*(1+$L$2),0)</f>
        <v>101393</v>
      </c>
    </row>
    <row r="5064" spans="1:13" x14ac:dyDescent="0.2">
      <c r="A5064" s="35" t="s">
        <v>9589</v>
      </c>
      <c r="B5064" s="1" t="s">
        <v>5573</v>
      </c>
      <c r="C5064" s="45" t="s">
        <v>973</v>
      </c>
      <c r="D5064" s="23" t="s">
        <v>5734</v>
      </c>
      <c r="E5064" s="23" t="s">
        <v>4141</v>
      </c>
      <c r="F5064" s="40">
        <v>0.34499999999999997</v>
      </c>
      <c r="G5064" s="25">
        <v>41652</v>
      </c>
      <c r="H5064" s="25">
        <v>14370</v>
      </c>
      <c r="I5064" s="25"/>
      <c r="J5064" s="58" t="e">
        <f>HYPERLINK("#"&amp;"Insumos"&amp;"!A"&amp;MATCH($B5064,#REF!,0),"Ins "&amp;$B5064)</f>
        <v>#REF!</v>
      </c>
      <c r="M5064" s="220"/>
    </row>
    <row r="5065" spans="1:13" x14ac:dyDescent="0.2">
      <c r="A5065" s="35" t="s">
        <v>9589</v>
      </c>
      <c r="B5065" s="1" t="s">
        <v>263</v>
      </c>
      <c r="C5065" s="45" t="s">
        <v>696</v>
      </c>
      <c r="D5065" s="23" t="s">
        <v>5534</v>
      </c>
      <c r="E5065" s="23" t="s">
        <v>4140</v>
      </c>
      <c r="F5065" s="40">
        <v>3.0000000000000001E-3</v>
      </c>
      <c r="G5065" s="25">
        <v>187426</v>
      </c>
      <c r="H5065" s="25">
        <v>562</v>
      </c>
      <c r="I5065" s="25"/>
      <c r="J5065" s="58" t="e">
        <f>HYPERLINK("#"&amp;"Insumos"&amp;"!A"&amp;MATCH($B5065,#REF!,0),"Ins "&amp;$B5065)</f>
        <v>#REF!</v>
      </c>
      <c r="M5065" s="220"/>
    </row>
    <row r="5066" spans="1:13" x14ac:dyDescent="0.2">
      <c r="A5066" s="35" t="s">
        <v>9589</v>
      </c>
      <c r="B5066" s="34" t="s">
        <v>5533</v>
      </c>
      <c r="C5066" s="45" t="s">
        <v>5892</v>
      </c>
      <c r="D5066" s="23" t="s">
        <v>977</v>
      </c>
      <c r="E5066" s="23" t="s">
        <v>4134</v>
      </c>
      <c r="F5066" s="40">
        <v>0.2</v>
      </c>
      <c r="G5066" s="25">
        <v>3623</v>
      </c>
      <c r="H5066" s="25">
        <v>725</v>
      </c>
      <c r="I5066" s="25"/>
      <c r="J5066" s="58" t="e">
        <f>HYPERLINK("#"&amp;"Insumos"&amp;"!A"&amp;MATCH($B5066,#REF!,0),"Ins "&amp;$B5066)</f>
        <v>#REF!</v>
      </c>
      <c r="M5066" s="220"/>
    </row>
    <row r="5067" spans="1:13" x14ac:dyDescent="0.2">
      <c r="A5067" s="35" t="s">
        <v>9589</v>
      </c>
      <c r="B5067" s="1" t="s">
        <v>5007</v>
      </c>
      <c r="C5067" s="45" t="s">
        <v>720</v>
      </c>
      <c r="D5067" s="23" t="s">
        <v>5751</v>
      </c>
      <c r="E5067" s="23" t="s">
        <v>4134</v>
      </c>
      <c r="F5067" s="40">
        <v>0.35</v>
      </c>
      <c r="G5067" s="25">
        <v>1897</v>
      </c>
      <c r="H5067" s="25">
        <v>664</v>
      </c>
      <c r="I5067" s="25"/>
      <c r="J5067" s="58" t="e">
        <f>HYPERLINK("#"&amp;"Insumos"&amp;"!A"&amp;MATCH($B5067,#REF!,0),"Ins "&amp;$B5067)</f>
        <v>#REF!</v>
      </c>
      <c r="M5067" s="220"/>
    </row>
    <row r="5068" spans="1:13" x14ac:dyDescent="0.2">
      <c r="A5068" s="35" t="s">
        <v>9589</v>
      </c>
      <c r="B5068" s="34" t="s">
        <v>4218</v>
      </c>
      <c r="C5068" s="45" t="s">
        <v>1345</v>
      </c>
      <c r="D5068" s="23" t="s">
        <v>5751</v>
      </c>
      <c r="E5068" s="23" t="s">
        <v>287</v>
      </c>
      <c r="F5068" s="40">
        <v>1.1000000000000001</v>
      </c>
      <c r="G5068" s="25">
        <v>39692</v>
      </c>
      <c r="H5068" s="25">
        <v>43661</v>
      </c>
      <c r="I5068" s="25"/>
      <c r="J5068" s="58" t="e">
        <f>HYPERLINK("#"&amp;"Insumos"&amp;"!A"&amp;MATCH($B5068,#REF!,0),"Ins "&amp;$B5068)</f>
        <v>#REF!</v>
      </c>
      <c r="M5068" s="220"/>
    </row>
    <row r="5069" spans="1:13" x14ac:dyDescent="0.2">
      <c r="A5069" s="35" t="s">
        <v>9589</v>
      </c>
      <c r="B5069" s="34" t="s">
        <v>5278</v>
      </c>
      <c r="C5069" s="45" t="s">
        <v>1247</v>
      </c>
      <c r="D5069" s="23" t="s">
        <v>5751</v>
      </c>
      <c r="E5069" s="23" t="s">
        <v>4134</v>
      </c>
      <c r="F5069" s="40">
        <v>0.16700000000000001</v>
      </c>
      <c r="G5069" s="25">
        <v>88327</v>
      </c>
      <c r="H5069" s="25">
        <v>14751</v>
      </c>
      <c r="I5069" s="25"/>
      <c r="J5069" s="58" t="e">
        <f>HYPERLINK("#"&amp;"Insumos"&amp;"!A"&amp;MATCH($B5069,#REF!,0),"Ins "&amp;$B5069)</f>
        <v>#REF!</v>
      </c>
      <c r="M5069" s="220"/>
    </row>
    <row r="5070" spans="1:13" x14ac:dyDescent="0.2">
      <c r="A5070" s="35" t="s">
        <v>9589</v>
      </c>
      <c r="B5070" s="1" t="s">
        <v>4785</v>
      </c>
      <c r="C5070" s="45" t="s">
        <v>176</v>
      </c>
      <c r="D5070" s="23" t="s">
        <v>5751</v>
      </c>
      <c r="E5070" s="23" t="s">
        <v>4134</v>
      </c>
      <c r="F5070" s="40">
        <v>0.02</v>
      </c>
      <c r="G5070" s="25">
        <v>134508</v>
      </c>
      <c r="H5070" s="25">
        <v>2690</v>
      </c>
      <c r="I5070" s="25"/>
      <c r="J5070" s="58" t="e">
        <f>HYPERLINK("#"&amp;"Insumos"&amp;"!A"&amp;MATCH($B5070,#REF!,0),"Ins "&amp;$B5070)</f>
        <v>#REF!</v>
      </c>
      <c r="M5070" s="220"/>
    </row>
    <row r="5071" spans="1:13" ht="25.5" x14ac:dyDescent="0.2">
      <c r="A5071" s="36" t="s">
        <v>9620</v>
      </c>
      <c r="B5071" s="26" t="s">
        <v>6816</v>
      </c>
      <c r="C5071" s="79" t="s">
        <v>9622</v>
      </c>
      <c r="D5071" s="37" t="s">
        <v>5608</v>
      </c>
      <c r="E5071" s="37" t="s">
        <v>4134</v>
      </c>
      <c r="F5071" s="41"/>
      <c r="G5071" s="27"/>
      <c r="H5071" s="27"/>
      <c r="I5071" s="27">
        <v>201974</v>
      </c>
      <c r="M5071" s="220">
        <f t="shared" si="79"/>
        <v>264505</v>
      </c>
    </row>
    <row r="5072" spans="1:13" x14ac:dyDescent="0.2">
      <c r="A5072" s="35" t="s">
        <v>9620</v>
      </c>
      <c r="B5072" s="1" t="s">
        <v>5573</v>
      </c>
      <c r="C5072" s="45" t="s">
        <v>973</v>
      </c>
      <c r="D5072" s="23" t="s">
        <v>5734</v>
      </c>
      <c r="E5072" s="23" t="s">
        <v>4141</v>
      </c>
      <c r="F5072" s="40">
        <v>1.23</v>
      </c>
      <c r="G5072" s="25">
        <v>41652</v>
      </c>
      <c r="H5072" s="25">
        <v>51232</v>
      </c>
      <c r="I5072" s="25"/>
      <c r="J5072" s="58" t="e">
        <f>HYPERLINK("#"&amp;"Insumos"&amp;"!A"&amp;MATCH($B5072,#REF!,0),"Ins "&amp;$B5072)</f>
        <v>#REF!</v>
      </c>
      <c r="M5072" s="220"/>
    </row>
    <row r="5073" spans="1:13" x14ac:dyDescent="0.2">
      <c r="A5073" s="35" t="s">
        <v>9620</v>
      </c>
      <c r="B5073" s="1" t="s">
        <v>263</v>
      </c>
      <c r="C5073" s="45" t="s">
        <v>696</v>
      </c>
      <c r="D5073" s="23" t="s">
        <v>5534</v>
      </c>
      <c r="E5073" s="23" t="s">
        <v>4140</v>
      </c>
      <c r="F5073" s="40">
        <v>1E-3</v>
      </c>
      <c r="G5073" s="25">
        <v>187426</v>
      </c>
      <c r="H5073" s="25">
        <v>187</v>
      </c>
      <c r="I5073" s="25"/>
      <c r="J5073" s="58" t="e">
        <f>HYPERLINK("#"&amp;"Insumos"&amp;"!A"&amp;MATCH($B5073,#REF!,0),"Ins "&amp;$B5073)</f>
        <v>#REF!</v>
      </c>
      <c r="M5073" s="220"/>
    </row>
    <row r="5074" spans="1:13" x14ac:dyDescent="0.2">
      <c r="A5074" s="35" t="s">
        <v>9620</v>
      </c>
      <c r="B5074" s="34" t="s">
        <v>5533</v>
      </c>
      <c r="C5074" s="45" t="s">
        <v>5892</v>
      </c>
      <c r="D5074" s="23" t="s">
        <v>977</v>
      </c>
      <c r="E5074" s="23" t="s">
        <v>4134</v>
      </c>
      <c r="F5074" s="40">
        <v>0.2</v>
      </c>
      <c r="G5074" s="25">
        <v>3623</v>
      </c>
      <c r="H5074" s="25">
        <v>725</v>
      </c>
      <c r="I5074" s="25"/>
      <c r="J5074" s="58" t="e">
        <f>HYPERLINK("#"&amp;"Insumos"&amp;"!A"&amp;MATCH($B5074,#REF!,0),"Ins "&amp;$B5074)</f>
        <v>#REF!</v>
      </c>
      <c r="M5074" s="220"/>
    </row>
    <row r="5075" spans="1:13" x14ac:dyDescent="0.2">
      <c r="A5075" s="35" t="s">
        <v>9620</v>
      </c>
      <c r="B5075" s="1" t="s">
        <v>5007</v>
      </c>
      <c r="C5075" s="45" t="s">
        <v>720</v>
      </c>
      <c r="D5075" s="23" t="s">
        <v>5751</v>
      </c>
      <c r="E5075" s="23" t="s">
        <v>4134</v>
      </c>
      <c r="F5075" s="40">
        <v>0.1</v>
      </c>
      <c r="G5075" s="25">
        <v>1897</v>
      </c>
      <c r="H5075" s="25">
        <v>190</v>
      </c>
      <c r="I5075" s="25"/>
      <c r="J5075" s="58" t="e">
        <f>HYPERLINK("#"&amp;"Insumos"&amp;"!A"&amp;MATCH($B5075,#REF!,0),"Ins "&amp;$B5075)</f>
        <v>#REF!</v>
      </c>
      <c r="M5075" s="220"/>
    </row>
    <row r="5076" spans="1:13" x14ac:dyDescent="0.2">
      <c r="A5076" s="35" t="s">
        <v>9620</v>
      </c>
      <c r="B5076" s="34" t="s">
        <v>9618</v>
      </c>
      <c r="C5076" s="45" t="s">
        <v>9621</v>
      </c>
      <c r="D5076" s="23" t="s">
        <v>5751</v>
      </c>
      <c r="E5076" s="23" t="s">
        <v>463</v>
      </c>
      <c r="F5076" s="40">
        <v>1</v>
      </c>
      <c r="G5076" s="25">
        <v>149640</v>
      </c>
      <c r="H5076" s="25">
        <v>149640</v>
      </c>
      <c r="I5076" s="25"/>
      <c r="J5076" s="58" t="e">
        <f>HYPERLINK("#"&amp;"Insumos"&amp;"!A"&amp;MATCH($B5076,#REF!,0),"Ins "&amp;$B5076)</f>
        <v>#REF!</v>
      </c>
      <c r="M5076" s="220"/>
    </row>
    <row r="5077" spans="1:13" ht="25.5" x14ac:dyDescent="0.2">
      <c r="A5077" s="36" t="s">
        <v>9624</v>
      </c>
      <c r="B5077" s="26" t="s">
        <v>6816</v>
      </c>
      <c r="C5077" s="79" t="s">
        <v>9625</v>
      </c>
      <c r="D5077" s="37" t="s">
        <v>5608</v>
      </c>
      <c r="E5077" s="37" t="s">
        <v>4134</v>
      </c>
      <c r="F5077" s="41"/>
      <c r="G5077" s="27"/>
      <c r="H5077" s="27"/>
      <c r="I5077" s="27">
        <v>631838</v>
      </c>
      <c r="M5077" s="220">
        <f t="shared" si="79"/>
        <v>827455</v>
      </c>
    </row>
    <row r="5078" spans="1:13" x14ac:dyDescent="0.2">
      <c r="A5078" s="35" t="s">
        <v>9624</v>
      </c>
      <c r="B5078" s="1" t="s">
        <v>5573</v>
      </c>
      <c r="C5078" s="45" t="s">
        <v>973</v>
      </c>
      <c r="D5078" s="23" t="s">
        <v>5734</v>
      </c>
      <c r="E5078" s="23" t="s">
        <v>4141</v>
      </c>
      <c r="F5078" s="40">
        <v>1.23</v>
      </c>
      <c r="G5078" s="25">
        <v>41652</v>
      </c>
      <c r="H5078" s="25">
        <v>51232</v>
      </c>
      <c r="I5078" s="25"/>
      <c r="J5078" s="58" t="e">
        <f>HYPERLINK("#"&amp;"Insumos"&amp;"!A"&amp;MATCH($B5078,#REF!,0),"Ins "&amp;$B5078)</f>
        <v>#REF!</v>
      </c>
      <c r="M5078" s="220"/>
    </row>
    <row r="5079" spans="1:13" x14ac:dyDescent="0.2">
      <c r="A5079" s="35" t="s">
        <v>9624</v>
      </c>
      <c r="B5079" s="1" t="s">
        <v>263</v>
      </c>
      <c r="C5079" s="45" t="s">
        <v>696</v>
      </c>
      <c r="D5079" s="23" t="s">
        <v>5534</v>
      </c>
      <c r="E5079" s="23" t="s">
        <v>4140</v>
      </c>
      <c r="F5079" s="40">
        <v>1E-3</v>
      </c>
      <c r="G5079" s="25">
        <v>187426</v>
      </c>
      <c r="H5079" s="25">
        <v>187</v>
      </c>
      <c r="I5079" s="25"/>
      <c r="J5079" s="58" t="e">
        <f>HYPERLINK("#"&amp;"Insumos"&amp;"!A"&amp;MATCH($B5079,#REF!,0),"Ins "&amp;$B5079)</f>
        <v>#REF!</v>
      </c>
      <c r="M5079" s="220"/>
    </row>
    <row r="5080" spans="1:13" x14ac:dyDescent="0.2">
      <c r="A5080" s="35" t="s">
        <v>9624</v>
      </c>
      <c r="B5080" s="34" t="s">
        <v>5533</v>
      </c>
      <c r="C5080" s="45" t="s">
        <v>5892</v>
      </c>
      <c r="D5080" s="23" t="s">
        <v>977</v>
      </c>
      <c r="E5080" s="23" t="s">
        <v>4134</v>
      </c>
      <c r="F5080" s="40">
        <v>0.2</v>
      </c>
      <c r="G5080" s="25">
        <v>3623</v>
      </c>
      <c r="H5080" s="25">
        <v>725</v>
      </c>
      <c r="I5080" s="25"/>
      <c r="J5080" s="58" t="e">
        <f>HYPERLINK("#"&amp;"Insumos"&amp;"!A"&amp;MATCH($B5080,#REF!,0),"Ins "&amp;$B5080)</f>
        <v>#REF!</v>
      </c>
      <c r="M5080" s="220"/>
    </row>
    <row r="5081" spans="1:13" x14ac:dyDescent="0.2">
      <c r="A5081" s="35" t="s">
        <v>9624</v>
      </c>
      <c r="B5081" s="1" t="s">
        <v>5007</v>
      </c>
      <c r="C5081" s="45" t="s">
        <v>720</v>
      </c>
      <c r="D5081" s="23" t="s">
        <v>5751</v>
      </c>
      <c r="E5081" s="23" t="s">
        <v>4134</v>
      </c>
      <c r="F5081" s="40">
        <v>0.1</v>
      </c>
      <c r="G5081" s="25">
        <v>1897</v>
      </c>
      <c r="H5081" s="25">
        <v>190</v>
      </c>
      <c r="I5081" s="25"/>
      <c r="J5081" s="58" t="e">
        <f>HYPERLINK("#"&amp;"Insumos"&amp;"!A"&amp;MATCH($B5081,#REF!,0),"Ins "&amp;$B5081)</f>
        <v>#REF!</v>
      </c>
      <c r="M5081" s="220"/>
    </row>
    <row r="5082" spans="1:13" x14ac:dyDescent="0.2">
      <c r="A5082" s="35" t="s">
        <v>9624</v>
      </c>
      <c r="B5082" s="34" t="s">
        <v>9619</v>
      </c>
      <c r="C5082" s="45" t="s">
        <v>9623</v>
      </c>
      <c r="D5082" s="23" t="s">
        <v>5751</v>
      </c>
      <c r="E5082" s="23" t="s">
        <v>463</v>
      </c>
      <c r="F5082" s="40">
        <v>1</v>
      </c>
      <c r="G5082" s="25">
        <v>579504</v>
      </c>
      <c r="H5082" s="25">
        <v>579504</v>
      </c>
      <c r="I5082" s="25"/>
      <c r="J5082" s="58" t="e">
        <f>HYPERLINK("#"&amp;"Insumos"&amp;"!A"&amp;MATCH($B5082,#REF!,0),"Ins "&amp;$B5082)</f>
        <v>#REF!</v>
      </c>
      <c r="M5082" s="220"/>
    </row>
    <row r="5083" spans="1:13" ht="25.5" x14ac:dyDescent="0.2">
      <c r="A5083" s="36" t="s">
        <v>9629</v>
      </c>
      <c r="B5083" s="26" t="s">
        <v>6816</v>
      </c>
      <c r="C5083" s="79" t="s">
        <v>9626</v>
      </c>
      <c r="D5083" s="37" t="s">
        <v>5608</v>
      </c>
      <c r="E5083" s="37" t="s">
        <v>4134</v>
      </c>
      <c r="F5083" s="41"/>
      <c r="G5083" s="27"/>
      <c r="H5083" s="27"/>
      <c r="I5083" s="27">
        <v>364061</v>
      </c>
      <c r="M5083" s="220">
        <f t="shared" si="79"/>
        <v>476774</v>
      </c>
    </row>
    <row r="5084" spans="1:13" x14ac:dyDescent="0.2">
      <c r="A5084" s="35" t="s">
        <v>9629</v>
      </c>
      <c r="B5084" s="34" t="s">
        <v>5579</v>
      </c>
      <c r="C5084" s="45" t="s">
        <v>1016</v>
      </c>
      <c r="D5084" s="23" t="s">
        <v>5734</v>
      </c>
      <c r="E5084" s="23" t="s">
        <v>4141</v>
      </c>
      <c r="F5084" s="40">
        <v>1.65</v>
      </c>
      <c r="G5084" s="25">
        <v>57672</v>
      </c>
      <c r="H5084" s="25">
        <v>95159</v>
      </c>
      <c r="I5084" s="25"/>
      <c r="J5084" s="58" t="e">
        <f>HYPERLINK("#"&amp;"Insumos"&amp;"!A"&amp;MATCH($B5084,#REF!,0),"Ins "&amp;$B5084)</f>
        <v>#REF!</v>
      </c>
      <c r="M5084" s="220"/>
    </row>
    <row r="5085" spans="1:13" x14ac:dyDescent="0.2">
      <c r="A5085" s="35" t="s">
        <v>9629</v>
      </c>
      <c r="B5085" s="1" t="s">
        <v>263</v>
      </c>
      <c r="C5085" s="45" t="s">
        <v>696</v>
      </c>
      <c r="D5085" s="23" t="s">
        <v>5534</v>
      </c>
      <c r="E5085" s="23" t="s">
        <v>4140</v>
      </c>
      <c r="F5085" s="40">
        <v>1E-3</v>
      </c>
      <c r="G5085" s="25">
        <v>187426</v>
      </c>
      <c r="H5085" s="25">
        <v>187</v>
      </c>
      <c r="I5085" s="25"/>
      <c r="J5085" s="58" t="e">
        <f>HYPERLINK("#"&amp;"Insumos"&amp;"!A"&amp;MATCH($B5085,#REF!,0),"Ins "&amp;$B5085)</f>
        <v>#REF!</v>
      </c>
      <c r="M5085" s="220"/>
    </row>
    <row r="5086" spans="1:13" x14ac:dyDescent="0.2">
      <c r="A5086" s="35" t="s">
        <v>9629</v>
      </c>
      <c r="B5086" s="34" t="s">
        <v>5533</v>
      </c>
      <c r="C5086" s="45" t="s">
        <v>5892</v>
      </c>
      <c r="D5086" s="23" t="s">
        <v>977</v>
      </c>
      <c r="E5086" s="23" t="s">
        <v>4134</v>
      </c>
      <c r="F5086" s="40">
        <v>0.2</v>
      </c>
      <c r="G5086" s="25">
        <v>3623</v>
      </c>
      <c r="H5086" s="25">
        <v>725</v>
      </c>
      <c r="I5086" s="25"/>
      <c r="J5086" s="58" t="e">
        <f>HYPERLINK("#"&amp;"Insumos"&amp;"!A"&amp;MATCH($B5086,#REF!,0),"Ins "&amp;$B5086)</f>
        <v>#REF!</v>
      </c>
      <c r="M5086" s="220"/>
    </row>
    <row r="5087" spans="1:13" x14ac:dyDescent="0.2">
      <c r="A5087" s="35" t="s">
        <v>9629</v>
      </c>
      <c r="B5087" s="1" t="s">
        <v>5007</v>
      </c>
      <c r="C5087" s="45" t="s">
        <v>720</v>
      </c>
      <c r="D5087" s="23" t="s">
        <v>5751</v>
      </c>
      <c r="E5087" s="23" t="s">
        <v>4134</v>
      </c>
      <c r="F5087" s="40">
        <v>0.1</v>
      </c>
      <c r="G5087" s="25">
        <v>1897</v>
      </c>
      <c r="H5087" s="25">
        <v>190</v>
      </c>
      <c r="I5087" s="25"/>
      <c r="J5087" s="58" t="e">
        <f>HYPERLINK("#"&amp;"Insumos"&amp;"!A"&amp;MATCH($B5087,#REF!,0),"Ins "&amp;$B5087)</f>
        <v>#REF!</v>
      </c>
      <c r="M5087" s="220"/>
    </row>
    <row r="5088" spans="1:13" ht="25.5" x14ac:dyDescent="0.2">
      <c r="A5088" s="35" t="s">
        <v>9629</v>
      </c>
      <c r="B5088" s="34" t="s">
        <v>9627</v>
      </c>
      <c r="C5088" s="45" t="s">
        <v>9628</v>
      </c>
      <c r="D5088" s="23" t="s">
        <v>5751</v>
      </c>
      <c r="E5088" s="23" t="s">
        <v>463</v>
      </c>
      <c r="F5088" s="40">
        <v>1</v>
      </c>
      <c r="G5088" s="25">
        <v>267800</v>
      </c>
      <c r="H5088" s="25">
        <v>267800</v>
      </c>
      <c r="I5088" s="25"/>
      <c r="J5088" s="58" t="e">
        <f>HYPERLINK("#"&amp;"Insumos"&amp;"!A"&amp;MATCH($B5088,#REF!,0),"Ins "&amp;$B5088)</f>
        <v>#REF!</v>
      </c>
      <c r="M5088" s="220"/>
    </row>
    <row r="5089" spans="1:13" ht="25.5" x14ac:dyDescent="0.2">
      <c r="A5089" s="36" t="s">
        <v>9630</v>
      </c>
      <c r="B5089" s="26" t="s">
        <v>6816</v>
      </c>
      <c r="C5089" s="79" t="s">
        <v>9631</v>
      </c>
      <c r="D5089" s="37" t="s">
        <v>5608</v>
      </c>
      <c r="E5089" s="37" t="s">
        <v>4134</v>
      </c>
      <c r="F5089" s="41"/>
      <c r="G5089" s="27"/>
      <c r="H5089" s="27"/>
      <c r="I5089" s="27">
        <v>845579</v>
      </c>
      <c r="M5089" s="220">
        <f t="shared" si="79"/>
        <v>1107370</v>
      </c>
    </row>
    <row r="5090" spans="1:13" x14ac:dyDescent="0.2">
      <c r="A5090" s="35" t="s">
        <v>9630</v>
      </c>
      <c r="B5090" s="34" t="s">
        <v>5579</v>
      </c>
      <c r="C5090" s="45" t="s">
        <v>1016</v>
      </c>
      <c r="D5090" s="23" t="s">
        <v>5734</v>
      </c>
      <c r="E5090" s="23" t="s">
        <v>4141</v>
      </c>
      <c r="F5090" s="40">
        <v>6</v>
      </c>
      <c r="G5090" s="25">
        <v>57672</v>
      </c>
      <c r="H5090" s="25">
        <v>346032</v>
      </c>
      <c r="I5090" s="25"/>
      <c r="J5090" s="58" t="e">
        <f>HYPERLINK("#"&amp;"Insumos"&amp;"!A"&amp;MATCH($B5090,#REF!,0),"Ins "&amp;$B5090)</f>
        <v>#REF!</v>
      </c>
      <c r="M5090" s="220"/>
    </row>
    <row r="5091" spans="1:13" x14ac:dyDescent="0.2">
      <c r="A5091" s="35" t="s">
        <v>9630</v>
      </c>
      <c r="B5091" s="34" t="s">
        <v>254</v>
      </c>
      <c r="C5091" s="45" t="s">
        <v>751</v>
      </c>
      <c r="D5091" s="23" t="s">
        <v>5534</v>
      </c>
      <c r="E5091" s="23" t="s">
        <v>4141</v>
      </c>
      <c r="F5091" s="40">
        <v>1.2</v>
      </c>
      <c r="G5091" s="25">
        <v>46854</v>
      </c>
      <c r="H5091" s="25">
        <v>56225</v>
      </c>
      <c r="I5091" s="25"/>
      <c r="J5091" s="58" t="e">
        <f>HYPERLINK("#"&amp;"Insumos"&amp;"!A"&amp;MATCH($B5091,#REF!,0),"Ins "&amp;$B5091)</f>
        <v>#REF!</v>
      </c>
      <c r="M5091" s="220"/>
    </row>
    <row r="5092" spans="1:13" x14ac:dyDescent="0.2">
      <c r="A5092" s="35" t="s">
        <v>9630</v>
      </c>
      <c r="B5092" s="34" t="s">
        <v>5533</v>
      </c>
      <c r="C5092" s="45" t="s">
        <v>5892</v>
      </c>
      <c r="D5092" s="23" t="s">
        <v>977</v>
      </c>
      <c r="E5092" s="23" t="s">
        <v>4134</v>
      </c>
      <c r="F5092" s="40">
        <v>1</v>
      </c>
      <c r="G5092" s="25">
        <v>3623</v>
      </c>
      <c r="H5092" s="25">
        <v>3623</v>
      </c>
      <c r="I5092" s="25"/>
      <c r="J5092" s="58" t="e">
        <f>HYPERLINK("#"&amp;"Insumos"&amp;"!A"&amp;MATCH($B5092,#REF!,0),"Ins "&amp;$B5092)</f>
        <v>#REF!</v>
      </c>
      <c r="M5092" s="220"/>
    </row>
    <row r="5093" spans="1:13" x14ac:dyDescent="0.2">
      <c r="A5093" s="35" t="s">
        <v>9630</v>
      </c>
      <c r="B5093" s="34" t="s">
        <v>6643</v>
      </c>
      <c r="C5093" s="45" t="s">
        <v>6644</v>
      </c>
      <c r="D5093" s="23" t="s">
        <v>5734</v>
      </c>
      <c r="E5093" s="23" t="s">
        <v>4141</v>
      </c>
      <c r="F5093" s="40">
        <v>2.6</v>
      </c>
      <c r="G5093" s="25">
        <v>45915</v>
      </c>
      <c r="H5093" s="25">
        <v>119379</v>
      </c>
      <c r="I5093" s="25"/>
      <c r="J5093" s="58" t="e">
        <f>HYPERLINK("#"&amp;"Insumos"&amp;"!A"&amp;MATCH($B5093,#REF!,0),"Ins "&amp;$B5093)</f>
        <v>#REF!</v>
      </c>
      <c r="M5093" s="220"/>
    </row>
    <row r="5094" spans="1:13" ht="25.5" x14ac:dyDescent="0.2">
      <c r="A5094" s="35" t="s">
        <v>9630</v>
      </c>
      <c r="B5094" s="34" t="s">
        <v>4165</v>
      </c>
      <c r="C5094" s="45" t="s">
        <v>1320</v>
      </c>
      <c r="D5094" s="23" t="s">
        <v>5751</v>
      </c>
      <c r="E5094" s="23" t="s">
        <v>287</v>
      </c>
      <c r="F5094" s="40">
        <v>4</v>
      </c>
      <c r="G5094" s="25">
        <v>80080</v>
      </c>
      <c r="H5094" s="25">
        <v>320320</v>
      </c>
      <c r="I5094" s="25"/>
      <c r="J5094" s="58" t="e">
        <f>HYPERLINK("#"&amp;"Insumos"&amp;"!A"&amp;MATCH($B5094,#REF!,0),"Ins "&amp;$B5094)</f>
        <v>#REF!</v>
      </c>
      <c r="M5094" s="220"/>
    </row>
    <row r="5095" spans="1:13" ht="25.5" x14ac:dyDescent="0.2">
      <c r="A5095" s="36" t="s">
        <v>9639</v>
      </c>
      <c r="B5095" s="26" t="s">
        <v>6816</v>
      </c>
      <c r="C5095" s="79" t="s">
        <v>9640</v>
      </c>
      <c r="D5095" s="37" t="s">
        <v>5608</v>
      </c>
      <c r="E5095" s="37" t="s">
        <v>464</v>
      </c>
      <c r="F5095" s="41"/>
      <c r="G5095" s="27"/>
      <c r="H5095" s="27"/>
      <c r="I5095" s="27">
        <v>367437</v>
      </c>
      <c r="M5095" s="220">
        <f t="shared" si="79"/>
        <v>481195</v>
      </c>
    </row>
    <row r="5096" spans="1:13" x14ac:dyDescent="0.2">
      <c r="A5096" s="35" t="s">
        <v>9639</v>
      </c>
      <c r="B5096" s="1" t="s">
        <v>5579</v>
      </c>
      <c r="C5096" s="45" t="s">
        <v>1016</v>
      </c>
      <c r="D5096" s="23" t="s">
        <v>5734</v>
      </c>
      <c r="E5096" s="23" t="s">
        <v>4141</v>
      </c>
      <c r="F5096" s="40">
        <v>1.4</v>
      </c>
      <c r="G5096" s="25">
        <v>57672</v>
      </c>
      <c r="H5096" s="25">
        <v>80741</v>
      </c>
      <c r="I5096" s="25"/>
      <c r="J5096" s="58" t="e">
        <f>HYPERLINK("#"&amp;"Insumos"&amp;"!A"&amp;MATCH($B5096,#REF!,0),"Ins "&amp;$B5096)</f>
        <v>#REF!</v>
      </c>
      <c r="M5096" s="220"/>
    </row>
    <row r="5097" spans="1:13" x14ac:dyDescent="0.2">
      <c r="A5097" s="35" t="s">
        <v>9639</v>
      </c>
      <c r="B5097" s="1" t="s">
        <v>263</v>
      </c>
      <c r="C5097" s="45" t="s">
        <v>696</v>
      </c>
      <c r="D5097" s="23" t="s">
        <v>5534</v>
      </c>
      <c r="E5097" s="23" t="s">
        <v>4140</v>
      </c>
      <c r="F5097" s="40">
        <v>5.0000000000000001E-3</v>
      </c>
      <c r="G5097" s="25">
        <v>187426</v>
      </c>
      <c r="H5097" s="25">
        <v>937</v>
      </c>
      <c r="I5097" s="25"/>
      <c r="J5097" s="58" t="e">
        <f>HYPERLINK("#"&amp;"Insumos"&amp;"!A"&amp;MATCH($B5097,#REF!,0),"Ins "&amp;$B5097)</f>
        <v>#REF!</v>
      </c>
      <c r="M5097" s="220"/>
    </row>
    <row r="5098" spans="1:13" x14ac:dyDescent="0.2">
      <c r="A5098" s="35" t="s">
        <v>9639</v>
      </c>
      <c r="B5098" s="1" t="s">
        <v>5007</v>
      </c>
      <c r="C5098" s="45" t="s">
        <v>720</v>
      </c>
      <c r="D5098" s="23" t="s">
        <v>5751</v>
      </c>
      <c r="E5098" s="23" t="s">
        <v>4134</v>
      </c>
      <c r="F5098" s="40">
        <v>0.4</v>
      </c>
      <c r="G5098" s="25">
        <v>1897</v>
      </c>
      <c r="H5098" s="25">
        <v>759</v>
      </c>
      <c r="I5098" s="25"/>
      <c r="J5098" s="58" t="e">
        <f>HYPERLINK("#"&amp;"Insumos"&amp;"!A"&amp;MATCH($B5098,#REF!,0),"Ins "&amp;$B5098)</f>
        <v>#REF!</v>
      </c>
      <c r="M5098" s="220"/>
    </row>
    <row r="5099" spans="1:13" x14ac:dyDescent="0.2">
      <c r="A5099" s="35" t="s">
        <v>9639</v>
      </c>
      <c r="B5099" s="34" t="s">
        <v>9641</v>
      </c>
      <c r="C5099" s="45" t="s">
        <v>9642</v>
      </c>
      <c r="D5099" s="23" t="s">
        <v>5751</v>
      </c>
      <c r="E5099" s="23" t="s">
        <v>464</v>
      </c>
      <c r="F5099" s="40">
        <v>1</v>
      </c>
      <c r="G5099" s="25">
        <v>130877</v>
      </c>
      <c r="H5099" s="25">
        <v>130877</v>
      </c>
      <c r="I5099" s="25"/>
      <c r="J5099" s="58" t="e">
        <f>HYPERLINK("#"&amp;"Insumos"&amp;"!A"&amp;MATCH($B5099,#REF!,0),"Ins "&amp;$B5099)</f>
        <v>#REF!</v>
      </c>
      <c r="M5099" s="220"/>
    </row>
    <row r="5100" spans="1:13" x14ac:dyDescent="0.2">
      <c r="A5100" s="35" t="s">
        <v>9639</v>
      </c>
      <c r="B5100" s="34" t="s">
        <v>9637</v>
      </c>
      <c r="C5100" s="45" t="s">
        <v>9638</v>
      </c>
      <c r="D5100" s="23" t="s">
        <v>5751</v>
      </c>
      <c r="E5100" s="23" t="s">
        <v>463</v>
      </c>
      <c r="F5100" s="40">
        <v>1</v>
      </c>
      <c r="G5100" s="25">
        <v>81848</v>
      </c>
      <c r="H5100" s="25">
        <v>81848</v>
      </c>
      <c r="I5100" s="25"/>
      <c r="J5100" s="58" t="e">
        <f>HYPERLINK("#"&amp;"Insumos"&amp;"!A"&amp;MATCH($B5100,#REF!,0),"Ins "&amp;$B5100)</f>
        <v>#REF!</v>
      </c>
      <c r="M5100" s="220"/>
    </row>
    <row r="5101" spans="1:13" x14ac:dyDescent="0.2">
      <c r="A5101" s="35" t="s">
        <v>9639</v>
      </c>
      <c r="B5101" s="34" t="s">
        <v>9643</v>
      </c>
      <c r="C5101" s="45" t="s">
        <v>9644</v>
      </c>
      <c r="D5101" s="23" t="s">
        <v>5751</v>
      </c>
      <c r="E5101" s="23" t="s">
        <v>463</v>
      </c>
      <c r="F5101" s="40">
        <v>1</v>
      </c>
      <c r="G5101" s="25">
        <v>66560</v>
      </c>
      <c r="H5101" s="25">
        <v>66560</v>
      </c>
      <c r="I5101" s="25"/>
      <c r="J5101" s="58" t="e">
        <f>HYPERLINK("#"&amp;"Insumos"&amp;"!A"&amp;MATCH($B5101,#REF!,0),"Ins "&amp;$B5101)</f>
        <v>#REF!</v>
      </c>
      <c r="M5101" s="220"/>
    </row>
    <row r="5102" spans="1:13" ht="25.5" x14ac:dyDescent="0.2">
      <c r="A5102" s="35" t="s">
        <v>9639</v>
      </c>
      <c r="B5102" s="1" t="s">
        <v>7869</v>
      </c>
      <c r="C5102" s="45" t="s">
        <v>7870</v>
      </c>
      <c r="D5102" s="23" t="s">
        <v>5751</v>
      </c>
      <c r="E5102" s="23" t="s">
        <v>464</v>
      </c>
      <c r="F5102" s="40">
        <v>1</v>
      </c>
      <c r="G5102" s="25">
        <v>5715</v>
      </c>
      <c r="H5102" s="25">
        <v>5715</v>
      </c>
      <c r="I5102" s="25"/>
      <c r="J5102" s="58" t="e">
        <f>HYPERLINK("#"&amp;"Insumos"&amp;"!A"&amp;MATCH($B5102,#REF!,0),"Ins "&amp;$B5102)</f>
        <v>#REF!</v>
      </c>
      <c r="M5102" s="220"/>
    </row>
    <row r="5103" spans="1:13" ht="25.5" x14ac:dyDescent="0.2">
      <c r="A5103" s="36" t="s">
        <v>9645</v>
      </c>
      <c r="B5103" s="26" t="s">
        <v>6816</v>
      </c>
      <c r="C5103" s="79" t="s">
        <v>9656</v>
      </c>
      <c r="D5103" s="37" t="s">
        <v>5608</v>
      </c>
      <c r="E5103" s="37" t="s">
        <v>4134</v>
      </c>
      <c r="F5103" s="41"/>
      <c r="G5103" s="27"/>
      <c r="H5103" s="27"/>
      <c r="I5103" s="27">
        <v>1019417</v>
      </c>
      <c r="M5103" s="220">
        <f t="shared" si="79"/>
        <v>1335029</v>
      </c>
    </row>
    <row r="5104" spans="1:13" x14ac:dyDescent="0.2">
      <c r="A5104" s="35" t="s">
        <v>9645</v>
      </c>
      <c r="B5104" s="1" t="s">
        <v>5579</v>
      </c>
      <c r="C5104" s="45" t="s">
        <v>1016</v>
      </c>
      <c r="D5104" s="23" t="s">
        <v>5734</v>
      </c>
      <c r="E5104" s="23" t="s">
        <v>4141</v>
      </c>
      <c r="F5104" s="40">
        <v>3.2</v>
      </c>
      <c r="G5104" s="25">
        <v>57672</v>
      </c>
      <c r="H5104" s="25">
        <v>184550</v>
      </c>
      <c r="I5104" s="25"/>
      <c r="J5104" s="58" t="e">
        <f>HYPERLINK("#"&amp;"Insumos"&amp;"!A"&amp;MATCH($B5104,#REF!,0),"Ins "&amp;$B5104)</f>
        <v>#REF!</v>
      </c>
      <c r="M5104" s="220"/>
    </row>
    <row r="5105" spans="1:13" x14ac:dyDescent="0.2">
      <c r="A5105" s="35" t="s">
        <v>9645</v>
      </c>
      <c r="B5105" s="34" t="s">
        <v>5533</v>
      </c>
      <c r="C5105" s="45" t="s">
        <v>5892</v>
      </c>
      <c r="D5105" s="23" t="s">
        <v>977</v>
      </c>
      <c r="E5105" s="23" t="s">
        <v>4134</v>
      </c>
      <c r="F5105" s="40">
        <v>1</v>
      </c>
      <c r="G5105" s="25">
        <v>3623</v>
      </c>
      <c r="H5105" s="25">
        <v>3623</v>
      </c>
      <c r="I5105" s="25"/>
      <c r="J5105" s="58" t="e">
        <f>HYPERLINK("#"&amp;"Insumos"&amp;"!A"&amp;MATCH($B5105,#REF!,0),"Ins "&amp;$B5105)</f>
        <v>#REF!</v>
      </c>
      <c r="M5105" s="220"/>
    </row>
    <row r="5106" spans="1:13" x14ac:dyDescent="0.2">
      <c r="A5106" s="35" t="s">
        <v>9645</v>
      </c>
      <c r="B5106" s="1" t="s">
        <v>5007</v>
      </c>
      <c r="C5106" s="45" t="s">
        <v>720</v>
      </c>
      <c r="D5106" s="23" t="s">
        <v>5751</v>
      </c>
      <c r="E5106" s="23" t="s">
        <v>4134</v>
      </c>
      <c r="F5106" s="40">
        <v>1</v>
      </c>
      <c r="G5106" s="25">
        <v>1897</v>
      </c>
      <c r="H5106" s="25">
        <v>1897</v>
      </c>
      <c r="I5106" s="25"/>
      <c r="J5106" s="58" t="e">
        <f>HYPERLINK("#"&amp;"Insumos"&amp;"!A"&amp;MATCH($B5106,#REF!,0),"Ins "&amp;$B5106)</f>
        <v>#REF!</v>
      </c>
      <c r="M5106" s="220"/>
    </row>
    <row r="5107" spans="1:13" ht="25.5" x14ac:dyDescent="0.2">
      <c r="A5107" s="35" t="s">
        <v>9645</v>
      </c>
      <c r="B5107" s="34" t="s">
        <v>9719</v>
      </c>
      <c r="C5107" s="45" t="s">
        <v>9717</v>
      </c>
      <c r="D5107" s="23" t="s">
        <v>5751</v>
      </c>
      <c r="E5107" s="23" t="s">
        <v>463</v>
      </c>
      <c r="F5107" s="40">
        <v>1</v>
      </c>
      <c r="G5107" s="25">
        <v>777368</v>
      </c>
      <c r="H5107" s="25">
        <v>777368</v>
      </c>
      <c r="I5107" s="25"/>
      <c r="J5107" s="58" t="e">
        <f>HYPERLINK("#"&amp;"Insumos"&amp;"!A"&amp;MATCH($B5107,#REF!,0),"Ins "&amp;$B5107)</f>
        <v>#REF!</v>
      </c>
      <c r="M5107" s="220"/>
    </row>
    <row r="5108" spans="1:13" x14ac:dyDescent="0.2">
      <c r="A5108" s="35" t="s">
        <v>9645</v>
      </c>
      <c r="B5108" s="34" t="s">
        <v>9720</v>
      </c>
      <c r="C5108" s="45" t="s">
        <v>9718</v>
      </c>
      <c r="D5108" s="23" t="s">
        <v>5751</v>
      </c>
      <c r="E5108" s="23" t="s">
        <v>463</v>
      </c>
      <c r="F5108" s="40">
        <v>1</v>
      </c>
      <c r="G5108" s="25">
        <v>51979</v>
      </c>
      <c r="H5108" s="25">
        <v>51979</v>
      </c>
      <c r="I5108" s="25"/>
      <c r="J5108" s="58" t="e">
        <f>HYPERLINK("#"&amp;"Insumos"&amp;"!A"&amp;MATCH($B5108,#REF!,0),"Ins "&amp;$B5108)</f>
        <v>#REF!</v>
      </c>
      <c r="M5108" s="220"/>
    </row>
    <row r="5109" spans="1:13" ht="25.5" x14ac:dyDescent="0.2">
      <c r="A5109" s="36" t="s">
        <v>9646</v>
      </c>
      <c r="B5109" s="26" t="s">
        <v>6816</v>
      </c>
      <c r="C5109" s="79" t="s">
        <v>9657</v>
      </c>
      <c r="D5109" s="37" t="s">
        <v>5608</v>
      </c>
      <c r="E5109" s="37" t="s">
        <v>4134</v>
      </c>
      <c r="F5109" s="41"/>
      <c r="G5109" s="27"/>
      <c r="H5109" s="27"/>
      <c r="I5109" s="27">
        <v>1683978</v>
      </c>
      <c r="M5109" s="220">
        <f t="shared" si="79"/>
        <v>2205338</v>
      </c>
    </row>
    <row r="5110" spans="1:13" x14ac:dyDescent="0.2">
      <c r="A5110" s="35" t="s">
        <v>9646</v>
      </c>
      <c r="B5110" s="1" t="s">
        <v>5579</v>
      </c>
      <c r="C5110" s="45" t="s">
        <v>1016</v>
      </c>
      <c r="D5110" s="23" t="s">
        <v>5734</v>
      </c>
      <c r="E5110" s="23" t="s">
        <v>4141</v>
      </c>
      <c r="F5110" s="40">
        <v>3.2</v>
      </c>
      <c r="G5110" s="25">
        <v>57672</v>
      </c>
      <c r="H5110" s="25">
        <v>184550</v>
      </c>
      <c r="I5110" s="25"/>
      <c r="J5110" s="58" t="e">
        <f>HYPERLINK("#"&amp;"Insumos"&amp;"!A"&amp;MATCH($B5110,#REF!,0),"Ins "&amp;$B5110)</f>
        <v>#REF!</v>
      </c>
      <c r="M5110" s="220"/>
    </row>
    <row r="5111" spans="1:13" x14ac:dyDescent="0.2">
      <c r="A5111" s="35" t="s">
        <v>9646</v>
      </c>
      <c r="B5111" s="34" t="s">
        <v>5533</v>
      </c>
      <c r="C5111" s="45" t="s">
        <v>5892</v>
      </c>
      <c r="D5111" s="23" t="s">
        <v>977</v>
      </c>
      <c r="E5111" s="23" t="s">
        <v>4134</v>
      </c>
      <c r="F5111" s="40">
        <v>1</v>
      </c>
      <c r="G5111" s="25">
        <v>3623</v>
      </c>
      <c r="H5111" s="25">
        <v>3623</v>
      </c>
      <c r="I5111" s="25"/>
      <c r="J5111" s="58" t="e">
        <f>HYPERLINK("#"&amp;"Insumos"&amp;"!A"&amp;MATCH($B5111,#REF!,0),"Ins "&amp;$B5111)</f>
        <v>#REF!</v>
      </c>
      <c r="M5111" s="220"/>
    </row>
    <row r="5112" spans="1:13" x14ac:dyDescent="0.2">
      <c r="A5112" s="35" t="s">
        <v>9646</v>
      </c>
      <c r="B5112" s="1" t="s">
        <v>5007</v>
      </c>
      <c r="C5112" s="45" t="s">
        <v>720</v>
      </c>
      <c r="D5112" s="23" t="s">
        <v>5751</v>
      </c>
      <c r="E5112" s="23" t="s">
        <v>4134</v>
      </c>
      <c r="F5112" s="40">
        <v>1</v>
      </c>
      <c r="G5112" s="25">
        <v>1897</v>
      </c>
      <c r="H5112" s="25">
        <v>1897</v>
      </c>
      <c r="I5112" s="25"/>
      <c r="J5112" s="58" t="e">
        <f>HYPERLINK("#"&amp;"Insumos"&amp;"!A"&amp;MATCH($B5112,#REF!,0),"Ins "&amp;$B5112)</f>
        <v>#REF!</v>
      </c>
      <c r="M5112" s="220"/>
    </row>
    <row r="5113" spans="1:13" x14ac:dyDescent="0.2">
      <c r="A5113" s="35" t="s">
        <v>9646</v>
      </c>
      <c r="B5113" s="34" t="s">
        <v>9723</v>
      </c>
      <c r="C5113" s="45" t="s">
        <v>9721</v>
      </c>
      <c r="D5113" s="23" t="s">
        <v>5751</v>
      </c>
      <c r="E5113" s="23" t="s">
        <v>463</v>
      </c>
      <c r="F5113" s="40">
        <v>1</v>
      </c>
      <c r="G5113" s="25">
        <v>1386996</v>
      </c>
      <c r="H5113" s="25">
        <v>1386996</v>
      </c>
      <c r="I5113" s="25"/>
      <c r="J5113" s="58" t="e">
        <f>HYPERLINK("#"&amp;"Insumos"&amp;"!A"&amp;MATCH($B5113,#REF!,0),"Ins "&amp;$B5113)</f>
        <v>#REF!</v>
      </c>
      <c r="M5113" s="220"/>
    </row>
    <row r="5114" spans="1:13" x14ac:dyDescent="0.2">
      <c r="A5114" s="35" t="s">
        <v>9646</v>
      </c>
      <c r="B5114" s="34" t="s">
        <v>9724</v>
      </c>
      <c r="C5114" s="45" t="s">
        <v>9722</v>
      </c>
      <c r="D5114" s="23" t="s">
        <v>5751</v>
      </c>
      <c r="E5114" s="23" t="s">
        <v>463</v>
      </c>
      <c r="F5114" s="40">
        <v>1</v>
      </c>
      <c r="G5114" s="25">
        <v>106912</v>
      </c>
      <c r="H5114" s="25">
        <v>106912</v>
      </c>
      <c r="I5114" s="25"/>
      <c r="J5114" s="58" t="e">
        <f>HYPERLINK("#"&amp;"Insumos"&amp;"!A"&amp;MATCH($B5114,#REF!,0),"Ins "&amp;$B5114)</f>
        <v>#REF!</v>
      </c>
      <c r="M5114" s="220"/>
    </row>
    <row r="5115" spans="1:13" ht="25.5" x14ac:dyDescent="0.2">
      <c r="A5115" s="36" t="s">
        <v>9647</v>
      </c>
      <c r="B5115" s="26" t="s">
        <v>6816</v>
      </c>
      <c r="C5115" s="79" t="s">
        <v>9658</v>
      </c>
      <c r="D5115" s="37" t="s">
        <v>5608</v>
      </c>
      <c r="E5115" s="37" t="s">
        <v>4134</v>
      </c>
      <c r="F5115" s="41"/>
      <c r="G5115" s="27"/>
      <c r="H5115" s="27"/>
      <c r="I5115" s="27">
        <v>849988</v>
      </c>
      <c r="M5115" s="220">
        <f t="shared" si="79"/>
        <v>1113144</v>
      </c>
    </row>
    <row r="5116" spans="1:13" x14ac:dyDescent="0.2">
      <c r="A5116" s="35" t="s">
        <v>9647</v>
      </c>
      <c r="B5116" s="1" t="s">
        <v>5579</v>
      </c>
      <c r="C5116" s="45" t="s">
        <v>1016</v>
      </c>
      <c r="D5116" s="23" t="s">
        <v>5734</v>
      </c>
      <c r="E5116" s="23" t="s">
        <v>4141</v>
      </c>
      <c r="F5116" s="40">
        <v>1.8</v>
      </c>
      <c r="G5116" s="25">
        <v>57672</v>
      </c>
      <c r="H5116" s="25">
        <v>103810</v>
      </c>
      <c r="I5116" s="25"/>
      <c r="J5116" s="58" t="e">
        <f>HYPERLINK("#"&amp;"Insumos"&amp;"!A"&amp;MATCH($B5116,#REF!,0),"Ins "&amp;$B5116)</f>
        <v>#REF!</v>
      </c>
      <c r="M5116" s="220"/>
    </row>
    <row r="5117" spans="1:13" x14ac:dyDescent="0.2">
      <c r="A5117" s="35" t="s">
        <v>9647</v>
      </c>
      <c r="B5117" s="34" t="s">
        <v>5533</v>
      </c>
      <c r="C5117" s="45" t="s">
        <v>5892</v>
      </c>
      <c r="D5117" s="23" t="s">
        <v>977</v>
      </c>
      <c r="E5117" s="23" t="s">
        <v>4134</v>
      </c>
      <c r="F5117" s="40">
        <v>1</v>
      </c>
      <c r="G5117" s="25">
        <v>3623</v>
      </c>
      <c r="H5117" s="25">
        <v>3623</v>
      </c>
      <c r="I5117" s="25"/>
      <c r="J5117" s="58" t="e">
        <f>HYPERLINK("#"&amp;"Insumos"&amp;"!A"&amp;MATCH($B5117,#REF!,0),"Ins "&amp;$B5117)</f>
        <v>#REF!</v>
      </c>
      <c r="M5117" s="220"/>
    </row>
    <row r="5118" spans="1:13" x14ac:dyDescent="0.2">
      <c r="A5118" s="35" t="s">
        <v>9647</v>
      </c>
      <c r="B5118" s="1" t="s">
        <v>5007</v>
      </c>
      <c r="C5118" s="45" t="s">
        <v>720</v>
      </c>
      <c r="D5118" s="23" t="s">
        <v>5751</v>
      </c>
      <c r="E5118" s="23" t="s">
        <v>4134</v>
      </c>
      <c r="F5118" s="40">
        <v>1</v>
      </c>
      <c r="G5118" s="25">
        <v>1897</v>
      </c>
      <c r="H5118" s="25">
        <v>1897</v>
      </c>
      <c r="I5118" s="25"/>
      <c r="J5118" s="58" t="e">
        <f>HYPERLINK("#"&amp;"Insumos"&amp;"!A"&amp;MATCH($B5118,#REF!,0),"Ins "&amp;$B5118)</f>
        <v>#REF!</v>
      </c>
      <c r="M5118" s="220"/>
    </row>
    <row r="5119" spans="1:13" x14ac:dyDescent="0.2">
      <c r="A5119" s="35" t="s">
        <v>9647</v>
      </c>
      <c r="B5119" s="34" t="s">
        <v>9725</v>
      </c>
      <c r="C5119" s="45" t="s">
        <v>9738</v>
      </c>
      <c r="D5119" s="23" t="s">
        <v>5751</v>
      </c>
      <c r="E5119" s="23" t="s">
        <v>463</v>
      </c>
      <c r="F5119" s="40">
        <v>1</v>
      </c>
      <c r="G5119" s="25">
        <v>688679</v>
      </c>
      <c r="H5119" s="25">
        <v>688679</v>
      </c>
      <c r="I5119" s="25"/>
      <c r="J5119" s="58" t="e">
        <f>HYPERLINK("#"&amp;"Insumos"&amp;"!A"&amp;MATCH($B5119,#REF!,0),"Ins "&amp;$B5119)</f>
        <v>#REF!</v>
      </c>
      <c r="M5119" s="220"/>
    </row>
    <row r="5120" spans="1:13" x14ac:dyDescent="0.2">
      <c r="A5120" s="35" t="s">
        <v>9647</v>
      </c>
      <c r="B5120" s="34" t="s">
        <v>9720</v>
      </c>
      <c r="C5120" s="45" t="s">
        <v>9718</v>
      </c>
      <c r="D5120" s="23" t="s">
        <v>5751</v>
      </c>
      <c r="E5120" s="23" t="s">
        <v>463</v>
      </c>
      <c r="F5120" s="40">
        <v>1</v>
      </c>
      <c r="G5120" s="25">
        <v>51979</v>
      </c>
      <c r="H5120" s="25">
        <v>51979</v>
      </c>
      <c r="I5120" s="25"/>
      <c r="J5120" s="58" t="e">
        <f>HYPERLINK("#"&amp;"Insumos"&amp;"!A"&amp;MATCH($B5120,#REF!,0),"Ins "&amp;$B5120)</f>
        <v>#REF!</v>
      </c>
      <c r="M5120" s="220"/>
    </row>
    <row r="5121" spans="1:13" ht="25.5" x14ac:dyDescent="0.2">
      <c r="A5121" s="36" t="s">
        <v>9648</v>
      </c>
      <c r="B5121" s="26" t="s">
        <v>6816</v>
      </c>
      <c r="C5121" s="79" t="s">
        <v>9659</v>
      </c>
      <c r="D5121" s="37" t="s">
        <v>5608</v>
      </c>
      <c r="E5121" s="37" t="s">
        <v>4134</v>
      </c>
      <c r="F5121" s="41"/>
      <c r="G5121" s="27"/>
      <c r="H5121" s="27"/>
      <c r="I5121" s="27">
        <v>1414006</v>
      </c>
      <c r="M5121" s="220">
        <f t="shared" si="79"/>
        <v>1851782</v>
      </c>
    </row>
    <row r="5122" spans="1:13" x14ac:dyDescent="0.2">
      <c r="A5122" s="35" t="s">
        <v>9648</v>
      </c>
      <c r="B5122" s="1" t="s">
        <v>5579</v>
      </c>
      <c r="C5122" s="45" t="s">
        <v>1016</v>
      </c>
      <c r="D5122" s="23" t="s">
        <v>5734</v>
      </c>
      <c r="E5122" s="23" t="s">
        <v>4141</v>
      </c>
      <c r="F5122" s="40">
        <v>2.5</v>
      </c>
      <c r="G5122" s="25">
        <v>57672</v>
      </c>
      <c r="H5122" s="25">
        <v>144180</v>
      </c>
      <c r="I5122" s="25"/>
      <c r="J5122" s="58" t="e">
        <f>HYPERLINK("#"&amp;"Insumos"&amp;"!A"&amp;MATCH($B5122,#REF!,0),"Ins "&amp;$B5122)</f>
        <v>#REF!</v>
      </c>
      <c r="M5122" s="220"/>
    </row>
    <row r="5123" spans="1:13" x14ac:dyDescent="0.2">
      <c r="A5123" s="35" t="s">
        <v>9648</v>
      </c>
      <c r="B5123" s="34" t="s">
        <v>5533</v>
      </c>
      <c r="C5123" s="45" t="s">
        <v>5892</v>
      </c>
      <c r="D5123" s="23" t="s">
        <v>977</v>
      </c>
      <c r="E5123" s="23" t="s">
        <v>4134</v>
      </c>
      <c r="F5123" s="40">
        <v>1</v>
      </c>
      <c r="G5123" s="25">
        <v>3623</v>
      </c>
      <c r="H5123" s="25">
        <v>3623</v>
      </c>
      <c r="I5123" s="25"/>
      <c r="J5123" s="58" t="e">
        <f>HYPERLINK("#"&amp;"Insumos"&amp;"!A"&amp;MATCH($B5123,#REF!,0),"Ins "&amp;$B5123)</f>
        <v>#REF!</v>
      </c>
      <c r="M5123" s="220"/>
    </row>
    <row r="5124" spans="1:13" x14ac:dyDescent="0.2">
      <c r="A5124" s="35" t="s">
        <v>9648</v>
      </c>
      <c r="B5124" s="1" t="s">
        <v>5007</v>
      </c>
      <c r="C5124" s="45" t="s">
        <v>720</v>
      </c>
      <c r="D5124" s="23" t="s">
        <v>5751</v>
      </c>
      <c r="E5124" s="23" t="s">
        <v>4134</v>
      </c>
      <c r="F5124" s="40">
        <v>1</v>
      </c>
      <c r="G5124" s="25">
        <v>1897</v>
      </c>
      <c r="H5124" s="25">
        <v>1897</v>
      </c>
      <c r="I5124" s="25"/>
      <c r="J5124" s="58" t="e">
        <f>HYPERLINK("#"&amp;"Insumos"&amp;"!A"&amp;MATCH($B5124,#REF!,0),"Ins "&amp;$B5124)</f>
        <v>#REF!</v>
      </c>
      <c r="M5124" s="220"/>
    </row>
    <row r="5125" spans="1:13" x14ac:dyDescent="0.2">
      <c r="A5125" s="35" t="s">
        <v>9648</v>
      </c>
      <c r="B5125" s="34" t="s">
        <v>9726</v>
      </c>
      <c r="C5125" s="45" t="s">
        <v>9739</v>
      </c>
      <c r="D5125" s="23" t="s">
        <v>5751</v>
      </c>
      <c r="E5125" s="23" t="s">
        <v>463</v>
      </c>
      <c r="F5125" s="40">
        <v>1</v>
      </c>
      <c r="G5125" s="25">
        <v>1248000</v>
      </c>
      <c r="H5125" s="25">
        <v>1248000</v>
      </c>
      <c r="I5125" s="25"/>
      <c r="J5125" s="58" t="e">
        <f>HYPERLINK("#"&amp;"Insumos"&amp;"!A"&amp;MATCH($B5125,#REF!,0),"Ins "&amp;$B5125)</f>
        <v>#REF!</v>
      </c>
      <c r="M5125" s="220"/>
    </row>
    <row r="5126" spans="1:13" ht="25.5" x14ac:dyDescent="0.2">
      <c r="A5126" s="35" t="s">
        <v>9648</v>
      </c>
      <c r="B5126" s="34" t="s">
        <v>5194</v>
      </c>
      <c r="C5126" s="45" t="s">
        <v>1219</v>
      </c>
      <c r="D5126" s="23" t="s">
        <v>5751</v>
      </c>
      <c r="E5126" s="23" t="s">
        <v>467</v>
      </c>
      <c r="F5126" s="40">
        <v>0.1</v>
      </c>
      <c r="G5126" s="25">
        <v>22500</v>
      </c>
      <c r="H5126" s="25">
        <v>2250</v>
      </c>
      <c r="I5126" s="25"/>
      <c r="J5126" s="58" t="e">
        <f>HYPERLINK("#"&amp;"Insumos"&amp;"!A"&amp;MATCH($B5126,#REF!,0),"Ins "&amp;$B5126)</f>
        <v>#REF!</v>
      </c>
      <c r="M5126" s="220"/>
    </row>
    <row r="5127" spans="1:13" x14ac:dyDescent="0.2">
      <c r="A5127" s="35" t="s">
        <v>9648</v>
      </c>
      <c r="B5127" s="34" t="s">
        <v>254</v>
      </c>
      <c r="C5127" s="45" t="s">
        <v>751</v>
      </c>
      <c r="D5127" s="23" t="s">
        <v>5534</v>
      </c>
      <c r="E5127" s="23" t="s">
        <v>4141</v>
      </c>
      <c r="F5127" s="40">
        <v>0.3</v>
      </c>
      <c r="G5127" s="25">
        <v>46854</v>
      </c>
      <c r="H5127" s="25">
        <v>14056</v>
      </c>
      <c r="I5127" s="25"/>
      <c r="J5127" s="58" t="e">
        <f>HYPERLINK("#"&amp;"Insumos"&amp;"!A"&amp;MATCH($B5127,#REF!,0),"Ins "&amp;$B5127)</f>
        <v>#REF!</v>
      </c>
      <c r="M5127" s="220"/>
    </row>
    <row r="5128" spans="1:13" ht="25.5" x14ac:dyDescent="0.2">
      <c r="A5128" s="36" t="s">
        <v>9649</v>
      </c>
      <c r="B5128" s="26" t="s">
        <v>6816</v>
      </c>
      <c r="C5128" s="79" t="s">
        <v>9660</v>
      </c>
      <c r="D5128" s="37" t="s">
        <v>5608</v>
      </c>
      <c r="E5128" s="37" t="s">
        <v>4134</v>
      </c>
      <c r="F5128" s="41"/>
      <c r="G5128" s="27"/>
      <c r="H5128" s="27"/>
      <c r="I5128" s="27">
        <v>1181665</v>
      </c>
      <c r="M5128" s="220">
        <f t="shared" ref="M5128:M5182" si="80">ROUND(I5128*(1+$L$2),0)</f>
        <v>1547508</v>
      </c>
    </row>
    <row r="5129" spans="1:13" x14ac:dyDescent="0.2">
      <c r="A5129" s="35" t="s">
        <v>9649</v>
      </c>
      <c r="B5129" s="1" t="s">
        <v>5579</v>
      </c>
      <c r="C5129" s="45" t="s">
        <v>1016</v>
      </c>
      <c r="D5129" s="23" t="s">
        <v>5734</v>
      </c>
      <c r="E5129" s="23" t="s">
        <v>4141</v>
      </c>
      <c r="F5129" s="40">
        <v>2</v>
      </c>
      <c r="G5129" s="25">
        <v>57672</v>
      </c>
      <c r="H5129" s="25">
        <v>115344</v>
      </c>
      <c r="I5129" s="25"/>
      <c r="J5129" s="58" t="e">
        <f>HYPERLINK("#"&amp;"Insumos"&amp;"!A"&amp;MATCH($B5129,#REF!,0),"Ins "&amp;$B5129)</f>
        <v>#REF!</v>
      </c>
      <c r="M5129" s="220"/>
    </row>
    <row r="5130" spans="1:13" x14ac:dyDescent="0.2">
      <c r="A5130" s="35" t="s">
        <v>9649</v>
      </c>
      <c r="B5130" s="34" t="s">
        <v>5533</v>
      </c>
      <c r="C5130" s="45" t="s">
        <v>5892</v>
      </c>
      <c r="D5130" s="23" t="s">
        <v>977</v>
      </c>
      <c r="E5130" s="23" t="s">
        <v>4134</v>
      </c>
      <c r="F5130" s="40">
        <v>1</v>
      </c>
      <c r="G5130" s="25">
        <v>3623</v>
      </c>
      <c r="H5130" s="25">
        <v>3623</v>
      </c>
      <c r="I5130" s="25"/>
      <c r="J5130" s="58" t="e">
        <f>HYPERLINK("#"&amp;"Insumos"&amp;"!A"&amp;MATCH($B5130,#REF!,0),"Ins "&amp;$B5130)</f>
        <v>#REF!</v>
      </c>
      <c r="M5130" s="220"/>
    </row>
    <row r="5131" spans="1:13" x14ac:dyDescent="0.2">
      <c r="A5131" s="35" t="s">
        <v>9649</v>
      </c>
      <c r="B5131" s="1" t="s">
        <v>5007</v>
      </c>
      <c r="C5131" s="45" t="s">
        <v>720</v>
      </c>
      <c r="D5131" s="23" t="s">
        <v>5751</v>
      </c>
      <c r="E5131" s="23" t="s">
        <v>4134</v>
      </c>
      <c r="F5131" s="40">
        <v>1</v>
      </c>
      <c r="G5131" s="25">
        <v>1897</v>
      </c>
      <c r="H5131" s="25">
        <v>1897</v>
      </c>
      <c r="I5131" s="25"/>
      <c r="J5131" s="58" t="e">
        <f>HYPERLINK("#"&amp;"Insumos"&amp;"!A"&amp;MATCH($B5131,#REF!,0),"Ins "&amp;$B5131)</f>
        <v>#REF!</v>
      </c>
      <c r="M5131" s="220"/>
    </row>
    <row r="5132" spans="1:13" x14ac:dyDescent="0.2">
      <c r="A5132" s="35" t="s">
        <v>9649</v>
      </c>
      <c r="B5132" s="34" t="s">
        <v>9727</v>
      </c>
      <c r="C5132" s="45" t="s">
        <v>9740</v>
      </c>
      <c r="D5132" s="23" t="s">
        <v>5751</v>
      </c>
      <c r="E5132" s="23" t="s">
        <v>463</v>
      </c>
      <c r="F5132" s="40">
        <v>1</v>
      </c>
      <c r="G5132" s="25">
        <v>1060801</v>
      </c>
      <c r="H5132" s="25">
        <v>1060801</v>
      </c>
      <c r="I5132" s="25"/>
      <c r="J5132" s="58" t="e">
        <f>HYPERLINK("#"&amp;"Insumos"&amp;"!A"&amp;MATCH($B5132,#REF!,0),"Ins "&amp;$B5132)</f>
        <v>#REF!</v>
      </c>
      <c r="M5132" s="220"/>
    </row>
    <row r="5133" spans="1:13" ht="25.5" x14ac:dyDescent="0.2">
      <c r="A5133" s="36" t="s">
        <v>9650</v>
      </c>
      <c r="B5133" s="26" t="s">
        <v>6816</v>
      </c>
      <c r="C5133" s="79" t="s">
        <v>9665</v>
      </c>
      <c r="D5133" s="37" t="s">
        <v>5608</v>
      </c>
      <c r="E5133" s="37" t="s">
        <v>4134</v>
      </c>
      <c r="F5133" s="41"/>
      <c r="G5133" s="27"/>
      <c r="H5133" s="27"/>
      <c r="I5133" s="27">
        <v>578147</v>
      </c>
      <c r="M5133" s="220">
        <f t="shared" si="80"/>
        <v>757141</v>
      </c>
    </row>
    <row r="5134" spans="1:13" x14ac:dyDescent="0.2">
      <c r="A5134" s="35" t="s">
        <v>9650</v>
      </c>
      <c r="B5134" s="1" t="s">
        <v>5579</v>
      </c>
      <c r="C5134" s="45" t="s">
        <v>1016</v>
      </c>
      <c r="D5134" s="23" t="s">
        <v>5734</v>
      </c>
      <c r="E5134" s="23" t="s">
        <v>4141</v>
      </c>
      <c r="F5134" s="40">
        <v>2</v>
      </c>
      <c r="G5134" s="25">
        <v>57672</v>
      </c>
      <c r="H5134" s="25">
        <v>115344</v>
      </c>
      <c r="I5134" s="25"/>
      <c r="J5134" s="58" t="e">
        <f>HYPERLINK("#"&amp;"Insumos"&amp;"!A"&amp;MATCH($B5134,#REF!,0),"Ins "&amp;$B5134)</f>
        <v>#REF!</v>
      </c>
      <c r="M5134" s="220"/>
    </row>
    <row r="5135" spans="1:13" x14ac:dyDescent="0.2">
      <c r="A5135" s="35" t="s">
        <v>9650</v>
      </c>
      <c r="B5135" s="34" t="s">
        <v>5533</v>
      </c>
      <c r="C5135" s="45" t="s">
        <v>5892</v>
      </c>
      <c r="D5135" s="23" t="s">
        <v>977</v>
      </c>
      <c r="E5135" s="23" t="s">
        <v>4134</v>
      </c>
      <c r="F5135" s="40">
        <v>1</v>
      </c>
      <c r="G5135" s="25">
        <v>3623</v>
      </c>
      <c r="H5135" s="25">
        <v>3623</v>
      </c>
      <c r="I5135" s="25"/>
      <c r="J5135" s="58" t="e">
        <f>HYPERLINK("#"&amp;"Insumos"&amp;"!A"&amp;MATCH($B5135,#REF!,0),"Ins "&amp;$B5135)</f>
        <v>#REF!</v>
      </c>
      <c r="M5135" s="220"/>
    </row>
    <row r="5136" spans="1:13" x14ac:dyDescent="0.2">
      <c r="A5136" s="35" t="s">
        <v>9650</v>
      </c>
      <c r="B5136" s="1" t="s">
        <v>5007</v>
      </c>
      <c r="C5136" s="45" t="s">
        <v>720</v>
      </c>
      <c r="D5136" s="23" t="s">
        <v>5751</v>
      </c>
      <c r="E5136" s="23" t="s">
        <v>4134</v>
      </c>
      <c r="F5136" s="40">
        <v>1</v>
      </c>
      <c r="G5136" s="25">
        <v>1897</v>
      </c>
      <c r="H5136" s="25">
        <v>1897</v>
      </c>
      <c r="I5136" s="25"/>
      <c r="J5136" s="58" t="e">
        <f>HYPERLINK("#"&amp;"Insumos"&amp;"!A"&amp;MATCH($B5136,#REF!,0),"Ins "&amp;$B5136)</f>
        <v>#REF!</v>
      </c>
      <c r="M5136" s="220"/>
    </row>
    <row r="5137" spans="1:13" x14ac:dyDescent="0.2">
      <c r="A5137" s="35" t="s">
        <v>9650</v>
      </c>
      <c r="B5137" s="34" t="s">
        <v>9728</v>
      </c>
      <c r="C5137" s="45" t="s">
        <v>9741</v>
      </c>
      <c r="D5137" s="23" t="s">
        <v>5751</v>
      </c>
      <c r="E5137" s="23" t="s">
        <v>463</v>
      </c>
      <c r="F5137" s="40">
        <v>1</v>
      </c>
      <c r="G5137" s="25">
        <v>364900</v>
      </c>
      <c r="H5137" s="25">
        <v>364900</v>
      </c>
      <c r="I5137" s="25"/>
      <c r="J5137" s="58" t="e">
        <f>HYPERLINK("#"&amp;"Insumos"&amp;"!A"&amp;MATCH($B5137,#REF!,0),"Ins "&amp;$B5137)</f>
        <v>#REF!</v>
      </c>
      <c r="M5137" s="220"/>
    </row>
    <row r="5138" spans="1:13" x14ac:dyDescent="0.2">
      <c r="A5138" s="35" t="s">
        <v>9650</v>
      </c>
      <c r="B5138" s="34" t="s">
        <v>9729</v>
      </c>
      <c r="C5138" s="45" t="s">
        <v>9742</v>
      </c>
      <c r="D5138" s="23" t="s">
        <v>5751</v>
      </c>
      <c r="E5138" s="23" t="s">
        <v>463</v>
      </c>
      <c r="F5138" s="40">
        <v>1</v>
      </c>
      <c r="G5138" s="25">
        <v>58167</v>
      </c>
      <c r="H5138" s="25">
        <v>58167</v>
      </c>
      <c r="I5138" s="25"/>
      <c r="J5138" s="58" t="e">
        <f>HYPERLINK("#"&amp;"Insumos"&amp;"!A"&amp;MATCH($B5138,#REF!,0),"Ins "&amp;$B5138)</f>
        <v>#REF!</v>
      </c>
      <c r="M5138" s="220"/>
    </row>
    <row r="5139" spans="1:13" x14ac:dyDescent="0.2">
      <c r="A5139" s="35" t="s">
        <v>9650</v>
      </c>
      <c r="B5139" s="34" t="s">
        <v>9730</v>
      </c>
      <c r="C5139" s="45" t="s">
        <v>9743</v>
      </c>
      <c r="D5139" s="23" t="s">
        <v>5751</v>
      </c>
      <c r="E5139" s="23" t="s">
        <v>463</v>
      </c>
      <c r="F5139" s="40">
        <v>1</v>
      </c>
      <c r="G5139" s="25">
        <v>20800</v>
      </c>
      <c r="H5139" s="25">
        <v>20800</v>
      </c>
      <c r="I5139" s="25"/>
      <c r="J5139" s="58" t="e">
        <f>HYPERLINK("#"&amp;"Insumos"&amp;"!A"&amp;MATCH($B5139,#REF!,0),"Ins "&amp;$B5139)</f>
        <v>#REF!</v>
      </c>
      <c r="M5139" s="220"/>
    </row>
    <row r="5140" spans="1:13" x14ac:dyDescent="0.2">
      <c r="A5140" s="35" t="s">
        <v>9650</v>
      </c>
      <c r="B5140" s="34" t="s">
        <v>9731</v>
      </c>
      <c r="C5140" s="45" t="s">
        <v>9744</v>
      </c>
      <c r="D5140" s="23" t="s">
        <v>5751</v>
      </c>
      <c r="E5140" s="23" t="s">
        <v>463</v>
      </c>
      <c r="F5140" s="40">
        <v>1</v>
      </c>
      <c r="G5140" s="25">
        <v>13416</v>
      </c>
      <c r="H5140" s="25">
        <v>13416</v>
      </c>
      <c r="I5140" s="25"/>
      <c r="J5140" s="58" t="e">
        <f>HYPERLINK("#"&amp;"Insumos"&amp;"!A"&amp;MATCH($B5140,#REF!,0),"Ins "&amp;$B5140)</f>
        <v>#REF!</v>
      </c>
      <c r="M5140" s="220"/>
    </row>
    <row r="5141" spans="1:13" ht="89.25" x14ac:dyDescent="0.2">
      <c r="A5141" s="36" t="s">
        <v>9661</v>
      </c>
      <c r="B5141" s="26" t="s">
        <v>6816</v>
      </c>
      <c r="C5141" s="79" t="s">
        <v>9666</v>
      </c>
      <c r="D5141" s="37" t="s">
        <v>5608</v>
      </c>
      <c r="E5141" s="37" t="s">
        <v>4134</v>
      </c>
      <c r="F5141" s="41"/>
      <c r="G5141" s="27"/>
      <c r="H5141" s="27"/>
      <c r="I5141" s="27">
        <v>188485282</v>
      </c>
      <c r="M5141" s="220">
        <f t="shared" si="80"/>
        <v>246840325</v>
      </c>
    </row>
    <row r="5142" spans="1:13" x14ac:dyDescent="0.2">
      <c r="A5142" s="35" t="s">
        <v>9661</v>
      </c>
      <c r="B5142" s="34" t="s">
        <v>201</v>
      </c>
      <c r="C5142" s="45" t="s">
        <v>1029</v>
      </c>
      <c r="D5142" s="23" t="s">
        <v>5734</v>
      </c>
      <c r="E5142" s="23" t="s">
        <v>4141</v>
      </c>
      <c r="F5142" s="40">
        <v>13.5</v>
      </c>
      <c r="G5142" s="25">
        <v>89712</v>
      </c>
      <c r="H5142" s="25">
        <v>1211112</v>
      </c>
      <c r="I5142" s="25"/>
      <c r="J5142" s="58" t="e">
        <f>HYPERLINK("#"&amp;"Insumos"&amp;"!A"&amp;MATCH($B5142,#REF!,0),"Ins "&amp;$B5142)</f>
        <v>#REF!</v>
      </c>
      <c r="M5142" s="220"/>
    </row>
    <row r="5143" spans="1:13" x14ac:dyDescent="0.2">
      <c r="A5143" s="35" t="s">
        <v>9661</v>
      </c>
      <c r="B5143" s="34" t="s">
        <v>5533</v>
      </c>
      <c r="C5143" s="45" t="s">
        <v>5892</v>
      </c>
      <c r="D5143" s="23" t="s">
        <v>977</v>
      </c>
      <c r="E5143" s="23" t="s">
        <v>4134</v>
      </c>
      <c r="F5143" s="40">
        <v>10</v>
      </c>
      <c r="G5143" s="25">
        <v>3623</v>
      </c>
      <c r="H5143" s="25">
        <v>36230</v>
      </c>
      <c r="I5143" s="25"/>
      <c r="J5143" s="58" t="e">
        <f>HYPERLINK("#"&amp;"Insumos"&amp;"!A"&amp;MATCH($B5143,#REF!,0),"Ins "&amp;$B5143)</f>
        <v>#REF!</v>
      </c>
      <c r="M5143" s="220"/>
    </row>
    <row r="5144" spans="1:13" x14ac:dyDescent="0.2">
      <c r="A5144" s="35" t="s">
        <v>9661</v>
      </c>
      <c r="B5144" s="1" t="s">
        <v>5007</v>
      </c>
      <c r="C5144" s="45" t="s">
        <v>720</v>
      </c>
      <c r="D5144" s="23" t="s">
        <v>5751</v>
      </c>
      <c r="E5144" s="23" t="s">
        <v>4134</v>
      </c>
      <c r="F5144" s="40">
        <v>20</v>
      </c>
      <c r="G5144" s="25">
        <v>1897</v>
      </c>
      <c r="H5144" s="25">
        <v>37940</v>
      </c>
      <c r="I5144" s="25"/>
      <c r="J5144" s="58" t="e">
        <f>HYPERLINK("#"&amp;"Insumos"&amp;"!A"&amp;MATCH($B5144,#REF!,0),"Ins "&amp;$B5144)</f>
        <v>#REF!</v>
      </c>
      <c r="M5144" s="220"/>
    </row>
    <row r="5145" spans="1:13" ht="76.5" x14ac:dyDescent="0.2">
      <c r="A5145" s="35" t="s">
        <v>9661</v>
      </c>
      <c r="B5145" s="34" t="s">
        <v>9732</v>
      </c>
      <c r="C5145" s="45" t="s">
        <v>9745</v>
      </c>
      <c r="D5145" s="23" t="s">
        <v>5751</v>
      </c>
      <c r="E5145" s="23" t="s">
        <v>463</v>
      </c>
      <c r="F5145" s="40">
        <v>1</v>
      </c>
      <c r="G5145" s="25">
        <v>187200000</v>
      </c>
      <c r="H5145" s="25">
        <v>187200000</v>
      </c>
      <c r="I5145" s="25"/>
      <c r="J5145" s="58" t="e">
        <f>HYPERLINK("#"&amp;"Insumos"&amp;"!A"&amp;MATCH($B5145,#REF!,0),"Ins "&amp;$B5145)</f>
        <v>#REF!</v>
      </c>
      <c r="M5145" s="220"/>
    </row>
    <row r="5146" spans="1:13" ht="25.5" x14ac:dyDescent="0.2">
      <c r="A5146" s="36" t="s">
        <v>9662</v>
      </c>
      <c r="B5146" s="26" t="s">
        <v>6816</v>
      </c>
      <c r="C5146" s="79" t="s">
        <v>9941</v>
      </c>
      <c r="D5146" s="37" t="s">
        <v>5608</v>
      </c>
      <c r="E5146" s="37" t="s">
        <v>464</v>
      </c>
      <c r="F5146" s="41"/>
      <c r="G5146" s="27"/>
      <c r="H5146" s="27"/>
      <c r="I5146" s="27">
        <v>230813</v>
      </c>
      <c r="M5146" s="220">
        <f t="shared" si="80"/>
        <v>302273</v>
      </c>
    </row>
    <row r="5147" spans="1:13" x14ac:dyDescent="0.2">
      <c r="A5147" s="35" t="s">
        <v>9662</v>
      </c>
      <c r="B5147" s="1" t="s">
        <v>5579</v>
      </c>
      <c r="C5147" s="45" t="s">
        <v>1016</v>
      </c>
      <c r="D5147" s="23" t="s">
        <v>5734</v>
      </c>
      <c r="E5147" s="23" t="s">
        <v>4141</v>
      </c>
      <c r="F5147" s="40">
        <v>1</v>
      </c>
      <c r="G5147" s="25">
        <v>57672</v>
      </c>
      <c r="H5147" s="25">
        <v>57672</v>
      </c>
      <c r="I5147" s="25"/>
      <c r="J5147" s="58" t="e">
        <f>HYPERLINK("#"&amp;"Insumos"&amp;"!A"&amp;MATCH($B5147,#REF!,0),"Ins "&amp;$B5147)</f>
        <v>#REF!</v>
      </c>
      <c r="M5147" s="220"/>
    </row>
    <row r="5148" spans="1:13" ht="25.5" x14ac:dyDescent="0.2">
      <c r="A5148" s="35" t="s">
        <v>9662</v>
      </c>
      <c r="B5148" s="34" t="s">
        <v>597</v>
      </c>
      <c r="C5148" s="45" t="s">
        <v>8738</v>
      </c>
      <c r="D5148" s="23" t="s">
        <v>5534</v>
      </c>
      <c r="E5148" s="23" t="s">
        <v>8737</v>
      </c>
      <c r="F5148" s="40">
        <v>0.05</v>
      </c>
      <c r="G5148" s="25">
        <v>17302</v>
      </c>
      <c r="H5148" s="25">
        <v>865</v>
      </c>
      <c r="I5148" s="25"/>
      <c r="J5148" s="58" t="e">
        <f>HYPERLINK("#"&amp;"Insumos"&amp;"!A"&amp;MATCH($B5148,#REF!,0),"Ins "&amp;$B5148)</f>
        <v>#REF!</v>
      </c>
      <c r="M5148" s="220"/>
    </row>
    <row r="5149" spans="1:13" x14ac:dyDescent="0.2">
      <c r="A5149" s="35" t="s">
        <v>9662</v>
      </c>
      <c r="B5149" s="34" t="s">
        <v>5533</v>
      </c>
      <c r="C5149" s="45" t="s">
        <v>5892</v>
      </c>
      <c r="D5149" s="23" t="s">
        <v>977</v>
      </c>
      <c r="E5149" s="23" t="s">
        <v>4134</v>
      </c>
      <c r="F5149" s="40">
        <v>0.2</v>
      </c>
      <c r="G5149" s="25">
        <v>3623</v>
      </c>
      <c r="H5149" s="25">
        <v>725</v>
      </c>
      <c r="I5149" s="25"/>
      <c r="J5149" s="58" t="e">
        <f>HYPERLINK("#"&amp;"Insumos"&amp;"!A"&amp;MATCH($B5149,#REF!,0),"Ins "&amp;$B5149)</f>
        <v>#REF!</v>
      </c>
      <c r="M5149" s="220"/>
    </row>
    <row r="5150" spans="1:13" x14ac:dyDescent="0.2">
      <c r="A5150" s="35" t="s">
        <v>9662</v>
      </c>
      <c r="B5150" s="1" t="s">
        <v>5007</v>
      </c>
      <c r="C5150" s="45" t="s">
        <v>720</v>
      </c>
      <c r="D5150" s="23" t="s">
        <v>5751</v>
      </c>
      <c r="E5150" s="23" t="s">
        <v>4134</v>
      </c>
      <c r="F5150" s="40">
        <v>0.4</v>
      </c>
      <c r="G5150" s="25">
        <v>1897</v>
      </c>
      <c r="H5150" s="25">
        <v>759</v>
      </c>
      <c r="I5150" s="25"/>
      <c r="J5150" s="58" t="e">
        <f>HYPERLINK("#"&amp;"Insumos"&amp;"!A"&amp;MATCH($B5150,#REF!,0),"Ins "&amp;$B5150)</f>
        <v>#REF!</v>
      </c>
      <c r="M5150" s="220"/>
    </row>
    <row r="5151" spans="1:13" x14ac:dyDescent="0.2">
      <c r="A5151" s="35" t="s">
        <v>9662</v>
      </c>
      <c r="B5151" s="34" t="s">
        <v>9733</v>
      </c>
      <c r="C5151" s="45" t="s">
        <v>9795</v>
      </c>
      <c r="D5151" s="23" t="s">
        <v>5751</v>
      </c>
      <c r="E5151" s="23" t="s">
        <v>464</v>
      </c>
      <c r="F5151" s="40">
        <v>1</v>
      </c>
      <c r="G5151" s="25">
        <v>62097</v>
      </c>
      <c r="H5151" s="25">
        <v>62097</v>
      </c>
      <c r="I5151" s="25"/>
      <c r="J5151" s="58" t="e">
        <f>HYPERLINK("#"&amp;"Insumos"&amp;"!A"&amp;MATCH($B5151,#REF!,0),"Ins "&amp;$B5151)</f>
        <v>#REF!</v>
      </c>
      <c r="M5151" s="220"/>
    </row>
    <row r="5152" spans="1:13" x14ac:dyDescent="0.2">
      <c r="A5152" s="35" t="s">
        <v>9662</v>
      </c>
      <c r="B5152" s="34" t="s">
        <v>9734</v>
      </c>
      <c r="C5152" s="45" t="s">
        <v>9796</v>
      </c>
      <c r="D5152" s="23" t="s">
        <v>5751</v>
      </c>
      <c r="E5152" s="23" t="s">
        <v>463</v>
      </c>
      <c r="F5152" s="40">
        <v>2</v>
      </c>
      <c r="G5152" s="25">
        <v>35890</v>
      </c>
      <c r="H5152" s="25">
        <v>71780</v>
      </c>
      <c r="I5152" s="25"/>
      <c r="J5152" s="58" t="e">
        <f>HYPERLINK("#"&amp;"Insumos"&amp;"!A"&amp;MATCH($B5152,#REF!,0),"Ins "&amp;$B5152)</f>
        <v>#REF!</v>
      </c>
      <c r="M5152" s="220"/>
    </row>
    <row r="5153" spans="1:13" x14ac:dyDescent="0.2">
      <c r="A5153" s="35" t="s">
        <v>9662</v>
      </c>
      <c r="B5153" s="34" t="s">
        <v>9735</v>
      </c>
      <c r="C5153" s="45" t="s">
        <v>9797</v>
      </c>
      <c r="D5153" s="23" t="s">
        <v>5751</v>
      </c>
      <c r="E5153" s="23" t="s">
        <v>463</v>
      </c>
      <c r="F5153" s="40">
        <v>1</v>
      </c>
      <c r="G5153" s="25">
        <v>31200</v>
      </c>
      <c r="H5153" s="25">
        <v>31200</v>
      </c>
      <c r="I5153" s="25"/>
      <c r="J5153" s="58" t="e">
        <f>HYPERLINK("#"&amp;"Insumos"&amp;"!A"&amp;MATCH($B5153,#REF!,0),"Ins "&amp;$B5153)</f>
        <v>#REF!</v>
      </c>
      <c r="M5153" s="220"/>
    </row>
    <row r="5154" spans="1:13" ht="25.5" x14ac:dyDescent="0.2">
      <c r="A5154" s="35" t="s">
        <v>9662</v>
      </c>
      <c r="B5154" s="34" t="s">
        <v>7869</v>
      </c>
      <c r="C5154" s="45" t="s">
        <v>7870</v>
      </c>
      <c r="D5154" s="23" t="s">
        <v>5751</v>
      </c>
      <c r="E5154" s="23" t="s">
        <v>464</v>
      </c>
      <c r="F5154" s="40">
        <v>1</v>
      </c>
      <c r="G5154" s="25">
        <v>5715</v>
      </c>
      <c r="H5154" s="25">
        <v>5715</v>
      </c>
      <c r="I5154" s="25"/>
      <c r="J5154" s="58" t="e">
        <f>HYPERLINK("#"&amp;"Insumos"&amp;"!A"&amp;MATCH($B5154,#REF!,0),"Ins "&amp;$B5154)</f>
        <v>#REF!</v>
      </c>
      <c r="M5154" s="220"/>
    </row>
    <row r="5155" spans="1:13" ht="25.5" x14ac:dyDescent="0.2">
      <c r="A5155" s="36" t="s">
        <v>9663</v>
      </c>
      <c r="B5155" s="26" t="s">
        <v>6816</v>
      </c>
      <c r="C5155" s="79" t="s">
        <v>9942</v>
      </c>
      <c r="D5155" s="37" t="s">
        <v>5608</v>
      </c>
      <c r="E5155" s="37" t="s">
        <v>464</v>
      </c>
      <c r="F5155" s="41"/>
      <c r="G5155" s="27"/>
      <c r="H5155" s="27"/>
      <c r="I5155" s="27">
        <v>179479</v>
      </c>
      <c r="M5155" s="220">
        <f t="shared" si="80"/>
        <v>235046</v>
      </c>
    </row>
    <row r="5156" spans="1:13" x14ac:dyDescent="0.2">
      <c r="A5156" s="35" t="s">
        <v>9663</v>
      </c>
      <c r="B5156" s="1" t="s">
        <v>5579</v>
      </c>
      <c r="C5156" s="45" t="s">
        <v>1016</v>
      </c>
      <c r="D5156" s="23" t="s">
        <v>5734</v>
      </c>
      <c r="E5156" s="23" t="s">
        <v>4141</v>
      </c>
      <c r="F5156" s="40">
        <v>0.91700000000000004</v>
      </c>
      <c r="G5156" s="25">
        <v>57672</v>
      </c>
      <c r="H5156" s="25">
        <v>52885</v>
      </c>
      <c r="I5156" s="25"/>
      <c r="J5156" s="58" t="e">
        <f>HYPERLINK("#"&amp;"Insumos"&amp;"!A"&amp;MATCH($B5156,#REF!,0),"Ins "&amp;$B5156)</f>
        <v>#REF!</v>
      </c>
      <c r="M5156" s="220"/>
    </row>
    <row r="5157" spans="1:13" ht="25.5" x14ac:dyDescent="0.2">
      <c r="A5157" s="35" t="s">
        <v>9663</v>
      </c>
      <c r="B5157" s="34" t="s">
        <v>597</v>
      </c>
      <c r="C5157" s="45" t="s">
        <v>8738</v>
      </c>
      <c r="D5157" s="23" t="s">
        <v>5534</v>
      </c>
      <c r="E5157" s="23" t="s">
        <v>8737</v>
      </c>
      <c r="F5157" s="40">
        <v>0.05</v>
      </c>
      <c r="G5157" s="25">
        <v>17302</v>
      </c>
      <c r="H5157" s="25">
        <v>865</v>
      </c>
      <c r="I5157" s="25"/>
      <c r="J5157" s="58" t="e">
        <f>HYPERLINK("#"&amp;"Insumos"&amp;"!A"&amp;MATCH($B5157,#REF!,0),"Ins "&amp;$B5157)</f>
        <v>#REF!</v>
      </c>
      <c r="M5157" s="220"/>
    </row>
    <row r="5158" spans="1:13" x14ac:dyDescent="0.2">
      <c r="A5158" s="35" t="s">
        <v>9663</v>
      </c>
      <c r="B5158" s="34" t="s">
        <v>5533</v>
      </c>
      <c r="C5158" s="45" t="s">
        <v>5892</v>
      </c>
      <c r="D5158" s="23" t="s">
        <v>977</v>
      </c>
      <c r="E5158" s="23" t="s">
        <v>4134</v>
      </c>
      <c r="F5158" s="40">
        <v>0.2</v>
      </c>
      <c r="G5158" s="25">
        <v>3623</v>
      </c>
      <c r="H5158" s="25">
        <v>725</v>
      </c>
      <c r="I5158" s="25"/>
      <c r="J5158" s="58" t="e">
        <f>HYPERLINK("#"&amp;"Insumos"&amp;"!A"&amp;MATCH($B5158,#REF!,0),"Ins "&amp;$B5158)</f>
        <v>#REF!</v>
      </c>
      <c r="M5158" s="220"/>
    </row>
    <row r="5159" spans="1:13" x14ac:dyDescent="0.2">
      <c r="A5159" s="35" t="s">
        <v>9663</v>
      </c>
      <c r="B5159" s="1" t="s">
        <v>5007</v>
      </c>
      <c r="C5159" s="45" t="s">
        <v>720</v>
      </c>
      <c r="D5159" s="23" t="s">
        <v>5751</v>
      </c>
      <c r="E5159" s="23" t="s">
        <v>4134</v>
      </c>
      <c r="F5159" s="40">
        <v>0.4</v>
      </c>
      <c r="G5159" s="25">
        <v>1897</v>
      </c>
      <c r="H5159" s="25">
        <v>759</v>
      </c>
      <c r="I5159" s="25"/>
      <c r="J5159" s="58" t="e">
        <f>HYPERLINK("#"&amp;"Insumos"&amp;"!A"&amp;MATCH($B5159,#REF!,0),"Ins "&amp;$B5159)</f>
        <v>#REF!</v>
      </c>
      <c r="M5159" s="220"/>
    </row>
    <row r="5160" spans="1:13" x14ac:dyDescent="0.2">
      <c r="A5160" s="35" t="s">
        <v>9663</v>
      </c>
      <c r="B5160" s="34" t="s">
        <v>9736</v>
      </c>
      <c r="C5160" s="45" t="s">
        <v>9798</v>
      </c>
      <c r="D5160" s="23" t="s">
        <v>5751</v>
      </c>
      <c r="E5160" s="23" t="s">
        <v>464</v>
      </c>
      <c r="F5160" s="40">
        <v>1</v>
      </c>
      <c r="G5160" s="25">
        <v>50820</v>
      </c>
      <c r="H5160" s="25">
        <v>50820</v>
      </c>
      <c r="I5160" s="25"/>
      <c r="J5160" s="58" t="e">
        <f>HYPERLINK("#"&amp;"Insumos"&amp;"!A"&amp;MATCH($B5160,#REF!,0),"Ins "&amp;$B5160)</f>
        <v>#REF!</v>
      </c>
      <c r="M5160" s="220"/>
    </row>
    <row r="5161" spans="1:13" x14ac:dyDescent="0.2">
      <c r="A5161" s="35" t="s">
        <v>9663</v>
      </c>
      <c r="B5161" s="34" t="s">
        <v>9737</v>
      </c>
      <c r="C5161" s="45" t="s">
        <v>9799</v>
      </c>
      <c r="D5161" s="23" t="s">
        <v>5751</v>
      </c>
      <c r="E5161" s="23" t="s">
        <v>463</v>
      </c>
      <c r="F5161" s="40">
        <v>2</v>
      </c>
      <c r="G5161" s="25">
        <v>18255</v>
      </c>
      <c r="H5161" s="25">
        <v>36510</v>
      </c>
      <c r="I5161" s="25"/>
      <c r="J5161" s="58" t="e">
        <f>HYPERLINK("#"&amp;"Insumos"&amp;"!A"&amp;MATCH($B5161,#REF!,0),"Ins "&amp;$B5161)</f>
        <v>#REF!</v>
      </c>
      <c r="M5161" s="220"/>
    </row>
    <row r="5162" spans="1:13" x14ac:dyDescent="0.2">
      <c r="A5162" s="35" t="s">
        <v>9663</v>
      </c>
      <c r="B5162" s="34" t="s">
        <v>9735</v>
      </c>
      <c r="C5162" s="45" t="s">
        <v>9797</v>
      </c>
      <c r="D5162" s="23" t="s">
        <v>5751</v>
      </c>
      <c r="E5162" s="23" t="s">
        <v>463</v>
      </c>
      <c r="F5162" s="40">
        <v>1</v>
      </c>
      <c r="G5162" s="25">
        <v>31200</v>
      </c>
      <c r="H5162" s="25">
        <v>31200</v>
      </c>
      <c r="I5162" s="25"/>
      <c r="J5162" s="58" t="e">
        <f>HYPERLINK("#"&amp;"Insumos"&amp;"!A"&amp;MATCH($B5162,#REF!,0),"Ins "&amp;$B5162)</f>
        <v>#REF!</v>
      </c>
      <c r="M5162" s="220"/>
    </row>
    <row r="5163" spans="1:13" ht="25.5" x14ac:dyDescent="0.2">
      <c r="A5163" s="35" t="s">
        <v>9663</v>
      </c>
      <c r="B5163" s="34" t="s">
        <v>7869</v>
      </c>
      <c r="C5163" s="45" t="s">
        <v>7870</v>
      </c>
      <c r="D5163" s="23" t="s">
        <v>5751</v>
      </c>
      <c r="E5163" s="23" t="s">
        <v>464</v>
      </c>
      <c r="F5163" s="40">
        <v>1</v>
      </c>
      <c r="G5163" s="25">
        <v>5715</v>
      </c>
      <c r="H5163" s="25">
        <v>5715</v>
      </c>
      <c r="I5163" s="25"/>
      <c r="J5163" s="58" t="e">
        <f>HYPERLINK("#"&amp;"Insumos"&amp;"!A"&amp;MATCH($B5163,#REF!,0),"Ins "&amp;$B5163)</f>
        <v>#REF!</v>
      </c>
      <c r="M5163" s="220"/>
    </row>
    <row r="5164" spans="1:13" ht="25.5" x14ac:dyDescent="0.2">
      <c r="A5164" s="36" t="s">
        <v>9664</v>
      </c>
      <c r="B5164" s="26" t="s">
        <v>6816</v>
      </c>
      <c r="C5164" s="79" t="s">
        <v>9943</v>
      </c>
      <c r="D5164" s="37" t="s">
        <v>5608</v>
      </c>
      <c r="E5164" s="37" t="s">
        <v>464</v>
      </c>
      <c r="F5164" s="41"/>
      <c r="G5164" s="27"/>
      <c r="H5164" s="27"/>
      <c r="I5164" s="27">
        <v>166433</v>
      </c>
      <c r="M5164" s="220">
        <f t="shared" si="80"/>
        <v>217961</v>
      </c>
    </row>
    <row r="5165" spans="1:13" x14ac:dyDescent="0.2">
      <c r="A5165" s="35" t="s">
        <v>9664</v>
      </c>
      <c r="B5165" s="1" t="s">
        <v>5579</v>
      </c>
      <c r="C5165" s="45" t="s">
        <v>1016</v>
      </c>
      <c r="D5165" s="23" t="s">
        <v>5734</v>
      </c>
      <c r="E5165" s="23" t="s">
        <v>4141</v>
      </c>
      <c r="F5165" s="40">
        <v>0.83499999999999996</v>
      </c>
      <c r="G5165" s="25">
        <v>57672</v>
      </c>
      <c r="H5165" s="25">
        <v>48156</v>
      </c>
      <c r="I5165" s="25"/>
      <c r="J5165" s="58" t="e">
        <f>HYPERLINK("#"&amp;"Insumos"&amp;"!A"&amp;MATCH($B5165,#REF!,0),"Ins "&amp;$B5165)</f>
        <v>#REF!</v>
      </c>
      <c r="M5165" s="220"/>
    </row>
    <row r="5166" spans="1:13" ht="25.5" x14ac:dyDescent="0.2">
      <c r="A5166" s="35" t="s">
        <v>9664</v>
      </c>
      <c r="B5166" s="34" t="s">
        <v>597</v>
      </c>
      <c r="C5166" s="45" t="s">
        <v>8738</v>
      </c>
      <c r="D5166" s="23" t="s">
        <v>5534</v>
      </c>
      <c r="E5166" s="23" t="s">
        <v>8737</v>
      </c>
      <c r="F5166" s="40">
        <v>0.05</v>
      </c>
      <c r="G5166" s="25">
        <v>17302</v>
      </c>
      <c r="H5166" s="25">
        <v>865</v>
      </c>
      <c r="I5166" s="25"/>
      <c r="J5166" s="58" t="e">
        <f>HYPERLINK("#"&amp;"Insumos"&amp;"!A"&amp;MATCH($B5166,#REF!,0),"Ins "&amp;$B5166)</f>
        <v>#REF!</v>
      </c>
      <c r="M5166" s="220"/>
    </row>
    <row r="5167" spans="1:13" x14ac:dyDescent="0.2">
      <c r="A5167" s="35" t="s">
        <v>9664</v>
      </c>
      <c r="B5167" s="34" t="s">
        <v>5533</v>
      </c>
      <c r="C5167" s="45" t="s">
        <v>5892</v>
      </c>
      <c r="D5167" s="23" t="s">
        <v>977</v>
      </c>
      <c r="E5167" s="23" t="s">
        <v>4134</v>
      </c>
      <c r="F5167" s="40">
        <v>0.2</v>
      </c>
      <c r="G5167" s="25">
        <v>3623</v>
      </c>
      <c r="H5167" s="25">
        <v>725</v>
      </c>
      <c r="I5167" s="25"/>
      <c r="J5167" s="58" t="e">
        <f>HYPERLINK("#"&amp;"Insumos"&amp;"!A"&amp;MATCH($B5167,#REF!,0),"Ins "&amp;$B5167)</f>
        <v>#REF!</v>
      </c>
      <c r="M5167" s="220"/>
    </row>
    <row r="5168" spans="1:13" x14ac:dyDescent="0.2">
      <c r="A5168" s="35" t="s">
        <v>9664</v>
      </c>
      <c r="B5168" s="1" t="s">
        <v>5007</v>
      </c>
      <c r="C5168" s="45" t="s">
        <v>720</v>
      </c>
      <c r="D5168" s="23" t="s">
        <v>5751</v>
      </c>
      <c r="E5168" s="23" t="s">
        <v>4134</v>
      </c>
      <c r="F5168" s="40">
        <v>0.4</v>
      </c>
      <c r="G5168" s="25">
        <v>1897</v>
      </c>
      <c r="H5168" s="25">
        <v>759</v>
      </c>
      <c r="I5168" s="25"/>
      <c r="J5168" s="58" t="e">
        <f>HYPERLINK("#"&amp;"Insumos"&amp;"!A"&amp;MATCH($B5168,#REF!,0),"Ins "&amp;$B5168)</f>
        <v>#REF!</v>
      </c>
      <c r="M5168" s="220"/>
    </row>
    <row r="5169" spans="1:13" x14ac:dyDescent="0.2">
      <c r="A5169" s="35" t="s">
        <v>9664</v>
      </c>
      <c r="B5169" s="34" t="s">
        <v>9746</v>
      </c>
      <c r="C5169" s="45" t="s">
        <v>9800</v>
      </c>
      <c r="D5169" s="23" t="s">
        <v>5751</v>
      </c>
      <c r="E5169" s="23" t="s">
        <v>464</v>
      </c>
      <c r="F5169" s="40">
        <v>1</v>
      </c>
      <c r="G5169" s="25">
        <v>38173</v>
      </c>
      <c r="H5169" s="25">
        <v>38173</v>
      </c>
      <c r="I5169" s="25"/>
      <c r="J5169" s="58" t="e">
        <f>HYPERLINK("#"&amp;"Insumos"&amp;"!A"&amp;MATCH($B5169,#REF!,0),"Ins "&amp;$B5169)</f>
        <v>#REF!</v>
      </c>
      <c r="M5169" s="220"/>
    </row>
    <row r="5170" spans="1:13" x14ac:dyDescent="0.2">
      <c r="A5170" s="35" t="s">
        <v>9664</v>
      </c>
      <c r="B5170" s="34" t="s">
        <v>9747</v>
      </c>
      <c r="C5170" s="45" t="s">
        <v>9801</v>
      </c>
      <c r="D5170" s="23" t="s">
        <v>5751</v>
      </c>
      <c r="E5170" s="23" t="s">
        <v>463</v>
      </c>
      <c r="F5170" s="40">
        <v>2</v>
      </c>
      <c r="G5170" s="25">
        <v>20420</v>
      </c>
      <c r="H5170" s="25">
        <v>40840</v>
      </c>
      <c r="I5170" s="25"/>
      <c r="J5170" s="58" t="e">
        <f>HYPERLINK("#"&amp;"Insumos"&amp;"!A"&amp;MATCH($B5170,#REF!,0),"Ins "&amp;$B5170)</f>
        <v>#REF!</v>
      </c>
      <c r="M5170" s="220"/>
    </row>
    <row r="5171" spans="1:13" x14ac:dyDescent="0.2">
      <c r="A5171" s="35" t="s">
        <v>9664</v>
      </c>
      <c r="B5171" s="34" t="s">
        <v>9735</v>
      </c>
      <c r="C5171" s="45" t="s">
        <v>9797</v>
      </c>
      <c r="D5171" s="23" t="s">
        <v>5751</v>
      </c>
      <c r="E5171" s="23" t="s">
        <v>463</v>
      </c>
      <c r="F5171" s="40">
        <v>1</v>
      </c>
      <c r="G5171" s="25">
        <v>31200</v>
      </c>
      <c r="H5171" s="25">
        <v>31200</v>
      </c>
      <c r="I5171" s="25"/>
      <c r="J5171" s="58" t="e">
        <f>HYPERLINK("#"&amp;"Insumos"&amp;"!A"&amp;MATCH($B5171,#REF!,0),"Ins "&amp;$B5171)</f>
        <v>#REF!</v>
      </c>
      <c r="M5171" s="220"/>
    </row>
    <row r="5172" spans="1:13" ht="25.5" x14ac:dyDescent="0.2">
      <c r="A5172" s="35" t="s">
        <v>9664</v>
      </c>
      <c r="B5172" s="34" t="s">
        <v>7869</v>
      </c>
      <c r="C5172" s="45" t="s">
        <v>7870</v>
      </c>
      <c r="D5172" s="23" t="s">
        <v>5751</v>
      </c>
      <c r="E5172" s="23" t="s">
        <v>464</v>
      </c>
      <c r="F5172" s="40">
        <v>1</v>
      </c>
      <c r="G5172" s="25">
        <v>5715</v>
      </c>
      <c r="H5172" s="25">
        <v>5715</v>
      </c>
      <c r="I5172" s="25"/>
      <c r="J5172" s="58" t="e">
        <f>HYPERLINK("#"&amp;"Insumos"&amp;"!A"&amp;MATCH($B5172,#REF!,0),"Ins "&amp;$B5172)</f>
        <v>#REF!</v>
      </c>
      <c r="M5172" s="220"/>
    </row>
    <row r="5173" spans="1:13" ht="25.5" x14ac:dyDescent="0.2">
      <c r="A5173" s="36" t="s">
        <v>9935</v>
      </c>
      <c r="B5173" s="26" t="s">
        <v>6816</v>
      </c>
      <c r="C5173" s="79" t="s">
        <v>9944</v>
      </c>
      <c r="D5173" s="37" t="s">
        <v>5608</v>
      </c>
      <c r="E5173" s="37" t="s">
        <v>464</v>
      </c>
      <c r="F5173" s="41"/>
      <c r="G5173" s="27"/>
      <c r="H5173" s="27"/>
      <c r="I5173" s="27">
        <v>140066</v>
      </c>
      <c r="M5173" s="220">
        <f t="shared" si="80"/>
        <v>183430</v>
      </c>
    </row>
    <row r="5174" spans="1:13" x14ac:dyDescent="0.2">
      <c r="A5174" s="35" t="s">
        <v>9935</v>
      </c>
      <c r="B5174" s="1" t="s">
        <v>5579</v>
      </c>
      <c r="C5174" s="45" t="s">
        <v>1016</v>
      </c>
      <c r="D5174" s="23" t="s">
        <v>5734</v>
      </c>
      <c r="E5174" s="23" t="s">
        <v>4141</v>
      </c>
      <c r="F5174" s="40">
        <v>0.76800000000000002</v>
      </c>
      <c r="G5174" s="25">
        <v>57672</v>
      </c>
      <c r="H5174" s="25">
        <v>44292</v>
      </c>
      <c r="I5174" s="25"/>
      <c r="J5174" s="58" t="e">
        <f>HYPERLINK("#"&amp;"Insumos"&amp;"!A"&amp;MATCH($B5174,#REF!,0),"Ins "&amp;$B5174)</f>
        <v>#REF!</v>
      </c>
      <c r="M5174" s="220"/>
    </row>
    <row r="5175" spans="1:13" ht="25.5" x14ac:dyDescent="0.2">
      <c r="A5175" s="35" t="s">
        <v>9935</v>
      </c>
      <c r="B5175" s="34" t="s">
        <v>597</v>
      </c>
      <c r="C5175" s="45" t="s">
        <v>8738</v>
      </c>
      <c r="D5175" s="23" t="s">
        <v>5534</v>
      </c>
      <c r="E5175" s="23" t="s">
        <v>8737</v>
      </c>
      <c r="F5175" s="40">
        <v>0.05</v>
      </c>
      <c r="G5175" s="25">
        <v>17302</v>
      </c>
      <c r="H5175" s="25">
        <v>865</v>
      </c>
      <c r="I5175" s="25"/>
      <c r="J5175" s="58" t="e">
        <f>HYPERLINK("#"&amp;"Insumos"&amp;"!A"&amp;MATCH($B5175,#REF!,0),"Ins "&amp;$B5175)</f>
        <v>#REF!</v>
      </c>
      <c r="M5175" s="220"/>
    </row>
    <row r="5176" spans="1:13" x14ac:dyDescent="0.2">
      <c r="A5176" s="35" t="s">
        <v>9935</v>
      </c>
      <c r="B5176" s="34" t="s">
        <v>5533</v>
      </c>
      <c r="C5176" s="45" t="s">
        <v>5892</v>
      </c>
      <c r="D5176" s="23" t="s">
        <v>977</v>
      </c>
      <c r="E5176" s="23" t="s">
        <v>4134</v>
      </c>
      <c r="F5176" s="40">
        <v>0.2</v>
      </c>
      <c r="G5176" s="25">
        <v>3623</v>
      </c>
      <c r="H5176" s="25">
        <v>725</v>
      </c>
      <c r="I5176" s="25"/>
      <c r="J5176" s="58" t="e">
        <f>HYPERLINK("#"&amp;"Insumos"&amp;"!A"&amp;MATCH($B5176,#REF!,0),"Ins "&amp;$B5176)</f>
        <v>#REF!</v>
      </c>
      <c r="M5176" s="220"/>
    </row>
    <row r="5177" spans="1:13" x14ac:dyDescent="0.2">
      <c r="A5177" s="35" t="s">
        <v>9935</v>
      </c>
      <c r="B5177" s="1" t="s">
        <v>5007</v>
      </c>
      <c r="C5177" s="45" t="s">
        <v>720</v>
      </c>
      <c r="D5177" s="23" t="s">
        <v>5751</v>
      </c>
      <c r="E5177" s="23" t="s">
        <v>4134</v>
      </c>
      <c r="F5177" s="40">
        <v>0.4</v>
      </c>
      <c r="G5177" s="25">
        <v>1897</v>
      </c>
      <c r="H5177" s="25">
        <v>759</v>
      </c>
      <c r="I5177" s="25"/>
      <c r="J5177" s="58" t="e">
        <f>HYPERLINK("#"&amp;"Insumos"&amp;"!A"&amp;MATCH($B5177,#REF!,0),"Ins "&amp;$B5177)</f>
        <v>#REF!</v>
      </c>
      <c r="M5177" s="220"/>
    </row>
    <row r="5178" spans="1:13" x14ac:dyDescent="0.2">
      <c r="A5178" s="35" t="s">
        <v>9935</v>
      </c>
      <c r="B5178" s="34" t="s">
        <v>9748</v>
      </c>
      <c r="C5178" s="45" t="s">
        <v>9802</v>
      </c>
      <c r="D5178" s="23" t="s">
        <v>5751</v>
      </c>
      <c r="E5178" s="23" t="s">
        <v>464</v>
      </c>
      <c r="F5178" s="40">
        <v>1</v>
      </c>
      <c r="G5178" s="25">
        <v>30520</v>
      </c>
      <c r="H5178" s="25">
        <v>30520</v>
      </c>
      <c r="I5178" s="25"/>
      <c r="J5178" s="58" t="e">
        <f>HYPERLINK("#"&amp;"Insumos"&amp;"!A"&amp;MATCH($B5178,#REF!,0),"Ins "&amp;$B5178)</f>
        <v>#REF!</v>
      </c>
      <c r="M5178" s="220"/>
    </row>
    <row r="5179" spans="1:13" x14ac:dyDescent="0.2">
      <c r="A5179" s="35" t="s">
        <v>9935</v>
      </c>
      <c r="B5179" s="34" t="s">
        <v>9749</v>
      </c>
      <c r="C5179" s="45" t="s">
        <v>9803</v>
      </c>
      <c r="D5179" s="23" t="s">
        <v>5751</v>
      </c>
      <c r="E5179" s="23" t="s">
        <v>463</v>
      </c>
      <c r="F5179" s="40">
        <v>2</v>
      </c>
      <c r="G5179" s="25">
        <v>12995</v>
      </c>
      <c r="H5179" s="25">
        <v>25990</v>
      </c>
      <c r="I5179" s="25"/>
      <c r="J5179" s="58" t="e">
        <f>HYPERLINK("#"&amp;"Insumos"&amp;"!A"&amp;MATCH($B5179,#REF!,0),"Ins "&amp;$B5179)</f>
        <v>#REF!</v>
      </c>
      <c r="M5179" s="220"/>
    </row>
    <row r="5180" spans="1:13" x14ac:dyDescent="0.2">
      <c r="A5180" s="35" t="s">
        <v>9935</v>
      </c>
      <c r="B5180" s="34" t="s">
        <v>9735</v>
      </c>
      <c r="C5180" s="45" t="s">
        <v>9797</v>
      </c>
      <c r="D5180" s="23" t="s">
        <v>5751</v>
      </c>
      <c r="E5180" s="23" t="s">
        <v>463</v>
      </c>
      <c r="F5180" s="40">
        <v>1</v>
      </c>
      <c r="G5180" s="25">
        <v>31200</v>
      </c>
      <c r="H5180" s="25">
        <v>31200</v>
      </c>
      <c r="I5180" s="25"/>
      <c r="J5180" s="58" t="e">
        <f>HYPERLINK("#"&amp;"Insumos"&amp;"!A"&amp;MATCH($B5180,#REF!,0),"Ins "&amp;$B5180)</f>
        <v>#REF!</v>
      </c>
      <c r="M5180" s="220"/>
    </row>
    <row r="5181" spans="1:13" ht="25.5" x14ac:dyDescent="0.2">
      <c r="A5181" s="35" t="s">
        <v>9935</v>
      </c>
      <c r="B5181" s="34" t="s">
        <v>7869</v>
      </c>
      <c r="C5181" s="45" t="s">
        <v>7870</v>
      </c>
      <c r="D5181" s="23" t="s">
        <v>5751</v>
      </c>
      <c r="E5181" s="23" t="s">
        <v>464</v>
      </c>
      <c r="F5181" s="40">
        <v>1</v>
      </c>
      <c r="G5181" s="25">
        <v>5715</v>
      </c>
      <c r="H5181" s="25">
        <v>5715</v>
      </c>
      <c r="I5181" s="25"/>
      <c r="J5181" s="58" t="e">
        <f>HYPERLINK("#"&amp;"Insumos"&amp;"!A"&amp;MATCH($B5181,#REF!,0),"Ins "&amp;$B5181)</f>
        <v>#REF!</v>
      </c>
      <c r="M5181" s="220"/>
    </row>
    <row r="5182" spans="1:13" ht="25.5" x14ac:dyDescent="0.2">
      <c r="A5182" s="36" t="s">
        <v>9936</v>
      </c>
      <c r="B5182" s="26" t="s">
        <v>6816</v>
      </c>
      <c r="C5182" s="79" t="s">
        <v>9945</v>
      </c>
      <c r="D5182" s="37" t="s">
        <v>5608</v>
      </c>
      <c r="E5182" s="37" t="s">
        <v>464</v>
      </c>
      <c r="F5182" s="41"/>
      <c r="G5182" s="27"/>
      <c r="H5182" s="27"/>
      <c r="I5182" s="27">
        <v>127192</v>
      </c>
      <c r="M5182" s="220">
        <f t="shared" si="80"/>
        <v>166571</v>
      </c>
    </row>
    <row r="5183" spans="1:13" x14ac:dyDescent="0.2">
      <c r="A5183" s="35" t="s">
        <v>9936</v>
      </c>
      <c r="B5183" s="1" t="s">
        <v>5579</v>
      </c>
      <c r="C5183" s="45" t="s">
        <v>1016</v>
      </c>
      <c r="D5183" s="23" t="s">
        <v>5734</v>
      </c>
      <c r="E5183" s="23" t="s">
        <v>4141</v>
      </c>
      <c r="F5183" s="40">
        <v>0.70499999999999996</v>
      </c>
      <c r="G5183" s="25">
        <v>57672</v>
      </c>
      <c r="H5183" s="25">
        <v>40659</v>
      </c>
      <c r="I5183" s="25"/>
      <c r="J5183" s="58" t="e">
        <f>HYPERLINK("#"&amp;"Insumos"&amp;"!A"&amp;MATCH($B5183,#REF!,0),"Ins "&amp;$B5183)</f>
        <v>#REF!</v>
      </c>
      <c r="M5183" s="220"/>
    </row>
    <row r="5184" spans="1:13" ht="25.5" x14ac:dyDescent="0.2">
      <c r="A5184" s="35" t="s">
        <v>9936</v>
      </c>
      <c r="B5184" s="34" t="s">
        <v>597</v>
      </c>
      <c r="C5184" s="45" t="s">
        <v>8738</v>
      </c>
      <c r="D5184" s="23" t="s">
        <v>5534</v>
      </c>
      <c r="E5184" s="23" t="s">
        <v>8737</v>
      </c>
      <c r="F5184" s="40">
        <v>0.05</v>
      </c>
      <c r="G5184" s="25">
        <v>17302</v>
      </c>
      <c r="H5184" s="25">
        <v>865</v>
      </c>
      <c r="I5184" s="25"/>
      <c r="J5184" s="58" t="e">
        <f>HYPERLINK("#"&amp;"Insumos"&amp;"!A"&amp;MATCH($B5184,#REF!,0),"Ins "&amp;$B5184)</f>
        <v>#REF!</v>
      </c>
      <c r="M5184" s="220"/>
    </row>
    <row r="5185" spans="1:13" x14ac:dyDescent="0.2">
      <c r="A5185" s="35" t="s">
        <v>9936</v>
      </c>
      <c r="B5185" s="34" t="s">
        <v>5533</v>
      </c>
      <c r="C5185" s="45" t="s">
        <v>5892</v>
      </c>
      <c r="D5185" s="23" t="s">
        <v>977</v>
      </c>
      <c r="E5185" s="23" t="s">
        <v>4134</v>
      </c>
      <c r="F5185" s="40">
        <v>0.2</v>
      </c>
      <c r="G5185" s="25">
        <v>3623</v>
      </c>
      <c r="H5185" s="25">
        <v>725</v>
      </c>
      <c r="I5185" s="25"/>
      <c r="J5185" s="58" t="e">
        <f>HYPERLINK("#"&amp;"Insumos"&amp;"!A"&amp;MATCH($B5185,#REF!,0),"Ins "&amp;$B5185)</f>
        <v>#REF!</v>
      </c>
      <c r="M5185" s="220"/>
    </row>
    <row r="5186" spans="1:13" x14ac:dyDescent="0.2">
      <c r="A5186" s="35" t="s">
        <v>9936</v>
      </c>
      <c r="B5186" s="1" t="s">
        <v>5007</v>
      </c>
      <c r="C5186" s="45" t="s">
        <v>720</v>
      </c>
      <c r="D5186" s="23" t="s">
        <v>5751</v>
      </c>
      <c r="E5186" s="23" t="s">
        <v>4134</v>
      </c>
      <c r="F5186" s="40">
        <v>0.4</v>
      </c>
      <c r="G5186" s="25">
        <v>1897</v>
      </c>
      <c r="H5186" s="25">
        <v>759</v>
      </c>
      <c r="I5186" s="25"/>
      <c r="J5186" s="58" t="e">
        <f>HYPERLINK("#"&amp;"Insumos"&amp;"!A"&amp;MATCH($B5186,#REF!,0),"Ins "&amp;$B5186)</f>
        <v>#REF!</v>
      </c>
      <c r="M5186" s="220"/>
    </row>
    <row r="5187" spans="1:13" x14ac:dyDescent="0.2">
      <c r="A5187" s="35" t="s">
        <v>9936</v>
      </c>
      <c r="B5187" s="34" t="s">
        <v>9750</v>
      </c>
      <c r="C5187" s="45" t="s">
        <v>9804</v>
      </c>
      <c r="D5187" s="23" t="s">
        <v>5751</v>
      </c>
      <c r="E5187" s="23" t="s">
        <v>464</v>
      </c>
      <c r="F5187" s="40">
        <v>1</v>
      </c>
      <c r="G5187" s="25">
        <v>26477</v>
      </c>
      <c r="H5187" s="25">
        <v>26477</v>
      </c>
      <c r="I5187" s="25"/>
      <c r="J5187" s="58" t="e">
        <f>HYPERLINK("#"&amp;"Insumos"&amp;"!A"&amp;MATCH($B5187,#REF!,0),"Ins "&amp;$B5187)</f>
        <v>#REF!</v>
      </c>
      <c r="M5187" s="220"/>
    </row>
    <row r="5188" spans="1:13" x14ac:dyDescent="0.2">
      <c r="A5188" s="35" t="s">
        <v>9936</v>
      </c>
      <c r="B5188" s="34" t="s">
        <v>9751</v>
      </c>
      <c r="C5188" s="45" t="s">
        <v>9805</v>
      </c>
      <c r="D5188" s="23" t="s">
        <v>5751</v>
      </c>
      <c r="E5188" s="23" t="s">
        <v>463</v>
      </c>
      <c r="F5188" s="40">
        <v>2</v>
      </c>
      <c r="G5188" s="25">
        <v>10396</v>
      </c>
      <c r="H5188" s="25">
        <v>20792</v>
      </c>
      <c r="I5188" s="25"/>
      <c r="J5188" s="58" t="e">
        <f>HYPERLINK("#"&amp;"Insumos"&amp;"!A"&amp;MATCH($B5188,#REF!,0),"Ins "&amp;$B5188)</f>
        <v>#REF!</v>
      </c>
      <c r="M5188" s="220"/>
    </row>
    <row r="5189" spans="1:13" x14ac:dyDescent="0.2">
      <c r="A5189" s="35" t="s">
        <v>9936</v>
      </c>
      <c r="B5189" s="34" t="s">
        <v>9735</v>
      </c>
      <c r="C5189" s="45" t="s">
        <v>9797</v>
      </c>
      <c r="D5189" s="23" t="s">
        <v>5751</v>
      </c>
      <c r="E5189" s="23" t="s">
        <v>463</v>
      </c>
      <c r="F5189" s="40">
        <v>1</v>
      </c>
      <c r="G5189" s="25">
        <v>31200</v>
      </c>
      <c r="H5189" s="25">
        <v>31200</v>
      </c>
      <c r="I5189" s="25"/>
      <c r="J5189" s="58" t="e">
        <f>HYPERLINK("#"&amp;"Insumos"&amp;"!A"&amp;MATCH($B5189,#REF!,0),"Ins "&amp;$B5189)</f>
        <v>#REF!</v>
      </c>
      <c r="M5189" s="220"/>
    </row>
    <row r="5190" spans="1:13" ht="25.5" x14ac:dyDescent="0.2">
      <c r="A5190" s="35" t="s">
        <v>9936</v>
      </c>
      <c r="B5190" s="34" t="s">
        <v>7869</v>
      </c>
      <c r="C5190" s="45" t="s">
        <v>7870</v>
      </c>
      <c r="D5190" s="23" t="s">
        <v>5751</v>
      </c>
      <c r="E5190" s="23" t="s">
        <v>464</v>
      </c>
      <c r="F5190" s="40">
        <v>1</v>
      </c>
      <c r="G5190" s="25">
        <v>5715</v>
      </c>
      <c r="H5190" s="25">
        <v>5715</v>
      </c>
      <c r="I5190" s="25"/>
      <c r="J5190" s="58" t="e">
        <f>HYPERLINK("#"&amp;"Insumos"&amp;"!A"&amp;MATCH($B5190,#REF!,0),"Ins "&amp;$B5190)</f>
        <v>#REF!</v>
      </c>
      <c r="M5190" s="220"/>
    </row>
    <row r="5191" spans="1:13" ht="25.5" x14ac:dyDescent="0.2">
      <c r="A5191" s="36" t="s">
        <v>9937</v>
      </c>
      <c r="B5191" s="26" t="s">
        <v>6816</v>
      </c>
      <c r="C5191" s="79" t="s">
        <v>9975</v>
      </c>
      <c r="D5191" s="37" t="s">
        <v>5608</v>
      </c>
      <c r="E5191" s="37" t="s">
        <v>464</v>
      </c>
      <c r="F5191" s="41"/>
      <c r="G5191" s="27"/>
      <c r="H5191" s="27"/>
      <c r="I5191" s="27">
        <v>98789</v>
      </c>
      <c r="M5191" s="220">
        <f t="shared" ref="M5191:M5248" si="81">ROUND(I5191*(1+$L$2),0)</f>
        <v>129374</v>
      </c>
    </row>
    <row r="5192" spans="1:13" x14ac:dyDescent="0.2">
      <c r="A5192" s="35" t="s">
        <v>9937</v>
      </c>
      <c r="B5192" s="1" t="s">
        <v>5579</v>
      </c>
      <c r="C5192" s="45" t="s">
        <v>1016</v>
      </c>
      <c r="D5192" s="23" t="s">
        <v>5734</v>
      </c>
      <c r="E5192" s="23" t="s">
        <v>4141</v>
      </c>
      <c r="F5192" s="40">
        <v>0.66300000000000003</v>
      </c>
      <c r="G5192" s="25">
        <v>57672</v>
      </c>
      <c r="H5192" s="25">
        <v>38237</v>
      </c>
      <c r="I5192" s="25"/>
      <c r="J5192" s="58" t="e">
        <f>HYPERLINK("#"&amp;"Insumos"&amp;"!A"&amp;MATCH($B5192,#REF!,0),"Ins "&amp;$B5192)</f>
        <v>#REF!</v>
      </c>
      <c r="M5192" s="220"/>
    </row>
    <row r="5193" spans="1:13" ht="25.5" x14ac:dyDescent="0.2">
      <c r="A5193" s="35" t="s">
        <v>9937</v>
      </c>
      <c r="B5193" s="34" t="s">
        <v>597</v>
      </c>
      <c r="C5193" s="45" t="s">
        <v>8738</v>
      </c>
      <c r="D5193" s="23" t="s">
        <v>5534</v>
      </c>
      <c r="E5193" s="23" t="s">
        <v>8737</v>
      </c>
      <c r="F5193" s="40">
        <v>0.05</v>
      </c>
      <c r="G5193" s="25">
        <v>17302</v>
      </c>
      <c r="H5193" s="25">
        <v>865</v>
      </c>
      <c r="I5193" s="25"/>
      <c r="J5193" s="58" t="e">
        <f>HYPERLINK("#"&amp;"Insumos"&amp;"!A"&amp;MATCH($B5193,#REF!,0),"Ins "&amp;$B5193)</f>
        <v>#REF!</v>
      </c>
      <c r="M5193" s="220"/>
    </row>
    <row r="5194" spans="1:13" x14ac:dyDescent="0.2">
      <c r="A5194" s="35" t="s">
        <v>9937</v>
      </c>
      <c r="B5194" s="34" t="s">
        <v>5533</v>
      </c>
      <c r="C5194" s="45" t="s">
        <v>5892</v>
      </c>
      <c r="D5194" s="23" t="s">
        <v>977</v>
      </c>
      <c r="E5194" s="23" t="s">
        <v>4134</v>
      </c>
      <c r="F5194" s="40">
        <v>0.2</v>
      </c>
      <c r="G5194" s="25">
        <v>3623</v>
      </c>
      <c r="H5194" s="25">
        <v>725</v>
      </c>
      <c r="I5194" s="25"/>
      <c r="J5194" s="58" t="e">
        <f>HYPERLINK("#"&amp;"Insumos"&amp;"!A"&amp;MATCH($B5194,#REF!,0),"Ins "&amp;$B5194)</f>
        <v>#REF!</v>
      </c>
      <c r="M5194" s="220"/>
    </row>
    <row r="5195" spans="1:13" x14ac:dyDescent="0.2">
      <c r="A5195" s="35" t="s">
        <v>9937</v>
      </c>
      <c r="B5195" s="1" t="s">
        <v>5007</v>
      </c>
      <c r="C5195" s="45" t="s">
        <v>720</v>
      </c>
      <c r="D5195" s="23" t="s">
        <v>5751</v>
      </c>
      <c r="E5195" s="23" t="s">
        <v>4134</v>
      </c>
      <c r="F5195" s="40">
        <v>0.4</v>
      </c>
      <c r="G5195" s="25">
        <v>1897</v>
      </c>
      <c r="H5195" s="25">
        <v>759</v>
      </c>
      <c r="I5195" s="25"/>
      <c r="J5195" s="58" t="e">
        <f>HYPERLINK("#"&amp;"Insumos"&amp;"!A"&amp;MATCH($B5195,#REF!,0),"Ins "&amp;$B5195)</f>
        <v>#REF!</v>
      </c>
      <c r="M5195" s="220"/>
    </row>
    <row r="5196" spans="1:13" x14ac:dyDescent="0.2">
      <c r="A5196" s="35" t="s">
        <v>9937</v>
      </c>
      <c r="B5196" s="34" t="s">
        <v>9752</v>
      </c>
      <c r="C5196" s="45" t="s">
        <v>9806</v>
      </c>
      <c r="D5196" s="23" t="s">
        <v>5751</v>
      </c>
      <c r="E5196" s="23" t="s">
        <v>464</v>
      </c>
      <c r="F5196" s="40">
        <v>1</v>
      </c>
      <c r="G5196" s="25">
        <v>27758</v>
      </c>
      <c r="H5196" s="25">
        <v>27758</v>
      </c>
      <c r="I5196" s="25"/>
      <c r="J5196" s="58" t="e">
        <f>HYPERLINK("#"&amp;"Insumos"&amp;"!A"&amp;MATCH($B5196,#REF!,0),"Ins "&amp;$B5196)</f>
        <v>#REF!</v>
      </c>
      <c r="M5196" s="220"/>
    </row>
    <row r="5197" spans="1:13" x14ac:dyDescent="0.2">
      <c r="A5197" s="35" t="s">
        <v>9937</v>
      </c>
      <c r="B5197" s="34" t="s">
        <v>9753</v>
      </c>
      <c r="C5197" s="45" t="s">
        <v>9807</v>
      </c>
      <c r="D5197" s="23" t="s">
        <v>5751</v>
      </c>
      <c r="E5197" s="23" t="s">
        <v>463</v>
      </c>
      <c r="F5197" s="40">
        <v>2</v>
      </c>
      <c r="G5197" s="25">
        <v>9765</v>
      </c>
      <c r="H5197" s="25">
        <v>19530</v>
      </c>
      <c r="I5197" s="25"/>
      <c r="J5197" s="58" t="e">
        <f>HYPERLINK("#"&amp;"Insumos"&amp;"!A"&amp;MATCH($B5197,#REF!,0),"Ins "&amp;$B5197)</f>
        <v>#REF!</v>
      </c>
      <c r="M5197" s="220"/>
    </row>
    <row r="5198" spans="1:13" x14ac:dyDescent="0.2">
      <c r="A5198" s="35" t="s">
        <v>9937</v>
      </c>
      <c r="B5198" s="34" t="s">
        <v>9754</v>
      </c>
      <c r="C5198" s="45" t="s">
        <v>9808</v>
      </c>
      <c r="D5198" s="23" t="s">
        <v>5751</v>
      </c>
      <c r="E5198" s="23" t="s">
        <v>463</v>
      </c>
      <c r="F5198" s="40">
        <v>1</v>
      </c>
      <c r="G5198" s="25">
        <v>5200</v>
      </c>
      <c r="H5198" s="25">
        <v>5200</v>
      </c>
      <c r="I5198" s="25"/>
      <c r="J5198" s="58" t="e">
        <f>HYPERLINK("#"&amp;"Insumos"&amp;"!A"&amp;MATCH($B5198,#REF!,0),"Ins "&amp;$B5198)</f>
        <v>#REF!</v>
      </c>
      <c r="M5198" s="220"/>
    </row>
    <row r="5199" spans="1:13" ht="25.5" x14ac:dyDescent="0.2">
      <c r="A5199" s="35" t="s">
        <v>9937</v>
      </c>
      <c r="B5199" s="34" t="s">
        <v>7869</v>
      </c>
      <c r="C5199" s="45" t="s">
        <v>7870</v>
      </c>
      <c r="D5199" s="23" t="s">
        <v>5751</v>
      </c>
      <c r="E5199" s="23" t="s">
        <v>464</v>
      </c>
      <c r="F5199" s="40">
        <v>1</v>
      </c>
      <c r="G5199" s="25">
        <v>5715</v>
      </c>
      <c r="H5199" s="25">
        <v>5715</v>
      </c>
      <c r="I5199" s="25"/>
      <c r="J5199" s="58" t="e">
        <f>HYPERLINK("#"&amp;"Insumos"&amp;"!A"&amp;MATCH($B5199,#REF!,0),"Ins "&amp;$B5199)</f>
        <v>#REF!</v>
      </c>
      <c r="M5199" s="220"/>
    </row>
    <row r="5200" spans="1:13" ht="25.5" x14ac:dyDescent="0.2">
      <c r="A5200" s="36" t="s">
        <v>9938</v>
      </c>
      <c r="B5200" s="26" t="s">
        <v>6816</v>
      </c>
      <c r="C5200" s="79" t="s">
        <v>9959</v>
      </c>
      <c r="D5200" s="37" t="s">
        <v>5608</v>
      </c>
      <c r="E5200" s="37" t="s">
        <v>4134</v>
      </c>
      <c r="F5200" s="41"/>
      <c r="G5200" s="27"/>
      <c r="H5200" s="27"/>
      <c r="I5200" s="27">
        <v>675421</v>
      </c>
      <c r="M5200" s="220">
        <f t="shared" si="81"/>
        <v>884531</v>
      </c>
    </row>
    <row r="5201" spans="1:13" x14ac:dyDescent="0.2">
      <c r="A5201" s="35" t="s">
        <v>9938</v>
      </c>
      <c r="B5201" s="1" t="s">
        <v>5579</v>
      </c>
      <c r="C5201" s="45" t="s">
        <v>1016</v>
      </c>
      <c r="D5201" s="23" t="s">
        <v>5734</v>
      </c>
      <c r="E5201" s="23" t="s">
        <v>4141</v>
      </c>
      <c r="F5201" s="40">
        <v>1.67</v>
      </c>
      <c r="G5201" s="25">
        <v>57672</v>
      </c>
      <c r="H5201" s="25">
        <v>96312</v>
      </c>
      <c r="I5201" s="25"/>
      <c r="J5201" s="58" t="e">
        <f>HYPERLINK("#"&amp;"Insumos"&amp;"!A"&amp;MATCH($B5201,#REF!,0),"Ins "&amp;$B5201)</f>
        <v>#REF!</v>
      </c>
      <c r="M5201" s="220"/>
    </row>
    <row r="5202" spans="1:13" x14ac:dyDescent="0.2">
      <c r="A5202" s="35" t="s">
        <v>9938</v>
      </c>
      <c r="B5202" s="34" t="s">
        <v>5533</v>
      </c>
      <c r="C5202" s="45" t="s">
        <v>5892</v>
      </c>
      <c r="D5202" s="23" t="s">
        <v>977</v>
      </c>
      <c r="E5202" s="23" t="s">
        <v>4134</v>
      </c>
      <c r="F5202" s="40">
        <v>0.5</v>
      </c>
      <c r="G5202" s="25">
        <v>3623</v>
      </c>
      <c r="H5202" s="25">
        <v>1812</v>
      </c>
      <c r="I5202" s="25"/>
      <c r="J5202" s="58" t="e">
        <f>HYPERLINK("#"&amp;"Insumos"&amp;"!A"&amp;MATCH($B5202,#REF!,0),"Ins "&amp;$B5202)</f>
        <v>#REF!</v>
      </c>
      <c r="M5202" s="220"/>
    </row>
    <row r="5203" spans="1:13" x14ac:dyDescent="0.2">
      <c r="A5203" s="35" t="s">
        <v>9938</v>
      </c>
      <c r="B5203" s="1" t="s">
        <v>5007</v>
      </c>
      <c r="C5203" s="45" t="s">
        <v>720</v>
      </c>
      <c r="D5203" s="23" t="s">
        <v>5751</v>
      </c>
      <c r="E5203" s="23" t="s">
        <v>4134</v>
      </c>
      <c r="F5203" s="40">
        <v>0.4</v>
      </c>
      <c r="G5203" s="25">
        <v>1897</v>
      </c>
      <c r="H5203" s="25">
        <v>759</v>
      </c>
      <c r="I5203" s="25"/>
      <c r="J5203" s="58" t="e">
        <f>HYPERLINK("#"&amp;"Insumos"&amp;"!A"&amp;MATCH($B5203,#REF!,0),"Ins "&amp;$B5203)</f>
        <v>#REF!</v>
      </c>
      <c r="M5203" s="220"/>
    </row>
    <row r="5204" spans="1:13" x14ac:dyDescent="0.2">
      <c r="A5204" s="35" t="s">
        <v>9938</v>
      </c>
      <c r="B5204" s="34" t="s">
        <v>9755</v>
      </c>
      <c r="C5204" s="45" t="s">
        <v>9809</v>
      </c>
      <c r="D5204" s="23" t="s">
        <v>5751</v>
      </c>
      <c r="E5204" s="23" t="s">
        <v>463</v>
      </c>
      <c r="F5204" s="40">
        <v>1</v>
      </c>
      <c r="G5204" s="25">
        <v>487306</v>
      </c>
      <c r="H5204" s="25">
        <v>487306</v>
      </c>
      <c r="I5204" s="25"/>
      <c r="J5204" s="58" t="e">
        <f>HYPERLINK("#"&amp;"Insumos"&amp;"!A"&amp;MATCH($B5204,#REF!,0),"Ins "&amp;$B5204)</f>
        <v>#REF!</v>
      </c>
      <c r="M5204" s="220"/>
    </row>
    <row r="5205" spans="1:13" x14ac:dyDescent="0.2">
      <c r="A5205" s="35" t="s">
        <v>9938</v>
      </c>
      <c r="B5205" s="34" t="s">
        <v>9756</v>
      </c>
      <c r="C5205" s="45" t="s">
        <v>9810</v>
      </c>
      <c r="D5205" s="23" t="s">
        <v>5751</v>
      </c>
      <c r="E5205" s="23" t="s">
        <v>463</v>
      </c>
      <c r="F5205" s="40">
        <v>2</v>
      </c>
      <c r="G5205" s="25">
        <v>29016</v>
      </c>
      <c r="H5205" s="25">
        <v>58032</v>
      </c>
      <c r="I5205" s="25"/>
      <c r="J5205" s="58" t="e">
        <f>HYPERLINK("#"&amp;"Insumos"&amp;"!A"&amp;MATCH($B5205,#REF!,0),"Ins "&amp;$B5205)</f>
        <v>#REF!</v>
      </c>
      <c r="M5205" s="220"/>
    </row>
    <row r="5206" spans="1:13" x14ac:dyDescent="0.2">
      <c r="A5206" s="35" t="s">
        <v>9938</v>
      </c>
      <c r="B5206" s="34" t="s">
        <v>9735</v>
      </c>
      <c r="C5206" s="45" t="s">
        <v>9797</v>
      </c>
      <c r="D5206" s="23" t="s">
        <v>5751</v>
      </c>
      <c r="E5206" s="23" t="s">
        <v>463</v>
      </c>
      <c r="F5206" s="40">
        <v>1</v>
      </c>
      <c r="G5206" s="25">
        <v>31200</v>
      </c>
      <c r="H5206" s="25">
        <v>31200</v>
      </c>
      <c r="I5206" s="25"/>
      <c r="J5206" s="58" t="e">
        <f>HYPERLINK("#"&amp;"Insumos"&amp;"!A"&amp;MATCH($B5206,#REF!,0),"Ins "&amp;$B5206)</f>
        <v>#REF!</v>
      </c>
      <c r="M5206" s="220"/>
    </row>
    <row r="5207" spans="1:13" ht="25.5" x14ac:dyDescent="0.2">
      <c r="A5207" s="36" t="s">
        <v>9939</v>
      </c>
      <c r="B5207" s="26" t="s">
        <v>6816</v>
      </c>
      <c r="C5207" s="79" t="s">
        <v>9960</v>
      </c>
      <c r="D5207" s="37" t="s">
        <v>5608</v>
      </c>
      <c r="E5207" s="37" t="s">
        <v>4134</v>
      </c>
      <c r="F5207" s="41"/>
      <c r="G5207" s="27"/>
      <c r="H5207" s="27"/>
      <c r="I5207" s="27">
        <v>505638</v>
      </c>
      <c r="M5207" s="220">
        <f t="shared" si="81"/>
        <v>662184</v>
      </c>
    </row>
    <row r="5208" spans="1:13" x14ac:dyDescent="0.2">
      <c r="A5208" s="35" t="s">
        <v>9939</v>
      </c>
      <c r="B5208" s="1" t="s">
        <v>5579</v>
      </c>
      <c r="C5208" s="45" t="s">
        <v>1016</v>
      </c>
      <c r="D5208" s="23" t="s">
        <v>5734</v>
      </c>
      <c r="E5208" s="23" t="s">
        <v>4141</v>
      </c>
      <c r="F5208" s="40">
        <v>1.68</v>
      </c>
      <c r="G5208" s="25">
        <v>57672</v>
      </c>
      <c r="H5208" s="25">
        <v>96889</v>
      </c>
      <c r="I5208" s="25"/>
      <c r="J5208" s="58" t="e">
        <f>HYPERLINK("#"&amp;"Insumos"&amp;"!A"&amp;MATCH($B5208,#REF!,0),"Ins "&amp;$B5208)</f>
        <v>#REF!</v>
      </c>
      <c r="M5208" s="220"/>
    </row>
    <row r="5209" spans="1:13" x14ac:dyDescent="0.2">
      <c r="A5209" s="35" t="s">
        <v>9939</v>
      </c>
      <c r="B5209" s="34" t="s">
        <v>5533</v>
      </c>
      <c r="C5209" s="45" t="s">
        <v>5892</v>
      </c>
      <c r="D5209" s="23" t="s">
        <v>977</v>
      </c>
      <c r="E5209" s="23" t="s">
        <v>4134</v>
      </c>
      <c r="F5209" s="40">
        <v>0.5</v>
      </c>
      <c r="G5209" s="25">
        <v>3623</v>
      </c>
      <c r="H5209" s="25">
        <v>1812</v>
      </c>
      <c r="I5209" s="25"/>
      <c r="J5209" s="58" t="e">
        <f>HYPERLINK("#"&amp;"Insumos"&amp;"!A"&amp;MATCH($B5209,#REF!,0),"Ins "&amp;$B5209)</f>
        <v>#REF!</v>
      </c>
      <c r="M5209" s="220"/>
    </row>
    <row r="5210" spans="1:13" x14ac:dyDescent="0.2">
      <c r="A5210" s="35" t="s">
        <v>9939</v>
      </c>
      <c r="B5210" s="1" t="s">
        <v>5007</v>
      </c>
      <c r="C5210" s="45" t="s">
        <v>720</v>
      </c>
      <c r="D5210" s="23" t="s">
        <v>5751</v>
      </c>
      <c r="E5210" s="23" t="s">
        <v>4134</v>
      </c>
      <c r="F5210" s="40">
        <v>0.4</v>
      </c>
      <c r="G5210" s="25">
        <v>1897</v>
      </c>
      <c r="H5210" s="25">
        <v>759</v>
      </c>
      <c r="I5210" s="25"/>
      <c r="J5210" s="58" t="e">
        <f>HYPERLINK("#"&amp;"Insumos"&amp;"!A"&amp;MATCH($B5210,#REF!,0),"Ins "&amp;$B5210)</f>
        <v>#REF!</v>
      </c>
      <c r="M5210" s="220"/>
    </row>
    <row r="5211" spans="1:13" x14ac:dyDescent="0.2">
      <c r="A5211" s="35" t="s">
        <v>9939</v>
      </c>
      <c r="B5211" s="34" t="s">
        <v>9757</v>
      </c>
      <c r="C5211" s="45" t="s">
        <v>9811</v>
      </c>
      <c r="D5211" s="23" t="s">
        <v>5751</v>
      </c>
      <c r="E5211" s="23" t="s">
        <v>463</v>
      </c>
      <c r="F5211" s="40">
        <v>1</v>
      </c>
      <c r="G5211" s="25">
        <v>316946</v>
      </c>
      <c r="H5211" s="25">
        <v>316946</v>
      </c>
      <c r="I5211" s="25"/>
      <c r="J5211" s="58" t="e">
        <f>HYPERLINK("#"&amp;"Insumos"&amp;"!A"&amp;MATCH($B5211,#REF!,0),"Ins "&amp;$B5211)</f>
        <v>#REF!</v>
      </c>
      <c r="M5211" s="220"/>
    </row>
    <row r="5212" spans="1:13" x14ac:dyDescent="0.2">
      <c r="A5212" s="35" t="s">
        <v>9939</v>
      </c>
      <c r="B5212" s="34" t="s">
        <v>9756</v>
      </c>
      <c r="C5212" s="45" t="s">
        <v>9810</v>
      </c>
      <c r="D5212" s="23" t="s">
        <v>5751</v>
      </c>
      <c r="E5212" s="23" t="s">
        <v>463</v>
      </c>
      <c r="F5212" s="40">
        <v>2</v>
      </c>
      <c r="G5212" s="25">
        <v>29016</v>
      </c>
      <c r="H5212" s="25">
        <v>58032</v>
      </c>
      <c r="I5212" s="25"/>
      <c r="J5212" s="58" t="e">
        <f>HYPERLINK("#"&amp;"Insumos"&amp;"!A"&amp;MATCH($B5212,#REF!,0),"Ins "&amp;$B5212)</f>
        <v>#REF!</v>
      </c>
      <c r="M5212" s="220"/>
    </row>
    <row r="5213" spans="1:13" x14ac:dyDescent="0.2">
      <c r="A5213" s="35" t="s">
        <v>9939</v>
      </c>
      <c r="B5213" s="34" t="s">
        <v>9735</v>
      </c>
      <c r="C5213" s="45" t="s">
        <v>9797</v>
      </c>
      <c r="D5213" s="23" t="s">
        <v>5751</v>
      </c>
      <c r="E5213" s="23" t="s">
        <v>463</v>
      </c>
      <c r="F5213" s="40">
        <v>1</v>
      </c>
      <c r="G5213" s="25">
        <v>31200</v>
      </c>
      <c r="H5213" s="25">
        <v>31200</v>
      </c>
      <c r="I5213" s="25"/>
      <c r="J5213" s="58" t="e">
        <f>HYPERLINK("#"&amp;"Insumos"&amp;"!A"&amp;MATCH($B5213,#REF!,0),"Ins "&amp;$B5213)</f>
        <v>#REF!</v>
      </c>
      <c r="M5213" s="220"/>
    </row>
    <row r="5214" spans="1:13" ht="25.5" x14ac:dyDescent="0.2">
      <c r="A5214" s="36" t="s">
        <v>9940</v>
      </c>
      <c r="B5214" s="26" t="s">
        <v>6816</v>
      </c>
      <c r="C5214" s="79" t="s">
        <v>9961</v>
      </c>
      <c r="D5214" s="37" t="s">
        <v>5608</v>
      </c>
      <c r="E5214" s="37" t="s">
        <v>4134</v>
      </c>
      <c r="F5214" s="41"/>
      <c r="G5214" s="27"/>
      <c r="H5214" s="27"/>
      <c r="I5214" s="27">
        <v>569877</v>
      </c>
      <c r="M5214" s="220">
        <f t="shared" si="81"/>
        <v>746311</v>
      </c>
    </row>
    <row r="5215" spans="1:13" x14ac:dyDescent="0.2">
      <c r="A5215" s="35" t="s">
        <v>9940</v>
      </c>
      <c r="B5215" s="1" t="s">
        <v>5579</v>
      </c>
      <c r="C5215" s="45" t="s">
        <v>1016</v>
      </c>
      <c r="D5215" s="23" t="s">
        <v>5734</v>
      </c>
      <c r="E5215" s="23" t="s">
        <v>4141</v>
      </c>
      <c r="F5215" s="40">
        <v>1.82</v>
      </c>
      <c r="G5215" s="25">
        <v>57672</v>
      </c>
      <c r="H5215" s="25">
        <v>104963</v>
      </c>
      <c r="I5215" s="25"/>
      <c r="J5215" s="58" t="e">
        <f>HYPERLINK("#"&amp;"Insumos"&amp;"!A"&amp;MATCH($B5215,#REF!,0),"Ins "&amp;$B5215)</f>
        <v>#REF!</v>
      </c>
      <c r="M5215" s="220"/>
    </row>
    <row r="5216" spans="1:13" x14ac:dyDescent="0.2">
      <c r="A5216" s="35" t="s">
        <v>9940</v>
      </c>
      <c r="B5216" s="34" t="s">
        <v>5533</v>
      </c>
      <c r="C5216" s="45" t="s">
        <v>5892</v>
      </c>
      <c r="D5216" s="23" t="s">
        <v>977</v>
      </c>
      <c r="E5216" s="23" t="s">
        <v>4134</v>
      </c>
      <c r="F5216" s="40">
        <v>0.5</v>
      </c>
      <c r="G5216" s="25">
        <v>3623</v>
      </c>
      <c r="H5216" s="25">
        <v>1812</v>
      </c>
      <c r="I5216" s="25"/>
      <c r="J5216" s="58" t="e">
        <f>HYPERLINK("#"&amp;"Insumos"&amp;"!A"&amp;MATCH($B5216,#REF!,0),"Ins "&amp;$B5216)</f>
        <v>#REF!</v>
      </c>
      <c r="M5216" s="220"/>
    </row>
    <row r="5217" spans="1:13" x14ac:dyDescent="0.2">
      <c r="A5217" s="35" t="s">
        <v>9940</v>
      </c>
      <c r="B5217" s="1" t="s">
        <v>5007</v>
      </c>
      <c r="C5217" s="45" t="s">
        <v>720</v>
      </c>
      <c r="D5217" s="23" t="s">
        <v>5751</v>
      </c>
      <c r="E5217" s="23" t="s">
        <v>4134</v>
      </c>
      <c r="F5217" s="40">
        <v>0.4</v>
      </c>
      <c r="G5217" s="25">
        <v>1897</v>
      </c>
      <c r="H5217" s="25">
        <v>759</v>
      </c>
      <c r="I5217" s="25"/>
      <c r="J5217" s="58" t="e">
        <f>HYPERLINK("#"&amp;"Insumos"&amp;"!A"&amp;MATCH($B5217,#REF!,0),"Ins "&amp;$B5217)</f>
        <v>#REF!</v>
      </c>
      <c r="M5217" s="220"/>
    </row>
    <row r="5218" spans="1:13" x14ac:dyDescent="0.2">
      <c r="A5218" s="35" t="s">
        <v>9940</v>
      </c>
      <c r="B5218" s="34" t="s">
        <v>9758</v>
      </c>
      <c r="C5218" s="45" t="s">
        <v>9812</v>
      </c>
      <c r="D5218" s="23" t="s">
        <v>5751</v>
      </c>
      <c r="E5218" s="23" t="s">
        <v>463</v>
      </c>
      <c r="F5218" s="40">
        <v>1</v>
      </c>
      <c r="G5218" s="25">
        <v>355431</v>
      </c>
      <c r="H5218" s="25">
        <v>355431</v>
      </c>
      <c r="I5218" s="25"/>
      <c r="J5218" s="58" t="e">
        <f>HYPERLINK("#"&amp;"Insumos"&amp;"!A"&amp;MATCH($B5218,#REF!,0),"Ins "&amp;$B5218)</f>
        <v>#REF!</v>
      </c>
      <c r="M5218" s="220"/>
    </row>
    <row r="5219" spans="1:13" x14ac:dyDescent="0.2">
      <c r="A5219" s="35" t="s">
        <v>9940</v>
      </c>
      <c r="B5219" s="34" t="s">
        <v>9759</v>
      </c>
      <c r="C5219" s="45" t="s">
        <v>9813</v>
      </c>
      <c r="D5219" s="23" t="s">
        <v>5751</v>
      </c>
      <c r="E5219" s="23" t="s">
        <v>463</v>
      </c>
      <c r="F5219" s="40">
        <v>2</v>
      </c>
      <c r="G5219" s="25">
        <v>37856</v>
      </c>
      <c r="H5219" s="25">
        <v>75712</v>
      </c>
      <c r="I5219" s="25"/>
      <c r="J5219" s="58" t="e">
        <f>HYPERLINK("#"&amp;"Insumos"&amp;"!A"&amp;MATCH($B5219,#REF!,0),"Ins "&amp;$B5219)</f>
        <v>#REF!</v>
      </c>
      <c r="M5219" s="220"/>
    </row>
    <row r="5220" spans="1:13" x14ac:dyDescent="0.2">
      <c r="A5220" s="35" t="s">
        <v>9940</v>
      </c>
      <c r="B5220" s="34" t="s">
        <v>9735</v>
      </c>
      <c r="C5220" s="45" t="s">
        <v>9797</v>
      </c>
      <c r="D5220" s="23" t="s">
        <v>5751</v>
      </c>
      <c r="E5220" s="23" t="s">
        <v>463</v>
      </c>
      <c r="F5220" s="40">
        <v>1</v>
      </c>
      <c r="G5220" s="25">
        <v>31200</v>
      </c>
      <c r="H5220" s="25">
        <v>31200</v>
      </c>
      <c r="I5220" s="25"/>
      <c r="J5220" s="58" t="e">
        <f>HYPERLINK("#"&amp;"Insumos"&amp;"!A"&amp;MATCH($B5220,#REF!,0),"Ins "&amp;$B5220)</f>
        <v>#REF!</v>
      </c>
      <c r="M5220" s="220"/>
    </row>
    <row r="5221" spans="1:13" ht="25.5" x14ac:dyDescent="0.2">
      <c r="A5221" s="36" t="s">
        <v>9946</v>
      </c>
      <c r="B5221" s="26" t="s">
        <v>6816</v>
      </c>
      <c r="C5221" s="79" t="s">
        <v>9962</v>
      </c>
      <c r="D5221" s="37" t="s">
        <v>5608</v>
      </c>
      <c r="E5221" s="37" t="s">
        <v>4134</v>
      </c>
      <c r="F5221" s="41"/>
      <c r="G5221" s="27"/>
      <c r="H5221" s="27"/>
      <c r="I5221" s="27">
        <v>318059</v>
      </c>
      <c r="M5221" s="220">
        <f t="shared" si="81"/>
        <v>416530</v>
      </c>
    </row>
    <row r="5222" spans="1:13" x14ac:dyDescent="0.2">
      <c r="A5222" s="35" t="s">
        <v>9946</v>
      </c>
      <c r="B5222" s="1" t="s">
        <v>5579</v>
      </c>
      <c r="C5222" s="45" t="s">
        <v>1016</v>
      </c>
      <c r="D5222" s="23" t="s">
        <v>5734</v>
      </c>
      <c r="E5222" s="23" t="s">
        <v>4141</v>
      </c>
      <c r="F5222" s="40">
        <v>1.34</v>
      </c>
      <c r="G5222" s="25">
        <v>57672</v>
      </c>
      <c r="H5222" s="25">
        <v>77280</v>
      </c>
      <c r="I5222" s="25"/>
      <c r="J5222" s="58" t="e">
        <f>HYPERLINK("#"&amp;"Insumos"&amp;"!A"&amp;MATCH($B5222,#REF!,0),"Ins "&amp;$B5222)</f>
        <v>#REF!</v>
      </c>
      <c r="M5222" s="220"/>
    </row>
    <row r="5223" spans="1:13" x14ac:dyDescent="0.2">
      <c r="A5223" s="35" t="s">
        <v>9946</v>
      </c>
      <c r="B5223" s="34" t="s">
        <v>5533</v>
      </c>
      <c r="C5223" s="45" t="s">
        <v>5892</v>
      </c>
      <c r="D5223" s="23" t="s">
        <v>977</v>
      </c>
      <c r="E5223" s="23" t="s">
        <v>4134</v>
      </c>
      <c r="F5223" s="40">
        <v>0.5</v>
      </c>
      <c r="G5223" s="25">
        <v>3623</v>
      </c>
      <c r="H5223" s="25">
        <v>1812</v>
      </c>
      <c r="I5223" s="25"/>
      <c r="J5223" s="58" t="e">
        <f>HYPERLINK("#"&amp;"Insumos"&amp;"!A"&amp;MATCH($B5223,#REF!,0),"Ins "&amp;$B5223)</f>
        <v>#REF!</v>
      </c>
      <c r="M5223" s="220"/>
    </row>
    <row r="5224" spans="1:13" x14ac:dyDescent="0.2">
      <c r="A5224" s="35" t="s">
        <v>9946</v>
      </c>
      <c r="B5224" s="1" t="s">
        <v>5007</v>
      </c>
      <c r="C5224" s="45" t="s">
        <v>720</v>
      </c>
      <c r="D5224" s="23" t="s">
        <v>5751</v>
      </c>
      <c r="E5224" s="23" t="s">
        <v>4134</v>
      </c>
      <c r="F5224" s="40">
        <v>0.4</v>
      </c>
      <c r="G5224" s="25">
        <v>1897</v>
      </c>
      <c r="H5224" s="25">
        <v>759</v>
      </c>
      <c r="I5224" s="25"/>
      <c r="J5224" s="58" t="e">
        <f>HYPERLINK("#"&amp;"Insumos"&amp;"!A"&amp;MATCH($B5224,#REF!,0),"Ins "&amp;$B5224)</f>
        <v>#REF!</v>
      </c>
      <c r="M5224" s="220"/>
    </row>
    <row r="5225" spans="1:13" x14ac:dyDescent="0.2">
      <c r="A5225" s="35" t="s">
        <v>9946</v>
      </c>
      <c r="B5225" s="34" t="s">
        <v>9760</v>
      </c>
      <c r="C5225" s="45" t="s">
        <v>9814</v>
      </c>
      <c r="D5225" s="23" t="s">
        <v>5751</v>
      </c>
      <c r="E5225" s="23" t="s">
        <v>463</v>
      </c>
      <c r="F5225" s="40">
        <v>1</v>
      </c>
      <c r="G5225" s="25">
        <v>207268</v>
      </c>
      <c r="H5225" s="25">
        <v>207268</v>
      </c>
      <c r="I5225" s="25"/>
      <c r="J5225" s="58" t="e">
        <f>HYPERLINK("#"&amp;"Insumos"&amp;"!A"&amp;MATCH($B5225,#REF!,0),"Ins "&amp;$B5225)</f>
        <v>#REF!</v>
      </c>
      <c r="M5225" s="220"/>
    </row>
    <row r="5226" spans="1:13" x14ac:dyDescent="0.2">
      <c r="A5226" s="35" t="s">
        <v>9946</v>
      </c>
      <c r="B5226" s="34" t="s">
        <v>9761</v>
      </c>
      <c r="C5226" s="45" t="s">
        <v>9815</v>
      </c>
      <c r="D5226" s="23" t="s">
        <v>5751</v>
      </c>
      <c r="E5226" s="23" t="s">
        <v>463</v>
      </c>
      <c r="F5226" s="40">
        <v>1</v>
      </c>
      <c r="G5226" s="25">
        <v>30940</v>
      </c>
      <c r="H5226" s="25">
        <v>30940</v>
      </c>
      <c r="I5226" s="25"/>
      <c r="J5226" s="58" t="e">
        <f>HYPERLINK("#"&amp;"Insumos"&amp;"!A"&amp;MATCH($B5226,#REF!,0),"Ins "&amp;$B5226)</f>
        <v>#REF!</v>
      </c>
      <c r="M5226" s="220"/>
    </row>
    <row r="5227" spans="1:13" ht="25.5" x14ac:dyDescent="0.2">
      <c r="A5227" s="36" t="s">
        <v>9947</v>
      </c>
      <c r="B5227" s="26" t="s">
        <v>6816</v>
      </c>
      <c r="C5227" s="79" t="s">
        <v>9963</v>
      </c>
      <c r="D5227" s="37" t="s">
        <v>5608</v>
      </c>
      <c r="E5227" s="37" t="s">
        <v>4134</v>
      </c>
      <c r="F5227" s="41"/>
      <c r="G5227" s="27"/>
      <c r="H5227" s="27"/>
      <c r="I5227" s="27">
        <v>576236</v>
      </c>
      <c r="M5227" s="220">
        <f t="shared" si="81"/>
        <v>754639</v>
      </c>
    </row>
    <row r="5228" spans="1:13" x14ac:dyDescent="0.2">
      <c r="A5228" s="35" t="s">
        <v>9947</v>
      </c>
      <c r="B5228" s="1" t="s">
        <v>5579</v>
      </c>
      <c r="C5228" s="45" t="s">
        <v>1016</v>
      </c>
      <c r="D5228" s="23" t="s">
        <v>5734</v>
      </c>
      <c r="E5228" s="23" t="s">
        <v>4141</v>
      </c>
      <c r="F5228" s="40">
        <v>1.46</v>
      </c>
      <c r="G5228" s="25">
        <v>57672</v>
      </c>
      <c r="H5228" s="25">
        <v>84201</v>
      </c>
      <c r="I5228" s="25"/>
      <c r="J5228" s="58" t="e">
        <f>HYPERLINK("#"&amp;"Insumos"&amp;"!A"&amp;MATCH($B5228,#REF!,0),"Ins "&amp;$B5228)</f>
        <v>#REF!</v>
      </c>
      <c r="M5228" s="220"/>
    </row>
    <row r="5229" spans="1:13" x14ac:dyDescent="0.2">
      <c r="A5229" s="35" t="s">
        <v>9947</v>
      </c>
      <c r="B5229" s="34" t="s">
        <v>5533</v>
      </c>
      <c r="C5229" s="45" t="s">
        <v>5892</v>
      </c>
      <c r="D5229" s="23" t="s">
        <v>977</v>
      </c>
      <c r="E5229" s="23" t="s">
        <v>4134</v>
      </c>
      <c r="F5229" s="40">
        <v>0.5</v>
      </c>
      <c r="G5229" s="25">
        <v>3623</v>
      </c>
      <c r="H5229" s="25">
        <v>1812</v>
      </c>
      <c r="I5229" s="25"/>
      <c r="J5229" s="58" t="e">
        <f>HYPERLINK("#"&amp;"Insumos"&amp;"!A"&amp;MATCH($B5229,#REF!,0),"Ins "&amp;$B5229)</f>
        <v>#REF!</v>
      </c>
      <c r="M5229" s="220"/>
    </row>
    <row r="5230" spans="1:13" x14ac:dyDescent="0.2">
      <c r="A5230" s="35" t="s">
        <v>9947</v>
      </c>
      <c r="B5230" s="1" t="s">
        <v>5007</v>
      </c>
      <c r="C5230" s="45" t="s">
        <v>720</v>
      </c>
      <c r="D5230" s="23" t="s">
        <v>5751</v>
      </c>
      <c r="E5230" s="23" t="s">
        <v>4134</v>
      </c>
      <c r="F5230" s="40">
        <v>0.4</v>
      </c>
      <c r="G5230" s="25">
        <v>1897</v>
      </c>
      <c r="H5230" s="25">
        <v>759</v>
      </c>
      <c r="I5230" s="25"/>
      <c r="J5230" s="58" t="e">
        <f>HYPERLINK("#"&amp;"Insumos"&amp;"!A"&amp;MATCH($B5230,#REF!,0),"Ins "&amp;$B5230)</f>
        <v>#REF!</v>
      </c>
      <c r="M5230" s="220"/>
    </row>
    <row r="5231" spans="1:13" x14ac:dyDescent="0.2">
      <c r="A5231" s="35" t="s">
        <v>9947</v>
      </c>
      <c r="B5231" s="34" t="s">
        <v>9762</v>
      </c>
      <c r="C5231" s="45" t="s">
        <v>9816</v>
      </c>
      <c r="D5231" s="23" t="s">
        <v>5751</v>
      </c>
      <c r="E5231" s="23" t="s">
        <v>463</v>
      </c>
      <c r="F5231" s="40">
        <v>1</v>
      </c>
      <c r="G5231" s="25">
        <v>489464</v>
      </c>
      <c r="H5231" s="25">
        <v>489464</v>
      </c>
      <c r="I5231" s="25"/>
      <c r="J5231" s="58" t="e">
        <f>HYPERLINK("#"&amp;"Insumos"&amp;"!A"&amp;MATCH($B5231,#REF!,0),"Ins "&amp;$B5231)</f>
        <v>#REF!</v>
      </c>
      <c r="M5231" s="220"/>
    </row>
    <row r="5232" spans="1:13" ht="38.25" x14ac:dyDescent="0.2">
      <c r="A5232" s="36" t="s">
        <v>9948</v>
      </c>
      <c r="B5232" s="26" t="s">
        <v>6816</v>
      </c>
      <c r="C5232" s="79" t="s">
        <v>9964</v>
      </c>
      <c r="D5232" s="37" t="s">
        <v>5608</v>
      </c>
      <c r="E5232" s="37" t="s">
        <v>4134</v>
      </c>
      <c r="F5232" s="41"/>
      <c r="G5232" s="27"/>
      <c r="H5232" s="27"/>
      <c r="I5232" s="27">
        <v>114249</v>
      </c>
      <c r="M5232" s="220">
        <f t="shared" si="81"/>
        <v>149620</v>
      </c>
    </row>
    <row r="5233" spans="1:13" x14ac:dyDescent="0.2">
      <c r="A5233" s="35" t="s">
        <v>9948</v>
      </c>
      <c r="B5233" s="1" t="s">
        <v>5579</v>
      </c>
      <c r="C5233" s="45" t="s">
        <v>1016</v>
      </c>
      <c r="D5233" s="23" t="s">
        <v>5734</v>
      </c>
      <c r="E5233" s="23" t="s">
        <v>4141</v>
      </c>
      <c r="F5233" s="40">
        <v>0.67</v>
      </c>
      <c r="G5233" s="25">
        <v>57672</v>
      </c>
      <c r="H5233" s="25">
        <v>38640</v>
      </c>
      <c r="I5233" s="25"/>
      <c r="J5233" s="58" t="e">
        <f>HYPERLINK("#"&amp;"Insumos"&amp;"!A"&amp;MATCH($B5233,#REF!,0),"Ins "&amp;$B5233)</f>
        <v>#REF!</v>
      </c>
      <c r="M5233" s="220"/>
    </row>
    <row r="5234" spans="1:13" x14ac:dyDescent="0.2">
      <c r="A5234" s="35" t="s">
        <v>9948</v>
      </c>
      <c r="B5234" s="34" t="s">
        <v>5533</v>
      </c>
      <c r="C5234" s="45" t="s">
        <v>5892</v>
      </c>
      <c r="D5234" s="23" t="s">
        <v>977</v>
      </c>
      <c r="E5234" s="23" t="s">
        <v>4134</v>
      </c>
      <c r="F5234" s="40">
        <v>0.5</v>
      </c>
      <c r="G5234" s="25">
        <v>3623</v>
      </c>
      <c r="H5234" s="25">
        <v>1812</v>
      </c>
      <c r="I5234" s="25"/>
      <c r="J5234" s="58" t="e">
        <f>HYPERLINK("#"&amp;"Insumos"&amp;"!A"&amp;MATCH($B5234,#REF!,0),"Ins "&amp;$B5234)</f>
        <v>#REF!</v>
      </c>
      <c r="M5234" s="220"/>
    </row>
    <row r="5235" spans="1:13" x14ac:dyDescent="0.2">
      <c r="A5235" s="35" t="s">
        <v>9948</v>
      </c>
      <c r="B5235" s="34" t="s">
        <v>9763</v>
      </c>
      <c r="C5235" s="45" t="s">
        <v>9817</v>
      </c>
      <c r="D5235" s="23" t="s">
        <v>5751</v>
      </c>
      <c r="E5235" s="23" t="s">
        <v>463</v>
      </c>
      <c r="F5235" s="40">
        <v>1</v>
      </c>
      <c r="G5235" s="25">
        <v>18204</v>
      </c>
      <c r="H5235" s="25">
        <v>18204</v>
      </c>
      <c r="I5235" s="25"/>
      <c r="J5235" s="58" t="e">
        <f>HYPERLINK("#"&amp;"Insumos"&amp;"!A"&amp;MATCH($B5235,#REF!,0),"Ins "&amp;$B5235)</f>
        <v>#REF!</v>
      </c>
      <c r="M5235" s="220"/>
    </row>
    <row r="5236" spans="1:13" x14ac:dyDescent="0.2">
      <c r="A5236" s="35" t="s">
        <v>9948</v>
      </c>
      <c r="B5236" s="34" t="s">
        <v>9764</v>
      </c>
      <c r="C5236" s="45" t="s">
        <v>9818</v>
      </c>
      <c r="D5236" s="23" t="s">
        <v>5751</v>
      </c>
      <c r="E5236" s="23" t="s">
        <v>463</v>
      </c>
      <c r="F5236" s="40">
        <v>1</v>
      </c>
      <c r="G5236" s="25">
        <v>18044</v>
      </c>
      <c r="H5236" s="25">
        <v>18044</v>
      </c>
      <c r="I5236" s="25"/>
      <c r="J5236" s="58" t="e">
        <f>HYPERLINK("#"&amp;"Insumos"&amp;"!A"&amp;MATCH($B5236,#REF!,0),"Ins "&amp;$B5236)</f>
        <v>#REF!</v>
      </c>
      <c r="M5236" s="220"/>
    </row>
    <row r="5237" spans="1:13" x14ac:dyDescent="0.2">
      <c r="A5237" s="35" t="s">
        <v>9948</v>
      </c>
      <c r="B5237" s="34" t="s">
        <v>9765</v>
      </c>
      <c r="C5237" s="45" t="s">
        <v>9819</v>
      </c>
      <c r="D5237" s="23" t="s">
        <v>5751</v>
      </c>
      <c r="E5237" s="23" t="s">
        <v>463</v>
      </c>
      <c r="F5237" s="40">
        <v>1</v>
      </c>
      <c r="G5237" s="25">
        <v>24133</v>
      </c>
      <c r="H5237" s="25">
        <v>24133</v>
      </c>
      <c r="I5237" s="25"/>
      <c r="J5237" s="58" t="e">
        <f>HYPERLINK("#"&amp;"Insumos"&amp;"!A"&amp;MATCH($B5237,#REF!,0),"Ins "&amp;$B5237)</f>
        <v>#REF!</v>
      </c>
      <c r="M5237" s="220"/>
    </row>
    <row r="5238" spans="1:13" x14ac:dyDescent="0.2">
      <c r="A5238" s="35" t="s">
        <v>9948</v>
      </c>
      <c r="B5238" s="34" t="s">
        <v>9731</v>
      </c>
      <c r="C5238" s="45" t="s">
        <v>9744</v>
      </c>
      <c r="D5238" s="23" t="s">
        <v>5751</v>
      </c>
      <c r="E5238" s="23" t="s">
        <v>463</v>
      </c>
      <c r="F5238" s="40">
        <v>1</v>
      </c>
      <c r="G5238" s="25">
        <v>13416</v>
      </c>
      <c r="H5238" s="25">
        <v>13416</v>
      </c>
      <c r="I5238" s="25"/>
      <c r="J5238" s="58" t="e">
        <f>HYPERLINK("#"&amp;"Insumos"&amp;"!A"&amp;MATCH($B5238,#REF!,0),"Ins "&amp;$B5238)</f>
        <v>#REF!</v>
      </c>
      <c r="M5238" s="220"/>
    </row>
    <row r="5239" spans="1:13" ht="25.5" x14ac:dyDescent="0.2">
      <c r="A5239" s="36" t="s">
        <v>9949</v>
      </c>
      <c r="B5239" s="26" t="s">
        <v>6816</v>
      </c>
      <c r="C5239" s="79" t="s">
        <v>9965</v>
      </c>
      <c r="D5239" s="37" t="s">
        <v>5608</v>
      </c>
      <c r="E5239" s="37" t="s">
        <v>4134</v>
      </c>
      <c r="F5239" s="41"/>
      <c r="G5239" s="27"/>
      <c r="H5239" s="27"/>
      <c r="I5239" s="27">
        <v>79812</v>
      </c>
      <c r="M5239" s="220">
        <f t="shared" si="81"/>
        <v>104522</v>
      </c>
    </row>
    <row r="5240" spans="1:13" x14ac:dyDescent="0.2">
      <c r="A5240" s="35" t="s">
        <v>9949</v>
      </c>
      <c r="B5240" s="1" t="s">
        <v>5579</v>
      </c>
      <c r="C5240" s="45" t="s">
        <v>1016</v>
      </c>
      <c r="D5240" s="23" t="s">
        <v>5734</v>
      </c>
      <c r="E5240" s="23" t="s">
        <v>4141</v>
      </c>
      <c r="F5240" s="40">
        <v>0.42</v>
      </c>
      <c r="G5240" s="25">
        <v>57672</v>
      </c>
      <c r="H5240" s="25">
        <v>24222</v>
      </c>
      <c r="I5240" s="25"/>
      <c r="J5240" s="58" t="e">
        <f>HYPERLINK("#"&amp;"Insumos"&amp;"!A"&amp;MATCH($B5240,#REF!,0),"Ins "&amp;$B5240)</f>
        <v>#REF!</v>
      </c>
      <c r="M5240" s="220"/>
    </row>
    <row r="5241" spans="1:13" x14ac:dyDescent="0.2">
      <c r="A5241" s="35" t="s">
        <v>9949</v>
      </c>
      <c r="B5241" s="34" t="s">
        <v>5533</v>
      </c>
      <c r="C5241" s="45" t="s">
        <v>5892</v>
      </c>
      <c r="D5241" s="23" t="s">
        <v>977</v>
      </c>
      <c r="E5241" s="23" t="s">
        <v>4134</v>
      </c>
      <c r="F5241" s="40">
        <v>0.5</v>
      </c>
      <c r="G5241" s="25">
        <v>3623</v>
      </c>
      <c r="H5241" s="25">
        <v>1812</v>
      </c>
      <c r="I5241" s="25"/>
      <c r="J5241" s="58" t="e">
        <f>HYPERLINK("#"&amp;"Insumos"&amp;"!A"&amp;MATCH($B5241,#REF!,0),"Ins "&amp;$B5241)</f>
        <v>#REF!</v>
      </c>
      <c r="M5241" s="220"/>
    </row>
    <row r="5242" spans="1:13" x14ac:dyDescent="0.2">
      <c r="A5242" s="35" t="s">
        <v>9949</v>
      </c>
      <c r="B5242" s="34" t="s">
        <v>9766</v>
      </c>
      <c r="C5242" s="45" t="s">
        <v>9820</v>
      </c>
      <c r="D5242" s="23" t="s">
        <v>5751</v>
      </c>
      <c r="E5242" s="23" t="s">
        <v>463</v>
      </c>
      <c r="F5242" s="40">
        <v>1</v>
      </c>
      <c r="G5242" s="25">
        <v>53778</v>
      </c>
      <c r="H5242" s="25">
        <v>53778</v>
      </c>
      <c r="I5242" s="25"/>
      <c r="J5242" s="58" t="e">
        <f>HYPERLINK("#"&amp;"Insumos"&amp;"!A"&amp;MATCH($B5242,#REF!,0),"Ins "&amp;$B5242)</f>
        <v>#REF!</v>
      </c>
      <c r="M5242" s="220"/>
    </row>
    <row r="5243" spans="1:13" ht="25.5" x14ac:dyDescent="0.2">
      <c r="A5243" s="36" t="s">
        <v>9950</v>
      </c>
      <c r="B5243" s="26" t="s">
        <v>6816</v>
      </c>
      <c r="C5243" s="79" t="s">
        <v>9966</v>
      </c>
      <c r="D5243" s="37" t="s">
        <v>5608</v>
      </c>
      <c r="E5243" s="37" t="s">
        <v>4134</v>
      </c>
      <c r="F5243" s="41"/>
      <c r="G5243" s="27"/>
      <c r="H5243" s="27"/>
      <c r="I5243" s="27">
        <v>145702</v>
      </c>
      <c r="M5243" s="220">
        <f t="shared" si="81"/>
        <v>190811</v>
      </c>
    </row>
    <row r="5244" spans="1:13" x14ac:dyDescent="0.2">
      <c r="A5244" s="35" t="s">
        <v>9950</v>
      </c>
      <c r="B5244" s="1" t="s">
        <v>5579</v>
      </c>
      <c r="C5244" s="45" t="s">
        <v>1016</v>
      </c>
      <c r="D5244" s="23" t="s">
        <v>5734</v>
      </c>
      <c r="E5244" s="23" t="s">
        <v>4141</v>
      </c>
      <c r="F5244" s="40">
        <v>1.1100000000000001</v>
      </c>
      <c r="G5244" s="25">
        <v>57672</v>
      </c>
      <c r="H5244" s="25">
        <v>64016</v>
      </c>
      <c r="I5244" s="25"/>
      <c r="J5244" s="58" t="e">
        <f>HYPERLINK("#"&amp;"Insumos"&amp;"!A"&amp;MATCH($B5244,#REF!,0),"Ins "&amp;$B5244)</f>
        <v>#REF!</v>
      </c>
      <c r="M5244" s="220"/>
    </row>
    <row r="5245" spans="1:13" x14ac:dyDescent="0.2">
      <c r="A5245" s="35" t="s">
        <v>9950</v>
      </c>
      <c r="B5245" s="34" t="s">
        <v>5533</v>
      </c>
      <c r="C5245" s="45" t="s">
        <v>5892</v>
      </c>
      <c r="D5245" s="23" t="s">
        <v>977</v>
      </c>
      <c r="E5245" s="23" t="s">
        <v>4134</v>
      </c>
      <c r="F5245" s="40">
        <v>0.3</v>
      </c>
      <c r="G5245" s="25">
        <v>3623</v>
      </c>
      <c r="H5245" s="25">
        <v>1087</v>
      </c>
      <c r="I5245" s="25"/>
      <c r="J5245" s="58" t="e">
        <f>HYPERLINK("#"&amp;"Insumos"&amp;"!A"&amp;MATCH($B5245,#REF!,0),"Ins "&amp;$B5245)</f>
        <v>#REF!</v>
      </c>
      <c r="M5245" s="220"/>
    </row>
    <row r="5246" spans="1:13" x14ac:dyDescent="0.2">
      <c r="A5246" s="35" t="s">
        <v>9950</v>
      </c>
      <c r="B5246" s="34" t="s">
        <v>9767</v>
      </c>
      <c r="C5246" s="45" t="s">
        <v>9821</v>
      </c>
      <c r="D5246" s="23" t="s">
        <v>5751</v>
      </c>
      <c r="E5246" s="23" t="s">
        <v>463</v>
      </c>
      <c r="F5246" s="40">
        <v>1</v>
      </c>
      <c r="G5246" s="25">
        <v>53372</v>
      </c>
      <c r="H5246" s="25">
        <v>53372</v>
      </c>
      <c r="I5246" s="25"/>
      <c r="J5246" s="58" t="e">
        <f>HYPERLINK("#"&amp;"Insumos"&amp;"!A"&amp;MATCH($B5246,#REF!,0),"Ins "&amp;$B5246)</f>
        <v>#REF!</v>
      </c>
      <c r="M5246" s="220"/>
    </row>
    <row r="5247" spans="1:13" x14ac:dyDescent="0.2">
      <c r="A5247" s="35" t="s">
        <v>9950</v>
      </c>
      <c r="B5247" s="34" t="s">
        <v>9768</v>
      </c>
      <c r="C5247" s="45" t="s">
        <v>9822</v>
      </c>
      <c r="D5247" s="23" t="s">
        <v>5751</v>
      </c>
      <c r="E5247" s="23" t="s">
        <v>463</v>
      </c>
      <c r="F5247" s="40">
        <v>1</v>
      </c>
      <c r="G5247" s="25">
        <v>27227</v>
      </c>
      <c r="H5247" s="25">
        <v>27227</v>
      </c>
      <c r="I5247" s="25"/>
      <c r="J5247" s="58" t="e">
        <f>HYPERLINK("#"&amp;"Insumos"&amp;"!A"&amp;MATCH($B5247,#REF!,0),"Ins "&amp;$B5247)</f>
        <v>#REF!</v>
      </c>
      <c r="M5247" s="220"/>
    </row>
    <row r="5248" spans="1:13" ht="25.5" x14ac:dyDescent="0.2">
      <c r="A5248" s="36" t="s">
        <v>9951</v>
      </c>
      <c r="B5248" s="26" t="s">
        <v>6816</v>
      </c>
      <c r="C5248" s="79" t="s">
        <v>9967</v>
      </c>
      <c r="D5248" s="37" t="s">
        <v>5608</v>
      </c>
      <c r="E5248" s="37" t="s">
        <v>4134</v>
      </c>
      <c r="F5248" s="41"/>
      <c r="G5248" s="27"/>
      <c r="H5248" s="27"/>
      <c r="I5248" s="27">
        <v>121703</v>
      </c>
      <c r="M5248" s="220">
        <f t="shared" si="81"/>
        <v>159382</v>
      </c>
    </row>
    <row r="5249" spans="1:13" x14ac:dyDescent="0.2">
      <c r="A5249" s="35" t="s">
        <v>9951</v>
      </c>
      <c r="B5249" s="1" t="s">
        <v>5579</v>
      </c>
      <c r="C5249" s="45" t="s">
        <v>1016</v>
      </c>
      <c r="D5249" s="23" t="s">
        <v>5734</v>
      </c>
      <c r="E5249" s="23" t="s">
        <v>4141</v>
      </c>
      <c r="F5249" s="40">
        <v>0.64</v>
      </c>
      <c r="G5249" s="25">
        <v>57672</v>
      </c>
      <c r="H5249" s="25">
        <v>36910</v>
      </c>
      <c r="I5249" s="25"/>
      <c r="J5249" s="58" t="e">
        <f>HYPERLINK("#"&amp;"Insumos"&amp;"!A"&amp;MATCH($B5249,#REF!,0),"Ins "&amp;$B5249)</f>
        <v>#REF!</v>
      </c>
      <c r="M5249" s="220"/>
    </row>
    <row r="5250" spans="1:13" x14ac:dyDescent="0.2">
      <c r="A5250" s="35" t="s">
        <v>9951</v>
      </c>
      <c r="B5250" s="34" t="s">
        <v>5533</v>
      </c>
      <c r="C5250" s="45" t="s">
        <v>5892</v>
      </c>
      <c r="D5250" s="23" t="s">
        <v>977</v>
      </c>
      <c r="E5250" s="23" t="s">
        <v>4134</v>
      </c>
      <c r="F5250" s="40">
        <v>0.3</v>
      </c>
      <c r="G5250" s="25">
        <v>3623</v>
      </c>
      <c r="H5250" s="25">
        <v>1087</v>
      </c>
      <c r="I5250" s="25"/>
      <c r="J5250" s="58" t="e">
        <f>HYPERLINK("#"&amp;"Insumos"&amp;"!A"&amp;MATCH($B5250,#REF!,0),"Ins "&amp;$B5250)</f>
        <v>#REF!</v>
      </c>
      <c r="M5250" s="220"/>
    </row>
    <row r="5251" spans="1:13" x14ac:dyDescent="0.2">
      <c r="A5251" s="35" t="s">
        <v>9951</v>
      </c>
      <c r="B5251" s="34" t="s">
        <v>9769</v>
      </c>
      <c r="C5251" s="45" t="s">
        <v>9823</v>
      </c>
      <c r="D5251" s="23" t="s">
        <v>5751</v>
      </c>
      <c r="E5251" s="23" t="s">
        <v>463</v>
      </c>
      <c r="F5251" s="40">
        <v>1</v>
      </c>
      <c r="G5251" s="25">
        <v>55948</v>
      </c>
      <c r="H5251" s="25">
        <v>55948</v>
      </c>
      <c r="I5251" s="25"/>
      <c r="J5251" s="58" t="e">
        <f>HYPERLINK("#"&amp;"Insumos"&amp;"!A"&amp;MATCH($B5251,#REF!,0),"Ins "&amp;$B5251)</f>
        <v>#REF!</v>
      </c>
      <c r="M5251" s="220"/>
    </row>
    <row r="5252" spans="1:13" x14ac:dyDescent="0.2">
      <c r="A5252" s="35" t="s">
        <v>9951</v>
      </c>
      <c r="B5252" s="34" t="s">
        <v>9752</v>
      </c>
      <c r="C5252" s="45" t="s">
        <v>9806</v>
      </c>
      <c r="D5252" s="23" t="s">
        <v>5751</v>
      </c>
      <c r="E5252" s="23" t="s">
        <v>464</v>
      </c>
      <c r="F5252" s="40">
        <v>1</v>
      </c>
      <c r="G5252" s="25">
        <v>27758</v>
      </c>
      <c r="H5252" s="25">
        <v>27758</v>
      </c>
      <c r="I5252" s="25"/>
      <c r="J5252" s="58" t="e">
        <f>HYPERLINK("#"&amp;"Insumos"&amp;"!A"&amp;MATCH($B5252,#REF!,0),"Ins "&amp;$B5252)</f>
        <v>#REF!</v>
      </c>
      <c r="M5252" s="220"/>
    </row>
    <row r="5253" spans="1:13" ht="25.5" x14ac:dyDescent="0.2">
      <c r="A5253" s="36" t="s">
        <v>9952</v>
      </c>
      <c r="B5253" s="26" t="s">
        <v>6816</v>
      </c>
      <c r="C5253" s="79" t="s">
        <v>9968</v>
      </c>
      <c r="D5253" s="37" t="s">
        <v>5608</v>
      </c>
      <c r="E5253" s="37" t="s">
        <v>4134</v>
      </c>
      <c r="F5253" s="41"/>
      <c r="G5253" s="27"/>
      <c r="H5253" s="27"/>
      <c r="I5253" s="27">
        <v>123030</v>
      </c>
      <c r="M5253" s="220">
        <f t="shared" ref="M5253:M5315" si="82">ROUND(I5253*(1+$L$2),0)</f>
        <v>161120</v>
      </c>
    </row>
    <row r="5254" spans="1:13" x14ac:dyDescent="0.2">
      <c r="A5254" s="35" t="s">
        <v>9952</v>
      </c>
      <c r="B5254" s="1" t="s">
        <v>5579</v>
      </c>
      <c r="C5254" s="45" t="s">
        <v>1016</v>
      </c>
      <c r="D5254" s="23" t="s">
        <v>5734</v>
      </c>
      <c r="E5254" s="23" t="s">
        <v>4141</v>
      </c>
      <c r="F5254" s="40">
        <v>0.66300000000000003</v>
      </c>
      <c r="G5254" s="25">
        <v>57672</v>
      </c>
      <c r="H5254" s="25">
        <v>38237</v>
      </c>
      <c r="I5254" s="25"/>
      <c r="J5254" s="58" t="e">
        <f>HYPERLINK("#"&amp;"Insumos"&amp;"!A"&amp;MATCH($B5254,#REF!,0),"Ins "&amp;$B5254)</f>
        <v>#REF!</v>
      </c>
      <c r="M5254" s="220"/>
    </row>
    <row r="5255" spans="1:13" x14ac:dyDescent="0.2">
      <c r="A5255" s="35" t="s">
        <v>9952</v>
      </c>
      <c r="B5255" s="34" t="s">
        <v>5533</v>
      </c>
      <c r="C5255" s="45" t="s">
        <v>5892</v>
      </c>
      <c r="D5255" s="23" t="s">
        <v>977</v>
      </c>
      <c r="E5255" s="23" t="s">
        <v>4134</v>
      </c>
      <c r="F5255" s="40">
        <v>0.3</v>
      </c>
      <c r="G5255" s="25">
        <v>3623</v>
      </c>
      <c r="H5255" s="25">
        <v>1087</v>
      </c>
      <c r="I5255" s="25"/>
      <c r="J5255" s="58" t="e">
        <f>HYPERLINK("#"&amp;"Insumos"&amp;"!A"&amp;MATCH($B5255,#REF!,0),"Ins "&amp;$B5255)</f>
        <v>#REF!</v>
      </c>
      <c r="M5255" s="220"/>
    </row>
    <row r="5256" spans="1:13" x14ac:dyDescent="0.2">
      <c r="A5256" s="35" t="s">
        <v>9952</v>
      </c>
      <c r="B5256" s="34" t="s">
        <v>9770</v>
      </c>
      <c r="C5256" s="45" t="s">
        <v>9824</v>
      </c>
      <c r="D5256" s="23" t="s">
        <v>5751</v>
      </c>
      <c r="E5256" s="23" t="s">
        <v>463</v>
      </c>
      <c r="F5256" s="40">
        <v>1</v>
      </c>
      <c r="G5256" s="25">
        <v>55948</v>
      </c>
      <c r="H5256" s="25">
        <v>55948</v>
      </c>
      <c r="I5256" s="25"/>
      <c r="J5256" s="58" t="e">
        <f>HYPERLINK("#"&amp;"Insumos"&amp;"!A"&amp;MATCH($B5256,#REF!,0),"Ins "&amp;$B5256)</f>
        <v>#REF!</v>
      </c>
      <c r="M5256" s="220"/>
    </row>
    <row r="5257" spans="1:13" x14ac:dyDescent="0.2">
      <c r="A5257" s="35" t="s">
        <v>9952</v>
      </c>
      <c r="B5257" s="34" t="s">
        <v>9752</v>
      </c>
      <c r="C5257" s="45" t="s">
        <v>9806</v>
      </c>
      <c r="D5257" s="23" t="s">
        <v>5751</v>
      </c>
      <c r="E5257" s="23" t="s">
        <v>464</v>
      </c>
      <c r="F5257" s="40">
        <v>1</v>
      </c>
      <c r="G5257" s="25">
        <v>27758</v>
      </c>
      <c r="H5257" s="25">
        <v>27758</v>
      </c>
      <c r="I5257" s="25"/>
      <c r="J5257" s="58" t="e">
        <f>HYPERLINK("#"&amp;"Insumos"&amp;"!A"&amp;MATCH($B5257,#REF!,0),"Ins "&amp;$B5257)</f>
        <v>#REF!</v>
      </c>
      <c r="M5257" s="220"/>
    </row>
    <row r="5258" spans="1:13" ht="25.5" x14ac:dyDescent="0.2">
      <c r="A5258" s="36" t="s">
        <v>9953</v>
      </c>
      <c r="B5258" s="26" t="s">
        <v>6816</v>
      </c>
      <c r="C5258" s="79" t="s">
        <v>9969</v>
      </c>
      <c r="D5258" s="37" t="s">
        <v>5608</v>
      </c>
      <c r="E5258" s="37" t="s">
        <v>4134</v>
      </c>
      <c r="F5258" s="41"/>
      <c r="G5258" s="27"/>
      <c r="H5258" s="27"/>
      <c r="I5258" s="27">
        <v>36534</v>
      </c>
      <c r="M5258" s="220">
        <f t="shared" si="82"/>
        <v>47845</v>
      </c>
    </row>
    <row r="5259" spans="1:13" x14ac:dyDescent="0.2">
      <c r="A5259" s="35" t="s">
        <v>9953</v>
      </c>
      <c r="B5259" s="1" t="s">
        <v>5579</v>
      </c>
      <c r="C5259" s="45" t="s">
        <v>1016</v>
      </c>
      <c r="D5259" s="23" t="s">
        <v>5734</v>
      </c>
      <c r="E5259" s="23" t="s">
        <v>4141</v>
      </c>
      <c r="F5259" s="40">
        <v>0.26</v>
      </c>
      <c r="G5259" s="25">
        <v>57672</v>
      </c>
      <c r="H5259" s="25">
        <v>14995</v>
      </c>
      <c r="I5259" s="25"/>
      <c r="J5259" s="58" t="e">
        <f>HYPERLINK("#"&amp;"Insumos"&amp;"!A"&amp;MATCH($B5259,#REF!,0),"Ins "&amp;$B5259)</f>
        <v>#REF!</v>
      </c>
      <c r="M5259" s="220"/>
    </row>
    <row r="5260" spans="1:13" x14ac:dyDescent="0.2">
      <c r="A5260" s="35" t="s">
        <v>9953</v>
      </c>
      <c r="B5260" s="34" t="s">
        <v>251</v>
      </c>
      <c r="C5260" s="45" t="s">
        <v>9368</v>
      </c>
      <c r="D5260" s="23" t="s">
        <v>5534</v>
      </c>
      <c r="E5260" s="23" t="s">
        <v>4141</v>
      </c>
      <c r="F5260" s="40">
        <v>0.12</v>
      </c>
      <c r="G5260" s="25">
        <v>10192</v>
      </c>
      <c r="H5260" s="25">
        <v>1223</v>
      </c>
      <c r="I5260" s="25"/>
      <c r="J5260" s="58" t="e">
        <f>HYPERLINK("#"&amp;"Insumos"&amp;"!A"&amp;MATCH($B5260,#REF!,0),"Ins "&amp;$B5260)</f>
        <v>#REF!</v>
      </c>
      <c r="M5260" s="220"/>
    </row>
    <row r="5261" spans="1:13" x14ac:dyDescent="0.2">
      <c r="A5261" s="35" t="s">
        <v>9953</v>
      </c>
      <c r="B5261" s="34" t="s">
        <v>5533</v>
      </c>
      <c r="C5261" s="45" t="s">
        <v>5892</v>
      </c>
      <c r="D5261" s="23" t="s">
        <v>977</v>
      </c>
      <c r="E5261" s="23" t="s">
        <v>4134</v>
      </c>
      <c r="F5261" s="40">
        <v>0.3</v>
      </c>
      <c r="G5261" s="25">
        <v>3623</v>
      </c>
      <c r="H5261" s="25">
        <v>1087</v>
      </c>
      <c r="I5261" s="25"/>
      <c r="J5261" s="58" t="e">
        <f>HYPERLINK("#"&amp;"Insumos"&amp;"!A"&amp;MATCH($B5261,#REF!,0),"Ins "&amp;$B5261)</f>
        <v>#REF!</v>
      </c>
      <c r="M5261" s="220"/>
    </row>
    <row r="5262" spans="1:13" x14ac:dyDescent="0.2">
      <c r="A5262" s="35" t="s">
        <v>9953</v>
      </c>
      <c r="B5262" s="34" t="s">
        <v>9771</v>
      </c>
      <c r="C5262" s="45" t="s">
        <v>9825</v>
      </c>
      <c r="D5262" s="23" t="s">
        <v>5751</v>
      </c>
      <c r="E5262" s="23" t="s">
        <v>463</v>
      </c>
      <c r="F5262" s="40">
        <v>1</v>
      </c>
      <c r="G5262" s="25">
        <v>3203</v>
      </c>
      <c r="H5262" s="25">
        <v>3203</v>
      </c>
      <c r="I5262" s="25"/>
      <c r="J5262" s="58" t="e">
        <f>HYPERLINK("#"&amp;"Insumos"&amp;"!A"&amp;MATCH($B5262,#REF!,0),"Ins "&amp;$B5262)</f>
        <v>#REF!</v>
      </c>
      <c r="M5262" s="220"/>
    </row>
    <row r="5263" spans="1:13" x14ac:dyDescent="0.2">
      <c r="A5263" s="35" t="s">
        <v>9953</v>
      </c>
      <c r="B5263" s="34" t="s">
        <v>9541</v>
      </c>
      <c r="C5263" s="45" t="s">
        <v>9542</v>
      </c>
      <c r="D5263" s="23" t="s">
        <v>5751</v>
      </c>
      <c r="E5263" s="23" t="s">
        <v>463</v>
      </c>
      <c r="F5263" s="40">
        <v>0.5</v>
      </c>
      <c r="G5263" s="25">
        <v>26936</v>
      </c>
      <c r="H5263" s="25">
        <v>13468</v>
      </c>
      <c r="I5263" s="25"/>
      <c r="J5263" s="58" t="e">
        <f>HYPERLINK("#"&amp;"Insumos"&amp;"!A"&amp;MATCH($B5263,#REF!,0),"Ins "&amp;$B5263)</f>
        <v>#REF!</v>
      </c>
      <c r="M5263" s="220"/>
    </row>
    <row r="5264" spans="1:13" ht="25.5" x14ac:dyDescent="0.2">
      <c r="A5264" s="35" t="s">
        <v>9953</v>
      </c>
      <c r="B5264" s="34" t="s">
        <v>7624</v>
      </c>
      <c r="C5264" s="45" t="s">
        <v>7625</v>
      </c>
      <c r="D5264" s="23" t="s">
        <v>5751</v>
      </c>
      <c r="E5264" s="23" t="s">
        <v>287</v>
      </c>
      <c r="F5264" s="40">
        <v>1</v>
      </c>
      <c r="G5264" s="25">
        <v>1700</v>
      </c>
      <c r="H5264" s="25">
        <v>1700</v>
      </c>
      <c r="I5264" s="25"/>
      <c r="J5264" s="58" t="e">
        <f>HYPERLINK("#"&amp;"Insumos"&amp;"!A"&amp;MATCH($B5264,#REF!,0),"Ins "&amp;$B5264)</f>
        <v>#REF!</v>
      </c>
      <c r="M5264" s="220"/>
    </row>
    <row r="5265" spans="1:13" ht="25.5" x14ac:dyDescent="0.2">
      <c r="A5265" s="35" t="s">
        <v>9953</v>
      </c>
      <c r="B5265" s="34" t="s">
        <v>7626</v>
      </c>
      <c r="C5265" s="45" t="s">
        <v>7627</v>
      </c>
      <c r="D5265" s="23" t="s">
        <v>5751</v>
      </c>
      <c r="E5265" s="23" t="s">
        <v>4134</v>
      </c>
      <c r="F5265" s="40">
        <v>1</v>
      </c>
      <c r="G5265" s="25">
        <v>144</v>
      </c>
      <c r="H5265" s="25">
        <v>144</v>
      </c>
      <c r="I5265" s="25"/>
      <c r="J5265" s="58" t="e">
        <f>HYPERLINK("#"&amp;"Insumos"&amp;"!A"&amp;MATCH($B5265,#REF!,0),"Ins "&amp;$B5265)</f>
        <v>#REF!</v>
      </c>
      <c r="M5265" s="220"/>
    </row>
    <row r="5266" spans="1:13" ht="25.5" x14ac:dyDescent="0.2">
      <c r="A5266" s="35" t="s">
        <v>9953</v>
      </c>
      <c r="B5266" s="34" t="s">
        <v>7632</v>
      </c>
      <c r="C5266" s="45" t="s">
        <v>7633</v>
      </c>
      <c r="D5266" s="23" t="s">
        <v>5751</v>
      </c>
      <c r="E5266" s="23" t="s">
        <v>4134</v>
      </c>
      <c r="F5266" s="40">
        <v>1</v>
      </c>
      <c r="G5266" s="25">
        <v>714</v>
      </c>
      <c r="H5266" s="25">
        <v>714</v>
      </c>
      <c r="I5266" s="25"/>
      <c r="J5266" s="58" t="e">
        <f>HYPERLINK("#"&amp;"Insumos"&amp;"!A"&amp;MATCH($B5266,#REF!,0),"Ins "&amp;$B5266)</f>
        <v>#REF!</v>
      </c>
      <c r="M5266" s="220"/>
    </row>
    <row r="5267" spans="1:13" ht="25.5" x14ac:dyDescent="0.2">
      <c r="A5267" s="36" t="s">
        <v>9954</v>
      </c>
      <c r="B5267" s="26" t="s">
        <v>6816</v>
      </c>
      <c r="C5267" s="79" t="s">
        <v>9970</v>
      </c>
      <c r="D5267" s="37" t="s">
        <v>5608</v>
      </c>
      <c r="E5267" s="37" t="s">
        <v>4134</v>
      </c>
      <c r="F5267" s="41"/>
      <c r="G5267" s="27"/>
      <c r="H5267" s="27"/>
      <c r="I5267" s="27">
        <v>37137</v>
      </c>
      <c r="M5267" s="220">
        <f t="shared" si="82"/>
        <v>48635</v>
      </c>
    </row>
    <row r="5268" spans="1:13" x14ac:dyDescent="0.2">
      <c r="A5268" s="35" t="s">
        <v>9954</v>
      </c>
      <c r="B5268" s="1" t="s">
        <v>5579</v>
      </c>
      <c r="C5268" s="45" t="s">
        <v>1016</v>
      </c>
      <c r="D5268" s="23" t="s">
        <v>5734</v>
      </c>
      <c r="E5268" s="23" t="s">
        <v>4141</v>
      </c>
      <c r="F5268" s="40">
        <v>0.26</v>
      </c>
      <c r="G5268" s="25">
        <v>57672</v>
      </c>
      <c r="H5268" s="25">
        <v>14995</v>
      </c>
      <c r="I5268" s="25"/>
      <c r="J5268" s="58" t="e">
        <f>HYPERLINK("#"&amp;"Insumos"&amp;"!A"&amp;MATCH($B5268,#REF!,0),"Ins "&amp;$B5268)</f>
        <v>#REF!</v>
      </c>
      <c r="M5268" s="220"/>
    </row>
    <row r="5269" spans="1:13" x14ac:dyDescent="0.2">
      <c r="A5269" s="35" t="s">
        <v>9954</v>
      </c>
      <c r="B5269" s="34" t="s">
        <v>251</v>
      </c>
      <c r="C5269" s="45" t="s">
        <v>9368</v>
      </c>
      <c r="D5269" s="23" t="s">
        <v>5534</v>
      </c>
      <c r="E5269" s="23" t="s">
        <v>4141</v>
      </c>
      <c r="F5269" s="40">
        <v>0.12</v>
      </c>
      <c r="G5269" s="25">
        <v>10192</v>
      </c>
      <c r="H5269" s="25">
        <v>1223</v>
      </c>
      <c r="I5269" s="25"/>
      <c r="J5269" s="58" t="e">
        <f>HYPERLINK("#"&amp;"Insumos"&amp;"!A"&amp;MATCH($B5269,#REF!,0),"Ins "&amp;$B5269)</f>
        <v>#REF!</v>
      </c>
      <c r="M5269" s="220"/>
    </row>
    <row r="5270" spans="1:13" x14ac:dyDescent="0.2">
      <c r="A5270" s="35" t="s">
        <v>9954</v>
      </c>
      <c r="B5270" s="34" t="s">
        <v>5533</v>
      </c>
      <c r="C5270" s="45" t="s">
        <v>5892</v>
      </c>
      <c r="D5270" s="23" t="s">
        <v>977</v>
      </c>
      <c r="E5270" s="23" t="s">
        <v>4134</v>
      </c>
      <c r="F5270" s="40">
        <v>0.3</v>
      </c>
      <c r="G5270" s="25">
        <v>3623</v>
      </c>
      <c r="H5270" s="25">
        <v>1087</v>
      </c>
      <c r="I5270" s="25"/>
      <c r="J5270" s="58" t="e">
        <f>HYPERLINK("#"&amp;"Insumos"&amp;"!A"&amp;MATCH($B5270,#REF!,0),"Ins "&amp;$B5270)</f>
        <v>#REF!</v>
      </c>
      <c r="M5270" s="220"/>
    </row>
    <row r="5271" spans="1:13" x14ac:dyDescent="0.2">
      <c r="A5271" s="35" t="s">
        <v>9954</v>
      </c>
      <c r="B5271" s="34" t="s">
        <v>9772</v>
      </c>
      <c r="C5271" s="45" t="s">
        <v>9826</v>
      </c>
      <c r="D5271" s="23" t="s">
        <v>5751</v>
      </c>
      <c r="E5271" s="23" t="s">
        <v>463</v>
      </c>
      <c r="F5271" s="40">
        <v>1</v>
      </c>
      <c r="G5271" s="25">
        <v>3806</v>
      </c>
      <c r="H5271" s="25">
        <v>3806</v>
      </c>
      <c r="I5271" s="25"/>
      <c r="J5271" s="58" t="e">
        <f>HYPERLINK("#"&amp;"Insumos"&amp;"!A"&amp;MATCH($B5271,#REF!,0),"Ins "&amp;$B5271)</f>
        <v>#REF!</v>
      </c>
      <c r="M5271" s="220"/>
    </row>
    <row r="5272" spans="1:13" x14ac:dyDescent="0.2">
      <c r="A5272" s="35" t="s">
        <v>9954</v>
      </c>
      <c r="B5272" s="34" t="s">
        <v>9541</v>
      </c>
      <c r="C5272" s="45" t="s">
        <v>9542</v>
      </c>
      <c r="D5272" s="23" t="s">
        <v>5751</v>
      </c>
      <c r="E5272" s="23" t="s">
        <v>463</v>
      </c>
      <c r="F5272" s="40">
        <v>0.5</v>
      </c>
      <c r="G5272" s="25">
        <v>26936</v>
      </c>
      <c r="H5272" s="25">
        <v>13468</v>
      </c>
      <c r="I5272" s="25"/>
      <c r="J5272" s="58" t="e">
        <f>HYPERLINK("#"&amp;"Insumos"&amp;"!A"&amp;MATCH($B5272,#REF!,0),"Ins "&amp;$B5272)</f>
        <v>#REF!</v>
      </c>
      <c r="M5272" s="220"/>
    </row>
    <row r="5273" spans="1:13" ht="25.5" x14ac:dyDescent="0.2">
      <c r="A5273" s="35" t="s">
        <v>9954</v>
      </c>
      <c r="B5273" s="34" t="s">
        <v>7624</v>
      </c>
      <c r="C5273" s="45" t="s">
        <v>7625</v>
      </c>
      <c r="D5273" s="23" t="s">
        <v>5751</v>
      </c>
      <c r="E5273" s="23" t="s">
        <v>287</v>
      </c>
      <c r="F5273" s="40">
        <v>1</v>
      </c>
      <c r="G5273" s="25">
        <v>1700</v>
      </c>
      <c r="H5273" s="25">
        <v>1700</v>
      </c>
      <c r="I5273" s="25"/>
      <c r="J5273" s="58" t="e">
        <f>HYPERLINK("#"&amp;"Insumos"&amp;"!A"&amp;MATCH($B5273,#REF!,0),"Ins "&amp;$B5273)</f>
        <v>#REF!</v>
      </c>
      <c r="M5273" s="220"/>
    </row>
    <row r="5274" spans="1:13" ht="25.5" x14ac:dyDescent="0.2">
      <c r="A5274" s="35" t="s">
        <v>9954</v>
      </c>
      <c r="B5274" s="34" t="s">
        <v>7626</v>
      </c>
      <c r="C5274" s="45" t="s">
        <v>7627</v>
      </c>
      <c r="D5274" s="23" t="s">
        <v>5751</v>
      </c>
      <c r="E5274" s="23" t="s">
        <v>4134</v>
      </c>
      <c r="F5274" s="40">
        <v>1</v>
      </c>
      <c r="G5274" s="25">
        <v>144</v>
      </c>
      <c r="H5274" s="25">
        <v>144</v>
      </c>
      <c r="I5274" s="25"/>
      <c r="J5274" s="58" t="e">
        <f>HYPERLINK("#"&amp;"Insumos"&amp;"!A"&amp;MATCH($B5274,#REF!,0),"Ins "&amp;$B5274)</f>
        <v>#REF!</v>
      </c>
      <c r="M5274" s="220"/>
    </row>
    <row r="5275" spans="1:13" ht="25.5" x14ac:dyDescent="0.2">
      <c r="A5275" s="35" t="s">
        <v>9954</v>
      </c>
      <c r="B5275" s="34" t="s">
        <v>7632</v>
      </c>
      <c r="C5275" s="45" t="s">
        <v>7633</v>
      </c>
      <c r="D5275" s="23" t="s">
        <v>5751</v>
      </c>
      <c r="E5275" s="23" t="s">
        <v>4134</v>
      </c>
      <c r="F5275" s="40">
        <v>1</v>
      </c>
      <c r="G5275" s="25">
        <v>714</v>
      </c>
      <c r="H5275" s="25">
        <v>714</v>
      </c>
      <c r="I5275" s="25"/>
      <c r="J5275" s="58" t="e">
        <f>HYPERLINK("#"&amp;"Insumos"&amp;"!A"&amp;MATCH($B5275,#REF!,0),"Ins "&amp;$B5275)</f>
        <v>#REF!</v>
      </c>
      <c r="M5275" s="220"/>
    </row>
    <row r="5276" spans="1:13" ht="25.5" x14ac:dyDescent="0.2">
      <c r="A5276" s="36" t="s">
        <v>9955</v>
      </c>
      <c r="B5276" s="26" t="s">
        <v>6816</v>
      </c>
      <c r="C5276" s="79" t="s">
        <v>9971</v>
      </c>
      <c r="D5276" s="37" t="s">
        <v>5608</v>
      </c>
      <c r="E5276" s="37" t="s">
        <v>4134</v>
      </c>
      <c r="F5276" s="41"/>
      <c r="G5276" s="27"/>
      <c r="H5276" s="27"/>
      <c r="I5276" s="27">
        <v>35339</v>
      </c>
      <c r="M5276" s="220">
        <f t="shared" si="82"/>
        <v>46280</v>
      </c>
    </row>
    <row r="5277" spans="1:13" x14ac:dyDescent="0.2">
      <c r="A5277" s="35" t="s">
        <v>9955</v>
      </c>
      <c r="B5277" s="1" t="s">
        <v>5579</v>
      </c>
      <c r="C5277" s="45" t="s">
        <v>1016</v>
      </c>
      <c r="D5277" s="23" t="s">
        <v>5734</v>
      </c>
      <c r="E5277" s="23" t="s">
        <v>4141</v>
      </c>
      <c r="F5277" s="40">
        <v>0.26</v>
      </c>
      <c r="G5277" s="25">
        <v>57672</v>
      </c>
      <c r="H5277" s="25">
        <v>14995</v>
      </c>
      <c r="I5277" s="25"/>
      <c r="J5277" s="58" t="e">
        <f>HYPERLINK("#"&amp;"Insumos"&amp;"!A"&amp;MATCH($B5277,#REF!,0),"Ins "&amp;$B5277)</f>
        <v>#REF!</v>
      </c>
      <c r="M5277" s="220"/>
    </row>
    <row r="5278" spans="1:13" x14ac:dyDescent="0.2">
      <c r="A5278" s="35" t="s">
        <v>9955</v>
      </c>
      <c r="B5278" s="34" t="s">
        <v>251</v>
      </c>
      <c r="C5278" s="45" t="s">
        <v>9368</v>
      </c>
      <c r="D5278" s="23" t="s">
        <v>5534</v>
      </c>
      <c r="E5278" s="23" t="s">
        <v>4141</v>
      </c>
      <c r="F5278" s="40">
        <v>0.12</v>
      </c>
      <c r="G5278" s="25">
        <v>10192</v>
      </c>
      <c r="H5278" s="25">
        <v>1223</v>
      </c>
      <c r="I5278" s="25"/>
      <c r="J5278" s="58" t="e">
        <f>HYPERLINK("#"&amp;"Insumos"&amp;"!A"&amp;MATCH($B5278,#REF!,0),"Ins "&amp;$B5278)</f>
        <v>#REF!</v>
      </c>
      <c r="M5278" s="220"/>
    </row>
    <row r="5279" spans="1:13" x14ac:dyDescent="0.2">
      <c r="A5279" s="35" t="s">
        <v>9955</v>
      </c>
      <c r="B5279" s="34" t="s">
        <v>5533</v>
      </c>
      <c r="C5279" s="45" t="s">
        <v>5892</v>
      </c>
      <c r="D5279" s="23" t="s">
        <v>977</v>
      </c>
      <c r="E5279" s="23" t="s">
        <v>4134</v>
      </c>
      <c r="F5279" s="40">
        <v>0.3</v>
      </c>
      <c r="G5279" s="25">
        <v>3623</v>
      </c>
      <c r="H5279" s="25">
        <v>1087</v>
      </c>
      <c r="I5279" s="25"/>
      <c r="J5279" s="58" t="e">
        <f>HYPERLINK("#"&amp;"Insumos"&amp;"!A"&amp;MATCH($B5279,#REF!,0),"Ins "&amp;$B5279)</f>
        <v>#REF!</v>
      </c>
      <c r="M5279" s="220"/>
    </row>
    <row r="5280" spans="1:13" x14ac:dyDescent="0.2">
      <c r="A5280" s="35" t="s">
        <v>9955</v>
      </c>
      <c r="B5280" s="34" t="s">
        <v>9773</v>
      </c>
      <c r="C5280" s="45" t="s">
        <v>9827</v>
      </c>
      <c r="D5280" s="23" t="s">
        <v>5751</v>
      </c>
      <c r="E5280" s="23" t="s">
        <v>463</v>
      </c>
      <c r="F5280" s="40">
        <v>1</v>
      </c>
      <c r="G5280" s="25">
        <v>2008</v>
      </c>
      <c r="H5280" s="25">
        <v>2008</v>
      </c>
      <c r="I5280" s="25"/>
      <c r="J5280" s="58" t="e">
        <f>HYPERLINK("#"&amp;"Insumos"&amp;"!A"&amp;MATCH($B5280,#REF!,0),"Ins "&amp;$B5280)</f>
        <v>#REF!</v>
      </c>
      <c r="M5280" s="220"/>
    </row>
    <row r="5281" spans="1:13" x14ac:dyDescent="0.2">
      <c r="A5281" s="35" t="s">
        <v>9955</v>
      </c>
      <c r="B5281" s="34" t="s">
        <v>9541</v>
      </c>
      <c r="C5281" s="45" t="s">
        <v>9542</v>
      </c>
      <c r="D5281" s="23" t="s">
        <v>5751</v>
      </c>
      <c r="E5281" s="23" t="s">
        <v>463</v>
      </c>
      <c r="F5281" s="40">
        <v>0.5</v>
      </c>
      <c r="G5281" s="25">
        <v>26936</v>
      </c>
      <c r="H5281" s="25">
        <v>13468</v>
      </c>
      <c r="I5281" s="25"/>
      <c r="J5281" s="58" t="e">
        <f>HYPERLINK("#"&amp;"Insumos"&amp;"!A"&amp;MATCH($B5281,#REF!,0),"Ins "&amp;$B5281)</f>
        <v>#REF!</v>
      </c>
      <c r="M5281" s="220"/>
    </row>
    <row r="5282" spans="1:13" ht="25.5" x14ac:dyDescent="0.2">
      <c r="A5282" s="35" t="s">
        <v>9955</v>
      </c>
      <c r="B5282" s="34" t="s">
        <v>7624</v>
      </c>
      <c r="C5282" s="45" t="s">
        <v>7625</v>
      </c>
      <c r="D5282" s="23" t="s">
        <v>5751</v>
      </c>
      <c r="E5282" s="23" t="s">
        <v>287</v>
      </c>
      <c r="F5282" s="40">
        <v>1</v>
      </c>
      <c r="G5282" s="25">
        <v>1700</v>
      </c>
      <c r="H5282" s="25">
        <v>1700</v>
      </c>
      <c r="I5282" s="25"/>
      <c r="J5282" s="58" t="e">
        <f>HYPERLINK("#"&amp;"Insumos"&amp;"!A"&amp;MATCH($B5282,#REF!,0),"Ins "&amp;$B5282)</f>
        <v>#REF!</v>
      </c>
      <c r="M5282" s="220"/>
    </row>
    <row r="5283" spans="1:13" ht="25.5" x14ac:dyDescent="0.2">
      <c r="A5283" s="35" t="s">
        <v>9955</v>
      </c>
      <c r="B5283" s="34" t="s">
        <v>7626</v>
      </c>
      <c r="C5283" s="45" t="s">
        <v>7627</v>
      </c>
      <c r="D5283" s="23" t="s">
        <v>5751</v>
      </c>
      <c r="E5283" s="23" t="s">
        <v>4134</v>
      </c>
      <c r="F5283" s="40">
        <v>1</v>
      </c>
      <c r="G5283" s="25">
        <v>144</v>
      </c>
      <c r="H5283" s="25">
        <v>144</v>
      </c>
      <c r="I5283" s="25"/>
      <c r="J5283" s="58" t="e">
        <f>HYPERLINK("#"&amp;"Insumos"&amp;"!A"&amp;MATCH($B5283,#REF!,0),"Ins "&amp;$B5283)</f>
        <v>#REF!</v>
      </c>
      <c r="M5283" s="220"/>
    </row>
    <row r="5284" spans="1:13" ht="25.5" x14ac:dyDescent="0.2">
      <c r="A5284" s="35" t="s">
        <v>9955</v>
      </c>
      <c r="B5284" s="34" t="s">
        <v>7632</v>
      </c>
      <c r="C5284" s="45" t="s">
        <v>7633</v>
      </c>
      <c r="D5284" s="23" t="s">
        <v>5751</v>
      </c>
      <c r="E5284" s="23" t="s">
        <v>4134</v>
      </c>
      <c r="F5284" s="40">
        <v>1</v>
      </c>
      <c r="G5284" s="25">
        <v>714</v>
      </c>
      <c r="H5284" s="25">
        <v>714</v>
      </c>
      <c r="I5284" s="25"/>
      <c r="J5284" s="58" t="e">
        <f>HYPERLINK("#"&amp;"Insumos"&amp;"!A"&amp;MATCH($B5284,#REF!,0),"Ins "&amp;$B5284)</f>
        <v>#REF!</v>
      </c>
      <c r="M5284" s="220"/>
    </row>
    <row r="5285" spans="1:13" ht="25.5" x14ac:dyDescent="0.2">
      <c r="A5285" s="36" t="s">
        <v>9956</v>
      </c>
      <c r="B5285" s="26" t="s">
        <v>6816</v>
      </c>
      <c r="C5285" s="79" t="s">
        <v>9972</v>
      </c>
      <c r="D5285" s="37" t="s">
        <v>5608</v>
      </c>
      <c r="E5285" s="37" t="s">
        <v>4134</v>
      </c>
      <c r="F5285" s="41"/>
      <c r="G5285" s="27"/>
      <c r="H5285" s="27"/>
      <c r="I5285" s="27">
        <v>34886</v>
      </c>
      <c r="M5285" s="220">
        <f t="shared" si="82"/>
        <v>45687</v>
      </c>
    </row>
    <row r="5286" spans="1:13" x14ac:dyDescent="0.2">
      <c r="A5286" s="35" t="s">
        <v>9956</v>
      </c>
      <c r="B5286" s="1" t="s">
        <v>5579</v>
      </c>
      <c r="C5286" s="45" t="s">
        <v>1016</v>
      </c>
      <c r="D5286" s="23" t="s">
        <v>5734</v>
      </c>
      <c r="E5286" s="23" t="s">
        <v>4141</v>
      </c>
      <c r="F5286" s="40">
        <v>0.26</v>
      </c>
      <c r="G5286" s="25">
        <v>57672</v>
      </c>
      <c r="H5286" s="25">
        <v>14995</v>
      </c>
      <c r="I5286" s="25"/>
      <c r="J5286" s="58" t="e">
        <f>HYPERLINK("#"&amp;"Insumos"&amp;"!A"&amp;MATCH($B5286,#REF!,0),"Ins "&amp;$B5286)</f>
        <v>#REF!</v>
      </c>
      <c r="M5286" s="220"/>
    </row>
    <row r="5287" spans="1:13" x14ac:dyDescent="0.2">
      <c r="A5287" s="35" t="s">
        <v>9956</v>
      </c>
      <c r="B5287" s="34" t="s">
        <v>251</v>
      </c>
      <c r="C5287" s="45" t="s">
        <v>9368</v>
      </c>
      <c r="D5287" s="23" t="s">
        <v>5534</v>
      </c>
      <c r="E5287" s="23" t="s">
        <v>4141</v>
      </c>
      <c r="F5287" s="40">
        <v>0.12</v>
      </c>
      <c r="G5287" s="25">
        <v>10192</v>
      </c>
      <c r="H5287" s="25">
        <v>1223</v>
      </c>
      <c r="I5287" s="25"/>
      <c r="J5287" s="58" t="e">
        <f>HYPERLINK("#"&amp;"Insumos"&amp;"!A"&amp;MATCH($B5287,#REF!,0),"Ins "&amp;$B5287)</f>
        <v>#REF!</v>
      </c>
      <c r="M5287" s="220"/>
    </row>
    <row r="5288" spans="1:13" x14ac:dyDescent="0.2">
      <c r="A5288" s="35" t="s">
        <v>9956</v>
      </c>
      <c r="B5288" s="34" t="s">
        <v>5533</v>
      </c>
      <c r="C5288" s="45" t="s">
        <v>5892</v>
      </c>
      <c r="D5288" s="23" t="s">
        <v>977</v>
      </c>
      <c r="E5288" s="23" t="s">
        <v>4134</v>
      </c>
      <c r="F5288" s="40">
        <v>0.3</v>
      </c>
      <c r="G5288" s="25">
        <v>3623</v>
      </c>
      <c r="H5288" s="25">
        <v>1087</v>
      </c>
      <c r="I5288" s="25"/>
      <c r="J5288" s="58" t="e">
        <f>HYPERLINK("#"&amp;"Insumos"&amp;"!A"&amp;MATCH($B5288,#REF!,0),"Ins "&amp;$B5288)</f>
        <v>#REF!</v>
      </c>
      <c r="M5288" s="220"/>
    </row>
    <row r="5289" spans="1:13" x14ac:dyDescent="0.2">
      <c r="A5289" s="35" t="s">
        <v>9956</v>
      </c>
      <c r="B5289" s="34" t="s">
        <v>9774</v>
      </c>
      <c r="C5289" s="45" t="s">
        <v>9828</v>
      </c>
      <c r="D5289" s="23" t="s">
        <v>5751</v>
      </c>
      <c r="E5289" s="23" t="s">
        <v>463</v>
      </c>
      <c r="F5289" s="40">
        <v>1</v>
      </c>
      <c r="G5289" s="25">
        <v>1555</v>
      </c>
      <c r="H5289" s="25">
        <v>1555</v>
      </c>
      <c r="I5289" s="25"/>
      <c r="J5289" s="58" t="e">
        <f>HYPERLINK("#"&amp;"Insumos"&amp;"!A"&amp;MATCH($B5289,#REF!,0),"Ins "&amp;$B5289)</f>
        <v>#REF!</v>
      </c>
      <c r="M5289" s="220"/>
    </row>
    <row r="5290" spans="1:13" x14ac:dyDescent="0.2">
      <c r="A5290" s="35" t="s">
        <v>9956</v>
      </c>
      <c r="B5290" s="34" t="s">
        <v>9541</v>
      </c>
      <c r="C5290" s="45" t="s">
        <v>9542</v>
      </c>
      <c r="D5290" s="23" t="s">
        <v>5751</v>
      </c>
      <c r="E5290" s="23" t="s">
        <v>463</v>
      </c>
      <c r="F5290" s="40">
        <v>0.5</v>
      </c>
      <c r="G5290" s="25">
        <v>26936</v>
      </c>
      <c r="H5290" s="25">
        <v>13468</v>
      </c>
      <c r="I5290" s="25"/>
      <c r="J5290" s="58" t="e">
        <f>HYPERLINK("#"&amp;"Insumos"&amp;"!A"&amp;MATCH($B5290,#REF!,0),"Ins "&amp;$B5290)</f>
        <v>#REF!</v>
      </c>
      <c r="M5290" s="220"/>
    </row>
    <row r="5291" spans="1:13" ht="25.5" x14ac:dyDescent="0.2">
      <c r="A5291" s="35" t="s">
        <v>9956</v>
      </c>
      <c r="B5291" s="34" t="s">
        <v>7624</v>
      </c>
      <c r="C5291" s="45" t="s">
        <v>7625</v>
      </c>
      <c r="D5291" s="23" t="s">
        <v>5751</v>
      </c>
      <c r="E5291" s="23" t="s">
        <v>287</v>
      </c>
      <c r="F5291" s="40">
        <v>1</v>
      </c>
      <c r="G5291" s="25">
        <v>1700</v>
      </c>
      <c r="H5291" s="25">
        <v>1700</v>
      </c>
      <c r="I5291" s="25"/>
      <c r="J5291" s="58" t="e">
        <f>HYPERLINK("#"&amp;"Insumos"&amp;"!A"&amp;MATCH($B5291,#REF!,0),"Ins "&amp;$B5291)</f>
        <v>#REF!</v>
      </c>
      <c r="M5291" s="220"/>
    </row>
    <row r="5292" spans="1:13" ht="25.5" x14ac:dyDescent="0.2">
      <c r="A5292" s="35" t="s">
        <v>9956</v>
      </c>
      <c r="B5292" s="34" t="s">
        <v>7626</v>
      </c>
      <c r="C5292" s="45" t="s">
        <v>7627</v>
      </c>
      <c r="D5292" s="23" t="s">
        <v>5751</v>
      </c>
      <c r="E5292" s="23" t="s">
        <v>4134</v>
      </c>
      <c r="F5292" s="40">
        <v>1</v>
      </c>
      <c r="G5292" s="25">
        <v>144</v>
      </c>
      <c r="H5292" s="25">
        <v>144</v>
      </c>
      <c r="I5292" s="25"/>
      <c r="J5292" s="58" t="e">
        <f>HYPERLINK("#"&amp;"Insumos"&amp;"!A"&amp;MATCH($B5292,#REF!,0),"Ins "&amp;$B5292)</f>
        <v>#REF!</v>
      </c>
      <c r="M5292" s="220"/>
    </row>
    <row r="5293" spans="1:13" ht="25.5" x14ac:dyDescent="0.2">
      <c r="A5293" s="35" t="s">
        <v>9956</v>
      </c>
      <c r="B5293" s="34" t="s">
        <v>7632</v>
      </c>
      <c r="C5293" s="45" t="s">
        <v>7633</v>
      </c>
      <c r="D5293" s="23" t="s">
        <v>5751</v>
      </c>
      <c r="E5293" s="23" t="s">
        <v>4134</v>
      </c>
      <c r="F5293" s="40">
        <v>1</v>
      </c>
      <c r="G5293" s="25">
        <v>714</v>
      </c>
      <c r="H5293" s="25">
        <v>714</v>
      </c>
      <c r="I5293" s="25"/>
      <c r="J5293" s="58" t="e">
        <f>HYPERLINK("#"&amp;"Insumos"&amp;"!A"&amp;MATCH($B5293,#REF!,0),"Ins "&amp;$B5293)</f>
        <v>#REF!</v>
      </c>
      <c r="M5293" s="220"/>
    </row>
    <row r="5294" spans="1:13" ht="25.5" x14ac:dyDescent="0.2">
      <c r="A5294" s="36" t="s">
        <v>9957</v>
      </c>
      <c r="B5294" s="26" t="s">
        <v>6816</v>
      </c>
      <c r="C5294" s="79" t="s">
        <v>9973</v>
      </c>
      <c r="D5294" s="37" t="s">
        <v>5608</v>
      </c>
      <c r="E5294" s="37" t="s">
        <v>4134</v>
      </c>
      <c r="F5294" s="41"/>
      <c r="G5294" s="27"/>
      <c r="H5294" s="27"/>
      <c r="I5294" s="27">
        <v>34735</v>
      </c>
      <c r="M5294" s="220">
        <f t="shared" si="82"/>
        <v>45489</v>
      </c>
    </row>
    <row r="5295" spans="1:13" x14ac:dyDescent="0.2">
      <c r="A5295" s="35" t="s">
        <v>9957</v>
      </c>
      <c r="B5295" s="1" t="s">
        <v>5579</v>
      </c>
      <c r="C5295" s="45" t="s">
        <v>1016</v>
      </c>
      <c r="D5295" s="23" t="s">
        <v>5734</v>
      </c>
      <c r="E5295" s="23" t="s">
        <v>4141</v>
      </c>
      <c r="F5295" s="40">
        <v>0.26</v>
      </c>
      <c r="G5295" s="25">
        <v>57672</v>
      </c>
      <c r="H5295" s="25">
        <v>14995</v>
      </c>
      <c r="I5295" s="25"/>
      <c r="J5295" s="58" t="e">
        <f>HYPERLINK("#"&amp;"Insumos"&amp;"!A"&amp;MATCH($B5295,#REF!,0),"Ins "&amp;$B5295)</f>
        <v>#REF!</v>
      </c>
      <c r="M5295" s="220"/>
    </row>
    <row r="5296" spans="1:13" x14ac:dyDescent="0.2">
      <c r="A5296" s="35" t="s">
        <v>9957</v>
      </c>
      <c r="B5296" s="34" t="s">
        <v>251</v>
      </c>
      <c r="C5296" s="45" t="s">
        <v>9368</v>
      </c>
      <c r="D5296" s="23" t="s">
        <v>5534</v>
      </c>
      <c r="E5296" s="23" t="s">
        <v>4141</v>
      </c>
      <c r="F5296" s="40">
        <v>0.12</v>
      </c>
      <c r="G5296" s="25">
        <v>10192</v>
      </c>
      <c r="H5296" s="25">
        <v>1223</v>
      </c>
      <c r="I5296" s="25"/>
      <c r="J5296" s="58" t="e">
        <f>HYPERLINK("#"&amp;"Insumos"&amp;"!A"&amp;MATCH($B5296,#REF!,0),"Ins "&amp;$B5296)</f>
        <v>#REF!</v>
      </c>
      <c r="M5296" s="220"/>
    </row>
    <row r="5297" spans="1:13" x14ac:dyDescent="0.2">
      <c r="A5297" s="35" t="s">
        <v>9957</v>
      </c>
      <c r="B5297" s="34" t="s">
        <v>5533</v>
      </c>
      <c r="C5297" s="45" t="s">
        <v>5892</v>
      </c>
      <c r="D5297" s="23" t="s">
        <v>977</v>
      </c>
      <c r="E5297" s="23" t="s">
        <v>4134</v>
      </c>
      <c r="F5297" s="40">
        <v>0.3</v>
      </c>
      <c r="G5297" s="25">
        <v>3623</v>
      </c>
      <c r="H5297" s="25">
        <v>1087</v>
      </c>
      <c r="I5297" s="25"/>
      <c r="J5297" s="58" t="e">
        <f>HYPERLINK("#"&amp;"Insumos"&amp;"!A"&amp;MATCH($B5297,#REF!,0),"Ins "&amp;$B5297)</f>
        <v>#REF!</v>
      </c>
      <c r="M5297" s="220"/>
    </row>
    <row r="5298" spans="1:13" x14ac:dyDescent="0.2">
      <c r="A5298" s="35" t="s">
        <v>9957</v>
      </c>
      <c r="B5298" s="34" t="s">
        <v>9775</v>
      </c>
      <c r="C5298" s="45" t="s">
        <v>9829</v>
      </c>
      <c r="D5298" s="23" t="s">
        <v>5751</v>
      </c>
      <c r="E5298" s="23" t="s">
        <v>463</v>
      </c>
      <c r="F5298" s="40">
        <v>1</v>
      </c>
      <c r="G5298" s="25">
        <v>1404</v>
      </c>
      <c r="H5298" s="25">
        <v>1404</v>
      </c>
      <c r="I5298" s="25"/>
      <c r="J5298" s="58" t="e">
        <f>HYPERLINK("#"&amp;"Insumos"&amp;"!A"&amp;MATCH($B5298,#REF!,0),"Ins "&amp;$B5298)</f>
        <v>#REF!</v>
      </c>
      <c r="M5298" s="220"/>
    </row>
    <row r="5299" spans="1:13" x14ac:dyDescent="0.2">
      <c r="A5299" s="35" t="s">
        <v>9957</v>
      </c>
      <c r="B5299" s="34" t="s">
        <v>9541</v>
      </c>
      <c r="C5299" s="45" t="s">
        <v>9542</v>
      </c>
      <c r="D5299" s="23" t="s">
        <v>5751</v>
      </c>
      <c r="E5299" s="23" t="s">
        <v>463</v>
      </c>
      <c r="F5299" s="40">
        <v>0.5</v>
      </c>
      <c r="G5299" s="25">
        <v>26936</v>
      </c>
      <c r="H5299" s="25">
        <v>13468</v>
      </c>
      <c r="I5299" s="25"/>
      <c r="J5299" s="58" t="e">
        <f>HYPERLINK("#"&amp;"Insumos"&amp;"!A"&amp;MATCH($B5299,#REF!,0),"Ins "&amp;$B5299)</f>
        <v>#REF!</v>
      </c>
      <c r="M5299" s="220"/>
    </row>
    <row r="5300" spans="1:13" ht="25.5" x14ac:dyDescent="0.2">
      <c r="A5300" s="35" t="s">
        <v>9957</v>
      </c>
      <c r="B5300" s="34" t="s">
        <v>7624</v>
      </c>
      <c r="C5300" s="45" t="s">
        <v>7625</v>
      </c>
      <c r="D5300" s="23" t="s">
        <v>5751</v>
      </c>
      <c r="E5300" s="23" t="s">
        <v>287</v>
      </c>
      <c r="F5300" s="40">
        <v>1</v>
      </c>
      <c r="G5300" s="25">
        <v>1700</v>
      </c>
      <c r="H5300" s="25">
        <v>1700</v>
      </c>
      <c r="I5300" s="25"/>
      <c r="J5300" s="58" t="e">
        <f>HYPERLINK("#"&amp;"Insumos"&amp;"!A"&amp;MATCH($B5300,#REF!,0),"Ins "&amp;$B5300)</f>
        <v>#REF!</v>
      </c>
      <c r="M5300" s="220"/>
    </row>
    <row r="5301" spans="1:13" ht="25.5" x14ac:dyDescent="0.2">
      <c r="A5301" s="35" t="s">
        <v>9957</v>
      </c>
      <c r="B5301" s="34" t="s">
        <v>7626</v>
      </c>
      <c r="C5301" s="45" t="s">
        <v>7627</v>
      </c>
      <c r="D5301" s="23" t="s">
        <v>5751</v>
      </c>
      <c r="E5301" s="23" t="s">
        <v>4134</v>
      </c>
      <c r="F5301" s="40">
        <v>1</v>
      </c>
      <c r="G5301" s="25">
        <v>144</v>
      </c>
      <c r="H5301" s="25">
        <v>144</v>
      </c>
      <c r="I5301" s="25"/>
      <c r="J5301" s="58" t="e">
        <f>HYPERLINK("#"&amp;"Insumos"&amp;"!A"&amp;MATCH($B5301,#REF!,0),"Ins "&amp;$B5301)</f>
        <v>#REF!</v>
      </c>
      <c r="M5301" s="220"/>
    </row>
    <row r="5302" spans="1:13" ht="25.5" x14ac:dyDescent="0.2">
      <c r="A5302" s="35" t="s">
        <v>9957</v>
      </c>
      <c r="B5302" s="34" t="s">
        <v>7632</v>
      </c>
      <c r="C5302" s="45" t="s">
        <v>7633</v>
      </c>
      <c r="D5302" s="23" t="s">
        <v>5751</v>
      </c>
      <c r="E5302" s="23" t="s">
        <v>4134</v>
      </c>
      <c r="F5302" s="40">
        <v>1</v>
      </c>
      <c r="G5302" s="25">
        <v>714</v>
      </c>
      <c r="H5302" s="25">
        <v>714</v>
      </c>
      <c r="I5302" s="25"/>
      <c r="J5302" s="58" t="e">
        <f>HYPERLINK("#"&amp;"Insumos"&amp;"!A"&amp;MATCH($B5302,#REF!,0),"Ins "&amp;$B5302)</f>
        <v>#REF!</v>
      </c>
      <c r="M5302" s="220"/>
    </row>
    <row r="5303" spans="1:13" ht="25.5" x14ac:dyDescent="0.2">
      <c r="A5303" s="36" t="s">
        <v>9958</v>
      </c>
      <c r="B5303" s="26" t="s">
        <v>6816</v>
      </c>
      <c r="C5303" s="79" t="s">
        <v>9974</v>
      </c>
      <c r="D5303" s="37" t="s">
        <v>5608</v>
      </c>
      <c r="E5303" s="37" t="s">
        <v>4134</v>
      </c>
      <c r="F5303" s="41"/>
      <c r="G5303" s="27"/>
      <c r="H5303" s="27"/>
      <c r="I5303" s="27">
        <v>398634</v>
      </c>
      <c r="M5303" s="220">
        <f t="shared" si="82"/>
        <v>522051</v>
      </c>
    </row>
    <row r="5304" spans="1:13" x14ac:dyDescent="0.2">
      <c r="A5304" s="35" t="s">
        <v>9958</v>
      </c>
      <c r="B5304" s="1" t="s">
        <v>5579</v>
      </c>
      <c r="C5304" s="45" t="s">
        <v>1016</v>
      </c>
      <c r="D5304" s="23" t="s">
        <v>5734</v>
      </c>
      <c r="E5304" s="23" t="s">
        <v>4141</v>
      </c>
      <c r="F5304" s="40">
        <v>1</v>
      </c>
      <c r="G5304" s="25">
        <v>57672</v>
      </c>
      <c r="H5304" s="25">
        <v>57672</v>
      </c>
      <c r="I5304" s="25"/>
      <c r="J5304" s="58" t="e">
        <f>HYPERLINK("#"&amp;"Insumos"&amp;"!A"&amp;MATCH($B5304,#REF!,0),"Ins "&amp;$B5304)</f>
        <v>#REF!</v>
      </c>
      <c r="M5304" s="220"/>
    </row>
    <row r="5305" spans="1:13" x14ac:dyDescent="0.2">
      <c r="A5305" s="35" t="s">
        <v>9958</v>
      </c>
      <c r="B5305" s="34" t="s">
        <v>5007</v>
      </c>
      <c r="C5305" s="45" t="s">
        <v>720</v>
      </c>
      <c r="D5305" s="23" t="s">
        <v>5751</v>
      </c>
      <c r="E5305" s="23" t="s">
        <v>4134</v>
      </c>
      <c r="F5305" s="40">
        <v>0.2</v>
      </c>
      <c r="G5305" s="25">
        <v>1897</v>
      </c>
      <c r="H5305" s="25">
        <v>379</v>
      </c>
      <c r="I5305" s="25"/>
      <c r="J5305" s="58" t="e">
        <f>HYPERLINK("#"&amp;"Insumos"&amp;"!A"&amp;MATCH($B5305,#REF!,0),"Ins "&amp;$B5305)</f>
        <v>#REF!</v>
      </c>
      <c r="M5305" s="220"/>
    </row>
    <row r="5306" spans="1:13" x14ac:dyDescent="0.2">
      <c r="A5306" s="35" t="s">
        <v>9958</v>
      </c>
      <c r="B5306" s="34" t="s">
        <v>5533</v>
      </c>
      <c r="C5306" s="45" t="s">
        <v>5892</v>
      </c>
      <c r="D5306" s="23" t="s">
        <v>977</v>
      </c>
      <c r="E5306" s="23" t="s">
        <v>4134</v>
      </c>
      <c r="F5306" s="40">
        <v>1</v>
      </c>
      <c r="G5306" s="25">
        <v>3623</v>
      </c>
      <c r="H5306" s="25">
        <v>3623</v>
      </c>
      <c r="I5306" s="25"/>
      <c r="J5306" s="58" t="e">
        <f>HYPERLINK("#"&amp;"Insumos"&amp;"!A"&amp;MATCH($B5306,#REF!,0),"Ins "&amp;$B5306)</f>
        <v>#REF!</v>
      </c>
      <c r="M5306" s="220"/>
    </row>
    <row r="5307" spans="1:13" x14ac:dyDescent="0.2">
      <c r="A5307" s="35" t="s">
        <v>9958</v>
      </c>
      <c r="B5307" s="34" t="s">
        <v>7859</v>
      </c>
      <c r="C5307" s="45" t="s">
        <v>7860</v>
      </c>
      <c r="D5307" s="23" t="s">
        <v>5751</v>
      </c>
      <c r="E5307" s="23" t="s">
        <v>4134</v>
      </c>
      <c r="F5307" s="40">
        <v>6</v>
      </c>
      <c r="G5307" s="25">
        <v>27040</v>
      </c>
      <c r="H5307" s="25">
        <v>162240</v>
      </c>
      <c r="I5307" s="25"/>
      <c r="J5307" s="58" t="e">
        <f>HYPERLINK("#"&amp;"Insumos"&amp;"!A"&amp;MATCH($B5307,#REF!,0),"Ins "&amp;$B5307)</f>
        <v>#REF!</v>
      </c>
      <c r="M5307" s="220"/>
    </row>
    <row r="5308" spans="1:13" x14ac:dyDescent="0.2">
      <c r="A5308" s="35" t="s">
        <v>9958</v>
      </c>
      <c r="B5308" s="34" t="s">
        <v>7865</v>
      </c>
      <c r="C5308" s="45" t="s">
        <v>7866</v>
      </c>
      <c r="D5308" s="23" t="s">
        <v>5751</v>
      </c>
      <c r="E5308" s="23" t="s">
        <v>4134</v>
      </c>
      <c r="F5308" s="40">
        <v>6</v>
      </c>
      <c r="G5308" s="25">
        <v>29120</v>
      </c>
      <c r="H5308" s="25">
        <v>174720</v>
      </c>
      <c r="I5308" s="25"/>
      <c r="J5308" s="58" t="e">
        <f>HYPERLINK("#"&amp;"Insumos"&amp;"!A"&amp;MATCH($B5308,#REF!,0),"Ins "&amp;$B5308)</f>
        <v>#REF!</v>
      </c>
      <c r="M5308" s="220"/>
    </row>
    <row r="5309" spans="1:13" ht="25.5" x14ac:dyDescent="0.2">
      <c r="A5309" s="36" t="s">
        <v>9976</v>
      </c>
      <c r="B5309" s="26" t="s">
        <v>6816</v>
      </c>
      <c r="C5309" s="79" t="s">
        <v>9998</v>
      </c>
      <c r="D5309" s="37" t="s">
        <v>5608</v>
      </c>
      <c r="E5309" s="37" t="s">
        <v>464</v>
      </c>
      <c r="F5309" s="41"/>
      <c r="G5309" s="27"/>
      <c r="H5309" s="27"/>
      <c r="I5309" s="27">
        <v>74138</v>
      </c>
      <c r="M5309" s="220">
        <f t="shared" si="82"/>
        <v>97091</v>
      </c>
    </row>
    <row r="5310" spans="1:13" x14ac:dyDescent="0.2">
      <c r="A5310" s="35" t="s">
        <v>9976</v>
      </c>
      <c r="B5310" s="1" t="s">
        <v>5579</v>
      </c>
      <c r="C5310" s="45" t="s">
        <v>1016</v>
      </c>
      <c r="D5310" s="23" t="s">
        <v>5734</v>
      </c>
      <c r="E5310" s="23" t="s">
        <v>4141</v>
      </c>
      <c r="F5310" s="40">
        <v>0.6</v>
      </c>
      <c r="G5310" s="25">
        <v>57672</v>
      </c>
      <c r="H5310" s="25">
        <v>34603</v>
      </c>
      <c r="I5310" s="25"/>
      <c r="J5310" s="58" t="e">
        <f>HYPERLINK("#"&amp;"Insumos"&amp;"!A"&amp;MATCH($B5310,#REF!,0),"Ins "&amp;$B5310)</f>
        <v>#REF!</v>
      </c>
      <c r="M5310" s="220"/>
    </row>
    <row r="5311" spans="1:13" x14ac:dyDescent="0.2">
      <c r="A5311" s="35" t="s">
        <v>9976</v>
      </c>
      <c r="B5311" s="34" t="s">
        <v>5007</v>
      </c>
      <c r="C5311" s="45" t="s">
        <v>720</v>
      </c>
      <c r="D5311" s="23" t="s">
        <v>5751</v>
      </c>
      <c r="E5311" s="23" t="s">
        <v>4134</v>
      </c>
      <c r="F5311" s="40">
        <v>0.2</v>
      </c>
      <c r="G5311" s="25">
        <v>1897</v>
      </c>
      <c r="H5311" s="25">
        <v>379</v>
      </c>
      <c r="I5311" s="25"/>
      <c r="J5311" s="58" t="e">
        <f>HYPERLINK("#"&amp;"Insumos"&amp;"!A"&amp;MATCH($B5311,#REF!,0),"Ins "&amp;$B5311)</f>
        <v>#REF!</v>
      </c>
      <c r="M5311" s="220"/>
    </row>
    <row r="5312" spans="1:13" x14ac:dyDescent="0.2">
      <c r="A5312" s="35" t="s">
        <v>9976</v>
      </c>
      <c r="B5312" s="34" t="s">
        <v>5533</v>
      </c>
      <c r="C5312" s="45" t="s">
        <v>5892</v>
      </c>
      <c r="D5312" s="23" t="s">
        <v>977</v>
      </c>
      <c r="E5312" s="23" t="s">
        <v>4134</v>
      </c>
      <c r="F5312" s="40">
        <v>1</v>
      </c>
      <c r="G5312" s="25">
        <v>3623</v>
      </c>
      <c r="H5312" s="25">
        <v>3623</v>
      </c>
      <c r="I5312" s="25"/>
      <c r="J5312" s="58" t="e">
        <f>HYPERLINK("#"&amp;"Insumos"&amp;"!A"&amp;MATCH($B5312,#REF!,0),"Ins "&amp;$B5312)</f>
        <v>#REF!</v>
      </c>
      <c r="M5312" s="220"/>
    </row>
    <row r="5313" spans="1:13" x14ac:dyDescent="0.2">
      <c r="A5313" s="35" t="s">
        <v>9976</v>
      </c>
      <c r="B5313" s="34" t="s">
        <v>9793</v>
      </c>
      <c r="C5313" s="45" t="s">
        <v>9996</v>
      </c>
      <c r="D5313" s="23" t="s">
        <v>5751</v>
      </c>
      <c r="E5313" s="23" t="s">
        <v>463</v>
      </c>
      <c r="F5313" s="40">
        <v>0.18333333333333335</v>
      </c>
      <c r="G5313" s="25">
        <v>176800</v>
      </c>
      <c r="H5313" s="25">
        <v>32413</v>
      </c>
      <c r="I5313" s="25"/>
      <c r="J5313" s="58" t="e">
        <f>HYPERLINK("#"&amp;"Insumos"&amp;"!A"&amp;MATCH($B5313,#REF!,0),"Ins "&amp;$B5313)</f>
        <v>#REF!</v>
      </c>
      <c r="M5313" s="220"/>
    </row>
    <row r="5314" spans="1:13" x14ac:dyDescent="0.2">
      <c r="A5314" s="35" t="s">
        <v>9976</v>
      </c>
      <c r="B5314" s="34" t="s">
        <v>9794</v>
      </c>
      <c r="C5314" s="45" t="s">
        <v>9997</v>
      </c>
      <c r="D5314" s="23" t="s">
        <v>5751</v>
      </c>
      <c r="E5314" s="23" t="s">
        <v>463</v>
      </c>
      <c r="F5314" s="40">
        <v>1</v>
      </c>
      <c r="G5314" s="25">
        <v>3120</v>
      </c>
      <c r="H5314" s="25">
        <v>3120</v>
      </c>
      <c r="I5314" s="25"/>
      <c r="J5314" s="58" t="e">
        <f>HYPERLINK("#"&amp;"Insumos"&amp;"!A"&amp;MATCH($B5314,#REF!,0),"Ins "&amp;$B5314)</f>
        <v>#REF!</v>
      </c>
      <c r="M5314" s="220"/>
    </row>
    <row r="5315" spans="1:13" ht="25.5" x14ac:dyDescent="0.2">
      <c r="A5315" s="36" t="s">
        <v>9992</v>
      </c>
      <c r="B5315" s="26" t="s">
        <v>6816</v>
      </c>
      <c r="C5315" s="79" t="s">
        <v>10021</v>
      </c>
      <c r="D5315" s="37" t="s">
        <v>5608</v>
      </c>
      <c r="E5315" s="37" t="s">
        <v>4134</v>
      </c>
      <c r="F5315" s="41"/>
      <c r="G5315" s="27"/>
      <c r="H5315" s="27"/>
      <c r="I5315" s="27">
        <v>876595</v>
      </c>
      <c r="M5315" s="220">
        <f t="shared" si="82"/>
        <v>1147989</v>
      </c>
    </row>
    <row r="5316" spans="1:13" x14ac:dyDescent="0.2">
      <c r="A5316" s="35" t="s">
        <v>9992</v>
      </c>
      <c r="B5316" s="1" t="s">
        <v>5579</v>
      </c>
      <c r="C5316" s="45" t="s">
        <v>1016</v>
      </c>
      <c r="D5316" s="23" t="s">
        <v>5734</v>
      </c>
      <c r="E5316" s="23" t="s">
        <v>4141</v>
      </c>
      <c r="F5316" s="40">
        <v>1.67</v>
      </c>
      <c r="G5316" s="25">
        <v>57672</v>
      </c>
      <c r="H5316" s="25">
        <v>96312</v>
      </c>
      <c r="I5316" s="25"/>
      <c r="J5316" s="58" t="e">
        <f>HYPERLINK("#"&amp;"Insumos"&amp;"!A"&amp;MATCH($B5316,#REF!,0),"Ins "&amp;$B5316)</f>
        <v>#REF!</v>
      </c>
      <c r="M5316" s="220"/>
    </row>
    <row r="5317" spans="1:13" x14ac:dyDescent="0.2">
      <c r="A5317" s="35" t="s">
        <v>9992</v>
      </c>
      <c r="B5317" s="34" t="s">
        <v>5533</v>
      </c>
      <c r="C5317" s="45" t="s">
        <v>5892</v>
      </c>
      <c r="D5317" s="23" t="s">
        <v>977</v>
      </c>
      <c r="E5317" s="23" t="s">
        <v>4134</v>
      </c>
      <c r="F5317" s="40">
        <v>0.5</v>
      </c>
      <c r="G5317" s="25">
        <v>3623</v>
      </c>
      <c r="H5317" s="25">
        <v>1812</v>
      </c>
      <c r="I5317" s="25"/>
      <c r="J5317" s="58" t="e">
        <f>HYPERLINK("#"&amp;"Insumos"&amp;"!A"&amp;MATCH($B5317,#REF!,0),"Ins "&amp;$B5317)</f>
        <v>#REF!</v>
      </c>
      <c r="M5317" s="220"/>
    </row>
    <row r="5318" spans="1:13" x14ac:dyDescent="0.2">
      <c r="A5318" s="35" t="s">
        <v>9992</v>
      </c>
      <c r="B5318" s="1" t="s">
        <v>5007</v>
      </c>
      <c r="C5318" s="45" t="s">
        <v>720</v>
      </c>
      <c r="D5318" s="23" t="s">
        <v>5751</v>
      </c>
      <c r="E5318" s="23" t="s">
        <v>4134</v>
      </c>
      <c r="F5318" s="40">
        <v>0.4</v>
      </c>
      <c r="G5318" s="25">
        <v>1897</v>
      </c>
      <c r="H5318" s="25">
        <v>759</v>
      </c>
      <c r="I5318" s="25"/>
      <c r="J5318" s="58" t="e">
        <f>HYPERLINK("#"&amp;"Insumos"&amp;"!A"&amp;MATCH($B5318,#REF!,0),"Ins "&amp;$B5318)</f>
        <v>#REF!</v>
      </c>
      <c r="M5318" s="220"/>
    </row>
    <row r="5319" spans="1:13" x14ac:dyDescent="0.2">
      <c r="A5319" s="35" t="s">
        <v>9992</v>
      </c>
      <c r="B5319" s="34" t="s">
        <v>9981</v>
      </c>
      <c r="C5319" s="45" t="s">
        <v>10024</v>
      </c>
      <c r="D5319" s="23" t="s">
        <v>5751</v>
      </c>
      <c r="E5319" s="23" t="s">
        <v>463</v>
      </c>
      <c r="F5319" s="40">
        <v>1</v>
      </c>
      <c r="G5319" s="25">
        <v>670800</v>
      </c>
      <c r="H5319" s="25">
        <v>670800</v>
      </c>
      <c r="I5319" s="25"/>
      <c r="J5319" s="58" t="e">
        <f>HYPERLINK("#"&amp;"Insumos"&amp;"!A"&amp;MATCH($B5319,#REF!,0),"Ins "&amp;$B5319)</f>
        <v>#REF!</v>
      </c>
      <c r="M5319" s="220"/>
    </row>
    <row r="5320" spans="1:13" x14ac:dyDescent="0.2">
      <c r="A5320" s="35" t="s">
        <v>9992</v>
      </c>
      <c r="B5320" s="34" t="s">
        <v>9759</v>
      </c>
      <c r="C5320" s="45" t="s">
        <v>9813</v>
      </c>
      <c r="D5320" s="23" t="s">
        <v>5751</v>
      </c>
      <c r="E5320" s="23" t="s">
        <v>463</v>
      </c>
      <c r="F5320" s="40">
        <v>2</v>
      </c>
      <c r="G5320" s="25">
        <v>37856</v>
      </c>
      <c r="H5320" s="25">
        <v>75712</v>
      </c>
      <c r="I5320" s="25"/>
      <c r="J5320" s="58" t="e">
        <f>HYPERLINK("#"&amp;"Insumos"&amp;"!A"&amp;MATCH($B5320,#REF!,0),"Ins "&amp;$B5320)</f>
        <v>#REF!</v>
      </c>
      <c r="M5320" s="220"/>
    </row>
    <row r="5321" spans="1:13" x14ac:dyDescent="0.2">
      <c r="A5321" s="35" t="s">
        <v>9992</v>
      </c>
      <c r="B5321" s="34" t="s">
        <v>9735</v>
      </c>
      <c r="C5321" s="45" t="s">
        <v>9797</v>
      </c>
      <c r="D5321" s="23" t="s">
        <v>5751</v>
      </c>
      <c r="E5321" s="23" t="s">
        <v>463</v>
      </c>
      <c r="F5321" s="40">
        <v>1</v>
      </c>
      <c r="G5321" s="25">
        <v>31200</v>
      </c>
      <c r="H5321" s="25">
        <v>31200</v>
      </c>
      <c r="I5321" s="25"/>
      <c r="J5321" s="58" t="e">
        <f>HYPERLINK("#"&amp;"Insumos"&amp;"!A"&amp;MATCH($B5321,#REF!,0),"Ins "&amp;$B5321)</f>
        <v>#REF!</v>
      </c>
      <c r="M5321" s="220"/>
    </row>
    <row r="5322" spans="1:13" ht="25.5" x14ac:dyDescent="0.2">
      <c r="A5322" s="36" t="s">
        <v>9993</v>
      </c>
      <c r="B5322" s="26" t="s">
        <v>6816</v>
      </c>
      <c r="C5322" s="79" t="s">
        <v>10022</v>
      </c>
      <c r="D5322" s="37" t="s">
        <v>5608</v>
      </c>
      <c r="E5322" s="37" t="s">
        <v>4134</v>
      </c>
      <c r="F5322" s="41"/>
      <c r="G5322" s="27"/>
      <c r="H5322" s="27"/>
      <c r="I5322" s="27">
        <v>548887</v>
      </c>
      <c r="M5322" s="220">
        <f t="shared" ref="M5322:M5373" si="83">ROUND(I5322*(1+$L$2),0)</f>
        <v>718822</v>
      </c>
    </row>
    <row r="5323" spans="1:13" x14ac:dyDescent="0.2">
      <c r="A5323" s="35" t="s">
        <v>9993</v>
      </c>
      <c r="B5323" s="1" t="s">
        <v>5579</v>
      </c>
      <c r="C5323" s="45" t="s">
        <v>1016</v>
      </c>
      <c r="D5323" s="23" t="s">
        <v>5734</v>
      </c>
      <c r="E5323" s="23" t="s">
        <v>4141</v>
      </c>
      <c r="F5323" s="40">
        <v>1.67</v>
      </c>
      <c r="G5323" s="25">
        <v>57672</v>
      </c>
      <c r="H5323" s="25">
        <v>96312</v>
      </c>
      <c r="I5323" s="25"/>
      <c r="J5323" s="58" t="e">
        <f>HYPERLINK("#"&amp;"Insumos"&amp;"!A"&amp;MATCH($B5323,#REF!,0),"Ins "&amp;$B5323)</f>
        <v>#REF!</v>
      </c>
      <c r="M5323" s="220"/>
    </row>
    <row r="5324" spans="1:13" x14ac:dyDescent="0.2">
      <c r="A5324" s="35" t="s">
        <v>9993</v>
      </c>
      <c r="B5324" s="34" t="s">
        <v>5533</v>
      </c>
      <c r="C5324" s="45" t="s">
        <v>5892</v>
      </c>
      <c r="D5324" s="23" t="s">
        <v>977</v>
      </c>
      <c r="E5324" s="23" t="s">
        <v>4134</v>
      </c>
      <c r="F5324" s="40">
        <v>0.5</v>
      </c>
      <c r="G5324" s="25">
        <v>3623</v>
      </c>
      <c r="H5324" s="25">
        <v>1812</v>
      </c>
      <c r="I5324" s="25"/>
      <c r="J5324" s="58" t="e">
        <f>HYPERLINK("#"&amp;"Insumos"&amp;"!A"&amp;MATCH($B5324,#REF!,0),"Ins "&amp;$B5324)</f>
        <v>#REF!</v>
      </c>
      <c r="M5324" s="220"/>
    </row>
    <row r="5325" spans="1:13" x14ac:dyDescent="0.2">
      <c r="A5325" s="35" t="s">
        <v>9993</v>
      </c>
      <c r="B5325" s="1" t="s">
        <v>5007</v>
      </c>
      <c r="C5325" s="45" t="s">
        <v>720</v>
      </c>
      <c r="D5325" s="23" t="s">
        <v>5751</v>
      </c>
      <c r="E5325" s="23" t="s">
        <v>4134</v>
      </c>
      <c r="F5325" s="40">
        <v>0.4</v>
      </c>
      <c r="G5325" s="25">
        <v>1897</v>
      </c>
      <c r="H5325" s="25">
        <v>759</v>
      </c>
      <c r="I5325" s="25"/>
      <c r="J5325" s="58" t="e">
        <f>HYPERLINK("#"&amp;"Insumos"&amp;"!A"&amp;MATCH($B5325,#REF!,0),"Ins "&amp;$B5325)</f>
        <v>#REF!</v>
      </c>
      <c r="M5325" s="220"/>
    </row>
    <row r="5326" spans="1:13" ht="25.5" x14ac:dyDescent="0.2">
      <c r="A5326" s="35" t="s">
        <v>9993</v>
      </c>
      <c r="B5326" s="34" t="s">
        <v>9982</v>
      </c>
      <c r="C5326" s="45" t="s">
        <v>10023</v>
      </c>
      <c r="D5326" s="23" t="s">
        <v>5751</v>
      </c>
      <c r="E5326" s="23" t="s">
        <v>463</v>
      </c>
      <c r="F5326" s="40">
        <v>1</v>
      </c>
      <c r="G5326" s="25">
        <v>371280</v>
      </c>
      <c r="H5326" s="25">
        <v>371280</v>
      </c>
      <c r="I5326" s="25"/>
      <c r="J5326" s="58" t="e">
        <f>HYPERLINK("#"&amp;"Insumos"&amp;"!A"&amp;MATCH($B5326,#REF!,0),"Ins "&amp;$B5326)</f>
        <v>#REF!</v>
      </c>
      <c r="M5326" s="220"/>
    </row>
    <row r="5327" spans="1:13" x14ac:dyDescent="0.2">
      <c r="A5327" s="35" t="s">
        <v>9993</v>
      </c>
      <c r="B5327" s="34" t="s">
        <v>9983</v>
      </c>
      <c r="C5327" s="45" t="s">
        <v>10025</v>
      </c>
      <c r="D5327" s="23" t="s">
        <v>5751</v>
      </c>
      <c r="E5327" s="23" t="s">
        <v>463</v>
      </c>
      <c r="F5327" s="40">
        <v>2</v>
      </c>
      <c r="G5327" s="25">
        <v>23762</v>
      </c>
      <c r="H5327" s="25">
        <v>47524</v>
      </c>
      <c r="I5327" s="25"/>
      <c r="J5327" s="58" t="e">
        <f>HYPERLINK("#"&amp;"Insumos"&amp;"!A"&amp;MATCH($B5327,#REF!,0),"Ins "&amp;$B5327)</f>
        <v>#REF!</v>
      </c>
      <c r="M5327" s="220"/>
    </row>
    <row r="5328" spans="1:13" x14ac:dyDescent="0.2">
      <c r="A5328" s="35" t="s">
        <v>9993</v>
      </c>
      <c r="B5328" s="34" t="s">
        <v>9735</v>
      </c>
      <c r="C5328" s="45" t="s">
        <v>9797</v>
      </c>
      <c r="D5328" s="23" t="s">
        <v>5751</v>
      </c>
      <c r="E5328" s="23" t="s">
        <v>463</v>
      </c>
      <c r="F5328" s="40">
        <v>1</v>
      </c>
      <c r="G5328" s="25">
        <v>31200</v>
      </c>
      <c r="H5328" s="25">
        <v>31200</v>
      </c>
      <c r="I5328" s="25"/>
      <c r="J5328" s="58" t="e">
        <f>HYPERLINK("#"&amp;"Insumos"&amp;"!A"&amp;MATCH($B5328,#REF!,0),"Ins "&amp;$B5328)</f>
        <v>#REF!</v>
      </c>
      <c r="M5328" s="220"/>
    </row>
    <row r="5329" spans="1:13" ht="25.5" x14ac:dyDescent="0.2">
      <c r="A5329" s="36" t="s">
        <v>9994</v>
      </c>
      <c r="B5329" s="26" t="s">
        <v>6816</v>
      </c>
      <c r="C5329" s="79" t="s">
        <v>10026</v>
      </c>
      <c r="D5329" s="37" t="s">
        <v>5608</v>
      </c>
      <c r="E5329" s="37" t="s">
        <v>4134</v>
      </c>
      <c r="F5329" s="41"/>
      <c r="G5329" s="27"/>
      <c r="H5329" s="27"/>
      <c r="I5329" s="27">
        <v>537253</v>
      </c>
      <c r="M5329" s="220">
        <f t="shared" si="83"/>
        <v>703587</v>
      </c>
    </row>
    <row r="5330" spans="1:13" x14ac:dyDescent="0.2">
      <c r="A5330" s="35" t="s">
        <v>9994</v>
      </c>
      <c r="B5330" s="1" t="s">
        <v>5579</v>
      </c>
      <c r="C5330" s="45" t="s">
        <v>1016</v>
      </c>
      <c r="D5330" s="23" t="s">
        <v>5734</v>
      </c>
      <c r="E5330" s="23" t="s">
        <v>4141</v>
      </c>
      <c r="F5330" s="40">
        <v>1.67</v>
      </c>
      <c r="G5330" s="25">
        <v>57672</v>
      </c>
      <c r="H5330" s="25">
        <v>96312</v>
      </c>
      <c r="I5330" s="25"/>
      <c r="J5330" s="58" t="e">
        <f>HYPERLINK("#"&amp;"Insumos"&amp;"!A"&amp;MATCH($B5330,#REF!,0),"Ins "&amp;$B5330)</f>
        <v>#REF!</v>
      </c>
      <c r="M5330" s="220"/>
    </row>
    <row r="5331" spans="1:13" x14ac:dyDescent="0.2">
      <c r="A5331" s="35" t="s">
        <v>9994</v>
      </c>
      <c r="B5331" s="34" t="s">
        <v>5533</v>
      </c>
      <c r="C5331" s="45" t="s">
        <v>5892</v>
      </c>
      <c r="D5331" s="23" t="s">
        <v>977</v>
      </c>
      <c r="E5331" s="23" t="s">
        <v>4134</v>
      </c>
      <c r="F5331" s="40">
        <v>0.5</v>
      </c>
      <c r="G5331" s="25">
        <v>3623</v>
      </c>
      <c r="H5331" s="25">
        <v>1812</v>
      </c>
      <c r="I5331" s="25"/>
      <c r="J5331" s="58" t="e">
        <f>HYPERLINK("#"&amp;"Insumos"&amp;"!A"&amp;MATCH($B5331,#REF!,0),"Ins "&amp;$B5331)</f>
        <v>#REF!</v>
      </c>
      <c r="M5331" s="220"/>
    </row>
    <row r="5332" spans="1:13" x14ac:dyDescent="0.2">
      <c r="A5332" s="35" t="s">
        <v>9994</v>
      </c>
      <c r="B5332" s="1" t="s">
        <v>5007</v>
      </c>
      <c r="C5332" s="45" t="s">
        <v>720</v>
      </c>
      <c r="D5332" s="23" t="s">
        <v>5751</v>
      </c>
      <c r="E5332" s="23" t="s">
        <v>4134</v>
      </c>
      <c r="F5332" s="40">
        <v>0.4</v>
      </c>
      <c r="G5332" s="25">
        <v>1897</v>
      </c>
      <c r="H5332" s="25">
        <v>759</v>
      </c>
      <c r="I5332" s="25"/>
      <c r="J5332" s="58" t="e">
        <f>HYPERLINK("#"&amp;"Insumos"&amp;"!A"&amp;MATCH($B5332,#REF!,0),"Ins "&amp;$B5332)</f>
        <v>#REF!</v>
      </c>
      <c r="M5332" s="220"/>
    </row>
    <row r="5333" spans="1:13" x14ac:dyDescent="0.2">
      <c r="A5333" s="35" t="s">
        <v>9994</v>
      </c>
      <c r="B5333" s="34" t="s">
        <v>9984</v>
      </c>
      <c r="C5333" s="45" t="s">
        <v>10034</v>
      </c>
      <c r="D5333" s="23" t="s">
        <v>5751</v>
      </c>
      <c r="E5333" s="23" t="s">
        <v>463</v>
      </c>
      <c r="F5333" s="40">
        <v>1</v>
      </c>
      <c r="G5333" s="25">
        <v>377468</v>
      </c>
      <c r="H5333" s="25">
        <v>377468</v>
      </c>
      <c r="I5333" s="25"/>
      <c r="J5333" s="58" t="e">
        <f>HYPERLINK("#"&amp;"Insumos"&amp;"!A"&amp;MATCH($B5333,#REF!,0),"Ins "&amp;$B5333)</f>
        <v>#REF!</v>
      </c>
      <c r="M5333" s="220"/>
    </row>
    <row r="5334" spans="1:13" x14ac:dyDescent="0.2">
      <c r="A5334" s="35" t="s">
        <v>9994</v>
      </c>
      <c r="B5334" s="34" t="s">
        <v>9985</v>
      </c>
      <c r="C5334" s="45" t="s">
        <v>10035</v>
      </c>
      <c r="D5334" s="23" t="s">
        <v>5751</v>
      </c>
      <c r="E5334" s="23" t="s">
        <v>463</v>
      </c>
      <c r="F5334" s="40">
        <v>2</v>
      </c>
      <c r="G5334" s="25">
        <v>14851</v>
      </c>
      <c r="H5334" s="25">
        <v>29702</v>
      </c>
      <c r="I5334" s="25"/>
      <c r="J5334" s="58" t="e">
        <f>HYPERLINK("#"&amp;"Insumos"&amp;"!A"&amp;MATCH($B5334,#REF!,0),"Ins "&amp;$B5334)</f>
        <v>#REF!</v>
      </c>
      <c r="M5334" s="220"/>
    </row>
    <row r="5335" spans="1:13" x14ac:dyDescent="0.2">
      <c r="A5335" s="35" t="s">
        <v>9994</v>
      </c>
      <c r="B5335" s="34" t="s">
        <v>9735</v>
      </c>
      <c r="C5335" s="45" t="s">
        <v>9797</v>
      </c>
      <c r="D5335" s="23" t="s">
        <v>5751</v>
      </c>
      <c r="E5335" s="23" t="s">
        <v>463</v>
      </c>
      <c r="F5335" s="40">
        <v>1</v>
      </c>
      <c r="G5335" s="25">
        <v>31200</v>
      </c>
      <c r="H5335" s="25">
        <v>31200</v>
      </c>
      <c r="I5335" s="25"/>
      <c r="J5335" s="58" t="e">
        <f>HYPERLINK("#"&amp;"Insumos"&amp;"!A"&amp;MATCH($B5335,#REF!,0),"Ins "&amp;$B5335)</f>
        <v>#REF!</v>
      </c>
      <c r="M5335" s="220"/>
    </row>
    <row r="5336" spans="1:13" ht="25.5" x14ac:dyDescent="0.2">
      <c r="A5336" s="36" t="s">
        <v>9995</v>
      </c>
      <c r="B5336" s="26" t="s">
        <v>6816</v>
      </c>
      <c r="C5336" s="79" t="s">
        <v>10036</v>
      </c>
      <c r="D5336" s="37" t="s">
        <v>5608</v>
      </c>
      <c r="E5336" s="37" t="s">
        <v>4134</v>
      </c>
      <c r="F5336" s="41"/>
      <c r="G5336" s="27"/>
      <c r="H5336" s="27"/>
      <c r="I5336" s="27">
        <v>115378</v>
      </c>
      <c r="M5336" s="220">
        <f t="shared" si="83"/>
        <v>151099</v>
      </c>
    </row>
    <row r="5337" spans="1:13" x14ac:dyDescent="0.2">
      <c r="A5337" s="35" t="s">
        <v>9995</v>
      </c>
      <c r="B5337" s="1" t="s">
        <v>5579</v>
      </c>
      <c r="C5337" s="45" t="s">
        <v>1016</v>
      </c>
      <c r="D5337" s="23" t="s">
        <v>5734</v>
      </c>
      <c r="E5337" s="23" t="s">
        <v>4141</v>
      </c>
      <c r="F5337" s="40">
        <v>0.9</v>
      </c>
      <c r="G5337" s="25">
        <v>57672</v>
      </c>
      <c r="H5337" s="25">
        <v>51905</v>
      </c>
      <c r="I5337" s="25"/>
      <c r="J5337" s="58" t="e">
        <f>HYPERLINK("#"&amp;"Insumos"&amp;"!A"&amp;MATCH($B5337,#REF!,0),"Ins "&amp;$B5337)</f>
        <v>#REF!</v>
      </c>
      <c r="M5337" s="220"/>
    </row>
    <row r="5338" spans="1:13" x14ac:dyDescent="0.2">
      <c r="A5338" s="35" t="s">
        <v>9995</v>
      </c>
      <c r="B5338" s="34" t="s">
        <v>5533</v>
      </c>
      <c r="C5338" s="45" t="s">
        <v>5892</v>
      </c>
      <c r="D5338" s="23" t="s">
        <v>977</v>
      </c>
      <c r="E5338" s="23" t="s">
        <v>4134</v>
      </c>
      <c r="F5338" s="40">
        <v>0.5</v>
      </c>
      <c r="G5338" s="25">
        <v>3623</v>
      </c>
      <c r="H5338" s="25">
        <v>1812</v>
      </c>
      <c r="I5338" s="25"/>
      <c r="J5338" s="58" t="e">
        <f>HYPERLINK("#"&amp;"Insumos"&amp;"!A"&amp;MATCH($B5338,#REF!,0),"Ins "&amp;$B5338)</f>
        <v>#REF!</v>
      </c>
      <c r="M5338" s="220"/>
    </row>
    <row r="5339" spans="1:13" x14ac:dyDescent="0.2">
      <c r="A5339" s="35" t="s">
        <v>9995</v>
      </c>
      <c r="B5339" s="1" t="s">
        <v>5007</v>
      </c>
      <c r="C5339" s="45" t="s">
        <v>720</v>
      </c>
      <c r="D5339" s="23" t="s">
        <v>5751</v>
      </c>
      <c r="E5339" s="23" t="s">
        <v>4134</v>
      </c>
      <c r="F5339" s="40">
        <v>0.4</v>
      </c>
      <c r="G5339" s="25">
        <v>1897</v>
      </c>
      <c r="H5339" s="25">
        <v>759</v>
      </c>
      <c r="I5339" s="25"/>
      <c r="J5339" s="58" t="e">
        <f>HYPERLINK("#"&amp;"Insumos"&amp;"!A"&amp;MATCH($B5339,#REF!,0),"Ins "&amp;$B5339)</f>
        <v>#REF!</v>
      </c>
      <c r="M5339" s="220"/>
    </row>
    <row r="5340" spans="1:13" x14ac:dyDescent="0.2">
      <c r="A5340" s="35" t="s">
        <v>9995</v>
      </c>
      <c r="B5340" s="34" t="s">
        <v>9985</v>
      </c>
      <c r="C5340" s="45" t="s">
        <v>10035</v>
      </c>
      <c r="D5340" s="23" t="s">
        <v>5751</v>
      </c>
      <c r="E5340" s="23" t="s">
        <v>463</v>
      </c>
      <c r="F5340" s="40">
        <v>2</v>
      </c>
      <c r="G5340" s="25">
        <v>14851</v>
      </c>
      <c r="H5340" s="25">
        <v>29702</v>
      </c>
      <c r="I5340" s="25"/>
      <c r="J5340" s="58" t="e">
        <f>HYPERLINK("#"&amp;"Insumos"&amp;"!A"&amp;MATCH($B5340,#REF!,0),"Ins "&amp;$B5340)</f>
        <v>#REF!</v>
      </c>
      <c r="M5340" s="220"/>
    </row>
    <row r="5341" spans="1:13" x14ac:dyDescent="0.2">
      <c r="A5341" s="35" t="s">
        <v>9995</v>
      </c>
      <c r="B5341" s="34" t="s">
        <v>9735</v>
      </c>
      <c r="C5341" s="45" t="s">
        <v>9797</v>
      </c>
      <c r="D5341" s="23" t="s">
        <v>5751</v>
      </c>
      <c r="E5341" s="23" t="s">
        <v>463</v>
      </c>
      <c r="F5341" s="40">
        <v>1</v>
      </c>
      <c r="G5341" s="25">
        <v>31200</v>
      </c>
      <c r="H5341" s="25">
        <v>31200</v>
      </c>
      <c r="I5341" s="25"/>
      <c r="J5341" s="58" t="e">
        <f>HYPERLINK("#"&amp;"Insumos"&amp;"!A"&amp;MATCH($B5341,#REF!,0),"Ins "&amp;$B5341)</f>
        <v>#REF!</v>
      </c>
      <c r="M5341" s="220"/>
    </row>
    <row r="5342" spans="1:13" ht="25.5" x14ac:dyDescent="0.2">
      <c r="A5342" s="36" t="s">
        <v>10027</v>
      </c>
      <c r="B5342" s="26" t="s">
        <v>6816</v>
      </c>
      <c r="C5342" s="79" t="s">
        <v>10039</v>
      </c>
      <c r="D5342" s="37" t="s">
        <v>5608</v>
      </c>
      <c r="E5342" s="37" t="s">
        <v>4134</v>
      </c>
      <c r="F5342" s="41"/>
      <c r="G5342" s="27"/>
      <c r="H5342" s="27"/>
      <c r="I5342" s="27">
        <v>604168</v>
      </c>
      <c r="M5342" s="220">
        <f t="shared" si="83"/>
        <v>791218</v>
      </c>
    </row>
    <row r="5343" spans="1:13" x14ac:dyDescent="0.2">
      <c r="A5343" s="35" t="s">
        <v>10027</v>
      </c>
      <c r="B5343" s="1" t="s">
        <v>5579</v>
      </c>
      <c r="C5343" s="45" t="s">
        <v>1016</v>
      </c>
      <c r="D5343" s="23" t="s">
        <v>5734</v>
      </c>
      <c r="E5343" s="23" t="s">
        <v>4141</v>
      </c>
      <c r="F5343" s="40">
        <v>3.5</v>
      </c>
      <c r="G5343" s="25">
        <v>57672</v>
      </c>
      <c r="H5343" s="25">
        <v>201852</v>
      </c>
      <c r="I5343" s="25"/>
      <c r="J5343" s="58" t="e">
        <f>HYPERLINK("#"&amp;"Insumos"&amp;"!A"&amp;MATCH($B5343,#REF!,0),"Ins "&amp;$B5343)</f>
        <v>#REF!</v>
      </c>
      <c r="M5343" s="220"/>
    </row>
    <row r="5344" spans="1:13" x14ac:dyDescent="0.2">
      <c r="A5344" s="35" t="s">
        <v>10027</v>
      </c>
      <c r="B5344" s="34" t="s">
        <v>5533</v>
      </c>
      <c r="C5344" s="45" t="s">
        <v>5892</v>
      </c>
      <c r="D5344" s="23" t="s">
        <v>977</v>
      </c>
      <c r="E5344" s="23" t="s">
        <v>4134</v>
      </c>
      <c r="F5344" s="40">
        <v>0.5</v>
      </c>
      <c r="G5344" s="25">
        <v>3623</v>
      </c>
      <c r="H5344" s="25">
        <v>1812</v>
      </c>
      <c r="I5344" s="25"/>
      <c r="J5344" s="58" t="e">
        <f>HYPERLINK("#"&amp;"Insumos"&amp;"!A"&amp;MATCH($B5344,#REF!,0),"Ins "&amp;$B5344)</f>
        <v>#REF!</v>
      </c>
      <c r="M5344" s="220"/>
    </row>
    <row r="5345" spans="1:13" x14ac:dyDescent="0.2">
      <c r="A5345" s="35" t="s">
        <v>10027</v>
      </c>
      <c r="B5345" s="1" t="s">
        <v>5007</v>
      </c>
      <c r="C5345" s="45" t="s">
        <v>720</v>
      </c>
      <c r="D5345" s="23" t="s">
        <v>5751</v>
      </c>
      <c r="E5345" s="23" t="s">
        <v>4134</v>
      </c>
      <c r="F5345" s="40">
        <v>0.4</v>
      </c>
      <c r="G5345" s="25">
        <v>1897</v>
      </c>
      <c r="H5345" s="25">
        <v>759</v>
      </c>
      <c r="I5345" s="25"/>
      <c r="J5345" s="58" t="e">
        <f>HYPERLINK("#"&amp;"Insumos"&amp;"!A"&amp;MATCH($B5345,#REF!,0),"Ins "&amp;$B5345)</f>
        <v>#REF!</v>
      </c>
      <c r="M5345" s="220"/>
    </row>
    <row r="5346" spans="1:13" x14ac:dyDescent="0.2">
      <c r="A5346" s="35" t="s">
        <v>10027</v>
      </c>
      <c r="B5346" s="34" t="s">
        <v>9986</v>
      </c>
      <c r="C5346" s="45" t="s">
        <v>10037</v>
      </c>
      <c r="D5346" s="23" t="s">
        <v>5751</v>
      </c>
      <c r="E5346" s="23" t="s">
        <v>463</v>
      </c>
      <c r="F5346" s="40">
        <v>1</v>
      </c>
      <c r="G5346" s="25">
        <v>368805</v>
      </c>
      <c r="H5346" s="25">
        <v>368805</v>
      </c>
      <c r="I5346" s="25"/>
      <c r="J5346" s="58" t="e">
        <f>HYPERLINK("#"&amp;"Insumos"&amp;"!A"&amp;MATCH($B5346,#REF!,0),"Ins "&amp;$B5346)</f>
        <v>#REF!</v>
      </c>
      <c r="M5346" s="220"/>
    </row>
    <row r="5347" spans="1:13" x14ac:dyDescent="0.2">
      <c r="A5347" s="35" t="s">
        <v>10027</v>
      </c>
      <c r="B5347" s="34" t="s">
        <v>9987</v>
      </c>
      <c r="C5347" s="45" t="s">
        <v>10038</v>
      </c>
      <c r="D5347" s="23" t="s">
        <v>5751</v>
      </c>
      <c r="E5347" s="23" t="s">
        <v>463</v>
      </c>
      <c r="F5347" s="40">
        <v>1</v>
      </c>
      <c r="G5347" s="25">
        <v>30940</v>
      </c>
      <c r="H5347" s="25">
        <v>30940</v>
      </c>
      <c r="I5347" s="25"/>
      <c r="J5347" s="58" t="e">
        <f>HYPERLINK("#"&amp;"Insumos"&amp;"!A"&amp;MATCH($B5347,#REF!,0),"Ins "&amp;$B5347)</f>
        <v>#REF!</v>
      </c>
      <c r="M5347" s="220"/>
    </row>
    <row r="5348" spans="1:13" ht="25.5" x14ac:dyDescent="0.2">
      <c r="A5348" s="36" t="s">
        <v>10028</v>
      </c>
      <c r="B5348" s="26" t="s">
        <v>6816</v>
      </c>
      <c r="C5348" s="79" t="s">
        <v>10041</v>
      </c>
      <c r="D5348" s="37" t="s">
        <v>5608</v>
      </c>
      <c r="E5348" s="37" t="s">
        <v>4134</v>
      </c>
      <c r="F5348" s="41"/>
      <c r="G5348" s="27"/>
      <c r="H5348" s="27"/>
      <c r="I5348" s="27">
        <v>158258</v>
      </c>
      <c r="M5348" s="220">
        <f t="shared" si="83"/>
        <v>207255</v>
      </c>
    </row>
    <row r="5349" spans="1:13" x14ac:dyDescent="0.2">
      <c r="A5349" s="35" t="s">
        <v>10028</v>
      </c>
      <c r="B5349" s="1" t="s">
        <v>5579</v>
      </c>
      <c r="C5349" s="45" t="s">
        <v>1016</v>
      </c>
      <c r="D5349" s="23" t="s">
        <v>5734</v>
      </c>
      <c r="E5349" s="23" t="s">
        <v>4141</v>
      </c>
      <c r="F5349" s="40">
        <v>0.88</v>
      </c>
      <c r="G5349" s="25">
        <v>57672</v>
      </c>
      <c r="H5349" s="25">
        <v>50751</v>
      </c>
      <c r="I5349" s="25"/>
      <c r="J5349" s="58" t="e">
        <f>HYPERLINK("#"&amp;"Insumos"&amp;"!A"&amp;MATCH($B5349,#REF!,0),"Ins "&amp;$B5349)</f>
        <v>#REF!</v>
      </c>
      <c r="M5349" s="220"/>
    </row>
    <row r="5350" spans="1:13" x14ac:dyDescent="0.2">
      <c r="A5350" s="35" t="s">
        <v>10028</v>
      </c>
      <c r="B5350" s="34" t="s">
        <v>5533</v>
      </c>
      <c r="C5350" s="45" t="s">
        <v>5892</v>
      </c>
      <c r="D5350" s="23" t="s">
        <v>977</v>
      </c>
      <c r="E5350" s="23" t="s">
        <v>4134</v>
      </c>
      <c r="F5350" s="40">
        <v>0.5</v>
      </c>
      <c r="G5350" s="25">
        <v>3623</v>
      </c>
      <c r="H5350" s="25">
        <v>1812</v>
      </c>
      <c r="I5350" s="25"/>
      <c r="J5350" s="58" t="e">
        <f>HYPERLINK("#"&amp;"Insumos"&amp;"!A"&amp;MATCH($B5350,#REF!,0),"Ins "&amp;$B5350)</f>
        <v>#REF!</v>
      </c>
      <c r="M5350" s="220"/>
    </row>
    <row r="5351" spans="1:13" x14ac:dyDescent="0.2">
      <c r="A5351" s="35" t="s">
        <v>10028</v>
      </c>
      <c r="B5351" s="1" t="s">
        <v>5007</v>
      </c>
      <c r="C5351" s="45" t="s">
        <v>720</v>
      </c>
      <c r="D5351" s="23" t="s">
        <v>5751</v>
      </c>
      <c r="E5351" s="23" t="s">
        <v>4134</v>
      </c>
      <c r="F5351" s="40">
        <v>0.4</v>
      </c>
      <c r="G5351" s="25">
        <v>1897</v>
      </c>
      <c r="H5351" s="25">
        <v>759</v>
      </c>
      <c r="I5351" s="25"/>
      <c r="J5351" s="58" t="e">
        <f>HYPERLINK("#"&amp;"Insumos"&amp;"!A"&amp;MATCH($B5351,#REF!,0),"Ins "&amp;$B5351)</f>
        <v>#REF!</v>
      </c>
      <c r="M5351" s="220"/>
    </row>
    <row r="5352" spans="1:13" x14ac:dyDescent="0.2">
      <c r="A5352" s="35" t="s">
        <v>10028</v>
      </c>
      <c r="B5352" s="34" t="s">
        <v>9988</v>
      </c>
      <c r="C5352" s="45" t="s">
        <v>10040</v>
      </c>
      <c r="D5352" s="23" t="s">
        <v>5751</v>
      </c>
      <c r="E5352" s="23" t="s">
        <v>463</v>
      </c>
      <c r="F5352" s="40">
        <v>1</v>
      </c>
      <c r="G5352" s="25">
        <v>104936</v>
      </c>
      <c r="H5352" s="25">
        <v>104936</v>
      </c>
      <c r="I5352" s="25"/>
      <c r="J5352" s="58" t="e">
        <f>HYPERLINK("#"&amp;"Insumos"&amp;"!A"&amp;MATCH($B5352,#REF!,0),"Ins "&amp;$B5352)</f>
        <v>#REF!</v>
      </c>
      <c r="M5352" s="220"/>
    </row>
    <row r="5353" spans="1:13" ht="25.5" x14ac:dyDescent="0.2">
      <c r="A5353" s="36" t="s">
        <v>10029</v>
      </c>
      <c r="B5353" s="26" t="s">
        <v>6816</v>
      </c>
      <c r="C5353" s="79" t="s">
        <v>10042</v>
      </c>
      <c r="D5353" s="37" t="s">
        <v>5608</v>
      </c>
      <c r="E5353" s="37" t="s">
        <v>4134</v>
      </c>
      <c r="F5353" s="41"/>
      <c r="G5353" s="27"/>
      <c r="H5353" s="27"/>
      <c r="I5353" s="27">
        <v>161378</v>
      </c>
      <c r="M5353" s="220">
        <f t="shared" si="83"/>
        <v>211341</v>
      </c>
    </row>
    <row r="5354" spans="1:13" x14ac:dyDescent="0.2">
      <c r="A5354" s="35" t="s">
        <v>10029</v>
      </c>
      <c r="B5354" s="1" t="s">
        <v>5579</v>
      </c>
      <c r="C5354" s="45" t="s">
        <v>1016</v>
      </c>
      <c r="D5354" s="23" t="s">
        <v>5734</v>
      </c>
      <c r="E5354" s="23" t="s">
        <v>4141</v>
      </c>
      <c r="F5354" s="40">
        <v>0.88</v>
      </c>
      <c r="G5354" s="25">
        <v>57672</v>
      </c>
      <c r="H5354" s="25">
        <v>50751</v>
      </c>
      <c r="I5354" s="25"/>
      <c r="J5354" s="58" t="e">
        <f>HYPERLINK("#"&amp;"Insumos"&amp;"!A"&amp;MATCH($B5354,#REF!,0),"Ins "&amp;$B5354)</f>
        <v>#REF!</v>
      </c>
      <c r="M5354" s="220"/>
    </row>
    <row r="5355" spans="1:13" x14ac:dyDescent="0.2">
      <c r="A5355" s="35" t="s">
        <v>10029</v>
      </c>
      <c r="B5355" s="34" t="s">
        <v>5533</v>
      </c>
      <c r="C5355" s="45" t="s">
        <v>5892</v>
      </c>
      <c r="D5355" s="23" t="s">
        <v>977</v>
      </c>
      <c r="E5355" s="23" t="s">
        <v>4134</v>
      </c>
      <c r="F5355" s="40">
        <v>0.5</v>
      </c>
      <c r="G5355" s="25">
        <v>3623</v>
      </c>
      <c r="H5355" s="25">
        <v>1812</v>
      </c>
      <c r="I5355" s="25"/>
      <c r="J5355" s="58" t="e">
        <f>HYPERLINK("#"&amp;"Insumos"&amp;"!A"&amp;MATCH($B5355,#REF!,0),"Ins "&amp;$B5355)</f>
        <v>#REF!</v>
      </c>
      <c r="M5355" s="220"/>
    </row>
    <row r="5356" spans="1:13" x14ac:dyDescent="0.2">
      <c r="A5356" s="35" t="s">
        <v>10029</v>
      </c>
      <c r="B5356" s="1" t="s">
        <v>5007</v>
      </c>
      <c r="C5356" s="45" t="s">
        <v>720</v>
      </c>
      <c r="D5356" s="23" t="s">
        <v>5751</v>
      </c>
      <c r="E5356" s="23" t="s">
        <v>4134</v>
      </c>
      <c r="F5356" s="40">
        <v>0.4</v>
      </c>
      <c r="G5356" s="25">
        <v>1897</v>
      </c>
      <c r="H5356" s="25">
        <v>759</v>
      </c>
      <c r="I5356" s="25"/>
      <c r="J5356" s="58" t="e">
        <f>HYPERLINK("#"&amp;"Insumos"&amp;"!A"&amp;MATCH($B5356,#REF!,0),"Ins "&amp;$B5356)</f>
        <v>#REF!</v>
      </c>
      <c r="M5356" s="220"/>
    </row>
    <row r="5357" spans="1:13" x14ac:dyDescent="0.2">
      <c r="A5357" s="35" t="s">
        <v>10029</v>
      </c>
      <c r="B5357" s="34" t="s">
        <v>9989</v>
      </c>
      <c r="C5357" s="45" t="s">
        <v>10043</v>
      </c>
      <c r="D5357" s="23" t="s">
        <v>5751</v>
      </c>
      <c r="E5357" s="23" t="s">
        <v>463</v>
      </c>
      <c r="F5357" s="40">
        <v>1</v>
      </c>
      <c r="G5357" s="25">
        <v>108056</v>
      </c>
      <c r="H5357" s="25">
        <v>108056</v>
      </c>
      <c r="I5357" s="25"/>
      <c r="J5357" s="58" t="e">
        <f>HYPERLINK("#"&amp;"Insumos"&amp;"!A"&amp;MATCH($B5357,#REF!,0),"Ins "&amp;$B5357)</f>
        <v>#REF!</v>
      </c>
      <c r="M5357" s="220"/>
    </row>
    <row r="5358" spans="1:13" ht="25.5" x14ac:dyDescent="0.2">
      <c r="A5358" s="36" t="s">
        <v>10030</v>
      </c>
      <c r="B5358" s="26" t="s">
        <v>6816</v>
      </c>
      <c r="C5358" s="79" t="s">
        <v>10044</v>
      </c>
      <c r="D5358" s="37" t="s">
        <v>5608</v>
      </c>
      <c r="E5358" s="37" t="s">
        <v>4134</v>
      </c>
      <c r="F5358" s="41"/>
      <c r="G5358" s="27"/>
      <c r="H5358" s="27"/>
      <c r="I5358" s="27">
        <v>865316</v>
      </c>
      <c r="M5358" s="220">
        <f t="shared" si="83"/>
        <v>1133218</v>
      </c>
    </row>
    <row r="5359" spans="1:13" x14ac:dyDescent="0.2">
      <c r="A5359" s="35" t="s">
        <v>10030</v>
      </c>
      <c r="B5359" s="1" t="s">
        <v>5579</v>
      </c>
      <c r="C5359" s="45" t="s">
        <v>1016</v>
      </c>
      <c r="D5359" s="23" t="s">
        <v>5734</v>
      </c>
      <c r="E5359" s="23" t="s">
        <v>4141</v>
      </c>
      <c r="F5359" s="40">
        <v>2.3199999999999998</v>
      </c>
      <c r="G5359" s="25">
        <v>57672</v>
      </c>
      <c r="H5359" s="25">
        <v>133799</v>
      </c>
      <c r="I5359" s="25"/>
      <c r="J5359" s="58" t="e">
        <f>HYPERLINK("#"&amp;"Insumos"&amp;"!A"&amp;MATCH($B5359,#REF!,0),"Ins "&amp;$B5359)</f>
        <v>#REF!</v>
      </c>
      <c r="M5359" s="220"/>
    </row>
    <row r="5360" spans="1:13" x14ac:dyDescent="0.2">
      <c r="A5360" s="35" t="s">
        <v>10030</v>
      </c>
      <c r="B5360" s="34" t="s">
        <v>5533</v>
      </c>
      <c r="C5360" s="45" t="s">
        <v>5892</v>
      </c>
      <c r="D5360" s="23" t="s">
        <v>977</v>
      </c>
      <c r="E5360" s="23" t="s">
        <v>4134</v>
      </c>
      <c r="F5360" s="40">
        <v>0.5</v>
      </c>
      <c r="G5360" s="25">
        <v>3623</v>
      </c>
      <c r="H5360" s="25">
        <v>1812</v>
      </c>
      <c r="I5360" s="25"/>
      <c r="J5360" s="58" t="e">
        <f>HYPERLINK("#"&amp;"Insumos"&amp;"!A"&amp;MATCH($B5360,#REF!,0),"Ins "&amp;$B5360)</f>
        <v>#REF!</v>
      </c>
      <c r="M5360" s="220"/>
    </row>
    <row r="5361" spans="1:13" x14ac:dyDescent="0.2">
      <c r="A5361" s="35" t="s">
        <v>10030</v>
      </c>
      <c r="B5361" s="1" t="s">
        <v>5007</v>
      </c>
      <c r="C5361" s="45" t="s">
        <v>720</v>
      </c>
      <c r="D5361" s="23" t="s">
        <v>5751</v>
      </c>
      <c r="E5361" s="23" t="s">
        <v>4134</v>
      </c>
      <c r="F5361" s="40">
        <v>0.4</v>
      </c>
      <c r="G5361" s="25">
        <v>1897</v>
      </c>
      <c r="H5361" s="25">
        <v>759</v>
      </c>
      <c r="I5361" s="25"/>
      <c r="J5361" s="58" t="e">
        <f>HYPERLINK("#"&amp;"Insumos"&amp;"!A"&amp;MATCH($B5361,#REF!,0),"Ins "&amp;$B5361)</f>
        <v>#REF!</v>
      </c>
      <c r="M5361" s="220"/>
    </row>
    <row r="5362" spans="1:13" x14ac:dyDescent="0.2">
      <c r="A5362" s="35" t="s">
        <v>10030</v>
      </c>
      <c r="B5362" s="34" t="s">
        <v>9990</v>
      </c>
      <c r="C5362" s="45" t="s">
        <v>10045</v>
      </c>
      <c r="D5362" s="23" t="s">
        <v>5751</v>
      </c>
      <c r="E5362" s="23" t="s">
        <v>463</v>
      </c>
      <c r="F5362" s="40">
        <v>1</v>
      </c>
      <c r="G5362" s="25">
        <v>728946</v>
      </c>
      <c r="H5362" s="25">
        <v>728946</v>
      </c>
      <c r="I5362" s="25"/>
      <c r="J5362" s="58" t="e">
        <f>HYPERLINK("#"&amp;"Insumos"&amp;"!A"&amp;MATCH($B5362,#REF!,0),"Ins "&amp;$B5362)</f>
        <v>#REF!</v>
      </c>
      <c r="M5362" s="220"/>
    </row>
    <row r="5363" spans="1:13" ht="25.5" x14ac:dyDescent="0.2">
      <c r="A5363" s="36" t="s">
        <v>10031</v>
      </c>
      <c r="B5363" s="26" t="s">
        <v>6816</v>
      </c>
      <c r="C5363" s="79" t="s">
        <v>10058</v>
      </c>
      <c r="D5363" s="37" t="s">
        <v>5608</v>
      </c>
      <c r="E5363" s="37" t="s">
        <v>4134</v>
      </c>
      <c r="F5363" s="41"/>
      <c r="G5363" s="27"/>
      <c r="H5363" s="27"/>
      <c r="I5363" s="27">
        <v>239633</v>
      </c>
      <c r="M5363" s="220">
        <f t="shared" si="83"/>
        <v>313823</v>
      </c>
    </row>
    <row r="5364" spans="1:13" x14ac:dyDescent="0.2">
      <c r="A5364" s="35" t="s">
        <v>10031</v>
      </c>
      <c r="B5364" s="1" t="s">
        <v>5579</v>
      </c>
      <c r="C5364" s="45" t="s">
        <v>1016</v>
      </c>
      <c r="D5364" s="23" t="s">
        <v>5734</v>
      </c>
      <c r="E5364" s="23" t="s">
        <v>4141</v>
      </c>
      <c r="F5364" s="40">
        <v>1.75</v>
      </c>
      <c r="G5364" s="25">
        <v>57672</v>
      </c>
      <c r="H5364" s="25">
        <v>100926</v>
      </c>
      <c r="I5364" s="25"/>
      <c r="J5364" s="58" t="e">
        <f>HYPERLINK("#"&amp;"Insumos"&amp;"!A"&amp;MATCH($B5364,#REF!,0),"Ins "&amp;$B5364)</f>
        <v>#REF!</v>
      </c>
      <c r="M5364" s="220"/>
    </row>
    <row r="5365" spans="1:13" x14ac:dyDescent="0.2">
      <c r="A5365" s="35" t="s">
        <v>10031</v>
      </c>
      <c r="B5365" s="34" t="s">
        <v>5533</v>
      </c>
      <c r="C5365" s="45" t="s">
        <v>5892</v>
      </c>
      <c r="D5365" s="23" t="s">
        <v>977</v>
      </c>
      <c r="E5365" s="23" t="s">
        <v>4134</v>
      </c>
      <c r="F5365" s="40">
        <v>0.5</v>
      </c>
      <c r="G5365" s="25">
        <v>3623</v>
      </c>
      <c r="H5365" s="25">
        <v>1812</v>
      </c>
      <c r="I5365" s="25"/>
      <c r="J5365" s="58" t="e">
        <f>HYPERLINK("#"&amp;"Insumos"&amp;"!A"&amp;MATCH($B5365,#REF!,0),"Ins "&amp;$B5365)</f>
        <v>#REF!</v>
      </c>
      <c r="M5365" s="220"/>
    </row>
    <row r="5366" spans="1:13" x14ac:dyDescent="0.2">
      <c r="A5366" s="35" t="s">
        <v>10031</v>
      </c>
      <c r="B5366" s="1" t="s">
        <v>5007</v>
      </c>
      <c r="C5366" s="45" t="s">
        <v>720</v>
      </c>
      <c r="D5366" s="23" t="s">
        <v>5751</v>
      </c>
      <c r="E5366" s="23" t="s">
        <v>4134</v>
      </c>
      <c r="F5366" s="40">
        <v>0.4</v>
      </c>
      <c r="G5366" s="25">
        <v>1897</v>
      </c>
      <c r="H5366" s="25">
        <v>759</v>
      </c>
      <c r="I5366" s="25"/>
      <c r="J5366" s="58" t="e">
        <f>HYPERLINK("#"&amp;"Insumos"&amp;"!A"&amp;MATCH($B5366,#REF!,0),"Ins "&amp;$B5366)</f>
        <v>#REF!</v>
      </c>
      <c r="M5366" s="220"/>
    </row>
    <row r="5367" spans="1:13" x14ac:dyDescent="0.2">
      <c r="A5367" s="35" t="s">
        <v>10031</v>
      </c>
      <c r="B5367" s="34" t="s">
        <v>9991</v>
      </c>
      <c r="C5367" s="45" t="s">
        <v>10056</v>
      </c>
      <c r="D5367" s="23" t="s">
        <v>5751</v>
      </c>
      <c r="E5367" s="23" t="s">
        <v>463</v>
      </c>
      <c r="F5367" s="40">
        <v>1</v>
      </c>
      <c r="G5367" s="25">
        <v>136136</v>
      </c>
      <c r="H5367" s="25">
        <v>136136</v>
      </c>
      <c r="I5367" s="25"/>
      <c r="J5367" s="58" t="e">
        <f>HYPERLINK("#"&amp;"Insumos"&amp;"!A"&amp;MATCH($B5367,#REF!,0),"Ins "&amp;$B5367)</f>
        <v>#REF!</v>
      </c>
      <c r="M5367" s="220"/>
    </row>
    <row r="5368" spans="1:13" ht="25.5" x14ac:dyDescent="0.2">
      <c r="A5368" s="36" t="s">
        <v>10032</v>
      </c>
      <c r="B5368" s="26" t="s">
        <v>6816</v>
      </c>
      <c r="C5368" s="79" t="s">
        <v>10046</v>
      </c>
      <c r="D5368" s="37" t="s">
        <v>5608</v>
      </c>
      <c r="E5368" s="37" t="s">
        <v>4134</v>
      </c>
      <c r="F5368" s="41"/>
      <c r="G5368" s="27"/>
      <c r="H5368" s="27"/>
      <c r="I5368" s="27">
        <v>1323228</v>
      </c>
      <c r="M5368" s="220">
        <f t="shared" si="83"/>
        <v>1732899</v>
      </c>
    </row>
    <row r="5369" spans="1:13" x14ac:dyDescent="0.2">
      <c r="A5369" s="35" t="s">
        <v>10032</v>
      </c>
      <c r="B5369" s="1" t="s">
        <v>5579</v>
      </c>
      <c r="C5369" s="45" t="s">
        <v>1016</v>
      </c>
      <c r="D5369" s="23" t="s">
        <v>5734</v>
      </c>
      <c r="E5369" s="23" t="s">
        <v>4141</v>
      </c>
      <c r="F5369" s="40">
        <v>2.3199999999999998</v>
      </c>
      <c r="G5369" s="25">
        <v>57672</v>
      </c>
      <c r="H5369" s="25">
        <v>133799</v>
      </c>
      <c r="I5369" s="25"/>
      <c r="J5369" s="58" t="e">
        <f>HYPERLINK("#"&amp;"Insumos"&amp;"!A"&amp;MATCH($B5369,#REF!,0),"Ins "&amp;$B5369)</f>
        <v>#REF!</v>
      </c>
      <c r="M5369" s="220"/>
    </row>
    <row r="5370" spans="1:13" x14ac:dyDescent="0.2">
      <c r="A5370" s="35" t="s">
        <v>10032</v>
      </c>
      <c r="B5370" s="34" t="s">
        <v>5533</v>
      </c>
      <c r="C5370" s="45" t="s">
        <v>5892</v>
      </c>
      <c r="D5370" s="23" t="s">
        <v>977</v>
      </c>
      <c r="E5370" s="23" t="s">
        <v>4134</v>
      </c>
      <c r="F5370" s="40">
        <v>0.5</v>
      </c>
      <c r="G5370" s="25">
        <v>3623</v>
      </c>
      <c r="H5370" s="25">
        <v>1812</v>
      </c>
      <c r="I5370" s="25"/>
      <c r="J5370" s="58" t="e">
        <f>HYPERLINK("#"&amp;"Insumos"&amp;"!A"&amp;MATCH($B5370,#REF!,0),"Ins "&amp;$B5370)</f>
        <v>#REF!</v>
      </c>
      <c r="M5370" s="220"/>
    </row>
    <row r="5371" spans="1:13" x14ac:dyDescent="0.2">
      <c r="A5371" s="35" t="s">
        <v>10032</v>
      </c>
      <c r="B5371" s="1" t="s">
        <v>5007</v>
      </c>
      <c r="C5371" s="45" t="s">
        <v>720</v>
      </c>
      <c r="D5371" s="23" t="s">
        <v>5751</v>
      </c>
      <c r="E5371" s="23" t="s">
        <v>4134</v>
      </c>
      <c r="F5371" s="40">
        <v>0.4</v>
      </c>
      <c r="G5371" s="25">
        <v>1897</v>
      </c>
      <c r="H5371" s="25">
        <v>759</v>
      </c>
      <c r="I5371" s="25"/>
      <c r="J5371" s="58" t="e">
        <f>HYPERLINK("#"&amp;"Insumos"&amp;"!A"&amp;MATCH($B5371,#REF!,0),"Ins "&amp;$B5371)</f>
        <v>#REF!</v>
      </c>
      <c r="M5371" s="220"/>
    </row>
    <row r="5372" spans="1:13" x14ac:dyDescent="0.2">
      <c r="A5372" s="35" t="s">
        <v>10032</v>
      </c>
      <c r="B5372" s="34" t="s">
        <v>10047</v>
      </c>
      <c r="C5372" s="45" t="s">
        <v>10057</v>
      </c>
      <c r="D5372" s="23" t="s">
        <v>5751</v>
      </c>
      <c r="E5372" s="23" t="s">
        <v>463</v>
      </c>
      <c r="F5372" s="40">
        <v>1</v>
      </c>
      <c r="G5372" s="25">
        <v>1186858</v>
      </c>
      <c r="H5372" s="25">
        <v>1186858</v>
      </c>
      <c r="I5372" s="25"/>
      <c r="J5372" s="58" t="e">
        <f>HYPERLINK("#"&amp;"Insumos"&amp;"!A"&amp;MATCH($B5372,#REF!,0),"Ins "&amp;$B5372)</f>
        <v>#REF!</v>
      </c>
      <c r="M5372" s="220"/>
    </row>
    <row r="5373" spans="1:13" ht="38.25" x14ac:dyDescent="0.2">
      <c r="A5373" s="36" t="s">
        <v>10033</v>
      </c>
      <c r="B5373" s="26" t="s">
        <v>6816</v>
      </c>
      <c r="C5373" s="79" t="s">
        <v>10059</v>
      </c>
      <c r="D5373" s="37" t="s">
        <v>5608</v>
      </c>
      <c r="E5373" s="37" t="s">
        <v>4134</v>
      </c>
      <c r="F5373" s="41"/>
      <c r="G5373" s="27"/>
      <c r="H5373" s="27"/>
      <c r="I5373" s="27">
        <v>76224</v>
      </c>
      <c r="M5373" s="220">
        <f t="shared" si="83"/>
        <v>99823</v>
      </c>
    </row>
    <row r="5374" spans="1:13" x14ac:dyDescent="0.2">
      <c r="A5374" s="35" t="s">
        <v>10033</v>
      </c>
      <c r="B5374" s="1" t="s">
        <v>5579</v>
      </c>
      <c r="C5374" s="45" t="s">
        <v>1016</v>
      </c>
      <c r="D5374" s="23" t="s">
        <v>5734</v>
      </c>
      <c r="E5374" s="23" t="s">
        <v>4141</v>
      </c>
      <c r="F5374" s="40">
        <v>0.7</v>
      </c>
      <c r="G5374" s="25">
        <v>57672</v>
      </c>
      <c r="H5374" s="25">
        <v>40370</v>
      </c>
      <c r="I5374" s="25"/>
      <c r="J5374" s="58" t="e">
        <f>HYPERLINK("#"&amp;"Insumos"&amp;"!A"&amp;MATCH($B5374,#REF!,0),"Ins "&amp;$B5374)</f>
        <v>#REF!</v>
      </c>
      <c r="M5374" s="220"/>
    </row>
    <row r="5375" spans="1:13" x14ac:dyDescent="0.2">
      <c r="A5375" s="35" t="s">
        <v>10033</v>
      </c>
      <c r="B5375" s="34" t="s">
        <v>5533</v>
      </c>
      <c r="C5375" s="45" t="s">
        <v>5892</v>
      </c>
      <c r="D5375" s="23" t="s">
        <v>977</v>
      </c>
      <c r="E5375" s="23" t="s">
        <v>4134</v>
      </c>
      <c r="F5375" s="40">
        <v>0.5</v>
      </c>
      <c r="G5375" s="25">
        <v>3623</v>
      </c>
      <c r="H5375" s="25">
        <v>1812</v>
      </c>
      <c r="I5375" s="25"/>
      <c r="J5375" s="58" t="e">
        <f>HYPERLINK("#"&amp;"Insumos"&amp;"!A"&amp;MATCH($B5375,#REF!,0),"Ins "&amp;$B5375)</f>
        <v>#REF!</v>
      </c>
      <c r="M5375" s="220"/>
    </row>
    <row r="5376" spans="1:13" x14ac:dyDescent="0.2">
      <c r="A5376" s="35" t="s">
        <v>10033</v>
      </c>
      <c r="B5376" s="1" t="s">
        <v>5007</v>
      </c>
      <c r="C5376" s="45" t="s">
        <v>720</v>
      </c>
      <c r="D5376" s="23" t="s">
        <v>5751</v>
      </c>
      <c r="E5376" s="23" t="s">
        <v>4134</v>
      </c>
      <c r="F5376" s="40">
        <v>0.4</v>
      </c>
      <c r="G5376" s="25">
        <v>1897</v>
      </c>
      <c r="H5376" s="25">
        <v>759</v>
      </c>
      <c r="I5376" s="25"/>
      <c r="J5376" s="58" t="e">
        <f>HYPERLINK("#"&amp;"Insumos"&amp;"!A"&amp;MATCH($B5376,#REF!,0),"Ins "&amp;$B5376)</f>
        <v>#REF!</v>
      </c>
      <c r="M5376" s="220"/>
    </row>
    <row r="5377" spans="1:13" x14ac:dyDescent="0.2">
      <c r="A5377" s="35" t="s">
        <v>10033</v>
      </c>
      <c r="B5377" s="34" t="s">
        <v>10048</v>
      </c>
      <c r="C5377" s="45" t="s">
        <v>10070</v>
      </c>
      <c r="D5377" s="23" t="s">
        <v>5751</v>
      </c>
      <c r="E5377" s="23" t="s">
        <v>463</v>
      </c>
      <c r="F5377" s="40">
        <v>1</v>
      </c>
      <c r="G5377" s="25">
        <v>23143</v>
      </c>
      <c r="H5377" s="25">
        <v>23143</v>
      </c>
      <c r="I5377" s="25"/>
      <c r="J5377" s="58" t="e">
        <f>HYPERLINK("#"&amp;"Insumos"&amp;"!A"&amp;MATCH($B5377,#REF!,0),"Ins "&amp;$B5377)</f>
        <v>#REF!</v>
      </c>
      <c r="M5377" s="220"/>
    </row>
    <row r="5378" spans="1:13" x14ac:dyDescent="0.2">
      <c r="A5378" s="35" t="s">
        <v>10033</v>
      </c>
      <c r="B5378" s="34" t="s">
        <v>10049</v>
      </c>
      <c r="C5378" s="45" t="s">
        <v>10071</v>
      </c>
      <c r="D5378" s="23" t="s">
        <v>5751</v>
      </c>
      <c r="E5378" s="23" t="s">
        <v>463</v>
      </c>
      <c r="F5378" s="40">
        <v>1</v>
      </c>
      <c r="G5378" s="25">
        <v>3432</v>
      </c>
      <c r="H5378" s="25">
        <v>3432</v>
      </c>
      <c r="I5378" s="25"/>
      <c r="J5378" s="58" t="e">
        <f>HYPERLINK("#"&amp;"Insumos"&amp;"!A"&amp;MATCH($B5378,#REF!,0),"Ins "&amp;$B5378)</f>
        <v>#REF!</v>
      </c>
      <c r="M5378" s="220"/>
    </row>
    <row r="5379" spans="1:13" x14ac:dyDescent="0.2">
      <c r="A5379" s="35" t="s">
        <v>10033</v>
      </c>
      <c r="B5379" s="34" t="s">
        <v>9731</v>
      </c>
      <c r="C5379" s="45" t="s">
        <v>9744</v>
      </c>
      <c r="D5379" s="23" t="s">
        <v>5751</v>
      </c>
      <c r="E5379" s="23" t="s">
        <v>463</v>
      </c>
      <c r="F5379" s="40">
        <v>0.5</v>
      </c>
      <c r="G5379" s="25">
        <v>13416</v>
      </c>
      <c r="H5379" s="25">
        <v>6708</v>
      </c>
      <c r="I5379" s="25"/>
      <c r="J5379" s="58" t="e">
        <f>HYPERLINK("#"&amp;"Insumos"&amp;"!A"&amp;MATCH($B5379,#REF!,0),"Ins "&amp;$B5379)</f>
        <v>#REF!</v>
      </c>
      <c r="M5379" s="220"/>
    </row>
    <row r="5380" spans="1:13" ht="25.5" x14ac:dyDescent="0.2">
      <c r="A5380" s="36" t="s">
        <v>10072</v>
      </c>
      <c r="B5380" s="26" t="s">
        <v>6816</v>
      </c>
      <c r="C5380" s="79" t="s">
        <v>10073</v>
      </c>
      <c r="D5380" s="37" t="s">
        <v>5608</v>
      </c>
      <c r="E5380" s="37" t="s">
        <v>4134</v>
      </c>
      <c r="F5380" s="41"/>
      <c r="G5380" s="27"/>
      <c r="H5380" s="27"/>
      <c r="I5380" s="27">
        <v>837188</v>
      </c>
      <c r="M5380" s="220">
        <f t="shared" ref="M5380:M5437" si="84">ROUND(I5380*(1+$L$2),0)</f>
        <v>1096381</v>
      </c>
    </row>
    <row r="5381" spans="1:13" x14ac:dyDescent="0.2">
      <c r="A5381" s="35" t="s">
        <v>10072</v>
      </c>
      <c r="B5381" s="34" t="s">
        <v>74</v>
      </c>
      <c r="C5381" s="45" t="s">
        <v>1023</v>
      </c>
      <c r="D5381" s="23" t="s">
        <v>5734</v>
      </c>
      <c r="E5381" s="23" t="s">
        <v>4141</v>
      </c>
      <c r="F5381" s="40">
        <v>3.62</v>
      </c>
      <c r="G5381" s="25">
        <v>73692</v>
      </c>
      <c r="H5381" s="25">
        <v>266765</v>
      </c>
      <c r="I5381" s="25"/>
      <c r="J5381" s="58" t="e">
        <f>HYPERLINK("#"&amp;"Insumos"&amp;"!A"&amp;MATCH($B5381,#REF!,0),"Ins "&amp;$B5381)</f>
        <v>#REF!</v>
      </c>
      <c r="M5381" s="220"/>
    </row>
    <row r="5382" spans="1:13" x14ac:dyDescent="0.2">
      <c r="A5382" s="35" t="s">
        <v>10072</v>
      </c>
      <c r="B5382" s="34" t="s">
        <v>5533</v>
      </c>
      <c r="C5382" s="45" t="s">
        <v>5892</v>
      </c>
      <c r="D5382" s="23" t="s">
        <v>977</v>
      </c>
      <c r="E5382" s="23" t="s">
        <v>4134</v>
      </c>
      <c r="F5382" s="40">
        <v>0.5</v>
      </c>
      <c r="G5382" s="25">
        <v>3623</v>
      </c>
      <c r="H5382" s="25">
        <v>1812</v>
      </c>
      <c r="I5382" s="25"/>
      <c r="J5382" s="58" t="e">
        <f>HYPERLINK("#"&amp;"Insumos"&amp;"!A"&amp;MATCH($B5382,#REF!,0),"Ins "&amp;$B5382)</f>
        <v>#REF!</v>
      </c>
      <c r="M5382" s="220"/>
    </row>
    <row r="5383" spans="1:13" x14ac:dyDescent="0.2">
      <c r="A5383" s="35" t="s">
        <v>10072</v>
      </c>
      <c r="B5383" s="1" t="s">
        <v>5007</v>
      </c>
      <c r="C5383" s="45" t="s">
        <v>720</v>
      </c>
      <c r="D5383" s="23" t="s">
        <v>5751</v>
      </c>
      <c r="E5383" s="23" t="s">
        <v>4134</v>
      </c>
      <c r="F5383" s="40">
        <v>0.4</v>
      </c>
      <c r="G5383" s="25">
        <v>1897</v>
      </c>
      <c r="H5383" s="25">
        <v>759</v>
      </c>
      <c r="I5383" s="25"/>
      <c r="J5383" s="58" t="e">
        <f>HYPERLINK("#"&amp;"Insumos"&amp;"!A"&amp;MATCH($B5383,#REF!,0),"Ins "&amp;$B5383)</f>
        <v>#REF!</v>
      </c>
      <c r="M5383" s="220"/>
    </row>
    <row r="5384" spans="1:13" x14ac:dyDescent="0.2">
      <c r="A5384" s="35" t="s">
        <v>10072</v>
      </c>
      <c r="B5384" s="34" t="s">
        <v>9728</v>
      </c>
      <c r="C5384" s="45" t="s">
        <v>9741</v>
      </c>
      <c r="D5384" s="23" t="s">
        <v>5751</v>
      </c>
      <c r="E5384" s="23" t="s">
        <v>463</v>
      </c>
      <c r="F5384" s="40">
        <v>1</v>
      </c>
      <c r="G5384" s="25">
        <v>364900</v>
      </c>
      <c r="H5384" s="25">
        <v>364900</v>
      </c>
      <c r="I5384" s="25"/>
      <c r="J5384" s="58" t="e">
        <f>HYPERLINK("#"&amp;"Insumos"&amp;"!A"&amp;MATCH($B5384,#REF!,0),"Ins "&amp;$B5384)</f>
        <v>#REF!</v>
      </c>
      <c r="M5384" s="220"/>
    </row>
    <row r="5385" spans="1:13" x14ac:dyDescent="0.2">
      <c r="A5385" s="35" t="s">
        <v>10072</v>
      </c>
      <c r="B5385" s="34" t="s">
        <v>9733</v>
      </c>
      <c r="C5385" s="45" t="s">
        <v>9795</v>
      </c>
      <c r="D5385" s="23" t="s">
        <v>5751</v>
      </c>
      <c r="E5385" s="23" t="s">
        <v>464</v>
      </c>
      <c r="F5385" s="40">
        <v>1</v>
      </c>
      <c r="G5385" s="25">
        <v>62097</v>
      </c>
      <c r="H5385" s="25">
        <v>62097</v>
      </c>
      <c r="I5385" s="25"/>
      <c r="J5385" s="58" t="e">
        <f>HYPERLINK("#"&amp;"Insumos"&amp;"!A"&amp;MATCH($B5385,#REF!,0),"Ins "&amp;$B5385)</f>
        <v>#REF!</v>
      </c>
      <c r="M5385" s="220"/>
    </row>
    <row r="5386" spans="1:13" x14ac:dyDescent="0.2">
      <c r="A5386" s="35" t="s">
        <v>10072</v>
      </c>
      <c r="B5386" s="34" t="s">
        <v>9736</v>
      </c>
      <c r="C5386" s="45" t="s">
        <v>9798</v>
      </c>
      <c r="D5386" s="23" t="s">
        <v>5751</v>
      </c>
      <c r="E5386" s="23" t="s">
        <v>464</v>
      </c>
      <c r="F5386" s="40">
        <v>1</v>
      </c>
      <c r="G5386" s="25">
        <v>50820</v>
      </c>
      <c r="H5386" s="25">
        <v>50820</v>
      </c>
      <c r="I5386" s="25"/>
      <c r="J5386" s="58" t="e">
        <f>HYPERLINK("#"&amp;"Insumos"&amp;"!A"&amp;MATCH($B5386,#REF!,0),"Ins "&amp;$B5386)</f>
        <v>#REF!</v>
      </c>
      <c r="M5386" s="220"/>
    </row>
    <row r="5387" spans="1:13" x14ac:dyDescent="0.2">
      <c r="A5387" s="35" t="s">
        <v>10072</v>
      </c>
      <c r="B5387" s="34" t="s">
        <v>9734</v>
      </c>
      <c r="C5387" s="45" t="s">
        <v>9796</v>
      </c>
      <c r="D5387" s="23" t="s">
        <v>5751</v>
      </c>
      <c r="E5387" s="23" t="s">
        <v>463</v>
      </c>
      <c r="F5387" s="40">
        <v>2</v>
      </c>
      <c r="G5387" s="25">
        <v>35890</v>
      </c>
      <c r="H5387" s="25">
        <v>71780</v>
      </c>
      <c r="I5387" s="25"/>
      <c r="J5387" s="58" t="e">
        <f>HYPERLINK("#"&amp;"Insumos"&amp;"!A"&amp;MATCH($B5387,#REF!,0),"Ins "&amp;$B5387)</f>
        <v>#REF!</v>
      </c>
      <c r="M5387" s="220"/>
    </row>
    <row r="5388" spans="1:13" x14ac:dyDescent="0.2">
      <c r="A5388" s="35" t="s">
        <v>10072</v>
      </c>
      <c r="B5388" s="34" t="s">
        <v>9737</v>
      </c>
      <c r="C5388" s="45" t="s">
        <v>9799</v>
      </c>
      <c r="D5388" s="23" t="s">
        <v>5751</v>
      </c>
      <c r="E5388" s="23" t="s">
        <v>463</v>
      </c>
      <c r="F5388" s="40">
        <v>1</v>
      </c>
      <c r="G5388" s="25">
        <v>18255</v>
      </c>
      <c r="H5388" s="25">
        <v>18255</v>
      </c>
      <c r="I5388" s="25"/>
      <c r="J5388" s="58" t="e">
        <f>HYPERLINK("#"&amp;"Insumos"&amp;"!A"&amp;MATCH($B5388,#REF!,0),"Ins "&amp;$B5388)</f>
        <v>#REF!</v>
      </c>
      <c r="M5388" s="220"/>
    </row>
    <row r="5389" spans="1:13" ht="25.5" x14ac:dyDescent="0.2">
      <c r="A5389" s="36" t="s">
        <v>10076</v>
      </c>
      <c r="B5389" s="26" t="s">
        <v>6816</v>
      </c>
      <c r="C5389" s="79" t="s">
        <v>10074</v>
      </c>
      <c r="D5389" s="37" t="s">
        <v>5608</v>
      </c>
      <c r="E5389" s="37" t="s">
        <v>4134</v>
      </c>
      <c r="F5389" s="41"/>
      <c r="G5389" s="27"/>
      <c r="H5389" s="27"/>
      <c r="I5389" s="27">
        <v>897420</v>
      </c>
      <c r="M5389" s="220">
        <f t="shared" si="84"/>
        <v>1175261</v>
      </c>
    </row>
    <row r="5390" spans="1:13" x14ac:dyDescent="0.2">
      <c r="A5390" s="35" t="s">
        <v>10076</v>
      </c>
      <c r="B5390" s="34" t="s">
        <v>74</v>
      </c>
      <c r="C5390" s="45" t="s">
        <v>1023</v>
      </c>
      <c r="D5390" s="23" t="s">
        <v>5734</v>
      </c>
      <c r="E5390" s="23" t="s">
        <v>4141</v>
      </c>
      <c r="F5390" s="40">
        <v>3.62</v>
      </c>
      <c r="G5390" s="25">
        <v>73692</v>
      </c>
      <c r="H5390" s="25">
        <v>266765</v>
      </c>
      <c r="I5390" s="25"/>
      <c r="J5390" s="58" t="e">
        <f>HYPERLINK("#"&amp;"Insumos"&amp;"!A"&amp;MATCH($B5390,#REF!,0),"Ins "&amp;$B5390)</f>
        <v>#REF!</v>
      </c>
      <c r="M5390" s="220"/>
    </row>
    <row r="5391" spans="1:13" x14ac:dyDescent="0.2">
      <c r="A5391" s="35" t="s">
        <v>10076</v>
      </c>
      <c r="B5391" s="34" t="s">
        <v>5533</v>
      </c>
      <c r="C5391" s="45" t="s">
        <v>5892</v>
      </c>
      <c r="D5391" s="23" t="s">
        <v>977</v>
      </c>
      <c r="E5391" s="23" t="s">
        <v>4134</v>
      </c>
      <c r="F5391" s="40">
        <v>0.5</v>
      </c>
      <c r="G5391" s="25">
        <v>3623</v>
      </c>
      <c r="H5391" s="25">
        <v>1812</v>
      </c>
      <c r="I5391" s="25"/>
      <c r="J5391" s="58" t="e">
        <f>HYPERLINK("#"&amp;"Insumos"&amp;"!A"&amp;MATCH($B5391,#REF!,0),"Ins "&amp;$B5391)</f>
        <v>#REF!</v>
      </c>
      <c r="M5391" s="220"/>
    </row>
    <row r="5392" spans="1:13" x14ac:dyDescent="0.2">
      <c r="A5392" s="35" t="s">
        <v>10076</v>
      </c>
      <c r="B5392" s="1" t="s">
        <v>5007</v>
      </c>
      <c r="C5392" s="45" t="s">
        <v>720</v>
      </c>
      <c r="D5392" s="23" t="s">
        <v>5751</v>
      </c>
      <c r="E5392" s="23" t="s">
        <v>4134</v>
      </c>
      <c r="F5392" s="40">
        <v>0.4</v>
      </c>
      <c r="G5392" s="25">
        <v>1897</v>
      </c>
      <c r="H5392" s="25">
        <v>759</v>
      </c>
      <c r="I5392" s="25"/>
      <c r="J5392" s="58" t="e">
        <f>HYPERLINK("#"&amp;"Insumos"&amp;"!A"&amp;MATCH($B5392,#REF!,0),"Ins "&amp;$B5392)</f>
        <v>#REF!</v>
      </c>
      <c r="M5392" s="220"/>
    </row>
    <row r="5393" spans="1:13" ht="25.5" x14ac:dyDescent="0.2">
      <c r="A5393" s="35" t="s">
        <v>10076</v>
      </c>
      <c r="B5393" s="34" t="s">
        <v>10050</v>
      </c>
      <c r="C5393" s="45" t="s">
        <v>10078</v>
      </c>
      <c r="D5393" s="23" t="s">
        <v>5751</v>
      </c>
      <c r="E5393" s="23" t="s">
        <v>463</v>
      </c>
      <c r="F5393" s="40">
        <v>1</v>
      </c>
      <c r="G5393" s="25">
        <v>468000</v>
      </c>
      <c r="H5393" s="25">
        <v>468000</v>
      </c>
      <c r="I5393" s="25"/>
      <c r="J5393" s="58" t="e">
        <f>HYPERLINK("#"&amp;"Insumos"&amp;"!A"&amp;MATCH($B5393,#REF!,0),"Ins "&amp;$B5393)</f>
        <v>#REF!</v>
      </c>
      <c r="M5393" s="220"/>
    </row>
    <row r="5394" spans="1:13" x14ac:dyDescent="0.2">
      <c r="A5394" s="35" t="s">
        <v>10076</v>
      </c>
      <c r="B5394" s="34" t="s">
        <v>9733</v>
      </c>
      <c r="C5394" s="45" t="s">
        <v>9795</v>
      </c>
      <c r="D5394" s="23" t="s">
        <v>5751</v>
      </c>
      <c r="E5394" s="23" t="s">
        <v>464</v>
      </c>
      <c r="F5394" s="40">
        <v>2</v>
      </c>
      <c r="G5394" s="25">
        <v>62097</v>
      </c>
      <c r="H5394" s="25">
        <v>124194</v>
      </c>
      <c r="I5394" s="25"/>
      <c r="J5394" s="58" t="e">
        <f>HYPERLINK("#"&amp;"Insumos"&amp;"!A"&amp;MATCH($B5394,#REF!,0),"Ins "&amp;$B5394)</f>
        <v>#REF!</v>
      </c>
      <c r="M5394" s="220"/>
    </row>
    <row r="5395" spans="1:13" x14ac:dyDescent="0.2">
      <c r="A5395" s="35" t="s">
        <v>10076</v>
      </c>
      <c r="B5395" s="34" t="s">
        <v>9734</v>
      </c>
      <c r="C5395" s="45" t="s">
        <v>9796</v>
      </c>
      <c r="D5395" s="23" t="s">
        <v>5751</v>
      </c>
      <c r="E5395" s="23" t="s">
        <v>463</v>
      </c>
      <c r="F5395" s="40">
        <v>1</v>
      </c>
      <c r="G5395" s="25">
        <v>35890</v>
      </c>
      <c r="H5395" s="25">
        <v>35890</v>
      </c>
      <c r="I5395" s="25"/>
      <c r="J5395" s="58" t="e">
        <f>HYPERLINK("#"&amp;"Insumos"&amp;"!A"&amp;MATCH($B5395,#REF!,0),"Ins "&amp;$B5395)</f>
        <v>#REF!</v>
      </c>
      <c r="M5395" s="220"/>
    </row>
    <row r="5396" spans="1:13" ht="25.5" x14ac:dyDescent="0.2">
      <c r="A5396" s="36" t="s">
        <v>10077</v>
      </c>
      <c r="B5396" s="26" t="s">
        <v>6816</v>
      </c>
      <c r="C5396" s="79" t="s">
        <v>10075</v>
      </c>
      <c r="D5396" s="37" t="s">
        <v>5608</v>
      </c>
      <c r="E5396" s="37" t="s">
        <v>4134</v>
      </c>
      <c r="F5396" s="41"/>
      <c r="G5396" s="27"/>
      <c r="H5396" s="27"/>
      <c r="I5396" s="27">
        <v>87155</v>
      </c>
      <c r="M5396" s="220">
        <f t="shared" si="84"/>
        <v>114138</v>
      </c>
    </row>
    <row r="5397" spans="1:13" x14ac:dyDescent="0.2">
      <c r="A5397" s="35" t="s">
        <v>10077</v>
      </c>
      <c r="B5397" s="34" t="s">
        <v>5579</v>
      </c>
      <c r="C5397" s="45" t="s">
        <v>1016</v>
      </c>
      <c r="D5397" s="23" t="s">
        <v>5734</v>
      </c>
      <c r="E5397" s="23" t="s">
        <v>4141</v>
      </c>
      <c r="F5397" s="40">
        <v>0.6</v>
      </c>
      <c r="G5397" s="25">
        <v>57672</v>
      </c>
      <c r="H5397" s="25">
        <v>34603</v>
      </c>
      <c r="I5397" s="25"/>
      <c r="J5397" s="58" t="e">
        <f>HYPERLINK("#"&amp;"Insumos"&amp;"!A"&amp;MATCH($B5397,#REF!,0),"Ins "&amp;$B5397)</f>
        <v>#REF!</v>
      </c>
      <c r="M5397" s="220"/>
    </row>
    <row r="5398" spans="1:13" x14ac:dyDescent="0.2">
      <c r="A5398" s="35" t="s">
        <v>10077</v>
      </c>
      <c r="B5398" s="34" t="s">
        <v>5533</v>
      </c>
      <c r="C5398" s="45" t="s">
        <v>5892</v>
      </c>
      <c r="D5398" s="23" t="s">
        <v>977</v>
      </c>
      <c r="E5398" s="23" t="s">
        <v>4134</v>
      </c>
      <c r="F5398" s="40">
        <v>0.1</v>
      </c>
      <c r="G5398" s="25">
        <v>3623</v>
      </c>
      <c r="H5398" s="25">
        <v>362</v>
      </c>
      <c r="I5398" s="25"/>
      <c r="J5398" s="58" t="e">
        <f>HYPERLINK("#"&amp;"Insumos"&amp;"!A"&amp;MATCH($B5398,#REF!,0),"Ins "&amp;$B5398)</f>
        <v>#REF!</v>
      </c>
      <c r="M5398" s="220"/>
    </row>
    <row r="5399" spans="1:13" x14ac:dyDescent="0.2">
      <c r="A5399" s="35" t="s">
        <v>10077</v>
      </c>
      <c r="B5399" s="1" t="s">
        <v>5007</v>
      </c>
      <c r="C5399" s="45" t="s">
        <v>720</v>
      </c>
      <c r="D5399" s="23" t="s">
        <v>5751</v>
      </c>
      <c r="E5399" s="23" t="s">
        <v>4134</v>
      </c>
      <c r="F5399" s="40">
        <v>0.1</v>
      </c>
      <c r="G5399" s="25">
        <v>1897</v>
      </c>
      <c r="H5399" s="25">
        <v>190</v>
      </c>
      <c r="I5399" s="25"/>
      <c r="J5399" s="58" t="e">
        <f>HYPERLINK("#"&amp;"Insumos"&amp;"!A"&amp;MATCH($B5399,#REF!,0),"Ins "&amp;$B5399)</f>
        <v>#REF!</v>
      </c>
      <c r="M5399" s="220"/>
    </row>
    <row r="5400" spans="1:13" x14ac:dyDescent="0.2">
      <c r="A5400" s="35" t="s">
        <v>10077</v>
      </c>
      <c r="B5400" s="34" t="s">
        <v>10051</v>
      </c>
      <c r="C5400" s="45" t="s">
        <v>10079</v>
      </c>
      <c r="D5400" s="23" t="s">
        <v>5751</v>
      </c>
      <c r="E5400" s="23" t="s">
        <v>463</v>
      </c>
      <c r="F5400" s="40">
        <v>1</v>
      </c>
      <c r="G5400" s="25">
        <v>52000</v>
      </c>
      <c r="H5400" s="25">
        <v>52000</v>
      </c>
      <c r="I5400" s="25"/>
      <c r="J5400" s="58" t="e">
        <f>HYPERLINK("#"&amp;"Insumos"&amp;"!A"&amp;MATCH($B5400,#REF!,0),"Ins "&amp;$B5400)</f>
        <v>#REF!</v>
      </c>
      <c r="M5400" s="220"/>
    </row>
    <row r="5401" spans="1:13" ht="25.5" x14ac:dyDescent="0.2">
      <c r="A5401" s="36" t="s">
        <v>10080</v>
      </c>
      <c r="B5401" s="26" t="s">
        <v>6816</v>
      </c>
      <c r="C5401" s="79" t="s">
        <v>10085</v>
      </c>
      <c r="D5401" s="37" t="s">
        <v>5608</v>
      </c>
      <c r="E5401" s="37" t="s">
        <v>4134</v>
      </c>
      <c r="F5401" s="41"/>
      <c r="G5401" s="27"/>
      <c r="H5401" s="27"/>
      <c r="I5401" s="27">
        <v>141607</v>
      </c>
      <c r="M5401" s="220">
        <f t="shared" si="84"/>
        <v>185449</v>
      </c>
    </row>
    <row r="5402" spans="1:13" x14ac:dyDescent="0.2">
      <c r="A5402" s="35" t="s">
        <v>10080</v>
      </c>
      <c r="B5402" s="34" t="s">
        <v>5579</v>
      </c>
      <c r="C5402" s="45" t="s">
        <v>1016</v>
      </c>
      <c r="D5402" s="23" t="s">
        <v>5734</v>
      </c>
      <c r="E5402" s="23" t="s">
        <v>4141</v>
      </c>
      <c r="F5402" s="40">
        <v>0.77</v>
      </c>
      <c r="G5402" s="25">
        <v>57672</v>
      </c>
      <c r="H5402" s="25">
        <v>44407</v>
      </c>
      <c r="I5402" s="25"/>
      <c r="J5402" s="58" t="e">
        <f>HYPERLINK("#"&amp;"Insumos"&amp;"!A"&amp;MATCH($B5402,#REF!,0),"Ins "&amp;$B5402)</f>
        <v>#REF!</v>
      </c>
      <c r="M5402" s="220"/>
    </row>
    <row r="5403" spans="1:13" x14ac:dyDescent="0.2">
      <c r="A5403" s="35" t="s">
        <v>10080</v>
      </c>
      <c r="B5403" s="34" t="s">
        <v>5533</v>
      </c>
      <c r="C5403" s="45" t="s">
        <v>5892</v>
      </c>
      <c r="D5403" s="23" t="s">
        <v>977</v>
      </c>
      <c r="E5403" s="23" t="s">
        <v>4134</v>
      </c>
      <c r="F5403" s="40">
        <v>0.1</v>
      </c>
      <c r="G5403" s="25">
        <v>3623</v>
      </c>
      <c r="H5403" s="25">
        <v>362</v>
      </c>
      <c r="I5403" s="25"/>
      <c r="J5403" s="58" t="e">
        <f>HYPERLINK("#"&amp;"Insumos"&amp;"!A"&amp;MATCH($B5403,#REF!,0),"Ins "&amp;$B5403)</f>
        <v>#REF!</v>
      </c>
      <c r="M5403" s="220"/>
    </row>
    <row r="5404" spans="1:13" x14ac:dyDescent="0.2">
      <c r="A5404" s="35" t="s">
        <v>10080</v>
      </c>
      <c r="B5404" s="1" t="s">
        <v>5007</v>
      </c>
      <c r="C5404" s="45" t="s">
        <v>720</v>
      </c>
      <c r="D5404" s="23" t="s">
        <v>5751</v>
      </c>
      <c r="E5404" s="23" t="s">
        <v>4134</v>
      </c>
      <c r="F5404" s="40">
        <v>0.1</v>
      </c>
      <c r="G5404" s="25">
        <v>1897</v>
      </c>
      <c r="H5404" s="25">
        <v>190</v>
      </c>
      <c r="I5404" s="25"/>
      <c r="J5404" s="58" t="e">
        <f>HYPERLINK("#"&amp;"Insumos"&amp;"!A"&amp;MATCH($B5404,#REF!,0),"Ins "&amp;$B5404)</f>
        <v>#REF!</v>
      </c>
      <c r="M5404" s="220"/>
    </row>
    <row r="5405" spans="1:13" x14ac:dyDescent="0.2">
      <c r="A5405" s="35" t="s">
        <v>10080</v>
      </c>
      <c r="B5405" s="34" t="s">
        <v>10052</v>
      </c>
      <c r="C5405" s="45" t="s">
        <v>10095</v>
      </c>
      <c r="D5405" s="23" t="s">
        <v>5751</v>
      </c>
      <c r="E5405" s="23" t="s">
        <v>463</v>
      </c>
      <c r="F5405" s="40">
        <v>1</v>
      </c>
      <c r="G5405" s="25">
        <v>68890</v>
      </c>
      <c r="H5405" s="25">
        <v>68890</v>
      </c>
      <c r="I5405" s="25"/>
      <c r="J5405" s="58" t="e">
        <f>HYPERLINK("#"&amp;"Insumos"&amp;"!A"&amp;MATCH($B5405,#REF!,0),"Ins "&amp;$B5405)</f>
        <v>#REF!</v>
      </c>
      <c r="M5405" s="220"/>
    </row>
    <row r="5406" spans="1:13" x14ac:dyDescent="0.2">
      <c r="A5406" s="35" t="s">
        <v>10080</v>
      </c>
      <c r="B5406" s="34" t="s">
        <v>9752</v>
      </c>
      <c r="C5406" s="45" t="s">
        <v>9806</v>
      </c>
      <c r="D5406" s="23" t="s">
        <v>5751</v>
      </c>
      <c r="E5406" s="23" t="s">
        <v>464</v>
      </c>
      <c r="F5406" s="40">
        <v>1</v>
      </c>
      <c r="G5406" s="25">
        <v>27758</v>
      </c>
      <c r="H5406" s="25">
        <v>27758</v>
      </c>
      <c r="I5406" s="25"/>
      <c r="J5406" s="58" t="e">
        <f>HYPERLINK("#"&amp;"Insumos"&amp;"!A"&amp;MATCH($B5406,#REF!,0),"Ins "&amp;$B5406)</f>
        <v>#REF!</v>
      </c>
      <c r="M5406" s="220"/>
    </row>
    <row r="5407" spans="1:13" ht="25.5" x14ac:dyDescent="0.2">
      <c r="A5407" s="36" t="s">
        <v>10081</v>
      </c>
      <c r="B5407" s="26" t="s">
        <v>6816</v>
      </c>
      <c r="C5407" s="79" t="s">
        <v>10086</v>
      </c>
      <c r="D5407" s="37" t="s">
        <v>5608</v>
      </c>
      <c r="E5407" s="37" t="s">
        <v>4134</v>
      </c>
      <c r="F5407" s="41"/>
      <c r="G5407" s="27"/>
      <c r="H5407" s="27"/>
      <c r="I5407" s="27">
        <v>155636</v>
      </c>
      <c r="M5407" s="220">
        <f t="shared" si="84"/>
        <v>203821</v>
      </c>
    </row>
    <row r="5408" spans="1:13" x14ac:dyDescent="0.2">
      <c r="A5408" s="35" t="s">
        <v>10081</v>
      </c>
      <c r="B5408" s="34" t="s">
        <v>5579</v>
      </c>
      <c r="C5408" s="45" t="s">
        <v>1016</v>
      </c>
      <c r="D5408" s="23" t="s">
        <v>5734</v>
      </c>
      <c r="E5408" s="23" t="s">
        <v>4141</v>
      </c>
      <c r="F5408" s="40">
        <v>0.77</v>
      </c>
      <c r="G5408" s="25">
        <v>57672</v>
      </c>
      <c r="H5408" s="25">
        <v>44407</v>
      </c>
      <c r="I5408" s="25"/>
      <c r="J5408" s="58" t="e">
        <f>HYPERLINK("#"&amp;"Insumos"&amp;"!A"&amp;MATCH($B5408,#REF!,0),"Ins "&amp;$B5408)</f>
        <v>#REF!</v>
      </c>
      <c r="M5408" s="220"/>
    </row>
    <row r="5409" spans="1:13" x14ac:dyDescent="0.2">
      <c r="A5409" s="35" t="s">
        <v>10081</v>
      </c>
      <c r="B5409" s="34" t="s">
        <v>5533</v>
      </c>
      <c r="C5409" s="45" t="s">
        <v>5892</v>
      </c>
      <c r="D5409" s="23" t="s">
        <v>977</v>
      </c>
      <c r="E5409" s="23" t="s">
        <v>4134</v>
      </c>
      <c r="F5409" s="40">
        <v>0.1</v>
      </c>
      <c r="G5409" s="25">
        <v>3623</v>
      </c>
      <c r="H5409" s="25">
        <v>362</v>
      </c>
      <c r="I5409" s="25"/>
      <c r="J5409" s="58" t="e">
        <f>HYPERLINK("#"&amp;"Insumos"&amp;"!A"&amp;MATCH($B5409,#REF!,0),"Ins "&amp;$B5409)</f>
        <v>#REF!</v>
      </c>
      <c r="M5409" s="220"/>
    </row>
    <row r="5410" spans="1:13" x14ac:dyDescent="0.2">
      <c r="A5410" s="35" t="s">
        <v>10081</v>
      </c>
      <c r="B5410" s="1" t="s">
        <v>5007</v>
      </c>
      <c r="C5410" s="45" t="s">
        <v>720</v>
      </c>
      <c r="D5410" s="23" t="s">
        <v>5751</v>
      </c>
      <c r="E5410" s="23" t="s">
        <v>4134</v>
      </c>
      <c r="F5410" s="40">
        <v>0.1</v>
      </c>
      <c r="G5410" s="25">
        <v>1897</v>
      </c>
      <c r="H5410" s="25">
        <v>190</v>
      </c>
      <c r="I5410" s="25"/>
      <c r="J5410" s="58" t="e">
        <f>HYPERLINK("#"&amp;"Insumos"&amp;"!A"&amp;MATCH($B5410,#REF!,0),"Ins "&amp;$B5410)</f>
        <v>#REF!</v>
      </c>
      <c r="M5410" s="220"/>
    </row>
    <row r="5411" spans="1:13" x14ac:dyDescent="0.2">
      <c r="A5411" s="35" t="s">
        <v>10081</v>
      </c>
      <c r="B5411" s="34" t="s">
        <v>10053</v>
      </c>
      <c r="C5411" s="45" t="s">
        <v>10096</v>
      </c>
      <c r="D5411" s="23" t="s">
        <v>5751</v>
      </c>
      <c r="E5411" s="23" t="s">
        <v>463</v>
      </c>
      <c r="F5411" s="40">
        <v>1</v>
      </c>
      <c r="G5411" s="25">
        <v>82919</v>
      </c>
      <c r="H5411" s="25">
        <v>82919</v>
      </c>
      <c r="I5411" s="25"/>
      <c r="J5411" s="58" t="e">
        <f>HYPERLINK("#"&amp;"Insumos"&amp;"!A"&amp;MATCH($B5411,#REF!,0),"Ins "&amp;$B5411)</f>
        <v>#REF!</v>
      </c>
      <c r="M5411" s="220"/>
    </row>
    <row r="5412" spans="1:13" x14ac:dyDescent="0.2">
      <c r="A5412" s="35" t="s">
        <v>10081</v>
      </c>
      <c r="B5412" s="34" t="s">
        <v>9752</v>
      </c>
      <c r="C5412" s="45" t="s">
        <v>9806</v>
      </c>
      <c r="D5412" s="23" t="s">
        <v>5751</v>
      </c>
      <c r="E5412" s="23" t="s">
        <v>464</v>
      </c>
      <c r="F5412" s="40">
        <v>1</v>
      </c>
      <c r="G5412" s="25">
        <v>27758</v>
      </c>
      <c r="H5412" s="25">
        <v>27758</v>
      </c>
      <c r="I5412" s="25"/>
      <c r="J5412" s="58" t="e">
        <f>HYPERLINK("#"&amp;"Insumos"&amp;"!A"&amp;MATCH($B5412,#REF!,0),"Ins "&amp;$B5412)</f>
        <v>#REF!</v>
      </c>
      <c r="M5412" s="220"/>
    </row>
    <row r="5413" spans="1:13" ht="25.5" x14ac:dyDescent="0.2">
      <c r="A5413" s="36" t="s">
        <v>10082</v>
      </c>
      <c r="B5413" s="26" t="s">
        <v>6816</v>
      </c>
      <c r="C5413" s="79" t="s">
        <v>10087</v>
      </c>
      <c r="D5413" s="37" t="s">
        <v>5608</v>
      </c>
      <c r="E5413" s="37" t="s">
        <v>4134</v>
      </c>
      <c r="F5413" s="41"/>
      <c r="G5413" s="27"/>
      <c r="H5413" s="27"/>
      <c r="I5413" s="27">
        <v>183997</v>
      </c>
      <c r="M5413" s="220">
        <f t="shared" si="84"/>
        <v>240962</v>
      </c>
    </row>
    <row r="5414" spans="1:13" x14ac:dyDescent="0.2">
      <c r="A5414" s="35" t="s">
        <v>10082</v>
      </c>
      <c r="B5414" s="34" t="s">
        <v>5579</v>
      </c>
      <c r="C5414" s="45" t="s">
        <v>1016</v>
      </c>
      <c r="D5414" s="23" t="s">
        <v>5734</v>
      </c>
      <c r="E5414" s="23" t="s">
        <v>4141</v>
      </c>
      <c r="F5414" s="40">
        <v>0.77</v>
      </c>
      <c r="G5414" s="25">
        <v>57672</v>
      </c>
      <c r="H5414" s="25">
        <v>44407</v>
      </c>
      <c r="I5414" s="25"/>
      <c r="J5414" s="58" t="e">
        <f>HYPERLINK("#"&amp;"Insumos"&amp;"!A"&amp;MATCH($B5414,#REF!,0),"Ins "&amp;$B5414)</f>
        <v>#REF!</v>
      </c>
      <c r="M5414" s="220"/>
    </row>
    <row r="5415" spans="1:13" x14ac:dyDescent="0.2">
      <c r="A5415" s="35" t="s">
        <v>10082</v>
      </c>
      <c r="B5415" s="34" t="s">
        <v>5533</v>
      </c>
      <c r="C5415" s="45" t="s">
        <v>5892</v>
      </c>
      <c r="D5415" s="23" t="s">
        <v>977</v>
      </c>
      <c r="E5415" s="23" t="s">
        <v>4134</v>
      </c>
      <c r="F5415" s="40">
        <v>0.1</v>
      </c>
      <c r="G5415" s="25">
        <v>3623</v>
      </c>
      <c r="H5415" s="25">
        <v>362</v>
      </c>
      <c r="I5415" s="25"/>
      <c r="J5415" s="58" t="e">
        <f>HYPERLINK("#"&amp;"Insumos"&amp;"!A"&amp;MATCH($B5415,#REF!,0),"Ins "&amp;$B5415)</f>
        <v>#REF!</v>
      </c>
      <c r="M5415" s="220"/>
    </row>
    <row r="5416" spans="1:13" x14ac:dyDescent="0.2">
      <c r="A5416" s="35" t="s">
        <v>10082</v>
      </c>
      <c r="B5416" s="1" t="s">
        <v>5007</v>
      </c>
      <c r="C5416" s="45" t="s">
        <v>720</v>
      </c>
      <c r="D5416" s="23" t="s">
        <v>5751</v>
      </c>
      <c r="E5416" s="23" t="s">
        <v>4134</v>
      </c>
      <c r="F5416" s="40">
        <v>0.1</v>
      </c>
      <c r="G5416" s="25">
        <v>1897</v>
      </c>
      <c r="H5416" s="25">
        <v>190</v>
      </c>
      <c r="I5416" s="25"/>
      <c r="J5416" s="58" t="e">
        <f>HYPERLINK("#"&amp;"Insumos"&amp;"!A"&amp;MATCH($B5416,#REF!,0),"Ins "&amp;$B5416)</f>
        <v>#REF!</v>
      </c>
      <c r="M5416" s="220"/>
    </row>
    <row r="5417" spans="1:13" x14ac:dyDescent="0.2">
      <c r="A5417" s="35" t="s">
        <v>10082</v>
      </c>
      <c r="B5417" s="34" t="s">
        <v>10054</v>
      </c>
      <c r="C5417" s="45" t="s">
        <v>10097</v>
      </c>
      <c r="D5417" s="23" t="s">
        <v>5751</v>
      </c>
      <c r="E5417" s="23" t="s">
        <v>463</v>
      </c>
      <c r="F5417" s="40">
        <v>1</v>
      </c>
      <c r="G5417" s="25">
        <v>111280</v>
      </c>
      <c r="H5417" s="25">
        <v>111280</v>
      </c>
      <c r="I5417" s="25"/>
      <c r="J5417" s="58" t="e">
        <f>HYPERLINK("#"&amp;"Insumos"&amp;"!A"&amp;MATCH($B5417,#REF!,0),"Ins "&amp;$B5417)</f>
        <v>#REF!</v>
      </c>
      <c r="M5417" s="220"/>
    </row>
    <row r="5418" spans="1:13" x14ac:dyDescent="0.2">
      <c r="A5418" s="35" t="s">
        <v>10082</v>
      </c>
      <c r="B5418" s="34" t="s">
        <v>9752</v>
      </c>
      <c r="C5418" s="45" t="s">
        <v>9806</v>
      </c>
      <c r="D5418" s="23" t="s">
        <v>5751</v>
      </c>
      <c r="E5418" s="23" t="s">
        <v>464</v>
      </c>
      <c r="F5418" s="40">
        <v>1</v>
      </c>
      <c r="G5418" s="25">
        <v>27758</v>
      </c>
      <c r="H5418" s="25">
        <v>27758</v>
      </c>
      <c r="I5418" s="25"/>
      <c r="J5418" s="58" t="e">
        <f>HYPERLINK("#"&amp;"Insumos"&amp;"!A"&amp;MATCH($B5418,#REF!,0),"Ins "&amp;$B5418)</f>
        <v>#REF!</v>
      </c>
      <c r="M5418" s="220"/>
    </row>
    <row r="5419" spans="1:13" ht="25.5" x14ac:dyDescent="0.2">
      <c r="A5419" s="36" t="s">
        <v>10083</v>
      </c>
      <c r="B5419" s="26" t="s">
        <v>6816</v>
      </c>
      <c r="C5419" s="79" t="s">
        <v>10088</v>
      </c>
      <c r="D5419" s="37" t="s">
        <v>5608</v>
      </c>
      <c r="E5419" s="37" t="s">
        <v>4134</v>
      </c>
      <c r="F5419" s="41"/>
      <c r="G5419" s="27"/>
      <c r="H5419" s="27"/>
      <c r="I5419" s="27">
        <v>47839</v>
      </c>
      <c r="M5419" s="220">
        <f t="shared" si="84"/>
        <v>62650</v>
      </c>
    </row>
    <row r="5420" spans="1:13" x14ac:dyDescent="0.2">
      <c r="A5420" s="35" t="s">
        <v>10083</v>
      </c>
      <c r="B5420" s="1" t="s">
        <v>5579</v>
      </c>
      <c r="C5420" s="45" t="s">
        <v>1016</v>
      </c>
      <c r="D5420" s="23" t="s">
        <v>5734</v>
      </c>
      <c r="E5420" s="23" t="s">
        <v>4141</v>
      </c>
      <c r="F5420" s="40">
        <v>0.26</v>
      </c>
      <c r="G5420" s="25">
        <v>57672</v>
      </c>
      <c r="H5420" s="25">
        <v>14995</v>
      </c>
      <c r="I5420" s="25"/>
      <c r="J5420" s="58" t="e">
        <f>HYPERLINK("#"&amp;"Insumos"&amp;"!A"&amp;MATCH($B5420,#REF!,0),"Ins "&amp;$B5420)</f>
        <v>#REF!</v>
      </c>
      <c r="M5420" s="220"/>
    </row>
    <row r="5421" spans="1:13" x14ac:dyDescent="0.2">
      <c r="A5421" s="35" t="s">
        <v>10083</v>
      </c>
      <c r="B5421" s="34" t="s">
        <v>251</v>
      </c>
      <c r="C5421" s="45" t="s">
        <v>9368</v>
      </c>
      <c r="D5421" s="23" t="s">
        <v>5534</v>
      </c>
      <c r="E5421" s="23" t="s">
        <v>4141</v>
      </c>
      <c r="F5421" s="40">
        <v>0.12</v>
      </c>
      <c r="G5421" s="25">
        <v>10192</v>
      </c>
      <c r="H5421" s="25">
        <v>1223</v>
      </c>
      <c r="I5421" s="25"/>
      <c r="J5421" s="58" t="e">
        <f>HYPERLINK("#"&amp;"Insumos"&amp;"!A"&amp;MATCH($B5421,#REF!,0),"Ins "&amp;$B5421)</f>
        <v>#REF!</v>
      </c>
      <c r="M5421" s="220"/>
    </row>
    <row r="5422" spans="1:13" x14ac:dyDescent="0.2">
      <c r="A5422" s="35" t="s">
        <v>10083</v>
      </c>
      <c r="B5422" s="34" t="s">
        <v>5533</v>
      </c>
      <c r="C5422" s="45" t="s">
        <v>5892</v>
      </c>
      <c r="D5422" s="23" t="s">
        <v>977</v>
      </c>
      <c r="E5422" s="23" t="s">
        <v>4134</v>
      </c>
      <c r="F5422" s="40">
        <v>0.3</v>
      </c>
      <c r="G5422" s="25">
        <v>3623</v>
      </c>
      <c r="H5422" s="25">
        <v>1087</v>
      </c>
      <c r="I5422" s="25"/>
      <c r="J5422" s="58" t="e">
        <f>HYPERLINK("#"&amp;"Insumos"&amp;"!A"&amp;MATCH($B5422,#REF!,0),"Ins "&amp;$B5422)</f>
        <v>#REF!</v>
      </c>
      <c r="M5422" s="220"/>
    </row>
    <row r="5423" spans="1:13" x14ac:dyDescent="0.2">
      <c r="A5423" s="35" t="s">
        <v>10083</v>
      </c>
      <c r="B5423" s="34" t="s">
        <v>10055</v>
      </c>
      <c r="C5423" s="45" t="s">
        <v>10098</v>
      </c>
      <c r="D5423" s="23" t="s">
        <v>5751</v>
      </c>
      <c r="E5423" s="23" t="s">
        <v>463</v>
      </c>
      <c r="F5423" s="40">
        <v>1</v>
      </c>
      <c r="G5423" s="25">
        <v>5200</v>
      </c>
      <c r="H5423" s="25">
        <v>5200</v>
      </c>
      <c r="I5423" s="25"/>
      <c r="J5423" s="58" t="e">
        <f>HYPERLINK("#"&amp;"Insumos"&amp;"!A"&amp;MATCH($B5423,#REF!,0),"Ins "&amp;$B5423)</f>
        <v>#REF!</v>
      </c>
      <c r="M5423" s="220"/>
    </row>
    <row r="5424" spans="1:13" x14ac:dyDescent="0.2">
      <c r="A5424" s="35" t="s">
        <v>10083</v>
      </c>
      <c r="B5424" s="34" t="s">
        <v>10060</v>
      </c>
      <c r="C5424" s="45" t="s">
        <v>10099</v>
      </c>
      <c r="D5424" s="23" t="s">
        <v>5751</v>
      </c>
      <c r="E5424" s="23" t="s">
        <v>463</v>
      </c>
      <c r="F5424" s="40">
        <v>1</v>
      </c>
      <c r="G5424" s="25">
        <v>22776</v>
      </c>
      <c r="H5424" s="25">
        <v>22776</v>
      </c>
      <c r="I5424" s="25"/>
      <c r="J5424" s="58" t="e">
        <f>HYPERLINK("#"&amp;"Insumos"&amp;"!A"&amp;MATCH($B5424,#REF!,0),"Ins "&amp;$B5424)</f>
        <v>#REF!</v>
      </c>
      <c r="M5424" s="220"/>
    </row>
    <row r="5425" spans="1:13" ht="25.5" x14ac:dyDescent="0.2">
      <c r="A5425" s="35" t="s">
        <v>10083</v>
      </c>
      <c r="B5425" s="34" t="s">
        <v>7624</v>
      </c>
      <c r="C5425" s="45" t="s">
        <v>7625</v>
      </c>
      <c r="D5425" s="23" t="s">
        <v>5751</v>
      </c>
      <c r="E5425" s="23" t="s">
        <v>287</v>
      </c>
      <c r="F5425" s="40">
        <v>1</v>
      </c>
      <c r="G5425" s="25">
        <v>1700</v>
      </c>
      <c r="H5425" s="25">
        <v>1700</v>
      </c>
      <c r="I5425" s="25"/>
      <c r="J5425" s="58" t="e">
        <f>HYPERLINK("#"&amp;"Insumos"&amp;"!A"&amp;MATCH($B5425,#REF!,0),"Ins "&amp;$B5425)</f>
        <v>#REF!</v>
      </c>
      <c r="M5425" s="220"/>
    </row>
    <row r="5426" spans="1:13" ht="25.5" x14ac:dyDescent="0.2">
      <c r="A5426" s="35" t="s">
        <v>10083</v>
      </c>
      <c r="B5426" s="34" t="s">
        <v>7626</v>
      </c>
      <c r="C5426" s="45" t="s">
        <v>7627</v>
      </c>
      <c r="D5426" s="23" t="s">
        <v>5751</v>
      </c>
      <c r="E5426" s="23" t="s">
        <v>4134</v>
      </c>
      <c r="F5426" s="40">
        <v>1</v>
      </c>
      <c r="G5426" s="25">
        <v>144</v>
      </c>
      <c r="H5426" s="25">
        <v>144</v>
      </c>
      <c r="I5426" s="25"/>
      <c r="J5426" s="58" t="e">
        <f>HYPERLINK("#"&amp;"Insumos"&amp;"!A"&amp;MATCH($B5426,#REF!,0),"Ins "&amp;$B5426)</f>
        <v>#REF!</v>
      </c>
      <c r="M5426" s="220"/>
    </row>
    <row r="5427" spans="1:13" ht="25.5" x14ac:dyDescent="0.2">
      <c r="A5427" s="35" t="s">
        <v>10083</v>
      </c>
      <c r="B5427" s="34" t="s">
        <v>7632</v>
      </c>
      <c r="C5427" s="45" t="s">
        <v>7633</v>
      </c>
      <c r="D5427" s="23" t="s">
        <v>5751</v>
      </c>
      <c r="E5427" s="23" t="s">
        <v>4134</v>
      </c>
      <c r="F5427" s="40">
        <v>1</v>
      </c>
      <c r="G5427" s="25">
        <v>714</v>
      </c>
      <c r="H5427" s="25">
        <v>714</v>
      </c>
      <c r="I5427" s="25"/>
      <c r="J5427" s="58" t="e">
        <f>HYPERLINK("#"&amp;"Insumos"&amp;"!A"&amp;MATCH($B5427,#REF!,0),"Ins "&amp;$B5427)</f>
        <v>#REF!</v>
      </c>
      <c r="M5427" s="220"/>
    </row>
    <row r="5428" spans="1:13" ht="25.5" x14ac:dyDescent="0.2">
      <c r="A5428" s="36" t="s">
        <v>10084</v>
      </c>
      <c r="B5428" s="26" t="s">
        <v>6816</v>
      </c>
      <c r="C5428" s="79" t="s">
        <v>10092</v>
      </c>
      <c r="D5428" s="37" t="s">
        <v>5608</v>
      </c>
      <c r="E5428" s="37" t="s">
        <v>4134</v>
      </c>
      <c r="F5428" s="41"/>
      <c r="G5428" s="27"/>
      <c r="H5428" s="27"/>
      <c r="I5428" s="27">
        <v>38531</v>
      </c>
      <c r="M5428" s="220">
        <f t="shared" si="84"/>
        <v>50460</v>
      </c>
    </row>
    <row r="5429" spans="1:13" x14ac:dyDescent="0.2">
      <c r="A5429" s="35" t="s">
        <v>10084</v>
      </c>
      <c r="B5429" s="1" t="s">
        <v>5579</v>
      </c>
      <c r="C5429" s="45" t="s">
        <v>1016</v>
      </c>
      <c r="D5429" s="23" t="s">
        <v>5734</v>
      </c>
      <c r="E5429" s="23" t="s">
        <v>4141</v>
      </c>
      <c r="F5429" s="40">
        <v>0.26</v>
      </c>
      <c r="G5429" s="25">
        <v>57672</v>
      </c>
      <c r="H5429" s="25">
        <v>14995</v>
      </c>
      <c r="I5429" s="25"/>
      <c r="J5429" s="58" t="e">
        <f>HYPERLINK("#"&amp;"Insumos"&amp;"!A"&amp;MATCH($B5429,#REF!,0),"Ins "&amp;$B5429)</f>
        <v>#REF!</v>
      </c>
      <c r="M5429" s="220"/>
    </row>
    <row r="5430" spans="1:13" x14ac:dyDescent="0.2">
      <c r="A5430" s="35" t="s">
        <v>10084</v>
      </c>
      <c r="B5430" s="34" t="s">
        <v>251</v>
      </c>
      <c r="C5430" s="45" t="s">
        <v>9368</v>
      </c>
      <c r="D5430" s="23" t="s">
        <v>5534</v>
      </c>
      <c r="E5430" s="23" t="s">
        <v>4141</v>
      </c>
      <c r="F5430" s="40">
        <v>0.12</v>
      </c>
      <c r="G5430" s="25">
        <v>10192</v>
      </c>
      <c r="H5430" s="25">
        <v>1223</v>
      </c>
      <c r="I5430" s="25"/>
      <c r="J5430" s="58" t="e">
        <f>HYPERLINK("#"&amp;"Insumos"&amp;"!A"&amp;MATCH($B5430,#REF!,0),"Ins "&amp;$B5430)</f>
        <v>#REF!</v>
      </c>
      <c r="M5430" s="220"/>
    </row>
    <row r="5431" spans="1:13" x14ac:dyDescent="0.2">
      <c r="A5431" s="35" t="s">
        <v>10084</v>
      </c>
      <c r="B5431" s="34" t="s">
        <v>5533</v>
      </c>
      <c r="C5431" s="45" t="s">
        <v>5892</v>
      </c>
      <c r="D5431" s="23" t="s">
        <v>977</v>
      </c>
      <c r="E5431" s="23" t="s">
        <v>4134</v>
      </c>
      <c r="F5431" s="40">
        <v>0.3</v>
      </c>
      <c r="G5431" s="25">
        <v>3623</v>
      </c>
      <c r="H5431" s="25">
        <v>1087</v>
      </c>
      <c r="I5431" s="25"/>
      <c r="J5431" s="58" t="e">
        <f>HYPERLINK("#"&amp;"Insumos"&amp;"!A"&amp;MATCH($B5431,#REF!,0),"Ins "&amp;$B5431)</f>
        <v>#REF!</v>
      </c>
      <c r="M5431" s="220"/>
    </row>
    <row r="5432" spans="1:13" x14ac:dyDescent="0.2">
      <c r="A5432" s="35" t="s">
        <v>10084</v>
      </c>
      <c r="B5432" s="34" t="s">
        <v>10055</v>
      </c>
      <c r="C5432" s="45" t="s">
        <v>10098</v>
      </c>
      <c r="D5432" s="23" t="s">
        <v>5751</v>
      </c>
      <c r="E5432" s="23" t="s">
        <v>463</v>
      </c>
      <c r="F5432" s="40">
        <v>1</v>
      </c>
      <c r="G5432" s="25">
        <v>5200</v>
      </c>
      <c r="H5432" s="25">
        <v>5200</v>
      </c>
      <c r="I5432" s="25"/>
      <c r="J5432" s="58" t="e">
        <f>HYPERLINK("#"&amp;"Insumos"&amp;"!A"&amp;MATCH($B5432,#REF!,0),"Ins "&amp;$B5432)</f>
        <v>#REF!</v>
      </c>
      <c r="M5432" s="220"/>
    </row>
    <row r="5433" spans="1:13" x14ac:dyDescent="0.2">
      <c r="A5433" s="35" t="s">
        <v>10084</v>
      </c>
      <c r="B5433" s="34" t="s">
        <v>9541</v>
      </c>
      <c r="C5433" s="45" t="s">
        <v>9542</v>
      </c>
      <c r="D5433" s="23" t="s">
        <v>5751</v>
      </c>
      <c r="E5433" s="23" t="s">
        <v>463</v>
      </c>
      <c r="F5433" s="40">
        <v>0.5</v>
      </c>
      <c r="G5433" s="25">
        <v>26936</v>
      </c>
      <c r="H5433" s="25">
        <v>13468</v>
      </c>
      <c r="I5433" s="25"/>
      <c r="J5433" s="58" t="e">
        <f>HYPERLINK("#"&amp;"Insumos"&amp;"!A"&amp;MATCH($B5433,#REF!,0),"Ins "&amp;$B5433)</f>
        <v>#REF!</v>
      </c>
      <c r="M5433" s="220"/>
    </row>
    <row r="5434" spans="1:13" ht="25.5" x14ac:dyDescent="0.2">
      <c r="A5434" s="35" t="s">
        <v>10084</v>
      </c>
      <c r="B5434" s="34" t="s">
        <v>7624</v>
      </c>
      <c r="C5434" s="45" t="s">
        <v>7625</v>
      </c>
      <c r="D5434" s="23" t="s">
        <v>5751</v>
      </c>
      <c r="E5434" s="23" t="s">
        <v>287</v>
      </c>
      <c r="F5434" s="40">
        <v>1</v>
      </c>
      <c r="G5434" s="25">
        <v>1700</v>
      </c>
      <c r="H5434" s="25">
        <v>1700</v>
      </c>
      <c r="I5434" s="25"/>
      <c r="J5434" s="58" t="e">
        <f>HYPERLINK("#"&amp;"Insumos"&amp;"!A"&amp;MATCH($B5434,#REF!,0),"Ins "&amp;$B5434)</f>
        <v>#REF!</v>
      </c>
      <c r="M5434" s="220"/>
    </row>
    <row r="5435" spans="1:13" ht="25.5" x14ac:dyDescent="0.2">
      <c r="A5435" s="35" t="s">
        <v>10084</v>
      </c>
      <c r="B5435" s="34" t="s">
        <v>7626</v>
      </c>
      <c r="C5435" s="45" t="s">
        <v>7627</v>
      </c>
      <c r="D5435" s="23" t="s">
        <v>5751</v>
      </c>
      <c r="E5435" s="23" t="s">
        <v>4134</v>
      </c>
      <c r="F5435" s="40">
        <v>1</v>
      </c>
      <c r="G5435" s="25">
        <v>144</v>
      </c>
      <c r="H5435" s="25">
        <v>144</v>
      </c>
      <c r="I5435" s="25"/>
      <c r="J5435" s="58" t="e">
        <f>HYPERLINK("#"&amp;"Insumos"&amp;"!A"&amp;MATCH($B5435,#REF!,0),"Ins "&amp;$B5435)</f>
        <v>#REF!</v>
      </c>
      <c r="M5435" s="220"/>
    </row>
    <row r="5436" spans="1:13" ht="25.5" x14ac:dyDescent="0.2">
      <c r="A5436" s="35" t="s">
        <v>10084</v>
      </c>
      <c r="B5436" s="34" t="s">
        <v>7632</v>
      </c>
      <c r="C5436" s="45" t="s">
        <v>7633</v>
      </c>
      <c r="D5436" s="23" t="s">
        <v>5751</v>
      </c>
      <c r="E5436" s="23" t="s">
        <v>4134</v>
      </c>
      <c r="F5436" s="40">
        <v>1</v>
      </c>
      <c r="G5436" s="25">
        <v>714</v>
      </c>
      <c r="H5436" s="25">
        <v>714</v>
      </c>
      <c r="I5436" s="25"/>
      <c r="J5436" s="58" t="e">
        <f>HYPERLINK("#"&amp;"Insumos"&amp;"!A"&amp;MATCH($B5436,#REF!,0),"Ins "&amp;$B5436)</f>
        <v>#REF!</v>
      </c>
      <c r="M5436" s="220"/>
    </row>
    <row r="5437" spans="1:13" ht="25.5" x14ac:dyDescent="0.2">
      <c r="A5437" s="36" t="s">
        <v>10089</v>
      </c>
      <c r="B5437" s="26" t="s">
        <v>6816</v>
      </c>
      <c r="C5437" s="79" t="s">
        <v>10093</v>
      </c>
      <c r="D5437" s="37" t="s">
        <v>5608</v>
      </c>
      <c r="E5437" s="37" t="s">
        <v>4134</v>
      </c>
      <c r="F5437" s="41"/>
      <c r="G5437" s="27"/>
      <c r="H5437" s="27"/>
      <c r="I5437" s="27">
        <v>53828</v>
      </c>
      <c r="M5437" s="220">
        <f t="shared" si="84"/>
        <v>70493</v>
      </c>
    </row>
    <row r="5438" spans="1:13" x14ac:dyDescent="0.2">
      <c r="A5438" s="35" t="s">
        <v>10089</v>
      </c>
      <c r="B5438" s="1" t="s">
        <v>5579</v>
      </c>
      <c r="C5438" s="45" t="s">
        <v>1016</v>
      </c>
      <c r="D5438" s="23" t="s">
        <v>5734</v>
      </c>
      <c r="E5438" s="23" t="s">
        <v>4141</v>
      </c>
      <c r="F5438" s="40">
        <v>0.38500000000000001</v>
      </c>
      <c r="G5438" s="25">
        <v>57672</v>
      </c>
      <c r="H5438" s="25">
        <v>22204</v>
      </c>
      <c r="I5438" s="25"/>
      <c r="J5438" s="58" t="e">
        <f>HYPERLINK("#"&amp;"Insumos"&amp;"!A"&amp;MATCH($B5438,#REF!,0),"Ins "&amp;$B5438)</f>
        <v>#REF!</v>
      </c>
      <c r="M5438" s="220"/>
    </row>
    <row r="5439" spans="1:13" x14ac:dyDescent="0.2">
      <c r="A5439" s="35" t="s">
        <v>10089</v>
      </c>
      <c r="B5439" s="34" t="s">
        <v>251</v>
      </c>
      <c r="C5439" s="45" t="s">
        <v>9368</v>
      </c>
      <c r="D5439" s="23" t="s">
        <v>5534</v>
      </c>
      <c r="E5439" s="23" t="s">
        <v>4141</v>
      </c>
      <c r="F5439" s="40">
        <v>0.12</v>
      </c>
      <c r="G5439" s="25">
        <v>10192</v>
      </c>
      <c r="H5439" s="25">
        <v>1223</v>
      </c>
      <c r="I5439" s="25"/>
      <c r="J5439" s="58" t="e">
        <f>HYPERLINK("#"&amp;"Insumos"&amp;"!A"&amp;MATCH($B5439,#REF!,0),"Ins "&amp;$B5439)</f>
        <v>#REF!</v>
      </c>
      <c r="M5439" s="220"/>
    </row>
    <row r="5440" spans="1:13" x14ac:dyDescent="0.2">
      <c r="A5440" s="35" t="s">
        <v>10089</v>
      </c>
      <c r="B5440" s="34" t="s">
        <v>5533</v>
      </c>
      <c r="C5440" s="45" t="s">
        <v>5892</v>
      </c>
      <c r="D5440" s="23" t="s">
        <v>977</v>
      </c>
      <c r="E5440" s="23" t="s">
        <v>4134</v>
      </c>
      <c r="F5440" s="40">
        <v>0.3</v>
      </c>
      <c r="G5440" s="25">
        <v>3623</v>
      </c>
      <c r="H5440" s="25">
        <v>1087</v>
      </c>
      <c r="I5440" s="25"/>
      <c r="J5440" s="58" t="e">
        <f>HYPERLINK("#"&amp;"Insumos"&amp;"!A"&amp;MATCH($B5440,#REF!,0),"Ins "&amp;$B5440)</f>
        <v>#REF!</v>
      </c>
      <c r="M5440" s="220"/>
    </row>
    <row r="5441" spans="1:13" x14ac:dyDescent="0.2">
      <c r="A5441" s="35" t="s">
        <v>10089</v>
      </c>
      <c r="B5441" s="34" t="s">
        <v>10061</v>
      </c>
      <c r="C5441" s="45" t="s">
        <v>10103</v>
      </c>
      <c r="D5441" s="23" t="s">
        <v>5751</v>
      </c>
      <c r="E5441" s="23" t="s">
        <v>463</v>
      </c>
      <c r="F5441" s="40">
        <v>1</v>
      </c>
      <c r="G5441" s="25">
        <v>25480</v>
      </c>
      <c r="H5441" s="25">
        <v>25480</v>
      </c>
      <c r="I5441" s="25"/>
      <c r="J5441" s="58" t="e">
        <f>HYPERLINK("#"&amp;"Insumos"&amp;"!A"&amp;MATCH($B5441,#REF!,0),"Ins "&amp;$B5441)</f>
        <v>#REF!</v>
      </c>
      <c r="M5441" s="220"/>
    </row>
    <row r="5442" spans="1:13" x14ac:dyDescent="0.2">
      <c r="A5442" s="35" t="s">
        <v>10089</v>
      </c>
      <c r="B5442" s="34" t="s">
        <v>10062</v>
      </c>
      <c r="C5442" s="45" t="s">
        <v>10100</v>
      </c>
      <c r="D5442" s="23" t="s">
        <v>5751</v>
      </c>
      <c r="E5442" s="23" t="s">
        <v>463</v>
      </c>
      <c r="F5442" s="40">
        <v>1</v>
      </c>
      <c r="G5442" s="25">
        <v>3120</v>
      </c>
      <c r="H5442" s="25">
        <v>3120</v>
      </c>
      <c r="I5442" s="25"/>
      <c r="J5442" s="58" t="e">
        <f>HYPERLINK("#"&amp;"Insumos"&amp;"!A"&amp;MATCH($B5442,#REF!,0),"Ins "&amp;$B5442)</f>
        <v>#REF!</v>
      </c>
      <c r="M5442" s="220"/>
    </row>
    <row r="5443" spans="1:13" ht="25.5" x14ac:dyDescent="0.2">
      <c r="A5443" s="35" t="s">
        <v>10089</v>
      </c>
      <c r="B5443" s="34" t="s">
        <v>7632</v>
      </c>
      <c r="C5443" s="45" t="s">
        <v>7633</v>
      </c>
      <c r="D5443" s="23" t="s">
        <v>5751</v>
      </c>
      <c r="E5443" s="23" t="s">
        <v>4134</v>
      </c>
      <c r="F5443" s="40">
        <v>1</v>
      </c>
      <c r="G5443" s="25">
        <v>714</v>
      </c>
      <c r="H5443" s="25">
        <v>714</v>
      </c>
      <c r="I5443" s="25"/>
      <c r="J5443" s="58" t="e">
        <f>HYPERLINK("#"&amp;"Insumos"&amp;"!A"&amp;MATCH($B5443,#REF!,0),"Ins "&amp;$B5443)</f>
        <v>#REF!</v>
      </c>
      <c r="M5443" s="220"/>
    </row>
    <row r="5444" spans="1:13" ht="25.5" x14ac:dyDescent="0.2">
      <c r="A5444" s="36" t="s">
        <v>10090</v>
      </c>
      <c r="B5444" s="26" t="s">
        <v>6816</v>
      </c>
      <c r="C5444" s="79" t="s">
        <v>10094</v>
      </c>
      <c r="D5444" s="37" t="s">
        <v>5608</v>
      </c>
      <c r="E5444" s="37" t="s">
        <v>4134</v>
      </c>
      <c r="F5444" s="41"/>
      <c r="G5444" s="27"/>
      <c r="H5444" s="27"/>
      <c r="I5444" s="27">
        <v>53828</v>
      </c>
      <c r="M5444" s="220">
        <f t="shared" ref="M5444:M5504" si="85">ROUND(I5444*(1+$L$2),0)</f>
        <v>70493</v>
      </c>
    </row>
    <row r="5445" spans="1:13" x14ac:dyDescent="0.2">
      <c r="A5445" s="35" t="s">
        <v>10090</v>
      </c>
      <c r="B5445" s="1" t="s">
        <v>5579</v>
      </c>
      <c r="C5445" s="45" t="s">
        <v>1016</v>
      </c>
      <c r="D5445" s="23" t="s">
        <v>5734</v>
      </c>
      <c r="E5445" s="23" t="s">
        <v>4141</v>
      </c>
      <c r="F5445" s="40">
        <v>0.38500000000000001</v>
      </c>
      <c r="G5445" s="25">
        <v>57672</v>
      </c>
      <c r="H5445" s="25">
        <v>22204</v>
      </c>
      <c r="I5445" s="25"/>
      <c r="J5445" s="58" t="e">
        <f>HYPERLINK("#"&amp;"Insumos"&amp;"!A"&amp;MATCH($B5445,#REF!,0),"Ins "&amp;$B5445)</f>
        <v>#REF!</v>
      </c>
      <c r="M5445" s="220"/>
    </row>
    <row r="5446" spans="1:13" x14ac:dyDescent="0.2">
      <c r="A5446" s="35" t="s">
        <v>10090</v>
      </c>
      <c r="B5446" s="34" t="s">
        <v>251</v>
      </c>
      <c r="C5446" s="45" t="s">
        <v>9368</v>
      </c>
      <c r="D5446" s="23" t="s">
        <v>5534</v>
      </c>
      <c r="E5446" s="23" t="s">
        <v>4141</v>
      </c>
      <c r="F5446" s="40">
        <v>0.12</v>
      </c>
      <c r="G5446" s="25">
        <v>10192</v>
      </c>
      <c r="H5446" s="25">
        <v>1223</v>
      </c>
      <c r="I5446" s="25"/>
      <c r="J5446" s="58" t="e">
        <f>HYPERLINK("#"&amp;"Insumos"&amp;"!A"&amp;MATCH($B5446,#REF!,0),"Ins "&amp;$B5446)</f>
        <v>#REF!</v>
      </c>
      <c r="M5446" s="220"/>
    </row>
    <row r="5447" spans="1:13" x14ac:dyDescent="0.2">
      <c r="A5447" s="35" t="s">
        <v>10090</v>
      </c>
      <c r="B5447" s="34" t="s">
        <v>5533</v>
      </c>
      <c r="C5447" s="45" t="s">
        <v>5892</v>
      </c>
      <c r="D5447" s="23" t="s">
        <v>977</v>
      </c>
      <c r="E5447" s="23" t="s">
        <v>4134</v>
      </c>
      <c r="F5447" s="40">
        <v>0.3</v>
      </c>
      <c r="G5447" s="25">
        <v>3623</v>
      </c>
      <c r="H5447" s="25">
        <v>1087</v>
      </c>
      <c r="I5447" s="25"/>
      <c r="J5447" s="58" t="e">
        <f>HYPERLINK("#"&amp;"Insumos"&amp;"!A"&amp;MATCH($B5447,#REF!,0),"Ins "&amp;$B5447)</f>
        <v>#REF!</v>
      </c>
      <c r="M5447" s="220"/>
    </row>
    <row r="5448" spans="1:13" x14ac:dyDescent="0.2">
      <c r="A5448" s="35" t="s">
        <v>10090</v>
      </c>
      <c r="B5448" s="34" t="s">
        <v>10063</v>
      </c>
      <c r="C5448" s="45" t="s">
        <v>10101</v>
      </c>
      <c r="D5448" s="23" t="s">
        <v>5751</v>
      </c>
      <c r="E5448" s="23" t="s">
        <v>463</v>
      </c>
      <c r="F5448" s="40">
        <v>1</v>
      </c>
      <c r="G5448" s="25">
        <v>25480</v>
      </c>
      <c r="H5448" s="25">
        <v>25480</v>
      </c>
      <c r="I5448" s="25"/>
      <c r="J5448" s="58" t="e">
        <f>HYPERLINK("#"&amp;"Insumos"&amp;"!A"&amp;MATCH($B5448,#REF!,0),"Ins "&amp;$B5448)</f>
        <v>#REF!</v>
      </c>
      <c r="M5448" s="220"/>
    </row>
    <row r="5449" spans="1:13" x14ac:dyDescent="0.2">
      <c r="A5449" s="35" t="s">
        <v>10090</v>
      </c>
      <c r="B5449" s="34" t="s">
        <v>10062</v>
      </c>
      <c r="C5449" s="45" t="s">
        <v>10100</v>
      </c>
      <c r="D5449" s="23" t="s">
        <v>5751</v>
      </c>
      <c r="E5449" s="23" t="s">
        <v>463</v>
      </c>
      <c r="F5449" s="40">
        <v>1</v>
      </c>
      <c r="G5449" s="25">
        <v>3120</v>
      </c>
      <c r="H5449" s="25">
        <v>3120</v>
      </c>
      <c r="I5449" s="25"/>
      <c r="J5449" s="58" t="e">
        <f>HYPERLINK("#"&amp;"Insumos"&amp;"!A"&amp;MATCH($B5449,#REF!,0),"Ins "&amp;$B5449)</f>
        <v>#REF!</v>
      </c>
      <c r="M5449" s="220"/>
    </row>
    <row r="5450" spans="1:13" ht="25.5" x14ac:dyDescent="0.2">
      <c r="A5450" s="35" t="s">
        <v>10090</v>
      </c>
      <c r="B5450" s="34" t="s">
        <v>7632</v>
      </c>
      <c r="C5450" s="45" t="s">
        <v>7633</v>
      </c>
      <c r="D5450" s="23" t="s">
        <v>5751</v>
      </c>
      <c r="E5450" s="23" t="s">
        <v>4134</v>
      </c>
      <c r="F5450" s="40">
        <v>1</v>
      </c>
      <c r="G5450" s="25">
        <v>714</v>
      </c>
      <c r="H5450" s="25">
        <v>714</v>
      </c>
      <c r="I5450" s="25"/>
      <c r="J5450" s="58" t="e">
        <f>HYPERLINK("#"&amp;"Insumos"&amp;"!A"&amp;MATCH($B5450,#REF!,0),"Ins "&amp;$B5450)</f>
        <v>#REF!</v>
      </c>
      <c r="M5450" s="220"/>
    </row>
    <row r="5451" spans="1:13" ht="102" x14ac:dyDescent="0.2">
      <c r="A5451" s="36" t="s">
        <v>10091</v>
      </c>
      <c r="B5451" s="26" t="s">
        <v>6816</v>
      </c>
      <c r="C5451" s="79" t="s">
        <v>10591</v>
      </c>
      <c r="D5451" s="37" t="s">
        <v>5608</v>
      </c>
      <c r="E5451" s="37" t="s">
        <v>4134</v>
      </c>
      <c r="F5451" s="41"/>
      <c r="G5451" s="27"/>
      <c r="H5451" s="27"/>
      <c r="I5451" s="27">
        <v>92300000</v>
      </c>
      <c r="M5451" s="220">
        <f t="shared" si="85"/>
        <v>120876080</v>
      </c>
    </row>
    <row r="5452" spans="1:13" x14ac:dyDescent="0.2">
      <c r="A5452" s="35" t="s">
        <v>10091</v>
      </c>
      <c r="B5452" s="34" t="s">
        <v>10065</v>
      </c>
      <c r="C5452" s="45" t="s">
        <v>10104</v>
      </c>
      <c r="D5452" s="23" t="s">
        <v>5751</v>
      </c>
      <c r="E5452" s="23" t="s">
        <v>463</v>
      </c>
      <c r="F5452" s="40">
        <v>1</v>
      </c>
      <c r="G5452" s="25">
        <v>19500000</v>
      </c>
      <c r="H5452" s="25">
        <v>19500000</v>
      </c>
      <c r="I5452" s="25"/>
      <c r="J5452" s="58" t="e">
        <f>HYPERLINK("#"&amp;"Insumos"&amp;"!A"&amp;MATCH($B5452,#REF!,0),"Ins "&amp;$B5452)</f>
        <v>#REF!</v>
      </c>
      <c r="M5452" s="220"/>
    </row>
    <row r="5453" spans="1:13" ht="89.25" x14ac:dyDescent="0.2">
      <c r="A5453" s="35" t="s">
        <v>10091</v>
      </c>
      <c r="B5453" s="34" t="s">
        <v>10064</v>
      </c>
      <c r="C5453" s="45" t="s">
        <v>10102</v>
      </c>
      <c r="D5453" s="23" t="s">
        <v>5751</v>
      </c>
      <c r="E5453" s="23" t="s">
        <v>463</v>
      </c>
      <c r="F5453" s="40">
        <v>1</v>
      </c>
      <c r="G5453" s="25">
        <v>72800000</v>
      </c>
      <c r="H5453" s="25">
        <v>72800000</v>
      </c>
      <c r="I5453" s="25"/>
      <c r="J5453" s="58" t="e">
        <f>HYPERLINK("#"&amp;"Insumos"&amp;"!A"&amp;MATCH($B5453,#REF!,0),"Ins "&amp;$B5453)</f>
        <v>#REF!</v>
      </c>
      <c r="M5453" s="220"/>
    </row>
    <row r="5454" spans="1:13" x14ac:dyDescent="0.2">
      <c r="A5454" s="36" t="s">
        <v>11334</v>
      </c>
      <c r="B5454" s="26" t="s">
        <v>6816</v>
      </c>
      <c r="C5454" s="79" t="s">
        <v>11335</v>
      </c>
      <c r="D5454" s="37" t="s">
        <v>5608</v>
      </c>
      <c r="E5454" s="37" t="s">
        <v>4134</v>
      </c>
      <c r="F5454" s="41"/>
      <c r="G5454" s="27"/>
      <c r="H5454" s="27"/>
      <c r="I5454" s="27">
        <v>26139</v>
      </c>
      <c r="M5454" s="220">
        <f t="shared" si="85"/>
        <v>34232</v>
      </c>
    </row>
    <row r="5455" spans="1:13" x14ac:dyDescent="0.2">
      <c r="A5455" s="35" t="s">
        <v>11334</v>
      </c>
      <c r="B5455" s="34" t="s">
        <v>5579</v>
      </c>
      <c r="C5455" s="45" t="s">
        <v>1016</v>
      </c>
      <c r="D5455" s="23" t="s">
        <v>5734</v>
      </c>
      <c r="E5455" s="23" t="s">
        <v>4141</v>
      </c>
      <c r="F5455" s="40">
        <v>0.2</v>
      </c>
      <c r="G5455" s="25">
        <v>57672</v>
      </c>
      <c r="H5455" s="25">
        <v>11534</v>
      </c>
      <c r="I5455" s="25"/>
      <c r="J5455" s="58" t="e">
        <f>HYPERLINK("#"&amp;"Insumos"&amp;"!A"&amp;MATCH($B5455,#REF!,0),"Ins "&amp;$B5455)</f>
        <v>#REF!</v>
      </c>
      <c r="M5455" s="220"/>
    </row>
    <row r="5456" spans="1:13" x14ac:dyDescent="0.2">
      <c r="A5456" s="35" t="s">
        <v>11334</v>
      </c>
      <c r="B5456" s="34" t="s">
        <v>263</v>
      </c>
      <c r="C5456" s="45" t="s">
        <v>696</v>
      </c>
      <c r="D5456" s="23" t="s">
        <v>5534</v>
      </c>
      <c r="E5456" s="23" t="s">
        <v>4140</v>
      </c>
      <c r="F5456" s="40">
        <v>1.2999999999999999E-2</v>
      </c>
      <c r="G5456" s="25">
        <v>187426</v>
      </c>
      <c r="H5456" s="25">
        <v>2437</v>
      </c>
      <c r="I5456" s="25"/>
      <c r="J5456" s="58" t="e">
        <f>HYPERLINK("#"&amp;"Insumos"&amp;"!A"&amp;MATCH($B5456,#REF!,0),"Ins "&amp;$B5456)</f>
        <v>#REF!</v>
      </c>
      <c r="M5456" s="220"/>
    </row>
    <row r="5457" spans="1:13" x14ac:dyDescent="0.2">
      <c r="A5457" s="35" t="s">
        <v>11334</v>
      </c>
      <c r="B5457" s="34" t="s">
        <v>5533</v>
      </c>
      <c r="C5457" s="45" t="s">
        <v>5892</v>
      </c>
      <c r="D5457" s="23" t="s">
        <v>977</v>
      </c>
      <c r="E5457" s="23" t="s">
        <v>4134</v>
      </c>
      <c r="F5457" s="40">
        <v>0.1</v>
      </c>
      <c r="G5457" s="25">
        <v>3623</v>
      </c>
      <c r="H5457" s="25">
        <v>362</v>
      </c>
      <c r="I5457" s="25"/>
      <c r="J5457" s="58" t="e">
        <f>HYPERLINK("#"&amp;"Insumos"&amp;"!A"&amp;MATCH($B5457,#REF!,0),"Ins "&amp;$B5457)</f>
        <v>#REF!</v>
      </c>
      <c r="M5457" s="220"/>
    </row>
    <row r="5458" spans="1:13" x14ac:dyDescent="0.2">
      <c r="A5458" s="35" t="s">
        <v>11334</v>
      </c>
      <c r="B5458" s="34" t="s">
        <v>5007</v>
      </c>
      <c r="C5458" s="45" t="s">
        <v>720</v>
      </c>
      <c r="D5458" s="23" t="s">
        <v>5751</v>
      </c>
      <c r="E5458" s="23" t="s">
        <v>4134</v>
      </c>
      <c r="F5458" s="40">
        <v>0.1</v>
      </c>
      <c r="G5458" s="25">
        <v>1897</v>
      </c>
      <c r="H5458" s="25">
        <v>190</v>
      </c>
      <c r="I5458" s="25"/>
      <c r="J5458" s="58" t="e">
        <f>HYPERLINK("#"&amp;"Insumos"&amp;"!A"&amp;MATCH($B5458,#REF!,0),"Ins "&amp;$B5458)</f>
        <v>#REF!</v>
      </c>
      <c r="M5458" s="220"/>
    </row>
    <row r="5459" spans="1:13" x14ac:dyDescent="0.2">
      <c r="A5459" s="35" t="s">
        <v>11334</v>
      </c>
      <c r="B5459" s="34" t="s">
        <v>11199</v>
      </c>
      <c r="C5459" s="45" t="s">
        <v>11336</v>
      </c>
      <c r="D5459" s="23" t="s">
        <v>5751</v>
      </c>
      <c r="E5459" s="23" t="s">
        <v>72</v>
      </c>
      <c r="F5459" s="40">
        <v>1</v>
      </c>
      <c r="G5459" s="25">
        <v>3640</v>
      </c>
      <c r="H5459" s="25">
        <v>3640</v>
      </c>
      <c r="I5459" s="25"/>
      <c r="J5459" s="58" t="e">
        <f>HYPERLINK("#"&amp;"Insumos"&amp;"!A"&amp;MATCH($B5459,#REF!,0),"Ins "&amp;$B5459)</f>
        <v>#REF!</v>
      </c>
      <c r="M5459" s="220"/>
    </row>
    <row r="5460" spans="1:13" x14ac:dyDescent="0.2">
      <c r="A5460" s="35" t="s">
        <v>11334</v>
      </c>
      <c r="B5460" s="34" t="s">
        <v>4759</v>
      </c>
      <c r="C5460" s="45" t="s">
        <v>1287</v>
      </c>
      <c r="D5460" s="23" t="s">
        <v>5751</v>
      </c>
      <c r="E5460" s="23" t="s">
        <v>4134</v>
      </c>
      <c r="F5460" s="40">
        <v>0.04</v>
      </c>
      <c r="G5460" s="25">
        <v>64889</v>
      </c>
      <c r="H5460" s="25">
        <v>2596</v>
      </c>
      <c r="I5460" s="25"/>
      <c r="J5460" s="58" t="e">
        <f>HYPERLINK("#"&amp;"Insumos"&amp;"!A"&amp;MATCH($B5460,#REF!,0),"Ins "&amp;$B5460)</f>
        <v>#REF!</v>
      </c>
      <c r="M5460" s="220"/>
    </row>
    <row r="5461" spans="1:13" x14ac:dyDescent="0.2">
      <c r="A5461" s="35" t="s">
        <v>11334</v>
      </c>
      <c r="B5461" s="34" t="s">
        <v>4785</v>
      </c>
      <c r="C5461" s="45" t="s">
        <v>176</v>
      </c>
      <c r="D5461" s="23" t="s">
        <v>5751</v>
      </c>
      <c r="E5461" s="23" t="s">
        <v>4134</v>
      </c>
      <c r="F5461" s="40">
        <v>0.04</v>
      </c>
      <c r="G5461" s="25">
        <v>134508</v>
      </c>
      <c r="H5461" s="25">
        <v>5380</v>
      </c>
      <c r="I5461" s="25"/>
      <c r="J5461" s="58" t="e">
        <f>HYPERLINK("#"&amp;"Insumos"&amp;"!A"&amp;MATCH($B5461,#REF!,0),"Ins "&amp;$B5461)</f>
        <v>#REF!</v>
      </c>
      <c r="M5461" s="220"/>
    </row>
    <row r="5462" spans="1:13" x14ac:dyDescent="0.2">
      <c r="A5462" s="36" t="s">
        <v>11344</v>
      </c>
      <c r="B5462" s="26" t="s">
        <v>6816</v>
      </c>
      <c r="C5462" s="79" t="s">
        <v>11345</v>
      </c>
      <c r="D5462" s="37" t="s">
        <v>5608</v>
      </c>
      <c r="E5462" s="37" t="s">
        <v>4134</v>
      </c>
      <c r="F5462" s="41"/>
      <c r="G5462" s="27"/>
      <c r="H5462" s="27"/>
      <c r="I5462" s="27">
        <v>28193</v>
      </c>
      <c r="M5462" s="220">
        <f t="shared" si="85"/>
        <v>36922</v>
      </c>
    </row>
    <row r="5463" spans="1:13" x14ac:dyDescent="0.2">
      <c r="A5463" s="35" t="s">
        <v>11344</v>
      </c>
      <c r="B5463" s="34" t="s">
        <v>5573</v>
      </c>
      <c r="C5463" s="45" t="s">
        <v>973</v>
      </c>
      <c r="D5463" s="23" t="s">
        <v>5734</v>
      </c>
      <c r="E5463" s="23" t="s">
        <v>4141</v>
      </c>
      <c r="F5463" s="40">
        <v>0.3</v>
      </c>
      <c r="G5463" s="25">
        <v>41652</v>
      </c>
      <c r="H5463" s="25">
        <v>12496</v>
      </c>
      <c r="I5463" s="25"/>
      <c r="J5463" s="58" t="e">
        <f>HYPERLINK("#"&amp;"Insumos"&amp;"!A"&amp;MATCH($B5463,#REF!,0),"Ins "&amp;$B5463)</f>
        <v>#REF!</v>
      </c>
      <c r="M5463" s="220"/>
    </row>
    <row r="5464" spans="1:13" x14ac:dyDescent="0.2">
      <c r="A5464" s="35" t="s">
        <v>11344</v>
      </c>
      <c r="B5464" s="34" t="s">
        <v>263</v>
      </c>
      <c r="C5464" s="45" t="s">
        <v>696</v>
      </c>
      <c r="D5464" s="23" t="s">
        <v>5534</v>
      </c>
      <c r="E5464" s="23" t="s">
        <v>4140</v>
      </c>
      <c r="F5464" s="40">
        <v>5.0000000000000001E-3</v>
      </c>
      <c r="G5464" s="25">
        <v>187426</v>
      </c>
      <c r="H5464" s="25">
        <v>937</v>
      </c>
      <c r="I5464" s="25"/>
      <c r="J5464" s="58" t="e">
        <f>HYPERLINK("#"&amp;"Insumos"&amp;"!A"&amp;MATCH($B5464,#REF!,0),"Ins "&amp;$B5464)</f>
        <v>#REF!</v>
      </c>
      <c r="M5464" s="220"/>
    </row>
    <row r="5465" spans="1:13" x14ac:dyDescent="0.2">
      <c r="A5465" s="35" t="s">
        <v>11344</v>
      </c>
      <c r="B5465" s="34" t="s">
        <v>5533</v>
      </c>
      <c r="C5465" s="45" t="s">
        <v>5892</v>
      </c>
      <c r="D5465" s="23" t="s">
        <v>977</v>
      </c>
      <c r="E5465" s="23" t="s">
        <v>4134</v>
      </c>
      <c r="F5465" s="40">
        <v>0.3</v>
      </c>
      <c r="G5465" s="25">
        <v>3623</v>
      </c>
      <c r="H5465" s="25">
        <v>1087</v>
      </c>
      <c r="I5465" s="25"/>
      <c r="J5465" s="58" t="e">
        <f>HYPERLINK("#"&amp;"Insumos"&amp;"!A"&amp;MATCH($B5465,#REF!,0),"Ins "&amp;$B5465)</f>
        <v>#REF!</v>
      </c>
      <c r="M5465" s="220"/>
    </row>
    <row r="5466" spans="1:13" x14ac:dyDescent="0.2">
      <c r="A5466" s="35" t="s">
        <v>11344</v>
      </c>
      <c r="B5466" s="34" t="s">
        <v>5007</v>
      </c>
      <c r="C5466" s="45" t="s">
        <v>720</v>
      </c>
      <c r="D5466" s="23" t="s">
        <v>5751</v>
      </c>
      <c r="E5466" s="23" t="s">
        <v>4134</v>
      </c>
      <c r="F5466" s="40">
        <v>1</v>
      </c>
      <c r="G5466" s="25">
        <v>1897</v>
      </c>
      <c r="H5466" s="25">
        <v>1897</v>
      </c>
      <c r="I5466" s="25"/>
      <c r="J5466" s="58" t="e">
        <f>HYPERLINK("#"&amp;"Insumos"&amp;"!A"&amp;MATCH($B5466,#REF!,0),"Ins "&amp;$B5466)</f>
        <v>#REF!</v>
      </c>
      <c r="M5466" s="220"/>
    </row>
    <row r="5467" spans="1:13" x14ac:dyDescent="0.2">
      <c r="A5467" s="35" t="s">
        <v>11344</v>
      </c>
      <c r="B5467" s="34" t="s">
        <v>5277</v>
      </c>
      <c r="C5467" s="45" t="s">
        <v>1246</v>
      </c>
      <c r="D5467" s="23" t="s">
        <v>5751</v>
      </c>
      <c r="E5467" s="23" t="s">
        <v>4134</v>
      </c>
      <c r="F5467" s="40">
        <v>2</v>
      </c>
      <c r="G5467" s="25">
        <v>1900</v>
      </c>
      <c r="H5467" s="25">
        <v>3800</v>
      </c>
      <c r="I5467" s="25"/>
      <c r="J5467" s="58" t="e">
        <f>HYPERLINK("#"&amp;"Insumos"&amp;"!A"&amp;MATCH($B5467,#REF!,0),"Ins "&amp;$B5467)</f>
        <v>#REF!</v>
      </c>
      <c r="M5467" s="220"/>
    </row>
    <row r="5468" spans="1:13" x14ac:dyDescent="0.2">
      <c r="A5468" s="35" t="s">
        <v>11344</v>
      </c>
      <c r="B5468" s="34" t="s">
        <v>4759</v>
      </c>
      <c r="C5468" s="45" t="s">
        <v>1287</v>
      </c>
      <c r="D5468" s="23" t="s">
        <v>5751</v>
      </c>
      <c r="E5468" s="23" t="s">
        <v>4134</v>
      </c>
      <c r="F5468" s="40">
        <v>0.04</v>
      </c>
      <c r="G5468" s="25">
        <v>64889</v>
      </c>
      <c r="H5468" s="25">
        <v>2596</v>
      </c>
      <c r="I5468" s="25"/>
      <c r="J5468" s="58" t="e">
        <f>HYPERLINK("#"&amp;"Insumos"&amp;"!A"&amp;MATCH($B5468,#REF!,0),"Ins "&amp;$B5468)</f>
        <v>#REF!</v>
      </c>
      <c r="M5468" s="220"/>
    </row>
    <row r="5469" spans="1:13" x14ac:dyDescent="0.2">
      <c r="A5469" s="35" t="s">
        <v>11344</v>
      </c>
      <c r="B5469" s="34" t="s">
        <v>4785</v>
      </c>
      <c r="C5469" s="45" t="s">
        <v>176</v>
      </c>
      <c r="D5469" s="23" t="s">
        <v>5751</v>
      </c>
      <c r="E5469" s="23" t="s">
        <v>4134</v>
      </c>
      <c r="F5469" s="40">
        <v>0.04</v>
      </c>
      <c r="G5469" s="25">
        <v>134508</v>
      </c>
      <c r="H5469" s="25">
        <v>5380</v>
      </c>
      <c r="I5469" s="25"/>
      <c r="J5469" s="58" t="e">
        <f>HYPERLINK("#"&amp;"Insumos"&amp;"!A"&amp;MATCH($B5469,#REF!,0),"Ins "&amp;$B5469)</f>
        <v>#REF!</v>
      </c>
      <c r="M5469" s="220"/>
    </row>
    <row r="5470" spans="1:13" ht="38.25" x14ac:dyDescent="0.2">
      <c r="A5470" s="36" t="s">
        <v>11477</v>
      </c>
      <c r="B5470" s="26" t="s">
        <v>6816</v>
      </c>
      <c r="C5470" s="79" t="s">
        <v>11478</v>
      </c>
      <c r="D5470" s="37" t="s">
        <v>5608</v>
      </c>
      <c r="E5470" s="37" t="s">
        <v>464</v>
      </c>
      <c r="F5470" s="41"/>
      <c r="G5470" s="27"/>
      <c r="H5470" s="27"/>
      <c r="I5470" s="27">
        <v>17797</v>
      </c>
      <c r="M5470" s="220">
        <f t="shared" si="85"/>
        <v>23307</v>
      </c>
    </row>
    <row r="5471" spans="1:13" x14ac:dyDescent="0.2">
      <c r="A5471" s="35" t="s">
        <v>11477</v>
      </c>
      <c r="B5471" s="1" t="s">
        <v>5573</v>
      </c>
      <c r="C5471" s="45" t="s">
        <v>973</v>
      </c>
      <c r="D5471" s="23" t="s">
        <v>5734</v>
      </c>
      <c r="E5471" s="23" t="s">
        <v>4141</v>
      </c>
      <c r="F5471" s="44">
        <v>0.245</v>
      </c>
      <c r="G5471" s="25">
        <v>41652</v>
      </c>
      <c r="H5471" s="25">
        <v>10205</v>
      </c>
      <c r="I5471" s="25"/>
      <c r="J5471" s="58" t="e">
        <f>HYPERLINK("#"&amp;"Insumos"&amp;"!A"&amp;MATCH($B5471,#REF!,0),"Ins "&amp;$B5471)</f>
        <v>#REF!</v>
      </c>
      <c r="M5471" s="220"/>
    </row>
    <row r="5472" spans="1:13" x14ac:dyDescent="0.2">
      <c r="A5472" s="35" t="s">
        <v>11477</v>
      </c>
      <c r="B5472" s="1" t="s">
        <v>263</v>
      </c>
      <c r="C5472" s="45" t="s">
        <v>696</v>
      </c>
      <c r="D5472" s="23" t="s">
        <v>5534</v>
      </c>
      <c r="E5472" s="23" t="s">
        <v>4140</v>
      </c>
      <c r="F5472" s="40">
        <v>1E-3</v>
      </c>
      <c r="G5472" s="25">
        <v>187426</v>
      </c>
      <c r="H5472" s="25">
        <v>187</v>
      </c>
      <c r="I5472" s="25"/>
      <c r="J5472" s="58" t="e">
        <f>HYPERLINK("#"&amp;"Insumos"&amp;"!A"&amp;MATCH($B5472,#REF!,0),"Ins "&amp;$B5472)</f>
        <v>#REF!</v>
      </c>
      <c r="M5472" s="220"/>
    </row>
    <row r="5473" spans="1:13" x14ac:dyDescent="0.2">
      <c r="A5473" s="35" t="s">
        <v>11477</v>
      </c>
      <c r="B5473" s="1" t="s">
        <v>5533</v>
      </c>
      <c r="C5473" s="45" t="s">
        <v>5892</v>
      </c>
      <c r="D5473" s="23" t="s">
        <v>977</v>
      </c>
      <c r="E5473" s="23" t="s">
        <v>4134</v>
      </c>
      <c r="F5473" s="40">
        <v>0.2</v>
      </c>
      <c r="G5473" s="25">
        <v>3623</v>
      </c>
      <c r="H5473" s="25">
        <v>725</v>
      </c>
      <c r="I5473" s="25"/>
      <c r="J5473" s="58" t="e">
        <f>HYPERLINK("#"&amp;"Insumos"&amp;"!A"&amp;MATCH($B5473,#REF!,0),"Ins "&amp;$B5473)</f>
        <v>#REF!</v>
      </c>
      <c r="M5473" s="220"/>
    </row>
    <row r="5474" spans="1:13" x14ac:dyDescent="0.2">
      <c r="A5474" s="35" t="s">
        <v>11477</v>
      </c>
      <c r="B5474" s="1" t="s">
        <v>5007</v>
      </c>
      <c r="C5474" s="45" t="s">
        <v>720</v>
      </c>
      <c r="D5474" s="23" t="s">
        <v>5751</v>
      </c>
      <c r="E5474" s="23" t="s">
        <v>4134</v>
      </c>
      <c r="F5474" s="40">
        <v>0.38</v>
      </c>
      <c r="G5474" s="25">
        <v>1897</v>
      </c>
      <c r="H5474" s="25">
        <v>721</v>
      </c>
      <c r="I5474" s="25"/>
      <c r="J5474" s="58" t="e">
        <f>HYPERLINK("#"&amp;"Insumos"&amp;"!A"&amp;MATCH($B5474,#REF!,0),"Ins "&amp;$B5474)</f>
        <v>#REF!</v>
      </c>
      <c r="M5474" s="220"/>
    </row>
    <row r="5475" spans="1:13" x14ac:dyDescent="0.2">
      <c r="A5475" s="35" t="s">
        <v>11477</v>
      </c>
      <c r="B5475" s="1" t="s">
        <v>5281</v>
      </c>
      <c r="C5475" s="45" t="s">
        <v>1250</v>
      </c>
      <c r="D5475" s="23" t="s">
        <v>5751</v>
      </c>
      <c r="E5475" s="23" t="s">
        <v>4134</v>
      </c>
      <c r="F5475" s="40">
        <v>0.16700000000000001</v>
      </c>
      <c r="G5475" s="25">
        <v>3239</v>
      </c>
      <c r="H5475" s="25">
        <v>541</v>
      </c>
      <c r="I5475" s="25"/>
      <c r="J5475" s="58" t="e">
        <f>HYPERLINK("#"&amp;"Insumos"&amp;"!A"&amp;MATCH($B5475,#REF!,0),"Ins "&amp;$B5475)</f>
        <v>#REF!</v>
      </c>
      <c r="M5475" s="220"/>
    </row>
    <row r="5476" spans="1:13" x14ac:dyDescent="0.2">
      <c r="A5476" s="35" t="s">
        <v>11477</v>
      </c>
      <c r="B5476" s="1" t="s">
        <v>4759</v>
      </c>
      <c r="C5476" s="45" t="s">
        <v>1287</v>
      </c>
      <c r="D5476" s="23" t="s">
        <v>5751</v>
      </c>
      <c r="E5476" s="23" t="s">
        <v>4134</v>
      </c>
      <c r="F5476" s="40">
        <v>0.02</v>
      </c>
      <c r="G5476" s="25">
        <v>64889</v>
      </c>
      <c r="H5476" s="25">
        <v>1298</v>
      </c>
      <c r="I5476" s="25"/>
      <c r="J5476" s="58" t="e">
        <f>HYPERLINK("#"&amp;"Insumos"&amp;"!A"&amp;MATCH($B5476,#REF!,0),"Ins "&amp;$B5476)</f>
        <v>#REF!</v>
      </c>
      <c r="M5476" s="220"/>
    </row>
    <row r="5477" spans="1:13" x14ac:dyDescent="0.2">
      <c r="A5477" s="35" t="s">
        <v>11477</v>
      </c>
      <c r="B5477" s="1" t="s">
        <v>4785</v>
      </c>
      <c r="C5477" s="45" t="s">
        <v>176</v>
      </c>
      <c r="D5477" s="23" t="s">
        <v>5751</v>
      </c>
      <c r="E5477" s="23" t="s">
        <v>4134</v>
      </c>
      <c r="F5477" s="40">
        <v>0.02</v>
      </c>
      <c r="G5477" s="25">
        <v>134508</v>
      </c>
      <c r="H5477" s="25">
        <v>2690</v>
      </c>
      <c r="I5477" s="25"/>
      <c r="J5477" s="58" t="e">
        <f>HYPERLINK("#"&amp;"Insumos"&amp;"!A"&amp;MATCH($B5477,#REF!,0),"Ins "&amp;$B5477)</f>
        <v>#REF!</v>
      </c>
      <c r="M5477" s="220"/>
    </row>
    <row r="5478" spans="1:13" x14ac:dyDescent="0.2">
      <c r="A5478" s="35" t="s">
        <v>11477</v>
      </c>
      <c r="B5478" s="34" t="s">
        <v>4216</v>
      </c>
      <c r="C5478" s="45" t="s">
        <v>1344</v>
      </c>
      <c r="D5478" s="23" t="s">
        <v>5751</v>
      </c>
      <c r="E5478" s="23" t="s">
        <v>287</v>
      </c>
      <c r="F5478" s="40">
        <v>1.1000000000000001</v>
      </c>
      <c r="G5478" s="25">
        <v>1300</v>
      </c>
      <c r="H5478" s="25">
        <v>1430</v>
      </c>
      <c r="I5478" s="25"/>
      <c r="J5478" s="58" t="e">
        <f>HYPERLINK("#"&amp;"Insumos"&amp;"!A"&amp;MATCH($B5478,#REF!,0),"Ins "&amp;$B5478)</f>
        <v>#REF!</v>
      </c>
      <c r="M5478" s="220"/>
    </row>
    <row r="5479" spans="1:13" s="176" customFormat="1" ht="40.15" customHeight="1" x14ac:dyDescent="0.2">
      <c r="A5479" s="170" t="s">
        <v>5813</v>
      </c>
      <c r="B5479" s="171"/>
      <c r="C5479" s="172" t="s">
        <v>14</v>
      </c>
      <c r="D5479" s="173" t="s">
        <v>5607</v>
      </c>
      <c r="E5479" s="173"/>
      <c r="F5479" s="174"/>
      <c r="G5479" s="175"/>
      <c r="H5479" s="175"/>
      <c r="I5479" s="175"/>
      <c r="M5479" s="220"/>
    </row>
    <row r="5480" spans="1:13" ht="38.25" x14ac:dyDescent="0.2">
      <c r="A5480" s="36" t="s">
        <v>2756</v>
      </c>
      <c r="B5480" s="26" t="s">
        <v>6816</v>
      </c>
      <c r="C5480" s="79" t="s">
        <v>10592</v>
      </c>
      <c r="D5480" s="37" t="s">
        <v>5608</v>
      </c>
      <c r="E5480" s="37" t="s">
        <v>464</v>
      </c>
      <c r="F5480" s="41"/>
      <c r="G5480" s="27"/>
      <c r="H5480" s="27"/>
      <c r="I5480" s="27">
        <v>468138</v>
      </c>
      <c r="M5480" s="220">
        <f t="shared" si="85"/>
        <v>613074</v>
      </c>
    </row>
    <row r="5481" spans="1:13" x14ac:dyDescent="0.2">
      <c r="A5481" s="35" t="s">
        <v>2756</v>
      </c>
      <c r="B5481" s="1" t="s">
        <v>81</v>
      </c>
      <c r="C5481" s="45" t="s">
        <v>1020</v>
      </c>
      <c r="D5481" s="23" t="s">
        <v>5734</v>
      </c>
      <c r="E5481" s="23" t="s">
        <v>4141</v>
      </c>
      <c r="F5481" s="40">
        <v>0.17</v>
      </c>
      <c r="G5481" s="25">
        <v>75325</v>
      </c>
      <c r="H5481" s="25">
        <v>12805</v>
      </c>
      <c r="I5481" s="25"/>
      <c r="J5481" s="58" t="e">
        <f>HYPERLINK("#"&amp;"Insumos"&amp;"!A"&amp;MATCH($B5481,#REF!,0),"Ins "&amp;$B5481)</f>
        <v>#REF!</v>
      </c>
      <c r="M5481" s="220"/>
    </row>
    <row r="5482" spans="1:13" x14ac:dyDescent="0.2">
      <c r="A5482" s="35" t="s">
        <v>2756</v>
      </c>
      <c r="B5482" s="1" t="s">
        <v>263</v>
      </c>
      <c r="C5482" s="45" t="s">
        <v>696</v>
      </c>
      <c r="D5482" s="23" t="s">
        <v>5534</v>
      </c>
      <c r="E5482" s="23" t="s">
        <v>4140</v>
      </c>
      <c r="F5482" s="40">
        <v>4.5900000000000003E-2</v>
      </c>
      <c r="G5482" s="25">
        <v>187426</v>
      </c>
      <c r="H5482" s="25">
        <v>8603</v>
      </c>
      <c r="I5482" s="25"/>
      <c r="J5482" s="58" t="e">
        <f>HYPERLINK("#"&amp;"Insumos"&amp;"!A"&amp;MATCH($B5482,#REF!,0),"Ins "&amp;$B5482)</f>
        <v>#REF!</v>
      </c>
      <c r="M5482" s="220"/>
    </row>
    <row r="5483" spans="1:13" x14ac:dyDescent="0.2">
      <c r="A5483" s="35" t="s">
        <v>2756</v>
      </c>
      <c r="B5483" s="1" t="s">
        <v>5533</v>
      </c>
      <c r="C5483" s="45" t="s">
        <v>5892</v>
      </c>
      <c r="D5483" s="23" t="s">
        <v>977</v>
      </c>
      <c r="E5483" s="23" t="s">
        <v>4134</v>
      </c>
      <c r="F5483" s="40">
        <v>0.1</v>
      </c>
      <c r="G5483" s="25">
        <v>3623</v>
      </c>
      <c r="H5483" s="25">
        <v>362</v>
      </c>
      <c r="I5483" s="25"/>
      <c r="J5483" s="58" t="e">
        <f>HYPERLINK("#"&amp;"Insumos"&amp;"!A"&amp;MATCH($B5483,#REF!,0),"Ins "&amp;$B5483)</f>
        <v>#REF!</v>
      </c>
      <c r="M5483" s="220"/>
    </row>
    <row r="5484" spans="1:13" x14ac:dyDescent="0.2">
      <c r="A5484" s="35" t="s">
        <v>2756</v>
      </c>
      <c r="B5484" s="1" t="s">
        <v>4226</v>
      </c>
      <c r="C5484" s="45" t="s">
        <v>235</v>
      </c>
      <c r="D5484" s="23" t="s">
        <v>5751</v>
      </c>
      <c r="E5484" s="23" t="s">
        <v>287</v>
      </c>
      <c r="F5484" s="40">
        <v>4.03</v>
      </c>
      <c r="G5484" s="25">
        <v>110620</v>
      </c>
      <c r="H5484" s="25">
        <v>445799</v>
      </c>
      <c r="I5484" s="25"/>
      <c r="J5484" s="58" t="e">
        <f>HYPERLINK("#"&amp;"Insumos"&amp;"!A"&amp;MATCH($B5484,#REF!,0),"Ins "&amp;$B5484)</f>
        <v>#REF!</v>
      </c>
      <c r="M5484" s="220"/>
    </row>
    <row r="5485" spans="1:13" x14ac:dyDescent="0.2">
      <c r="A5485" s="35" t="s">
        <v>2756</v>
      </c>
      <c r="B5485" s="1" t="s">
        <v>5007</v>
      </c>
      <c r="C5485" s="45" t="s">
        <v>720</v>
      </c>
      <c r="D5485" s="23" t="s">
        <v>5751</v>
      </c>
      <c r="E5485" s="23" t="s">
        <v>4134</v>
      </c>
      <c r="F5485" s="40">
        <v>0.3</v>
      </c>
      <c r="G5485" s="25">
        <v>1897</v>
      </c>
      <c r="H5485" s="25">
        <v>569</v>
      </c>
      <c r="I5485" s="25"/>
      <c r="J5485" s="58" t="e">
        <f>HYPERLINK("#"&amp;"Insumos"&amp;"!A"&amp;MATCH($B5485,#REF!,0),"Ins "&amp;$B5485)</f>
        <v>#REF!</v>
      </c>
      <c r="M5485" s="220"/>
    </row>
    <row r="5486" spans="1:13" ht="38.25" x14ac:dyDescent="0.2">
      <c r="A5486" s="36" t="s">
        <v>2757</v>
      </c>
      <c r="B5486" s="26" t="s">
        <v>6816</v>
      </c>
      <c r="C5486" s="79" t="s">
        <v>10593</v>
      </c>
      <c r="D5486" s="37" t="s">
        <v>5608</v>
      </c>
      <c r="E5486" s="37" t="s">
        <v>464</v>
      </c>
      <c r="F5486" s="41"/>
      <c r="G5486" s="27"/>
      <c r="H5486" s="27"/>
      <c r="I5486" s="27">
        <v>311709</v>
      </c>
      <c r="M5486" s="220">
        <f t="shared" si="85"/>
        <v>408214</v>
      </c>
    </row>
    <row r="5487" spans="1:13" x14ac:dyDescent="0.2">
      <c r="A5487" s="35" t="s">
        <v>2757</v>
      </c>
      <c r="B5487" s="1" t="s">
        <v>81</v>
      </c>
      <c r="C5487" s="45" t="s">
        <v>1020</v>
      </c>
      <c r="D5487" s="23" t="s">
        <v>5734</v>
      </c>
      <c r="E5487" s="23" t="s">
        <v>4141</v>
      </c>
      <c r="F5487" s="40">
        <v>0.16</v>
      </c>
      <c r="G5487" s="25">
        <v>75325</v>
      </c>
      <c r="H5487" s="25">
        <v>12052</v>
      </c>
      <c r="I5487" s="25"/>
      <c r="J5487" s="58" t="e">
        <f>HYPERLINK("#"&amp;"Insumos"&amp;"!A"&amp;MATCH($B5487,#REF!,0),"Ins "&amp;$B5487)</f>
        <v>#REF!</v>
      </c>
      <c r="M5487" s="220"/>
    </row>
    <row r="5488" spans="1:13" x14ac:dyDescent="0.2">
      <c r="A5488" s="35" t="s">
        <v>2757</v>
      </c>
      <c r="B5488" s="1" t="s">
        <v>263</v>
      </c>
      <c r="C5488" s="45" t="s">
        <v>696</v>
      </c>
      <c r="D5488" s="23" t="s">
        <v>5534</v>
      </c>
      <c r="E5488" s="23" t="s">
        <v>4140</v>
      </c>
      <c r="F5488" s="40">
        <v>3.0200000000000001E-2</v>
      </c>
      <c r="G5488" s="25">
        <v>187426</v>
      </c>
      <c r="H5488" s="25">
        <v>5660</v>
      </c>
      <c r="I5488" s="25"/>
      <c r="J5488" s="58" t="e">
        <f>HYPERLINK("#"&amp;"Insumos"&amp;"!A"&amp;MATCH($B5488,#REF!,0),"Ins "&amp;$B5488)</f>
        <v>#REF!</v>
      </c>
      <c r="M5488" s="220"/>
    </row>
    <row r="5489" spans="1:13" x14ac:dyDescent="0.2">
      <c r="A5489" s="35" t="s">
        <v>2757</v>
      </c>
      <c r="B5489" s="1" t="s">
        <v>5533</v>
      </c>
      <c r="C5489" s="45" t="s">
        <v>5892</v>
      </c>
      <c r="D5489" s="23" t="s">
        <v>977</v>
      </c>
      <c r="E5489" s="23" t="s">
        <v>4134</v>
      </c>
      <c r="F5489" s="40">
        <v>0.1</v>
      </c>
      <c r="G5489" s="25">
        <v>3623</v>
      </c>
      <c r="H5489" s="25">
        <v>362</v>
      </c>
      <c r="I5489" s="25"/>
      <c r="J5489" s="58" t="e">
        <f>HYPERLINK("#"&amp;"Insumos"&amp;"!A"&amp;MATCH($B5489,#REF!,0),"Ins "&amp;$B5489)</f>
        <v>#REF!</v>
      </c>
      <c r="M5489" s="220"/>
    </row>
    <row r="5490" spans="1:13" x14ac:dyDescent="0.2">
      <c r="A5490" s="35" t="s">
        <v>2757</v>
      </c>
      <c r="B5490" s="1" t="s">
        <v>4228</v>
      </c>
      <c r="C5490" s="45" t="s">
        <v>486</v>
      </c>
      <c r="D5490" s="23" t="s">
        <v>5751</v>
      </c>
      <c r="E5490" s="23" t="s">
        <v>287</v>
      </c>
      <c r="F5490" s="40">
        <v>4.03</v>
      </c>
      <c r="G5490" s="25">
        <v>72721</v>
      </c>
      <c r="H5490" s="25">
        <v>293066</v>
      </c>
      <c r="I5490" s="25"/>
      <c r="J5490" s="58" t="e">
        <f>HYPERLINK("#"&amp;"Insumos"&amp;"!A"&amp;MATCH($B5490,#REF!,0),"Ins "&amp;$B5490)</f>
        <v>#REF!</v>
      </c>
      <c r="M5490" s="220"/>
    </row>
    <row r="5491" spans="1:13" x14ac:dyDescent="0.2">
      <c r="A5491" s="35" t="s">
        <v>2757</v>
      </c>
      <c r="B5491" s="1" t="s">
        <v>5007</v>
      </c>
      <c r="C5491" s="45" t="s">
        <v>720</v>
      </c>
      <c r="D5491" s="23" t="s">
        <v>5751</v>
      </c>
      <c r="E5491" s="23" t="s">
        <v>4134</v>
      </c>
      <c r="F5491" s="40">
        <v>0.3</v>
      </c>
      <c r="G5491" s="25">
        <v>1897</v>
      </c>
      <c r="H5491" s="25">
        <v>569</v>
      </c>
      <c r="I5491" s="25"/>
      <c r="J5491" s="58" t="e">
        <f>HYPERLINK("#"&amp;"Insumos"&amp;"!A"&amp;MATCH($B5491,#REF!,0),"Ins "&amp;$B5491)</f>
        <v>#REF!</v>
      </c>
      <c r="M5491" s="220"/>
    </row>
    <row r="5492" spans="1:13" ht="38.25" x14ac:dyDescent="0.2">
      <c r="A5492" s="36" t="s">
        <v>2758</v>
      </c>
      <c r="B5492" s="26" t="s">
        <v>6816</v>
      </c>
      <c r="C5492" s="79" t="s">
        <v>10594</v>
      </c>
      <c r="D5492" s="37" t="s">
        <v>5608</v>
      </c>
      <c r="E5492" s="37" t="s">
        <v>464</v>
      </c>
      <c r="F5492" s="41"/>
      <c r="G5492" s="27"/>
      <c r="H5492" s="27"/>
      <c r="I5492" s="27">
        <v>179341</v>
      </c>
      <c r="M5492" s="220">
        <f t="shared" si="85"/>
        <v>234865</v>
      </c>
    </row>
    <row r="5493" spans="1:13" x14ac:dyDescent="0.2">
      <c r="A5493" s="35" t="s">
        <v>2758</v>
      </c>
      <c r="B5493" s="1" t="s">
        <v>81</v>
      </c>
      <c r="C5493" s="45" t="s">
        <v>1020</v>
      </c>
      <c r="D5493" s="23" t="s">
        <v>5734</v>
      </c>
      <c r="E5493" s="23" t="s">
        <v>4141</v>
      </c>
      <c r="F5493" s="40">
        <v>0.15</v>
      </c>
      <c r="G5493" s="25">
        <v>75325</v>
      </c>
      <c r="H5493" s="25">
        <v>11299</v>
      </c>
      <c r="I5493" s="25"/>
      <c r="J5493" s="58" t="e">
        <f>HYPERLINK("#"&amp;"Insumos"&amp;"!A"&amp;MATCH($B5493,#REF!,0),"Ins "&amp;$B5493)</f>
        <v>#REF!</v>
      </c>
      <c r="M5493" s="220"/>
    </row>
    <row r="5494" spans="1:13" x14ac:dyDescent="0.2">
      <c r="A5494" s="35" t="s">
        <v>2758</v>
      </c>
      <c r="B5494" s="1" t="s">
        <v>263</v>
      </c>
      <c r="C5494" s="45" t="s">
        <v>696</v>
      </c>
      <c r="D5494" s="23" t="s">
        <v>5534</v>
      </c>
      <c r="E5494" s="23" t="s">
        <v>4140</v>
      </c>
      <c r="F5494" s="40">
        <v>1.6899999999999998E-2</v>
      </c>
      <c r="G5494" s="25">
        <v>187426</v>
      </c>
      <c r="H5494" s="25">
        <v>3167</v>
      </c>
      <c r="I5494" s="25"/>
      <c r="J5494" s="58" t="e">
        <f>HYPERLINK("#"&amp;"Insumos"&amp;"!A"&amp;MATCH($B5494,#REF!,0),"Ins "&amp;$B5494)</f>
        <v>#REF!</v>
      </c>
      <c r="M5494" s="220"/>
    </row>
    <row r="5495" spans="1:13" x14ac:dyDescent="0.2">
      <c r="A5495" s="35" t="s">
        <v>2758</v>
      </c>
      <c r="B5495" s="1" t="s">
        <v>5533</v>
      </c>
      <c r="C5495" s="45" t="s">
        <v>5892</v>
      </c>
      <c r="D5495" s="23" t="s">
        <v>977</v>
      </c>
      <c r="E5495" s="23" t="s">
        <v>4134</v>
      </c>
      <c r="F5495" s="40">
        <v>0.1</v>
      </c>
      <c r="G5495" s="25">
        <v>3623</v>
      </c>
      <c r="H5495" s="25">
        <v>362</v>
      </c>
      <c r="I5495" s="25"/>
      <c r="J5495" s="58" t="e">
        <f>HYPERLINK("#"&amp;"Insumos"&amp;"!A"&amp;MATCH($B5495,#REF!,0),"Ins "&amp;$B5495)</f>
        <v>#REF!</v>
      </c>
      <c r="M5495" s="220"/>
    </row>
    <row r="5496" spans="1:13" x14ac:dyDescent="0.2">
      <c r="A5496" s="35" t="s">
        <v>2758</v>
      </c>
      <c r="B5496" s="1" t="s">
        <v>4225</v>
      </c>
      <c r="C5496" s="45" t="s">
        <v>234</v>
      </c>
      <c r="D5496" s="23" t="s">
        <v>5751</v>
      </c>
      <c r="E5496" s="23" t="s">
        <v>287</v>
      </c>
      <c r="F5496" s="40">
        <v>4.03</v>
      </c>
      <c r="G5496" s="25">
        <v>40681</v>
      </c>
      <c r="H5496" s="25">
        <v>163944</v>
      </c>
      <c r="I5496" s="25"/>
      <c r="J5496" s="58" t="e">
        <f>HYPERLINK("#"&amp;"Insumos"&amp;"!A"&amp;MATCH($B5496,#REF!,0),"Ins "&amp;$B5496)</f>
        <v>#REF!</v>
      </c>
      <c r="M5496" s="220"/>
    </row>
    <row r="5497" spans="1:13" x14ac:dyDescent="0.2">
      <c r="A5497" s="35" t="s">
        <v>2758</v>
      </c>
      <c r="B5497" s="1" t="s">
        <v>5007</v>
      </c>
      <c r="C5497" s="45" t="s">
        <v>720</v>
      </c>
      <c r="D5497" s="23" t="s">
        <v>5751</v>
      </c>
      <c r="E5497" s="23" t="s">
        <v>4134</v>
      </c>
      <c r="F5497" s="40">
        <v>0.3</v>
      </c>
      <c r="G5497" s="25">
        <v>1897</v>
      </c>
      <c r="H5497" s="25">
        <v>569</v>
      </c>
      <c r="I5497" s="25"/>
      <c r="J5497" s="58" t="e">
        <f>HYPERLINK("#"&amp;"Insumos"&amp;"!A"&amp;MATCH($B5497,#REF!,0),"Ins "&amp;$B5497)</f>
        <v>#REF!</v>
      </c>
      <c r="M5497" s="220"/>
    </row>
    <row r="5498" spans="1:13" ht="38.25" x14ac:dyDescent="0.2">
      <c r="A5498" s="36" t="s">
        <v>2759</v>
      </c>
      <c r="B5498" s="26" t="s">
        <v>6816</v>
      </c>
      <c r="C5498" s="79" t="s">
        <v>10595</v>
      </c>
      <c r="D5498" s="37" t="s">
        <v>5608</v>
      </c>
      <c r="E5498" s="37" t="s">
        <v>464</v>
      </c>
      <c r="F5498" s="41"/>
      <c r="G5498" s="27"/>
      <c r="H5498" s="27"/>
      <c r="I5498" s="27">
        <v>159169</v>
      </c>
      <c r="M5498" s="220">
        <f t="shared" si="85"/>
        <v>208448</v>
      </c>
    </row>
    <row r="5499" spans="1:13" x14ac:dyDescent="0.2">
      <c r="A5499" s="35" t="s">
        <v>2759</v>
      </c>
      <c r="B5499" s="1" t="s">
        <v>81</v>
      </c>
      <c r="C5499" s="45" t="s">
        <v>1020</v>
      </c>
      <c r="D5499" s="23" t="s">
        <v>5734</v>
      </c>
      <c r="E5499" s="23" t="s">
        <v>4141</v>
      </c>
      <c r="F5499" s="40">
        <v>0.16</v>
      </c>
      <c r="G5499" s="25">
        <v>75325</v>
      </c>
      <c r="H5499" s="25">
        <v>12052</v>
      </c>
      <c r="I5499" s="25"/>
      <c r="J5499" s="58" t="e">
        <f>HYPERLINK("#"&amp;"Insumos"&amp;"!A"&amp;MATCH($B5499,#REF!,0),"Ins "&amp;$B5499)</f>
        <v>#REF!</v>
      </c>
      <c r="M5499" s="220"/>
    </row>
    <row r="5500" spans="1:13" x14ac:dyDescent="0.2">
      <c r="A5500" s="35" t="s">
        <v>2759</v>
      </c>
      <c r="B5500" s="1" t="s">
        <v>263</v>
      </c>
      <c r="C5500" s="45" t="s">
        <v>696</v>
      </c>
      <c r="D5500" s="23" t="s">
        <v>5534</v>
      </c>
      <c r="E5500" s="23" t="s">
        <v>4140</v>
      </c>
      <c r="F5500" s="40">
        <v>1.4800000000000001E-2</v>
      </c>
      <c r="G5500" s="25">
        <v>187426</v>
      </c>
      <c r="H5500" s="25">
        <v>2774</v>
      </c>
      <c r="I5500" s="25"/>
      <c r="J5500" s="58" t="e">
        <f>HYPERLINK("#"&amp;"Insumos"&amp;"!A"&amp;MATCH($B5500,#REF!,0),"Ins "&amp;$B5500)</f>
        <v>#REF!</v>
      </c>
      <c r="M5500" s="220"/>
    </row>
    <row r="5501" spans="1:13" x14ac:dyDescent="0.2">
      <c r="A5501" s="35" t="s">
        <v>2759</v>
      </c>
      <c r="B5501" s="1" t="s">
        <v>5533</v>
      </c>
      <c r="C5501" s="45" t="s">
        <v>5892</v>
      </c>
      <c r="D5501" s="23" t="s">
        <v>977</v>
      </c>
      <c r="E5501" s="23" t="s">
        <v>4134</v>
      </c>
      <c r="F5501" s="40">
        <v>0.1</v>
      </c>
      <c r="G5501" s="25">
        <v>3623</v>
      </c>
      <c r="H5501" s="25">
        <v>362</v>
      </c>
      <c r="I5501" s="25"/>
      <c r="J5501" s="58" t="e">
        <f>HYPERLINK("#"&amp;"Insumos"&amp;"!A"&amp;MATCH($B5501,#REF!,0),"Ins "&amp;$B5501)</f>
        <v>#REF!</v>
      </c>
      <c r="M5501" s="220"/>
    </row>
    <row r="5502" spans="1:13" x14ac:dyDescent="0.2">
      <c r="A5502" s="35" t="s">
        <v>2759</v>
      </c>
      <c r="B5502" s="1" t="s">
        <v>4222</v>
      </c>
      <c r="C5502" s="45" t="s">
        <v>233</v>
      </c>
      <c r="D5502" s="23" t="s">
        <v>5751</v>
      </c>
      <c r="E5502" s="23" t="s">
        <v>287</v>
      </c>
      <c r="F5502" s="40">
        <v>4.03</v>
      </c>
      <c r="G5502" s="25">
        <v>35586</v>
      </c>
      <c r="H5502" s="25">
        <v>143412</v>
      </c>
      <c r="I5502" s="25"/>
      <c r="J5502" s="58" t="e">
        <f>HYPERLINK("#"&amp;"Insumos"&amp;"!A"&amp;MATCH($B5502,#REF!,0),"Ins "&amp;$B5502)</f>
        <v>#REF!</v>
      </c>
      <c r="M5502" s="220"/>
    </row>
    <row r="5503" spans="1:13" x14ac:dyDescent="0.2">
      <c r="A5503" s="35" t="s">
        <v>2759</v>
      </c>
      <c r="B5503" s="1" t="s">
        <v>5007</v>
      </c>
      <c r="C5503" s="45" t="s">
        <v>720</v>
      </c>
      <c r="D5503" s="23" t="s">
        <v>5751</v>
      </c>
      <c r="E5503" s="23" t="s">
        <v>4134</v>
      </c>
      <c r="F5503" s="40">
        <v>0.3</v>
      </c>
      <c r="G5503" s="25">
        <v>1897</v>
      </c>
      <c r="H5503" s="25">
        <v>569</v>
      </c>
      <c r="I5503" s="25"/>
      <c r="J5503" s="58" t="e">
        <f>HYPERLINK("#"&amp;"Insumos"&amp;"!A"&amp;MATCH($B5503,#REF!,0),"Ins "&amp;$B5503)</f>
        <v>#REF!</v>
      </c>
      <c r="M5503" s="220"/>
    </row>
    <row r="5504" spans="1:13" ht="38.25" x14ac:dyDescent="0.2">
      <c r="A5504" s="36" t="s">
        <v>2760</v>
      </c>
      <c r="B5504" s="26" t="s">
        <v>6816</v>
      </c>
      <c r="C5504" s="79" t="s">
        <v>10596</v>
      </c>
      <c r="D5504" s="37" t="s">
        <v>5608</v>
      </c>
      <c r="E5504" s="37" t="s">
        <v>464</v>
      </c>
      <c r="F5504" s="41"/>
      <c r="G5504" s="27"/>
      <c r="H5504" s="27"/>
      <c r="I5504" s="27">
        <v>92060</v>
      </c>
      <c r="M5504" s="220">
        <f t="shared" si="85"/>
        <v>120562</v>
      </c>
    </row>
    <row r="5505" spans="1:13" x14ac:dyDescent="0.2">
      <c r="A5505" s="35" t="s">
        <v>2760</v>
      </c>
      <c r="B5505" s="1" t="s">
        <v>81</v>
      </c>
      <c r="C5505" s="45" t="s">
        <v>1020</v>
      </c>
      <c r="D5505" s="23" t="s">
        <v>5734</v>
      </c>
      <c r="E5505" s="23" t="s">
        <v>4141</v>
      </c>
      <c r="F5505" s="40">
        <v>0.16</v>
      </c>
      <c r="G5505" s="25">
        <v>75325</v>
      </c>
      <c r="H5505" s="25">
        <v>12052</v>
      </c>
      <c r="I5505" s="25"/>
      <c r="J5505" s="58" t="e">
        <f>HYPERLINK("#"&amp;"Insumos"&amp;"!A"&amp;MATCH($B5505,#REF!,0),"Ins "&amp;$B5505)</f>
        <v>#REF!</v>
      </c>
      <c r="M5505" s="220"/>
    </row>
    <row r="5506" spans="1:13" x14ac:dyDescent="0.2">
      <c r="A5506" s="35" t="s">
        <v>2760</v>
      </c>
      <c r="B5506" s="1" t="s">
        <v>263</v>
      </c>
      <c r="C5506" s="45" t="s">
        <v>696</v>
      </c>
      <c r="D5506" s="23" t="s">
        <v>5534</v>
      </c>
      <c r="E5506" s="23" t="s">
        <v>4140</v>
      </c>
      <c r="F5506" s="40">
        <v>8.0000000000000002E-3</v>
      </c>
      <c r="G5506" s="25">
        <v>187426</v>
      </c>
      <c r="H5506" s="25">
        <v>1499</v>
      </c>
      <c r="I5506" s="25"/>
      <c r="J5506" s="58" t="e">
        <f>HYPERLINK("#"&amp;"Insumos"&amp;"!A"&amp;MATCH($B5506,#REF!,0),"Ins "&amp;$B5506)</f>
        <v>#REF!</v>
      </c>
      <c r="M5506" s="220"/>
    </row>
    <row r="5507" spans="1:13" x14ac:dyDescent="0.2">
      <c r="A5507" s="35" t="s">
        <v>2760</v>
      </c>
      <c r="B5507" s="1" t="s">
        <v>5533</v>
      </c>
      <c r="C5507" s="45" t="s">
        <v>5892</v>
      </c>
      <c r="D5507" s="23" t="s">
        <v>977</v>
      </c>
      <c r="E5507" s="23" t="s">
        <v>4134</v>
      </c>
      <c r="F5507" s="40">
        <v>0.1</v>
      </c>
      <c r="G5507" s="25">
        <v>3623</v>
      </c>
      <c r="H5507" s="25">
        <v>362</v>
      </c>
      <c r="I5507" s="25"/>
      <c r="J5507" s="58" t="e">
        <f>HYPERLINK("#"&amp;"Insumos"&amp;"!A"&amp;MATCH($B5507,#REF!,0),"Ins "&amp;$B5507)</f>
        <v>#REF!</v>
      </c>
      <c r="M5507" s="220"/>
    </row>
    <row r="5508" spans="1:13" x14ac:dyDescent="0.2">
      <c r="A5508" s="35" t="s">
        <v>2760</v>
      </c>
      <c r="B5508" s="1" t="s">
        <v>4224</v>
      </c>
      <c r="C5508" s="45" t="s">
        <v>484</v>
      </c>
      <c r="D5508" s="23" t="s">
        <v>5751</v>
      </c>
      <c r="E5508" s="23" t="s">
        <v>287</v>
      </c>
      <c r="F5508" s="40">
        <v>4.03</v>
      </c>
      <c r="G5508" s="25">
        <v>19250</v>
      </c>
      <c r="H5508" s="25">
        <v>77578</v>
      </c>
      <c r="I5508" s="25"/>
      <c r="J5508" s="58" t="e">
        <f>HYPERLINK("#"&amp;"Insumos"&amp;"!A"&amp;MATCH($B5508,#REF!,0),"Ins "&amp;$B5508)</f>
        <v>#REF!</v>
      </c>
      <c r="M5508" s="220"/>
    </row>
    <row r="5509" spans="1:13" x14ac:dyDescent="0.2">
      <c r="A5509" s="35" t="s">
        <v>2760</v>
      </c>
      <c r="B5509" s="1" t="s">
        <v>5007</v>
      </c>
      <c r="C5509" s="45" t="s">
        <v>720</v>
      </c>
      <c r="D5509" s="23" t="s">
        <v>5751</v>
      </c>
      <c r="E5509" s="23" t="s">
        <v>4134</v>
      </c>
      <c r="F5509" s="40">
        <v>0.3</v>
      </c>
      <c r="G5509" s="25">
        <v>1897</v>
      </c>
      <c r="H5509" s="25">
        <v>569</v>
      </c>
      <c r="I5509" s="25"/>
      <c r="J5509" s="58" t="e">
        <f>HYPERLINK("#"&amp;"Insumos"&amp;"!A"&amp;MATCH($B5509,#REF!,0),"Ins "&amp;$B5509)</f>
        <v>#REF!</v>
      </c>
      <c r="M5509" s="220"/>
    </row>
    <row r="5510" spans="1:13" ht="38.25" x14ac:dyDescent="0.2">
      <c r="A5510" s="36" t="s">
        <v>2761</v>
      </c>
      <c r="B5510" s="26" t="s">
        <v>6816</v>
      </c>
      <c r="C5510" s="79" t="s">
        <v>10597</v>
      </c>
      <c r="D5510" s="37" t="s">
        <v>5608</v>
      </c>
      <c r="E5510" s="37" t="s">
        <v>464</v>
      </c>
      <c r="F5510" s="41"/>
      <c r="G5510" s="27"/>
      <c r="H5510" s="27"/>
      <c r="I5510" s="27">
        <v>60344</v>
      </c>
      <c r="M5510" s="220">
        <f t="shared" ref="M5510:M5566" si="86">ROUND(I5510*(1+$L$2),0)</f>
        <v>79027</v>
      </c>
    </row>
    <row r="5511" spans="1:13" x14ac:dyDescent="0.2">
      <c r="A5511" s="35" t="s">
        <v>2761</v>
      </c>
      <c r="B5511" s="1" t="s">
        <v>81</v>
      </c>
      <c r="C5511" s="45" t="s">
        <v>1020</v>
      </c>
      <c r="D5511" s="23" t="s">
        <v>5734</v>
      </c>
      <c r="E5511" s="23" t="s">
        <v>4141</v>
      </c>
      <c r="F5511" s="40">
        <v>0.14000000000000001</v>
      </c>
      <c r="G5511" s="25">
        <v>75325</v>
      </c>
      <c r="H5511" s="25">
        <v>10546</v>
      </c>
      <c r="I5511" s="25"/>
      <c r="J5511" s="58" t="e">
        <f>HYPERLINK("#"&amp;"Insumos"&amp;"!A"&amp;MATCH($B5511,#REF!,0),"Ins "&amp;$B5511)</f>
        <v>#REF!</v>
      </c>
      <c r="M5511" s="220"/>
    </row>
    <row r="5512" spans="1:13" x14ac:dyDescent="0.2">
      <c r="A5512" s="35" t="s">
        <v>2761</v>
      </c>
      <c r="B5512" s="1" t="s">
        <v>263</v>
      </c>
      <c r="C5512" s="45" t="s">
        <v>696</v>
      </c>
      <c r="D5512" s="23" t="s">
        <v>5534</v>
      </c>
      <c r="E5512" s="23" t="s">
        <v>4140</v>
      </c>
      <c r="F5512" s="40">
        <v>4.8999999999999998E-3</v>
      </c>
      <c r="G5512" s="25">
        <v>187426</v>
      </c>
      <c r="H5512" s="25">
        <v>918</v>
      </c>
      <c r="I5512" s="25"/>
      <c r="J5512" s="58" t="e">
        <f>HYPERLINK("#"&amp;"Insumos"&amp;"!A"&amp;MATCH($B5512,#REF!,0),"Ins "&amp;$B5512)</f>
        <v>#REF!</v>
      </c>
      <c r="M5512" s="220"/>
    </row>
    <row r="5513" spans="1:13" x14ac:dyDescent="0.2">
      <c r="A5513" s="35" t="s">
        <v>2761</v>
      </c>
      <c r="B5513" s="1" t="s">
        <v>5533</v>
      </c>
      <c r="C5513" s="45" t="s">
        <v>5892</v>
      </c>
      <c r="D5513" s="23" t="s">
        <v>977</v>
      </c>
      <c r="E5513" s="23" t="s">
        <v>4134</v>
      </c>
      <c r="F5513" s="40">
        <v>0.1</v>
      </c>
      <c r="G5513" s="25">
        <v>3623</v>
      </c>
      <c r="H5513" s="25">
        <v>362</v>
      </c>
      <c r="I5513" s="25"/>
      <c r="J5513" s="58" t="e">
        <f>HYPERLINK("#"&amp;"Insumos"&amp;"!A"&amp;MATCH($B5513,#REF!,0),"Ins "&amp;$B5513)</f>
        <v>#REF!</v>
      </c>
      <c r="M5513" s="220"/>
    </row>
    <row r="5514" spans="1:13" x14ac:dyDescent="0.2">
      <c r="A5514" s="35" t="s">
        <v>2761</v>
      </c>
      <c r="B5514" s="1" t="s">
        <v>4227</v>
      </c>
      <c r="C5514" s="45" t="s">
        <v>485</v>
      </c>
      <c r="D5514" s="23" t="s">
        <v>5751</v>
      </c>
      <c r="E5514" s="23" t="s">
        <v>287</v>
      </c>
      <c r="F5514" s="40">
        <v>4.03</v>
      </c>
      <c r="G5514" s="25">
        <v>11898</v>
      </c>
      <c r="H5514" s="25">
        <v>47949</v>
      </c>
      <c r="I5514" s="25"/>
      <c r="J5514" s="58" t="e">
        <f>HYPERLINK("#"&amp;"Insumos"&amp;"!A"&amp;MATCH($B5514,#REF!,0),"Ins "&amp;$B5514)</f>
        <v>#REF!</v>
      </c>
      <c r="M5514" s="220"/>
    </row>
    <row r="5515" spans="1:13" x14ac:dyDescent="0.2">
      <c r="A5515" s="35" t="s">
        <v>2761</v>
      </c>
      <c r="B5515" s="1" t="s">
        <v>5007</v>
      </c>
      <c r="C5515" s="45" t="s">
        <v>720</v>
      </c>
      <c r="D5515" s="23" t="s">
        <v>5751</v>
      </c>
      <c r="E5515" s="23" t="s">
        <v>4134</v>
      </c>
      <c r="F5515" s="40">
        <v>0.3</v>
      </c>
      <c r="G5515" s="25">
        <v>1897</v>
      </c>
      <c r="H5515" s="25">
        <v>569</v>
      </c>
      <c r="I5515" s="25"/>
      <c r="J5515" s="58" t="e">
        <f>HYPERLINK("#"&amp;"Insumos"&amp;"!A"&amp;MATCH($B5515,#REF!,0),"Ins "&amp;$B5515)</f>
        <v>#REF!</v>
      </c>
      <c r="M5515" s="220"/>
    </row>
    <row r="5516" spans="1:13" ht="38.25" x14ac:dyDescent="0.2">
      <c r="A5516" s="36" t="s">
        <v>2762</v>
      </c>
      <c r="B5516" s="26" t="s">
        <v>6816</v>
      </c>
      <c r="C5516" s="79" t="s">
        <v>10598</v>
      </c>
      <c r="D5516" s="37" t="s">
        <v>5608</v>
      </c>
      <c r="E5516" s="37" t="s">
        <v>464</v>
      </c>
      <c r="F5516" s="41"/>
      <c r="G5516" s="27"/>
      <c r="H5516" s="27"/>
      <c r="I5516" s="27">
        <v>72648</v>
      </c>
      <c r="M5516" s="220">
        <f t="shared" si="86"/>
        <v>95140</v>
      </c>
    </row>
    <row r="5517" spans="1:13" x14ac:dyDescent="0.2">
      <c r="A5517" s="35" t="s">
        <v>2762</v>
      </c>
      <c r="B5517" s="1" t="s">
        <v>81</v>
      </c>
      <c r="C5517" s="45" t="s">
        <v>1020</v>
      </c>
      <c r="D5517" s="23" t="s">
        <v>5734</v>
      </c>
      <c r="E5517" s="23" t="s">
        <v>4141</v>
      </c>
      <c r="F5517" s="40">
        <v>0.33</v>
      </c>
      <c r="G5517" s="25">
        <v>75325</v>
      </c>
      <c r="H5517" s="25">
        <v>24857</v>
      </c>
      <c r="I5517" s="25"/>
      <c r="J5517" s="58" t="e">
        <f>HYPERLINK("#"&amp;"Insumos"&amp;"!A"&amp;MATCH($B5517,#REF!,0),"Ins "&amp;$B5517)</f>
        <v>#REF!</v>
      </c>
      <c r="M5517" s="220"/>
    </row>
    <row r="5518" spans="1:13" x14ac:dyDescent="0.2">
      <c r="A5518" s="35" t="s">
        <v>2762</v>
      </c>
      <c r="B5518" s="1" t="s">
        <v>263</v>
      </c>
      <c r="C5518" s="45" t="s">
        <v>696</v>
      </c>
      <c r="D5518" s="23" t="s">
        <v>5534</v>
      </c>
      <c r="E5518" s="23" t="s">
        <v>4140</v>
      </c>
      <c r="F5518" s="40">
        <v>3.5000000000000001E-3</v>
      </c>
      <c r="G5518" s="25">
        <v>187426</v>
      </c>
      <c r="H5518" s="25">
        <v>656</v>
      </c>
      <c r="I5518" s="25"/>
      <c r="J5518" s="58" t="e">
        <f>HYPERLINK("#"&amp;"Insumos"&amp;"!A"&amp;MATCH($B5518,#REF!,0),"Ins "&amp;$B5518)</f>
        <v>#REF!</v>
      </c>
      <c r="M5518" s="220"/>
    </row>
    <row r="5519" spans="1:13" x14ac:dyDescent="0.2">
      <c r="A5519" s="35" t="s">
        <v>2762</v>
      </c>
      <c r="B5519" s="1" t="s">
        <v>5533</v>
      </c>
      <c r="C5519" s="45" t="s">
        <v>5892</v>
      </c>
      <c r="D5519" s="23" t="s">
        <v>977</v>
      </c>
      <c r="E5519" s="23" t="s">
        <v>4134</v>
      </c>
      <c r="F5519" s="40">
        <v>0.1</v>
      </c>
      <c r="G5519" s="25">
        <v>3623</v>
      </c>
      <c r="H5519" s="25">
        <v>362</v>
      </c>
      <c r="I5519" s="25"/>
      <c r="J5519" s="58" t="e">
        <f>HYPERLINK("#"&amp;"Insumos"&amp;"!A"&amp;MATCH($B5519,#REF!,0),"Ins "&amp;$B5519)</f>
        <v>#REF!</v>
      </c>
      <c r="M5519" s="220"/>
    </row>
    <row r="5520" spans="1:13" x14ac:dyDescent="0.2">
      <c r="A5520" s="35" t="s">
        <v>2762</v>
      </c>
      <c r="B5520" s="1" t="s">
        <v>4229</v>
      </c>
      <c r="C5520" s="45" t="s">
        <v>487</v>
      </c>
      <c r="D5520" s="23" t="s">
        <v>5751</v>
      </c>
      <c r="E5520" s="23" t="s">
        <v>287</v>
      </c>
      <c r="F5520" s="40">
        <v>4.03</v>
      </c>
      <c r="G5520" s="25">
        <v>10712</v>
      </c>
      <c r="H5520" s="25">
        <v>43169</v>
      </c>
      <c r="I5520" s="25"/>
      <c r="J5520" s="58" t="e">
        <f>HYPERLINK("#"&amp;"Insumos"&amp;"!A"&amp;MATCH($B5520,#REF!,0),"Ins "&amp;$B5520)</f>
        <v>#REF!</v>
      </c>
      <c r="M5520" s="220"/>
    </row>
    <row r="5521" spans="1:13" x14ac:dyDescent="0.2">
      <c r="A5521" s="35" t="s">
        <v>2762</v>
      </c>
      <c r="B5521" s="1" t="s">
        <v>5007</v>
      </c>
      <c r="C5521" s="45" t="s">
        <v>720</v>
      </c>
      <c r="D5521" s="23" t="s">
        <v>5751</v>
      </c>
      <c r="E5521" s="23" t="s">
        <v>4134</v>
      </c>
      <c r="F5521" s="40">
        <v>1.9</v>
      </c>
      <c r="G5521" s="25">
        <v>1897</v>
      </c>
      <c r="H5521" s="25">
        <v>3604</v>
      </c>
      <c r="I5521" s="25"/>
      <c r="J5521" s="58" t="e">
        <f>HYPERLINK("#"&amp;"Insumos"&amp;"!A"&amp;MATCH($B5521,#REF!,0),"Ins "&amp;$B5521)</f>
        <v>#REF!</v>
      </c>
      <c r="M5521" s="220"/>
    </row>
    <row r="5522" spans="1:13" ht="38.25" x14ac:dyDescent="0.2">
      <c r="A5522" s="36" t="s">
        <v>2763</v>
      </c>
      <c r="B5522" s="26" t="s">
        <v>6816</v>
      </c>
      <c r="C5522" s="79" t="s">
        <v>10599</v>
      </c>
      <c r="D5522" s="37" t="s">
        <v>5608</v>
      </c>
      <c r="E5522" s="37" t="s">
        <v>464</v>
      </c>
      <c r="F5522" s="41"/>
      <c r="G5522" s="27"/>
      <c r="H5522" s="27"/>
      <c r="I5522" s="27">
        <v>35204</v>
      </c>
      <c r="M5522" s="220">
        <f t="shared" si="86"/>
        <v>46103</v>
      </c>
    </row>
    <row r="5523" spans="1:13" x14ac:dyDescent="0.2">
      <c r="A5523" s="35" t="s">
        <v>2763</v>
      </c>
      <c r="B5523" s="1" t="s">
        <v>81</v>
      </c>
      <c r="C5523" s="45" t="s">
        <v>1020</v>
      </c>
      <c r="D5523" s="23" t="s">
        <v>5734</v>
      </c>
      <c r="E5523" s="23" t="s">
        <v>4141</v>
      </c>
      <c r="F5523" s="40">
        <v>0.1</v>
      </c>
      <c r="G5523" s="25">
        <v>75325</v>
      </c>
      <c r="H5523" s="25">
        <v>7533</v>
      </c>
      <c r="I5523" s="25"/>
      <c r="J5523" s="58" t="e">
        <f>HYPERLINK("#"&amp;"Insumos"&amp;"!A"&amp;MATCH($B5523,#REF!,0),"Ins "&amp;$B5523)</f>
        <v>#REF!</v>
      </c>
      <c r="M5523" s="220"/>
    </row>
    <row r="5524" spans="1:13" x14ac:dyDescent="0.2">
      <c r="A5524" s="35" t="s">
        <v>2763</v>
      </c>
      <c r="B5524" s="1" t="s">
        <v>263</v>
      </c>
      <c r="C5524" s="45" t="s">
        <v>696</v>
      </c>
      <c r="D5524" s="23" t="s">
        <v>5534</v>
      </c>
      <c r="E5524" s="23" t="s">
        <v>4140</v>
      </c>
      <c r="F5524" s="40">
        <v>2.5000000000000001E-3</v>
      </c>
      <c r="G5524" s="25">
        <v>187426</v>
      </c>
      <c r="H5524" s="25">
        <v>469</v>
      </c>
      <c r="I5524" s="25"/>
      <c r="J5524" s="58" t="e">
        <f>HYPERLINK("#"&amp;"Insumos"&amp;"!A"&amp;MATCH($B5524,#REF!,0),"Ins "&amp;$B5524)</f>
        <v>#REF!</v>
      </c>
      <c r="M5524" s="220"/>
    </row>
    <row r="5525" spans="1:13" x14ac:dyDescent="0.2">
      <c r="A5525" s="35" t="s">
        <v>2763</v>
      </c>
      <c r="B5525" s="1" t="s">
        <v>5533</v>
      </c>
      <c r="C5525" s="45" t="s">
        <v>5892</v>
      </c>
      <c r="D5525" s="23" t="s">
        <v>977</v>
      </c>
      <c r="E5525" s="23" t="s">
        <v>4134</v>
      </c>
      <c r="F5525" s="40">
        <v>0.1</v>
      </c>
      <c r="G5525" s="25">
        <v>3623</v>
      </c>
      <c r="H5525" s="25">
        <v>362</v>
      </c>
      <c r="I5525" s="25"/>
      <c r="J5525" s="58" t="e">
        <f>HYPERLINK("#"&amp;"Insumos"&amp;"!A"&amp;MATCH($B5525,#REF!,0),"Ins "&amp;$B5525)</f>
        <v>#REF!</v>
      </c>
      <c r="M5525" s="220"/>
    </row>
    <row r="5526" spans="1:13" x14ac:dyDescent="0.2">
      <c r="A5526" s="35" t="s">
        <v>2763</v>
      </c>
      <c r="B5526" s="1" t="s">
        <v>4230</v>
      </c>
      <c r="C5526" s="45" t="s">
        <v>488</v>
      </c>
      <c r="D5526" s="23" t="s">
        <v>5751</v>
      </c>
      <c r="E5526" s="23" t="s">
        <v>287</v>
      </c>
      <c r="F5526" s="40">
        <v>4.03</v>
      </c>
      <c r="G5526" s="25">
        <v>5907</v>
      </c>
      <c r="H5526" s="25">
        <v>23805</v>
      </c>
      <c r="I5526" s="25"/>
      <c r="J5526" s="58" t="e">
        <f>HYPERLINK("#"&amp;"Insumos"&amp;"!A"&amp;MATCH($B5526,#REF!,0),"Ins "&amp;$B5526)</f>
        <v>#REF!</v>
      </c>
      <c r="M5526" s="220"/>
    </row>
    <row r="5527" spans="1:13" x14ac:dyDescent="0.2">
      <c r="A5527" s="35" t="s">
        <v>2763</v>
      </c>
      <c r="B5527" s="1" t="s">
        <v>5007</v>
      </c>
      <c r="C5527" s="45" t="s">
        <v>720</v>
      </c>
      <c r="D5527" s="23" t="s">
        <v>5751</v>
      </c>
      <c r="E5527" s="23" t="s">
        <v>4134</v>
      </c>
      <c r="F5527" s="40">
        <v>1.6</v>
      </c>
      <c r="G5527" s="25">
        <v>1897</v>
      </c>
      <c r="H5527" s="25">
        <v>3035</v>
      </c>
      <c r="I5527" s="25"/>
      <c r="J5527" s="58" t="e">
        <f>HYPERLINK("#"&amp;"Insumos"&amp;"!A"&amp;MATCH($B5527,#REF!,0),"Ins "&amp;$B5527)</f>
        <v>#REF!</v>
      </c>
      <c r="M5527" s="220"/>
    </row>
    <row r="5528" spans="1:13" ht="38.25" x14ac:dyDescent="0.2">
      <c r="A5528" s="36" t="s">
        <v>2764</v>
      </c>
      <c r="B5528" s="26" t="s">
        <v>6816</v>
      </c>
      <c r="C5528" s="79" t="s">
        <v>10600</v>
      </c>
      <c r="D5528" s="37" t="s">
        <v>5608</v>
      </c>
      <c r="E5528" s="37" t="s">
        <v>464</v>
      </c>
      <c r="F5528" s="41"/>
      <c r="G5528" s="27"/>
      <c r="H5528" s="27"/>
      <c r="I5528" s="27">
        <v>937403</v>
      </c>
      <c r="M5528" s="220">
        <f t="shared" si="86"/>
        <v>1227623</v>
      </c>
    </row>
    <row r="5529" spans="1:13" x14ac:dyDescent="0.2">
      <c r="A5529" s="35" t="s">
        <v>2764</v>
      </c>
      <c r="B5529" s="1" t="s">
        <v>81</v>
      </c>
      <c r="C5529" s="45" t="s">
        <v>1020</v>
      </c>
      <c r="D5529" s="23" t="s">
        <v>5734</v>
      </c>
      <c r="E5529" s="23" t="s">
        <v>4141</v>
      </c>
      <c r="F5529" s="40">
        <v>0.4</v>
      </c>
      <c r="G5529" s="25">
        <v>75325</v>
      </c>
      <c r="H5529" s="25">
        <v>30130</v>
      </c>
      <c r="I5529" s="25"/>
      <c r="J5529" s="58" t="e">
        <f>HYPERLINK("#"&amp;"Insumos"&amp;"!A"&amp;MATCH($B5529,#REF!,0),"Ins "&amp;$B5529)</f>
        <v>#REF!</v>
      </c>
      <c r="M5529" s="220"/>
    </row>
    <row r="5530" spans="1:13" x14ac:dyDescent="0.2">
      <c r="A5530" s="35" t="s">
        <v>2764</v>
      </c>
      <c r="B5530" s="1" t="s">
        <v>263</v>
      </c>
      <c r="C5530" s="45" t="s">
        <v>696</v>
      </c>
      <c r="D5530" s="23" t="s">
        <v>5534</v>
      </c>
      <c r="E5530" s="23" t="s">
        <v>4140</v>
      </c>
      <c r="F5530" s="40">
        <v>9.1399999999999995E-2</v>
      </c>
      <c r="G5530" s="25">
        <v>187426</v>
      </c>
      <c r="H5530" s="25">
        <v>17131</v>
      </c>
      <c r="I5530" s="25"/>
      <c r="J5530" s="58" t="e">
        <f>HYPERLINK("#"&amp;"Insumos"&amp;"!A"&amp;MATCH($B5530,#REF!,0),"Ins "&amp;$B5530)</f>
        <v>#REF!</v>
      </c>
      <c r="M5530" s="220"/>
    </row>
    <row r="5531" spans="1:13" x14ac:dyDescent="0.2">
      <c r="A5531" s="35" t="s">
        <v>2764</v>
      </c>
      <c r="B5531" s="1" t="s">
        <v>5533</v>
      </c>
      <c r="C5531" s="45" t="s">
        <v>5892</v>
      </c>
      <c r="D5531" s="23" t="s">
        <v>977</v>
      </c>
      <c r="E5531" s="23" t="s">
        <v>4134</v>
      </c>
      <c r="F5531" s="40">
        <v>0.2</v>
      </c>
      <c r="G5531" s="25">
        <v>3623</v>
      </c>
      <c r="H5531" s="25">
        <v>725</v>
      </c>
      <c r="I5531" s="25"/>
      <c r="J5531" s="58" t="e">
        <f>HYPERLINK("#"&amp;"Insumos"&amp;"!A"&amp;MATCH($B5531,#REF!,0),"Ins "&amp;$B5531)</f>
        <v>#REF!</v>
      </c>
      <c r="M5531" s="220"/>
    </row>
    <row r="5532" spans="1:13" x14ac:dyDescent="0.2">
      <c r="A5532" s="35" t="s">
        <v>2764</v>
      </c>
      <c r="B5532" s="1" t="s">
        <v>4226</v>
      </c>
      <c r="C5532" s="45" t="s">
        <v>235</v>
      </c>
      <c r="D5532" s="23" t="s">
        <v>5751</v>
      </c>
      <c r="E5532" s="23" t="s">
        <v>287</v>
      </c>
      <c r="F5532" s="40">
        <v>8.0299999999999994</v>
      </c>
      <c r="G5532" s="25">
        <v>110620</v>
      </c>
      <c r="H5532" s="25">
        <v>888279</v>
      </c>
      <c r="I5532" s="25"/>
      <c r="J5532" s="58" t="e">
        <f>HYPERLINK("#"&amp;"Insumos"&amp;"!A"&amp;MATCH($B5532,#REF!,0),"Ins "&amp;$B5532)</f>
        <v>#REF!</v>
      </c>
      <c r="M5532" s="220"/>
    </row>
    <row r="5533" spans="1:13" x14ac:dyDescent="0.2">
      <c r="A5533" s="35" t="s">
        <v>2764</v>
      </c>
      <c r="B5533" s="1" t="s">
        <v>5007</v>
      </c>
      <c r="C5533" s="45" t="s">
        <v>720</v>
      </c>
      <c r="D5533" s="23" t="s">
        <v>5751</v>
      </c>
      <c r="E5533" s="23" t="s">
        <v>4134</v>
      </c>
      <c r="F5533" s="40">
        <v>0.6</v>
      </c>
      <c r="G5533" s="25">
        <v>1897</v>
      </c>
      <c r="H5533" s="25">
        <v>1138</v>
      </c>
      <c r="I5533" s="25"/>
      <c r="J5533" s="58" t="e">
        <f>HYPERLINK("#"&amp;"Insumos"&amp;"!A"&amp;MATCH($B5533,#REF!,0),"Ins "&amp;$B5533)</f>
        <v>#REF!</v>
      </c>
      <c r="M5533" s="220"/>
    </row>
    <row r="5534" spans="1:13" ht="38.25" x14ac:dyDescent="0.2">
      <c r="A5534" s="36" t="s">
        <v>2765</v>
      </c>
      <c r="B5534" s="26" t="s">
        <v>6816</v>
      </c>
      <c r="C5534" s="79" t="s">
        <v>10601</v>
      </c>
      <c r="D5534" s="37" t="s">
        <v>5608</v>
      </c>
      <c r="E5534" s="37" t="s">
        <v>464</v>
      </c>
      <c r="F5534" s="41"/>
      <c r="G5534" s="27"/>
      <c r="H5534" s="27"/>
      <c r="I5534" s="27">
        <v>624005</v>
      </c>
      <c r="M5534" s="220">
        <f t="shared" si="86"/>
        <v>817197</v>
      </c>
    </row>
    <row r="5535" spans="1:13" x14ac:dyDescent="0.2">
      <c r="A5535" s="35" t="s">
        <v>2765</v>
      </c>
      <c r="B5535" s="1" t="s">
        <v>81</v>
      </c>
      <c r="C5535" s="45" t="s">
        <v>1020</v>
      </c>
      <c r="D5535" s="23" t="s">
        <v>5734</v>
      </c>
      <c r="E5535" s="23" t="s">
        <v>4141</v>
      </c>
      <c r="F5535" s="40">
        <v>0.36</v>
      </c>
      <c r="G5535" s="25">
        <v>75325</v>
      </c>
      <c r="H5535" s="25">
        <v>27117</v>
      </c>
      <c r="I5535" s="25"/>
      <c r="J5535" s="58" t="e">
        <f>HYPERLINK("#"&amp;"Insumos"&amp;"!A"&amp;MATCH($B5535,#REF!,0),"Ins "&amp;$B5535)</f>
        <v>#REF!</v>
      </c>
      <c r="M5535" s="220"/>
    </row>
    <row r="5536" spans="1:13" x14ac:dyDescent="0.2">
      <c r="A5536" s="35" t="s">
        <v>2765</v>
      </c>
      <c r="B5536" s="1" t="s">
        <v>263</v>
      </c>
      <c r="C5536" s="45" t="s">
        <v>696</v>
      </c>
      <c r="D5536" s="23" t="s">
        <v>5534</v>
      </c>
      <c r="E5536" s="23" t="s">
        <v>4140</v>
      </c>
      <c r="F5536" s="40">
        <v>6.0100000000000001E-2</v>
      </c>
      <c r="G5536" s="25">
        <v>187426</v>
      </c>
      <c r="H5536" s="25">
        <v>11264</v>
      </c>
      <c r="I5536" s="25"/>
      <c r="J5536" s="58" t="e">
        <f>HYPERLINK("#"&amp;"Insumos"&amp;"!A"&amp;MATCH($B5536,#REF!,0),"Ins "&amp;$B5536)</f>
        <v>#REF!</v>
      </c>
      <c r="M5536" s="220"/>
    </row>
    <row r="5537" spans="1:13" x14ac:dyDescent="0.2">
      <c r="A5537" s="35" t="s">
        <v>2765</v>
      </c>
      <c r="B5537" s="1" t="s">
        <v>5533</v>
      </c>
      <c r="C5537" s="45" t="s">
        <v>5892</v>
      </c>
      <c r="D5537" s="23" t="s">
        <v>977</v>
      </c>
      <c r="E5537" s="23" t="s">
        <v>4134</v>
      </c>
      <c r="F5537" s="40">
        <v>0.2</v>
      </c>
      <c r="G5537" s="25">
        <v>3623</v>
      </c>
      <c r="H5537" s="25">
        <v>725</v>
      </c>
      <c r="I5537" s="25"/>
      <c r="J5537" s="58" t="e">
        <f>HYPERLINK("#"&amp;"Insumos"&amp;"!A"&amp;MATCH($B5537,#REF!,0),"Ins "&amp;$B5537)</f>
        <v>#REF!</v>
      </c>
      <c r="M5537" s="220"/>
    </row>
    <row r="5538" spans="1:13" x14ac:dyDescent="0.2">
      <c r="A5538" s="35" t="s">
        <v>2765</v>
      </c>
      <c r="B5538" s="1" t="s">
        <v>4228</v>
      </c>
      <c r="C5538" s="45" t="s">
        <v>486</v>
      </c>
      <c r="D5538" s="23" t="s">
        <v>5751</v>
      </c>
      <c r="E5538" s="23" t="s">
        <v>287</v>
      </c>
      <c r="F5538" s="40">
        <v>8.0299999999999994</v>
      </c>
      <c r="G5538" s="25">
        <v>72721</v>
      </c>
      <c r="H5538" s="25">
        <v>583950</v>
      </c>
      <c r="I5538" s="25"/>
      <c r="J5538" s="58" t="e">
        <f>HYPERLINK("#"&amp;"Insumos"&amp;"!A"&amp;MATCH($B5538,#REF!,0),"Ins "&amp;$B5538)</f>
        <v>#REF!</v>
      </c>
      <c r="M5538" s="220"/>
    </row>
    <row r="5539" spans="1:13" x14ac:dyDescent="0.2">
      <c r="A5539" s="35" t="s">
        <v>2765</v>
      </c>
      <c r="B5539" s="1" t="s">
        <v>5007</v>
      </c>
      <c r="C5539" s="45" t="s">
        <v>720</v>
      </c>
      <c r="D5539" s="23" t="s">
        <v>5751</v>
      </c>
      <c r="E5539" s="23" t="s">
        <v>4134</v>
      </c>
      <c r="F5539" s="40">
        <v>0.5</v>
      </c>
      <c r="G5539" s="25">
        <v>1897</v>
      </c>
      <c r="H5539" s="25">
        <v>949</v>
      </c>
      <c r="I5539" s="25"/>
      <c r="J5539" s="58" t="e">
        <f>HYPERLINK("#"&amp;"Insumos"&amp;"!A"&amp;MATCH($B5539,#REF!,0),"Ins "&amp;$B5539)</f>
        <v>#REF!</v>
      </c>
      <c r="M5539" s="220"/>
    </row>
    <row r="5540" spans="1:13" ht="38.25" x14ac:dyDescent="0.2">
      <c r="A5540" s="36" t="s">
        <v>2766</v>
      </c>
      <c r="B5540" s="26" t="s">
        <v>6816</v>
      </c>
      <c r="C5540" s="79" t="s">
        <v>10602</v>
      </c>
      <c r="D5540" s="37" t="s">
        <v>5608</v>
      </c>
      <c r="E5540" s="37" t="s">
        <v>464</v>
      </c>
      <c r="F5540" s="41"/>
      <c r="G5540" s="27"/>
      <c r="H5540" s="27"/>
      <c r="I5540" s="27">
        <v>358744</v>
      </c>
      <c r="M5540" s="220">
        <f t="shared" si="86"/>
        <v>469811</v>
      </c>
    </row>
    <row r="5541" spans="1:13" x14ac:dyDescent="0.2">
      <c r="A5541" s="35" t="s">
        <v>2766</v>
      </c>
      <c r="B5541" s="1" t="s">
        <v>81</v>
      </c>
      <c r="C5541" s="45" t="s">
        <v>1020</v>
      </c>
      <c r="D5541" s="23" t="s">
        <v>5734</v>
      </c>
      <c r="E5541" s="23" t="s">
        <v>4141</v>
      </c>
      <c r="F5541" s="40">
        <v>0.32</v>
      </c>
      <c r="G5541" s="25">
        <v>75325</v>
      </c>
      <c r="H5541" s="25">
        <v>24104</v>
      </c>
      <c r="I5541" s="25"/>
      <c r="J5541" s="58" t="e">
        <f>HYPERLINK("#"&amp;"Insumos"&amp;"!A"&amp;MATCH($B5541,#REF!,0),"Ins "&amp;$B5541)</f>
        <v>#REF!</v>
      </c>
      <c r="M5541" s="220"/>
    </row>
    <row r="5542" spans="1:13" x14ac:dyDescent="0.2">
      <c r="A5542" s="35" t="s">
        <v>2766</v>
      </c>
      <c r="B5542" s="1" t="s">
        <v>263</v>
      </c>
      <c r="C5542" s="45" t="s">
        <v>696</v>
      </c>
      <c r="D5542" s="23" t="s">
        <v>5534</v>
      </c>
      <c r="E5542" s="23" t="s">
        <v>4140</v>
      </c>
      <c r="F5542" s="40">
        <v>3.3599999999999998E-2</v>
      </c>
      <c r="G5542" s="25">
        <v>187426</v>
      </c>
      <c r="H5542" s="25">
        <v>6298</v>
      </c>
      <c r="I5542" s="25"/>
      <c r="J5542" s="58" t="e">
        <f>HYPERLINK("#"&amp;"Insumos"&amp;"!A"&amp;MATCH($B5542,#REF!,0),"Ins "&amp;$B5542)</f>
        <v>#REF!</v>
      </c>
      <c r="M5542" s="220"/>
    </row>
    <row r="5543" spans="1:13" x14ac:dyDescent="0.2">
      <c r="A5543" s="35" t="s">
        <v>2766</v>
      </c>
      <c r="B5543" s="1" t="s">
        <v>5533</v>
      </c>
      <c r="C5543" s="45" t="s">
        <v>5892</v>
      </c>
      <c r="D5543" s="23" t="s">
        <v>977</v>
      </c>
      <c r="E5543" s="23" t="s">
        <v>4134</v>
      </c>
      <c r="F5543" s="40">
        <v>0.2</v>
      </c>
      <c r="G5543" s="25">
        <v>3623</v>
      </c>
      <c r="H5543" s="25">
        <v>725</v>
      </c>
      <c r="I5543" s="25"/>
      <c r="J5543" s="58" t="e">
        <f>HYPERLINK("#"&amp;"Insumos"&amp;"!A"&amp;MATCH($B5543,#REF!,0),"Ins "&amp;$B5543)</f>
        <v>#REF!</v>
      </c>
      <c r="M5543" s="220"/>
    </row>
    <row r="5544" spans="1:13" x14ac:dyDescent="0.2">
      <c r="A5544" s="35" t="s">
        <v>2766</v>
      </c>
      <c r="B5544" s="1" t="s">
        <v>4225</v>
      </c>
      <c r="C5544" s="45" t="s">
        <v>234</v>
      </c>
      <c r="D5544" s="23" t="s">
        <v>5751</v>
      </c>
      <c r="E5544" s="23" t="s">
        <v>287</v>
      </c>
      <c r="F5544" s="40">
        <v>8.0299999999999994</v>
      </c>
      <c r="G5544" s="25">
        <v>40681</v>
      </c>
      <c r="H5544" s="25">
        <v>326668</v>
      </c>
      <c r="I5544" s="25"/>
      <c r="J5544" s="58" t="e">
        <f>HYPERLINK("#"&amp;"Insumos"&amp;"!A"&amp;MATCH($B5544,#REF!,0),"Ins "&amp;$B5544)</f>
        <v>#REF!</v>
      </c>
      <c r="M5544" s="220"/>
    </row>
    <row r="5545" spans="1:13" x14ac:dyDescent="0.2">
      <c r="A5545" s="35" t="s">
        <v>2766</v>
      </c>
      <c r="B5545" s="1" t="s">
        <v>5007</v>
      </c>
      <c r="C5545" s="45" t="s">
        <v>720</v>
      </c>
      <c r="D5545" s="23" t="s">
        <v>5751</v>
      </c>
      <c r="E5545" s="23" t="s">
        <v>4134</v>
      </c>
      <c r="F5545" s="40">
        <v>0.5</v>
      </c>
      <c r="G5545" s="25">
        <v>1897</v>
      </c>
      <c r="H5545" s="25">
        <v>949</v>
      </c>
      <c r="I5545" s="25"/>
      <c r="J5545" s="58" t="e">
        <f>HYPERLINK("#"&amp;"Insumos"&amp;"!A"&amp;MATCH($B5545,#REF!,0),"Ins "&amp;$B5545)</f>
        <v>#REF!</v>
      </c>
      <c r="M5545" s="220"/>
    </row>
    <row r="5546" spans="1:13" ht="38.25" x14ac:dyDescent="0.2">
      <c r="A5546" s="36" t="s">
        <v>2767</v>
      </c>
      <c r="B5546" s="26" t="s">
        <v>6816</v>
      </c>
      <c r="C5546" s="79" t="s">
        <v>10603</v>
      </c>
      <c r="D5546" s="37" t="s">
        <v>5608</v>
      </c>
      <c r="E5546" s="37" t="s">
        <v>464</v>
      </c>
      <c r="F5546" s="41"/>
      <c r="G5546" s="27"/>
      <c r="H5546" s="27"/>
      <c r="I5546" s="27">
        <v>317044</v>
      </c>
      <c r="M5546" s="220">
        <f t="shared" si="86"/>
        <v>415201</v>
      </c>
    </row>
    <row r="5547" spans="1:13" x14ac:dyDescent="0.2">
      <c r="A5547" s="35" t="s">
        <v>2767</v>
      </c>
      <c r="B5547" s="1" t="s">
        <v>81</v>
      </c>
      <c r="C5547" s="45" t="s">
        <v>1020</v>
      </c>
      <c r="D5547" s="23" t="s">
        <v>5734</v>
      </c>
      <c r="E5547" s="23" t="s">
        <v>4141</v>
      </c>
      <c r="F5547" s="40">
        <v>0.32</v>
      </c>
      <c r="G5547" s="25">
        <v>75325</v>
      </c>
      <c r="H5547" s="25">
        <v>24104</v>
      </c>
      <c r="I5547" s="25"/>
      <c r="J5547" s="58" t="e">
        <f>HYPERLINK("#"&amp;"Insumos"&amp;"!A"&amp;MATCH($B5547,#REF!,0),"Ins "&amp;$B5547)</f>
        <v>#REF!</v>
      </c>
      <c r="M5547" s="220"/>
    </row>
    <row r="5548" spans="1:13" x14ac:dyDescent="0.2">
      <c r="A5548" s="35" t="s">
        <v>2767</v>
      </c>
      <c r="B5548" s="1" t="s">
        <v>263</v>
      </c>
      <c r="C5548" s="45" t="s">
        <v>696</v>
      </c>
      <c r="D5548" s="23" t="s">
        <v>5534</v>
      </c>
      <c r="E5548" s="23" t="s">
        <v>4140</v>
      </c>
      <c r="F5548" s="40">
        <v>2.9399999999999999E-2</v>
      </c>
      <c r="G5548" s="25">
        <v>187426</v>
      </c>
      <c r="H5548" s="25">
        <v>5510</v>
      </c>
      <c r="I5548" s="25"/>
      <c r="J5548" s="58" t="e">
        <f>HYPERLINK("#"&amp;"Insumos"&amp;"!A"&amp;MATCH($B5548,#REF!,0),"Ins "&amp;$B5548)</f>
        <v>#REF!</v>
      </c>
      <c r="M5548" s="220"/>
    </row>
    <row r="5549" spans="1:13" x14ac:dyDescent="0.2">
      <c r="A5549" s="35" t="s">
        <v>2767</v>
      </c>
      <c r="B5549" s="1" t="s">
        <v>5533</v>
      </c>
      <c r="C5549" s="45" t="s">
        <v>5892</v>
      </c>
      <c r="D5549" s="23" t="s">
        <v>977</v>
      </c>
      <c r="E5549" s="23" t="s">
        <v>4134</v>
      </c>
      <c r="F5549" s="40">
        <v>0.2</v>
      </c>
      <c r="G5549" s="25">
        <v>3623</v>
      </c>
      <c r="H5549" s="25">
        <v>725</v>
      </c>
      <c r="I5549" s="25"/>
      <c r="J5549" s="58" t="e">
        <f>HYPERLINK("#"&amp;"Insumos"&amp;"!A"&amp;MATCH($B5549,#REF!,0),"Ins "&amp;$B5549)</f>
        <v>#REF!</v>
      </c>
      <c r="M5549" s="220"/>
    </row>
    <row r="5550" spans="1:13" x14ac:dyDescent="0.2">
      <c r="A5550" s="35" t="s">
        <v>2767</v>
      </c>
      <c r="B5550" s="1" t="s">
        <v>4222</v>
      </c>
      <c r="C5550" s="45" t="s">
        <v>233</v>
      </c>
      <c r="D5550" s="23" t="s">
        <v>5751</v>
      </c>
      <c r="E5550" s="23" t="s">
        <v>287</v>
      </c>
      <c r="F5550" s="40">
        <v>8.0299999999999994</v>
      </c>
      <c r="G5550" s="25">
        <v>35586</v>
      </c>
      <c r="H5550" s="25">
        <v>285756</v>
      </c>
      <c r="I5550" s="25"/>
      <c r="J5550" s="58" t="e">
        <f>HYPERLINK("#"&amp;"Insumos"&amp;"!A"&amp;MATCH($B5550,#REF!,0),"Ins "&amp;$B5550)</f>
        <v>#REF!</v>
      </c>
      <c r="M5550" s="220"/>
    </row>
    <row r="5551" spans="1:13" x14ac:dyDescent="0.2">
      <c r="A5551" s="35" t="s">
        <v>2767</v>
      </c>
      <c r="B5551" s="1" t="s">
        <v>5007</v>
      </c>
      <c r="C5551" s="45" t="s">
        <v>720</v>
      </c>
      <c r="D5551" s="23" t="s">
        <v>5751</v>
      </c>
      <c r="E5551" s="23" t="s">
        <v>4134</v>
      </c>
      <c r="F5551" s="40">
        <v>0.5</v>
      </c>
      <c r="G5551" s="25">
        <v>1897</v>
      </c>
      <c r="H5551" s="25">
        <v>949</v>
      </c>
      <c r="I5551" s="25"/>
      <c r="J5551" s="58" t="e">
        <f>HYPERLINK("#"&amp;"Insumos"&amp;"!A"&amp;MATCH($B5551,#REF!,0),"Ins "&amp;$B5551)</f>
        <v>#REF!</v>
      </c>
      <c r="M5551" s="220"/>
    </row>
    <row r="5552" spans="1:13" ht="38.25" x14ac:dyDescent="0.2">
      <c r="A5552" s="36" t="s">
        <v>2768</v>
      </c>
      <c r="B5552" s="26" t="s">
        <v>6816</v>
      </c>
      <c r="C5552" s="79" t="s">
        <v>10604</v>
      </c>
      <c r="D5552" s="37" t="s">
        <v>5608</v>
      </c>
      <c r="E5552" s="37" t="s">
        <v>464</v>
      </c>
      <c r="F5552" s="41"/>
      <c r="G5552" s="27"/>
      <c r="H5552" s="27"/>
      <c r="I5552" s="27">
        <v>356482</v>
      </c>
      <c r="M5552" s="220">
        <f t="shared" si="86"/>
        <v>466849</v>
      </c>
    </row>
    <row r="5553" spans="1:13" x14ac:dyDescent="0.2">
      <c r="A5553" s="35" t="s">
        <v>2768</v>
      </c>
      <c r="B5553" s="1" t="s">
        <v>81</v>
      </c>
      <c r="C5553" s="45" t="s">
        <v>1020</v>
      </c>
      <c r="D5553" s="23" t="s">
        <v>5734</v>
      </c>
      <c r="E5553" s="23" t="s">
        <v>4141</v>
      </c>
      <c r="F5553" s="40">
        <v>0.2</v>
      </c>
      <c r="G5553" s="25">
        <v>75325</v>
      </c>
      <c r="H5553" s="25">
        <v>15065</v>
      </c>
      <c r="I5553" s="25"/>
      <c r="J5553" s="58" t="e">
        <f>HYPERLINK("#"&amp;"Insumos"&amp;"!A"&amp;MATCH($B5553,#REF!,0),"Ins "&amp;$B5553)</f>
        <v>#REF!</v>
      </c>
      <c r="M5553" s="220"/>
    </row>
    <row r="5554" spans="1:13" x14ac:dyDescent="0.2">
      <c r="A5554" s="35" t="s">
        <v>2768</v>
      </c>
      <c r="B5554" s="1" t="s">
        <v>263</v>
      </c>
      <c r="C5554" s="45" t="s">
        <v>696</v>
      </c>
      <c r="D5554" s="23" t="s">
        <v>5534</v>
      </c>
      <c r="E5554" s="23" t="s">
        <v>4140</v>
      </c>
      <c r="F5554" s="40">
        <v>3.44E-2</v>
      </c>
      <c r="G5554" s="25">
        <v>187426</v>
      </c>
      <c r="H5554" s="25">
        <v>6447</v>
      </c>
      <c r="I5554" s="25"/>
      <c r="J5554" s="58" t="e">
        <f>HYPERLINK("#"&amp;"Insumos"&amp;"!A"&amp;MATCH($B5554,#REF!,0),"Ins "&amp;$B5554)</f>
        <v>#REF!</v>
      </c>
      <c r="M5554" s="220"/>
    </row>
    <row r="5555" spans="1:13" x14ac:dyDescent="0.2">
      <c r="A5555" s="35" t="s">
        <v>2768</v>
      </c>
      <c r="B5555" s="1" t="s">
        <v>5533</v>
      </c>
      <c r="C5555" s="45" t="s">
        <v>5892</v>
      </c>
      <c r="D5555" s="23" t="s">
        <v>977</v>
      </c>
      <c r="E5555" s="23" t="s">
        <v>4134</v>
      </c>
      <c r="F5555" s="40">
        <v>0.1</v>
      </c>
      <c r="G5555" s="25">
        <v>3623</v>
      </c>
      <c r="H5555" s="25">
        <v>362</v>
      </c>
      <c r="I5555" s="25"/>
      <c r="J5555" s="58" t="e">
        <f>HYPERLINK("#"&amp;"Insumos"&amp;"!A"&amp;MATCH($B5555,#REF!,0),"Ins "&amp;$B5555)</f>
        <v>#REF!</v>
      </c>
      <c r="M5555" s="220"/>
    </row>
    <row r="5556" spans="1:13" x14ac:dyDescent="0.2">
      <c r="A5556" s="35" t="s">
        <v>2768</v>
      </c>
      <c r="B5556" s="1" t="s">
        <v>4724</v>
      </c>
      <c r="C5556" s="45" t="s">
        <v>228</v>
      </c>
      <c r="D5556" s="23" t="s">
        <v>5751</v>
      </c>
      <c r="E5556" s="23" t="s">
        <v>287</v>
      </c>
      <c r="F5556" s="40">
        <v>1</v>
      </c>
      <c r="G5556" s="25">
        <v>40973</v>
      </c>
      <c r="H5556" s="25">
        <v>40973</v>
      </c>
      <c r="I5556" s="25"/>
      <c r="J5556" s="58" t="e">
        <f>HYPERLINK("#"&amp;"Insumos"&amp;"!A"&amp;MATCH($B5556,#REF!,0),"Ins "&amp;$B5556)</f>
        <v>#REF!</v>
      </c>
      <c r="M5556" s="220"/>
    </row>
    <row r="5557" spans="1:13" x14ac:dyDescent="0.2">
      <c r="A5557" s="35" t="s">
        <v>2768</v>
      </c>
      <c r="B5557" s="1" t="s">
        <v>4228</v>
      </c>
      <c r="C5557" s="45" t="s">
        <v>486</v>
      </c>
      <c r="D5557" s="23" t="s">
        <v>5751</v>
      </c>
      <c r="E5557" s="23" t="s">
        <v>287</v>
      </c>
      <c r="F5557" s="40">
        <v>4.03</v>
      </c>
      <c r="G5557" s="25">
        <v>72721</v>
      </c>
      <c r="H5557" s="25">
        <v>293066</v>
      </c>
      <c r="I5557" s="25"/>
      <c r="J5557" s="58" t="e">
        <f>HYPERLINK("#"&amp;"Insumos"&amp;"!A"&amp;MATCH($B5557,#REF!,0),"Ins "&amp;$B5557)</f>
        <v>#REF!</v>
      </c>
      <c r="M5557" s="220"/>
    </row>
    <row r="5558" spans="1:13" x14ac:dyDescent="0.2">
      <c r="A5558" s="35" t="s">
        <v>2768</v>
      </c>
      <c r="B5558" s="1" t="s">
        <v>5007</v>
      </c>
      <c r="C5558" s="45" t="s">
        <v>720</v>
      </c>
      <c r="D5558" s="23" t="s">
        <v>5751</v>
      </c>
      <c r="E5558" s="23" t="s">
        <v>4134</v>
      </c>
      <c r="F5558" s="40">
        <v>0.3</v>
      </c>
      <c r="G5558" s="25">
        <v>1897</v>
      </c>
      <c r="H5558" s="25">
        <v>569</v>
      </c>
      <c r="I5558" s="25"/>
      <c r="J5558" s="58" t="e">
        <f>HYPERLINK("#"&amp;"Insumos"&amp;"!A"&amp;MATCH($B5558,#REF!,0),"Ins "&amp;$B5558)</f>
        <v>#REF!</v>
      </c>
      <c r="M5558" s="220"/>
    </row>
    <row r="5559" spans="1:13" ht="38.25" x14ac:dyDescent="0.2">
      <c r="A5559" s="36" t="s">
        <v>2769</v>
      </c>
      <c r="B5559" s="26" t="s">
        <v>6816</v>
      </c>
      <c r="C5559" s="79" t="s">
        <v>10605</v>
      </c>
      <c r="D5559" s="37" t="s">
        <v>5608</v>
      </c>
      <c r="E5559" s="37" t="s">
        <v>464</v>
      </c>
      <c r="F5559" s="41"/>
      <c r="G5559" s="27"/>
      <c r="H5559" s="27"/>
      <c r="I5559" s="27">
        <v>213360</v>
      </c>
      <c r="M5559" s="220">
        <f t="shared" si="86"/>
        <v>279416</v>
      </c>
    </row>
    <row r="5560" spans="1:13" x14ac:dyDescent="0.2">
      <c r="A5560" s="35" t="s">
        <v>2769</v>
      </c>
      <c r="B5560" s="1" t="s">
        <v>81</v>
      </c>
      <c r="C5560" s="45" t="s">
        <v>1020</v>
      </c>
      <c r="D5560" s="23" t="s">
        <v>5734</v>
      </c>
      <c r="E5560" s="23" t="s">
        <v>4141</v>
      </c>
      <c r="F5560" s="40">
        <v>0.18</v>
      </c>
      <c r="G5560" s="25">
        <v>75325</v>
      </c>
      <c r="H5560" s="25">
        <v>13559</v>
      </c>
      <c r="I5560" s="25"/>
      <c r="J5560" s="58" t="e">
        <f>HYPERLINK("#"&amp;"Insumos"&amp;"!A"&amp;MATCH($B5560,#REF!,0),"Ins "&amp;$B5560)</f>
        <v>#REF!</v>
      </c>
      <c r="M5560" s="220"/>
    </row>
    <row r="5561" spans="1:13" x14ac:dyDescent="0.2">
      <c r="A5561" s="35" t="s">
        <v>2769</v>
      </c>
      <c r="B5561" s="1" t="s">
        <v>263</v>
      </c>
      <c r="C5561" s="45" t="s">
        <v>696</v>
      </c>
      <c r="D5561" s="23" t="s">
        <v>5534</v>
      </c>
      <c r="E5561" s="23" t="s">
        <v>4140</v>
      </c>
      <c r="F5561" s="40">
        <v>2.01E-2</v>
      </c>
      <c r="G5561" s="25">
        <v>187426</v>
      </c>
      <c r="H5561" s="25">
        <v>3767</v>
      </c>
      <c r="I5561" s="25"/>
      <c r="J5561" s="58" t="e">
        <f>HYPERLINK("#"&amp;"Insumos"&amp;"!A"&amp;MATCH($B5561,#REF!,0),"Ins "&amp;$B5561)</f>
        <v>#REF!</v>
      </c>
      <c r="M5561" s="220"/>
    </row>
    <row r="5562" spans="1:13" x14ac:dyDescent="0.2">
      <c r="A5562" s="35" t="s">
        <v>2769</v>
      </c>
      <c r="B5562" s="1" t="s">
        <v>5533</v>
      </c>
      <c r="C5562" s="45" t="s">
        <v>5892</v>
      </c>
      <c r="D5562" s="23" t="s">
        <v>977</v>
      </c>
      <c r="E5562" s="23" t="s">
        <v>4134</v>
      </c>
      <c r="F5562" s="40">
        <v>0.1</v>
      </c>
      <c r="G5562" s="25">
        <v>3623</v>
      </c>
      <c r="H5562" s="25">
        <v>362</v>
      </c>
      <c r="I5562" s="25"/>
      <c r="J5562" s="58" t="e">
        <f>HYPERLINK("#"&amp;"Insumos"&amp;"!A"&amp;MATCH($B5562,#REF!,0),"Ins "&amp;$B5562)</f>
        <v>#REF!</v>
      </c>
      <c r="M5562" s="220"/>
    </row>
    <row r="5563" spans="1:13" x14ac:dyDescent="0.2">
      <c r="A5563" s="35" t="s">
        <v>2769</v>
      </c>
      <c r="B5563" s="1" t="s">
        <v>4721</v>
      </c>
      <c r="C5563" s="45" t="s">
        <v>225</v>
      </c>
      <c r="D5563" s="23" t="s">
        <v>5751</v>
      </c>
      <c r="E5563" s="23" t="s">
        <v>287</v>
      </c>
      <c r="F5563" s="40">
        <v>1</v>
      </c>
      <c r="G5563" s="25">
        <v>31197</v>
      </c>
      <c r="H5563" s="25">
        <v>31197</v>
      </c>
      <c r="I5563" s="25"/>
      <c r="J5563" s="58" t="e">
        <f>HYPERLINK("#"&amp;"Insumos"&amp;"!A"&amp;MATCH($B5563,#REF!,0),"Ins "&amp;$B5563)</f>
        <v>#REF!</v>
      </c>
      <c r="M5563" s="220"/>
    </row>
    <row r="5564" spans="1:13" x14ac:dyDescent="0.2">
      <c r="A5564" s="35" t="s">
        <v>2769</v>
      </c>
      <c r="B5564" s="1" t="s">
        <v>4225</v>
      </c>
      <c r="C5564" s="45" t="s">
        <v>234</v>
      </c>
      <c r="D5564" s="23" t="s">
        <v>5751</v>
      </c>
      <c r="E5564" s="23" t="s">
        <v>287</v>
      </c>
      <c r="F5564" s="40">
        <v>4.03</v>
      </c>
      <c r="G5564" s="25">
        <v>40681</v>
      </c>
      <c r="H5564" s="25">
        <v>163944</v>
      </c>
      <c r="I5564" s="25"/>
      <c r="J5564" s="58" t="e">
        <f>HYPERLINK("#"&amp;"Insumos"&amp;"!A"&amp;MATCH($B5564,#REF!,0),"Ins "&amp;$B5564)</f>
        <v>#REF!</v>
      </c>
      <c r="M5564" s="220"/>
    </row>
    <row r="5565" spans="1:13" x14ac:dyDescent="0.2">
      <c r="A5565" s="35" t="s">
        <v>2769</v>
      </c>
      <c r="B5565" s="1" t="s">
        <v>5007</v>
      </c>
      <c r="C5565" s="45" t="s">
        <v>720</v>
      </c>
      <c r="D5565" s="23" t="s">
        <v>5751</v>
      </c>
      <c r="E5565" s="23" t="s">
        <v>4134</v>
      </c>
      <c r="F5565" s="40">
        <v>0.28000000000000003</v>
      </c>
      <c r="G5565" s="25">
        <v>1897</v>
      </c>
      <c r="H5565" s="25">
        <v>531</v>
      </c>
      <c r="I5565" s="25"/>
      <c r="J5565" s="58" t="e">
        <f>HYPERLINK("#"&amp;"Insumos"&amp;"!A"&amp;MATCH($B5565,#REF!,0),"Ins "&amp;$B5565)</f>
        <v>#REF!</v>
      </c>
      <c r="M5565" s="220"/>
    </row>
    <row r="5566" spans="1:13" ht="38.25" x14ac:dyDescent="0.2">
      <c r="A5566" s="36" t="s">
        <v>2770</v>
      </c>
      <c r="B5566" s="26" t="s">
        <v>6816</v>
      </c>
      <c r="C5566" s="79" t="s">
        <v>10606</v>
      </c>
      <c r="D5566" s="37" t="s">
        <v>5608</v>
      </c>
      <c r="E5566" s="37" t="s">
        <v>464</v>
      </c>
      <c r="F5566" s="41"/>
      <c r="G5566" s="27"/>
      <c r="H5566" s="27"/>
      <c r="I5566" s="27">
        <v>178642</v>
      </c>
      <c r="M5566" s="220">
        <f t="shared" si="86"/>
        <v>233950</v>
      </c>
    </row>
    <row r="5567" spans="1:13" x14ac:dyDescent="0.2">
      <c r="A5567" s="35" t="s">
        <v>2770</v>
      </c>
      <c r="B5567" s="1" t="s">
        <v>81</v>
      </c>
      <c r="C5567" s="45" t="s">
        <v>1020</v>
      </c>
      <c r="D5567" s="23" t="s">
        <v>5734</v>
      </c>
      <c r="E5567" s="23" t="s">
        <v>4141</v>
      </c>
      <c r="F5567" s="40">
        <v>0.18</v>
      </c>
      <c r="G5567" s="25">
        <v>75325</v>
      </c>
      <c r="H5567" s="25">
        <v>13559</v>
      </c>
      <c r="I5567" s="25"/>
      <c r="J5567" s="58" t="e">
        <f>HYPERLINK("#"&amp;"Insumos"&amp;"!A"&amp;MATCH($B5567,#REF!,0),"Ins "&amp;$B5567)</f>
        <v>#REF!</v>
      </c>
      <c r="M5567" s="220"/>
    </row>
    <row r="5568" spans="1:13" x14ac:dyDescent="0.2">
      <c r="A5568" s="35" t="s">
        <v>2770</v>
      </c>
      <c r="B5568" s="1" t="s">
        <v>263</v>
      </c>
      <c r="C5568" s="45" t="s">
        <v>696</v>
      </c>
      <c r="D5568" s="23" t="s">
        <v>5534</v>
      </c>
      <c r="E5568" s="23" t="s">
        <v>4140</v>
      </c>
      <c r="F5568" s="40">
        <v>1.66E-2</v>
      </c>
      <c r="G5568" s="25">
        <v>187426</v>
      </c>
      <c r="H5568" s="25">
        <v>3111</v>
      </c>
      <c r="I5568" s="25"/>
      <c r="J5568" s="58" t="e">
        <f>HYPERLINK("#"&amp;"Insumos"&amp;"!A"&amp;MATCH($B5568,#REF!,0),"Ins "&amp;$B5568)</f>
        <v>#REF!</v>
      </c>
      <c r="M5568" s="220"/>
    </row>
    <row r="5569" spans="1:13" x14ac:dyDescent="0.2">
      <c r="A5569" s="35" t="s">
        <v>2770</v>
      </c>
      <c r="B5569" s="1" t="s">
        <v>5533</v>
      </c>
      <c r="C5569" s="45" t="s">
        <v>5892</v>
      </c>
      <c r="D5569" s="23" t="s">
        <v>977</v>
      </c>
      <c r="E5569" s="23" t="s">
        <v>4134</v>
      </c>
      <c r="F5569" s="40">
        <v>0.1</v>
      </c>
      <c r="G5569" s="25">
        <v>3623</v>
      </c>
      <c r="H5569" s="25">
        <v>362</v>
      </c>
      <c r="I5569" s="25"/>
      <c r="J5569" s="58" t="e">
        <f>HYPERLINK("#"&amp;"Insumos"&amp;"!A"&amp;MATCH($B5569,#REF!,0),"Ins "&amp;$B5569)</f>
        <v>#REF!</v>
      </c>
      <c r="M5569" s="220"/>
    </row>
    <row r="5570" spans="1:13" x14ac:dyDescent="0.2">
      <c r="A5570" s="35" t="s">
        <v>2770</v>
      </c>
      <c r="B5570" s="1" t="s">
        <v>4723</v>
      </c>
      <c r="C5570" s="45" t="s">
        <v>227</v>
      </c>
      <c r="D5570" s="23" t="s">
        <v>5751</v>
      </c>
      <c r="E5570" s="23" t="s">
        <v>287</v>
      </c>
      <c r="F5570" s="40">
        <v>1</v>
      </c>
      <c r="G5570" s="25">
        <v>17629</v>
      </c>
      <c r="H5570" s="25">
        <v>17629</v>
      </c>
      <c r="I5570" s="25"/>
      <c r="J5570" s="58" t="e">
        <f>HYPERLINK("#"&amp;"Insumos"&amp;"!A"&amp;MATCH($B5570,#REF!,0),"Ins "&amp;$B5570)</f>
        <v>#REF!</v>
      </c>
      <c r="M5570" s="220"/>
    </row>
    <row r="5571" spans="1:13" x14ac:dyDescent="0.2">
      <c r="A5571" s="35" t="s">
        <v>2770</v>
      </c>
      <c r="B5571" s="1" t="s">
        <v>4222</v>
      </c>
      <c r="C5571" s="45" t="s">
        <v>233</v>
      </c>
      <c r="D5571" s="23" t="s">
        <v>5751</v>
      </c>
      <c r="E5571" s="23" t="s">
        <v>287</v>
      </c>
      <c r="F5571" s="40">
        <v>4.03</v>
      </c>
      <c r="G5571" s="25">
        <v>35586</v>
      </c>
      <c r="H5571" s="25">
        <v>143412</v>
      </c>
      <c r="I5571" s="25"/>
      <c r="J5571" s="58" t="e">
        <f>HYPERLINK("#"&amp;"Insumos"&amp;"!A"&amp;MATCH($B5571,#REF!,0),"Ins "&amp;$B5571)</f>
        <v>#REF!</v>
      </c>
      <c r="M5571" s="220"/>
    </row>
    <row r="5572" spans="1:13" x14ac:dyDescent="0.2">
      <c r="A5572" s="35" t="s">
        <v>2770</v>
      </c>
      <c r="B5572" s="1" t="s">
        <v>5007</v>
      </c>
      <c r="C5572" s="45" t="s">
        <v>720</v>
      </c>
      <c r="D5572" s="23" t="s">
        <v>5751</v>
      </c>
      <c r="E5572" s="23" t="s">
        <v>4134</v>
      </c>
      <c r="F5572" s="40">
        <v>0.3</v>
      </c>
      <c r="G5572" s="25">
        <v>1897</v>
      </c>
      <c r="H5572" s="25">
        <v>569</v>
      </c>
      <c r="I5572" s="25"/>
      <c r="J5572" s="58" t="e">
        <f>HYPERLINK("#"&amp;"Insumos"&amp;"!A"&amp;MATCH($B5572,#REF!,0),"Ins "&amp;$B5572)</f>
        <v>#REF!</v>
      </c>
      <c r="M5572" s="220"/>
    </row>
    <row r="5573" spans="1:13" ht="38.25" x14ac:dyDescent="0.2">
      <c r="A5573" s="36" t="s">
        <v>2771</v>
      </c>
      <c r="B5573" s="26" t="s">
        <v>6816</v>
      </c>
      <c r="C5573" s="79" t="s">
        <v>10607</v>
      </c>
      <c r="D5573" s="37" t="s">
        <v>5608</v>
      </c>
      <c r="E5573" s="37" t="s">
        <v>464</v>
      </c>
      <c r="F5573" s="41"/>
      <c r="G5573" s="27"/>
      <c r="H5573" s="27"/>
      <c r="I5573" s="27">
        <v>108375</v>
      </c>
      <c r="M5573" s="220">
        <f t="shared" ref="M5573:M5632" si="87">ROUND(I5573*(1+$L$2),0)</f>
        <v>141928</v>
      </c>
    </row>
    <row r="5574" spans="1:13" x14ac:dyDescent="0.2">
      <c r="A5574" s="35" t="s">
        <v>2771</v>
      </c>
      <c r="B5574" s="1" t="s">
        <v>81</v>
      </c>
      <c r="C5574" s="45" t="s">
        <v>1020</v>
      </c>
      <c r="D5574" s="23" t="s">
        <v>5734</v>
      </c>
      <c r="E5574" s="23" t="s">
        <v>4141</v>
      </c>
      <c r="F5574" s="40">
        <v>0.18</v>
      </c>
      <c r="G5574" s="25">
        <v>75325</v>
      </c>
      <c r="H5574" s="25">
        <v>13559</v>
      </c>
      <c r="I5574" s="25"/>
      <c r="J5574" s="58" t="e">
        <f>HYPERLINK("#"&amp;"Insumos"&amp;"!A"&amp;MATCH($B5574,#REF!,0),"Ins "&amp;$B5574)</f>
        <v>#REF!</v>
      </c>
      <c r="M5574" s="220"/>
    </row>
    <row r="5575" spans="1:13" x14ac:dyDescent="0.2">
      <c r="A5575" s="35" t="s">
        <v>2771</v>
      </c>
      <c r="B5575" s="1" t="s">
        <v>263</v>
      </c>
      <c r="C5575" s="45" t="s">
        <v>696</v>
      </c>
      <c r="D5575" s="23" t="s">
        <v>5534</v>
      </c>
      <c r="E5575" s="23" t="s">
        <v>4140</v>
      </c>
      <c r="F5575" s="40">
        <v>9.4999999999999998E-3</v>
      </c>
      <c r="G5575" s="25">
        <v>187426</v>
      </c>
      <c r="H5575" s="25">
        <v>1781</v>
      </c>
      <c r="I5575" s="25"/>
      <c r="J5575" s="58" t="e">
        <f>HYPERLINK("#"&amp;"Insumos"&amp;"!A"&amp;MATCH($B5575,#REF!,0),"Ins "&amp;$B5575)</f>
        <v>#REF!</v>
      </c>
      <c r="M5575" s="220"/>
    </row>
    <row r="5576" spans="1:13" x14ac:dyDescent="0.2">
      <c r="A5576" s="35" t="s">
        <v>2771</v>
      </c>
      <c r="B5576" s="1" t="s">
        <v>5533</v>
      </c>
      <c r="C5576" s="45" t="s">
        <v>5892</v>
      </c>
      <c r="D5576" s="23" t="s">
        <v>977</v>
      </c>
      <c r="E5576" s="23" t="s">
        <v>4134</v>
      </c>
      <c r="F5576" s="40">
        <v>0.1</v>
      </c>
      <c r="G5576" s="25">
        <v>3623</v>
      </c>
      <c r="H5576" s="25">
        <v>362</v>
      </c>
      <c r="I5576" s="25"/>
      <c r="J5576" s="58" t="e">
        <f>HYPERLINK("#"&amp;"Insumos"&amp;"!A"&amp;MATCH($B5576,#REF!,0),"Ins "&amp;$B5576)</f>
        <v>#REF!</v>
      </c>
      <c r="M5576" s="220"/>
    </row>
    <row r="5577" spans="1:13" x14ac:dyDescent="0.2">
      <c r="A5577" s="35" t="s">
        <v>2771</v>
      </c>
      <c r="B5577" s="1" t="s">
        <v>4725</v>
      </c>
      <c r="C5577" s="45" t="s">
        <v>229</v>
      </c>
      <c r="D5577" s="23" t="s">
        <v>5751</v>
      </c>
      <c r="E5577" s="23" t="s">
        <v>287</v>
      </c>
      <c r="F5577" s="40">
        <v>1</v>
      </c>
      <c r="G5577" s="25">
        <v>14526</v>
      </c>
      <c r="H5577" s="25">
        <v>14526</v>
      </c>
      <c r="I5577" s="25"/>
      <c r="J5577" s="58" t="e">
        <f>HYPERLINK("#"&amp;"Insumos"&amp;"!A"&amp;MATCH($B5577,#REF!,0),"Ins "&amp;$B5577)</f>
        <v>#REF!</v>
      </c>
      <c r="M5577" s="220"/>
    </row>
    <row r="5578" spans="1:13" x14ac:dyDescent="0.2">
      <c r="A5578" s="35" t="s">
        <v>2771</v>
      </c>
      <c r="B5578" s="1" t="s">
        <v>4224</v>
      </c>
      <c r="C5578" s="45" t="s">
        <v>484</v>
      </c>
      <c r="D5578" s="23" t="s">
        <v>5751</v>
      </c>
      <c r="E5578" s="23" t="s">
        <v>287</v>
      </c>
      <c r="F5578" s="40">
        <v>4.03</v>
      </c>
      <c r="G5578" s="25">
        <v>19250</v>
      </c>
      <c r="H5578" s="25">
        <v>77578</v>
      </c>
      <c r="I5578" s="25"/>
      <c r="J5578" s="58" t="e">
        <f>HYPERLINK("#"&amp;"Insumos"&amp;"!A"&amp;MATCH($B5578,#REF!,0),"Ins "&amp;$B5578)</f>
        <v>#REF!</v>
      </c>
      <c r="M5578" s="220"/>
    </row>
    <row r="5579" spans="1:13" x14ac:dyDescent="0.2">
      <c r="A5579" s="35" t="s">
        <v>2771</v>
      </c>
      <c r="B5579" s="1" t="s">
        <v>5007</v>
      </c>
      <c r="C5579" s="45" t="s">
        <v>720</v>
      </c>
      <c r="D5579" s="23" t="s">
        <v>5751</v>
      </c>
      <c r="E5579" s="23" t="s">
        <v>4134</v>
      </c>
      <c r="F5579" s="40">
        <v>0.3</v>
      </c>
      <c r="G5579" s="25">
        <v>1897</v>
      </c>
      <c r="H5579" s="25">
        <v>569</v>
      </c>
      <c r="I5579" s="25"/>
      <c r="J5579" s="58" t="e">
        <f>HYPERLINK("#"&amp;"Insumos"&amp;"!A"&amp;MATCH($B5579,#REF!,0),"Ins "&amp;$B5579)</f>
        <v>#REF!</v>
      </c>
      <c r="M5579" s="220"/>
    </row>
    <row r="5580" spans="1:13" ht="38.25" x14ac:dyDescent="0.2">
      <c r="A5580" s="36" t="s">
        <v>2772</v>
      </c>
      <c r="B5580" s="26" t="s">
        <v>6816</v>
      </c>
      <c r="C5580" s="79" t="s">
        <v>10608</v>
      </c>
      <c r="D5580" s="37" t="s">
        <v>5608</v>
      </c>
      <c r="E5580" s="37" t="s">
        <v>464</v>
      </c>
      <c r="F5580" s="41"/>
      <c r="G5580" s="27"/>
      <c r="H5580" s="27"/>
      <c r="I5580" s="27">
        <v>69883</v>
      </c>
      <c r="M5580" s="220">
        <f t="shared" si="87"/>
        <v>91519</v>
      </c>
    </row>
    <row r="5581" spans="1:13" x14ac:dyDescent="0.2">
      <c r="A5581" s="35" t="s">
        <v>2772</v>
      </c>
      <c r="B5581" s="1" t="s">
        <v>81</v>
      </c>
      <c r="C5581" s="45" t="s">
        <v>1020</v>
      </c>
      <c r="D5581" s="23" t="s">
        <v>5734</v>
      </c>
      <c r="E5581" s="23" t="s">
        <v>4141</v>
      </c>
      <c r="F5581" s="40">
        <v>0.16</v>
      </c>
      <c r="G5581" s="25">
        <v>75325</v>
      </c>
      <c r="H5581" s="25">
        <v>12052</v>
      </c>
      <c r="I5581" s="25"/>
      <c r="J5581" s="58" t="e">
        <f>HYPERLINK("#"&amp;"Insumos"&amp;"!A"&amp;MATCH($B5581,#REF!,0),"Ins "&amp;$B5581)</f>
        <v>#REF!</v>
      </c>
      <c r="M5581" s="220"/>
    </row>
    <row r="5582" spans="1:13" x14ac:dyDescent="0.2">
      <c r="A5582" s="35" t="s">
        <v>2772</v>
      </c>
      <c r="B5582" s="1" t="s">
        <v>263</v>
      </c>
      <c r="C5582" s="45" t="s">
        <v>696</v>
      </c>
      <c r="D5582" s="23" t="s">
        <v>5534</v>
      </c>
      <c r="E5582" s="23" t="s">
        <v>4140</v>
      </c>
      <c r="F5582" s="40">
        <v>5.7999999999999996E-3</v>
      </c>
      <c r="G5582" s="25">
        <v>187426</v>
      </c>
      <c r="H5582" s="25">
        <v>1087</v>
      </c>
      <c r="I5582" s="25"/>
      <c r="J5582" s="58" t="e">
        <f>HYPERLINK("#"&amp;"Insumos"&amp;"!A"&amp;MATCH($B5582,#REF!,0),"Ins "&amp;$B5582)</f>
        <v>#REF!</v>
      </c>
      <c r="M5582" s="220"/>
    </row>
    <row r="5583" spans="1:13" x14ac:dyDescent="0.2">
      <c r="A5583" s="35" t="s">
        <v>2772</v>
      </c>
      <c r="B5583" s="1" t="s">
        <v>5533</v>
      </c>
      <c r="C5583" s="45" t="s">
        <v>5892</v>
      </c>
      <c r="D5583" s="23" t="s">
        <v>977</v>
      </c>
      <c r="E5583" s="23" t="s">
        <v>4134</v>
      </c>
      <c r="F5583" s="40">
        <v>0.1</v>
      </c>
      <c r="G5583" s="25">
        <v>3623</v>
      </c>
      <c r="H5583" s="25">
        <v>362</v>
      </c>
      <c r="I5583" s="25"/>
      <c r="J5583" s="58" t="e">
        <f>HYPERLINK("#"&amp;"Insumos"&amp;"!A"&amp;MATCH($B5583,#REF!,0),"Ins "&amp;$B5583)</f>
        <v>#REF!</v>
      </c>
      <c r="M5583" s="220"/>
    </row>
    <row r="5584" spans="1:13" x14ac:dyDescent="0.2">
      <c r="A5584" s="35" t="s">
        <v>2772</v>
      </c>
      <c r="B5584" s="1" t="s">
        <v>4727</v>
      </c>
      <c r="C5584" s="45" t="s">
        <v>231</v>
      </c>
      <c r="D5584" s="23" t="s">
        <v>5751</v>
      </c>
      <c r="E5584" s="23" t="s">
        <v>287</v>
      </c>
      <c r="F5584" s="40">
        <v>1</v>
      </c>
      <c r="G5584" s="25">
        <v>7959</v>
      </c>
      <c r="H5584" s="25">
        <v>7959</v>
      </c>
      <c r="I5584" s="25"/>
      <c r="J5584" s="58" t="e">
        <f>HYPERLINK("#"&amp;"Insumos"&amp;"!A"&amp;MATCH($B5584,#REF!,0),"Ins "&amp;$B5584)</f>
        <v>#REF!</v>
      </c>
      <c r="M5584" s="220"/>
    </row>
    <row r="5585" spans="1:13" x14ac:dyDescent="0.2">
      <c r="A5585" s="35" t="s">
        <v>2772</v>
      </c>
      <c r="B5585" s="1" t="s">
        <v>4227</v>
      </c>
      <c r="C5585" s="45" t="s">
        <v>485</v>
      </c>
      <c r="D5585" s="23" t="s">
        <v>5751</v>
      </c>
      <c r="E5585" s="23" t="s">
        <v>287</v>
      </c>
      <c r="F5585" s="40">
        <v>4.03</v>
      </c>
      <c r="G5585" s="25">
        <v>11898</v>
      </c>
      <c r="H5585" s="25">
        <v>47949</v>
      </c>
      <c r="I5585" s="25"/>
      <c r="J5585" s="58" t="e">
        <f>HYPERLINK("#"&amp;"Insumos"&amp;"!A"&amp;MATCH($B5585,#REF!,0),"Ins "&amp;$B5585)</f>
        <v>#REF!</v>
      </c>
      <c r="M5585" s="220"/>
    </row>
    <row r="5586" spans="1:13" x14ac:dyDescent="0.2">
      <c r="A5586" s="35" t="s">
        <v>2772</v>
      </c>
      <c r="B5586" s="1" t="s">
        <v>5007</v>
      </c>
      <c r="C5586" s="45" t="s">
        <v>720</v>
      </c>
      <c r="D5586" s="23" t="s">
        <v>5751</v>
      </c>
      <c r="E5586" s="23" t="s">
        <v>4134</v>
      </c>
      <c r="F5586" s="40">
        <v>0.25</v>
      </c>
      <c r="G5586" s="25">
        <v>1897</v>
      </c>
      <c r="H5586" s="25">
        <v>474</v>
      </c>
      <c r="I5586" s="25"/>
      <c r="J5586" s="58" t="e">
        <f>HYPERLINK("#"&amp;"Insumos"&amp;"!A"&amp;MATCH($B5586,#REF!,0),"Ins "&amp;$B5586)</f>
        <v>#REF!</v>
      </c>
      <c r="M5586" s="220"/>
    </row>
    <row r="5587" spans="1:13" ht="38.25" x14ac:dyDescent="0.2">
      <c r="A5587" s="36" t="s">
        <v>2773</v>
      </c>
      <c r="B5587" s="26" t="s">
        <v>6816</v>
      </c>
      <c r="C5587" s="79" t="s">
        <v>10609</v>
      </c>
      <c r="D5587" s="37" t="s">
        <v>5608</v>
      </c>
      <c r="E5587" s="37" t="s">
        <v>464</v>
      </c>
      <c r="F5587" s="41"/>
      <c r="G5587" s="27"/>
      <c r="H5587" s="27"/>
      <c r="I5587" s="27">
        <v>60316</v>
      </c>
      <c r="M5587" s="220">
        <f t="shared" si="87"/>
        <v>78990</v>
      </c>
    </row>
    <row r="5588" spans="1:13" x14ac:dyDescent="0.2">
      <c r="A5588" s="35" t="s">
        <v>2773</v>
      </c>
      <c r="B5588" s="1" t="s">
        <v>81</v>
      </c>
      <c r="C5588" s="45" t="s">
        <v>1020</v>
      </c>
      <c r="D5588" s="23" t="s">
        <v>5734</v>
      </c>
      <c r="E5588" s="23" t="s">
        <v>4141</v>
      </c>
      <c r="F5588" s="40">
        <v>0.14000000000000001</v>
      </c>
      <c r="G5588" s="25">
        <v>75325</v>
      </c>
      <c r="H5588" s="25">
        <v>10546</v>
      </c>
      <c r="I5588" s="25"/>
      <c r="J5588" s="58" t="e">
        <f>HYPERLINK("#"&amp;"Insumos"&amp;"!A"&amp;MATCH($B5588,#REF!,0),"Ins "&amp;$B5588)</f>
        <v>#REF!</v>
      </c>
      <c r="M5588" s="220"/>
    </row>
    <row r="5589" spans="1:13" x14ac:dyDescent="0.2">
      <c r="A5589" s="35" t="s">
        <v>2773</v>
      </c>
      <c r="B5589" s="1" t="s">
        <v>263</v>
      </c>
      <c r="C5589" s="45" t="s">
        <v>696</v>
      </c>
      <c r="D5589" s="23" t="s">
        <v>5534</v>
      </c>
      <c r="E5589" s="23" t="s">
        <v>4140</v>
      </c>
      <c r="F5589" s="40">
        <v>4.0000000000000001E-3</v>
      </c>
      <c r="G5589" s="25">
        <v>187426</v>
      </c>
      <c r="H5589" s="25">
        <v>750</v>
      </c>
      <c r="I5589" s="25"/>
      <c r="J5589" s="58" t="e">
        <f>HYPERLINK("#"&amp;"Insumos"&amp;"!A"&amp;MATCH($B5589,#REF!,0),"Ins "&amp;$B5589)</f>
        <v>#REF!</v>
      </c>
      <c r="M5589" s="220"/>
    </row>
    <row r="5590" spans="1:13" x14ac:dyDescent="0.2">
      <c r="A5590" s="35" t="s">
        <v>2773</v>
      </c>
      <c r="B5590" s="1" t="s">
        <v>5533</v>
      </c>
      <c r="C5590" s="45" t="s">
        <v>5892</v>
      </c>
      <c r="D5590" s="23" t="s">
        <v>977</v>
      </c>
      <c r="E5590" s="23" t="s">
        <v>4134</v>
      </c>
      <c r="F5590" s="40">
        <v>0.1</v>
      </c>
      <c r="G5590" s="25">
        <v>3623</v>
      </c>
      <c r="H5590" s="25">
        <v>362</v>
      </c>
      <c r="I5590" s="25"/>
      <c r="J5590" s="58" t="e">
        <f>HYPERLINK("#"&amp;"Insumos"&amp;"!A"&amp;MATCH($B5590,#REF!,0),"Ins "&amp;$B5590)</f>
        <v>#REF!</v>
      </c>
      <c r="M5590" s="220"/>
    </row>
    <row r="5591" spans="1:13" x14ac:dyDescent="0.2">
      <c r="A5591" s="35" t="s">
        <v>2773</v>
      </c>
      <c r="B5591" s="1" t="s">
        <v>4728</v>
      </c>
      <c r="C5591" s="45" t="s">
        <v>232</v>
      </c>
      <c r="D5591" s="23" t="s">
        <v>5751</v>
      </c>
      <c r="E5591" s="23" t="s">
        <v>287</v>
      </c>
      <c r="F5591" s="40">
        <v>1</v>
      </c>
      <c r="G5591" s="25">
        <v>4920</v>
      </c>
      <c r="H5591" s="25">
        <v>4920</v>
      </c>
      <c r="I5591" s="25"/>
      <c r="J5591" s="58" t="e">
        <f>HYPERLINK("#"&amp;"Insumos"&amp;"!A"&amp;MATCH($B5591,#REF!,0),"Ins "&amp;$B5591)</f>
        <v>#REF!</v>
      </c>
      <c r="M5591" s="220"/>
    </row>
    <row r="5592" spans="1:13" x14ac:dyDescent="0.2">
      <c r="A5592" s="35" t="s">
        <v>2773</v>
      </c>
      <c r="B5592" s="1" t="s">
        <v>4229</v>
      </c>
      <c r="C5592" s="45" t="s">
        <v>487</v>
      </c>
      <c r="D5592" s="23" t="s">
        <v>5751</v>
      </c>
      <c r="E5592" s="23" t="s">
        <v>287</v>
      </c>
      <c r="F5592" s="40">
        <v>4.03</v>
      </c>
      <c r="G5592" s="25">
        <v>10712</v>
      </c>
      <c r="H5592" s="25">
        <v>43169</v>
      </c>
      <c r="I5592" s="25"/>
      <c r="J5592" s="58" t="e">
        <f>HYPERLINK("#"&amp;"Insumos"&amp;"!A"&amp;MATCH($B5592,#REF!,0),"Ins "&amp;$B5592)</f>
        <v>#REF!</v>
      </c>
      <c r="M5592" s="220"/>
    </row>
    <row r="5593" spans="1:13" x14ac:dyDescent="0.2">
      <c r="A5593" s="35" t="s">
        <v>2773</v>
      </c>
      <c r="B5593" s="1" t="s">
        <v>5007</v>
      </c>
      <c r="C5593" s="45" t="s">
        <v>720</v>
      </c>
      <c r="D5593" s="23" t="s">
        <v>5751</v>
      </c>
      <c r="E5593" s="23" t="s">
        <v>4134</v>
      </c>
      <c r="F5593" s="40">
        <v>0.3</v>
      </c>
      <c r="G5593" s="25">
        <v>1897</v>
      </c>
      <c r="H5593" s="25">
        <v>569</v>
      </c>
      <c r="I5593" s="25"/>
      <c r="J5593" s="58" t="e">
        <f>HYPERLINK("#"&amp;"Insumos"&amp;"!A"&amp;MATCH($B5593,#REF!,0),"Ins "&amp;$B5593)</f>
        <v>#REF!</v>
      </c>
      <c r="M5593" s="220"/>
    </row>
    <row r="5594" spans="1:13" ht="38.25" x14ac:dyDescent="0.2">
      <c r="A5594" s="36" t="s">
        <v>2774</v>
      </c>
      <c r="B5594" s="26" t="s">
        <v>6816</v>
      </c>
      <c r="C5594" s="79" t="s">
        <v>10610</v>
      </c>
      <c r="D5594" s="37" t="s">
        <v>5608</v>
      </c>
      <c r="E5594" s="37" t="s">
        <v>464</v>
      </c>
      <c r="F5594" s="41"/>
      <c r="G5594" s="27"/>
      <c r="H5594" s="27"/>
      <c r="I5594" s="27">
        <v>39048</v>
      </c>
      <c r="M5594" s="220">
        <f t="shared" si="87"/>
        <v>51137</v>
      </c>
    </row>
    <row r="5595" spans="1:13" x14ac:dyDescent="0.2">
      <c r="A5595" s="35" t="s">
        <v>2774</v>
      </c>
      <c r="B5595" s="1" t="s">
        <v>81</v>
      </c>
      <c r="C5595" s="45" t="s">
        <v>1020</v>
      </c>
      <c r="D5595" s="23" t="s">
        <v>5734</v>
      </c>
      <c r="E5595" s="23" t="s">
        <v>4141</v>
      </c>
      <c r="F5595" s="40">
        <v>0.12</v>
      </c>
      <c r="G5595" s="25">
        <v>75325</v>
      </c>
      <c r="H5595" s="25">
        <v>9039</v>
      </c>
      <c r="I5595" s="25"/>
      <c r="J5595" s="58" t="e">
        <f>HYPERLINK("#"&amp;"Insumos"&amp;"!A"&amp;MATCH($B5595,#REF!,0),"Ins "&amp;$B5595)</f>
        <v>#REF!</v>
      </c>
      <c r="M5595" s="220"/>
    </row>
    <row r="5596" spans="1:13" x14ac:dyDescent="0.2">
      <c r="A5596" s="35" t="s">
        <v>2774</v>
      </c>
      <c r="B5596" s="1" t="s">
        <v>263</v>
      </c>
      <c r="C5596" s="45" t="s">
        <v>696</v>
      </c>
      <c r="D5596" s="23" t="s">
        <v>5534</v>
      </c>
      <c r="E5596" s="23" t="s">
        <v>4140</v>
      </c>
      <c r="F5596" s="40">
        <v>3.0000000000000001E-3</v>
      </c>
      <c r="G5596" s="25">
        <v>187426</v>
      </c>
      <c r="H5596" s="25">
        <v>562</v>
      </c>
      <c r="I5596" s="25"/>
      <c r="J5596" s="58" t="e">
        <f>HYPERLINK("#"&amp;"Insumos"&amp;"!A"&amp;MATCH($B5596,#REF!,0),"Ins "&amp;$B5596)</f>
        <v>#REF!</v>
      </c>
      <c r="M5596" s="220"/>
    </row>
    <row r="5597" spans="1:13" x14ac:dyDescent="0.2">
      <c r="A5597" s="35" t="s">
        <v>2774</v>
      </c>
      <c r="B5597" s="1" t="s">
        <v>5533</v>
      </c>
      <c r="C5597" s="45" t="s">
        <v>5892</v>
      </c>
      <c r="D5597" s="23" t="s">
        <v>977</v>
      </c>
      <c r="E5597" s="23" t="s">
        <v>4134</v>
      </c>
      <c r="F5597" s="40">
        <v>0.1</v>
      </c>
      <c r="G5597" s="25">
        <v>3623</v>
      </c>
      <c r="H5597" s="25">
        <v>362</v>
      </c>
      <c r="I5597" s="25"/>
      <c r="J5597" s="58" t="e">
        <f>HYPERLINK("#"&amp;"Insumos"&amp;"!A"&amp;MATCH($B5597,#REF!,0),"Ins "&amp;$B5597)</f>
        <v>#REF!</v>
      </c>
      <c r="M5597" s="220"/>
    </row>
    <row r="5598" spans="1:13" x14ac:dyDescent="0.2">
      <c r="A5598" s="35" t="s">
        <v>2774</v>
      </c>
      <c r="B5598" s="1" t="s">
        <v>4728</v>
      </c>
      <c r="C5598" s="45" t="s">
        <v>232</v>
      </c>
      <c r="D5598" s="23" t="s">
        <v>5751</v>
      </c>
      <c r="E5598" s="23" t="s">
        <v>287</v>
      </c>
      <c r="F5598" s="40">
        <v>1</v>
      </c>
      <c r="G5598" s="25">
        <v>4920</v>
      </c>
      <c r="H5598" s="25">
        <v>4920</v>
      </c>
      <c r="I5598" s="25"/>
      <c r="J5598" s="58" t="e">
        <f>HYPERLINK("#"&amp;"Insumos"&amp;"!A"&amp;MATCH($B5598,#REF!,0),"Ins "&amp;$B5598)</f>
        <v>#REF!</v>
      </c>
      <c r="M5598" s="220"/>
    </row>
    <row r="5599" spans="1:13" x14ac:dyDescent="0.2">
      <c r="A5599" s="35" t="s">
        <v>2774</v>
      </c>
      <c r="B5599" s="1" t="s">
        <v>4230</v>
      </c>
      <c r="C5599" s="45" t="s">
        <v>488</v>
      </c>
      <c r="D5599" s="23" t="s">
        <v>5751</v>
      </c>
      <c r="E5599" s="23" t="s">
        <v>287</v>
      </c>
      <c r="F5599" s="40">
        <v>4.03</v>
      </c>
      <c r="G5599" s="25">
        <v>5907</v>
      </c>
      <c r="H5599" s="25">
        <v>23805</v>
      </c>
      <c r="I5599" s="25"/>
      <c r="J5599" s="58" t="e">
        <f>HYPERLINK("#"&amp;"Insumos"&amp;"!A"&amp;MATCH($B5599,#REF!,0),"Ins "&amp;$B5599)</f>
        <v>#REF!</v>
      </c>
      <c r="M5599" s="220"/>
    </row>
    <row r="5600" spans="1:13" x14ac:dyDescent="0.2">
      <c r="A5600" s="35" t="s">
        <v>2774</v>
      </c>
      <c r="B5600" s="1" t="s">
        <v>5007</v>
      </c>
      <c r="C5600" s="45" t="s">
        <v>720</v>
      </c>
      <c r="D5600" s="23" t="s">
        <v>5751</v>
      </c>
      <c r="E5600" s="23" t="s">
        <v>4134</v>
      </c>
      <c r="F5600" s="40">
        <v>0.19</v>
      </c>
      <c r="G5600" s="25">
        <v>1897</v>
      </c>
      <c r="H5600" s="25">
        <v>360</v>
      </c>
      <c r="I5600" s="25"/>
      <c r="J5600" s="58" t="e">
        <f>HYPERLINK("#"&amp;"Insumos"&amp;"!A"&amp;MATCH($B5600,#REF!,0),"Ins "&amp;$B5600)</f>
        <v>#REF!</v>
      </c>
      <c r="M5600" s="220"/>
    </row>
    <row r="5601" spans="1:13" ht="38.25" x14ac:dyDescent="0.2">
      <c r="A5601" s="36" t="s">
        <v>2775</v>
      </c>
      <c r="B5601" s="26" t="s">
        <v>6816</v>
      </c>
      <c r="C5601" s="79" t="s">
        <v>10611</v>
      </c>
      <c r="D5601" s="37" t="s">
        <v>5608</v>
      </c>
      <c r="E5601" s="37" t="s">
        <v>464</v>
      </c>
      <c r="F5601" s="41"/>
      <c r="G5601" s="27"/>
      <c r="H5601" s="27"/>
      <c r="I5601" s="27">
        <v>25043</v>
      </c>
      <c r="M5601" s="220">
        <f t="shared" si="87"/>
        <v>32796</v>
      </c>
    </row>
    <row r="5602" spans="1:13" x14ac:dyDescent="0.2">
      <c r="A5602" s="35" t="s">
        <v>2775</v>
      </c>
      <c r="B5602" s="1" t="s">
        <v>81</v>
      </c>
      <c r="C5602" s="45" t="s">
        <v>1020</v>
      </c>
      <c r="D5602" s="23" t="s">
        <v>5734</v>
      </c>
      <c r="E5602" s="23" t="s">
        <v>4141</v>
      </c>
      <c r="F5602" s="40">
        <v>0.1</v>
      </c>
      <c r="G5602" s="25">
        <v>75325</v>
      </c>
      <c r="H5602" s="25">
        <v>7533</v>
      </c>
      <c r="I5602" s="25"/>
      <c r="J5602" s="58" t="e">
        <f>HYPERLINK("#"&amp;"Insumos"&amp;"!A"&amp;MATCH($B5602,#REF!,0),"Ins "&amp;$B5602)</f>
        <v>#REF!</v>
      </c>
      <c r="M5602" s="220"/>
    </row>
    <row r="5603" spans="1:13" x14ac:dyDescent="0.2">
      <c r="A5603" s="35" t="s">
        <v>2775</v>
      </c>
      <c r="B5603" s="1" t="s">
        <v>263</v>
      </c>
      <c r="C5603" s="45" t="s">
        <v>696</v>
      </c>
      <c r="D5603" s="23" t="s">
        <v>5534</v>
      </c>
      <c r="E5603" s="23" t="s">
        <v>4140</v>
      </c>
      <c r="F5603" s="40">
        <v>1.6999999999999999E-3</v>
      </c>
      <c r="G5603" s="25">
        <v>187426</v>
      </c>
      <c r="H5603" s="25">
        <v>319</v>
      </c>
      <c r="I5603" s="25"/>
      <c r="J5603" s="58" t="e">
        <f>HYPERLINK("#"&amp;"Insumos"&amp;"!A"&amp;MATCH($B5603,#REF!,0),"Ins "&amp;$B5603)</f>
        <v>#REF!</v>
      </c>
      <c r="M5603" s="220"/>
    </row>
    <row r="5604" spans="1:13" x14ac:dyDescent="0.2">
      <c r="A5604" s="35" t="s">
        <v>2775</v>
      </c>
      <c r="B5604" s="1" t="s">
        <v>5533</v>
      </c>
      <c r="C5604" s="45" t="s">
        <v>5892</v>
      </c>
      <c r="D5604" s="23" t="s">
        <v>977</v>
      </c>
      <c r="E5604" s="23" t="s">
        <v>4134</v>
      </c>
      <c r="F5604" s="40">
        <v>0.1</v>
      </c>
      <c r="G5604" s="25">
        <v>3623</v>
      </c>
      <c r="H5604" s="25">
        <v>362</v>
      </c>
      <c r="I5604" s="25"/>
      <c r="J5604" s="58" t="e">
        <f>HYPERLINK("#"&amp;"Insumos"&amp;"!A"&amp;MATCH($B5604,#REF!,0),"Ins "&amp;$B5604)</f>
        <v>#REF!</v>
      </c>
      <c r="M5604" s="220"/>
    </row>
    <row r="5605" spans="1:13" x14ac:dyDescent="0.2">
      <c r="A5605" s="35" t="s">
        <v>2775</v>
      </c>
      <c r="B5605" s="1" t="s">
        <v>4722</v>
      </c>
      <c r="C5605" s="45" t="s">
        <v>226</v>
      </c>
      <c r="D5605" s="23" t="s">
        <v>5751</v>
      </c>
      <c r="E5605" s="23" t="s">
        <v>287</v>
      </c>
      <c r="F5605" s="40">
        <v>1</v>
      </c>
      <c r="G5605" s="25">
        <v>3847</v>
      </c>
      <c r="H5605" s="25">
        <v>3847</v>
      </c>
      <c r="I5605" s="25"/>
      <c r="J5605" s="58" t="e">
        <f>HYPERLINK("#"&amp;"Insumos"&amp;"!A"&amp;MATCH($B5605,#REF!,0),"Ins "&amp;$B5605)</f>
        <v>#REF!</v>
      </c>
      <c r="M5605" s="220"/>
    </row>
    <row r="5606" spans="1:13" x14ac:dyDescent="0.2">
      <c r="A5606" s="35" t="s">
        <v>2775</v>
      </c>
      <c r="B5606" s="1" t="s">
        <v>4223</v>
      </c>
      <c r="C5606" s="45" t="s">
        <v>483</v>
      </c>
      <c r="D5606" s="23" t="s">
        <v>5751</v>
      </c>
      <c r="E5606" s="23" t="s">
        <v>287</v>
      </c>
      <c r="F5606" s="40">
        <v>4.03</v>
      </c>
      <c r="G5606" s="25">
        <v>3132</v>
      </c>
      <c r="H5606" s="25">
        <v>12622</v>
      </c>
      <c r="I5606" s="25"/>
      <c r="J5606" s="58" t="e">
        <f>HYPERLINK("#"&amp;"Insumos"&amp;"!A"&amp;MATCH($B5606,#REF!,0),"Ins "&amp;$B5606)</f>
        <v>#REF!</v>
      </c>
      <c r="M5606" s="220"/>
    </row>
    <row r="5607" spans="1:13" x14ac:dyDescent="0.2">
      <c r="A5607" s="35" t="s">
        <v>2775</v>
      </c>
      <c r="B5607" s="1" t="s">
        <v>5007</v>
      </c>
      <c r="C5607" s="45" t="s">
        <v>720</v>
      </c>
      <c r="D5607" s="23" t="s">
        <v>5751</v>
      </c>
      <c r="E5607" s="23" t="s">
        <v>4134</v>
      </c>
      <c r="F5607" s="40">
        <v>0.19</v>
      </c>
      <c r="G5607" s="25">
        <v>1897</v>
      </c>
      <c r="H5607" s="25">
        <v>360</v>
      </c>
      <c r="I5607" s="25"/>
      <c r="J5607" s="58" t="e">
        <f>HYPERLINK("#"&amp;"Insumos"&amp;"!A"&amp;MATCH($B5607,#REF!,0),"Ins "&amp;$B5607)</f>
        <v>#REF!</v>
      </c>
      <c r="M5607" s="220"/>
    </row>
    <row r="5608" spans="1:13" ht="38.25" x14ac:dyDescent="0.2">
      <c r="A5608" s="36" t="s">
        <v>2776</v>
      </c>
      <c r="B5608" s="26" t="s">
        <v>6816</v>
      </c>
      <c r="C5608" s="79" t="s">
        <v>10612</v>
      </c>
      <c r="D5608" s="37" t="s">
        <v>5608</v>
      </c>
      <c r="E5608" s="37" t="s">
        <v>464</v>
      </c>
      <c r="F5608" s="41"/>
      <c r="G5608" s="27"/>
      <c r="H5608" s="27"/>
      <c r="I5608" s="27">
        <v>121237</v>
      </c>
      <c r="M5608" s="220">
        <f t="shared" si="87"/>
        <v>158772</v>
      </c>
    </row>
    <row r="5609" spans="1:13" x14ac:dyDescent="0.2">
      <c r="A5609" s="35" t="s">
        <v>2776</v>
      </c>
      <c r="B5609" s="1" t="s">
        <v>81</v>
      </c>
      <c r="C5609" s="45" t="s">
        <v>1020</v>
      </c>
      <c r="D5609" s="23" t="s">
        <v>5734</v>
      </c>
      <c r="E5609" s="23" t="s">
        <v>4141</v>
      </c>
      <c r="F5609" s="40">
        <v>0.14000000000000001</v>
      </c>
      <c r="G5609" s="25">
        <v>75325</v>
      </c>
      <c r="H5609" s="25">
        <v>10546</v>
      </c>
      <c r="I5609" s="25"/>
      <c r="J5609" s="58" t="e">
        <f>HYPERLINK("#"&amp;"Insumos"&amp;"!A"&amp;MATCH($B5609,#REF!,0),"Ins "&amp;$B5609)</f>
        <v>#REF!</v>
      </c>
      <c r="M5609" s="220"/>
    </row>
    <row r="5610" spans="1:13" x14ac:dyDescent="0.2">
      <c r="A5610" s="35" t="s">
        <v>2776</v>
      </c>
      <c r="B5610" s="1" t="s">
        <v>263</v>
      </c>
      <c r="C5610" s="45" t="s">
        <v>696</v>
      </c>
      <c r="D5610" s="23" t="s">
        <v>5534</v>
      </c>
      <c r="E5610" s="23" t="s">
        <v>4140</v>
      </c>
      <c r="F5610" s="40">
        <v>1.11E-2</v>
      </c>
      <c r="G5610" s="25">
        <v>187426</v>
      </c>
      <c r="H5610" s="25">
        <v>2080</v>
      </c>
      <c r="I5610" s="25"/>
      <c r="J5610" s="58" t="e">
        <f>HYPERLINK("#"&amp;"Insumos"&amp;"!A"&amp;MATCH($B5610,#REF!,0),"Ins "&amp;$B5610)</f>
        <v>#REF!</v>
      </c>
      <c r="M5610" s="220"/>
    </row>
    <row r="5611" spans="1:13" x14ac:dyDescent="0.2">
      <c r="A5611" s="35" t="s">
        <v>2776</v>
      </c>
      <c r="B5611" s="1" t="s">
        <v>5533</v>
      </c>
      <c r="C5611" s="45" t="s">
        <v>5892</v>
      </c>
      <c r="D5611" s="23" t="s">
        <v>977</v>
      </c>
      <c r="E5611" s="23" t="s">
        <v>4134</v>
      </c>
      <c r="F5611" s="40">
        <v>0.1</v>
      </c>
      <c r="G5611" s="25">
        <v>3623</v>
      </c>
      <c r="H5611" s="25">
        <v>362</v>
      </c>
      <c r="I5611" s="25"/>
      <c r="J5611" s="58" t="e">
        <f>HYPERLINK("#"&amp;"Insumos"&amp;"!A"&amp;MATCH($B5611,#REF!,0),"Ins "&amp;$B5611)</f>
        <v>#REF!</v>
      </c>
      <c r="M5611" s="220"/>
    </row>
    <row r="5612" spans="1:13" x14ac:dyDescent="0.2">
      <c r="A5612" s="35" t="s">
        <v>2776</v>
      </c>
      <c r="B5612" s="1" t="s">
        <v>4222</v>
      </c>
      <c r="C5612" s="45" t="s">
        <v>233</v>
      </c>
      <c r="D5612" s="23" t="s">
        <v>5751</v>
      </c>
      <c r="E5612" s="23" t="s">
        <v>287</v>
      </c>
      <c r="F5612" s="40">
        <v>3.03</v>
      </c>
      <c r="G5612" s="25">
        <v>35586</v>
      </c>
      <c r="H5612" s="25">
        <v>107826</v>
      </c>
      <c r="I5612" s="25"/>
      <c r="J5612" s="58" t="e">
        <f>HYPERLINK("#"&amp;"Insumos"&amp;"!A"&amp;MATCH($B5612,#REF!,0),"Ins "&amp;$B5612)</f>
        <v>#REF!</v>
      </c>
      <c r="M5612" s="220"/>
    </row>
    <row r="5613" spans="1:13" x14ac:dyDescent="0.2">
      <c r="A5613" s="35" t="s">
        <v>2776</v>
      </c>
      <c r="B5613" s="1" t="s">
        <v>5007</v>
      </c>
      <c r="C5613" s="45" t="s">
        <v>720</v>
      </c>
      <c r="D5613" s="23" t="s">
        <v>5751</v>
      </c>
      <c r="E5613" s="23" t="s">
        <v>4134</v>
      </c>
      <c r="F5613" s="40">
        <v>0.223</v>
      </c>
      <c r="G5613" s="25">
        <v>1897</v>
      </c>
      <c r="H5613" s="25">
        <v>423</v>
      </c>
      <c r="I5613" s="25"/>
      <c r="J5613" s="58" t="e">
        <f>HYPERLINK("#"&amp;"Insumos"&amp;"!A"&amp;MATCH($B5613,#REF!,0),"Ins "&amp;$B5613)</f>
        <v>#REF!</v>
      </c>
      <c r="M5613" s="220"/>
    </row>
    <row r="5614" spans="1:13" ht="38.25" x14ac:dyDescent="0.2">
      <c r="A5614" s="36" t="s">
        <v>2777</v>
      </c>
      <c r="B5614" s="26" t="s">
        <v>6816</v>
      </c>
      <c r="C5614" s="79" t="s">
        <v>10613</v>
      </c>
      <c r="D5614" s="37" t="s">
        <v>5608</v>
      </c>
      <c r="E5614" s="37" t="s">
        <v>464</v>
      </c>
      <c r="F5614" s="41"/>
      <c r="G5614" s="27"/>
      <c r="H5614" s="27"/>
      <c r="I5614" s="27">
        <v>70784</v>
      </c>
      <c r="M5614" s="220">
        <f t="shared" si="87"/>
        <v>92699</v>
      </c>
    </row>
    <row r="5615" spans="1:13" x14ac:dyDescent="0.2">
      <c r="A5615" s="35" t="s">
        <v>2777</v>
      </c>
      <c r="B5615" s="1" t="s">
        <v>81</v>
      </c>
      <c r="C5615" s="45" t="s">
        <v>1020</v>
      </c>
      <c r="D5615" s="23" t="s">
        <v>5734</v>
      </c>
      <c r="E5615" s="23" t="s">
        <v>4141</v>
      </c>
      <c r="F5615" s="40">
        <v>0.14000000000000001</v>
      </c>
      <c r="G5615" s="25">
        <v>75325</v>
      </c>
      <c r="H5615" s="25">
        <v>10546</v>
      </c>
      <c r="I5615" s="25"/>
      <c r="J5615" s="58" t="e">
        <f>HYPERLINK("#"&amp;"Insumos"&amp;"!A"&amp;MATCH($B5615,#REF!,0),"Ins "&amp;$B5615)</f>
        <v>#REF!</v>
      </c>
      <c r="M5615" s="220"/>
    </row>
    <row r="5616" spans="1:13" x14ac:dyDescent="0.2">
      <c r="A5616" s="35" t="s">
        <v>2777</v>
      </c>
      <c r="B5616" s="1" t="s">
        <v>263</v>
      </c>
      <c r="C5616" s="45" t="s">
        <v>696</v>
      </c>
      <c r="D5616" s="23" t="s">
        <v>5534</v>
      </c>
      <c r="E5616" s="23" t="s">
        <v>4140</v>
      </c>
      <c r="F5616" s="40">
        <v>6.0000000000000001E-3</v>
      </c>
      <c r="G5616" s="25">
        <v>187426</v>
      </c>
      <c r="H5616" s="25">
        <v>1125</v>
      </c>
      <c r="I5616" s="25"/>
      <c r="J5616" s="58" t="e">
        <f>HYPERLINK("#"&amp;"Insumos"&amp;"!A"&amp;MATCH($B5616,#REF!,0),"Ins "&amp;$B5616)</f>
        <v>#REF!</v>
      </c>
      <c r="M5616" s="220"/>
    </row>
    <row r="5617" spans="1:13" x14ac:dyDescent="0.2">
      <c r="A5617" s="35" t="s">
        <v>2777</v>
      </c>
      <c r="B5617" s="1" t="s">
        <v>5533</v>
      </c>
      <c r="C5617" s="45" t="s">
        <v>5892</v>
      </c>
      <c r="D5617" s="23" t="s">
        <v>977</v>
      </c>
      <c r="E5617" s="23" t="s">
        <v>4134</v>
      </c>
      <c r="F5617" s="40">
        <v>0.1</v>
      </c>
      <c r="G5617" s="25">
        <v>3623</v>
      </c>
      <c r="H5617" s="25">
        <v>362</v>
      </c>
      <c r="I5617" s="25"/>
      <c r="J5617" s="58" t="e">
        <f>HYPERLINK("#"&amp;"Insumos"&amp;"!A"&amp;MATCH($B5617,#REF!,0),"Ins "&amp;$B5617)</f>
        <v>#REF!</v>
      </c>
      <c r="M5617" s="220"/>
    </row>
    <row r="5618" spans="1:13" x14ac:dyDescent="0.2">
      <c r="A5618" s="35" t="s">
        <v>2777</v>
      </c>
      <c r="B5618" s="1" t="s">
        <v>4224</v>
      </c>
      <c r="C5618" s="45" t="s">
        <v>484</v>
      </c>
      <c r="D5618" s="23" t="s">
        <v>5751</v>
      </c>
      <c r="E5618" s="23" t="s">
        <v>287</v>
      </c>
      <c r="F5618" s="40">
        <v>3.03</v>
      </c>
      <c r="G5618" s="25">
        <v>19250</v>
      </c>
      <c r="H5618" s="25">
        <v>58328</v>
      </c>
      <c r="I5618" s="25"/>
      <c r="J5618" s="58" t="e">
        <f>HYPERLINK("#"&amp;"Insumos"&amp;"!A"&amp;MATCH($B5618,#REF!,0),"Ins "&amp;$B5618)</f>
        <v>#REF!</v>
      </c>
      <c r="M5618" s="220"/>
    </row>
    <row r="5619" spans="1:13" x14ac:dyDescent="0.2">
      <c r="A5619" s="35" t="s">
        <v>2777</v>
      </c>
      <c r="B5619" s="1" t="s">
        <v>5007</v>
      </c>
      <c r="C5619" s="45" t="s">
        <v>720</v>
      </c>
      <c r="D5619" s="23" t="s">
        <v>5751</v>
      </c>
      <c r="E5619" s="23" t="s">
        <v>4134</v>
      </c>
      <c r="F5619" s="40">
        <v>0.223</v>
      </c>
      <c r="G5619" s="25">
        <v>1897</v>
      </c>
      <c r="H5619" s="25">
        <v>423</v>
      </c>
      <c r="I5619" s="25"/>
      <c r="J5619" s="58" t="e">
        <f>HYPERLINK("#"&amp;"Insumos"&amp;"!A"&amp;MATCH($B5619,#REF!,0),"Ins "&amp;$B5619)</f>
        <v>#REF!</v>
      </c>
      <c r="M5619" s="220"/>
    </row>
    <row r="5620" spans="1:13" ht="38.25" x14ac:dyDescent="0.2">
      <c r="A5620" s="36" t="s">
        <v>2778</v>
      </c>
      <c r="B5620" s="26" t="s">
        <v>6816</v>
      </c>
      <c r="C5620" s="79" t="s">
        <v>10614</v>
      </c>
      <c r="D5620" s="37" t="s">
        <v>5608</v>
      </c>
      <c r="E5620" s="37" t="s">
        <v>464</v>
      </c>
      <c r="F5620" s="41"/>
      <c r="G5620" s="27"/>
      <c r="H5620" s="27"/>
      <c r="I5620" s="27">
        <v>46505</v>
      </c>
      <c r="M5620" s="220">
        <f t="shared" si="87"/>
        <v>60903</v>
      </c>
    </row>
    <row r="5621" spans="1:13" x14ac:dyDescent="0.2">
      <c r="A5621" s="35" t="s">
        <v>2778</v>
      </c>
      <c r="B5621" s="1" t="s">
        <v>81</v>
      </c>
      <c r="C5621" s="45" t="s">
        <v>1020</v>
      </c>
      <c r="D5621" s="23" t="s">
        <v>5734</v>
      </c>
      <c r="E5621" s="23" t="s">
        <v>4141</v>
      </c>
      <c r="F5621" s="40">
        <v>0.12</v>
      </c>
      <c r="G5621" s="25">
        <v>75325</v>
      </c>
      <c r="H5621" s="25">
        <v>9039</v>
      </c>
      <c r="I5621" s="25"/>
      <c r="J5621" s="58" t="e">
        <f>HYPERLINK("#"&amp;"Insumos"&amp;"!A"&amp;MATCH($B5621,#REF!,0),"Ins "&amp;$B5621)</f>
        <v>#REF!</v>
      </c>
      <c r="M5621" s="220"/>
    </row>
    <row r="5622" spans="1:13" x14ac:dyDescent="0.2">
      <c r="A5622" s="35" t="s">
        <v>2778</v>
      </c>
      <c r="B5622" s="1" t="s">
        <v>263</v>
      </c>
      <c r="C5622" s="45" t="s">
        <v>696</v>
      </c>
      <c r="D5622" s="23" t="s">
        <v>5534</v>
      </c>
      <c r="E5622" s="23" t="s">
        <v>4140</v>
      </c>
      <c r="F5622" s="40">
        <v>3.7000000000000002E-3</v>
      </c>
      <c r="G5622" s="25">
        <v>187426</v>
      </c>
      <c r="H5622" s="25">
        <v>693</v>
      </c>
      <c r="I5622" s="25"/>
      <c r="J5622" s="58" t="e">
        <f>HYPERLINK("#"&amp;"Insumos"&amp;"!A"&amp;MATCH($B5622,#REF!,0),"Ins "&amp;$B5622)</f>
        <v>#REF!</v>
      </c>
      <c r="M5622" s="220"/>
    </row>
    <row r="5623" spans="1:13" x14ac:dyDescent="0.2">
      <c r="A5623" s="35" t="s">
        <v>2778</v>
      </c>
      <c r="B5623" s="1" t="s">
        <v>5533</v>
      </c>
      <c r="C5623" s="45" t="s">
        <v>5892</v>
      </c>
      <c r="D5623" s="23" t="s">
        <v>977</v>
      </c>
      <c r="E5623" s="23" t="s">
        <v>4134</v>
      </c>
      <c r="F5623" s="40">
        <v>0.1</v>
      </c>
      <c r="G5623" s="25">
        <v>3623</v>
      </c>
      <c r="H5623" s="25">
        <v>362</v>
      </c>
      <c r="I5623" s="25"/>
      <c r="J5623" s="58" t="e">
        <f>HYPERLINK("#"&amp;"Insumos"&amp;"!A"&amp;MATCH($B5623,#REF!,0),"Ins "&amp;$B5623)</f>
        <v>#REF!</v>
      </c>
      <c r="M5623" s="220"/>
    </row>
    <row r="5624" spans="1:13" x14ac:dyDescent="0.2">
      <c r="A5624" s="35" t="s">
        <v>2778</v>
      </c>
      <c r="B5624" s="1" t="s">
        <v>4227</v>
      </c>
      <c r="C5624" s="45" t="s">
        <v>485</v>
      </c>
      <c r="D5624" s="23" t="s">
        <v>5751</v>
      </c>
      <c r="E5624" s="23" t="s">
        <v>287</v>
      </c>
      <c r="F5624" s="40">
        <v>3.03</v>
      </c>
      <c r="G5624" s="25">
        <v>11898</v>
      </c>
      <c r="H5624" s="25">
        <v>36051</v>
      </c>
      <c r="I5624" s="25"/>
      <c r="J5624" s="58" t="e">
        <f>HYPERLINK("#"&amp;"Insumos"&amp;"!A"&amp;MATCH($B5624,#REF!,0),"Ins "&amp;$B5624)</f>
        <v>#REF!</v>
      </c>
      <c r="M5624" s="220"/>
    </row>
    <row r="5625" spans="1:13" x14ac:dyDescent="0.2">
      <c r="A5625" s="35" t="s">
        <v>2778</v>
      </c>
      <c r="B5625" s="1" t="s">
        <v>5007</v>
      </c>
      <c r="C5625" s="45" t="s">
        <v>720</v>
      </c>
      <c r="D5625" s="23" t="s">
        <v>5751</v>
      </c>
      <c r="E5625" s="23" t="s">
        <v>4134</v>
      </c>
      <c r="F5625" s="40">
        <v>0.19</v>
      </c>
      <c r="G5625" s="25">
        <v>1897</v>
      </c>
      <c r="H5625" s="25">
        <v>360</v>
      </c>
      <c r="I5625" s="25"/>
      <c r="J5625" s="58" t="e">
        <f>HYPERLINK("#"&amp;"Insumos"&amp;"!A"&amp;MATCH($B5625,#REF!,0),"Ins "&amp;$B5625)</f>
        <v>#REF!</v>
      </c>
      <c r="M5625" s="220"/>
    </row>
    <row r="5626" spans="1:13" ht="38.25" x14ac:dyDescent="0.2">
      <c r="A5626" s="36" t="s">
        <v>2779</v>
      </c>
      <c r="B5626" s="26" t="s">
        <v>6816</v>
      </c>
      <c r="C5626" s="79" t="s">
        <v>10615</v>
      </c>
      <c r="D5626" s="37" t="s">
        <v>5608</v>
      </c>
      <c r="E5626" s="37" t="s">
        <v>464</v>
      </c>
      <c r="F5626" s="41"/>
      <c r="G5626" s="27"/>
      <c r="H5626" s="27"/>
      <c r="I5626" s="27">
        <v>41124</v>
      </c>
      <c r="M5626" s="220">
        <f t="shared" si="87"/>
        <v>53856</v>
      </c>
    </row>
    <row r="5627" spans="1:13" x14ac:dyDescent="0.2">
      <c r="A5627" s="35" t="s">
        <v>2779</v>
      </c>
      <c r="B5627" s="1" t="s">
        <v>81</v>
      </c>
      <c r="C5627" s="45" t="s">
        <v>1020</v>
      </c>
      <c r="D5627" s="23" t="s">
        <v>5734</v>
      </c>
      <c r="E5627" s="23" t="s">
        <v>4141</v>
      </c>
      <c r="F5627" s="40">
        <v>0.1</v>
      </c>
      <c r="G5627" s="25">
        <v>75325</v>
      </c>
      <c r="H5627" s="25">
        <v>7533</v>
      </c>
      <c r="I5627" s="25"/>
      <c r="J5627" s="58" t="e">
        <f>HYPERLINK("#"&amp;"Insumos"&amp;"!A"&amp;MATCH($B5627,#REF!,0),"Ins "&amp;$B5627)</f>
        <v>#REF!</v>
      </c>
      <c r="M5627" s="220"/>
    </row>
    <row r="5628" spans="1:13" x14ac:dyDescent="0.2">
      <c r="A5628" s="35" t="s">
        <v>2779</v>
      </c>
      <c r="B5628" s="1" t="s">
        <v>263</v>
      </c>
      <c r="C5628" s="45" t="s">
        <v>696</v>
      </c>
      <c r="D5628" s="23" t="s">
        <v>5534</v>
      </c>
      <c r="E5628" s="23" t="s">
        <v>4140</v>
      </c>
      <c r="F5628" s="40">
        <v>2.5999999999999999E-3</v>
      </c>
      <c r="G5628" s="25">
        <v>187426</v>
      </c>
      <c r="H5628" s="25">
        <v>487</v>
      </c>
      <c r="I5628" s="25"/>
      <c r="J5628" s="58" t="e">
        <f>HYPERLINK("#"&amp;"Insumos"&amp;"!A"&amp;MATCH($B5628,#REF!,0),"Ins "&amp;$B5628)</f>
        <v>#REF!</v>
      </c>
      <c r="M5628" s="220"/>
    </row>
    <row r="5629" spans="1:13" x14ac:dyDescent="0.2">
      <c r="A5629" s="35" t="s">
        <v>2779</v>
      </c>
      <c r="B5629" s="1" t="s">
        <v>5533</v>
      </c>
      <c r="C5629" s="45" t="s">
        <v>5892</v>
      </c>
      <c r="D5629" s="23" t="s">
        <v>977</v>
      </c>
      <c r="E5629" s="23" t="s">
        <v>4134</v>
      </c>
      <c r="F5629" s="40">
        <v>0.1</v>
      </c>
      <c r="G5629" s="25">
        <v>3623</v>
      </c>
      <c r="H5629" s="25">
        <v>362</v>
      </c>
      <c r="I5629" s="25"/>
      <c r="J5629" s="58" t="e">
        <f>HYPERLINK("#"&amp;"Insumos"&amp;"!A"&amp;MATCH($B5629,#REF!,0),"Ins "&amp;$B5629)</f>
        <v>#REF!</v>
      </c>
      <c r="M5629" s="220"/>
    </row>
    <row r="5630" spans="1:13" x14ac:dyDescent="0.2">
      <c r="A5630" s="35" t="s">
        <v>2779</v>
      </c>
      <c r="B5630" s="1" t="s">
        <v>4229</v>
      </c>
      <c r="C5630" s="45" t="s">
        <v>487</v>
      </c>
      <c r="D5630" s="23" t="s">
        <v>5751</v>
      </c>
      <c r="E5630" s="23" t="s">
        <v>287</v>
      </c>
      <c r="F5630" s="40">
        <v>3.03</v>
      </c>
      <c r="G5630" s="25">
        <v>10712</v>
      </c>
      <c r="H5630" s="25">
        <v>32457</v>
      </c>
      <c r="I5630" s="25"/>
      <c r="J5630" s="58" t="e">
        <f>HYPERLINK("#"&amp;"Insumos"&amp;"!A"&amp;MATCH($B5630,#REF!,0),"Ins "&amp;$B5630)</f>
        <v>#REF!</v>
      </c>
      <c r="M5630" s="220"/>
    </row>
    <row r="5631" spans="1:13" x14ac:dyDescent="0.2">
      <c r="A5631" s="35" t="s">
        <v>2779</v>
      </c>
      <c r="B5631" s="1" t="s">
        <v>5007</v>
      </c>
      <c r="C5631" s="45" t="s">
        <v>720</v>
      </c>
      <c r="D5631" s="23" t="s">
        <v>5751</v>
      </c>
      <c r="E5631" s="23" t="s">
        <v>4134</v>
      </c>
      <c r="F5631" s="40">
        <v>0.15</v>
      </c>
      <c r="G5631" s="25">
        <v>1897</v>
      </c>
      <c r="H5631" s="25">
        <v>285</v>
      </c>
      <c r="I5631" s="25"/>
      <c r="J5631" s="58" t="e">
        <f>HYPERLINK("#"&amp;"Insumos"&amp;"!A"&amp;MATCH($B5631,#REF!,0),"Ins "&amp;$B5631)</f>
        <v>#REF!</v>
      </c>
      <c r="M5631" s="220"/>
    </row>
    <row r="5632" spans="1:13" ht="38.25" x14ac:dyDescent="0.2">
      <c r="A5632" s="36" t="s">
        <v>2780</v>
      </c>
      <c r="B5632" s="26" t="s">
        <v>6816</v>
      </c>
      <c r="C5632" s="79" t="s">
        <v>10616</v>
      </c>
      <c r="D5632" s="37" t="s">
        <v>5608</v>
      </c>
      <c r="E5632" s="37" t="s">
        <v>464</v>
      </c>
      <c r="F5632" s="41"/>
      <c r="G5632" s="27"/>
      <c r="H5632" s="27"/>
      <c r="I5632" s="27">
        <v>26415</v>
      </c>
      <c r="M5632" s="220">
        <f t="shared" si="87"/>
        <v>34593</v>
      </c>
    </row>
    <row r="5633" spans="1:13" x14ac:dyDescent="0.2">
      <c r="A5633" s="35" t="s">
        <v>2780</v>
      </c>
      <c r="B5633" s="1" t="s">
        <v>81</v>
      </c>
      <c r="C5633" s="45" t="s">
        <v>1020</v>
      </c>
      <c r="D5633" s="23" t="s">
        <v>5734</v>
      </c>
      <c r="E5633" s="23" t="s">
        <v>4141</v>
      </c>
      <c r="F5633" s="40">
        <v>0.1</v>
      </c>
      <c r="G5633" s="25">
        <v>75325</v>
      </c>
      <c r="H5633" s="25">
        <v>7533</v>
      </c>
      <c r="I5633" s="25"/>
      <c r="J5633" s="58" t="e">
        <f>HYPERLINK("#"&amp;"Insumos"&amp;"!A"&amp;MATCH($B5633,#REF!,0),"Ins "&amp;$B5633)</f>
        <v>#REF!</v>
      </c>
      <c r="M5633" s="220"/>
    </row>
    <row r="5634" spans="1:13" x14ac:dyDescent="0.2">
      <c r="A5634" s="35" t="s">
        <v>2780</v>
      </c>
      <c r="B5634" s="1" t="s">
        <v>263</v>
      </c>
      <c r="C5634" s="45" t="s">
        <v>696</v>
      </c>
      <c r="D5634" s="23" t="s">
        <v>5534</v>
      </c>
      <c r="E5634" s="23" t="s">
        <v>4140</v>
      </c>
      <c r="F5634" s="40">
        <v>1.8E-3</v>
      </c>
      <c r="G5634" s="25">
        <v>187426</v>
      </c>
      <c r="H5634" s="25">
        <v>337</v>
      </c>
      <c r="I5634" s="25"/>
      <c r="J5634" s="58" t="e">
        <f>HYPERLINK("#"&amp;"Insumos"&amp;"!A"&amp;MATCH($B5634,#REF!,0),"Ins "&amp;$B5634)</f>
        <v>#REF!</v>
      </c>
      <c r="M5634" s="220"/>
    </row>
    <row r="5635" spans="1:13" x14ac:dyDescent="0.2">
      <c r="A5635" s="35" t="s">
        <v>2780</v>
      </c>
      <c r="B5635" s="1" t="s">
        <v>5533</v>
      </c>
      <c r="C5635" s="45" t="s">
        <v>5892</v>
      </c>
      <c r="D5635" s="23" t="s">
        <v>977</v>
      </c>
      <c r="E5635" s="23" t="s">
        <v>4134</v>
      </c>
      <c r="F5635" s="40">
        <v>0.1</v>
      </c>
      <c r="G5635" s="25">
        <v>3623</v>
      </c>
      <c r="H5635" s="25">
        <v>362</v>
      </c>
      <c r="I5635" s="25"/>
      <c r="J5635" s="58" t="e">
        <f>HYPERLINK("#"&amp;"Insumos"&amp;"!A"&amp;MATCH($B5635,#REF!,0),"Ins "&amp;$B5635)</f>
        <v>#REF!</v>
      </c>
      <c r="M5635" s="220"/>
    </row>
    <row r="5636" spans="1:13" x14ac:dyDescent="0.2">
      <c r="A5636" s="35" t="s">
        <v>2780</v>
      </c>
      <c r="B5636" s="1" t="s">
        <v>4230</v>
      </c>
      <c r="C5636" s="45" t="s">
        <v>488</v>
      </c>
      <c r="D5636" s="23" t="s">
        <v>5751</v>
      </c>
      <c r="E5636" s="23" t="s">
        <v>287</v>
      </c>
      <c r="F5636" s="40">
        <v>3.03</v>
      </c>
      <c r="G5636" s="25">
        <v>5907</v>
      </c>
      <c r="H5636" s="25">
        <v>17898</v>
      </c>
      <c r="I5636" s="25"/>
      <c r="J5636" s="58" t="e">
        <f>HYPERLINK("#"&amp;"Insumos"&amp;"!A"&amp;MATCH($B5636,#REF!,0),"Ins "&amp;$B5636)</f>
        <v>#REF!</v>
      </c>
      <c r="M5636" s="220"/>
    </row>
    <row r="5637" spans="1:13" x14ac:dyDescent="0.2">
      <c r="A5637" s="35" t="s">
        <v>2780</v>
      </c>
      <c r="B5637" s="1" t="s">
        <v>5007</v>
      </c>
      <c r="C5637" s="45" t="s">
        <v>720</v>
      </c>
      <c r="D5637" s="23" t="s">
        <v>5751</v>
      </c>
      <c r="E5637" s="23" t="s">
        <v>4134</v>
      </c>
      <c r="F5637" s="40">
        <v>0.15</v>
      </c>
      <c r="G5637" s="25">
        <v>1897</v>
      </c>
      <c r="H5637" s="25">
        <v>285</v>
      </c>
      <c r="I5637" s="25"/>
      <c r="J5637" s="58" t="e">
        <f>HYPERLINK("#"&amp;"Insumos"&amp;"!A"&amp;MATCH($B5637,#REF!,0),"Ins "&amp;$B5637)</f>
        <v>#REF!</v>
      </c>
      <c r="M5637" s="220"/>
    </row>
    <row r="5638" spans="1:13" ht="38.25" x14ac:dyDescent="0.2">
      <c r="A5638" s="36" t="s">
        <v>2781</v>
      </c>
      <c r="B5638" s="26" t="s">
        <v>6816</v>
      </c>
      <c r="C5638" s="79" t="s">
        <v>10617</v>
      </c>
      <c r="D5638" s="37" t="s">
        <v>5608</v>
      </c>
      <c r="E5638" s="37" t="s">
        <v>464</v>
      </c>
      <c r="F5638" s="41"/>
      <c r="G5638" s="27"/>
      <c r="H5638" s="27"/>
      <c r="I5638" s="27">
        <v>16293</v>
      </c>
      <c r="M5638" s="220">
        <f t="shared" ref="M5638:M5694" si="88">ROUND(I5638*(1+$L$2),0)</f>
        <v>21337</v>
      </c>
    </row>
    <row r="5639" spans="1:13" x14ac:dyDescent="0.2">
      <c r="A5639" s="35" t="s">
        <v>2781</v>
      </c>
      <c r="B5639" s="1" t="s">
        <v>81</v>
      </c>
      <c r="C5639" s="45" t="s">
        <v>1020</v>
      </c>
      <c r="D5639" s="23" t="s">
        <v>5734</v>
      </c>
      <c r="E5639" s="23" t="s">
        <v>4141</v>
      </c>
      <c r="F5639" s="40">
        <v>0.08</v>
      </c>
      <c r="G5639" s="25">
        <v>75325</v>
      </c>
      <c r="H5639" s="25">
        <v>6026</v>
      </c>
      <c r="I5639" s="25"/>
      <c r="J5639" s="58" t="e">
        <f>HYPERLINK("#"&amp;"Insumos"&amp;"!A"&amp;MATCH($B5639,#REF!,0),"Ins "&amp;$B5639)</f>
        <v>#REF!</v>
      </c>
      <c r="M5639" s="220"/>
    </row>
    <row r="5640" spans="1:13" x14ac:dyDescent="0.2">
      <c r="A5640" s="35" t="s">
        <v>2781</v>
      </c>
      <c r="B5640" s="1" t="s">
        <v>263</v>
      </c>
      <c r="C5640" s="45" t="s">
        <v>696</v>
      </c>
      <c r="D5640" s="23" t="s">
        <v>5534</v>
      </c>
      <c r="E5640" s="23" t="s">
        <v>4140</v>
      </c>
      <c r="F5640" s="40">
        <v>1E-3</v>
      </c>
      <c r="G5640" s="25">
        <v>187426</v>
      </c>
      <c r="H5640" s="25">
        <v>187</v>
      </c>
      <c r="I5640" s="25"/>
      <c r="J5640" s="58" t="e">
        <f>HYPERLINK("#"&amp;"Insumos"&amp;"!A"&amp;MATCH($B5640,#REF!,0),"Ins "&amp;$B5640)</f>
        <v>#REF!</v>
      </c>
      <c r="M5640" s="220"/>
    </row>
    <row r="5641" spans="1:13" x14ac:dyDescent="0.2">
      <c r="A5641" s="35" t="s">
        <v>2781</v>
      </c>
      <c r="B5641" s="1" t="s">
        <v>5533</v>
      </c>
      <c r="C5641" s="45" t="s">
        <v>5892</v>
      </c>
      <c r="D5641" s="23" t="s">
        <v>977</v>
      </c>
      <c r="E5641" s="23" t="s">
        <v>4134</v>
      </c>
      <c r="F5641" s="40">
        <v>0.1</v>
      </c>
      <c r="G5641" s="25">
        <v>3623</v>
      </c>
      <c r="H5641" s="25">
        <v>362</v>
      </c>
      <c r="I5641" s="25"/>
      <c r="J5641" s="58" t="e">
        <f>HYPERLINK("#"&amp;"Insumos"&amp;"!A"&amp;MATCH($B5641,#REF!,0),"Ins "&amp;$B5641)</f>
        <v>#REF!</v>
      </c>
      <c r="M5641" s="220"/>
    </row>
    <row r="5642" spans="1:13" x14ac:dyDescent="0.2">
      <c r="A5642" s="35" t="s">
        <v>2781</v>
      </c>
      <c r="B5642" s="1" t="s">
        <v>4223</v>
      </c>
      <c r="C5642" s="45" t="s">
        <v>483</v>
      </c>
      <c r="D5642" s="23" t="s">
        <v>5751</v>
      </c>
      <c r="E5642" s="23" t="s">
        <v>287</v>
      </c>
      <c r="F5642" s="40">
        <v>3.03</v>
      </c>
      <c r="G5642" s="25">
        <v>3132</v>
      </c>
      <c r="H5642" s="25">
        <v>9490</v>
      </c>
      <c r="I5642" s="25"/>
      <c r="J5642" s="58" t="e">
        <f>HYPERLINK("#"&amp;"Insumos"&amp;"!A"&amp;MATCH($B5642,#REF!,0),"Ins "&amp;$B5642)</f>
        <v>#REF!</v>
      </c>
      <c r="M5642" s="220"/>
    </row>
    <row r="5643" spans="1:13" x14ac:dyDescent="0.2">
      <c r="A5643" s="35" t="s">
        <v>2781</v>
      </c>
      <c r="B5643" s="1" t="s">
        <v>5007</v>
      </c>
      <c r="C5643" s="45" t="s">
        <v>720</v>
      </c>
      <c r="D5643" s="23" t="s">
        <v>5751</v>
      </c>
      <c r="E5643" s="23" t="s">
        <v>4134</v>
      </c>
      <c r="F5643" s="40">
        <v>0.12</v>
      </c>
      <c r="G5643" s="25">
        <v>1897</v>
      </c>
      <c r="H5643" s="25">
        <v>228</v>
      </c>
      <c r="I5643" s="25"/>
      <c r="J5643" s="58" t="e">
        <f>HYPERLINK("#"&amp;"Insumos"&amp;"!A"&amp;MATCH($B5643,#REF!,0),"Ins "&amp;$B5643)</f>
        <v>#REF!</v>
      </c>
      <c r="M5643" s="220"/>
    </row>
    <row r="5644" spans="1:13" ht="38.25" x14ac:dyDescent="0.2">
      <c r="A5644" s="36" t="s">
        <v>2782</v>
      </c>
      <c r="B5644" s="26" t="s">
        <v>6816</v>
      </c>
      <c r="C5644" s="79" t="s">
        <v>10618</v>
      </c>
      <c r="D5644" s="37" t="s">
        <v>5608</v>
      </c>
      <c r="E5644" s="37" t="s">
        <v>464</v>
      </c>
      <c r="F5644" s="41"/>
      <c r="G5644" s="27"/>
      <c r="H5644" s="27"/>
      <c r="I5644" s="27">
        <v>133827</v>
      </c>
      <c r="M5644" s="220">
        <f t="shared" si="88"/>
        <v>175260</v>
      </c>
    </row>
    <row r="5645" spans="1:13" x14ac:dyDescent="0.2">
      <c r="A5645" s="35" t="s">
        <v>2782</v>
      </c>
      <c r="B5645" s="1" t="s">
        <v>81</v>
      </c>
      <c r="C5645" s="45" t="s">
        <v>1020</v>
      </c>
      <c r="D5645" s="23" t="s">
        <v>5734</v>
      </c>
      <c r="E5645" s="23" t="s">
        <v>4141</v>
      </c>
      <c r="F5645" s="40">
        <v>0.16</v>
      </c>
      <c r="G5645" s="25">
        <v>75325</v>
      </c>
      <c r="H5645" s="25">
        <v>12052</v>
      </c>
      <c r="I5645" s="25"/>
      <c r="J5645" s="58" t="e">
        <f>HYPERLINK("#"&amp;"Insumos"&amp;"!A"&amp;MATCH($B5645,#REF!,0),"Ins "&amp;$B5645)</f>
        <v>#REF!</v>
      </c>
      <c r="M5645" s="220"/>
    </row>
    <row r="5646" spans="1:13" x14ac:dyDescent="0.2">
      <c r="A5646" s="35" t="s">
        <v>2782</v>
      </c>
      <c r="B5646" s="1" t="s">
        <v>263</v>
      </c>
      <c r="C5646" s="45" t="s">
        <v>696</v>
      </c>
      <c r="D5646" s="23" t="s">
        <v>5534</v>
      </c>
      <c r="E5646" s="23" t="s">
        <v>4140</v>
      </c>
      <c r="F5646" s="40">
        <v>1.2200000000000001E-2</v>
      </c>
      <c r="G5646" s="25">
        <v>187426</v>
      </c>
      <c r="H5646" s="25">
        <v>2287</v>
      </c>
      <c r="I5646" s="25"/>
      <c r="J5646" s="58" t="e">
        <f>HYPERLINK("#"&amp;"Insumos"&amp;"!A"&amp;MATCH($B5646,#REF!,0),"Ins "&amp;$B5646)</f>
        <v>#REF!</v>
      </c>
      <c r="M5646" s="220"/>
    </row>
    <row r="5647" spans="1:13" x14ac:dyDescent="0.2">
      <c r="A5647" s="35" t="s">
        <v>2782</v>
      </c>
      <c r="B5647" s="1" t="s">
        <v>5533</v>
      </c>
      <c r="C5647" s="45" t="s">
        <v>5892</v>
      </c>
      <c r="D5647" s="23" t="s">
        <v>977</v>
      </c>
      <c r="E5647" s="23" t="s">
        <v>4134</v>
      </c>
      <c r="F5647" s="40">
        <v>0.1</v>
      </c>
      <c r="G5647" s="25">
        <v>3623</v>
      </c>
      <c r="H5647" s="25">
        <v>362</v>
      </c>
      <c r="I5647" s="25"/>
      <c r="J5647" s="58" t="e">
        <f>HYPERLINK("#"&amp;"Insumos"&amp;"!A"&amp;MATCH($B5647,#REF!,0),"Ins "&amp;$B5647)</f>
        <v>#REF!</v>
      </c>
      <c r="M5647" s="220"/>
    </row>
    <row r="5648" spans="1:13" x14ac:dyDescent="0.2">
      <c r="A5648" s="35" t="s">
        <v>2782</v>
      </c>
      <c r="B5648" s="1" t="s">
        <v>4722</v>
      </c>
      <c r="C5648" s="45" t="s">
        <v>226</v>
      </c>
      <c r="D5648" s="23" t="s">
        <v>5751</v>
      </c>
      <c r="E5648" s="23" t="s">
        <v>287</v>
      </c>
      <c r="F5648" s="40">
        <v>2</v>
      </c>
      <c r="G5648" s="25">
        <v>3847</v>
      </c>
      <c r="H5648" s="25">
        <v>7694</v>
      </c>
      <c r="I5648" s="25"/>
      <c r="J5648" s="58" t="e">
        <f>HYPERLINK("#"&amp;"Insumos"&amp;"!A"&amp;MATCH($B5648,#REF!,0),"Ins "&amp;$B5648)</f>
        <v>#REF!</v>
      </c>
      <c r="M5648" s="220"/>
    </row>
    <row r="5649" spans="1:13" x14ac:dyDescent="0.2">
      <c r="A5649" s="35" t="s">
        <v>2782</v>
      </c>
      <c r="B5649" s="1" t="s">
        <v>4222</v>
      </c>
      <c r="C5649" s="45" t="s">
        <v>233</v>
      </c>
      <c r="D5649" s="23" t="s">
        <v>5751</v>
      </c>
      <c r="E5649" s="23" t="s">
        <v>287</v>
      </c>
      <c r="F5649" s="40">
        <v>3.03</v>
      </c>
      <c r="G5649" s="25">
        <v>35586</v>
      </c>
      <c r="H5649" s="25">
        <v>107826</v>
      </c>
      <c r="I5649" s="25"/>
      <c r="J5649" s="58" t="e">
        <f>HYPERLINK("#"&amp;"Insumos"&amp;"!A"&amp;MATCH($B5649,#REF!,0),"Ins "&amp;$B5649)</f>
        <v>#REF!</v>
      </c>
      <c r="M5649" s="220"/>
    </row>
    <row r="5650" spans="1:13" x14ac:dyDescent="0.2">
      <c r="A5650" s="35" t="s">
        <v>2782</v>
      </c>
      <c r="B5650" s="1" t="s">
        <v>4223</v>
      </c>
      <c r="C5650" s="45" t="s">
        <v>483</v>
      </c>
      <c r="D5650" s="23" t="s">
        <v>5751</v>
      </c>
      <c r="E5650" s="23" t="s">
        <v>287</v>
      </c>
      <c r="F5650" s="40">
        <v>1</v>
      </c>
      <c r="G5650" s="25">
        <v>3132</v>
      </c>
      <c r="H5650" s="25">
        <v>3132</v>
      </c>
      <c r="I5650" s="25"/>
      <c r="J5650" s="58" t="e">
        <f>HYPERLINK("#"&amp;"Insumos"&amp;"!A"&amp;MATCH($B5650,#REF!,0),"Ins "&amp;$B5650)</f>
        <v>#REF!</v>
      </c>
      <c r="M5650" s="220"/>
    </row>
    <row r="5651" spans="1:13" x14ac:dyDescent="0.2">
      <c r="A5651" s="35" t="s">
        <v>2782</v>
      </c>
      <c r="B5651" s="1" t="s">
        <v>5007</v>
      </c>
      <c r="C5651" s="45" t="s">
        <v>720</v>
      </c>
      <c r="D5651" s="23" t="s">
        <v>5751</v>
      </c>
      <c r="E5651" s="23" t="s">
        <v>4134</v>
      </c>
      <c r="F5651" s="40">
        <v>0.25</v>
      </c>
      <c r="G5651" s="25">
        <v>1897</v>
      </c>
      <c r="H5651" s="25">
        <v>474</v>
      </c>
      <c r="I5651" s="25"/>
      <c r="J5651" s="58" t="e">
        <f>HYPERLINK("#"&amp;"Insumos"&amp;"!A"&amp;MATCH($B5651,#REF!,0),"Ins "&amp;$B5651)</f>
        <v>#REF!</v>
      </c>
      <c r="M5651" s="220"/>
    </row>
    <row r="5652" spans="1:13" ht="38.25" x14ac:dyDescent="0.2">
      <c r="A5652" s="36" t="s">
        <v>2783</v>
      </c>
      <c r="B5652" s="26" t="s">
        <v>6816</v>
      </c>
      <c r="C5652" s="79" t="s">
        <v>10619</v>
      </c>
      <c r="D5652" s="37" t="s">
        <v>5608</v>
      </c>
      <c r="E5652" s="37" t="s">
        <v>464</v>
      </c>
      <c r="F5652" s="41"/>
      <c r="G5652" s="27"/>
      <c r="H5652" s="27"/>
      <c r="I5652" s="27">
        <v>87148</v>
      </c>
      <c r="M5652" s="220">
        <f t="shared" si="88"/>
        <v>114129</v>
      </c>
    </row>
    <row r="5653" spans="1:13" x14ac:dyDescent="0.2">
      <c r="A5653" s="35" t="s">
        <v>2783</v>
      </c>
      <c r="B5653" s="1" t="s">
        <v>81</v>
      </c>
      <c r="C5653" s="45" t="s">
        <v>1020</v>
      </c>
      <c r="D5653" s="23" t="s">
        <v>5734</v>
      </c>
      <c r="E5653" s="23" t="s">
        <v>4141</v>
      </c>
      <c r="F5653" s="40">
        <v>0.16</v>
      </c>
      <c r="G5653" s="25">
        <v>75325</v>
      </c>
      <c r="H5653" s="25">
        <v>12052</v>
      </c>
      <c r="I5653" s="25"/>
      <c r="J5653" s="58" t="e">
        <f>HYPERLINK("#"&amp;"Insumos"&amp;"!A"&amp;MATCH($B5653,#REF!,0),"Ins "&amp;$B5653)</f>
        <v>#REF!</v>
      </c>
      <c r="M5653" s="220"/>
    </row>
    <row r="5654" spans="1:13" x14ac:dyDescent="0.2">
      <c r="A5654" s="35" t="s">
        <v>2783</v>
      </c>
      <c r="B5654" s="1" t="s">
        <v>263</v>
      </c>
      <c r="C5654" s="45" t="s">
        <v>696</v>
      </c>
      <c r="D5654" s="23" t="s">
        <v>5534</v>
      </c>
      <c r="E5654" s="23" t="s">
        <v>4140</v>
      </c>
      <c r="F5654" s="40">
        <v>7.4999999999999997E-3</v>
      </c>
      <c r="G5654" s="25">
        <v>187426</v>
      </c>
      <c r="H5654" s="25">
        <v>1406</v>
      </c>
      <c r="I5654" s="25"/>
      <c r="J5654" s="58" t="e">
        <f>HYPERLINK("#"&amp;"Insumos"&amp;"!A"&amp;MATCH($B5654,#REF!,0),"Ins "&amp;$B5654)</f>
        <v>#REF!</v>
      </c>
      <c r="M5654" s="220"/>
    </row>
    <row r="5655" spans="1:13" x14ac:dyDescent="0.2">
      <c r="A5655" s="35" t="s">
        <v>2783</v>
      </c>
      <c r="B5655" s="1" t="s">
        <v>5533</v>
      </c>
      <c r="C5655" s="45" t="s">
        <v>5892</v>
      </c>
      <c r="D5655" s="23" t="s">
        <v>977</v>
      </c>
      <c r="E5655" s="23" t="s">
        <v>4134</v>
      </c>
      <c r="F5655" s="40">
        <v>0.1</v>
      </c>
      <c r="G5655" s="25">
        <v>3623</v>
      </c>
      <c r="H5655" s="25">
        <v>362</v>
      </c>
      <c r="I5655" s="25"/>
      <c r="J5655" s="58" t="e">
        <f>HYPERLINK("#"&amp;"Insumos"&amp;"!A"&amp;MATCH($B5655,#REF!,0),"Ins "&amp;$B5655)</f>
        <v>#REF!</v>
      </c>
      <c r="M5655" s="220"/>
    </row>
    <row r="5656" spans="1:13" x14ac:dyDescent="0.2">
      <c r="A5656" s="35" t="s">
        <v>2783</v>
      </c>
      <c r="B5656" s="1" t="s">
        <v>4725</v>
      </c>
      <c r="C5656" s="45" t="s">
        <v>229</v>
      </c>
      <c r="D5656" s="23" t="s">
        <v>5751</v>
      </c>
      <c r="E5656" s="23" t="s">
        <v>287</v>
      </c>
      <c r="F5656" s="40">
        <v>1</v>
      </c>
      <c r="G5656" s="25">
        <v>14526</v>
      </c>
      <c r="H5656" s="25">
        <v>14526</v>
      </c>
      <c r="I5656" s="25"/>
      <c r="J5656" s="58" t="e">
        <f>HYPERLINK("#"&amp;"Insumos"&amp;"!A"&amp;MATCH($B5656,#REF!,0),"Ins "&amp;$B5656)</f>
        <v>#REF!</v>
      </c>
      <c r="M5656" s="220"/>
    </row>
    <row r="5657" spans="1:13" x14ac:dyDescent="0.2">
      <c r="A5657" s="35" t="s">
        <v>2783</v>
      </c>
      <c r="B5657" s="1" t="s">
        <v>4224</v>
      </c>
      <c r="C5657" s="45" t="s">
        <v>484</v>
      </c>
      <c r="D5657" s="23" t="s">
        <v>5751</v>
      </c>
      <c r="E5657" s="23" t="s">
        <v>287</v>
      </c>
      <c r="F5657" s="40">
        <v>3.03</v>
      </c>
      <c r="G5657" s="25">
        <v>19250</v>
      </c>
      <c r="H5657" s="25">
        <v>58328</v>
      </c>
      <c r="I5657" s="25"/>
      <c r="J5657" s="58" t="e">
        <f>HYPERLINK("#"&amp;"Insumos"&amp;"!A"&amp;MATCH($B5657,#REF!,0),"Ins "&amp;$B5657)</f>
        <v>#REF!</v>
      </c>
      <c r="M5657" s="220"/>
    </row>
    <row r="5658" spans="1:13" x14ac:dyDescent="0.2">
      <c r="A5658" s="35" t="s">
        <v>2783</v>
      </c>
      <c r="B5658" s="1" t="s">
        <v>5007</v>
      </c>
      <c r="C5658" s="45" t="s">
        <v>720</v>
      </c>
      <c r="D5658" s="23" t="s">
        <v>5751</v>
      </c>
      <c r="E5658" s="23" t="s">
        <v>4134</v>
      </c>
      <c r="F5658" s="40">
        <v>0.25</v>
      </c>
      <c r="G5658" s="25">
        <v>1897</v>
      </c>
      <c r="H5658" s="25">
        <v>474</v>
      </c>
      <c r="I5658" s="25"/>
      <c r="J5658" s="58" t="e">
        <f>HYPERLINK("#"&amp;"Insumos"&amp;"!A"&amp;MATCH($B5658,#REF!,0),"Ins "&amp;$B5658)</f>
        <v>#REF!</v>
      </c>
      <c r="M5658" s="220"/>
    </row>
    <row r="5659" spans="1:13" ht="38.25" x14ac:dyDescent="0.2">
      <c r="A5659" s="36" t="s">
        <v>2784</v>
      </c>
      <c r="B5659" s="26" t="s">
        <v>6816</v>
      </c>
      <c r="C5659" s="79" t="s">
        <v>10620</v>
      </c>
      <c r="D5659" s="37" t="s">
        <v>5608</v>
      </c>
      <c r="E5659" s="37" t="s">
        <v>464</v>
      </c>
      <c r="F5659" s="41"/>
      <c r="G5659" s="27"/>
      <c r="H5659" s="27"/>
      <c r="I5659" s="27">
        <v>56235</v>
      </c>
      <c r="M5659" s="220">
        <f t="shared" si="88"/>
        <v>73645</v>
      </c>
    </row>
    <row r="5660" spans="1:13" x14ac:dyDescent="0.2">
      <c r="A5660" s="35" t="s">
        <v>2784</v>
      </c>
      <c r="B5660" s="1" t="s">
        <v>81</v>
      </c>
      <c r="C5660" s="45" t="s">
        <v>1020</v>
      </c>
      <c r="D5660" s="23" t="s">
        <v>5734</v>
      </c>
      <c r="E5660" s="23" t="s">
        <v>4141</v>
      </c>
      <c r="F5660" s="40">
        <v>0.14000000000000001</v>
      </c>
      <c r="G5660" s="25">
        <v>75325</v>
      </c>
      <c r="H5660" s="25">
        <v>10546</v>
      </c>
      <c r="I5660" s="25"/>
      <c r="J5660" s="58" t="e">
        <f>HYPERLINK("#"&amp;"Insumos"&amp;"!A"&amp;MATCH($B5660,#REF!,0),"Ins "&amp;$B5660)</f>
        <v>#REF!</v>
      </c>
      <c r="M5660" s="220"/>
    </row>
    <row r="5661" spans="1:13" x14ac:dyDescent="0.2">
      <c r="A5661" s="35" t="s">
        <v>2784</v>
      </c>
      <c r="B5661" s="1" t="s">
        <v>263</v>
      </c>
      <c r="C5661" s="45" t="s">
        <v>696</v>
      </c>
      <c r="D5661" s="23" t="s">
        <v>5534</v>
      </c>
      <c r="E5661" s="23" t="s">
        <v>4140</v>
      </c>
      <c r="F5661" s="40">
        <v>4.4999999999999997E-3</v>
      </c>
      <c r="G5661" s="25">
        <v>187426</v>
      </c>
      <c r="H5661" s="25">
        <v>843</v>
      </c>
      <c r="I5661" s="25"/>
      <c r="J5661" s="58" t="e">
        <f>HYPERLINK("#"&amp;"Insumos"&amp;"!A"&amp;MATCH($B5661,#REF!,0),"Ins "&amp;$B5661)</f>
        <v>#REF!</v>
      </c>
      <c r="M5661" s="220"/>
    </row>
    <row r="5662" spans="1:13" x14ac:dyDescent="0.2">
      <c r="A5662" s="35" t="s">
        <v>2784</v>
      </c>
      <c r="B5662" s="1" t="s">
        <v>5533</v>
      </c>
      <c r="C5662" s="45" t="s">
        <v>5892</v>
      </c>
      <c r="D5662" s="23" t="s">
        <v>977</v>
      </c>
      <c r="E5662" s="23" t="s">
        <v>4134</v>
      </c>
      <c r="F5662" s="40">
        <v>0.1</v>
      </c>
      <c r="G5662" s="25">
        <v>3623</v>
      </c>
      <c r="H5662" s="25">
        <v>362</v>
      </c>
      <c r="I5662" s="25"/>
      <c r="J5662" s="58" t="e">
        <f>HYPERLINK("#"&amp;"Insumos"&amp;"!A"&amp;MATCH($B5662,#REF!,0),"Ins "&amp;$B5662)</f>
        <v>#REF!</v>
      </c>
      <c r="M5662" s="220"/>
    </row>
    <row r="5663" spans="1:13" x14ac:dyDescent="0.2">
      <c r="A5663" s="35" t="s">
        <v>2784</v>
      </c>
      <c r="B5663" s="1" t="s">
        <v>4727</v>
      </c>
      <c r="C5663" s="45" t="s">
        <v>231</v>
      </c>
      <c r="D5663" s="23" t="s">
        <v>5751</v>
      </c>
      <c r="E5663" s="23" t="s">
        <v>287</v>
      </c>
      <c r="F5663" s="40">
        <v>1</v>
      </c>
      <c r="G5663" s="25">
        <v>7959</v>
      </c>
      <c r="H5663" s="25">
        <v>7959</v>
      </c>
      <c r="I5663" s="25"/>
      <c r="J5663" s="58" t="e">
        <f>HYPERLINK("#"&amp;"Insumos"&amp;"!A"&amp;MATCH($B5663,#REF!,0),"Ins "&amp;$B5663)</f>
        <v>#REF!</v>
      </c>
      <c r="M5663" s="220"/>
    </row>
    <row r="5664" spans="1:13" x14ac:dyDescent="0.2">
      <c r="A5664" s="35" t="s">
        <v>2784</v>
      </c>
      <c r="B5664" s="1" t="s">
        <v>4227</v>
      </c>
      <c r="C5664" s="45" t="s">
        <v>485</v>
      </c>
      <c r="D5664" s="23" t="s">
        <v>5751</v>
      </c>
      <c r="E5664" s="23" t="s">
        <v>287</v>
      </c>
      <c r="F5664" s="40">
        <v>3.03</v>
      </c>
      <c r="G5664" s="25">
        <v>11898</v>
      </c>
      <c r="H5664" s="25">
        <v>36051</v>
      </c>
      <c r="I5664" s="25"/>
      <c r="J5664" s="58" t="e">
        <f>HYPERLINK("#"&amp;"Insumos"&amp;"!A"&amp;MATCH($B5664,#REF!,0),"Ins "&amp;$B5664)</f>
        <v>#REF!</v>
      </c>
      <c r="M5664" s="220"/>
    </row>
    <row r="5665" spans="1:13" x14ac:dyDescent="0.2">
      <c r="A5665" s="35" t="s">
        <v>2784</v>
      </c>
      <c r="B5665" s="1" t="s">
        <v>5007</v>
      </c>
      <c r="C5665" s="45" t="s">
        <v>720</v>
      </c>
      <c r="D5665" s="23" t="s">
        <v>5751</v>
      </c>
      <c r="E5665" s="23" t="s">
        <v>4134</v>
      </c>
      <c r="F5665" s="40">
        <v>0.25</v>
      </c>
      <c r="G5665" s="25">
        <v>1897</v>
      </c>
      <c r="H5665" s="25">
        <v>474</v>
      </c>
      <c r="I5665" s="25"/>
      <c r="J5665" s="58" t="e">
        <f>HYPERLINK("#"&amp;"Insumos"&amp;"!A"&amp;MATCH($B5665,#REF!,0),"Ins "&amp;$B5665)</f>
        <v>#REF!</v>
      </c>
      <c r="M5665" s="220"/>
    </row>
    <row r="5666" spans="1:13" ht="38.25" x14ac:dyDescent="0.2">
      <c r="A5666" s="36" t="s">
        <v>2785</v>
      </c>
      <c r="B5666" s="26" t="s">
        <v>6816</v>
      </c>
      <c r="C5666" s="79" t="s">
        <v>10621</v>
      </c>
      <c r="D5666" s="37" t="s">
        <v>5608</v>
      </c>
      <c r="E5666" s="37" t="s">
        <v>464</v>
      </c>
      <c r="F5666" s="41"/>
      <c r="G5666" s="27"/>
      <c r="H5666" s="27"/>
      <c r="I5666" s="27">
        <v>47719</v>
      </c>
      <c r="M5666" s="220">
        <f t="shared" si="88"/>
        <v>62493</v>
      </c>
    </row>
    <row r="5667" spans="1:13" x14ac:dyDescent="0.2">
      <c r="A5667" s="35" t="s">
        <v>2785</v>
      </c>
      <c r="B5667" s="1" t="s">
        <v>81</v>
      </c>
      <c r="C5667" s="45" t="s">
        <v>1020</v>
      </c>
      <c r="D5667" s="23" t="s">
        <v>5734</v>
      </c>
      <c r="E5667" s="23" t="s">
        <v>4141</v>
      </c>
      <c r="F5667" s="40">
        <v>0.12</v>
      </c>
      <c r="G5667" s="25">
        <v>75325</v>
      </c>
      <c r="H5667" s="25">
        <v>9039</v>
      </c>
      <c r="I5667" s="25"/>
      <c r="J5667" s="58" t="e">
        <f>HYPERLINK("#"&amp;"Insumos"&amp;"!A"&amp;MATCH($B5667,#REF!,0),"Ins "&amp;$B5667)</f>
        <v>#REF!</v>
      </c>
      <c r="M5667" s="220"/>
    </row>
    <row r="5668" spans="1:13" x14ac:dyDescent="0.2">
      <c r="A5668" s="35" t="s">
        <v>2785</v>
      </c>
      <c r="B5668" s="1" t="s">
        <v>263</v>
      </c>
      <c r="C5668" s="45" t="s">
        <v>696</v>
      </c>
      <c r="D5668" s="23" t="s">
        <v>5534</v>
      </c>
      <c r="E5668" s="23" t="s">
        <v>4140</v>
      </c>
      <c r="F5668" s="40">
        <v>3.0999999999999999E-3</v>
      </c>
      <c r="G5668" s="25">
        <v>187426</v>
      </c>
      <c r="H5668" s="25">
        <v>581</v>
      </c>
      <c r="I5668" s="25"/>
      <c r="J5668" s="58" t="e">
        <f>HYPERLINK("#"&amp;"Insumos"&amp;"!A"&amp;MATCH($B5668,#REF!,0),"Ins "&amp;$B5668)</f>
        <v>#REF!</v>
      </c>
      <c r="M5668" s="220"/>
    </row>
    <row r="5669" spans="1:13" x14ac:dyDescent="0.2">
      <c r="A5669" s="35" t="s">
        <v>2785</v>
      </c>
      <c r="B5669" s="1" t="s">
        <v>5533</v>
      </c>
      <c r="C5669" s="45" t="s">
        <v>5892</v>
      </c>
      <c r="D5669" s="23" t="s">
        <v>977</v>
      </c>
      <c r="E5669" s="23" t="s">
        <v>4134</v>
      </c>
      <c r="F5669" s="40">
        <v>0.1</v>
      </c>
      <c r="G5669" s="25">
        <v>3623</v>
      </c>
      <c r="H5669" s="25">
        <v>362</v>
      </c>
      <c r="I5669" s="25"/>
      <c r="J5669" s="58" t="e">
        <f>HYPERLINK("#"&amp;"Insumos"&amp;"!A"&amp;MATCH($B5669,#REF!,0),"Ins "&amp;$B5669)</f>
        <v>#REF!</v>
      </c>
      <c r="M5669" s="220"/>
    </row>
    <row r="5670" spans="1:13" x14ac:dyDescent="0.2">
      <c r="A5670" s="35" t="s">
        <v>2785</v>
      </c>
      <c r="B5670" s="1" t="s">
        <v>4728</v>
      </c>
      <c r="C5670" s="45" t="s">
        <v>232</v>
      </c>
      <c r="D5670" s="23" t="s">
        <v>5751</v>
      </c>
      <c r="E5670" s="23" t="s">
        <v>287</v>
      </c>
      <c r="F5670" s="40">
        <v>1</v>
      </c>
      <c r="G5670" s="25">
        <v>4920</v>
      </c>
      <c r="H5670" s="25">
        <v>4920</v>
      </c>
      <c r="I5670" s="25"/>
      <c r="J5670" s="58" t="e">
        <f>HYPERLINK("#"&amp;"Insumos"&amp;"!A"&amp;MATCH($B5670,#REF!,0),"Ins "&amp;$B5670)</f>
        <v>#REF!</v>
      </c>
      <c r="M5670" s="220"/>
    </row>
    <row r="5671" spans="1:13" x14ac:dyDescent="0.2">
      <c r="A5671" s="35" t="s">
        <v>2785</v>
      </c>
      <c r="B5671" s="1" t="s">
        <v>4229</v>
      </c>
      <c r="C5671" s="45" t="s">
        <v>487</v>
      </c>
      <c r="D5671" s="23" t="s">
        <v>5751</v>
      </c>
      <c r="E5671" s="23" t="s">
        <v>287</v>
      </c>
      <c r="F5671" s="40">
        <v>3.03</v>
      </c>
      <c r="G5671" s="25">
        <v>10712</v>
      </c>
      <c r="H5671" s="25">
        <v>32457</v>
      </c>
      <c r="I5671" s="25"/>
      <c r="J5671" s="58" t="e">
        <f>HYPERLINK("#"&amp;"Insumos"&amp;"!A"&amp;MATCH($B5671,#REF!,0),"Ins "&amp;$B5671)</f>
        <v>#REF!</v>
      </c>
      <c r="M5671" s="220"/>
    </row>
    <row r="5672" spans="1:13" x14ac:dyDescent="0.2">
      <c r="A5672" s="35" t="s">
        <v>2785</v>
      </c>
      <c r="B5672" s="1" t="s">
        <v>5007</v>
      </c>
      <c r="C5672" s="45" t="s">
        <v>720</v>
      </c>
      <c r="D5672" s="23" t="s">
        <v>5751</v>
      </c>
      <c r="E5672" s="23" t="s">
        <v>4134</v>
      </c>
      <c r="F5672" s="40">
        <v>0.19</v>
      </c>
      <c r="G5672" s="25">
        <v>1897</v>
      </c>
      <c r="H5672" s="25">
        <v>360</v>
      </c>
      <c r="I5672" s="25"/>
      <c r="J5672" s="58" t="e">
        <f>HYPERLINK("#"&amp;"Insumos"&amp;"!A"&amp;MATCH($B5672,#REF!,0),"Ins "&amp;$B5672)</f>
        <v>#REF!</v>
      </c>
      <c r="M5672" s="220"/>
    </row>
    <row r="5673" spans="1:13" ht="38.25" x14ac:dyDescent="0.2">
      <c r="A5673" s="36" t="s">
        <v>2786</v>
      </c>
      <c r="B5673" s="26" t="s">
        <v>6816</v>
      </c>
      <c r="C5673" s="79" t="s">
        <v>10622</v>
      </c>
      <c r="D5673" s="37" t="s">
        <v>5608</v>
      </c>
      <c r="E5673" s="37" t="s">
        <v>464</v>
      </c>
      <c r="F5673" s="41"/>
      <c r="G5673" s="27"/>
      <c r="H5673" s="27"/>
      <c r="I5673" s="27">
        <v>33010</v>
      </c>
      <c r="M5673" s="220">
        <f t="shared" si="88"/>
        <v>43230</v>
      </c>
    </row>
    <row r="5674" spans="1:13" x14ac:dyDescent="0.2">
      <c r="A5674" s="35" t="s">
        <v>2786</v>
      </c>
      <c r="B5674" s="1" t="s">
        <v>81</v>
      </c>
      <c r="C5674" s="45" t="s">
        <v>1020</v>
      </c>
      <c r="D5674" s="23" t="s">
        <v>5734</v>
      </c>
      <c r="E5674" s="23" t="s">
        <v>4141</v>
      </c>
      <c r="F5674" s="40">
        <v>0.12</v>
      </c>
      <c r="G5674" s="25">
        <v>75325</v>
      </c>
      <c r="H5674" s="25">
        <v>9039</v>
      </c>
      <c r="I5674" s="25"/>
      <c r="J5674" s="58" t="e">
        <f>HYPERLINK("#"&amp;"Insumos"&amp;"!A"&amp;MATCH($B5674,#REF!,0),"Ins "&amp;$B5674)</f>
        <v>#REF!</v>
      </c>
      <c r="M5674" s="220"/>
    </row>
    <row r="5675" spans="1:13" x14ac:dyDescent="0.2">
      <c r="A5675" s="35" t="s">
        <v>2786</v>
      </c>
      <c r="B5675" s="1" t="s">
        <v>263</v>
      </c>
      <c r="C5675" s="45" t="s">
        <v>696</v>
      </c>
      <c r="D5675" s="23" t="s">
        <v>5534</v>
      </c>
      <c r="E5675" s="23" t="s">
        <v>4140</v>
      </c>
      <c r="F5675" s="40">
        <v>2.3E-3</v>
      </c>
      <c r="G5675" s="25">
        <v>187426</v>
      </c>
      <c r="H5675" s="25">
        <v>431</v>
      </c>
      <c r="I5675" s="25"/>
      <c r="J5675" s="58" t="e">
        <f>HYPERLINK("#"&amp;"Insumos"&amp;"!A"&amp;MATCH($B5675,#REF!,0),"Ins "&amp;$B5675)</f>
        <v>#REF!</v>
      </c>
      <c r="M5675" s="220"/>
    </row>
    <row r="5676" spans="1:13" x14ac:dyDescent="0.2">
      <c r="A5676" s="35" t="s">
        <v>2786</v>
      </c>
      <c r="B5676" s="1" t="s">
        <v>5533</v>
      </c>
      <c r="C5676" s="45" t="s">
        <v>5892</v>
      </c>
      <c r="D5676" s="23" t="s">
        <v>977</v>
      </c>
      <c r="E5676" s="23" t="s">
        <v>4134</v>
      </c>
      <c r="F5676" s="40">
        <v>0.1</v>
      </c>
      <c r="G5676" s="25">
        <v>3623</v>
      </c>
      <c r="H5676" s="25">
        <v>362</v>
      </c>
      <c r="I5676" s="25"/>
      <c r="J5676" s="58" t="e">
        <f>HYPERLINK("#"&amp;"Insumos"&amp;"!A"&amp;MATCH($B5676,#REF!,0),"Ins "&amp;$B5676)</f>
        <v>#REF!</v>
      </c>
      <c r="M5676" s="220"/>
    </row>
    <row r="5677" spans="1:13" x14ac:dyDescent="0.2">
      <c r="A5677" s="35" t="s">
        <v>2786</v>
      </c>
      <c r="B5677" s="1" t="s">
        <v>4728</v>
      </c>
      <c r="C5677" s="45" t="s">
        <v>232</v>
      </c>
      <c r="D5677" s="23" t="s">
        <v>5751</v>
      </c>
      <c r="E5677" s="23" t="s">
        <v>287</v>
      </c>
      <c r="F5677" s="40">
        <v>1</v>
      </c>
      <c r="G5677" s="25">
        <v>4920</v>
      </c>
      <c r="H5677" s="25">
        <v>4920</v>
      </c>
      <c r="I5677" s="25"/>
      <c r="J5677" s="58" t="e">
        <f>HYPERLINK("#"&amp;"Insumos"&amp;"!A"&amp;MATCH($B5677,#REF!,0),"Ins "&amp;$B5677)</f>
        <v>#REF!</v>
      </c>
      <c r="M5677" s="220"/>
    </row>
    <row r="5678" spans="1:13" x14ac:dyDescent="0.2">
      <c r="A5678" s="35" t="s">
        <v>2786</v>
      </c>
      <c r="B5678" s="1" t="s">
        <v>4230</v>
      </c>
      <c r="C5678" s="45" t="s">
        <v>488</v>
      </c>
      <c r="D5678" s="23" t="s">
        <v>5751</v>
      </c>
      <c r="E5678" s="23" t="s">
        <v>287</v>
      </c>
      <c r="F5678" s="40">
        <v>3.03</v>
      </c>
      <c r="G5678" s="25">
        <v>5907</v>
      </c>
      <c r="H5678" s="25">
        <v>17898</v>
      </c>
      <c r="I5678" s="25"/>
      <c r="J5678" s="58" t="e">
        <f>HYPERLINK("#"&amp;"Insumos"&amp;"!A"&amp;MATCH($B5678,#REF!,0),"Ins "&amp;$B5678)</f>
        <v>#REF!</v>
      </c>
      <c r="M5678" s="220"/>
    </row>
    <row r="5679" spans="1:13" x14ac:dyDescent="0.2">
      <c r="A5679" s="35" t="s">
        <v>2786</v>
      </c>
      <c r="B5679" s="1" t="s">
        <v>5007</v>
      </c>
      <c r="C5679" s="45" t="s">
        <v>720</v>
      </c>
      <c r="D5679" s="23" t="s">
        <v>5751</v>
      </c>
      <c r="E5679" s="23" t="s">
        <v>4134</v>
      </c>
      <c r="F5679" s="40">
        <v>0.19</v>
      </c>
      <c r="G5679" s="25">
        <v>1897</v>
      </c>
      <c r="H5679" s="25">
        <v>360</v>
      </c>
      <c r="I5679" s="25"/>
      <c r="J5679" s="58" t="e">
        <f>HYPERLINK("#"&amp;"Insumos"&amp;"!A"&amp;MATCH($B5679,#REF!,0),"Ins "&amp;$B5679)</f>
        <v>#REF!</v>
      </c>
      <c r="M5679" s="220"/>
    </row>
    <row r="5680" spans="1:13" ht="38.25" x14ac:dyDescent="0.2">
      <c r="A5680" s="36" t="s">
        <v>2787</v>
      </c>
      <c r="B5680" s="26" t="s">
        <v>6816</v>
      </c>
      <c r="C5680" s="79" t="s">
        <v>10623</v>
      </c>
      <c r="D5680" s="37" t="s">
        <v>5608</v>
      </c>
      <c r="E5680" s="37" t="s">
        <v>464</v>
      </c>
      <c r="F5680" s="41"/>
      <c r="G5680" s="27"/>
      <c r="H5680" s="27"/>
      <c r="I5680" s="27">
        <v>21779</v>
      </c>
      <c r="M5680" s="220">
        <f t="shared" si="88"/>
        <v>28522</v>
      </c>
    </row>
    <row r="5681" spans="1:13" x14ac:dyDescent="0.2">
      <c r="A5681" s="35" t="s">
        <v>2787</v>
      </c>
      <c r="B5681" s="1" t="s">
        <v>81</v>
      </c>
      <c r="C5681" s="45" t="s">
        <v>1020</v>
      </c>
      <c r="D5681" s="23" t="s">
        <v>5734</v>
      </c>
      <c r="E5681" s="23" t="s">
        <v>4141</v>
      </c>
      <c r="F5681" s="40">
        <v>0.1</v>
      </c>
      <c r="G5681" s="25">
        <v>75325</v>
      </c>
      <c r="H5681" s="25">
        <v>7533</v>
      </c>
      <c r="I5681" s="25"/>
      <c r="J5681" s="58" t="e">
        <f>HYPERLINK("#"&amp;"Insumos"&amp;"!A"&amp;MATCH($B5681,#REF!,0),"Ins "&amp;$B5681)</f>
        <v>#REF!</v>
      </c>
      <c r="M5681" s="220"/>
    </row>
    <row r="5682" spans="1:13" x14ac:dyDescent="0.2">
      <c r="A5682" s="35" t="s">
        <v>2787</v>
      </c>
      <c r="B5682" s="1" t="s">
        <v>263</v>
      </c>
      <c r="C5682" s="45" t="s">
        <v>696</v>
      </c>
      <c r="D5682" s="23" t="s">
        <v>5534</v>
      </c>
      <c r="E5682" s="23" t="s">
        <v>4140</v>
      </c>
      <c r="F5682" s="40">
        <v>1.4E-3</v>
      </c>
      <c r="G5682" s="25">
        <v>187426</v>
      </c>
      <c r="H5682" s="25">
        <v>262</v>
      </c>
      <c r="I5682" s="25"/>
      <c r="J5682" s="58" t="e">
        <f>HYPERLINK("#"&amp;"Insumos"&amp;"!A"&amp;MATCH($B5682,#REF!,0),"Ins "&amp;$B5682)</f>
        <v>#REF!</v>
      </c>
      <c r="M5682" s="220"/>
    </row>
    <row r="5683" spans="1:13" x14ac:dyDescent="0.2">
      <c r="A5683" s="35" t="s">
        <v>2787</v>
      </c>
      <c r="B5683" s="1" t="s">
        <v>5533</v>
      </c>
      <c r="C5683" s="45" t="s">
        <v>5892</v>
      </c>
      <c r="D5683" s="23" t="s">
        <v>977</v>
      </c>
      <c r="E5683" s="23" t="s">
        <v>4134</v>
      </c>
      <c r="F5683" s="40">
        <v>0.1</v>
      </c>
      <c r="G5683" s="25">
        <v>3623</v>
      </c>
      <c r="H5683" s="25">
        <v>362</v>
      </c>
      <c r="I5683" s="25"/>
      <c r="J5683" s="58" t="e">
        <f>HYPERLINK("#"&amp;"Insumos"&amp;"!A"&amp;MATCH($B5683,#REF!,0),"Ins "&amp;$B5683)</f>
        <v>#REF!</v>
      </c>
      <c r="M5683" s="220"/>
    </row>
    <row r="5684" spans="1:13" x14ac:dyDescent="0.2">
      <c r="A5684" s="35" t="s">
        <v>2787</v>
      </c>
      <c r="B5684" s="1" t="s">
        <v>4722</v>
      </c>
      <c r="C5684" s="45" t="s">
        <v>226</v>
      </c>
      <c r="D5684" s="23" t="s">
        <v>5751</v>
      </c>
      <c r="E5684" s="23" t="s">
        <v>287</v>
      </c>
      <c r="F5684" s="40">
        <v>1</v>
      </c>
      <c r="G5684" s="25">
        <v>3847</v>
      </c>
      <c r="H5684" s="25">
        <v>3847</v>
      </c>
      <c r="I5684" s="25"/>
      <c r="J5684" s="58" t="e">
        <f>HYPERLINK("#"&amp;"Insumos"&amp;"!A"&amp;MATCH($B5684,#REF!,0),"Ins "&amp;$B5684)</f>
        <v>#REF!</v>
      </c>
      <c r="M5684" s="220"/>
    </row>
    <row r="5685" spans="1:13" x14ac:dyDescent="0.2">
      <c r="A5685" s="35" t="s">
        <v>2787</v>
      </c>
      <c r="B5685" s="1" t="s">
        <v>4223</v>
      </c>
      <c r="C5685" s="45" t="s">
        <v>483</v>
      </c>
      <c r="D5685" s="23" t="s">
        <v>5751</v>
      </c>
      <c r="E5685" s="23" t="s">
        <v>287</v>
      </c>
      <c r="F5685" s="40">
        <v>3.03</v>
      </c>
      <c r="G5685" s="25">
        <v>3132</v>
      </c>
      <c r="H5685" s="25">
        <v>9490</v>
      </c>
      <c r="I5685" s="25"/>
      <c r="J5685" s="58" t="e">
        <f>HYPERLINK("#"&amp;"Insumos"&amp;"!A"&amp;MATCH($B5685,#REF!,0),"Ins "&amp;$B5685)</f>
        <v>#REF!</v>
      </c>
      <c r="M5685" s="220"/>
    </row>
    <row r="5686" spans="1:13" x14ac:dyDescent="0.2">
      <c r="A5686" s="35" t="s">
        <v>2787</v>
      </c>
      <c r="B5686" s="1" t="s">
        <v>5007</v>
      </c>
      <c r="C5686" s="45" t="s">
        <v>720</v>
      </c>
      <c r="D5686" s="23" t="s">
        <v>5751</v>
      </c>
      <c r="E5686" s="23" t="s">
        <v>4134</v>
      </c>
      <c r="F5686" s="40">
        <v>0.15</v>
      </c>
      <c r="G5686" s="25">
        <v>1897</v>
      </c>
      <c r="H5686" s="25">
        <v>285</v>
      </c>
      <c r="I5686" s="25"/>
      <c r="J5686" s="58" t="e">
        <f>HYPERLINK("#"&amp;"Insumos"&amp;"!A"&amp;MATCH($B5686,#REF!,0),"Ins "&amp;$B5686)</f>
        <v>#REF!</v>
      </c>
      <c r="M5686" s="220"/>
    </row>
    <row r="5687" spans="1:13" ht="38.25" x14ac:dyDescent="0.2">
      <c r="A5687" s="36" t="s">
        <v>2788</v>
      </c>
      <c r="B5687" s="26" t="s">
        <v>6816</v>
      </c>
      <c r="C5687" s="79" t="s">
        <v>10624</v>
      </c>
      <c r="D5687" s="37" t="s">
        <v>5608</v>
      </c>
      <c r="E5687" s="37" t="s">
        <v>464</v>
      </c>
      <c r="F5687" s="41"/>
      <c r="G5687" s="27"/>
      <c r="H5687" s="27"/>
      <c r="I5687" s="27">
        <v>42417</v>
      </c>
      <c r="M5687" s="220">
        <f t="shared" si="88"/>
        <v>55549</v>
      </c>
    </row>
    <row r="5688" spans="1:13" x14ac:dyDescent="0.2">
      <c r="A5688" s="35" t="s">
        <v>2788</v>
      </c>
      <c r="B5688" s="1" t="s">
        <v>81</v>
      </c>
      <c r="C5688" s="45" t="s">
        <v>1020</v>
      </c>
      <c r="D5688" s="23" t="s">
        <v>5734</v>
      </c>
      <c r="E5688" s="23" t="s">
        <v>4141</v>
      </c>
      <c r="F5688" s="40">
        <v>0.12</v>
      </c>
      <c r="G5688" s="25">
        <v>75325</v>
      </c>
      <c r="H5688" s="25">
        <v>9039</v>
      </c>
      <c r="I5688" s="25"/>
      <c r="J5688" s="58" t="e">
        <f>HYPERLINK("#"&amp;"Insumos"&amp;"!A"&amp;MATCH($B5688,#REF!,0),"Ins "&amp;$B5688)</f>
        <v>#REF!</v>
      </c>
      <c r="M5688" s="220"/>
    </row>
    <row r="5689" spans="1:13" x14ac:dyDescent="0.2">
      <c r="A5689" s="35" t="s">
        <v>2788</v>
      </c>
      <c r="B5689" s="1" t="s">
        <v>263</v>
      </c>
      <c r="C5689" s="45" t="s">
        <v>696</v>
      </c>
      <c r="D5689" s="23" t="s">
        <v>5534</v>
      </c>
      <c r="E5689" s="23" t="s">
        <v>4140</v>
      </c>
      <c r="F5689" s="40">
        <v>3.3E-3</v>
      </c>
      <c r="G5689" s="25">
        <v>187426</v>
      </c>
      <c r="H5689" s="25">
        <v>619</v>
      </c>
      <c r="I5689" s="25"/>
      <c r="J5689" s="58" t="e">
        <f>HYPERLINK("#"&amp;"Insumos"&amp;"!A"&amp;MATCH($B5689,#REF!,0),"Ins "&amp;$B5689)</f>
        <v>#REF!</v>
      </c>
      <c r="M5689" s="220"/>
    </row>
    <row r="5690" spans="1:13" x14ac:dyDescent="0.2">
      <c r="A5690" s="35" t="s">
        <v>2788</v>
      </c>
      <c r="B5690" s="1" t="s">
        <v>5533</v>
      </c>
      <c r="C5690" s="45" t="s">
        <v>5892</v>
      </c>
      <c r="D5690" s="23" t="s">
        <v>977</v>
      </c>
      <c r="E5690" s="23" t="s">
        <v>4134</v>
      </c>
      <c r="F5690" s="40">
        <v>0.1</v>
      </c>
      <c r="G5690" s="25">
        <v>3623</v>
      </c>
      <c r="H5690" s="25">
        <v>362</v>
      </c>
      <c r="I5690" s="25"/>
      <c r="J5690" s="58" t="e">
        <f>HYPERLINK("#"&amp;"Insumos"&amp;"!A"&amp;MATCH($B5690,#REF!,0),"Ins "&amp;$B5690)</f>
        <v>#REF!</v>
      </c>
      <c r="M5690" s="220"/>
    </row>
    <row r="5691" spans="1:13" x14ac:dyDescent="0.2">
      <c r="A5691" s="35" t="s">
        <v>2788</v>
      </c>
      <c r="B5691" s="1" t="s">
        <v>4727</v>
      </c>
      <c r="C5691" s="45" t="s">
        <v>231</v>
      </c>
      <c r="D5691" s="23" t="s">
        <v>5751</v>
      </c>
      <c r="E5691" s="23" t="s">
        <v>287</v>
      </c>
      <c r="F5691" s="40">
        <v>1</v>
      </c>
      <c r="G5691" s="25">
        <v>7959</v>
      </c>
      <c r="H5691" s="25">
        <v>7959</v>
      </c>
      <c r="I5691" s="25"/>
      <c r="J5691" s="58" t="e">
        <f>HYPERLINK("#"&amp;"Insumos"&amp;"!A"&amp;MATCH($B5691,#REF!,0),"Ins "&amp;$B5691)</f>
        <v>#REF!</v>
      </c>
      <c r="M5691" s="220"/>
    </row>
    <row r="5692" spans="1:13" x14ac:dyDescent="0.2">
      <c r="A5692" s="35" t="s">
        <v>2788</v>
      </c>
      <c r="B5692" s="1" t="s">
        <v>4227</v>
      </c>
      <c r="C5692" s="45" t="s">
        <v>485</v>
      </c>
      <c r="D5692" s="23" t="s">
        <v>5751</v>
      </c>
      <c r="E5692" s="23" t="s">
        <v>287</v>
      </c>
      <c r="F5692" s="40">
        <v>2.0299999999999998</v>
      </c>
      <c r="G5692" s="25">
        <v>11898</v>
      </c>
      <c r="H5692" s="25">
        <v>24153</v>
      </c>
      <c r="I5692" s="25"/>
      <c r="J5692" s="58" t="e">
        <f>HYPERLINK("#"&amp;"Insumos"&amp;"!A"&amp;MATCH($B5692,#REF!,0),"Ins "&amp;$B5692)</f>
        <v>#REF!</v>
      </c>
      <c r="M5692" s="220"/>
    </row>
    <row r="5693" spans="1:13" x14ac:dyDescent="0.2">
      <c r="A5693" s="35" t="s">
        <v>2788</v>
      </c>
      <c r="B5693" s="1" t="s">
        <v>5007</v>
      </c>
      <c r="C5693" s="45" t="s">
        <v>720</v>
      </c>
      <c r="D5693" s="23" t="s">
        <v>5751</v>
      </c>
      <c r="E5693" s="23" t="s">
        <v>4134</v>
      </c>
      <c r="F5693" s="40">
        <v>0.15</v>
      </c>
      <c r="G5693" s="25">
        <v>1897</v>
      </c>
      <c r="H5693" s="25">
        <v>285</v>
      </c>
      <c r="I5693" s="25"/>
      <c r="J5693" s="58" t="e">
        <f>HYPERLINK("#"&amp;"Insumos"&amp;"!A"&amp;MATCH($B5693,#REF!,0),"Ins "&amp;$B5693)</f>
        <v>#REF!</v>
      </c>
      <c r="M5693" s="220"/>
    </row>
    <row r="5694" spans="1:13" ht="38.25" x14ac:dyDescent="0.2">
      <c r="A5694" s="36" t="s">
        <v>2789</v>
      </c>
      <c r="B5694" s="26" t="s">
        <v>6816</v>
      </c>
      <c r="C5694" s="79" t="s">
        <v>10625</v>
      </c>
      <c r="D5694" s="37" t="s">
        <v>5608</v>
      </c>
      <c r="E5694" s="37" t="s">
        <v>464</v>
      </c>
      <c r="F5694" s="41"/>
      <c r="G5694" s="27"/>
      <c r="H5694" s="27"/>
      <c r="I5694" s="27">
        <v>35257</v>
      </c>
      <c r="M5694" s="220">
        <f t="shared" si="88"/>
        <v>46173</v>
      </c>
    </row>
    <row r="5695" spans="1:13" x14ac:dyDescent="0.2">
      <c r="A5695" s="35" t="s">
        <v>2789</v>
      </c>
      <c r="B5695" s="1" t="s">
        <v>81</v>
      </c>
      <c r="C5695" s="45" t="s">
        <v>1020</v>
      </c>
      <c r="D5695" s="23" t="s">
        <v>5734</v>
      </c>
      <c r="E5695" s="23" t="s">
        <v>4141</v>
      </c>
      <c r="F5695" s="40">
        <v>0.1</v>
      </c>
      <c r="G5695" s="25">
        <v>75325</v>
      </c>
      <c r="H5695" s="25">
        <v>7533</v>
      </c>
      <c r="I5695" s="25"/>
      <c r="J5695" s="58" t="e">
        <f>HYPERLINK("#"&amp;"Insumos"&amp;"!A"&amp;MATCH($B5695,#REF!,0),"Ins "&amp;$B5695)</f>
        <v>#REF!</v>
      </c>
      <c r="M5695" s="220"/>
    </row>
    <row r="5696" spans="1:13" x14ac:dyDescent="0.2">
      <c r="A5696" s="35" t="s">
        <v>2789</v>
      </c>
      <c r="B5696" s="1" t="s">
        <v>263</v>
      </c>
      <c r="C5696" s="45" t="s">
        <v>696</v>
      </c>
      <c r="D5696" s="23" t="s">
        <v>5534</v>
      </c>
      <c r="E5696" s="23" t="s">
        <v>4140</v>
      </c>
      <c r="F5696" s="40">
        <v>2.2000000000000001E-3</v>
      </c>
      <c r="G5696" s="25">
        <v>187426</v>
      </c>
      <c r="H5696" s="25">
        <v>412</v>
      </c>
      <c r="I5696" s="25"/>
      <c r="J5696" s="58" t="e">
        <f>HYPERLINK("#"&amp;"Insumos"&amp;"!A"&amp;MATCH($B5696,#REF!,0),"Ins "&amp;$B5696)</f>
        <v>#REF!</v>
      </c>
      <c r="M5696" s="220"/>
    </row>
    <row r="5697" spans="1:13" x14ac:dyDescent="0.2">
      <c r="A5697" s="35" t="s">
        <v>2789</v>
      </c>
      <c r="B5697" s="1" t="s">
        <v>5533</v>
      </c>
      <c r="C5697" s="45" t="s">
        <v>5892</v>
      </c>
      <c r="D5697" s="23" t="s">
        <v>977</v>
      </c>
      <c r="E5697" s="23" t="s">
        <v>4134</v>
      </c>
      <c r="F5697" s="40">
        <v>0.1</v>
      </c>
      <c r="G5697" s="25">
        <v>3623</v>
      </c>
      <c r="H5697" s="25">
        <v>362</v>
      </c>
      <c r="I5697" s="25"/>
      <c r="J5697" s="58" t="e">
        <f>HYPERLINK("#"&amp;"Insumos"&amp;"!A"&amp;MATCH($B5697,#REF!,0),"Ins "&amp;$B5697)</f>
        <v>#REF!</v>
      </c>
      <c r="M5697" s="220"/>
    </row>
    <row r="5698" spans="1:13" x14ac:dyDescent="0.2">
      <c r="A5698" s="35" t="s">
        <v>2789</v>
      </c>
      <c r="B5698" s="1" t="s">
        <v>4728</v>
      </c>
      <c r="C5698" s="45" t="s">
        <v>232</v>
      </c>
      <c r="D5698" s="23" t="s">
        <v>5751</v>
      </c>
      <c r="E5698" s="23" t="s">
        <v>287</v>
      </c>
      <c r="F5698" s="40">
        <v>1</v>
      </c>
      <c r="G5698" s="25">
        <v>4920</v>
      </c>
      <c r="H5698" s="25">
        <v>4920</v>
      </c>
      <c r="I5698" s="25"/>
      <c r="J5698" s="58" t="e">
        <f>HYPERLINK("#"&amp;"Insumos"&amp;"!A"&amp;MATCH($B5698,#REF!,0),"Ins "&amp;$B5698)</f>
        <v>#REF!</v>
      </c>
      <c r="M5698" s="220"/>
    </row>
    <row r="5699" spans="1:13" x14ac:dyDescent="0.2">
      <c r="A5699" s="35" t="s">
        <v>2789</v>
      </c>
      <c r="B5699" s="1" t="s">
        <v>4229</v>
      </c>
      <c r="C5699" s="45" t="s">
        <v>487</v>
      </c>
      <c r="D5699" s="23" t="s">
        <v>5751</v>
      </c>
      <c r="E5699" s="23" t="s">
        <v>287</v>
      </c>
      <c r="F5699" s="40">
        <v>2.0299999999999998</v>
      </c>
      <c r="G5699" s="25">
        <v>10712</v>
      </c>
      <c r="H5699" s="25">
        <v>21745</v>
      </c>
      <c r="I5699" s="25"/>
      <c r="J5699" s="58" t="e">
        <f>HYPERLINK("#"&amp;"Insumos"&amp;"!A"&amp;MATCH($B5699,#REF!,0),"Ins "&amp;$B5699)</f>
        <v>#REF!</v>
      </c>
      <c r="M5699" s="220"/>
    </row>
    <row r="5700" spans="1:13" x14ac:dyDescent="0.2">
      <c r="A5700" s="35" t="s">
        <v>2789</v>
      </c>
      <c r="B5700" s="1" t="s">
        <v>5007</v>
      </c>
      <c r="C5700" s="45" t="s">
        <v>720</v>
      </c>
      <c r="D5700" s="23" t="s">
        <v>5751</v>
      </c>
      <c r="E5700" s="23" t="s">
        <v>4134</v>
      </c>
      <c r="F5700" s="40">
        <v>0.15</v>
      </c>
      <c r="G5700" s="25">
        <v>1897</v>
      </c>
      <c r="H5700" s="25">
        <v>285</v>
      </c>
      <c r="I5700" s="25"/>
      <c r="J5700" s="58" t="e">
        <f>HYPERLINK("#"&amp;"Insumos"&amp;"!A"&amp;MATCH($B5700,#REF!,0),"Ins "&amp;$B5700)</f>
        <v>#REF!</v>
      </c>
      <c r="M5700" s="220"/>
    </row>
    <row r="5701" spans="1:13" ht="38.25" x14ac:dyDescent="0.2">
      <c r="A5701" s="36" t="s">
        <v>2790</v>
      </c>
      <c r="B5701" s="26" t="s">
        <v>6816</v>
      </c>
      <c r="C5701" s="79" t="s">
        <v>10626</v>
      </c>
      <c r="D5701" s="37" t="s">
        <v>5608</v>
      </c>
      <c r="E5701" s="37" t="s">
        <v>464</v>
      </c>
      <c r="F5701" s="41"/>
      <c r="G5701" s="27"/>
      <c r="H5701" s="27"/>
      <c r="I5701" s="27">
        <v>25410</v>
      </c>
      <c r="M5701" s="220">
        <f t="shared" ref="M5701:M5759" si="89">ROUND(I5701*(1+$L$2),0)</f>
        <v>33277</v>
      </c>
    </row>
    <row r="5702" spans="1:13" x14ac:dyDescent="0.2">
      <c r="A5702" s="35" t="s">
        <v>2790</v>
      </c>
      <c r="B5702" s="1" t="s">
        <v>81</v>
      </c>
      <c r="C5702" s="45" t="s">
        <v>1020</v>
      </c>
      <c r="D5702" s="23" t="s">
        <v>5734</v>
      </c>
      <c r="E5702" s="23" t="s">
        <v>4141</v>
      </c>
      <c r="F5702" s="40">
        <v>0.1</v>
      </c>
      <c r="G5702" s="25">
        <v>75325</v>
      </c>
      <c r="H5702" s="25">
        <v>7533</v>
      </c>
      <c r="I5702" s="25"/>
      <c r="J5702" s="58" t="e">
        <f>HYPERLINK("#"&amp;"Insumos"&amp;"!A"&amp;MATCH($B5702,#REF!,0),"Ins "&amp;$B5702)</f>
        <v>#REF!</v>
      </c>
      <c r="M5702" s="220"/>
    </row>
    <row r="5703" spans="1:13" x14ac:dyDescent="0.2">
      <c r="A5703" s="35" t="s">
        <v>2790</v>
      </c>
      <c r="B5703" s="1" t="s">
        <v>263</v>
      </c>
      <c r="C5703" s="45" t="s">
        <v>696</v>
      </c>
      <c r="D5703" s="23" t="s">
        <v>5534</v>
      </c>
      <c r="E5703" s="23" t="s">
        <v>4140</v>
      </c>
      <c r="F5703" s="40">
        <v>1.6999999999999999E-3</v>
      </c>
      <c r="G5703" s="25">
        <v>187426</v>
      </c>
      <c r="H5703" s="25">
        <v>319</v>
      </c>
      <c r="I5703" s="25"/>
      <c r="J5703" s="58" t="e">
        <f>HYPERLINK("#"&amp;"Insumos"&amp;"!A"&amp;MATCH($B5703,#REF!,0),"Ins "&amp;$B5703)</f>
        <v>#REF!</v>
      </c>
      <c r="M5703" s="220"/>
    </row>
    <row r="5704" spans="1:13" x14ac:dyDescent="0.2">
      <c r="A5704" s="35" t="s">
        <v>2790</v>
      </c>
      <c r="B5704" s="1" t="s">
        <v>5533</v>
      </c>
      <c r="C5704" s="45" t="s">
        <v>5892</v>
      </c>
      <c r="D5704" s="23" t="s">
        <v>977</v>
      </c>
      <c r="E5704" s="23" t="s">
        <v>4134</v>
      </c>
      <c r="F5704" s="40">
        <v>0.1</v>
      </c>
      <c r="G5704" s="25">
        <v>3623</v>
      </c>
      <c r="H5704" s="25">
        <v>362</v>
      </c>
      <c r="I5704" s="25"/>
      <c r="J5704" s="58" t="e">
        <f>HYPERLINK("#"&amp;"Insumos"&amp;"!A"&amp;MATCH($B5704,#REF!,0),"Ins "&amp;$B5704)</f>
        <v>#REF!</v>
      </c>
      <c r="M5704" s="220"/>
    </row>
    <row r="5705" spans="1:13" x14ac:dyDescent="0.2">
      <c r="A5705" s="35" t="s">
        <v>2790</v>
      </c>
      <c r="B5705" s="1" t="s">
        <v>4728</v>
      </c>
      <c r="C5705" s="45" t="s">
        <v>232</v>
      </c>
      <c r="D5705" s="23" t="s">
        <v>5751</v>
      </c>
      <c r="E5705" s="23" t="s">
        <v>287</v>
      </c>
      <c r="F5705" s="40">
        <v>1</v>
      </c>
      <c r="G5705" s="25">
        <v>4920</v>
      </c>
      <c r="H5705" s="25">
        <v>4920</v>
      </c>
      <c r="I5705" s="25"/>
      <c r="J5705" s="58" t="e">
        <f>HYPERLINK("#"&amp;"Insumos"&amp;"!A"&amp;MATCH($B5705,#REF!,0),"Ins "&amp;$B5705)</f>
        <v>#REF!</v>
      </c>
      <c r="M5705" s="220"/>
    </row>
    <row r="5706" spans="1:13" x14ac:dyDescent="0.2">
      <c r="A5706" s="35" t="s">
        <v>2790</v>
      </c>
      <c r="B5706" s="1" t="s">
        <v>4230</v>
      </c>
      <c r="C5706" s="45" t="s">
        <v>488</v>
      </c>
      <c r="D5706" s="23" t="s">
        <v>5751</v>
      </c>
      <c r="E5706" s="23" t="s">
        <v>287</v>
      </c>
      <c r="F5706" s="40">
        <v>2.0299999999999998</v>
      </c>
      <c r="G5706" s="25">
        <v>5907</v>
      </c>
      <c r="H5706" s="25">
        <v>11991</v>
      </c>
      <c r="I5706" s="25"/>
      <c r="J5706" s="58" t="e">
        <f>HYPERLINK("#"&amp;"Insumos"&amp;"!A"&amp;MATCH($B5706,#REF!,0),"Ins "&amp;$B5706)</f>
        <v>#REF!</v>
      </c>
      <c r="M5706" s="220"/>
    </row>
    <row r="5707" spans="1:13" x14ac:dyDescent="0.2">
      <c r="A5707" s="35" t="s">
        <v>2790</v>
      </c>
      <c r="B5707" s="1" t="s">
        <v>5007</v>
      </c>
      <c r="C5707" s="45" t="s">
        <v>720</v>
      </c>
      <c r="D5707" s="23" t="s">
        <v>5751</v>
      </c>
      <c r="E5707" s="23" t="s">
        <v>4134</v>
      </c>
      <c r="F5707" s="40">
        <v>0.15</v>
      </c>
      <c r="G5707" s="25">
        <v>1897</v>
      </c>
      <c r="H5707" s="25">
        <v>285</v>
      </c>
      <c r="I5707" s="25"/>
      <c r="J5707" s="58" t="e">
        <f>HYPERLINK("#"&amp;"Insumos"&amp;"!A"&amp;MATCH($B5707,#REF!,0),"Ins "&amp;$B5707)</f>
        <v>#REF!</v>
      </c>
      <c r="M5707" s="220"/>
    </row>
    <row r="5708" spans="1:13" ht="38.25" x14ac:dyDescent="0.2">
      <c r="A5708" s="36" t="s">
        <v>2791</v>
      </c>
      <c r="B5708" s="26" t="s">
        <v>6816</v>
      </c>
      <c r="C5708" s="79" t="s">
        <v>10627</v>
      </c>
      <c r="D5708" s="37" t="s">
        <v>5608</v>
      </c>
      <c r="E5708" s="37" t="s">
        <v>464</v>
      </c>
      <c r="F5708" s="41"/>
      <c r="G5708" s="27"/>
      <c r="H5708" s="27"/>
      <c r="I5708" s="27">
        <v>17084</v>
      </c>
      <c r="M5708" s="220">
        <f t="shared" si="89"/>
        <v>22373</v>
      </c>
    </row>
    <row r="5709" spans="1:13" x14ac:dyDescent="0.2">
      <c r="A5709" s="35" t="s">
        <v>2791</v>
      </c>
      <c r="B5709" s="1" t="s">
        <v>81</v>
      </c>
      <c r="C5709" s="45" t="s">
        <v>1020</v>
      </c>
      <c r="D5709" s="23" t="s">
        <v>5734</v>
      </c>
      <c r="E5709" s="23" t="s">
        <v>4141</v>
      </c>
      <c r="F5709" s="40">
        <v>0.08</v>
      </c>
      <c r="G5709" s="25">
        <v>75325</v>
      </c>
      <c r="H5709" s="25">
        <v>6026</v>
      </c>
      <c r="I5709" s="25"/>
      <c r="J5709" s="58" t="e">
        <f>HYPERLINK("#"&amp;"Insumos"&amp;"!A"&amp;MATCH($B5709,#REF!,0),"Ins "&amp;$B5709)</f>
        <v>#REF!</v>
      </c>
      <c r="M5709" s="220"/>
    </row>
    <row r="5710" spans="1:13" x14ac:dyDescent="0.2">
      <c r="A5710" s="35" t="s">
        <v>2791</v>
      </c>
      <c r="B5710" s="1" t="s">
        <v>263</v>
      </c>
      <c r="C5710" s="45" t="s">
        <v>696</v>
      </c>
      <c r="D5710" s="23" t="s">
        <v>5534</v>
      </c>
      <c r="E5710" s="23" t="s">
        <v>4140</v>
      </c>
      <c r="F5710" s="40">
        <v>1.1000000000000001E-3</v>
      </c>
      <c r="G5710" s="25">
        <v>187426</v>
      </c>
      <c r="H5710" s="25">
        <v>206</v>
      </c>
      <c r="I5710" s="25"/>
      <c r="J5710" s="58" t="e">
        <f>HYPERLINK("#"&amp;"Insumos"&amp;"!A"&amp;MATCH($B5710,#REF!,0),"Ins "&amp;$B5710)</f>
        <v>#REF!</v>
      </c>
      <c r="M5710" s="220"/>
    </row>
    <row r="5711" spans="1:13" x14ac:dyDescent="0.2">
      <c r="A5711" s="35" t="s">
        <v>2791</v>
      </c>
      <c r="B5711" s="1" t="s">
        <v>5533</v>
      </c>
      <c r="C5711" s="45" t="s">
        <v>5892</v>
      </c>
      <c r="D5711" s="23" t="s">
        <v>977</v>
      </c>
      <c r="E5711" s="23" t="s">
        <v>4134</v>
      </c>
      <c r="F5711" s="40">
        <v>0.1</v>
      </c>
      <c r="G5711" s="25">
        <v>3623</v>
      </c>
      <c r="H5711" s="25">
        <v>362</v>
      </c>
      <c r="I5711" s="25"/>
      <c r="J5711" s="58" t="e">
        <f>HYPERLINK("#"&amp;"Insumos"&amp;"!A"&amp;MATCH($B5711,#REF!,0),"Ins "&amp;$B5711)</f>
        <v>#REF!</v>
      </c>
      <c r="M5711" s="220"/>
    </row>
    <row r="5712" spans="1:13" x14ac:dyDescent="0.2">
      <c r="A5712" s="35" t="s">
        <v>2791</v>
      </c>
      <c r="B5712" s="1" t="s">
        <v>4722</v>
      </c>
      <c r="C5712" s="45" t="s">
        <v>226</v>
      </c>
      <c r="D5712" s="23" t="s">
        <v>5751</v>
      </c>
      <c r="E5712" s="23" t="s">
        <v>287</v>
      </c>
      <c r="F5712" s="40">
        <v>1</v>
      </c>
      <c r="G5712" s="25">
        <v>3847</v>
      </c>
      <c r="H5712" s="25">
        <v>3847</v>
      </c>
      <c r="I5712" s="25"/>
      <c r="J5712" s="58" t="e">
        <f>HYPERLINK("#"&amp;"Insumos"&amp;"!A"&amp;MATCH($B5712,#REF!,0),"Ins "&amp;$B5712)</f>
        <v>#REF!</v>
      </c>
      <c r="M5712" s="220"/>
    </row>
    <row r="5713" spans="1:13" x14ac:dyDescent="0.2">
      <c r="A5713" s="35" t="s">
        <v>2791</v>
      </c>
      <c r="B5713" s="1" t="s">
        <v>4223</v>
      </c>
      <c r="C5713" s="45" t="s">
        <v>483</v>
      </c>
      <c r="D5713" s="23" t="s">
        <v>5751</v>
      </c>
      <c r="E5713" s="23" t="s">
        <v>287</v>
      </c>
      <c r="F5713" s="40">
        <v>2.0299999999999998</v>
      </c>
      <c r="G5713" s="25">
        <v>3132</v>
      </c>
      <c r="H5713" s="25">
        <v>6358</v>
      </c>
      <c r="I5713" s="25"/>
      <c r="J5713" s="58" t="e">
        <f>HYPERLINK("#"&amp;"Insumos"&amp;"!A"&amp;MATCH($B5713,#REF!,0),"Ins "&amp;$B5713)</f>
        <v>#REF!</v>
      </c>
      <c r="M5713" s="220"/>
    </row>
    <row r="5714" spans="1:13" x14ac:dyDescent="0.2">
      <c r="A5714" s="35" t="s">
        <v>2791</v>
      </c>
      <c r="B5714" s="1" t="s">
        <v>5007</v>
      </c>
      <c r="C5714" s="45" t="s">
        <v>720</v>
      </c>
      <c r="D5714" s="23" t="s">
        <v>5751</v>
      </c>
      <c r="E5714" s="23" t="s">
        <v>4134</v>
      </c>
      <c r="F5714" s="40">
        <v>0.15</v>
      </c>
      <c r="G5714" s="25">
        <v>1897</v>
      </c>
      <c r="H5714" s="25">
        <v>285</v>
      </c>
      <c r="I5714" s="25"/>
      <c r="J5714" s="58" t="e">
        <f>HYPERLINK("#"&amp;"Insumos"&amp;"!A"&amp;MATCH($B5714,#REF!,0),"Ins "&amp;$B5714)</f>
        <v>#REF!</v>
      </c>
      <c r="M5714" s="220"/>
    </row>
    <row r="5715" spans="1:13" x14ac:dyDescent="0.2">
      <c r="A5715" s="36" t="s">
        <v>2792</v>
      </c>
      <c r="B5715" s="26" t="s">
        <v>6816</v>
      </c>
      <c r="C5715" s="79" t="s">
        <v>9848</v>
      </c>
      <c r="D5715" s="37" t="s">
        <v>5608</v>
      </c>
      <c r="E5715" s="37" t="s">
        <v>464</v>
      </c>
      <c r="F5715" s="41"/>
      <c r="G5715" s="27"/>
      <c r="H5715" s="27"/>
      <c r="I5715" s="27">
        <v>10884</v>
      </c>
      <c r="M5715" s="220">
        <f t="shared" si="89"/>
        <v>14254</v>
      </c>
    </row>
    <row r="5716" spans="1:13" x14ac:dyDescent="0.2">
      <c r="A5716" s="35" t="s">
        <v>2792</v>
      </c>
      <c r="B5716" s="1" t="s">
        <v>81</v>
      </c>
      <c r="C5716" s="45" t="s">
        <v>1020</v>
      </c>
      <c r="D5716" s="23" t="s">
        <v>5734</v>
      </c>
      <c r="E5716" s="23" t="s">
        <v>4141</v>
      </c>
      <c r="F5716" s="40">
        <v>0.1</v>
      </c>
      <c r="G5716" s="25">
        <v>75325</v>
      </c>
      <c r="H5716" s="25">
        <v>7533</v>
      </c>
      <c r="I5716" s="25"/>
      <c r="J5716" s="58" t="e">
        <f>HYPERLINK("#"&amp;"Insumos"&amp;"!A"&amp;MATCH($B5716,#REF!,0),"Ins "&amp;$B5716)</f>
        <v>#REF!</v>
      </c>
      <c r="M5716" s="220"/>
    </row>
    <row r="5717" spans="1:13" x14ac:dyDescent="0.2">
      <c r="A5717" s="35" t="s">
        <v>2792</v>
      </c>
      <c r="B5717" s="1" t="s">
        <v>263</v>
      </c>
      <c r="C5717" s="45" t="s">
        <v>696</v>
      </c>
      <c r="D5717" s="23" t="s">
        <v>5534</v>
      </c>
      <c r="E5717" s="23" t="s">
        <v>4140</v>
      </c>
      <c r="F5717" s="40">
        <v>1E-4</v>
      </c>
      <c r="G5717" s="25">
        <v>187426</v>
      </c>
      <c r="H5717" s="25">
        <v>19</v>
      </c>
      <c r="I5717" s="25"/>
      <c r="J5717" s="58" t="e">
        <f>HYPERLINK("#"&amp;"Insumos"&amp;"!A"&amp;MATCH($B5717,#REF!,0),"Ins "&amp;$B5717)</f>
        <v>#REF!</v>
      </c>
      <c r="M5717" s="220"/>
    </row>
    <row r="5718" spans="1:13" x14ac:dyDescent="0.2">
      <c r="A5718" s="35" t="s">
        <v>2792</v>
      </c>
      <c r="B5718" s="1" t="s">
        <v>5533</v>
      </c>
      <c r="C5718" s="45" t="s">
        <v>5892</v>
      </c>
      <c r="D5718" s="23" t="s">
        <v>977</v>
      </c>
      <c r="E5718" s="23" t="s">
        <v>4134</v>
      </c>
      <c r="F5718" s="40">
        <v>0.2</v>
      </c>
      <c r="G5718" s="25">
        <v>3623</v>
      </c>
      <c r="H5718" s="25">
        <v>725</v>
      </c>
      <c r="I5718" s="25"/>
      <c r="J5718" s="58" t="e">
        <f>HYPERLINK("#"&amp;"Insumos"&amp;"!A"&amp;MATCH($B5718,#REF!,0),"Ins "&amp;$B5718)</f>
        <v>#REF!</v>
      </c>
      <c r="M5718" s="220"/>
    </row>
    <row r="5719" spans="1:13" x14ac:dyDescent="0.2">
      <c r="A5719" s="35" t="s">
        <v>2792</v>
      </c>
      <c r="B5719" s="1" t="s">
        <v>4885</v>
      </c>
      <c r="C5719" s="45" t="s">
        <v>376</v>
      </c>
      <c r="D5719" s="23" t="s">
        <v>5751</v>
      </c>
      <c r="E5719" s="23" t="s">
        <v>287</v>
      </c>
      <c r="F5719" s="40">
        <v>1.03</v>
      </c>
      <c r="G5719" s="25">
        <v>2254</v>
      </c>
      <c r="H5719" s="25">
        <v>2322</v>
      </c>
      <c r="I5719" s="25"/>
      <c r="J5719" s="58" t="e">
        <f>HYPERLINK("#"&amp;"Insumos"&amp;"!A"&amp;MATCH($B5719,#REF!,0),"Ins "&amp;$B5719)</f>
        <v>#REF!</v>
      </c>
      <c r="M5719" s="220"/>
    </row>
    <row r="5720" spans="1:13" x14ac:dyDescent="0.2">
      <c r="A5720" s="35" t="s">
        <v>2792</v>
      </c>
      <c r="B5720" s="1" t="s">
        <v>5007</v>
      </c>
      <c r="C5720" s="45" t="s">
        <v>720</v>
      </c>
      <c r="D5720" s="23" t="s">
        <v>5751</v>
      </c>
      <c r="E5720" s="23" t="s">
        <v>4134</v>
      </c>
      <c r="F5720" s="40">
        <v>0.15</v>
      </c>
      <c r="G5720" s="25">
        <v>1897</v>
      </c>
      <c r="H5720" s="25">
        <v>285</v>
      </c>
      <c r="I5720" s="25"/>
      <c r="J5720" s="58" t="e">
        <f>HYPERLINK("#"&amp;"Insumos"&amp;"!A"&amp;MATCH($B5720,#REF!,0),"Ins "&amp;$B5720)</f>
        <v>#REF!</v>
      </c>
      <c r="M5720" s="220"/>
    </row>
    <row r="5721" spans="1:13" x14ac:dyDescent="0.2">
      <c r="A5721" s="36" t="s">
        <v>2793</v>
      </c>
      <c r="B5721" s="26" t="s">
        <v>6816</v>
      </c>
      <c r="C5721" s="79" t="s">
        <v>9849</v>
      </c>
      <c r="D5721" s="37" t="s">
        <v>5608</v>
      </c>
      <c r="E5721" s="37" t="s">
        <v>464</v>
      </c>
      <c r="F5721" s="41"/>
      <c r="G5721" s="27"/>
      <c r="H5721" s="27"/>
      <c r="I5721" s="27">
        <v>11614</v>
      </c>
      <c r="M5721" s="220">
        <f t="shared" si="89"/>
        <v>15210</v>
      </c>
    </row>
    <row r="5722" spans="1:13" x14ac:dyDescent="0.2">
      <c r="A5722" s="35" t="s">
        <v>2793</v>
      </c>
      <c r="B5722" s="1" t="s">
        <v>81</v>
      </c>
      <c r="C5722" s="45" t="s">
        <v>1020</v>
      </c>
      <c r="D5722" s="23" t="s">
        <v>5734</v>
      </c>
      <c r="E5722" s="23" t="s">
        <v>4141</v>
      </c>
      <c r="F5722" s="40">
        <v>0.1</v>
      </c>
      <c r="G5722" s="25">
        <v>75325</v>
      </c>
      <c r="H5722" s="25">
        <v>7533</v>
      </c>
      <c r="I5722" s="25"/>
      <c r="J5722" s="58" t="e">
        <f>HYPERLINK("#"&amp;"Insumos"&amp;"!A"&amp;MATCH($B5722,#REF!,0),"Ins "&amp;$B5722)</f>
        <v>#REF!</v>
      </c>
      <c r="M5722" s="220"/>
    </row>
    <row r="5723" spans="1:13" x14ac:dyDescent="0.2">
      <c r="A5723" s="35" t="s">
        <v>2793</v>
      </c>
      <c r="B5723" s="1" t="s">
        <v>263</v>
      </c>
      <c r="C5723" s="45" t="s">
        <v>696</v>
      </c>
      <c r="D5723" s="23" t="s">
        <v>5534</v>
      </c>
      <c r="E5723" s="23" t="s">
        <v>4140</v>
      </c>
      <c r="F5723" s="40">
        <v>2.0000000000000001E-4</v>
      </c>
      <c r="G5723" s="25">
        <v>187426</v>
      </c>
      <c r="H5723" s="25">
        <v>37</v>
      </c>
      <c r="I5723" s="25"/>
      <c r="J5723" s="58" t="e">
        <f>HYPERLINK("#"&amp;"Insumos"&amp;"!A"&amp;MATCH($B5723,#REF!,0),"Ins "&amp;$B5723)</f>
        <v>#REF!</v>
      </c>
      <c r="M5723" s="220"/>
    </row>
    <row r="5724" spans="1:13" x14ac:dyDescent="0.2">
      <c r="A5724" s="35" t="s">
        <v>2793</v>
      </c>
      <c r="B5724" s="1" t="s">
        <v>5533</v>
      </c>
      <c r="C5724" s="45" t="s">
        <v>5892</v>
      </c>
      <c r="D5724" s="23" t="s">
        <v>977</v>
      </c>
      <c r="E5724" s="23" t="s">
        <v>4134</v>
      </c>
      <c r="F5724" s="40">
        <v>0.2</v>
      </c>
      <c r="G5724" s="25">
        <v>3623</v>
      </c>
      <c r="H5724" s="25">
        <v>725</v>
      </c>
      <c r="I5724" s="25"/>
      <c r="J5724" s="58" t="e">
        <f>HYPERLINK("#"&amp;"Insumos"&amp;"!A"&amp;MATCH($B5724,#REF!,0),"Ins "&amp;$B5724)</f>
        <v>#REF!</v>
      </c>
      <c r="M5724" s="220"/>
    </row>
    <row r="5725" spans="1:13" x14ac:dyDescent="0.2">
      <c r="A5725" s="35" t="s">
        <v>2793</v>
      </c>
      <c r="B5725" s="1" t="s">
        <v>4887</v>
      </c>
      <c r="C5725" s="45" t="s">
        <v>378</v>
      </c>
      <c r="D5725" s="23" t="s">
        <v>5751</v>
      </c>
      <c r="E5725" s="23" t="s">
        <v>287</v>
      </c>
      <c r="F5725" s="40">
        <v>1.03</v>
      </c>
      <c r="G5725" s="25">
        <v>2946</v>
      </c>
      <c r="H5725" s="25">
        <v>3034</v>
      </c>
      <c r="I5725" s="25"/>
      <c r="J5725" s="58" t="e">
        <f>HYPERLINK("#"&amp;"Insumos"&amp;"!A"&amp;MATCH($B5725,#REF!,0),"Ins "&amp;$B5725)</f>
        <v>#REF!</v>
      </c>
      <c r="M5725" s="220"/>
    </row>
    <row r="5726" spans="1:13" x14ac:dyDescent="0.2">
      <c r="A5726" s="35" t="s">
        <v>2793</v>
      </c>
      <c r="B5726" s="1" t="s">
        <v>5007</v>
      </c>
      <c r="C5726" s="45" t="s">
        <v>720</v>
      </c>
      <c r="D5726" s="23" t="s">
        <v>5751</v>
      </c>
      <c r="E5726" s="23" t="s">
        <v>4134</v>
      </c>
      <c r="F5726" s="40">
        <v>0.15</v>
      </c>
      <c r="G5726" s="25">
        <v>1897</v>
      </c>
      <c r="H5726" s="25">
        <v>285</v>
      </c>
      <c r="I5726" s="25"/>
      <c r="J5726" s="58" t="e">
        <f>HYPERLINK("#"&amp;"Insumos"&amp;"!A"&amp;MATCH($B5726,#REF!,0),"Ins "&amp;$B5726)</f>
        <v>#REF!</v>
      </c>
      <c r="M5726" s="220"/>
    </row>
    <row r="5727" spans="1:13" x14ac:dyDescent="0.2">
      <c r="A5727" s="36" t="s">
        <v>2794</v>
      </c>
      <c r="B5727" s="26" t="s">
        <v>6816</v>
      </c>
      <c r="C5727" s="79" t="s">
        <v>9850</v>
      </c>
      <c r="D5727" s="37" t="s">
        <v>5608</v>
      </c>
      <c r="E5727" s="37" t="s">
        <v>464</v>
      </c>
      <c r="F5727" s="41"/>
      <c r="G5727" s="27"/>
      <c r="H5727" s="27"/>
      <c r="I5727" s="27">
        <v>12671</v>
      </c>
      <c r="M5727" s="220">
        <f t="shared" si="89"/>
        <v>16594</v>
      </c>
    </row>
    <row r="5728" spans="1:13" x14ac:dyDescent="0.2">
      <c r="A5728" s="35" t="s">
        <v>2794</v>
      </c>
      <c r="B5728" s="1" t="s">
        <v>81</v>
      </c>
      <c r="C5728" s="45" t="s">
        <v>1020</v>
      </c>
      <c r="D5728" s="23" t="s">
        <v>5734</v>
      </c>
      <c r="E5728" s="23" t="s">
        <v>4141</v>
      </c>
      <c r="F5728" s="40">
        <v>0.12</v>
      </c>
      <c r="G5728" s="25">
        <v>75325</v>
      </c>
      <c r="H5728" s="25">
        <v>9039</v>
      </c>
      <c r="I5728" s="25"/>
      <c r="J5728" s="58" t="e">
        <f>HYPERLINK("#"&amp;"Insumos"&amp;"!A"&amp;MATCH($B5728,#REF!,0),"Ins "&amp;$B5728)</f>
        <v>#REF!</v>
      </c>
      <c r="M5728" s="220"/>
    </row>
    <row r="5729" spans="1:13" x14ac:dyDescent="0.2">
      <c r="A5729" s="35" t="s">
        <v>2794</v>
      </c>
      <c r="B5729" s="1" t="s">
        <v>263</v>
      </c>
      <c r="C5729" s="45" t="s">
        <v>696</v>
      </c>
      <c r="D5729" s="23" t="s">
        <v>5534</v>
      </c>
      <c r="E5729" s="23" t="s">
        <v>4140</v>
      </c>
      <c r="F5729" s="40">
        <v>2.9999999999999997E-4</v>
      </c>
      <c r="G5729" s="25">
        <v>187426</v>
      </c>
      <c r="H5729" s="25">
        <v>56</v>
      </c>
      <c r="I5729" s="25"/>
      <c r="J5729" s="58" t="e">
        <f>HYPERLINK("#"&amp;"Insumos"&amp;"!A"&amp;MATCH($B5729,#REF!,0),"Ins "&amp;$B5729)</f>
        <v>#REF!</v>
      </c>
      <c r="M5729" s="220"/>
    </row>
    <row r="5730" spans="1:13" x14ac:dyDescent="0.2">
      <c r="A5730" s="35" t="s">
        <v>2794</v>
      </c>
      <c r="B5730" s="1" t="s">
        <v>5533</v>
      </c>
      <c r="C5730" s="45" t="s">
        <v>5892</v>
      </c>
      <c r="D5730" s="23" t="s">
        <v>977</v>
      </c>
      <c r="E5730" s="23" t="s">
        <v>4134</v>
      </c>
      <c r="F5730" s="40">
        <v>0.2</v>
      </c>
      <c r="G5730" s="25">
        <v>3623</v>
      </c>
      <c r="H5730" s="25">
        <v>725</v>
      </c>
      <c r="I5730" s="25"/>
      <c r="J5730" s="58" t="e">
        <f>HYPERLINK("#"&amp;"Insumos"&amp;"!A"&amp;MATCH($B5730,#REF!,0),"Ins "&amp;$B5730)</f>
        <v>#REF!</v>
      </c>
      <c r="M5730" s="220"/>
    </row>
    <row r="5731" spans="1:13" x14ac:dyDescent="0.2">
      <c r="A5731" s="35" t="s">
        <v>2794</v>
      </c>
      <c r="B5731" s="1" t="s">
        <v>4884</v>
      </c>
      <c r="C5731" s="45" t="s">
        <v>375</v>
      </c>
      <c r="D5731" s="23" t="s">
        <v>5751</v>
      </c>
      <c r="E5731" s="23" t="s">
        <v>287</v>
      </c>
      <c r="F5731" s="40">
        <v>1.03</v>
      </c>
      <c r="G5731" s="25">
        <v>2418</v>
      </c>
      <c r="H5731" s="25">
        <v>2491</v>
      </c>
      <c r="I5731" s="25"/>
      <c r="J5731" s="58" t="e">
        <f>HYPERLINK("#"&amp;"Insumos"&amp;"!A"&amp;MATCH($B5731,#REF!,0),"Ins "&amp;$B5731)</f>
        <v>#REF!</v>
      </c>
      <c r="M5731" s="220"/>
    </row>
    <row r="5732" spans="1:13" x14ac:dyDescent="0.2">
      <c r="A5732" s="35" t="s">
        <v>2794</v>
      </c>
      <c r="B5732" s="1" t="s">
        <v>5007</v>
      </c>
      <c r="C5732" s="45" t="s">
        <v>720</v>
      </c>
      <c r="D5732" s="23" t="s">
        <v>5751</v>
      </c>
      <c r="E5732" s="23" t="s">
        <v>4134</v>
      </c>
      <c r="F5732" s="40">
        <v>0.19</v>
      </c>
      <c r="G5732" s="25">
        <v>1897</v>
      </c>
      <c r="H5732" s="25">
        <v>360</v>
      </c>
      <c r="I5732" s="25"/>
      <c r="J5732" s="58" t="e">
        <f>HYPERLINK("#"&amp;"Insumos"&amp;"!A"&amp;MATCH($B5732,#REF!,0),"Ins "&amp;$B5732)</f>
        <v>#REF!</v>
      </c>
      <c r="M5732" s="220"/>
    </row>
    <row r="5733" spans="1:13" x14ac:dyDescent="0.2">
      <c r="A5733" s="36" t="s">
        <v>2795</v>
      </c>
      <c r="B5733" s="26" t="s">
        <v>6816</v>
      </c>
      <c r="C5733" s="79" t="s">
        <v>9851</v>
      </c>
      <c r="D5733" s="37" t="s">
        <v>5608</v>
      </c>
      <c r="E5733" s="37" t="s">
        <v>464</v>
      </c>
      <c r="F5733" s="41"/>
      <c r="G5733" s="27"/>
      <c r="H5733" s="27"/>
      <c r="I5733" s="27">
        <v>13620</v>
      </c>
      <c r="M5733" s="220">
        <f t="shared" si="89"/>
        <v>17837</v>
      </c>
    </row>
    <row r="5734" spans="1:13" x14ac:dyDescent="0.2">
      <c r="A5734" s="35" t="s">
        <v>2795</v>
      </c>
      <c r="B5734" s="1" t="s">
        <v>81</v>
      </c>
      <c r="C5734" s="45" t="s">
        <v>1020</v>
      </c>
      <c r="D5734" s="23" t="s">
        <v>5734</v>
      </c>
      <c r="E5734" s="23" t="s">
        <v>4141</v>
      </c>
      <c r="F5734" s="40">
        <v>0.1</v>
      </c>
      <c r="G5734" s="25">
        <v>75325</v>
      </c>
      <c r="H5734" s="25">
        <v>7533</v>
      </c>
      <c r="I5734" s="25"/>
      <c r="J5734" s="58" t="e">
        <f>HYPERLINK("#"&amp;"Insumos"&amp;"!A"&amp;MATCH($B5734,#REF!,0),"Ins "&amp;$B5734)</f>
        <v>#REF!</v>
      </c>
      <c r="M5734" s="220"/>
    </row>
    <row r="5735" spans="1:13" x14ac:dyDescent="0.2">
      <c r="A5735" s="35" t="s">
        <v>2795</v>
      </c>
      <c r="B5735" s="1" t="s">
        <v>263</v>
      </c>
      <c r="C5735" s="45" t="s">
        <v>696</v>
      </c>
      <c r="D5735" s="23" t="s">
        <v>5534</v>
      </c>
      <c r="E5735" s="23" t="s">
        <v>4140</v>
      </c>
      <c r="F5735" s="40">
        <v>5.0000000000000001E-4</v>
      </c>
      <c r="G5735" s="25">
        <v>187426</v>
      </c>
      <c r="H5735" s="25">
        <v>94</v>
      </c>
      <c r="I5735" s="25"/>
      <c r="J5735" s="58" t="e">
        <f>HYPERLINK("#"&amp;"Insumos"&amp;"!A"&amp;MATCH($B5735,#REF!,0),"Ins "&amp;$B5735)</f>
        <v>#REF!</v>
      </c>
      <c r="M5735" s="220"/>
    </row>
    <row r="5736" spans="1:13" x14ac:dyDescent="0.2">
      <c r="A5736" s="35" t="s">
        <v>2795</v>
      </c>
      <c r="B5736" s="1" t="s">
        <v>5533</v>
      </c>
      <c r="C5736" s="45" t="s">
        <v>5892</v>
      </c>
      <c r="D5736" s="23" t="s">
        <v>977</v>
      </c>
      <c r="E5736" s="23" t="s">
        <v>4134</v>
      </c>
      <c r="F5736" s="40">
        <v>0.2</v>
      </c>
      <c r="G5736" s="25">
        <v>3623</v>
      </c>
      <c r="H5736" s="25">
        <v>725</v>
      </c>
      <c r="I5736" s="25"/>
      <c r="J5736" s="58" t="e">
        <f>HYPERLINK("#"&amp;"Insumos"&amp;"!A"&amp;MATCH($B5736,#REF!,0),"Ins "&amp;$B5736)</f>
        <v>#REF!</v>
      </c>
      <c r="M5736" s="220"/>
    </row>
    <row r="5737" spans="1:13" x14ac:dyDescent="0.2">
      <c r="A5737" s="35" t="s">
        <v>2795</v>
      </c>
      <c r="B5737" s="1" t="s">
        <v>4883</v>
      </c>
      <c r="C5737" s="45" t="s">
        <v>374</v>
      </c>
      <c r="D5737" s="23" t="s">
        <v>5751</v>
      </c>
      <c r="E5737" s="23" t="s">
        <v>287</v>
      </c>
      <c r="F5737" s="40">
        <v>1.03</v>
      </c>
      <c r="G5737" s="25">
        <v>4765</v>
      </c>
      <c r="H5737" s="25">
        <v>4908</v>
      </c>
      <c r="I5737" s="25"/>
      <c r="J5737" s="58" t="e">
        <f>HYPERLINK("#"&amp;"Insumos"&amp;"!A"&amp;MATCH($B5737,#REF!,0),"Ins "&amp;$B5737)</f>
        <v>#REF!</v>
      </c>
      <c r="M5737" s="220"/>
    </row>
    <row r="5738" spans="1:13" x14ac:dyDescent="0.2">
      <c r="A5738" s="35" t="s">
        <v>2795</v>
      </c>
      <c r="B5738" s="1" t="s">
        <v>5007</v>
      </c>
      <c r="C5738" s="45" t="s">
        <v>720</v>
      </c>
      <c r="D5738" s="23" t="s">
        <v>5751</v>
      </c>
      <c r="E5738" s="23" t="s">
        <v>4134</v>
      </c>
      <c r="F5738" s="40">
        <v>0.19</v>
      </c>
      <c r="G5738" s="25">
        <v>1897</v>
      </c>
      <c r="H5738" s="25">
        <v>360</v>
      </c>
      <c r="I5738" s="25"/>
      <c r="J5738" s="58" t="e">
        <f>HYPERLINK("#"&amp;"Insumos"&amp;"!A"&amp;MATCH($B5738,#REF!,0),"Ins "&amp;$B5738)</f>
        <v>#REF!</v>
      </c>
      <c r="M5738" s="220"/>
    </row>
    <row r="5739" spans="1:13" x14ac:dyDescent="0.2">
      <c r="A5739" s="36" t="s">
        <v>2796</v>
      </c>
      <c r="B5739" s="26" t="s">
        <v>6816</v>
      </c>
      <c r="C5739" s="79" t="s">
        <v>9852</v>
      </c>
      <c r="D5739" s="37" t="s">
        <v>5608</v>
      </c>
      <c r="E5739" s="37" t="s">
        <v>464</v>
      </c>
      <c r="F5739" s="41"/>
      <c r="G5739" s="27"/>
      <c r="H5739" s="27"/>
      <c r="I5739" s="27">
        <v>19124</v>
      </c>
      <c r="M5739" s="220">
        <f t="shared" si="89"/>
        <v>25045</v>
      </c>
    </row>
    <row r="5740" spans="1:13" x14ac:dyDescent="0.2">
      <c r="A5740" s="35" t="s">
        <v>2796</v>
      </c>
      <c r="B5740" s="1" t="s">
        <v>81</v>
      </c>
      <c r="C5740" s="45" t="s">
        <v>1020</v>
      </c>
      <c r="D5740" s="23" t="s">
        <v>5734</v>
      </c>
      <c r="E5740" s="23" t="s">
        <v>4141</v>
      </c>
      <c r="F5740" s="40">
        <v>0.1</v>
      </c>
      <c r="G5740" s="25">
        <v>75325</v>
      </c>
      <c r="H5740" s="25">
        <v>7533</v>
      </c>
      <c r="I5740" s="25"/>
      <c r="J5740" s="58" t="e">
        <f>HYPERLINK("#"&amp;"Insumos"&amp;"!A"&amp;MATCH($B5740,#REF!,0),"Ins "&amp;$B5740)</f>
        <v>#REF!</v>
      </c>
      <c r="M5740" s="220"/>
    </row>
    <row r="5741" spans="1:13" x14ac:dyDescent="0.2">
      <c r="A5741" s="35" t="s">
        <v>2796</v>
      </c>
      <c r="B5741" s="1" t="s">
        <v>263</v>
      </c>
      <c r="C5741" s="45" t="s">
        <v>696</v>
      </c>
      <c r="D5741" s="23" t="s">
        <v>5534</v>
      </c>
      <c r="E5741" s="23" t="s">
        <v>4140</v>
      </c>
      <c r="F5741" s="40">
        <v>8.0000000000000004E-4</v>
      </c>
      <c r="G5741" s="25">
        <v>187426</v>
      </c>
      <c r="H5741" s="25">
        <v>150</v>
      </c>
      <c r="I5741" s="25"/>
      <c r="J5741" s="58" t="e">
        <f>HYPERLINK("#"&amp;"Insumos"&amp;"!A"&amp;MATCH($B5741,#REF!,0),"Ins "&amp;$B5741)</f>
        <v>#REF!</v>
      </c>
      <c r="M5741" s="220"/>
    </row>
    <row r="5742" spans="1:13" x14ac:dyDescent="0.2">
      <c r="A5742" s="35" t="s">
        <v>2796</v>
      </c>
      <c r="B5742" s="1" t="s">
        <v>5533</v>
      </c>
      <c r="C5742" s="45" t="s">
        <v>5892</v>
      </c>
      <c r="D5742" s="23" t="s">
        <v>977</v>
      </c>
      <c r="E5742" s="23" t="s">
        <v>4134</v>
      </c>
      <c r="F5742" s="40">
        <v>0.2</v>
      </c>
      <c r="G5742" s="25">
        <v>3623</v>
      </c>
      <c r="H5742" s="25">
        <v>725</v>
      </c>
      <c r="I5742" s="25"/>
      <c r="J5742" s="58" t="e">
        <f>HYPERLINK("#"&amp;"Insumos"&amp;"!A"&amp;MATCH($B5742,#REF!,0),"Ins "&amp;$B5742)</f>
        <v>#REF!</v>
      </c>
      <c r="M5742" s="220"/>
    </row>
    <row r="5743" spans="1:13" x14ac:dyDescent="0.2">
      <c r="A5743" s="35" t="s">
        <v>2796</v>
      </c>
      <c r="B5743" s="1" t="s">
        <v>4886</v>
      </c>
      <c r="C5743" s="45" t="s">
        <v>377</v>
      </c>
      <c r="D5743" s="23" t="s">
        <v>5751</v>
      </c>
      <c r="E5743" s="23" t="s">
        <v>287</v>
      </c>
      <c r="F5743" s="40">
        <v>1.03</v>
      </c>
      <c r="G5743" s="25">
        <v>10054</v>
      </c>
      <c r="H5743" s="25">
        <v>10356</v>
      </c>
      <c r="I5743" s="25"/>
      <c r="J5743" s="58" t="e">
        <f>HYPERLINK("#"&amp;"Insumos"&amp;"!A"&amp;MATCH($B5743,#REF!,0),"Ins "&amp;$B5743)</f>
        <v>#REF!</v>
      </c>
      <c r="M5743" s="220"/>
    </row>
    <row r="5744" spans="1:13" x14ac:dyDescent="0.2">
      <c r="A5744" s="35" t="s">
        <v>2796</v>
      </c>
      <c r="B5744" s="1" t="s">
        <v>5007</v>
      </c>
      <c r="C5744" s="45" t="s">
        <v>720</v>
      </c>
      <c r="D5744" s="23" t="s">
        <v>5751</v>
      </c>
      <c r="E5744" s="23" t="s">
        <v>4134</v>
      </c>
      <c r="F5744" s="40">
        <v>0.19</v>
      </c>
      <c r="G5744" s="25">
        <v>1897</v>
      </c>
      <c r="H5744" s="25">
        <v>360</v>
      </c>
      <c r="I5744" s="25"/>
      <c r="J5744" s="58" t="e">
        <f>HYPERLINK("#"&amp;"Insumos"&amp;"!A"&amp;MATCH($B5744,#REF!,0),"Ins "&amp;$B5744)</f>
        <v>#REF!</v>
      </c>
      <c r="M5744" s="220"/>
    </row>
    <row r="5745" spans="1:13" x14ac:dyDescent="0.2">
      <c r="A5745" s="36" t="s">
        <v>2797</v>
      </c>
      <c r="B5745" s="26" t="s">
        <v>6816</v>
      </c>
      <c r="C5745" s="79" t="s">
        <v>9853</v>
      </c>
      <c r="D5745" s="37" t="s">
        <v>5608</v>
      </c>
      <c r="E5745" s="37" t="s">
        <v>464</v>
      </c>
      <c r="F5745" s="41"/>
      <c r="G5745" s="27"/>
      <c r="H5745" s="27"/>
      <c r="I5745" s="27">
        <v>24606</v>
      </c>
      <c r="M5745" s="220">
        <f t="shared" si="89"/>
        <v>32224</v>
      </c>
    </row>
    <row r="5746" spans="1:13" x14ac:dyDescent="0.2">
      <c r="A5746" s="35" t="s">
        <v>2797</v>
      </c>
      <c r="B5746" s="1" t="s">
        <v>81</v>
      </c>
      <c r="C5746" s="45" t="s">
        <v>1020</v>
      </c>
      <c r="D5746" s="23" t="s">
        <v>5734</v>
      </c>
      <c r="E5746" s="23" t="s">
        <v>4141</v>
      </c>
      <c r="F5746" s="40">
        <v>0.13</v>
      </c>
      <c r="G5746" s="25">
        <v>75325</v>
      </c>
      <c r="H5746" s="25">
        <v>9792</v>
      </c>
      <c r="I5746" s="25"/>
      <c r="J5746" s="58" t="e">
        <f>HYPERLINK("#"&amp;"Insumos"&amp;"!A"&amp;MATCH($B5746,#REF!,0),"Ins "&amp;$B5746)</f>
        <v>#REF!</v>
      </c>
      <c r="M5746" s="220"/>
    </row>
    <row r="5747" spans="1:13" x14ac:dyDescent="0.2">
      <c r="A5747" s="35" t="s">
        <v>2797</v>
      </c>
      <c r="B5747" s="1" t="s">
        <v>263</v>
      </c>
      <c r="C5747" s="45" t="s">
        <v>696</v>
      </c>
      <c r="D5747" s="23" t="s">
        <v>5534</v>
      </c>
      <c r="E5747" s="23" t="s">
        <v>4140</v>
      </c>
      <c r="F5747" s="40">
        <v>1.4E-3</v>
      </c>
      <c r="G5747" s="25">
        <v>187426</v>
      </c>
      <c r="H5747" s="25">
        <v>262</v>
      </c>
      <c r="I5747" s="25"/>
      <c r="J5747" s="58" t="e">
        <f>HYPERLINK("#"&amp;"Insumos"&amp;"!A"&amp;MATCH($B5747,#REF!,0),"Ins "&amp;$B5747)</f>
        <v>#REF!</v>
      </c>
      <c r="M5747" s="220"/>
    </row>
    <row r="5748" spans="1:13" x14ac:dyDescent="0.2">
      <c r="A5748" s="35" t="s">
        <v>2797</v>
      </c>
      <c r="B5748" s="1" t="s">
        <v>5533</v>
      </c>
      <c r="C5748" s="45" t="s">
        <v>5892</v>
      </c>
      <c r="D5748" s="23" t="s">
        <v>977</v>
      </c>
      <c r="E5748" s="23" t="s">
        <v>4134</v>
      </c>
      <c r="F5748" s="40">
        <v>0.2</v>
      </c>
      <c r="G5748" s="25">
        <v>3623</v>
      </c>
      <c r="H5748" s="25">
        <v>725</v>
      </c>
      <c r="I5748" s="25"/>
      <c r="J5748" s="58" t="e">
        <f>HYPERLINK("#"&amp;"Insumos"&amp;"!A"&amp;MATCH($B5748,#REF!,0),"Ins "&amp;$B5748)</f>
        <v>#REF!</v>
      </c>
      <c r="M5748" s="220"/>
    </row>
    <row r="5749" spans="1:13" x14ac:dyDescent="0.2">
      <c r="A5749" s="35" t="s">
        <v>2797</v>
      </c>
      <c r="B5749" s="1" t="s">
        <v>4891</v>
      </c>
      <c r="C5749" s="45" t="s">
        <v>380</v>
      </c>
      <c r="D5749" s="23" t="s">
        <v>5751</v>
      </c>
      <c r="E5749" s="23" t="s">
        <v>287</v>
      </c>
      <c r="F5749" s="40">
        <v>1.03</v>
      </c>
      <c r="G5749" s="25">
        <v>13075</v>
      </c>
      <c r="H5749" s="25">
        <v>13467</v>
      </c>
      <c r="I5749" s="25"/>
      <c r="J5749" s="58" t="e">
        <f>HYPERLINK("#"&amp;"Insumos"&amp;"!A"&amp;MATCH($B5749,#REF!,0),"Ins "&amp;$B5749)</f>
        <v>#REF!</v>
      </c>
      <c r="M5749" s="220"/>
    </row>
    <row r="5750" spans="1:13" x14ac:dyDescent="0.2">
      <c r="A5750" s="35" t="s">
        <v>2797</v>
      </c>
      <c r="B5750" s="1" t="s">
        <v>5007</v>
      </c>
      <c r="C5750" s="45" t="s">
        <v>720</v>
      </c>
      <c r="D5750" s="23" t="s">
        <v>5751</v>
      </c>
      <c r="E5750" s="23" t="s">
        <v>4134</v>
      </c>
      <c r="F5750" s="40">
        <v>0.19</v>
      </c>
      <c r="G5750" s="25">
        <v>1897</v>
      </c>
      <c r="H5750" s="25">
        <v>360</v>
      </c>
      <c r="I5750" s="25"/>
      <c r="J5750" s="58" t="e">
        <f>HYPERLINK("#"&amp;"Insumos"&amp;"!A"&amp;MATCH($B5750,#REF!,0),"Ins "&amp;$B5750)</f>
        <v>#REF!</v>
      </c>
      <c r="M5750" s="220"/>
    </row>
    <row r="5751" spans="1:13" x14ac:dyDescent="0.2">
      <c r="A5751" s="36" t="s">
        <v>2798</v>
      </c>
      <c r="B5751" s="26" t="s">
        <v>6816</v>
      </c>
      <c r="C5751" s="79" t="s">
        <v>9855</v>
      </c>
      <c r="D5751" s="37" t="s">
        <v>5608</v>
      </c>
      <c r="E5751" s="37" t="s">
        <v>464</v>
      </c>
      <c r="F5751" s="41"/>
      <c r="G5751" s="27"/>
      <c r="H5751" s="27"/>
      <c r="I5751" s="27">
        <v>29276</v>
      </c>
      <c r="M5751" s="220">
        <f t="shared" si="89"/>
        <v>38340</v>
      </c>
    </row>
    <row r="5752" spans="1:13" x14ac:dyDescent="0.2">
      <c r="A5752" s="35" t="s">
        <v>2798</v>
      </c>
      <c r="B5752" s="1" t="s">
        <v>81</v>
      </c>
      <c r="C5752" s="45" t="s">
        <v>1020</v>
      </c>
      <c r="D5752" s="23" t="s">
        <v>5734</v>
      </c>
      <c r="E5752" s="23" t="s">
        <v>4141</v>
      </c>
      <c r="F5752" s="40">
        <v>0.2</v>
      </c>
      <c r="G5752" s="25">
        <v>75325</v>
      </c>
      <c r="H5752" s="25">
        <v>15065</v>
      </c>
      <c r="I5752" s="25"/>
      <c r="J5752" s="58" t="e">
        <f>HYPERLINK("#"&amp;"Insumos"&amp;"!A"&amp;MATCH($B5752,#REF!,0),"Ins "&amp;$B5752)</f>
        <v>#REF!</v>
      </c>
      <c r="M5752" s="220"/>
    </row>
    <row r="5753" spans="1:13" x14ac:dyDescent="0.2">
      <c r="A5753" s="35" t="s">
        <v>2798</v>
      </c>
      <c r="B5753" s="1" t="s">
        <v>263</v>
      </c>
      <c r="C5753" s="45" t="s">
        <v>696</v>
      </c>
      <c r="D5753" s="23" t="s">
        <v>5534</v>
      </c>
      <c r="E5753" s="23" t="s">
        <v>4140</v>
      </c>
      <c r="F5753" s="40">
        <v>1.2999999999999999E-3</v>
      </c>
      <c r="G5753" s="25">
        <v>187426</v>
      </c>
      <c r="H5753" s="25">
        <v>244</v>
      </c>
      <c r="I5753" s="25"/>
      <c r="J5753" s="58" t="e">
        <f>HYPERLINK("#"&amp;"Insumos"&amp;"!A"&amp;MATCH($B5753,#REF!,0),"Ins "&amp;$B5753)</f>
        <v>#REF!</v>
      </c>
      <c r="M5753" s="220"/>
    </row>
    <row r="5754" spans="1:13" x14ac:dyDescent="0.2">
      <c r="A5754" s="35" t="s">
        <v>2798</v>
      </c>
      <c r="B5754" s="1" t="s">
        <v>5533</v>
      </c>
      <c r="C5754" s="45" t="s">
        <v>5892</v>
      </c>
      <c r="D5754" s="23" t="s">
        <v>977</v>
      </c>
      <c r="E5754" s="23" t="s">
        <v>4134</v>
      </c>
      <c r="F5754" s="40">
        <v>0.2</v>
      </c>
      <c r="G5754" s="25">
        <v>3623</v>
      </c>
      <c r="H5754" s="25">
        <v>725</v>
      </c>
      <c r="I5754" s="25"/>
      <c r="J5754" s="58" t="e">
        <f>HYPERLINK("#"&amp;"Insumos"&amp;"!A"&amp;MATCH($B5754,#REF!,0),"Ins "&amp;$B5754)</f>
        <v>#REF!</v>
      </c>
      <c r="M5754" s="220"/>
    </row>
    <row r="5755" spans="1:13" ht="25.5" x14ac:dyDescent="0.2">
      <c r="A5755" s="35" t="s">
        <v>2798</v>
      </c>
      <c r="B5755" s="1" t="s">
        <v>4656</v>
      </c>
      <c r="C5755" s="45" t="s">
        <v>322</v>
      </c>
      <c r="D5755" s="23" t="s">
        <v>5751</v>
      </c>
      <c r="E5755" s="23" t="s">
        <v>4134</v>
      </c>
      <c r="F5755" s="40">
        <v>1</v>
      </c>
      <c r="G5755" s="25">
        <v>3076</v>
      </c>
      <c r="H5755" s="25">
        <v>3076</v>
      </c>
      <c r="I5755" s="25"/>
      <c r="J5755" s="58" t="e">
        <f>HYPERLINK("#"&amp;"Insumos"&amp;"!A"&amp;MATCH($B5755,#REF!,0),"Ins "&amp;$B5755)</f>
        <v>#REF!</v>
      </c>
      <c r="M5755" s="220"/>
    </row>
    <row r="5756" spans="1:13" x14ac:dyDescent="0.2">
      <c r="A5756" s="35" t="s">
        <v>2798</v>
      </c>
      <c r="B5756" s="1" t="s">
        <v>4669</v>
      </c>
      <c r="C5756" s="45" t="s">
        <v>321</v>
      </c>
      <c r="D5756" s="23" t="s">
        <v>5751</v>
      </c>
      <c r="E5756" s="23" t="s">
        <v>4134</v>
      </c>
      <c r="F5756" s="40">
        <v>1</v>
      </c>
      <c r="G5756" s="25">
        <v>4032</v>
      </c>
      <c r="H5756" s="25">
        <v>4032</v>
      </c>
      <c r="I5756" s="25"/>
      <c r="J5756" s="58" t="e">
        <f>HYPERLINK("#"&amp;"Insumos"&amp;"!A"&amp;MATCH($B5756,#REF!,0),"Ins "&amp;$B5756)</f>
        <v>#REF!</v>
      </c>
      <c r="M5756" s="220"/>
    </row>
    <row r="5757" spans="1:13" x14ac:dyDescent="0.2">
      <c r="A5757" s="35" t="s">
        <v>2798</v>
      </c>
      <c r="B5757" s="1" t="s">
        <v>4872</v>
      </c>
      <c r="C5757" s="45" t="s">
        <v>363</v>
      </c>
      <c r="D5757" s="23" t="s">
        <v>5751</v>
      </c>
      <c r="E5757" s="23" t="s">
        <v>287</v>
      </c>
      <c r="F5757" s="40">
        <v>1</v>
      </c>
      <c r="G5757" s="25">
        <v>5565</v>
      </c>
      <c r="H5757" s="25">
        <v>5565</v>
      </c>
      <c r="I5757" s="25"/>
      <c r="J5757" s="58" t="e">
        <f>HYPERLINK("#"&amp;"Insumos"&amp;"!A"&amp;MATCH($B5757,#REF!,0),"Ins "&amp;$B5757)</f>
        <v>#REF!</v>
      </c>
      <c r="M5757" s="220"/>
    </row>
    <row r="5758" spans="1:13" x14ac:dyDescent="0.2">
      <c r="A5758" s="35" t="s">
        <v>2798</v>
      </c>
      <c r="B5758" s="1" t="s">
        <v>5007</v>
      </c>
      <c r="C5758" s="45" t="s">
        <v>720</v>
      </c>
      <c r="D5758" s="23" t="s">
        <v>5751</v>
      </c>
      <c r="E5758" s="23" t="s">
        <v>4134</v>
      </c>
      <c r="F5758" s="40">
        <v>0.3</v>
      </c>
      <c r="G5758" s="25">
        <v>1897</v>
      </c>
      <c r="H5758" s="25">
        <v>569</v>
      </c>
      <c r="I5758" s="25"/>
      <c r="J5758" s="58" t="e">
        <f>HYPERLINK("#"&amp;"Insumos"&amp;"!A"&amp;MATCH($B5758,#REF!,0),"Ins "&amp;$B5758)</f>
        <v>#REF!</v>
      </c>
      <c r="M5758" s="220"/>
    </row>
    <row r="5759" spans="1:13" x14ac:dyDescent="0.2">
      <c r="A5759" s="36" t="s">
        <v>2799</v>
      </c>
      <c r="B5759" s="26" t="s">
        <v>6816</v>
      </c>
      <c r="C5759" s="79" t="s">
        <v>8113</v>
      </c>
      <c r="D5759" s="37" t="s">
        <v>5608</v>
      </c>
      <c r="E5759" s="37" t="s">
        <v>464</v>
      </c>
      <c r="F5759" s="41"/>
      <c r="G5759" s="27"/>
      <c r="H5759" s="27"/>
      <c r="I5759" s="27">
        <v>31124</v>
      </c>
      <c r="M5759" s="220">
        <f t="shared" si="89"/>
        <v>40760</v>
      </c>
    </row>
    <row r="5760" spans="1:13" x14ac:dyDescent="0.2">
      <c r="A5760" s="35" t="s">
        <v>2799</v>
      </c>
      <c r="B5760" s="1" t="s">
        <v>81</v>
      </c>
      <c r="C5760" s="45" t="s">
        <v>1020</v>
      </c>
      <c r="D5760" s="23" t="s">
        <v>5734</v>
      </c>
      <c r="E5760" s="23" t="s">
        <v>4141</v>
      </c>
      <c r="F5760" s="40">
        <v>0.2</v>
      </c>
      <c r="G5760" s="25">
        <v>75325</v>
      </c>
      <c r="H5760" s="25">
        <v>15065</v>
      </c>
      <c r="I5760" s="25"/>
      <c r="J5760" s="58" t="e">
        <f>HYPERLINK("#"&amp;"Insumos"&amp;"!A"&amp;MATCH($B5760,#REF!,0),"Ins "&amp;$B5760)</f>
        <v>#REF!</v>
      </c>
      <c r="M5760" s="220"/>
    </row>
    <row r="5761" spans="1:13" x14ac:dyDescent="0.2">
      <c r="A5761" s="35" t="s">
        <v>2799</v>
      </c>
      <c r="B5761" s="1" t="s">
        <v>263</v>
      </c>
      <c r="C5761" s="45" t="s">
        <v>696</v>
      </c>
      <c r="D5761" s="23" t="s">
        <v>5534</v>
      </c>
      <c r="E5761" s="23" t="s">
        <v>4140</v>
      </c>
      <c r="F5761" s="40">
        <v>1.9E-3</v>
      </c>
      <c r="G5761" s="25">
        <v>187426</v>
      </c>
      <c r="H5761" s="25">
        <v>356</v>
      </c>
      <c r="I5761" s="25"/>
      <c r="J5761" s="58" t="e">
        <f>HYPERLINK("#"&amp;"Insumos"&amp;"!A"&amp;MATCH($B5761,#REF!,0),"Ins "&amp;$B5761)</f>
        <v>#REF!</v>
      </c>
      <c r="M5761" s="220"/>
    </row>
    <row r="5762" spans="1:13" x14ac:dyDescent="0.2">
      <c r="A5762" s="35" t="s">
        <v>2799</v>
      </c>
      <c r="B5762" s="1" t="s">
        <v>5533</v>
      </c>
      <c r="C5762" s="45" t="s">
        <v>5892</v>
      </c>
      <c r="D5762" s="23" t="s">
        <v>977</v>
      </c>
      <c r="E5762" s="23" t="s">
        <v>4134</v>
      </c>
      <c r="F5762" s="40">
        <v>0.2</v>
      </c>
      <c r="G5762" s="25">
        <v>3623</v>
      </c>
      <c r="H5762" s="25">
        <v>725</v>
      </c>
      <c r="I5762" s="25"/>
      <c r="J5762" s="58" t="e">
        <f>HYPERLINK("#"&amp;"Insumos"&amp;"!A"&amp;MATCH($B5762,#REF!,0),"Ins "&amp;$B5762)</f>
        <v>#REF!</v>
      </c>
      <c r="M5762" s="220"/>
    </row>
    <row r="5763" spans="1:13" ht="25.5" x14ac:dyDescent="0.2">
      <c r="A5763" s="35" t="s">
        <v>2799</v>
      </c>
      <c r="B5763" s="1" t="s">
        <v>4660</v>
      </c>
      <c r="C5763" s="45" t="s">
        <v>323</v>
      </c>
      <c r="D5763" s="23" t="s">
        <v>5751</v>
      </c>
      <c r="E5763" s="23" t="s">
        <v>4134</v>
      </c>
      <c r="F5763" s="40">
        <v>1</v>
      </c>
      <c r="G5763" s="25">
        <v>3076</v>
      </c>
      <c r="H5763" s="25">
        <v>3076</v>
      </c>
      <c r="I5763" s="25"/>
      <c r="J5763" s="58" t="e">
        <f>HYPERLINK("#"&amp;"Insumos"&amp;"!A"&amp;MATCH($B5763,#REF!,0),"Ins "&amp;$B5763)</f>
        <v>#REF!</v>
      </c>
      <c r="M5763" s="220"/>
    </row>
    <row r="5764" spans="1:13" x14ac:dyDescent="0.2">
      <c r="A5764" s="35" t="s">
        <v>2799</v>
      </c>
      <c r="B5764" s="1" t="s">
        <v>4673</v>
      </c>
      <c r="C5764" s="45" t="s">
        <v>490</v>
      </c>
      <c r="D5764" s="23" t="s">
        <v>5751</v>
      </c>
      <c r="E5764" s="23" t="s">
        <v>4134</v>
      </c>
      <c r="F5764" s="40">
        <v>0.3</v>
      </c>
      <c r="G5764" s="25">
        <v>6465</v>
      </c>
      <c r="H5764" s="25">
        <v>1940</v>
      </c>
      <c r="I5764" s="25"/>
      <c r="J5764" s="58" t="e">
        <f>HYPERLINK("#"&amp;"Insumos"&amp;"!A"&amp;MATCH($B5764,#REF!,0),"Ins "&amp;$B5764)</f>
        <v>#REF!</v>
      </c>
      <c r="M5764" s="220"/>
    </row>
    <row r="5765" spans="1:13" x14ac:dyDescent="0.2">
      <c r="A5765" s="35" t="s">
        <v>2799</v>
      </c>
      <c r="B5765" s="1" t="s">
        <v>4875</v>
      </c>
      <c r="C5765" s="45" t="s">
        <v>366</v>
      </c>
      <c r="D5765" s="23" t="s">
        <v>5751</v>
      </c>
      <c r="E5765" s="23" t="s">
        <v>287</v>
      </c>
      <c r="F5765" s="40">
        <v>1</v>
      </c>
      <c r="G5765" s="25">
        <v>9093</v>
      </c>
      <c r="H5765" s="25">
        <v>9093</v>
      </c>
      <c r="I5765" s="25"/>
      <c r="J5765" s="58" t="e">
        <f>HYPERLINK("#"&amp;"Insumos"&amp;"!A"&amp;MATCH($B5765,#REF!,0),"Ins "&amp;$B5765)</f>
        <v>#REF!</v>
      </c>
      <c r="M5765" s="220"/>
    </row>
    <row r="5766" spans="1:13" x14ac:dyDescent="0.2">
      <c r="A5766" s="35" t="s">
        <v>2799</v>
      </c>
      <c r="B5766" s="1" t="s">
        <v>5007</v>
      </c>
      <c r="C5766" s="45" t="s">
        <v>720</v>
      </c>
      <c r="D5766" s="23" t="s">
        <v>5751</v>
      </c>
      <c r="E5766" s="23" t="s">
        <v>4134</v>
      </c>
      <c r="F5766" s="40">
        <v>0.3</v>
      </c>
      <c r="G5766" s="25">
        <v>1897</v>
      </c>
      <c r="H5766" s="25">
        <v>569</v>
      </c>
      <c r="I5766" s="25"/>
      <c r="J5766" s="58" t="e">
        <f>HYPERLINK("#"&amp;"Insumos"&amp;"!A"&amp;MATCH($B5766,#REF!,0),"Ins "&amp;$B5766)</f>
        <v>#REF!</v>
      </c>
      <c r="M5766" s="220"/>
    </row>
    <row r="5767" spans="1:13" x14ac:dyDescent="0.2">
      <c r="A5767" s="35" t="s">
        <v>2799</v>
      </c>
      <c r="B5767" s="1" t="s">
        <v>7400</v>
      </c>
      <c r="C5767" s="45" t="s">
        <v>7401</v>
      </c>
      <c r="D5767" s="23" t="s">
        <v>5751</v>
      </c>
      <c r="E5767" s="23" t="s">
        <v>4134</v>
      </c>
      <c r="F5767" s="40">
        <v>0.2</v>
      </c>
      <c r="G5767" s="25">
        <v>1501</v>
      </c>
      <c r="H5767" s="25">
        <v>300</v>
      </c>
      <c r="I5767" s="25"/>
      <c r="J5767" s="58" t="e">
        <f>HYPERLINK("#"&amp;"Insumos"&amp;"!A"&amp;MATCH($B5767,#REF!,0),"Ins "&amp;$B5767)</f>
        <v>#REF!</v>
      </c>
      <c r="M5767" s="220"/>
    </row>
    <row r="5768" spans="1:13" x14ac:dyDescent="0.2">
      <c r="A5768" s="36" t="s">
        <v>2800</v>
      </c>
      <c r="B5768" s="26" t="s">
        <v>6816</v>
      </c>
      <c r="C5768" s="79" t="s">
        <v>23</v>
      </c>
      <c r="D5768" s="37" t="s">
        <v>5608</v>
      </c>
      <c r="E5768" s="37" t="s">
        <v>464</v>
      </c>
      <c r="F5768" s="41"/>
      <c r="G5768" s="27"/>
      <c r="H5768" s="27"/>
      <c r="I5768" s="27">
        <v>44678</v>
      </c>
      <c r="M5768" s="220">
        <f t="shared" ref="M5768:M5824" si="90">ROUND(I5768*(1+$L$2),0)</f>
        <v>58510</v>
      </c>
    </row>
    <row r="5769" spans="1:13" x14ac:dyDescent="0.2">
      <c r="A5769" s="35" t="s">
        <v>2800</v>
      </c>
      <c r="B5769" s="1" t="s">
        <v>81</v>
      </c>
      <c r="C5769" s="45" t="s">
        <v>1020</v>
      </c>
      <c r="D5769" s="23" t="s">
        <v>5734</v>
      </c>
      <c r="E5769" s="23" t="s">
        <v>4141</v>
      </c>
      <c r="F5769" s="40">
        <v>0.2</v>
      </c>
      <c r="G5769" s="25">
        <v>75325</v>
      </c>
      <c r="H5769" s="25">
        <v>15065</v>
      </c>
      <c r="I5769" s="25"/>
      <c r="J5769" s="58" t="e">
        <f>HYPERLINK("#"&amp;"Insumos"&amp;"!A"&amp;MATCH($B5769,#REF!,0),"Ins "&amp;$B5769)</f>
        <v>#REF!</v>
      </c>
      <c r="M5769" s="220"/>
    </row>
    <row r="5770" spans="1:13" x14ac:dyDescent="0.2">
      <c r="A5770" s="35" t="s">
        <v>2800</v>
      </c>
      <c r="B5770" s="1" t="s">
        <v>263</v>
      </c>
      <c r="C5770" s="45" t="s">
        <v>696</v>
      </c>
      <c r="D5770" s="23" t="s">
        <v>5534</v>
      </c>
      <c r="E5770" s="23" t="s">
        <v>4140</v>
      </c>
      <c r="F5770" s="40">
        <v>2.8999999999999998E-3</v>
      </c>
      <c r="G5770" s="25">
        <v>187426</v>
      </c>
      <c r="H5770" s="25">
        <v>544</v>
      </c>
      <c r="I5770" s="25"/>
      <c r="J5770" s="58" t="e">
        <f>HYPERLINK("#"&amp;"Insumos"&amp;"!A"&amp;MATCH($B5770,#REF!,0),"Ins "&amp;$B5770)</f>
        <v>#REF!</v>
      </c>
      <c r="M5770" s="220"/>
    </row>
    <row r="5771" spans="1:13" x14ac:dyDescent="0.2">
      <c r="A5771" s="35" t="s">
        <v>2800</v>
      </c>
      <c r="B5771" s="1" t="s">
        <v>5533</v>
      </c>
      <c r="C5771" s="45" t="s">
        <v>5892</v>
      </c>
      <c r="D5771" s="23" t="s">
        <v>977</v>
      </c>
      <c r="E5771" s="23" t="s">
        <v>4134</v>
      </c>
      <c r="F5771" s="40">
        <v>0.2</v>
      </c>
      <c r="G5771" s="25">
        <v>3623</v>
      </c>
      <c r="H5771" s="25">
        <v>725</v>
      </c>
      <c r="I5771" s="25"/>
      <c r="J5771" s="58" t="e">
        <f>HYPERLINK("#"&amp;"Insumos"&amp;"!A"&amp;MATCH($B5771,#REF!,0),"Ins "&amp;$B5771)</f>
        <v>#REF!</v>
      </c>
      <c r="M5771" s="220"/>
    </row>
    <row r="5772" spans="1:13" x14ac:dyDescent="0.2">
      <c r="A5772" s="35" t="s">
        <v>2800</v>
      </c>
      <c r="B5772" s="1" t="s">
        <v>4655</v>
      </c>
      <c r="C5772" s="45" t="s">
        <v>325</v>
      </c>
      <c r="D5772" s="23" t="s">
        <v>5751</v>
      </c>
      <c r="E5772" s="23" t="s">
        <v>4134</v>
      </c>
      <c r="F5772" s="40">
        <v>1</v>
      </c>
      <c r="G5772" s="25">
        <v>4098</v>
      </c>
      <c r="H5772" s="25">
        <v>4098</v>
      </c>
      <c r="I5772" s="25"/>
      <c r="J5772" s="58" t="e">
        <f>HYPERLINK("#"&amp;"Insumos"&amp;"!A"&amp;MATCH($B5772,#REF!,0),"Ins "&amp;$B5772)</f>
        <v>#REF!</v>
      </c>
      <c r="M5772" s="220"/>
    </row>
    <row r="5773" spans="1:13" x14ac:dyDescent="0.2">
      <c r="A5773" s="35" t="s">
        <v>2800</v>
      </c>
      <c r="B5773" s="1" t="s">
        <v>4668</v>
      </c>
      <c r="C5773" s="45" t="s">
        <v>324</v>
      </c>
      <c r="D5773" s="23" t="s">
        <v>5751</v>
      </c>
      <c r="E5773" s="23" t="s">
        <v>4134</v>
      </c>
      <c r="F5773" s="40">
        <v>1</v>
      </c>
      <c r="G5773" s="25">
        <v>10340</v>
      </c>
      <c r="H5773" s="25">
        <v>10340</v>
      </c>
      <c r="I5773" s="25"/>
      <c r="J5773" s="58" t="e">
        <f>HYPERLINK("#"&amp;"Insumos"&amp;"!A"&amp;MATCH($B5773,#REF!,0),"Ins "&amp;$B5773)</f>
        <v>#REF!</v>
      </c>
      <c r="M5773" s="220"/>
    </row>
    <row r="5774" spans="1:13" x14ac:dyDescent="0.2">
      <c r="A5774" s="35" t="s">
        <v>2800</v>
      </c>
      <c r="B5774" s="1" t="s">
        <v>4871</v>
      </c>
      <c r="C5774" s="45" t="s">
        <v>362</v>
      </c>
      <c r="D5774" s="23" t="s">
        <v>5751</v>
      </c>
      <c r="E5774" s="23" t="s">
        <v>287</v>
      </c>
      <c r="F5774" s="40">
        <v>1</v>
      </c>
      <c r="G5774" s="25">
        <v>13337</v>
      </c>
      <c r="H5774" s="25">
        <v>13337</v>
      </c>
      <c r="I5774" s="25"/>
      <c r="J5774" s="58" t="e">
        <f>HYPERLINK("#"&amp;"Insumos"&amp;"!A"&amp;MATCH($B5774,#REF!,0),"Ins "&amp;$B5774)</f>
        <v>#REF!</v>
      </c>
      <c r="M5774" s="220"/>
    </row>
    <row r="5775" spans="1:13" x14ac:dyDescent="0.2">
      <c r="A5775" s="35" t="s">
        <v>2800</v>
      </c>
      <c r="B5775" s="1" t="s">
        <v>5007</v>
      </c>
      <c r="C5775" s="45" t="s">
        <v>720</v>
      </c>
      <c r="D5775" s="23" t="s">
        <v>5751</v>
      </c>
      <c r="E5775" s="23" t="s">
        <v>4134</v>
      </c>
      <c r="F5775" s="40">
        <v>0.3</v>
      </c>
      <c r="G5775" s="25">
        <v>1897</v>
      </c>
      <c r="H5775" s="25">
        <v>569</v>
      </c>
      <c r="I5775" s="25"/>
      <c r="J5775" s="58" t="e">
        <f>HYPERLINK("#"&amp;"Insumos"&amp;"!A"&amp;MATCH($B5775,#REF!,0),"Ins "&amp;$B5775)</f>
        <v>#REF!</v>
      </c>
      <c r="M5775" s="220"/>
    </row>
    <row r="5776" spans="1:13" x14ac:dyDescent="0.2">
      <c r="A5776" s="36" t="s">
        <v>2801</v>
      </c>
      <c r="B5776" s="26" t="s">
        <v>6816</v>
      </c>
      <c r="C5776" s="79" t="s">
        <v>24</v>
      </c>
      <c r="D5776" s="37" t="s">
        <v>5608</v>
      </c>
      <c r="E5776" s="37" t="s">
        <v>464</v>
      </c>
      <c r="F5776" s="41"/>
      <c r="G5776" s="27"/>
      <c r="H5776" s="27"/>
      <c r="I5776" s="27">
        <v>68182</v>
      </c>
      <c r="M5776" s="220">
        <f t="shared" si="90"/>
        <v>89291</v>
      </c>
    </row>
    <row r="5777" spans="1:13" x14ac:dyDescent="0.2">
      <c r="A5777" s="35" t="s">
        <v>2801</v>
      </c>
      <c r="B5777" s="1" t="s">
        <v>81</v>
      </c>
      <c r="C5777" s="45" t="s">
        <v>1020</v>
      </c>
      <c r="D5777" s="23" t="s">
        <v>5734</v>
      </c>
      <c r="E5777" s="23" t="s">
        <v>4141</v>
      </c>
      <c r="F5777" s="40">
        <v>0.2</v>
      </c>
      <c r="G5777" s="25">
        <v>75325</v>
      </c>
      <c r="H5777" s="25">
        <v>15065</v>
      </c>
      <c r="I5777" s="25"/>
      <c r="J5777" s="58" t="e">
        <f>HYPERLINK("#"&amp;"Insumos"&amp;"!A"&amp;MATCH($B5777,#REF!,0),"Ins "&amp;$B5777)</f>
        <v>#REF!</v>
      </c>
      <c r="M5777" s="220"/>
    </row>
    <row r="5778" spans="1:13" x14ac:dyDescent="0.2">
      <c r="A5778" s="35" t="s">
        <v>2801</v>
      </c>
      <c r="B5778" s="1" t="s">
        <v>263</v>
      </c>
      <c r="C5778" s="45" t="s">
        <v>696</v>
      </c>
      <c r="D5778" s="23" t="s">
        <v>5534</v>
      </c>
      <c r="E5778" s="23" t="s">
        <v>4140</v>
      </c>
      <c r="F5778" s="40">
        <v>5.1999999999999998E-3</v>
      </c>
      <c r="G5778" s="25">
        <v>187426</v>
      </c>
      <c r="H5778" s="25">
        <v>975</v>
      </c>
      <c r="I5778" s="25"/>
      <c r="J5778" s="58" t="e">
        <f>HYPERLINK("#"&amp;"Insumos"&amp;"!A"&amp;MATCH($B5778,#REF!,0),"Ins "&amp;$B5778)</f>
        <v>#REF!</v>
      </c>
      <c r="M5778" s="220"/>
    </row>
    <row r="5779" spans="1:13" x14ac:dyDescent="0.2">
      <c r="A5779" s="35" t="s">
        <v>2801</v>
      </c>
      <c r="B5779" s="1" t="s">
        <v>5533</v>
      </c>
      <c r="C5779" s="45" t="s">
        <v>5892</v>
      </c>
      <c r="D5779" s="23" t="s">
        <v>977</v>
      </c>
      <c r="E5779" s="23" t="s">
        <v>4134</v>
      </c>
      <c r="F5779" s="40">
        <v>0.2</v>
      </c>
      <c r="G5779" s="25">
        <v>3623</v>
      </c>
      <c r="H5779" s="25">
        <v>725</v>
      </c>
      <c r="I5779" s="25"/>
      <c r="J5779" s="58" t="e">
        <f>HYPERLINK("#"&amp;"Insumos"&amp;"!A"&amp;MATCH($B5779,#REF!,0),"Ins "&amp;$B5779)</f>
        <v>#REF!</v>
      </c>
      <c r="M5779" s="220"/>
    </row>
    <row r="5780" spans="1:13" ht="25.5" x14ac:dyDescent="0.2">
      <c r="A5780" s="35" t="s">
        <v>2801</v>
      </c>
      <c r="B5780" s="1" t="s">
        <v>4657</v>
      </c>
      <c r="C5780" s="45" t="s">
        <v>327</v>
      </c>
      <c r="D5780" s="23" t="s">
        <v>5751</v>
      </c>
      <c r="E5780" s="23" t="s">
        <v>4134</v>
      </c>
      <c r="F5780" s="40">
        <v>1</v>
      </c>
      <c r="G5780" s="25">
        <v>5121</v>
      </c>
      <c r="H5780" s="25">
        <v>5121</v>
      </c>
      <c r="I5780" s="25"/>
      <c r="J5780" s="58" t="e">
        <f>HYPERLINK("#"&amp;"Insumos"&amp;"!A"&amp;MATCH($B5780,#REF!,0),"Ins "&amp;$B5780)</f>
        <v>#REF!</v>
      </c>
      <c r="M5780" s="220"/>
    </row>
    <row r="5781" spans="1:13" x14ac:dyDescent="0.2">
      <c r="A5781" s="35" t="s">
        <v>2801</v>
      </c>
      <c r="B5781" s="1" t="s">
        <v>4670</v>
      </c>
      <c r="C5781" s="45" t="s">
        <v>326</v>
      </c>
      <c r="D5781" s="23" t="s">
        <v>5751</v>
      </c>
      <c r="E5781" s="23" t="s">
        <v>4134</v>
      </c>
      <c r="F5781" s="40">
        <v>1</v>
      </c>
      <c r="G5781" s="25">
        <v>22741</v>
      </c>
      <c r="H5781" s="25">
        <v>22741</v>
      </c>
      <c r="I5781" s="25"/>
      <c r="J5781" s="58" t="e">
        <f>HYPERLINK("#"&amp;"Insumos"&amp;"!A"&amp;MATCH($B5781,#REF!,0),"Ins "&amp;$B5781)</f>
        <v>#REF!</v>
      </c>
      <c r="M5781" s="220"/>
    </row>
    <row r="5782" spans="1:13" x14ac:dyDescent="0.2">
      <c r="A5782" s="35" t="s">
        <v>2801</v>
      </c>
      <c r="B5782" s="1" t="s">
        <v>4870</v>
      </c>
      <c r="C5782" s="45" t="s">
        <v>5</v>
      </c>
      <c r="D5782" s="23" t="s">
        <v>5751</v>
      </c>
      <c r="E5782" s="23" t="s">
        <v>287</v>
      </c>
      <c r="F5782" s="40">
        <v>1</v>
      </c>
      <c r="G5782" s="25">
        <v>22986</v>
      </c>
      <c r="H5782" s="25">
        <v>22986</v>
      </c>
      <c r="I5782" s="25"/>
      <c r="J5782" s="58" t="e">
        <f>HYPERLINK("#"&amp;"Insumos"&amp;"!A"&amp;MATCH($B5782,#REF!,0),"Ins "&amp;$B5782)</f>
        <v>#REF!</v>
      </c>
      <c r="M5782" s="220"/>
    </row>
    <row r="5783" spans="1:13" x14ac:dyDescent="0.2">
      <c r="A5783" s="35" t="s">
        <v>2801</v>
      </c>
      <c r="B5783" s="1" t="s">
        <v>5007</v>
      </c>
      <c r="C5783" s="45" t="s">
        <v>720</v>
      </c>
      <c r="D5783" s="23" t="s">
        <v>5751</v>
      </c>
      <c r="E5783" s="23" t="s">
        <v>4134</v>
      </c>
      <c r="F5783" s="40">
        <v>0.3</v>
      </c>
      <c r="G5783" s="25">
        <v>1897</v>
      </c>
      <c r="H5783" s="25">
        <v>569</v>
      </c>
      <c r="I5783" s="25"/>
      <c r="J5783" s="58" t="e">
        <f>HYPERLINK("#"&amp;"Insumos"&amp;"!A"&amp;MATCH($B5783,#REF!,0),"Ins "&amp;$B5783)</f>
        <v>#REF!</v>
      </c>
      <c r="M5783" s="220"/>
    </row>
    <row r="5784" spans="1:13" x14ac:dyDescent="0.2">
      <c r="A5784" s="36" t="s">
        <v>2802</v>
      </c>
      <c r="B5784" s="26" t="s">
        <v>6816</v>
      </c>
      <c r="C5784" s="79" t="s">
        <v>25</v>
      </c>
      <c r="D5784" s="37" t="s">
        <v>5608</v>
      </c>
      <c r="E5784" s="37" t="s">
        <v>464</v>
      </c>
      <c r="F5784" s="41"/>
      <c r="G5784" s="27"/>
      <c r="H5784" s="27"/>
      <c r="I5784" s="27">
        <v>95463</v>
      </c>
      <c r="M5784" s="220">
        <f t="shared" si="90"/>
        <v>125018</v>
      </c>
    </row>
    <row r="5785" spans="1:13" x14ac:dyDescent="0.2">
      <c r="A5785" s="35" t="s">
        <v>2802</v>
      </c>
      <c r="B5785" s="1" t="s">
        <v>81</v>
      </c>
      <c r="C5785" s="45" t="s">
        <v>1020</v>
      </c>
      <c r="D5785" s="23" t="s">
        <v>5734</v>
      </c>
      <c r="E5785" s="23" t="s">
        <v>4141</v>
      </c>
      <c r="F5785" s="40">
        <v>0.25</v>
      </c>
      <c r="G5785" s="25">
        <v>75325</v>
      </c>
      <c r="H5785" s="25">
        <v>18831</v>
      </c>
      <c r="I5785" s="25"/>
      <c r="J5785" s="58" t="e">
        <f>HYPERLINK("#"&amp;"Insumos"&amp;"!A"&amp;MATCH($B5785,#REF!,0),"Ins "&amp;$B5785)</f>
        <v>#REF!</v>
      </c>
      <c r="M5785" s="220"/>
    </row>
    <row r="5786" spans="1:13" x14ac:dyDescent="0.2">
      <c r="A5786" s="35" t="s">
        <v>2802</v>
      </c>
      <c r="B5786" s="1" t="s">
        <v>263</v>
      </c>
      <c r="C5786" s="45" t="s">
        <v>696</v>
      </c>
      <c r="D5786" s="23" t="s">
        <v>5534</v>
      </c>
      <c r="E5786" s="23" t="s">
        <v>4140</v>
      </c>
      <c r="F5786" s="40">
        <v>7.6E-3</v>
      </c>
      <c r="G5786" s="25">
        <v>187426</v>
      </c>
      <c r="H5786" s="25">
        <v>1424</v>
      </c>
      <c r="I5786" s="25"/>
      <c r="J5786" s="58" t="e">
        <f>HYPERLINK("#"&amp;"Insumos"&amp;"!A"&amp;MATCH($B5786,#REF!,0),"Ins "&amp;$B5786)</f>
        <v>#REF!</v>
      </c>
      <c r="M5786" s="220"/>
    </row>
    <row r="5787" spans="1:13" x14ac:dyDescent="0.2">
      <c r="A5787" s="35" t="s">
        <v>2802</v>
      </c>
      <c r="B5787" s="1" t="s">
        <v>5533</v>
      </c>
      <c r="C5787" s="45" t="s">
        <v>5892</v>
      </c>
      <c r="D5787" s="23" t="s">
        <v>977</v>
      </c>
      <c r="E5787" s="23" t="s">
        <v>4134</v>
      </c>
      <c r="F5787" s="40">
        <v>0.2</v>
      </c>
      <c r="G5787" s="25">
        <v>3623</v>
      </c>
      <c r="H5787" s="25">
        <v>725</v>
      </c>
      <c r="I5787" s="25"/>
      <c r="J5787" s="58" t="e">
        <f>HYPERLINK("#"&amp;"Insumos"&amp;"!A"&amp;MATCH($B5787,#REF!,0),"Ins "&amp;$B5787)</f>
        <v>#REF!</v>
      </c>
      <c r="M5787" s="220"/>
    </row>
    <row r="5788" spans="1:13" x14ac:dyDescent="0.2">
      <c r="A5788" s="35" t="s">
        <v>2802</v>
      </c>
      <c r="B5788" s="1" t="s">
        <v>4658</v>
      </c>
      <c r="C5788" s="45" t="s">
        <v>329</v>
      </c>
      <c r="D5788" s="23" t="s">
        <v>5751</v>
      </c>
      <c r="E5788" s="23" t="s">
        <v>4134</v>
      </c>
      <c r="F5788" s="40">
        <v>1</v>
      </c>
      <c r="G5788" s="25">
        <v>10243</v>
      </c>
      <c r="H5788" s="25">
        <v>10243</v>
      </c>
      <c r="I5788" s="25"/>
      <c r="J5788" s="58" t="e">
        <f>HYPERLINK("#"&amp;"Insumos"&amp;"!A"&amp;MATCH($B5788,#REF!,0),"Ins "&amp;$B5788)</f>
        <v>#REF!</v>
      </c>
      <c r="M5788" s="220"/>
    </row>
    <row r="5789" spans="1:13" x14ac:dyDescent="0.2">
      <c r="A5789" s="35" t="s">
        <v>2802</v>
      </c>
      <c r="B5789" s="1" t="s">
        <v>4671</v>
      </c>
      <c r="C5789" s="45" t="s">
        <v>328</v>
      </c>
      <c r="D5789" s="23" t="s">
        <v>5751</v>
      </c>
      <c r="E5789" s="23" t="s">
        <v>4134</v>
      </c>
      <c r="F5789" s="40">
        <v>1</v>
      </c>
      <c r="G5789" s="25">
        <v>34461</v>
      </c>
      <c r="H5789" s="25">
        <v>34461</v>
      </c>
      <c r="I5789" s="25"/>
      <c r="J5789" s="58" t="e">
        <f>HYPERLINK("#"&amp;"Insumos"&amp;"!A"&amp;MATCH($B5789,#REF!,0),"Ins "&amp;$B5789)</f>
        <v>#REF!</v>
      </c>
      <c r="M5789" s="220"/>
    </row>
    <row r="5790" spans="1:13" x14ac:dyDescent="0.2">
      <c r="A5790" s="35" t="s">
        <v>2802</v>
      </c>
      <c r="B5790" s="1" t="s">
        <v>4873</v>
      </c>
      <c r="C5790" s="45" t="s">
        <v>364</v>
      </c>
      <c r="D5790" s="23" t="s">
        <v>5751</v>
      </c>
      <c r="E5790" s="23" t="s">
        <v>287</v>
      </c>
      <c r="F5790" s="40">
        <v>1</v>
      </c>
      <c r="G5790" s="25">
        <v>29210</v>
      </c>
      <c r="H5790" s="25">
        <v>29210</v>
      </c>
      <c r="I5790" s="25"/>
      <c r="J5790" s="58" t="e">
        <f>HYPERLINK("#"&amp;"Insumos"&amp;"!A"&amp;MATCH($B5790,#REF!,0),"Ins "&amp;$B5790)</f>
        <v>#REF!</v>
      </c>
      <c r="M5790" s="220"/>
    </row>
    <row r="5791" spans="1:13" x14ac:dyDescent="0.2">
      <c r="A5791" s="35" t="s">
        <v>2802</v>
      </c>
      <c r="B5791" s="1" t="s">
        <v>5007</v>
      </c>
      <c r="C5791" s="45" t="s">
        <v>720</v>
      </c>
      <c r="D5791" s="23" t="s">
        <v>5751</v>
      </c>
      <c r="E5791" s="23" t="s">
        <v>4134</v>
      </c>
      <c r="F5791" s="40">
        <v>0.3</v>
      </c>
      <c r="G5791" s="25">
        <v>1897</v>
      </c>
      <c r="H5791" s="25">
        <v>569</v>
      </c>
      <c r="I5791" s="25"/>
      <c r="J5791" s="58" t="e">
        <f>HYPERLINK("#"&amp;"Insumos"&amp;"!A"&amp;MATCH($B5791,#REF!,0),"Ins "&amp;$B5791)</f>
        <v>#REF!</v>
      </c>
      <c r="M5791" s="220"/>
    </row>
    <row r="5792" spans="1:13" x14ac:dyDescent="0.2">
      <c r="A5792" s="36" t="s">
        <v>2803</v>
      </c>
      <c r="B5792" s="26" t="s">
        <v>6816</v>
      </c>
      <c r="C5792" s="79" t="s">
        <v>26</v>
      </c>
      <c r="D5792" s="37" t="s">
        <v>5608</v>
      </c>
      <c r="E5792" s="37" t="s">
        <v>464</v>
      </c>
      <c r="F5792" s="41"/>
      <c r="G5792" s="27"/>
      <c r="H5792" s="27"/>
      <c r="I5792" s="27">
        <v>278638</v>
      </c>
      <c r="M5792" s="220">
        <f t="shared" si="90"/>
        <v>364904</v>
      </c>
    </row>
    <row r="5793" spans="1:13" x14ac:dyDescent="0.2">
      <c r="A5793" s="35" t="s">
        <v>2803</v>
      </c>
      <c r="B5793" s="1" t="s">
        <v>81</v>
      </c>
      <c r="C5793" s="45" t="s">
        <v>1020</v>
      </c>
      <c r="D5793" s="23" t="s">
        <v>5734</v>
      </c>
      <c r="E5793" s="23" t="s">
        <v>4141</v>
      </c>
      <c r="F5793" s="40">
        <v>0.3</v>
      </c>
      <c r="G5793" s="25">
        <v>75325</v>
      </c>
      <c r="H5793" s="25">
        <v>22598</v>
      </c>
      <c r="I5793" s="25"/>
      <c r="J5793" s="58" t="e">
        <f>HYPERLINK("#"&amp;"Insumos"&amp;"!A"&amp;MATCH($B5793,#REF!,0),"Ins "&amp;$B5793)</f>
        <v>#REF!</v>
      </c>
      <c r="M5793" s="220"/>
    </row>
    <row r="5794" spans="1:13" x14ac:dyDescent="0.2">
      <c r="A5794" s="35" t="s">
        <v>2803</v>
      </c>
      <c r="B5794" s="1" t="s">
        <v>263</v>
      </c>
      <c r="C5794" s="45" t="s">
        <v>696</v>
      </c>
      <c r="D5794" s="23" t="s">
        <v>5534</v>
      </c>
      <c r="E5794" s="23" t="s">
        <v>4140</v>
      </c>
      <c r="F5794" s="40">
        <v>2.5700000000000001E-2</v>
      </c>
      <c r="G5794" s="25">
        <v>187426</v>
      </c>
      <c r="H5794" s="25">
        <v>4817</v>
      </c>
      <c r="I5794" s="25"/>
      <c r="J5794" s="58" t="e">
        <f>HYPERLINK("#"&amp;"Insumos"&amp;"!A"&amp;MATCH($B5794,#REF!,0),"Ins "&amp;$B5794)</f>
        <v>#REF!</v>
      </c>
      <c r="M5794" s="220"/>
    </row>
    <row r="5795" spans="1:13" x14ac:dyDescent="0.2">
      <c r="A5795" s="35" t="s">
        <v>2803</v>
      </c>
      <c r="B5795" s="1" t="s">
        <v>5533</v>
      </c>
      <c r="C5795" s="45" t="s">
        <v>5892</v>
      </c>
      <c r="D5795" s="23" t="s">
        <v>977</v>
      </c>
      <c r="E5795" s="23" t="s">
        <v>4134</v>
      </c>
      <c r="F5795" s="40">
        <v>0.2</v>
      </c>
      <c r="G5795" s="25">
        <v>3623</v>
      </c>
      <c r="H5795" s="25">
        <v>725</v>
      </c>
      <c r="I5795" s="25"/>
      <c r="J5795" s="58" t="e">
        <f>HYPERLINK("#"&amp;"Insumos"&amp;"!A"&amp;MATCH($B5795,#REF!,0),"Ins "&amp;$B5795)</f>
        <v>#REF!</v>
      </c>
      <c r="M5795" s="220"/>
    </row>
    <row r="5796" spans="1:13" x14ac:dyDescent="0.2">
      <c r="A5796" s="35" t="s">
        <v>2803</v>
      </c>
      <c r="B5796" s="1" t="s">
        <v>4659</v>
      </c>
      <c r="C5796" s="45" t="s">
        <v>381</v>
      </c>
      <c r="D5796" s="23" t="s">
        <v>5751</v>
      </c>
      <c r="E5796" s="23" t="s">
        <v>4134</v>
      </c>
      <c r="F5796" s="40">
        <v>1</v>
      </c>
      <c r="G5796" s="25">
        <v>20488</v>
      </c>
      <c r="H5796" s="25">
        <v>20488</v>
      </c>
      <c r="I5796" s="25"/>
      <c r="J5796" s="58" t="e">
        <f>HYPERLINK("#"&amp;"Insumos"&amp;"!A"&amp;MATCH($B5796,#REF!,0),"Ins "&amp;$B5796)</f>
        <v>#REF!</v>
      </c>
      <c r="M5796" s="220"/>
    </row>
    <row r="5797" spans="1:13" x14ac:dyDescent="0.2">
      <c r="A5797" s="35" t="s">
        <v>2803</v>
      </c>
      <c r="B5797" s="1" t="s">
        <v>4672</v>
      </c>
      <c r="C5797" s="45" t="s">
        <v>330</v>
      </c>
      <c r="D5797" s="23" t="s">
        <v>5751</v>
      </c>
      <c r="E5797" s="23" t="s">
        <v>4134</v>
      </c>
      <c r="F5797" s="40">
        <v>1</v>
      </c>
      <c r="G5797" s="25">
        <v>171482</v>
      </c>
      <c r="H5797" s="25">
        <v>171482</v>
      </c>
      <c r="I5797" s="25"/>
      <c r="J5797" s="58" t="e">
        <f>HYPERLINK("#"&amp;"Insumos"&amp;"!A"&amp;MATCH($B5797,#REF!,0),"Ins "&amp;$B5797)</f>
        <v>#REF!</v>
      </c>
      <c r="M5797" s="220"/>
    </row>
    <row r="5798" spans="1:13" x14ac:dyDescent="0.2">
      <c r="A5798" s="35" t="s">
        <v>2803</v>
      </c>
      <c r="B5798" s="1" t="s">
        <v>4874</v>
      </c>
      <c r="C5798" s="45" t="s">
        <v>365</v>
      </c>
      <c r="D5798" s="23" t="s">
        <v>5751</v>
      </c>
      <c r="E5798" s="23" t="s">
        <v>287</v>
      </c>
      <c r="F5798" s="40">
        <v>1</v>
      </c>
      <c r="G5798" s="25">
        <v>57959</v>
      </c>
      <c r="H5798" s="25">
        <v>57959</v>
      </c>
      <c r="I5798" s="25"/>
      <c r="J5798" s="58" t="e">
        <f>HYPERLINK("#"&amp;"Insumos"&amp;"!A"&amp;MATCH($B5798,#REF!,0),"Ins "&amp;$B5798)</f>
        <v>#REF!</v>
      </c>
      <c r="M5798" s="220"/>
    </row>
    <row r="5799" spans="1:13" x14ac:dyDescent="0.2">
      <c r="A5799" s="35" t="s">
        <v>2803</v>
      </c>
      <c r="B5799" s="1" t="s">
        <v>5007</v>
      </c>
      <c r="C5799" s="45" t="s">
        <v>720</v>
      </c>
      <c r="D5799" s="23" t="s">
        <v>5751</v>
      </c>
      <c r="E5799" s="23" t="s">
        <v>4134</v>
      </c>
      <c r="F5799" s="40">
        <v>0.3</v>
      </c>
      <c r="G5799" s="25">
        <v>1897</v>
      </c>
      <c r="H5799" s="25">
        <v>569</v>
      </c>
      <c r="I5799" s="25"/>
      <c r="J5799" s="58" t="e">
        <f>HYPERLINK("#"&amp;"Insumos"&amp;"!A"&amp;MATCH($B5799,#REF!,0),"Ins "&amp;$B5799)</f>
        <v>#REF!</v>
      </c>
      <c r="M5799" s="220"/>
    </row>
    <row r="5800" spans="1:13" ht="25.5" x14ac:dyDescent="0.2">
      <c r="A5800" s="36" t="s">
        <v>2804</v>
      </c>
      <c r="B5800" s="26" t="s">
        <v>6816</v>
      </c>
      <c r="C5800" s="79" t="s">
        <v>10628</v>
      </c>
      <c r="D5800" s="37" t="s">
        <v>5608</v>
      </c>
      <c r="E5800" s="37" t="s">
        <v>464</v>
      </c>
      <c r="F5800" s="41"/>
      <c r="G5800" s="27"/>
      <c r="H5800" s="27"/>
      <c r="I5800" s="27">
        <v>45214</v>
      </c>
      <c r="M5800" s="220">
        <f t="shared" si="90"/>
        <v>59212</v>
      </c>
    </row>
    <row r="5801" spans="1:13" x14ac:dyDescent="0.2">
      <c r="A5801" s="35" t="s">
        <v>2804</v>
      </c>
      <c r="B5801" s="1" t="s">
        <v>81</v>
      </c>
      <c r="C5801" s="45" t="s">
        <v>1020</v>
      </c>
      <c r="D5801" s="23" t="s">
        <v>5734</v>
      </c>
      <c r="E5801" s="23" t="s">
        <v>4141</v>
      </c>
      <c r="F5801" s="40">
        <v>0.2</v>
      </c>
      <c r="G5801" s="25">
        <v>75325</v>
      </c>
      <c r="H5801" s="25">
        <v>15065</v>
      </c>
      <c r="I5801" s="25"/>
      <c r="J5801" s="58" t="e">
        <f>HYPERLINK("#"&amp;"Insumos"&amp;"!A"&amp;MATCH($B5801,#REF!,0),"Ins "&amp;$B5801)</f>
        <v>#REF!</v>
      </c>
      <c r="M5801" s="220"/>
    </row>
    <row r="5802" spans="1:13" x14ac:dyDescent="0.2">
      <c r="A5802" s="35" t="s">
        <v>2804</v>
      </c>
      <c r="B5802" s="1" t="s">
        <v>263</v>
      </c>
      <c r="C5802" s="45" t="s">
        <v>696</v>
      </c>
      <c r="D5802" s="23" t="s">
        <v>5534</v>
      </c>
      <c r="E5802" s="23" t="s">
        <v>4140</v>
      </c>
      <c r="F5802" s="40">
        <v>3.0000000000000001E-3</v>
      </c>
      <c r="G5802" s="25">
        <v>187426</v>
      </c>
      <c r="H5802" s="25">
        <v>562</v>
      </c>
      <c r="I5802" s="25"/>
      <c r="J5802" s="58" t="e">
        <f>HYPERLINK("#"&amp;"Insumos"&amp;"!A"&amp;MATCH($B5802,#REF!,0),"Ins "&amp;$B5802)</f>
        <v>#REF!</v>
      </c>
      <c r="M5802" s="220"/>
    </row>
    <row r="5803" spans="1:13" x14ac:dyDescent="0.2">
      <c r="A5803" s="35" t="s">
        <v>2804</v>
      </c>
      <c r="B5803" s="1" t="s">
        <v>5533</v>
      </c>
      <c r="C5803" s="45" t="s">
        <v>5892</v>
      </c>
      <c r="D5803" s="23" t="s">
        <v>977</v>
      </c>
      <c r="E5803" s="23" t="s">
        <v>4134</v>
      </c>
      <c r="F5803" s="40">
        <v>0.2</v>
      </c>
      <c r="G5803" s="25">
        <v>3623</v>
      </c>
      <c r="H5803" s="25">
        <v>725</v>
      </c>
      <c r="I5803" s="25"/>
      <c r="J5803" s="58" t="e">
        <f>HYPERLINK("#"&amp;"Insumos"&amp;"!A"&amp;MATCH($B5803,#REF!,0),"Ins "&amp;$B5803)</f>
        <v>#REF!</v>
      </c>
      <c r="M5803" s="220"/>
    </row>
    <row r="5804" spans="1:13" ht="25.5" x14ac:dyDescent="0.2">
      <c r="A5804" s="35" t="s">
        <v>2804</v>
      </c>
      <c r="B5804" s="1" t="s">
        <v>4662</v>
      </c>
      <c r="C5804" s="45" t="s">
        <v>1470</v>
      </c>
      <c r="D5804" s="23" t="s">
        <v>5751</v>
      </c>
      <c r="E5804" s="23" t="s">
        <v>4134</v>
      </c>
      <c r="F5804" s="40">
        <v>1</v>
      </c>
      <c r="G5804" s="25">
        <v>4098</v>
      </c>
      <c r="H5804" s="25">
        <v>4098</v>
      </c>
      <c r="I5804" s="25"/>
      <c r="J5804" s="58" t="e">
        <f>HYPERLINK("#"&amp;"Insumos"&amp;"!A"&amp;MATCH($B5804,#REF!,0),"Ins "&amp;$B5804)</f>
        <v>#REF!</v>
      </c>
      <c r="M5804" s="220"/>
    </row>
    <row r="5805" spans="1:13" x14ac:dyDescent="0.2">
      <c r="A5805" s="35" t="s">
        <v>2804</v>
      </c>
      <c r="B5805" s="1" t="s">
        <v>4675</v>
      </c>
      <c r="C5805" s="45" t="s">
        <v>1477</v>
      </c>
      <c r="D5805" s="23" t="s">
        <v>5751</v>
      </c>
      <c r="E5805" s="23" t="s">
        <v>4134</v>
      </c>
      <c r="F5805" s="40">
        <v>1</v>
      </c>
      <c r="G5805" s="25">
        <v>8995</v>
      </c>
      <c r="H5805" s="25">
        <v>8995</v>
      </c>
      <c r="I5805" s="25"/>
      <c r="J5805" s="58" t="e">
        <f>HYPERLINK("#"&amp;"Insumos"&amp;"!A"&amp;MATCH($B5805,#REF!,0),"Ins "&amp;$B5805)</f>
        <v>#REF!</v>
      </c>
      <c r="M5805" s="220"/>
    </row>
    <row r="5806" spans="1:13" x14ac:dyDescent="0.2">
      <c r="A5806" s="35" t="s">
        <v>2804</v>
      </c>
      <c r="B5806" s="1" t="s">
        <v>4878</v>
      </c>
      <c r="C5806" s="45" t="s">
        <v>369</v>
      </c>
      <c r="D5806" s="23" t="s">
        <v>5751</v>
      </c>
      <c r="E5806" s="23" t="s">
        <v>287</v>
      </c>
      <c r="F5806" s="40">
        <v>1</v>
      </c>
      <c r="G5806" s="25">
        <v>15200</v>
      </c>
      <c r="H5806" s="25">
        <v>15200</v>
      </c>
      <c r="I5806" s="25"/>
      <c r="J5806" s="58" t="e">
        <f>HYPERLINK("#"&amp;"Insumos"&amp;"!A"&amp;MATCH($B5806,#REF!,0),"Ins "&amp;$B5806)</f>
        <v>#REF!</v>
      </c>
      <c r="M5806" s="220"/>
    </row>
    <row r="5807" spans="1:13" x14ac:dyDescent="0.2">
      <c r="A5807" s="35" t="s">
        <v>2804</v>
      </c>
      <c r="B5807" s="1" t="s">
        <v>5007</v>
      </c>
      <c r="C5807" s="45" t="s">
        <v>720</v>
      </c>
      <c r="D5807" s="23" t="s">
        <v>5751</v>
      </c>
      <c r="E5807" s="23" t="s">
        <v>4134</v>
      </c>
      <c r="F5807" s="40">
        <v>0.3</v>
      </c>
      <c r="G5807" s="25">
        <v>1897</v>
      </c>
      <c r="H5807" s="25">
        <v>569</v>
      </c>
      <c r="I5807" s="25"/>
      <c r="J5807" s="58" t="e">
        <f>HYPERLINK("#"&amp;"Insumos"&amp;"!A"&amp;MATCH($B5807,#REF!,0),"Ins "&amp;$B5807)</f>
        <v>#REF!</v>
      </c>
      <c r="M5807" s="220"/>
    </row>
    <row r="5808" spans="1:13" ht="25.5" x14ac:dyDescent="0.2">
      <c r="A5808" s="36" t="s">
        <v>2805</v>
      </c>
      <c r="B5808" s="26" t="s">
        <v>6816</v>
      </c>
      <c r="C5808" s="79" t="s">
        <v>10629</v>
      </c>
      <c r="D5808" s="37" t="s">
        <v>5608</v>
      </c>
      <c r="E5808" s="37" t="s">
        <v>464</v>
      </c>
      <c r="F5808" s="41"/>
      <c r="G5808" s="27"/>
      <c r="H5808" s="27"/>
      <c r="I5808" s="27">
        <v>40273</v>
      </c>
      <c r="M5808" s="220">
        <f t="shared" si="90"/>
        <v>52742</v>
      </c>
    </row>
    <row r="5809" spans="1:13" x14ac:dyDescent="0.2">
      <c r="A5809" s="35" t="s">
        <v>2805</v>
      </c>
      <c r="B5809" s="34" t="s">
        <v>5577</v>
      </c>
      <c r="C5809" s="45" t="s">
        <v>6346</v>
      </c>
      <c r="D5809" s="23" t="s">
        <v>5734</v>
      </c>
      <c r="E5809" s="23" t="s">
        <v>4141</v>
      </c>
      <c r="F5809" s="40">
        <v>0.2</v>
      </c>
      <c r="G5809" s="25">
        <v>53481</v>
      </c>
      <c r="H5809" s="25">
        <v>10696</v>
      </c>
      <c r="I5809" s="25"/>
      <c r="J5809" s="58" t="e">
        <f>HYPERLINK("#"&amp;"Insumos"&amp;"!A"&amp;MATCH($B5809,#REF!,0),"Ins "&amp;$B5809)</f>
        <v>#REF!</v>
      </c>
      <c r="M5809" s="220"/>
    </row>
    <row r="5810" spans="1:13" x14ac:dyDescent="0.2">
      <c r="A5810" s="35" t="s">
        <v>2805</v>
      </c>
      <c r="B5810" s="1" t="s">
        <v>263</v>
      </c>
      <c r="C5810" s="45" t="s">
        <v>696</v>
      </c>
      <c r="D5810" s="23" t="s">
        <v>5534</v>
      </c>
      <c r="E5810" s="23" t="s">
        <v>4140</v>
      </c>
      <c r="F5810" s="40">
        <v>3.8E-3</v>
      </c>
      <c r="G5810" s="25">
        <v>187426</v>
      </c>
      <c r="H5810" s="25">
        <v>712</v>
      </c>
      <c r="I5810" s="25"/>
      <c r="J5810" s="58" t="e">
        <f>HYPERLINK("#"&amp;"Insumos"&amp;"!A"&amp;MATCH($B5810,#REF!,0),"Ins "&amp;$B5810)</f>
        <v>#REF!</v>
      </c>
      <c r="M5810" s="220"/>
    </row>
    <row r="5811" spans="1:13" x14ac:dyDescent="0.2">
      <c r="A5811" s="35" t="s">
        <v>2805</v>
      </c>
      <c r="B5811" s="1" t="s">
        <v>5533</v>
      </c>
      <c r="C5811" s="45" t="s">
        <v>5892</v>
      </c>
      <c r="D5811" s="23" t="s">
        <v>977</v>
      </c>
      <c r="E5811" s="23" t="s">
        <v>4134</v>
      </c>
      <c r="F5811" s="40">
        <v>0.2</v>
      </c>
      <c r="G5811" s="25">
        <v>3623</v>
      </c>
      <c r="H5811" s="25">
        <v>725</v>
      </c>
      <c r="I5811" s="25"/>
      <c r="J5811" s="58" t="e">
        <f>HYPERLINK("#"&amp;"Insumos"&amp;"!A"&amp;MATCH($B5811,#REF!,0),"Ins "&amp;$B5811)</f>
        <v>#REF!</v>
      </c>
      <c r="M5811" s="220"/>
    </row>
    <row r="5812" spans="1:13" ht="25.5" x14ac:dyDescent="0.2">
      <c r="A5812" s="35" t="s">
        <v>2805</v>
      </c>
      <c r="B5812" s="1" t="s">
        <v>4666</v>
      </c>
      <c r="C5812" s="45" t="s">
        <v>1474</v>
      </c>
      <c r="D5812" s="23" t="s">
        <v>5751</v>
      </c>
      <c r="E5812" s="23" t="s">
        <v>4134</v>
      </c>
      <c r="F5812" s="40">
        <v>1</v>
      </c>
      <c r="G5812" s="25">
        <v>5121</v>
      </c>
      <c r="H5812" s="25">
        <v>5121</v>
      </c>
      <c r="I5812" s="25"/>
      <c r="J5812" s="58" t="e">
        <f>HYPERLINK("#"&amp;"Insumos"&amp;"!A"&amp;MATCH($B5812,#REF!,0),"Ins "&amp;$B5812)</f>
        <v>#REF!</v>
      </c>
      <c r="M5812" s="220"/>
    </row>
    <row r="5813" spans="1:13" x14ac:dyDescent="0.2">
      <c r="A5813" s="35" t="s">
        <v>2805</v>
      </c>
      <c r="B5813" s="1" t="s">
        <v>4679</v>
      </c>
      <c r="C5813" s="45" t="s">
        <v>1481</v>
      </c>
      <c r="D5813" s="23" t="s">
        <v>5751</v>
      </c>
      <c r="E5813" s="23" t="s">
        <v>4134</v>
      </c>
      <c r="F5813" s="40">
        <v>0.33</v>
      </c>
      <c r="G5813" s="25">
        <v>11969</v>
      </c>
      <c r="H5813" s="25">
        <v>3950</v>
      </c>
      <c r="I5813" s="25"/>
      <c r="J5813" s="58" t="e">
        <f>HYPERLINK("#"&amp;"Insumos"&amp;"!A"&amp;MATCH($B5813,#REF!,0),"Ins "&amp;$B5813)</f>
        <v>#REF!</v>
      </c>
      <c r="M5813" s="220"/>
    </row>
    <row r="5814" spans="1:13" x14ac:dyDescent="0.2">
      <c r="A5814" s="35" t="s">
        <v>2805</v>
      </c>
      <c r="B5814" s="1" t="s">
        <v>4881</v>
      </c>
      <c r="C5814" s="45" t="s">
        <v>372</v>
      </c>
      <c r="D5814" s="23" t="s">
        <v>5751</v>
      </c>
      <c r="E5814" s="23" t="s">
        <v>287</v>
      </c>
      <c r="F5814" s="40">
        <v>1</v>
      </c>
      <c r="G5814" s="25">
        <v>18500</v>
      </c>
      <c r="H5814" s="25">
        <v>18500</v>
      </c>
      <c r="I5814" s="25"/>
      <c r="J5814" s="58" t="e">
        <f>HYPERLINK("#"&amp;"Insumos"&amp;"!A"&amp;MATCH($B5814,#REF!,0),"Ins "&amp;$B5814)</f>
        <v>#REF!</v>
      </c>
      <c r="M5814" s="220"/>
    </row>
    <row r="5815" spans="1:13" x14ac:dyDescent="0.2">
      <c r="A5815" s="35" t="s">
        <v>2805</v>
      </c>
      <c r="B5815" s="1" t="s">
        <v>5007</v>
      </c>
      <c r="C5815" s="45" t="s">
        <v>720</v>
      </c>
      <c r="D5815" s="23" t="s">
        <v>5751</v>
      </c>
      <c r="E5815" s="23" t="s">
        <v>4134</v>
      </c>
      <c r="F5815" s="40">
        <v>0.3</v>
      </c>
      <c r="G5815" s="25">
        <v>1897</v>
      </c>
      <c r="H5815" s="25">
        <v>569</v>
      </c>
      <c r="I5815" s="25"/>
      <c r="J5815" s="58" t="e">
        <f>HYPERLINK("#"&amp;"Insumos"&amp;"!A"&amp;MATCH($B5815,#REF!,0),"Ins "&amp;$B5815)</f>
        <v>#REF!</v>
      </c>
      <c r="M5815" s="220"/>
    </row>
    <row r="5816" spans="1:13" ht="25.5" x14ac:dyDescent="0.2">
      <c r="A5816" s="36" t="s">
        <v>2806</v>
      </c>
      <c r="B5816" s="26" t="s">
        <v>6816</v>
      </c>
      <c r="C5816" s="79" t="s">
        <v>10630</v>
      </c>
      <c r="D5816" s="37" t="s">
        <v>5608</v>
      </c>
      <c r="E5816" s="37" t="s">
        <v>464</v>
      </c>
      <c r="F5816" s="41"/>
      <c r="G5816" s="27"/>
      <c r="H5816" s="27"/>
      <c r="I5816" s="27">
        <v>51873</v>
      </c>
      <c r="M5816" s="220">
        <f t="shared" si="90"/>
        <v>67933</v>
      </c>
    </row>
    <row r="5817" spans="1:13" x14ac:dyDescent="0.2">
      <c r="A5817" s="35" t="s">
        <v>2806</v>
      </c>
      <c r="B5817" s="34" t="s">
        <v>5577</v>
      </c>
      <c r="C5817" s="45" t="s">
        <v>6346</v>
      </c>
      <c r="D5817" s="23" t="s">
        <v>5734</v>
      </c>
      <c r="E5817" s="23" t="s">
        <v>4141</v>
      </c>
      <c r="F5817" s="40">
        <v>0.2</v>
      </c>
      <c r="G5817" s="25">
        <v>53481</v>
      </c>
      <c r="H5817" s="25">
        <v>10696</v>
      </c>
      <c r="I5817" s="25"/>
      <c r="J5817" s="58" t="e">
        <f>HYPERLINK("#"&amp;"Insumos"&amp;"!A"&amp;MATCH($B5817,#REF!,0),"Ins "&amp;$B5817)</f>
        <v>#REF!</v>
      </c>
      <c r="M5817" s="220"/>
    </row>
    <row r="5818" spans="1:13" x14ac:dyDescent="0.2">
      <c r="A5818" s="35" t="s">
        <v>2806</v>
      </c>
      <c r="B5818" s="1" t="s">
        <v>263</v>
      </c>
      <c r="C5818" s="45" t="s">
        <v>696</v>
      </c>
      <c r="D5818" s="23" t="s">
        <v>5534</v>
      </c>
      <c r="E5818" s="23" t="s">
        <v>4140</v>
      </c>
      <c r="F5818" s="40">
        <v>5.4000000000000003E-3</v>
      </c>
      <c r="G5818" s="25">
        <v>187426</v>
      </c>
      <c r="H5818" s="25">
        <v>1012</v>
      </c>
      <c r="I5818" s="25"/>
      <c r="J5818" s="58" t="e">
        <f>HYPERLINK("#"&amp;"Insumos"&amp;"!A"&amp;MATCH($B5818,#REF!,0),"Ins "&amp;$B5818)</f>
        <v>#REF!</v>
      </c>
      <c r="M5818" s="220"/>
    </row>
    <row r="5819" spans="1:13" x14ac:dyDescent="0.2">
      <c r="A5819" s="35" t="s">
        <v>2806</v>
      </c>
      <c r="B5819" s="1" t="s">
        <v>5533</v>
      </c>
      <c r="C5819" s="45" t="s">
        <v>5892</v>
      </c>
      <c r="D5819" s="23" t="s">
        <v>977</v>
      </c>
      <c r="E5819" s="23" t="s">
        <v>4134</v>
      </c>
      <c r="F5819" s="40">
        <v>0.2</v>
      </c>
      <c r="G5819" s="25">
        <v>3623</v>
      </c>
      <c r="H5819" s="25">
        <v>725</v>
      </c>
      <c r="I5819" s="25"/>
      <c r="J5819" s="58" t="e">
        <f>HYPERLINK("#"&amp;"Insumos"&amp;"!A"&amp;MATCH($B5819,#REF!,0),"Ins "&amp;$B5819)</f>
        <v>#REF!</v>
      </c>
      <c r="M5819" s="220"/>
    </row>
    <row r="5820" spans="1:13" ht="25.5" x14ac:dyDescent="0.2">
      <c r="A5820" s="35" t="s">
        <v>2806</v>
      </c>
      <c r="B5820" s="1" t="s">
        <v>4661</v>
      </c>
      <c r="C5820" s="45" t="s">
        <v>1469</v>
      </c>
      <c r="D5820" s="23" t="s">
        <v>5751</v>
      </c>
      <c r="E5820" s="23" t="s">
        <v>4134</v>
      </c>
      <c r="F5820" s="40">
        <v>1</v>
      </c>
      <c r="G5820" s="25">
        <v>7167</v>
      </c>
      <c r="H5820" s="25">
        <v>7167</v>
      </c>
      <c r="I5820" s="25"/>
      <c r="J5820" s="58" t="e">
        <f>HYPERLINK("#"&amp;"Insumos"&amp;"!A"&amp;MATCH($B5820,#REF!,0),"Ins "&amp;$B5820)</f>
        <v>#REF!</v>
      </c>
      <c r="M5820" s="220"/>
    </row>
    <row r="5821" spans="1:13" x14ac:dyDescent="0.2">
      <c r="A5821" s="35" t="s">
        <v>2806</v>
      </c>
      <c r="B5821" s="1" t="s">
        <v>4674</v>
      </c>
      <c r="C5821" s="45" t="s">
        <v>1476</v>
      </c>
      <c r="D5821" s="23" t="s">
        <v>5751</v>
      </c>
      <c r="E5821" s="23" t="s">
        <v>4134</v>
      </c>
      <c r="F5821" s="40">
        <v>0.33</v>
      </c>
      <c r="G5821" s="25">
        <v>16527</v>
      </c>
      <c r="H5821" s="25">
        <v>5454</v>
      </c>
      <c r="I5821" s="25"/>
      <c r="J5821" s="58" t="e">
        <f>HYPERLINK("#"&amp;"Insumos"&amp;"!A"&amp;MATCH($B5821,#REF!,0),"Ins "&amp;$B5821)</f>
        <v>#REF!</v>
      </c>
      <c r="M5821" s="220"/>
    </row>
    <row r="5822" spans="1:13" x14ac:dyDescent="0.2">
      <c r="A5822" s="35" t="s">
        <v>2806</v>
      </c>
      <c r="B5822" s="1" t="s">
        <v>4877</v>
      </c>
      <c r="C5822" s="45" t="s">
        <v>368</v>
      </c>
      <c r="D5822" s="23" t="s">
        <v>5751</v>
      </c>
      <c r="E5822" s="23" t="s">
        <v>287</v>
      </c>
      <c r="F5822" s="40">
        <v>1</v>
      </c>
      <c r="G5822" s="25">
        <v>26250</v>
      </c>
      <c r="H5822" s="25">
        <v>26250</v>
      </c>
      <c r="I5822" s="25"/>
      <c r="J5822" s="58" t="e">
        <f>HYPERLINK("#"&amp;"Insumos"&amp;"!A"&amp;MATCH($B5822,#REF!,0),"Ins "&amp;$B5822)</f>
        <v>#REF!</v>
      </c>
      <c r="M5822" s="220"/>
    </row>
    <row r="5823" spans="1:13" x14ac:dyDescent="0.2">
      <c r="A5823" s="35" t="s">
        <v>2806</v>
      </c>
      <c r="B5823" s="1" t="s">
        <v>5007</v>
      </c>
      <c r="C5823" s="45" t="s">
        <v>720</v>
      </c>
      <c r="D5823" s="23" t="s">
        <v>5751</v>
      </c>
      <c r="E5823" s="23" t="s">
        <v>4134</v>
      </c>
      <c r="F5823" s="40">
        <v>0.3</v>
      </c>
      <c r="G5823" s="25">
        <v>1897</v>
      </c>
      <c r="H5823" s="25">
        <v>569</v>
      </c>
      <c r="I5823" s="25"/>
      <c r="J5823" s="58" t="e">
        <f>HYPERLINK("#"&amp;"Insumos"&amp;"!A"&amp;MATCH($B5823,#REF!,0),"Ins "&amp;$B5823)</f>
        <v>#REF!</v>
      </c>
      <c r="M5823" s="220"/>
    </row>
    <row r="5824" spans="1:13" ht="25.5" x14ac:dyDescent="0.2">
      <c r="A5824" s="36" t="s">
        <v>2807</v>
      </c>
      <c r="B5824" s="26" t="s">
        <v>6816</v>
      </c>
      <c r="C5824" s="79" t="s">
        <v>10631</v>
      </c>
      <c r="D5824" s="37" t="s">
        <v>5608</v>
      </c>
      <c r="E5824" s="37" t="s">
        <v>464</v>
      </c>
      <c r="F5824" s="41"/>
      <c r="G5824" s="27"/>
      <c r="H5824" s="27"/>
      <c r="I5824" s="27">
        <v>89017</v>
      </c>
      <c r="M5824" s="220">
        <f t="shared" si="90"/>
        <v>116577</v>
      </c>
    </row>
    <row r="5825" spans="1:13" x14ac:dyDescent="0.2">
      <c r="A5825" s="35" t="s">
        <v>2807</v>
      </c>
      <c r="B5825" s="1" t="s">
        <v>81</v>
      </c>
      <c r="C5825" s="45" t="s">
        <v>1020</v>
      </c>
      <c r="D5825" s="23" t="s">
        <v>5734</v>
      </c>
      <c r="E5825" s="23" t="s">
        <v>4141</v>
      </c>
      <c r="F5825" s="40">
        <v>0.3</v>
      </c>
      <c r="G5825" s="25">
        <v>75325</v>
      </c>
      <c r="H5825" s="25">
        <v>22598</v>
      </c>
      <c r="I5825" s="25"/>
      <c r="J5825" s="58" t="e">
        <f>HYPERLINK("#"&amp;"Insumos"&amp;"!A"&amp;MATCH($B5825,#REF!,0),"Ins "&amp;$B5825)</f>
        <v>#REF!</v>
      </c>
      <c r="M5825" s="220"/>
    </row>
    <row r="5826" spans="1:13" x14ac:dyDescent="0.2">
      <c r="A5826" s="35" t="s">
        <v>2807</v>
      </c>
      <c r="B5826" s="1" t="s">
        <v>263</v>
      </c>
      <c r="C5826" s="45" t="s">
        <v>696</v>
      </c>
      <c r="D5826" s="23" t="s">
        <v>5534</v>
      </c>
      <c r="E5826" s="23" t="s">
        <v>4140</v>
      </c>
      <c r="F5826" s="40">
        <v>9.1000000000000004E-3</v>
      </c>
      <c r="G5826" s="25">
        <v>187426</v>
      </c>
      <c r="H5826" s="25">
        <v>1706</v>
      </c>
      <c r="I5826" s="25"/>
      <c r="J5826" s="58" t="e">
        <f>HYPERLINK("#"&amp;"Insumos"&amp;"!A"&amp;MATCH($B5826,#REF!,0),"Ins "&amp;$B5826)</f>
        <v>#REF!</v>
      </c>
      <c r="M5826" s="220"/>
    </row>
    <row r="5827" spans="1:13" x14ac:dyDescent="0.2">
      <c r="A5827" s="35" t="s">
        <v>2807</v>
      </c>
      <c r="B5827" s="1" t="s">
        <v>5533</v>
      </c>
      <c r="C5827" s="45" t="s">
        <v>5892</v>
      </c>
      <c r="D5827" s="23" t="s">
        <v>977</v>
      </c>
      <c r="E5827" s="23" t="s">
        <v>4134</v>
      </c>
      <c r="F5827" s="40">
        <v>0.2</v>
      </c>
      <c r="G5827" s="25">
        <v>3623</v>
      </c>
      <c r="H5827" s="25">
        <v>725</v>
      </c>
      <c r="I5827" s="25"/>
      <c r="J5827" s="58" t="e">
        <f>HYPERLINK("#"&amp;"Insumos"&amp;"!A"&amp;MATCH($B5827,#REF!,0),"Ins "&amp;$B5827)</f>
        <v>#REF!</v>
      </c>
      <c r="M5827" s="220"/>
    </row>
    <row r="5828" spans="1:13" ht="25.5" x14ac:dyDescent="0.2">
      <c r="A5828" s="35" t="s">
        <v>2807</v>
      </c>
      <c r="B5828" s="1" t="s">
        <v>4663</v>
      </c>
      <c r="C5828" s="45" t="s">
        <v>1471</v>
      </c>
      <c r="D5828" s="23" t="s">
        <v>5751</v>
      </c>
      <c r="E5828" s="23" t="s">
        <v>4134</v>
      </c>
      <c r="F5828" s="40">
        <v>1</v>
      </c>
      <c r="G5828" s="25">
        <v>10243</v>
      </c>
      <c r="H5828" s="25">
        <v>10243</v>
      </c>
      <c r="I5828" s="25"/>
      <c r="J5828" s="58" t="e">
        <f>HYPERLINK("#"&amp;"Insumos"&amp;"!A"&amp;MATCH($B5828,#REF!,0),"Ins "&amp;$B5828)</f>
        <v>#REF!</v>
      </c>
      <c r="M5828" s="220"/>
    </row>
    <row r="5829" spans="1:13" x14ac:dyDescent="0.2">
      <c r="A5829" s="35" t="s">
        <v>2807</v>
      </c>
      <c r="B5829" s="1" t="s">
        <v>4676</v>
      </c>
      <c r="C5829" s="45" t="s">
        <v>1478</v>
      </c>
      <c r="D5829" s="23" t="s">
        <v>5751</v>
      </c>
      <c r="E5829" s="23" t="s">
        <v>4134</v>
      </c>
      <c r="F5829" s="40">
        <v>0.33</v>
      </c>
      <c r="G5829" s="25">
        <v>30313</v>
      </c>
      <c r="H5829" s="25">
        <v>10003</v>
      </c>
      <c r="I5829" s="25"/>
      <c r="J5829" s="58" t="e">
        <f>HYPERLINK("#"&amp;"Insumos"&amp;"!A"&amp;MATCH($B5829,#REF!,0),"Ins "&amp;$B5829)</f>
        <v>#REF!</v>
      </c>
      <c r="M5829" s="220"/>
    </row>
    <row r="5830" spans="1:13" x14ac:dyDescent="0.2">
      <c r="A5830" s="35" t="s">
        <v>2807</v>
      </c>
      <c r="B5830" s="1" t="s">
        <v>4876</v>
      </c>
      <c r="C5830" s="45" t="s">
        <v>367</v>
      </c>
      <c r="D5830" s="23" t="s">
        <v>5751</v>
      </c>
      <c r="E5830" s="23" t="s">
        <v>287</v>
      </c>
      <c r="F5830" s="40">
        <v>1</v>
      </c>
      <c r="G5830" s="25">
        <v>42850</v>
      </c>
      <c r="H5830" s="25">
        <v>42850</v>
      </c>
      <c r="I5830" s="25"/>
      <c r="J5830" s="58" t="e">
        <f>HYPERLINK("#"&amp;"Insumos"&amp;"!A"&amp;MATCH($B5830,#REF!,0),"Ins "&amp;$B5830)</f>
        <v>#REF!</v>
      </c>
      <c r="M5830" s="220"/>
    </row>
    <row r="5831" spans="1:13" x14ac:dyDescent="0.2">
      <c r="A5831" s="35" t="s">
        <v>2807</v>
      </c>
      <c r="B5831" s="1" t="s">
        <v>5007</v>
      </c>
      <c r="C5831" s="45" t="s">
        <v>720</v>
      </c>
      <c r="D5831" s="23" t="s">
        <v>5751</v>
      </c>
      <c r="E5831" s="23" t="s">
        <v>4134</v>
      </c>
      <c r="F5831" s="40">
        <v>0.47</v>
      </c>
      <c r="G5831" s="25">
        <v>1897</v>
      </c>
      <c r="H5831" s="25">
        <v>892</v>
      </c>
      <c r="I5831" s="25"/>
      <c r="J5831" s="58" t="e">
        <f>HYPERLINK("#"&amp;"Insumos"&amp;"!A"&amp;MATCH($B5831,#REF!,0),"Ins "&amp;$B5831)</f>
        <v>#REF!</v>
      </c>
      <c r="M5831" s="220"/>
    </row>
    <row r="5832" spans="1:13" ht="25.5" x14ac:dyDescent="0.2">
      <c r="A5832" s="36" t="s">
        <v>2808</v>
      </c>
      <c r="B5832" s="26" t="s">
        <v>6816</v>
      </c>
      <c r="C5832" s="79" t="s">
        <v>10632</v>
      </c>
      <c r="D5832" s="37" t="s">
        <v>5608</v>
      </c>
      <c r="E5832" s="37" t="s">
        <v>464</v>
      </c>
      <c r="F5832" s="41"/>
      <c r="G5832" s="27"/>
      <c r="H5832" s="27"/>
      <c r="I5832" s="27">
        <v>118596</v>
      </c>
      <c r="M5832" s="220">
        <f t="shared" ref="M5832:M5891" si="91">ROUND(I5832*(1+$L$2),0)</f>
        <v>155313</v>
      </c>
    </row>
    <row r="5833" spans="1:13" x14ac:dyDescent="0.2">
      <c r="A5833" s="35" t="s">
        <v>2808</v>
      </c>
      <c r="B5833" s="1" t="s">
        <v>81</v>
      </c>
      <c r="C5833" s="45" t="s">
        <v>1020</v>
      </c>
      <c r="D5833" s="23" t="s">
        <v>5734</v>
      </c>
      <c r="E5833" s="23" t="s">
        <v>4141</v>
      </c>
      <c r="F5833" s="40">
        <v>0.35</v>
      </c>
      <c r="G5833" s="25">
        <v>75325</v>
      </c>
      <c r="H5833" s="25">
        <v>26364</v>
      </c>
      <c r="I5833" s="25"/>
      <c r="J5833" s="58" t="e">
        <f>HYPERLINK("#"&amp;"Insumos"&amp;"!A"&amp;MATCH($B5833,#REF!,0),"Ins "&amp;$B5833)</f>
        <v>#REF!</v>
      </c>
      <c r="M5833" s="220"/>
    </row>
    <row r="5834" spans="1:13" x14ac:dyDescent="0.2">
      <c r="A5834" s="35" t="s">
        <v>2808</v>
      </c>
      <c r="B5834" s="1" t="s">
        <v>263</v>
      </c>
      <c r="C5834" s="45" t="s">
        <v>696</v>
      </c>
      <c r="D5834" s="23" t="s">
        <v>5534</v>
      </c>
      <c r="E5834" s="23" t="s">
        <v>4140</v>
      </c>
      <c r="F5834" s="40">
        <v>1.2699999999999999E-2</v>
      </c>
      <c r="G5834" s="25">
        <v>187426</v>
      </c>
      <c r="H5834" s="25">
        <v>2380</v>
      </c>
      <c r="I5834" s="25"/>
      <c r="J5834" s="58" t="e">
        <f>HYPERLINK("#"&amp;"Insumos"&amp;"!A"&amp;MATCH($B5834,#REF!,0),"Ins "&amp;$B5834)</f>
        <v>#REF!</v>
      </c>
      <c r="M5834" s="220"/>
    </row>
    <row r="5835" spans="1:13" x14ac:dyDescent="0.2">
      <c r="A5835" s="35" t="s">
        <v>2808</v>
      </c>
      <c r="B5835" s="1" t="s">
        <v>5533</v>
      </c>
      <c r="C5835" s="45" t="s">
        <v>5892</v>
      </c>
      <c r="D5835" s="23" t="s">
        <v>977</v>
      </c>
      <c r="E5835" s="23" t="s">
        <v>4134</v>
      </c>
      <c r="F5835" s="40">
        <v>0.2</v>
      </c>
      <c r="G5835" s="25">
        <v>3623</v>
      </c>
      <c r="H5835" s="25">
        <v>725</v>
      </c>
      <c r="I5835" s="25"/>
      <c r="J5835" s="58" t="e">
        <f>HYPERLINK("#"&amp;"Insumos"&amp;"!A"&amp;MATCH($B5835,#REF!,0),"Ins "&amp;$B5835)</f>
        <v>#REF!</v>
      </c>
      <c r="M5835" s="220"/>
    </row>
    <row r="5836" spans="1:13" ht="25.5" x14ac:dyDescent="0.2">
      <c r="A5836" s="35" t="s">
        <v>2808</v>
      </c>
      <c r="B5836" s="1" t="s">
        <v>4664</v>
      </c>
      <c r="C5836" s="45" t="s">
        <v>1472</v>
      </c>
      <c r="D5836" s="23" t="s">
        <v>5751</v>
      </c>
      <c r="E5836" s="23" t="s">
        <v>4134</v>
      </c>
      <c r="F5836" s="40">
        <v>1</v>
      </c>
      <c r="G5836" s="25">
        <v>20488</v>
      </c>
      <c r="H5836" s="25">
        <v>20488</v>
      </c>
      <c r="I5836" s="25"/>
      <c r="J5836" s="58" t="e">
        <f>HYPERLINK("#"&amp;"Insumos"&amp;"!A"&amp;MATCH($B5836,#REF!,0),"Ins "&amp;$B5836)</f>
        <v>#REF!</v>
      </c>
      <c r="M5836" s="220"/>
    </row>
    <row r="5837" spans="1:13" x14ac:dyDescent="0.2">
      <c r="A5837" s="35" t="s">
        <v>2808</v>
      </c>
      <c r="B5837" s="1" t="s">
        <v>4677</v>
      </c>
      <c r="C5837" s="45" t="s">
        <v>1479</v>
      </c>
      <c r="D5837" s="23" t="s">
        <v>5751</v>
      </c>
      <c r="E5837" s="23" t="s">
        <v>4134</v>
      </c>
      <c r="F5837" s="40">
        <v>0.33</v>
      </c>
      <c r="G5837" s="25">
        <v>43726</v>
      </c>
      <c r="H5837" s="25">
        <v>14430</v>
      </c>
      <c r="I5837" s="25"/>
      <c r="J5837" s="58" t="e">
        <f>HYPERLINK("#"&amp;"Insumos"&amp;"!A"&amp;MATCH($B5837,#REF!,0),"Ins "&amp;$B5837)</f>
        <v>#REF!</v>
      </c>
      <c r="M5837" s="220"/>
    </row>
    <row r="5838" spans="1:13" x14ac:dyDescent="0.2">
      <c r="A5838" s="35" t="s">
        <v>2808</v>
      </c>
      <c r="B5838" s="1" t="s">
        <v>4879</v>
      </c>
      <c r="C5838" s="45" t="s">
        <v>370</v>
      </c>
      <c r="D5838" s="23" t="s">
        <v>5751</v>
      </c>
      <c r="E5838" s="23" t="s">
        <v>287</v>
      </c>
      <c r="F5838" s="40">
        <v>1</v>
      </c>
      <c r="G5838" s="25">
        <v>53150</v>
      </c>
      <c r="H5838" s="25">
        <v>53150</v>
      </c>
      <c r="I5838" s="25"/>
      <c r="J5838" s="58" t="e">
        <f>HYPERLINK("#"&amp;"Insumos"&amp;"!A"&amp;MATCH($B5838,#REF!,0),"Ins "&amp;$B5838)</f>
        <v>#REF!</v>
      </c>
      <c r="M5838" s="220"/>
    </row>
    <row r="5839" spans="1:13" x14ac:dyDescent="0.2">
      <c r="A5839" s="35" t="s">
        <v>2808</v>
      </c>
      <c r="B5839" s="1" t="s">
        <v>5007</v>
      </c>
      <c r="C5839" s="45" t="s">
        <v>720</v>
      </c>
      <c r="D5839" s="23" t="s">
        <v>5751</v>
      </c>
      <c r="E5839" s="23" t="s">
        <v>4134</v>
      </c>
      <c r="F5839" s="40">
        <v>0.55800000000000005</v>
      </c>
      <c r="G5839" s="25">
        <v>1897</v>
      </c>
      <c r="H5839" s="25">
        <v>1059</v>
      </c>
      <c r="I5839" s="25"/>
      <c r="J5839" s="58" t="e">
        <f>HYPERLINK("#"&amp;"Insumos"&amp;"!A"&amp;MATCH($B5839,#REF!,0),"Ins "&amp;$B5839)</f>
        <v>#REF!</v>
      </c>
      <c r="M5839" s="220"/>
    </row>
    <row r="5840" spans="1:13" ht="25.5" x14ac:dyDescent="0.2">
      <c r="A5840" s="36" t="s">
        <v>2809</v>
      </c>
      <c r="B5840" s="26" t="s">
        <v>6816</v>
      </c>
      <c r="C5840" s="79" t="s">
        <v>10633</v>
      </c>
      <c r="D5840" s="37" t="s">
        <v>5608</v>
      </c>
      <c r="E5840" s="37" t="s">
        <v>464</v>
      </c>
      <c r="F5840" s="41"/>
      <c r="G5840" s="27"/>
      <c r="H5840" s="27"/>
      <c r="I5840" s="27">
        <v>398422</v>
      </c>
      <c r="M5840" s="220">
        <f t="shared" si="91"/>
        <v>521773</v>
      </c>
    </row>
    <row r="5841" spans="1:13" x14ac:dyDescent="0.2">
      <c r="A5841" s="35" t="s">
        <v>2809</v>
      </c>
      <c r="B5841" s="1" t="s">
        <v>81</v>
      </c>
      <c r="C5841" s="45" t="s">
        <v>1020</v>
      </c>
      <c r="D5841" s="23" t="s">
        <v>5734</v>
      </c>
      <c r="E5841" s="23" t="s">
        <v>4141</v>
      </c>
      <c r="F5841" s="40">
        <v>0.4</v>
      </c>
      <c r="G5841" s="25">
        <v>75325</v>
      </c>
      <c r="H5841" s="25">
        <v>30130</v>
      </c>
      <c r="I5841" s="25"/>
      <c r="J5841" s="58" t="e">
        <f>HYPERLINK("#"&amp;"Insumos"&amp;"!A"&amp;MATCH($B5841,#REF!,0),"Ins "&amp;$B5841)</f>
        <v>#REF!</v>
      </c>
      <c r="M5841" s="220"/>
    </row>
    <row r="5842" spans="1:13" x14ac:dyDescent="0.2">
      <c r="A5842" s="35" t="s">
        <v>2809</v>
      </c>
      <c r="B5842" s="1" t="s">
        <v>263</v>
      </c>
      <c r="C5842" s="45" t="s">
        <v>696</v>
      </c>
      <c r="D5842" s="23" t="s">
        <v>5534</v>
      </c>
      <c r="E5842" s="23" t="s">
        <v>4140</v>
      </c>
      <c r="F5842" s="40">
        <v>3.8699999999999998E-2</v>
      </c>
      <c r="G5842" s="25">
        <v>187426</v>
      </c>
      <c r="H5842" s="25">
        <v>7253</v>
      </c>
      <c r="I5842" s="25"/>
      <c r="J5842" s="58" t="e">
        <f>HYPERLINK("#"&amp;"Insumos"&amp;"!A"&amp;MATCH($B5842,#REF!,0),"Ins "&amp;$B5842)</f>
        <v>#REF!</v>
      </c>
      <c r="M5842" s="220"/>
    </row>
    <row r="5843" spans="1:13" x14ac:dyDescent="0.2">
      <c r="A5843" s="35" t="s">
        <v>2809</v>
      </c>
      <c r="B5843" s="1" t="s">
        <v>5533</v>
      </c>
      <c r="C5843" s="45" t="s">
        <v>5892</v>
      </c>
      <c r="D5843" s="23" t="s">
        <v>977</v>
      </c>
      <c r="E5843" s="23" t="s">
        <v>4134</v>
      </c>
      <c r="F5843" s="40">
        <v>0.2</v>
      </c>
      <c r="G5843" s="25">
        <v>3623</v>
      </c>
      <c r="H5843" s="25">
        <v>725</v>
      </c>
      <c r="I5843" s="25"/>
      <c r="J5843" s="58" t="e">
        <f>HYPERLINK("#"&amp;"Insumos"&amp;"!A"&amp;MATCH($B5843,#REF!,0),"Ins "&amp;$B5843)</f>
        <v>#REF!</v>
      </c>
      <c r="M5843" s="220"/>
    </row>
    <row r="5844" spans="1:13" ht="25.5" x14ac:dyDescent="0.2">
      <c r="A5844" s="35" t="s">
        <v>2809</v>
      </c>
      <c r="B5844" s="1" t="s">
        <v>4665</v>
      </c>
      <c r="C5844" s="45" t="s">
        <v>1473</v>
      </c>
      <c r="D5844" s="23" t="s">
        <v>5751</v>
      </c>
      <c r="E5844" s="23" t="s">
        <v>4134</v>
      </c>
      <c r="F5844" s="40">
        <v>1</v>
      </c>
      <c r="G5844" s="25">
        <v>30732</v>
      </c>
      <c r="H5844" s="25">
        <v>30732</v>
      </c>
      <c r="I5844" s="25"/>
      <c r="J5844" s="58" t="e">
        <f>HYPERLINK("#"&amp;"Insumos"&amp;"!A"&amp;MATCH($B5844,#REF!,0),"Ins "&amp;$B5844)</f>
        <v>#REF!</v>
      </c>
      <c r="M5844" s="220"/>
    </row>
    <row r="5845" spans="1:13" ht="25.5" x14ac:dyDescent="0.2">
      <c r="A5845" s="35" t="s">
        <v>2809</v>
      </c>
      <c r="B5845" s="1" t="s">
        <v>4678</v>
      </c>
      <c r="C5845" s="45" t="s">
        <v>1480</v>
      </c>
      <c r="D5845" s="23" t="s">
        <v>5751</v>
      </c>
      <c r="E5845" s="23" t="s">
        <v>4134</v>
      </c>
      <c r="F5845" s="40">
        <v>1</v>
      </c>
      <c r="G5845" s="25">
        <v>205794</v>
      </c>
      <c r="H5845" s="25">
        <v>205794</v>
      </c>
      <c r="I5845" s="25"/>
      <c r="J5845" s="58" t="e">
        <f>HYPERLINK("#"&amp;"Insumos"&amp;"!A"&amp;MATCH($B5845,#REF!,0),"Ins "&amp;$B5845)</f>
        <v>#REF!</v>
      </c>
      <c r="M5845" s="220"/>
    </row>
    <row r="5846" spans="1:13" x14ac:dyDescent="0.2">
      <c r="A5846" s="35" t="s">
        <v>2809</v>
      </c>
      <c r="B5846" s="1" t="s">
        <v>4880</v>
      </c>
      <c r="C5846" s="45" t="s">
        <v>371</v>
      </c>
      <c r="D5846" s="23" t="s">
        <v>5751</v>
      </c>
      <c r="E5846" s="23" t="s">
        <v>287</v>
      </c>
      <c r="F5846" s="40">
        <v>1</v>
      </c>
      <c r="G5846" s="25">
        <v>122650</v>
      </c>
      <c r="H5846" s="25">
        <v>122650</v>
      </c>
      <c r="I5846" s="25"/>
      <c r="J5846" s="58" t="e">
        <f>HYPERLINK("#"&amp;"Insumos"&amp;"!A"&amp;MATCH($B5846,#REF!,0),"Ins "&amp;$B5846)</f>
        <v>#REF!</v>
      </c>
      <c r="M5846" s="220"/>
    </row>
    <row r="5847" spans="1:13" x14ac:dyDescent="0.2">
      <c r="A5847" s="35" t="s">
        <v>2809</v>
      </c>
      <c r="B5847" s="1" t="s">
        <v>5007</v>
      </c>
      <c r="C5847" s="45" t="s">
        <v>720</v>
      </c>
      <c r="D5847" s="23" t="s">
        <v>5751</v>
      </c>
      <c r="E5847" s="23" t="s">
        <v>4134</v>
      </c>
      <c r="F5847" s="40">
        <v>0.6</v>
      </c>
      <c r="G5847" s="25">
        <v>1897</v>
      </c>
      <c r="H5847" s="25">
        <v>1138</v>
      </c>
      <c r="I5847" s="25"/>
      <c r="J5847" s="58" t="e">
        <f>HYPERLINK("#"&amp;"Insumos"&amp;"!A"&amp;MATCH($B5847,#REF!,0),"Ins "&amp;$B5847)</f>
        <v>#REF!</v>
      </c>
      <c r="M5847" s="220"/>
    </row>
    <row r="5848" spans="1:13" ht="25.5" x14ac:dyDescent="0.2">
      <c r="A5848" s="36" t="s">
        <v>2810</v>
      </c>
      <c r="B5848" s="26" t="s">
        <v>6816</v>
      </c>
      <c r="C5848" s="79" t="s">
        <v>10634</v>
      </c>
      <c r="D5848" s="37" t="s">
        <v>5608</v>
      </c>
      <c r="E5848" s="37" t="s">
        <v>464</v>
      </c>
      <c r="F5848" s="41"/>
      <c r="G5848" s="27"/>
      <c r="H5848" s="27"/>
      <c r="I5848" s="27">
        <v>591264</v>
      </c>
      <c r="M5848" s="220">
        <f t="shared" si="91"/>
        <v>774319</v>
      </c>
    </row>
    <row r="5849" spans="1:13" x14ac:dyDescent="0.2">
      <c r="A5849" s="35" t="s">
        <v>2810</v>
      </c>
      <c r="B5849" s="1" t="s">
        <v>81</v>
      </c>
      <c r="C5849" s="45" t="s">
        <v>1020</v>
      </c>
      <c r="D5849" s="23" t="s">
        <v>5734</v>
      </c>
      <c r="E5849" s="23" t="s">
        <v>4141</v>
      </c>
      <c r="F5849" s="40">
        <v>0.55000000000000004</v>
      </c>
      <c r="G5849" s="25">
        <v>75325</v>
      </c>
      <c r="H5849" s="25">
        <v>41429</v>
      </c>
      <c r="I5849" s="25"/>
      <c r="J5849" s="58" t="e">
        <f>HYPERLINK("#"&amp;"Insumos"&amp;"!A"&amp;MATCH($B5849,#REF!,0),"Ins "&amp;$B5849)</f>
        <v>#REF!</v>
      </c>
      <c r="M5849" s="220"/>
    </row>
    <row r="5850" spans="1:13" x14ac:dyDescent="0.2">
      <c r="A5850" s="35" t="s">
        <v>2810</v>
      </c>
      <c r="B5850" s="1" t="s">
        <v>263</v>
      </c>
      <c r="C5850" s="45" t="s">
        <v>696</v>
      </c>
      <c r="D5850" s="23" t="s">
        <v>5534</v>
      </c>
      <c r="E5850" s="23" t="s">
        <v>4140</v>
      </c>
      <c r="F5850" s="40">
        <v>3.8800000000000001E-2</v>
      </c>
      <c r="G5850" s="25">
        <v>187426</v>
      </c>
      <c r="H5850" s="25">
        <v>7272</v>
      </c>
      <c r="I5850" s="25"/>
      <c r="J5850" s="58" t="e">
        <f>HYPERLINK("#"&amp;"Insumos"&amp;"!A"&amp;MATCH($B5850,#REF!,0),"Ins "&amp;$B5850)</f>
        <v>#REF!</v>
      </c>
      <c r="M5850" s="220"/>
    </row>
    <row r="5851" spans="1:13" x14ac:dyDescent="0.2">
      <c r="A5851" s="35" t="s">
        <v>2810</v>
      </c>
      <c r="B5851" s="1" t="s">
        <v>5533</v>
      </c>
      <c r="C5851" s="45" t="s">
        <v>5892</v>
      </c>
      <c r="D5851" s="23" t="s">
        <v>977</v>
      </c>
      <c r="E5851" s="23" t="s">
        <v>4134</v>
      </c>
      <c r="F5851" s="40">
        <v>0.2</v>
      </c>
      <c r="G5851" s="25">
        <v>3623</v>
      </c>
      <c r="H5851" s="25">
        <v>725</v>
      </c>
      <c r="I5851" s="25"/>
      <c r="J5851" s="58" t="e">
        <f>HYPERLINK("#"&amp;"Insumos"&amp;"!A"&amp;MATCH($B5851,#REF!,0),"Ins "&amp;$B5851)</f>
        <v>#REF!</v>
      </c>
      <c r="M5851" s="220"/>
    </row>
    <row r="5852" spans="1:13" ht="25.5" x14ac:dyDescent="0.2">
      <c r="A5852" s="35" t="s">
        <v>2810</v>
      </c>
      <c r="B5852" s="1" t="s">
        <v>4667</v>
      </c>
      <c r="C5852" s="45" t="s">
        <v>1475</v>
      </c>
      <c r="D5852" s="23" t="s">
        <v>5751</v>
      </c>
      <c r="E5852" s="23" t="s">
        <v>4134</v>
      </c>
      <c r="F5852" s="40">
        <v>1</v>
      </c>
      <c r="G5852" s="25">
        <v>51226</v>
      </c>
      <c r="H5852" s="25">
        <v>51226</v>
      </c>
      <c r="I5852" s="25"/>
      <c r="J5852" s="58" t="e">
        <f>HYPERLINK("#"&amp;"Insumos"&amp;"!A"&amp;MATCH($B5852,#REF!,0),"Ins "&amp;$B5852)</f>
        <v>#REF!</v>
      </c>
      <c r="M5852" s="220"/>
    </row>
    <row r="5853" spans="1:13" x14ac:dyDescent="0.2">
      <c r="A5853" s="35" t="s">
        <v>2810</v>
      </c>
      <c r="B5853" s="1" t="s">
        <v>4730</v>
      </c>
      <c r="C5853" s="45" t="s">
        <v>1482</v>
      </c>
      <c r="D5853" s="23" t="s">
        <v>5751</v>
      </c>
      <c r="E5853" s="23" t="s">
        <v>4134</v>
      </c>
      <c r="F5853" s="40">
        <v>1</v>
      </c>
      <c r="G5853" s="25">
        <v>325212</v>
      </c>
      <c r="H5853" s="25">
        <v>325212</v>
      </c>
      <c r="I5853" s="25"/>
      <c r="J5853" s="58" t="e">
        <f>HYPERLINK("#"&amp;"Insumos"&amp;"!A"&amp;MATCH($B5853,#REF!,0),"Ins "&amp;$B5853)</f>
        <v>#REF!</v>
      </c>
      <c r="M5853" s="220"/>
    </row>
    <row r="5854" spans="1:13" x14ac:dyDescent="0.2">
      <c r="A5854" s="35" t="s">
        <v>2810</v>
      </c>
      <c r="B5854" s="1" t="s">
        <v>4882</v>
      </c>
      <c r="C5854" s="45" t="s">
        <v>373</v>
      </c>
      <c r="D5854" s="23" t="s">
        <v>5751</v>
      </c>
      <c r="E5854" s="23" t="s">
        <v>287</v>
      </c>
      <c r="F5854" s="40">
        <v>1</v>
      </c>
      <c r="G5854" s="25">
        <v>163750</v>
      </c>
      <c r="H5854" s="25">
        <v>163750</v>
      </c>
      <c r="I5854" s="25"/>
      <c r="J5854" s="58" t="e">
        <f>HYPERLINK("#"&amp;"Insumos"&amp;"!A"&amp;MATCH($B5854,#REF!,0),"Ins "&amp;$B5854)</f>
        <v>#REF!</v>
      </c>
      <c r="M5854" s="220"/>
    </row>
    <row r="5855" spans="1:13" x14ac:dyDescent="0.2">
      <c r="A5855" s="35" t="s">
        <v>2810</v>
      </c>
      <c r="B5855" s="1" t="s">
        <v>5007</v>
      </c>
      <c r="C5855" s="45" t="s">
        <v>720</v>
      </c>
      <c r="D5855" s="23" t="s">
        <v>5751</v>
      </c>
      <c r="E5855" s="23" t="s">
        <v>4134</v>
      </c>
      <c r="F5855" s="40">
        <v>0.87</v>
      </c>
      <c r="G5855" s="25">
        <v>1897</v>
      </c>
      <c r="H5855" s="25">
        <v>1650</v>
      </c>
      <c r="I5855" s="25"/>
      <c r="J5855" s="58" t="e">
        <f>HYPERLINK("#"&amp;"Insumos"&amp;"!A"&amp;MATCH($B5855,#REF!,0),"Ins "&amp;$B5855)</f>
        <v>#REF!</v>
      </c>
      <c r="M5855" s="220"/>
    </row>
    <row r="5856" spans="1:13" ht="25.5" x14ac:dyDescent="0.2">
      <c r="A5856" s="36" t="s">
        <v>2811</v>
      </c>
      <c r="B5856" s="26" t="s">
        <v>6816</v>
      </c>
      <c r="C5856" s="79" t="s">
        <v>27</v>
      </c>
      <c r="D5856" s="37" t="s">
        <v>5608</v>
      </c>
      <c r="E5856" s="37" t="s">
        <v>464</v>
      </c>
      <c r="F5856" s="41"/>
      <c r="G5856" s="27"/>
      <c r="H5856" s="27"/>
      <c r="I5856" s="27">
        <v>90285</v>
      </c>
      <c r="M5856" s="220">
        <f t="shared" si="91"/>
        <v>118237</v>
      </c>
    </row>
    <row r="5857" spans="1:13" x14ac:dyDescent="0.2">
      <c r="A5857" s="35" t="s">
        <v>2811</v>
      </c>
      <c r="B5857" s="1" t="s">
        <v>81</v>
      </c>
      <c r="C5857" s="45" t="s">
        <v>1020</v>
      </c>
      <c r="D5857" s="23" t="s">
        <v>5734</v>
      </c>
      <c r="E5857" s="23" t="s">
        <v>4141</v>
      </c>
      <c r="F5857" s="40">
        <v>0.15</v>
      </c>
      <c r="G5857" s="25">
        <v>75325</v>
      </c>
      <c r="H5857" s="25">
        <v>11299</v>
      </c>
      <c r="I5857" s="25"/>
      <c r="J5857" s="58" t="e">
        <f>HYPERLINK("#"&amp;"Insumos"&amp;"!A"&amp;MATCH($B5857,#REF!,0),"Ins "&amp;$B5857)</f>
        <v>#REF!</v>
      </c>
      <c r="M5857" s="220"/>
    </row>
    <row r="5858" spans="1:13" x14ac:dyDescent="0.2">
      <c r="A5858" s="35" t="s">
        <v>2811</v>
      </c>
      <c r="B5858" s="1" t="s">
        <v>263</v>
      </c>
      <c r="C5858" s="45" t="s">
        <v>696</v>
      </c>
      <c r="D5858" s="23" t="s">
        <v>5534</v>
      </c>
      <c r="E5858" s="23" t="s">
        <v>4140</v>
      </c>
      <c r="F5858" s="40">
        <v>6.7999999999999996E-3</v>
      </c>
      <c r="G5858" s="25">
        <v>187426</v>
      </c>
      <c r="H5858" s="25">
        <v>1274</v>
      </c>
      <c r="I5858" s="25"/>
      <c r="J5858" s="58" t="e">
        <f>HYPERLINK("#"&amp;"Insumos"&amp;"!A"&amp;MATCH($B5858,#REF!,0),"Ins "&amp;$B5858)</f>
        <v>#REF!</v>
      </c>
      <c r="M5858" s="220"/>
    </row>
    <row r="5859" spans="1:13" x14ac:dyDescent="0.2">
      <c r="A5859" s="35" t="s">
        <v>2811</v>
      </c>
      <c r="B5859" s="1" t="s">
        <v>5533</v>
      </c>
      <c r="C5859" s="45" t="s">
        <v>5892</v>
      </c>
      <c r="D5859" s="23" t="s">
        <v>977</v>
      </c>
      <c r="E5859" s="23" t="s">
        <v>4134</v>
      </c>
      <c r="F5859" s="40">
        <v>0.2</v>
      </c>
      <c r="G5859" s="25">
        <v>3623</v>
      </c>
      <c r="H5859" s="25">
        <v>725</v>
      </c>
      <c r="I5859" s="25"/>
      <c r="J5859" s="58" t="e">
        <f>HYPERLINK("#"&amp;"Insumos"&amp;"!A"&amp;MATCH($B5859,#REF!,0),"Ins "&amp;$B5859)</f>
        <v>#REF!</v>
      </c>
      <c r="M5859" s="220"/>
    </row>
    <row r="5860" spans="1:13" ht="25.5" x14ac:dyDescent="0.2">
      <c r="A5860" s="35" t="s">
        <v>2811</v>
      </c>
      <c r="B5860" s="1" t="s">
        <v>4699</v>
      </c>
      <c r="C5860" s="45" t="s">
        <v>382</v>
      </c>
      <c r="D5860" s="23" t="s">
        <v>5751</v>
      </c>
      <c r="E5860" s="23" t="s">
        <v>287</v>
      </c>
      <c r="F5860" s="40">
        <v>1</v>
      </c>
      <c r="G5860" s="25">
        <v>65131</v>
      </c>
      <c r="H5860" s="25">
        <v>65131</v>
      </c>
      <c r="I5860" s="25"/>
      <c r="J5860" s="58" t="e">
        <f>HYPERLINK("#"&amp;"Insumos"&amp;"!A"&amp;MATCH($B5860,#REF!,0),"Ins "&amp;$B5860)</f>
        <v>#REF!</v>
      </c>
      <c r="M5860" s="220"/>
    </row>
    <row r="5861" spans="1:13" x14ac:dyDescent="0.2">
      <c r="A5861" s="35" t="s">
        <v>2811</v>
      </c>
      <c r="B5861" s="1" t="s">
        <v>4892</v>
      </c>
      <c r="C5861" s="45" t="s">
        <v>389</v>
      </c>
      <c r="D5861" s="23" t="s">
        <v>5751</v>
      </c>
      <c r="E5861" s="23" t="s">
        <v>4134</v>
      </c>
      <c r="F5861" s="40">
        <v>2</v>
      </c>
      <c r="G5861" s="25">
        <v>5103</v>
      </c>
      <c r="H5861" s="25">
        <v>10206</v>
      </c>
      <c r="I5861" s="25"/>
      <c r="J5861" s="58" t="e">
        <f>HYPERLINK("#"&amp;"Insumos"&amp;"!A"&amp;MATCH($B5861,#REF!,0),"Ins "&amp;$B5861)</f>
        <v>#REF!</v>
      </c>
      <c r="M5861" s="220"/>
    </row>
    <row r="5862" spans="1:13" x14ac:dyDescent="0.2">
      <c r="A5862" s="35" t="s">
        <v>2811</v>
      </c>
      <c r="B5862" s="1" t="s">
        <v>5007</v>
      </c>
      <c r="C5862" s="45" t="s">
        <v>720</v>
      </c>
      <c r="D5862" s="23" t="s">
        <v>5751</v>
      </c>
      <c r="E5862" s="23" t="s">
        <v>4134</v>
      </c>
      <c r="F5862" s="40">
        <v>0.87</v>
      </c>
      <c r="G5862" s="25">
        <v>1897</v>
      </c>
      <c r="H5862" s="25">
        <v>1650</v>
      </c>
      <c r="I5862" s="25"/>
      <c r="J5862" s="58" t="e">
        <f>HYPERLINK("#"&amp;"Insumos"&amp;"!A"&amp;MATCH($B5862,#REF!,0),"Ins "&amp;$B5862)</f>
        <v>#REF!</v>
      </c>
      <c r="M5862" s="220"/>
    </row>
    <row r="5863" spans="1:13" ht="25.5" x14ac:dyDescent="0.2">
      <c r="A5863" s="36" t="s">
        <v>2812</v>
      </c>
      <c r="B5863" s="26" t="s">
        <v>6816</v>
      </c>
      <c r="C5863" s="79" t="s">
        <v>28</v>
      </c>
      <c r="D5863" s="37" t="s">
        <v>5608</v>
      </c>
      <c r="E5863" s="37" t="s">
        <v>464</v>
      </c>
      <c r="F5863" s="41"/>
      <c r="G5863" s="27"/>
      <c r="H5863" s="27"/>
      <c r="I5863" s="27">
        <v>96115</v>
      </c>
      <c r="M5863" s="220">
        <f t="shared" si="91"/>
        <v>125872</v>
      </c>
    </row>
    <row r="5864" spans="1:13" x14ac:dyDescent="0.2">
      <c r="A5864" s="35" t="s">
        <v>2812</v>
      </c>
      <c r="B5864" s="1" t="s">
        <v>81</v>
      </c>
      <c r="C5864" s="45" t="s">
        <v>1020</v>
      </c>
      <c r="D5864" s="23" t="s">
        <v>5734</v>
      </c>
      <c r="E5864" s="23" t="s">
        <v>4141</v>
      </c>
      <c r="F5864" s="40">
        <v>0.15</v>
      </c>
      <c r="G5864" s="25">
        <v>75325</v>
      </c>
      <c r="H5864" s="25">
        <v>11299</v>
      </c>
      <c r="I5864" s="25"/>
      <c r="J5864" s="58" t="e">
        <f>HYPERLINK("#"&amp;"Insumos"&amp;"!A"&amp;MATCH($B5864,#REF!,0),"Ins "&amp;$B5864)</f>
        <v>#REF!</v>
      </c>
      <c r="M5864" s="220"/>
    </row>
    <row r="5865" spans="1:13" x14ac:dyDescent="0.2">
      <c r="A5865" s="35" t="s">
        <v>2812</v>
      </c>
      <c r="B5865" s="1" t="s">
        <v>263</v>
      </c>
      <c r="C5865" s="45" t="s">
        <v>696</v>
      </c>
      <c r="D5865" s="23" t="s">
        <v>5534</v>
      </c>
      <c r="E5865" s="23" t="s">
        <v>4140</v>
      </c>
      <c r="F5865" s="40">
        <v>7.4000000000000003E-3</v>
      </c>
      <c r="G5865" s="25">
        <v>187426</v>
      </c>
      <c r="H5865" s="25">
        <v>1387</v>
      </c>
      <c r="I5865" s="25"/>
      <c r="J5865" s="58" t="e">
        <f>HYPERLINK("#"&amp;"Insumos"&amp;"!A"&amp;MATCH($B5865,#REF!,0),"Ins "&amp;$B5865)</f>
        <v>#REF!</v>
      </c>
      <c r="M5865" s="220"/>
    </row>
    <row r="5866" spans="1:13" x14ac:dyDescent="0.2">
      <c r="A5866" s="35" t="s">
        <v>2812</v>
      </c>
      <c r="B5866" s="1" t="s">
        <v>5533</v>
      </c>
      <c r="C5866" s="45" t="s">
        <v>5892</v>
      </c>
      <c r="D5866" s="23" t="s">
        <v>977</v>
      </c>
      <c r="E5866" s="23" t="s">
        <v>4134</v>
      </c>
      <c r="F5866" s="40">
        <v>0.2</v>
      </c>
      <c r="G5866" s="25">
        <v>3623</v>
      </c>
      <c r="H5866" s="25">
        <v>725</v>
      </c>
      <c r="I5866" s="25"/>
      <c r="J5866" s="58" t="e">
        <f>HYPERLINK("#"&amp;"Insumos"&amp;"!A"&amp;MATCH($B5866,#REF!,0),"Ins "&amp;$B5866)</f>
        <v>#REF!</v>
      </c>
      <c r="M5866" s="220"/>
    </row>
    <row r="5867" spans="1:13" ht="25.5" x14ac:dyDescent="0.2">
      <c r="A5867" s="35" t="s">
        <v>2812</v>
      </c>
      <c r="B5867" s="1" t="s">
        <v>4700</v>
      </c>
      <c r="C5867" s="45" t="s">
        <v>383</v>
      </c>
      <c r="D5867" s="23" t="s">
        <v>5751</v>
      </c>
      <c r="E5867" s="23" t="s">
        <v>287</v>
      </c>
      <c r="F5867" s="40">
        <v>1</v>
      </c>
      <c r="G5867" s="25">
        <v>70848</v>
      </c>
      <c r="H5867" s="25">
        <v>70848</v>
      </c>
      <c r="I5867" s="25"/>
      <c r="J5867" s="58" t="e">
        <f>HYPERLINK("#"&amp;"Insumos"&amp;"!A"&amp;MATCH($B5867,#REF!,0),"Ins "&amp;$B5867)</f>
        <v>#REF!</v>
      </c>
      <c r="M5867" s="220"/>
    </row>
    <row r="5868" spans="1:13" x14ac:dyDescent="0.2">
      <c r="A5868" s="35" t="s">
        <v>2812</v>
      </c>
      <c r="B5868" s="1" t="s">
        <v>4892</v>
      </c>
      <c r="C5868" s="45" t="s">
        <v>389</v>
      </c>
      <c r="D5868" s="23" t="s">
        <v>5751</v>
      </c>
      <c r="E5868" s="23" t="s">
        <v>4134</v>
      </c>
      <c r="F5868" s="40">
        <v>2</v>
      </c>
      <c r="G5868" s="25">
        <v>5103</v>
      </c>
      <c r="H5868" s="25">
        <v>10206</v>
      </c>
      <c r="I5868" s="25"/>
      <c r="J5868" s="58" t="e">
        <f>HYPERLINK("#"&amp;"Insumos"&amp;"!A"&amp;MATCH($B5868,#REF!,0),"Ins "&amp;$B5868)</f>
        <v>#REF!</v>
      </c>
      <c r="M5868" s="220"/>
    </row>
    <row r="5869" spans="1:13" x14ac:dyDescent="0.2">
      <c r="A5869" s="35" t="s">
        <v>2812</v>
      </c>
      <c r="B5869" s="1" t="s">
        <v>5007</v>
      </c>
      <c r="C5869" s="45" t="s">
        <v>720</v>
      </c>
      <c r="D5869" s="23" t="s">
        <v>5751</v>
      </c>
      <c r="E5869" s="23" t="s">
        <v>4134</v>
      </c>
      <c r="F5869" s="40">
        <v>0.87</v>
      </c>
      <c r="G5869" s="25">
        <v>1897</v>
      </c>
      <c r="H5869" s="25">
        <v>1650</v>
      </c>
      <c r="I5869" s="25"/>
      <c r="J5869" s="58" t="e">
        <f>HYPERLINK("#"&amp;"Insumos"&amp;"!A"&amp;MATCH($B5869,#REF!,0),"Ins "&amp;$B5869)</f>
        <v>#REF!</v>
      </c>
      <c r="M5869" s="220"/>
    </row>
    <row r="5870" spans="1:13" ht="25.5" x14ac:dyDescent="0.2">
      <c r="A5870" s="36" t="s">
        <v>2813</v>
      </c>
      <c r="B5870" s="26" t="s">
        <v>6816</v>
      </c>
      <c r="C5870" s="79" t="s">
        <v>29</v>
      </c>
      <c r="D5870" s="37" t="s">
        <v>5608</v>
      </c>
      <c r="E5870" s="37" t="s">
        <v>464</v>
      </c>
      <c r="F5870" s="41"/>
      <c r="G5870" s="27"/>
      <c r="H5870" s="27"/>
      <c r="I5870" s="27">
        <v>106745</v>
      </c>
      <c r="M5870" s="220">
        <f t="shared" si="91"/>
        <v>139793</v>
      </c>
    </row>
    <row r="5871" spans="1:13" x14ac:dyDescent="0.2">
      <c r="A5871" s="35" t="s">
        <v>2813</v>
      </c>
      <c r="B5871" s="1" t="s">
        <v>81</v>
      </c>
      <c r="C5871" s="45" t="s">
        <v>1020</v>
      </c>
      <c r="D5871" s="23" t="s">
        <v>5734</v>
      </c>
      <c r="E5871" s="23" t="s">
        <v>4141</v>
      </c>
      <c r="F5871" s="40">
        <v>0.2</v>
      </c>
      <c r="G5871" s="25">
        <v>75325</v>
      </c>
      <c r="H5871" s="25">
        <v>15065</v>
      </c>
      <c r="I5871" s="25"/>
      <c r="J5871" s="58" t="e">
        <f>HYPERLINK("#"&amp;"Insumos"&amp;"!A"&amp;MATCH($B5871,#REF!,0),"Ins "&amp;$B5871)</f>
        <v>#REF!</v>
      </c>
      <c r="M5871" s="220"/>
    </row>
    <row r="5872" spans="1:13" x14ac:dyDescent="0.2">
      <c r="A5872" s="35" t="s">
        <v>2813</v>
      </c>
      <c r="B5872" s="1" t="s">
        <v>263</v>
      </c>
      <c r="C5872" s="45" t="s">
        <v>696</v>
      </c>
      <c r="D5872" s="23" t="s">
        <v>5534</v>
      </c>
      <c r="E5872" s="23" t="s">
        <v>4140</v>
      </c>
      <c r="F5872" s="40">
        <v>8.0999999999999996E-3</v>
      </c>
      <c r="G5872" s="25">
        <v>187426</v>
      </c>
      <c r="H5872" s="25">
        <v>1518</v>
      </c>
      <c r="I5872" s="25"/>
      <c r="J5872" s="58" t="e">
        <f>HYPERLINK("#"&amp;"Insumos"&amp;"!A"&amp;MATCH($B5872,#REF!,0),"Ins "&amp;$B5872)</f>
        <v>#REF!</v>
      </c>
      <c r="M5872" s="220"/>
    </row>
    <row r="5873" spans="1:13" x14ac:dyDescent="0.2">
      <c r="A5873" s="35" t="s">
        <v>2813</v>
      </c>
      <c r="B5873" s="1" t="s">
        <v>5533</v>
      </c>
      <c r="C5873" s="45" t="s">
        <v>5892</v>
      </c>
      <c r="D5873" s="23" t="s">
        <v>977</v>
      </c>
      <c r="E5873" s="23" t="s">
        <v>4134</v>
      </c>
      <c r="F5873" s="40">
        <v>0.2</v>
      </c>
      <c r="G5873" s="25">
        <v>3623</v>
      </c>
      <c r="H5873" s="25">
        <v>725</v>
      </c>
      <c r="I5873" s="25"/>
      <c r="J5873" s="58" t="e">
        <f>HYPERLINK("#"&amp;"Insumos"&amp;"!A"&amp;MATCH($B5873,#REF!,0),"Ins "&amp;$B5873)</f>
        <v>#REF!</v>
      </c>
      <c r="M5873" s="220"/>
    </row>
    <row r="5874" spans="1:13" ht="25.5" x14ac:dyDescent="0.2">
      <c r="A5874" s="35" t="s">
        <v>2813</v>
      </c>
      <c r="B5874" s="1" t="s">
        <v>4701</v>
      </c>
      <c r="C5874" s="45" t="s">
        <v>384</v>
      </c>
      <c r="D5874" s="23" t="s">
        <v>5751</v>
      </c>
      <c r="E5874" s="23" t="s">
        <v>287</v>
      </c>
      <c r="F5874" s="40">
        <v>1</v>
      </c>
      <c r="G5874" s="25">
        <v>77581</v>
      </c>
      <c r="H5874" s="25">
        <v>77581</v>
      </c>
      <c r="I5874" s="25"/>
      <c r="J5874" s="58" t="e">
        <f>HYPERLINK("#"&amp;"Insumos"&amp;"!A"&amp;MATCH($B5874,#REF!,0),"Ins "&amp;$B5874)</f>
        <v>#REF!</v>
      </c>
      <c r="M5874" s="220"/>
    </row>
    <row r="5875" spans="1:13" x14ac:dyDescent="0.2">
      <c r="A5875" s="35" t="s">
        <v>2813</v>
      </c>
      <c r="B5875" s="1" t="s">
        <v>4892</v>
      </c>
      <c r="C5875" s="45" t="s">
        <v>389</v>
      </c>
      <c r="D5875" s="23" t="s">
        <v>5751</v>
      </c>
      <c r="E5875" s="23" t="s">
        <v>4134</v>
      </c>
      <c r="F5875" s="40">
        <v>2</v>
      </c>
      <c r="G5875" s="25">
        <v>5103</v>
      </c>
      <c r="H5875" s="25">
        <v>10206</v>
      </c>
      <c r="I5875" s="25"/>
      <c r="J5875" s="58" t="e">
        <f>HYPERLINK("#"&amp;"Insumos"&amp;"!A"&amp;MATCH($B5875,#REF!,0),"Ins "&amp;$B5875)</f>
        <v>#REF!</v>
      </c>
      <c r="M5875" s="220"/>
    </row>
    <row r="5876" spans="1:13" x14ac:dyDescent="0.2">
      <c r="A5876" s="35" t="s">
        <v>2813</v>
      </c>
      <c r="B5876" s="1" t="s">
        <v>5007</v>
      </c>
      <c r="C5876" s="45" t="s">
        <v>720</v>
      </c>
      <c r="D5876" s="23" t="s">
        <v>5751</v>
      </c>
      <c r="E5876" s="23" t="s">
        <v>4134</v>
      </c>
      <c r="F5876" s="40">
        <v>0.87</v>
      </c>
      <c r="G5876" s="25">
        <v>1897</v>
      </c>
      <c r="H5876" s="25">
        <v>1650</v>
      </c>
      <c r="I5876" s="25"/>
      <c r="J5876" s="58" t="e">
        <f>HYPERLINK("#"&amp;"Insumos"&amp;"!A"&amp;MATCH($B5876,#REF!,0),"Ins "&amp;$B5876)</f>
        <v>#REF!</v>
      </c>
      <c r="M5876" s="220"/>
    </row>
    <row r="5877" spans="1:13" ht="25.5" x14ac:dyDescent="0.2">
      <c r="A5877" s="36" t="s">
        <v>2814</v>
      </c>
      <c r="B5877" s="26" t="s">
        <v>6816</v>
      </c>
      <c r="C5877" s="79" t="s">
        <v>30</v>
      </c>
      <c r="D5877" s="37" t="s">
        <v>5608</v>
      </c>
      <c r="E5877" s="37" t="s">
        <v>464</v>
      </c>
      <c r="F5877" s="41"/>
      <c r="G5877" s="27"/>
      <c r="H5877" s="27"/>
      <c r="I5877" s="27">
        <v>113841</v>
      </c>
      <c r="M5877" s="220">
        <f t="shared" si="91"/>
        <v>149086</v>
      </c>
    </row>
    <row r="5878" spans="1:13" x14ac:dyDescent="0.2">
      <c r="A5878" s="35" t="s">
        <v>2814</v>
      </c>
      <c r="B5878" s="1" t="s">
        <v>81</v>
      </c>
      <c r="C5878" s="45" t="s">
        <v>1020</v>
      </c>
      <c r="D5878" s="23" t="s">
        <v>5734</v>
      </c>
      <c r="E5878" s="23" t="s">
        <v>4141</v>
      </c>
      <c r="F5878" s="40">
        <v>0.2</v>
      </c>
      <c r="G5878" s="25">
        <v>75325</v>
      </c>
      <c r="H5878" s="25">
        <v>15065</v>
      </c>
      <c r="I5878" s="25"/>
      <c r="J5878" s="58" t="e">
        <f>HYPERLINK("#"&amp;"Insumos"&amp;"!A"&amp;MATCH($B5878,#REF!,0),"Ins "&amp;$B5878)</f>
        <v>#REF!</v>
      </c>
      <c r="M5878" s="220"/>
    </row>
    <row r="5879" spans="1:13" x14ac:dyDescent="0.2">
      <c r="A5879" s="35" t="s">
        <v>2814</v>
      </c>
      <c r="B5879" s="1" t="s">
        <v>263</v>
      </c>
      <c r="C5879" s="45" t="s">
        <v>696</v>
      </c>
      <c r="D5879" s="23" t="s">
        <v>5534</v>
      </c>
      <c r="E5879" s="23" t="s">
        <v>4140</v>
      </c>
      <c r="F5879" s="40">
        <v>8.8000000000000005E-3</v>
      </c>
      <c r="G5879" s="25">
        <v>187426</v>
      </c>
      <c r="H5879" s="25">
        <v>1649</v>
      </c>
      <c r="I5879" s="25"/>
      <c r="J5879" s="58" t="e">
        <f>HYPERLINK("#"&amp;"Insumos"&amp;"!A"&amp;MATCH($B5879,#REF!,0),"Ins "&amp;$B5879)</f>
        <v>#REF!</v>
      </c>
      <c r="M5879" s="220"/>
    </row>
    <row r="5880" spans="1:13" x14ac:dyDescent="0.2">
      <c r="A5880" s="35" t="s">
        <v>2814</v>
      </c>
      <c r="B5880" s="1" t="s">
        <v>5533</v>
      </c>
      <c r="C5880" s="45" t="s">
        <v>5892</v>
      </c>
      <c r="D5880" s="23" t="s">
        <v>977</v>
      </c>
      <c r="E5880" s="23" t="s">
        <v>4134</v>
      </c>
      <c r="F5880" s="40">
        <v>0.2</v>
      </c>
      <c r="G5880" s="25">
        <v>3623</v>
      </c>
      <c r="H5880" s="25">
        <v>725</v>
      </c>
      <c r="I5880" s="25"/>
      <c r="J5880" s="58" t="e">
        <f>HYPERLINK("#"&amp;"Insumos"&amp;"!A"&amp;MATCH($B5880,#REF!,0),"Ins "&amp;$B5880)</f>
        <v>#REF!</v>
      </c>
      <c r="M5880" s="220"/>
    </row>
    <row r="5881" spans="1:13" ht="25.5" x14ac:dyDescent="0.2">
      <c r="A5881" s="35" t="s">
        <v>2814</v>
      </c>
      <c r="B5881" s="1" t="s">
        <v>4702</v>
      </c>
      <c r="C5881" s="45" t="s">
        <v>385</v>
      </c>
      <c r="D5881" s="23" t="s">
        <v>5751</v>
      </c>
      <c r="E5881" s="23" t="s">
        <v>287</v>
      </c>
      <c r="F5881" s="40">
        <v>1</v>
      </c>
      <c r="G5881" s="25">
        <v>84546</v>
      </c>
      <c r="H5881" s="25">
        <v>84546</v>
      </c>
      <c r="I5881" s="25"/>
      <c r="J5881" s="58" t="e">
        <f>HYPERLINK("#"&amp;"Insumos"&amp;"!A"&amp;MATCH($B5881,#REF!,0),"Ins "&amp;$B5881)</f>
        <v>#REF!</v>
      </c>
      <c r="M5881" s="220"/>
    </row>
    <row r="5882" spans="1:13" x14ac:dyDescent="0.2">
      <c r="A5882" s="35" t="s">
        <v>2814</v>
      </c>
      <c r="B5882" s="1" t="s">
        <v>4892</v>
      </c>
      <c r="C5882" s="45" t="s">
        <v>389</v>
      </c>
      <c r="D5882" s="23" t="s">
        <v>5751</v>
      </c>
      <c r="E5882" s="23" t="s">
        <v>4134</v>
      </c>
      <c r="F5882" s="40">
        <v>2</v>
      </c>
      <c r="G5882" s="25">
        <v>5103</v>
      </c>
      <c r="H5882" s="25">
        <v>10206</v>
      </c>
      <c r="I5882" s="25"/>
      <c r="J5882" s="58" t="e">
        <f>HYPERLINK("#"&amp;"Insumos"&amp;"!A"&amp;MATCH($B5882,#REF!,0),"Ins "&amp;$B5882)</f>
        <v>#REF!</v>
      </c>
      <c r="M5882" s="220"/>
    </row>
    <row r="5883" spans="1:13" x14ac:dyDescent="0.2">
      <c r="A5883" s="35" t="s">
        <v>2814</v>
      </c>
      <c r="B5883" s="1" t="s">
        <v>5007</v>
      </c>
      <c r="C5883" s="45" t="s">
        <v>720</v>
      </c>
      <c r="D5883" s="23" t="s">
        <v>5751</v>
      </c>
      <c r="E5883" s="23" t="s">
        <v>4134</v>
      </c>
      <c r="F5883" s="40">
        <v>0.87</v>
      </c>
      <c r="G5883" s="25">
        <v>1897</v>
      </c>
      <c r="H5883" s="25">
        <v>1650</v>
      </c>
      <c r="I5883" s="25"/>
      <c r="J5883" s="58" t="e">
        <f>HYPERLINK("#"&amp;"Insumos"&amp;"!A"&amp;MATCH($B5883,#REF!,0),"Ins "&amp;$B5883)</f>
        <v>#REF!</v>
      </c>
      <c r="M5883" s="220"/>
    </row>
    <row r="5884" spans="1:13" ht="25.5" x14ac:dyDescent="0.2">
      <c r="A5884" s="36" t="s">
        <v>2815</v>
      </c>
      <c r="B5884" s="26" t="s">
        <v>6816</v>
      </c>
      <c r="C5884" s="79" t="s">
        <v>31</v>
      </c>
      <c r="D5884" s="37" t="s">
        <v>5608</v>
      </c>
      <c r="E5884" s="37" t="s">
        <v>464</v>
      </c>
      <c r="F5884" s="41"/>
      <c r="G5884" s="27"/>
      <c r="H5884" s="27"/>
      <c r="I5884" s="27">
        <v>124349</v>
      </c>
      <c r="M5884" s="220">
        <f t="shared" si="91"/>
        <v>162847</v>
      </c>
    </row>
    <row r="5885" spans="1:13" x14ac:dyDescent="0.2">
      <c r="A5885" s="35" t="s">
        <v>2815</v>
      </c>
      <c r="B5885" s="1" t="s">
        <v>81</v>
      </c>
      <c r="C5885" s="45" t="s">
        <v>1020</v>
      </c>
      <c r="D5885" s="23" t="s">
        <v>5734</v>
      </c>
      <c r="E5885" s="23" t="s">
        <v>4141</v>
      </c>
      <c r="F5885" s="40">
        <v>0.25</v>
      </c>
      <c r="G5885" s="25">
        <v>75325</v>
      </c>
      <c r="H5885" s="25">
        <v>18831</v>
      </c>
      <c r="I5885" s="25"/>
      <c r="J5885" s="58" t="e">
        <f>HYPERLINK("#"&amp;"Insumos"&amp;"!A"&amp;MATCH($B5885,#REF!,0),"Ins "&amp;$B5885)</f>
        <v>#REF!</v>
      </c>
      <c r="M5885" s="220"/>
    </row>
    <row r="5886" spans="1:13" x14ac:dyDescent="0.2">
      <c r="A5886" s="35" t="s">
        <v>2815</v>
      </c>
      <c r="B5886" s="1" t="s">
        <v>263</v>
      </c>
      <c r="C5886" s="45" t="s">
        <v>696</v>
      </c>
      <c r="D5886" s="23" t="s">
        <v>5534</v>
      </c>
      <c r="E5886" s="23" t="s">
        <v>4140</v>
      </c>
      <c r="F5886" s="40">
        <v>9.4999999999999998E-3</v>
      </c>
      <c r="G5886" s="25">
        <v>187426</v>
      </c>
      <c r="H5886" s="25">
        <v>1781</v>
      </c>
      <c r="I5886" s="25"/>
      <c r="J5886" s="58" t="e">
        <f>HYPERLINK("#"&amp;"Insumos"&amp;"!A"&amp;MATCH($B5886,#REF!,0),"Ins "&amp;$B5886)</f>
        <v>#REF!</v>
      </c>
      <c r="M5886" s="220"/>
    </row>
    <row r="5887" spans="1:13" x14ac:dyDescent="0.2">
      <c r="A5887" s="35" t="s">
        <v>2815</v>
      </c>
      <c r="B5887" s="1" t="s">
        <v>5533</v>
      </c>
      <c r="C5887" s="45" t="s">
        <v>5892</v>
      </c>
      <c r="D5887" s="23" t="s">
        <v>977</v>
      </c>
      <c r="E5887" s="23" t="s">
        <v>4134</v>
      </c>
      <c r="F5887" s="40">
        <v>0.2</v>
      </c>
      <c r="G5887" s="25">
        <v>3623</v>
      </c>
      <c r="H5887" s="25">
        <v>725</v>
      </c>
      <c r="I5887" s="25"/>
      <c r="J5887" s="58" t="e">
        <f>HYPERLINK("#"&amp;"Insumos"&amp;"!A"&amp;MATCH($B5887,#REF!,0),"Ins "&amp;$B5887)</f>
        <v>#REF!</v>
      </c>
      <c r="M5887" s="220"/>
    </row>
    <row r="5888" spans="1:13" ht="25.5" x14ac:dyDescent="0.2">
      <c r="A5888" s="35" t="s">
        <v>2815</v>
      </c>
      <c r="B5888" s="1" t="s">
        <v>4703</v>
      </c>
      <c r="C5888" s="45" t="s">
        <v>387</v>
      </c>
      <c r="D5888" s="23" t="s">
        <v>5751</v>
      </c>
      <c r="E5888" s="23" t="s">
        <v>287</v>
      </c>
      <c r="F5888" s="40">
        <v>1</v>
      </c>
      <c r="G5888" s="25">
        <v>91156</v>
      </c>
      <c r="H5888" s="25">
        <v>91156</v>
      </c>
      <c r="I5888" s="25"/>
      <c r="J5888" s="58" t="e">
        <f>HYPERLINK("#"&amp;"Insumos"&amp;"!A"&amp;MATCH($B5888,#REF!,0),"Ins "&amp;$B5888)</f>
        <v>#REF!</v>
      </c>
      <c r="M5888" s="220"/>
    </row>
    <row r="5889" spans="1:13" x14ac:dyDescent="0.2">
      <c r="A5889" s="35" t="s">
        <v>2815</v>
      </c>
      <c r="B5889" s="1" t="s">
        <v>4892</v>
      </c>
      <c r="C5889" s="45" t="s">
        <v>389</v>
      </c>
      <c r="D5889" s="23" t="s">
        <v>5751</v>
      </c>
      <c r="E5889" s="23" t="s">
        <v>4134</v>
      </c>
      <c r="F5889" s="40">
        <v>2</v>
      </c>
      <c r="G5889" s="25">
        <v>5103</v>
      </c>
      <c r="H5889" s="25">
        <v>10206</v>
      </c>
      <c r="I5889" s="25"/>
      <c r="J5889" s="58" t="e">
        <f>HYPERLINK("#"&amp;"Insumos"&amp;"!A"&amp;MATCH($B5889,#REF!,0),"Ins "&amp;$B5889)</f>
        <v>#REF!</v>
      </c>
      <c r="M5889" s="220"/>
    </row>
    <row r="5890" spans="1:13" x14ac:dyDescent="0.2">
      <c r="A5890" s="35" t="s">
        <v>2815</v>
      </c>
      <c r="B5890" s="1" t="s">
        <v>5007</v>
      </c>
      <c r="C5890" s="45" t="s">
        <v>720</v>
      </c>
      <c r="D5890" s="23" t="s">
        <v>5751</v>
      </c>
      <c r="E5890" s="23" t="s">
        <v>4134</v>
      </c>
      <c r="F5890" s="40">
        <v>0.87</v>
      </c>
      <c r="G5890" s="25">
        <v>1897</v>
      </c>
      <c r="H5890" s="25">
        <v>1650</v>
      </c>
      <c r="I5890" s="25"/>
      <c r="J5890" s="58" t="e">
        <f>HYPERLINK("#"&amp;"Insumos"&amp;"!A"&amp;MATCH($B5890,#REF!,0),"Ins "&amp;$B5890)</f>
        <v>#REF!</v>
      </c>
      <c r="M5890" s="220"/>
    </row>
    <row r="5891" spans="1:13" ht="25.5" x14ac:dyDescent="0.2">
      <c r="A5891" s="36" t="s">
        <v>2816</v>
      </c>
      <c r="B5891" s="26" t="s">
        <v>6816</v>
      </c>
      <c r="C5891" s="79" t="s">
        <v>32</v>
      </c>
      <c r="D5891" s="37" t="s">
        <v>5608</v>
      </c>
      <c r="E5891" s="37" t="s">
        <v>464</v>
      </c>
      <c r="F5891" s="41"/>
      <c r="G5891" s="27"/>
      <c r="H5891" s="27"/>
      <c r="I5891" s="27">
        <v>131002</v>
      </c>
      <c r="M5891" s="220">
        <f t="shared" si="91"/>
        <v>171560</v>
      </c>
    </row>
    <row r="5892" spans="1:13" x14ac:dyDescent="0.2">
      <c r="A5892" s="35" t="s">
        <v>2816</v>
      </c>
      <c r="B5892" s="1" t="s">
        <v>81</v>
      </c>
      <c r="C5892" s="45" t="s">
        <v>1020</v>
      </c>
      <c r="D5892" s="23" t="s">
        <v>5734</v>
      </c>
      <c r="E5892" s="23" t="s">
        <v>4141</v>
      </c>
      <c r="F5892" s="40">
        <v>0.25</v>
      </c>
      <c r="G5892" s="25">
        <v>75325</v>
      </c>
      <c r="H5892" s="25">
        <v>18831</v>
      </c>
      <c r="I5892" s="25"/>
      <c r="J5892" s="58" t="e">
        <f>HYPERLINK("#"&amp;"Insumos"&amp;"!A"&amp;MATCH($B5892,#REF!,0),"Ins "&amp;$B5892)</f>
        <v>#REF!</v>
      </c>
      <c r="M5892" s="220"/>
    </row>
    <row r="5893" spans="1:13" x14ac:dyDescent="0.2">
      <c r="A5893" s="35" t="s">
        <v>2816</v>
      </c>
      <c r="B5893" s="1" t="s">
        <v>263</v>
      </c>
      <c r="C5893" s="45" t="s">
        <v>696</v>
      </c>
      <c r="D5893" s="23" t="s">
        <v>5534</v>
      </c>
      <c r="E5893" s="23" t="s">
        <v>4140</v>
      </c>
      <c r="F5893" s="40">
        <v>1.01E-2</v>
      </c>
      <c r="G5893" s="25">
        <v>187426</v>
      </c>
      <c r="H5893" s="25">
        <v>1893</v>
      </c>
      <c r="I5893" s="25"/>
      <c r="J5893" s="58" t="e">
        <f>HYPERLINK("#"&amp;"Insumos"&amp;"!A"&amp;MATCH($B5893,#REF!,0),"Ins "&amp;$B5893)</f>
        <v>#REF!</v>
      </c>
      <c r="M5893" s="220"/>
    </row>
    <row r="5894" spans="1:13" x14ac:dyDescent="0.2">
      <c r="A5894" s="35" t="s">
        <v>2816</v>
      </c>
      <c r="B5894" s="1" t="s">
        <v>5533</v>
      </c>
      <c r="C5894" s="45" t="s">
        <v>5892</v>
      </c>
      <c r="D5894" s="23" t="s">
        <v>977</v>
      </c>
      <c r="E5894" s="23" t="s">
        <v>4134</v>
      </c>
      <c r="F5894" s="40">
        <v>0.2</v>
      </c>
      <c r="G5894" s="25">
        <v>3623</v>
      </c>
      <c r="H5894" s="25">
        <v>725</v>
      </c>
      <c r="I5894" s="25"/>
      <c r="J5894" s="58" t="e">
        <f>HYPERLINK("#"&amp;"Insumos"&amp;"!A"&amp;MATCH($B5894,#REF!,0),"Ins "&amp;$B5894)</f>
        <v>#REF!</v>
      </c>
      <c r="M5894" s="220"/>
    </row>
    <row r="5895" spans="1:13" ht="25.5" x14ac:dyDescent="0.2">
      <c r="A5895" s="35" t="s">
        <v>2816</v>
      </c>
      <c r="B5895" s="1" t="s">
        <v>4704</v>
      </c>
      <c r="C5895" s="45" t="s">
        <v>388</v>
      </c>
      <c r="D5895" s="23" t="s">
        <v>5751</v>
      </c>
      <c r="E5895" s="23" t="s">
        <v>287</v>
      </c>
      <c r="F5895" s="40">
        <v>1</v>
      </c>
      <c r="G5895" s="25">
        <v>97697</v>
      </c>
      <c r="H5895" s="25">
        <v>97697</v>
      </c>
      <c r="I5895" s="25"/>
      <c r="J5895" s="58" t="e">
        <f>HYPERLINK("#"&amp;"Insumos"&amp;"!A"&amp;MATCH($B5895,#REF!,0),"Ins "&amp;$B5895)</f>
        <v>#REF!</v>
      </c>
      <c r="M5895" s="220"/>
    </row>
    <row r="5896" spans="1:13" x14ac:dyDescent="0.2">
      <c r="A5896" s="35" t="s">
        <v>2816</v>
      </c>
      <c r="B5896" s="1" t="s">
        <v>4892</v>
      </c>
      <c r="C5896" s="45" t="s">
        <v>389</v>
      </c>
      <c r="D5896" s="23" t="s">
        <v>5751</v>
      </c>
      <c r="E5896" s="23" t="s">
        <v>4134</v>
      </c>
      <c r="F5896" s="40">
        <v>2</v>
      </c>
      <c r="G5896" s="25">
        <v>5103</v>
      </c>
      <c r="H5896" s="25">
        <v>10206</v>
      </c>
      <c r="I5896" s="25"/>
      <c r="J5896" s="58" t="e">
        <f>HYPERLINK("#"&amp;"Insumos"&amp;"!A"&amp;MATCH($B5896,#REF!,0),"Ins "&amp;$B5896)</f>
        <v>#REF!</v>
      </c>
      <c r="M5896" s="220"/>
    </row>
    <row r="5897" spans="1:13" x14ac:dyDescent="0.2">
      <c r="A5897" s="35" t="s">
        <v>2816</v>
      </c>
      <c r="B5897" s="1" t="s">
        <v>5007</v>
      </c>
      <c r="C5897" s="45" t="s">
        <v>720</v>
      </c>
      <c r="D5897" s="23" t="s">
        <v>5751</v>
      </c>
      <c r="E5897" s="23" t="s">
        <v>4134</v>
      </c>
      <c r="F5897" s="40">
        <v>0.87</v>
      </c>
      <c r="G5897" s="25">
        <v>1897</v>
      </c>
      <c r="H5897" s="25">
        <v>1650</v>
      </c>
      <c r="I5897" s="25"/>
      <c r="J5897" s="58" t="e">
        <f>HYPERLINK("#"&amp;"Insumos"&amp;"!A"&amp;MATCH($B5897,#REF!,0),"Ins "&amp;$B5897)</f>
        <v>#REF!</v>
      </c>
      <c r="M5897" s="220"/>
    </row>
    <row r="5898" spans="1:13" ht="38.25" x14ac:dyDescent="0.2">
      <c r="A5898" s="36" t="s">
        <v>2817</v>
      </c>
      <c r="B5898" s="26" t="s">
        <v>6816</v>
      </c>
      <c r="C5898" s="79" t="s">
        <v>33</v>
      </c>
      <c r="D5898" s="37" t="s">
        <v>5608</v>
      </c>
      <c r="E5898" s="37" t="s">
        <v>4134</v>
      </c>
      <c r="F5898" s="41"/>
      <c r="G5898" s="27"/>
      <c r="H5898" s="27"/>
      <c r="I5898" s="27">
        <v>66546</v>
      </c>
      <c r="M5898" s="220">
        <f t="shared" ref="M5898:M5948" si="92">ROUND(I5898*(1+$L$2),0)</f>
        <v>87149</v>
      </c>
    </row>
    <row r="5899" spans="1:13" x14ac:dyDescent="0.2">
      <c r="A5899" s="35" t="s">
        <v>2817</v>
      </c>
      <c r="B5899" s="1" t="s">
        <v>81</v>
      </c>
      <c r="C5899" s="45" t="s">
        <v>1020</v>
      </c>
      <c r="D5899" s="23" t="s">
        <v>5734</v>
      </c>
      <c r="E5899" s="23" t="s">
        <v>4141</v>
      </c>
      <c r="F5899" s="40">
        <v>0.3</v>
      </c>
      <c r="G5899" s="25">
        <v>75325</v>
      </c>
      <c r="H5899" s="25">
        <v>22598</v>
      </c>
      <c r="I5899" s="25"/>
      <c r="J5899" s="58" t="e">
        <f>HYPERLINK("#"&amp;"Insumos"&amp;"!A"&amp;MATCH($B5899,#REF!,0),"Ins "&amp;$B5899)</f>
        <v>#REF!</v>
      </c>
      <c r="M5899" s="220"/>
    </row>
    <row r="5900" spans="1:13" x14ac:dyDescent="0.2">
      <c r="A5900" s="35" t="s">
        <v>2817</v>
      </c>
      <c r="B5900" s="1" t="s">
        <v>263</v>
      </c>
      <c r="C5900" s="45" t="s">
        <v>696</v>
      </c>
      <c r="D5900" s="23" t="s">
        <v>5534</v>
      </c>
      <c r="E5900" s="23" t="s">
        <v>4140</v>
      </c>
      <c r="F5900" s="40">
        <v>4.1000000000000003E-3</v>
      </c>
      <c r="G5900" s="25">
        <v>187426</v>
      </c>
      <c r="H5900" s="25">
        <v>768</v>
      </c>
      <c r="I5900" s="25"/>
      <c r="J5900" s="58" t="e">
        <f>HYPERLINK("#"&amp;"Insumos"&amp;"!A"&amp;MATCH($B5900,#REF!,0),"Ins "&amp;$B5900)</f>
        <v>#REF!</v>
      </c>
      <c r="M5900" s="220"/>
    </row>
    <row r="5901" spans="1:13" x14ac:dyDescent="0.2">
      <c r="A5901" s="35" t="s">
        <v>2817</v>
      </c>
      <c r="B5901" s="1" t="s">
        <v>5533</v>
      </c>
      <c r="C5901" s="45" t="s">
        <v>5892</v>
      </c>
      <c r="D5901" s="23" t="s">
        <v>977</v>
      </c>
      <c r="E5901" s="23" t="s">
        <v>4134</v>
      </c>
      <c r="F5901" s="40">
        <v>0.5</v>
      </c>
      <c r="G5901" s="25">
        <v>3623</v>
      </c>
      <c r="H5901" s="25">
        <v>1812</v>
      </c>
      <c r="I5901" s="25"/>
      <c r="J5901" s="58" t="e">
        <f>HYPERLINK("#"&amp;"Insumos"&amp;"!A"&amp;MATCH($B5901,#REF!,0),"Ins "&amp;$B5901)</f>
        <v>#REF!</v>
      </c>
      <c r="M5901" s="220"/>
    </row>
    <row r="5902" spans="1:13" x14ac:dyDescent="0.2">
      <c r="A5902" s="35" t="s">
        <v>2817</v>
      </c>
      <c r="B5902" s="1" t="s">
        <v>5050</v>
      </c>
      <c r="C5902" s="45" t="s">
        <v>390</v>
      </c>
      <c r="D5902" s="23" t="s">
        <v>5751</v>
      </c>
      <c r="E5902" s="23" t="s">
        <v>4134</v>
      </c>
      <c r="F5902" s="40">
        <v>1</v>
      </c>
      <c r="G5902" s="25">
        <v>21532</v>
      </c>
      <c r="H5902" s="25">
        <v>21532</v>
      </c>
      <c r="I5902" s="25"/>
      <c r="J5902" s="58" t="e">
        <f>HYPERLINK("#"&amp;"Insumos"&amp;"!A"&amp;MATCH($B5902,#REF!,0),"Ins "&amp;$B5902)</f>
        <v>#REF!</v>
      </c>
      <c r="M5902" s="220"/>
    </row>
    <row r="5903" spans="1:13" x14ac:dyDescent="0.2">
      <c r="A5903" s="35" t="s">
        <v>2817</v>
      </c>
      <c r="B5903" s="1" t="s">
        <v>5064</v>
      </c>
      <c r="C5903" s="45" t="s">
        <v>396</v>
      </c>
      <c r="D5903" s="23" t="s">
        <v>5751</v>
      </c>
      <c r="E5903" s="23" t="s">
        <v>4134</v>
      </c>
      <c r="F5903" s="40">
        <v>2</v>
      </c>
      <c r="G5903" s="25">
        <v>9093</v>
      </c>
      <c r="H5903" s="25">
        <v>18186</v>
      </c>
      <c r="I5903" s="25"/>
      <c r="J5903" s="58" t="e">
        <f>HYPERLINK("#"&amp;"Insumos"&amp;"!A"&amp;MATCH($B5903,#REF!,0),"Ins "&amp;$B5903)</f>
        <v>#REF!</v>
      </c>
      <c r="M5903" s="220"/>
    </row>
    <row r="5904" spans="1:13" x14ac:dyDescent="0.2">
      <c r="A5904" s="35" t="s">
        <v>2817</v>
      </c>
      <c r="B5904" s="1" t="s">
        <v>5007</v>
      </c>
      <c r="C5904" s="45" t="s">
        <v>720</v>
      </c>
      <c r="D5904" s="23" t="s">
        <v>5751</v>
      </c>
      <c r="E5904" s="23" t="s">
        <v>4134</v>
      </c>
      <c r="F5904" s="40">
        <v>0.87</v>
      </c>
      <c r="G5904" s="25">
        <v>1897</v>
      </c>
      <c r="H5904" s="25">
        <v>1650</v>
      </c>
      <c r="I5904" s="25"/>
      <c r="J5904" s="58" t="e">
        <f>HYPERLINK("#"&amp;"Insumos"&amp;"!A"&amp;MATCH($B5904,#REF!,0),"Ins "&amp;$B5904)</f>
        <v>#REF!</v>
      </c>
      <c r="M5904" s="220"/>
    </row>
    <row r="5905" spans="1:13" ht="38.25" x14ac:dyDescent="0.2">
      <c r="A5905" s="36" t="s">
        <v>2818</v>
      </c>
      <c r="B5905" s="26" t="s">
        <v>6816</v>
      </c>
      <c r="C5905" s="79" t="s">
        <v>34</v>
      </c>
      <c r="D5905" s="37" t="s">
        <v>5608</v>
      </c>
      <c r="E5905" s="37" t="s">
        <v>4134</v>
      </c>
      <c r="F5905" s="41"/>
      <c r="G5905" s="27"/>
      <c r="H5905" s="27"/>
      <c r="I5905" s="27">
        <v>72080</v>
      </c>
      <c r="M5905" s="220">
        <f t="shared" si="92"/>
        <v>94396</v>
      </c>
    </row>
    <row r="5906" spans="1:13" x14ac:dyDescent="0.2">
      <c r="A5906" s="35" t="s">
        <v>2818</v>
      </c>
      <c r="B5906" s="1" t="s">
        <v>81</v>
      </c>
      <c r="C5906" s="45" t="s">
        <v>1020</v>
      </c>
      <c r="D5906" s="23" t="s">
        <v>5734</v>
      </c>
      <c r="E5906" s="23" t="s">
        <v>4141</v>
      </c>
      <c r="F5906" s="40">
        <v>0.3</v>
      </c>
      <c r="G5906" s="25">
        <v>75325</v>
      </c>
      <c r="H5906" s="25">
        <v>22598</v>
      </c>
      <c r="I5906" s="25"/>
      <c r="J5906" s="58" t="e">
        <f>HYPERLINK("#"&amp;"Insumos"&amp;"!A"&amp;MATCH($B5906,#REF!,0),"Ins "&amp;$B5906)</f>
        <v>#REF!</v>
      </c>
      <c r="M5906" s="220"/>
    </row>
    <row r="5907" spans="1:13" x14ac:dyDescent="0.2">
      <c r="A5907" s="35" t="s">
        <v>2818</v>
      </c>
      <c r="B5907" s="1" t="s">
        <v>263</v>
      </c>
      <c r="C5907" s="45" t="s">
        <v>696</v>
      </c>
      <c r="D5907" s="23" t="s">
        <v>5534</v>
      </c>
      <c r="E5907" s="23" t="s">
        <v>4140</v>
      </c>
      <c r="F5907" s="40">
        <v>4.5999999999999999E-3</v>
      </c>
      <c r="G5907" s="25">
        <v>187426</v>
      </c>
      <c r="H5907" s="25">
        <v>862</v>
      </c>
      <c r="I5907" s="25"/>
      <c r="J5907" s="58" t="e">
        <f>HYPERLINK("#"&amp;"Insumos"&amp;"!A"&amp;MATCH($B5907,#REF!,0),"Ins "&amp;$B5907)</f>
        <v>#REF!</v>
      </c>
      <c r="M5907" s="220"/>
    </row>
    <row r="5908" spans="1:13" x14ac:dyDescent="0.2">
      <c r="A5908" s="35" t="s">
        <v>2818</v>
      </c>
      <c r="B5908" s="1" t="s">
        <v>5533</v>
      </c>
      <c r="C5908" s="45" t="s">
        <v>5892</v>
      </c>
      <c r="D5908" s="23" t="s">
        <v>977</v>
      </c>
      <c r="E5908" s="23" t="s">
        <v>4134</v>
      </c>
      <c r="F5908" s="40">
        <v>0.5</v>
      </c>
      <c r="G5908" s="25">
        <v>3623</v>
      </c>
      <c r="H5908" s="25">
        <v>1812</v>
      </c>
      <c r="I5908" s="25"/>
      <c r="J5908" s="58" t="e">
        <f>HYPERLINK("#"&amp;"Insumos"&amp;"!A"&amp;MATCH($B5908,#REF!,0),"Ins "&amp;$B5908)</f>
        <v>#REF!</v>
      </c>
      <c r="M5908" s="220"/>
    </row>
    <row r="5909" spans="1:13" x14ac:dyDescent="0.2">
      <c r="A5909" s="35" t="s">
        <v>2818</v>
      </c>
      <c r="B5909" s="1" t="s">
        <v>5051</v>
      </c>
      <c r="C5909" s="45" t="s">
        <v>391</v>
      </c>
      <c r="D5909" s="23" t="s">
        <v>5751</v>
      </c>
      <c r="E5909" s="23" t="s">
        <v>4134</v>
      </c>
      <c r="F5909" s="40">
        <v>1</v>
      </c>
      <c r="G5909" s="25">
        <v>26972</v>
      </c>
      <c r="H5909" s="25">
        <v>26972</v>
      </c>
      <c r="I5909" s="25"/>
      <c r="J5909" s="58" t="e">
        <f>HYPERLINK("#"&amp;"Insumos"&amp;"!A"&amp;MATCH($B5909,#REF!,0),"Ins "&amp;$B5909)</f>
        <v>#REF!</v>
      </c>
      <c r="M5909" s="220"/>
    </row>
    <row r="5910" spans="1:13" x14ac:dyDescent="0.2">
      <c r="A5910" s="35" t="s">
        <v>2818</v>
      </c>
      <c r="B5910" s="1" t="s">
        <v>5064</v>
      </c>
      <c r="C5910" s="45" t="s">
        <v>396</v>
      </c>
      <c r="D5910" s="23" t="s">
        <v>5751</v>
      </c>
      <c r="E5910" s="23" t="s">
        <v>4134</v>
      </c>
      <c r="F5910" s="40">
        <v>2</v>
      </c>
      <c r="G5910" s="25">
        <v>9093</v>
      </c>
      <c r="H5910" s="25">
        <v>18186</v>
      </c>
      <c r="I5910" s="25"/>
      <c r="J5910" s="58" t="e">
        <f>HYPERLINK("#"&amp;"Insumos"&amp;"!A"&amp;MATCH($B5910,#REF!,0),"Ins "&amp;$B5910)</f>
        <v>#REF!</v>
      </c>
      <c r="M5910" s="220"/>
    </row>
    <row r="5911" spans="1:13" x14ac:dyDescent="0.2">
      <c r="A5911" s="35" t="s">
        <v>2818</v>
      </c>
      <c r="B5911" s="1" t="s">
        <v>5007</v>
      </c>
      <c r="C5911" s="45" t="s">
        <v>720</v>
      </c>
      <c r="D5911" s="23" t="s">
        <v>5751</v>
      </c>
      <c r="E5911" s="23" t="s">
        <v>4134</v>
      </c>
      <c r="F5911" s="40">
        <v>0.87</v>
      </c>
      <c r="G5911" s="25">
        <v>1897</v>
      </c>
      <c r="H5911" s="25">
        <v>1650</v>
      </c>
      <c r="I5911" s="25"/>
      <c r="J5911" s="58" t="e">
        <f>HYPERLINK("#"&amp;"Insumos"&amp;"!A"&amp;MATCH($B5911,#REF!,0),"Ins "&amp;$B5911)</f>
        <v>#REF!</v>
      </c>
      <c r="M5911" s="220"/>
    </row>
    <row r="5912" spans="1:13" ht="38.25" x14ac:dyDescent="0.2">
      <c r="A5912" s="36" t="s">
        <v>2819</v>
      </c>
      <c r="B5912" s="26" t="s">
        <v>6816</v>
      </c>
      <c r="C5912" s="79" t="s">
        <v>35</v>
      </c>
      <c r="D5912" s="37" t="s">
        <v>5608</v>
      </c>
      <c r="E5912" s="37" t="s">
        <v>4134</v>
      </c>
      <c r="F5912" s="41"/>
      <c r="G5912" s="27"/>
      <c r="H5912" s="27"/>
      <c r="I5912" s="27">
        <v>77506</v>
      </c>
      <c r="M5912" s="220">
        <f t="shared" si="92"/>
        <v>101502</v>
      </c>
    </row>
    <row r="5913" spans="1:13" x14ac:dyDescent="0.2">
      <c r="A5913" s="35" t="s">
        <v>2819</v>
      </c>
      <c r="B5913" s="1" t="s">
        <v>81</v>
      </c>
      <c r="C5913" s="45" t="s">
        <v>1020</v>
      </c>
      <c r="D5913" s="23" t="s">
        <v>5734</v>
      </c>
      <c r="E5913" s="23" t="s">
        <v>4141</v>
      </c>
      <c r="F5913" s="40">
        <v>0.3</v>
      </c>
      <c r="G5913" s="25">
        <v>75325</v>
      </c>
      <c r="H5913" s="25">
        <v>22598</v>
      </c>
      <c r="I5913" s="25"/>
      <c r="J5913" s="58" t="e">
        <f>HYPERLINK("#"&amp;"Insumos"&amp;"!A"&amp;MATCH($B5913,#REF!,0),"Ins "&amp;$B5913)</f>
        <v>#REF!</v>
      </c>
      <c r="M5913" s="220"/>
    </row>
    <row r="5914" spans="1:13" x14ac:dyDescent="0.2">
      <c r="A5914" s="35" t="s">
        <v>2819</v>
      </c>
      <c r="B5914" s="1" t="s">
        <v>263</v>
      </c>
      <c r="C5914" s="45" t="s">
        <v>696</v>
      </c>
      <c r="D5914" s="23" t="s">
        <v>5534</v>
      </c>
      <c r="E5914" s="23" t="s">
        <v>4140</v>
      </c>
      <c r="F5914" s="40">
        <v>5.1999999999999998E-3</v>
      </c>
      <c r="G5914" s="25">
        <v>187426</v>
      </c>
      <c r="H5914" s="25">
        <v>975</v>
      </c>
      <c r="I5914" s="25"/>
      <c r="J5914" s="58" t="e">
        <f>HYPERLINK("#"&amp;"Insumos"&amp;"!A"&amp;MATCH($B5914,#REF!,0),"Ins "&amp;$B5914)</f>
        <v>#REF!</v>
      </c>
      <c r="M5914" s="220"/>
    </row>
    <row r="5915" spans="1:13" x14ac:dyDescent="0.2">
      <c r="A5915" s="35" t="s">
        <v>2819</v>
      </c>
      <c r="B5915" s="1" t="s">
        <v>5533</v>
      </c>
      <c r="C5915" s="45" t="s">
        <v>5892</v>
      </c>
      <c r="D5915" s="23" t="s">
        <v>977</v>
      </c>
      <c r="E5915" s="23" t="s">
        <v>4134</v>
      </c>
      <c r="F5915" s="40">
        <v>0.5</v>
      </c>
      <c r="G5915" s="25">
        <v>3623</v>
      </c>
      <c r="H5915" s="25">
        <v>1812</v>
      </c>
      <c r="I5915" s="25"/>
      <c r="J5915" s="58" t="e">
        <f>HYPERLINK("#"&amp;"Insumos"&amp;"!A"&amp;MATCH($B5915,#REF!,0),"Ins "&amp;$B5915)</f>
        <v>#REF!</v>
      </c>
      <c r="M5915" s="220"/>
    </row>
    <row r="5916" spans="1:13" x14ac:dyDescent="0.2">
      <c r="A5916" s="35" t="s">
        <v>2819</v>
      </c>
      <c r="B5916" s="1" t="s">
        <v>5052</v>
      </c>
      <c r="C5916" s="45" t="s">
        <v>392</v>
      </c>
      <c r="D5916" s="23" t="s">
        <v>5751</v>
      </c>
      <c r="E5916" s="23" t="s">
        <v>4134</v>
      </c>
      <c r="F5916" s="40">
        <v>1</v>
      </c>
      <c r="G5916" s="25">
        <v>32285</v>
      </c>
      <c r="H5916" s="25">
        <v>32285</v>
      </c>
      <c r="I5916" s="25"/>
      <c r="J5916" s="58" t="e">
        <f>HYPERLINK("#"&amp;"Insumos"&amp;"!A"&amp;MATCH($B5916,#REF!,0),"Ins "&amp;$B5916)</f>
        <v>#REF!</v>
      </c>
      <c r="M5916" s="220"/>
    </row>
    <row r="5917" spans="1:13" x14ac:dyDescent="0.2">
      <c r="A5917" s="35" t="s">
        <v>2819</v>
      </c>
      <c r="B5917" s="1" t="s">
        <v>5064</v>
      </c>
      <c r="C5917" s="45" t="s">
        <v>396</v>
      </c>
      <c r="D5917" s="23" t="s">
        <v>5751</v>
      </c>
      <c r="E5917" s="23" t="s">
        <v>4134</v>
      </c>
      <c r="F5917" s="40">
        <v>2</v>
      </c>
      <c r="G5917" s="25">
        <v>9093</v>
      </c>
      <c r="H5917" s="25">
        <v>18186</v>
      </c>
      <c r="I5917" s="25"/>
      <c r="J5917" s="58" t="e">
        <f>HYPERLINK("#"&amp;"Insumos"&amp;"!A"&amp;MATCH($B5917,#REF!,0),"Ins "&amp;$B5917)</f>
        <v>#REF!</v>
      </c>
      <c r="M5917" s="220"/>
    </row>
    <row r="5918" spans="1:13" x14ac:dyDescent="0.2">
      <c r="A5918" s="35" t="s">
        <v>2819</v>
      </c>
      <c r="B5918" s="1" t="s">
        <v>5007</v>
      </c>
      <c r="C5918" s="45" t="s">
        <v>720</v>
      </c>
      <c r="D5918" s="23" t="s">
        <v>5751</v>
      </c>
      <c r="E5918" s="23" t="s">
        <v>4134</v>
      </c>
      <c r="F5918" s="40">
        <v>0.87</v>
      </c>
      <c r="G5918" s="25">
        <v>1897</v>
      </c>
      <c r="H5918" s="25">
        <v>1650</v>
      </c>
      <c r="I5918" s="25"/>
      <c r="J5918" s="58" t="e">
        <f>HYPERLINK("#"&amp;"Insumos"&amp;"!A"&amp;MATCH($B5918,#REF!,0),"Ins "&amp;$B5918)</f>
        <v>#REF!</v>
      </c>
      <c r="M5918" s="220"/>
    </row>
    <row r="5919" spans="1:13" ht="38.25" x14ac:dyDescent="0.2">
      <c r="A5919" s="36" t="s">
        <v>2820</v>
      </c>
      <c r="B5919" s="26" t="s">
        <v>6816</v>
      </c>
      <c r="C5919" s="79" t="s">
        <v>36</v>
      </c>
      <c r="D5919" s="37" t="s">
        <v>5608</v>
      </c>
      <c r="E5919" s="37" t="s">
        <v>4134</v>
      </c>
      <c r="F5919" s="41"/>
      <c r="G5919" s="27"/>
      <c r="H5919" s="27"/>
      <c r="I5919" s="27">
        <v>83199</v>
      </c>
      <c r="M5919" s="220">
        <f t="shared" si="92"/>
        <v>108957</v>
      </c>
    </row>
    <row r="5920" spans="1:13" x14ac:dyDescent="0.2">
      <c r="A5920" s="35" t="s">
        <v>2820</v>
      </c>
      <c r="B5920" s="1" t="s">
        <v>81</v>
      </c>
      <c r="C5920" s="45" t="s">
        <v>1020</v>
      </c>
      <c r="D5920" s="23" t="s">
        <v>5734</v>
      </c>
      <c r="E5920" s="23" t="s">
        <v>4141</v>
      </c>
      <c r="F5920" s="40">
        <v>0.3</v>
      </c>
      <c r="G5920" s="25">
        <v>75325</v>
      </c>
      <c r="H5920" s="25">
        <v>22598</v>
      </c>
      <c r="I5920" s="25"/>
      <c r="J5920" s="58" t="e">
        <f>HYPERLINK("#"&amp;"Insumos"&amp;"!A"&amp;MATCH($B5920,#REF!,0),"Ins "&amp;$B5920)</f>
        <v>#REF!</v>
      </c>
      <c r="M5920" s="220"/>
    </row>
    <row r="5921" spans="1:13" x14ac:dyDescent="0.2">
      <c r="A5921" s="35" t="s">
        <v>2820</v>
      </c>
      <c r="B5921" s="1" t="s">
        <v>263</v>
      </c>
      <c r="C5921" s="45" t="s">
        <v>696</v>
      </c>
      <c r="D5921" s="23" t="s">
        <v>5534</v>
      </c>
      <c r="E5921" s="23" t="s">
        <v>4140</v>
      </c>
      <c r="F5921" s="40">
        <v>5.7999999999999996E-3</v>
      </c>
      <c r="G5921" s="25">
        <v>187426</v>
      </c>
      <c r="H5921" s="25">
        <v>1087</v>
      </c>
      <c r="I5921" s="25"/>
      <c r="J5921" s="58" t="e">
        <f>HYPERLINK("#"&amp;"Insumos"&amp;"!A"&amp;MATCH($B5921,#REF!,0),"Ins "&amp;$B5921)</f>
        <v>#REF!</v>
      </c>
      <c r="M5921" s="220"/>
    </row>
    <row r="5922" spans="1:13" x14ac:dyDescent="0.2">
      <c r="A5922" s="35" t="s">
        <v>2820</v>
      </c>
      <c r="B5922" s="1" t="s">
        <v>5533</v>
      </c>
      <c r="C5922" s="45" t="s">
        <v>5892</v>
      </c>
      <c r="D5922" s="23" t="s">
        <v>977</v>
      </c>
      <c r="E5922" s="23" t="s">
        <v>4134</v>
      </c>
      <c r="F5922" s="40">
        <v>0.5</v>
      </c>
      <c r="G5922" s="25">
        <v>3623</v>
      </c>
      <c r="H5922" s="25">
        <v>1812</v>
      </c>
      <c r="I5922" s="25"/>
      <c r="J5922" s="58" t="e">
        <f>HYPERLINK("#"&amp;"Insumos"&amp;"!A"&amp;MATCH($B5922,#REF!,0),"Ins "&amp;$B5922)</f>
        <v>#REF!</v>
      </c>
      <c r="M5922" s="220"/>
    </row>
    <row r="5923" spans="1:13" x14ac:dyDescent="0.2">
      <c r="A5923" s="35" t="s">
        <v>2820</v>
      </c>
      <c r="B5923" s="1" t="s">
        <v>5053</v>
      </c>
      <c r="C5923" s="45" t="s">
        <v>393</v>
      </c>
      <c r="D5923" s="23" t="s">
        <v>5751</v>
      </c>
      <c r="E5923" s="23" t="s">
        <v>4134</v>
      </c>
      <c r="F5923" s="40">
        <v>1</v>
      </c>
      <c r="G5923" s="25">
        <v>37866</v>
      </c>
      <c r="H5923" s="25">
        <v>37866</v>
      </c>
      <c r="I5923" s="25"/>
      <c r="J5923" s="58" t="e">
        <f>HYPERLINK("#"&amp;"Insumos"&amp;"!A"&amp;MATCH($B5923,#REF!,0),"Ins "&amp;$B5923)</f>
        <v>#REF!</v>
      </c>
      <c r="M5923" s="220"/>
    </row>
    <row r="5924" spans="1:13" x14ac:dyDescent="0.2">
      <c r="A5924" s="35" t="s">
        <v>2820</v>
      </c>
      <c r="B5924" s="1" t="s">
        <v>5064</v>
      </c>
      <c r="C5924" s="45" t="s">
        <v>396</v>
      </c>
      <c r="D5924" s="23" t="s">
        <v>5751</v>
      </c>
      <c r="E5924" s="23" t="s">
        <v>4134</v>
      </c>
      <c r="F5924" s="40">
        <v>2</v>
      </c>
      <c r="G5924" s="25">
        <v>9093</v>
      </c>
      <c r="H5924" s="25">
        <v>18186</v>
      </c>
      <c r="I5924" s="25"/>
      <c r="J5924" s="58" t="e">
        <f>HYPERLINK("#"&amp;"Insumos"&amp;"!A"&amp;MATCH($B5924,#REF!,0),"Ins "&amp;$B5924)</f>
        <v>#REF!</v>
      </c>
      <c r="M5924" s="220"/>
    </row>
    <row r="5925" spans="1:13" x14ac:dyDescent="0.2">
      <c r="A5925" s="35" t="s">
        <v>2820</v>
      </c>
      <c r="B5925" s="1" t="s">
        <v>5007</v>
      </c>
      <c r="C5925" s="45" t="s">
        <v>720</v>
      </c>
      <c r="D5925" s="23" t="s">
        <v>5751</v>
      </c>
      <c r="E5925" s="23" t="s">
        <v>4134</v>
      </c>
      <c r="F5925" s="40">
        <v>0.87</v>
      </c>
      <c r="G5925" s="25">
        <v>1897</v>
      </c>
      <c r="H5925" s="25">
        <v>1650</v>
      </c>
      <c r="I5925" s="25"/>
      <c r="J5925" s="58" t="e">
        <f>HYPERLINK("#"&amp;"Insumos"&amp;"!A"&amp;MATCH($B5925,#REF!,0),"Ins "&amp;$B5925)</f>
        <v>#REF!</v>
      </c>
      <c r="M5925" s="220"/>
    </row>
    <row r="5926" spans="1:13" ht="38.25" x14ac:dyDescent="0.2">
      <c r="A5926" s="36" t="s">
        <v>2821</v>
      </c>
      <c r="B5926" s="26" t="s">
        <v>6816</v>
      </c>
      <c r="C5926" s="79" t="s">
        <v>37</v>
      </c>
      <c r="D5926" s="37" t="s">
        <v>5608</v>
      </c>
      <c r="E5926" s="37" t="s">
        <v>4134</v>
      </c>
      <c r="F5926" s="41"/>
      <c r="G5926" s="27"/>
      <c r="H5926" s="27"/>
      <c r="I5926" s="27">
        <v>88937</v>
      </c>
      <c r="M5926" s="220">
        <f t="shared" si="92"/>
        <v>116472</v>
      </c>
    </row>
    <row r="5927" spans="1:13" x14ac:dyDescent="0.2">
      <c r="A5927" s="35" t="s">
        <v>2821</v>
      </c>
      <c r="B5927" s="1" t="s">
        <v>81</v>
      </c>
      <c r="C5927" s="45" t="s">
        <v>1020</v>
      </c>
      <c r="D5927" s="23" t="s">
        <v>5734</v>
      </c>
      <c r="E5927" s="23" t="s">
        <v>4141</v>
      </c>
      <c r="F5927" s="40">
        <v>0.3</v>
      </c>
      <c r="G5927" s="25">
        <v>75325</v>
      </c>
      <c r="H5927" s="25">
        <v>22598</v>
      </c>
      <c r="I5927" s="25"/>
      <c r="J5927" s="58" t="e">
        <f>HYPERLINK("#"&amp;"Insumos"&amp;"!A"&amp;MATCH($B5927,#REF!,0),"Ins "&amp;$B5927)</f>
        <v>#REF!</v>
      </c>
      <c r="M5927" s="220"/>
    </row>
    <row r="5928" spans="1:13" x14ac:dyDescent="0.2">
      <c r="A5928" s="35" t="s">
        <v>2821</v>
      </c>
      <c r="B5928" s="1" t="s">
        <v>263</v>
      </c>
      <c r="C5928" s="45" t="s">
        <v>696</v>
      </c>
      <c r="D5928" s="23" t="s">
        <v>5534</v>
      </c>
      <c r="E5928" s="23" t="s">
        <v>4140</v>
      </c>
      <c r="F5928" s="40">
        <v>6.3E-3</v>
      </c>
      <c r="G5928" s="25">
        <v>187426</v>
      </c>
      <c r="H5928" s="25">
        <v>1181</v>
      </c>
      <c r="I5928" s="25"/>
      <c r="J5928" s="58" t="e">
        <f>HYPERLINK("#"&amp;"Insumos"&amp;"!A"&amp;MATCH($B5928,#REF!,0),"Ins "&amp;$B5928)</f>
        <v>#REF!</v>
      </c>
      <c r="M5928" s="220"/>
    </row>
    <row r="5929" spans="1:13" x14ac:dyDescent="0.2">
      <c r="A5929" s="35" t="s">
        <v>2821</v>
      </c>
      <c r="B5929" s="1" t="s">
        <v>5533</v>
      </c>
      <c r="C5929" s="45" t="s">
        <v>5892</v>
      </c>
      <c r="D5929" s="23" t="s">
        <v>977</v>
      </c>
      <c r="E5929" s="23" t="s">
        <v>4134</v>
      </c>
      <c r="F5929" s="40">
        <v>0.5</v>
      </c>
      <c r="G5929" s="25">
        <v>3623</v>
      </c>
      <c r="H5929" s="25">
        <v>1812</v>
      </c>
      <c r="I5929" s="25"/>
      <c r="J5929" s="58" t="e">
        <f>HYPERLINK("#"&amp;"Insumos"&amp;"!A"&amp;MATCH($B5929,#REF!,0),"Ins "&amp;$B5929)</f>
        <v>#REF!</v>
      </c>
      <c r="M5929" s="220"/>
    </row>
    <row r="5930" spans="1:13" x14ac:dyDescent="0.2">
      <c r="A5930" s="35" t="s">
        <v>2821</v>
      </c>
      <c r="B5930" s="1" t="s">
        <v>5054</v>
      </c>
      <c r="C5930" s="45" t="s">
        <v>394</v>
      </c>
      <c r="D5930" s="23" t="s">
        <v>5751</v>
      </c>
      <c r="E5930" s="23" t="s">
        <v>4134</v>
      </c>
      <c r="F5930" s="40">
        <v>1</v>
      </c>
      <c r="G5930" s="25">
        <v>43510</v>
      </c>
      <c r="H5930" s="25">
        <v>43510</v>
      </c>
      <c r="I5930" s="25"/>
      <c r="J5930" s="58" t="e">
        <f>HYPERLINK("#"&amp;"Insumos"&amp;"!A"&amp;MATCH($B5930,#REF!,0),"Ins "&amp;$B5930)</f>
        <v>#REF!</v>
      </c>
      <c r="M5930" s="220"/>
    </row>
    <row r="5931" spans="1:13" x14ac:dyDescent="0.2">
      <c r="A5931" s="35" t="s">
        <v>2821</v>
      </c>
      <c r="B5931" s="1" t="s">
        <v>5064</v>
      </c>
      <c r="C5931" s="45" t="s">
        <v>396</v>
      </c>
      <c r="D5931" s="23" t="s">
        <v>5751</v>
      </c>
      <c r="E5931" s="23" t="s">
        <v>4134</v>
      </c>
      <c r="F5931" s="40">
        <v>2</v>
      </c>
      <c r="G5931" s="25">
        <v>9093</v>
      </c>
      <c r="H5931" s="25">
        <v>18186</v>
      </c>
      <c r="I5931" s="25"/>
      <c r="J5931" s="58" t="e">
        <f>HYPERLINK("#"&amp;"Insumos"&amp;"!A"&amp;MATCH($B5931,#REF!,0),"Ins "&amp;$B5931)</f>
        <v>#REF!</v>
      </c>
      <c r="M5931" s="220"/>
    </row>
    <row r="5932" spans="1:13" x14ac:dyDescent="0.2">
      <c r="A5932" s="35" t="s">
        <v>2821</v>
      </c>
      <c r="B5932" s="1" t="s">
        <v>5007</v>
      </c>
      <c r="C5932" s="45" t="s">
        <v>720</v>
      </c>
      <c r="D5932" s="23" t="s">
        <v>5751</v>
      </c>
      <c r="E5932" s="23" t="s">
        <v>4134</v>
      </c>
      <c r="F5932" s="40">
        <v>0.87</v>
      </c>
      <c r="G5932" s="25">
        <v>1897</v>
      </c>
      <c r="H5932" s="25">
        <v>1650</v>
      </c>
      <c r="I5932" s="25"/>
      <c r="J5932" s="58" t="e">
        <f>HYPERLINK("#"&amp;"Insumos"&amp;"!A"&amp;MATCH($B5932,#REF!,0),"Ins "&amp;$B5932)</f>
        <v>#REF!</v>
      </c>
      <c r="M5932" s="220"/>
    </row>
    <row r="5933" spans="1:13" ht="38.25" x14ac:dyDescent="0.2">
      <c r="A5933" s="36" t="s">
        <v>2822</v>
      </c>
      <c r="B5933" s="26" t="s">
        <v>6816</v>
      </c>
      <c r="C5933" s="79" t="s">
        <v>38</v>
      </c>
      <c r="D5933" s="37" t="s">
        <v>5608</v>
      </c>
      <c r="E5933" s="37" t="s">
        <v>4134</v>
      </c>
      <c r="F5933" s="41"/>
      <c r="G5933" s="27"/>
      <c r="H5933" s="27"/>
      <c r="I5933" s="27">
        <v>93622</v>
      </c>
      <c r="M5933" s="220">
        <f t="shared" si="92"/>
        <v>122607</v>
      </c>
    </row>
    <row r="5934" spans="1:13" x14ac:dyDescent="0.2">
      <c r="A5934" s="35" t="s">
        <v>2822</v>
      </c>
      <c r="B5934" s="1" t="s">
        <v>81</v>
      </c>
      <c r="C5934" s="45" t="s">
        <v>1020</v>
      </c>
      <c r="D5934" s="23" t="s">
        <v>5734</v>
      </c>
      <c r="E5934" s="23" t="s">
        <v>4141</v>
      </c>
      <c r="F5934" s="40">
        <v>0.3</v>
      </c>
      <c r="G5934" s="25">
        <v>75325</v>
      </c>
      <c r="H5934" s="25">
        <v>22598</v>
      </c>
      <c r="I5934" s="25"/>
      <c r="J5934" s="58" t="e">
        <f>HYPERLINK("#"&amp;"Insumos"&amp;"!A"&amp;MATCH($B5934,#REF!,0),"Ins "&amp;$B5934)</f>
        <v>#REF!</v>
      </c>
      <c r="M5934" s="220"/>
    </row>
    <row r="5935" spans="1:13" x14ac:dyDescent="0.2">
      <c r="A5935" s="35" t="s">
        <v>2822</v>
      </c>
      <c r="B5935" s="1" t="s">
        <v>263</v>
      </c>
      <c r="C5935" s="45" t="s">
        <v>696</v>
      </c>
      <c r="D5935" s="23" t="s">
        <v>5534</v>
      </c>
      <c r="E5935" s="23" t="s">
        <v>4140</v>
      </c>
      <c r="F5935" s="40">
        <v>6.8999999999999999E-3</v>
      </c>
      <c r="G5935" s="25">
        <v>187426</v>
      </c>
      <c r="H5935" s="25">
        <v>1293</v>
      </c>
      <c r="I5935" s="25"/>
      <c r="J5935" s="58" t="e">
        <f>HYPERLINK("#"&amp;"Insumos"&amp;"!A"&amp;MATCH($B5935,#REF!,0),"Ins "&amp;$B5935)</f>
        <v>#REF!</v>
      </c>
      <c r="M5935" s="220"/>
    </row>
    <row r="5936" spans="1:13" x14ac:dyDescent="0.2">
      <c r="A5936" s="35" t="s">
        <v>2822</v>
      </c>
      <c r="B5936" s="1" t="s">
        <v>5533</v>
      </c>
      <c r="C5936" s="45" t="s">
        <v>5892</v>
      </c>
      <c r="D5936" s="23" t="s">
        <v>977</v>
      </c>
      <c r="E5936" s="23" t="s">
        <v>4134</v>
      </c>
      <c r="F5936" s="40">
        <v>0.5</v>
      </c>
      <c r="G5936" s="25">
        <v>3623</v>
      </c>
      <c r="H5936" s="25">
        <v>1812</v>
      </c>
      <c r="I5936" s="25"/>
      <c r="J5936" s="58" t="e">
        <f>HYPERLINK("#"&amp;"Insumos"&amp;"!A"&amp;MATCH($B5936,#REF!,0),"Ins "&amp;$B5936)</f>
        <v>#REF!</v>
      </c>
      <c r="M5936" s="220"/>
    </row>
    <row r="5937" spans="1:13" x14ac:dyDescent="0.2">
      <c r="A5937" s="35" t="s">
        <v>2822</v>
      </c>
      <c r="B5937" s="1" t="s">
        <v>5055</v>
      </c>
      <c r="C5937" s="45" t="s">
        <v>395</v>
      </c>
      <c r="D5937" s="23" t="s">
        <v>5751</v>
      </c>
      <c r="E5937" s="23" t="s">
        <v>4134</v>
      </c>
      <c r="F5937" s="40">
        <v>1</v>
      </c>
      <c r="G5937" s="25">
        <v>48974</v>
      </c>
      <c r="H5937" s="25">
        <v>48974</v>
      </c>
      <c r="I5937" s="25"/>
      <c r="J5937" s="58" t="e">
        <f>HYPERLINK("#"&amp;"Insumos"&amp;"!A"&amp;MATCH($B5937,#REF!,0),"Ins "&amp;$B5937)</f>
        <v>#REF!</v>
      </c>
      <c r="M5937" s="220"/>
    </row>
    <row r="5938" spans="1:13" x14ac:dyDescent="0.2">
      <c r="A5938" s="35" t="s">
        <v>2822</v>
      </c>
      <c r="B5938" s="1" t="s">
        <v>5064</v>
      </c>
      <c r="C5938" s="45" t="s">
        <v>396</v>
      </c>
      <c r="D5938" s="23" t="s">
        <v>5751</v>
      </c>
      <c r="E5938" s="23" t="s">
        <v>4134</v>
      </c>
      <c r="F5938" s="40">
        <v>2</v>
      </c>
      <c r="G5938" s="25">
        <v>9093</v>
      </c>
      <c r="H5938" s="25">
        <v>18186</v>
      </c>
      <c r="I5938" s="25"/>
      <c r="J5938" s="58" t="e">
        <f>HYPERLINK("#"&amp;"Insumos"&amp;"!A"&amp;MATCH($B5938,#REF!,0),"Ins "&amp;$B5938)</f>
        <v>#REF!</v>
      </c>
      <c r="M5938" s="220"/>
    </row>
    <row r="5939" spans="1:13" x14ac:dyDescent="0.2">
      <c r="A5939" s="35" t="s">
        <v>2822</v>
      </c>
      <c r="B5939" s="1" t="s">
        <v>5007</v>
      </c>
      <c r="C5939" s="45" t="s">
        <v>720</v>
      </c>
      <c r="D5939" s="23" t="s">
        <v>5751</v>
      </c>
      <c r="E5939" s="23" t="s">
        <v>4134</v>
      </c>
      <c r="F5939" s="40">
        <v>0.4</v>
      </c>
      <c r="G5939" s="25">
        <v>1897</v>
      </c>
      <c r="H5939" s="25">
        <v>759</v>
      </c>
      <c r="I5939" s="25"/>
      <c r="J5939" s="58" t="e">
        <f>HYPERLINK("#"&amp;"Insumos"&amp;"!A"&amp;MATCH($B5939,#REF!,0),"Ins "&amp;$B5939)</f>
        <v>#REF!</v>
      </c>
      <c r="M5939" s="220"/>
    </row>
    <row r="5940" spans="1:13" ht="38.25" x14ac:dyDescent="0.2">
      <c r="A5940" s="36" t="s">
        <v>2823</v>
      </c>
      <c r="B5940" s="26" t="s">
        <v>6816</v>
      </c>
      <c r="C5940" s="79" t="s">
        <v>114</v>
      </c>
      <c r="D5940" s="37" t="s">
        <v>5608</v>
      </c>
      <c r="E5940" s="37" t="s">
        <v>4134</v>
      </c>
      <c r="F5940" s="41"/>
      <c r="G5940" s="27"/>
      <c r="H5940" s="27"/>
      <c r="I5940" s="27">
        <v>86726</v>
      </c>
      <c r="M5940" s="220">
        <f t="shared" si="92"/>
        <v>113576</v>
      </c>
    </row>
    <row r="5941" spans="1:13" x14ac:dyDescent="0.2">
      <c r="A5941" s="35" t="s">
        <v>2823</v>
      </c>
      <c r="B5941" s="1" t="s">
        <v>81</v>
      </c>
      <c r="C5941" s="45" t="s">
        <v>1020</v>
      </c>
      <c r="D5941" s="23" t="s">
        <v>5734</v>
      </c>
      <c r="E5941" s="23" t="s">
        <v>4141</v>
      </c>
      <c r="F5941" s="40">
        <v>0.5</v>
      </c>
      <c r="G5941" s="25">
        <v>75325</v>
      </c>
      <c r="H5941" s="25">
        <v>37663</v>
      </c>
      <c r="I5941" s="25"/>
      <c r="J5941" s="58" t="e">
        <f>HYPERLINK("#"&amp;"Insumos"&amp;"!A"&amp;MATCH($B5941,#REF!,0),"Ins "&amp;$B5941)</f>
        <v>#REF!</v>
      </c>
      <c r="M5941" s="220"/>
    </row>
    <row r="5942" spans="1:13" x14ac:dyDescent="0.2">
      <c r="A5942" s="35" t="s">
        <v>2823</v>
      </c>
      <c r="B5942" s="1" t="s">
        <v>263</v>
      </c>
      <c r="C5942" s="45" t="s">
        <v>696</v>
      </c>
      <c r="D5942" s="23" t="s">
        <v>5534</v>
      </c>
      <c r="E5942" s="23" t="s">
        <v>4140</v>
      </c>
      <c r="F5942" s="40">
        <v>4.5999999999999999E-3</v>
      </c>
      <c r="G5942" s="25">
        <v>187426</v>
      </c>
      <c r="H5942" s="25">
        <v>862</v>
      </c>
      <c r="I5942" s="25"/>
      <c r="J5942" s="58" t="e">
        <f>HYPERLINK("#"&amp;"Insumos"&amp;"!A"&amp;MATCH($B5942,#REF!,0),"Ins "&amp;$B5942)</f>
        <v>#REF!</v>
      </c>
      <c r="M5942" s="220"/>
    </row>
    <row r="5943" spans="1:13" x14ac:dyDescent="0.2">
      <c r="A5943" s="35" t="s">
        <v>2823</v>
      </c>
      <c r="B5943" s="1" t="s">
        <v>5533</v>
      </c>
      <c r="C5943" s="45" t="s">
        <v>5892</v>
      </c>
      <c r="D5943" s="23" t="s">
        <v>977</v>
      </c>
      <c r="E5943" s="23" t="s">
        <v>4134</v>
      </c>
      <c r="F5943" s="40">
        <v>0.5</v>
      </c>
      <c r="G5943" s="25">
        <v>3623</v>
      </c>
      <c r="H5943" s="25">
        <v>1812</v>
      </c>
      <c r="I5943" s="25"/>
      <c r="J5943" s="58" t="e">
        <f>HYPERLINK("#"&amp;"Insumos"&amp;"!A"&amp;MATCH($B5943,#REF!,0),"Ins "&amp;$B5943)</f>
        <v>#REF!</v>
      </c>
      <c r="M5943" s="220"/>
    </row>
    <row r="5944" spans="1:13" x14ac:dyDescent="0.2">
      <c r="A5944" s="35" t="s">
        <v>2823</v>
      </c>
      <c r="B5944" s="1" t="s">
        <v>4294</v>
      </c>
      <c r="C5944" s="45" t="s">
        <v>1510</v>
      </c>
      <c r="D5944" s="23" t="s">
        <v>5751</v>
      </c>
      <c r="E5944" s="23" t="s">
        <v>4134</v>
      </c>
      <c r="F5944" s="40">
        <v>2</v>
      </c>
      <c r="G5944" s="25">
        <v>7752</v>
      </c>
      <c r="H5944" s="25">
        <v>15504</v>
      </c>
      <c r="I5944" s="25"/>
      <c r="J5944" s="58" t="e">
        <f>HYPERLINK("#"&amp;"Insumos"&amp;"!A"&amp;MATCH($B5944,#REF!,0),"Ins "&amp;$B5944)</f>
        <v>#REF!</v>
      </c>
      <c r="M5944" s="220"/>
    </row>
    <row r="5945" spans="1:13" x14ac:dyDescent="0.2">
      <c r="A5945" s="35" t="s">
        <v>2823</v>
      </c>
      <c r="B5945" s="1" t="s">
        <v>5057</v>
      </c>
      <c r="C5945" s="45" t="s">
        <v>397</v>
      </c>
      <c r="D5945" s="23" t="s">
        <v>5751</v>
      </c>
      <c r="E5945" s="23" t="s">
        <v>287</v>
      </c>
      <c r="F5945" s="40">
        <v>0.2</v>
      </c>
      <c r="G5945" s="25">
        <v>56000</v>
      </c>
      <c r="H5945" s="25">
        <v>11200</v>
      </c>
      <c r="I5945" s="25"/>
      <c r="J5945" s="58" t="e">
        <f>HYPERLINK("#"&amp;"Insumos"&amp;"!A"&amp;MATCH($B5945,#REF!,0),"Ins "&amp;$B5945)</f>
        <v>#REF!</v>
      </c>
      <c r="M5945" s="220"/>
    </row>
    <row r="5946" spans="1:13" x14ac:dyDescent="0.2">
      <c r="A5946" s="35" t="s">
        <v>2823</v>
      </c>
      <c r="B5946" s="1" t="s">
        <v>5064</v>
      </c>
      <c r="C5946" s="45" t="s">
        <v>396</v>
      </c>
      <c r="D5946" s="23" t="s">
        <v>5751</v>
      </c>
      <c r="E5946" s="23" t="s">
        <v>4134</v>
      </c>
      <c r="F5946" s="40">
        <v>2</v>
      </c>
      <c r="G5946" s="25">
        <v>9093</v>
      </c>
      <c r="H5946" s="25">
        <v>18186</v>
      </c>
      <c r="I5946" s="25"/>
      <c r="J5946" s="58" t="e">
        <f>HYPERLINK("#"&amp;"Insumos"&amp;"!A"&amp;MATCH($B5946,#REF!,0),"Ins "&amp;$B5946)</f>
        <v>#REF!</v>
      </c>
      <c r="M5946" s="220"/>
    </row>
    <row r="5947" spans="1:13" x14ac:dyDescent="0.2">
      <c r="A5947" s="35" t="s">
        <v>2823</v>
      </c>
      <c r="B5947" s="1" t="s">
        <v>5007</v>
      </c>
      <c r="C5947" s="45" t="s">
        <v>720</v>
      </c>
      <c r="D5947" s="23" t="s">
        <v>5751</v>
      </c>
      <c r="E5947" s="23" t="s">
        <v>4134</v>
      </c>
      <c r="F5947" s="40">
        <v>0.79</v>
      </c>
      <c r="G5947" s="25">
        <v>1897</v>
      </c>
      <c r="H5947" s="25">
        <v>1499</v>
      </c>
      <c r="I5947" s="25"/>
      <c r="J5947" s="58" t="e">
        <f>HYPERLINK("#"&amp;"Insumos"&amp;"!A"&amp;MATCH($B5947,#REF!,0),"Ins "&amp;$B5947)</f>
        <v>#REF!</v>
      </c>
      <c r="M5947" s="220"/>
    </row>
    <row r="5948" spans="1:13" ht="38.25" x14ac:dyDescent="0.2">
      <c r="A5948" s="36" t="s">
        <v>2824</v>
      </c>
      <c r="B5948" s="26" t="s">
        <v>6816</v>
      </c>
      <c r="C5948" s="79" t="s">
        <v>115</v>
      </c>
      <c r="D5948" s="37" t="s">
        <v>5608</v>
      </c>
      <c r="E5948" s="37" t="s">
        <v>4134</v>
      </c>
      <c r="F5948" s="41"/>
      <c r="G5948" s="27"/>
      <c r="H5948" s="27"/>
      <c r="I5948" s="27">
        <v>92439</v>
      </c>
      <c r="M5948" s="220">
        <f t="shared" si="92"/>
        <v>121058</v>
      </c>
    </row>
    <row r="5949" spans="1:13" x14ac:dyDescent="0.2">
      <c r="A5949" s="35" t="s">
        <v>2824</v>
      </c>
      <c r="B5949" s="1" t="s">
        <v>81</v>
      </c>
      <c r="C5949" s="45" t="s">
        <v>1020</v>
      </c>
      <c r="D5949" s="23" t="s">
        <v>5734</v>
      </c>
      <c r="E5949" s="23" t="s">
        <v>4141</v>
      </c>
      <c r="F5949" s="40">
        <v>0.5</v>
      </c>
      <c r="G5949" s="25">
        <v>75325</v>
      </c>
      <c r="H5949" s="25">
        <v>37663</v>
      </c>
      <c r="I5949" s="25"/>
      <c r="J5949" s="58" t="e">
        <f>HYPERLINK("#"&amp;"Insumos"&amp;"!A"&amp;MATCH($B5949,#REF!,0),"Ins "&amp;$B5949)</f>
        <v>#REF!</v>
      </c>
      <c r="M5949" s="220"/>
    </row>
    <row r="5950" spans="1:13" x14ac:dyDescent="0.2">
      <c r="A5950" s="35" t="s">
        <v>2824</v>
      </c>
      <c r="B5950" s="1" t="s">
        <v>263</v>
      </c>
      <c r="C5950" s="45" t="s">
        <v>696</v>
      </c>
      <c r="D5950" s="23" t="s">
        <v>5534</v>
      </c>
      <c r="E5950" s="23" t="s">
        <v>4140</v>
      </c>
      <c r="F5950" s="40">
        <v>5.1999999999999998E-3</v>
      </c>
      <c r="G5950" s="25">
        <v>187426</v>
      </c>
      <c r="H5950" s="25">
        <v>975</v>
      </c>
      <c r="I5950" s="25"/>
      <c r="J5950" s="58" t="e">
        <f>HYPERLINK("#"&amp;"Insumos"&amp;"!A"&amp;MATCH($B5950,#REF!,0),"Ins "&amp;$B5950)</f>
        <v>#REF!</v>
      </c>
      <c r="M5950" s="220"/>
    </row>
    <row r="5951" spans="1:13" x14ac:dyDescent="0.2">
      <c r="A5951" s="35" t="s">
        <v>2824</v>
      </c>
      <c r="B5951" s="1" t="s">
        <v>5533</v>
      </c>
      <c r="C5951" s="45" t="s">
        <v>5892</v>
      </c>
      <c r="D5951" s="23" t="s">
        <v>977</v>
      </c>
      <c r="E5951" s="23" t="s">
        <v>4134</v>
      </c>
      <c r="F5951" s="40">
        <v>0.5</v>
      </c>
      <c r="G5951" s="25">
        <v>3623</v>
      </c>
      <c r="H5951" s="25">
        <v>1812</v>
      </c>
      <c r="I5951" s="25"/>
      <c r="J5951" s="58" t="e">
        <f>HYPERLINK("#"&amp;"Insumos"&amp;"!A"&amp;MATCH($B5951,#REF!,0),"Ins "&amp;$B5951)</f>
        <v>#REF!</v>
      </c>
      <c r="M5951" s="220"/>
    </row>
    <row r="5952" spans="1:13" x14ac:dyDescent="0.2">
      <c r="A5952" s="35" t="s">
        <v>2824</v>
      </c>
      <c r="B5952" s="1" t="s">
        <v>4294</v>
      </c>
      <c r="C5952" s="45" t="s">
        <v>1510</v>
      </c>
      <c r="D5952" s="23" t="s">
        <v>5751</v>
      </c>
      <c r="E5952" s="23" t="s">
        <v>4134</v>
      </c>
      <c r="F5952" s="40">
        <v>2</v>
      </c>
      <c r="G5952" s="25">
        <v>7752</v>
      </c>
      <c r="H5952" s="25">
        <v>15504</v>
      </c>
      <c r="I5952" s="25"/>
      <c r="J5952" s="58" t="e">
        <f>HYPERLINK("#"&amp;"Insumos"&amp;"!A"&amp;MATCH($B5952,#REF!,0),"Ins "&amp;$B5952)</f>
        <v>#REF!</v>
      </c>
      <c r="M5952" s="220"/>
    </row>
    <row r="5953" spans="1:13" x14ac:dyDescent="0.2">
      <c r="A5953" s="35" t="s">
        <v>2824</v>
      </c>
      <c r="B5953" s="1" t="s">
        <v>5057</v>
      </c>
      <c r="C5953" s="45" t="s">
        <v>397</v>
      </c>
      <c r="D5953" s="23" t="s">
        <v>5751</v>
      </c>
      <c r="E5953" s="23" t="s">
        <v>287</v>
      </c>
      <c r="F5953" s="40">
        <v>0.3</v>
      </c>
      <c r="G5953" s="25">
        <v>56000</v>
      </c>
      <c r="H5953" s="25">
        <v>16800</v>
      </c>
      <c r="I5953" s="25"/>
      <c r="J5953" s="58" t="e">
        <f>HYPERLINK("#"&amp;"Insumos"&amp;"!A"&amp;MATCH($B5953,#REF!,0),"Ins "&amp;$B5953)</f>
        <v>#REF!</v>
      </c>
      <c r="M5953" s="220"/>
    </row>
    <row r="5954" spans="1:13" x14ac:dyDescent="0.2">
      <c r="A5954" s="35" t="s">
        <v>2824</v>
      </c>
      <c r="B5954" s="1" t="s">
        <v>5064</v>
      </c>
      <c r="C5954" s="45" t="s">
        <v>396</v>
      </c>
      <c r="D5954" s="23" t="s">
        <v>5751</v>
      </c>
      <c r="E5954" s="23" t="s">
        <v>4134</v>
      </c>
      <c r="F5954" s="40">
        <v>2</v>
      </c>
      <c r="G5954" s="25">
        <v>9093</v>
      </c>
      <c r="H5954" s="25">
        <v>18186</v>
      </c>
      <c r="I5954" s="25"/>
      <c r="J5954" s="58" t="e">
        <f>HYPERLINK("#"&amp;"Insumos"&amp;"!A"&amp;MATCH($B5954,#REF!,0),"Ins "&amp;$B5954)</f>
        <v>#REF!</v>
      </c>
      <c r="M5954" s="220"/>
    </row>
    <row r="5955" spans="1:13" x14ac:dyDescent="0.2">
      <c r="A5955" s="35" t="s">
        <v>2824</v>
      </c>
      <c r="B5955" s="1" t="s">
        <v>5007</v>
      </c>
      <c r="C5955" s="45" t="s">
        <v>720</v>
      </c>
      <c r="D5955" s="23" t="s">
        <v>5751</v>
      </c>
      <c r="E5955" s="23" t="s">
        <v>4134</v>
      </c>
      <c r="F5955" s="40">
        <v>0.79</v>
      </c>
      <c r="G5955" s="25">
        <v>1897</v>
      </c>
      <c r="H5955" s="25">
        <v>1499</v>
      </c>
      <c r="I5955" s="25"/>
      <c r="J5955" s="58" t="e">
        <f>HYPERLINK("#"&amp;"Insumos"&amp;"!A"&amp;MATCH($B5955,#REF!,0),"Ins "&amp;$B5955)</f>
        <v>#REF!</v>
      </c>
      <c r="M5955" s="220"/>
    </row>
    <row r="5956" spans="1:13" ht="38.25" x14ac:dyDescent="0.2">
      <c r="A5956" s="36" t="s">
        <v>2825</v>
      </c>
      <c r="B5956" s="26" t="s">
        <v>6816</v>
      </c>
      <c r="C5956" s="79" t="s">
        <v>116</v>
      </c>
      <c r="D5956" s="37" t="s">
        <v>5608</v>
      </c>
      <c r="E5956" s="37" t="s">
        <v>4134</v>
      </c>
      <c r="F5956" s="41"/>
      <c r="G5956" s="27"/>
      <c r="H5956" s="27"/>
      <c r="I5956" s="27">
        <v>98151</v>
      </c>
      <c r="M5956" s="220">
        <f t="shared" ref="M5956:M6018" si="93">ROUND(I5956*(1+$L$2),0)</f>
        <v>128539</v>
      </c>
    </row>
    <row r="5957" spans="1:13" x14ac:dyDescent="0.2">
      <c r="A5957" s="35" t="s">
        <v>2825</v>
      </c>
      <c r="B5957" s="1" t="s">
        <v>81</v>
      </c>
      <c r="C5957" s="45" t="s">
        <v>1020</v>
      </c>
      <c r="D5957" s="23" t="s">
        <v>5734</v>
      </c>
      <c r="E5957" s="23" t="s">
        <v>4141</v>
      </c>
      <c r="F5957" s="40">
        <v>0.5</v>
      </c>
      <c r="G5957" s="25">
        <v>75325</v>
      </c>
      <c r="H5957" s="25">
        <v>37663</v>
      </c>
      <c r="I5957" s="25"/>
      <c r="J5957" s="58" t="e">
        <f>HYPERLINK("#"&amp;"Insumos"&amp;"!A"&amp;MATCH($B5957,#REF!,0),"Ins "&amp;$B5957)</f>
        <v>#REF!</v>
      </c>
      <c r="M5957" s="220"/>
    </row>
    <row r="5958" spans="1:13" x14ac:dyDescent="0.2">
      <c r="A5958" s="35" t="s">
        <v>2825</v>
      </c>
      <c r="B5958" s="1" t="s">
        <v>263</v>
      </c>
      <c r="C5958" s="45" t="s">
        <v>696</v>
      </c>
      <c r="D5958" s="23" t="s">
        <v>5534</v>
      </c>
      <c r="E5958" s="23" t="s">
        <v>4140</v>
      </c>
      <c r="F5958" s="40">
        <v>5.7999999999999996E-3</v>
      </c>
      <c r="G5958" s="25">
        <v>187426</v>
      </c>
      <c r="H5958" s="25">
        <v>1087</v>
      </c>
      <c r="I5958" s="25"/>
      <c r="J5958" s="58" t="e">
        <f>HYPERLINK("#"&amp;"Insumos"&amp;"!A"&amp;MATCH($B5958,#REF!,0),"Ins "&amp;$B5958)</f>
        <v>#REF!</v>
      </c>
      <c r="M5958" s="220"/>
    </row>
    <row r="5959" spans="1:13" x14ac:dyDescent="0.2">
      <c r="A5959" s="35" t="s">
        <v>2825</v>
      </c>
      <c r="B5959" s="1" t="s">
        <v>5533</v>
      </c>
      <c r="C5959" s="45" t="s">
        <v>5892</v>
      </c>
      <c r="D5959" s="23" t="s">
        <v>977</v>
      </c>
      <c r="E5959" s="23" t="s">
        <v>4134</v>
      </c>
      <c r="F5959" s="40">
        <v>0.5</v>
      </c>
      <c r="G5959" s="25">
        <v>3623</v>
      </c>
      <c r="H5959" s="25">
        <v>1812</v>
      </c>
      <c r="I5959" s="25"/>
      <c r="J5959" s="58" t="e">
        <f>HYPERLINK("#"&amp;"Insumos"&amp;"!A"&amp;MATCH($B5959,#REF!,0),"Ins "&amp;$B5959)</f>
        <v>#REF!</v>
      </c>
      <c r="M5959" s="220"/>
    </row>
    <row r="5960" spans="1:13" x14ac:dyDescent="0.2">
      <c r="A5960" s="35" t="s">
        <v>2825</v>
      </c>
      <c r="B5960" s="1" t="s">
        <v>4294</v>
      </c>
      <c r="C5960" s="45" t="s">
        <v>1510</v>
      </c>
      <c r="D5960" s="23" t="s">
        <v>5751</v>
      </c>
      <c r="E5960" s="23" t="s">
        <v>4134</v>
      </c>
      <c r="F5960" s="40">
        <v>2</v>
      </c>
      <c r="G5960" s="25">
        <v>7752</v>
      </c>
      <c r="H5960" s="25">
        <v>15504</v>
      </c>
      <c r="I5960" s="25"/>
      <c r="J5960" s="58" t="e">
        <f>HYPERLINK("#"&amp;"Insumos"&amp;"!A"&amp;MATCH($B5960,#REF!,0),"Ins "&amp;$B5960)</f>
        <v>#REF!</v>
      </c>
      <c r="M5960" s="220"/>
    </row>
    <row r="5961" spans="1:13" x14ac:dyDescent="0.2">
      <c r="A5961" s="35" t="s">
        <v>2825</v>
      </c>
      <c r="B5961" s="1" t="s">
        <v>5057</v>
      </c>
      <c r="C5961" s="45" t="s">
        <v>397</v>
      </c>
      <c r="D5961" s="23" t="s">
        <v>5751</v>
      </c>
      <c r="E5961" s="23" t="s">
        <v>287</v>
      </c>
      <c r="F5961" s="40">
        <v>0.4</v>
      </c>
      <c r="G5961" s="25">
        <v>56000</v>
      </c>
      <c r="H5961" s="25">
        <v>22400</v>
      </c>
      <c r="I5961" s="25"/>
      <c r="J5961" s="58" t="e">
        <f>HYPERLINK("#"&amp;"Insumos"&amp;"!A"&amp;MATCH($B5961,#REF!,0),"Ins "&amp;$B5961)</f>
        <v>#REF!</v>
      </c>
      <c r="M5961" s="220"/>
    </row>
    <row r="5962" spans="1:13" x14ac:dyDescent="0.2">
      <c r="A5962" s="35" t="s">
        <v>2825</v>
      </c>
      <c r="B5962" s="1" t="s">
        <v>5064</v>
      </c>
      <c r="C5962" s="45" t="s">
        <v>396</v>
      </c>
      <c r="D5962" s="23" t="s">
        <v>5751</v>
      </c>
      <c r="E5962" s="23" t="s">
        <v>4134</v>
      </c>
      <c r="F5962" s="40">
        <v>2</v>
      </c>
      <c r="G5962" s="25">
        <v>9093</v>
      </c>
      <c r="H5962" s="25">
        <v>18186</v>
      </c>
      <c r="I5962" s="25"/>
      <c r="J5962" s="58" t="e">
        <f>HYPERLINK("#"&amp;"Insumos"&amp;"!A"&amp;MATCH($B5962,#REF!,0),"Ins "&amp;$B5962)</f>
        <v>#REF!</v>
      </c>
      <c r="M5962" s="220"/>
    </row>
    <row r="5963" spans="1:13" x14ac:dyDescent="0.2">
      <c r="A5963" s="35" t="s">
        <v>2825</v>
      </c>
      <c r="B5963" s="1" t="s">
        <v>5007</v>
      </c>
      <c r="C5963" s="45" t="s">
        <v>720</v>
      </c>
      <c r="D5963" s="23" t="s">
        <v>5751</v>
      </c>
      <c r="E5963" s="23" t="s">
        <v>4134</v>
      </c>
      <c r="F5963" s="40">
        <v>0.79</v>
      </c>
      <c r="G5963" s="25">
        <v>1897</v>
      </c>
      <c r="H5963" s="25">
        <v>1499</v>
      </c>
      <c r="I5963" s="25"/>
      <c r="J5963" s="58" t="e">
        <f>HYPERLINK("#"&amp;"Insumos"&amp;"!A"&amp;MATCH($B5963,#REF!,0),"Ins "&amp;$B5963)</f>
        <v>#REF!</v>
      </c>
      <c r="M5963" s="220"/>
    </row>
    <row r="5964" spans="1:13" ht="38.25" x14ac:dyDescent="0.2">
      <c r="A5964" s="36" t="s">
        <v>2826</v>
      </c>
      <c r="B5964" s="26" t="s">
        <v>6816</v>
      </c>
      <c r="C5964" s="79" t="s">
        <v>117</v>
      </c>
      <c r="D5964" s="37" t="s">
        <v>5608</v>
      </c>
      <c r="E5964" s="37" t="s">
        <v>4134</v>
      </c>
      <c r="F5964" s="41"/>
      <c r="G5964" s="27"/>
      <c r="H5964" s="27"/>
      <c r="I5964" s="27">
        <v>103845</v>
      </c>
      <c r="M5964" s="220">
        <f t="shared" si="93"/>
        <v>135995</v>
      </c>
    </row>
    <row r="5965" spans="1:13" x14ac:dyDescent="0.2">
      <c r="A5965" s="35" t="s">
        <v>2826</v>
      </c>
      <c r="B5965" s="1" t="s">
        <v>81</v>
      </c>
      <c r="C5965" s="45" t="s">
        <v>1020</v>
      </c>
      <c r="D5965" s="23" t="s">
        <v>5734</v>
      </c>
      <c r="E5965" s="23" t="s">
        <v>4141</v>
      </c>
      <c r="F5965" s="40">
        <v>0.5</v>
      </c>
      <c r="G5965" s="25">
        <v>75325</v>
      </c>
      <c r="H5965" s="25">
        <v>37663</v>
      </c>
      <c r="I5965" s="25"/>
      <c r="J5965" s="58" t="e">
        <f>HYPERLINK("#"&amp;"Insumos"&amp;"!A"&amp;MATCH($B5965,#REF!,0),"Ins "&amp;$B5965)</f>
        <v>#REF!</v>
      </c>
      <c r="M5965" s="220"/>
    </row>
    <row r="5966" spans="1:13" x14ac:dyDescent="0.2">
      <c r="A5966" s="35" t="s">
        <v>2826</v>
      </c>
      <c r="B5966" s="1" t="s">
        <v>263</v>
      </c>
      <c r="C5966" s="45" t="s">
        <v>696</v>
      </c>
      <c r="D5966" s="23" t="s">
        <v>5534</v>
      </c>
      <c r="E5966" s="23" t="s">
        <v>4140</v>
      </c>
      <c r="F5966" s="40">
        <v>6.3E-3</v>
      </c>
      <c r="G5966" s="25">
        <v>187426</v>
      </c>
      <c r="H5966" s="25">
        <v>1181</v>
      </c>
      <c r="I5966" s="25"/>
      <c r="J5966" s="58" t="e">
        <f>HYPERLINK("#"&amp;"Insumos"&amp;"!A"&amp;MATCH($B5966,#REF!,0),"Ins "&amp;$B5966)</f>
        <v>#REF!</v>
      </c>
      <c r="M5966" s="220"/>
    </row>
    <row r="5967" spans="1:13" x14ac:dyDescent="0.2">
      <c r="A5967" s="35" t="s">
        <v>2826</v>
      </c>
      <c r="B5967" s="1" t="s">
        <v>5533</v>
      </c>
      <c r="C5967" s="45" t="s">
        <v>5892</v>
      </c>
      <c r="D5967" s="23" t="s">
        <v>977</v>
      </c>
      <c r="E5967" s="23" t="s">
        <v>4134</v>
      </c>
      <c r="F5967" s="40">
        <v>0.5</v>
      </c>
      <c r="G5967" s="25">
        <v>3623</v>
      </c>
      <c r="H5967" s="25">
        <v>1812</v>
      </c>
      <c r="I5967" s="25"/>
      <c r="J5967" s="58" t="e">
        <f>HYPERLINK("#"&amp;"Insumos"&amp;"!A"&amp;MATCH($B5967,#REF!,0),"Ins "&amp;$B5967)</f>
        <v>#REF!</v>
      </c>
      <c r="M5967" s="220"/>
    </row>
    <row r="5968" spans="1:13" x14ac:dyDescent="0.2">
      <c r="A5968" s="35" t="s">
        <v>2826</v>
      </c>
      <c r="B5968" s="1" t="s">
        <v>4294</v>
      </c>
      <c r="C5968" s="45" t="s">
        <v>1510</v>
      </c>
      <c r="D5968" s="23" t="s">
        <v>5751</v>
      </c>
      <c r="E5968" s="23" t="s">
        <v>4134</v>
      </c>
      <c r="F5968" s="40">
        <v>2</v>
      </c>
      <c r="G5968" s="25">
        <v>7752</v>
      </c>
      <c r="H5968" s="25">
        <v>15504</v>
      </c>
      <c r="I5968" s="25"/>
      <c r="J5968" s="58" t="e">
        <f>HYPERLINK("#"&amp;"Insumos"&amp;"!A"&amp;MATCH($B5968,#REF!,0),"Ins "&amp;$B5968)</f>
        <v>#REF!</v>
      </c>
      <c r="M5968" s="220"/>
    </row>
    <row r="5969" spans="1:13" x14ac:dyDescent="0.2">
      <c r="A5969" s="35" t="s">
        <v>2826</v>
      </c>
      <c r="B5969" s="1" t="s">
        <v>5057</v>
      </c>
      <c r="C5969" s="45" t="s">
        <v>397</v>
      </c>
      <c r="D5969" s="23" t="s">
        <v>5751</v>
      </c>
      <c r="E5969" s="23" t="s">
        <v>287</v>
      </c>
      <c r="F5969" s="40">
        <v>0.5</v>
      </c>
      <c r="G5969" s="25">
        <v>56000</v>
      </c>
      <c r="H5969" s="25">
        <v>28000</v>
      </c>
      <c r="I5969" s="25"/>
      <c r="J5969" s="58" t="e">
        <f>HYPERLINK("#"&amp;"Insumos"&amp;"!A"&amp;MATCH($B5969,#REF!,0),"Ins "&amp;$B5969)</f>
        <v>#REF!</v>
      </c>
      <c r="M5969" s="220"/>
    </row>
    <row r="5970" spans="1:13" x14ac:dyDescent="0.2">
      <c r="A5970" s="35" t="s">
        <v>2826</v>
      </c>
      <c r="B5970" s="1" t="s">
        <v>5064</v>
      </c>
      <c r="C5970" s="45" t="s">
        <v>396</v>
      </c>
      <c r="D5970" s="23" t="s">
        <v>5751</v>
      </c>
      <c r="E5970" s="23" t="s">
        <v>4134</v>
      </c>
      <c r="F5970" s="40">
        <v>2</v>
      </c>
      <c r="G5970" s="25">
        <v>9093</v>
      </c>
      <c r="H5970" s="25">
        <v>18186</v>
      </c>
      <c r="I5970" s="25"/>
      <c r="J5970" s="58" t="e">
        <f>HYPERLINK("#"&amp;"Insumos"&amp;"!A"&amp;MATCH($B5970,#REF!,0),"Ins "&amp;$B5970)</f>
        <v>#REF!</v>
      </c>
      <c r="M5970" s="220"/>
    </row>
    <row r="5971" spans="1:13" x14ac:dyDescent="0.2">
      <c r="A5971" s="35" t="s">
        <v>2826</v>
      </c>
      <c r="B5971" s="1" t="s">
        <v>5007</v>
      </c>
      <c r="C5971" s="45" t="s">
        <v>720</v>
      </c>
      <c r="D5971" s="23" t="s">
        <v>5751</v>
      </c>
      <c r="E5971" s="23" t="s">
        <v>4134</v>
      </c>
      <c r="F5971" s="40">
        <v>0.79</v>
      </c>
      <c r="G5971" s="25">
        <v>1897</v>
      </c>
      <c r="H5971" s="25">
        <v>1499</v>
      </c>
      <c r="I5971" s="25"/>
      <c r="J5971" s="58" t="e">
        <f>HYPERLINK("#"&amp;"Insumos"&amp;"!A"&amp;MATCH($B5971,#REF!,0),"Ins "&amp;$B5971)</f>
        <v>#REF!</v>
      </c>
      <c r="M5971" s="220"/>
    </row>
    <row r="5972" spans="1:13" ht="38.25" x14ac:dyDescent="0.2">
      <c r="A5972" s="36" t="s">
        <v>2827</v>
      </c>
      <c r="B5972" s="26" t="s">
        <v>6816</v>
      </c>
      <c r="C5972" s="79" t="s">
        <v>118</v>
      </c>
      <c r="D5972" s="37" t="s">
        <v>5608</v>
      </c>
      <c r="E5972" s="37" t="s">
        <v>4134</v>
      </c>
      <c r="F5972" s="41"/>
      <c r="G5972" s="27"/>
      <c r="H5972" s="27"/>
      <c r="I5972" s="27">
        <v>109557</v>
      </c>
      <c r="M5972" s="220">
        <f t="shared" si="93"/>
        <v>143476</v>
      </c>
    </row>
    <row r="5973" spans="1:13" x14ac:dyDescent="0.2">
      <c r="A5973" s="35" t="s">
        <v>2827</v>
      </c>
      <c r="B5973" s="1" t="s">
        <v>81</v>
      </c>
      <c r="C5973" s="45" t="s">
        <v>1020</v>
      </c>
      <c r="D5973" s="23" t="s">
        <v>5734</v>
      </c>
      <c r="E5973" s="23" t="s">
        <v>4141</v>
      </c>
      <c r="F5973" s="40">
        <v>0.5</v>
      </c>
      <c r="G5973" s="25">
        <v>75325</v>
      </c>
      <c r="H5973" s="25">
        <v>37663</v>
      </c>
      <c r="I5973" s="25"/>
      <c r="J5973" s="58" t="e">
        <f>HYPERLINK("#"&amp;"Insumos"&amp;"!A"&amp;MATCH($B5973,#REF!,0),"Ins "&amp;$B5973)</f>
        <v>#REF!</v>
      </c>
      <c r="M5973" s="220"/>
    </row>
    <row r="5974" spans="1:13" x14ac:dyDescent="0.2">
      <c r="A5974" s="35" t="s">
        <v>2827</v>
      </c>
      <c r="B5974" s="1" t="s">
        <v>263</v>
      </c>
      <c r="C5974" s="45" t="s">
        <v>696</v>
      </c>
      <c r="D5974" s="23" t="s">
        <v>5534</v>
      </c>
      <c r="E5974" s="23" t="s">
        <v>4140</v>
      </c>
      <c r="F5974" s="40">
        <v>6.8999999999999999E-3</v>
      </c>
      <c r="G5974" s="25">
        <v>187426</v>
      </c>
      <c r="H5974" s="25">
        <v>1293</v>
      </c>
      <c r="I5974" s="25"/>
      <c r="J5974" s="58" t="e">
        <f>HYPERLINK("#"&amp;"Insumos"&amp;"!A"&amp;MATCH($B5974,#REF!,0),"Ins "&amp;$B5974)</f>
        <v>#REF!</v>
      </c>
      <c r="M5974" s="220"/>
    </row>
    <row r="5975" spans="1:13" x14ac:dyDescent="0.2">
      <c r="A5975" s="35" t="s">
        <v>2827</v>
      </c>
      <c r="B5975" s="1" t="s">
        <v>5533</v>
      </c>
      <c r="C5975" s="45" t="s">
        <v>5892</v>
      </c>
      <c r="D5975" s="23" t="s">
        <v>977</v>
      </c>
      <c r="E5975" s="23" t="s">
        <v>4134</v>
      </c>
      <c r="F5975" s="40">
        <v>0.5</v>
      </c>
      <c r="G5975" s="25">
        <v>3623</v>
      </c>
      <c r="H5975" s="25">
        <v>1812</v>
      </c>
      <c r="I5975" s="25"/>
      <c r="J5975" s="58" t="e">
        <f>HYPERLINK("#"&amp;"Insumos"&amp;"!A"&amp;MATCH($B5975,#REF!,0),"Ins "&amp;$B5975)</f>
        <v>#REF!</v>
      </c>
      <c r="M5975" s="220"/>
    </row>
    <row r="5976" spans="1:13" x14ac:dyDescent="0.2">
      <c r="A5976" s="35" t="s">
        <v>2827</v>
      </c>
      <c r="B5976" s="1" t="s">
        <v>4294</v>
      </c>
      <c r="C5976" s="45" t="s">
        <v>1510</v>
      </c>
      <c r="D5976" s="23" t="s">
        <v>5751</v>
      </c>
      <c r="E5976" s="23" t="s">
        <v>4134</v>
      </c>
      <c r="F5976" s="40">
        <v>2</v>
      </c>
      <c r="G5976" s="25">
        <v>7752</v>
      </c>
      <c r="H5976" s="25">
        <v>15504</v>
      </c>
      <c r="I5976" s="25"/>
      <c r="J5976" s="58" t="e">
        <f>HYPERLINK("#"&amp;"Insumos"&amp;"!A"&amp;MATCH($B5976,#REF!,0),"Ins "&amp;$B5976)</f>
        <v>#REF!</v>
      </c>
      <c r="M5976" s="220"/>
    </row>
    <row r="5977" spans="1:13" x14ac:dyDescent="0.2">
      <c r="A5977" s="35" t="s">
        <v>2827</v>
      </c>
      <c r="B5977" s="1" t="s">
        <v>5057</v>
      </c>
      <c r="C5977" s="45" t="s">
        <v>397</v>
      </c>
      <c r="D5977" s="23" t="s">
        <v>5751</v>
      </c>
      <c r="E5977" s="23" t="s">
        <v>287</v>
      </c>
      <c r="F5977" s="40">
        <v>0.6</v>
      </c>
      <c r="G5977" s="25">
        <v>56000</v>
      </c>
      <c r="H5977" s="25">
        <v>33600</v>
      </c>
      <c r="I5977" s="25"/>
      <c r="J5977" s="58" t="e">
        <f>HYPERLINK("#"&amp;"Insumos"&amp;"!A"&amp;MATCH($B5977,#REF!,0),"Ins "&amp;$B5977)</f>
        <v>#REF!</v>
      </c>
      <c r="M5977" s="220"/>
    </row>
    <row r="5978" spans="1:13" x14ac:dyDescent="0.2">
      <c r="A5978" s="35" t="s">
        <v>2827</v>
      </c>
      <c r="B5978" s="1" t="s">
        <v>5064</v>
      </c>
      <c r="C5978" s="45" t="s">
        <v>396</v>
      </c>
      <c r="D5978" s="23" t="s">
        <v>5751</v>
      </c>
      <c r="E5978" s="23" t="s">
        <v>4134</v>
      </c>
      <c r="F5978" s="40">
        <v>2</v>
      </c>
      <c r="G5978" s="25">
        <v>9093</v>
      </c>
      <c r="H5978" s="25">
        <v>18186</v>
      </c>
      <c r="I5978" s="25"/>
      <c r="J5978" s="58" t="e">
        <f>HYPERLINK("#"&amp;"Insumos"&amp;"!A"&amp;MATCH($B5978,#REF!,0),"Ins "&amp;$B5978)</f>
        <v>#REF!</v>
      </c>
      <c r="M5978" s="220"/>
    </row>
    <row r="5979" spans="1:13" x14ac:dyDescent="0.2">
      <c r="A5979" s="35" t="s">
        <v>2827</v>
      </c>
      <c r="B5979" s="1" t="s">
        <v>5007</v>
      </c>
      <c r="C5979" s="45" t="s">
        <v>720</v>
      </c>
      <c r="D5979" s="23" t="s">
        <v>5751</v>
      </c>
      <c r="E5979" s="23" t="s">
        <v>4134</v>
      </c>
      <c r="F5979" s="40">
        <v>0.79</v>
      </c>
      <c r="G5979" s="25">
        <v>1897</v>
      </c>
      <c r="H5979" s="25">
        <v>1499</v>
      </c>
      <c r="I5979" s="25"/>
      <c r="J5979" s="58" t="e">
        <f>HYPERLINK("#"&amp;"Insumos"&amp;"!A"&amp;MATCH($B5979,#REF!,0),"Ins "&amp;$B5979)</f>
        <v>#REF!</v>
      </c>
      <c r="M5979" s="220"/>
    </row>
    <row r="5980" spans="1:13" ht="38.25" x14ac:dyDescent="0.2">
      <c r="A5980" s="36" t="s">
        <v>2828</v>
      </c>
      <c r="B5980" s="26" t="s">
        <v>6816</v>
      </c>
      <c r="C5980" s="79" t="s">
        <v>119</v>
      </c>
      <c r="D5980" s="37" t="s">
        <v>5608</v>
      </c>
      <c r="E5980" s="37" t="s">
        <v>4134</v>
      </c>
      <c r="F5980" s="41"/>
      <c r="G5980" s="27"/>
      <c r="H5980" s="27"/>
      <c r="I5980" s="27">
        <v>115270</v>
      </c>
      <c r="M5980" s="220">
        <f t="shared" si="93"/>
        <v>150958</v>
      </c>
    </row>
    <row r="5981" spans="1:13" x14ac:dyDescent="0.2">
      <c r="A5981" s="35" t="s">
        <v>2828</v>
      </c>
      <c r="B5981" s="1" t="s">
        <v>81</v>
      </c>
      <c r="C5981" s="45" t="s">
        <v>1020</v>
      </c>
      <c r="D5981" s="23" t="s">
        <v>5734</v>
      </c>
      <c r="E5981" s="23" t="s">
        <v>4141</v>
      </c>
      <c r="F5981" s="40">
        <v>0.5</v>
      </c>
      <c r="G5981" s="25">
        <v>75325</v>
      </c>
      <c r="H5981" s="25">
        <v>37663</v>
      </c>
      <c r="I5981" s="25"/>
      <c r="J5981" s="58" t="e">
        <f>HYPERLINK("#"&amp;"Insumos"&amp;"!A"&amp;MATCH($B5981,#REF!,0),"Ins "&amp;$B5981)</f>
        <v>#REF!</v>
      </c>
      <c r="M5981" s="220"/>
    </row>
    <row r="5982" spans="1:13" x14ac:dyDescent="0.2">
      <c r="A5982" s="35" t="s">
        <v>2828</v>
      </c>
      <c r="B5982" s="1" t="s">
        <v>263</v>
      </c>
      <c r="C5982" s="45" t="s">
        <v>696</v>
      </c>
      <c r="D5982" s="23" t="s">
        <v>5534</v>
      </c>
      <c r="E5982" s="23" t="s">
        <v>4140</v>
      </c>
      <c r="F5982" s="40">
        <v>7.4999999999999997E-3</v>
      </c>
      <c r="G5982" s="25">
        <v>187426</v>
      </c>
      <c r="H5982" s="25">
        <v>1406</v>
      </c>
      <c r="I5982" s="25"/>
      <c r="J5982" s="58" t="e">
        <f>HYPERLINK("#"&amp;"Insumos"&amp;"!A"&amp;MATCH($B5982,#REF!,0),"Ins "&amp;$B5982)</f>
        <v>#REF!</v>
      </c>
      <c r="M5982" s="220"/>
    </row>
    <row r="5983" spans="1:13" x14ac:dyDescent="0.2">
      <c r="A5983" s="35" t="s">
        <v>2828</v>
      </c>
      <c r="B5983" s="1" t="s">
        <v>5533</v>
      </c>
      <c r="C5983" s="45" t="s">
        <v>5892</v>
      </c>
      <c r="D5983" s="23" t="s">
        <v>977</v>
      </c>
      <c r="E5983" s="23" t="s">
        <v>4134</v>
      </c>
      <c r="F5983" s="40">
        <v>0.5</v>
      </c>
      <c r="G5983" s="25">
        <v>3623</v>
      </c>
      <c r="H5983" s="25">
        <v>1812</v>
      </c>
      <c r="I5983" s="25"/>
      <c r="J5983" s="58" t="e">
        <f>HYPERLINK("#"&amp;"Insumos"&amp;"!A"&amp;MATCH($B5983,#REF!,0),"Ins "&amp;$B5983)</f>
        <v>#REF!</v>
      </c>
      <c r="M5983" s="220"/>
    </row>
    <row r="5984" spans="1:13" x14ac:dyDescent="0.2">
      <c r="A5984" s="35" t="s">
        <v>2828</v>
      </c>
      <c r="B5984" s="1" t="s">
        <v>4294</v>
      </c>
      <c r="C5984" s="45" t="s">
        <v>1510</v>
      </c>
      <c r="D5984" s="23" t="s">
        <v>5751</v>
      </c>
      <c r="E5984" s="23" t="s">
        <v>4134</v>
      </c>
      <c r="F5984" s="40">
        <v>2</v>
      </c>
      <c r="G5984" s="25">
        <v>7752</v>
      </c>
      <c r="H5984" s="25">
        <v>15504</v>
      </c>
      <c r="I5984" s="25"/>
      <c r="J5984" s="58" t="e">
        <f>HYPERLINK("#"&amp;"Insumos"&amp;"!A"&amp;MATCH($B5984,#REF!,0),"Ins "&amp;$B5984)</f>
        <v>#REF!</v>
      </c>
      <c r="M5984" s="220"/>
    </row>
    <row r="5985" spans="1:13" x14ac:dyDescent="0.2">
      <c r="A5985" s="35" t="s">
        <v>2828</v>
      </c>
      <c r="B5985" s="1" t="s">
        <v>5057</v>
      </c>
      <c r="C5985" s="45" t="s">
        <v>397</v>
      </c>
      <c r="D5985" s="23" t="s">
        <v>5751</v>
      </c>
      <c r="E5985" s="23" t="s">
        <v>287</v>
      </c>
      <c r="F5985" s="40">
        <v>0.7</v>
      </c>
      <c r="G5985" s="25">
        <v>56000</v>
      </c>
      <c r="H5985" s="25">
        <v>39200</v>
      </c>
      <c r="I5985" s="25"/>
      <c r="J5985" s="58" t="e">
        <f>HYPERLINK("#"&amp;"Insumos"&amp;"!A"&amp;MATCH($B5985,#REF!,0),"Ins "&amp;$B5985)</f>
        <v>#REF!</v>
      </c>
      <c r="M5985" s="220"/>
    </row>
    <row r="5986" spans="1:13" x14ac:dyDescent="0.2">
      <c r="A5986" s="35" t="s">
        <v>2828</v>
      </c>
      <c r="B5986" s="1" t="s">
        <v>5064</v>
      </c>
      <c r="C5986" s="45" t="s">
        <v>396</v>
      </c>
      <c r="D5986" s="23" t="s">
        <v>5751</v>
      </c>
      <c r="E5986" s="23" t="s">
        <v>4134</v>
      </c>
      <c r="F5986" s="40">
        <v>2</v>
      </c>
      <c r="G5986" s="25">
        <v>9093</v>
      </c>
      <c r="H5986" s="25">
        <v>18186</v>
      </c>
      <c r="I5986" s="25"/>
      <c r="J5986" s="58" t="e">
        <f>HYPERLINK("#"&amp;"Insumos"&amp;"!A"&amp;MATCH($B5986,#REF!,0),"Ins "&amp;$B5986)</f>
        <v>#REF!</v>
      </c>
      <c r="M5986" s="220"/>
    </row>
    <row r="5987" spans="1:13" x14ac:dyDescent="0.2">
      <c r="A5987" s="35" t="s">
        <v>2828</v>
      </c>
      <c r="B5987" s="1" t="s">
        <v>5007</v>
      </c>
      <c r="C5987" s="45" t="s">
        <v>720</v>
      </c>
      <c r="D5987" s="23" t="s">
        <v>5751</v>
      </c>
      <c r="E5987" s="23" t="s">
        <v>4134</v>
      </c>
      <c r="F5987" s="40">
        <v>0.79</v>
      </c>
      <c r="G5987" s="25">
        <v>1897</v>
      </c>
      <c r="H5987" s="25">
        <v>1499</v>
      </c>
      <c r="I5987" s="25"/>
      <c r="J5987" s="58" t="e">
        <f>HYPERLINK("#"&amp;"Insumos"&amp;"!A"&amp;MATCH($B5987,#REF!,0),"Ins "&amp;$B5987)</f>
        <v>#REF!</v>
      </c>
      <c r="M5987" s="220"/>
    </row>
    <row r="5988" spans="1:13" ht="38.25" x14ac:dyDescent="0.2">
      <c r="A5988" s="36" t="s">
        <v>2829</v>
      </c>
      <c r="B5988" s="26" t="s">
        <v>6816</v>
      </c>
      <c r="C5988" s="79" t="s">
        <v>120</v>
      </c>
      <c r="D5988" s="37" t="s">
        <v>5608</v>
      </c>
      <c r="E5988" s="37" t="s">
        <v>4134</v>
      </c>
      <c r="F5988" s="41"/>
      <c r="G5988" s="27"/>
      <c r="H5988" s="27"/>
      <c r="I5988" s="27">
        <v>87346</v>
      </c>
      <c r="M5988" s="220">
        <f t="shared" si="93"/>
        <v>114388</v>
      </c>
    </row>
    <row r="5989" spans="1:13" x14ac:dyDescent="0.2">
      <c r="A5989" s="35" t="s">
        <v>2829</v>
      </c>
      <c r="B5989" s="1" t="s">
        <v>81</v>
      </c>
      <c r="C5989" s="45" t="s">
        <v>1020</v>
      </c>
      <c r="D5989" s="23" t="s">
        <v>5734</v>
      </c>
      <c r="E5989" s="23" t="s">
        <v>4141</v>
      </c>
      <c r="F5989" s="40">
        <v>0.1</v>
      </c>
      <c r="G5989" s="25">
        <v>75325</v>
      </c>
      <c r="H5989" s="25">
        <v>7533</v>
      </c>
      <c r="I5989" s="25"/>
      <c r="J5989" s="58" t="e">
        <f>HYPERLINK("#"&amp;"Insumos"&amp;"!A"&amp;MATCH($B5989,#REF!,0),"Ins "&amp;$B5989)</f>
        <v>#REF!</v>
      </c>
      <c r="M5989" s="220"/>
    </row>
    <row r="5990" spans="1:13" x14ac:dyDescent="0.2">
      <c r="A5990" s="35" t="s">
        <v>2829</v>
      </c>
      <c r="B5990" s="1" t="s">
        <v>263</v>
      </c>
      <c r="C5990" s="45" t="s">
        <v>696</v>
      </c>
      <c r="D5990" s="23" t="s">
        <v>5534</v>
      </c>
      <c r="E5990" s="23" t="s">
        <v>4140</v>
      </c>
      <c r="F5990" s="40">
        <v>7.9000000000000008E-3</v>
      </c>
      <c r="G5990" s="25">
        <v>187426</v>
      </c>
      <c r="H5990" s="25">
        <v>1481</v>
      </c>
      <c r="I5990" s="25"/>
      <c r="J5990" s="58" t="e">
        <f>HYPERLINK("#"&amp;"Insumos"&amp;"!A"&amp;MATCH($B5990,#REF!,0),"Ins "&amp;$B5990)</f>
        <v>#REF!</v>
      </c>
      <c r="M5990" s="220"/>
    </row>
    <row r="5991" spans="1:13" x14ac:dyDescent="0.2">
      <c r="A5991" s="35" t="s">
        <v>2829</v>
      </c>
      <c r="B5991" s="1" t="s">
        <v>5533</v>
      </c>
      <c r="C5991" s="45" t="s">
        <v>5892</v>
      </c>
      <c r="D5991" s="23" t="s">
        <v>977</v>
      </c>
      <c r="E5991" s="23" t="s">
        <v>4134</v>
      </c>
      <c r="F5991" s="40">
        <v>0.2</v>
      </c>
      <c r="G5991" s="25">
        <v>3623</v>
      </c>
      <c r="H5991" s="25">
        <v>725</v>
      </c>
      <c r="I5991" s="25"/>
      <c r="J5991" s="58" t="e">
        <f>HYPERLINK("#"&amp;"Insumos"&amp;"!A"&amp;MATCH($B5991,#REF!,0),"Ins "&amp;$B5991)</f>
        <v>#REF!</v>
      </c>
      <c r="M5991" s="220"/>
    </row>
    <row r="5992" spans="1:13" ht="25.5" x14ac:dyDescent="0.2">
      <c r="A5992" s="35" t="s">
        <v>2829</v>
      </c>
      <c r="B5992" s="1" t="s">
        <v>4281</v>
      </c>
      <c r="C5992" s="45" t="s">
        <v>398</v>
      </c>
      <c r="D5992" s="23" t="s">
        <v>5751</v>
      </c>
      <c r="E5992" s="23" t="s">
        <v>4134</v>
      </c>
      <c r="F5992" s="40">
        <v>1</v>
      </c>
      <c r="G5992" s="25">
        <v>76488</v>
      </c>
      <c r="H5992" s="25">
        <v>76488</v>
      </c>
      <c r="I5992" s="25"/>
      <c r="J5992" s="58" t="e">
        <f>HYPERLINK("#"&amp;"Insumos"&amp;"!A"&amp;MATCH($B5992,#REF!,0),"Ins "&amp;$B5992)</f>
        <v>#REF!</v>
      </c>
      <c r="M5992" s="220"/>
    </row>
    <row r="5993" spans="1:13" x14ac:dyDescent="0.2">
      <c r="A5993" s="35" t="s">
        <v>2829</v>
      </c>
      <c r="B5993" s="1" t="s">
        <v>5007</v>
      </c>
      <c r="C5993" s="45" t="s">
        <v>720</v>
      </c>
      <c r="D5993" s="23" t="s">
        <v>5751</v>
      </c>
      <c r="E5993" s="23" t="s">
        <v>4134</v>
      </c>
      <c r="F5993" s="40">
        <v>0.59</v>
      </c>
      <c r="G5993" s="25">
        <v>1897</v>
      </c>
      <c r="H5993" s="25">
        <v>1119</v>
      </c>
      <c r="I5993" s="25"/>
      <c r="J5993" s="58" t="e">
        <f>HYPERLINK("#"&amp;"Insumos"&amp;"!A"&amp;MATCH($B5993,#REF!,0),"Ins "&amp;$B5993)</f>
        <v>#REF!</v>
      </c>
      <c r="M5993" s="220"/>
    </row>
    <row r="5994" spans="1:13" ht="38.25" x14ac:dyDescent="0.2">
      <c r="A5994" s="36" t="s">
        <v>2830</v>
      </c>
      <c r="B5994" s="26" t="s">
        <v>6816</v>
      </c>
      <c r="C5994" s="79" t="s">
        <v>121</v>
      </c>
      <c r="D5994" s="37" t="s">
        <v>5608</v>
      </c>
      <c r="E5994" s="37" t="s">
        <v>4134</v>
      </c>
      <c r="F5994" s="41"/>
      <c r="G5994" s="27"/>
      <c r="H5994" s="27"/>
      <c r="I5994" s="27">
        <v>97974</v>
      </c>
      <c r="M5994" s="220">
        <f t="shared" si="93"/>
        <v>128307</v>
      </c>
    </row>
    <row r="5995" spans="1:13" x14ac:dyDescent="0.2">
      <c r="A5995" s="35" t="s">
        <v>2830</v>
      </c>
      <c r="B5995" s="1" t="s">
        <v>81</v>
      </c>
      <c r="C5995" s="45" t="s">
        <v>1020</v>
      </c>
      <c r="D5995" s="23" t="s">
        <v>5734</v>
      </c>
      <c r="E5995" s="23" t="s">
        <v>4141</v>
      </c>
      <c r="F5995" s="40">
        <v>0.1</v>
      </c>
      <c r="G5995" s="25">
        <v>75325</v>
      </c>
      <c r="H5995" s="25">
        <v>7533</v>
      </c>
      <c r="I5995" s="25"/>
      <c r="J5995" s="58" t="e">
        <f>HYPERLINK("#"&amp;"Insumos"&amp;"!A"&amp;MATCH($B5995,#REF!,0),"Ins "&amp;$B5995)</f>
        <v>#REF!</v>
      </c>
      <c r="M5995" s="220"/>
    </row>
    <row r="5996" spans="1:13" x14ac:dyDescent="0.2">
      <c r="A5996" s="35" t="s">
        <v>2830</v>
      </c>
      <c r="B5996" s="1" t="s">
        <v>263</v>
      </c>
      <c r="C5996" s="45" t="s">
        <v>696</v>
      </c>
      <c r="D5996" s="23" t="s">
        <v>5534</v>
      </c>
      <c r="E5996" s="23" t="s">
        <v>4140</v>
      </c>
      <c r="F5996" s="40">
        <v>8.8999999999999999E-3</v>
      </c>
      <c r="G5996" s="25">
        <v>187426</v>
      </c>
      <c r="H5996" s="25">
        <v>1668</v>
      </c>
      <c r="I5996" s="25"/>
      <c r="J5996" s="58" t="e">
        <f>HYPERLINK("#"&amp;"Insumos"&amp;"!A"&amp;MATCH($B5996,#REF!,0),"Ins "&amp;$B5996)</f>
        <v>#REF!</v>
      </c>
      <c r="M5996" s="220"/>
    </row>
    <row r="5997" spans="1:13" x14ac:dyDescent="0.2">
      <c r="A5997" s="35" t="s">
        <v>2830</v>
      </c>
      <c r="B5997" s="1" t="s">
        <v>5533</v>
      </c>
      <c r="C5997" s="45" t="s">
        <v>5892</v>
      </c>
      <c r="D5997" s="23" t="s">
        <v>977</v>
      </c>
      <c r="E5997" s="23" t="s">
        <v>4134</v>
      </c>
      <c r="F5997" s="40">
        <v>0.2</v>
      </c>
      <c r="G5997" s="25">
        <v>3623</v>
      </c>
      <c r="H5997" s="25">
        <v>725</v>
      </c>
      <c r="I5997" s="25"/>
      <c r="J5997" s="58" t="e">
        <f>HYPERLINK("#"&amp;"Insumos"&amp;"!A"&amp;MATCH($B5997,#REF!,0),"Ins "&amp;$B5997)</f>
        <v>#REF!</v>
      </c>
      <c r="M5997" s="220"/>
    </row>
    <row r="5998" spans="1:13" ht="25.5" x14ac:dyDescent="0.2">
      <c r="A5998" s="35" t="s">
        <v>2830</v>
      </c>
      <c r="B5998" s="1" t="s">
        <v>4341</v>
      </c>
      <c r="C5998" s="45" t="s">
        <v>399</v>
      </c>
      <c r="D5998" s="23" t="s">
        <v>5751</v>
      </c>
      <c r="E5998" s="23" t="s">
        <v>4134</v>
      </c>
      <c r="F5998" s="40">
        <v>1</v>
      </c>
      <c r="G5998" s="25">
        <v>86929</v>
      </c>
      <c r="H5998" s="25">
        <v>86929</v>
      </c>
      <c r="I5998" s="25"/>
      <c r="J5998" s="58" t="e">
        <f>HYPERLINK("#"&amp;"Insumos"&amp;"!A"&amp;MATCH($B5998,#REF!,0),"Ins "&amp;$B5998)</f>
        <v>#REF!</v>
      </c>
      <c r="M5998" s="220"/>
    </row>
    <row r="5999" spans="1:13" x14ac:dyDescent="0.2">
      <c r="A5999" s="35" t="s">
        <v>2830</v>
      </c>
      <c r="B5999" s="1" t="s">
        <v>5007</v>
      </c>
      <c r="C5999" s="45" t="s">
        <v>720</v>
      </c>
      <c r="D5999" s="23" t="s">
        <v>5751</v>
      </c>
      <c r="E5999" s="23" t="s">
        <v>4134</v>
      </c>
      <c r="F5999" s="40">
        <v>0.59</v>
      </c>
      <c r="G5999" s="25">
        <v>1897</v>
      </c>
      <c r="H5999" s="25">
        <v>1119</v>
      </c>
      <c r="I5999" s="25"/>
      <c r="J5999" s="58" t="e">
        <f>HYPERLINK("#"&amp;"Insumos"&amp;"!A"&amp;MATCH($B5999,#REF!,0),"Ins "&amp;$B5999)</f>
        <v>#REF!</v>
      </c>
      <c r="M5999" s="220"/>
    </row>
    <row r="6000" spans="1:13" ht="38.25" x14ac:dyDescent="0.2">
      <c r="A6000" s="36" t="s">
        <v>2831</v>
      </c>
      <c r="B6000" s="26" t="s">
        <v>6816</v>
      </c>
      <c r="C6000" s="79" t="s">
        <v>122</v>
      </c>
      <c r="D6000" s="37" t="s">
        <v>5608</v>
      </c>
      <c r="E6000" s="37" t="s">
        <v>4134</v>
      </c>
      <c r="F6000" s="41"/>
      <c r="G6000" s="27"/>
      <c r="H6000" s="27"/>
      <c r="I6000" s="27">
        <v>109014</v>
      </c>
      <c r="M6000" s="220">
        <f t="shared" si="93"/>
        <v>142765</v>
      </c>
    </row>
    <row r="6001" spans="1:13" x14ac:dyDescent="0.2">
      <c r="A6001" s="35" t="s">
        <v>2831</v>
      </c>
      <c r="B6001" s="1" t="s">
        <v>81</v>
      </c>
      <c r="C6001" s="45" t="s">
        <v>1020</v>
      </c>
      <c r="D6001" s="23" t="s">
        <v>5734</v>
      </c>
      <c r="E6001" s="23" t="s">
        <v>4141</v>
      </c>
      <c r="F6001" s="40">
        <v>0.1</v>
      </c>
      <c r="G6001" s="25">
        <v>75325</v>
      </c>
      <c r="H6001" s="25">
        <v>7533</v>
      </c>
      <c r="I6001" s="25"/>
      <c r="J6001" s="58" t="e">
        <f>HYPERLINK("#"&amp;"Insumos"&amp;"!A"&amp;MATCH($B6001,#REF!,0),"Ins "&amp;$B6001)</f>
        <v>#REF!</v>
      </c>
      <c r="M6001" s="220"/>
    </row>
    <row r="6002" spans="1:13" x14ac:dyDescent="0.2">
      <c r="A6002" s="35" t="s">
        <v>2831</v>
      </c>
      <c r="B6002" s="1" t="s">
        <v>263</v>
      </c>
      <c r="C6002" s="45" t="s">
        <v>696</v>
      </c>
      <c r="D6002" s="23" t="s">
        <v>5534</v>
      </c>
      <c r="E6002" s="23" t="s">
        <v>4140</v>
      </c>
      <c r="F6002" s="40">
        <v>1.01E-2</v>
      </c>
      <c r="G6002" s="25">
        <v>187426</v>
      </c>
      <c r="H6002" s="25">
        <v>1893</v>
      </c>
      <c r="I6002" s="25"/>
      <c r="J6002" s="58" t="e">
        <f>HYPERLINK("#"&amp;"Insumos"&amp;"!A"&amp;MATCH($B6002,#REF!,0),"Ins "&amp;$B6002)</f>
        <v>#REF!</v>
      </c>
      <c r="M6002" s="220"/>
    </row>
    <row r="6003" spans="1:13" x14ac:dyDescent="0.2">
      <c r="A6003" s="35" t="s">
        <v>2831</v>
      </c>
      <c r="B6003" s="1" t="s">
        <v>5533</v>
      </c>
      <c r="C6003" s="45" t="s">
        <v>5892</v>
      </c>
      <c r="D6003" s="23" t="s">
        <v>977</v>
      </c>
      <c r="E6003" s="23" t="s">
        <v>4134</v>
      </c>
      <c r="F6003" s="40">
        <v>0.2</v>
      </c>
      <c r="G6003" s="25">
        <v>3623</v>
      </c>
      <c r="H6003" s="25">
        <v>725</v>
      </c>
      <c r="I6003" s="25"/>
      <c r="J6003" s="58" t="e">
        <f>HYPERLINK("#"&amp;"Insumos"&amp;"!A"&amp;MATCH($B6003,#REF!,0),"Ins "&amp;$B6003)</f>
        <v>#REF!</v>
      </c>
      <c r="M6003" s="220"/>
    </row>
    <row r="6004" spans="1:13" ht="25.5" x14ac:dyDescent="0.2">
      <c r="A6004" s="35" t="s">
        <v>2831</v>
      </c>
      <c r="B6004" s="1" t="s">
        <v>4282</v>
      </c>
      <c r="C6004" s="45" t="s">
        <v>400</v>
      </c>
      <c r="D6004" s="23" t="s">
        <v>5751</v>
      </c>
      <c r="E6004" s="23" t="s">
        <v>4134</v>
      </c>
      <c r="F6004" s="40">
        <v>1</v>
      </c>
      <c r="G6004" s="25">
        <v>97744</v>
      </c>
      <c r="H6004" s="25">
        <v>97744</v>
      </c>
      <c r="I6004" s="25"/>
      <c r="J6004" s="58" t="e">
        <f>HYPERLINK("#"&amp;"Insumos"&amp;"!A"&amp;MATCH($B6004,#REF!,0),"Ins "&amp;$B6004)</f>
        <v>#REF!</v>
      </c>
      <c r="M6004" s="220"/>
    </row>
    <row r="6005" spans="1:13" x14ac:dyDescent="0.2">
      <c r="A6005" s="35" t="s">
        <v>2831</v>
      </c>
      <c r="B6005" s="1" t="s">
        <v>5007</v>
      </c>
      <c r="C6005" s="45" t="s">
        <v>720</v>
      </c>
      <c r="D6005" s="23" t="s">
        <v>5751</v>
      </c>
      <c r="E6005" s="23" t="s">
        <v>4134</v>
      </c>
      <c r="F6005" s="40">
        <v>0.59</v>
      </c>
      <c r="G6005" s="25">
        <v>1897</v>
      </c>
      <c r="H6005" s="25">
        <v>1119</v>
      </c>
      <c r="I6005" s="25"/>
      <c r="J6005" s="58" t="e">
        <f>HYPERLINK("#"&amp;"Insumos"&amp;"!A"&amp;MATCH($B6005,#REF!,0),"Ins "&amp;$B6005)</f>
        <v>#REF!</v>
      </c>
      <c r="M6005" s="220"/>
    </row>
    <row r="6006" spans="1:13" ht="38.25" x14ac:dyDescent="0.2">
      <c r="A6006" s="36" t="s">
        <v>2832</v>
      </c>
      <c r="B6006" s="26" t="s">
        <v>6816</v>
      </c>
      <c r="C6006" s="79" t="s">
        <v>123</v>
      </c>
      <c r="D6006" s="37" t="s">
        <v>5608</v>
      </c>
      <c r="E6006" s="37" t="s">
        <v>4134</v>
      </c>
      <c r="F6006" s="41"/>
      <c r="G6006" s="27"/>
      <c r="H6006" s="27"/>
      <c r="I6006" s="27">
        <v>121643</v>
      </c>
      <c r="M6006" s="220">
        <f t="shared" si="93"/>
        <v>159304</v>
      </c>
    </row>
    <row r="6007" spans="1:13" x14ac:dyDescent="0.2">
      <c r="A6007" s="35" t="s">
        <v>2832</v>
      </c>
      <c r="B6007" s="1" t="s">
        <v>81</v>
      </c>
      <c r="C6007" s="45" t="s">
        <v>1020</v>
      </c>
      <c r="D6007" s="23" t="s">
        <v>5734</v>
      </c>
      <c r="E6007" s="23" t="s">
        <v>4141</v>
      </c>
      <c r="F6007" s="40">
        <v>0.1</v>
      </c>
      <c r="G6007" s="25">
        <v>75325</v>
      </c>
      <c r="H6007" s="25">
        <v>7533</v>
      </c>
      <c r="I6007" s="25"/>
      <c r="J6007" s="58" t="e">
        <f>HYPERLINK("#"&amp;"Insumos"&amp;"!A"&amp;MATCH($B6007,#REF!,0),"Ins "&amp;$B6007)</f>
        <v>#REF!</v>
      </c>
      <c r="M6007" s="220"/>
    </row>
    <row r="6008" spans="1:13" x14ac:dyDescent="0.2">
      <c r="A6008" s="35" t="s">
        <v>2832</v>
      </c>
      <c r="B6008" s="1" t="s">
        <v>263</v>
      </c>
      <c r="C6008" s="45" t="s">
        <v>696</v>
      </c>
      <c r="D6008" s="23" t="s">
        <v>5534</v>
      </c>
      <c r="E6008" s="23" t="s">
        <v>4140</v>
      </c>
      <c r="F6008" s="40">
        <v>1.1299999999999999E-2</v>
      </c>
      <c r="G6008" s="25">
        <v>187426</v>
      </c>
      <c r="H6008" s="25">
        <v>2118</v>
      </c>
      <c r="I6008" s="25"/>
      <c r="J6008" s="58" t="e">
        <f>HYPERLINK("#"&amp;"Insumos"&amp;"!A"&amp;MATCH($B6008,#REF!,0),"Ins "&amp;$B6008)</f>
        <v>#REF!</v>
      </c>
      <c r="M6008" s="220"/>
    </row>
    <row r="6009" spans="1:13" x14ac:dyDescent="0.2">
      <c r="A6009" s="35" t="s">
        <v>2832</v>
      </c>
      <c r="B6009" s="1" t="s">
        <v>5533</v>
      </c>
      <c r="C6009" s="45" t="s">
        <v>5892</v>
      </c>
      <c r="D6009" s="23" t="s">
        <v>977</v>
      </c>
      <c r="E6009" s="23" t="s">
        <v>4134</v>
      </c>
      <c r="F6009" s="40">
        <v>0.2</v>
      </c>
      <c r="G6009" s="25">
        <v>3623</v>
      </c>
      <c r="H6009" s="25">
        <v>725</v>
      </c>
      <c r="I6009" s="25"/>
      <c r="J6009" s="58" t="e">
        <f>HYPERLINK("#"&amp;"Insumos"&amp;"!A"&amp;MATCH($B6009,#REF!,0),"Ins "&amp;$B6009)</f>
        <v>#REF!</v>
      </c>
      <c r="M6009" s="220"/>
    </row>
    <row r="6010" spans="1:13" ht="25.5" x14ac:dyDescent="0.2">
      <c r="A6010" s="35" t="s">
        <v>2832</v>
      </c>
      <c r="B6010" s="1" t="s">
        <v>4283</v>
      </c>
      <c r="C6010" s="45" t="s">
        <v>401</v>
      </c>
      <c r="D6010" s="23" t="s">
        <v>5751</v>
      </c>
      <c r="E6010" s="23" t="s">
        <v>4134</v>
      </c>
      <c r="F6010" s="40">
        <v>1</v>
      </c>
      <c r="G6010" s="25">
        <v>110148</v>
      </c>
      <c r="H6010" s="25">
        <v>110148</v>
      </c>
      <c r="I6010" s="25"/>
      <c r="J6010" s="58" t="e">
        <f>HYPERLINK("#"&amp;"Insumos"&amp;"!A"&amp;MATCH($B6010,#REF!,0),"Ins "&amp;$B6010)</f>
        <v>#REF!</v>
      </c>
      <c r="M6010" s="220"/>
    </row>
    <row r="6011" spans="1:13" x14ac:dyDescent="0.2">
      <c r="A6011" s="35" t="s">
        <v>2832</v>
      </c>
      <c r="B6011" s="1" t="s">
        <v>5007</v>
      </c>
      <c r="C6011" s="45" t="s">
        <v>720</v>
      </c>
      <c r="D6011" s="23" t="s">
        <v>5751</v>
      </c>
      <c r="E6011" s="23" t="s">
        <v>4134</v>
      </c>
      <c r="F6011" s="40">
        <v>0.59</v>
      </c>
      <c r="G6011" s="25">
        <v>1897</v>
      </c>
      <c r="H6011" s="25">
        <v>1119</v>
      </c>
      <c r="I6011" s="25"/>
      <c r="J6011" s="58" t="e">
        <f>HYPERLINK("#"&amp;"Insumos"&amp;"!A"&amp;MATCH($B6011,#REF!,0),"Ins "&amp;$B6011)</f>
        <v>#REF!</v>
      </c>
      <c r="M6011" s="220"/>
    </row>
    <row r="6012" spans="1:13" ht="38.25" x14ac:dyDescent="0.2">
      <c r="A6012" s="36" t="s">
        <v>2833</v>
      </c>
      <c r="B6012" s="26" t="s">
        <v>6816</v>
      </c>
      <c r="C6012" s="79" t="s">
        <v>124</v>
      </c>
      <c r="D6012" s="37" t="s">
        <v>5608</v>
      </c>
      <c r="E6012" s="37" t="s">
        <v>4134</v>
      </c>
      <c r="F6012" s="41"/>
      <c r="G6012" s="27"/>
      <c r="H6012" s="27"/>
      <c r="I6012" s="27">
        <v>138887</v>
      </c>
      <c r="M6012" s="220">
        <f t="shared" si="93"/>
        <v>181886</v>
      </c>
    </row>
    <row r="6013" spans="1:13" x14ac:dyDescent="0.2">
      <c r="A6013" s="35" t="s">
        <v>2833</v>
      </c>
      <c r="B6013" s="1" t="s">
        <v>81</v>
      </c>
      <c r="C6013" s="45" t="s">
        <v>1020</v>
      </c>
      <c r="D6013" s="23" t="s">
        <v>5734</v>
      </c>
      <c r="E6013" s="23" t="s">
        <v>4141</v>
      </c>
      <c r="F6013" s="40">
        <v>0.1</v>
      </c>
      <c r="G6013" s="25">
        <v>75325</v>
      </c>
      <c r="H6013" s="25">
        <v>7533</v>
      </c>
      <c r="I6013" s="25"/>
      <c r="J6013" s="58" t="e">
        <f>HYPERLINK("#"&amp;"Insumos"&amp;"!A"&amp;MATCH($B6013,#REF!,0),"Ins "&amp;$B6013)</f>
        <v>#REF!</v>
      </c>
      <c r="M6013" s="220"/>
    </row>
    <row r="6014" spans="1:13" x14ac:dyDescent="0.2">
      <c r="A6014" s="35" t="s">
        <v>2833</v>
      </c>
      <c r="B6014" s="1" t="s">
        <v>263</v>
      </c>
      <c r="C6014" s="45" t="s">
        <v>696</v>
      </c>
      <c r="D6014" s="23" t="s">
        <v>5534</v>
      </c>
      <c r="E6014" s="23" t="s">
        <v>4140</v>
      </c>
      <c r="F6014" s="40">
        <v>1.3100000000000001E-2</v>
      </c>
      <c r="G6014" s="25">
        <v>187426</v>
      </c>
      <c r="H6014" s="25">
        <v>2455</v>
      </c>
      <c r="I6014" s="25"/>
      <c r="J6014" s="58" t="e">
        <f>HYPERLINK("#"&amp;"Insumos"&amp;"!A"&amp;MATCH($B6014,#REF!,0),"Ins "&amp;$B6014)</f>
        <v>#REF!</v>
      </c>
      <c r="M6014" s="220"/>
    </row>
    <row r="6015" spans="1:13" x14ac:dyDescent="0.2">
      <c r="A6015" s="35" t="s">
        <v>2833</v>
      </c>
      <c r="B6015" s="1" t="s">
        <v>5533</v>
      </c>
      <c r="C6015" s="45" t="s">
        <v>5892</v>
      </c>
      <c r="D6015" s="23" t="s">
        <v>977</v>
      </c>
      <c r="E6015" s="23" t="s">
        <v>4134</v>
      </c>
      <c r="F6015" s="40">
        <v>0.2</v>
      </c>
      <c r="G6015" s="25">
        <v>3623</v>
      </c>
      <c r="H6015" s="25">
        <v>725</v>
      </c>
      <c r="I6015" s="25"/>
      <c r="J6015" s="58" t="e">
        <f>HYPERLINK("#"&amp;"Insumos"&amp;"!A"&amp;MATCH($B6015,#REF!,0),"Ins "&amp;$B6015)</f>
        <v>#REF!</v>
      </c>
      <c r="M6015" s="220"/>
    </row>
    <row r="6016" spans="1:13" ht="25.5" x14ac:dyDescent="0.2">
      <c r="A6016" s="35" t="s">
        <v>2833</v>
      </c>
      <c r="B6016" s="1" t="s">
        <v>4284</v>
      </c>
      <c r="C6016" s="45" t="s">
        <v>402</v>
      </c>
      <c r="D6016" s="23" t="s">
        <v>5751</v>
      </c>
      <c r="E6016" s="23" t="s">
        <v>4134</v>
      </c>
      <c r="F6016" s="40">
        <v>1</v>
      </c>
      <c r="G6016" s="25">
        <v>127055</v>
      </c>
      <c r="H6016" s="25">
        <v>127055</v>
      </c>
      <c r="I6016" s="25"/>
      <c r="J6016" s="58" t="e">
        <f>HYPERLINK("#"&amp;"Insumos"&amp;"!A"&amp;MATCH($B6016,#REF!,0),"Ins "&amp;$B6016)</f>
        <v>#REF!</v>
      </c>
      <c r="M6016" s="220"/>
    </row>
    <row r="6017" spans="1:13" x14ac:dyDescent="0.2">
      <c r="A6017" s="35" t="s">
        <v>2833</v>
      </c>
      <c r="B6017" s="1" t="s">
        <v>5007</v>
      </c>
      <c r="C6017" s="45" t="s">
        <v>720</v>
      </c>
      <c r="D6017" s="23" t="s">
        <v>5751</v>
      </c>
      <c r="E6017" s="23" t="s">
        <v>4134</v>
      </c>
      <c r="F6017" s="40">
        <v>0.59</v>
      </c>
      <c r="G6017" s="25">
        <v>1897</v>
      </c>
      <c r="H6017" s="25">
        <v>1119</v>
      </c>
      <c r="I6017" s="25"/>
      <c r="J6017" s="58" t="e">
        <f>HYPERLINK("#"&amp;"Insumos"&amp;"!A"&amp;MATCH($B6017,#REF!,0),"Ins "&amp;$B6017)</f>
        <v>#REF!</v>
      </c>
      <c r="M6017" s="220"/>
    </row>
    <row r="6018" spans="1:13" ht="38.25" x14ac:dyDescent="0.2">
      <c r="A6018" s="36" t="s">
        <v>2834</v>
      </c>
      <c r="B6018" s="26" t="s">
        <v>6816</v>
      </c>
      <c r="C6018" s="79" t="s">
        <v>125</v>
      </c>
      <c r="D6018" s="37" t="s">
        <v>5608</v>
      </c>
      <c r="E6018" s="37" t="s">
        <v>4134</v>
      </c>
      <c r="F6018" s="41"/>
      <c r="G6018" s="27"/>
      <c r="H6018" s="27"/>
      <c r="I6018" s="27">
        <v>159562</v>
      </c>
      <c r="M6018" s="220">
        <f t="shared" si="93"/>
        <v>208962</v>
      </c>
    </row>
    <row r="6019" spans="1:13" x14ac:dyDescent="0.2">
      <c r="A6019" s="35" t="s">
        <v>2834</v>
      </c>
      <c r="B6019" s="1" t="s">
        <v>81</v>
      </c>
      <c r="C6019" s="45" t="s">
        <v>1020</v>
      </c>
      <c r="D6019" s="23" t="s">
        <v>5734</v>
      </c>
      <c r="E6019" s="23" t="s">
        <v>4141</v>
      </c>
      <c r="F6019" s="40">
        <v>0.1</v>
      </c>
      <c r="G6019" s="25">
        <v>75325</v>
      </c>
      <c r="H6019" s="25">
        <v>7533</v>
      </c>
      <c r="I6019" s="25"/>
      <c r="J6019" s="58" t="e">
        <f>HYPERLINK("#"&amp;"Insumos"&amp;"!A"&amp;MATCH($B6019,#REF!,0),"Ins "&amp;$B6019)</f>
        <v>#REF!</v>
      </c>
      <c r="M6019" s="220"/>
    </row>
    <row r="6020" spans="1:13" x14ac:dyDescent="0.2">
      <c r="A6020" s="35" t="s">
        <v>2834</v>
      </c>
      <c r="B6020" s="1" t="s">
        <v>263</v>
      </c>
      <c r="C6020" s="45" t="s">
        <v>696</v>
      </c>
      <c r="D6020" s="23" t="s">
        <v>5534</v>
      </c>
      <c r="E6020" s="23" t="s">
        <v>4140</v>
      </c>
      <c r="F6020" s="40">
        <v>1.52E-2</v>
      </c>
      <c r="G6020" s="25">
        <v>187426</v>
      </c>
      <c r="H6020" s="25">
        <v>2849</v>
      </c>
      <c r="I6020" s="25"/>
      <c r="J6020" s="58" t="e">
        <f>HYPERLINK("#"&amp;"Insumos"&amp;"!A"&amp;MATCH($B6020,#REF!,0),"Ins "&amp;$B6020)</f>
        <v>#REF!</v>
      </c>
      <c r="M6020" s="220"/>
    </row>
    <row r="6021" spans="1:13" x14ac:dyDescent="0.2">
      <c r="A6021" s="35" t="s">
        <v>2834</v>
      </c>
      <c r="B6021" s="1" t="s">
        <v>5533</v>
      </c>
      <c r="C6021" s="45" t="s">
        <v>5892</v>
      </c>
      <c r="D6021" s="23" t="s">
        <v>977</v>
      </c>
      <c r="E6021" s="23" t="s">
        <v>4134</v>
      </c>
      <c r="F6021" s="40">
        <v>0.2</v>
      </c>
      <c r="G6021" s="25">
        <v>3623</v>
      </c>
      <c r="H6021" s="25">
        <v>725</v>
      </c>
      <c r="I6021" s="25"/>
      <c r="J6021" s="58" t="e">
        <f>HYPERLINK("#"&amp;"Insumos"&amp;"!A"&amp;MATCH($B6021,#REF!,0),"Ins "&amp;$B6021)</f>
        <v>#REF!</v>
      </c>
      <c r="M6021" s="220"/>
    </row>
    <row r="6022" spans="1:13" ht="25.5" x14ac:dyDescent="0.2">
      <c r="A6022" s="35" t="s">
        <v>2834</v>
      </c>
      <c r="B6022" s="1" t="s">
        <v>4285</v>
      </c>
      <c r="C6022" s="45" t="s">
        <v>403</v>
      </c>
      <c r="D6022" s="23" t="s">
        <v>5751</v>
      </c>
      <c r="E6022" s="23" t="s">
        <v>4134</v>
      </c>
      <c r="F6022" s="40">
        <v>1</v>
      </c>
      <c r="G6022" s="25">
        <v>147336</v>
      </c>
      <c r="H6022" s="25">
        <v>147336</v>
      </c>
      <c r="I6022" s="25"/>
      <c r="J6022" s="58" t="e">
        <f>HYPERLINK("#"&amp;"Insumos"&amp;"!A"&amp;MATCH($B6022,#REF!,0),"Ins "&amp;$B6022)</f>
        <v>#REF!</v>
      </c>
      <c r="M6022" s="220"/>
    </row>
    <row r="6023" spans="1:13" x14ac:dyDescent="0.2">
      <c r="A6023" s="35" t="s">
        <v>2834</v>
      </c>
      <c r="B6023" s="1" t="s">
        <v>5007</v>
      </c>
      <c r="C6023" s="45" t="s">
        <v>720</v>
      </c>
      <c r="D6023" s="23" t="s">
        <v>5751</v>
      </c>
      <c r="E6023" s="23" t="s">
        <v>4134</v>
      </c>
      <c r="F6023" s="40">
        <v>0.59</v>
      </c>
      <c r="G6023" s="25">
        <v>1897</v>
      </c>
      <c r="H6023" s="25">
        <v>1119</v>
      </c>
      <c r="I6023" s="25"/>
      <c r="J6023" s="58" t="e">
        <f>HYPERLINK("#"&amp;"Insumos"&amp;"!A"&amp;MATCH($B6023,#REF!,0),"Ins "&amp;$B6023)</f>
        <v>#REF!</v>
      </c>
      <c r="M6023" s="220"/>
    </row>
    <row r="6024" spans="1:13" x14ac:dyDescent="0.2">
      <c r="A6024" s="36" t="s">
        <v>11100</v>
      </c>
      <c r="B6024" s="26" t="s">
        <v>6816</v>
      </c>
      <c r="C6024" s="79" t="s">
        <v>6391</v>
      </c>
      <c r="D6024" s="37" t="s">
        <v>5608</v>
      </c>
      <c r="E6024" s="37" t="s">
        <v>4134</v>
      </c>
      <c r="F6024" s="41"/>
      <c r="G6024" s="27"/>
      <c r="H6024" s="27"/>
      <c r="I6024" s="27">
        <v>768536</v>
      </c>
      <c r="M6024" s="220">
        <f t="shared" ref="M6024:M6078" si="94">ROUND(I6024*(1+$L$2),0)</f>
        <v>1006475</v>
      </c>
    </row>
    <row r="6025" spans="1:13" x14ac:dyDescent="0.2">
      <c r="A6025" s="35" t="s">
        <v>11100</v>
      </c>
      <c r="B6025" s="1" t="s">
        <v>5577</v>
      </c>
      <c r="C6025" s="45" t="s">
        <v>6346</v>
      </c>
      <c r="D6025" s="23" t="s">
        <v>5734</v>
      </c>
      <c r="E6025" s="23" t="s">
        <v>4141</v>
      </c>
      <c r="F6025" s="40">
        <v>0.5</v>
      </c>
      <c r="G6025" s="25">
        <v>53481</v>
      </c>
      <c r="H6025" s="25">
        <v>26741</v>
      </c>
      <c r="I6025" s="25"/>
      <c r="J6025" s="58" t="e">
        <f>HYPERLINK("#"&amp;"Insumos"&amp;"!A"&amp;MATCH($B6025,#REF!,0),"Ins "&amp;$B6025)</f>
        <v>#REF!</v>
      </c>
      <c r="M6025" s="220"/>
    </row>
    <row r="6026" spans="1:13" x14ac:dyDescent="0.2">
      <c r="A6026" s="35" t="s">
        <v>11100</v>
      </c>
      <c r="B6026" s="1" t="s">
        <v>263</v>
      </c>
      <c r="C6026" s="45" t="s">
        <v>696</v>
      </c>
      <c r="D6026" s="23" t="s">
        <v>5534</v>
      </c>
      <c r="E6026" s="23" t="s">
        <v>4140</v>
      </c>
      <c r="F6026" s="40">
        <v>0.08</v>
      </c>
      <c r="G6026" s="25">
        <v>187426</v>
      </c>
      <c r="H6026" s="25">
        <v>14994</v>
      </c>
      <c r="I6026" s="25"/>
      <c r="J6026" s="58" t="e">
        <f>HYPERLINK("#"&amp;"Insumos"&amp;"!A"&amp;MATCH($B6026,#REF!,0),"Ins "&amp;$B6026)</f>
        <v>#REF!</v>
      </c>
      <c r="M6026" s="220"/>
    </row>
    <row r="6027" spans="1:13" x14ac:dyDescent="0.2">
      <c r="A6027" s="35" t="s">
        <v>11100</v>
      </c>
      <c r="B6027" s="1" t="s">
        <v>5533</v>
      </c>
      <c r="C6027" s="45" t="s">
        <v>5892</v>
      </c>
      <c r="D6027" s="23" t="s">
        <v>977</v>
      </c>
      <c r="E6027" s="23" t="s">
        <v>4134</v>
      </c>
      <c r="F6027" s="40">
        <v>2</v>
      </c>
      <c r="G6027" s="25">
        <v>3623</v>
      </c>
      <c r="H6027" s="25">
        <v>7246</v>
      </c>
      <c r="I6027" s="25"/>
      <c r="J6027" s="58" t="e">
        <f>HYPERLINK("#"&amp;"Insumos"&amp;"!A"&amp;MATCH($B6027,#REF!,0),"Ins "&amp;$B6027)</f>
        <v>#REF!</v>
      </c>
      <c r="M6027" s="220"/>
    </row>
    <row r="6028" spans="1:13" x14ac:dyDescent="0.2">
      <c r="A6028" s="35" t="s">
        <v>11100</v>
      </c>
      <c r="B6028" s="1" t="s">
        <v>6037</v>
      </c>
      <c r="C6028" s="45" t="s">
        <v>6038</v>
      </c>
      <c r="D6028" s="23" t="s">
        <v>5751</v>
      </c>
      <c r="E6028" s="23" t="s">
        <v>464</v>
      </c>
      <c r="F6028" s="40">
        <v>40</v>
      </c>
      <c r="G6028" s="25">
        <v>17988</v>
      </c>
      <c r="H6028" s="25">
        <v>719520</v>
      </c>
      <c r="I6028" s="25"/>
      <c r="J6028" s="58" t="e">
        <f>HYPERLINK("#"&amp;"Insumos"&amp;"!A"&amp;MATCH($B6028,#REF!,0),"Ins "&amp;$B6028)</f>
        <v>#REF!</v>
      </c>
      <c r="M6028" s="220"/>
    </row>
    <row r="6029" spans="1:13" x14ac:dyDescent="0.2">
      <c r="A6029" s="35" t="s">
        <v>11100</v>
      </c>
      <c r="B6029" s="1" t="s">
        <v>6039</v>
      </c>
      <c r="C6029" s="45" t="s">
        <v>6040</v>
      </c>
      <c r="D6029" s="23" t="s">
        <v>5751</v>
      </c>
      <c r="E6029" s="23" t="s">
        <v>4134</v>
      </c>
      <c r="F6029" s="40">
        <v>1.2999999999999999E-2</v>
      </c>
      <c r="G6029" s="25">
        <v>2667</v>
      </c>
      <c r="H6029" s="25">
        <v>35</v>
      </c>
      <c r="I6029" s="25"/>
      <c r="J6029" s="58" t="e">
        <f>HYPERLINK("#"&amp;"Insumos"&amp;"!A"&amp;MATCH($B6029,#REF!,0),"Ins "&amp;$B6029)</f>
        <v>#REF!</v>
      </c>
      <c r="M6029" s="220"/>
    </row>
    <row r="6030" spans="1:13" ht="25.5" x14ac:dyDescent="0.2">
      <c r="A6030" s="36" t="s">
        <v>2835</v>
      </c>
      <c r="B6030" s="26" t="s">
        <v>6816</v>
      </c>
      <c r="C6030" s="79" t="s">
        <v>126</v>
      </c>
      <c r="D6030" s="37" t="s">
        <v>5608</v>
      </c>
      <c r="E6030" s="37" t="s">
        <v>4134</v>
      </c>
      <c r="F6030" s="41"/>
      <c r="G6030" s="27"/>
      <c r="H6030" s="27"/>
      <c r="I6030" s="27">
        <v>160623</v>
      </c>
      <c r="M6030" s="220">
        <f t="shared" si="94"/>
        <v>210352</v>
      </c>
    </row>
    <row r="6031" spans="1:13" x14ac:dyDescent="0.2">
      <c r="A6031" s="35" t="s">
        <v>2835</v>
      </c>
      <c r="B6031" s="1" t="s">
        <v>81</v>
      </c>
      <c r="C6031" s="45" t="s">
        <v>1020</v>
      </c>
      <c r="D6031" s="23" t="s">
        <v>5734</v>
      </c>
      <c r="E6031" s="23" t="s">
        <v>4141</v>
      </c>
      <c r="F6031" s="40">
        <v>0.2</v>
      </c>
      <c r="G6031" s="25">
        <v>75325</v>
      </c>
      <c r="H6031" s="25">
        <v>15065</v>
      </c>
      <c r="I6031" s="25"/>
      <c r="J6031" s="58" t="e">
        <f>HYPERLINK("#"&amp;"Insumos"&amp;"!A"&amp;MATCH($B6031,#REF!,0),"Ins "&amp;$B6031)</f>
        <v>#REF!</v>
      </c>
      <c r="M6031" s="220"/>
    </row>
    <row r="6032" spans="1:13" x14ac:dyDescent="0.2">
      <c r="A6032" s="35" t="s">
        <v>2835</v>
      </c>
      <c r="B6032" s="1" t="s">
        <v>263</v>
      </c>
      <c r="C6032" s="45" t="s">
        <v>696</v>
      </c>
      <c r="D6032" s="23" t="s">
        <v>5534</v>
      </c>
      <c r="E6032" s="23" t="s">
        <v>4140</v>
      </c>
      <c r="F6032" s="40">
        <v>1.4500000000000001E-2</v>
      </c>
      <c r="G6032" s="25">
        <v>187426</v>
      </c>
      <c r="H6032" s="25">
        <v>2718</v>
      </c>
      <c r="I6032" s="25"/>
      <c r="J6032" s="58" t="e">
        <f>HYPERLINK("#"&amp;"Insumos"&amp;"!A"&amp;MATCH($B6032,#REF!,0),"Ins "&amp;$B6032)</f>
        <v>#REF!</v>
      </c>
      <c r="M6032" s="220"/>
    </row>
    <row r="6033" spans="1:13" x14ac:dyDescent="0.2">
      <c r="A6033" s="35" t="s">
        <v>2835</v>
      </c>
      <c r="B6033" s="1" t="s">
        <v>5533</v>
      </c>
      <c r="C6033" s="45" t="s">
        <v>5892</v>
      </c>
      <c r="D6033" s="23" t="s">
        <v>977</v>
      </c>
      <c r="E6033" s="23" t="s">
        <v>4134</v>
      </c>
      <c r="F6033" s="40">
        <v>0.2</v>
      </c>
      <c r="G6033" s="25">
        <v>3623</v>
      </c>
      <c r="H6033" s="25">
        <v>725</v>
      </c>
      <c r="I6033" s="25"/>
      <c r="J6033" s="58" t="e">
        <f>HYPERLINK("#"&amp;"Insumos"&amp;"!A"&amp;MATCH($B6033,#REF!,0),"Ins "&amp;$B6033)</f>
        <v>#REF!</v>
      </c>
      <c r="M6033" s="220"/>
    </row>
    <row r="6034" spans="1:13" ht="25.5" x14ac:dyDescent="0.2">
      <c r="A6034" s="35" t="s">
        <v>2835</v>
      </c>
      <c r="B6034" s="1" t="s">
        <v>4269</v>
      </c>
      <c r="C6034" s="45" t="s">
        <v>404</v>
      </c>
      <c r="D6034" s="23" t="s">
        <v>5751</v>
      </c>
      <c r="E6034" s="23" t="s">
        <v>4134</v>
      </c>
      <c r="F6034" s="40">
        <v>1</v>
      </c>
      <c r="G6034" s="25">
        <v>140996</v>
      </c>
      <c r="H6034" s="25">
        <v>140996</v>
      </c>
      <c r="I6034" s="25"/>
      <c r="J6034" s="58" t="e">
        <f>HYPERLINK("#"&amp;"Insumos"&amp;"!A"&amp;MATCH($B6034,#REF!,0),"Ins "&amp;$B6034)</f>
        <v>#REF!</v>
      </c>
      <c r="M6034" s="220"/>
    </row>
    <row r="6035" spans="1:13" x14ac:dyDescent="0.2">
      <c r="A6035" s="35" t="s">
        <v>2835</v>
      </c>
      <c r="B6035" s="1" t="s">
        <v>5007</v>
      </c>
      <c r="C6035" s="45" t="s">
        <v>720</v>
      </c>
      <c r="D6035" s="23" t="s">
        <v>5751</v>
      </c>
      <c r="E6035" s="23" t="s">
        <v>4134</v>
      </c>
      <c r="F6035" s="40">
        <v>0.59</v>
      </c>
      <c r="G6035" s="25">
        <v>1897</v>
      </c>
      <c r="H6035" s="25">
        <v>1119</v>
      </c>
      <c r="I6035" s="25"/>
      <c r="J6035" s="58" t="e">
        <f>HYPERLINK("#"&amp;"Insumos"&amp;"!A"&amp;MATCH($B6035,#REF!,0),"Ins "&amp;$B6035)</f>
        <v>#REF!</v>
      </c>
      <c r="M6035" s="220"/>
    </row>
    <row r="6036" spans="1:13" ht="25.5" x14ac:dyDescent="0.2">
      <c r="A6036" s="36" t="s">
        <v>2836</v>
      </c>
      <c r="B6036" s="26" t="s">
        <v>6816</v>
      </c>
      <c r="C6036" s="79" t="s">
        <v>127</v>
      </c>
      <c r="D6036" s="37" t="s">
        <v>5608</v>
      </c>
      <c r="E6036" s="37" t="s">
        <v>4134</v>
      </c>
      <c r="F6036" s="41"/>
      <c r="G6036" s="27"/>
      <c r="H6036" s="27"/>
      <c r="I6036" s="27">
        <v>169814</v>
      </c>
      <c r="M6036" s="220">
        <f t="shared" si="94"/>
        <v>222388</v>
      </c>
    </row>
    <row r="6037" spans="1:13" x14ac:dyDescent="0.2">
      <c r="A6037" s="35" t="s">
        <v>2836</v>
      </c>
      <c r="B6037" s="1" t="s">
        <v>81</v>
      </c>
      <c r="C6037" s="45" t="s">
        <v>1020</v>
      </c>
      <c r="D6037" s="23" t="s">
        <v>5734</v>
      </c>
      <c r="E6037" s="23" t="s">
        <v>4141</v>
      </c>
      <c r="F6037" s="40">
        <v>0.2</v>
      </c>
      <c r="G6037" s="25">
        <v>75325</v>
      </c>
      <c r="H6037" s="25">
        <v>15065</v>
      </c>
      <c r="I6037" s="25"/>
      <c r="J6037" s="58" t="e">
        <f>HYPERLINK("#"&amp;"Insumos"&amp;"!A"&amp;MATCH($B6037,#REF!,0),"Ins "&amp;$B6037)</f>
        <v>#REF!</v>
      </c>
      <c r="M6037" s="220"/>
    </row>
    <row r="6038" spans="1:13" x14ac:dyDescent="0.2">
      <c r="A6038" s="35" t="s">
        <v>2836</v>
      </c>
      <c r="B6038" s="1" t="s">
        <v>263</v>
      </c>
      <c r="C6038" s="45" t="s">
        <v>696</v>
      </c>
      <c r="D6038" s="23" t="s">
        <v>5534</v>
      </c>
      <c r="E6038" s="23" t="s">
        <v>4140</v>
      </c>
      <c r="F6038" s="40">
        <v>1.54E-2</v>
      </c>
      <c r="G6038" s="25">
        <v>187426</v>
      </c>
      <c r="H6038" s="25">
        <v>2886</v>
      </c>
      <c r="I6038" s="25"/>
      <c r="J6038" s="58" t="e">
        <f>HYPERLINK("#"&amp;"Insumos"&amp;"!A"&amp;MATCH($B6038,#REF!,0),"Ins "&amp;$B6038)</f>
        <v>#REF!</v>
      </c>
      <c r="M6038" s="220"/>
    </row>
    <row r="6039" spans="1:13" x14ac:dyDescent="0.2">
      <c r="A6039" s="35" t="s">
        <v>2836</v>
      </c>
      <c r="B6039" s="1" t="s">
        <v>5533</v>
      </c>
      <c r="C6039" s="45" t="s">
        <v>5892</v>
      </c>
      <c r="D6039" s="23" t="s">
        <v>977</v>
      </c>
      <c r="E6039" s="23" t="s">
        <v>4134</v>
      </c>
      <c r="F6039" s="40">
        <v>0.2</v>
      </c>
      <c r="G6039" s="25">
        <v>3623</v>
      </c>
      <c r="H6039" s="25">
        <v>725</v>
      </c>
      <c r="I6039" s="25"/>
      <c r="J6039" s="58" t="e">
        <f>HYPERLINK("#"&amp;"Insumos"&amp;"!A"&amp;MATCH($B6039,#REF!,0),"Ins "&amp;$B6039)</f>
        <v>#REF!</v>
      </c>
      <c r="M6039" s="220"/>
    </row>
    <row r="6040" spans="1:13" ht="25.5" x14ac:dyDescent="0.2">
      <c r="A6040" s="35" t="s">
        <v>2836</v>
      </c>
      <c r="B6040" s="1" t="s">
        <v>4270</v>
      </c>
      <c r="C6040" s="45" t="s">
        <v>405</v>
      </c>
      <c r="D6040" s="23" t="s">
        <v>5751</v>
      </c>
      <c r="E6040" s="23" t="s">
        <v>4134</v>
      </c>
      <c r="F6040" s="40">
        <v>1</v>
      </c>
      <c r="G6040" s="25">
        <v>150019</v>
      </c>
      <c r="H6040" s="25">
        <v>150019</v>
      </c>
      <c r="I6040" s="25"/>
      <c r="J6040" s="58" t="e">
        <f>HYPERLINK("#"&amp;"Insumos"&amp;"!A"&amp;MATCH($B6040,#REF!,0),"Ins "&amp;$B6040)</f>
        <v>#REF!</v>
      </c>
      <c r="M6040" s="220"/>
    </row>
    <row r="6041" spans="1:13" x14ac:dyDescent="0.2">
      <c r="A6041" s="35" t="s">
        <v>2836</v>
      </c>
      <c r="B6041" s="1" t="s">
        <v>5007</v>
      </c>
      <c r="C6041" s="45" t="s">
        <v>720</v>
      </c>
      <c r="D6041" s="23" t="s">
        <v>5751</v>
      </c>
      <c r="E6041" s="23" t="s">
        <v>4134</v>
      </c>
      <c r="F6041" s="40">
        <v>0.59</v>
      </c>
      <c r="G6041" s="25">
        <v>1897</v>
      </c>
      <c r="H6041" s="25">
        <v>1119</v>
      </c>
      <c r="I6041" s="25"/>
      <c r="J6041" s="58" t="e">
        <f>HYPERLINK("#"&amp;"Insumos"&amp;"!A"&amp;MATCH($B6041,#REF!,0),"Ins "&amp;$B6041)</f>
        <v>#REF!</v>
      </c>
      <c r="M6041" s="220"/>
    </row>
    <row r="6042" spans="1:13" ht="25.5" x14ac:dyDescent="0.2">
      <c r="A6042" s="36" t="s">
        <v>2837</v>
      </c>
      <c r="B6042" s="26" t="s">
        <v>6816</v>
      </c>
      <c r="C6042" s="79" t="s">
        <v>128</v>
      </c>
      <c r="D6042" s="37" t="s">
        <v>5608</v>
      </c>
      <c r="E6042" s="37" t="s">
        <v>4134</v>
      </c>
      <c r="F6042" s="41"/>
      <c r="G6042" s="27"/>
      <c r="H6042" s="27"/>
      <c r="I6042" s="27">
        <v>183681</v>
      </c>
      <c r="M6042" s="220">
        <f t="shared" si="94"/>
        <v>240549</v>
      </c>
    </row>
    <row r="6043" spans="1:13" x14ac:dyDescent="0.2">
      <c r="A6043" s="35" t="s">
        <v>2837</v>
      </c>
      <c r="B6043" s="1" t="s">
        <v>81</v>
      </c>
      <c r="C6043" s="45" t="s">
        <v>1020</v>
      </c>
      <c r="D6043" s="23" t="s">
        <v>5734</v>
      </c>
      <c r="E6043" s="23" t="s">
        <v>4141</v>
      </c>
      <c r="F6043" s="40">
        <v>0.2</v>
      </c>
      <c r="G6043" s="25">
        <v>75325</v>
      </c>
      <c r="H6043" s="25">
        <v>15065</v>
      </c>
      <c r="I6043" s="25"/>
      <c r="J6043" s="58" t="e">
        <f>HYPERLINK("#"&amp;"Insumos"&amp;"!A"&amp;MATCH($B6043,#REF!,0),"Ins "&amp;$B6043)</f>
        <v>#REF!</v>
      </c>
      <c r="M6043" s="220"/>
    </row>
    <row r="6044" spans="1:13" x14ac:dyDescent="0.2">
      <c r="A6044" s="35" t="s">
        <v>2837</v>
      </c>
      <c r="B6044" s="1" t="s">
        <v>263</v>
      </c>
      <c r="C6044" s="45" t="s">
        <v>696</v>
      </c>
      <c r="D6044" s="23" t="s">
        <v>5534</v>
      </c>
      <c r="E6044" s="23" t="s">
        <v>4140</v>
      </c>
      <c r="F6044" s="40">
        <v>1.6799999999999999E-2</v>
      </c>
      <c r="G6044" s="25">
        <v>187426</v>
      </c>
      <c r="H6044" s="25">
        <v>3149</v>
      </c>
      <c r="I6044" s="25"/>
      <c r="J6044" s="58" t="e">
        <f>HYPERLINK("#"&amp;"Insumos"&amp;"!A"&amp;MATCH($B6044,#REF!,0),"Ins "&amp;$B6044)</f>
        <v>#REF!</v>
      </c>
      <c r="M6044" s="220"/>
    </row>
    <row r="6045" spans="1:13" x14ac:dyDescent="0.2">
      <c r="A6045" s="35" t="s">
        <v>2837</v>
      </c>
      <c r="B6045" s="1" t="s">
        <v>5533</v>
      </c>
      <c r="C6045" s="45" t="s">
        <v>5892</v>
      </c>
      <c r="D6045" s="23" t="s">
        <v>977</v>
      </c>
      <c r="E6045" s="23" t="s">
        <v>4134</v>
      </c>
      <c r="F6045" s="40">
        <v>0.2</v>
      </c>
      <c r="G6045" s="25">
        <v>3623</v>
      </c>
      <c r="H6045" s="25">
        <v>725</v>
      </c>
      <c r="I6045" s="25"/>
      <c r="J6045" s="58" t="e">
        <f>HYPERLINK("#"&amp;"Insumos"&amp;"!A"&amp;MATCH($B6045,#REF!,0),"Ins "&amp;$B6045)</f>
        <v>#REF!</v>
      </c>
      <c r="M6045" s="220"/>
    </row>
    <row r="6046" spans="1:13" ht="25.5" x14ac:dyDescent="0.2">
      <c r="A6046" s="35" t="s">
        <v>2837</v>
      </c>
      <c r="B6046" s="1" t="s">
        <v>4271</v>
      </c>
      <c r="C6046" s="45" t="s">
        <v>406</v>
      </c>
      <c r="D6046" s="23" t="s">
        <v>5751</v>
      </c>
      <c r="E6046" s="23" t="s">
        <v>4134</v>
      </c>
      <c r="F6046" s="40">
        <v>1</v>
      </c>
      <c r="G6046" s="25">
        <v>163623</v>
      </c>
      <c r="H6046" s="25">
        <v>163623</v>
      </c>
      <c r="I6046" s="25"/>
      <c r="J6046" s="58" t="e">
        <f>HYPERLINK("#"&amp;"Insumos"&amp;"!A"&amp;MATCH($B6046,#REF!,0),"Ins "&amp;$B6046)</f>
        <v>#REF!</v>
      </c>
      <c r="M6046" s="220"/>
    </row>
    <row r="6047" spans="1:13" x14ac:dyDescent="0.2">
      <c r="A6047" s="35" t="s">
        <v>2837</v>
      </c>
      <c r="B6047" s="1" t="s">
        <v>5007</v>
      </c>
      <c r="C6047" s="45" t="s">
        <v>720</v>
      </c>
      <c r="D6047" s="23" t="s">
        <v>5751</v>
      </c>
      <c r="E6047" s="23" t="s">
        <v>4134</v>
      </c>
      <c r="F6047" s="40">
        <v>0.59</v>
      </c>
      <c r="G6047" s="25">
        <v>1897</v>
      </c>
      <c r="H6047" s="25">
        <v>1119</v>
      </c>
      <c r="I6047" s="25"/>
      <c r="J6047" s="58" t="e">
        <f>HYPERLINK("#"&amp;"Insumos"&amp;"!A"&amp;MATCH($B6047,#REF!,0),"Ins "&amp;$B6047)</f>
        <v>#REF!</v>
      </c>
      <c r="M6047" s="220"/>
    </row>
    <row r="6048" spans="1:13" ht="25.5" x14ac:dyDescent="0.2">
      <c r="A6048" s="36" t="s">
        <v>2838</v>
      </c>
      <c r="B6048" s="26" t="s">
        <v>6816</v>
      </c>
      <c r="C6048" s="79" t="s">
        <v>39</v>
      </c>
      <c r="D6048" s="37" t="s">
        <v>5608</v>
      </c>
      <c r="E6048" s="37" t="s">
        <v>4134</v>
      </c>
      <c r="F6048" s="41"/>
      <c r="G6048" s="27"/>
      <c r="H6048" s="27"/>
      <c r="I6048" s="27">
        <v>201099</v>
      </c>
      <c r="M6048" s="220">
        <f t="shared" si="94"/>
        <v>263359</v>
      </c>
    </row>
    <row r="6049" spans="1:13" x14ac:dyDescent="0.2">
      <c r="A6049" s="35" t="s">
        <v>2838</v>
      </c>
      <c r="B6049" s="1" t="s">
        <v>81</v>
      </c>
      <c r="C6049" s="45" t="s">
        <v>1020</v>
      </c>
      <c r="D6049" s="23" t="s">
        <v>5734</v>
      </c>
      <c r="E6049" s="23" t="s">
        <v>4141</v>
      </c>
      <c r="F6049" s="40">
        <v>0.2</v>
      </c>
      <c r="G6049" s="25">
        <v>75325</v>
      </c>
      <c r="H6049" s="25">
        <v>15065</v>
      </c>
      <c r="I6049" s="25"/>
      <c r="J6049" s="58" t="e">
        <f>HYPERLINK("#"&amp;"Insumos"&amp;"!A"&amp;MATCH($B6049,#REF!,0),"Ins "&amp;$B6049)</f>
        <v>#REF!</v>
      </c>
      <c r="M6049" s="220"/>
    </row>
    <row r="6050" spans="1:13" x14ac:dyDescent="0.2">
      <c r="A6050" s="35" t="s">
        <v>2838</v>
      </c>
      <c r="B6050" s="1" t="s">
        <v>263</v>
      </c>
      <c r="C6050" s="45" t="s">
        <v>696</v>
      </c>
      <c r="D6050" s="23" t="s">
        <v>5534</v>
      </c>
      <c r="E6050" s="23" t="s">
        <v>4140</v>
      </c>
      <c r="F6050" s="40">
        <v>1.8599999999999998E-2</v>
      </c>
      <c r="G6050" s="25">
        <v>187426</v>
      </c>
      <c r="H6050" s="25">
        <v>3486</v>
      </c>
      <c r="I6050" s="25"/>
      <c r="J6050" s="58" t="e">
        <f>HYPERLINK("#"&amp;"Insumos"&amp;"!A"&amp;MATCH($B6050,#REF!,0),"Ins "&amp;$B6050)</f>
        <v>#REF!</v>
      </c>
      <c r="M6050" s="220"/>
    </row>
    <row r="6051" spans="1:13" x14ac:dyDescent="0.2">
      <c r="A6051" s="35" t="s">
        <v>2838</v>
      </c>
      <c r="B6051" s="1" t="s">
        <v>5533</v>
      </c>
      <c r="C6051" s="45" t="s">
        <v>5892</v>
      </c>
      <c r="D6051" s="23" t="s">
        <v>977</v>
      </c>
      <c r="E6051" s="23" t="s">
        <v>4134</v>
      </c>
      <c r="F6051" s="40">
        <v>0.2</v>
      </c>
      <c r="G6051" s="25">
        <v>3623</v>
      </c>
      <c r="H6051" s="25">
        <v>725</v>
      </c>
      <c r="I6051" s="25"/>
      <c r="J6051" s="58" t="e">
        <f>HYPERLINK("#"&amp;"Insumos"&amp;"!A"&amp;MATCH($B6051,#REF!,0),"Ins "&amp;$B6051)</f>
        <v>#REF!</v>
      </c>
      <c r="M6051" s="220"/>
    </row>
    <row r="6052" spans="1:13" ht="25.5" x14ac:dyDescent="0.2">
      <c r="A6052" s="35" t="s">
        <v>2838</v>
      </c>
      <c r="B6052" s="1" t="s">
        <v>4272</v>
      </c>
      <c r="C6052" s="45" t="s">
        <v>407</v>
      </c>
      <c r="D6052" s="23" t="s">
        <v>5751</v>
      </c>
      <c r="E6052" s="23" t="s">
        <v>4134</v>
      </c>
      <c r="F6052" s="40">
        <v>1</v>
      </c>
      <c r="G6052" s="25">
        <v>180704</v>
      </c>
      <c r="H6052" s="25">
        <v>180704</v>
      </c>
      <c r="I6052" s="25"/>
      <c r="J6052" s="58" t="e">
        <f>HYPERLINK("#"&amp;"Insumos"&amp;"!A"&amp;MATCH($B6052,#REF!,0),"Ins "&amp;$B6052)</f>
        <v>#REF!</v>
      </c>
      <c r="M6052" s="220"/>
    </row>
    <row r="6053" spans="1:13" x14ac:dyDescent="0.2">
      <c r="A6053" s="35" t="s">
        <v>2838</v>
      </c>
      <c r="B6053" s="1" t="s">
        <v>5007</v>
      </c>
      <c r="C6053" s="45" t="s">
        <v>720</v>
      </c>
      <c r="D6053" s="23" t="s">
        <v>5751</v>
      </c>
      <c r="E6053" s="23" t="s">
        <v>4134</v>
      </c>
      <c r="F6053" s="40">
        <v>0.59</v>
      </c>
      <c r="G6053" s="25">
        <v>1897</v>
      </c>
      <c r="H6053" s="25">
        <v>1119</v>
      </c>
      <c r="I6053" s="25"/>
      <c r="J6053" s="58" t="e">
        <f>HYPERLINK("#"&amp;"Insumos"&amp;"!A"&amp;MATCH($B6053,#REF!,0),"Ins "&amp;$B6053)</f>
        <v>#REF!</v>
      </c>
      <c r="M6053" s="220"/>
    </row>
    <row r="6054" spans="1:13" ht="25.5" x14ac:dyDescent="0.2">
      <c r="A6054" s="36" t="s">
        <v>2839</v>
      </c>
      <c r="B6054" s="26" t="s">
        <v>6816</v>
      </c>
      <c r="C6054" s="79" t="s">
        <v>40</v>
      </c>
      <c r="D6054" s="37" t="s">
        <v>5608</v>
      </c>
      <c r="E6054" s="37" t="s">
        <v>4134</v>
      </c>
      <c r="F6054" s="41"/>
      <c r="G6054" s="27"/>
      <c r="H6054" s="27"/>
      <c r="I6054" s="27">
        <v>215990</v>
      </c>
      <c r="M6054" s="220">
        <f t="shared" si="94"/>
        <v>282861</v>
      </c>
    </row>
    <row r="6055" spans="1:13" x14ac:dyDescent="0.2">
      <c r="A6055" s="35" t="s">
        <v>2839</v>
      </c>
      <c r="B6055" s="1" t="s">
        <v>81</v>
      </c>
      <c r="C6055" s="45" t="s">
        <v>1020</v>
      </c>
      <c r="D6055" s="23" t="s">
        <v>5734</v>
      </c>
      <c r="E6055" s="23" t="s">
        <v>4141</v>
      </c>
      <c r="F6055" s="40">
        <v>0.2</v>
      </c>
      <c r="G6055" s="25">
        <v>75325</v>
      </c>
      <c r="H6055" s="25">
        <v>15065</v>
      </c>
      <c r="I6055" s="25"/>
      <c r="J6055" s="58" t="e">
        <f>HYPERLINK("#"&amp;"Insumos"&amp;"!A"&amp;MATCH($B6055,#REF!,0),"Ins "&amp;$B6055)</f>
        <v>#REF!</v>
      </c>
      <c r="M6055" s="220"/>
    </row>
    <row r="6056" spans="1:13" x14ac:dyDescent="0.2">
      <c r="A6056" s="35" t="s">
        <v>2839</v>
      </c>
      <c r="B6056" s="1" t="s">
        <v>263</v>
      </c>
      <c r="C6056" s="45" t="s">
        <v>696</v>
      </c>
      <c r="D6056" s="23" t="s">
        <v>5534</v>
      </c>
      <c r="E6056" s="23" t="s">
        <v>4140</v>
      </c>
      <c r="F6056" s="40">
        <v>2.01E-2</v>
      </c>
      <c r="G6056" s="25">
        <v>187426</v>
      </c>
      <c r="H6056" s="25">
        <v>3767</v>
      </c>
      <c r="I6056" s="25"/>
      <c r="J6056" s="58" t="e">
        <f>HYPERLINK("#"&amp;"Insumos"&amp;"!A"&amp;MATCH($B6056,#REF!,0),"Ins "&amp;$B6056)</f>
        <v>#REF!</v>
      </c>
      <c r="M6056" s="220"/>
    </row>
    <row r="6057" spans="1:13" x14ac:dyDescent="0.2">
      <c r="A6057" s="35" t="s">
        <v>2839</v>
      </c>
      <c r="B6057" s="1" t="s">
        <v>5533</v>
      </c>
      <c r="C6057" s="45" t="s">
        <v>5892</v>
      </c>
      <c r="D6057" s="23" t="s">
        <v>977</v>
      </c>
      <c r="E6057" s="23" t="s">
        <v>4134</v>
      </c>
      <c r="F6057" s="40">
        <v>0.2</v>
      </c>
      <c r="G6057" s="25">
        <v>3623</v>
      </c>
      <c r="H6057" s="25">
        <v>725</v>
      </c>
      <c r="I6057" s="25"/>
      <c r="J6057" s="58" t="e">
        <f>HYPERLINK("#"&amp;"Insumos"&amp;"!A"&amp;MATCH($B6057,#REF!,0),"Ins "&amp;$B6057)</f>
        <v>#REF!</v>
      </c>
      <c r="M6057" s="220"/>
    </row>
    <row r="6058" spans="1:13" ht="25.5" x14ac:dyDescent="0.2">
      <c r="A6058" s="35" t="s">
        <v>2839</v>
      </c>
      <c r="B6058" s="1" t="s">
        <v>4273</v>
      </c>
      <c r="C6058" s="45" t="s">
        <v>408</v>
      </c>
      <c r="D6058" s="23" t="s">
        <v>5751</v>
      </c>
      <c r="E6058" s="23" t="s">
        <v>4134</v>
      </c>
      <c r="F6058" s="40">
        <v>1</v>
      </c>
      <c r="G6058" s="25">
        <v>195314</v>
      </c>
      <c r="H6058" s="25">
        <v>195314</v>
      </c>
      <c r="I6058" s="25"/>
      <c r="J6058" s="58" t="e">
        <f>HYPERLINK("#"&amp;"Insumos"&amp;"!A"&amp;MATCH($B6058,#REF!,0),"Ins "&amp;$B6058)</f>
        <v>#REF!</v>
      </c>
      <c r="M6058" s="220"/>
    </row>
    <row r="6059" spans="1:13" x14ac:dyDescent="0.2">
      <c r="A6059" s="35" t="s">
        <v>2839</v>
      </c>
      <c r="B6059" s="1" t="s">
        <v>5007</v>
      </c>
      <c r="C6059" s="45" t="s">
        <v>720</v>
      </c>
      <c r="D6059" s="23" t="s">
        <v>5751</v>
      </c>
      <c r="E6059" s="23" t="s">
        <v>4134</v>
      </c>
      <c r="F6059" s="40">
        <v>0.59</v>
      </c>
      <c r="G6059" s="25">
        <v>1897</v>
      </c>
      <c r="H6059" s="25">
        <v>1119</v>
      </c>
      <c r="I6059" s="25"/>
      <c r="J6059" s="58" t="e">
        <f>HYPERLINK("#"&amp;"Insumos"&amp;"!A"&amp;MATCH($B6059,#REF!,0),"Ins "&amp;$B6059)</f>
        <v>#REF!</v>
      </c>
      <c r="M6059" s="220"/>
    </row>
    <row r="6060" spans="1:13" ht="25.5" x14ac:dyDescent="0.2">
      <c r="A6060" s="36" t="s">
        <v>2840</v>
      </c>
      <c r="B6060" s="26" t="s">
        <v>6816</v>
      </c>
      <c r="C6060" s="79" t="s">
        <v>41</v>
      </c>
      <c r="D6060" s="37" t="s">
        <v>5608</v>
      </c>
      <c r="E6060" s="37" t="s">
        <v>4134</v>
      </c>
      <c r="F6060" s="41"/>
      <c r="G6060" s="27"/>
      <c r="H6060" s="27"/>
      <c r="I6060" s="27">
        <v>234520</v>
      </c>
      <c r="M6060" s="220">
        <f t="shared" si="94"/>
        <v>307127</v>
      </c>
    </row>
    <row r="6061" spans="1:13" x14ac:dyDescent="0.2">
      <c r="A6061" s="35" t="s">
        <v>2840</v>
      </c>
      <c r="B6061" s="1" t="s">
        <v>81</v>
      </c>
      <c r="C6061" s="45" t="s">
        <v>1020</v>
      </c>
      <c r="D6061" s="23" t="s">
        <v>5734</v>
      </c>
      <c r="E6061" s="23" t="s">
        <v>4141</v>
      </c>
      <c r="F6061" s="40">
        <v>0.2</v>
      </c>
      <c r="G6061" s="25">
        <v>75325</v>
      </c>
      <c r="H6061" s="25">
        <v>15065</v>
      </c>
      <c r="I6061" s="25"/>
      <c r="J6061" s="58" t="e">
        <f>HYPERLINK("#"&amp;"Insumos"&amp;"!A"&amp;MATCH($B6061,#REF!,0),"Ins "&amp;$B6061)</f>
        <v>#REF!</v>
      </c>
      <c r="M6061" s="220"/>
    </row>
    <row r="6062" spans="1:13" x14ac:dyDescent="0.2">
      <c r="A6062" s="35" t="s">
        <v>2840</v>
      </c>
      <c r="B6062" s="1" t="s">
        <v>263</v>
      </c>
      <c r="C6062" s="45" t="s">
        <v>696</v>
      </c>
      <c r="D6062" s="23" t="s">
        <v>5534</v>
      </c>
      <c r="E6062" s="23" t="s">
        <v>4140</v>
      </c>
      <c r="F6062" s="40">
        <v>2.1999999999999999E-2</v>
      </c>
      <c r="G6062" s="25">
        <v>187426</v>
      </c>
      <c r="H6062" s="25">
        <v>4123</v>
      </c>
      <c r="I6062" s="25"/>
      <c r="J6062" s="58" t="e">
        <f>HYPERLINK("#"&amp;"Insumos"&amp;"!A"&amp;MATCH($B6062,#REF!,0),"Ins "&amp;$B6062)</f>
        <v>#REF!</v>
      </c>
      <c r="M6062" s="220"/>
    </row>
    <row r="6063" spans="1:13" x14ac:dyDescent="0.2">
      <c r="A6063" s="35" t="s">
        <v>2840</v>
      </c>
      <c r="B6063" s="1" t="s">
        <v>5533</v>
      </c>
      <c r="C6063" s="45" t="s">
        <v>5892</v>
      </c>
      <c r="D6063" s="23" t="s">
        <v>977</v>
      </c>
      <c r="E6063" s="23" t="s">
        <v>4134</v>
      </c>
      <c r="F6063" s="40">
        <v>0.2</v>
      </c>
      <c r="G6063" s="25">
        <v>3623</v>
      </c>
      <c r="H6063" s="25">
        <v>725</v>
      </c>
      <c r="I6063" s="25"/>
      <c r="J6063" s="58" t="e">
        <f>HYPERLINK("#"&amp;"Insumos"&amp;"!A"&amp;MATCH($B6063,#REF!,0),"Ins "&amp;$B6063)</f>
        <v>#REF!</v>
      </c>
      <c r="M6063" s="220"/>
    </row>
    <row r="6064" spans="1:13" ht="25.5" x14ac:dyDescent="0.2">
      <c r="A6064" s="35" t="s">
        <v>2840</v>
      </c>
      <c r="B6064" s="1" t="s">
        <v>4274</v>
      </c>
      <c r="C6064" s="45" t="s">
        <v>409</v>
      </c>
      <c r="D6064" s="23" t="s">
        <v>5751</v>
      </c>
      <c r="E6064" s="23" t="s">
        <v>4134</v>
      </c>
      <c r="F6064" s="40">
        <v>1</v>
      </c>
      <c r="G6064" s="25">
        <v>213488</v>
      </c>
      <c r="H6064" s="25">
        <v>213488</v>
      </c>
      <c r="I6064" s="25"/>
      <c r="J6064" s="58" t="e">
        <f>HYPERLINK("#"&amp;"Insumos"&amp;"!A"&amp;MATCH($B6064,#REF!,0),"Ins "&amp;$B6064)</f>
        <v>#REF!</v>
      </c>
      <c r="M6064" s="220"/>
    </row>
    <row r="6065" spans="1:13" x14ac:dyDescent="0.2">
      <c r="A6065" s="35" t="s">
        <v>2840</v>
      </c>
      <c r="B6065" s="1" t="s">
        <v>5007</v>
      </c>
      <c r="C6065" s="45" t="s">
        <v>720</v>
      </c>
      <c r="D6065" s="23" t="s">
        <v>5751</v>
      </c>
      <c r="E6065" s="23" t="s">
        <v>4134</v>
      </c>
      <c r="F6065" s="40">
        <v>0.59</v>
      </c>
      <c r="G6065" s="25">
        <v>1897</v>
      </c>
      <c r="H6065" s="25">
        <v>1119</v>
      </c>
      <c r="I6065" s="25"/>
      <c r="J6065" s="58" t="e">
        <f>HYPERLINK("#"&amp;"Insumos"&amp;"!A"&amp;MATCH($B6065,#REF!,0),"Ins "&amp;$B6065)</f>
        <v>#REF!</v>
      </c>
      <c r="M6065" s="220"/>
    </row>
    <row r="6066" spans="1:13" ht="25.5" x14ac:dyDescent="0.2">
      <c r="A6066" s="36" t="s">
        <v>2841</v>
      </c>
      <c r="B6066" s="26" t="s">
        <v>6816</v>
      </c>
      <c r="C6066" s="79" t="s">
        <v>42</v>
      </c>
      <c r="D6066" s="37" t="s">
        <v>5608</v>
      </c>
      <c r="E6066" s="37" t="s">
        <v>4134</v>
      </c>
      <c r="F6066" s="41"/>
      <c r="G6066" s="27"/>
      <c r="H6066" s="27"/>
      <c r="I6066" s="27">
        <v>115032</v>
      </c>
      <c r="M6066" s="220">
        <f t="shared" si="94"/>
        <v>150646</v>
      </c>
    </row>
    <row r="6067" spans="1:13" x14ac:dyDescent="0.2">
      <c r="A6067" s="35" t="s">
        <v>2841</v>
      </c>
      <c r="B6067" s="1" t="s">
        <v>81</v>
      </c>
      <c r="C6067" s="45" t="s">
        <v>1020</v>
      </c>
      <c r="D6067" s="23" t="s">
        <v>5734</v>
      </c>
      <c r="E6067" s="23" t="s">
        <v>4141</v>
      </c>
      <c r="F6067" s="40">
        <v>0.1</v>
      </c>
      <c r="G6067" s="25">
        <v>75325</v>
      </c>
      <c r="H6067" s="25">
        <v>7533</v>
      </c>
      <c r="I6067" s="25"/>
      <c r="J6067" s="58" t="e">
        <f>HYPERLINK("#"&amp;"Insumos"&amp;"!A"&amp;MATCH($B6067,#REF!,0),"Ins "&amp;$B6067)</f>
        <v>#REF!</v>
      </c>
      <c r="M6067" s="220"/>
    </row>
    <row r="6068" spans="1:13" x14ac:dyDescent="0.2">
      <c r="A6068" s="35" t="s">
        <v>2841</v>
      </c>
      <c r="B6068" s="1" t="s">
        <v>263</v>
      </c>
      <c r="C6068" s="45" t="s">
        <v>696</v>
      </c>
      <c r="D6068" s="23" t="s">
        <v>5534</v>
      </c>
      <c r="E6068" s="23" t="s">
        <v>4140</v>
      </c>
      <c r="F6068" s="40">
        <v>1.0699999999999999E-2</v>
      </c>
      <c r="G6068" s="25">
        <v>187426</v>
      </c>
      <c r="H6068" s="25">
        <v>2005</v>
      </c>
      <c r="I6068" s="25"/>
      <c r="J6068" s="58" t="e">
        <f>HYPERLINK("#"&amp;"Insumos"&amp;"!A"&amp;MATCH($B6068,#REF!,0),"Ins "&amp;$B6068)</f>
        <v>#REF!</v>
      </c>
      <c r="M6068" s="220"/>
    </row>
    <row r="6069" spans="1:13" x14ac:dyDescent="0.2">
      <c r="A6069" s="35" t="s">
        <v>2841</v>
      </c>
      <c r="B6069" s="1" t="s">
        <v>5533</v>
      </c>
      <c r="C6069" s="45" t="s">
        <v>5892</v>
      </c>
      <c r="D6069" s="23" t="s">
        <v>977</v>
      </c>
      <c r="E6069" s="23" t="s">
        <v>4134</v>
      </c>
      <c r="F6069" s="40">
        <v>0.2</v>
      </c>
      <c r="G6069" s="25">
        <v>3623</v>
      </c>
      <c r="H6069" s="25">
        <v>725</v>
      </c>
      <c r="I6069" s="25"/>
      <c r="J6069" s="58" t="e">
        <f>HYPERLINK("#"&amp;"Insumos"&amp;"!A"&amp;MATCH($B6069,#REF!,0),"Ins "&amp;$B6069)</f>
        <v>#REF!</v>
      </c>
      <c r="M6069" s="220"/>
    </row>
    <row r="6070" spans="1:13" ht="25.5" x14ac:dyDescent="0.2">
      <c r="A6070" s="35" t="s">
        <v>2841</v>
      </c>
      <c r="B6070" s="1" t="s">
        <v>4830</v>
      </c>
      <c r="C6070" s="45" t="s">
        <v>410</v>
      </c>
      <c r="D6070" s="23" t="s">
        <v>5751</v>
      </c>
      <c r="E6070" s="23" t="s">
        <v>4134</v>
      </c>
      <c r="F6070" s="40">
        <v>1</v>
      </c>
      <c r="G6070" s="25">
        <v>103650</v>
      </c>
      <c r="H6070" s="25">
        <v>103650</v>
      </c>
      <c r="I6070" s="25"/>
      <c r="J6070" s="58" t="e">
        <f>HYPERLINK("#"&amp;"Insumos"&amp;"!A"&amp;MATCH($B6070,#REF!,0),"Ins "&amp;$B6070)</f>
        <v>#REF!</v>
      </c>
      <c r="M6070" s="220"/>
    </row>
    <row r="6071" spans="1:13" x14ac:dyDescent="0.2">
      <c r="A6071" s="35" t="s">
        <v>2841</v>
      </c>
      <c r="B6071" s="1" t="s">
        <v>5007</v>
      </c>
      <c r="C6071" s="45" t="s">
        <v>720</v>
      </c>
      <c r="D6071" s="23" t="s">
        <v>5751</v>
      </c>
      <c r="E6071" s="23" t="s">
        <v>4134</v>
      </c>
      <c r="F6071" s="40">
        <v>0.59</v>
      </c>
      <c r="G6071" s="25">
        <v>1897</v>
      </c>
      <c r="H6071" s="25">
        <v>1119</v>
      </c>
      <c r="I6071" s="25"/>
      <c r="J6071" s="58" t="e">
        <f>HYPERLINK("#"&amp;"Insumos"&amp;"!A"&amp;MATCH($B6071,#REF!,0),"Ins "&amp;$B6071)</f>
        <v>#REF!</v>
      </c>
      <c r="M6071" s="220"/>
    </row>
    <row r="6072" spans="1:13" ht="25.5" x14ac:dyDescent="0.2">
      <c r="A6072" s="36" t="s">
        <v>2842</v>
      </c>
      <c r="B6072" s="26" t="s">
        <v>6816</v>
      </c>
      <c r="C6072" s="79" t="s">
        <v>43</v>
      </c>
      <c r="D6072" s="37" t="s">
        <v>5608</v>
      </c>
      <c r="E6072" s="37" t="s">
        <v>4134</v>
      </c>
      <c r="F6072" s="41"/>
      <c r="G6072" s="27"/>
      <c r="H6072" s="27"/>
      <c r="I6072" s="27">
        <v>125770</v>
      </c>
      <c r="M6072" s="220">
        <f t="shared" si="94"/>
        <v>164708</v>
      </c>
    </row>
    <row r="6073" spans="1:13" x14ac:dyDescent="0.2">
      <c r="A6073" s="35" t="s">
        <v>2842</v>
      </c>
      <c r="B6073" s="1" t="s">
        <v>81</v>
      </c>
      <c r="C6073" s="45" t="s">
        <v>1020</v>
      </c>
      <c r="D6073" s="23" t="s">
        <v>5734</v>
      </c>
      <c r="E6073" s="23" t="s">
        <v>4141</v>
      </c>
      <c r="F6073" s="40">
        <v>0.1</v>
      </c>
      <c r="G6073" s="25">
        <v>75325</v>
      </c>
      <c r="H6073" s="25">
        <v>7533</v>
      </c>
      <c r="I6073" s="25"/>
      <c r="J6073" s="58" t="e">
        <f>HYPERLINK("#"&amp;"Insumos"&amp;"!A"&amp;MATCH($B6073,#REF!,0),"Ins "&amp;$B6073)</f>
        <v>#REF!</v>
      </c>
      <c r="M6073" s="220"/>
    </row>
    <row r="6074" spans="1:13" x14ac:dyDescent="0.2">
      <c r="A6074" s="35" t="s">
        <v>2842</v>
      </c>
      <c r="B6074" s="1" t="s">
        <v>263</v>
      </c>
      <c r="C6074" s="45" t="s">
        <v>696</v>
      </c>
      <c r="D6074" s="23" t="s">
        <v>5534</v>
      </c>
      <c r="E6074" s="23" t="s">
        <v>4140</v>
      </c>
      <c r="F6074" s="40">
        <v>1.18E-2</v>
      </c>
      <c r="G6074" s="25">
        <v>187426</v>
      </c>
      <c r="H6074" s="25">
        <v>2212</v>
      </c>
      <c r="I6074" s="25"/>
      <c r="J6074" s="58" t="e">
        <f>HYPERLINK("#"&amp;"Insumos"&amp;"!A"&amp;MATCH($B6074,#REF!,0),"Ins "&amp;$B6074)</f>
        <v>#REF!</v>
      </c>
      <c r="M6074" s="220"/>
    </row>
    <row r="6075" spans="1:13" x14ac:dyDescent="0.2">
      <c r="A6075" s="35" t="s">
        <v>2842</v>
      </c>
      <c r="B6075" s="1" t="s">
        <v>5533</v>
      </c>
      <c r="C6075" s="45" t="s">
        <v>5892</v>
      </c>
      <c r="D6075" s="23" t="s">
        <v>977</v>
      </c>
      <c r="E6075" s="23" t="s">
        <v>4134</v>
      </c>
      <c r="F6075" s="40">
        <v>0.2</v>
      </c>
      <c r="G6075" s="25">
        <v>3623</v>
      </c>
      <c r="H6075" s="25">
        <v>725</v>
      </c>
      <c r="I6075" s="25"/>
      <c r="J6075" s="58" t="e">
        <f>HYPERLINK("#"&amp;"Insumos"&amp;"!A"&amp;MATCH($B6075,#REF!,0),"Ins "&amp;$B6075)</f>
        <v>#REF!</v>
      </c>
      <c r="M6075" s="220"/>
    </row>
    <row r="6076" spans="1:13" ht="25.5" x14ac:dyDescent="0.2">
      <c r="A6076" s="35" t="s">
        <v>2842</v>
      </c>
      <c r="B6076" s="1" t="s">
        <v>4831</v>
      </c>
      <c r="C6076" s="45" t="s">
        <v>411</v>
      </c>
      <c r="D6076" s="23" t="s">
        <v>5751</v>
      </c>
      <c r="E6076" s="23" t="s">
        <v>4134</v>
      </c>
      <c r="F6076" s="40">
        <v>1</v>
      </c>
      <c r="G6076" s="25">
        <v>114181</v>
      </c>
      <c r="H6076" s="25">
        <v>114181</v>
      </c>
      <c r="I6076" s="25"/>
      <c r="J6076" s="58" t="e">
        <f>HYPERLINK("#"&amp;"Insumos"&amp;"!A"&amp;MATCH($B6076,#REF!,0),"Ins "&amp;$B6076)</f>
        <v>#REF!</v>
      </c>
      <c r="M6076" s="220"/>
    </row>
    <row r="6077" spans="1:13" x14ac:dyDescent="0.2">
      <c r="A6077" s="35" t="s">
        <v>2842</v>
      </c>
      <c r="B6077" s="1" t="s">
        <v>5007</v>
      </c>
      <c r="C6077" s="45" t="s">
        <v>720</v>
      </c>
      <c r="D6077" s="23" t="s">
        <v>5751</v>
      </c>
      <c r="E6077" s="23" t="s">
        <v>4134</v>
      </c>
      <c r="F6077" s="40">
        <v>0.59</v>
      </c>
      <c r="G6077" s="25">
        <v>1897</v>
      </c>
      <c r="H6077" s="25">
        <v>1119</v>
      </c>
      <c r="I6077" s="25"/>
      <c r="J6077" s="58" t="e">
        <f>HYPERLINK("#"&amp;"Insumos"&amp;"!A"&amp;MATCH($B6077,#REF!,0),"Ins "&amp;$B6077)</f>
        <v>#REF!</v>
      </c>
      <c r="M6077" s="220"/>
    </row>
    <row r="6078" spans="1:13" ht="25.5" x14ac:dyDescent="0.2">
      <c r="A6078" s="36" t="s">
        <v>2843</v>
      </c>
      <c r="B6078" s="26" t="s">
        <v>6816</v>
      </c>
      <c r="C6078" s="79" t="s">
        <v>44</v>
      </c>
      <c r="D6078" s="37" t="s">
        <v>5608</v>
      </c>
      <c r="E6078" s="37" t="s">
        <v>4134</v>
      </c>
      <c r="F6078" s="41"/>
      <c r="G6078" s="27"/>
      <c r="H6078" s="27"/>
      <c r="I6078" s="27">
        <v>135894</v>
      </c>
      <c r="M6078" s="220">
        <f t="shared" si="94"/>
        <v>177967</v>
      </c>
    </row>
    <row r="6079" spans="1:13" x14ac:dyDescent="0.2">
      <c r="A6079" s="35" t="s">
        <v>2843</v>
      </c>
      <c r="B6079" s="1" t="s">
        <v>81</v>
      </c>
      <c r="C6079" s="45" t="s">
        <v>1020</v>
      </c>
      <c r="D6079" s="23" t="s">
        <v>5734</v>
      </c>
      <c r="E6079" s="23" t="s">
        <v>4141</v>
      </c>
      <c r="F6079" s="40">
        <v>0.1</v>
      </c>
      <c r="G6079" s="25">
        <v>75325</v>
      </c>
      <c r="H6079" s="25">
        <v>7533</v>
      </c>
      <c r="I6079" s="25"/>
      <c r="J6079" s="58" t="e">
        <f>HYPERLINK("#"&amp;"Insumos"&amp;"!A"&amp;MATCH($B6079,#REF!,0),"Ins "&amp;$B6079)</f>
        <v>#REF!</v>
      </c>
      <c r="M6079" s="220"/>
    </row>
    <row r="6080" spans="1:13" x14ac:dyDescent="0.2">
      <c r="A6080" s="35" t="s">
        <v>2843</v>
      </c>
      <c r="B6080" s="1" t="s">
        <v>263</v>
      </c>
      <c r="C6080" s="45" t="s">
        <v>696</v>
      </c>
      <c r="D6080" s="23" t="s">
        <v>5534</v>
      </c>
      <c r="E6080" s="23" t="s">
        <v>4140</v>
      </c>
      <c r="F6080" s="40">
        <v>1.29E-2</v>
      </c>
      <c r="G6080" s="25">
        <v>187426</v>
      </c>
      <c r="H6080" s="25">
        <v>2418</v>
      </c>
      <c r="I6080" s="25"/>
      <c r="J6080" s="58" t="e">
        <f>HYPERLINK("#"&amp;"Insumos"&amp;"!A"&amp;MATCH($B6080,#REF!,0),"Ins "&amp;$B6080)</f>
        <v>#REF!</v>
      </c>
      <c r="M6080" s="220"/>
    </row>
    <row r="6081" spans="1:13" x14ac:dyDescent="0.2">
      <c r="A6081" s="35" t="s">
        <v>2843</v>
      </c>
      <c r="B6081" s="1" t="s">
        <v>5533</v>
      </c>
      <c r="C6081" s="45" t="s">
        <v>5892</v>
      </c>
      <c r="D6081" s="23" t="s">
        <v>977</v>
      </c>
      <c r="E6081" s="23" t="s">
        <v>4134</v>
      </c>
      <c r="F6081" s="40">
        <v>0.2</v>
      </c>
      <c r="G6081" s="25">
        <v>3623</v>
      </c>
      <c r="H6081" s="25">
        <v>725</v>
      </c>
      <c r="I6081" s="25"/>
      <c r="J6081" s="58" t="e">
        <f>HYPERLINK("#"&amp;"Insumos"&amp;"!A"&amp;MATCH($B6081,#REF!,0),"Ins "&amp;$B6081)</f>
        <v>#REF!</v>
      </c>
      <c r="M6081" s="220"/>
    </row>
    <row r="6082" spans="1:13" ht="25.5" x14ac:dyDescent="0.2">
      <c r="A6082" s="35" t="s">
        <v>2843</v>
      </c>
      <c r="B6082" s="1" t="s">
        <v>4832</v>
      </c>
      <c r="C6082" s="45" t="s">
        <v>412</v>
      </c>
      <c r="D6082" s="23" t="s">
        <v>5751</v>
      </c>
      <c r="E6082" s="23" t="s">
        <v>4134</v>
      </c>
      <c r="F6082" s="40">
        <v>1</v>
      </c>
      <c r="G6082" s="25">
        <v>124933</v>
      </c>
      <c r="H6082" s="25">
        <v>124933</v>
      </c>
      <c r="I6082" s="25"/>
      <c r="J6082" s="58" t="e">
        <f>HYPERLINK("#"&amp;"Insumos"&amp;"!A"&amp;MATCH($B6082,#REF!,0),"Ins "&amp;$B6082)</f>
        <v>#REF!</v>
      </c>
      <c r="M6082" s="220"/>
    </row>
    <row r="6083" spans="1:13" x14ac:dyDescent="0.2">
      <c r="A6083" s="35" t="s">
        <v>2843</v>
      </c>
      <c r="B6083" s="1" t="s">
        <v>5007</v>
      </c>
      <c r="C6083" s="45" t="s">
        <v>720</v>
      </c>
      <c r="D6083" s="23" t="s">
        <v>5751</v>
      </c>
      <c r="E6083" s="23" t="s">
        <v>4134</v>
      </c>
      <c r="F6083" s="40">
        <v>0.15</v>
      </c>
      <c r="G6083" s="25">
        <v>1897</v>
      </c>
      <c r="H6083" s="25">
        <v>285</v>
      </c>
      <c r="I6083" s="25"/>
      <c r="J6083" s="58" t="e">
        <f>HYPERLINK("#"&amp;"Insumos"&amp;"!A"&amp;MATCH($B6083,#REF!,0),"Ins "&amp;$B6083)</f>
        <v>#REF!</v>
      </c>
      <c r="M6083" s="220"/>
    </row>
    <row r="6084" spans="1:13" ht="25.5" x14ac:dyDescent="0.2">
      <c r="A6084" s="36" t="s">
        <v>2844</v>
      </c>
      <c r="B6084" s="26" t="s">
        <v>6816</v>
      </c>
      <c r="C6084" s="79" t="s">
        <v>45</v>
      </c>
      <c r="D6084" s="37" t="s">
        <v>5608</v>
      </c>
      <c r="E6084" s="37" t="s">
        <v>4134</v>
      </c>
      <c r="F6084" s="41"/>
      <c r="G6084" s="27"/>
      <c r="H6084" s="27"/>
      <c r="I6084" s="27">
        <v>151656</v>
      </c>
      <c r="M6084" s="220">
        <f t="shared" ref="M6084:M6144" si="95">ROUND(I6084*(1+$L$2),0)</f>
        <v>198609</v>
      </c>
    </row>
    <row r="6085" spans="1:13" x14ac:dyDescent="0.2">
      <c r="A6085" s="35" t="s">
        <v>2844</v>
      </c>
      <c r="B6085" s="1" t="s">
        <v>81</v>
      </c>
      <c r="C6085" s="45" t="s">
        <v>1020</v>
      </c>
      <c r="D6085" s="23" t="s">
        <v>5734</v>
      </c>
      <c r="E6085" s="23" t="s">
        <v>4141</v>
      </c>
      <c r="F6085" s="40">
        <v>0.1</v>
      </c>
      <c r="G6085" s="25">
        <v>75325</v>
      </c>
      <c r="H6085" s="25">
        <v>7533</v>
      </c>
      <c r="I6085" s="25"/>
      <c r="J6085" s="58" t="e">
        <f>HYPERLINK("#"&amp;"Insumos"&amp;"!A"&amp;MATCH($B6085,#REF!,0),"Ins "&amp;$B6085)</f>
        <v>#REF!</v>
      </c>
      <c r="M6085" s="220"/>
    </row>
    <row r="6086" spans="1:13" x14ac:dyDescent="0.2">
      <c r="A6086" s="35" t="s">
        <v>2844</v>
      </c>
      <c r="B6086" s="1" t="s">
        <v>263</v>
      </c>
      <c r="C6086" s="45" t="s">
        <v>696</v>
      </c>
      <c r="D6086" s="23" t="s">
        <v>5534</v>
      </c>
      <c r="E6086" s="23" t="s">
        <v>4140</v>
      </c>
      <c r="F6086" s="40">
        <v>1.4500000000000001E-2</v>
      </c>
      <c r="G6086" s="25">
        <v>187426</v>
      </c>
      <c r="H6086" s="25">
        <v>2718</v>
      </c>
      <c r="I6086" s="25"/>
      <c r="J6086" s="58" t="e">
        <f>HYPERLINK("#"&amp;"Insumos"&amp;"!A"&amp;MATCH($B6086,#REF!,0),"Ins "&amp;$B6086)</f>
        <v>#REF!</v>
      </c>
      <c r="M6086" s="220"/>
    </row>
    <row r="6087" spans="1:13" x14ac:dyDescent="0.2">
      <c r="A6087" s="35" t="s">
        <v>2844</v>
      </c>
      <c r="B6087" s="1" t="s">
        <v>5533</v>
      </c>
      <c r="C6087" s="45" t="s">
        <v>5892</v>
      </c>
      <c r="D6087" s="23" t="s">
        <v>977</v>
      </c>
      <c r="E6087" s="23" t="s">
        <v>4134</v>
      </c>
      <c r="F6087" s="40">
        <v>0.2</v>
      </c>
      <c r="G6087" s="25">
        <v>3623</v>
      </c>
      <c r="H6087" s="25">
        <v>725</v>
      </c>
      <c r="I6087" s="25"/>
      <c r="J6087" s="58" t="e">
        <f>HYPERLINK("#"&amp;"Insumos"&amp;"!A"&amp;MATCH($B6087,#REF!,0),"Ins "&amp;$B6087)</f>
        <v>#REF!</v>
      </c>
      <c r="M6087" s="220"/>
    </row>
    <row r="6088" spans="1:13" ht="25.5" x14ac:dyDescent="0.2">
      <c r="A6088" s="35" t="s">
        <v>2844</v>
      </c>
      <c r="B6088" s="1" t="s">
        <v>4833</v>
      </c>
      <c r="C6088" s="45" t="s">
        <v>413</v>
      </c>
      <c r="D6088" s="23" t="s">
        <v>5751</v>
      </c>
      <c r="E6088" s="23" t="s">
        <v>4134</v>
      </c>
      <c r="F6088" s="40">
        <v>1</v>
      </c>
      <c r="G6088" s="25">
        <v>140395</v>
      </c>
      <c r="H6088" s="25">
        <v>140395</v>
      </c>
      <c r="I6088" s="25"/>
      <c r="J6088" s="58" t="e">
        <f>HYPERLINK("#"&amp;"Insumos"&amp;"!A"&amp;MATCH($B6088,#REF!,0),"Ins "&amp;$B6088)</f>
        <v>#REF!</v>
      </c>
      <c r="M6088" s="220"/>
    </row>
    <row r="6089" spans="1:13" x14ac:dyDescent="0.2">
      <c r="A6089" s="35" t="s">
        <v>2844</v>
      </c>
      <c r="B6089" s="1" t="s">
        <v>5007</v>
      </c>
      <c r="C6089" s="45" t="s">
        <v>720</v>
      </c>
      <c r="D6089" s="23" t="s">
        <v>5751</v>
      </c>
      <c r="E6089" s="23" t="s">
        <v>4134</v>
      </c>
      <c r="F6089" s="40">
        <v>0.15</v>
      </c>
      <c r="G6089" s="25">
        <v>1897</v>
      </c>
      <c r="H6089" s="25">
        <v>285</v>
      </c>
      <c r="I6089" s="25"/>
      <c r="J6089" s="58" t="e">
        <f>HYPERLINK("#"&amp;"Insumos"&amp;"!A"&amp;MATCH($B6089,#REF!,0),"Ins "&amp;$B6089)</f>
        <v>#REF!</v>
      </c>
      <c r="M6089" s="220"/>
    </row>
    <row r="6090" spans="1:13" ht="25.5" x14ac:dyDescent="0.2">
      <c r="A6090" s="36" t="s">
        <v>2845</v>
      </c>
      <c r="B6090" s="26" t="s">
        <v>6816</v>
      </c>
      <c r="C6090" s="79" t="s">
        <v>46</v>
      </c>
      <c r="D6090" s="37" t="s">
        <v>5608</v>
      </c>
      <c r="E6090" s="37" t="s">
        <v>4134</v>
      </c>
      <c r="F6090" s="41"/>
      <c r="G6090" s="27"/>
      <c r="H6090" s="27"/>
      <c r="I6090" s="27">
        <v>165392</v>
      </c>
      <c r="M6090" s="220">
        <f t="shared" si="95"/>
        <v>216597</v>
      </c>
    </row>
    <row r="6091" spans="1:13" x14ac:dyDescent="0.2">
      <c r="A6091" s="35" t="s">
        <v>2845</v>
      </c>
      <c r="B6091" s="1" t="s">
        <v>81</v>
      </c>
      <c r="C6091" s="45" t="s">
        <v>1020</v>
      </c>
      <c r="D6091" s="23" t="s">
        <v>5734</v>
      </c>
      <c r="E6091" s="23" t="s">
        <v>4141</v>
      </c>
      <c r="F6091" s="40">
        <v>0.1</v>
      </c>
      <c r="G6091" s="25">
        <v>75325</v>
      </c>
      <c r="H6091" s="25">
        <v>7533</v>
      </c>
      <c r="I6091" s="25"/>
      <c r="J6091" s="58" t="e">
        <f>HYPERLINK("#"&amp;"Insumos"&amp;"!A"&amp;MATCH($B6091,#REF!,0),"Ins "&amp;$B6091)</f>
        <v>#REF!</v>
      </c>
      <c r="M6091" s="220"/>
    </row>
    <row r="6092" spans="1:13" x14ac:dyDescent="0.2">
      <c r="A6092" s="35" t="s">
        <v>2845</v>
      </c>
      <c r="B6092" s="1" t="s">
        <v>263</v>
      </c>
      <c r="C6092" s="45" t="s">
        <v>696</v>
      </c>
      <c r="D6092" s="23" t="s">
        <v>5534</v>
      </c>
      <c r="E6092" s="23" t="s">
        <v>4140</v>
      </c>
      <c r="F6092" s="40">
        <v>1.5800000000000002E-2</v>
      </c>
      <c r="G6092" s="25">
        <v>187426</v>
      </c>
      <c r="H6092" s="25">
        <v>2961</v>
      </c>
      <c r="I6092" s="25"/>
      <c r="J6092" s="58" t="e">
        <f>HYPERLINK("#"&amp;"Insumos"&amp;"!A"&amp;MATCH($B6092,#REF!,0),"Ins "&amp;$B6092)</f>
        <v>#REF!</v>
      </c>
      <c r="M6092" s="220"/>
    </row>
    <row r="6093" spans="1:13" x14ac:dyDescent="0.2">
      <c r="A6093" s="35" t="s">
        <v>2845</v>
      </c>
      <c r="B6093" s="1" t="s">
        <v>5533</v>
      </c>
      <c r="C6093" s="45" t="s">
        <v>5892</v>
      </c>
      <c r="D6093" s="23" t="s">
        <v>977</v>
      </c>
      <c r="E6093" s="23" t="s">
        <v>4134</v>
      </c>
      <c r="F6093" s="40">
        <v>0.2</v>
      </c>
      <c r="G6093" s="25">
        <v>3623</v>
      </c>
      <c r="H6093" s="25">
        <v>725</v>
      </c>
      <c r="I6093" s="25"/>
      <c r="J6093" s="58" t="e">
        <f>HYPERLINK("#"&amp;"Insumos"&amp;"!A"&amp;MATCH($B6093,#REF!,0),"Ins "&amp;$B6093)</f>
        <v>#REF!</v>
      </c>
      <c r="M6093" s="220"/>
    </row>
    <row r="6094" spans="1:13" ht="25.5" x14ac:dyDescent="0.2">
      <c r="A6094" s="35" t="s">
        <v>2845</v>
      </c>
      <c r="B6094" s="1" t="s">
        <v>4834</v>
      </c>
      <c r="C6094" s="45" t="s">
        <v>414</v>
      </c>
      <c r="D6094" s="23" t="s">
        <v>5751</v>
      </c>
      <c r="E6094" s="23" t="s">
        <v>4134</v>
      </c>
      <c r="F6094" s="40">
        <v>1</v>
      </c>
      <c r="G6094" s="25">
        <v>153871</v>
      </c>
      <c r="H6094" s="25">
        <v>153871</v>
      </c>
      <c r="I6094" s="25"/>
      <c r="J6094" s="58" t="e">
        <f>HYPERLINK("#"&amp;"Insumos"&amp;"!A"&amp;MATCH($B6094,#REF!,0),"Ins "&amp;$B6094)</f>
        <v>#REF!</v>
      </c>
      <c r="M6094" s="220"/>
    </row>
    <row r="6095" spans="1:13" x14ac:dyDescent="0.2">
      <c r="A6095" s="35" t="s">
        <v>2845</v>
      </c>
      <c r="B6095" s="1" t="s">
        <v>5007</v>
      </c>
      <c r="C6095" s="45" t="s">
        <v>720</v>
      </c>
      <c r="D6095" s="23" t="s">
        <v>5751</v>
      </c>
      <c r="E6095" s="23" t="s">
        <v>4134</v>
      </c>
      <c r="F6095" s="40">
        <v>0.159</v>
      </c>
      <c r="G6095" s="25">
        <v>1897</v>
      </c>
      <c r="H6095" s="25">
        <v>302</v>
      </c>
      <c r="I6095" s="25"/>
      <c r="J6095" s="58" t="e">
        <f>HYPERLINK("#"&amp;"Insumos"&amp;"!A"&amp;MATCH($B6095,#REF!,0),"Ins "&amp;$B6095)</f>
        <v>#REF!</v>
      </c>
      <c r="M6095" s="220"/>
    </row>
    <row r="6096" spans="1:13" ht="25.5" x14ac:dyDescent="0.2">
      <c r="A6096" s="36" t="s">
        <v>2846</v>
      </c>
      <c r="B6096" s="26" t="s">
        <v>6816</v>
      </c>
      <c r="C6096" s="79" t="s">
        <v>47</v>
      </c>
      <c r="D6096" s="37" t="s">
        <v>5608</v>
      </c>
      <c r="E6096" s="37" t="s">
        <v>4134</v>
      </c>
      <c r="F6096" s="41"/>
      <c r="G6096" s="27"/>
      <c r="H6096" s="27"/>
      <c r="I6096" s="27">
        <v>185930</v>
      </c>
      <c r="M6096" s="220">
        <f t="shared" si="95"/>
        <v>243494</v>
      </c>
    </row>
    <row r="6097" spans="1:13" x14ac:dyDescent="0.2">
      <c r="A6097" s="35" t="s">
        <v>2846</v>
      </c>
      <c r="B6097" s="1" t="s">
        <v>81</v>
      </c>
      <c r="C6097" s="45" t="s">
        <v>1020</v>
      </c>
      <c r="D6097" s="23" t="s">
        <v>5734</v>
      </c>
      <c r="E6097" s="23" t="s">
        <v>4141</v>
      </c>
      <c r="F6097" s="40">
        <v>0.1</v>
      </c>
      <c r="G6097" s="25">
        <v>75325</v>
      </c>
      <c r="H6097" s="25">
        <v>7533</v>
      </c>
      <c r="I6097" s="25"/>
      <c r="J6097" s="58" t="e">
        <f>HYPERLINK("#"&amp;"Insumos"&amp;"!A"&amp;MATCH($B6097,#REF!,0),"Ins "&amp;$B6097)</f>
        <v>#REF!</v>
      </c>
      <c r="M6097" s="220"/>
    </row>
    <row r="6098" spans="1:13" x14ac:dyDescent="0.2">
      <c r="A6098" s="35" t="s">
        <v>2846</v>
      </c>
      <c r="B6098" s="1" t="s">
        <v>263</v>
      </c>
      <c r="C6098" s="45" t="s">
        <v>696</v>
      </c>
      <c r="D6098" s="23" t="s">
        <v>5534</v>
      </c>
      <c r="E6098" s="23" t="s">
        <v>4140</v>
      </c>
      <c r="F6098" s="40">
        <v>1.7899999999999999E-2</v>
      </c>
      <c r="G6098" s="25">
        <v>187426</v>
      </c>
      <c r="H6098" s="25">
        <v>3355</v>
      </c>
      <c r="I6098" s="25"/>
      <c r="J6098" s="58" t="e">
        <f>HYPERLINK("#"&amp;"Insumos"&amp;"!A"&amp;MATCH($B6098,#REF!,0),"Ins "&amp;$B6098)</f>
        <v>#REF!</v>
      </c>
      <c r="M6098" s="220"/>
    </row>
    <row r="6099" spans="1:13" x14ac:dyDescent="0.2">
      <c r="A6099" s="35" t="s">
        <v>2846</v>
      </c>
      <c r="B6099" s="1" t="s">
        <v>5533</v>
      </c>
      <c r="C6099" s="45" t="s">
        <v>5892</v>
      </c>
      <c r="D6099" s="23" t="s">
        <v>977</v>
      </c>
      <c r="E6099" s="23" t="s">
        <v>4134</v>
      </c>
      <c r="F6099" s="40">
        <v>0.2</v>
      </c>
      <c r="G6099" s="25">
        <v>3623</v>
      </c>
      <c r="H6099" s="25">
        <v>725</v>
      </c>
      <c r="I6099" s="25"/>
      <c r="J6099" s="58" t="e">
        <f>HYPERLINK("#"&amp;"Insumos"&amp;"!A"&amp;MATCH($B6099,#REF!,0),"Ins "&amp;$B6099)</f>
        <v>#REF!</v>
      </c>
      <c r="M6099" s="220"/>
    </row>
    <row r="6100" spans="1:13" ht="25.5" x14ac:dyDescent="0.2">
      <c r="A6100" s="35" t="s">
        <v>2846</v>
      </c>
      <c r="B6100" s="1" t="s">
        <v>4835</v>
      </c>
      <c r="C6100" s="45" t="s">
        <v>415</v>
      </c>
      <c r="D6100" s="23" t="s">
        <v>5751</v>
      </c>
      <c r="E6100" s="23" t="s">
        <v>4134</v>
      </c>
      <c r="F6100" s="40">
        <v>1</v>
      </c>
      <c r="G6100" s="25">
        <v>174015</v>
      </c>
      <c r="H6100" s="25">
        <v>174015</v>
      </c>
      <c r="I6100" s="25"/>
      <c r="J6100" s="58" t="e">
        <f>HYPERLINK("#"&amp;"Insumos"&amp;"!A"&amp;MATCH($B6100,#REF!,0),"Ins "&amp;$B6100)</f>
        <v>#REF!</v>
      </c>
      <c r="M6100" s="220"/>
    </row>
    <row r="6101" spans="1:13" x14ac:dyDescent="0.2">
      <c r="A6101" s="35" t="s">
        <v>2846</v>
      </c>
      <c r="B6101" s="1" t="s">
        <v>5007</v>
      </c>
      <c r="C6101" s="45" t="s">
        <v>720</v>
      </c>
      <c r="D6101" s="23" t="s">
        <v>5751</v>
      </c>
      <c r="E6101" s="23" t="s">
        <v>4134</v>
      </c>
      <c r="F6101" s="40">
        <v>0.159</v>
      </c>
      <c r="G6101" s="25">
        <v>1897</v>
      </c>
      <c r="H6101" s="25">
        <v>302</v>
      </c>
      <c r="I6101" s="25"/>
      <c r="J6101" s="58" t="e">
        <f>HYPERLINK("#"&amp;"Insumos"&amp;"!A"&amp;MATCH($B6101,#REF!,0),"Ins "&amp;$B6101)</f>
        <v>#REF!</v>
      </c>
      <c r="M6101" s="220"/>
    </row>
    <row r="6102" spans="1:13" ht="38.25" x14ac:dyDescent="0.2">
      <c r="A6102" s="36" t="s">
        <v>2847</v>
      </c>
      <c r="B6102" s="26" t="s">
        <v>6816</v>
      </c>
      <c r="C6102" s="79" t="s">
        <v>48</v>
      </c>
      <c r="D6102" s="37" t="s">
        <v>5608</v>
      </c>
      <c r="E6102" s="37" t="s">
        <v>4134</v>
      </c>
      <c r="F6102" s="41"/>
      <c r="G6102" s="27"/>
      <c r="H6102" s="27"/>
      <c r="I6102" s="27">
        <v>44556</v>
      </c>
      <c r="M6102" s="220">
        <f t="shared" si="95"/>
        <v>58351</v>
      </c>
    </row>
    <row r="6103" spans="1:13" x14ac:dyDescent="0.2">
      <c r="A6103" s="35" t="s">
        <v>2847</v>
      </c>
      <c r="B6103" s="1" t="s">
        <v>81</v>
      </c>
      <c r="C6103" s="45" t="s">
        <v>1020</v>
      </c>
      <c r="D6103" s="23" t="s">
        <v>5734</v>
      </c>
      <c r="E6103" s="23" t="s">
        <v>4141</v>
      </c>
      <c r="F6103" s="40">
        <v>0.2</v>
      </c>
      <c r="G6103" s="25">
        <v>75325</v>
      </c>
      <c r="H6103" s="25">
        <v>15065</v>
      </c>
      <c r="I6103" s="25"/>
      <c r="J6103" s="58" t="e">
        <f>HYPERLINK("#"&amp;"Insumos"&amp;"!A"&amp;MATCH($B6103,#REF!,0),"Ins "&amp;$B6103)</f>
        <v>#REF!</v>
      </c>
      <c r="M6103" s="220"/>
    </row>
    <row r="6104" spans="1:13" x14ac:dyDescent="0.2">
      <c r="A6104" s="35" t="s">
        <v>2847</v>
      </c>
      <c r="B6104" s="1" t="s">
        <v>263</v>
      </c>
      <c r="C6104" s="45" t="s">
        <v>696</v>
      </c>
      <c r="D6104" s="23" t="s">
        <v>5534</v>
      </c>
      <c r="E6104" s="23" t="s">
        <v>4140</v>
      </c>
      <c r="F6104" s="40">
        <v>2.8E-3</v>
      </c>
      <c r="G6104" s="25">
        <v>187426</v>
      </c>
      <c r="H6104" s="25">
        <v>525</v>
      </c>
      <c r="I6104" s="25"/>
      <c r="J6104" s="58" t="e">
        <f>HYPERLINK("#"&amp;"Insumos"&amp;"!A"&amp;MATCH($B6104,#REF!,0),"Ins "&amp;$B6104)</f>
        <v>#REF!</v>
      </c>
      <c r="M6104" s="220"/>
    </row>
    <row r="6105" spans="1:13" x14ac:dyDescent="0.2">
      <c r="A6105" s="35" t="s">
        <v>2847</v>
      </c>
      <c r="B6105" s="1" t="s">
        <v>5533</v>
      </c>
      <c r="C6105" s="45" t="s">
        <v>5892</v>
      </c>
      <c r="D6105" s="23" t="s">
        <v>977</v>
      </c>
      <c r="E6105" s="23" t="s">
        <v>4134</v>
      </c>
      <c r="F6105" s="40">
        <v>0.2</v>
      </c>
      <c r="G6105" s="25">
        <v>3623</v>
      </c>
      <c r="H6105" s="25">
        <v>725</v>
      </c>
      <c r="I6105" s="25"/>
      <c r="J6105" s="58" t="e">
        <f>HYPERLINK("#"&amp;"Insumos"&amp;"!A"&amp;MATCH($B6105,#REF!,0),"Ins "&amp;$B6105)</f>
        <v>#REF!</v>
      </c>
      <c r="M6105" s="220"/>
    </row>
    <row r="6106" spans="1:13" x14ac:dyDescent="0.2">
      <c r="A6106" s="35" t="s">
        <v>2847</v>
      </c>
      <c r="B6106" s="1" t="s">
        <v>5082</v>
      </c>
      <c r="C6106" s="45" t="s">
        <v>422</v>
      </c>
      <c r="D6106" s="23" t="s">
        <v>5751</v>
      </c>
      <c r="E6106" s="23" t="s">
        <v>4134</v>
      </c>
      <c r="F6106" s="40">
        <v>4</v>
      </c>
      <c r="G6106" s="25">
        <v>1583</v>
      </c>
      <c r="H6106" s="25">
        <v>6332</v>
      </c>
      <c r="I6106" s="25"/>
      <c r="J6106" s="58" t="e">
        <f>HYPERLINK("#"&amp;"Insumos"&amp;"!A"&amp;MATCH($B6106,#REF!,0),"Ins "&amp;$B6106)</f>
        <v>#REF!</v>
      </c>
      <c r="M6106" s="220"/>
    </row>
    <row r="6107" spans="1:13" ht="25.5" x14ac:dyDescent="0.2">
      <c r="A6107" s="35" t="s">
        <v>2847</v>
      </c>
      <c r="B6107" s="1" t="s">
        <v>4824</v>
      </c>
      <c r="C6107" s="45" t="s">
        <v>416</v>
      </c>
      <c r="D6107" s="23" t="s">
        <v>5751</v>
      </c>
      <c r="E6107" s="23" t="s">
        <v>287</v>
      </c>
      <c r="F6107" s="40">
        <v>1</v>
      </c>
      <c r="G6107" s="25">
        <v>20790</v>
      </c>
      <c r="H6107" s="25">
        <v>20790</v>
      </c>
      <c r="I6107" s="25"/>
      <c r="J6107" s="58" t="e">
        <f>HYPERLINK("#"&amp;"Insumos"&amp;"!A"&amp;MATCH($B6107,#REF!,0),"Ins "&amp;$B6107)</f>
        <v>#REF!</v>
      </c>
      <c r="M6107" s="220"/>
    </row>
    <row r="6108" spans="1:13" x14ac:dyDescent="0.2">
      <c r="A6108" s="35" t="s">
        <v>2847</v>
      </c>
      <c r="B6108" s="1" t="s">
        <v>5007</v>
      </c>
      <c r="C6108" s="45" t="s">
        <v>720</v>
      </c>
      <c r="D6108" s="23" t="s">
        <v>5751</v>
      </c>
      <c r="E6108" s="23" t="s">
        <v>4134</v>
      </c>
      <c r="F6108" s="40">
        <v>0.59</v>
      </c>
      <c r="G6108" s="25">
        <v>1897</v>
      </c>
      <c r="H6108" s="25">
        <v>1119</v>
      </c>
      <c r="I6108" s="25"/>
      <c r="J6108" s="58" t="e">
        <f>HYPERLINK("#"&amp;"Insumos"&amp;"!A"&amp;MATCH($B6108,#REF!,0),"Ins "&amp;$B6108)</f>
        <v>#REF!</v>
      </c>
      <c r="M6108" s="220"/>
    </row>
    <row r="6109" spans="1:13" ht="38.25" x14ac:dyDescent="0.2">
      <c r="A6109" s="36" t="s">
        <v>2848</v>
      </c>
      <c r="B6109" s="26" t="s">
        <v>6816</v>
      </c>
      <c r="C6109" s="79" t="s">
        <v>49</v>
      </c>
      <c r="D6109" s="37" t="s">
        <v>5608</v>
      </c>
      <c r="E6109" s="37" t="s">
        <v>464</v>
      </c>
      <c r="F6109" s="41"/>
      <c r="G6109" s="27"/>
      <c r="H6109" s="27"/>
      <c r="I6109" s="27">
        <v>55817</v>
      </c>
      <c r="M6109" s="220">
        <f t="shared" si="95"/>
        <v>73098</v>
      </c>
    </row>
    <row r="6110" spans="1:13" x14ac:dyDescent="0.2">
      <c r="A6110" s="35" t="s">
        <v>2848</v>
      </c>
      <c r="B6110" s="1" t="s">
        <v>81</v>
      </c>
      <c r="C6110" s="45" t="s">
        <v>1020</v>
      </c>
      <c r="D6110" s="23" t="s">
        <v>5734</v>
      </c>
      <c r="E6110" s="23" t="s">
        <v>4141</v>
      </c>
      <c r="F6110" s="40">
        <v>0.2</v>
      </c>
      <c r="G6110" s="25">
        <v>75325</v>
      </c>
      <c r="H6110" s="25">
        <v>15065</v>
      </c>
      <c r="I6110" s="25"/>
      <c r="J6110" s="58" t="e">
        <f>HYPERLINK("#"&amp;"Insumos"&amp;"!A"&amp;MATCH($B6110,#REF!,0),"Ins "&amp;$B6110)</f>
        <v>#REF!</v>
      </c>
      <c r="M6110" s="220"/>
    </row>
    <row r="6111" spans="1:13" x14ac:dyDescent="0.2">
      <c r="A6111" s="35" t="s">
        <v>2848</v>
      </c>
      <c r="B6111" s="1" t="s">
        <v>263</v>
      </c>
      <c r="C6111" s="45" t="s">
        <v>696</v>
      </c>
      <c r="D6111" s="23" t="s">
        <v>5534</v>
      </c>
      <c r="E6111" s="23" t="s">
        <v>4140</v>
      </c>
      <c r="F6111" s="40">
        <v>4.0000000000000001E-3</v>
      </c>
      <c r="G6111" s="25">
        <v>187426</v>
      </c>
      <c r="H6111" s="25">
        <v>750</v>
      </c>
      <c r="I6111" s="25"/>
      <c r="J6111" s="58" t="e">
        <f>HYPERLINK("#"&amp;"Insumos"&amp;"!A"&amp;MATCH($B6111,#REF!,0),"Ins "&amp;$B6111)</f>
        <v>#REF!</v>
      </c>
      <c r="M6111" s="220"/>
    </row>
    <row r="6112" spans="1:13" x14ac:dyDescent="0.2">
      <c r="A6112" s="35" t="s">
        <v>2848</v>
      </c>
      <c r="B6112" s="1" t="s">
        <v>5533</v>
      </c>
      <c r="C6112" s="45" t="s">
        <v>5892</v>
      </c>
      <c r="D6112" s="23" t="s">
        <v>977</v>
      </c>
      <c r="E6112" s="23" t="s">
        <v>4134</v>
      </c>
      <c r="F6112" s="40">
        <v>0.2</v>
      </c>
      <c r="G6112" s="25">
        <v>3623</v>
      </c>
      <c r="H6112" s="25">
        <v>725</v>
      </c>
      <c r="I6112" s="25"/>
      <c r="J6112" s="58" t="e">
        <f>HYPERLINK("#"&amp;"Insumos"&amp;"!A"&amp;MATCH($B6112,#REF!,0),"Ins "&amp;$B6112)</f>
        <v>#REF!</v>
      </c>
      <c r="M6112" s="220"/>
    </row>
    <row r="6113" spans="1:13" x14ac:dyDescent="0.2">
      <c r="A6113" s="35" t="s">
        <v>2848</v>
      </c>
      <c r="B6113" s="1" t="s">
        <v>5082</v>
      </c>
      <c r="C6113" s="45" t="s">
        <v>422</v>
      </c>
      <c r="D6113" s="23" t="s">
        <v>5751</v>
      </c>
      <c r="E6113" s="23" t="s">
        <v>4134</v>
      </c>
      <c r="F6113" s="40">
        <v>4</v>
      </c>
      <c r="G6113" s="25">
        <v>1583</v>
      </c>
      <c r="H6113" s="25">
        <v>6332</v>
      </c>
      <c r="I6113" s="25"/>
      <c r="J6113" s="58" t="e">
        <f>HYPERLINK("#"&amp;"Insumos"&amp;"!A"&amp;MATCH($B6113,#REF!,0),"Ins "&amp;$B6113)</f>
        <v>#REF!</v>
      </c>
      <c r="M6113" s="220"/>
    </row>
    <row r="6114" spans="1:13" ht="25.5" x14ac:dyDescent="0.2">
      <c r="A6114" s="35" t="s">
        <v>2848</v>
      </c>
      <c r="B6114" s="1" t="s">
        <v>4825</v>
      </c>
      <c r="C6114" s="45" t="s">
        <v>417</v>
      </c>
      <c r="D6114" s="23" t="s">
        <v>5751</v>
      </c>
      <c r="E6114" s="23" t="s">
        <v>287</v>
      </c>
      <c r="F6114" s="40">
        <v>1</v>
      </c>
      <c r="G6114" s="25">
        <v>32376</v>
      </c>
      <c r="H6114" s="25">
        <v>32376</v>
      </c>
      <c r="I6114" s="25"/>
      <c r="J6114" s="58" t="e">
        <f>HYPERLINK("#"&amp;"Insumos"&amp;"!A"&amp;MATCH($B6114,#REF!,0),"Ins "&amp;$B6114)</f>
        <v>#REF!</v>
      </c>
      <c r="M6114" s="220"/>
    </row>
    <row r="6115" spans="1:13" x14ac:dyDescent="0.2">
      <c r="A6115" s="35" t="s">
        <v>2848</v>
      </c>
      <c r="B6115" s="1" t="s">
        <v>5007</v>
      </c>
      <c r="C6115" s="45" t="s">
        <v>720</v>
      </c>
      <c r="D6115" s="23" t="s">
        <v>5751</v>
      </c>
      <c r="E6115" s="23" t="s">
        <v>4134</v>
      </c>
      <c r="F6115" s="40">
        <v>0.3</v>
      </c>
      <c r="G6115" s="25">
        <v>1897</v>
      </c>
      <c r="H6115" s="25">
        <v>569</v>
      </c>
      <c r="I6115" s="25"/>
      <c r="J6115" s="58" t="e">
        <f>HYPERLINK("#"&amp;"Insumos"&amp;"!A"&amp;MATCH($B6115,#REF!,0),"Ins "&amp;$B6115)</f>
        <v>#REF!</v>
      </c>
      <c r="M6115" s="220"/>
    </row>
    <row r="6116" spans="1:13" ht="38.25" x14ac:dyDescent="0.2">
      <c r="A6116" s="36" t="s">
        <v>2849</v>
      </c>
      <c r="B6116" s="26" t="s">
        <v>6816</v>
      </c>
      <c r="C6116" s="79" t="s">
        <v>50</v>
      </c>
      <c r="D6116" s="37" t="s">
        <v>5608</v>
      </c>
      <c r="E6116" s="37" t="s">
        <v>464</v>
      </c>
      <c r="F6116" s="41"/>
      <c r="G6116" s="27"/>
      <c r="H6116" s="27"/>
      <c r="I6116" s="27">
        <v>70394</v>
      </c>
      <c r="M6116" s="220">
        <f t="shared" si="95"/>
        <v>92188</v>
      </c>
    </row>
    <row r="6117" spans="1:13" x14ac:dyDescent="0.2">
      <c r="A6117" s="35" t="s">
        <v>2849</v>
      </c>
      <c r="B6117" s="1" t="s">
        <v>81</v>
      </c>
      <c r="C6117" s="45" t="s">
        <v>1020</v>
      </c>
      <c r="D6117" s="23" t="s">
        <v>5734</v>
      </c>
      <c r="E6117" s="23" t="s">
        <v>4141</v>
      </c>
      <c r="F6117" s="40">
        <v>0.2</v>
      </c>
      <c r="G6117" s="25">
        <v>75325</v>
      </c>
      <c r="H6117" s="25">
        <v>15065</v>
      </c>
      <c r="I6117" s="25"/>
      <c r="J6117" s="58" t="e">
        <f>HYPERLINK("#"&amp;"Insumos"&amp;"!A"&amp;MATCH($B6117,#REF!,0),"Ins "&amp;$B6117)</f>
        <v>#REF!</v>
      </c>
      <c r="M6117" s="220"/>
    </row>
    <row r="6118" spans="1:13" x14ac:dyDescent="0.2">
      <c r="A6118" s="35" t="s">
        <v>2849</v>
      </c>
      <c r="B6118" s="1" t="s">
        <v>263</v>
      </c>
      <c r="C6118" s="45" t="s">
        <v>696</v>
      </c>
      <c r="D6118" s="23" t="s">
        <v>5534</v>
      </c>
      <c r="E6118" s="23" t="s">
        <v>4140</v>
      </c>
      <c r="F6118" s="40">
        <v>5.4999999999999997E-3</v>
      </c>
      <c r="G6118" s="25">
        <v>187426</v>
      </c>
      <c r="H6118" s="25">
        <v>1031</v>
      </c>
      <c r="I6118" s="25"/>
      <c r="J6118" s="58" t="e">
        <f>HYPERLINK("#"&amp;"Insumos"&amp;"!A"&amp;MATCH($B6118,#REF!,0),"Ins "&amp;$B6118)</f>
        <v>#REF!</v>
      </c>
      <c r="M6118" s="220"/>
    </row>
    <row r="6119" spans="1:13" x14ac:dyDescent="0.2">
      <c r="A6119" s="35" t="s">
        <v>2849</v>
      </c>
      <c r="B6119" s="1" t="s">
        <v>5533</v>
      </c>
      <c r="C6119" s="45" t="s">
        <v>5892</v>
      </c>
      <c r="D6119" s="23" t="s">
        <v>977</v>
      </c>
      <c r="E6119" s="23" t="s">
        <v>4134</v>
      </c>
      <c r="F6119" s="40">
        <v>0.2</v>
      </c>
      <c r="G6119" s="25">
        <v>3623</v>
      </c>
      <c r="H6119" s="25">
        <v>725</v>
      </c>
      <c r="I6119" s="25"/>
      <c r="J6119" s="58" t="e">
        <f>HYPERLINK("#"&amp;"Insumos"&amp;"!A"&amp;MATCH($B6119,#REF!,0),"Ins "&amp;$B6119)</f>
        <v>#REF!</v>
      </c>
      <c r="M6119" s="220"/>
    </row>
    <row r="6120" spans="1:13" x14ac:dyDescent="0.2">
      <c r="A6120" s="35" t="s">
        <v>2849</v>
      </c>
      <c r="B6120" s="1" t="s">
        <v>5082</v>
      </c>
      <c r="C6120" s="45" t="s">
        <v>422</v>
      </c>
      <c r="D6120" s="23" t="s">
        <v>5751</v>
      </c>
      <c r="E6120" s="23" t="s">
        <v>4134</v>
      </c>
      <c r="F6120" s="40">
        <v>4</v>
      </c>
      <c r="G6120" s="25">
        <v>1583</v>
      </c>
      <c r="H6120" s="25">
        <v>6332</v>
      </c>
      <c r="I6120" s="25"/>
      <c r="J6120" s="58" t="e">
        <f>HYPERLINK("#"&amp;"Insumos"&amp;"!A"&amp;MATCH($B6120,#REF!,0),"Ins "&amp;$B6120)</f>
        <v>#REF!</v>
      </c>
      <c r="M6120" s="220"/>
    </row>
    <row r="6121" spans="1:13" ht="25.5" x14ac:dyDescent="0.2">
      <c r="A6121" s="35" t="s">
        <v>2849</v>
      </c>
      <c r="B6121" s="1" t="s">
        <v>4826</v>
      </c>
      <c r="C6121" s="45" t="s">
        <v>418</v>
      </c>
      <c r="D6121" s="23" t="s">
        <v>5751</v>
      </c>
      <c r="E6121" s="23" t="s">
        <v>287</v>
      </c>
      <c r="F6121" s="40">
        <v>1</v>
      </c>
      <c r="G6121" s="25">
        <v>46672</v>
      </c>
      <c r="H6121" s="25">
        <v>46672</v>
      </c>
      <c r="I6121" s="25"/>
      <c r="J6121" s="58" t="e">
        <f>HYPERLINK("#"&amp;"Insumos"&amp;"!A"&amp;MATCH($B6121,#REF!,0),"Ins "&amp;$B6121)</f>
        <v>#REF!</v>
      </c>
      <c r="M6121" s="220"/>
    </row>
    <row r="6122" spans="1:13" x14ac:dyDescent="0.2">
      <c r="A6122" s="35" t="s">
        <v>2849</v>
      </c>
      <c r="B6122" s="1" t="s">
        <v>5007</v>
      </c>
      <c r="C6122" s="45" t="s">
        <v>720</v>
      </c>
      <c r="D6122" s="23" t="s">
        <v>5751</v>
      </c>
      <c r="E6122" s="23" t="s">
        <v>4134</v>
      </c>
      <c r="F6122" s="40">
        <v>0.3</v>
      </c>
      <c r="G6122" s="25">
        <v>1897</v>
      </c>
      <c r="H6122" s="25">
        <v>569</v>
      </c>
      <c r="I6122" s="25"/>
      <c r="J6122" s="58" t="e">
        <f>HYPERLINK("#"&amp;"Insumos"&amp;"!A"&amp;MATCH($B6122,#REF!,0),"Ins "&amp;$B6122)</f>
        <v>#REF!</v>
      </c>
      <c r="M6122" s="220"/>
    </row>
    <row r="6123" spans="1:13" ht="38.25" x14ac:dyDescent="0.2">
      <c r="A6123" s="36" t="s">
        <v>2850</v>
      </c>
      <c r="B6123" s="26" t="s">
        <v>6816</v>
      </c>
      <c r="C6123" s="79" t="s">
        <v>51</v>
      </c>
      <c r="D6123" s="37" t="s">
        <v>5608</v>
      </c>
      <c r="E6123" s="37" t="s">
        <v>464</v>
      </c>
      <c r="F6123" s="41"/>
      <c r="G6123" s="27"/>
      <c r="H6123" s="27"/>
      <c r="I6123" s="27">
        <v>84743</v>
      </c>
      <c r="M6123" s="220">
        <f t="shared" si="95"/>
        <v>110979</v>
      </c>
    </row>
    <row r="6124" spans="1:13" x14ac:dyDescent="0.2">
      <c r="A6124" s="35" t="s">
        <v>2850</v>
      </c>
      <c r="B6124" s="1" t="s">
        <v>81</v>
      </c>
      <c r="C6124" s="45" t="s">
        <v>1020</v>
      </c>
      <c r="D6124" s="23" t="s">
        <v>5734</v>
      </c>
      <c r="E6124" s="23" t="s">
        <v>4141</v>
      </c>
      <c r="F6124" s="40">
        <v>0.2</v>
      </c>
      <c r="G6124" s="25">
        <v>75325</v>
      </c>
      <c r="H6124" s="25">
        <v>15065</v>
      </c>
      <c r="I6124" s="25"/>
      <c r="J6124" s="58" t="e">
        <f>HYPERLINK("#"&amp;"Insumos"&amp;"!A"&amp;MATCH($B6124,#REF!,0),"Ins "&amp;$B6124)</f>
        <v>#REF!</v>
      </c>
      <c r="M6124" s="220"/>
    </row>
    <row r="6125" spans="1:13" x14ac:dyDescent="0.2">
      <c r="A6125" s="35" t="s">
        <v>2850</v>
      </c>
      <c r="B6125" s="1" t="s">
        <v>263</v>
      </c>
      <c r="C6125" s="45" t="s">
        <v>696</v>
      </c>
      <c r="D6125" s="23" t="s">
        <v>5534</v>
      </c>
      <c r="E6125" s="23" t="s">
        <v>4140</v>
      </c>
      <c r="F6125" s="40">
        <v>6.8999999999999999E-3</v>
      </c>
      <c r="G6125" s="25">
        <v>187426</v>
      </c>
      <c r="H6125" s="25">
        <v>1293</v>
      </c>
      <c r="I6125" s="25"/>
      <c r="J6125" s="58" t="e">
        <f>HYPERLINK("#"&amp;"Insumos"&amp;"!A"&amp;MATCH($B6125,#REF!,0),"Ins "&amp;$B6125)</f>
        <v>#REF!</v>
      </c>
      <c r="M6125" s="220"/>
    </row>
    <row r="6126" spans="1:13" x14ac:dyDescent="0.2">
      <c r="A6126" s="35" t="s">
        <v>2850</v>
      </c>
      <c r="B6126" s="1" t="s">
        <v>5533</v>
      </c>
      <c r="C6126" s="45" t="s">
        <v>5892</v>
      </c>
      <c r="D6126" s="23" t="s">
        <v>977</v>
      </c>
      <c r="E6126" s="23" t="s">
        <v>4134</v>
      </c>
      <c r="F6126" s="40">
        <v>0.2</v>
      </c>
      <c r="G6126" s="25">
        <v>3623</v>
      </c>
      <c r="H6126" s="25">
        <v>725</v>
      </c>
      <c r="I6126" s="25"/>
      <c r="J6126" s="58" t="e">
        <f>HYPERLINK("#"&amp;"Insumos"&amp;"!A"&amp;MATCH($B6126,#REF!,0),"Ins "&amp;$B6126)</f>
        <v>#REF!</v>
      </c>
      <c r="M6126" s="220"/>
    </row>
    <row r="6127" spans="1:13" x14ac:dyDescent="0.2">
      <c r="A6127" s="35" t="s">
        <v>2850</v>
      </c>
      <c r="B6127" s="1" t="s">
        <v>5082</v>
      </c>
      <c r="C6127" s="45" t="s">
        <v>422</v>
      </c>
      <c r="D6127" s="23" t="s">
        <v>5751</v>
      </c>
      <c r="E6127" s="23" t="s">
        <v>4134</v>
      </c>
      <c r="F6127" s="40">
        <v>4</v>
      </c>
      <c r="G6127" s="25">
        <v>1583</v>
      </c>
      <c r="H6127" s="25">
        <v>6332</v>
      </c>
      <c r="I6127" s="25"/>
      <c r="J6127" s="58" t="e">
        <f>HYPERLINK("#"&amp;"Insumos"&amp;"!A"&amp;MATCH($B6127,#REF!,0),"Ins "&amp;$B6127)</f>
        <v>#REF!</v>
      </c>
      <c r="M6127" s="220"/>
    </row>
    <row r="6128" spans="1:13" ht="25.5" x14ac:dyDescent="0.2">
      <c r="A6128" s="35" t="s">
        <v>2850</v>
      </c>
      <c r="B6128" s="1" t="s">
        <v>4827</v>
      </c>
      <c r="C6128" s="45" t="s">
        <v>419</v>
      </c>
      <c r="D6128" s="23" t="s">
        <v>5751</v>
      </c>
      <c r="E6128" s="23" t="s">
        <v>287</v>
      </c>
      <c r="F6128" s="40">
        <v>1</v>
      </c>
      <c r="G6128" s="25">
        <v>60759</v>
      </c>
      <c r="H6128" s="25">
        <v>60759</v>
      </c>
      <c r="I6128" s="25"/>
      <c r="J6128" s="58" t="e">
        <f>HYPERLINK("#"&amp;"Insumos"&amp;"!A"&amp;MATCH($B6128,#REF!,0),"Ins "&amp;$B6128)</f>
        <v>#REF!</v>
      </c>
      <c r="M6128" s="220"/>
    </row>
    <row r="6129" spans="1:13" x14ac:dyDescent="0.2">
      <c r="A6129" s="35" t="s">
        <v>2850</v>
      </c>
      <c r="B6129" s="1" t="s">
        <v>5007</v>
      </c>
      <c r="C6129" s="45" t="s">
        <v>720</v>
      </c>
      <c r="D6129" s="23" t="s">
        <v>5751</v>
      </c>
      <c r="E6129" s="23" t="s">
        <v>4134</v>
      </c>
      <c r="F6129" s="40">
        <v>0.3</v>
      </c>
      <c r="G6129" s="25">
        <v>1897</v>
      </c>
      <c r="H6129" s="25">
        <v>569</v>
      </c>
      <c r="I6129" s="25"/>
      <c r="J6129" s="58" t="e">
        <f>HYPERLINK("#"&amp;"Insumos"&amp;"!A"&amp;MATCH($B6129,#REF!,0),"Ins "&amp;$B6129)</f>
        <v>#REF!</v>
      </c>
      <c r="M6129" s="220"/>
    </row>
    <row r="6130" spans="1:13" ht="38.25" x14ac:dyDescent="0.2">
      <c r="A6130" s="36" t="s">
        <v>2851</v>
      </c>
      <c r="B6130" s="26" t="s">
        <v>6816</v>
      </c>
      <c r="C6130" s="79" t="s">
        <v>52</v>
      </c>
      <c r="D6130" s="37" t="s">
        <v>5608</v>
      </c>
      <c r="E6130" s="37" t="s">
        <v>464</v>
      </c>
      <c r="F6130" s="41"/>
      <c r="G6130" s="27"/>
      <c r="H6130" s="27"/>
      <c r="I6130" s="27">
        <v>99079</v>
      </c>
      <c r="M6130" s="220">
        <f t="shared" si="95"/>
        <v>129754</v>
      </c>
    </row>
    <row r="6131" spans="1:13" x14ac:dyDescent="0.2">
      <c r="A6131" s="35" t="s">
        <v>2851</v>
      </c>
      <c r="B6131" s="1" t="s">
        <v>81</v>
      </c>
      <c r="C6131" s="45" t="s">
        <v>1020</v>
      </c>
      <c r="D6131" s="23" t="s">
        <v>5734</v>
      </c>
      <c r="E6131" s="23" t="s">
        <v>4141</v>
      </c>
      <c r="F6131" s="40">
        <v>0.2</v>
      </c>
      <c r="G6131" s="25">
        <v>75325</v>
      </c>
      <c r="H6131" s="25">
        <v>15065</v>
      </c>
      <c r="I6131" s="25"/>
      <c r="J6131" s="58" t="e">
        <f>HYPERLINK("#"&amp;"Insumos"&amp;"!A"&amp;MATCH($B6131,#REF!,0),"Ins "&amp;$B6131)</f>
        <v>#REF!</v>
      </c>
      <c r="M6131" s="220"/>
    </row>
    <row r="6132" spans="1:13" x14ac:dyDescent="0.2">
      <c r="A6132" s="35" t="s">
        <v>2851</v>
      </c>
      <c r="B6132" s="1" t="s">
        <v>263</v>
      </c>
      <c r="C6132" s="45" t="s">
        <v>696</v>
      </c>
      <c r="D6132" s="23" t="s">
        <v>5534</v>
      </c>
      <c r="E6132" s="23" t="s">
        <v>4140</v>
      </c>
      <c r="F6132" s="40">
        <v>8.3999999999999995E-3</v>
      </c>
      <c r="G6132" s="25">
        <v>187426</v>
      </c>
      <c r="H6132" s="25">
        <v>1574</v>
      </c>
      <c r="I6132" s="25"/>
      <c r="J6132" s="58" t="e">
        <f>HYPERLINK("#"&amp;"Insumos"&amp;"!A"&amp;MATCH($B6132,#REF!,0),"Ins "&amp;$B6132)</f>
        <v>#REF!</v>
      </c>
      <c r="M6132" s="220"/>
    </row>
    <row r="6133" spans="1:13" x14ac:dyDescent="0.2">
      <c r="A6133" s="35" t="s">
        <v>2851</v>
      </c>
      <c r="B6133" s="1" t="s">
        <v>5533</v>
      </c>
      <c r="C6133" s="45" t="s">
        <v>5892</v>
      </c>
      <c r="D6133" s="23" t="s">
        <v>977</v>
      </c>
      <c r="E6133" s="23" t="s">
        <v>4134</v>
      </c>
      <c r="F6133" s="40">
        <v>0.2</v>
      </c>
      <c r="G6133" s="25">
        <v>3623</v>
      </c>
      <c r="H6133" s="25">
        <v>725</v>
      </c>
      <c r="I6133" s="25"/>
      <c r="J6133" s="58" t="e">
        <f>HYPERLINK("#"&amp;"Insumos"&amp;"!A"&amp;MATCH($B6133,#REF!,0),"Ins "&amp;$B6133)</f>
        <v>#REF!</v>
      </c>
      <c r="M6133" s="220"/>
    </row>
    <row r="6134" spans="1:13" x14ac:dyDescent="0.2">
      <c r="A6134" s="35" t="s">
        <v>2851</v>
      </c>
      <c r="B6134" s="1" t="s">
        <v>5082</v>
      </c>
      <c r="C6134" s="45" t="s">
        <v>422</v>
      </c>
      <c r="D6134" s="23" t="s">
        <v>5751</v>
      </c>
      <c r="E6134" s="23" t="s">
        <v>4134</v>
      </c>
      <c r="F6134" s="40">
        <v>4</v>
      </c>
      <c r="G6134" s="25">
        <v>1583</v>
      </c>
      <c r="H6134" s="25">
        <v>6332</v>
      </c>
      <c r="I6134" s="25"/>
      <c r="J6134" s="58" t="e">
        <f>HYPERLINK("#"&amp;"Insumos"&amp;"!A"&amp;MATCH($B6134,#REF!,0),"Ins "&amp;$B6134)</f>
        <v>#REF!</v>
      </c>
      <c r="M6134" s="220"/>
    </row>
    <row r="6135" spans="1:13" ht="25.5" x14ac:dyDescent="0.2">
      <c r="A6135" s="35" t="s">
        <v>2851</v>
      </c>
      <c r="B6135" s="1" t="s">
        <v>4828</v>
      </c>
      <c r="C6135" s="45" t="s">
        <v>420</v>
      </c>
      <c r="D6135" s="23" t="s">
        <v>5751</v>
      </c>
      <c r="E6135" s="23" t="s">
        <v>287</v>
      </c>
      <c r="F6135" s="40">
        <v>1</v>
      </c>
      <c r="G6135" s="25">
        <v>74814</v>
      </c>
      <c r="H6135" s="25">
        <v>74814</v>
      </c>
      <c r="I6135" s="25"/>
      <c r="J6135" s="58" t="e">
        <f>HYPERLINK("#"&amp;"Insumos"&amp;"!A"&amp;MATCH($B6135,#REF!,0),"Ins "&amp;$B6135)</f>
        <v>#REF!</v>
      </c>
      <c r="M6135" s="220"/>
    </row>
    <row r="6136" spans="1:13" x14ac:dyDescent="0.2">
      <c r="A6136" s="35" t="s">
        <v>2851</v>
      </c>
      <c r="B6136" s="1" t="s">
        <v>5007</v>
      </c>
      <c r="C6136" s="45" t="s">
        <v>720</v>
      </c>
      <c r="D6136" s="23" t="s">
        <v>5751</v>
      </c>
      <c r="E6136" s="23" t="s">
        <v>4134</v>
      </c>
      <c r="F6136" s="40">
        <v>0.3</v>
      </c>
      <c r="G6136" s="25">
        <v>1897</v>
      </c>
      <c r="H6136" s="25">
        <v>569</v>
      </c>
      <c r="I6136" s="25"/>
      <c r="J6136" s="58" t="e">
        <f>HYPERLINK("#"&amp;"Insumos"&amp;"!A"&amp;MATCH($B6136,#REF!,0),"Ins "&amp;$B6136)</f>
        <v>#REF!</v>
      </c>
      <c r="M6136" s="220"/>
    </row>
    <row r="6137" spans="1:13" ht="38.25" x14ac:dyDescent="0.2">
      <c r="A6137" s="36" t="s">
        <v>2852</v>
      </c>
      <c r="B6137" s="26" t="s">
        <v>6816</v>
      </c>
      <c r="C6137" s="79" t="s">
        <v>53</v>
      </c>
      <c r="D6137" s="37" t="s">
        <v>5608</v>
      </c>
      <c r="E6137" s="37" t="s">
        <v>464</v>
      </c>
      <c r="F6137" s="41"/>
      <c r="G6137" s="27"/>
      <c r="H6137" s="27"/>
      <c r="I6137" s="27">
        <v>113390</v>
      </c>
      <c r="M6137" s="220">
        <f t="shared" si="95"/>
        <v>148496</v>
      </c>
    </row>
    <row r="6138" spans="1:13" x14ac:dyDescent="0.2">
      <c r="A6138" s="35" t="s">
        <v>2852</v>
      </c>
      <c r="B6138" s="1" t="s">
        <v>81</v>
      </c>
      <c r="C6138" s="45" t="s">
        <v>1020</v>
      </c>
      <c r="D6138" s="23" t="s">
        <v>5734</v>
      </c>
      <c r="E6138" s="23" t="s">
        <v>4141</v>
      </c>
      <c r="F6138" s="40">
        <v>0.2</v>
      </c>
      <c r="G6138" s="25">
        <v>75325</v>
      </c>
      <c r="H6138" s="25">
        <v>15065</v>
      </c>
      <c r="I6138" s="25"/>
      <c r="J6138" s="58" t="e">
        <f>HYPERLINK("#"&amp;"Insumos"&amp;"!A"&amp;MATCH($B6138,#REF!,0),"Ins "&amp;$B6138)</f>
        <v>#REF!</v>
      </c>
      <c r="M6138" s="220"/>
    </row>
    <row r="6139" spans="1:13" x14ac:dyDescent="0.2">
      <c r="A6139" s="35" t="s">
        <v>2852</v>
      </c>
      <c r="B6139" s="1" t="s">
        <v>263</v>
      </c>
      <c r="C6139" s="45" t="s">
        <v>696</v>
      </c>
      <c r="D6139" s="23" t="s">
        <v>5534</v>
      </c>
      <c r="E6139" s="23" t="s">
        <v>4140</v>
      </c>
      <c r="F6139" s="40">
        <v>9.7999999999999997E-3</v>
      </c>
      <c r="G6139" s="25">
        <v>187426</v>
      </c>
      <c r="H6139" s="25">
        <v>1837</v>
      </c>
      <c r="I6139" s="25"/>
      <c r="J6139" s="58" t="e">
        <f>HYPERLINK("#"&amp;"Insumos"&amp;"!A"&amp;MATCH($B6139,#REF!,0),"Ins "&amp;$B6139)</f>
        <v>#REF!</v>
      </c>
      <c r="M6139" s="220"/>
    </row>
    <row r="6140" spans="1:13" x14ac:dyDescent="0.2">
      <c r="A6140" s="35" t="s">
        <v>2852</v>
      </c>
      <c r="B6140" s="1" t="s">
        <v>5533</v>
      </c>
      <c r="C6140" s="45" t="s">
        <v>5892</v>
      </c>
      <c r="D6140" s="23" t="s">
        <v>977</v>
      </c>
      <c r="E6140" s="23" t="s">
        <v>4134</v>
      </c>
      <c r="F6140" s="40">
        <v>0.2</v>
      </c>
      <c r="G6140" s="25">
        <v>3623</v>
      </c>
      <c r="H6140" s="25">
        <v>725</v>
      </c>
      <c r="I6140" s="25"/>
      <c r="J6140" s="58" t="e">
        <f>HYPERLINK("#"&amp;"Insumos"&amp;"!A"&amp;MATCH($B6140,#REF!,0),"Ins "&amp;$B6140)</f>
        <v>#REF!</v>
      </c>
      <c r="M6140" s="220"/>
    </row>
    <row r="6141" spans="1:13" x14ac:dyDescent="0.2">
      <c r="A6141" s="35" t="s">
        <v>2852</v>
      </c>
      <c r="B6141" s="1" t="s">
        <v>5082</v>
      </c>
      <c r="C6141" s="45" t="s">
        <v>422</v>
      </c>
      <c r="D6141" s="23" t="s">
        <v>5751</v>
      </c>
      <c r="E6141" s="23" t="s">
        <v>4134</v>
      </c>
      <c r="F6141" s="40">
        <v>4</v>
      </c>
      <c r="G6141" s="25">
        <v>1583</v>
      </c>
      <c r="H6141" s="25">
        <v>6332</v>
      </c>
      <c r="I6141" s="25"/>
      <c r="J6141" s="58" t="e">
        <f>HYPERLINK("#"&amp;"Insumos"&amp;"!A"&amp;MATCH($B6141,#REF!,0),"Ins "&amp;$B6141)</f>
        <v>#REF!</v>
      </c>
      <c r="M6141" s="220"/>
    </row>
    <row r="6142" spans="1:13" ht="25.5" x14ac:dyDescent="0.2">
      <c r="A6142" s="35" t="s">
        <v>2852</v>
      </c>
      <c r="B6142" s="1" t="s">
        <v>4829</v>
      </c>
      <c r="C6142" s="45" t="s">
        <v>421</v>
      </c>
      <c r="D6142" s="23" t="s">
        <v>5751</v>
      </c>
      <c r="E6142" s="23" t="s">
        <v>287</v>
      </c>
      <c r="F6142" s="40">
        <v>1</v>
      </c>
      <c r="G6142" s="25">
        <v>88862</v>
      </c>
      <c r="H6142" s="25">
        <v>88862</v>
      </c>
      <c r="I6142" s="25"/>
      <c r="J6142" s="58" t="e">
        <f>HYPERLINK("#"&amp;"Insumos"&amp;"!A"&amp;MATCH($B6142,#REF!,0),"Ins "&amp;$B6142)</f>
        <v>#REF!</v>
      </c>
      <c r="M6142" s="220"/>
    </row>
    <row r="6143" spans="1:13" x14ac:dyDescent="0.2">
      <c r="A6143" s="35" t="s">
        <v>2852</v>
      </c>
      <c r="B6143" s="1" t="s">
        <v>5007</v>
      </c>
      <c r="C6143" s="45" t="s">
        <v>720</v>
      </c>
      <c r="D6143" s="23" t="s">
        <v>5751</v>
      </c>
      <c r="E6143" s="23" t="s">
        <v>4134</v>
      </c>
      <c r="F6143" s="40">
        <v>0.3</v>
      </c>
      <c r="G6143" s="25">
        <v>1897</v>
      </c>
      <c r="H6143" s="25">
        <v>569</v>
      </c>
      <c r="I6143" s="25"/>
      <c r="J6143" s="58" t="e">
        <f>HYPERLINK("#"&amp;"Insumos"&amp;"!A"&amp;MATCH($B6143,#REF!,0),"Ins "&amp;$B6143)</f>
        <v>#REF!</v>
      </c>
      <c r="M6143" s="220"/>
    </row>
    <row r="6144" spans="1:13" ht="63.75" x14ac:dyDescent="0.2">
      <c r="A6144" s="36" t="s">
        <v>2853</v>
      </c>
      <c r="B6144" s="26" t="s">
        <v>6816</v>
      </c>
      <c r="C6144" s="79" t="s">
        <v>10635</v>
      </c>
      <c r="D6144" s="37" t="s">
        <v>5608</v>
      </c>
      <c r="E6144" s="37" t="s">
        <v>4134</v>
      </c>
      <c r="F6144" s="41"/>
      <c r="G6144" s="27"/>
      <c r="H6144" s="27"/>
      <c r="I6144" s="27">
        <v>1561795</v>
      </c>
      <c r="M6144" s="220">
        <f t="shared" si="95"/>
        <v>2045327</v>
      </c>
    </row>
    <row r="6145" spans="1:13" x14ac:dyDescent="0.2">
      <c r="A6145" s="35" t="s">
        <v>2853</v>
      </c>
      <c r="B6145" s="1" t="s">
        <v>81</v>
      </c>
      <c r="C6145" s="45" t="s">
        <v>1020</v>
      </c>
      <c r="D6145" s="23" t="s">
        <v>5734</v>
      </c>
      <c r="E6145" s="23" t="s">
        <v>4141</v>
      </c>
      <c r="F6145" s="40">
        <v>8</v>
      </c>
      <c r="G6145" s="25">
        <v>75325</v>
      </c>
      <c r="H6145" s="25">
        <v>602600</v>
      </c>
      <c r="I6145" s="25"/>
      <c r="J6145" s="58" t="e">
        <f>HYPERLINK("#"&amp;"Insumos"&amp;"!A"&amp;MATCH($B6145,#REF!,0),"Ins "&amp;$B6145)</f>
        <v>#REF!</v>
      </c>
      <c r="M6145" s="220"/>
    </row>
    <row r="6146" spans="1:13" x14ac:dyDescent="0.2">
      <c r="A6146" s="35" t="s">
        <v>2853</v>
      </c>
      <c r="B6146" s="1" t="s">
        <v>263</v>
      </c>
      <c r="C6146" s="45" t="s">
        <v>696</v>
      </c>
      <c r="D6146" s="23" t="s">
        <v>5534</v>
      </c>
      <c r="E6146" s="23" t="s">
        <v>4140</v>
      </c>
      <c r="F6146" s="40">
        <v>9.4299999999999995E-2</v>
      </c>
      <c r="G6146" s="25">
        <v>187426</v>
      </c>
      <c r="H6146" s="25">
        <v>17674</v>
      </c>
      <c r="I6146" s="25"/>
      <c r="J6146" s="58" t="e">
        <f>HYPERLINK("#"&amp;"Insumos"&amp;"!A"&amp;MATCH($B6146,#REF!,0),"Ins "&amp;$B6146)</f>
        <v>#REF!</v>
      </c>
      <c r="M6146" s="220"/>
    </row>
    <row r="6147" spans="1:13" x14ac:dyDescent="0.2">
      <c r="A6147" s="35" t="s">
        <v>2853</v>
      </c>
      <c r="B6147" s="1" t="s">
        <v>5533</v>
      </c>
      <c r="C6147" s="45" t="s">
        <v>5892</v>
      </c>
      <c r="D6147" s="23" t="s">
        <v>977</v>
      </c>
      <c r="E6147" s="23" t="s">
        <v>4134</v>
      </c>
      <c r="F6147" s="40">
        <v>0.5</v>
      </c>
      <c r="G6147" s="25">
        <v>3623</v>
      </c>
      <c r="H6147" s="25">
        <v>1812</v>
      </c>
      <c r="I6147" s="25"/>
      <c r="J6147" s="58" t="e">
        <f>HYPERLINK("#"&amp;"Insumos"&amp;"!A"&amp;MATCH($B6147,#REF!,0),"Ins "&amp;$B6147)</f>
        <v>#REF!</v>
      </c>
      <c r="M6147" s="220"/>
    </row>
    <row r="6148" spans="1:13" ht="51" x14ac:dyDescent="0.2">
      <c r="A6148" s="35" t="s">
        <v>2853</v>
      </c>
      <c r="B6148" s="1" t="s">
        <v>4815</v>
      </c>
      <c r="C6148" s="45" t="s">
        <v>1604</v>
      </c>
      <c r="D6148" s="23" t="s">
        <v>5751</v>
      </c>
      <c r="E6148" s="23" t="s">
        <v>4134</v>
      </c>
      <c r="F6148" s="40">
        <v>1</v>
      </c>
      <c r="G6148" s="25">
        <v>915617</v>
      </c>
      <c r="H6148" s="25">
        <v>915617</v>
      </c>
      <c r="I6148" s="25"/>
      <c r="J6148" s="58" t="e">
        <f>HYPERLINK("#"&amp;"Insumos"&amp;"!A"&amp;MATCH($B6148,#REF!,0),"Ins "&amp;$B6148)</f>
        <v>#REF!</v>
      </c>
      <c r="M6148" s="220"/>
    </row>
    <row r="6149" spans="1:13" x14ac:dyDescent="0.2">
      <c r="A6149" s="35" t="s">
        <v>2853</v>
      </c>
      <c r="B6149" s="1" t="s">
        <v>5007</v>
      </c>
      <c r="C6149" s="45" t="s">
        <v>720</v>
      </c>
      <c r="D6149" s="23" t="s">
        <v>5751</v>
      </c>
      <c r="E6149" s="23" t="s">
        <v>4134</v>
      </c>
      <c r="F6149" s="40">
        <v>12.7</v>
      </c>
      <c r="G6149" s="25">
        <v>1897</v>
      </c>
      <c r="H6149" s="25">
        <v>24092</v>
      </c>
      <c r="I6149" s="25"/>
      <c r="J6149" s="58" t="e">
        <f>HYPERLINK("#"&amp;"Insumos"&amp;"!A"&amp;MATCH($B6149,#REF!,0),"Ins "&amp;$B6149)</f>
        <v>#REF!</v>
      </c>
      <c r="M6149" s="220"/>
    </row>
    <row r="6150" spans="1:13" ht="63.75" x14ac:dyDescent="0.2">
      <c r="A6150" s="36" t="s">
        <v>2855</v>
      </c>
      <c r="B6150" s="26" t="s">
        <v>6816</v>
      </c>
      <c r="C6150" s="79" t="s">
        <v>10636</v>
      </c>
      <c r="D6150" s="37" t="s">
        <v>5608</v>
      </c>
      <c r="E6150" s="37" t="s">
        <v>4134</v>
      </c>
      <c r="F6150" s="41"/>
      <c r="G6150" s="27"/>
      <c r="H6150" s="27"/>
      <c r="I6150" s="27">
        <v>1485746</v>
      </c>
      <c r="M6150" s="220">
        <f t="shared" ref="M6150:M6210" si="96">ROUND(I6150*(1+$L$2),0)</f>
        <v>1945733</v>
      </c>
    </row>
    <row r="6151" spans="1:13" x14ac:dyDescent="0.2">
      <c r="A6151" s="35" t="s">
        <v>2855</v>
      </c>
      <c r="B6151" s="1" t="s">
        <v>81</v>
      </c>
      <c r="C6151" s="45" t="s">
        <v>1020</v>
      </c>
      <c r="D6151" s="23" t="s">
        <v>5734</v>
      </c>
      <c r="E6151" s="23" t="s">
        <v>4141</v>
      </c>
      <c r="F6151" s="40">
        <v>8</v>
      </c>
      <c r="G6151" s="25">
        <v>75325</v>
      </c>
      <c r="H6151" s="25">
        <v>602600</v>
      </c>
      <c r="I6151" s="25"/>
      <c r="J6151" s="58" t="e">
        <f>HYPERLINK("#"&amp;"Insumos"&amp;"!A"&amp;MATCH($B6151,#REF!,0),"Ins "&amp;$B6151)</f>
        <v>#REF!</v>
      </c>
      <c r="M6151" s="220"/>
    </row>
    <row r="6152" spans="1:13" x14ac:dyDescent="0.2">
      <c r="A6152" s="35" t="s">
        <v>2855</v>
      </c>
      <c r="B6152" s="1" t="s">
        <v>263</v>
      </c>
      <c r="C6152" s="45" t="s">
        <v>696</v>
      </c>
      <c r="D6152" s="23" t="s">
        <v>5534</v>
      </c>
      <c r="E6152" s="23" t="s">
        <v>4140</v>
      </c>
      <c r="F6152" s="40">
        <v>8.6599999999999996E-2</v>
      </c>
      <c r="G6152" s="25">
        <v>187426</v>
      </c>
      <c r="H6152" s="25">
        <v>16231</v>
      </c>
      <c r="I6152" s="25"/>
      <c r="J6152" s="58" t="e">
        <f>HYPERLINK("#"&amp;"Insumos"&amp;"!A"&amp;MATCH($B6152,#REF!,0),"Ins "&amp;$B6152)</f>
        <v>#REF!</v>
      </c>
      <c r="M6152" s="220"/>
    </row>
    <row r="6153" spans="1:13" x14ac:dyDescent="0.2">
      <c r="A6153" s="35" t="s">
        <v>2855</v>
      </c>
      <c r="B6153" s="1" t="s">
        <v>5533</v>
      </c>
      <c r="C6153" s="45" t="s">
        <v>5892</v>
      </c>
      <c r="D6153" s="23" t="s">
        <v>977</v>
      </c>
      <c r="E6153" s="23" t="s">
        <v>4134</v>
      </c>
      <c r="F6153" s="40">
        <v>0.5</v>
      </c>
      <c r="G6153" s="25">
        <v>3623</v>
      </c>
      <c r="H6153" s="25">
        <v>1812</v>
      </c>
      <c r="I6153" s="25"/>
      <c r="J6153" s="58" t="e">
        <f>HYPERLINK("#"&amp;"Insumos"&amp;"!A"&amp;MATCH($B6153,#REF!,0),"Ins "&amp;$B6153)</f>
        <v>#REF!</v>
      </c>
      <c r="M6153" s="220"/>
    </row>
    <row r="6154" spans="1:13" ht="51" x14ac:dyDescent="0.2">
      <c r="A6154" s="35" t="s">
        <v>2855</v>
      </c>
      <c r="B6154" s="1" t="s">
        <v>5103</v>
      </c>
      <c r="C6154" s="45" t="s">
        <v>1602</v>
      </c>
      <c r="D6154" s="23" t="s">
        <v>5751</v>
      </c>
      <c r="E6154" s="23" t="s">
        <v>4134</v>
      </c>
      <c r="F6154" s="40">
        <v>1</v>
      </c>
      <c r="G6154" s="25">
        <v>841011</v>
      </c>
      <c r="H6154" s="25">
        <v>841011</v>
      </c>
      <c r="I6154" s="25"/>
      <c r="J6154" s="58" t="e">
        <f>HYPERLINK("#"&amp;"Insumos"&amp;"!A"&amp;MATCH($B6154,#REF!,0),"Ins "&amp;$B6154)</f>
        <v>#REF!</v>
      </c>
      <c r="M6154" s="220"/>
    </row>
    <row r="6155" spans="1:13" x14ac:dyDescent="0.2">
      <c r="A6155" s="35" t="s">
        <v>2855</v>
      </c>
      <c r="B6155" s="1" t="s">
        <v>5007</v>
      </c>
      <c r="C6155" s="45" t="s">
        <v>720</v>
      </c>
      <c r="D6155" s="23" t="s">
        <v>5751</v>
      </c>
      <c r="E6155" s="23" t="s">
        <v>4134</v>
      </c>
      <c r="F6155" s="40">
        <v>12.7</v>
      </c>
      <c r="G6155" s="25">
        <v>1897</v>
      </c>
      <c r="H6155" s="25">
        <v>24092</v>
      </c>
      <c r="I6155" s="25"/>
      <c r="J6155" s="58" t="e">
        <f>HYPERLINK("#"&amp;"Insumos"&amp;"!A"&amp;MATCH($B6155,#REF!,0),"Ins "&amp;$B6155)</f>
        <v>#REF!</v>
      </c>
      <c r="M6155" s="220"/>
    </row>
    <row r="6156" spans="1:13" ht="63.75" x14ac:dyDescent="0.2">
      <c r="A6156" s="36" t="s">
        <v>2857</v>
      </c>
      <c r="B6156" s="26" t="s">
        <v>6816</v>
      </c>
      <c r="C6156" s="79" t="s">
        <v>10637</v>
      </c>
      <c r="D6156" s="37" t="s">
        <v>5608</v>
      </c>
      <c r="E6156" s="37" t="s">
        <v>4134</v>
      </c>
      <c r="F6156" s="41"/>
      <c r="G6156" s="27"/>
      <c r="H6156" s="27"/>
      <c r="I6156" s="27">
        <v>1456293</v>
      </c>
      <c r="M6156" s="220">
        <f t="shared" si="96"/>
        <v>1907161</v>
      </c>
    </row>
    <row r="6157" spans="1:13" x14ac:dyDescent="0.2">
      <c r="A6157" s="35" t="s">
        <v>2857</v>
      </c>
      <c r="B6157" s="1" t="s">
        <v>81</v>
      </c>
      <c r="C6157" s="45" t="s">
        <v>1020</v>
      </c>
      <c r="D6157" s="23" t="s">
        <v>5734</v>
      </c>
      <c r="E6157" s="23" t="s">
        <v>4141</v>
      </c>
      <c r="F6157" s="40">
        <v>8</v>
      </c>
      <c r="G6157" s="25">
        <v>75325</v>
      </c>
      <c r="H6157" s="25">
        <v>602600</v>
      </c>
      <c r="I6157" s="25"/>
      <c r="J6157" s="58" t="e">
        <f>HYPERLINK("#"&amp;"Insumos"&amp;"!A"&amp;MATCH($B6157,#REF!,0),"Ins "&amp;$B6157)</f>
        <v>#REF!</v>
      </c>
      <c r="M6157" s="220"/>
    </row>
    <row r="6158" spans="1:13" x14ac:dyDescent="0.2">
      <c r="A6158" s="35" t="s">
        <v>2857</v>
      </c>
      <c r="B6158" s="1" t="s">
        <v>263</v>
      </c>
      <c r="C6158" s="45" t="s">
        <v>696</v>
      </c>
      <c r="D6158" s="23" t="s">
        <v>5534</v>
      </c>
      <c r="E6158" s="23" t="s">
        <v>4140</v>
      </c>
      <c r="F6158" s="40">
        <v>8.3599999999999994E-2</v>
      </c>
      <c r="G6158" s="25">
        <v>187426</v>
      </c>
      <c r="H6158" s="25">
        <v>15669</v>
      </c>
      <c r="I6158" s="25"/>
      <c r="J6158" s="58" t="e">
        <f>HYPERLINK("#"&amp;"Insumos"&amp;"!A"&amp;MATCH($B6158,#REF!,0),"Ins "&amp;$B6158)</f>
        <v>#REF!</v>
      </c>
      <c r="M6158" s="220"/>
    </row>
    <row r="6159" spans="1:13" x14ac:dyDescent="0.2">
      <c r="A6159" s="35" t="s">
        <v>2857</v>
      </c>
      <c r="B6159" s="1" t="s">
        <v>5533</v>
      </c>
      <c r="C6159" s="45" t="s">
        <v>5892</v>
      </c>
      <c r="D6159" s="23" t="s">
        <v>977</v>
      </c>
      <c r="E6159" s="23" t="s">
        <v>4134</v>
      </c>
      <c r="F6159" s="40">
        <v>0.5</v>
      </c>
      <c r="G6159" s="25">
        <v>3623</v>
      </c>
      <c r="H6159" s="25">
        <v>1812</v>
      </c>
      <c r="I6159" s="25"/>
      <c r="J6159" s="58" t="e">
        <f>HYPERLINK("#"&amp;"Insumos"&amp;"!A"&amp;MATCH($B6159,#REF!,0),"Ins "&amp;$B6159)</f>
        <v>#REF!</v>
      </c>
      <c r="M6159" s="220"/>
    </row>
    <row r="6160" spans="1:13" ht="51" x14ac:dyDescent="0.2">
      <c r="A6160" s="35" t="s">
        <v>2857</v>
      </c>
      <c r="B6160" s="1" t="s">
        <v>5101</v>
      </c>
      <c r="C6160" s="45" t="s">
        <v>1600</v>
      </c>
      <c r="D6160" s="23" t="s">
        <v>5751</v>
      </c>
      <c r="E6160" s="23" t="s">
        <v>4134</v>
      </c>
      <c r="F6160" s="40">
        <v>1</v>
      </c>
      <c r="G6160" s="25">
        <v>812120</v>
      </c>
      <c r="H6160" s="25">
        <v>812120</v>
      </c>
      <c r="I6160" s="25"/>
      <c r="J6160" s="58" t="e">
        <f>HYPERLINK("#"&amp;"Insumos"&amp;"!A"&amp;MATCH($B6160,#REF!,0),"Ins "&amp;$B6160)</f>
        <v>#REF!</v>
      </c>
      <c r="M6160" s="220"/>
    </row>
    <row r="6161" spans="1:13" x14ac:dyDescent="0.2">
      <c r="A6161" s="35" t="s">
        <v>2857</v>
      </c>
      <c r="B6161" s="1" t="s">
        <v>5007</v>
      </c>
      <c r="C6161" s="45" t="s">
        <v>720</v>
      </c>
      <c r="D6161" s="23" t="s">
        <v>5751</v>
      </c>
      <c r="E6161" s="23" t="s">
        <v>4134</v>
      </c>
      <c r="F6161" s="40">
        <v>12.7</v>
      </c>
      <c r="G6161" s="25">
        <v>1897</v>
      </c>
      <c r="H6161" s="25">
        <v>24092</v>
      </c>
      <c r="I6161" s="25"/>
      <c r="J6161" s="58" t="e">
        <f>HYPERLINK("#"&amp;"Insumos"&amp;"!A"&amp;MATCH($B6161,#REF!,0),"Ins "&amp;$B6161)</f>
        <v>#REF!</v>
      </c>
      <c r="M6161" s="220"/>
    </row>
    <row r="6162" spans="1:13" ht="63.75" x14ac:dyDescent="0.2">
      <c r="A6162" s="36" t="s">
        <v>2858</v>
      </c>
      <c r="B6162" s="26" t="s">
        <v>6816</v>
      </c>
      <c r="C6162" s="79" t="s">
        <v>10638</v>
      </c>
      <c r="D6162" s="37" t="s">
        <v>5608</v>
      </c>
      <c r="E6162" s="37" t="s">
        <v>4134</v>
      </c>
      <c r="F6162" s="41"/>
      <c r="G6162" s="27"/>
      <c r="H6162" s="27"/>
      <c r="I6162" s="27">
        <v>1162641</v>
      </c>
      <c r="M6162" s="220">
        <f t="shared" si="96"/>
        <v>1522595</v>
      </c>
    </row>
    <row r="6163" spans="1:13" x14ac:dyDescent="0.2">
      <c r="A6163" s="35" t="s">
        <v>2858</v>
      </c>
      <c r="B6163" s="1" t="s">
        <v>81</v>
      </c>
      <c r="C6163" s="45" t="s">
        <v>1020</v>
      </c>
      <c r="D6163" s="23" t="s">
        <v>5734</v>
      </c>
      <c r="E6163" s="23" t="s">
        <v>4141</v>
      </c>
      <c r="F6163" s="40">
        <v>6</v>
      </c>
      <c r="G6163" s="25">
        <v>75325</v>
      </c>
      <c r="H6163" s="25">
        <v>451950</v>
      </c>
      <c r="I6163" s="25"/>
      <c r="J6163" s="58" t="e">
        <f>HYPERLINK("#"&amp;"Insumos"&amp;"!A"&amp;MATCH($B6163,#REF!,0),"Ins "&amp;$B6163)</f>
        <v>#REF!</v>
      </c>
      <c r="M6163" s="220"/>
    </row>
    <row r="6164" spans="1:13" x14ac:dyDescent="0.2">
      <c r="A6164" s="35" t="s">
        <v>2858</v>
      </c>
      <c r="B6164" s="1" t="s">
        <v>263</v>
      </c>
      <c r="C6164" s="45" t="s">
        <v>696</v>
      </c>
      <c r="D6164" s="23" t="s">
        <v>5534</v>
      </c>
      <c r="E6164" s="23" t="s">
        <v>4140</v>
      </c>
      <c r="F6164" s="40">
        <v>6.9800000000000001E-2</v>
      </c>
      <c r="G6164" s="25">
        <v>187426</v>
      </c>
      <c r="H6164" s="25">
        <v>13082</v>
      </c>
      <c r="I6164" s="25"/>
      <c r="J6164" s="58" t="e">
        <f>HYPERLINK("#"&amp;"Insumos"&amp;"!A"&amp;MATCH($B6164,#REF!,0),"Ins "&amp;$B6164)</f>
        <v>#REF!</v>
      </c>
      <c r="M6164" s="220"/>
    </row>
    <row r="6165" spans="1:13" x14ac:dyDescent="0.2">
      <c r="A6165" s="35" t="s">
        <v>2858</v>
      </c>
      <c r="B6165" s="1" t="s">
        <v>5533</v>
      </c>
      <c r="C6165" s="45" t="s">
        <v>5892</v>
      </c>
      <c r="D6165" s="23" t="s">
        <v>977</v>
      </c>
      <c r="E6165" s="23" t="s">
        <v>4134</v>
      </c>
      <c r="F6165" s="40">
        <v>0.5</v>
      </c>
      <c r="G6165" s="25">
        <v>3623</v>
      </c>
      <c r="H6165" s="25">
        <v>1812</v>
      </c>
      <c r="I6165" s="25"/>
      <c r="J6165" s="58" t="e">
        <f>HYPERLINK("#"&amp;"Insumos"&amp;"!A"&amp;MATCH($B6165,#REF!,0),"Ins "&amp;$B6165)</f>
        <v>#REF!</v>
      </c>
      <c r="M6165" s="220"/>
    </row>
    <row r="6166" spans="1:13" ht="51" x14ac:dyDescent="0.2">
      <c r="A6166" s="35" t="s">
        <v>2858</v>
      </c>
      <c r="B6166" s="1" t="s">
        <v>5099</v>
      </c>
      <c r="C6166" s="45" t="s">
        <v>1598</v>
      </c>
      <c r="D6166" s="23" t="s">
        <v>5751</v>
      </c>
      <c r="E6166" s="23" t="s">
        <v>4134</v>
      </c>
      <c r="F6166" s="40">
        <v>1</v>
      </c>
      <c r="G6166" s="25">
        <v>677775</v>
      </c>
      <c r="H6166" s="25">
        <v>677775</v>
      </c>
      <c r="I6166" s="25"/>
      <c r="J6166" s="58" t="e">
        <f>HYPERLINK("#"&amp;"Insumos"&amp;"!A"&amp;MATCH($B6166,#REF!,0),"Ins "&amp;$B6166)</f>
        <v>#REF!</v>
      </c>
      <c r="M6166" s="220"/>
    </row>
    <row r="6167" spans="1:13" x14ac:dyDescent="0.2">
      <c r="A6167" s="35" t="s">
        <v>2858</v>
      </c>
      <c r="B6167" s="1" t="s">
        <v>5007</v>
      </c>
      <c r="C6167" s="45" t="s">
        <v>720</v>
      </c>
      <c r="D6167" s="23" t="s">
        <v>5751</v>
      </c>
      <c r="E6167" s="23" t="s">
        <v>4134</v>
      </c>
      <c r="F6167" s="40">
        <v>9.5</v>
      </c>
      <c r="G6167" s="25">
        <v>1897</v>
      </c>
      <c r="H6167" s="25">
        <v>18022</v>
      </c>
      <c r="I6167" s="25"/>
      <c r="J6167" s="58" t="e">
        <f>HYPERLINK("#"&amp;"Insumos"&amp;"!A"&amp;MATCH($B6167,#REF!,0),"Ins "&amp;$B6167)</f>
        <v>#REF!</v>
      </c>
      <c r="M6167" s="220"/>
    </row>
    <row r="6168" spans="1:13" ht="63.75" x14ac:dyDescent="0.2">
      <c r="A6168" s="36" t="s">
        <v>2859</v>
      </c>
      <c r="B6168" s="26" t="s">
        <v>6816</v>
      </c>
      <c r="C6168" s="79" t="s">
        <v>10639</v>
      </c>
      <c r="D6168" s="37" t="s">
        <v>5608</v>
      </c>
      <c r="E6168" s="37" t="s">
        <v>4134</v>
      </c>
      <c r="F6168" s="41"/>
      <c r="G6168" s="27"/>
      <c r="H6168" s="27"/>
      <c r="I6168" s="27">
        <v>949317</v>
      </c>
      <c r="M6168" s="220">
        <f t="shared" si="96"/>
        <v>1243226</v>
      </c>
    </row>
    <row r="6169" spans="1:13" x14ac:dyDescent="0.2">
      <c r="A6169" s="35" t="s">
        <v>2859</v>
      </c>
      <c r="B6169" s="1" t="s">
        <v>81</v>
      </c>
      <c r="C6169" s="45" t="s">
        <v>1020</v>
      </c>
      <c r="D6169" s="23" t="s">
        <v>5734</v>
      </c>
      <c r="E6169" s="23" t="s">
        <v>4141</v>
      </c>
      <c r="F6169" s="40">
        <v>4</v>
      </c>
      <c r="G6169" s="25">
        <v>75325</v>
      </c>
      <c r="H6169" s="25">
        <v>301300</v>
      </c>
      <c r="I6169" s="25"/>
      <c r="J6169" s="58" t="e">
        <f>HYPERLINK("#"&amp;"Insumos"&amp;"!A"&amp;MATCH($B6169,#REF!,0),"Ins "&amp;$B6169)</f>
        <v>#REF!</v>
      </c>
      <c r="M6169" s="220"/>
    </row>
    <row r="6170" spans="1:13" x14ac:dyDescent="0.2">
      <c r="A6170" s="35" t="s">
        <v>2859</v>
      </c>
      <c r="B6170" s="1" t="s">
        <v>263</v>
      </c>
      <c r="C6170" s="45" t="s">
        <v>696</v>
      </c>
      <c r="D6170" s="23" t="s">
        <v>5534</v>
      </c>
      <c r="E6170" s="23" t="s">
        <v>4140</v>
      </c>
      <c r="F6170" s="40">
        <v>6.4100000000000004E-2</v>
      </c>
      <c r="G6170" s="25">
        <v>187426</v>
      </c>
      <c r="H6170" s="25">
        <v>12014</v>
      </c>
      <c r="I6170" s="25"/>
      <c r="J6170" s="58" t="e">
        <f>HYPERLINK("#"&amp;"Insumos"&amp;"!A"&amp;MATCH($B6170,#REF!,0),"Ins "&amp;$B6170)</f>
        <v>#REF!</v>
      </c>
      <c r="M6170" s="220"/>
    </row>
    <row r="6171" spans="1:13" x14ac:dyDescent="0.2">
      <c r="A6171" s="35" t="s">
        <v>2859</v>
      </c>
      <c r="B6171" s="1" t="s">
        <v>5533</v>
      </c>
      <c r="C6171" s="45" t="s">
        <v>5892</v>
      </c>
      <c r="D6171" s="23" t="s">
        <v>977</v>
      </c>
      <c r="E6171" s="23" t="s">
        <v>4134</v>
      </c>
      <c r="F6171" s="40">
        <v>0.5</v>
      </c>
      <c r="G6171" s="25">
        <v>3623</v>
      </c>
      <c r="H6171" s="25">
        <v>1812</v>
      </c>
      <c r="I6171" s="25"/>
      <c r="J6171" s="58" t="e">
        <f>HYPERLINK("#"&amp;"Insumos"&amp;"!A"&amp;MATCH($B6171,#REF!,0),"Ins "&amp;$B6171)</f>
        <v>#REF!</v>
      </c>
      <c r="M6171" s="220"/>
    </row>
    <row r="6172" spans="1:13" ht="51" x14ac:dyDescent="0.2">
      <c r="A6172" s="35" t="s">
        <v>2859</v>
      </c>
      <c r="B6172" s="1" t="s">
        <v>5098</v>
      </c>
      <c r="C6172" s="45" t="s">
        <v>1597</v>
      </c>
      <c r="D6172" s="23" t="s">
        <v>5751</v>
      </c>
      <c r="E6172" s="23" t="s">
        <v>4134</v>
      </c>
      <c r="F6172" s="40">
        <v>1</v>
      </c>
      <c r="G6172" s="25">
        <v>622240</v>
      </c>
      <c r="H6172" s="25">
        <v>622240</v>
      </c>
      <c r="I6172" s="25"/>
      <c r="J6172" s="58" t="e">
        <f>HYPERLINK("#"&amp;"Insumos"&amp;"!A"&amp;MATCH($B6172,#REF!,0),"Ins "&amp;$B6172)</f>
        <v>#REF!</v>
      </c>
      <c r="M6172" s="220"/>
    </row>
    <row r="6173" spans="1:13" x14ac:dyDescent="0.2">
      <c r="A6173" s="35" t="s">
        <v>2859</v>
      </c>
      <c r="B6173" s="1" t="s">
        <v>5007</v>
      </c>
      <c r="C6173" s="45" t="s">
        <v>720</v>
      </c>
      <c r="D6173" s="23" t="s">
        <v>5751</v>
      </c>
      <c r="E6173" s="23" t="s">
        <v>4134</v>
      </c>
      <c r="F6173" s="40">
        <v>6.3</v>
      </c>
      <c r="G6173" s="25">
        <v>1897</v>
      </c>
      <c r="H6173" s="25">
        <v>11951</v>
      </c>
      <c r="I6173" s="25"/>
      <c r="J6173" s="58" t="e">
        <f>HYPERLINK("#"&amp;"Insumos"&amp;"!A"&amp;MATCH($B6173,#REF!,0),"Ins "&amp;$B6173)</f>
        <v>#REF!</v>
      </c>
      <c r="M6173" s="220"/>
    </row>
    <row r="6174" spans="1:13" ht="63.75" x14ac:dyDescent="0.2">
      <c r="A6174" s="36" t="s">
        <v>2860</v>
      </c>
      <c r="B6174" s="26" t="s">
        <v>6816</v>
      </c>
      <c r="C6174" s="79" t="s">
        <v>10640</v>
      </c>
      <c r="D6174" s="37" t="s">
        <v>5608</v>
      </c>
      <c r="E6174" s="37" t="s">
        <v>4134</v>
      </c>
      <c r="F6174" s="41"/>
      <c r="G6174" s="27"/>
      <c r="H6174" s="27"/>
      <c r="I6174" s="27">
        <v>815942</v>
      </c>
      <c r="M6174" s="220">
        <f t="shared" si="96"/>
        <v>1068558</v>
      </c>
    </row>
    <row r="6175" spans="1:13" x14ac:dyDescent="0.2">
      <c r="A6175" s="35" t="s">
        <v>2860</v>
      </c>
      <c r="B6175" s="1" t="s">
        <v>81</v>
      </c>
      <c r="C6175" s="45" t="s">
        <v>1020</v>
      </c>
      <c r="D6175" s="23" t="s">
        <v>5734</v>
      </c>
      <c r="E6175" s="23" t="s">
        <v>4141</v>
      </c>
      <c r="F6175" s="40">
        <v>4</v>
      </c>
      <c r="G6175" s="25">
        <v>75325</v>
      </c>
      <c r="H6175" s="25">
        <v>301300</v>
      </c>
      <c r="I6175" s="25"/>
      <c r="J6175" s="58" t="e">
        <f>HYPERLINK("#"&amp;"Insumos"&amp;"!A"&amp;MATCH($B6175,#REF!,0),"Ins "&amp;$B6175)</f>
        <v>#REF!</v>
      </c>
      <c r="M6175" s="220"/>
    </row>
    <row r="6176" spans="1:13" x14ac:dyDescent="0.2">
      <c r="A6176" s="35" t="s">
        <v>2860</v>
      </c>
      <c r="B6176" s="1" t="s">
        <v>263</v>
      </c>
      <c r="C6176" s="45" t="s">
        <v>696</v>
      </c>
      <c r="D6176" s="23" t="s">
        <v>5534</v>
      </c>
      <c r="E6176" s="23" t="s">
        <v>4140</v>
      </c>
      <c r="F6176" s="40">
        <v>5.0599999999999999E-2</v>
      </c>
      <c r="G6176" s="25">
        <v>187426</v>
      </c>
      <c r="H6176" s="25">
        <v>9484</v>
      </c>
      <c r="I6176" s="25"/>
      <c r="J6176" s="58" t="e">
        <f>HYPERLINK("#"&amp;"Insumos"&amp;"!A"&amp;MATCH($B6176,#REF!,0),"Ins "&amp;$B6176)</f>
        <v>#REF!</v>
      </c>
      <c r="M6176" s="220"/>
    </row>
    <row r="6177" spans="1:13" x14ac:dyDescent="0.2">
      <c r="A6177" s="35" t="s">
        <v>2860</v>
      </c>
      <c r="B6177" s="1" t="s">
        <v>5533</v>
      </c>
      <c r="C6177" s="45" t="s">
        <v>5892</v>
      </c>
      <c r="D6177" s="23" t="s">
        <v>977</v>
      </c>
      <c r="E6177" s="23" t="s">
        <v>4134</v>
      </c>
      <c r="F6177" s="40">
        <v>0.5</v>
      </c>
      <c r="G6177" s="25">
        <v>3623</v>
      </c>
      <c r="H6177" s="25">
        <v>1812</v>
      </c>
      <c r="I6177" s="25"/>
      <c r="J6177" s="58" t="e">
        <f>HYPERLINK("#"&amp;"Insumos"&amp;"!A"&amp;MATCH($B6177,#REF!,0),"Ins "&amp;$B6177)</f>
        <v>#REF!</v>
      </c>
      <c r="M6177" s="220"/>
    </row>
    <row r="6178" spans="1:13" ht="51" x14ac:dyDescent="0.2">
      <c r="A6178" s="35" t="s">
        <v>2860</v>
      </c>
      <c r="B6178" s="1" t="s">
        <v>5094</v>
      </c>
      <c r="C6178" s="45" t="s">
        <v>1593</v>
      </c>
      <c r="D6178" s="23" t="s">
        <v>5751</v>
      </c>
      <c r="E6178" s="23" t="s">
        <v>4134</v>
      </c>
      <c r="F6178" s="40">
        <v>1</v>
      </c>
      <c r="G6178" s="25">
        <v>491395</v>
      </c>
      <c r="H6178" s="25">
        <v>491395</v>
      </c>
      <c r="I6178" s="25"/>
      <c r="J6178" s="58" t="e">
        <f>HYPERLINK("#"&amp;"Insumos"&amp;"!A"&amp;MATCH($B6178,#REF!,0),"Ins "&amp;$B6178)</f>
        <v>#REF!</v>
      </c>
      <c r="M6178" s="220"/>
    </row>
    <row r="6179" spans="1:13" x14ac:dyDescent="0.2">
      <c r="A6179" s="35" t="s">
        <v>2860</v>
      </c>
      <c r="B6179" s="1" t="s">
        <v>5007</v>
      </c>
      <c r="C6179" s="45" t="s">
        <v>720</v>
      </c>
      <c r="D6179" s="23" t="s">
        <v>5751</v>
      </c>
      <c r="E6179" s="23" t="s">
        <v>4134</v>
      </c>
      <c r="F6179" s="40">
        <v>6.3</v>
      </c>
      <c r="G6179" s="25">
        <v>1897</v>
      </c>
      <c r="H6179" s="25">
        <v>11951</v>
      </c>
      <c r="I6179" s="25"/>
      <c r="J6179" s="58" t="e">
        <f>HYPERLINK("#"&amp;"Insumos"&amp;"!A"&amp;MATCH($B6179,#REF!,0),"Ins "&amp;$B6179)</f>
        <v>#REF!</v>
      </c>
      <c r="M6179" s="220"/>
    </row>
    <row r="6180" spans="1:13" ht="51" x14ac:dyDescent="0.2">
      <c r="A6180" s="36" t="s">
        <v>2861</v>
      </c>
      <c r="B6180" s="26" t="s">
        <v>6816</v>
      </c>
      <c r="C6180" s="79" t="s">
        <v>10641</v>
      </c>
      <c r="D6180" s="37" t="s">
        <v>5608</v>
      </c>
      <c r="E6180" s="37" t="s">
        <v>4134</v>
      </c>
      <c r="F6180" s="41"/>
      <c r="G6180" s="27"/>
      <c r="H6180" s="27"/>
      <c r="I6180" s="27">
        <v>1167057</v>
      </c>
      <c r="M6180" s="220">
        <f t="shared" si="96"/>
        <v>1528378</v>
      </c>
    </row>
    <row r="6181" spans="1:13" x14ac:dyDescent="0.2">
      <c r="A6181" s="35" t="s">
        <v>2861</v>
      </c>
      <c r="B6181" s="1" t="s">
        <v>81</v>
      </c>
      <c r="C6181" s="45" t="s">
        <v>1020</v>
      </c>
      <c r="D6181" s="23" t="s">
        <v>5734</v>
      </c>
      <c r="E6181" s="23" t="s">
        <v>4141</v>
      </c>
      <c r="F6181" s="40">
        <v>6</v>
      </c>
      <c r="G6181" s="25">
        <v>75325</v>
      </c>
      <c r="H6181" s="25">
        <v>451950</v>
      </c>
      <c r="I6181" s="25"/>
      <c r="J6181" s="58" t="e">
        <f>HYPERLINK("#"&amp;"Insumos"&amp;"!A"&amp;MATCH($B6181,#REF!,0),"Ins "&amp;$B6181)</f>
        <v>#REF!</v>
      </c>
      <c r="M6181" s="220"/>
    </row>
    <row r="6182" spans="1:13" x14ac:dyDescent="0.2">
      <c r="A6182" s="35" t="s">
        <v>2861</v>
      </c>
      <c r="B6182" s="1" t="s">
        <v>263</v>
      </c>
      <c r="C6182" s="45" t="s">
        <v>696</v>
      </c>
      <c r="D6182" s="23" t="s">
        <v>5534</v>
      </c>
      <c r="E6182" s="23" t="s">
        <v>4140</v>
      </c>
      <c r="F6182" s="40">
        <v>7.0199999999999999E-2</v>
      </c>
      <c r="G6182" s="25">
        <v>187426</v>
      </c>
      <c r="H6182" s="25">
        <v>13157</v>
      </c>
      <c r="I6182" s="25"/>
      <c r="J6182" s="58" t="e">
        <f>HYPERLINK("#"&amp;"Insumos"&amp;"!A"&amp;MATCH($B6182,#REF!,0),"Ins "&amp;$B6182)</f>
        <v>#REF!</v>
      </c>
      <c r="M6182" s="220"/>
    </row>
    <row r="6183" spans="1:13" x14ac:dyDescent="0.2">
      <c r="A6183" s="35" t="s">
        <v>2861</v>
      </c>
      <c r="B6183" s="1" t="s">
        <v>5533</v>
      </c>
      <c r="C6183" s="45" t="s">
        <v>5892</v>
      </c>
      <c r="D6183" s="23" t="s">
        <v>977</v>
      </c>
      <c r="E6183" s="23" t="s">
        <v>4134</v>
      </c>
      <c r="F6183" s="40">
        <v>0.5</v>
      </c>
      <c r="G6183" s="25">
        <v>3623</v>
      </c>
      <c r="H6183" s="25">
        <v>1812</v>
      </c>
      <c r="I6183" s="25"/>
      <c r="J6183" s="58" t="e">
        <f>HYPERLINK("#"&amp;"Insumos"&amp;"!A"&amp;MATCH($B6183,#REF!,0),"Ins "&amp;$B6183)</f>
        <v>#REF!</v>
      </c>
      <c r="M6183" s="220"/>
    </row>
    <row r="6184" spans="1:13" ht="51" x14ac:dyDescent="0.2">
      <c r="A6184" s="35" t="s">
        <v>2861</v>
      </c>
      <c r="B6184" s="1" t="s">
        <v>4816</v>
      </c>
      <c r="C6184" s="45" t="s">
        <v>1605</v>
      </c>
      <c r="D6184" s="23" t="s">
        <v>5751</v>
      </c>
      <c r="E6184" s="23" t="s">
        <v>4134</v>
      </c>
      <c r="F6184" s="40">
        <v>1</v>
      </c>
      <c r="G6184" s="25">
        <v>682116</v>
      </c>
      <c r="H6184" s="25">
        <v>682116</v>
      </c>
      <c r="I6184" s="25"/>
      <c r="J6184" s="58" t="e">
        <f>HYPERLINK("#"&amp;"Insumos"&amp;"!A"&amp;MATCH($B6184,#REF!,0),"Ins "&amp;$B6184)</f>
        <v>#REF!</v>
      </c>
      <c r="M6184" s="220"/>
    </row>
    <row r="6185" spans="1:13" x14ac:dyDescent="0.2">
      <c r="A6185" s="35" t="s">
        <v>2861</v>
      </c>
      <c r="B6185" s="1" t="s">
        <v>5007</v>
      </c>
      <c r="C6185" s="45" t="s">
        <v>720</v>
      </c>
      <c r="D6185" s="23" t="s">
        <v>5751</v>
      </c>
      <c r="E6185" s="23" t="s">
        <v>4134</v>
      </c>
      <c r="F6185" s="40">
        <v>9.5</v>
      </c>
      <c r="G6185" s="25">
        <v>1897</v>
      </c>
      <c r="H6185" s="25">
        <v>18022</v>
      </c>
      <c r="I6185" s="25"/>
      <c r="J6185" s="58" t="e">
        <f>HYPERLINK("#"&amp;"Insumos"&amp;"!A"&amp;MATCH($B6185,#REF!,0),"Ins "&amp;$B6185)</f>
        <v>#REF!</v>
      </c>
      <c r="M6185" s="220"/>
    </row>
    <row r="6186" spans="1:13" ht="51" x14ac:dyDescent="0.2">
      <c r="A6186" s="36" t="s">
        <v>2862</v>
      </c>
      <c r="B6186" s="26" t="s">
        <v>6816</v>
      </c>
      <c r="C6186" s="79" t="s">
        <v>10642</v>
      </c>
      <c r="D6186" s="37" t="s">
        <v>5608</v>
      </c>
      <c r="E6186" s="37" t="s">
        <v>4134</v>
      </c>
      <c r="F6186" s="41"/>
      <c r="G6186" s="27"/>
      <c r="H6186" s="27"/>
      <c r="I6186" s="27">
        <v>1074002</v>
      </c>
      <c r="M6186" s="220">
        <f t="shared" si="96"/>
        <v>1406513</v>
      </c>
    </row>
    <row r="6187" spans="1:13" x14ac:dyDescent="0.2">
      <c r="A6187" s="35" t="s">
        <v>2862</v>
      </c>
      <c r="B6187" s="1" t="s">
        <v>81</v>
      </c>
      <c r="C6187" s="45" t="s">
        <v>1020</v>
      </c>
      <c r="D6187" s="23" t="s">
        <v>5734</v>
      </c>
      <c r="E6187" s="23" t="s">
        <v>4141</v>
      </c>
      <c r="F6187" s="40">
        <v>6</v>
      </c>
      <c r="G6187" s="25">
        <v>75325</v>
      </c>
      <c r="H6187" s="25">
        <v>451950</v>
      </c>
      <c r="I6187" s="25"/>
      <c r="J6187" s="58" t="e">
        <f>HYPERLINK("#"&amp;"Insumos"&amp;"!A"&amp;MATCH($B6187,#REF!,0),"Ins "&amp;$B6187)</f>
        <v>#REF!</v>
      </c>
      <c r="M6187" s="220"/>
    </row>
    <row r="6188" spans="1:13" x14ac:dyDescent="0.2">
      <c r="A6188" s="35" t="s">
        <v>2862</v>
      </c>
      <c r="B6188" s="1" t="s">
        <v>263</v>
      </c>
      <c r="C6188" s="45" t="s">
        <v>696</v>
      </c>
      <c r="D6188" s="23" t="s">
        <v>5534</v>
      </c>
      <c r="E6188" s="23" t="s">
        <v>4140</v>
      </c>
      <c r="F6188" s="40">
        <v>6.08E-2</v>
      </c>
      <c r="G6188" s="25">
        <v>187426</v>
      </c>
      <c r="H6188" s="25">
        <v>11396</v>
      </c>
      <c r="I6188" s="25"/>
      <c r="J6188" s="58" t="e">
        <f>HYPERLINK("#"&amp;"Insumos"&amp;"!A"&amp;MATCH($B6188,#REF!,0),"Ins "&amp;$B6188)</f>
        <v>#REF!</v>
      </c>
      <c r="M6188" s="220"/>
    </row>
    <row r="6189" spans="1:13" x14ac:dyDescent="0.2">
      <c r="A6189" s="35" t="s">
        <v>2862</v>
      </c>
      <c r="B6189" s="1" t="s">
        <v>5533</v>
      </c>
      <c r="C6189" s="45" t="s">
        <v>5892</v>
      </c>
      <c r="D6189" s="23" t="s">
        <v>977</v>
      </c>
      <c r="E6189" s="23" t="s">
        <v>4134</v>
      </c>
      <c r="F6189" s="40">
        <v>0.5</v>
      </c>
      <c r="G6189" s="25">
        <v>3623</v>
      </c>
      <c r="H6189" s="25">
        <v>1812</v>
      </c>
      <c r="I6189" s="25"/>
      <c r="J6189" s="58" t="e">
        <f>HYPERLINK("#"&amp;"Insumos"&amp;"!A"&amp;MATCH($B6189,#REF!,0),"Ins "&amp;$B6189)</f>
        <v>#REF!</v>
      </c>
      <c r="M6189" s="220"/>
    </row>
    <row r="6190" spans="1:13" ht="51" x14ac:dyDescent="0.2">
      <c r="A6190" s="35" t="s">
        <v>2862</v>
      </c>
      <c r="B6190" s="1" t="s">
        <v>4814</v>
      </c>
      <c r="C6190" s="45" t="s">
        <v>1603</v>
      </c>
      <c r="D6190" s="23" t="s">
        <v>5751</v>
      </c>
      <c r="E6190" s="23" t="s">
        <v>4134</v>
      </c>
      <c r="F6190" s="40">
        <v>1</v>
      </c>
      <c r="G6190" s="25">
        <v>590822</v>
      </c>
      <c r="H6190" s="25">
        <v>590822</v>
      </c>
      <c r="I6190" s="25"/>
      <c r="J6190" s="58" t="e">
        <f>HYPERLINK("#"&amp;"Insumos"&amp;"!A"&amp;MATCH($B6190,#REF!,0),"Ins "&amp;$B6190)</f>
        <v>#REF!</v>
      </c>
      <c r="M6190" s="220"/>
    </row>
    <row r="6191" spans="1:13" x14ac:dyDescent="0.2">
      <c r="A6191" s="35" t="s">
        <v>2862</v>
      </c>
      <c r="B6191" s="1" t="s">
        <v>5007</v>
      </c>
      <c r="C6191" s="45" t="s">
        <v>720</v>
      </c>
      <c r="D6191" s="23" t="s">
        <v>5751</v>
      </c>
      <c r="E6191" s="23" t="s">
        <v>4134</v>
      </c>
      <c r="F6191" s="40">
        <v>9.5</v>
      </c>
      <c r="G6191" s="25">
        <v>1897</v>
      </c>
      <c r="H6191" s="25">
        <v>18022</v>
      </c>
      <c r="I6191" s="25"/>
      <c r="J6191" s="58" t="e">
        <f>HYPERLINK("#"&amp;"Insumos"&amp;"!A"&amp;MATCH($B6191,#REF!,0),"Ins "&amp;$B6191)</f>
        <v>#REF!</v>
      </c>
      <c r="M6191" s="220"/>
    </row>
    <row r="6192" spans="1:13" ht="51" x14ac:dyDescent="0.2">
      <c r="A6192" s="36" t="s">
        <v>2863</v>
      </c>
      <c r="B6192" s="26" t="s">
        <v>6816</v>
      </c>
      <c r="C6192" s="79" t="s">
        <v>10643</v>
      </c>
      <c r="D6192" s="37" t="s">
        <v>5608</v>
      </c>
      <c r="E6192" s="37" t="s">
        <v>4134</v>
      </c>
      <c r="F6192" s="41"/>
      <c r="G6192" s="27"/>
      <c r="H6192" s="27"/>
      <c r="I6192" s="27">
        <v>1042711</v>
      </c>
      <c r="M6192" s="220">
        <f t="shared" si="96"/>
        <v>1365534</v>
      </c>
    </row>
    <row r="6193" spans="1:13" x14ac:dyDescent="0.2">
      <c r="A6193" s="35" t="s">
        <v>2863</v>
      </c>
      <c r="B6193" s="1" t="s">
        <v>81</v>
      </c>
      <c r="C6193" s="45" t="s">
        <v>1020</v>
      </c>
      <c r="D6193" s="23" t="s">
        <v>5734</v>
      </c>
      <c r="E6193" s="23" t="s">
        <v>4141</v>
      </c>
      <c r="F6193" s="40">
        <v>6</v>
      </c>
      <c r="G6193" s="25">
        <v>75325</v>
      </c>
      <c r="H6193" s="25">
        <v>451950</v>
      </c>
      <c r="I6193" s="25"/>
      <c r="J6193" s="58" t="e">
        <f>HYPERLINK("#"&amp;"Insumos"&amp;"!A"&amp;MATCH($B6193,#REF!,0),"Ins "&amp;$B6193)</f>
        <v>#REF!</v>
      </c>
      <c r="M6193" s="220"/>
    </row>
    <row r="6194" spans="1:13" x14ac:dyDescent="0.2">
      <c r="A6194" s="35" t="s">
        <v>2863</v>
      </c>
      <c r="B6194" s="1" t="s">
        <v>263</v>
      </c>
      <c r="C6194" s="45" t="s">
        <v>696</v>
      </c>
      <c r="D6194" s="23" t="s">
        <v>5534</v>
      </c>
      <c r="E6194" s="23" t="s">
        <v>4140</v>
      </c>
      <c r="F6194" s="40">
        <v>5.7700000000000001E-2</v>
      </c>
      <c r="G6194" s="25">
        <v>187426</v>
      </c>
      <c r="H6194" s="25">
        <v>10814</v>
      </c>
      <c r="I6194" s="25"/>
      <c r="J6194" s="58" t="e">
        <f>HYPERLINK("#"&amp;"Insumos"&amp;"!A"&amp;MATCH($B6194,#REF!,0),"Ins "&amp;$B6194)</f>
        <v>#REF!</v>
      </c>
      <c r="M6194" s="220"/>
    </row>
    <row r="6195" spans="1:13" x14ac:dyDescent="0.2">
      <c r="A6195" s="35" t="s">
        <v>2863</v>
      </c>
      <c r="B6195" s="1" t="s">
        <v>5533</v>
      </c>
      <c r="C6195" s="45" t="s">
        <v>5892</v>
      </c>
      <c r="D6195" s="23" t="s">
        <v>977</v>
      </c>
      <c r="E6195" s="23" t="s">
        <v>4134</v>
      </c>
      <c r="F6195" s="40">
        <v>0.5</v>
      </c>
      <c r="G6195" s="25">
        <v>3623</v>
      </c>
      <c r="H6195" s="25">
        <v>1812</v>
      </c>
      <c r="I6195" s="25"/>
      <c r="J6195" s="58" t="e">
        <f>HYPERLINK("#"&amp;"Insumos"&amp;"!A"&amp;MATCH($B6195,#REF!,0),"Ins "&amp;$B6195)</f>
        <v>#REF!</v>
      </c>
      <c r="M6195" s="220"/>
    </row>
    <row r="6196" spans="1:13" ht="51" x14ac:dyDescent="0.2">
      <c r="A6196" s="35" t="s">
        <v>2863</v>
      </c>
      <c r="B6196" s="1" t="s">
        <v>5102</v>
      </c>
      <c r="C6196" s="45" t="s">
        <v>1601</v>
      </c>
      <c r="D6196" s="23" t="s">
        <v>5751</v>
      </c>
      <c r="E6196" s="23" t="s">
        <v>4134</v>
      </c>
      <c r="F6196" s="40">
        <v>1</v>
      </c>
      <c r="G6196" s="25">
        <v>560113</v>
      </c>
      <c r="H6196" s="25">
        <v>560113</v>
      </c>
      <c r="I6196" s="25"/>
      <c r="J6196" s="58" t="e">
        <f>HYPERLINK("#"&amp;"Insumos"&amp;"!A"&amp;MATCH($B6196,#REF!,0),"Ins "&amp;$B6196)</f>
        <v>#REF!</v>
      </c>
      <c r="M6196" s="220"/>
    </row>
    <row r="6197" spans="1:13" x14ac:dyDescent="0.2">
      <c r="A6197" s="35" t="s">
        <v>2863</v>
      </c>
      <c r="B6197" s="1" t="s">
        <v>5007</v>
      </c>
      <c r="C6197" s="45" t="s">
        <v>720</v>
      </c>
      <c r="D6197" s="23" t="s">
        <v>5751</v>
      </c>
      <c r="E6197" s="23" t="s">
        <v>4134</v>
      </c>
      <c r="F6197" s="40">
        <v>9.5</v>
      </c>
      <c r="G6197" s="25">
        <v>1897</v>
      </c>
      <c r="H6197" s="25">
        <v>18022</v>
      </c>
      <c r="I6197" s="25"/>
      <c r="J6197" s="58" t="e">
        <f>HYPERLINK("#"&amp;"Insumos"&amp;"!A"&amp;MATCH($B6197,#REF!,0),"Ins "&amp;$B6197)</f>
        <v>#REF!</v>
      </c>
      <c r="M6197" s="220"/>
    </row>
    <row r="6198" spans="1:13" ht="51" x14ac:dyDescent="0.2">
      <c r="A6198" s="36" t="s">
        <v>2864</v>
      </c>
      <c r="B6198" s="26" t="s">
        <v>6816</v>
      </c>
      <c r="C6198" s="79" t="s">
        <v>10644</v>
      </c>
      <c r="D6198" s="37" t="s">
        <v>5608</v>
      </c>
      <c r="E6198" s="37" t="s">
        <v>4134</v>
      </c>
      <c r="F6198" s="41"/>
      <c r="G6198" s="27"/>
      <c r="H6198" s="27"/>
      <c r="I6198" s="27">
        <v>821252</v>
      </c>
      <c r="M6198" s="220">
        <f t="shared" si="96"/>
        <v>1075512</v>
      </c>
    </row>
    <row r="6199" spans="1:13" x14ac:dyDescent="0.2">
      <c r="A6199" s="35" t="s">
        <v>2864</v>
      </c>
      <c r="B6199" s="1" t="s">
        <v>81</v>
      </c>
      <c r="C6199" s="45" t="s">
        <v>1020</v>
      </c>
      <c r="D6199" s="23" t="s">
        <v>5734</v>
      </c>
      <c r="E6199" s="23" t="s">
        <v>4141</v>
      </c>
      <c r="F6199" s="40">
        <v>5</v>
      </c>
      <c r="G6199" s="25">
        <v>75325</v>
      </c>
      <c r="H6199" s="25">
        <v>376625</v>
      </c>
      <c r="I6199" s="25"/>
      <c r="J6199" s="58" t="e">
        <f>HYPERLINK("#"&amp;"Insumos"&amp;"!A"&amp;MATCH($B6199,#REF!,0),"Ins "&amp;$B6199)</f>
        <v>#REF!</v>
      </c>
      <c r="M6199" s="220"/>
    </row>
    <row r="6200" spans="1:13" x14ac:dyDescent="0.2">
      <c r="A6200" s="35" t="s">
        <v>2864</v>
      </c>
      <c r="B6200" s="1" t="s">
        <v>263</v>
      </c>
      <c r="C6200" s="45" t="s">
        <v>696</v>
      </c>
      <c r="D6200" s="23" t="s">
        <v>5534</v>
      </c>
      <c r="E6200" s="23" t="s">
        <v>4140</v>
      </c>
      <c r="F6200" s="40">
        <v>4.3200000000000002E-2</v>
      </c>
      <c r="G6200" s="25">
        <v>187426</v>
      </c>
      <c r="H6200" s="25">
        <v>8097</v>
      </c>
      <c r="I6200" s="25"/>
      <c r="J6200" s="58" t="e">
        <f>HYPERLINK("#"&amp;"Insumos"&amp;"!A"&amp;MATCH($B6200,#REF!,0),"Ins "&amp;$B6200)</f>
        <v>#REF!</v>
      </c>
      <c r="M6200" s="220"/>
    </row>
    <row r="6201" spans="1:13" x14ac:dyDescent="0.2">
      <c r="A6201" s="35" t="s">
        <v>2864</v>
      </c>
      <c r="B6201" s="1" t="s">
        <v>5533</v>
      </c>
      <c r="C6201" s="45" t="s">
        <v>5892</v>
      </c>
      <c r="D6201" s="23" t="s">
        <v>977</v>
      </c>
      <c r="E6201" s="23" t="s">
        <v>4134</v>
      </c>
      <c r="F6201" s="40">
        <v>0.5</v>
      </c>
      <c r="G6201" s="25">
        <v>3623</v>
      </c>
      <c r="H6201" s="25">
        <v>1812</v>
      </c>
      <c r="I6201" s="25"/>
      <c r="J6201" s="58" t="e">
        <f>HYPERLINK("#"&amp;"Insumos"&amp;"!A"&amp;MATCH($B6201,#REF!,0),"Ins "&amp;$B6201)</f>
        <v>#REF!</v>
      </c>
      <c r="M6201" s="220"/>
    </row>
    <row r="6202" spans="1:13" ht="51" x14ac:dyDescent="0.2">
      <c r="A6202" s="35" t="s">
        <v>2864</v>
      </c>
      <c r="B6202" s="1" t="s">
        <v>5100</v>
      </c>
      <c r="C6202" s="45" t="s">
        <v>1599</v>
      </c>
      <c r="D6202" s="23" t="s">
        <v>5751</v>
      </c>
      <c r="E6202" s="23" t="s">
        <v>4134</v>
      </c>
      <c r="F6202" s="40">
        <v>1</v>
      </c>
      <c r="G6202" s="25">
        <v>419732</v>
      </c>
      <c r="H6202" s="25">
        <v>419732</v>
      </c>
      <c r="I6202" s="25"/>
      <c r="J6202" s="58" t="e">
        <f>HYPERLINK("#"&amp;"Insumos"&amp;"!A"&amp;MATCH($B6202,#REF!,0),"Ins "&amp;$B6202)</f>
        <v>#REF!</v>
      </c>
      <c r="M6202" s="220"/>
    </row>
    <row r="6203" spans="1:13" x14ac:dyDescent="0.2">
      <c r="A6203" s="35" t="s">
        <v>2864</v>
      </c>
      <c r="B6203" s="1" t="s">
        <v>5007</v>
      </c>
      <c r="C6203" s="45" t="s">
        <v>720</v>
      </c>
      <c r="D6203" s="23" t="s">
        <v>5751</v>
      </c>
      <c r="E6203" s="23" t="s">
        <v>4134</v>
      </c>
      <c r="F6203" s="40">
        <v>7.9</v>
      </c>
      <c r="G6203" s="25">
        <v>1897</v>
      </c>
      <c r="H6203" s="25">
        <v>14986</v>
      </c>
      <c r="I6203" s="25"/>
      <c r="J6203" s="58" t="e">
        <f>HYPERLINK("#"&amp;"Insumos"&amp;"!A"&amp;MATCH($B6203,#REF!,0),"Ins "&amp;$B6203)</f>
        <v>#REF!</v>
      </c>
      <c r="M6203" s="220"/>
    </row>
    <row r="6204" spans="1:13" ht="51" x14ac:dyDescent="0.2">
      <c r="A6204" s="36" t="s">
        <v>2865</v>
      </c>
      <c r="B6204" s="26" t="s">
        <v>6816</v>
      </c>
      <c r="C6204" s="79" t="s">
        <v>10645</v>
      </c>
      <c r="D6204" s="37" t="s">
        <v>5608</v>
      </c>
      <c r="E6204" s="37" t="s">
        <v>4134</v>
      </c>
      <c r="F6204" s="41"/>
      <c r="G6204" s="27"/>
      <c r="H6204" s="27"/>
      <c r="I6204" s="27">
        <v>637391</v>
      </c>
      <c r="M6204" s="220">
        <f t="shared" si="96"/>
        <v>834727</v>
      </c>
    </row>
    <row r="6205" spans="1:13" x14ac:dyDescent="0.2">
      <c r="A6205" s="35" t="s">
        <v>2865</v>
      </c>
      <c r="B6205" s="1" t="s">
        <v>81</v>
      </c>
      <c r="C6205" s="45" t="s">
        <v>1020</v>
      </c>
      <c r="D6205" s="23" t="s">
        <v>5734</v>
      </c>
      <c r="E6205" s="23" t="s">
        <v>4141</v>
      </c>
      <c r="F6205" s="40">
        <v>3.5</v>
      </c>
      <c r="G6205" s="25">
        <v>75325</v>
      </c>
      <c r="H6205" s="25">
        <v>263638</v>
      </c>
      <c r="I6205" s="25"/>
      <c r="J6205" s="58" t="e">
        <f>HYPERLINK("#"&amp;"Insumos"&amp;"!A"&amp;MATCH($B6205,#REF!,0),"Ins "&amp;$B6205)</f>
        <v>#REF!</v>
      </c>
      <c r="M6205" s="220"/>
    </row>
    <row r="6206" spans="1:13" x14ac:dyDescent="0.2">
      <c r="A6206" s="35" t="s">
        <v>2865</v>
      </c>
      <c r="B6206" s="1" t="s">
        <v>263</v>
      </c>
      <c r="C6206" s="45" t="s">
        <v>696</v>
      </c>
      <c r="D6206" s="23" t="s">
        <v>5534</v>
      </c>
      <c r="E6206" s="23" t="s">
        <v>4140</v>
      </c>
      <c r="F6206" s="40">
        <v>3.6499999999999998E-2</v>
      </c>
      <c r="G6206" s="25">
        <v>187426</v>
      </c>
      <c r="H6206" s="25">
        <v>6841</v>
      </c>
      <c r="I6206" s="25"/>
      <c r="J6206" s="58" t="e">
        <f>HYPERLINK("#"&amp;"Insumos"&amp;"!A"&amp;MATCH($B6206,#REF!,0),"Ins "&amp;$B6206)</f>
        <v>#REF!</v>
      </c>
      <c r="M6206" s="220"/>
    </row>
    <row r="6207" spans="1:13" x14ac:dyDescent="0.2">
      <c r="A6207" s="35" t="s">
        <v>2865</v>
      </c>
      <c r="B6207" s="1" t="s">
        <v>5533</v>
      </c>
      <c r="C6207" s="45" t="s">
        <v>5892</v>
      </c>
      <c r="D6207" s="23" t="s">
        <v>977</v>
      </c>
      <c r="E6207" s="23" t="s">
        <v>4134</v>
      </c>
      <c r="F6207" s="40">
        <v>0.5</v>
      </c>
      <c r="G6207" s="25">
        <v>3623</v>
      </c>
      <c r="H6207" s="25">
        <v>1812</v>
      </c>
      <c r="I6207" s="25"/>
      <c r="J6207" s="58" t="e">
        <f>HYPERLINK("#"&amp;"Insumos"&amp;"!A"&amp;MATCH($B6207,#REF!,0),"Ins "&amp;$B6207)</f>
        <v>#REF!</v>
      </c>
      <c r="M6207" s="220"/>
    </row>
    <row r="6208" spans="1:13" ht="51" x14ac:dyDescent="0.2">
      <c r="A6208" s="35" t="s">
        <v>2865</v>
      </c>
      <c r="B6208" s="1" t="s">
        <v>5097</v>
      </c>
      <c r="C6208" s="45" t="s">
        <v>1596</v>
      </c>
      <c r="D6208" s="23" t="s">
        <v>5751</v>
      </c>
      <c r="E6208" s="23" t="s">
        <v>4134</v>
      </c>
      <c r="F6208" s="40">
        <v>1</v>
      </c>
      <c r="G6208" s="25">
        <v>354666</v>
      </c>
      <c r="H6208" s="25">
        <v>354666</v>
      </c>
      <c r="I6208" s="25"/>
      <c r="J6208" s="58" t="e">
        <f>HYPERLINK("#"&amp;"Insumos"&amp;"!A"&amp;MATCH($B6208,#REF!,0),"Ins "&amp;$B6208)</f>
        <v>#REF!</v>
      </c>
      <c r="M6208" s="220"/>
    </row>
    <row r="6209" spans="1:13" x14ac:dyDescent="0.2">
      <c r="A6209" s="35" t="s">
        <v>2865</v>
      </c>
      <c r="B6209" s="1" t="s">
        <v>5007</v>
      </c>
      <c r="C6209" s="45" t="s">
        <v>720</v>
      </c>
      <c r="D6209" s="23" t="s">
        <v>5751</v>
      </c>
      <c r="E6209" s="23" t="s">
        <v>4134</v>
      </c>
      <c r="F6209" s="40">
        <v>5.5</v>
      </c>
      <c r="G6209" s="25">
        <v>1897</v>
      </c>
      <c r="H6209" s="25">
        <v>10434</v>
      </c>
      <c r="I6209" s="25"/>
      <c r="J6209" s="58" t="e">
        <f>HYPERLINK("#"&amp;"Insumos"&amp;"!A"&amp;MATCH($B6209,#REF!,0),"Ins "&amp;$B6209)</f>
        <v>#REF!</v>
      </c>
      <c r="M6209" s="220"/>
    </row>
    <row r="6210" spans="1:13" ht="51" x14ac:dyDescent="0.2">
      <c r="A6210" s="36" t="s">
        <v>2866</v>
      </c>
      <c r="B6210" s="26" t="s">
        <v>6816</v>
      </c>
      <c r="C6210" s="79" t="s">
        <v>10646</v>
      </c>
      <c r="D6210" s="37" t="s">
        <v>5608</v>
      </c>
      <c r="E6210" s="37" t="s">
        <v>4134</v>
      </c>
      <c r="F6210" s="41"/>
      <c r="G6210" s="27"/>
      <c r="H6210" s="27"/>
      <c r="I6210" s="27">
        <v>549475</v>
      </c>
      <c r="M6210" s="220">
        <f t="shared" si="96"/>
        <v>719592</v>
      </c>
    </row>
    <row r="6211" spans="1:13" x14ac:dyDescent="0.2">
      <c r="A6211" s="35" t="s">
        <v>2866</v>
      </c>
      <c r="B6211" s="1" t="s">
        <v>81</v>
      </c>
      <c r="C6211" s="45" t="s">
        <v>1020</v>
      </c>
      <c r="D6211" s="23" t="s">
        <v>5734</v>
      </c>
      <c r="E6211" s="23" t="s">
        <v>4141</v>
      </c>
      <c r="F6211" s="40">
        <v>4</v>
      </c>
      <c r="G6211" s="25">
        <v>75325</v>
      </c>
      <c r="H6211" s="25">
        <v>301300</v>
      </c>
      <c r="I6211" s="25"/>
      <c r="J6211" s="58" t="e">
        <f>HYPERLINK("#"&amp;"Insumos"&amp;"!A"&amp;MATCH($B6211,#REF!,0),"Ins "&amp;$B6211)</f>
        <v>#REF!</v>
      </c>
      <c r="M6211" s="220"/>
    </row>
    <row r="6212" spans="1:13" x14ac:dyDescent="0.2">
      <c r="A6212" s="35" t="s">
        <v>2866</v>
      </c>
      <c r="B6212" s="1" t="s">
        <v>263</v>
      </c>
      <c r="C6212" s="45" t="s">
        <v>696</v>
      </c>
      <c r="D6212" s="23" t="s">
        <v>5534</v>
      </c>
      <c r="E6212" s="23" t="s">
        <v>4140</v>
      </c>
      <c r="F6212" s="40">
        <v>2.3699999999999999E-2</v>
      </c>
      <c r="G6212" s="25">
        <v>187426</v>
      </c>
      <c r="H6212" s="25">
        <v>4442</v>
      </c>
      <c r="I6212" s="25"/>
      <c r="J6212" s="58" t="e">
        <f>HYPERLINK("#"&amp;"Insumos"&amp;"!A"&amp;MATCH($B6212,#REF!,0),"Ins "&amp;$B6212)</f>
        <v>#REF!</v>
      </c>
      <c r="M6212" s="220"/>
    </row>
    <row r="6213" spans="1:13" x14ac:dyDescent="0.2">
      <c r="A6213" s="35" t="s">
        <v>2866</v>
      </c>
      <c r="B6213" s="1" t="s">
        <v>5533</v>
      </c>
      <c r="C6213" s="45" t="s">
        <v>5892</v>
      </c>
      <c r="D6213" s="23" t="s">
        <v>977</v>
      </c>
      <c r="E6213" s="23" t="s">
        <v>4134</v>
      </c>
      <c r="F6213" s="40">
        <v>0.5</v>
      </c>
      <c r="G6213" s="25">
        <v>3623</v>
      </c>
      <c r="H6213" s="25">
        <v>1812</v>
      </c>
      <c r="I6213" s="25"/>
      <c r="J6213" s="58" t="e">
        <f>HYPERLINK("#"&amp;"Insumos"&amp;"!A"&amp;MATCH($B6213,#REF!,0),"Ins "&amp;$B6213)</f>
        <v>#REF!</v>
      </c>
      <c r="M6213" s="220"/>
    </row>
    <row r="6214" spans="1:13" ht="51" x14ac:dyDescent="0.2">
      <c r="A6214" s="35" t="s">
        <v>2866</v>
      </c>
      <c r="B6214" s="1" t="s">
        <v>5095</v>
      </c>
      <c r="C6214" s="45" t="s">
        <v>1594</v>
      </c>
      <c r="D6214" s="23" t="s">
        <v>5751</v>
      </c>
      <c r="E6214" s="23" t="s">
        <v>4134</v>
      </c>
      <c r="F6214" s="40">
        <v>1</v>
      </c>
      <c r="G6214" s="25">
        <v>229970</v>
      </c>
      <c r="H6214" s="25">
        <v>229970</v>
      </c>
      <c r="I6214" s="25"/>
      <c r="J6214" s="58" t="e">
        <f>HYPERLINK("#"&amp;"Insumos"&amp;"!A"&amp;MATCH($B6214,#REF!,0),"Ins "&amp;$B6214)</f>
        <v>#REF!</v>
      </c>
      <c r="M6214" s="220"/>
    </row>
    <row r="6215" spans="1:13" x14ac:dyDescent="0.2">
      <c r="A6215" s="35" t="s">
        <v>2866</v>
      </c>
      <c r="B6215" s="1" t="s">
        <v>5007</v>
      </c>
      <c r="C6215" s="45" t="s">
        <v>720</v>
      </c>
      <c r="D6215" s="23" t="s">
        <v>5751</v>
      </c>
      <c r="E6215" s="23" t="s">
        <v>4134</v>
      </c>
      <c r="F6215" s="40">
        <v>6.3</v>
      </c>
      <c r="G6215" s="25">
        <v>1897</v>
      </c>
      <c r="H6215" s="25">
        <v>11951</v>
      </c>
      <c r="I6215" s="25"/>
      <c r="J6215" s="58" t="e">
        <f>HYPERLINK("#"&amp;"Insumos"&amp;"!A"&amp;MATCH($B6215,#REF!,0),"Ins "&amp;$B6215)</f>
        <v>#REF!</v>
      </c>
      <c r="M6215" s="220"/>
    </row>
    <row r="6216" spans="1:13" ht="51" x14ac:dyDescent="0.2">
      <c r="A6216" s="36" t="s">
        <v>2867</v>
      </c>
      <c r="B6216" s="26" t="s">
        <v>6816</v>
      </c>
      <c r="C6216" s="79" t="s">
        <v>10647</v>
      </c>
      <c r="D6216" s="37" t="s">
        <v>5608</v>
      </c>
      <c r="E6216" s="37" t="s">
        <v>4134</v>
      </c>
      <c r="F6216" s="41"/>
      <c r="G6216" s="27"/>
      <c r="H6216" s="27"/>
      <c r="I6216" s="27">
        <v>564636</v>
      </c>
      <c r="M6216" s="220">
        <f t="shared" ref="M6216:M6270" si="97">ROUND(I6216*(1+$L$2),0)</f>
        <v>739447</v>
      </c>
    </row>
    <row r="6217" spans="1:13" x14ac:dyDescent="0.2">
      <c r="A6217" s="35" t="s">
        <v>2867</v>
      </c>
      <c r="B6217" s="1" t="s">
        <v>81</v>
      </c>
      <c r="C6217" s="45" t="s">
        <v>1020</v>
      </c>
      <c r="D6217" s="23" t="s">
        <v>5734</v>
      </c>
      <c r="E6217" s="23" t="s">
        <v>4141</v>
      </c>
      <c r="F6217" s="40">
        <v>3.5</v>
      </c>
      <c r="G6217" s="25">
        <v>75325</v>
      </c>
      <c r="H6217" s="25">
        <v>263638</v>
      </c>
      <c r="I6217" s="25"/>
      <c r="J6217" s="58" t="e">
        <f>HYPERLINK("#"&amp;"Insumos"&amp;"!A"&amp;MATCH($B6217,#REF!,0),"Ins "&amp;$B6217)</f>
        <v>#REF!</v>
      </c>
      <c r="M6217" s="220"/>
    </row>
    <row r="6218" spans="1:13" x14ac:dyDescent="0.2">
      <c r="A6218" s="35" t="s">
        <v>2867</v>
      </c>
      <c r="B6218" s="1" t="s">
        <v>263</v>
      </c>
      <c r="C6218" s="45" t="s">
        <v>696</v>
      </c>
      <c r="D6218" s="23" t="s">
        <v>5534</v>
      </c>
      <c r="E6218" s="23" t="s">
        <v>4140</v>
      </c>
      <c r="F6218" s="40">
        <v>2.92E-2</v>
      </c>
      <c r="G6218" s="25">
        <v>187426</v>
      </c>
      <c r="H6218" s="25">
        <v>5473</v>
      </c>
      <c r="I6218" s="25"/>
      <c r="J6218" s="58" t="e">
        <f>HYPERLINK("#"&amp;"Insumos"&amp;"!A"&amp;MATCH($B6218,#REF!,0),"Ins "&amp;$B6218)</f>
        <v>#REF!</v>
      </c>
      <c r="M6218" s="220"/>
    </row>
    <row r="6219" spans="1:13" x14ac:dyDescent="0.2">
      <c r="A6219" s="35" t="s">
        <v>2867</v>
      </c>
      <c r="B6219" s="1" t="s">
        <v>5533</v>
      </c>
      <c r="C6219" s="45" t="s">
        <v>5892</v>
      </c>
      <c r="D6219" s="23" t="s">
        <v>977</v>
      </c>
      <c r="E6219" s="23" t="s">
        <v>4134</v>
      </c>
      <c r="F6219" s="40">
        <v>0.5</v>
      </c>
      <c r="G6219" s="25">
        <v>3623</v>
      </c>
      <c r="H6219" s="25">
        <v>1812</v>
      </c>
      <c r="I6219" s="25"/>
      <c r="J6219" s="58" t="e">
        <f>HYPERLINK("#"&amp;"Insumos"&amp;"!A"&amp;MATCH($B6219,#REF!,0),"Ins "&amp;$B6219)</f>
        <v>#REF!</v>
      </c>
      <c r="M6219" s="220"/>
    </row>
    <row r="6220" spans="1:13" ht="51" x14ac:dyDescent="0.2">
      <c r="A6220" s="35" t="s">
        <v>2867</v>
      </c>
      <c r="B6220" s="1" t="s">
        <v>5096</v>
      </c>
      <c r="C6220" s="45" t="s">
        <v>1595</v>
      </c>
      <c r="D6220" s="23" t="s">
        <v>5751</v>
      </c>
      <c r="E6220" s="23" t="s">
        <v>4134</v>
      </c>
      <c r="F6220" s="40">
        <v>1</v>
      </c>
      <c r="G6220" s="25">
        <v>283279</v>
      </c>
      <c r="H6220" s="25">
        <v>283279</v>
      </c>
      <c r="I6220" s="25"/>
      <c r="J6220" s="58" t="e">
        <f>HYPERLINK("#"&amp;"Insumos"&amp;"!A"&amp;MATCH($B6220,#REF!,0),"Ins "&amp;$B6220)</f>
        <v>#REF!</v>
      </c>
      <c r="M6220" s="220"/>
    </row>
    <row r="6221" spans="1:13" x14ac:dyDescent="0.2">
      <c r="A6221" s="35" t="s">
        <v>2867</v>
      </c>
      <c r="B6221" s="1" t="s">
        <v>5007</v>
      </c>
      <c r="C6221" s="45" t="s">
        <v>720</v>
      </c>
      <c r="D6221" s="23" t="s">
        <v>5751</v>
      </c>
      <c r="E6221" s="23" t="s">
        <v>4134</v>
      </c>
      <c r="F6221" s="40">
        <v>5.5</v>
      </c>
      <c r="G6221" s="25">
        <v>1897</v>
      </c>
      <c r="H6221" s="25">
        <v>10434</v>
      </c>
      <c r="I6221" s="25"/>
      <c r="J6221" s="58" t="e">
        <f>HYPERLINK("#"&amp;"Insumos"&amp;"!A"&amp;MATCH($B6221,#REF!,0),"Ins "&amp;$B6221)</f>
        <v>#REF!</v>
      </c>
      <c r="M6221" s="220"/>
    </row>
    <row r="6222" spans="1:13" ht="51" x14ac:dyDescent="0.2">
      <c r="A6222" s="36" t="s">
        <v>2868</v>
      </c>
      <c r="B6222" s="26" t="s">
        <v>6816</v>
      </c>
      <c r="C6222" s="79" t="s">
        <v>8114</v>
      </c>
      <c r="D6222" s="37" t="s">
        <v>5608</v>
      </c>
      <c r="E6222" s="37" t="s">
        <v>4134</v>
      </c>
      <c r="F6222" s="41"/>
      <c r="G6222" s="27"/>
      <c r="H6222" s="27"/>
      <c r="I6222" s="27">
        <v>645174</v>
      </c>
      <c r="M6222" s="220">
        <f t="shared" si="97"/>
        <v>844920</v>
      </c>
    </row>
    <row r="6223" spans="1:13" x14ac:dyDescent="0.2">
      <c r="A6223" s="35" t="s">
        <v>2868</v>
      </c>
      <c r="B6223" s="1" t="s">
        <v>81</v>
      </c>
      <c r="C6223" s="45" t="s">
        <v>1020</v>
      </c>
      <c r="D6223" s="23" t="s">
        <v>5734</v>
      </c>
      <c r="E6223" s="23" t="s">
        <v>4141</v>
      </c>
      <c r="F6223" s="40">
        <v>3.5</v>
      </c>
      <c r="G6223" s="25">
        <v>75325</v>
      </c>
      <c r="H6223" s="25">
        <v>263638</v>
      </c>
      <c r="I6223" s="25"/>
      <c r="J6223" s="58" t="e">
        <f>HYPERLINK("#"&amp;"Insumos"&amp;"!A"&amp;MATCH($B6223,#REF!,0),"Ins "&amp;$B6223)</f>
        <v>#REF!</v>
      </c>
      <c r="M6223" s="220"/>
    </row>
    <row r="6224" spans="1:13" x14ac:dyDescent="0.2">
      <c r="A6224" s="35" t="s">
        <v>2868</v>
      </c>
      <c r="B6224" s="1" t="s">
        <v>263</v>
      </c>
      <c r="C6224" s="45" t="s">
        <v>696</v>
      </c>
      <c r="D6224" s="23" t="s">
        <v>5534</v>
      </c>
      <c r="E6224" s="23" t="s">
        <v>4140</v>
      </c>
      <c r="F6224" s="40">
        <v>2.3699999999999999E-2</v>
      </c>
      <c r="G6224" s="25">
        <v>187426</v>
      </c>
      <c r="H6224" s="25">
        <v>4442</v>
      </c>
      <c r="I6224" s="25"/>
      <c r="J6224" s="58" t="e">
        <f>HYPERLINK("#"&amp;"Insumos"&amp;"!A"&amp;MATCH($B6224,#REF!,0),"Ins "&amp;$B6224)</f>
        <v>#REF!</v>
      </c>
      <c r="M6224" s="220"/>
    </row>
    <row r="6225" spans="1:13" x14ac:dyDescent="0.2">
      <c r="A6225" s="35" t="s">
        <v>2868</v>
      </c>
      <c r="B6225" s="1" t="s">
        <v>5533</v>
      </c>
      <c r="C6225" s="45" t="s">
        <v>5892</v>
      </c>
      <c r="D6225" s="23" t="s">
        <v>977</v>
      </c>
      <c r="E6225" s="23" t="s">
        <v>4134</v>
      </c>
      <c r="F6225" s="40">
        <v>0.5</v>
      </c>
      <c r="G6225" s="25">
        <v>3623</v>
      </c>
      <c r="H6225" s="25">
        <v>1812</v>
      </c>
      <c r="I6225" s="25"/>
      <c r="J6225" s="58" t="e">
        <f>HYPERLINK("#"&amp;"Insumos"&amp;"!A"&amp;MATCH($B6225,#REF!,0),"Ins "&amp;$B6225)</f>
        <v>#REF!</v>
      </c>
      <c r="M6225" s="220"/>
    </row>
    <row r="6226" spans="1:13" ht="51" x14ac:dyDescent="0.2">
      <c r="A6226" s="35" t="s">
        <v>2868</v>
      </c>
      <c r="B6226" s="1" t="s">
        <v>5093</v>
      </c>
      <c r="C6226" s="45" t="s">
        <v>7329</v>
      </c>
      <c r="D6226" s="23" t="s">
        <v>5751</v>
      </c>
      <c r="E6226" s="23" t="s">
        <v>4134</v>
      </c>
      <c r="F6226" s="40">
        <v>1</v>
      </c>
      <c r="G6226" s="25">
        <v>331121</v>
      </c>
      <c r="H6226" s="25">
        <v>331121</v>
      </c>
      <c r="I6226" s="25"/>
      <c r="J6226" s="58" t="e">
        <f>HYPERLINK("#"&amp;"Insumos"&amp;"!A"&amp;MATCH($B6226,#REF!,0),"Ins "&amp;$B6226)</f>
        <v>#REF!</v>
      </c>
      <c r="M6226" s="220"/>
    </row>
    <row r="6227" spans="1:13" x14ac:dyDescent="0.2">
      <c r="A6227" s="35" t="s">
        <v>2868</v>
      </c>
      <c r="B6227" s="1" t="s">
        <v>5007</v>
      </c>
      <c r="C6227" s="45" t="s">
        <v>720</v>
      </c>
      <c r="D6227" s="23" t="s">
        <v>5751</v>
      </c>
      <c r="E6227" s="23" t="s">
        <v>4134</v>
      </c>
      <c r="F6227" s="40">
        <v>5.5</v>
      </c>
      <c r="G6227" s="25">
        <v>1897</v>
      </c>
      <c r="H6227" s="25">
        <v>10434</v>
      </c>
      <c r="I6227" s="25"/>
      <c r="J6227" s="58" t="e">
        <f>HYPERLINK("#"&amp;"Insumos"&amp;"!A"&amp;MATCH($B6227,#REF!,0),"Ins "&amp;$B6227)</f>
        <v>#REF!</v>
      </c>
      <c r="M6227" s="220"/>
    </row>
    <row r="6228" spans="1:13" x14ac:dyDescent="0.2">
      <c r="A6228" s="35" t="s">
        <v>2868</v>
      </c>
      <c r="B6228" s="1" t="s">
        <v>6090</v>
      </c>
      <c r="C6228" s="45" t="s">
        <v>6091</v>
      </c>
      <c r="D6228" s="23" t="s">
        <v>5751</v>
      </c>
      <c r="E6228" s="23" t="s">
        <v>464</v>
      </c>
      <c r="F6228" s="40">
        <v>4</v>
      </c>
      <c r="G6228" s="25">
        <v>3200</v>
      </c>
      <c r="H6228" s="25">
        <v>12800</v>
      </c>
      <c r="I6228" s="25"/>
      <c r="J6228" s="58" t="e">
        <f>HYPERLINK("#"&amp;"Insumos"&amp;"!A"&amp;MATCH($B6228,#REF!,0),"Ins "&amp;$B6228)</f>
        <v>#REF!</v>
      </c>
      <c r="M6228" s="220"/>
    </row>
    <row r="6229" spans="1:13" x14ac:dyDescent="0.2">
      <c r="A6229" s="35" t="s">
        <v>2868</v>
      </c>
      <c r="B6229" s="1" t="s">
        <v>6119</v>
      </c>
      <c r="C6229" s="45" t="s">
        <v>6120</v>
      </c>
      <c r="D6229" s="23" t="s">
        <v>5751</v>
      </c>
      <c r="E6229" s="23" t="s">
        <v>4134</v>
      </c>
      <c r="F6229" s="40">
        <v>8</v>
      </c>
      <c r="G6229" s="25">
        <v>1492</v>
      </c>
      <c r="H6229" s="25">
        <v>11936</v>
      </c>
      <c r="I6229" s="25"/>
      <c r="J6229" s="58" t="e">
        <f>HYPERLINK("#"&amp;"Insumos"&amp;"!A"&amp;MATCH($B6229,#REF!,0),"Ins "&amp;$B6229)</f>
        <v>#REF!</v>
      </c>
      <c r="M6229" s="220"/>
    </row>
    <row r="6230" spans="1:13" x14ac:dyDescent="0.2">
      <c r="A6230" s="35" t="s">
        <v>2868</v>
      </c>
      <c r="B6230" s="1" t="s">
        <v>7408</v>
      </c>
      <c r="C6230" s="45" t="s">
        <v>7409</v>
      </c>
      <c r="D6230" s="23" t="s">
        <v>5751</v>
      </c>
      <c r="E6230" s="23" t="s">
        <v>4134</v>
      </c>
      <c r="F6230" s="40">
        <v>9</v>
      </c>
      <c r="G6230" s="25">
        <v>999</v>
      </c>
      <c r="H6230" s="25">
        <v>8991</v>
      </c>
      <c r="I6230" s="25"/>
      <c r="J6230" s="58" t="e">
        <f>HYPERLINK("#"&amp;"Insumos"&amp;"!A"&amp;MATCH($B6230,#REF!,0),"Ins "&amp;$B6230)</f>
        <v>#REF!</v>
      </c>
      <c r="M6230" s="220"/>
    </row>
    <row r="6231" spans="1:13" ht="51" x14ac:dyDescent="0.2">
      <c r="A6231" s="36" t="s">
        <v>2869</v>
      </c>
      <c r="B6231" s="26" t="s">
        <v>6816</v>
      </c>
      <c r="C6231" s="79" t="s">
        <v>8115</v>
      </c>
      <c r="D6231" s="37" t="s">
        <v>5608</v>
      </c>
      <c r="E6231" s="37" t="s">
        <v>4134</v>
      </c>
      <c r="F6231" s="41"/>
      <c r="G6231" s="27"/>
      <c r="H6231" s="27"/>
      <c r="I6231" s="27">
        <v>334616</v>
      </c>
      <c r="M6231" s="220">
        <f t="shared" si="97"/>
        <v>438213</v>
      </c>
    </row>
    <row r="6232" spans="1:13" x14ac:dyDescent="0.2">
      <c r="A6232" s="35" t="s">
        <v>2869</v>
      </c>
      <c r="B6232" s="1" t="s">
        <v>81</v>
      </c>
      <c r="C6232" s="45" t="s">
        <v>1020</v>
      </c>
      <c r="D6232" s="23" t="s">
        <v>5734</v>
      </c>
      <c r="E6232" s="23" t="s">
        <v>4141</v>
      </c>
      <c r="F6232" s="40">
        <v>2</v>
      </c>
      <c r="G6232" s="25">
        <v>75325</v>
      </c>
      <c r="H6232" s="25">
        <v>150650</v>
      </c>
      <c r="I6232" s="25"/>
      <c r="J6232" s="58" t="e">
        <f>HYPERLINK("#"&amp;"Insumos"&amp;"!A"&amp;MATCH($B6232,#REF!,0),"Ins "&amp;$B6232)</f>
        <v>#REF!</v>
      </c>
      <c r="M6232" s="220"/>
    </row>
    <row r="6233" spans="1:13" x14ac:dyDescent="0.2">
      <c r="A6233" s="35" t="s">
        <v>2869</v>
      </c>
      <c r="B6233" s="1" t="s">
        <v>263</v>
      </c>
      <c r="C6233" s="45" t="s">
        <v>696</v>
      </c>
      <c r="D6233" s="23" t="s">
        <v>5534</v>
      </c>
      <c r="E6233" s="23" t="s">
        <v>4140</v>
      </c>
      <c r="F6233" s="40">
        <v>1.84E-2</v>
      </c>
      <c r="G6233" s="25">
        <v>187426</v>
      </c>
      <c r="H6233" s="25">
        <v>3449</v>
      </c>
      <c r="I6233" s="25"/>
      <c r="J6233" s="58" t="e">
        <f>HYPERLINK("#"&amp;"Insumos"&amp;"!A"&amp;MATCH($B6233,#REF!,0),"Ins "&amp;$B6233)</f>
        <v>#REF!</v>
      </c>
      <c r="M6233" s="220"/>
    </row>
    <row r="6234" spans="1:13" x14ac:dyDescent="0.2">
      <c r="A6234" s="35" t="s">
        <v>2869</v>
      </c>
      <c r="B6234" s="1" t="s">
        <v>5533</v>
      </c>
      <c r="C6234" s="45" t="s">
        <v>5892</v>
      </c>
      <c r="D6234" s="23" t="s">
        <v>977</v>
      </c>
      <c r="E6234" s="23" t="s">
        <v>4134</v>
      </c>
      <c r="F6234" s="40">
        <v>0.5</v>
      </c>
      <c r="G6234" s="25">
        <v>3623</v>
      </c>
      <c r="H6234" s="25">
        <v>1812</v>
      </c>
      <c r="I6234" s="25"/>
      <c r="J6234" s="58" t="e">
        <f>HYPERLINK("#"&amp;"Insumos"&amp;"!A"&amp;MATCH($B6234,#REF!,0),"Ins "&amp;$B6234)</f>
        <v>#REF!</v>
      </c>
      <c r="M6234" s="220"/>
    </row>
    <row r="6235" spans="1:13" ht="51" x14ac:dyDescent="0.2">
      <c r="A6235" s="35" t="s">
        <v>2869</v>
      </c>
      <c r="B6235" s="1" t="s">
        <v>4820</v>
      </c>
      <c r="C6235" s="45" t="s">
        <v>1608</v>
      </c>
      <c r="D6235" s="23" t="s">
        <v>5751</v>
      </c>
      <c r="E6235" s="23" t="s">
        <v>4134</v>
      </c>
      <c r="F6235" s="40">
        <v>1</v>
      </c>
      <c r="G6235" s="25">
        <v>118560</v>
      </c>
      <c r="H6235" s="25">
        <v>118560</v>
      </c>
      <c r="I6235" s="25"/>
      <c r="J6235" s="58" t="e">
        <f>HYPERLINK("#"&amp;"Insumos"&amp;"!A"&amp;MATCH($B6235,#REF!,0),"Ins "&amp;$B6235)</f>
        <v>#REF!</v>
      </c>
      <c r="M6235" s="220"/>
    </row>
    <row r="6236" spans="1:13" x14ac:dyDescent="0.2">
      <c r="A6236" s="35" t="s">
        <v>2869</v>
      </c>
      <c r="B6236" s="1" t="s">
        <v>5007</v>
      </c>
      <c r="C6236" s="45" t="s">
        <v>720</v>
      </c>
      <c r="D6236" s="23" t="s">
        <v>5751</v>
      </c>
      <c r="E6236" s="23" t="s">
        <v>4134</v>
      </c>
      <c r="F6236" s="40">
        <v>5.5</v>
      </c>
      <c r="G6236" s="25">
        <v>1897</v>
      </c>
      <c r="H6236" s="25">
        <v>10434</v>
      </c>
      <c r="I6236" s="25"/>
      <c r="J6236" s="58" t="e">
        <f>HYPERLINK("#"&amp;"Insumos"&amp;"!A"&amp;MATCH($B6236,#REF!,0),"Ins "&amp;$B6236)</f>
        <v>#REF!</v>
      </c>
      <c r="M6236" s="220"/>
    </row>
    <row r="6237" spans="1:13" x14ac:dyDescent="0.2">
      <c r="A6237" s="35" t="s">
        <v>2869</v>
      </c>
      <c r="B6237" s="1" t="s">
        <v>6090</v>
      </c>
      <c r="C6237" s="45" t="s">
        <v>6091</v>
      </c>
      <c r="D6237" s="23" t="s">
        <v>5751</v>
      </c>
      <c r="E6237" s="23" t="s">
        <v>464</v>
      </c>
      <c r="F6237" s="40">
        <v>4</v>
      </c>
      <c r="G6237" s="25">
        <v>3200</v>
      </c>
      <c r="H6237" s="25">
        <v>12800</v>
      </c>
      <c r="I6237" s="25"/>
      <c r="J6237" s="58" t="e">
        <f>HYPERLINK("#"&amp;"Insumos"&amp;"!A"&amp;MATCH($B6237,#REF!,0),"Ins "&amp;$B6237)</f>
        <v>#REF!</v>
      </c>
      <c r="M6237" s="220"/>
    </row>
    <row r="6238" spans="1:13" x14ac:dyDescent="0.2">
      <c r="A6238" s="35" t="s">
        <v>2869</v>
      </c>
      <c r="B6238" s="1" t="s">
        <v>6119</v>
      </c>
      <c r="C6238" s="45" t="s">
        <v>6120</v>
      </c>
      <c r="D6238" s="23" t="s">
        <v>5751</v>
      </c>
      <c r="E6238" s="23" t="s">
        <v>4134</v>
      </c>
      <c r="F6238" s="40">
        <v>8</v>
      </c>
      <c r="G6238" s="25">
        <v>1492</v>
      </c>
      <c r="H6238" s="25">
        <v>11936</v>
      </c>
      <c r="I6238" s="25"/>
      <c r="J6238" s="58" t="e">
        <f>HYPERLINK("#"&amp;"Insumos"&amp;"!A"&amp;MATCH($B6238,#REF!,0),"Ins "&amp;$B6238)</f>
        <v>#REF!</v>
      </c>
      <c r="M6238" s="220"/>
    </row>
    <row r="6239" spans="1:13" x14ac:dyDescent="0.2">
      <c r="A6239" s="35" t="s">
        <v>2869</v>
      </c>
      <c r="B6239" s="1" t="s">
        <v>7408</v>
      </c>
      <c r="C6239" s="45" t="s">
        <v>7409</v>
      </c>
      <c r="D6239" s="23" t="s">
        <v>5751</v>
      </c>
      <c r="E6239" s="23" t="s">
        <v>4134</v>
      </c>
      <c r="F6239" s="40">
        <v>25</v>
      </c>
      <c r="G6239" s="25">
        <v>999</v>
      </c>
      <c r="H6239" s="25">
        <v>24975</v>
      </c>
      <c r="I6239" s="25"/>
      <c r="J6239" s="58" t="e">
        <f>HYPERLINK("#"&amp;"Insumos"&amp;"!A"&amp;MATCH($B6239,#REF!,0),"Ins "&amp;$B6239)</f>
        <v>#REF!</v>
      </c>
      <c r="M6239" s="220"/>
    </row>
    <row r="6240" spans="1:13" ht="51" x14ac:dyDescent="0.2">
      <c r="A6240" s="36" t="s">
        <v>2870</v>
      </c>
      <c r="B6240" s="26" t="s">
        <v>6816</v>
      </c>
      <c r="C6240" s="79" t="s">
        <v>10648</v>
      </c>
      <c r="D6240" s="37" t="s">
        <v>5608</v>
      </c>
      <c r="E6240" s="37" t="s">
        <v>4134</v>
      </c>
      <c r="F6240" s="41"/>
      <c r="G6240" s="27"/>
      <c r="H6240" s="27"/>
      <c r="I6240" s="27">
        <v>387814</v>
      </c>
      <c r="M6240" s="220">
        <f t="shared" si="97"/>
        <v>507881</v>
      </c>
    </row>
    <row r="6241" spans="1:13" x14ac:dyDescent="0.2">
      <c r="A6241" s="35" t="s">
        <v>2870</v>
      </c>
      <c r="B6241" s="1" t="s">
        <v>81</v>
      </c>
      <c r="C6241" s="45" t="s">
        <v>1020</v>
      </c>
      <c r="D6241" s="23" t="s">
        <v>5734</v>
      </c>
      <c r="E6241" s="23" t="s">
        <v>4141</v>
      </c>
      <c r="F6241" s="40">
        <v>3.5</v>
      </c>
      <c r="G6241" s="25">
        <v>75325</v>
      </c>
      <c r="H6241" s="25">
        <v>263638</v>
      </c>
      <c r="I6241" s="25"/>
      <c r="J6241" s="58" t="e">
        <f>HYPERLINK("#"&amp;"Insumos"&amp;"!A"&amp;MATCH($B6241,#REF!,0),"Ins "&amp;$B6241)</f>
        <v>#REF!</v>
      </c>
      <c r="M6241" s="220"/>
    </row>
    <row r="6242" spans="1:13" x14ac:dyDescent="0.2">
      <c r="A6242" s="35" t="s">
        <v>2870</v>
      </c>
      <c r="B6242" s="1" t="s">
        <v>263</v>
      </c>
      <c r="C6242" s="45" t="s">
        <v>696</v>
      </c>
      <c r="D6242" s="23" t="s">
        <v>5534</v>
      </c>
      <c r="E6242" s="23" t="s">
        <v>4140</v>
      </c>
      <c r="F6242" s="40">
        <v>1.1299999999999999E-2</v>
      </c>
      <c r="G6242" s="25">
        <v>187426</v>
      </c>
      <c r="H6242" s="25">
        <v>2118</v>
      </c>
      <c r="I6242" s="25"/>
      <c r="J6242" s="58" t="e">
        <f>HYPERLINK("#"&amp;"Insumos"&amp;"!A"&amp;MATCH($B6242,#REF!,0),"Ins "&amp;$B6242)</f>
        <v>#REF!</v>
      </c>
      <c r="M6242" s="220"/>
    </row>
    <row r="6243" spans="1:13" x14ac:dyDescent="0.2">
      <c r="A6243" s="35" t="s">
        <v>2870</v>
      </c>
      <c r="B6243" s="1" t="s">
        <v>5533</v>
      </c>
      <c r="C6243" s="45" t="s">
        <v>5892</v>
      </c>
      <c r="D6243" s="23" t="s">
        <v>977</v>
      </c>
      <c r="E6243" s="23" t="s">
        <v>4134</v>
      </c>
      <c r="F6243" s="40">
        <v>0.5</v>
      </c>
      <c r="G6243" s="25">
        <v>3623</v>
      </c>
      <c r="H6243" s="25">
        <v>1812</v>
      </c>
      <c r="I6243" s="25"/>
      <c r="J6243" s="58" t="e">
        <f>HYPERLINK("#"&amp;"Insumos"&amp;"!A"&amp;MATCH($B6243,#REF!,0),"Ins "&amp;$B6243)</f>
        <v>#REF!</v>
      </c>
      <c r="M6243" s="220"/>
    </row>
    <row r="6244" spans="1:13" ht="51" x14ac:dyDescent="0.2">
      <c r="A6244" s="35" t="s">
        <v>2870</v>
      </c>
      <c r="B6244" s="1" t="s">
        <v>5092</v>
      </c>
      <c r="C6244" s="45" t="s">
        <v>1592</v>
      </c>
      <c r="D6244" s="23" t="s">
        <v>5751</v>
      </c>
      <c r="E6244" s="23" t="s">
        <v>4134</v>
      </c>
      <c r="F6244" s="40">
        <v>1</v>
      </c>
      <c r="G6244" s="25">
        <v>109812</v>
      </c>
      <c r="H6244" s="25">
        <v>109812</v>
      </c>
      <c r="I6244" s="25"/>
      <c r="J6244" s="58" t="e">
        <f>HYPERLINK("#"&amp;"Insumos"&amp;"!A"&amp;MATCH($B6244,#REF!,0),"Ins "&amp;$B6244)</f>
        <v>#REF!</v>
      </c>
      <c r="M6244" s="220"/>
    </row>
    <row r="6245" spans="1:13" x14ac:dyDescent="0.2">
      <c r="A6245" s="35" t="s">
        <v>2870</v>
      </c>
      <c r="B6245" s="1" t="s">
        <v>5007</v>
      </c>
      <c r="C6245" s="45" t="s">
        <v>720</v>
      </c>
      <c r="D6245" s="23" t="s">
        <v>5751</v>
      </c>
      <c r="E6245" s="23" t="s">
        <v>4134</v>
      </c>
      <c r="F6245" s="40">
        <v>5.5</v>
      </c>
      <c r="G6245" s="25">
        <v>1897</v>
      </c>
      <c r="H6245" s="25">
        <v>10434</v>
      </c>
      <c r="I6245" s="25"/>
      <c r="J6245" s="58" t="e">
        <f>HYPERLINK("#"&amp;"Insumos"&amp;"!A"&amp;MATCH($B6245,#REF!,0),"Ins "&amp;$B6245)</f>
        <v>#REF!</v>
      </c>
      <c r="M6245" s="220"/>
    </row>
    <row r="6246" spans="1:13" ht="51" x14ac:dyDescent="0.2">
      <c r="A6246" s="36" t="s">
        <v>2871</v>
      </c>
      <c r="B6246" s="26" t="s">
        <v>6816</v>
      </c>
      <c r="C6246" s="79" t="s">
        <v>10649</v>
      </c>
      <c r="D6246" s="37" t="s">
        <v>5608</v>
      </c>
      <c r="E6246" s="37" t="s">
        <v>4134</v>
      </c>
      <c r="F6246" s="41"/>
      <c r="G6246" s="27"/>
      <c r="H6246" s="27"/>
      <c r="I6246" s="27">
        <v>285710</v>
      </c>
      <c r="M6246" s="220">
        <f t="shared" si="97"/>
        <v>374166</v>
      </c>
    </row>
    <row r="6247" spans="1:13" x14ac:dyDescent="0.2">
      <c r="A6247" s="35" t="s">
        <v>2871</v>
      </c>
      <c r="B6247" s="1" t="s">
        <v>81</v>
      </c>
      <c r="C6247" s="45" t="s">
        <v>1020</v>
      </c>
      <c r="D6247" s="23" t="s">
        <v>5734</v>
      </c>
      <c r="E6247" s="23" t="s">
        <v>4141</v>
      </c>
      <c r="F6247" s="40">
        <v>2.5</v>
      </c>
      <c r="G6247" s="25">
        <v>75325</v>
      </c>
      <c r="H6247" s="25">
        <v>188313</v>
      </c>
      <c r="I6247" s="25"/>
      <c r="J6247" s="58" t="e">
        <f>HYPERLINK("#"&amp;"Insumos"&amp;"!A"&amp;MATCH($B6247,#REF!,0),"Ins "&amp;$B6247)</f>
        <v>#REF!</v>
      </c>
      <c r="M6247" s="220"/>
    </row>
    <row r="6248" spans="1:13" x14ac:dyDescent="0.2">
      <c r="A6248" s="35" t="s">
        <v>2871</v>
      </c>
      <c r="B6248" s="1" t="s">
        <v>263</v>
      </c>
      <c r="C6248" s="45" t="s">
        <v>696</v>
      </c>
      <c r="D6248" s="23" t="s">
        <v>5534</v>
      </c>
      <c r="E6248" s="23" t="s">
        <v>4140</v>
      </c>
      <c r="F6248" s="40">
        <v>8.8999999999999999E-3</v>
      </c>
      <c r="G6248" s="25">
        <v>187426</v>
      </c>
      <c r="H6248" s="25">
        <v>1668</v>
      </c>
      <c r="I6248" s="25"/>
      <c r="J6248" s="58" t="e">
        <f>HYPERLINK("#"&amp;"Insumos"&amp;"!A"&amp;MATCH($B6248,#REF!,0),"Ins "&amp;$B6248)</f>
        <v>#REF!</v>
      </c>
      <c r="M6248" s="220"/>
    </row>
    <row r="6249" spans="1:13" x14ac:dyDescent="0.2">
      <c r="A6249" s="35" t="s">
        <v>2871</v>
      </c>
      <c r="B6249" s="1" t="s">
        <v>5533</v>
      </c>
      <c r="C6249" s="45" t="s">
        <v>5892</v>
      </c>
      <c r="D6249" s="23" t="s">
        <v>977</v>
      </c>
      <c r="E6249" s="23" t="s">
        <v>4134</v>
      </c>
      <c r="F6249" s="40">
        <v>0.5</v>
      </c>
      <c r="G6249" s="25">
        <v>3623</v>
      </c>
      <c r="H6249" s="25">
        <v>1812</v>
      </c>
      <c r="I6249" s="25"/>
      <c r="J6249" s="58" t="e">
        <f>HYPERLINK("#"&amp;"Insumos"&amp;"!A"&amp;MATCH($B6249,#REF!,0),"Ins "&amp;$B6249)</f>
        <v>#REF!</v>
      </c>
      <c r="M6249" s="220"/>
    </row>
    <row r="6250" spans="1:13" ht="51" x14ac:dyDescent="0.2">
      <c r="A6250" s="35" t="s">
        <v>2871</v>
      </c>
      <c r="B6250" s="1" t="s">
        <v>4818</v>
      </c>
      <c r="C6250" s="45" t="s">
        <v>1607</v>
      </c>
      <c r="D6250" s="23" t="s">
        <v>5751</v>
      </c>
      <c r="E6250" s="23" t="s">
        <v>4134</v>
      </c>
      <c r="F6250" s="40">
        <v>1</v>
      </c>
      <c r="G6250" s="25">
        <v>86519</v>
      </c>
      <c r="H6250" s="25">
        <v>86519</v>
      </c>
      <c r="I6250" s="25"/>
      <c r="J6250" s="58" t="e">
        <f>HYPERLINK("#"&amp;"Insumos"&amp;"!A"&amp;MATCH($B6250,#REF!,0),"Ins "&amp;$B6250)</f>
        <v>#REF!</v>
      </c>
      <c r="M6250" s="220"/>
    </row>
    <row r="6251" spans="1:13" x14ac:dyDescent="0.2">
      <c r="A6251" s="35" t="s">
        <v>2871</v>
      </c>
      <c r="B6251" s="1" t="s">
        <v>5007</v>
      </c>
      <c r="C6251" s="45" t="s">
        <v>720</v>
      </c>
      <c r="D6251" s="23" t="s">
        <v>5751</v>
      </c>
      <c r="E6251" s="23" t="s">
        <v>4134</v>
      </c>
      <c r="F6251" s="40">
        <v>3.9</v>
      </c>
      <c r="G6251" s="25">
        <v>1897</v>
      </c>
      <c r="H6251" s="25">
        <v>7398</v>
      </c>
      <c r="I6251" s="25"/>
      <c r="J6251" s="58" t="e">
        <f>HYPERLINK("#"&amp;"Insumos"&amp;"!A"&amp;MATCH($B6251,#REF!,0),"Ins "&amp;$B6251)</f>
        <v>#REF!</v>
      </c>
      <c r="M6251" s="220"/>
    </row>
    <row r="6252" spans="1:13" ht="51" x14ac:dyDescent="0.2">
      <c r="A6252" s="36" t="s">
        <v>2872</v>
      </c>
      <c r="B6252" s="26" t="s">
        <v>6816</v>
      </c>
      <c r="C6252" s="79" t="s">
        <v>10650</v>
      </c>
      <c r="D6252" s="37" t="s">
        <v>5608</v>
      </c>
      <c r="E6252" s="37" t="s">
        <v>4134</v>
      </c>
      <c r="F6252" s="41"/>
      <c r="G6252" s="27"/>
      <c r="H6252" s="27"/>
      <c r="I6252" s="27">
        <v>265369</v>
      </c>
      <c r="M6252" s="220">
        <f t="shared" si="97"/>
        <v>347527</v>
      </c>
    </row>
    <row r="6253" spans="1:13" x14ac:dyDescent="0.2">
      <c r="A6253" s="35" t="s">
        <v>2872</v>
      </c>
      <c r="B6253" s="1" t="s">
        <v>81</v>
      </c>
      <c r="C6253" s="45" t="s">
        <v>1020</v>
      </c>
      <c r="D6253" s="23" t="s">
        <v>5734</v>
      </c>
      <c r="E6253" s="23" t="s">
        <v>4141</v>
      </c>
      <c r="F6253" s="40">
        <v>2.5</v>
      </c>
      <c r="G6253" s="25">
        <v>75325</v>
      </c>
      <c r="H6253" s="25">
        <v>188313</v>
      </c>
      <c r="I6253" s="25"/>
      <c r="J6253" s="58" t="e">
        <f>HYPERLINK("#"&amp;"Insumos"&amp;"!A"&amp;MATCH($B6253,#REF!,0),"Ins "&amp;$B6253)</f>
        <v>#REF!</v>
      </c>
      <c r="M6253" s="220"/>
    </row>
    <row r="6254" spans="1:13" x14ac:dyDescent="0.2">
      <c r="A6254" s="35" t="s">
        <v>2872</v>
      </c>
      <c r="B6254" s="1" t="s">
        <v>263</v>
      </c>
      <c r="C6254" s="45" t="s">
        <v>696</v>
      </c>
      <c r="D6254" s="23" t="s">
        <v>5534</v>
      </c>
      <c r="E6254" s="23" t="s">
        <v>4140</v>
      </c>
      <c r="F6254" s="40">
        <v>6.8999999999999999E-3</v>
      </c>
      <c r="G6254" s="25">
        <v>187426</v>
      </c>
      <c r="H6254" s="25">
        <v>1293</v>
      </c>
      <c r="I6254" s="25"/>
      <c r="J6254" s="58" t="e">
        <f>HYPERLINK("#"&amp;"Insumos"&amp;"!A"&amp;MATCH($B6254,#REF!,0),"Ins "&amp;$B6254)</f>
        <v>#REF!</v>
      </c>
      <c r="M6254" s="220"/>
    </row>
    <row r="6255" spans="1:13" x14ac:dyDescent="0.2">
      <c r="A6255" s="35" t="s">
        <v>2872</v>
      </c>
      <c r="B6255" s="1" t="s">
        <v>5533</v>
      </c>
      <c r="C6255" s="45" t="s">
        <v>5892</v>
      </c>
      <c r="D6255" s="23" t="s">
        <v>977</v>
      </c>
      <c r="E6255" s="23" t="s">
        <v>4134</v>
      </c>
      <c r="F6255" s="40">
        <v>0.5</v>
      </c>
      <c r="G6255" s="25">
        <v>3623</v>
      </c>
      <c r="H6255" s="25">
        <v>1812</v>
      </c>
      <c r="I6255" s="25"/>
      <c r="J6255" s="58" t="e">
        <f>HYPERLINK("#"&amp;"Insumos"&amp;"!A"&amp;MATCH($B6255,#REF!,0),"Ins "&amp;$B6255)</f>
        <v>#REF!</v>
      </c>
      <c r="M6255" s="220"/>
    </row>
    <row r="6256" spans="1:13" ht="51" x14ac:dyDescent="0.2">
      <c r="A6256" s="35" t="s">
        <v>2872</v>
      </c>
      <c r="B6256" s="1" t="s">
        <v>4817</v>
      </c>
      <c r="C6256" s="45" t="s">
        <v>1606</v>
      </c>
      <c r="D6256" s="23" t="s">
        <v>5751</v>
      </c>
      <c r="E6256" s="23" t="s">
        <v>4134</v>
      </c>
      <c r="F6256" s="40">
        <v>1</v>
      </c>
      <c r="G6256" s="25">
        <v>66553</v>
      </c>
      <c r="H6256" s="25">
        <v>66553</v>
      </c>
      <c r="I6256" s="25"/>
      <c r="J6256" s="58" t="e">
        <f>HYPERLINK("#"&amp;"Insumos"&amp;"!A"&amp;MATCH($B6256,#REF!,0),"Ins "&amp;$B6256)</f>
        <v>#REF!</v>
      </c>
      <c r="M6256" s="220"/>
    </row>
    <row r="6257" spans="1:13" x14ac:dyDescent="0.2">
      <c r="A6257" s="35" t="s">
        <v>2872</v>
      </c>
      <c r="B6257" s="1" t="s">
        <v>5007</v>
      </c>
      <c r="C6257" s="45" t="s">
        <v>720</v>
      </c>
      <c r="D6257" s="23" t="s">
        <v>5751</v>
      </c>
      <c r="E6257" s="23" t="s">
        <v>4134</v>
      </c>
      <c r="F6257" s="40">
        <v>3.9</v>
      </c>
      <c r="G6257" s="25">
        <v>1897</v>
      </c>
      <c r="H6257" s="25">
        <v>7398</v>
      </c>
      <c r="I6257" s="25"/>
      <c r="J6257" s="58" t="e">
        <f>HYPERLINK("#"&amp;"Insumos"&amp;"!A"&amp;MATCH($B6257,#REF!,0),"Ins "&amp;$B6257)</f>
        <v>#REF!</v>
      </c>
      <c r="M6257" s="220"/>
    </row>
    <row r="6258" spans="1:13" ht="38.25" x14ac:dyDescent="0.2">
      <c r="A6258" s="36" t="s">
        <v>2873</v>
      </c>
      <c r="B6258" s="26" t="s">
        <v>6816</v>
      </c>
      <c r="C6258" s="79" t="s">
        <v>10651</v>
      </c>
      <c r="D6258" s="37" t="s">
        <v>5608</v>
      </c>
      <c r="E6258" s="37" t="s">
        <v>4134</v>
      </c>
      <c r="F6258" s="41"/>
      <c r="G6258" s="27"/>
      <c r="H6258" s="27"/>
      <c r="I6258" s="27">
        <v>22338</v>
      </c>
      <c r="M6258" s="220">
        <f t="shared" si="97"/>
        <v>29254</v>
      </c>
    </row>
    <row r="6259" spans="1:13" x14ac:dyDescent="0.2">
      <c r="A6259" s="35" t="s">
        <v>2873</v>
      </c>
      <c r="B6259" s="1" t="s">
        <v>81</v>
      </c>
      <c r="C6259" s="45" t="s">
        <v>1020</v>
      </c>
      <c r="D6259" s="23" t="s">
        <v>5734</v>
      </c>
      <c r="E6259" s="23" t="s">
        <v>4141</v>
      </c>
      <c r="F6259" s="40">
        <v>0.1</v>
      </c>
      <c r="G6259" s="25">
        <v>75325</v>
      </c>
      <c r="H6259" s="25">
        <v>7533</v>
      </c>
      <c r="I6259" s="25"/>
      <c r="J6259" s="58" t="e">
        <f>HYPERLINK("#"&amp;"Insumos"&amp;"!A"&amp;MATCH($B6259,#REF!,0),"Ins "&amp;$B6259)</f>
        <v>#REF!</v>
      </c>
      <c r="M6259" s="220"/>
    </row>
    <row r="6260" spans="1:13" x14ac:dyDescent="0.2">
      <c r="A6260" s="35" t="s">
        <v>2873</v>
      </c>
      <c r="B6260" s="1" t="s">
        <v>263</v>
      </c>
      <c r="C6260" s="45" t="s">
        <v>696</v>
      </c>
      <c r="D6260" s="23" t="s">
        <v>5534</v>
      </c>
      <c r="E6260" s="23" t="s">
        <v>4140</v>
      </c>
      <c r="F6260" s="40">
        <v>1.1999999999999999E-3</v>
      </c>
      <c r="G6260" s="25">
        <v>187426</v>
      </c>
      <c r="H6260" s="25">
        <v>225</v>
      </c>
      <c r="I6260" s="25"/>
      <c r="J6260" s="58" t="e">
        <f>HYPERLINK("#"&amp;"Insumos"&amp;"!A"&amp;MATCH($B6260,#REF!,0),"Ins "&amp;$B6260)</f>
        <v>#REF!</v>
      </c>
      <c r="M6260" s="220"/>
    </row>
    <row r="6261" spans="1:13" x14ac:dyDescent="0.2">
      <c r="A6261" s="35" t="s">
        <v>2873</v>
      </c>
      <c r="B6261" s="1" t="s">
        <v>5533</v>
      </c>
      <c r="C6261" s="45" t="s">
        <v>5892</v>
      </c>
      <c r="D6261" s="23" t="s">
        <v>977</v>
      </c>
      <c r="E6261" s="23" t="s">
        <v>4134</v>
      </c>
      <c r="F6261" s="40">
        <v>0.2</v>
      </c>
      <c r="G6261" s="25">
        <v>3623</v>
      </c>
      <c r="H6261" s="25">
        <v>725</v>
      </c>
      <c r="I6261" s="25"/>
      <c r="J6261" s="58" t="e">
        <f>HYPERLINK("#"&amp;"Insumos"&amp;"!A"&amp;MATCH($B6261,#REF!,0),"Ins "&amp;$B6261)</f>
        <v>#REF!</v>
      </c>
      <c r="M6261" s="220"/>
    </row>
    <row r="6262" spans="1:13" x14ac:dyDescent="0.2">
      <c r="A6262" s="35" t="s">
        <v>2873</v>
      </c>
      <c r="B6262" s="1" t="s">
        <v>4325</v>
      </c>
      <c r="C6262" s="45" t="s">
        <v>7328</v>
      </c>
      <c r="D6262" s="23" t="s">
        <v>5751</v>
      </c>
      <c r="E6262" s="23" t="s">
        <v>4134</v>
      </c>
      <c r="F6262" s="40">
        <v>1</v>
      </c>
      <c r="G6262" s="25">
        <v>13570</v>
      </c>
      <c r="H6262" s="25">
        <v>13570</v>
      </c>
      <c r="I6262" s="25"/>
      <c r="J6262" s="58" t="e">
        <f>HYPERLINK("#"&amp;"Insumos"&amp;"!A"&amp;MATCH($B6262,#REF!,0),"Ins "&amp;$B6262)</f>
        <v>#REF!</v>
      </c>
      <c r="M6262" s="220"/>
    </row>
    <row r="6263" spans="1:13" x14ac:dyDescent="0.2">
      <c r="A6263" s="35" t="s">
        <v>2873</v>
      </c>
      <c r="B6263" s="1" t="s">
        <v>5007</v>
      </c>
      <c r="C6263" s="45" t="s">
        <v>720</v>
      </c>
      <c r="D6263" s="23" t="s">
        <v>5751</v>
      </c>
      <c r="E6263" s="23" t="s">
        <v>4134</v>
      </c>
      <c r="F6263" s="40">
        <v>0.15</v>
      </c>
      <c r="G6263" s="25">
        <v>1897</v>
      </c>
      <c r="H6263" s="25">
        <v>285</v>
      </c>
      <c r="I6263" s="25"/>
      <c r="J6263" s="58" t="e">
        <f>HYPERLINK("#"&amp;"Insumos"&amp;"!A"&amp;MATCH($B6263,#REF!,0),"Ins "&amp;$B6263)</f>
        <v>#REF!</v>
      </c>
      <c r="M6263" s="220"/>
    </row>
    <row r="6264" spans="1:13" ht="38.25" x14ac:dyDescent="0.2">
      <c r="A6264" s="36" t="s">
        <v>2874</v>
      </c>
      <c r="B6264" s="26" t="s">
        <v>6816</v>
      </c>
      <c r="C6264" s="79" t="s">
        <v>10652</v>
      </c>
      <c r="D6264" s="37" t="s">
        <v>5608</v>
      </c>
      <c r="E6264" s="37" t="s">
        <v>4134</v>
      </c>
      <c r="F6264" s="41"/>
      <c r="G6264" s="27"/>
      <c r="H6264" s="27"/>
      <c r="I6264" s="27">
        <v>34418</v>
      </c>
      <c r="M6264" s="220">
        <f t="shared" si="97"/>
        <v>45074</v>
      </c>
    </row>
    <row r="6265" spans="1:13" x14ac:dyDescent="0.2">
      <c r="A6265" s="35" t="s">
        <v>2874</v>
      </c>
      <c r="B6265" s="1" t="s">
        <v>81</v>
      </c>
      <c r="C6265" s="45" t="s">
        <v>1020</v>
      </c>
      <c r="D6265" s="23" t="s">
        <v>5734</v>
      </c>
      <c r="E6265" s="23" t="s">
        <v>4141</v>
      </c>
      <c r="F6265" s="40">
        <v>0.11</v>
      </c>
      <c r="G6265" s="25">
        <v>75325</v>
      </c>
      <c r="H6265" s="25">
        <v>8286</v>
      </c>
      <c r="I6265" s="25"/>
      <c r="J6265" s="58" t="e">
        <f>HYPERLINK("#"&amp;"Insumos"&amp;"!A"&amp;MATCH($B6265,#REF!,0),"Ins "&amp;$B6265)</f>
        <v>#REF!</v>
      </c>
      <c r="M6265" s="220"/>
    </row>
    <row r="6266" spans="1:13" x14ac:dyDescent="0.2">
      <c r="A6266" s="35" t="s">
        <v>2874</v>
      </c>
      <c r="B6266" s="1" t="s">
        <v>263</v>
      </c>
      <c r="C6266" s="45" t="s">
        <v>696</v>
      </c>
      <c r="D6266" s="23" t="s">
        <v>5534</v>
      </c>
      <c r="E6266" s="23" t="s">
        <v>4140</v>
      </c>
      <c r="F6266" s="40">
        <v>2.5999999999999999E-3</v>
      </c>
      <c r="G6266" s="25">
        <v>187426</v>
      </c>
      <c r="H6266" s="25">
        <v>487</v>
      </c>
      <c r="I6266" s="25"/>
      <c r="J6266" s="58" t="e">
        <f>HYPERLINK("#"&amp;"Insumos"&amp;"!A"&amp;MATCH($B6266,#REF!,0),"Ins "&amp;$B6266)</f>
        <v>#REF!</v>
      </c>
      <c r="M6266" s="220"/>
    </row>
    <row r="6267" spans="1:13" x14ac:dyDescent="0.2">
      <c r="A6267" s="35" t="s">
        <v>2874</v>
      </c>
      <c r="B6267" s="1" t="s">
        <v>5533</v>
      </c>
      <c r="C6267" s="45" t="s">
        <v>5892</v>
      </c>
      <c r="D6267" s="23" t="s">
        <v>977</v>
      </c>
      <c r="E6267" s="23" t="s">
        <v>4134</v>
      </c>
      <c r="F6267" s="40">
        <v>0.1</v>
      </c>
      <c r="G6267" s="25">
        <v>3623</v>
      </c>
      <c r="H6267" s="25">
        <v>362</v>
      </c>
      <c r="I6267" s="25"/>
      <c r="J6267" s="58" t="e">
        <f>HYPERLINK("#"&amp;"Insumos"&amp;"!A"&amp;MATCH($B6267,#REF!,0),"Ins "&amp;$B6267)</f>
        <v>#REF!</v>
      </c>
      <c r="M6267" s="220"/>
    </row>
    <row r="6268" spans="1:13" x14ac:dyDescent="0.2">
      <c r="A6268" s="35" t="s">
        <v>2874</v>
      </c>
      <c r="B6268" s="1" t="s">
        <v>4308</v>
      </c>
      <c r="C6268" s="45" t="s">
        <v>1513</v>
      </c>
      <c r="D6268" s="23" t="s">
        <v>5751</v>
      </c>
      <c r="E6268" s="23" t="s">
        <v>4134</v>
      </c>
      <c r="F6268" s="40">
        <v>1</v>
      </c>
      <c r="G6268" s="25">
        <v>24998</v>
      </c>
      <c r="H6268" s="25">
        <v>24998</v>
      </c>
      <c r="I6268" s="25"/>
      <c r="J6268" s="58" t="e">
        <f>HYPERLINK("#"&amp;"Insumos"&amp;"!A"&amp;MATCH($B6268,#REF!,0),"Ins "&amp;$B6268)</f>
        <v>#REF!</v>
      </c>
      <c r="M6268" s="220"/>
    </row>
    <row r="6269" spans="1:13" x14ac:dyDescent="0.2">
      <c r="A6269" s="35" t="s">
        <v>2874</v>
      </c>
      <c r="B6269" s="1" t="s">
        <v>5007</v>
      </c>
      <c r="C6269" s="45" t="s">
        <v>720</v>
      </c>
      <c r="D6269" s="23" t="s">
        <v>5751</v>
      </c>
      <c r="E6269" s="23" t="s">
        <v>4134</v>
      </c>
      <c r="F6269" s="40">
        <v>0.15</v>
      </c>
      <c r="G6269" s="25">
        <v>1897</v>
      </c>
      <c r="H6269" s="25">
        <v>285</v>
      </c>
      <c r="I6269" s="25"/>
      <c r="J6269" s="58" t="e">
        <f>HYPERLINK("#"&amp;"Insumos"&amp;"!A"&amp;MATCH($B6269,#REF!,0),"Ins "&amp;$B6269)</f>
        <v>#REF!</v>
      </c>
      <c r="M6269" s="220"/>
    </row>
    <row r="6270" spans="1:13" ht="38.25" x14ac:dyDescent="0.2">
      <c r="A6270" s="36" t="s">
        <v>2875</v>
      </c>
      <c r="B6270" s="26" t="s">
        <v>6816</v>
      </c>
      <c r="C6270" s="79" t="s">
        <v>10653</v>
      </c>
      <c r="D6270" s="37" t="s">
        <v>5608</v>
      </c>
      <c r="E6270" s="37" t="s">
        <v>4134</v>
      </c>
      <c r="F6270" s="41"/>
      <c r="G6270" s="27"/>
      <c r="H6270" s="27"/>
      <c r="I6270" s="27">
        <v>19597</v>
      </c>
      <c r="M6270" s="220">
        <f t="shared" si="97"/>
        <v>25664</v>
      </c>
    </row>
    <row r="6271" spans="1:13" x14ac:dyDescent="0.2">
      <c r="A6271" s="35" t="s">
        <v>2875</v>
      </c>
      <c r="B6271" s="1" t="s">
        <v>81</v>
      </c>
      <c r="C6271" s="45" t="s">
        <v>1020</v>
      </c>
      <c r="D6271" s="23" t="s">
        <v>5734</v>
      </c>
      <c r="E6271" s="23" t="s">
        <v>4141</v>
      </c>
      <c r="F6271" s="40">
        <v>0.1</v>
      </c>
      <c r="G6271" s="25">
        <v>75325</v>
      </c>
      <c r="H6271" s="25">
        <v>7533</v>
      </c>
      <c r="I6271" s="25"/>
      <c r="J6271" s="58" t="e">
        <f>HYPERLINK("#"&amp;"Insumos"&amp;"!A"&amp;MATCH($B6271,#REF!,0),"Ins "&amp;$B6271)</f>
        <v>#REF!</v>
      </c>
      <c r="M6271" s="220"/>
    </row>
    <row r="6272" spans="1:13" x14ac:dyDescent="0.2">
      <c r="A6272" s="35" t="s">
        <v>2875</v>
      </c>
      <c r="B6272" s="1" t="s">
        <v>263</v>
      </c>
      <c r="C6272" s="45" t="s">
        <v>696</v>
      </c>
      <c r="D6272" s="23" t="s">
        <v>5534</v>
      </c>
      <c r="E6272" s="23" t="s">
        <v>4140</v>
      </c>
      <c r="F6272" s="40">
        <v>1.1999999999999999E-3</v>
      </c>
      <c r="G6272" s="25">
        <v>187426</v>
      </c>
      <c r="H6272" s="25">
        <v>225</v>
      </c>
      <c r="I6272" s="25"/>
      <c r="J6272" s="58" t="e">
        <f>HYPERLINK("#"&amp;"Insumos"&amp;"!A"&amp;MATCH($B6272,#REF!,0),"Ins "&amp;$B6272)</f>
        <v>#REF!</v>
      </c>
      <c r="M6272" s="220"/>
    </row>
    <row r="6273" spans="1:13" x14ac:dyDescent="0.2">
      <c r="A6273" s="35" t="s">
        <v>2875</v>
      </c>
      <c r="B6273" s="1" t="s">
        <v>5533</v>
      </c>
      <c r="C6273" s="45" t="s">
        <v>5892</v>
      </c>
      <c r="D6273" s="23" t="s">
        <v>977</v>
      </c>
      <c r="E6273" s="23" t="s">
        <v>4134</v>
      </c>
      <c r="F6273" s="40">
        <v>0.1</v>
      </c>
      <c r="G6273" s="25">
        <v>3623</v>
      </c>
      <c r="H6273" s="25">
        <v>362</v>
      </c>
      <c r="I6273" s="25"/>
      <c r="J6273" s="58" t="e">
        <f>HYPERLINK("#"&amp;"Insumos"&amp;"!A"&amp;MATCH($B6273,#REF!,0),"Ins "&amp;$B6273)</f>
        <v>#REF!</v>
      </c>
      <c r="M6273" s="220"/>
    </row>
    <row r="6274" spans="1:13" x14ac:dyDescent="0.2">
      <c r="A6274" s="35" t="s">
        <v>2875</v>
      </c>
      <c r="B6274" s="1" t="s">
        <v>4326</v>
      </c>
      <c r="C6274" s="45" t="s">
        <v>1528</v>
      </c>
      <c r="D6274" s="23" t="s">
        <v>5751</v>
      </c>
      <c r="E6274" s="23" t="s">
        <v>4134</v>
      </c>
      <c r="F6274" s="40">
        <v>1</v>
      </c>
      <c r="G6274" s="25">
        <v>11192</v>
      </c>
      <c r="H6274" s="25">
        <v>11192</v>
      </c>
      <c r="I6274" s="25"/>
      <c r="J6274" s="58" t="e">
        <f>HYPERLINK("#"&amp;"Insumos"&amp;"!A"&amp;MATCH($B6274,#REF!,0),"Ins "&amp;$B6274)</f>
        <v>#REF!</v>
      </c>
      <c r="M6274" s="220"/>
    </row>
    <row r="6275" spans="1:13" x14ac:dyDescent="0.2">
      <c r="A6275" s="35" t="s">
        <v>2875</v>
      </c>
      <c r="B6275" s="1" t="s">
        <v>5007</v>
      </c>
      <c r="C6275" s="45" t="s">
        <v>720</v>
      </c>
      <c r="D6275" s="23" t="s">
        <v>5751</v>
      </c>
      <c r="E6275" s="23" t="s">
        <v>4134</v>
      </c>
      <c r="F6275" s="40">
        <v>0.15</v>
      </c>
      <c r="G6275" s="25">
        <v>1897</v>
      </c>
      <c r="H6275" s="25">
        <v>285</v>
      </c>
      <c r="I6275" s="25"/>
      <c r="J6275" s="58" t="e">
        <f>HYPERLINK("#"&amp;"Insumos"&amp;"!A"&amp;MATCH($B6275,#REF!,0),"Ins "&amp;$B6275)</f>
        <v>#REF!</v>
      </c>
      <c r="M6275" s="220"/>
    </row>
    <row r="6276" spans="1:13" ht="38.25" x14ac:dyDescent="0.2">
      <c r="A6276" s="36" t="s">
        <v>2876</v>
      </c>
      <c r="B6276" s="26" t="s">
        <v>6816</v>
      </c>
      <c r="C6276" s="79" t="s">
        <v>10654</v>
      </c>
      <c r="D6276" s="37" t="s">
        <v>5608</v>
      </c>
      <c r="E6276" s="37" t="s">
        <v>4134</v>
      </c>
      <c r="F6276" s="41"/>
      <c r="G6276" s="27"/>
      <c r="H6276" s="27"/>
      <c r="I6276" s="27">
        <v>34418</v>
      </c>
      <c r="M6276" s="220">
        <f t="shared" ref="M6276:M6336" si="98">ROUND(I6276*(1+$L$2),0)</f>
        <v>45074</v>
      </c>
    </row>
    <row r="6277" spans="1:13" x14ac:dyDescent="0.2">
      <c r="A6277" s="35" t="s">
        <v>2876</v>
      </c>
      <c r="B6277" s="1" t="s">
        <v>81</v>
      </c>
      <c r="C6277" s="45" t="s">
        <v>1020</v>
      </c>
      <c r="D6277" s="23" t="s">
        <v>5734</v>
      </c>
      <c r="E6277" s="23" t="s">
        <v>4141</v>
      </c>
      <c r="F6277" s="40">
        <v>0.11</v>
      </c>
      <c r="G6277" s="25">
        <v>75325</v>
      </c>
      <c r="H6277" s="25">
        <v>8286</v>
      </c>
      <c r="I6277" s="25"/>
      <c r="J6277" s="58" t="e">
        <f>HYPERLINK("#"&amp;"Insumos"&amp;"!A"&amp;MATCH($B6277,#REF!,0),"Ins "&amp;$B6277)</f>
        <v>#REF!</v>
      </c>
      <c r="M6277" s="220"/>
    </row>
    <row r="6278" spans="1:13" x14ac:dyDescent="0.2">
      <c r="A6278" s="35" t="s">
        <v>2876</v>
      </c>
      <c r="B6278" s="1" t="s">
        <v>263</v>
      </c>
      <c r="C6278" s="45" t="s">
        <v>696</v>
      </c>
      <c r="D6278" s="23" t="s">
        <v>5534</v>
      </c>
      <c r="E6278" s="23" t="s">
        <v>4140</v>
      </c>
      <c r="F6278" s="40">
        <v>2.5999999999999999E-3</v>
      </c>
      <c r="G6278" s="25">
        <v>187426</v>
      </c>
      <c r="H6278" s="25">
        <v>487</v>
      </c>
      <c r="I6278" s="25"/>
      <c r="J6278" s="58" t="e">
        <f>HYPERLINK("#"&amp;"Insumos"&amp;"!A"&amp;MATCH($B6278,#REF!,0),"Ins "&amp;$B6278)</f>
        <v>#REF!</v>
      </c>
      <c r="M6278" s="220"/>
    </row>
    <row r="6279" spans="1:13" x14ac:dyDescent="0.2">
      <c r="A6279" s="35" t="s">
        <v>2876</v>
      </c>
      <c r="B6279" s="1" t="s">
        <v>5533</v>
      </c>
      <c r="C6279" s="45" t="s">
        <v>5892</v>
      </c>
      <c r="D6279" s="23" t="s">
        <v>977</v>
      </c>
      <c r="E6279" s="23" t="s">
        <v>4134</v>
      </c>
      <c r="F6279" s="40">
        <v>0.1</v>
      </c>
      <c r="G6279" s="25">
        <v>3623</v>
      </c>
      <c r="H6279" s="25">
        <v>362</v>
      </c>
      <c r="I6279" s="25"/>
      <c r="J6279" s="58" t="e">
        <f>HYPERLINK("#"&amp;"Insumos"&amp;"!A"&amp;MATCH($B6279,#REF!,0),"Ins "&amp;$B6279)</f>
        <v>#REF!</v>
      </c>
      <c r="M6279" s="220"/>
    </row>
    <row r="6280" spans="1:13" x14ac:dyDescent="0.2">
      <c r="A6280" s="35" t="s">
        <v>2876</v>
      </c>
      <c r="B6280" s="1" t="s">
        <v>4309</v>
      </c>
      <c r="C6280" s="45" t="s">
        <v>1514</v>
      </c>
      <c r="D6280" s="23" t="s">
        <v>5751</v>
      </c>
      <c r="E6280" s="23" t="s">
        <v>4134</v>
      </c>
      <c r="F6280" s="40">
        <v>1</v>
      </c>
      <c r="G6280" s="25">
        <v>24998</v>
      </c>
      <c r="H6280" s="25">
        <v>24998</v>
      </c>
      <c r="I6280" s="25"/>
      <c r="J6280" s="58" t="e">
        <f>HYPERLINK("#"&amp;"Insumos"&amp;"!A"&amp;MATCH($B6280,#REF!,0),"Ins "&amp;$B6280)</f>
        <v>#REF!</v>
      </c>
      <c r="M6280" s="220"/>
    </row>
    <row r="6281" spans="1:13" x14ac:dyDescent="0.2">
      <c r="A6281" s="35" t="s">
        <v>2876</v>
      </c>
      <c r="B6281" s="1" t="s">
        <v>5007</v>
      </c>
      <c r="C6281" s="45" t="s">
        <v>720</v>
      </c>
      <c r="D6281" s="23" t="s">
        <v>5751</v>
      </c>
      <c r="E6281" s="23" t="s">
        <v>4134</v>
      </c>
      <c r="F6281" s="40">
        <v>0.15</v>
      </c>
      <c r="G6281" s="25">
        <v>1897</v>
      </c>
      <c r="H6281" s="25">
        <v>285</v>
      </c>
      <c r="I6281" s="25"/>
      <c r="J6281" s="58" t="e">
        <f>HYPERLINK("#"&amp;"Insumos"&amp;"!A"&amp;MATCH($B6281,#REF!,0),"Ins "&amp;$B6281)</f>
        <v>#REF!</v>
      </c>
      <c r="M6281" s="220"/>
    </row>
    <row r="6282" spans="1:13" ht="38.25" x14ac:dyDescent="0.2">
      <c r="A6282" s="36" t="s">
        <v>2877</v>
      </c>
      <c r="B6282" s="26" t="s">
        <v>6816</v>
      </c>
      <c r="C6282" s="79" t="s">
        <v>10655</v>
      </c>
      <c r="D6282" s="37" t="s">
        <v>5608</v>
      </c>
      <c r="E6282" s="37" t="s">
        <v>4134</v>
      </c>
      <c r="F6282" s="41"/>
      <c r="G6282" s="27"/>
      <c r="H6282" s="27"/>
      <c r="I6282" s="27">
        <v>19597</v>
      </c>
      <c r="M6282" s="220">
        <f t="shared" si="98"/>
        <v>25664</v>
      </c>
    </row>
    <row r="6283" spans="1:13" x14ac:dyDescent="0.2">
      <c r="A6283" s="35" t="s">
        <v>2877</v>
      </c>
      <c r="B6283" s="1" t="s">
        <v>81</v>
      </c>
      <c r="C6283" s="45" t="s">
        <v>1020</v>
      </c>
      <c r="D6283" s="23" t="s">
        <v>5734</v>
      </c>
      <c r="E6283" s="23" t="s">
        <v>4141</v>
      </c>
      <c r="F6283" s="40">
        <v>0.1</v>
      </c>
      <c r="G6283" s="25">
        <v>75325</v>
      </c>
      <c r="H6283" s="25">
        <v>7533</v>
      </c>
      <c r="I6283" s="25"/>
      <c r="J6283" s="58" t="e">
        <f>HYPERLINK("#"&amp;"Insumos"&amp;"!A"&amp;MATCH($B6283,#REF!,0),"Ins "&amp;$B6283)</f>
        <v>#REF!</v>
      </c>
      <c r="M6283" s="220"/>
    </row>
    <row r="6284" spans="1:13" x14ac:dyDescent="0.2">
      <c r="A6284" s="35" t="s">
        <v>2877</v>
      </c>
      <c r="B6284" s="1" t="s">
        <v>263</v>
      </c>
      <c r="C6284" s="45" t="s">
        <v>696</v>
      </c>
      <c r="D6284" s="23" t="s">
        <v>5534</v>
      </c>
      <c r="E6284" s="23" t="s">
        <v>4140</v>
      </c>
      <c r="F6284" s="40">
        <v>1.1999999999999999E-3</v>
      </c>
      <c r="G6284" s="25">
        <v>187426</v>
      </c>
      <c r="H6284" s="25">
        <v>225</v>
      </c>
      <c r="I6284" s="25"/>
      <c r="J6284" s="58" t="e">
        <f>HYPERLINK("#"&amp;"Insumos"&amp;"!A"&amp;MATCH($B6284,#REF!,0),"Ins "&amp;$B6284)</f>
        <v>#REF!</v>
      </c>
      <c r="M6284" s="220"/>
    </row>
    <row r="6285" spans="1:13" x14ac:dyDescent="0.2">
      <c r="A6285" s="35" t="s">
        <v>2877</v>
      </c>
      <c r="B6285" s="1" t="s">
        <v>5533</v>
      </c>
      <c r="C6285" s="45" t="s">
        <v>5892</v>
      </c>
      <c r="D6285" s="23" t="s">
        <v>977</v>
      </c>
      <c r="E6285" s="23" t="s">
        <v>4134</v>
      </c>
      <c r="F6285" s="40">
        <v>0.1</v>
      </c>
      <c r="G6285" s="25">
        <v>3623</v>
      </c>
      <c r="H6285" s="25">
        <v>362</v>
      </c>
      <c r="I6285" s="25"/>
      <c r="J6285" s="58" t="e">
        <f>HYPERLINK("#"&amp;"Insumos"&amp;"!A"&amp;MATCH($B6285,#REF!,0),"Ins "&amp;$B6285)</f>
        <v>#REF!</v>
      </c>
      <c r="M6285" s="220"/>
    </row>
    <row r="6286" spans="1:13" x14ac:dyDescent="0.2">
      <c r="A6286" s="35" t="s">
        <v>2877</v>
      </c>
      <c r="B6286" s="1" t="s">
        <v>4327</v>
      </c>
      <c r="C6286" s="45" t="s">
        <v>1529</v>
      </c>
      <c r="D6286" s="23" t="s">
        <v>5751</v>
      </c>
      <c r="E6286" s="23" t="s">
        <v>4134</v>
      </c>
      <c r="F6286" s="40">
        <v>1</v>
      </c>
      <c r="G6286" s="25">
        <v>11192</v>
      </c>
      <c r="H6286" s="25">
        <v>11192</v>
      </c>
      <c r="I6286" s="25"/>
      <c r="J6286" s="58" t="e">
        <f>HYPERLINK("#"&amp;"Insumos"&amp;"!A"&amp;MATCH($B6286,#REF!,0),"Ins "&amp;$B6286)</f>
        <v>#REF!</v>
      </c>
      <c r="M6286" s="220"/>
    </row>
    <row r="6287" spans="1:13" x14ac:dyDescent="0.2">
      <c r="A6287" s="35" t="s">
        <v>2877</v>
      </c>
      <c r="B6287" s="1" t="s">
        <v>5007</v>
      </c>
      <c r="C6287" s="45" t="s">
        <v>720</v>
      </c>
      <c r="D6287" s="23" t="s">
        <v>5751</v>
      </c>
      <c r="E6287" s="23" t="s">
        <v>4134</v>
      </c>
      <c r="F6287" s="40">
        <v>0.15</v>
      </c>
      <c r="G6287" s="25">
        <v>1897</v>
      </c>
      <c r="H6287" s="25">
        <v>285</v>
      </c>
      <c r="I6287" s="25"/>
      <c r="J6287" s="58" t="e">
        <f>HYPERLINK("#"&amp;"Insumos"&amp;"!A"&amp;MATCH($B6287,#REF!,0),"Ins "&amp;$B6287)</f>
        <v>#REF!</v>
      </c>
      <c r="M6287" s="220"/>
    </row>
    <row r="6288" spans="1:13" ht="38.25" x14ac:dyDescent="0.2">
      <c r="A6288" s="36" t="s">
        <v>2878</v>
      </c>
      <c r="B6288" s="26" t="s">
        <v>6816</v>
      </c>
      <c r="C6288" s="79" t="s">
        <v>10656</v>
      </c>
      <c r="D6288" s="37" t="s">
        <v>5608</v>
      </c>
      <c r="E6288" s="37" t="s">
        <v>4134</v>
      </c>
      <c r="F6288" s="41"/>
      <c r="G6288" s="27"/>
      <c r="H6288" s="27"/>
      <c r="I6288" s="27">
        <v>42248</v>
      </c>
      <c r="M6288" s="220">
        <f t="shared" si="98"/>
        <v>55328</v>
      </c>
    </row>
    <row r="6289" spans="1:13" x14ac:dyDescent="0.2">
      <c r="A6289" s="35" t="s">
        <v>2878</v>
      </c>
      <c r="B6289" s="1" t="s">
        <v>81</v>
      </c>
      <c r="C6289" s="45" t="s">
        <v>1020</v>
      </c>
      <c r="D6289" s="23" t="s">
        <v>5734</v>
      </c>
      <c r="E6289" s="23" t="s">
        <v>4141</v>
      </c>
      <c r="F6289" s="40">
        <v>0.11</v>
      </c>
      <c r="G6289" s="25">
        <v>75325</v>
      </c>
      <c r="H6289" s="25">
        <v>8286</v>
      </c>
      <c r="I6289" s="25"/>
      <c r="J6289" s="58" t="e">
        <f>HYPERLINK("#"&amp;"Insumos"&amp;"!A"&amp;MATCH($B6289,#REF!,0),"Ins "&amp;$B6289)</f>
        <v>#REF!</v>
      </c>
      <c r="M6289" s="220"/>
    </row>
    <row r="6290" spans="1:13" x14ac:dyDescent="0.2">
      <c r="A6290" s="35" t="s">
        <v>2878</v>
      </c>
      <c r="B6290" s="1" t="s">
        <v>263</v>
      </c>
      <c r="C6290" s="45" t="s">
        <v>696</v>
      </c>
      <c r="D6290" s="23" t="s">
        <v>5534</v>
      </c>
      <c r="E6290" s="23" t="s">
        <v>4140</v>
      </c>
      <c r="F6290" s="40">
        <v>3.3999999999999998E-3</v>
      </c>
      <c r="G6290" s="25">
        <v>187426</v>
      </c>
      <c r="H6290" s="25">
        <v>637</v>
      </c>
      <c r="I6290" s="25"/>
      <c r="J6290" s="58" t="e">
        <f>HYPERLINK("#"&amp;"Insumos"&amp;"!A"&amp;MATCH($B6290,#REF!,0),"Ins "&amp;$B6290)</f>
        <v>#REF!</v>
      </c>
      <c r="M6290" s="220"/>
    </row>
    <row r="6291" spans="1:13" x14ac:dyDescent="0.2">
      <c r="A6291" s="35" t="s">
        <v>2878</v>
      </c>
      <c r="B6291" s="1" t="s">
        <v>5533</v>
      </c>
      <c r="C6291" s="45" t="s">
        <v>5892</v>
      </c>
      <c r="D6291" s="23" t="s">
        <v>977</v>
      </c>
      <c r="E6291" s="23" t="s">
        <v>4134</v>
      </c>
      <c r="F6291" s="40">
        <v>0.1</v>
      </c>
      <c r="G6291" s="25">
        <v>3623</v>
      </c>
      <c r="H6291" s="25">
        <v>362</v>
      </c>
      <c r="I6291" s="25"/>
      <c r="J6291" s="58" t="e">
        <f>HYPERLINK("#"&amp;"Insumos"&amp;"!A"&amp;MATCH($B6291,#REF!,0),"Ins "&amp;$B6291)</f>
        <v>#REF!</v>
      </c>
      <c r="M6291" s="220"/>
    </row>
    <row r="6292" spans="1:13" x14ac:dyDescent="0.2">
      <c r="A6292" s="35" t="s">
        <v>2878</v>
      </c>
      <c r="B6292" s="1" t="s">
        <v>4310</v>
      </c>
      <c r="C6292" s="45" t="s">
        <v>1515</v>
      </c>
      <c r="D6292" s="23" t="s">
        <v>5751</v>
      </c>
      <c r="E6292" s="23" t="s">
        <v>4134</v>
      </c>
      <c r="F6292" s="40">
        <v>1</v>
      </c>
      <c r="G6292" s="25">
        <v>32678</v>
      </c>
      <c r="H6292" s="25">
        <v>32678</v>
      </c>
      <c r="I6292" s="25"/>
      <c r="J6292" s="58" t="e">
        <f>HYPERLINK("#"&amp;"Insumos"&amp;"!A"&amp;MATCH($B6292,#REF!,0),"Ins "&amp;$B6292)</f>
        <v>#REF!</v>
      </c>
      <c r="M6292" s="220"/>
    </row>
    <row r="6293" spans="1:13" x14ac:dyDescent="0.2">
      <c r="A6293" s="35" t="s">
        <v>2878</v>
      </c>
      <c r="B6293" s="1" t="s">
        <v>5007</v>
      </c>
      <c r="C6293" s="45" t="s">
        <v>720</v>
      </c>
      <c r="D6293" s="23" t="s">
        <v>5751</v>
      </c>
      <c r="E6293" s="23" t="s">
        <v>4134</v>
      </c>
      <c r="F6293" s="40">
        <v>0.15</v>
      </c>
      <c r="G6293" s="25">
        <v>1897</v>
      </c>
      <c r="H6293" s="25">
        <v>285</v>
      </c>
      <c r="I6293" s="25"/>
      <c r="J6293" s="58" t="e">
        <f>HYPERLINK("#"&amp;"Insumos"&amp;"!A"&amp;MATCH($B6293,#REF!,0),"Ins "&amp;$B6293)</f>
        <v>#REF!</v>
      </c>
      <c r="M6293" s="220"/>
    </row>
    <row r="6294" spans="1:13" ht="38.25" x14ac:dyDescent="0.2">
      <c r="A6294" s="36" t="s">
        <v>2879</v>
      </c>
      <c r="B6294" s="26" t="s">
        <v>6816</v>
      </c>
      <c r="C6294" s="79" t="s">
        <v>10657</v>
      </c>
      <c r="D6294" s="37" t="s">
        <v>5608</v>
      </c>
      <c r="E6294" s="37" t="s">
        <v>4134</v>
      </c>
      <c r="F6294" s="41"/>
      <c r="G6294" s="27"/>
      <c r="H6294" s="27"/>
      <c r="I6294" s="27">
        <v>27800</v>
      </c>
      <c r="M6294" s="220">
        <f t="shared" si="98"/>
        <v>36407</v>
      </c>
    </row>
    <row r="6295" spans="1:13" x14ac:dyDescent="0.2">
      <c r="A6295" s="35" t="s">
        <v>2879</v>
      </c>
      <c r="B6295" s="1" t="s">
        <v>81</v>
      </c>
      <c r="C6295" s="45" t="s">
        <v>1020</v>
      </c>
      <c r="D6295" s="23" t="s">
        <v>5734</v>
      </c>
      <c r="E6295" s="23" t="s">
        <v>4141</v>
      </c>
      <c r="F6295" s="40">
        <v>0.1</v>
      </c>
      <c r="G6295" s="25">
        <v>75325</v>
      </c>
      <c r="H6295" s="25">
        <v>7533</v>
      </c>
      <c r="I6295" s="25"/>
      <c r="J6295" s="58" t="e">
        <f>HYPERLINK("#"&amp;"Insumos"&amp;"!A"&amp;MATCH($B6295,#REF!,0),"Ins "&amp;$B6295)</f>
        <v>#REF!</v>
      </c>
      <c r="M6295" s="220"/>
    </row>
    <row r="6296" spans="1:13" x14ac:dyDescent="0.2">
      <c r="A6296" s="35" t="s">
        <v>2879</v>
      </c>
      <c r="B6296" s="1" t="s">
        <v>81</v>
      </c>
      <c r="C6296" s="45" t="s">
        <v>1020</v>
      </c>
      <c r="D6296" s="23" t="s">
        <v>5734</v>
      </c>
      <c r="E6296" s="23" t="s">
        <v>4141</v>
      </c>
      <c r="F6296" s="40">
        <v>0.11</v>
      </c>
      <c r="G6296" s="25">
        <v>75325</v>
      </c>
      <c r="H6296" s="25">
        <v>8286</v>
      </c>
      <c r="I6296" s="25"/>
      <c r="J6296" s="58" t="e">
        <f>HYPERLINK("#"&amp;"Insumos"&amp;"!A"&amp;MATCH($B6296,#REF!,0),"Ins "&amp;$B6296)</f>
        <v>#REF!</v>
      </c>
      <c r="M6296" s="220"/>
    </row>
    <row r="6297" spans="1:13" x14ac:dyDescent="0.2">
      <c r="A6297" s="35" t="s">
        <v>2879</v>
      </c>
      <c r="B6297" s="1" t="s">
        <v>263</v>
      </c>
      <c r="C6297" s="45" t="s">
        <v>696</v>
      </c>
      <c r="D6297" s="23" t="s">
        <v>5534</v>
      </c>
      <c r="E6297" s="23" t="s">
        <v>4140</v>
      </c>
      <c r="F6297" s="40">
        <v>1.1999999999999999E-3</v>
      </c>
      <c r="G6297" s="25">
        <v>187426</v>
      </c>
      <c r="H6297" s="25">
        <v>225</v>
      </c>
      <c r="I6297" s="25"/>
      <c r="J6297" s="58" t="e">
        <f>HYPERLINK("#"&amp;"Insumos"&amp;"!A"&amp;MATCH($B6297,#REF!,0),"Ins "&amp;$B6297)</f>
        <v>#REF!</v>
      </c>
      <c r="M6297" s="220"/>
    </row>
    <row r="6298" spans="1:13" x14ac:dyDescent="0.2">
      <c r="A6298" s="35" t="s">
        <v>2879</v>
      </c>
      <c r="B6298" s="1" t="s">
        <v>4328</v>
      </c>
      <c r="C6298" s="45" t="s">
        <v>1530</v>
      </c>
      <c r="D6298" s="23" t="s">
        <v>5751</v>
      </c>
      <c r="E6298" s="23" t="s">
        <v>4134</v>
      </c>
      <c r="F6298" s="40">
        <v>1</v>
      </c>
      <c r="G6298" s="25">
        <v>11471</v>
      </c>
      <c r="H6298" s="25">
        <v>11471</v>
      </c>
      <c r="I6298" s="25"/>
      <c r="J6298" s="58" t="e">
        <f>HYPERLINK("#"&amp;"Insumos"&amp;"!A"&amp;MATCH($B6298,#REF!,0),"Ins "&amp;$B6298)</f>
        <v>#REF!</v>
      </c>
      <c r="M6298" s="220"/>
    </row>
    <row r="6299" spans="1:13" x14ac:dyDescent="0.2">
      <c r="A6299" s="35" t="s">
        <v>2879</v>
      </c>
      <c r="B6299" s="1" t="s">
        <v>5007</v>
      </c>
      <c r="C6299" s="45" t="s">
        <v>720</v>
      </c>
      <c r="D6299" s="23" t="s">
        <v>5751</v>
      </c>
      <c r="E6299" s="23" t="s">
        <v>4134</v>
      </c>
      <c r="F6299" s="40">
        <v>0.15</v>
      </c>
      <c r="G6299" s="25">
        <v>1897</v>
      </c>
      <c r="H6299" s="25">
        <v>285</v>
      </c>
      <c r="I6299" s="25"/>
      <c r="J6299" s="58" t="e">
        <f>HYPERLINK("#"&amp;"Insumos"&amp;"!A"&amp;MATCH($B6299,#REF!,0),"Ins "&amp;$B6299)</f>
        <v>#REF!</v>
      </c>
      <c r="M6299" s="220"/>
    </row>
    <row r="6300" spans="1:13" ht="38.25" x14ac:dyDescent="0.2">
      <c r="A6300" s="36" t="s">
        <v>2880</v>
      </c>
      <c r="B6300" s="26" t="s">
        <v>6816</v>
      </c>
      <c r="C6300" s="79" t="s">
        <v>10658</v>
      </c>
      <c r="D6300" s="37" t="s">
        <v>5608</v>
      </c>
      <c r="E6300" s="37" t="s">
        <v>4134</v>
      </c>
      <c r="F6300" s="41"/>
      <c r="G6300" s="27"/>
      <c r="H6300" s="27"/>
      <c r="I6300" s="27">
        <v>42248</v>
      </c>
      <c r="M6300" s="220">
        <f t="shared" si="98"/>
        <v>55328</v>
      </c>
    </row>
    <row r="6301" spans="1:13" x14ac:dyDescent="0.2">
      <c r="A6301" s="35" t="s">
        <v>2880</v>
      </c>
      <c r="B6301" s="1" t="s">
        <v>81</v>
      </c>
      <c r="C6301" s="45" t="s">
        <v>1020</v>
      </c>
      <c r="D6301" s="23" t="s">
        <v>5734</v>
      </c>
      <c r="E6301" s="23" t="s">
        <v>4141</v>
      </c>
      <c r="F6301" s="40">
        <v>0.11</v>
      </c>
      <c r="G6301" s="25">
        <v>75325</v>
      </c>
      <c r="H6301" s="25">
        <v>8286</v>
      </c>
      <c r="I6301" s="25"/>
      <c r="J6301" s="58" t="e">
        <f>HYPERLINK("#"&amp;"Insumos"&amp;"!A"&amp;MATCH($B6301,#REF!,0),"Ins "&amp;$B6301)</f>
        <v>#REF!</v>
      </c>
      <c r="M6301" s="220"/>
    </row>
    <row r="6302" spans="1:13" x14ac:dyDescent="0.2">
      <c r="A6302" s="35" t="s">
        <v>2880</v>
      </c>
      <c r="B6302" s="1" t="s">
        <v>263</v>
      </c>
      <c r="C6302" s="45" t="s">
        <v>696</v>
      </c>
      <c r="D6302" s="23" t="s">
        <v>5534</v>
      </c>
      <c r="E6302" s="23" t="s">
        <v>4140</v>
      </c>
      <c r="F6302" s="40">
        <v>3.3999999999999998E-3</v>
      </c>
      <c r="G6302" s="25">
        <v>187426</v>
      </c>
      <c r="H6302" s="25">
        <v>637</v>
      </c>
      <c r="I6302" s="25"/>
      <c r="J6302" s="58" t="e">
        <f>HYPERLINK("#"&amp;"Insumos"&amp;"!A"&amp;MATCH($B6302,#REF!,0),"Ins "&amp;$B6302)</f>
        <v>#REF!</v>
      </c>
      <c r="M6302" s="220"/>
    </row>
    <row r="6303" spans="1:13" x14ac:dyDescent="0.2">
      <c r="A6303" s="35" t="s">
        <v>2880</v>
      </c>
      <c r="B6303" s="1" t="s">
        <v>5533</v>
      </c>
      <c r="C6303" s="45" t="s">
        <v>5892</v>
      </c>
      <c r="D6303" s="23" t="s">
        <v>977</v>
      </c>
      <c r="E6303" s="23" t="s">
        <v>4134</v>
      </c>
      <c r="F6303" s="40">
        <v>0.1</v>
      </c>
      <c r="G6303" s="25">
        <v>3623</v>
      </c>
      <c r="H6303" s="25">
        <v>362</v>
      </c>
      <c r="I6303" s="25"/>
      <c r="J6303" s="58" t="e">
        <f>HYPERLINK("#"&amp;"Insumos"&amp;"!A"&amp;MATCH($B6303,#REF!,0),"Ins "&amp;$B6303)</f>
        <v>#REF!</v>
      </c>
      <c r="M6303" s="220"/>
    </row>
    <row r="6304" spans="1:13" x14ac:dyDescent="0.2">
      <c r="A6304" s="35" t="s">
        <v>2880</v>
      </c>
      <c r="B6304" s="1" t="s">
        <v>4311</v>
      </c>
      <c r="C6304" s="45" t="s">
        <v>1516</v>
      </c>
      <c r="D6304" s="23" t="s">
        <v>5751</v>
      </c>
      <c r="E6304" s="23" t="s">
        <v>4134</v>
      </c>
      <c r="F6304" s="40">
        <v>1</v>
      </c>
      <c r="G6304" s="25">
        <v>32678</v>
      </c>
      <c r="H6304" s="25">
        <v>32678</v>
      </c>
      <c r="I6304" s="25"/>
      <c r="J6304" s="58" t="e">
        <f>HYPERLINK("#"&amp;"Insumos"&amp;"!A"&amp;MATCH($B6304,#REF!,0),"Ins "&amp;$B6304)</f>
        <v>#REF!</v>
      </c>
      <c r="M6304" s="220"/>
    </row>
    <row r="6305" spans="1:13" x14ac:dyDescent="0.2">
      <c r="A6305" s="35" t="s">
        <v>2880</v>
      </c>
      <c r="B6305" s="1" t="s">
        <v>5007</v>
      </c>
      <c r="C6305" s="45" t="s">
        <v>720</v>
      </c>
      <c r="D6305" s="23" t="s">
        <v>5751</v>
      </c>
      <c r="E6305" s="23" t="s">
        <v>4134</v>
      </c>
      <c r="F6305" s="40">
        <v>0.15</v>
      </c>
      <c r="G6305" s="25">
        <v>1897</v>
      </c>
      <c r="H6305" s="25">
        <v>285</v>
      </c>
      <c r="I6305" s="25"/>
      <c r="J6305" s="58" t="e">
        <f>HYPERLINK("#"&amp;"Insumos"&amp;"!A"&amp;MATCH($B6305,#REF!,0),"Ins "&amp;$B6305)</f>
        <v>#REF!</v>
      </c>
      <c r="M6305" s="220"/>
    </row>
    <row r="6306" spans="1:13" ht="38.25" x14ac:dyDescent="0.2">
      <c r="A6306" s="36" t="s">
        <v>2881</v>
      </c>
      <c r="B6306" s="26" t="s">
        <v>6816</v>
      </c>
      <c r="C6306" s="79" t="s">
        <v>10659</v>
      </c>
      <c r="D6306" s="37" t="s">
        <v>5608</v>
      </c>
      <c r="E6306" s="37" t="s">
        <v>464</v>
      </c>
      <c r="F6306" s="41"/>
      <c r="G6306" s="27"/>
      <c r="H6306" s="27"/>
      <c r="I6306" s="27">
        <v>23571</v>
      </c>
      <c r="M6306" s="220">
        <f t="shared" si="98"/>
        <v>30869</v>
      </c>
    </row>
    <row r="6307" spans="1:13" x14ac:dyDescent="0.2">
      <c r="A6307" s="35" t="s">
        <v>2881</v>
      </c>
      <c r="B6307" s="1" t="s">
        <v>81</v>
      </c>
      <c r="C6307" s="45" t="s">
        <v>1020</v>
      </c>
      <c r="D6307" s="23" t="s">
        <v>5734</v>
      </c>
      <c r="E6307" s="23" t="s">
        <v>4141</v>
      </c>
      <c r="F6307" s="40">
        <v>0.1</v>
      </c>
      <c r="G6307" s="25">
        <v>75325</v>
      </c>
      <c r="H6307" s="25">
        <v>7533</v>
      </c>
      <c r="I6307" s="25"/>
      <c r="J6307" s="58" t="e">
        <f>HYPERLINK("#"&amp;"Insumos"&amp;"!A"&amp;MATCH($B6307,#REF!,0),"Ins "&amp;$B6307)</f>
        <v>#REF!</v>
      </c>
      <c r="M6307" s="220"/>
    </row>
    <row r="6308" spans="1:13" x14ac:dyDescent="0.2">
      <c r="A6308" s="35" t="s">
        <v>2881</v>
      </c>
      <c r="B6308" s="1" t="s">
        <v>263</v>
      </c>
      <c r="C6308" s="45" t="s">
        <v>696</v>
      </c>
      <c r="D6308" s="23" t="s">
        <v>5534</v>
      </c>
      <c r="E6308" s="23" t="s">
        <v>4140</v>
      </c>
      <c r="F6308" s="40">
        <v>1.6000000000000001E-3</v>
      </c>
      <c r="G6308" s="25">
        <v>187426</v>
      </c>
      <c r="H6308" s="25">
        <v>300</v>
      </c>
      <c r="I6308" s="25"/>
      <c r="J6308" s="58" t="e">
        <f>HYPERLINK("#"&amp;"Insumos"&amp;"!A"&amp;MATCH($B6308,#REF!,0),"Ins "&amp;$B6308)</f>
        <v>#REF!</v>
      </c>
      <c r="M6308" s="220"/>
    </row>
    <row r="6309" spans="1:13" x14ac:dyDescent="0.2">
      <c r="A6309" s="35" t="s">
        <v>2881</v>
      </c>
      <c r="B6309" s="1" t="s">
        <v>5533</v>
      </c>
      <c r="C6309" s="45" t="s">
        <v>5892</v>
      </c>
      <c r="D6309" s="23" t="s">
        <v>977</v>
      </c>
      <c r="E6309" s="23" t="s">
        <v>4134</v>
      </c>
      <c r="F6309" s="40">
        <v>0.1</v>
      </c>
      <c r="G6309" s="25">
        <v>3623</v>
      </c>
      <c r="H6309" s="25">
        <v>362</v>
      </c>
      <c r="I6309" s="25"/>
      <c r="J6309" s="58" t="e">
        <f>HYPERLINK("#"&amp;"Insumos"&amp;"!A"&amp;MATCH($B6309,#REF!,0),"Ins "&amp;$B6309)</f>
        <v>#REF!</v>
      </c>
      <c r="M6309" s="220"/>
    </row>
    <row r="6310" spans="1:13" x14ac:dyDescent="0.2">
      <c r="A6310" s="35" t="s">
        <v>2881</v>
      </c>
      <c r="B6310" s="1" t="s">
        <v>4329</v>
      </c>
      <c r="C6310" s="45" t="s">
        <v>1531</v>
      </c>
      <c r="D6310" s="23" t="s">
        <v>5751</v>
      </c>
      <c r="E6310" s="23" t="s">
        <v>4134</v>
      </c>
      <c r="F6310" s="40">
        <v>1</v>
      </c>
      <c r="G6310" s="25">
        <v>15091</v>
      </c>
      <c r="H6310" s="25">
        <v>15091</v>
      </c>
      <c r="I6310" s="25"/>
      <c r="J6310" s="58" t="e">
        <f>HYPERLINK("#"&amp;"Insumos"&amp;"!A"&amp;MATCH($B6310,#REF!,0),"Ins "&amp;$B6310)</f>
        <v>#REF!</v>
      </c>
      <c r="M6310" s="220"/>
    </row>
    <row r="6311" spans="1:13" x14ac:dyDescent="0.2">
      <c r="A6311" s="35" t="s">
        <v>2881</v>
      </c>
      <c r="B6311" s="1" t="s">
        <v>5007</v>
      </c>
      <c r="C6311" s="45" t="s">
        <v>720</v>
      </c>
      <c r="D6311" s="23" t="s">
        <v>5751</v>
      </c>
      <c r="E6311" s="23" t="s">
        <v>4134</v>
      </c>
      <c r="F6311" s="40">
        <v>0.15</v>
      </c>
      <c r="G6311" s="25">
        <v>1897</v>
      </c>
      <c r="H6311" s="25">
        <v>285</v>
      </c>
      <c r="I6311" s="25"/>
      <c r="J6311" s="58" t="e">
        <f>HYPERLINK("#"&amp;"Insumos"&amp;"!A"&amp;MATCH($B6311,#REF!,0),"Ins "&amp;$B6311)</f>
        <v>#REF!</v>
      </c>
      <c r="M6311" s="220"/>
    </row>
    <row r="6312" spans="1:13" ht="38.25" x14ac:dyDescent="0.2">
      <c r="A6312" s="36" t="s">
        <v>2882</v>
      </c>
      <c r="B6312" s="26" t="s">
        <v>6816</v>
      </c>
      <c r="C6312" s="79" t="s">
        <v>10660</v>
      </c>
      <c r="D6312" s="37" t="s">
        <v>5608</v>
      </c>
      <c r="E6312" s="37" t="s">
        <v>4134</v>
      </c>
      <c r="F6312" s="41"/>
      <c r="G6312" s="27"/>
      <c r="H6312" s="27"/>
      <c r="I6312" s="27">
        <v>45529</v>
      </c>
      <c r="M6312" s="220">
        <f t="shared" si="98"/>
        <v>59625</v>
      </c>
    </row>
    <row r="6313" spans="1:13" x14ac:dyDescent="0.2">
      <c r="A6313" s="35" t="s">
        <v>2882</v>
      </c>
      <c r="B6313" s="1" t="s">
        <v>81</v>
      </c>
      <c r="C6313" s="45" t="s">
        <v>1020</v>
      </c>
      <c r="D6313" s="23" t="s">
        <v>5734</v>
      </c>
      <c r="E6313" s="23" t="s">
        <v>4141</v>
      </c>
      <c r="F6313" s="40">
        <v>0.11</v>
      </c>
      <c r="G6313" s="25">
        <v>75325</v>
      </c>
      <c r="H6313" s="25">
        <v>8286</v>
      </c>
      <c r="I6313" s="25"/>
      <c r="J6313" s="58" t="e">
        <f>HYPERLINK("#"&amp;"Insumos"&amp;"!A"&amp;MATCH($B6313,#REF!,0),"Ins "&amp;$B6313)</f>
        <v>#REF!</v>
      </c>
      <c r="M6313" s="220"/>
    </row>
    <row r="6314" spans="1:13" x14ac:dyDescent="0.2">
      <c r="A6314" s="35" t="s">
        <v>2882</v>
      </c>
      <c r="B6314" s="1" t="s">
        <v>263</v>
      </c>
      <c r="C6314" s="45" t="s">
        <v>696</v>
      </c>
      <c r="D6314" s="23" t="s">
        <v>5534</v>
      </c>
      <c r="E6314" s="23" t="s">
        <v>4140</v>
      </c>
      <c r="F6314" s="40">
        <v>3.7000000000000002E-3</v>
      </c>
      <c r="G6314" s="25">
        <v>187426</v>
      </c>
      <c r="H6314" s="25">
        <v>693</v>
      </c>
      <c r="I6314" s="25"/>
      <c r="J6314" s="58" t="e">
        <f>HYPERLINK("#"&amp;"Insumos"&amp;"!A"&amp;MATCH($B6314,#REF!,0),"Ins "&amp;$B6314)</f>
        <v>#REF!</v>
      </c>
      <c r="M6314" s="220"/>
    </row>
    <row r="6315" spans="1:13" x14ac:dyDescent="0.2">
      <c r="A6315" s="35" t="s">
        <v>2882</v>
      </c>
      <c r="B6315" s="1" t="s">
        <v>5533</v>
      </c>
      <c r="C6315" s="45" t="s">
        <v>5892</v>
      </c>
      <c r="D6315" s="23" t="s">
        <v>977</v>
      </c>
      <c r="E6315" s="23" t="s">
        <v>4134</v>
      </c>
      <c r="F6315" s="40">
        <v>0.1</v>
      </c>
      <c r="G6315" s="25">
        <v>3623</v>
      </c>
      <c r="H6315" s="25">
        <v>362</v>
      </c>
      <c r="I6315" s="25"/>
      <c r="J6315" s="58" t="e">
        <f>HYPERLINK("#"&amp;"Insumos"&amp;"!A"&amp;MATCH($B6315,#REF!,0),"Ins "&amp;$B6315)</f>
        <v>#REF!</v>
      </c>
      <c r="M6315" s="220"/>
    </row>
    <row r="6316" spans="1:13" x14ac:dyDescent="0.2">
      <c r="A6316" s="35" t="s">
        <v>2882</v>
      </c>
      <c r="B6316" s="1" t="s">
        <v>4312</v>
      </c>
      <c r="C6316" s="45" t="s">
        <v>1517</v>
      </c>
      <c r="D6316" s="23" t="s">
        <v>5751</v>
      </c>
      <c r="E6316" s="23" t="s">
        <v>4134</v>
      </c>
      <c r="F6316" s="40">
        <v>1</v>
      </c>
      <c r="G6316" s="25">
        <v>35903</v>
      </c>
      <c r="H6316" s="25">
        <v>35903</v>
      </c>
      <c r="I6316" s="25"/>
      <c r="J6316" s="58" t="e">
        <f>HYPERLINK("#"&amp;"Insumos"&amp;"!A"&amp;MATCH($B6316,#REF!,0),"Ins "&amp;$B6316)</f>
        <v>#REF!</v>
      </c>
      <c r="M6316" s="220"/>
    </row>
    <row r="6317" spans="1:13" x14ac:dyDescent="0.2">
      <c r="A6317" s="35" t="s">
        <v>2882</v>
      </c>
      <c r="B6317" s="1" t="s">
        <v>5007</v>
      </c>
      <c r="C6317" s="45" t="s">
        <v>720</v>
      </c>
      <c r="D6317" s="23" t="s">
        <v>5751</v>
      </c>
      <c r="E6317" s="23" t="s">
        <v>4134</v>
      </c>
      <c r="F6317" s="40">
        <v>0.15</v>
      </c>
      <c r="G6317" s="25">
        <v>1897</v>
      </c>
      <c r="H6317" s="25">
        <v>285</v>
      </c>
      <c r="I6317" s="25"/>
      <c r="J6317" s="58" t="e">
        <f>HYPERLINK("#"&amp;"Insumos"&amp;"!A"&amp;MATCH($B6317,#REF!,0),"Ins "&amp;$B6317)</f>
        <v>#REF!</v>
      </c>
      <c r="M6317" s="220"/>
    </row>
    <row r="6318" spans="1:13" ht="38.25" x14ac:dyDescent="0.2">
      <c r="A6318" s="36" t="s">
        <v>2883</v>
      </c>
      <c r="B6318" s="26" t="s">
        <v>6816</v>
      </c>
      <c r="C6318" s="79" t="s">
        <v>10661</v>
      </c>
      <c r="D6318" s="37" t="s">
        <v>5608</v>
      </c>
      <c r="E6318" s="37" t="s">
        <v>4134</v>
      </c>
      <c r="F6318" s="41"/>
      <c r="G6318" s="27"/>
      <c r="H6318" s="27"/>
      <c r="I6318" s="27">
        <v>38832</v>
      </c>
      <c r="M6318" s="220">
        <f t="shared" si="98"/>
        <v>50854</v>
      </c>
    </row>
    <row r="6319" spans="1:13" x14ac:dyDescent="0.2">
      <c r="A6319" s="35" t="s">
        <v>2883</v>
      </c>
      <c r="B6319" s="1" t="s">
        <v>81</v>
      </c>
      <c r="C6319" s="45" t="s">
        <v>1020</v>
      </c>
      <c r="D6319" s="23" t="s">
        <v>5734</v>
      </c>
      <c r="E6319" s="23" t="s">
        <v>4141</v>
      </c>
      <c r="F6319" s="40">
        <v>0.1</v>
      </c>
      <c r="G6319" s="25">
        <v>75325</v>
      </c>
      <c r="H6319" s="25">
        <v>7533</v>
      </c>
      <c r="I6319" s="25"/>
      <c r="J6319" s="58" t="e">
        <f>HYPERLINK("#"&amp;"Insumos"&amp;"!A"&amp;MATCH($B6319,#REF!,0),"Ins "&amp;$B6319)</f>
        <v>#REF!</v>
      </c>
      <c r="M6319" s="220"/>
    </row>
    <row r="6320" spans="1:13" x14ac:dyDescent="0.2">
      <c r="A6320" s="35" t="s">
        <v>2883</v>
      </c>
      <c r="B6320" s="1" t="s">
        <v>263</v>
      </c>
      <c r="C6320" s="45" t="s">
        <v>696</v>
      </c>
      <c r="D6320" s="23" t="s">
        <v>5534</v>
      </c>
      <c r="E6320" s="23" t="s">
        <v>4140</v>
      </c>
      <c r="F6320" s="40">
        <v>3.0999999999999999E-3</v>
      </c>
      <c r="G6320" s="25">
        <v>187426</v>
      </c>
      <c r="H6320" s="25">
        <v>581</v>
      </c>
      <c r="I6320" s="25"/>
      <c r="J6320" s="58" t="e">
        <f>HYPERLINK("#"&amp;"Insumos"&amp;"!A"&amp;MATCH($B6320,#REF!,0),"Ins "&amp;$B6320)</f>
        <v>#REF!</v>
      </c>
      <c r="M6320" s="220"/>
    </row>
    <row r="6321" spans="1:13" x14ac:dyDescent="0.2">
      <c r="A6321" s="35" t="s">
        <v>2883</v>
      </c>
      <c r="B6321" s="1" t="s">
        <v>5533</v>
      </c>
      <c r="C6321" s="45" t="s">
        <v>5892</v>
      </c>
      <c r="D6321" s="23" t="s">
        <v>977</v>
      </c>
      <c r="E6321" s="23" t="s">
        <v>4134</v>
      </c>
      <c r="F6321" s="40">
        <v>0.1</v>
      </c>
      <c r="G6321" s="25">
        <v>3623</v>
      </c>
      <c r="H6321" s="25">
        <v>362</v>
      </c>
      <c r="I6321" s="25"/>
      <c r="J6321" s="58" t="e">
        <f>HYPERLINK("#"&amp;"Insumos"&amp;"!A"&amp;MATCH($B6321,#REF!,0),"Ins "&amp;$B6321)</f>
        <v>#REF!</v>
      </c>
      <c r="M6321" s="220"/>
    </row>
    <row r="6322" spans="1:13" x14ac:dyDescent="0.2">
      <c r="A6322" s="35" t="s">
        <v>2883</v>
      </c>
      <c r="B6322" s="1" t="s">
        <v>4330</v>
      </c>
      <c r="C6322" s="45" t="s">
        <v>1532</v>
      </c>
      <c r="D6322" s="23" t="s">
        <v>5751</v>
      </c>
      <c r="E6322" s="23" t="s">
        <v>4134</v>
      </c>
      <c r="F6322" s="40">
        <v>1</v>
      </c>
      <c r="G6322" s="25">
        <v>30071</v>
      </c>
      <c r="H6322" s="25">
        <v>30071</v>
      </c>
      <c r="I6322" s="25"/>
      <c r="J6322" s="58" t="e">
        <f>HYPERLINK("#"&amp;"Insumos"&amp;"!A"&amp;MATCH($B6322,#REF!,0),"Ins "&amp;$B6322)</f>
        <v>#REF!</v>
      </c>
      <c r="M6322" s="220"/>
    </row>
    <row r="6323" spans="1:13" x14ac:dyDescent="0.2">
      <c r="A6323" s="35" t="s">
        <v>2883</v>
      </c>
      <c r="B6323" s="1" t="s">
        <v>5007</v>
      </c>
      <c r="C6323" s="45" t="s">
        <v>720</v>
      </c>
      <c r="D6323" s="23" t="s">
        <v>5751</v>
      </c>
      <c r="E6323" s="23" t="s">
        <v>4134</v>
      </c>
      <c r="F6323" s="40">
        <v>0.15</v>
      </c>
      <c r="G6323" s="25">
        <v>1897</v>
      </c>
      <c r="H6323" s="25">
        <v>285</v>
      </c>
      <c r="I6323" s="25"/>
      <c r="J6323" s="58" t="e">
        <f>HYPERLINK("#"&amp;"Insumos"&amp;"!A"&amp;MATCH($B6323,#REF!,0),"Ins "&amp;$B6323)</f>
        <v>#REF!</v>
      </c>
      <c r="M6323" s="220"/>
    </row>
    <row r="6324" spans="1:13" ht="38.25" x14ac:dyDescent="0.2">
      <c r="A6324" s="36" t="s">
        <v>2884</v>
      </c>
      <c r="B6324" s="26" t="s">
        <v>6816</v>
      </c>
      <c r="C6324" s="79" t="s">
        <v>10662</v>
      </c>
      <c r="D6324" s="37" t="s">
        <v>5608</v>
      </c>
      <c r="E6324" s="37" t="s">
        <v>4134</v>
      </c>
      <c r="F6324" s="41"/>
      <c r="G6324" s="27"/>
      <c r="H6324" s="27"/>
      <c r="I6324" s="27">
        <v>68974</v>
      </c>
      <c r="M6324" s="220">
        <f t="shared" si="98"/>
        <v>90328</v>
      </c>
    </row>
    <row r="6325" spans="1:13" x14ac:dyDescent="0.2">
      <c r="A6325" s="35" t="s">
        <v>2884</v>
      </c>
      <c r="B6325" s="1" t="s">
        <v>81</v>
      </c>
      <c r="C6325" s="45" t="s">
        <v>1020</v>
      </c>
      <c r="D6325" s="23" t="s">
        <v>5734</v>
      </c>
      <c r="E6325" s="23" t="s">
        <v>4141</v>
      </c>
      <c r="F6325" s="40">
        <v>0.11</v>
      </c>
      <c r="G6325" s="25">
        <v>75325</v>
      </c>
      <c r="H6325" s="25">
        <v>8286</v>
      </c>
      <c r="I6325" s="25"/>
      <c r="J6325" s="58" t="e">
        <f>HYPERLINK("#"&amp;"Insumos"&amp;"!A"&amp;MATCH($B6325,#REF!,0),"Ins "&amp;$B6325)</f>
        <v>#REF!</v>
      </c>
      <c r="M6325" s="220"/>
    </row>
    <row r="6326" spans="1:13" x14ac:dyDescent="0.2">
      <c r="A6326" s="35" t="s">
        <v>2884</v>
      </c>
      <c r="B6326" s="1" t="s">
        <v>263</v>
      </c>
      <c r="C6326" s="45" t="s">
        <v>696</v>
      </c>
      <c r="D6326" s="23" t="s">
        <v>5534</v>
      </c>
      <c r="E6326" s="23" t="s">
        <v>4140</v>
      </c>
      <c r="F6326" s="40">
        <v>6.1000000000000004E-3</v>
      </c>
      <c r="G6326" s="25">
        <v>187426</v>
      </c>
      <c r="H6326" s="25">
        <v>1143</v>
      </c>
      <c r="I6326" s="25"/>
      <c r="J6326" s="58" t="e">
        <f>HYPERLINK("#"&amp;"Insumos"&amp;"!A"&amp;MATCH($B6326,#REF!,0),"Ins "&amp;$B6326)</f>
        <v>#REF!</v>
      </c>
      <c r="M6326" s="220"/>
    </row>
    <row r="6327" spans="1:13" x14ac:dyDescent="0.2">
      <c r="A6327" s="35" t="s">
        <v>2884</v>
      </c>
      <c r="B6327" s="1" t="s">
        <v>5533</v>
      </c>
      <c r="C6327" s="45" t="s">
        <v>5892</v>
      </c>
      <c r="D6327" s="23" t="s">
        <v>977</v>
      </c>
      <c r="E6327" s="23" t="s">
        <v>4134</v>
      </c>
      <c r="F6327" s="40">
        <v>0.1</v>
      </c>
      <c r="G6327" s="25">
        <v>3623</v>
      </c>
      <c r="H6327" s="25">
        <v>362</v>
      </c>
      <c r="I6327" s="25"/>
      <c r="J6327" s="58" t="e">
        <f>HYPERLINK("#"&amp;"Insumos"&amp;"!A"&amp;MATCH($B6327,#REF!,0),"Ins "&amp;$B6327)</f>
        <v>#REF!</v>
      </c>
      <c r="M6327" s="220"/>
    </row>
    <row r="6328" spans="1:13" x14ac:dyDescent="0.2">
      <c r="A6328" s="35" t="s">
        <v>2884</v>
      </c>
      <c r="B6328" s="1" t="s">
        <v>4313</v>
      </c>
      <c r="C6328" s="45" t="s">
        <v>1518</v>
      </c>
      <c r="D6328" s="23" t="s">
        <v>5751</v>
      </c>
      <c r="E6328" s="23" t="s">
        <v>4134</v>
      </c>
      <c r="F6328" s="40">
        <v>1</v>
      </c>
      <c r="G6328" s="25">
        <v>58898</v>
      </c>
      <c r="H6328" s="25">
        <v>58898</v>
      </c>
      <c r="I6328" s="25"/>
      <c r="J6328" s="58" t="e">
        <f>HYPERLINK("#"&amp;"Insumos"&amp;"!A"&amp;MATCH($B6328,#REF!,0),"Ins "&amp;$B6328)</f>
        <v>#REF!</v>
      </c>
      <c r="M6328" s="220"/>
    </row>
    <row r="6329" spans="1:13" x14ac:dyDescent="0.2">
      <c r="A6329" s="35" t="s">
        <v>2884</v>
      </c>
      <c r="B6329" s="1" t="s">
        <v>5007</v>
      </c>
      <c r="C6329" s="45" t="s">
        <v>720</v>
      </c>
      <c r="D6329" s="23" t="s">
        <v>5751</v>
      </c>
      <c r="E6329" s="23" t="s">
        <v>4134</v>
      </c>
      <c r="F6329" s="40">
        <v>0.15</v>
      </c>
      <c r="G6329" s="25">
        <v>1897</v>
      </c>
      <c r="H6329" s="25">
        <v>285</v>
      </c>
      <c r="I6329" s="25"/>
      <c r="J6329" s="58" t="e">
        <f>HYPERLINK("#"&amp;"Insumos"&amp;"!A"&amp;MATCH($B6329,#REF!,0),"Ins "&amp;$B6329)</f>
        <v>#REF!</v>
      </c>
      <c r="M6329" s="220"/>
    </row>
    <row r="6330" spans="1:13" ht="63.75" x14ac:dyDescent="0.2">
      <c r="A6330" s="36" t="s">
        <v>2885</v>
      </c>
      <c r="B6330" s="26" t="s">
        <v>6816</v>
      </c>
      <c r="C6330" s="79" t="s">
        <v>10663</v>
      </c>
      <c r="D6330" s="37" t="s">
        <v>5608</v>
      </c>
      <c r="E6330" s="37" t="s">
        <v>4134</v>
      </c>
      <c r="F6330" s="41"/>
      <c r="G6330" s="27"/>
      <c r="H6330" s="27"/>
      <c r="I6330" s="27">
        <v>57537</v>
      </c>
      <c r="M6330" s="220">
        <f t="shared" si="98"/>
        <v>75350</v>
      </c>
    </row>
    <row r="6331" spans="1:13" x14ac:dyDescent="0.2">
      <c r="A6331" s="35" t="s">
        <v>2885</v>
      </c>
      <c r="B6331" s="1" t="s">
        <v>81</v>
      </c>
      <c r="C6331" s="45" t="s">
        <v>1020</v>
      </c>
      <c r="D6331" s="23" t="s">
        <v>5734</v>
      </c>
      <c r="E6331" s="23" t="s">
        <v>4141</v>
      </c>
      <c r="F6331" s="40">
        <v>0.1</v>
      </c>
      <c r="G6331" s="25">
        <v>75325</v>
      </c>
      <c r="H6331" s="25">
        <v>7533</v>
      </c>
      <c r="I6331" s="25"/>
      <c r="J6331" s="58" t="e">
        <f>HYPERLINK("#"&amp;"Insumos"&amp;"!A"&amp;MATCH($B6331,#REF!,0),"Ins "&amp;$B6331)</f>
        <v>#REF!</v>
      </c>
      <c r="M6331" s="220"/>
    </row>
    <row r="6332" spans="1:13" x14ac:dyDescent="0.2">
      <c r="A6332" s="35" t="s">
        <v>2885</v>
      </c>
      <c r="B6332" s="1" t="s">
        <v>263</v>
      </c>
      <c r="C6332" s="45" t="s">
        <v>696</v>
      </c>
      <c r="D6332" s="23" t="s">
        <v>5534</v>
      </c>
      <c r="E6332" s="23" t="s">
        <v>4140</v>
      </c>
      <c r="F6332" s="40">
        <v>3.0999999999999999E-3</v>
      </c>
      <c r="G6332" s="25">
        <v>187426</v>
      </c>
      <c r="H6332" s="25">
        <v>581</v>
      </c>
      <c r="I6332" s="25"/>
      <c r="J6332" s="58" t="e">
        <f>HYPERLINK("#"&amp;"Insumos"&amp;"!A"&amp;MATCH($B6332,#REF!,0),"Ins "&amp;$B6332)</f>
        <v>#REF!</v>
      </c>
      <c r="M6332" s="220"/>
    </row>
    <row r="6333" spans="1:13" x14ac:dyDescent="0.2">
      <c r="A6333" s="35" t="s">
        <v>2885</v>
      </c>
      <c r="B6333" s="1" t="s">
        <v>5533</v>
      </c>
      <c r="C6333" s="45" t="s">
        <v>5892</v>
      </c>
      <c r="D6333" s="23" t="s">
        <v>977</v>
      </c>
      <c r="E6333" s="23" t="s">
        <v>4134</v>
      </c>
      <c r="F6333" s="40">
        <v>0.1</v>
      </c>
      <c r="G6333" s="25">
        <v>3623</v>
      </c>
      <c r="H6333" s="25">
        <v>362</v>
      </c>
      <c r="I6333" s="25"/>
      <c r="J6333" s="58" t="e">
        <f>HYPERLINK("#"&amp;"Insumos"&amp;"!A"&amp;MATCH($B6333,#REF!,0),"Ins "&amp;$B6333)</f>
        <v>#REF!</v>
      </c>
      <c r="M6333" s="220"/>
    </row>
    <row r="6334" spans="1:13" x14ac:dyDescent="0.2">
      <c r="A6334" s="35" t="s">
        <v>2885</v>
      </c>
      <c r="B6334" s="1" t="s">
        <v>4331</v>
      </c>
      <c r="C6334" s="45" t="s">
        <v>1533</v>
      </c>
      <c r="D6334" s="23" t="s">
        <v>5751</v>
      </c>
      <c r="E6334" s="23" t="s">
        <v>4134</v>
      </c>
      <c r="F6334" s="40">
        <v>1</v>
      </c>
      <c r="G6334" s="25">
        <v>48776</v>
      </c>
      <c r="H6334" s="25">
        <v>48776</v>
      </c>
      <c r="I6334" s="25"/>
      <c r="J6334" s="58" t="e">
        <f>HYPERLINK("#"&amp;"Insumos"&amp;"!A"&amp;MATCH($B6334,#REF!,0),"Ins "&amp;$B6334)</f>
        <v>#REF!</v>
      </c>
      <c r="M6334" s="220"/>
    </row>
    <row r="6335" spans="1:13" x14ac:dyDescent="0.2">
      <c r="A6335" s="35" t="s">
        <v>2885</v>
      </c>
      <c r="B6335" s="1" t="s">
        <v>5007</v>
      </c>
      <c r="C6335" s="45" t="s">
        <v>720</v>
      </c>
      <c r="D6335" s="23" t="s">
        <v>5751</v>
      </c>
      <c r="E6335" s="23" t="s">
        <v>4134</v>
      </c>
      <c r="F6335" s="40">
        <v>0.15</v>
      </c>
      <c r="G6335" s="25">
        <v>1897</v>
      </c>
      <c r="H6335" s="25">
        <v>285</v>
      </c>
      <c r="I6335" s="25"/>
      <c r="J6335" s="58" t="e">
        <f>HYPERLINK("#"&amp;"Insumos"&amp;"!A"&amp;MATCH($B6335,#REF!,0),"Ins "&amp;$B6335)</f>
        <v>#REF!</v>
      </c>
      <c r="M6335" s="220"/>
    </row>
    <row r="6336" spans="1:13" ht="38.25" x14ac:dyDescent="0.2">
      <c r="A6336" s="36" t="s">
        <v>2886</v>
      </c>
      <c r="B6336" s="26" t="s">
        <v>6816</v>
      </c>
      <c r="C6336" s="79" t="s">
        <v>10664</v>
      </c>
      <c r="D6336" s="37" t="s">
        <v>5608</v>
      </c>
      <c r="E6336" s="37" t="s">
        <v>4134</v>
      </c>
      <c r="F6336" s="41"/>
      <c r="G6336" s="27"/>
      <c r="H6336" s="27"/>
      <c r="I6336" s="27">
        <v>68974</v>
      </c>
      <c r="M6336" s="220">
        <f t="shared" si="98"/>
        <v>90328</v>
      </c>
    </row>
    <row r="6337" spans="1:13" x14ac:dyDescent="0.2">
      <c r="A6337" s="35" t="s">
        <v>2886</v>
      </c>
      <c r="B6337" s="1" t="s">
        <v>81</v>
      </c>
      <c r="C6337" s="45" t="s">
        <v>1020</v>
      </c>
      <c r="D6337" s="23" t="s">
        <v>5734</v>
      </c>
      <c r="E6337" s="23" t="s">
        <v>4141</v>
      </c>
      <c r="F6337" s="40">
        <v>0.11</v>
      </c>
      <c r="G6337" s="25">
        <v>75325</v>
      </c>
      <c r="H6337" s="25">
        <v>8286</v>
      </c>
      <c r="I6337" s="25"/>
      <c r="J6337" s="58" t="e">
        <f>HYPERLINK("#"&amp;"Insumos"&amp;"!A"&amp;MATCH($B6337,#REF!,0),"Ins "&amp;$B6337)</f>
        <v>#REF!</v>
      </c>
      <c r="M6337" s="220"/>
    </row>
    <row r="6338" spans="1:13" x14ac:dyDescent="0.2">
      <c r="A6338" s="35" t="s">
        <v>2886</v>
      </c>
      <c r="B6338" s="1" t="s">
        <v>263</v>
      </c>
      <c r="C6338" s="45" t="s">
        <v>696</v>
      </c>
      <c r="D6338" s="23" t="s">
        <v>5534</v>
      </c>
      <c r="E6338" s="23" t="s">
        <v>4140</v>
      </c>
      <c r="F6338" s="40">
        <v>6.1000000000000004E-3</v>
      </c>
      <c r="G6338" s="25">
        <v>187426</v>
      </c>
      <c r="H6338" s="25">
        <v>1143</v>
      </c>
      <c r="I6338" s="25"/>
      <c r="J6338" s="58" t="e">
        <f>HYPERLINK("#"&amp;"Insumos"&amp;"!A"&amp;MATCH($B6338,#REF!,0),"Ins "&amp;$B6338)</f>
        <v>#REF!</v>
      </c>
      <c r="M6338" s="220"/>
    </row>
    <row r="6339" spans="1:13" x14ac:dyDescent="0.2">
      <c r="A6339" s="35" t="s">
        <v>2886</v>
      </c>
      <c r="B6339" s="1" t="s">
        <v>5533</v>
      </c>
      <c r="C6339" s="45" t="s">
        <v>5892</v>
      </c>
      <c r="D6339" s="23" t="s">
        <v>977</v>
      </c>
      <c r="E6339" s="23" t="s">
        <v>4134</v>
      </c>
      <c r="F6339" s="40">
        <v>0.1</v>
      </c>
      <c r="G6339" s="25">
        <v>3623</v>
      </c>
      <c r="H6339" s="25">
        <v>362</v>
      </c>
      <c r="I6339" s="25"/>
      <c r="J6339" s="58" t="e">
        <f>HYPERLINK("#"&amp;"Insumos"&amp;"!A"&amp;MATCH($B6339,#REF!,0),"Ins "&amp;$B6339)</f>
        <v>#REF!</v>
      </c>
      <c r="M6339" s="220"/>
    </row>
    <row r="6340" spans="1:13" x14ac:dyDescent="0.2">
      <c r="A6340" s="35" t="s">
        <v>2886</v>
      </c>
      <c r="B6340" s="1" t="s">
        <v>4314</v>
      </c>
      <c r="C6340" s="45" t="s">
        <v>1519</v>
      </c>
      <c r="D6340" s="23" t="s">
        <v>5751</v>
      </c>
      <c r="E6340" s="23" t="s">
        <v>4134</v>
      </c>
      <c r="F6340" s="40">
        <v>1</v>
      </c>
      <c r="G6340" s="25">
        <v>58898</v>
      </c>
      <c r="H6340" s="25">
        <v>58898</v>
      </c>
      <c r="I6340" s="25"/>
      <c r="J6340" s="58" t="e">
        <f>HYPERLINK("#"&amp;"Insumos"&amp;"!A"&amp;MATCH($B6340,#REF!,0),"Ins "&amp;$B6340)</f>
        <v>#REF!</v>
      </c>
      <c r="M6340" s="220"/>
    </row>
    <row r="6341" spans="1:13" x14ac:dyDescent="0.2">
      <c r="A6341" s="35" t="s">
        <v>2886</v>
      </c>
      <c r="B6341" s="1" t="s">
        <v>5007</v>
      </c>
      <c r="C6341" s="45" t="s">
        <v>720</v>
      </c>
      <c r="D6341" s="23" t="s">
        <v>5751</v>
      </c>
      <c r="E6341" s="23" t="s">
        <v>4134</v>
      </c>
      <c r="F6341" s="40">
        <v>0.15</v>
      </c>
      <c r="G6341" s="25">
        <v>1897</v>
      </c>
      <c r="H6341" s="25">
        <v>285</v>
      </c>
      <c r="I6341" s="25"/>
      <c r="J6341" s="58" t="e">
        <f>HYPERLINK("#"&amp;"Insumos"&amp;"!A"&amp;MATCH($B6341,#REF!,0),"Ins "&amp;$B6341)</f>
        <v>#REF!</v>
      </c>
      <c r="M6341" s="220"/>
    </row>
    <row r="6342" spans="1:13" ht="38.25" x14ac:dyDescent="0.2">
      <c r="A6342" s="36" t="s">
        <v>2887</v>
      </c>
      <c r="B6342" s="26" t="s">
        <v>6816</v>
      </c>
      <c r="C6342" s="79" t="s">
        <v>10665</v>
      </c>
      <c r="D6342" s="37" t="s">
        <v>5608</v>
      </c>
      <c r="E6342" s="37" t="s">
        <v>4134</v>
      </c>
      <c r="F6342" s="41"/>
      <c r="G6342" s="27"/>
      <c r="H6342" s="27"/>
      <c r="I6342" s="27">
        <v>44373</v>
      </c>
      <c r="M6342" s="220">
        <f t="shared" ref="M6342:M6402" si="99">ROUND(I6342*(1+$L$2),0)</f>
        <v>58111</v>
      </c>
    </row>
    <row r="6343" spans="1:13" x14ac:dyDescent="0.2">
      <c r="A6343" s="35" t="s">
        <v>2887</v>
      </c>
      <c r="B6343" s="1" t="s">
        <v>81</v>
      </c>
      <c r="C6343" s="45" t="s">
        <v>1020</v>
      </c>
      <c r="D6343" s="23" t="s">
        <v>5734</v>
      </c>
      <c r="E6343" s="23" t="s">
        <v>4141</v>
      </c>
      <c r="F6343" s="40">
        <v>0.1</v>
      </c>
      <c r="G6343" s="25">
        <v>75325</v>
      </c>
      <c r="H6343" s="25">
        <v>7533</v>
      </c>
      <c r="I6343" s="25"/>
      <c r="J6343" s="58" t="e">
        <f>HYPERLINK("#"&amp;"Insumos"&amp;"!A"&amp;MATCH($B6343,#REF!,0),"Ins "&amp;$B6343)</f>
        <v>#REF!</v>
      </c>
      <c r="M6343" s="220"/>
    </row>
    <row r="6344" spans="1:13" x14ac:dyDescent="0.2">
      <c r="A6344" s="35" t="s">
        <v>2887</v>
      </c>
      <c r="B6344" s="1" t="s">
        <v>263</v>
      </c>
      <c r="C6344" s="45" t="s">
        <v>696</v>
      </c>
      <c r="D6344" s="23" t="s">
        <v>5534</v>
      </c>
      <c r="E6344" s="23" t="s">
        <v>4140</v>
      </c>
      <c r="F6344" s="40">
        <v>3.7000000000000002E-3</v>
      </c>
      <c r="G6344" s="25">
        <v>187426</v>
      </c>
      <c r="H6344" s="25">
        <v>693</v>
      </c>
      <c r="I6344" s="25"/>
      <c r="J6344" s="58" t="e">
        <f>HYPERLINK("#"&amp;"Insumos"&amp;"!A"&amp;MATCH($B6344,#REF!,0),"Ins "&amp;$B6344)</f>
        <v>#REF!</v>
      </c>
      <c r="M6344" s="220"/>
    </row>
    <row r="6345" spans="1:13" x14ac:dyDescent="0.2">
      <c r="A6345" s="35" t="s">
        <v>2887</v>
      </c>
      <c r="B6345" s="1" t="s">
        <v>5533</v>
      </c>
      <c r="C6345" s="45" t="s">
        <v>5892</v>
      </c>
      <c r="D6345" s="23" t="s">
        <v>977</v>
      </c>
      <c r="E6345" s="23" t="s">
        <v>4134</v>
      </c>
      <c r="F6345" s="40">
        <v>0.1</v>
      </c>
      <c r="G6345" s="25">
        <v>3623</v>
      </c>
      <c r="H6345" s="25">
        <v>362</v>
      </c>
      <c r="I6345" s="25"/>
      <c r="J6345" s="58" t="e">
        <f>HYPERLINK("#"&amp;"Insumos"&amp;"!A"&amp;MATCH($B6345,#REF!,0),"Ins "&amp;$B6345)</f>
        <v>#REF!</v>
      </c>
      <c r="M6345" s="220"/>
    </row>
    <row r="6346" spans="1:13" x14ac:dyDescent="0.2">
      <c r="A6346" s="35" t="s">
        <v>2887</v>
      </c>
      <c r="B6346" s="1" t="s">
        <v>4332</v>
      </c>
      <c r="C6346" s="45" t="s">
        <v>1534</v>
      </c>
      <c r="D6346" s="23" t="s">
        <v>5751</v>
      </c>
      <c r="E6346" s="23" t="s">
        <v>4134</v>
      </c>
      <c r="F6346" s="40">
        <v>1</v>
      </c>
      <c r="G6346" s="25">
        <v>35500</v>
      </c>
      <c r="H6346" s="25">
        <v>35500</v>
      </c>
      <c r="I6346" s="25"/>
      <c r="J6346" s="58" t="e">
        <f>HYPERLINK("#"&amp;"Insumos"&amp;"!A"&amp;MATCH($B6346,#REF!,0),"Ins "&amp;$B6346)</f>
        <v>#REF!</v>
      </c>
      <c r="M6346" s="220"/>
    </row>
    <row r="6347" spans="1:13" x14ac:dyDescent="0.2">
      <c r="A6347" s="35" t="s">
        <v>2887</v>
      </c>
      <c r="B6347" s="1" t="s">
        <v>5007</v>
      </c>
      <c r="C6347" s="45" t="s">
        <v>720</v>
      </c>
      <c r="D6347" s="23" t="s">
        <v>5751</v>
      </c>
      <c r="E6347" s="23" t="s">
        <v>4134</v>
      </c>
      <c r="F6347" s="40">
        <v>0.15</v>
      </c>
      <c r="G6347" s="25">
        <v>1897</v>
      </c>
      <c r="H6347" s="25">
        <v>285</v>
      </c>
      <c r="I6347" s="25"/>
      <c r="J6347" s="58" t="e">
        <f>HYPERLINK("#"&amp;"Insumos"&amp;"!A"&amp;MATCH($B6347,#REF!,0),"Ins "&amp;$B6347)</f>
        <v>#REF!</v>
      </c>
      <c r="M6347" s="220"/>
    </row>
    <row r="6348" spans="1:13" ht="38.25" x14ac:dyDescent="0.2">
      <c r="A6348" s="36" t="s">
        <v>2888</v>
      </c>
      <c r="B6348" s="26" t="s">
        <v>6816</v>
      </c>
      <c r="C6348" s="79" t="s">
        <v>10666</v>
      </c>
      <c r="D6348" s="37" t="s">
        <v>5608</v>
      </c>
      <c r="E6348" s="37" t="s">
        <v>4134</v>
      </c>
      <c r="F6348" s="41"/>
      <c r="G6348" s="27"/>
      <c r="H6348" s="27"/>
      <c r="I6348" s="27">
        <v>82299</v>
      </c>
      <c r="M6348" s="220">
        <f t="shared" si="99"/>
        <v>107779</v>
      </c>
    </row>
    <row r="6349" spans="1:13" x14ac:dyDescent="0.2">
      <c r="A6349" s="35" t="s">
        <v>2888</v>
      </c>
      <c r="B6349" s="1" t="s">
        <v>81</v>
      </c>
      <c r="C6349" s="45" t="s">
        <v>1020</v>
      </c>
      <c r="D6349" s="23" t="s">
        <v>5734</v>
      </c>
      <c r="E6349" s="23" t="s">
        <v>4141</v>
      </c>
      <c r="F6349" s="40">
        <v>0.11</v>
      </c>
      <c r="G6349" s="25">
        <v>75325</v>
      </c>
      <c r="H6349" s="25">
        <v>8286</v>
      </c>
      <c r="I6349" s="25"/>
      <c r="J6349" s="58" t="e">
        <f>HYPERLINK("#"&amp;"Insumos"&amp;"!A"&amp;MATCH($B6349,#REF!,0),"Ins "&amp;$B6349)</f>
        <v>#REF!</v>
      </c>
      <c r="M6349" s="220"/>
    </row>
    <row r="6350" spans="1:13" x14ac:dyDescent="0.2">
      <c r="A6350" s="35" t="s">
        <v>2888</v>
      </c>
      <c r="B6350" s="1" t="s">
        <v>263</v>
      </c>
      <c r="C6350" s="45" t="s">
        <v>696</v>
      </c>
      <c r="D6350" s="23" t="s">
        <v>5534</v>
      </c>
      <c r="E6350" s="23" t="s">
        <v>4140</v>
      </c>
      <c r="F6350" s="40">
        <v>7.4000000000000003E-3</v>
      </c>
      <c r="G6350" s="25">
        <v>187426</v>
      </c>
      <c r="H6350" s="25">
        <v>1387</v>
      </c>
      <c r="I6350" s="25"/>
      <c r="J6350" s="58" t="e">
        <f>HYPERLINK("#"&amp;"Insumos"&amp;"!A"&amp;MATCH($B6350,#REF!,0),"Ins "&amp;$B6350)</f>
        <v>#REF!</v>
      </c>
      <c r="M6350" s="220"/>
    </row>
    <row r="6351" spans="1:13" x14ac:dyDescent="0.2">
      <c r="A6351" s="35" t="s">
        <v>2888</v>
      </c>
      <c r="B6351" s="1" t="s">
        <v>5533</v>
      </c>
      <c r="C6351" s="45" t="s">
        <v>5892</v>
      </c>
      <c r="D6351" s="23" t="s">
        <v>977</v>
      </c>
      <c r="E6351" s="23" t="s">
        <v>4134</v>
      </c>
      <c r="F6351" s="40">
        <v>0.1</v>
      </c>
      <c r="G6351" s="25">
        <v>3623</v>
      </c>
      <c r="H6351" s="25">
        <v>362</v>
      </c>
      <c r="I6351" s="25"/>
      <c r="J6351" s="58" t="e">
        <f>HYPERLINK("#"&amp;"Insumos"&amp;"!A"&amp;MATCH($B6351,#REF!,0),"Ins "&amp;$B6351)</f>
        <v>#REF!</v>
      </c>
      <c r="M6351" s="220"/>
    </row>
    <row r="6352" spans="1:13" x14ac:dyDescent="0.2">
      <c r="A6352" s="35" t="s">
        <v>2888</v>
      </c>
      <c r="B6352" s="1" t="s">
        <v>4315</v>
      </c>
      <c r="C6352" s="45" t="s">
        <v>1520</v>
      </c>
      <c r="D6352" s="23" t="s">
        <v>5751</v>
      </c>
      <c r="E6352" s="23" t="s">
        <v>4134</v>
      </c>
      <c r="F6352" s="40">
        <v>1</v>
      </c>
      <c r="G6352" s="25">
        <v>71942</v>
      </c>
      <c r="H6352" s="25">
        <v>71942</v>
      </c>
      <c r="I6352" s="25"/>
      <c r="J6352" s="58" t="e">
        <f>HYPERLINK("#"&amp;"Insumos"&amp;"!A"&amp;MATCH($B6352,#REF!,0),"Ins "&amp;$B6352)</f>
        <v>#REF!</v>
      </c>
      <c r="M6352" s="220"/>
    </row>
    <row r="6353" spans="1:13" x14ac:dyDescent="0.2">
      <c r="A6353" s="35" t="s">
        <v>2888</v>
      </c>
      <c r="B6353" s="1" t="s">
        <v>5007</v>
      </c>
      <c r="C6353" s="45" t="s">
        <v>720</v>
      </c>
      <c r="D6353" s="23" t="s">
        <v>5751</v>
      </c>
      <c r="E6353" s="23" t="s">
        <v>4134</v>
      </c>
      <c r="F6353" s="40">
        <v>0.17</v>
      </c>
      <c r="G6353" s="25">
        <v>1897</v>
      </c>
      <c r="H6353" s="25">
        <v>322</v>
      </c>
      <c r="I6353" s="25"/>
      <c r="J6353" s="58" t="e">
        <f>HYPERLINK("#"&amp;"Insumos"&amp;"!A"&amp;MATCH($B6353,#REF!,0),"Ins "&amp;$B6353)</f>
        <v>#REF!</v>
      </c>
      <c r="M6353" s="220"/>
    </row>
    <row r="6354" spans="1:13" ht="38.25" x14ac:dyDescent="0.2">
      <c r="A6354" s="36" t="s">
        <v>2889</v>
      </c>
      <c r="B6354" s="26" t="s">
        <v>6816</v>
      </c>
      <c r="C6354" s="79" t="s">
        <v>10667</v>
      </c>
      <c r="D6354" s="37" t="s">
        <v>5608</v>
      </c>
      <c r="E6354" s="37" t="s">
        <v>4134</v>
      </c>
      <c r="F6354" s="41"/>
      <c r="G6354" s="27"/>
      <c r="H6354" s="27"/>
      <c r="I6354" s="27">
        <v>44410</v>
      </c>
      <c r="M6354" s="220">
        <f t="shared" si="99"/>
        <v>58159</v>
      </c>
    </row>
    <row r="6355" spans="1:13" x14ac:dyDescent="0.2">
      <c r="A6355" s="35" t="s">
        <v>2889</v>
      </c>
      <c r="B6355" s="1" t="s">
        <v>81</v>
      </c>
      <c r="C6355" s="45" t="s">
        <v>1020</v>
      </c>
      <c r="D6355" s="23" t="s">
        <v>5734</v>
      </c>
      <c r="E6355" s="23" t="s">
        <v>4141</v>
      </c>
      <c r="F6355" s="40">
        <v>0.1</v>
      </c>
      <c r="G6355" s="25">
        <v>75325</v>
      </c>
      <c r="H6355" s="25">
        <v>7533</v>
      </c>
      <c r="I6355" s="25"/>
      <c r="J6355" s="58" t="e">
        <f>HYPERLINK("#"&amp;"Insumos"&amp;"!A"&amp;MATCH($B6355,#REF!,0),"Ins "&amp;$B6355)</f>
        <v>#REF!</v>
      </c>
      <c r="M6355" s="220"/>
    </row>
    <row r="6356" spans="1:13" x14ac:dyDescent="0.2">
      <c r="A6356" s="35" t="s">
        <v>2889</v>
      </c>
      <c r="B6356" s="1" t="s">
        <v>263</v>
      </c>
      <c r="C6356" s="45" t="s">
        <v>696</v>
      </c>
      <c r="D6356" s="23" t="s">
        <v>5534</v>
      </c>
      <c r="E6356" s="23" t="s">
        <v>4140</v>
      </c>
      <c r="F6356" s="40">
        <v>3.7000000000000002E-3</v>
      </c>
      <c r="G6356" s="25">
        <v>187426</v>
      </c>
      <c r="H6356" s="25">
        <v>693</v>
      </c>
      <c r="I6356" s="25"/>
      <c r="J6356" s="58" t="e">
        <f>HYPERLINK("#"&amp;"Insumos"&amp;"!A"&amp;MATCH($B6356,#REF!,0),"Ins "&amp;$B6356)</f>
        <v>#REF!</v>
      </c>
      <c r="M6356" s="220"/>
    </row>
    <row r="6357" spans="1:13" x14ac:dyDescent="0.2">
      <c r="A6357" s="35" t="s">
        <v>2889</v>
      </c>
      <c r="B6357" s="1" t="s">
        <v>5533</v>
      </c>
      <c r="C6357" s="45" t="s">
        <v>5892</v>
      </c>
      <c r="D6357" s="23" t="s">
        <v>977</v>
      </c>
      <c r="E6357" s="23" t="s">
        <v>4134</v>
      </c>
      <c r="F6357" s="40">
        <v>0.1</v>
      </c>
      <c r="G6357" s="25">
        <v>3623</v>
      </c>
      <c r="H6357" s="25">
        <v>362</v>
      </c>
      <c r="I6357" s="25"/>
      <c r="J6357" s="58" t="e">
        <f>HYPERLINK("#"&amp;"Insumos"&amp;"!A"&amp;MATCH($B6357,#REF!,0),"Ins "&amp;$B6357)</f>
        <v>#REF!</v>
      </c>
      <c r="M6357" s="220"/>
    </row>
    <row r="6358" spans="1:13" x14ac:dyDescent="0.2">
      <c r="A6358" s="35" t="s">
        <v>2889</v>
      </c>
      <c r="B6358" s="1" t="s">
        <v>4333</v>
      </c>
      <c r="C6358" s="45" t="s">
        <v>1535</v>
      </c>
      <c r="D6358" s="23" t="s">
        <v>5751</v>
      </c>
      <c r="E6358" s="23" t="s">
        <v>4134</v>
      </c>
      <c r="F6358" s="40">
        <v>1</v>
      </c>
      <c r="G6358" s="25">
        <v>35500</v>
      </c>
      <c r="H6358" s="25">
        <v>35500</v>
      </c>
      <c r="I6358" s="25"/>
      <c r="J6358" s="58" t="e">
        <f>HYPERLINK("#"&amp;"Insumos"&amp;"!A"&amp;MATCH($B6358,#REF!,0),"Ins "&amp;$B6358)</f>
        <v>#REF!</v>
      </c>
      <c r="M6358" s="220"/>
    </row>
    <row r="6359" spans="1:13" x14ac:dyDescent="0.2">
      <c r="A6359" s="35" t="s">
        <v>2889</v>
      </c>
      <c r="B6359" s="1" t="s">
        <v>5007</v>
      </c>
      <c r="C6359" s="45" t="s">
        <v>720</v>
      </c>
      <c r="D6359" s="23" t="s">
        <v>5751</v>
      </c>
      <c r="E6359" s="23" t="s">
        <v>4134</v>
      </c>
      <c r="F6359" s="40">
        <v>0.17</v>
      </c>
      <c r="G6359" s="25">
        <v>1897</v>
      </c>
      <c r="H6359" s="25">
        <v>322</v>
      </c>
      <c r="I6359" s="25"/>
      <c r="J6359" s="58" t="e">
        <f>HYPERLINK("#"&amp;"Insumos"&amp;"!A"&amp;MATCH($B6359,#REF!,0),"Ins "&amp;$B6359)</f>
        <v>#REF!</v>
      </c>
      <c r="M6359" s="220"/>
    </row>
    <row r="6360" spans="1:13" ht="38.25" x14ac:dyDescent="0.2">
      <c r="A6360" s="36" t="s">
        <v>2890</v>
      </c>
      <c r="B6360" s="26" t="s">
        <v>6816</v>
      </c>
      <c r="C6360" s="79" t="s">
        <v>10668</v>
      </c>
      <c r="D6360" s="37" t="s">
        <v>5608</v>
      </c>
      <c r="E6360" s="37" t="s">
        <v>4134</v>
      </c>
      <c r="F6360" s="41"/>
      <c r="G6360" s="27"/>
      <c r="H6360" s="27"/>
      <c r="I6360" s="27">
        <v>84879</v>
      </c>
      <c r="M6360" s="220">
        <f t="shared" si="99"/>
        <v>111158</v>
      </c>
    </row>
    <row r="6361" spans="1:13" x14ac:dyDescent="0.2">
      <c r="A6361" s="35" t="s">
        <v>2890</v>
      </c>
      <c r="B6361" s="1" t="s">
        <v>81</v>
      </c>
      <c r="C6361" s="45" t="s">
        <v>1020</v>
      </c>
      <c r="D6361" s="23" t="s">
        <v>5734</v>
      </c>
      <c r="E6361" s="23" t="s">
        <v>4141</v>
      </c>
      <c r="F6361" s="40">
        <v>0.11</v>
      </c>
      <c r="G6361" s="25">
        <v>75325</v>
      </c>
      <c r="H6361" s="25">
        <v>8286</v>
      </c>
      <c r="I6361" s="25"/>
      <c r="J6361" s="58" t="e">
        <f>HYPERLINK("#"&amp;"Insumos"&amp;"!A"&amp;MATCH($B6361,#REF!,0),"Ins "&amp;$B6361)</f>
        <v>#REF!</v>
      </c>
      <c r="M6361" s="220"/>
    </row>
    <row r="6362" spans="1:13" x14ac:dyDescent="0.2">
      <c r="A6362" s="35" t="s">
        <v>2890</v>
      </c>
      <c r="B6362" s="1" t="s">
        <v>263</v>
      </c>
      <c r="C6362" s="45" t="s">
        <v>696</v>
      </c>
      <c r="D6362" s="23" t="s">
        <v>5534</v>
      </c>
      <c r="E6362" s="23" t="s">
        <v>4140</v>
      </c>
      <c r="F6362" s="40">
        <v>7.7000000000000002E-3</v>
      </c>
      <c r="G6362" s="25">
        <v>187426</v>
      </c>
      <c r="H6362" s="25">
        <v>1443</v>
      </c>
      <c r="I6362" s="25"/>
      <c r="J6362" s="58" t="e">
        <f>HYPERLINK("#"&amp;"Insumos"&amp;"!A"&amp;MATCH($B6362,#REF!,0),"Ins "&amp;$B6362)</f>
        <v>#REF!</v>
      </c>
      <c r="M6362" s="220"/>
    </row>
    <row r="6363" spans="1:13" x14ac:dyDescent="0.2">
      <c r="A6363" s="35" t="s">
        <v>2890</v>
      </c>
      <c r="B6363" s="1" t="s">
        <v>5533</v>
      </c>
      <c r="C6363" s="45" t="s">
        <v>5892</v>
      </c>
      <c r="D6363" s="23" t="s">
        <v>977</v>
      </c>
      <c r="E6363" s="23" t="s">
        <v>4134</v>
      </c>
      <c r="F6363" s="40">
        <v>0.1</v>
      </c>
      <c r="G6363" s="25">
        <v>3623</v>
      </c>
      <c r="H6363" s="25">
        <v>362</v>
      </c>
      <c r="I6363" s="25"/>
      <c r="J6363" s="58" t="e">
        <f>HYPERLINK("#"&amp;"Insumos"&amp;"!A"&amp;MATCH($B6363,#REF!,0),"Ins "&amp;$B6363)</f>
        <v>#REF!</v>
      </c>
      <c r="M6363" s="220"/>
    </row>
    <row r="6364" spans="1:13" x14ac:dyDescent="0.2">
      <c r="A6364" s="35" t="s">
        <v>2890</v>
      </c>
      <c r="B6364" s="1" t="s">
        <v>4316</v>
      </c>
      <c r="C6364" s="45" t="s">
        <v>1521</v>
      </c>
      <c r="D6364" s="23" t="s">
        <v>5751</v>
      </c>
      <c r="E6364" s="23" t="s">
        <v>4134</v>
      </c>
      <c r="F6364" s="40">
        <v>1</v>
      </c>
      <c r="G6364" s="25">
        <v>74466</v>
      </c>
      <c r="H6364" s="25">
        <v>74466</v>
      </c>
      <c r="I6364" s="25"/>
      <c r="J6364" s="58" t="e">
        <f>HYPERLINK("#"&amp;"Insumos"&amp;"!A"&amp;MATCH($B6364,#REF!,0),"Ins "&amp;$B6364)</f>
        <v>#REF!</v>
      </c>
      <c r="M6364" s="220"/>
    </row>
    <row r="6365" spans="1:13" x14ac:dyDescent="0.2">
      <c r="A6365" s="35" t="s">
        <v>2890</v>
      </c>
      <c r="B6365" s="1" t="s">
        <v>5007</v>
      </c>
      <c r="C6365" s="45" t="s">
        <v>720</v>
      </c>
      <c r="D6365" s="23" t="s">
        <v>5751</v>
      </c>
      <c r="E6365" s="23" t="s">
        <v>4134</v>
      </c>
      <c r="F6365" s="40">
        <v>0.17</v>
      </c>
      <c r="G6365" s="25">
        <v>1897</v>
      </c>
      <c r="H6365" s="25">
        <v>322</v>
      </c>
      <c r="I6365" s="25"/>
      <c r="J6365" s="58" t="e">
        <f>HYPERLINK("#"&amp;"Insumos"&amp;"!A"&amp;MATCH($B6365,#REF!,0),"Ins "&amp;$B6365)</f>
        <v>#REF!</v>
      </c>
      <c r="M6365" s="220"/>
    </row>
    <row r="6366" spans="1:13" ht="38.25" x14ac:dyDescent="0.2">
      <c r="A6366" s="36" t="s">
        <v>2891</v>
      </c>
      <c r="B6366" s="26" t="s">
        <v>6816</v>
      </c>
      <c r="C6366" s="79" t="s">
        <v>10669</v>
      </c>
      <c r="D6366" s="37" t="s">
        <v>5608</v>
      </c>
      <c r="E6366" s="37" t="s">
        <v>4134</v>
      </c>
      <c r="F6366" s="41"/>
      <c r="G6366" s="27"/>
      <c r="H6366" s="27"/>
      <c r="I6366" s="27">
        <v>44410</v>
      </c>
      <c r="M6366" s="220">
        <f t="shared" si="99"/>
        <v>58159</v>
      </c>
    </row>
    <row r="6367" spans="1:13" x14ac:dyDescent="0.2">
      <c r="A6367" s="35" t="s">
        <v>2891</v>
      </c>
      <c r="B6367" s="1" t="s">
        <v>81</v>
      </c>
      <c r="C6367" s="45" t="s">
        <v>1020</v>
      </c>
      <c r="D6367" s="23" t="s">
        <v>5734</v>
      </c>
      <c r="E6367" s="23" t="s">
        <v>4141</v>
      </c>
      <c r="F6367" s="40">
        <v>0.1</v>
      </c>
      <c r="G6367" s="25">
        <v>75325</v>
      </c>
      <c r="H6367" s="25">
        <v>7533</v>
      </c>
      <c r="I6367" s="25"/>
      <c r="J6367" s="58" t="e">
        <f>HYPERLINK("#"&amp;"Insumos"&amp;"!A"&amp;MATCH($B6367,#REF!,0),"Ins "&amp;$B6367)</f>
        <v>#REF!</v>
      </c>
      <c r="M6367" s="220"/>
    </row>
    <row r="6368" spans="1:13" x14ac:dyDescent="0.2">
      <c r="A6368" s="35" t="s">
        <v>2891</v>
      </c>
      <c r="B6368" s="1" t="s">
        <v>263</v>
      </c>
      <c r="C6368" s="45" t="s">
        <v>696</v>
      </c>
      <c r="D6368" s="23" t="s">
        <v>5534</v>
      </c>
      <c r="E6368" s="23" t="s">
        <v>4140</v>
      </c>
      <c r="F6368" s="40">
        <v>3.7000000000000002E-3</v>
      </c>
      <c r="G6368" s="25">
        <v>187426</v>
      </c>
      <c r="H6368" s="25">
        <v>693</v>
      </c>
      <c r="I6368" s="25"/>
      <c r="J6368" s="58" t="e">
        <f>HYPERLINK("#"&amp;"Insumos"&amp;"!A"&amp;MATCH($B6368,#REF!,0),"Ins "&amp;$B6368)</f>
        <v>#REF!</v>
      </c>
      <c r="M6368" s="220"/>
    </row>
    <row r="6369" spans="1:13" x14ac:dyDescent="0.2">
      <c r="A6369" s="35" t="s">
        <v>2891</v>
      </c>
      <c r="B6369" s="1" t="s">
        <v>5533</v>
      </c>
      <c r="C6369" s="45" t="s">
        <v>5892</v>
      </c>
      <c r="D6369" s="23" t="s">
        <v>977</v>
      </c>
      <c r="E6369" s="23" t="s">
        <v>4134</v>
      </c>
      <c r="F6369" s="40">
        <v>0.1</v>
      </c>
      <c r="G6369" s="25">
        <v>3623</v>
      </c>
      <c r="H6369" s="25">
        <v>362</v>
      </c>
      <c r="I6369" s="25"/>
      <c r="J6369" s="58" t="e">
        <f>HYPERLINK("#"&amp;"Insumos"&amp;"!A"&amp;MATCH($B6369,#REF!,0),"Ins "&amp;$B6369)</f>
        <v>#REF!</v>
      </c>
      <c r="M6369" s="220"/>
    </row>
    <row r="6370" spans="1:13" x14ac:dyDescent="0.2">
      <c r="A6370" s="35" t="s">
        <v>2891</v>
      </c>
      <c r="B6370" s="1" t="s">
        <v>4334</v>
      </c>
      <c r="C6370" s="45" t="s">
        <v>1536</v>
      </c>
      <c r="D6370" s="23" t="s">
        <v>5751</v>
      </c>
      <c r="E6370" s="23" t="s">
        <v>4134</v>
      </c>
      <c r="F6370" s="40">
        <v>1</v>
      </c>
      <c r="G6370" s="25">
        <v>35500</v>
      </c>
      <c r="H6370" s="25">
        <v>35500</v>
      </c>
      <c r="I6370" s="25"/>
      <c r="J6370" s="58" t="e">
        <f>HYPERLINK("#"&amp;"Insumos"&amp;"!A"&amp;MATCH($B6370,#REF!,0),"Ins "&amp;$B6370)</f>
        <v>#REF!</v>
      </c>
      <c r="M6370" s="220"/>
    </row>
    <row r="6371" spans="1:13" x14ac:dyDescent="0.2">
      <c r="A6371" s="35" t="s">
        <v>2891</v>
      </c>
      <c r="B6371" s="1" t="s">
        <v>5007</v>
      </c>
      <c r="C6371" s="45" t="s">
        <v>720</v>
      </c>
      <c r="D6371" s="23" t="s">
        <v>5751</v>
      </c>
      <c r="E6371" s="23" t="s">
        <v>4134</v>
      </c>
      <c r="F6371" s="40">
        <v>0.17</v>
      </c>
      <c r="G6371" s="25">
        <v>1897</v>
      </c>
      <c r="H6371" s="25">
        <v>322</v>
      </c>
      <c r="I6371" s="25"/>
      <c r="J6371" s="58" t="e">
        <f>HYPERLINK("#"&amp;"Insumos"&amp;"!A"&amp;MATCH($B6371,#REF!,0),"Ins "&amp;$B6371)</f>
        <v>#REF!</v>
      </c>
      <c r="M6371" s="220"/>
    </row>
    <row r="6372" spans="1:13" ht="38.25" x14ac:dyDescent="0.2">
      <c r="A6372" s="36" t="s">
        <v>2892</v>
      </c>
      <c r="B6372" s="26" t="s">
        <v>6816</v>
      </c>
      <c r="C6372" s="79" t="s">
        <v>10670</v>
      </c>
      <c r="D6372" s="37" t="s">
        <v>5608</v>
      </c>
      <c r="E6372" s="37" t="s">
        <v>4134</v>
      </c>
      <c r="F6372" s="41"/>
      <c r="G6372" s="27"/>
      <c r="H6372" s="27"/>
      <c r="I6372" s="27">
        <v>92161</v>
      </c>
      <c r="M6372" s="220">
        <f t="shared" si="99"/>
        <v>120694</v>
      </c>
    </row>
    <row r="6373" spans="1:13" x14ac:dyDescent="0.2">
      <c r="A6373" s="35" t="s">
        <v>2892</v>
      </c>
      <c r="B6373" s="1" t="s">
        <v>81</v>
      </c>
      <c r="C6373" s="45" t="s">
        <v>1020</v>
      </c>
      <c r="D6373" s="23" t="s">
        <v>5734</v>
      </c>
      <c r="E6373" s="23" t="s">
        <v>4141</v>
      </c>
      <c r="F6373" s="40">
        <v>0.11</v>
      </c>
      <c r="G6373" s="25">
        <v>75325</v>
      </c>
      <c r="H6373" s="25">
        <v>8286</v>
      </c>
      <c r="I6373" s="25"/>
      <c r="J6373" s="58" t="e">
        <f>HYPERLINK("#"&amp;"Insumos"&amp;"!A"&amp;MATCH($B6373,#REF!,0),"Ins "&amp;$B6373)</f>
        <v>#REF!</v>
      </c>
      <c r="M6373" s="220"/>
    </row>
    <row r="6374" spans="1:13" x14ac:dyDescent="0.2">
      <c r="A6374" s="35" t="s">
        <v>2892</v>
      </c>
      <c r="B6374" s="1" t="s">
        <v>263</v>
      </c>
      <c r="C6374" s="45" t="s">
        <v>696</v>
      </c>
      <c r="D6374" s="23" t="s">
        <v>5534</v>
      </c>
      <c r="E6374" s="23" t="s">
        <v>4140</v>
      </c>
      <c r="F6374" s="40">
        <v>8.3999999999999995E-3</v>
      </c>
      <c r="G6374" s="25">
        <v>187426</v>
      </c>
      <c r="H6374" s="25">
        <v>1574</v>
      </c>
      <c r="I6374" s="25"/>
      <c r="J6374" s="58" t="e">
        <f>HYPERLINK("#"&amp;"Insumos"&amp;"!A"&amp;MATCH($B6374,#REF!,0),"Ins "&amp;$B6374)</f>
        <v>#REF!</v>
      </c>
      <c r="M6374" s="220"/>
    </row>
    <row r="6375" spans="1:13" x14ac:dyDescent="0.2">
      <c r="A6375" s="35" t="s">
        <v>2892</v>
      </c>
      <c r="B6375" s="1" t="s">
        <v>5533</v>
      </c>
      <c r="C6375" s="45" t="s">
        <v>5892</v>
      </c>
      <c r="D6375" s="23" t="s">
        <v>977</v>
      </c>
      <c r="E6375" s="23" t="s">
        <v>4134</v>
      </c>
      <c r="F6375" s="40">
        <v>0.1</v>
      </c>
      <c r="G6375" s="25">
        <v>3623</v>
      </c>
      <c r="H6375" s="25">
        <v>362</v>
      </c>
      <c r="I6375" s="25"/>
      <c r="J6375" s="58" t="e">
        <f>HYPERLINK("#"&amp;"Insumos"&amp;"!A"&amp;MATCH($B6375,#REF!,0),"Ins "&amp;$B6375)</f>
        <v>#REF!</v>
      </c>
      <c r="M6375" s="220"/>
    </row>
    <row r="6376" spans="1:13" x14ac:dyDescent="0.2">
      <c r="A6376" s="35" t="s">
        <v>2892</v>
      </c>
      <c r="B6376" s="1" t="s">
        <v>4317</v>
      </c>
      <c r="C6376" s="45" t="s">
        <v>1522</v>
      </c>
      <c r="D6376" s="23" t="s">
        <v>5751</v>
      </c>
      <c r="E6376" s="23" t="s">
        <v>4134</v>
      </c>
      <c r="F6376" s="40">
        <v>1</v>
      </c>
      <c r="G6376" s="25">
        <v>81617</v>
      </c>
      <c r="H6376" s="25">
        <v>81617</v>
      </c>
      <c r="I6376" s="25"/>
      <c r="J6376" s="58" t="e">
        <f>HYPERLINK("#"&amp;"Insumos"&amp;"!A"&amp;MATCH($B6376,#REF!,0),"Ins "&amp;$B6376)</f>
        <v>#REF!</v>
      </c>
      <c r="M6376" s="220"/>
    </row>
    <row r="6377" spans="1:13" x14ac:dyDescent="0.2">
      <c r="A6377" s="35" t="s">
        <v>2892</v>
      </c>
      <c r="B6377" s="1" t="s">
        <v>5007</v>
      </c>
      <c r="C6377" s="45" t="s">
        <v>720</v>
      </c>
      <c r="D6377" s="23" t="s">
        <v>5751</v>
      </c>
      <c r="E6377" s="23" t="s">
        <v>4134</v>
      </c>
      <c r="F6377" s="40">
        <v>0.17</v>
      </c>
      <c r="G6377" s="25">
        <v>1897</v>
      </c>
      <c r="H6377" s="25">
        <v>322</v>
      </c>
      <c r="I6377" s="25"/>
      <c r="J6377" s="58" t="e">
        <f>HYPERLINK("#"&amp;"Insumos"&amp;"!A"&amp;MATCH($B6377,#REF!,0),"Ins "&amp;$B6377)</f>
        <v>#REF!</v>
      </c>
      <c r="M6377" s="220"/>
    </row>
    <row r="6378" spans="1:13" ht="38.25" x14ac:dyDescent="0.2">
      <c r="A6378" s="36" t="s">
        <v>2893</v>
      </c>
      <c r="B6378" s="26" t="s">
        <v>6816</v>
      </c>
      <c r="C6378" s="79" t="s">
        <v>10671</v>
      </c>
      <c r="D6378" s="37" t="s">
        <v>5608</v>
      </c>
      <c r="E6378" s="37" t="s">
        <v>4134</v>
      </c>
      <c r="F6378" s="41"/>
      <c r="G6378" s="27"/>
      <c r="H6378" s="27"/>
      <c r="I6378" s="27">
        <v>86880</v>
      </c>
      <c r="M6378" s="220">
        <f t="shared" si="99"/>
        <v>113778</v>
      </c>
    </row>
    <row r="6379" spans="1:13" x14ac:dyDescent="0.2">
      <c r="A6379" s="35" t="s">
        <v>2893</v>
      </c>
      <c r="B6379" s="1" t="s">
        <v>81</v>
      </c>
      <c r="C6379" s="45" t="s">
        <v>1020</v>
      </c>
      <c r="D6379" s="23" t="s">
        <v>5734</v>
      </c>
      <c r="E6379" s="23" t="s">
        <v>4141</v>
      </c>
      <c r="F6379" s="40">
        <v>0.1</v>
      </c>
      <c r="G6379" s="25">
        <v>75325</v>
      </c>
      <c r="H6379" s="25">
        <v>7533</v>
      </c>
      <c r="I6379" s="25"/>
      <c r="J6379" s="58" t="e">
        <f>HYPERLINK("#"&amp;"Insumos"&amp;"!A"&amp;MATCH($B6379,#REF!,0),"Ins "&amp;$B6379)</f>
        <v>#REF!</v>
      </c>
      <c r="M6379" s="220"/>
    </row>
    <row r="6380" spans="1:13" x14ac:dyDescent="0.2">
      <c r="A6380" s="35" t="s">
        <v>2893</v>
      </c>
      <c r="B6380" s="1" t="s">
        <v>263</v>
      </c>
      <c r="C6380" s="45" t="s">
        <v>696</v>
      </c>
      <c r="D6380" s="23" t="s">
        <v>5534</v>
      </c>
      <c r="E6380" s="23" t="s">
        <v>4140</v>
      </c>
      <c r="F6380" s="40">
        <v>7.9000000000000008E-3</v>
      </c>
      <c r="G6380" s="25">
        <v>187426</v>
      </c>
      <c r="H6380" s="25">
        <v>1481</v>
      </c>
      <c r="I6380" s="25"/>
      <c r="J6380" s="58" t="e">
        <f>HYPERLINK("#"&amp;"Insumos"&amp;"!A"&amp;MATCH($B6380,#REF!,0),"Ins "&amp;$B6380)</f>
        <v>#REF!</v>
      </c>
      <c r="M6380" s="220"/>
    </row>
    <row r="6381" spans="1:13" x14ac:dyDescent="0.2">
      <c r="A6381" s="35" t="s">
        <v>2893</v>
      </c>
      <c r="B6381" s="1" t="s">
        <v>5533</v>
      </c>
      <c r="C6381" s="45" t="s">
        <v>5892</v>
      </c>
      <c r="D6381" s="23" t="s">
        <v>977</v>
      </c>
      <c r="E6381" s="23" t="s">
        <v>4134</v>
      </c>
      <c r="F6381" s="40">
        <v>0.1</v>
      </c>
      <c r="G6381" s="25">
        <v>3623</v>
      </c>
      <c r="H6381" s="25">
        <v>362</v>
      </c>
      <c r="I6381" s="25"/>
      <c r="J6381" s="58" t="e">
        <f>HYPERLINK("#"&amp;"Insumos"&amp;"!A"&amp;MATCH($B6381,#REF!,0),"Ins "&amp;$B6381)</f>
        <v>#REF!</v>
      </c>
      <c r="M6381" s="220"/>
    </row>
    <row r="6382" spans="1:13" x14ac:dyDescent="0.2">
      <c r="A6382" s="35" t="s">
        <v>2893</v>
      </c>
      <c r="B6382" s="1" t="s">
        <v>4335</v>
      </c>
      <c r="C6382" s="45" t="s">
        <v>1537</v>
      </c>
      <c r="D6382" s="23" t="s">
        <v>5751</v>
      </c>
      <c r="E6382" s="23" t="s">
        <v>4134</v>
      </c>
      <c r="F6382" s="40">
        <v>1</v>
      </c>
      <c r="G6382" s="25">
        <v>77182</v>
      </c>
      <c r="H6382" s="25">
        <v>77182</v>
      </c>
      <c r="I6382" s="25"/>
      <c r="J6382" s="58" t="e">
        <f>HYPERLINK("#"&amp;"Insumos"&amp;"!A"&amp;MATCH($B6382,#REF!,0),"Ins "&amp;$B6382)</f>
        <v>#REF!</v>
      </c>
      <c r="M6382" s="220"/>
    </row>
    <row r="6383" spans="1:13" x14ac:dyDescent="0.2">
      <c r="A6383" s="35" t="s">
        <v>2893</v>
      </c>
      <c r="B6383" s="1" t="s">
        <v>5007</v>
      </c>
      <c r="C6383" s="45" t="s">
        <v>720</v>
      </c>
      <c r="D6383" s="23" t="s">
        <v>5751</v>
      </c>
      <c r="E6383" s="23" t="s">
        <v>4134</v>
      </c>
      <c r="F6383" s="40">
        <v>0.17</v>
      </c>
      <c r="G6383" s="25">
        <v>1897</v>
      </c>
      <c r="H6383" s="25">
        <v>322</v>
      </c>
      <c r="I6383" s="25"/>
      <c r="J6383" s="58" t="e">
        <f>HYPERLINK("#"&amp;"Insumos"&amp;"!A"&amp;MATCH($B6383,#REF!,0),"Ins "&amp;$B6383)</f>
        <v>#REF!</v>
      </c>
      <c r="M6383" s="220"/>
    </row>
    <row r="6384" spans="1:13" ht="38.25" x14ac:dyDescent="0.2">
      <c r="A6384" s="36" t="s">
        <v>2894</v>
      </c>
      <c r="B6384" s="26" t="s">
        <v>6816</v>
      </c>
      <c r="C6384" s="79" t="s">
        <v>10672</v>
      </c>
      <c r="D6384" s="37" t="s">
        <v>5608</v>
      </c>
      <c r="E6384" s="37" t="s">
        <v>4134</v>
      </c>
      <c r="F6384" s="41"/>
      <c r="G6384" s="27"/>
      <c r="H6384" s="27"/>
      <c r="I6384" s="27">
        <v>138041</v>
      </c>
      <c r="M6384" s="220">
        <f t="shared" si="99"/>
        <v>180778</v>
      </c>
    </row>
    <row r="6385" spans="1:13" x14ac:dyDescent="0.2">
      <c r="A6385" s="35" t="s">
        <v>2894</v>
      </c>
      <c r="B6385" s="1" t="s">
        <v>81</v>
      </c>
      <c r="C6385" s="45" t="s">
        <v>1020</v>
      </c>
      <c r="D6385" s="23" t="s">
        <v>5734</v>
      </c>
      <c r="E6385" s="23" t="s">
        <v>4141</v>
      </c>
      <c r="F6385" s="40">
        <v>0.11</v>
      </c>
      <c r="G6385" s="25">
        <v>75325</v>
      </c>
      <c r="H6385" s="25">
        <v>8286</v>
      </c>
      <c r="I6385" s="25"/>
      <c r="J6385" s="58" t="e">
        <f>HYPERLINK("#"&amp;"Insumos"&amp;"!A"&amp;MATCH($B6385,#REF!,0),"Ins "&amp;$B6385)</f>
        <v>#REF!</v>
      </c>
      <c r="M6385" s="220"/>
    </row>
    <row r="6386" spans="1:13" x14ac:dyDescent="0.2">
      <c r="A6386" s="35" t="s">
        <v>2894</v>
      </c>
      <c r="B6386" s="1" t="s">
        <v>263</v>
      </c>
      <c r="C6386" s="45" t="s">
        <v>696</v>
      </c>
      <c r="D6386" s="23" t="s">
        <v>5534</v>
      </c>
      <c r="E6386" s="23" t="s">
        <v>4140</v>
      </c>
      <c r="F6386" s="40">
        <v>1.2999999999999999E-2</v>
      </c>
      <c r="G6386" s="25">
        <v>187426</v>
      </c>
      <c r="H6386" s="25">
        <v>2437</v>
      </c>
      <c r="I6386" s="25"/>
      <c r="J6386" s="58" t="e">
        <f>HYPERLINK("#"&amp;"Insumos"&amp;"!A"&amp;MATCH($B6386,#REF!,0),"Ins "&amp;$B6386)</f>
        <v>#REF!</v>
      </c>
      <c r="M6386" s="220"/>
    </row>
    <row r="6387" spans="1:13" x14ac:dyDescent="0.2">
      <c r="A6387" s="35" t="s">
        <v>2894</v>
      </c>
      <c r="B6387" s="1" t="s">
        <v>5533</v>
      </c>
      <c r="C6387" s="45" t="s">
        <v>5892</v>
      </c>
      <c r="D6387" s="23" t="s">
        <v>977</v>
      </c>
      <c r="E6387" s="23" t="s">
        <v>4134</v>
      </c>
      <c r="F6387" s="40">
        <v>0.1</v>
      </c>
      <c r="G6387" s="25">
        <v>3623</v>
      </c>
      <c r="H6387" s="25">
        <v>362</v>
      </c>
      <c r="I6387" s="25"/>
      <c r="J6387" s="58" t="e">
        <f>HYPERLINK("#"&amp;"Insumos"&amp;"!A"&amp;MATCH($B6387,#REF!,0),"Ins "&amp;$B6387)</f>
        <v>#REF!</v>
      </c>
      <c r="M6387" s="220"/>
    </row>
    <row r="6388" spans="1:13" x14ac:dyDescent="0.2">
      <c r="A6388" s="35" t="s">
        <v>2894</v>
      </c>
      <c r="B6388" s="1" t="s">
        <v>4318</v>
      </c>
      <c r="C6388" s="45" t="s">
        <v>1523</v>
      </c>
      <c r="D6388" s="23" t="s">
        <v>5751</v>
      </c>
      <c r="E6388" s="23" t="s">
        <v>4134</v>
      </c>
      <c r="F6388" s="40">
        <v>1</v>
      </c>
      <c r="G6388" s="25">
        <v>126634</v>
      </c>
      <c r="H6388" s="25">
        <v>126634</v>
      </c>
      <c r="I6388" s="25"/>
      <c r="J6388" s="58" t="e">
        <f>HYPERLINK("#"&amp;"Insumos"&amp;"!A"&amp;MATCH($B6388,#REF!,0),"Ins "&amp;$B6388)</f>
        <v>#REF!</v>
      </c>
      <c r="M6388" s="220"/>
    </row>
    <row r="6389" spans="1:13" x14ac:dyDescent="0.2">
      <c r="A6389" s="35" t="s">
        <v>2894</v>
      </c>
      <c r="B6389" s="1" t="s">
        <v>5007</v>
      </c>
      <c r="C6389" s="45" t="s">
        <v>720</v>
      </c>
      <c r="D6389" s="23" t="s">
        <v>5751</v>
      </c>
      <c r="E6389" s="23" t="s">
        <v>4134</v>
      </c>
      <c r="F6389" s="40">
        <v>0.17</v>
      </c>
      <c r="G6389" s="25">
        <v>1897</v>
      </c>
      <c r="H6389" s="25">
        <v>322</v>
      </c>
      <c r="I6389" s="25"/>
      <c r="J6389" s="58" t="e">
        <f>HYPERLINK("#"&amp;"Insumos"&amp;"!A"&amp;MATCH($B6389,#REF!,0),"Ins "&amp;$B6389)</f>
        <v>#REF!</v>
      </c>
      <c r="M6389" s="220"/>
    </row>
    <row r="6390" spans="1:13" ht="38.25" x14ac:dyDescent="0.2">
      <c r="A6390" s="36" t="s">
        <v>2895</v>
      </c>
      <c r="B6390" s="26" t="s">
        <v>6816</v>
      </c>
      <c r="C6390" s="79" t="s">
        <v>10673</v>
      </c>
      <c r="D6390" s="37" t="s">
        <v>5608</v>
      </c>
      <c r="E6390" s="37" t="s">
        <v>4134</v>
      </c>
      <c r="F6390" s="41"/>
      <c r="G6390" s="27"/>
      <c r="H6390" s="27"/>
      <c r="I6390" s="27">
        <v>86923</v>
      </c>
      <c r="M6390" s="220">
        <f t="shared" si="99"/>
        <v>113834</v>
      </c>
    </row>
    <row r="6391" spans="1:13" x14ac:dyDescent="0.2">
      <c r="A6391" s="35" t="s">
        <v>2895</v>
      </c>
      <c r="B6391" s="1" t="s">
        <v>81</v>
      </c>
      <c r="C6391" s="45" t="s">
        <v>1020</v>
      </c>
      <c r="D6391" s="23" t="s">
        <v>5734</v>
      </c>
      <c r="E6391" s="23" t="s">
        <v>4141</v>
      </c>
      <c r="F6391" s="40">
        <v>0.1</v>
      </c>
      <c r="G6391" s="25">
        <v>75325</v>
      </c>
      <c r="H6391" s="25">
        <v>7533</v>
      </c>
      <c r="I6391" s="25"/>
      <c r="J6391" s="58" t="e">
        <f>HYPERLINK("#"&amp;"Insumos"&amp;"!A"&amp;MATCH($B6391,#REF!,0),"Ins "&amp;$B6391)</f>
        <v>#REF!</v>
      </c>
      <c r="M6391" s="220"/>
    </row>
    <row r="6392" spans="1:13" x14ac:dyDescent="0.2">
      <c r="A6392" s="35" t="s">
        <v>2895</v>
      </c>
      <c r="B6392" s="1" t="s">
        <v>263</v>
      </c>
      <c r="C6392" s="45" t="s">
        <v>696</v>
      </c>
      <c r="D6392" s="23" t="s">
        <v>5534</v>
      </c>
      <c r="E6392" s="23" t="s">
        <v>4140</v>
      </c>
      <c r="F6392" s="40">
        <v>7.9000000000000008E-3</v>
      </c>
      <c r="G6392" s="25">
        <v>187426</v>
      </c>
      <c r="H6392" s="25">
        <v>1481</v>
      </c>
      <c r="I6392" s="25"/>
      <c r="J6392" s="58" t="e">
        <f>HYPERLINK("#"&amp;"Insumos"&amp;"!A"&amp;MATCH($B6392,#REF!,0),"Ins "&amp;$B6392)</f>
        <v>#REF!</v>
      </c>
      <c r="M6392" s="220"/>
    </row>
    <row r="6393" spans="1:13" x14ac:dyDescent="0.2">
      <c r="A6393" s="35" t="s">
        <v>2895</v>
      </c>
      <c r="B6393" s="1" t="s">
        <v>5533</v>
      </c>
      <c r="C6393" s="45" t="s">
        <v>5892</v>
      </c>
      <c r="D6393" s="23" t="s">
        <v>977</v>
      </c>
      <c r="E6393" s="23" t="s">
        <v>4134</v>
      </c>
      <c r="F6393" s="40">
        <v>0.1</v>
      </c>
      <c r="G6393" s="25">
        <v>3623</v>
      </c>
      <c r="H6393" s="25">
        <v>362</v>
      </c>
      <c r="I6393" s="25"/>
      <c r="J6393" s="58" t="e">
        <f>HYPERLINK("#"&amp;"Insumos"&amp;"!A"&amp;MATCH($B6393,#REF!,0),"Ins "&amp;$B6393)</f>
        <v>#REF!</v>
      </c>
      <c r="M6393" s="220"/>
    </row>
    <row r="6394" spans="1:13" x14ac:dyDescent="0.2">
      <c r="A6394" s="35" t="s">
        <v>2895</v>
      </c>
      <c r="B6394" s="1" t="s">
        <v>4336</v>
      </c>
      <c r="C6394" s="45" t="s">
        <v>1538</v>
      </c>
      <c r="D6394" s="23" t="s">
        <v>5751</v>
      </c>
      <c r="E6394" s="23" t="s">
        <v>4134</v>
      </c>
      <c r="F6394" s="40">
        <v>1</v>
      </c>
      <c r="G6394" s="25">
        <v>77225</v>
      </c>
      <c r="H6394" s="25">
        <v>77225</v>
      </c>
      <c r="I6394" s="25"/>
      <c r="J6394" s="58" t="e">
        <f>HYPERLINK("#"&amp;"Insumos"&amp;"!A"&amp;MATCH($B6394,#REF!,0),"Ins "&amp;$B6394)</f>
        <v>#REF!</v>
      </c>
      <c r="M6394" s="220"/>
    </row>
    <row r="6395" spans="1:13" x14ac:dyDescent="0.2">
      <c r="A6395" s="35" t="s">
        <v>2895</v>
      </c>
      <c r="B6395" s="1" t="s">
        <v>5007</v>
      </c>
      <c r="C6395" s="45" t="s">
        <v>720</v>
      </c>
      <c r="D6395" s="23" t="s">
        <v>5751</v>
      </c>
      <c r="E6395" s="23" t="s">
        <v>4134</v>
      </c>
      <c r="F6395" s="40">
        <v>0.17</v>
      </c>
      <c r="G6395" s="25">
        <v>1897</v>
      </c>
      <c r="H6395" s="25">
        <v>322</v>
      </c>
      <c r="I6395" s="25"/>
      <c r="J6395" s="58" t="e">
        <f>HYPERLINK("#"&amp;"Insumos"&amp;"!A"&amp;MATCH($B6395,#REF!,0),"Ins "&amp;$B6395)</f>
        <v>#REF!</v>
      </c>
      <c r="M6395" s="220"/>
    </row>
    <row r="6396" spans="1:13" ht="38.25" x14ac:dyDescent="0.2">
      <c r="A6396" s="36" t="s">
        <v>2896</v>
      </c>
      <c r="B6396" s="26" t="s">
        <v>6816</v>
      </c>
      <c r="C6396" s="79" t="s">
        <v>10674</v>
      </c>
      <c r="D6396" s="37" t="s">
        <v>5608</v>
      </c>
      <c r="E6396" s="37" t="s">
        <v>4134</v>
      </c>
      <c r="F6396" s="41"/>
      <c r="G6396" s="27"/>
      <c r="H6396" s="27"/>
      <c r="I6396" s="27">
        <v>95063</v>
      </c>
      <c r="M6396" s="220">
        <f t="shared" si="99"/>
        <v>124495</v>
      </c>
    </row>
    <row r="6397" spans="1:13" x14ac:dyDescent="0.2">
      <c r="A6397" s="35" t="s">
        <v>2896</v>
      </c>
      <c r="B6397" s="1" t="s">
        <v>81</v>
      </c>
      <c r="C6397" s="45" t="s">
        <v>1020</v>
      </c>
      <c r="D6397" s="23" t="s">
        <v>5734</v>
      </c>
      <c r="E6397" s="23" t="s">
        <v>4141</v>
      </c>
      <c r="F6397" s="40">
        <v>0.11</v>
      </c>
      <c r="G6397" s="25">
        <v>75325</v>
      </c>
      <c r="H6397" s="25">
        <v>8286</v>
      </c>
      <c r="I6397" s="25"/>
      <c r="J6397" s="58" t="e">
        <f>HYPERLINK("#"&amp;"Insumos"&amp;"!A"&amp;MATCH($B6397,#REF!,0),"Ins "&amp;$B6397)</f>
        <v>#REF!</v>
      </c>
      <c r="M6397" s="220"/>
    </row>
    <row r="6398" spans="1:13" x14ac:dyDescent="0.2">
      <c r="A6398" s="35" t="s">
        <v>2896</v>
      </c>
      <c r="B6398" s="1" t="s">
        <v>263</v>
      </c>
      <c r="C6398" s="45" t="s">
        <v>696</v>
      </c>
      <c r="D6398" s="23" t="s">
        <v>5534</v>
      </c>
      <c r="E6398" s="23" t="s">
        <v>4140</v>
      </c>
      <c r="F6398" s="40">
        <v>8.6999999999999994E-3</v>
      </c>
      <c r="G6398" s="25">
        <v>187426</v>
      </c>
      <c r="H6398" s="25">
        <v>1631</v>
      </c>
      <c r="I6398" s="25"/>
      <c r="J6398" s="58" t="e">
        <f>HYPERLINK("#"&amp;"Insumos"&amp;"!A"&amp;MATCH($B6398,#REF!,0),"Ins "&amp;$B6398)</f>
        <v>#REF!</v>
      </c>
      <c r="M6398" s="220"/>
    </row>
    <row r="6399" spans="1:13" x14ac:dyDescent="0.2">
      <c r="A6399" s="35" t="s">
        <v>2896</v>
      </c>
      <c r="B6399" s="1" t="s">
        <v>5533</v>
      </c>
      <c r="C6399" s="45" t="s">
        <v>5892</v>
      </c>
      <c r="D6399" s="23" t="s">
        <v>977</v>
      </c>
      <c r="E6399" s="23" t="s">
        <v>4134</v>
      </c>
      <c r="F6399" s="40">
        <v>0.1</v>
      </c>
      <c r="G6399" s="25">
        <v>3623</v>
      </c>
      <c r="H6399" s="25">
        <v>362</v>
      </c>
      <c r="I6399" s="25"/>
      <c r="J6399" s="58" t="e">
        <f>HYPERLINK("#"&amp;"Insumos"&amp;"!A"&amp;MATCH($B6399,#REF!,0),"Ins "&amp;$B6399)</f>
        <v>#REF!</v>
      </c>
      <c r="M6399" s="220"/>
    </row>
    <row r="6400" spans="1:13" x14ac:dyDescent="0.2">
      <c r="A6400" s="35" t="s">
        <v>2896</v>
      </c>
      <c r="B6400" s="1" t="s">
        <v>4319</v>
      </c>
      <c r="C6400" s="45" t="s">
        <v>1524</v>
      </c>
      <c r="D6400" s="23" t="s">
        <v>5751</v>
      </c>
      <c r="E6400" s="23" t="s">
        <v>4134</v>
      </c>
      <c r="F6400" s="40">
        <v>1</v>
      </c>
      <c r="G6400" s="25">
        <v>84462</v>
      </c>
      <c r="H6400" s="25">
        <v>84462</v>
      </c>
      <c r="I6400" s="25"/>
      <c r="J6400" s="58" t="e">
        <f>HYPERLINK("#"&amp;"Insumos"&amp;"!A"&amp;MATCH($B6400,#REF!,0),"Ins "&amp;$B6400)</f>
        <v>#REF!</v>
      </c>
      <c r="M6400" s="220"/>
    </row>
    <row r="6401" spans="1:13" x14ac:dyDescent="0.2">
      <c r="A6401" s="35" t="s">
        <v>2896</v>
      </c>
      <c r="B6401" s="1" t="s">
        <v>5007</v>
      </c>
      <c r="C6401" s="45" t="s">
        <v>720</v>
      </c>
      <c r="D6401" s="23" t="s">
        <v>5751</v>
      </c>
      <c r="E6401" s="23" t="s">
        <v>4134</v>
      </c>
      <c r="F6401" s="40">
        <v>0.17</v>
      </c>
      <c r="G6401" s="25">
        <v>1897</v>
      </c>
      <c r="H6401" s="25">
        <v>322</v>
      </c>
      <c r="I6401" s="25"/>
      <c r="J6401" s="58" t="e">
        <f>HYPERLINK("#"&amp;"Insumos"&amp;"!A"&amp;MATCH($B6401,#REF!,0),"Ins "&amp;$B6401)</f>
        <v>#REF!</v>
      </c>
      <c r="M6401" s="220"/>
    </row>
    <row r="6402" spans="1:13" ht="38.25" x14ac:dyDescent="0.2">
      <c r="A6402" s="36" t="s">
        <v>2897</v>
      </c>
      <c r="B6402" s="26" t="s">
        <v>6816</v>
      </c>
      <c r="C6402" s="79" t="s">
        <v>10675</v>
      </c>
      <c r="D6402" s="37" t="s">
        <v>5608</v>
      </c>
      <c r="E6402" s="37" t="s">
        <v>4134</v>
      </c>
      <c r="F6402" s="41"/>
      <c r="G6402" s="27"/>
      <c r="H6402" s="27"/>
      <c r="I6402" s="27">
        <v>90445</v>
      </c>
      <c r="M6402" s="220">
        <f t="shared" si="99"/>
        <v>118447</v>
      </c>
    </row>
    <row r="6403" spans="1:13" x14ac:dyDescent="0.2">
      <c r="A6403" s="35" t="s">
        <v>2897</v>
      </c>
      <c r="B6403" s="1" t="s">
        <v>81</v>
      </c>
      <c r="C6403" s="45" t="s">
        <v>1020</v>
      </c>
      <c r="D6403" s="23" t="s">
        <v>5734</v>
      </c>
      <c r="E6403" s="23" t="s">
        <v>4141</v>
      </c>
      <c r="F6403" s="40">
        <v>0.1</v>
      </c>
      <c r="G6403" s="25">
        <v>75325</v>
      </c>
      <c r="H6403" s="25">
        <v>7533</v>
      </c>
      <c r="I6403" s="25"/>
      <c r="J6403" s="58" t="e">
        <f>HYPERLINK("#"&amp;"Insumos"&amp;"!A"&amp;MATCH($B6403,#REF!,0),"Ins "&amp;$B6403)</f>
        <v>#REF!</v>
      </c>
      <c r="M6403" s="220"/>
    </row>
    <row r="6404" spans="1:13" x14ac:dyDescent="0.2">
      <c r="A6404" s="35" t="s">
        <v>2897</v>
      </c>
      <c r="B6404" s="1" t="s">
        <v>263</v>
      </c>
      <c r="C6404" s="45" t="s">
        <v>696</v>
      </c>
      <c r="D6404" s="23" t="s">
        <v>5534</v>
      </c>
      <c r="E6404" s="23" t="s">
        <v>4140</v>
      </c>
      <c r="F6404" s="40">
        <v>8.3000000000000001E-3</v>
      </c>
      <c r="G6404" s="25">
        <v>187426</v>
      </c>
      <c r="H6404" s="25">
        <v>1556</v>
      </c>
      <c r="I6404" s="25"/>
      <c r="J6404" s="58" t="e">
        <f>HYPERLINK("#"&amp;"Insumos"&amp;"!A"&amp;MATCH($B6404,#REF!,0),"Ins "&amp;$B6404)</f>
        <v>#REF!</v>
      </c>
      <c r="M6404" s="220"/>
    </row>
    <row r="6405" spans="1:13" x14ac:dyDescent="0.2">
      <c r="A6405" s="35" t="s">
        <v>2897</v>
      </c>
      <c r="B6405" s="1" t="s">
        <v>5533</v>
      </c>
      <c r="C6405" s="45" t="s">
        <v>5892</v>
      </c>
      <c r="D6405" s="23" t="s">
        <v>977</v>
      </c>
      <c r="E6405" s="23" t="s">
        <v>4134</v>
      </c>
      <c r="F6405" s="40">
        <v>0.1</v>
      </c>
      <c r="G6405" s="25">
        <v>3623</v>
      </c>
      <c r="H6405" s="25">
        <v>362</v>
      </c>
      <c r="I6405" s="25"/>
      <c r="J6405" s="58" t="e">
        <f>HYPERLINK("#"&amp;"Insumos"&amp;"!A"&amp;MATCH($B6405,#REF!,0),"Ins "&amp;$B6405)</f>
        <v>#REF!</v>
      </c>
      <c r="M6405" s="220"/>
    </row>
    <row r="6406" spans="1:13" x14ac:dyDescent="0.2">
      <c r="A6406" s="35" t="s">
        <v>2897</v>
      </c>
      <c r="B6406" s="1" t="s">
        <v>4337</v>
      </c>
      <c r="C6406" s="45" t="s">
        <v>1539</v>
      </c>
      <c r="D6406" s="23" t="s">
        <v>5751</v>
      </c>
      <c r="E6406" s="23" t="s">
        <v>4134</v>
      </c>
      <c r="F6406" s="40">
        <v>1</v>
      </c>
      <c r="G6406" s="25">
        <v>80672</v>
      </c>
      <c r="H6406" s="25">
        <v>80672</v>
      </c>
      <c r="I6406" s="25"/>
      <c r="J6406" s="58" t="e">
        <f>HYPERLINK("#"&amp;"Insumos"&amp;"!A"&amp;MATCH($B6406,#REF!,0),"Ins "&amp;$B6406)</f>
        <v>#REF!</v>
      </c>
      <c r="M6406" s="220"/>
    </row>
    <row r="6407" spans="1:13" x14ac:dyDescent="0.2">
      <c r="A6407" s="35" t="s">
        <v>2897</v>
      </c>
      <c r="B6407" s="1" t="s">
        <v>5007</v>
      </c>
      <c r="C6407" s="45" t="s">
        <v>720</v>
      </c>
      <c r="D6407" s="23" t="s">
        <v>5751</v>
      </c>
      <c r="E6407" s="23" t="s">
        <v>4134</v>
      </c>
      <c r="F6407" s="40">
        <v>0.17</v>
      </c>
      <c r="G6407" s="25">
        <v>1897</v>
      </c>
      <c r="H6407" s="25">
        <v>322</v>
      </c>
      <c r="I6407" s="25"/>
      <c r="J6407" s="58" t="e">
        <f>HYPERLINK("#"&amp;"Insumos"&amp;"!A"&amp;MATCH($B6407,#REF!,0),"Ins "&amp;$B6407)</f>
        <v>#REF!</v>
      </c>
      <c r="M6407" s="220"/>
    </row>
    <row r="6408" spans="1:13" ht="38.25" x14ac:dyDescent="0.2">
      <c r="A6408" s="36" t="s">
        <v>2898</v>
      </c>
      <c r="B6408" s="26" t="s">
        <v>6816</v>
      </c>
      <c r="C6408" s="79" t="s">
        <v>10676</v>
      </c>
      <c r="D6408" s="37" t="s">
        <v>5608</v>
      </c>
      <c r="E6408" s="37" t="s">
        <v>4134</v>
      </c>
      <c r="F6408" s="41"/>
      <c r="G6408" s="27"/>
      <c r="H6408" s="27"/>
      <c r="I6408" s="27">
        <v>95063</v>
      </c>
      <c r="M6408" s="220">
        <f t="shared" ref="M6408:M6462" si="100">ROUND(I6408*(1+$L$2),0)</f>
        <v>124495</v>
      </c>
    </row>
    <row r="6409" spans="1:13" x14ac:dyDescent="0.2">
      <c r="A6409" s="35" t="s">
        <v>2898</v>
      </c>
      <c r="B6409" s="1" t="s">
        <v>81</v>
      </c>
      <c r="C6409" s="45" t="s">
        <v>1020</v>
      </c>
      <c r="D6409" s="23" t="s">
        <v>5734</v>
      </c>
      <c r="E6409" s="23" t="s">
        <v>4141</v>
      </c>
      <c r="F6409" s="40">
        <v>0.11</v>
      </c>
      <c r="G6409" s="25">
        <v>75325</v>
      </c>
      <c r="H6409" s="25">
        <v>8286</v>
      </c>
      <c r="I6409" s="25"/>
      <c r="J6409" s="58" t="e">
        <f>HYPERLINK("#"&amp;"Insumos"&amp;"!A"&amp;MATCH($B6409,#REF!,0),"Ins "&amp;$B6409)</f>
        <v>#REF!</v>
      </c>
      <c r="M6409" s="220"/>
    </row>
    <row r="6410" spans="1:13" x14ac:dyDescent="0.2">
      <c r="A6410" s="35" t="s">
        <v>2898</v>
      </c>
      <c r="B6410" s="1" t="s">
        <v>263</v>
      </c>
      <c r="C6410" s="45" t="s">
        <v>696</v>
      </c>
      <c r="D6410" s="23" t="s">
        <v>5534</v>
      </c>
      <c r="E6410" s="23" t="s">
        <v>4140</v>
      </c>
      <c r="F6410" s="40">
        <v>8.6999999999999994E-3</v>
      </c>
      <c r="G6410" s="25">
        <v>187426</v>
      </c>
      <c r="H6410" s="25">
        <v>1631</v>
      </c>
      <c r="I6410" s="25"/>
      <c r="J6410" s="58" t="e">
        <f>HYPERLINK("#"&amp;"Insumos"&amp;"!A"&amp;MATCH($B6410,#REF!,0),"Ins "&amp;$B6410)</f>
        <v>#REF!</v>
      </c>
      <c r="M6410" s="220"/>
    </row>
    <row r="6411" spans="1:13" x14ac:dyDescent="0.2">
      <c r="A6411" s="35" t="s">
        <v>2898</v>
      </c>
      <c r="B6411" s="1" t="s">
        <v>5533</v>
      </c>
      <c r="C6411" s="45" t="s">
        <v>5892</v>
      </c>
      <c r="D6411" s="23" t="s">
        <v>977</v>
      </c>
      <c r="E6411" s="23" t="s">
        <v>4134</v>
      </c>
      <c r="F6411" s="40">
        <v>0.1</v>
      </c>
      <c r="G6411" s="25">
        <v>3623</v>
      </c>
      <c r="H6411" s="25">
        <v>362</v>
      </c>
      <c r="I6411" s="25"/>
      <c r="J6411" s="58" t="e">
        <f>HYPERLINK("#"&amp;"Insumos"&amp;"!A"&amp;MATCH($B6411,#REF!,0),"Ins "&amp;$B6411)</f>
        <v>#REF!</v>
      </c>
      <c r="M6411" s="220"/>
    </row>
    <row r="6412" spans="1:13" x14ac:dyDescent="0.2">
      <c r="A6412" s="35" t="s">
        <v>2898</v>
      </c>
      <c r="B6412" s="1" t="s">
        <v>4320</v>
      </c>
      <c r="C6412" s="45" t="s">
        <v>1525</v>
      </c>
      <c r="D6412" s="23" t="s">
        <v>5751</v>
      </c>
      <c r="E6412" s="23" t="s">
        <v>4134</v>
      </c>
      <c r="F6412" s="40">
        <v>1</v>
      </c>
      <c r="G6412" s="25">
        <v>84462</v>
      </c>
      <c r="H6412" s="25">
        <v>84462</v>
      </c>
      <c r="I6412" s="25"/>
      <c r="J6412" s="58" t="e">
        <f>HYPERLINK("#"&amp;"Insumos"&amp;"!A"&amp;MATCH($B6412,#REF!,0),"Ins "&amp;$B6412)</f>
        <v>#REF!</v>
      </c>
      <c r="M6412" s="220"/>
    </row>
    <row r="6413" spans="1:13" x14ac:dyDescent="0.2">
      <c r="A6413" s="35" t="s">
        <v>2898</v>
      </c>
      <c r="B6413" s="1" t="s">
        <v>5007</v>
      </c>
      <c r="C6413" s="45" t="s">
        <v>720</v>
      </c>
      <c r="D6413" s="23" t="s">
        <v>5751</v>
      </c>
      <c r="E6413" s="23" t="s">
        <v>4134</v>
      </c>
      <c r="F6413" s="40">
        <v>0.17</v>
      </c>
      <c r="G6413" s="25">
        <v>1897</v>
      </c>
      <c r="H6413" s="25">
        <v>322</v>
      </c>
      <c r="I6413" s="25"/>
      <c r="J6413" s="58" t="e">
        <f>HYPERLINK("#"&amp;"Insumos"&amp;"!A"&amp;MATCH($B6413,#REF!,0),"Ins "&amp;$B6413)</f>
        <v>#REF!</v>
      </c>
      <c r="M6413" s="220"/>
    </row>
    <row r="6414" spans="1:13" ht="38.25" x14ac:dyDescent="0.2">
      <c r="A6414" s="36" t="s">
        <v>2899</v>
      </c>
      <c r="B6414" s="26" t="s">
        <v>6816</v>
      </c>
      <c r="C6414" s="79" t="s">
        <v>10677</v>
      </c>
      <c r="D6414" s="37" t="s">
        <v>5608</v>
      </c>
      <c r="E6414" s="37" t="s">
        <v>4134</v>
      </c>
      <c r="F6414" s="41"/>
      <c r="G6414" s="27"/>
      <c r="H6414" s="27"/>
      <c r="I6414" s="27">
        <v>90445</v>
      </c>
      <c r="M6414" s="220">
        <f t="shared" si="100"/>
        <v>118447</v>
      </c>
    </row>
    <row r="6415" spans="1:13" x14ac:dyDescent="0.2">
      <c r="A6415" s="35" t="s">
        <v>2899</v>
      </c>
      <c r="B6415" s="1" t="s">
        <v>81</v>
      </c>
      <c r="C6415" s="45" t="s">
        <v>1020</v>
      </c>
      <c r="D6415" s="23" t="s">
        <v>5734</v>
      </c>
      <c r="E6415" s="23" t="s">
        <v>4141</v>
      </c>
      <c r="F6415" s="40">
        <v>0.1</v>
      </c>
      <c r="G6415" s="25">
        <v>75325</v>
      </c>
      <c r="H6415" s="25">
        <v>7533</v>
      </c>
      <c r="I6415" s="25"/>
      <c r="J6415" s="58" t="e">
        <f>HYPERLINK("#"&amp;"Insumos"&amp;"!A"&amp;MATCH($B6415,#REF!,0),"Ins "&amp;$B6415)</f>
        <v>#REF!</v>
      </c>
      <c r="M6415" s="220"/>
    </row>
    <row r="6416" spans="1:13" x14ac:dyDescent="0.2">
      <c r="A6416" s="35" t="s">
        <v>2899</v>
      </c>
      <c r="B6416" s="1" t="s">
        <v>263</v>
      </c>
      <c r="C6416" s="45" t="s">
        <v>696</v>
      </c>
      <c r="D6416" s="23" t="s">
        <v>5534</v>
      </c>
      <c r="E6416" s="23" t="s">
        <v>4140</v>
      </c>
      <c r="F6416" s="40">
        <v>8.3000000000000001E-3</v>
      </c>
      <c r="G6416" s="25">
        <v>187426</v>
      </c>
      <c r="H6416" s="25">
        <v>1556</v>
      </c>
      <c r="I6416" s="25"/>
      <c r="J6416" s="58" t="e">
        <f>HYPERLINK("#"&amp;"Insumos"&amp;"!A"&amp;MATCH($B6416,#REF!,0),"Ins "&amp;$B6416)</f>
        <v>#REF!</v>
      </c>
      <c r="M6416" s="220"/>
    </row>
    <row r="6417" spans="1:13" x14ac:dyDescent="0.2">
      <c r="A6417" s="35" t="s">
        <v>2899</v>
      </c>
      <c r="B6417" s="1" t="s">
        <v>5533</v>
      </c>
      <c r="C6417" s="45" t="s">
        <v>5892</v>
      </c>
      <c r="D6417" s="23" t="s">
        <v>977</v>
      </c>
      <c r="E6417" s="23" t="s">
        <v>4134</v>
      </c>
      <c r="F6417" s="40">
        <v>0.1</v>
      </c>
      <c r="G6417" s="25">
        <v>3623</v>
      </c>
      <c r="H6417" s="25">
        <v>362</v>
      </c>
      <c r="I6417" s="25"/>
      <c r="J6417" s="58" t="e">
        <f>HYPERLINK("#"&amp;"Insumos"&amp;"!A"&amp;MATCH($B6417,#REF!,0),"Ins "&amp;$B6417)</f>
        <v>#REF!</v>
      </c>
      <c r="M6417" s="220"/>
    </row>
    <row r="6418" spans="1:13" x14ac:dyDescent="0.2">
      <c r="A6418" s="35" t="s">
        <v>2899</v>
      </c>
      <c r="B6418" s="1" t="s">
        <v>4338</v>
      </c>
      <c r="C6418" s="45" t="s">
        <v>1540</v>
      </c>
      <c r="D6418" s="23" t="s">
        <v>5751</v>
      </c>
      <c r="E6418" s="23" t="s">
        <v>4134</v>
      </c>
      <c r="F6418" s="40">
        <v>1</v>
      </c>
      <c r="G6418" s="25">
        <v>80672</v>
      </c>
      <c r="H6418" s="25">
        <v>80672</v>
      </c>
      <c r="I6418" s="25"/>
      <c r="J6418" s="58" t="e">
        <f>HYPERLINK("#"&amp;"Insumos"&amp;"!A"&amp;MATCH($B6418,#REF!,0),"Ins "&amp;$B6418)</f>
        <v>#REF!</v>
      </c>
      <c r="M6418" s="220"/>
    </row>
    <row r="6419" spans="1:13" x14ac:dyDescent="0.2">
      <c r="A6419" s="35" t="s">
        <v>2899</v>
      </c>
      <c r="B6419" s="1" t="s">
        <v>5007</v>
      </c>
      <c r="C6419" s="45" t="s">
        <v>720</v>
      </c>
      <c r="D6419" s="23" t="s">
        <v>5751</v>
      </c>
      <c r="E6419" s="23" t="s">
        <v>4134</v>
      </c>
      <c r="F6419" s="40">
        <v>0.17</v>
      </c>
      <c r="G6419" s="25">
        <v>1897</v>
      </c>
      <c r="H6419" s="25">
        <v>322</v>
      </c>
      <c r="I6419" s="25"/>
      <c r="J6419" s="58" t="e">
        <f>HYPERLINK("#"&amp;"Insumos"&amp;"!A"&amp;MATCH($B6419,#REF!,0),"Ins "&amp;$B6419)</f>
        <v>#REF!</v>
      </c>
      <c r="M6419" s="220"/>
    </row>
    <row r="6420" spans="1:13" ht="38.25" x14ac:dyDescent="0.2">
      <c r="A6420" s="36" t="s">
        <v>2900</v>
      </c>
      <c r="B6420" s="26" t="s">
        <v>6816</v>
      </c>
      <c r="C6420" s="79" t="s">
        <v>10678</v>
      </c>
      <c r="D6420" s="37" t="s">
        <v>5608</v>
      </c>
      <c r="E6420" s="37" t="s">
        <v>4134</v>
      </c>
      <c r="F6420" s="41"/>
      <c r="G6420" s="27"/>
      <c r="H6420" s="27"/>
      <c r="I6420" s="27">
        <v>92128</v>
      </c>
      <c r="M6420" s="220">
        <f t="shared" si="100"/>
        <v>120651</v>
      </c>
    </row>
    <row r="6421" spans="1:13" x14ac:dyDescent="0.2">
      <c r="A6421" s="35" t="s">
        <v>2900</v>
      </c>
      <c r="B6421" s="1" t="s">
        <v>81</v>
      </c>
      <c r="C6421" s="45" t="s">
        <v>1020</v>
      </c>
      <c r="D6421" s="23" t="s">
        <v>5734</v>
      </c>
      <c r="E6421" s="23" t="s">
        <v>4141</v>
      </c>
      <c r="F6421" s="40">
        <v>0.11</v>
      </c>
      <c r="G6421" s="25">
        <v>75325</v>
      </c>
      <c r="H6421" s="25">
        <v>8286</v>
      </c>
      <c r="I6421" s="25"/>
      <c r="J6421" s="58" t="e">
        <f>HYPERLINK("#"&amp;"Insumos"&amp;"!A"&amp;MATCH($B6421,#REF!,0),"Ins "&amp;$B6421)</f>
        <v>#REF!</v>
      </c>
      <c r="M6421" s="220"/>
    </row>
    <row r="6422" spans="1:13" x14ac:dyDescent="0.2">
      <c r="A6422" s="35" t="s">
        <v>2900</v>
      </c>
      <c r="B6422" s="1" t="s">
        <v>263</v>
      </c>
      <c r="C6422" s="45" t="s">
        <v>696</v>
      </c>
      <c r="D6422" s="23" t="s">
        <v>5534</v>
      </c>
      <c r="E6422" s="23" t="s">
        <v>4140</v>
      </c>
      <c r="F6422" s="40">
        <v>8.3999999999999995E-3</v>
      </c>
      <c r="G6422" s="25">
        <v>187426</v>
      </c>
      <c r="H6422" s="25">
        <v>1574</v>
      </c>
      <c r="I6422" s="25"/>
      <c r="J6422" s="58" t="e">
        <f>HYPERLINK("#"&amp;"Insumos"&amp;"!A"&amp;MATCH($B6422,#REF!,0),"Ins "&amp;$B6422)</f>
        <v>#REF!</v>
      </c>
      <c r="M6422" s="220"/>
    </row>
    <row r="6423" spans="1:13" x14ac:dyDescent="0.2">
      <c r="A6423" s="35" t="s">
        <v>2900</v>
      </c>
      <c r="B6423" s="1" t="s">
        <v>5533</v>
      </c>
      <c r="C6423" s="45" t="s">
        <v>5892</v>
      </c>
      <c r="D6423" s="23" t="s">
        <v>977</v>
      </c>
      <c r="E6423" s="23" t="s">
        <v>4134</v>
      </c>
      <c r="F6423" s="40">
        <v>0.1</v>
      </c>
      <c r="G6423" s="25">
        <v>3623</v>
      </c>
      <c r="H6423" s="25">
        <v>362</v>
      </c>
      <c r="I6423" s="25"/>
      <c r="J6423" s="58" t="e">
        <f>HYPERLINK("#"&amp;"Insumos"&amp;"!A"&amp;MATCH($B6423,#REF!,0),"Ins "&amp;$B6423)</f>
        <v>#REF!</v>
      </c>
      <c r="M6423" s="220"/>
    </row>
    <row r="6424" spans="1:13" x14ac:dyDescent="0.2">
      <c r="A6424" s="35" t="s">
        <v>2900</v>
      </c>
      <c r="B6424" s="1" t="s">
        <v>4321</v>
      </c>
      <c r="C6424" s="45" t="s">
        <v>1526</v>
      </c>
      <c r="D6424" s="23" t="s">
        <v>5751</v>
      </c>
      <c r="E6424" s="23" t="s">
        <v>4134</v>
      </c>
      <c r="F6424" s="40">
        <v>1</v>
      </c>
      <c r="G6424" s="25">
        <v>81584</v>
      </c>
      <c r="H6424" s="25">
        <v>81584</v>
      </c>
      <c r="I6424" s="25"/>
      <c r="J6424" s="58" t="e">
        <f>HYPERLINK("#"&amp;"Insumos"&amp;"!A"&amp;MATCH($B6424,#REF!,0),"Ins "&amp;$B6424)</f>
        <v>#REF!</v>
      </c>
      <c r="M6424" s="220"/>
    </row>
    <row r="6425" spans="1:13" x14ac:dyDescent="0.2">
      <c r="A6425" s="35" t="s">
        <v>2900</v>
      </c>
      <c r="B6425" s="1" t="s">
        <v>5007</v>
      </c>
      <c r="C6425" s="45" t="s">
        <v>720</v>
      </c>
      <c r="D6425" s="23" t="s">
        <v>5751</v>
      </c>
      <c r="E6425" s="23" t="s">
        <v>4134</v>
      </c>
      <c r="F6425" s="40">
        <v>0.17</v>
      </c>
      <c r="G6425" s="25">
        <v>1897</v>
      </c>
      <c r="H6425" s="25">
        <v>322</v>
      </c>
      <c r="I6425" s="25"/>
      <c r="J6425" s="58" t="e">
        <f>HYPERLINK("#"&amp;"Insumos"&amp;"!A"&amp;MATCH($B6425,#REF!,0),"Ins "&amp;$B6425)</f>
        <v>#REF!</v>
      </c>
      <c r="M6425" s="220"/>
    </row>
    <row r="6426" spans="1:13" ht="38.25" x14ac:dyDescent="0.2">
      <c r="A6426" s="36" t="s">
        <v>2901</v>
      </c>
      <c r="B6426" s="26" t="s">
        <v>6816</v>
      </c>
      <c r="C6426" s="79" t="s">
        <v>10679</v>
      </c>
      <c r="D6426" s="37" t="s">
        <v>5608</v>
      </c>
      <c r="E6426" s="37" t="s">
        <v>4134</v>
      </c>
      <c r="F6426" s="41"/>
      <c r="G6426" s="27"/>
      <c r="H6426" s="27"/>
      <c r="I6426" s="27">
        <v>102696</v>
      </c>
      <c r="M6426" s="220">
        <f t="shared" si="100"/>
        <v>134491</v>
      </c>
    </row>
    <row r="6427" spans="1:13" x14ac:dyDescent="0.2">
      <c r="A6427" s="35" t="s">
        <v>2901</v>
      </c>
      <c r="B6427" s="1" t="s">
        <v>81</v>
      </c>
      <c r="C6427" s="45" t="s">
        <v>1020</v>
      </c>
      <c r="D6427" s="23" t="s">
        <v>5734</v>
      </c>
      <c r="E6427" s="23" t="s">
        <v>4141</v>
      </c>
      <c r="F6427" s="40">
        <v>0.1</v>
      </c>
      <c r="G6427" s="25">
        <v>75325</v>
      </c>
      <c r="H6427" s="25">
        <v>7533</v>
      </c>
      <c r="I6427" s="25"/>
      <c r="J6427" s="58" t="e">
        <f>HYPERLINK("#"&amp;"Insumos"&amp;"!A"&amp;MATCH($B6427,#REF!,0),"Ins "&amp;$B6427)</f>
        <v>#REF!</v>
      </c>
      <c r="M6427" s="220"/>
    </row>
    <row r="6428" spans="1:13" x14ac:dyDescent="0.2">
      <c r="A6428" s="35" t="s">
        <v>2901</v>
      </c>
      <c r="B6428" s="1" t="s">
        <v>263</v>
      </c>
      <c r="C6428" s="45" t="s">
        <v>696</v>
      </c>
      <c r="D6428" s="23" t="s">
        <v>5534</v>
      </c>
      <c r="E6428" s="23" t="s">
        <v>4140</v>
      </c>
      <c r="F6428" s="40">
        <v>9.4999999999999998E-3</v>
      </c>
      <c r="G6428" s="25">
        <v>187426</v>
      </c>
      <c r="H6428" s="25">
        <v>1781</v>
      </c>
      <c r="I6428" s="25"/>
      <c r="J6428" s="58" t="e">
        <f>HYPERLINK("#"&amp;"Insumos"&amp;"!A"&amp;MATCH($B6428,#REF!,0),"Ins "&amp;$B6428)</f>
        <v>#REF!</v>
      </c>
      <c r="M6428" s="220"/>
    </row>
    <row r="6429" spans="1:13" x14ac:dyDescent="0.2">
      <c r="A6429" s="35" t="s">
        <v>2901</v>
      </c>
      <c r="B6429" s="1" t="s">
        <v>5533</v>
      </c>
      <c r="C6429" s="45" t="s">
        <v>5892</v>
      </c>
      <c r="D6429" s="23" t="s">
        <v>977</v>
      </c>
      <c r="E6429" s="23" t="s">
        <v>4134</v>
      </c>
      <c r="F6429" s="40">
        <v>0.1</v>
      </c>
      <c r="G6429" s="25">
        <v>3623</v>
      </c>
      <c r="H6429" s="25">
        <v>362</v>
      </c>
      <c r="I6429" s="25"/>
      <c r="J6429" s="58" t="e">
        <f>HYPERLINK("#"&amp;"Insumos"&amp;"!A"&amp;MATCH($B6429,#REF!,0),"Ins "&amp;$B6429)</f>
        <v>#REF!</v>
      </c>
      <c r="M6429" s="220"/>
    </row>
    <row r="6430" spans="1:13" x14ac:dyDescent="0.2">
      <c r="A6430" s="35" t="s">
        <v>2901</v>
      </c>
      <c r="B6430" s="1" t="s">
        <v>4339</v>
      </c>
      <c r="C6430" s="45" t="s">
        <v>1541</v>
      </c>
      <c r="D6430" s="23" t="s">
        <v>5751</v>
      </c>
      <c r="E6430" s="23" t="s">
        <v>4134</v>
      </c>
      <c r="F6430" s="40">
        <v>1</v>
      </c>
      <c r="G6430" s="25">
        <v>92698</v>
      </c>
      <c r="H6430" s="25">
        <v>92698</v>
      </c>
      <c r="I6430" s="25"/>
      <c r="J6430" s="58" t="e">
        <f>HYPERLINK("#"&amp;"Insumos"&amp;"!A"&amp;MATCH($B6430,#REF!,0),"Ins "&amp;$B6430)</f>
        <v>#REF!</v>
      </c>
      <c r="M6430" s="220"/>
    </row>
    <row r="6431" spans="1:13" x14ac:dyDescent="0.2">
      <c r="A6431" s="35" t="s">
        <v>2901</v>
      </c>
      <c r="B6431" s="1" t="s">
        <v>5007</v>
      </c>
      <c r="C6431" s="45" t="s">
        <v>720</v>
      </c>
      <c r="D6431" s="23" t="s">
        <v>5751</v>
      </c>
      <c r="E6431" s="23" t="s">
        <v>4134</v>
      </c>
      <c r="F6431" s="40">
        <v>0.17</v>
      </c>
      <c r="G6431" s="25">
        <v>1897</v>
      </c>
      <c r="H6431" s="25">
        <v>322</v>
      </c>
      <c r="I6431" s="25"/>
      <c r="J6431" s="58" t="e">
        <f>HYPERLINK("#"&amp;"Insumos"&amp;"!A"&amp;MATCH($B6431,#REF!,0),"Ins "&amp;$B6431)</f>
        <v>#REF!</v>
      </c>
      <c r="M6431" s="220"/>
    </row>
    <row r="6432" spans="1:13" ht="38.25" x14ac:dyDescent="0.2">
      <c r="A6432" s="36" t="s">
        <v>2902</v>
      </c>
      <c r="B6432" s="26" t="s">
        <v>6816</v>
      </c>
      <c r="C6432" s="79" t="s">
        <v>10680</v>
      </c>
      <c r="D6432" s="37" t="s">
        <v>5608</v>
      </c>
      <c r="E6432" s="37" t="s">
        <v>4134</v>
      </c>
      <c r="F6432" s="41"/>
      <c r="G6432" s="27"/>
      <c r="H6432" s="27"/>
      <c r="I6432" s="27">
        <v>92128</v>
      </c>
      <c r="M6432" s="220">
        <f t="shared" si="100"/>
        <v>120651</v>
      </c>
    </row>
    <row r="6433" spans="1:13" x14ac:dyDescent="0.2">
      <c r="A6433" s="35" t="s">
        <v>2902</v>
      </c>
      <c r="B6433" s="1" t="s">
        <v>81</v>
      </c>
      <c r="C6433" s="45" t="s">
        <v>1020</v>
      </c>
      <c r="D6433" s="23" t="s">
        <v>5734</v>
      </c>
      <c r="E6433" s="23" t="s">
        <v>4141</v>
      </c>
      <c r="F6433" s="40">
        <v>0.11</v>
      </c>
      <c r="G6433" s="25">
        <v>75325</v>
      </c>
      <c r="H6433" s="25">
        <v>8286</v>
      </c>
      <c r="I6433" s="25"/>
      <c r="J6433" s="58" t="e">
        <f>HYPERLINK("#"&amp;"Insumos"&amp;"!A"&amp;MATCH($B6433,#REF!,0),"Ins "&amp;$B6433)</f>
        <v>#REF!</v>
      </c>
      <c r="M6433" s="220"/>
    </row>
    <row r="6434" spans="1:13" x14ac:dyDescent="0.2">
      <c r="A6434" s="35" t="s">
        <v>2902</v>
      </c>
      <c r="B6434" s="1" t="s">
        <v>263</v>
      </c>
      <c r="C6434" s="45" t="s">
        <v>696</v>
      </c>
      <c r="D6434" s="23" t="s">
        <v>5534</v>
      </c>
      <c r="E6434" s="23" t="s">
        <v>4140</v>
      </c>
      <c r="F6434" s="40">
        <v>8.3999999999999995E-3</v>
      </c>
      <c r="G6434" s="25">
        <v>187426</v>
      </c>
      <c r="H6434" s="25">
        <v>1574</v>
      </c>
      <c r="I6434" s="25"/>
      <c r="J6434" s="58" t="e">
        <f>HYPERLINK("#"&amp;"Insumos"&amp;"!A"&amp;MATCH($B6434,#REF!,0),"Ins "&amp;$B6434)</f>
        <v>#REF!</v>
      </c>
      <c r="M6434" s="220"/>
    </row>
    <row r="6435" spans="1:13" x14ac:dyDescent="0.2">
      <c r="A6435" s="35" t="s">
        <v>2902</v>
      </c>
      <c r="B6435" s="1" t="s">
        <v>5533</v>
      </c>
      <c r="C6435" s="45" t="s">
        <v>5892</v>
      </c>
      <c r="D6435" s="23" t="s">
        <v>977</v>
      </c>
      <c r="E6435" s="23" t="s">
        <v>4134</v>
      </c>
      <c r="F6435" s="40">
        <v>0.1</v>
      </c>
      <c r="G6435" s="25">
        <v>3623</v>
      </c>
      <c r="H6435" s="25">
        <v>362</v>
      </c>
      <c r="I6435" s="25"/>
      <c r="J6435" s="58" t="e">
        <f>HYPERLINK("#"&amp;"Insumos"&amp;"!A"&amp;MATCH($B6435,#REF!,0),"Ins "&amp;$B6435)</f>
        <v>#REF!</v>
      </c>
      <c r="M6435" s="220"/>
    </row>
    <row r="6436" spans="1:13" x14ac:dyDescent="0.2">
      <c r="A6436" s="35" t="s">
        <v>2902</v>
      </c>
      <c r="B6436" s="1" t="s">
        <v>4322</v>
      </c>
      <c r="C6436" s="45" t="s">
        <v>1527</v>
      </c>
      <c r="D6436" s="23" t="s">
        <v>5751</v>
      </c>
      <c r="E6436" s="23" t="s">
        <v>4134</v>
      </c>
      <c r="F6436" s="40">
        <v>1</v>
      </c>
      <c r="G6436" s="25">
        <v>81584</v>
      </c>
      <c r="H6436" s="25">
        <v>81584</v>
      </c>
      <c r="I6436" s="25"/>
      <c r="J6436" s="58" t="e">
        <f>HYPERLINK("#"&amp;"Insumos"&amp;"!A"&amp;MATCH($B6436,#REF!,0),"Ins "&amp;$B6436)</f>
        <v>#REF!</v>
      </c>
      <c r="M6436" s="220"/>
    </row>
    <row r="6437" spans="1:13" x14ac:dyDescent="0.2">
      <c r="A6437" s="35" t="s">
        <v>2902</v>
      </c>
      <c r="B6437" s="1" t="s">
        <v>5007</v>
      </c>
      <c r="C6437" s="45" t="s">
        <v>720</v>
      </c>
      <c r="D6437" s="23" t="s">
        <v>5751</v>
      </c>
      <c r="E6437" s="23" t="s">
        <v>4134</v>
      </c>
      <c r="F6437" s="40">
        <v>0.17</v>
      </c>
      <c r="G6437" s="25">
        <v>1897</v>
      </c>
      <c r="H6437" s="25">
        <v>322</v>
      </c>
      <c r="I6437" s="25"/>
      <c r="J6437" s="58" t="e">
        <f>HYPERLINK("#"&amp;"Insumos"&amp;"!A"&amp;MATCH($B6437,#REF!,0),"Ins "&amp;$B6437)</f>
        <v>#REF!</v>
      </c>
      <c r="M6437" s="220"/>
    </row>
    <row r="6438" spans="1:13" ht="51" x14ac:dyDescent="0.2">
      <c r="A6438" s="36" t="s">
        <v>2903</v>
      </c>
      <c r="B6438" s="26" t="s">
        <v>6816</v>
      </c>
      <c r="C6438" s="79" t="s">
        <v>10681</v>
      </c>
      <c r="D6438" s="37" t="s">
        <v>5608</v>
      </c>
      <c r="E6438" s="37" t="s">
        <v>4134</v>
      </c>
      <c r="F6438" s="41"/>
      <c r="G6438" s="27"/>
      <c r="H6438" s="27"/>
      <c r="I6438" s="27">
        <v>220874</v>
      </c>
      <c r="M6438" s="220">
        <f t="shared" si="100"/>
        <v>289257</v>
      </c>
    </row>
    <row r="6439" spans="1:13" x14ac:dyDescent="0.2">
      <c r="A6439" s="35" t="s">
        <v>2903</v>
      </c>
      <c r="B6439" s="1" t="s">
        <v>81</v>
      </c>
      <c r="C6439" s="45" t="s">
        <v>1020</v>
      </c>
      <c r="D6439" s="23" t="s">
        <v>5734</v>
      </c>
      <c r="E6439" s="23" t="s">
        <v>4141</v>
      </c>
      <c r="F6439" s="40">
        <v>0.11</v>
      </c>
      <c r="G6439" s="25">
        <v>75325</v>
      </c>
      <c r="H6439" s="25">
        <v>8286</v>
      </c>
      <c r="I6439" s="25"/>
      <c r="J6439" s="58" t="e">
        <f>HYPERLINK("#"&amp;"Insumos"&amp;"!A"&amp;MATCH($B6439,#REF!,0),"Ins "&amp;$B6439)</f>
        <v>#REF!</v>
      </c>
      <c r="M6439" s="220"/>
    </row>
    <row r="6440" spans="1:13" x14ac:dyDescent="0.2">
      <c r="A6440" s="35" t="s">
        <v>2903</v>
      </c>
      <c r="B6440" s="1" t="s">
        <v>263</v>
      </c>
      <c r="C6440" s="45" t="s">
        <v>696</v>
      </c>
      <c r="D6440" s="23" t="s">
        <v>5534</v>
      </c>
      <c r="E6440" s="23" t="s">
        <v>4140</v>
      </c>
      <c r="F6440" s="40">
        <v>2.1399999999999999E-2</v>
      </c>
      <c r="G6440" s="25">
        <v>187426</v>
      </c>
      <c r="H6440" s="25">
        <v>4011</v>
      </c>
      <c r="I6440" s="25"/>
      <c r="J6440" s="58" t="e">
        <f>HYPERLINK("#"&amp;"Insumos"&amp;"!A"&amp;MATCH($B6440,#REF!,0),"Ins "&amp;$B6440)</f>
        <v>#REF!</v>
      </c>
      <c r="M6440" s="220"/>
    </row>
    <row r="6441" spans="1:13" x14ac:dyDescent="0.2">
      <c r="A6441" s="35" t="s">
        <v>2903</v>
      </c>
      <c r="B6441" s="1" t="s">
        <v>5533</v>
      </c>
      <c r="C6441" s="45" t="s">
        <v>5892</v>
      </c>
      <c r="D6441" s="23" t="s">
        <v>977</v>
      </c>
      <c r="E6441" s="23" t="s">
        <v>4134</v>
      </c>
      <c r="F6441" s="40">
        <v>0.1</v>
      </c>
      <c r="G6441" s="25">
        <v>3623</v>
      </c>
      <c r="H6441" s="25">
        <v>362</v>
      </c>
      <c r="I6441" s="25"/>
      <c r="J6441" s="58" t="e">
        <f>HYPERLINK("#"&amp;"Insumos"&amp;"!A"&amp;MATCH($B6441,#REF!,0),"Ins "&amp;$B6441)</f>
        <v>#REF!</v>
      </c>
      <c r="M6441" s="220"/>
    </row>
    <row r="6442" spans="1:13" ht="51" x14ac:dyDescent="0.2">
      <c r="A6442" s="35" t="s">
        <v>2903</v>
      </c>
      <c r="B6442" s="1" t="s">
        <v>5025</v>
      </c>
      <c r="C6442" s="45" t="s">
        <v>1556</v>
      </c>
      <c r="D6442" s="23" t="s">
        <v>5751</v>
      </c>
      <c r="E6442" s="23" t="s">
        <v>4134</v>
      </c>
      <c r="F6442" s="40">
        <v>1</v>
      </c>
      <c r="G6442" s="25">
        <v>207893</v>
      </c>
      <c r="H6442" s="25">
        <v>207893</v>
      </c>
      <c r="I6442" s="25"/>
      <c r="J6442" s="58" t="e">
        <f>HYPERLINK("#"&amp;"Insumos"&amp;"!A"&amp;MATCH($B6442,#REF!,0),"Ins "&amp;$B6442)</f>
        <v>#REF!</v>
      </c>
      <c r="M6442" s="220"/>
    </row>
    <row r="6443" spans="1:13" x14ac:dyDescent="0.2">
      <c r="A6443" s="35" t="s">
        <v>2903</v>
      </c>
      <c r="B6443" s="1" t="s">
        <v>5007</v>
      </c>
      <c r="C6443" s="45" t="s">
        <v>720</v>
      </c>
      <c r="D6443" s="23" t="s">
        <v>5751</v>
      </c>
      <c r="E6443" s="23" t="s">
        <v>4134</v>
      </c>
      <c r="F6443" s="40">
        <v>0.17</v>
      </c>
      <c r="G6443" s="25">
        <v>1897</v>
      </c>
      <c r="H6443" s="25">
        <v>322</v>
      </c>
      <c r="I6443" s="25"/>
      <c r="J6443" s="58" t="e">
        <f>HYPERLINK("#"&amp;"Insumos"&amp;"!A"&amp;MATCH($B6443,#REF!,0),"Ins "&amp;$B6443)</f>
        <v>#REF!</v>
      </c>
      <c r="M6443" s="220"/>
    </row>
    <row r="6444" spans="1:13" ht="51" x14ac:dyDescent="0.2">
      <c r="A6444" s="36" t="s">
        <v>2904</v>
      </c>
      <c r="B6444" s="26" t="s">
        <v>6816</v>
      </c>
      <c r="C6444" s="79" t="s">
        <v>10682</v>
      </c>
      <c r="D6444" s="37" t="s">
        <v>5608</v>
      </c>
      <c r="E6444" s="37" t="s">
        <v>4134</v>
      </c>
      <c r="F6444" s="41"/>
      <c r="G6444" s="27"/>
      <c r="H6444" s="27"/>
      <c r="I6444" s="27">
        <v>223532</v>
      </c>
      <c r="M6444" s="220">
        <f t="shared" si="100"/>
        <v>292738</v>
      </c>
    </row>
    <row r="6445" spans="1:13" x14ac:dyDescent="0.2">
      <c r="A6445" s="35" t="s">
        <v>2904</v>
      </c>
      <c r="B6445" s="1" t="s">
        <v>81</v>
      </c>
      <c r="C6445" s="45" t="s">
        <v>1020</v>
      </c>
      <c r="D6445" s="23" t="s">
        <v>5734</v>
      </c>
      <c r="E6445" s="23" t="s">
        <v>4141</v>
      </c>
      <c r="F6445" s="40">
        <v>0.11</v>
      </c>
      <c r="G6445" s="25">
        <v>75325</v>
      </c>
      <c r="H6445" s="25">
        <v>8286</v>
      </c>
      <c r="I6445" s="25"/>
      <c r="J6445" s="58" t="e">
        <f>HYPERLINK("#"&amp;"Insumos"&amp;"!A"&amp;MATCH($B6445,#REF!,0),"Ins "&amp;$B6445)</f>
        <v>#REF!</v>
      </c>
      <c r="M6445" s="220"/>
    </row>
    <row r="6446" spans="1:13" x14ac:dyDescent="0.2">
      <c r="A6446" s="35" t="s">
        <v>2904</v>
      </c>
      <c r="B6446" s="1" t="s">
        <v>263</v>
      </c>
      <c r="C6446" s="45" t="s">
        <v>696</v>
      </c>
      <c r="D6446" s="23" t="s">
        <v>5534</v>
      </c>
      <c r="E6446" s="23" t="s">
        <v>4140</v>
      </c>
      <c r="F6446" s="40">
        <v>2.1700000000000001E-2</v>
      </c>
      <c r="G6446" s="25">
        <v>187426</v>
      </c>
      <c r="H6446" s="25">
        <v>4067</v>
      </c>
      <c r="I6446" s="25"/>
      <c r="J6446" s="58" t="e">
        <f>HYPERLINK("#"&amp;"Insumos"&amp;"!A"&amp;MATCH($B6446,#REF!,0),"Ins "&amp;$B6446)</f>
        <v>#REF!</v>
      </c>
      <c r="M6446" s="220"/>
    </row>
    <row r="6447" spans="1:13" x14ac:dyDescent="0.2">
      <c r="A6447" s="35" t="s">
        <v>2904</v>
      </c>
      <c r="B6447" s="1" t="s">
        <v>5533</v>
      </c>
      <c r="C6447" s="45" t="s">
        <v>5892</v>
      </c>
      <c r="D6447" s="23" t="s">
        <v>977</v>
      </c>
      <c r="E6447" s="23" t="s">
        <v>4134</v>
      </c>
      <c r="F6447" s="40">
        <v>0.1</v>
      </c>
      <c r="G6447" s="25">
        <v>3623</v>
      </c>
      <c r="H6447" s="25">
        <v>362</v>
      </c>
      <c r="I6447" s="25"/>
      <c r="J6447" s="58" t="e">
        <f>HYPERLINK("#"&amp;"Insumos"&amp;"!A"&amp;MATCH($B6447,#REF!,0),"Ins "&amp;$B6447)</f>
        <v>#REF!</v>
      </c>
      <c r="M6447" s="220"/>
    </row>
    <row r="6448" spans="1:13" ht="51" x14ac:dyDescent="0.2">
      <c r="A6448" s="35" t="s">
        <v>2904</v>
      </c>
      <c r="B6448" s="1" t="s">
        <v>5015</v>
      </c>
      <c r="C6448" s="45" t="s">
        <v>1546</v>
      </c>
      <c r="D6448" s="23" t="s">
        <v>5751</v>
      </c>
      <c r="E6448" s="23" t="s">
        <v>4134</v>
      </c>
      <c r="F6448" s="40">
        <v>1</v>
      </c>
      <c r="G6448" s="25">
        <v>210495</v>
      </c>
      <c r="H6448" s="25">
        <v>210495</v>
      </c>
      <c r="I6448" s="25"/>
      <c r="J6448" s="58" t="e">
        <f>HYPERLINK("#"&amp;"Insumos"&amp;"!A"&amp;MATCH($B6448,#REF!,0),"Ins "&amp;$B6448)</f>
        <v>#REF!</v>
      </c>
      <c r="M6448" s="220"/>
    </row>
    <row r="6449" spans="1:13" x14ac:dyDescent="0.2">
      <c r="A6449" s="35" t="s">
        <v>2904</v>
      </c>
      <c r="B6449" s="1" t="s">
        <v>5007</v>
      </c>
      <c r="C6449" s="45" t="s">
        <v>720</v>
      </c>
      <c r="D6449" s="23" t="s">
        <v>5751</v>
      </c>
      <c r="E6449" s="23" t="s">
        <v>4134</v>
      </c>
      <c r="F6449" s="40">
        <v>0.17</v>
      </c>
      <c r="G6449" s="25">
        <v>1897</v>
      </c>
      <c r="H6449" s="25">
        <v>322</v>
      </c>
      <c r="I6449" s="25"/>
      <c r="J6449" s="58" t="e">
        <f>HYPERLINK("#"&amp;"Insumos"&amp;"!A"&amp;MATCH($B6449,#REF!,0),"Ins "&amp;$B6449)</f>
        <v>#REF!</v>
      </c>
      <c r="M6449" s="220"/>
    </row>
    <row r="6450" spans="1:13" ht="51" x14ac:dyDescent="0.2">
      <c r="A6450" s="36" t="s">
        <v>2905</v>
      </c>
      <c r="B6450" s="26" t="s">
        <v>6816</v>
      </c>
      <c r="C6450" s="79" t="s">
        <v>10683</v>
      </c>
      <c r="D6450" s="37" t="s">
        <v>5608</v>
      </c>
      <c r="E6450" s="37" t="s">
        <v>4134</v>
      </c>
      <c r="F6450" s="41"/>
      <c r="G6450" s="27"/>
      <c r="H6450" s="27"/>
      <c r="I6450" s="27">
        <v>220874</v>
      </c>
      <c r="M6450" s="220">
        <f t="shared" si="100"/>
        <v>289257</v>
      </c>
    </row>
    <row r="6451" spans="1:13" x14ac:dyDescent="0.2">
      <c r="A6451" s="35" t="s">
        <v>2905</v>
      </c>
      <c r="B6451" s="1" t="s">
        <v>81</v>
      </c>
      <c r="C6451" s="45" t="s">
        <v>1020</v>
      </c>
      <c r="D6451" s="23" t="s">
        <v>5734</v>
      </c>
      <c r="E6451" s="23" t="s">
        <v>4141</v>
      </c>
      <c r="F6451" s="40">
        <v>0.11</v>
      </c>
      <c r="G6451" s="25">
        <v>75325</v>
      </c>
      <c r="H6451" s="25">
        <v>8286</v>
      </c>
      <c r="I6451" s="25"/>
      <c r="J6451" s="58" t="e">
        <f>HYPERLINK("#"&amp;"Insumos"&amp;"!A"&amp;MATCH($B6451,#REF!,0),"Ins "&amp;$B6451)</f>
        <v>#REF!</v>
      </c>
      <c r="M6451" s="220"/>
    </row>
    <row r="6452" spans="1:13" x14ac:dyDescent="0.2">
      <c r="A6452" s="35" t="s">
        <v>2905</v>
      </c>
      <c r="B6452" s="1" t="s">
        <v>263</v>
      </c>
      <c r="C6452" s="45" t="s">
        <v>696</v>
      </c>
      <c r="D6452" s="23" t="s">
        <v>5534</v>
      </c>
      <c r="E6452" s="23" t="s">
        <v>4140</v>
      </c>
      <c r="F6452" s="40">
        <v>2.1399999999999999E-2</v>
      </c>
      <c r="G6452" s="25">
        <v>187426</v>
      </c>
      <c r="H6452" s="25">
        <v>4011</v>
      </c>
      <c r="I6452" s="25"/>
      <c r="J6452" s="58" t="e">
        <f>HYPERLINK("#"&amp;"Insumos"&amp;"!A"&amp;MATCH($B6452,#REF!,0),"Ins "&amp;$B6452)</f>
        <v>#REF!</v>
      </c>
      <c r="M6452" s="220"/>
    </row>
    <row r="6453" spans="1:13" x14ac:dyDescent="0.2">
      <c r="A6453" s="35" t="s">
        <v>2905</v>
      </c>
      <c r="B6453" s="1" t="s">
        <v>5533</v>
      </c>
      <c r="C6453" s="45" t="s">
        <v>5892</v>
      </c>
      <c r="D6453" s="23" t="s">
        <v>977</v>
      </c>
      <c r="E6453" s="23" t="s">
        <v>4134</v>
      </c>
      <c r="F6453" s="40">
        <v>0.1</v>
      </c>
      <c r="G6453" s="25">
        <v>3623</v>
      </c>
      <c r="H6453" s="25">
        <v>362</v>
      </c>
      <c r="I6453" s="25"/>
      <c r="J6453" s="58" t="e">
        <f>HYPERLINK("#"&amp;"Insumos"&amp;"!A"&amp;MATCH($B6453,#REF!,0),"Ins "&amp;$B6453)</f>
        <v>#REF!</v>
      </c>
      <c r="M6453" s="220"/>
    </row>
    <row r="6454" spans="1:13" ht="51" x14ac:dyDescent="0.2">
      <c r="A6454" s="35" t="s">
        <v>2905</v>
      </c>
      <c r="B6454" s="1" t="s">
        <v>5016</v>
      </c>
      <c r="C6454" s="45" t="s">
        <v>1547</v>
      </c>
      <c r="D6454" s="23" t="s">
        <v>5751</v>
      </c>
      <c r="E6454" s="23" t="s">
        <v>4134</v>
      </c>
      <c r="F6454" s="40">
        <v>1</v>
      </c>
      <c r="G6454" s="25">
        <v>207893</v>
      </c>
      <c r="H6454" s="25">
        <v>207893</v>
      </c>
      <c r="I6454" s="25"/>
      <c r="J6454" s="58" t="e">
        <f>HYPERLINK("#"&amp;"Insumos"&amp;"!A"&amp;MATCH($B6454,#REF!,0),"Ins "&amp;$B6454)</f>
        <v>#REF!</v>
      </c>
      <c r="M6454" s="220"/>
    </row>
    <row r="6455" spans="1:13" x14ac:dyDescent="0.2">
      <c r="A6455" s="35" t="s">
        <v>2905</v>
      </c>
      <c r="B6455" s="1" t="s">
        <v>5007</v>
      </c>
      <c r="C6455" s="45" t="s">
        <v>720</v>
      </c>
      <c r="D6455" s="23" t="s">
        <v>5751</v>
      </c>
      <c r="E6455" s="23" t="s">
        <v>4134</v>
      </c>
      <c r="F6455" s="40">
        <v>0.17</v>
      </c>
      <c r="G6455" s="25">
        <v>1897</v>
      </c>
      <c r="H6455" s="25">
        <v>322</v>
      </c>
      <c r="I6455" s="25"/>
      <c r="J6455" s="58" t="e">
        <f>HYPERLINK("#"&amp;"Insumos"&amp;"!A"&amp;MATCH($B6455,#REF!,0),"Ins "&amp;$B6455)</f>
        <v>#REF!</v>
      </c>
      <c r="M6455" s="220"/>
    </row>
    <row r="6456" spans="1:13" ht="51" x14ac:dyDescent="0.2">
      <c r="A6456" s="36" t="s">
        <v>2906</v>
      </c>
      <c r="B6456" s="26" t="s">
        <v>6816</v>
      </c>
      <c r="C6456" s="79" t="s">
        <v>10684</v>
      </c>
      <c r="D6456" s="37" t="s">
        <v>5608</v>
      </c>
      <c r="E6456" s="37" t="s">
        <v>4134</v>
      </c>
      <c r="F6456" s="41"/>
      <c r="G6456" s="27"/>
      <c r="H6456" s="27"/>
      <c r="I6456" s="27">
        <v>220874</v>
      </c>
      <c r="M6456" s="220">
        <f t="shared" si="100"/>
        <v>289257</v>
      </c>
    </row>
    <row r="6457" spans="1:13" x14ac:dyDescent="0.2">
      <c r="A6457" s="35" t="s">
        <v>2906</v>
      </c>
      <c r="B6457" s="1" t="s">
        <v>81</v>
      </c>
      <c r="C6457" s="45" t="s">
        <v>1020</v>
      </c>
      <c r="D6457" s="23" t="s">
        <v>5734</v>
      </c>
      <c r="E6457" s="23" t="s">
        <v>4141</v>
      </c>
      <c r="F6457" s="40">
        <v>0.11</v>
      </c>
      <c r="G6457" s="25">
        <v>75325</v>
      </c>
      <c r="H6457" s="25">
        <v>8286</v>
      </c>
      <c r="I6457" s="25"/>
      <c r="J6457" s="58" t="e">
        <f>HYPERLINK("#"&amp;"Insumos"&amp;"!A"&amp;MATCH($B6457,#REF!,0),"Ins "&amp;$B6457)</f>
        <v>#REF!</v>
      </c>
      <c r="M6457" s="220"/>
    </row>
    <row r="6458" spans="1:13" x14ac:dyDescent="0.2">
      <c r="A6458" s="35" t="s">
        <v>2906</v>
      </c>
      <c r="B6458" s="1" t="s">
        <v>263</v>
      </c>
      <c r="C6458" s="45" t="s">
        <v>696</v>
      </c>
      <c r="D6458" s="23" t="s">
        <v>5534</v>
      </c>
      <c r="E6458" s="23" t="s">
        <v>4140</v>
      </c>
      <c r="F6458" s="40">
        <v>2.1399999999999999E-2</v>
      </c>
      <c r="G6458" s="25">
        <v>187426</v>
      </c>
      <c r="H6458" s="25">
        <v>4011</v>
      </c>
      <c r="I6458" s="25"/>
      <c r="J6458" s="58" t="e">
        <f>HYPERLINK("#"&amp;"Insumos"&amp;"!A"&amp;MATCH($B6458,#REF!,0),"Ins "&amp;$B6458)</f>
        <v>#REF!</v>
      </c>
      <c r="M6458" s="220"/>
    </row>
    <row r="6459" spans="1:13" x14ac:dyDescent="0.2">
      <c r="A6459" s="35" t="s">
        <v>2906</v>
      </c>
      <c r="B6459" s="1" t="s">
        <v>5533</v>
      </c>
      <c r="C6459" s="45" t="s">
        <v>5892</v>
      </c>
      <c r="D6459" s="23" t="s">
        <v>977</v>
      </c>
      <c r="E6459" s="23" t="s">
        <v>4134</v>
      </c>
      <c r="F6459" s="40">
        <v>0.1</v>
      </c>
      <c r="G6459" s="25">
        <v>3623</v>
      </c>
      <c r="H6459" s="25">
        <v>362</v>
      </c>
      <c r="I6459" s="25"/>
      <c r="J6459" s="58" t="e">
        <f>HYPERLINK("#"&amp;"Insumos"&amp;"!A"&amp;MATCH($B6459,#REF!,0),"Ins "&amp;$B6459)</f>
        <v>#REF!</v>
      </c>
      <c r="M6459" s="220"/>
    </row>
    <row r="6460" spans="1:13" ht="51" x14ac:dyDescent="0.2">
      <c r="A6460" s="35" t="s">
        <v>2906</v>
      </c>
      <c r="B6460" s="1" t="s">
        <v>5017</v>
      </c>
      <c r="C6460" s="45" t="s">
        <v>1548</v>
      </c>
      <c r="D6460" s="23" t="s">
        <v>5751</v>
      </c>
      <c r="E6460" s="23" t="s">
        <v>4134</v>
      </c>
      <c r="F6460" s="40">
        <v>1</v>
      </c>
      <c r="G6460" s="25">
        <v>207893</v>
      </c>
      <c r="H6460" s="25">
        <v>207893</v>
      </c>
      <c r="I6460" s="25"/>
      <c r="J6460" s="58" t="e">
        <f>HYPERLINK("#"&amp;"Insumos"&amp;"!A"&amp;MATCH($B6460,#REF!,0),"Ins "&amp;$B6460)</f>
        <v>#REF!</v>
      </c>
      <c r="M6460" s="220"/>
    </row>
    <row r="6461" spans="1:13" x14ac:dyDescent="0.2">
      <c r="A6461" s="35" t="s">
        <v>2906</v>
      </c>
      <c r="B6461" s="1" t="s">
        <v>5007</v>
      </c>
      <c r="C6461" s="45" t="s">
        <v>720</v>
      </c>
      <c r="D6461" s="23" t="s">
        <v>5751</v>
      </c>
      <c r="E6461" s="23" t="s">
        <v>4134</v>
      </c>
      <c r="F6461" s="40">
        <v>0.17</v>
      </c>
      <c r="G6461" s="25">
        <v>1897</v>
      </c>
      <c r="H6461" s="25">
        <v>322</v>
      </c>
      <c r="I6461" s="25"/>
      <c r="J6461" s="58" t="e">
        <f>HYPERLINK("#"&amp;"Insumos"&amp;"!A"&amp;MATCH($B6461,#REF!,0),"Ins "&amp;$B6461)</f>
        <v>#REF!</v>
      </c>
      <c r="M6461" s="220"/>
    </row>
    <row r="6462" spans="1:13" ht="51" x14ac:dyDescent="0.2">
      <c r="A6462" s="36" t="s">
        <v>2907</v>
      </c>
      <c r="B6462" s="26" t="s">
        <v>6816</v>
      </c>
      <c r="C6462" s="79" t="s">
        <v>10685</v>
      </c>
      <c r="D6462" s="37" t="s">
        <v>5608</v>
      </c>
      <c r="E6462" s="37" t="s">
        <v>4134</v>
      </c>
      <c r="F6462" s="41"/>
      <c r="G6462" s="27"/>
      <c r="H6462" s="27"/>
      <c r="I6462" s="27">
        <v>220874</v>
      </c>
      <c r="M6462" s="220">
        <f t="shared" si="100"/>
        <v>289257</v>
      </c>
    </row>
    <row r="6463" spans="1:13" x14ac:dyDescent="0.2">
      <c r="A6463" s="35" t="s">
        <v>2907</v>
      </c>
      <c r="B6463" s="1" t="s">
        <v>81</v>
      </c>
      <c r="C6463" s="45" t="s">
        <v>1020</v>
      </c>
      <c r="D6463" s="23" t="s">
        <v>5734</v>
      </c>
      <c r="E6463" s="23" t="s">
        <v>4141</v>
      </c>
      <c r="F6463" s="40">
        <v>0.11</v>
      </c>
      <c r="G6463" s="25">
        <v>75325</v>
      </c>
      <c r="H6463" s="25">
        <v>8286</v>
      </c>
      <c r="I6463" s="25"/>
      <c r="J6463" s="58" t="e">
        <f>HYPERLINK("#"&amp;"Insumos"&amp;"!A"&amp;MATCH($B6463,#REF!,0),"Ins "&amp;$B6463)</f>
        <v>#REF!</v>
      </c>
      <c r="M6463" s="220"/>
    </row>
    <row r="6464" spans="1:13" x14ac:dyDescent="0.2">
      <c r="A6464" s="35" t="s">
        <v>2907</v>
      </c>
      <c r="B6464" s="1" t="s">
        <v>263</v>
      </c>
      <c r="C6464" s="45" t="s">
        <v>696</v>
      </c>
      <c r="D6464" s="23" t="s">
        <v>5534</v>
      </c>
      <c r="E6464" s="23" t="s">
        <v>4140</v>
      </c>
      <c r="F6464" s="40">
        <v>2.1399999999999999E-2</v>
      </c>
      <c r="G6464" s="25">
        <v>187426</v>
      </c>
      <c r="H6464" s="25">
        <v>4011</v>
      </c>
      <c r="I6464" s="25"/>
      <c r="J6464" s="58" t="e">
        <f>HYPERLINK("#"&amp;"Insumos"&amp;"!A"&amp;MATCH($B6464,#REF!,0),"Ins "&amp;$B6464)</f>
        <v>#REF!</v>
      </c>
      <c r="M6464" s="220"/>
    </row>
    <row r="6465" spans="1:13" x14ac:dyDescent="0.2">
      <c r="A6465" s="35" t="s">
        <v>2907</v>
      </c>
      <c r="B6465" s="1" t="s">
        <v>5533</v>
      </c>
      <c r="C6465" s="45" t="s">
        <v>5892</v>
      </c>
      <c r="D6465" s="23" t="s">
        <v>977</v>
      </c>
      <c r="E6465" s="23" t="s">
        <v>4134</v>
      </c>
      <c r="F6465" s="40">
        <v>0.1</v>
      </c>
      <c r="G6465" s="25">
        <v>3623</v>
      </c>
      <c r="H6465" s="25">
        <v>362</v>
      </c>
      <c r="I6465" s="25"/>
      <c r="J6465" s="58" t="e">
        <f>HYPERLINK("#"&amp;"Insumos"&amp;"!A"&amp;MATCH($B6465,#REF!,0),"Ins "&amp;$B6465)</f>
        <v>#REF!</v>
      </c>
      <c r="M6465" s="220"/>
    </row>
    <row r="6466" spans="1:13" ht="51" x14ac:dyDescent="0.2">
      <c r="A6466" s="35" t="s">
        <v>2907</v>
      </c>
      <c r="B6466" s="1" t="s">
        <v>5018</v>
      </c>
      <c r="C6466" s="45" t="s">
        <v>1549</v>
      </c>
      <c r="D6466" s="23" t="s">
        <v>5751</v>
      </c>
      <c r="E6466" s="23" t="s">
        <v>4134</v>
      </c>
      <c r="F6466" s="40">
        <v>1</v>
      </c>
      <c r="G6466" s="25">
        <v>207893</v>
      </c>
      <c r="H6466" s="25">
        <v>207893</v>
      </c>
      <c r="I6466" s="25"/>
      <c r="J6466" s="58" t="e">
        <f>HYPERLINK("#"&amp;"Insumos"&amp;"!A"&amp;MATCH($B6466,#REF!,0),"Ins "&amp;$B6466)</f>
        <v>#REF!</v>
      </c>
      <c r="M6466" s="220"/>
    </row>
    <row r="6467" spans="1:13" x14ac:dyDescent="0.2">
      <c r="A6467" s="35" t="s">
        <v>2907</v>
      </c>
      <c r="B6467" s="1" t="s">
        <v>5007</v>
      </c>
      <c r="C6467" s="45" t="s">
        <v>720</v>
      </c>
      <c r="D6467" s="23" t="s">
        <v>5751</v>
      </c>
      <c r="E6467" s="23" t="s">
        <v>4134</v>
      </c>
      <c r="F6467" s="40">
        <v>0.17</v>
      </c>
      <c r="G6467" s="25">
        <v>1897</v>
      </c>
      <c r="H6467" s="25">
        <v>322</v>
      </c>
      <c r="I6467" s="25"/>
      <c r="J6467" s="58" t="e">
        <f>HYPERLINK("#"&amp;"Insumos"&amp;"!A"&amp;MATCH($B6467,#REF!,0),"Ins "&amp;$B6467)</f>
        <v>#REF!</v>
      </c>
      <c r="M6467" s="220"/>
    </row>
    <row r="6468" spans="1:13" ht="51" x14ac:dyDescent="0.2">
      <c r="A6468" s="36" t="s">
        <v>2908</v>
      </c>
      <c r="B6468" s="26" t="s">
        <v>6816</v>
      </c>
      <c r="C6468" s="79" t="s">
        <v>10686</v>
      </c>
      <c r="D6468" s="37" t="s">
        <v>5608</v>
      </c>
      <c r="E6468" s="37" t="s">
        <v>4134</v>
      </c>
      <c r="F6468" s="41"/>
      <c r="G6468" s="27"/>
      <c r="H6468" s="27"/>
      <c r="I6468" s="27">
        <v>220874</v>
      </c>
      <c r="M6468" s="220">
        <f t="shared" ref="M6468:M6528" si="101">ROUND(I6468*(1+$L$2),0)</f>
        <v>289257</v>
      </c>
    </row>
    <row r="6469" spans="1:13" x14ac:dyDescent="0.2">
      <c r="A6469" s="35" t="s">
        <v>2908</v>
      </c>
      <c r="B6469" s="1" t="s">
        <v>81</v>
      </c>
      <c r="C6469" s="45" t="s">
        <v>1020</v>
      </c>
      <c r="D6469" s="23" t="s">
        <v>5734</v>
      </c>
      <c r="E6469" s="23" t="s">
        <v>4141</v>
      </c>
      <c r="F6469" s="40">
        <v>0.11</v>
      </c>
      <c r="G6469" s="25">
        <v>75325</v>
      </c>
      <c r="H6469" s="25">
        <v>8286</v>
      </c>
      <c r="I6469" s="25"/>
      <c r="J6469" s="58" t="e">
        <f>HYPERLINK("#"&amp;"Insumos"&amp;"!A"&amp;MATCH($B6469,#REF!,0),"Ins "&amp;$B6469)</f>
        <v>#REF!</v>
      </c>
      <c r="M6469" s="220"/>
    </row>
    <row r="6470" spans="1:13" x14ac:dyDescent="0.2">
      <c r="A6470" s="35" t="s">
        <v>2908</v>
      </c>
      <c r="B6470" s="1" t="s">
        <v>263</v>
      </c>
      <c r="C6470" s="45" t="s">
        <v>696</v>
      </c>
      <c r="D6470" s="23" t="s">
        <v>5534</v>
      </c>
      <c r="E6470" s="23" t="s">
        <v>4140</v>
      </c>
      <c r="F6470" s="40">
        <v>2.1399999999999999E-2</v>
      </c>
      <c r="G6470" s="25">
        <v>187426</v>
      </c>
      <c r="H6470" s="25">
        <v>4011</v>
      </c>
      <c r="I6470" s="25"/>
      <c r="J6470" s="58" t="e">
        <f>HYPERLINK("#"&amp;"Insumos"&amp;"!A"&amp;MATCH($B6470,#REF!,0),"Ins "&amp;$B6470)</f>
        <v>#REF!</v>
      </c>
      <c r="M6470" s="220"/>
    </row>
    <row r="6471" spans="1:13" x14ac:dyDescent="0.2">
      <c r="A6471" s="35" t="s">
        <v>2908</v>
      </c>
      <c r="B6471" s="1" t="s">
        <v>5533</v>
      </c>
      <c r="C6471" s="45" t="s">
        <v>5892</v>
      </c>
      <c r="D6471" s="23" t="s">
        <v>977</v>
      </c>
      <c r="E6471" s="23" t="s">
        <v>4134</v>
      </c>
      <c r="F6471" s="40">
        <v>0.1</v>
      </c>
      <c r="G6471" s="25">
        <v>3623</v>
      </c>
      <c r="H6471" s="25">
        <v>362</v>
      </c>
      <c r="I6471" s="25"/>
      <c r="J6471" s="58" t="e">
        <f>HYPERLINK("#"&amp;"Insumos"&amp;"!A"&amp;MATCH($B6471,#REF!,0),"Ins "&amp;$B6471)</f>
        <v>#REF!</v>
      </c>
      <c r="M6471" s="220"/>
    </row>
    <row r="6472" spans="1:13" ht="51" x14ac:dyDescent="0.2">
      <c r="A6472" s="35" t="s">
        <v>2908</v>
      </c>
      <c r="B6472" s="1" t="s">
        <v>5019</v>
      </c>
      <c r="C6472" s="45" t="s">
        <v>1550</v>
      </c>
      <c r="D6472" s="23" t="s">
        <v>5751</v>
      </c>
      <c r="E6472" s="23" t="s">
        <v>4134</v>
      </c>
      <c r="F6472" s="40">
        <v>1</v>
      </c>
      <c r="G6472" s="25">
        <v>207893</v>
      </c>
      <c r="H6472" s="25">
        <v>207893</v>
      </c>
      <c r="I6472" s="25"/>
      <c r="J6472" s="58" t="e">
        <f>HYPERLINK("#"&amp;"Insumos"&amp;"!A"&amp;MATCH($B6472,#REF!,0),"Ins "&amp;$B6472)</f>
        <v>#REF!</v>
      </c>
      <c r="M6472" s="220"/>
    </row>
    <row r="6473" spans="1:13" x14ac:dyDescent="0.2">
      <c r="A6473" s="35" t="s">
        <v>2908</v>
      </c>
      <c r="B6473" s="1" t="s">
        <v>5007</v>
      </c>
      <c r="C6473" s="45" t="s">
        <v>720</v>
      </c>
      <c r="D6473" s="23" t="s">
        <v>5751</v>
      </c>
      <c r="E6473" s="23" t="s">
        <v>4134</v>
      </c>
      <c r="F6473" s="40">
        <v>0.17</v>
      </c>
      <c r="G6473" s="25">
        <v>1897</v>
      </c>
      <c r="H6473" s="25">
        <v>322</v>
      </c>
      <c r="I6473" s="25"/>
      <c r="J6473" s="58" t="e">
        <f>HYPERLINK("#"&amp;"Insumos"&amp;"!A"&amp;MATCH($B6473,#REF!,0),"Ins "&amp;$B6473)</f>
        <v>#REF!</v>
      </c>
      <c r="M6473" s="220"/>
    </row>
    <row r="6474" spans="1:13" ht="51" x14ac:dyDescent="0.2">
      <c r="A6474" s="36" t="s">
        <v>2909</v>
      </c>
      <c r="B6474" s="26" t="s">
        <v>6816</v>
      </c>
      <c r="C6474" s="79" t="s">
        <v>10687</v>
      </c>
      <c r="D6474" s="37" t="s">
        <v>5608</v>
      </c>
      <c r="E6474" s="37" t="s">
        <v>4134</v>
      </c>
      <c r="F6474" s="41"/>
      <c r="G6474" s="27"/>
      <c r="H6474" s="27"/>
      <c r="I6474" s="27">
        <v>428489</v>
      </c>
      <c r="M6474" s="220">
        <f t="shared" si="101"/>
        <v>561149</v>
      </c>
    </row>
    <row r="6475" spans="1:13" x14ac:dyDescent="0.2">
      <c r="A6475" s="35" t="s">
        <v>2909</v>
      </c>
      <c r="B6475" s="1" t="s">
        <v>81</v>
      </c>
      <c r="C6475" s="45" t="s">
        <v>1020</v>
      </c>
      <c r="D6475" s="23" t="s">
        <v>5734</v>
      </c>
      <c r="E6475" s="23" t="s">
        <v>4141</v>
      </c>
      <c r="F6475" s="40">
        <v>0.11</v>
      </c>
      <c r="G6475" s="25">
        <v>75325</v>
      </c>
      <c r="H6475" s="25">
        <v>8286</v>
      </c>
      <c r="I6475" s="25"/>
      <c r="J6475" s="58" t="e">
        <f>HYPERLINK("#"&amp;"Insumos"&amp;"!A"&amp;MATCH($B6475,#REF!,0),"Ins "&amp;$B6475)</f>
        <v>#REF!</v>
      </c>
      <c r="M6475" s="220"/>
    </row>
    <row r="6476" spans="1:13" x14ac:dyDescent="0.2">
      <c r="A6476" s="35" t="s">
        <v>2909</v>
      </c>
      <c r="B6476" s="1" t="s">
        <v>263</v>
      </c>
      <c r="C6476" s="45" t="s">
        <v>696</v>
      </c>
      <c r="D6476" s="23" t="s">
        <v>5534</v>
      </c>
      <c r="E6476" s="23" t="s">
        <v>4140</v>
      </c>
      <c r="F6476" s="40">
        <v>4.24E-2</v>
      </c>
      <c r="G6476" s="25">
        <v>187426</v>
      </c>
      <c r="H6476" s="25">
        <v>7947</v>
      </c>
      <c r="I6476" s="25"/>
      <c r="J6476" s="58" t="e">
        <f>HYPERLINK("#"&amp;"Insumos"&amp;"!A"&amp;MATCH($B6476,#REF!,0),"Ins "&amp;$B6476)</f>
        <v>#REF!</v>
      </c>
      <c r="M6476" s="220"/>
    </row>
    <row r="6477" spans="1:13" x14ac:dyDescent="0.2">
      <c r="A6477" s="35" t="s">
        <v>2909</v>
      </c>
      <c r="B6477" s="1" t="s">
        <v>5533</v>
      </c>
      <c r="C6477" s="45" t="s">
        <v>5892</v>
      </c>
      <c r="D6477" s="23" t="s">
        <v>977</v>
      </c>
      <c r="E6477" s="23" t="s">
        <v>4134</v>
      </c>
      <c r="F6477" s="40">
        <v>0.1</v>
      </c>
      <c r="G6477" s="25">
        <v>3623</v>
      </c>
      <c r="H6477" s="25">
        <v>362</v>
      </c>
      <c r="I6477" s="25"/>
      <c r="J6477" s="58" t="e">
        <f>HYPERLINK("#"&amp;"Insumos"&amp;"!A"&amp;MATCH($B6477,#REF!,0),"Ins "&amp;$B6477)</f>
        <v>#REF!</v>
      </c>
      <c r="M6477" s="220"/>
    </row>
    <row r="6478" spans="1:13" ht="51" x14ac:dyDescent="0.2">
      <c r="A6478" s="35" t="s">
        <v>2909</v>
      </c>
      <c r="B6478" s="1" t="s">
        <v>4340</v>
      </c>
      <c r="C6478" s="45" t="s">
        <v>1542</v>
      </c>
      <c r="D6478" s="23" t="s">
        <v>5751</v>
      </c>
      <c r="E6478" s="23" t="s">
        <v>4134</v>
      </c>
      <c r="F6478" s="40">
        <v>1</v>
      </c>
      <c r="G6478" s="25">
        <v>411572</v>
      </c>
      <c r="H6478" s="25">
        <v>411572</v>
      </c>
      <c r="I6478" s="25"/>
      <c r="J6478" s="58" t="e">
        <f>HYPERLINK("#"&amp;"Insumos"&amp;"!A"&amp;MATCH($B6478,#REF!,0),"Ins "&amp;$B6478)</f>
        <v>#REF!</v>
      </c>
      <c r="M6478" s="220"/>
    </row>
    <row r="6479" spans="1:13" x14ac:dyDescent="0.2">
      <c r="A6479" s="35" t="s">
        <v>2909</v>
      </c>
      <c r="B6479" s="1" t="s">
        <v>5007</v>
      </c>
      <c r="C6479" s="45" t="s">
        <v>720</v>
      </c>
      <c r="D6479" s="23" t="s">
        <v>5751</v>
      </c>
      <c r="E6479" s="23" t="s">
        <v>4134</v>
      </c>
      <c r="F6479" s="40">
        <v>0.17</v>
      </c>
      <c r="G6479" s="25">
        <v>1897</v>
      </c>
      <c r="H6479" s="25">
        <v>322</v>
      </c>
      <c r="I6479" s="25"/>
      <c r="J6479" s="58" t="e">
        <f>HYPERLINK("#"&amp;"Insumos"&amp;"!A"&amp;MATCH($B6479,#REF!,0),"Ins "&amp;$B6479)</f>
        <v>#REF!</v>
      </c>
      <c r="M6479" s="220"/>
    </row>
    <row r="6480" spans="1:13" ht="51" x14ac:dyDescent="0.2">
      <c r="A6480" s="36" t="s">
        <v>2910</v>
      </c>
      <c r="B6480" s="26" t="s">
        <v>6816</v>
      </c>
      <c r="C6480" s="79" t="s">
        <v>10688</v>
      </c>
      <c r="D6480" s="37" t="s">
        <v>5608</v>
      </c>
      <c r="E6480" s="37" t="s">
        <v>4134</v>
      </c>
      <c r="F6480" s="41"/>
      <c r="G6480" s="27"/>
      <c r="H6480" s="27"/>
      <c r="I6480" s="27">
        <v>532186</v>
      </c>
      <c r="M6480" s="220">
        <f t="shared" si="101"/>
        <v>696951</v>
      </c>
    </row>
    <row r="6481" spans="1:13" x14ac:dyDescent="0.2">
      <c r="A6481" s="35" t="s">
        <v>2910</v>
      </c>
      <c r="B6481" s="1" t="s">
        <v>81</v>
      </c>
      <c r="C6481" s="45" t="s">
        <v>1020</v>
      </c>
      <c r="D6481" s="23" t="s">
        <v>5734</v>
      </c>
      <c r="E6481" s="23" t="s">
        <v>4141</v>
      </c>
      <c r="F6481" s="40">
        <v>0.11</v>
      </c>
      <c r="G6481" s="25">
        <v>75325</v>
      </c>
      <c r="H6481" s="25">
        <v>8286</v>
      </c>
      <c r="I6481" s="25"/>
      <c r="J6481" s="58" t="e">
        <f>HYPERLINK("#"&amp;"Insumos"&amp;"!A"&amp;MATCH($B6481,#REF!,0),"Ins "&amp;$B6481)</f>
        <v>#REF!</v>
      </c>
      <c r="M6481" s="220"/>
    </row>
    <row r="6482" spans="1:13" x14ac:dyDescent="0.2">
      <c r="A6482" s="35" t="s">
        <v>2910</v>
      </c>
      <c r="B6482" s="1" t="s">
        <v>263</v>
      </c>
      <c r="C6482" s="45" t="s">
        <v>696</v>
      </c>
      <c r="D6482" s="23" t="s">
        <v>5534</v>
      </c>
      <c r="E6482" s="23" t="s">
        <v>4140</v>
      </c>
      <c r="F6482" s="40">
        <v>5.28E-2</v>
      </c>
      <c r="G6482" s="25">
        <v>187426</v>
      </c>
      <c r="H6482" s="25">
        <v>9896</v>
      </c>
      <c r="I6482" s="25"/>
      <c r="J6482" s="58" t="e">
        <f>HYPERLINK("#"&amp;"Insumos"&amp;"!A"&amp;MATCH($B6482,#REF!,0),"Ins "&amp;$B6482)</f>
        <v>#REF!</v>
      </c>
      <c r="M6482" s="220"/>
    </row>
    <row r="6483" spans="1:13" x14ac:dyDescent="0.2">
      <c r="A6483" s="35" t="s">
        <v>2910</v>
      </c>
      <c r="B6483" s="1" t="s">
        <v>5533</v>
      </c>
      <c r="C6483" s="45" t="s">
        <v>5892</v>
      </c>
      <c r="D6483" s="23" t="s">
        <v>977</v>
      </c>
      <c r="E6483" s="23" t="s">
        <v>4134</v>
      </c>
      <c r="F6483" s="40">
        <v>0.1</v>
      </c>
      <c r="G6483" s="25">
        <v>3623</v>
      </c>
      <c r="H6483" s="25">
        <v>362</v>
      </c>
      <c r="I6483" s="25"/>
      <c r="J6483" s="58" t="e">
        <f>HYPERLINK("#"&amp;"Insumos"&amp;"!A"&amp;MATCH($B6483,#REF!,0),"Ins "&amp;$B6483)</f>
        <v>#REF!</v>
      </c>
      <c r="M6483" s="220"/>
    </row>
    <row r="6484" spans="1:13" ht="51" x14ac:dyDescent="0.2">
      <c r="A6484" s="35" t="s">
        <v>2910</v>
      </c>
      <c r="B6484" s="1" t="s">
        <v>5012</v>
      </c>
      <c r="C6484" s="45" t="s">
        <v>1543</v>
      </c>
      <c r="D6484" s="23" t="s">
        <v>5751</v>
      </c>
      <c r="E6484" s="23" t="s">
        <v>4134</v>
      </c>
      <c r="F6484" s="40">
        <v>1</v>
      </c>
      <c r="G6484" s="25">
        <v>513320</v>
      </c>
      <c r="H6484" s="25">
        <v>513320</v>
      </c>
      <c r="I6484" s="25"/>
      <c r="J6484" s="58" t="e">
        <f>HYPERLINK("#"&amp;"Insumos"&amp;"!A"&amp;MATCH($B6484,#REF!,0),"Ins "&amp;$B6484)</f>
        <v>#REF!</v>
      </c>
      <c r="M6484" s="220"/>
    </row>
    <row r="6485" spans="1:13" x14ac:dyDescent="0.2">
      <c r="A6485" s="35" t="s">
        <v>2910</v>
      </c>
      <c r="B6485" s="1" t="s">
        <v>5007</v>
      </c>
      <c r="C6485" s="45" t="s">
        <v>720</v>
      </c>
      <c r="D6485" s="23" t="s">
        <v>5751</v>
      </c>
      <c r="E6485" s="23" t="s">
        <v>4134</v>
      </c>
      <c r="F6485" s="40">
        <v>0.17</v>
      </c>
      <c r="G6485" s="25">
        <v>1897</v>
      </c>
      <c r="H6485" s="25">
        <v>322</v>
      </c>
      <c r="I6485" s="25"/>
      <c r="J6485" s="58" t="e">
        <f>HYPERLINK("#"&amp;"Insumos"&amp;"!A"&amp;MATCH($B6485,#REF!,0),"Ins "&amp;$B6485)</f>
        <v>#REF!</v>
      </c>
      <c r="M6485" s="220"/>
    </row>
    <row r="6486" spans="1:13" ht="51" x14ac:dyDescent="0.2">
      <c r="A6486" s="36" t="s">
        <v>2911</v>
      </c>
      <c r="B6486" s="26" t="s">
        <v>6816</v>
      </c>
      <c r="C6486" s="79" t="s">
        <v>10689</v>
      </c>
      <c r="D6486" s="37" t="s">
        <v>5608</v>
      </c>
      <c r="E6486" s="37" t="s">
        <v>4134</v>
      </c>
      <c r="F6486" s="41"/>
      <c r="G6486" s="27"/>
      <c r="H6486" s="27"/>
      <c r="I6486" s="27">
        <v>637837</v>
      </c>
      <c r="M6486" s="220">
        <f t="shared" si="101"/>
        <v>835311</v>
      </c>
    </row>
    <row r="6487" spans="1:13" x14ac:dyDescent="0.2">
      <c r="A6487" s="35" t="s">
        <v>2911</v>
      </c>
      <c r="B6487" s="1" t="s">
        <v>81</v>
      </c>
      <c r="C6487" s="45" t="s">
        <v>1020</v>
      </c>
      <c r="D6487" s="23" t="s">
        <v>5734</v>
      </c>
      <c r="E6487" s="23" t="s">
        <v>4141</v>
      </c>
      <c r="F6487" s="40">
        <v>0.11</v>
      </c>
      <c r="G6487" s="25">
        <v>75325</v>
      </c>
      <c r="H6487" s="25">
        <v>8286</v>
      </c>
      <c r="I6487" s="25"/>
      <c r="J6487" s="58" t="e">
        <f>HYPERLINK("#"&amp;"Insumos"&amp;"!A"&amp;MATCH($B6487,#REF!,0),"Ins "&amp;$B6487)</f>
        <v>#REF!</v>
      </c>
      <c r="M6487" s="220"/>
    </row>
    <row r="6488" spans="1:13" x14ac:dyDescent="0.2">
      <c r="A6488" s="35" t="s">
        <v>2911</v>
      </c>
      <c r="B6488" s="1" t="s">
        <v>263</v>
      </c>
      <c r="C6488" s="45" t="s">
        <v>696</v>
      </c>
      <c r="D6488" s="23" t="s">
        <v>5534</v>
      </c>
      <c r="E6488" s="23" t="s">
        <v>4140</v>
      </c>
      <c r="F6488" s="40">
        <v>6.3500000000000001E-2</v>
      </c>
      <c r="G6488" s="25">
        <v>187426</v>
      </c>
      <c r="H6488" s="25">
        <v>11902</v>
      </c>
      <c r="I6488" s="25"/>
      <c r="J6488" s="58" t="e">
        <f>HYPERLINK("#"&amp;"Insumos"&amp;"!A"&amp;MATCH($B6488,#REF!,0),"Ins "&amp;$B6488)</f>
        <v>#REF!</v>
      </c>
      <c r="M6488" s="220"/>
    </row>
    <row r="6489" spans="1:13" x14ac:dyDescent="0.2">
      <c r="A6489" s="35" t="s">
        <v>2911</v>
      </c>
      <c r="B6489" s="1" t="s">
        <v>5533</v>
      </c>
      <c r="C6489" s="45" t="s">
        <v>5892</v>
      </c>
      <c r="D6489" s="23" t="s">
        <v>977</v>
      </c>
      <c r="E6489" s="23" t="s">
        <v>4134</v>
      </c>
      <c r="F6489" s="40">
        <v>0.1</v>
      </c>
      <c r="G6489" s="25">
        <v>3623</v>
      </c>
      <c r="H6489" s="25">
        <v>362</v>
      </c>
      <c r="I6489" s="25"/>
      <c r="J6489" s="58" t="e">
        <f>HYPERLINK("#"&amp;"Insumos"&amp;"!A"&amp;MATCH($B6489,#REF!,0),"Ins "&amp;$B6489)</f>
        <v>#REF!</v>
      </c>
      <c r="M6489" s="220"/>
    </row>
    <row r="6490" spans="1:13" ht="51" x14ac:dyDescent="0.2">
      <c r="A6490" s="35" t="s">
        <v>2911</v>
      </c>
      <c r="B6490" s="1" t="s">
        <v>5013</v>
      </c>
      <c r="C6490" s="45" t="s">
        <v>1544</v>
      </c>
      <c r="D6490" s="23" t="s">
        <v>5751</v>
      </c>
      <c r="E6490" s="23" t="s">
        <v>4134</v>
      </c>
      <c r="F6490" s="40">
        <v>1</v>
      </c>
      <c r="G6490" s="25">
        <v>616965</v>
      </c>
      <c r="H6490" s="25">
        <v>616965</v>
      </c>
      <c r="I6490" s="25"/>
      <c r="J6490" s="58" t="e">
        <f>HYPERLINK("#"&amp;"Insumos"&amp;"!A"&amp;MATCH($B6490,#REF!,0),"Ins "&amp;$B6490)</f>
        <v>#REF!</v>
      </c>
      <c r="M6490" s="220"/>
    </row>
    <row r="6491" spans="1:13" x14ac:dyDescent="0.2">
      <c r="A6491" s="35" t="s">
        <v>2911</v>
      </c>
      <c r="B6491" s="1" t="s">
        <v>5007</v>
      </c>
      <c r="C6491" s="45" t="s">
        <v>720</v>
      </c>
      <c r="D6491" s="23" t="s">
        <v>5751</v>
      </c>
      <c r="E6491" s="23" t="s">
        <v>4134</v>
      </c>
      <c r="F6491" s="40">
        <v>0.17</v>
      </c>
      <c r="G6491" s="25">
        <v>1897</v>
      </c>
      <c r="H6491" s="25">
        <v>322</v>
      </c>
      <c r="I6491" s="25"/>
      <c r="J6491" s="58" t="e">
        <f>HYPERLINK("#"&amp;"Insumos"&amp;"!A"&amp;MATCH($B6491,#REF!,0),"Ins "&amp;$B6491)</f>
        <v>#REF!</v>
      </c>
      <c r="M6491" s="220"/>
    </row>
    <row r="6492" spans="1:13" ht="51" x14ac:dyDescent="0.2">
      <c r="A6492" s="36" t="s">
        <v>2912</v>
      </c>
      <c r="B6492" s="26" t="s">
        <v>6816</v>
      </c>
      <c r="C6492" s="79" t="s">
        <v>10690</v>
      </c>
      <c r="D6492" s="37" t="s">
        <v>5608</v>
      </c>
      <c r="E6492" s="37" t="s">
        <v>4134</v>
      </c>
      <c r="F6492" s="41"/>
      <c r="G6492" s="27"/>
      <c r="H6492" s="27"/>
      <c r="I6492" s="27">
        <v>761201</v>
      </c>
      <c r="M6492" s="220">
        <f t="shared" si="101"/>
        <v>996869</v>
      </c>
    </row>
    <row r="6493" spans="1:13" x14ac:dyDescent="0.2">
      <c r="A6493" s="35" t="s">
        <v>2912</v>
      </c>
      <c r="B6493" s="1" t="s">
        <v>81</v>
      </c>
      <c r="C6493" s="45" t="s">
        <v>1020</v>
      </c>
      <c r="D6493" s="23" t="s">
        <v>5734</v>
      </c>
      <c r="E6493" s="23" t="s">
        <v>4141</v>
      </c>
      <c r="F6493" s="40">
        <v>0.11</v>
      </c>
      <c r="G6493" s="25">
        <v>75325</v>
      </c>
      <c r="H6493" s="25">
        <v>8286</v>
      </c>
      <c r="I6493" s="25"/>
      <c r="J6493" s="58" t="e">
        <f>HYPERLINK("#"&amp;"Insumos"&amp;"!A"&amp;MATCH($B6493,#REF!,0),"Ins "&amp;$B6493)</f>
        <v>#REF!</v>
      </c>
      <c r="M6493" s="220"/>
    </row>
    <row r="6494" spans="1:13" x14ac:dyDescent="0.2">
      <c r="A6494" s="35" t="s">
        <v>2912</v>
      </c>
      <c r="B6494" s="1" t="s">
        <v>263</v>
      </c>
      <c r="C6494" s="45" t="s">
        <v>696</v>
      </c>
      <c r="D6494" s="23" t="s">
        <v>5534</v>
      </c>
      <c r="E6494" s="23" t="s">
        <v>4140</v>
      </c>
      <c r="F6494" s="40">
        <v>7.5999999999999998E-2</v>
      </c>
      <c r="G6494" s="25">
        <v>187426</v>
      </c>
      <c r="H6494" s="25">
        <v>14244</v>
      </c>
      <c r="I6494" s="25"/>
      <c r="J6494" s="58" t="e">
        <f>HYPERLINK("#"&amp;"Insumos"&amp;"!A"&amp;MATCH($B6494,#REF!,0),"Ins "&amp;$B6494)</f>
        <v>#REF!</v>
      </c>
      <c r="M6494" s="220"/>
    </row>
    <row r="6495" spans="1:13" x14ac:dyDescent="0.2">
      <c r="A6495" s="35" t="s">
        <v>2912</v>
      </c>
      <c r="B6495" s="1" t="s">
        <v>5533</v>
      </c>
      <c r="C6495" s="45" t="s">
        <v>5892</v>
      </c>
      <c r="D6495" s="23" t="s">
        <v>977</v>
      </c>
      <c r="E6495" s="23" t="s">
        <v>4134</v>
      </c>
      <c r="F6495" s="40">
        <v>0.1</v>
      </c>
      <c r="G6495" s="25">
        <v>3623</v>
      </c>
      <c r="H6495" s="25">
        <v>362</v>
      </c>
      <c r="I6495" s="25"/>
      <c r="J6495" s="58" t="e">
        <f>HYPERLINK("#"&amp;"Insumos"&amp;"!A"&amp;MATCH($B6495,#REF!,0),"Ins "&amp;$B6495)</f>
        <v>#REF!</v>
      </c>
      <c r="M6495" s="220"/>
    </row>
    <row r="6496" spans="1:13" ht="51" x14ac:dyDescent="0.2">
      <c r="A6496" s="35" t="s">
        <v>2912</v>
      </c>
      <c r="B6496" s="1" t="s">
        <v>5014</v>
      </c>
      <c r="C6496" s="45" t="s">
        <v>1545</v>
      </c>
      <c r="D6496" s="23" t="s">
        <v>5751</v>
      </c>
      <c r="E6496" s="23" t="s">
        <v>4134</v>
      </c>
      <c r="F6496" s="40">
        <v>1</v>
      </c>
      <c r="G6496" s="25">
        <v>737987</v>
      </c>
      <c r="H6496" s="25">
        <v>737987</v>
      </c>
      <c r="I6496" s="25"/>
      <c r="J6496" s="58" t="e">
        <f>HYPERLINK("#"&amp;"Insumos"&amp;"!A"&amp;MATCH($B6496,#REF!,0),"Ins "&amp;$B6496)</f>
        <v>#REF!</v>
      </c>
      <c r="M6496" s="220"/>
    </row>
    <row r="6497" spans="1:13" x14ac:dyDescent="0.2">
      <c r="A6497" s="35" t="s">
        <v>2912</v>
      </c>
      <c r="B6497" s="1" t="s">
        <v>5007</v>
      </c>
      <c r="C6497" s="45" t="s">
        <v>720</v>
      </c>
      <c r="D6497" s="23" t="s">
        <v>5751</v>
      </c>
      <c r="E6497" s="23" t="s">
        <v>4134</v>
      </c>
      <c r="F6497" s="40">
        <v>0.17</v>
      </c>
      <c r="G6497" s="25">
        <v>1897</v>
      </c>
      <c r="H6497" s="25">
        <v>322</v>
      </c>
      <c r="I6497" s="25"/>
      <c r="J6497" s="58" t="e">
        <f>HYPERLINK("#"&amp;"Insumos"&amp;"!A"&amp;MATCH($B6497,#REF!,0),"Ins "&amp;$B6497)</f>
        <v>#REF!</v>
      </c>
      <c r="M6497" s="220"/>
    </row>
    <row r="6498" spans="1:13" ht="51" x14ac:dyDescent="0.2">
      <c r="A6498" s="36" t="s">
        <v>2913</v>
      </c>
      <c r="B6498" s="26" t="s">
        <v>6816</v>
      </c>
      <c r="C6498" s="79" t="s">
        <v>10691</v>
      </c>
      <c r="D6498" s="37" t="s">
        <v>5608</v>
      </c>
      <c r="E6498" s="37" t="s">
        <v>4134</v>
      </c>
      <c r="F6498" s="41"/>
      <c r="G6498" s="27"/>
      <c r="H6498" s="27"/>
      <c r="I6498" s="27">
        <v>653147</v>
      </c>
      <c r="M6498" s="220">
        <f t="shared" si="101"/>
        <v>855361</v>
      </c>
    </row>
    <row r="6499" spans="1:13" x14ac:dyDescent="0.2">
      <c r="A6499" s="35" t="s">
        <v>2913</v>
      </c>
      <c r="B6499" s="1" t="s">
        <v>81</v>
      </c>
      <c r="C6499" s="45" t="s">
        <v>1020</v>
      </c>
      <c r="D6499" s="23" t="s">
        <v>5734</v>
      </c>
      <c r="E6499" s="23" t="s">
        <v>4141</v>
      </c>
      <c r="F6499" s="40">
        <v>0.11</v>
      </c>
      <c r="G6499" s="25">
        <v>75325</v>
      </c>
      <c r="H6499" s="25">
        <v>8286</v>
      </c>
      <c r="I6499" s="25"/>
      <c r="J6499" s="58" t="e">
        <f>HYPERLINK("#"&amp;"Insumos"&amp;"!A"&amp;MATCH($B6499,#REF!,0),"Ins "&amp;$B6499)</f>
        <v>#REF!</v>
      </c>
      <c r="M6499" s="220"/>
    </row>
    <row r="6500" spans="1:13" x14ac:dyDescent="0.2">
      <c r="A6500" s="35" t="s">
        <v>2913</v>
      </c>
      <c r="B6500" s="1" t="s">
        <v>263</v>
      </c>
      <c r="C6500" s="45" t="s">
        <v>696</v>
      </c>
      <c r="D6500" s="23" t="s">
        <v>5534</v>
      </c>
      <c r="E6500" s="23" t="s">
        <v>4140</v>
      </c>
      <c r="F6500" s="40">
        <v>6.5100000000000005E-2</v>
      </c>
      <c r="G6500" s="25">
        <v>187426</v>
      </c>
      <c r="H6500" s="25">
        <v>12201</v>
      </c>
      <c r="I6500" s="25"/>
      <c r="J6500" s="58" t="e">
        <f>HYPERLINK("#"&amp;"Insumos"&amp;"!A"&amp;MATCH($B6500,#REF!,0),"Ins "&amp;$B6500)</f>
        <v>#REF!</v>
      </c>
      <c r="M6500" s="220"/>
    </row>
    <row r="6501" spans="1:13" x14ac:dyDescent="0.2">
      <c r="A6501" s="35" t="s">
        <v>2913</v>
      </c>
      <c r="B6501" s="1" t="s">
        <v>5533</v>
      </c>
      <c r="C6501" s="45" t="s">
        <v>5892</v>
      </c>
      <c r="D6501" s="23" t="s">
        <v>977</v>
      </c>
      <c r="E6501" s="23" t="s">
        <v>4134</v>
      </c>
      <c r="F6501" s="40">
        <v>0.1</v>
      </c>
      <c r="G6501" s="25">
        <v>3623</v>
      </c>
      <c r="H6501" s="25">
        <v>362</v>
      </c>
      <c r="I6501" s="25"/>
      <c r="J6501" s="58" t="e">
        <f>HYPERLINK("#"&amp;"Insumos"&amp;"!A"&amp;MATCH($B6501,#REF!,0),"Ins "&amp;$B6501)</f>
        <v>#REF!</v>
      </c>
      <c r="M6501" s="220"/>
    </row>
    <row r="6502" spans="1:13" ht="51" x14ac:dyDescent="0.2">
      <c r="A6502" s="35" t="s">
        <v>2913</v>
      </c>
      <c r="B6502" s="1" t="s">
        <v>5020</v>
      </c>
      <c r="C6502" s="45" t="s">
        <v>1551</v>
      </c>
      <c r="D6502" s="23" t="s">
        <v>5751</v>
      </c>
      <c r="E6502" s="23" t="s">
        <v>4134</v>
      </c>
      <c r="F6502" s="40">
        <v>1</v>
      </c>
      <c r="G6502" s="25">
        <v>631976</v>
      </c>
      <c r="H6502" s="25">
        <v>631976</v>
      </c>
      <c r="I6502" s="25"/>
      <c r="J6502" s="58" t="e">
        <f>HYPERLINK("#"&amp;"Insumos"&amp;"!A"&amp;MATCH($B6502,#REF!,0),"Ins "&amp;$B6502)</f>
        <v>#REF!</v>
      </c>
      <c r="M6502" s="220"/>
    </row>
    <row r="6503" spans="1:13" x14ac:dyDescent="0.2">
      <c r="A6503" s="35" t="s">
        <v>2913</v>
      </c>
      <c r="B6503" s="1" t="s">
        <v>5007</v>
      </c>
      <c r="C6503" s="45" t="s">
        <v>720</v>
      </c>
      <c r="D6503" s="23" t="s">
        <v>5751</v>
      </c>
      <c r="E6503" s="23" t="s">
        <v>4134</v>
      </c>
      <c r="F6503" s="40">
        <v>0.17</v>
      </c>
      <c r="G6503" s="25">
        <v>1897</v>
      </c>
      <c r="H6503" s="25">
        <v>322</v>
      </c>
      <c r="I6503" s="25"/>
      <c r="J6503" s="58" t="e">
        <f>HYPERLINK("#"&amp;"Insumos"&amp;"!A"&amp;MATCH($B6503,#REF!,0),"Ins "&amp;$B6503)</f>
        <v>#REF!</v>
      </c>
      <c r="M6503" s="220"/>
    </row>
    <row r="6504" spans="1:13" ht="51" x14ac:dyDescent="0.2">
      <c r="A6504" s="36" t="s">
        <v>2914</v>
      </c>
      <c r="B6504" s="26" t="s">
        <v>6816</v>
      </c>
      <c r="C6504" s="79" t="s">
        <v>10692</v>
      </c>
      <c r="D6504" s="37" t="s">
        <v>5608</v>
      </c>
      <c r="E6504" s="37" t="s">
        <v>4134</v>
      </c>
      <c r="F6504" s="41"/>
      <c r="G6504" s="27"/>
      <c r="H6504" s="27"/>
      <c r="I6504" s="27">
        <v>974214</v>
      </c>
      <c r="M6504" s="220">
        <f t="shared" si="101"/>
        <v>1275831</v>
      </c>
    </row>
    <row r="6505" spans="1:13" x14ac:dyDescent="0.2">
      <c r="A6505" s="35" t="s">
        <v>2914</v>
      </c>
      <c r="B6505" s="1" t="s">
        <v>81</v>
      </c>
      <c r="C6505" s="45" t="s">
        <v>1020</v>
      </c>
      <c r="D6505" s="23" t="s">
        <v>5734</v>
      </c>
      <c r="E6505" s="23" t="s">
        <v>4141</v>
      </c>
      <c r="F6505" s="40">
        <v>0.11</v>
      </c>
      <c r="G6505" s="25">
        <v>75325</v>
      </c>
      <c r="H6505" s="25">
        <v>8286</v>
      </c>
      <c r="I6505" s="25"/>
      <c r="J6505" s="58" t="e">
        <f>HYPERLINK("#"&amp;"Insumos"&amp;"!A"&amp;MATCH($B6505,#REF!,0),"Ins "&amp;$B6505)</f>
        <v>#REF!</v>
      </c>
      <c r="M6505" s="220"/>
    </row>
    <row r="6506" spans="1:13" x14ac:dyDescent="0.2">
      <c r="A6506" s="35" t="s">
        <v>2914</v>
      </c>
      <c r="B6506" s="1" t="s">
        <v>263</v>
      </c>
      <c r="C6506" s="45" t="s">
        <v>696</v>
      </c>
      <c r="D6506" s="23" t="s">
        <v>5534</v>
      </c>
      <c r="E6506" s="23" t="s">
        <v>4140</v>
      </c>
      <c r="F6506" s="40">
        <v>9.7500000000000003E-2</v>
      </c>
      <c r="G6506" s="25">
        <v>187426</v>
      </c>
      <c r="H6506" s="25">
        <v>18274</v>
      </c>
      <c r="I6506" s="25"/>
      <c r="J6506" s="58" t="e">
        <f>HYPERLINK("#"&amp;"Insumos"&amp;"!A"&amp;MATCH($B6506,#REF!,0),"Ins "&amp;$B6506)</f>
        <v>#REF!</v>
      </c>
      <c r="M6506" s="220"/>
    </row>
    <row r="6507" spans="1:13" x14ac:dyDescent="0.2">
      <c r="A6507" s="35" t="s">
        <v>2914</v>
      </c>
      <c r="B6507" s="1" t="s">
        <v>5533</v>
      </c>
      <c r="C6507" s="45" t="s">
        <v>5892</v>
      </c>
      <c r="D6507" s="23" t="s">
        <v>977</v>
      </c>
      <c r="E6507" s="23" t="s">
        <v>4134</v>
      </c>
      <c r="F6507" s="40">
        <v>0.1</v>
      </c>
      <c r="G6507" s="25">
        <v>3623</v>
      </c>
      <c r="H6507" s="25">
        <v>362</v>
      </c>
      <c r="I6507" s="25"/>
      <c r="J6507" s="58" t="e">
        <f>HYPERLINK("#"&amp;"Insumos"&amp;"!A"&amp;MATCH($B6507,#REF!,0),"Ins "&amp;$B6507)</f>
        <v>#REF!</v>
      </c>
      <c r="M6507" s="220"/>
    </row>
    <row r="6508" spans="1:13" ht="51" x14ac:dyDescent="0.2">
      <c r="A6508" s="35" t="s">
        <v>2914</v>
      </c>
      <c r="B6508" s="1" t="s">
        <v>5021</v>
      </c>
      <c r="C6508" s="45" t="s">
        <v>1552</v>
      </c>
      <c r="D6508" s="23" t="s">
        <v>5751</v>
      </c>
      <c r="E6508" s="23" t="s">
        <v>4134</v>
      </c>
      <c r="F6508" s="40">
        <v>1</v>
      </c>
      <c r="G6508" s="25">
        <v>946970</v>
      </c>
      <c r="H6508" s="25">
        <v>946970</v>
      </c>
      <c r="I6508" s="25"/>
      <c r="J6508" s="58" t="e">
        <f>HYPERLINK("#"&amp;"Insumos"&amp;"!A"&amp;MATCH($B6508,#REF!,0),"Ins "&amp;$B6508)</f>
        <v>#REF!</v>
      </c>
      <c r="M6508" s="220"/>
    </row>
    <row r="6509" spans="1:13" x14ac:dyDescent="0.2">
      <c r="A6509" s="35" t="s">
        <v>2914</v>
      </c>
      <c r="B6509" s="1" t="s">
        <v>5007</v>
      </c>
      <c r="C6509" s="45" t="s">
        <v>720</v>
      </c>
      <c r="D6509" s="23" t="s">
        <v>5751</v>
      </c>
      <c r="E6509" s="23" t="s">
        <v>4134</v>
      </c>
      <c r="F6509" s="40">
        <v>0.17</v>
      </c>
      <c r="G6509" s="25">
        <v>1897</v>
      </c>
      <c r="H6509" s="25">
        <v>322</v>
      </c>
      <c r="I6509" s="25"/>
      <c r="J6509" s="58" t="e">
        <f>HYPERLINK("#"&amp;"Insumos"&amp;"!A"&amp;MATCH($B6509,#REF!,0),"Ins "&amp;$B6509)</f>
        <v>#REF!</v>
      </c>
      <c r="M6509" s="220"/>
    </row>
    <row r="6510" spans="1:13" ht="51" x14ac:dyDescent="0.2">
      <c r="A6510" s="36" t="s">
        <v>2915</v>
      </c>
      <c r="B6510" s="26" t="s">
        <v>6816</v>
      </c>
      <c r="C6510" s="79" t="s">
        <v>10693</v>
      </c>
      <c r="D6510" s="37" t="s">
        <v>5608</v>
      </c>
      <c r="E6510" s="37" t="s">
        <v>4134</v>
      </c>
      <c r="F6510" s="41"/>
      <c r="G6510" s="27"/>
      <c r="H6510" s="27"/>
      <c r="I6510" s="27">
        <v>1916082</v>
      </c>
      <c r="M6510" s="220">
        <f t="shared" si="101"/>
        <v>2509301</v>
      </c>
    </row>
    <row r="6511" spans="1:13" x14ac:dyDescent="0.2">
      <c r="A6511" s="35" t="s">
        <v>2915</v>
      </c>
      <c r="B6511" s="1" t="s">
        <v>81</v>
      </c>
      <c r="C6511" s="45" t="s">
        <v>1020</v>
      </c>
      <c r="D6511" s="23" t="s">
        <v>5734</v>
      </c>
      <c r="E6511" s="23" t="s">
        <v>4141</v>
      </c>
      <c r="F6511" s="40">
        <v>0.11</v>
      </c>
      <c r="G6511" s="25">
        <v>75325</v>
      </c>
      <c r="H6511" s="25">
        <v>8286</v>
      </c>
      <c r="I6511" s="25"/>
      <c r="J6511" s="58" t="e">
        <f>HYPERLINK("#"&amp;"Insumos"&amp;"!A"&amp;MATCH($B6511,#REF!,0),"Ins "&amp;$B6511)</f>
        <v>#REF!</v>
      </c>
      <c r="M6511" s="220"/>
    </row>
    <row r="6512" spans="1:13" x14ac:dyDescent="0.2">
      <c r="A6512" s="35" t="s">
        <v>2915</v>
      </c>
      <c r="B6512" s="1" t="s">
        <v>263</v>
      </c>
      <c r="C6512" s="45" t="s">
        <v>696</v>
      </c>
      <c r="D6512" s="23" t="s">
        <v>5534</v>
      </c>
      <c r="E6512" s="23" t="s">
        <v>4140</v>
      </c>
      <c r="F6512" s="40">
        <v>0.19259999999999999</v>
      </c>
      <c r="G6512" s="25">
        <v>187426</v>
      </c>
      <c r="H6512" s="25">
        <v>36098</v>
      </c>
      <c r="I6512" s="25"/>
      <c r="J6512" s="58" t="e">
        <f>HYPERLINK("#"&amp;"Insumos"&amp;"!A"&amp;MATCH($B6512,#REF!,0),"Ins "&amp;$B6512)</f>
        <v>#REF!</v>
      </c>
      <c r="M6512" s="220"/>
    </row>
    <row r="6513" spans="1:13" x14ac:dyDescent="0.2">
      <c r="A6513" s="35" t="s">
        <v>2915</v>
      </c>
      <c r="B6513" s="1" t="s">
        <v>5533</v>
      </c>
      <c r="C6513" s="45" t="s">
        <v>5892</v>
      </c>
      <c r="D6513" s="23" t="s">
        <v>977</v>
      </c>
      <c r="E6513" s="23" t="s">
        <v>4134</v>
      </c>
      <c r="F6513" s="40">
        <v>0.1</v>
      </c>
      <c r="G6513" s="25">
        <v>3623</v>
      </c>
      <c r="H6513" s="25">
        <v>362</v>
      </c>
      <c r="I6513" s="25"/>
      <c r="J6513" s="58" t="e">
        <f>HYPERLINK("#"&amp;"Insumos"&amp;"!A"&amp;MATCH($B6513,#REF!,0),"Ins "&amp;$B6513)</f>
        <v>#REF!</v>
      </c>
      <c r="M6513" s="220"/>
    </row>
    <row r="6514" spans="1:13" ht="51" x14ac:dyDescent="0.2">
      <c r="A6514" s="35" t="s">
        <v>2915</v>
      </c>
      <c r="B6514" s="1" t="s">
        <v>5022</v>
      </c>
      <c r="C6514" s="45" t="s">
        <v>1553</v>
      </c>
      <c r="D6514" s="23" t="s">
        <v>5751</v>
      </c>
      <c r="E6514" s="23" t="s">
        <v>4134</v>
      </c>
      <c r="F6514" s="40">
        <v>1</v>
      </c>
      <c r="G6514" s="25">
        <v>1871014</v>
      </c>
      <c r="H6514" s="25">
        <v>1871014</v>
      </c>
      <c r="I6514" s="25"/>
      <c r="J6514" s="58" t="e">
        <f>HYPERLINK("#"&amp;"Insumos"&amp;"!A"&amp;MATCH($B6514,#REF!,0),"Ins "&amp;$B6514)</f>
        <v>#REF!</v>
      </c>
      <c r="M6514" s="220"/>
    </row>
    <row r="6515" spans="1:13" x14ac:dyDescent="0.2">
      <c r="A6515" s="35" t="s">
        <v>2915</v>
      </c>
      <c r="B6515" s="1" t="s">
        <v>5007</v>
      </c>
      <c r="C6515" s="45" t="s">
        <v>720</v>
      </c>
      <c r="D6515" s="23" t="s">
        <v>5751</v>
      </c>
      <c r="E6515" s="23" t="s">
        <v>4134</v>
      </c>
      <c r="F6515" s="40">
        <v>0.17</v>
      </c>
      <c r="G6515" s="25">
        <v>1897</v>
      </c>
      <c r="H6515" s="25">
        <v>322</v>
      </c>
      <c r="I6515" s="25"/>
      <c r="J6515" s="58" t="e">
        <f>HYPERLINK("#"&amp;"Insumos"&amp;"!A"&amp;MATCH($B6515,#REF!,0),"Ins "&amp;$B6515)</f>
        <v>#REF!</v>
      </c>
      <c r="M6515" s="220"/>
    </row>
    <row r="6516" spans="1:13" ht="51" x14ac:dyDescent="0.2">
      <c r="A6516" s="36" t="s">
        <v>2916</v>
      </c>
      <c r="B6516" s="26" t="s">
        <v>6816</v>
      </c>
      <c r="C6516" s="79" t="s">
        <v>10694</v>
      </c>
      <c r="D6516" s="37" t="s">
        <v>5608</v>
      </c>
      <c r="E6516" s="37" t="s">
        <v>4134</v>
      </c>
      <c r="F6516" s="41"/>
      <c r="G6516" s="27"/>
      <c r="H6516" s="27"/>
      <c r="I6516" s="27">
        <v>1352170</v>
      </c>
      <c r="M6516" s="220">
        <f t="shared" si="101"/>
        <v>1770802</v>
      </c>
    </row>
    <row r="6517" spans="1:13" x14ac:dyDescent="0.2">
      <c r="A6517" s="35" t="s">
        <v>2916</v>
      </c>
      <c r="B6517" s="1" t="s">
        <v>81</v>
      </c>
      <c r="C6517" s="45" t="s">
        <v>1020</v>
      </c>
      <c r="D6517" s="23" t="s">
        <v>5734</v>
      </c>
      <c r="E6517" s="23" t="s">
        <v>4141</v>
      </c>
      <c r="F6517" s="40">
        <v>0.11</v>
      </c>
      <c r="G6517" s="25">
        <v>75325</v>
      </c>
      <c r="H6517" s="25">
        <v>8286</v>
      </c>
      <c r="I6517" s="25"/>
      <c r="J6517" s="58" t="e">
        <f>HYPERLINK("#"&amp;"Insumos"&amp;"!A"&amp;MATCH($B6517,#REF!,0),"Ins "&amp;$B6517)</f>
        <v>#REF!</v>
      </c>
      <c r="M6517" s="220"/>
    </row>
    <row r="6518" spans="1:13" x14ac:dyDescent="0.2">
      <c r="A6518" s="35" t="s">
        <v>2916</v>
      </c>
      <c r="B6518" s="1" t="s">
        <v>263</v>
      </c>
      <c r="C6518" s="45" t="s">
        <v>696</v>
      </c>
      <c r="D6518" s="23" t="s">
        <v>5534</v>
      </c>
      <c r="E6518" s="23" t="s">
        <v>4140</v>
      </c>
      <c r="F6518" s="40">
        <v>0.13569999999999999</v>
      </c>
      <c r="G6518" s="25">
        <v>187426</v>
      </c>
      <c r="H6518" s="25">
        <v>25434</v>
      </c>
      <c r="I6518" s="25"/>
      <c r="J6518" s="58" t="e">
        <f>HYPERLINK("#"&amp;"Insumos"&amp;"!A"&amp;MATCH($B6518,#REF!,0),"Ins "&amp;$B6518)</f>
        <v>#REF!</v>
      </c>
      <c r="M6518" s="220"/>
    </row>
    <row r="6519" spans="1:13" x14ac:dyDescent="0.2">
      <c r="A6519" s="35" t="s">
        <v>2916</v>
      </c>
      <c r="B6519" s="1" t="s">
        <v>5533</v>
      </c>
      <c r="C6519" s="45" t="s">
        <v>5892</v>
      </c>
      <c r="D6519" s="23" t="s">
        <v>977</v>
      </c>
      <c r="E6519" s="23" t="s">
        <v>4134</v>
      </c>
      <c r="F6519" s="40">
        <v>0.1</v>
      </c>
      <c r="G6519" s="25">
        <v>3623</v>
      </c>
      <c r="H6519" s="25">
        <v>362</v>
      </c>
      <c r="I6519" s="25"/>
      <c r="J6519" s="58" t="e">
        <f>HYPERLINK("#"&amp;"Insumos"&amp;"!A"&amp;MATCH($B6519,#REF!,0),"Ins "&amp;$B6519)</f>
        <v>#REF!</v>
      </c>
      <c r="M6519" s="220"/>
    </row>
    <row r="6520" spans="1:13" ht="51" x14ac:dyDescent="0.2">
      <c r="A6520" s="35" t="s">
        <v>2916</v>
      </c>
      <c r="B6520" s="1" t="s">
        <v>5023</v>
      </c>
      <c r="C6520" s="45" t="s">
        <v>1554</v>
      </c>
      <c r="D6520" s="23" t="s">
        <v>5751</v>
      </c>
      <c r="E6520" s="23" t="s">
        <v>4134</v>
      </c>
      <c r="F6520" s="40">
        <v>1</v>
      </c>
      <c r="G6520" s="25">
        <v>1317766</v>
      </c>
      <c r="H6520" s="25">
        <v>1317766</v>
      </c>
      <c r="I6520" s="25"/>
      <c r="J6520" s="58" t="e">
        <f>HYPERLINK("#"&amp;"Insumos"&amp;"!A"&amp;MATCH($B6520,#REF!,0),"Ins "&amp;$B6520)</f>
        <v>#REF!</v>
      </c>
      <c r="M6520" s="220"/>
    </row>
    <row r="6521" spans="1:13" x14ac:dyDescent="0.2">
      <c r="A6521" s="35" t="s">
        <v>2916</v>
      </c>
      <c r="B6521" s="1" t="s">
        <v>5007</v>
      </c>
      <c r="C6521" s="45" t="s">
        <v>720</v>
      </c>
      <c r="D6521" s="23" t="s">
        <v>5751</v>
      </c>
      <c r="E6521" s="23" t="s">
        <v>4134</v>
      </c>
      <c r="F6521" s="40">
        <v>0.17</v>
      </c>
      <c r="G6521" s="25">
        <v>1897</v>
      </c>
      <c r="H6521" s="25">
        <v>322</v>
      </c>
      <c r="I6521" s="25"/>
      <c r="J6521" s="58" t="e">
        <f>HYPERLINK("#"&amp;"Insumos"&amp;"!A"&amp;MATCH($B6521,#REF!,0),"Ins "&amp;$B6521)</f>
        <v>#REF!</v>
      </c>
      <c r="M6521" s="220"/>
    </row>
    <row r="6522" spans="1:13" ht="51" x14ac:dyDescent="0.2">
      <c r="A6522" s="36" t="s">
        <v>2917</v>
      </c>
      <c r="B6522" s="26" t="s">
        <v>6816</v>
      </c>
      <c r="C6522" s="79" t="s">
        <v>10695</v>
      </c>
      <c r="D6522" s="37" t="s">
        <v>5608</v>
      </c>
      <c r="E6522" s="37" t="s">
        <v>4134</v>
      </c>
      <c r="F6522" s="41"/>
      <c r="G6522" s="27"/>
      <c r="H6522" s="27"/>
      <c r="I6522" s="27">
        <v>1235165</v>
      </c>
      <c r="M6522" s="220">
        <f t="shared" si="101"/>
        <v>1617572</v>
      </c>
    </row>
    <row r="6523" spans="1:13" x14ac:dyDescent="0.2">
      <c r="A6523" s="35" t="s">
        <v>2917</v>
      </c>
      <c r="B6523" s="1" t="s">
        <v>81</v>
      </c>
      <c r="C6523" s="45" t="s">
        <v>1020</v>
      </c>
      <c r="D6523" s="23" t="s">
        <v>5734</v>
      </c>
      <c r="E6523" s="23" t="s">
        <v>4141</v>
      </c>
      <c r="F6523" s="40">
        <v>0.11</v>
      </c>
      <c r="G6523" s="25">
        <v>75325</v>
      </c>
      <c r="H6523" s="25">
        <v>8286</v>
      </c>
      <c r="I6523" s="25"/>
      <c r="J6523" s="58" t="e">
        <f>HYPERLINK("#"&amp;"Insumos"&amp;"!A"&amp;MATCH($B6523,#REF!,0),"Ins "&amp;$B6523)</f>
        <v>#REF!</v>
      </c>
      <c r="M6523" s="220"/>
    </row>
    <row r="6524" spans="1:13" x14ac:dyDescent="0.2">
      <c r="A6524" s="35" t="s">
        <v>2917</v>
      </c>
      <c r="B6524" s="1" t="s">
        <v>263</v>
      </c>
      <c r="C6524" s="45" t="s">
        <v>696</v>
      </c>
      <c r="D6524" s="23" t="s">
        <v>5534</v>
      </c>
      <c r="E6524" s="23" t="s">
        <v>4140</v>
      </c>
      <c r="F6524" s="40">
        <v>0.12379999999999999</v>
      </c>
      <c r="G6524" s="25">
        <v>187426</v>
      </c>
      <c r="H6524" s="25">
        <v>23203</v>
      </c>
      <c r="I6524" s="25"/>
      <c r="J6524" s="58" t="e">
        <f>HYPERLINK("#"&amp;"Insumos"&amp;"!A"&amp;MATCH($B6524,#REF!,0),"Ins "&amp;$B6524)</f>
        <v>#REF!</v>
      </c>
      <c r="M6524" s="220"/>
    </row>
    <row r="6525" spans="1:13" x14ac:dyDescent="0.2">
      <c r="A6525" s="35" t="s">
        <v>2917</v>
      </c>
      <c r="B6525" s="1" t="s">
        <v>5533</v>
      </c>
      <c r="C6525" s="45" t="s">
        <v>5892</v>
      </c>
      <c r="D6525" s="23" t="s">
        <v>977</v>
      </c>
      <c r="E6525" s="23" t="s">
        <v>4134</v>
      </c>
      <c r="F6525" s="40">
        <v>0.1</v>
      </c>
      <c r="G6525" s="25">
        <v>3623</v>
      </c>
      <c r="H6525" s="25">
        <v>362</v>
      </c>
      <c r="I6525" s="25"/>
      <c r="J6525" s="58" t="e">
        <f>HYPERLINK("#"&amp;"Insumos"&amp;"!A"&amp;MATCH($B6525,#REF!,0),"Ins "&amp;$B6525)</f>
        <v>#REF!</v>
      </c>
      <c r="M6525" s="220"/>
    </row>
    <row r="6526" spans="1:13" ht="51" x14ac:dyDescent="0.2">
      <c r="A6526" s="35" t="s">
        <v>2917</v>
      </c>
      <c r="B6526" s="1" t="s">
        <v>5024</v>
      </c>
      <c r="C6526" s="45" t="s">
        <v>1555</v>
      </c>
      <c r="D6526" s="23" t="s">
        <v>5751</v>
      </c>
      <c r="E6526" s="23" t="s">
        <v>4134</v>
      </c>
      <c r="F6526" s="40">
        <v>1</v>
      </c>
      <c r="G6526" s="25">
        <v>1202992</v>
      </c>
      <c r="H6526" s="25">
        <v>1202992</v>
      </c>
      <c r="I6526" s="25"/>
      <c r="J6526" s="58" t="e">
        <f>HYPERLINK("#"&amp;"Insumos"&amp;"!A"&amp;MATCH($B6526,#REF!,0),"Ins "&amp;$B6526)</f>
        <v>#REF!</v>
      </c>
      <c r="M6526" s="220"/>
    </row>
    <row r="6527" spans="1:13" x14ac:dyDescent="0.2">
      <c r="A6527" s="35" t="s">
        <v>2917</v>
      </c>
      <c r="B6527" s="1" t="s">
        <v>5007</v>
      </c>
      <c r="C6527" s="45" t="s">
        <v>720</v>
      </c>
      <c r="D6527" s="23" t="s">
        <v>5751</v>
      </c>
      <c r="E6527" s="23" t="s">
        <v>4134</v>
      </c>
      <c r="F6527" s="40">
        <v>0.17</v>
      </c>
      <c r="G6527" s="25">
        <v>1897</v>
      </c>
      <c r="H6527" s="25">
        <v>322</v>
      </c>
      <c r="I6527" s="25"/>
      <c r="J6527" s="58" t="e">
        <f>HYPERLINK("#"&amp;"Insumos"&amp;"!A"&amp;MATCH($B6527,#REF!,0),"Ins "&amp;$B6527)</f>
        <v>#REF!</v>
      </c>
      <c r="M6527" s="220"/>
    </row>
    <row r="6528" spans="1:13" ht="51" x14ac:dyDescent="0.2">
      <c r="A6528" s="36" t="s">
        <v>2918</v>
      </c>
      <c r="B6528" s="26" t="s">
        <v>6816</v>
      </c>
      <c r="C6528" s="79" t="s">
        <v>10696</v>
      </c>
      <c r="D6528" s="37" t="s">
        <v>5608</v>
      </c>
      <c r="E6528" s="37" t="s">
        <v>4134</v>
      </c>
      <c r="F6528" s="41"/>
      <c r="G6528" s="27"/>
      <c r="H6528" s="27"/>
      <c r="I6528" s="27">
        <v>1675317</v>
      </c>
      <c r="M6528" s="220">
        <f t="shared" si="101"/>
        <v>2193995</v>
      </c>
    </row>
    <row r="6529" spans="1:13" x14ac:dyDescent="0.2">
      <c r="A6529" s="35" t="s">
        <v>2918</v>
      </c>
      <c r="B6529" s="1" t="s">
        <v>81</v>
      </c>
      <c r="C6529" s="45" t="s">
        <v>1020</v>
      </c>
      <c r="D6529" s="23" t="s">
        <v>5734</v>
      </c>
      <c r="E6529" s="23" t="s">
        <v>4141</v>
      </c>
      <c r="F6529" s="40">
        <v>0.11</v>
      </c>
      <c r="G6529" s="25">
        <v>75325</v>
      </c>
      <c r="H6529" s="25">
        <v>8286</v>
      </c>
      <c r="I6529" s="25"/>
      <c r="J6529" s="58" t="e">
        <f>HYPERLINK("#"&amp;"Insumos"&amp;"!A"&amp;MATCH($B6529,#REF!,0),"Ins "&amp;$B6529)</f>
        <v>#REF!</v>
      </c>
      <c r="M6529" s="220"/>
    </row>
    <row r="6530" spans="1:13" x14ac:dyDescent="0.2">
      <c r="A6530" s="35" t="s">
        <v>2918</v>
      </c>
      <c r="B6530" s="1" t="s">
        <v>263</v>
      </c>
      <c r="C6530" s="45" t="s">
        <v>696</v>
      </c>
      <c r="D6530" s="23" t="s">
        <v>5534</v>
      </c>
      <c r="E6530" s="23" t="s">
        <v>4140</v>
      </c>
      <c r="F6530" s="40">
        <v>0.16830000000000001</v>
      </c>
      <c r="G6530" s="25">
        <v>187426</v>
      </c>
      <c r="H6530" s="25">
        <v>31544</v>
      </c>
      <c r="I6530" s="25"/>
      <c r="J6530" s="58" t="e">
        <f>HYPERLINK("#"&amp;"Insumos"&amp;"!A"&amp;MATCH($B6530,#REF!,0),"Ins "&amp;$B6530)</f>
        <v>#REF!</v>
      </c>
      <c r="M6530" s="220"/>
    </row>
    <row r="6531" spans="1:13" x14ac:dyDescent="0.2">
      <c r="A6531" s="35" t="s">
        <v>2918</v>
      </c>
      <c r="B6531" s="1" t="s">
        <v>5533</v>
      </c>
      <c r="C6531" s="45" t="s">
        <v>5892</v>
      </c>
      <c r="D6531" s="23" t="s">
        <v>977</v>
      </c>
      <c r="E6531" s="23" t="s">
        <v>4134</v>
      </c>
      <c r="F6531" s="40">
        <v>0.1</v>
      </c>
      <c r="G6531" s="25">
        <v>3623</v>
      </c>
      <c r="H6531" s="25">
        <v>362</v>
      </c>
      <c r="I6531" s="25"/>
      <c r="J6531" s="58" t="e">
        <f>HYPERLINK("#"&amp;"Insumos"&amp;"!A"&amp;MATCH($B6531,#REF!,0),"Ins "&amp;$B6531)</f>
        <v>#REF!</v>
      </c>
      <c r="M6531" s="220"/>
    </row>
    <row r="6532" spans="1:13" ht="51" x14ac:dyDescent="0.2">
      <c r="A6532" s="35" t="s">
        <v>2918</v>
      </c>
      <c r="B6532" s="1" t="s">
        <v>5026</v>
      </c>
      <c r="C6532" s="45" t="s">
        <v>1557</v>
      </c>
      <c r="D6532" s="23" t="s">
        <v>5751</v>
      </c>
      <c r="E6532" s="23" t="s">
        <v>4134</v>
      </c>
      <c r="F6532" s="40">
        <v>1</v>
      </c>
      <c r="G6532" s="25">
        <v>1634803</v>
      </c>
      <c r="H6532" s="25">
        <v>1634803</v>
      </c>
      <c r="I6532" s="25"/>
      <c r="J6532" s="58" t="e">
        <f>HYPERLINK("#"&amp;"Insumos"&amp;"!A"&amp;MATCH($B6532,#REF!,0),"Ins "&amp;$B6532)</f>
        <v>#REF!</v>
      </c>
      <c r="M6532" s="220"/>
    </row>
    <row r="6533" spans="1:13" x14ac:dyDescent="0.2">
      <c r="A6533" s="35" t="s">
        <v>2918</v>
      </c>
      <c r="B6533" s="1" t="s">
        <v>5007</v>
      </c>
      <c r="C6533" s="45" t="s">
        <v>720</v>
      </c>
      <c r="D6533" s="23" t="s">
        <v>5751</v>
      </c>
      <c r="E6533" s="23" t="s">
        <v>4134</v>
      </c>
      <c r="F6533" s="40">
        <v>0.17</v>
      </c>
      <c r="G6533" s="25">
        <v>1897</v>
      </c>
      <c r="H6533" s="25">
        <v>322</v>
      </c>
      <c r="I6533" s="25"/>
      <c r="J6533" s="58" t="e">
        <f>HYPERLINK("#"&amp;"Insumos"&amp;"!A"&amp;MATCH($B6533,#REF!,0),"Ins "&amp;$B6533)</f>
        <v>#REF!</v>
      </c>
      <c r="M6533" s="220"/>
    </row>
    <row r="6534" spans="1:13" ht="51" x14ac:dyDescent="0.2">
      <c r="A6534" s="36" t="s">
        <v>2919</v>
      </c>
      <c r="B6534" s="26" t="s">
        <v>6816</v>
      </c>
      <c r="C6534" s="79" t="s">
        <v>10697</v>
      </c>
      <c r="D6534" s="37" t="s">
        <v>5608</v>
      </c>
      <c r="E6534" s="37" t="s">
        <v>4134</v>
      </c>
      <c r="F6534" s="41"/>
      <c r="G6534" s="27"/>
      <c r="H6534" s="27"/>
      <c r="I6534" s="27">
        <v>3165652</v>
      </c>
      <c r="M6534" s="220">
        <f t="shared" ref="M6534:M6594" si="102">ROUND(I6534*(1+$L$2),0)</f>
        <v>4145738</v>
      </c>
    </row>
    <row r="6535" spans="1:13" x14ac:dyDescent="0.2">
      <c r="A6535" s="35" t="s">
        <v>2919</v>
      </c>
      <c r="B6535" s="1" t="s">
        <v>81</v>
      </c>
      <c r="C6535" s="45" t="s">
        <v>1020</v>
      </c>
      <c r="D6535" s="23" t="s">
        <v>5734</v>
      </c>
      <c r="E6535" s="23" t="s">
        <v>4141</v>
      </c>
      <c r="F6535" s="40">
        <v>0.15</v>
      </c>
      <c r="G6535" s="25">
        <v>75325</v>
      </c>
      <c r="H6535" s="25">
        <v>11299</v>
      </c>
      <c r="I6535" s="25"/>
      <c r="J6535" s="58" t="e">
        <f>HYPERLINK("#"&amp;"Insumos"&amp;"!A"&amp;MATCH($B6535,#REF!,0),"Ins "&amp;$B6535)</f>
        <v>#REF!</v>
      </c>
      <c r="M6535" s="220"/>
    </row>
    <row r="6536" spans="1:13" x14ac:dyDescent="0.2">
      <c r="A6536" s="35" t="s">
        <v>2919</v>
      </c>
      <c r="B6536" s="1" t="s">
        <v>263</v>
      </c>
      <c r="C6536" s="45" t="s">
        <v>696</v>
      </c>
      <c r="D6536" s="23" t="s">
        <v>5534</v>
      </c>
      <c r="E6536" s="23" t="s">
        <v>4140</v>
      </c>
      <c r="F6536" s="40">
        <v>0.31850000000000001</v>
      </c>
      <c r="G6536" s="25">
        <v>187426</v>
      </c>
      <c r="H6536" s="25">
        <v>59695</v>
      </c>
      <c r="I6536" s="25"/>
      <c r="J6536" s="58" t="e">
        <f>HYPERLINK("#"&amp;"Insumos"&amp;"!A"&amp;MATCH($B6536,#REF!,0),"Ins "&amp;$B6536)</f>
        <v>#REF!</v>
      </c>
      <c r="M6536" s="220"/>
    </row>
    <row r="6537" spans="1:13" x14ac:dyDescent="0.2">
      <c r="A6537" s="35" t="s">
        <v>2919</v>
      </c>
      <c r="B6537" s="1" t="s">
        <v>5533</v>
      </c>
      <c r="C6537" s="45" t="s">
        <v>5892</v>
      </c>
      <c r="D6537" s="23" t="s">
        <v>977</v>
      </c>
      <c r="E6537" s="23" t="s">
        <v>4134</v>
      </c>
      <c r="F6537" s="40">
        <v>0.1</v>
      </c>
      <c r="G6537" s="25">
        <v>3623</v>
      </c>
      <c r="H6537" s="25">
        <v>362</v>
      </c>
      <c r="I6537" s="25"/>
      <c r="J6537" s="58" t="e">
        <f>HYPERLINK("#"&amp;"Insumos"&amp;"!A"&amp;MATCH($B6537,#REF!,0),"Ins "&amp;$B6537)</f>
        <v>#REF!</v>
      </c>
      <c r="M6537" s="220"/>
    </row>
    <row r="6538" spans="1:13" ht="51" x14ac:dyDescent="0.2">
      <c r="A6538" s="35" t="s">
        <v>2919</v>
      </c>
      <c r="B6538" s="1" t="s">
        <v>5028</v>
      </c>
      <c r="C6538" s="45" t="s">
        <v>1559</v>
      </c>
      <c r="D6538" s="23" t="s">
        <v>5751</v>
      </c>
      <c r="E6538" s="23" t="s">
        <v>4134</v>
      </c>
      <c r="F6538" s="40">
        <v>1</v>
      </c>
      <c r="G6538" s="25">
        <v>3093974</v>
      </c>
      <c r="H6538" s="25">
        <v>3093974</v>
      </c>
      <c r="I6538" s="25"/>
      <c r="J6538" s="58" t="e">
        <f>HYPERLINK("#"&amp;"Insumos"&amp;"!A"&amp;MATCH($B6538,#REF!,0),"Ins "&amp;$B6538)</f>
        <v>#REF!</v>
      </c>
      <c r="M6538" s="220"/>
    </row>
    <row r="6539" spans="1:13" x14ac:dyDescent="0.2">
      <c r="A6539" s="35" t="s">
        <v>2919</v>
      </c>
      <c r="B6539" s="1" t="s">
        <v>5007</v>
      </c>
      <c r="C6539" s="45" t="s">
        <v>720</v>
      </c>
      <c r="D6539" s="23" t="s">
        <v>5751</v>
      </c>
      <c r="E6539" s="23" t="s">
        <v>4134</v>
      </c>
      <c r="F6539" s="40">
        <v>0.17</v>
      </c>
      <c r="G6539" s="25">
        <v>1897</v>
      </c>
      <c r="H6539" s="25">
        <v>322</v>
      </c>
      <c r="I6539" s="25"/>
      <c r="J6539" s="58" t="e">
        <f>HYPERLINK("#"&amp;"Insumos"&amp;"!A"&amp;MATCH($B6539,#REF!,0),"Ins "&amp;$B6539)</f>
        <v>#REF!</v>
      </c>
      <c r="M6539" s="220"/>
    </row>
    <row r="6540" spans="1:13" ht="51" x14ac:dyDescent="0.2">
      <c r="A6540" s="36" t="s">
        <v>2920</v>
      </c>
      <c r="B6540" s="26" t="s">
        <v>6816</v>
      </c>
      <c r="C6540" s="79" t="s">
        <v>10698</v>
      </c>
      <c r="D6540" s="37" t="s">
        <v>5608</v>
      </c>
      <c r="E6540" s="37" t="s">
        <v>4134</v>
      </c>
      <c r="F6540" s="41"/>
      <c r="G6540" s="27"/>
      <c r="H6540" s="27"/>
      <c r="I6540" s="27">
        <v>5459159</v>
      </c>
      <c r="M6540" s="220">
        <f t="shared" si="102"/>
        <v>7149315</v>
      </c>
    </row>
    <row r="6541" spans="1:13" x14ac:dyDescent="0.2">
      <c r="A6541" s="35" t="s">
        <v>2920</v>
      </c>
      <c r="B6541" s="1" t="s">
        <v>81</v>
      </c>
      <c r="C6541" s="45" t="s">
        <v>1020</v>
      </c>
      <c r="D6541" s="23" t="s">
        <v>5734</v>
      </c>
      <c r="E6541" s="23" t="s">
        <v>4141</v>
      </c>
      <c r="F6541" s="40">
        <v>0.2</v>
      </c>
      <c r="G6541" s="25">
        <v>75325</v>
      </c>
      <c r="H6541" s="25">
        <v>15065</v>
      </c>
      <c r="I6541" s="25"/>
      <c r="J6541" s="58" t="e">
        <f>HYPERLINK("#"&amp;"Insumos"&amp;"!A"&amp;MATCH($B6541,#REF!,0),"Ins "&amp;$B6541)</f>
        <v>#REF!</v>
      </c>
      <c r="M6541" s="220"/>
    </row>
    <row r="6542" spans="1:13" x14ac:dyDescent="0.2">
      <c r="A6542" s="35" t="s">
        <v>2920</v>
      </c>
      <c r="B6542" s="1" t="s">
        <v>263</v>
      </c>
      <c r="C6542" s="45" t="s">
        <v>696</v>
      </c>
      <c r="D6542" s="23" t="s">
        <v>5534</v>
      </c>
      <c r="E6542" s="23" t="s">
        <v>4140</v>
      </c>
      <c r="F6542" s="40">
        <v>0.54969999999999997</v>
      </c>
      <c r="G6542" s="25">
        <v>187426</v>
      </c>
      <c r="H6542" s="25">
        <v>103028</v>
      </c>
      <c r="I6542" s="25"/>
      <c r="J6542" s="58" t="e">
        <f>HYPERLINK("#"&amp;"Insumos"&amp;"!A"&amp;MATCH($B6542,#REF!,0),"Ins "&amp;$B6542)</f>
        <v>#REF!</v>
      </c>
      <c r="M6542" s="220"/>
    </row>
    <row r="6543" spans="1:13" x14ac:dyDescent="0.2">
      <c r="A6543" s="35" t="s">
        <v>2920</v>
      </c>
      <c r="B6543" s="1" t="s">
        <v>5533</v>
      </c>
      <c r="C6543" s="45" t="s">
        <v>5892</v>
      </c>
      <c r="D6543" s="23" t="s">
        <v>977</v>
      </c>
      <c r="E6543" s="23" t="s">
        <v>4134</v>
      </c>
      <c r="F6543" s="40">
        <v>0.1</v>
      </c>
      <c r="G6543" s="25">
        <v>3623</v>
      </c>
      <c r="H6543" s="25">
        <v>362</v>
      </c>
      <c r="I6543" s="25"/>
      <c r="J6543" s="58" t="e">
        <f>HYPERLINK("#"&amp;"Insumos"&amp;"!A"&amp;MATCH($B6543,#REF!,0),"Ins "&amp;$B6543)</f>
        <v>#REF!</v>
      </c>
      <c r="M6543" s="220"/>
    </row>
    <row r="6544" spans="1:13" ht="51" x14ac:dyDescent="0.2">
      <c r="A6544" s="35" t="s">
        <v>2920</v>
      </c>
      <c r="B6544" s="1" t="s">
        <v>5030</v>
      </c>
      <c r="C6544" s="45" t="s">
        <v>1561</v>
      </c>
      <c r="D6544" s="23" t="s">
        <v>5751</v>
      </c>
      <c r="E6544" s="23" t="s">
        <v>4134</v>
      </c>
      <c r="F6544" s="40">
        <v>1</v>
      </c>
      <c r="G6544" s="25">
        <v>5339964</v>
      </c>
      <c r="H6544" s="25">
        <v>5339964</v>
      </c>
      <c r="I6544" s="25"/>
      <c r="J6544" s="58" t="e">
        <f>HYPERLINK("#"&amp;"Insumos"&amp;"!A"&amp;MATCH($B6544,#REF!,0),"Ins "&amp;$B6544)</f>
        <v>#REF!</v>
      </c>
      <c r="M6544" s="220"/>
    </row>
    <row r="6545" spans="1:13" x14ac:dyDescent="0.2">
      <c r="A6545" s="35" t="s">
        <v>2920</v>
      </c>
      <c r="B6545" s="1" t="s">
        <v>5007</v>
      </c>
      <c r="C6545" s="45" t="s">
        <v>720</v>
      </c>
      <c r="D6545" s="23" t="s">
        <v>5751</v>
      </c>
      <c r="E6545" s="23" t="s">
        <v>4134</v>
      </c>
      <c r="F6545" s="40">
        <v>0.39</v>
      </c>
      <c r="G6545" s="25">
        <v>1897</v>
      </c>
      <c r="H6545" s="25">
        <v>740</v>
      </c>
      <c r="I6545" s="25"/>
      <c r="J6545" s="58" t="e">
        <f>HYPERLINK("#"&amp;"Insumos"&amp;"!A"&amp;MATCH($B6545,#REF!,0),"Ins "&amp;$B6545)</f>
        <v>#REF!</v>
      </c>
      <c r="M6545" s="220"/>
    </row>
    <row r="6546" spans="1:13" ht="51" x14ac:dyDescent="0.2">
      <c r="A6546" s="36" t="s">
        <v>2921</v>
      </c>
      <c r="B6546" s="26" t="s">
        <v>6816</v>
      </c>
      <c r="C6546" s="79" t="s">
        <v>10699</v>
      </c>
      <c r="D6546" s="37" t="s">
        <v>5608</v>
      </c>
      <c r="E6546" s="37" t="s">
        <v>4134</v>
      </c>
      <c r="F6546" s="41"/>
      <c r="G6546" s="27"/>
      <c r="H6546" s="27"/>
      <c r="I6546" s="27">
        <v>391827</v>
      </c>
      <c r="M6546" s="220">
        <f t="shared" si="102"/>
        <v>513137</v>
      </c>
    </row>
    <row r="6547" spans="1:13" x14ac:dyDescent="0.2">
      <c r="A6547" s="35" t="s">
        <v>2921</v>
      </c>
      <c r="B6547" s="1" t="s">
        <v>81</v>
      </c>
      <c r="C6547" s="45" t="s">
        <v>1020</v>
      </c>
      <c r="D6547" s="23" t="s">
        <v>5734</v>
      </c>
      <c r="E6547" s="23" t="s">
        <v>4141</v>
      </c>
      <c r="F6547" s="40">
        <v>0.25</v>
      </c>
      <c r="G6547" s="25">
        <v>75325</v>
      </c>
      <c r="H6547" s="25">
        <v>18831</v>
      </c>
      <c r="I6547" s="25"/>
      <c r="J6547" s="58" t="e">
        <f>HYPERLINK("#"&amp;"Insumos"&amp;"!A"&amp;MATCH($B6547,#REF!,0),"Ins "&amp;$B6547)</f>
        <v>#REF!</v>
      </c>
      <c r="M6547" s="220"/>
    </row>
    <row r="6548" spans="1:13" x14ac:dyDescent="0.2">
      <c r="A6548" s="35" t="s">
        <v>2921</v>
      </c>
      <c r="B6548" s="1" t="s">
        <v>263</v>
      </c>
      <c r="C6548" s="45" t="s">
        <v>696</v>
      </c>
      <c r="D6548" s="23" t="s">
        <v>5534</v>
      </c>
      <c r="E6548" s="23" t="s">
        <v>4140</v>
      </c>
      <c r="F6548" s="40">
        <v>3.7600000000000001E-2</v>
      </c>
      <c r="G6548" s="25">
        <v>187426</v>
      </c>
      <c r="H6548" s="25">
        <v>7047</v>
      </c>
      <c r="I6548" s="25"/>
      <c r="J6548" s="58" t="e">
        <f>HYPERLINK("#"&amp;"Insumos"&amp;"!A"&amp;MATCH($B6548,#REF!,0),"Ins "&amp;$B6548)</f>
        <v>#REF!</v>
      </c>
      <c r="M6548" s="220"/>
    </row>
    <row r="6549" spans="1:13" x14ac:dyDescent="0.2">
      <c r="A6549" s="35" t="s">
        <v>2921</v>
      </c>
      <c r="B6549" s="1" t="s">
        <v>5533</v>
      </c>
      <c r="C6549" s="45" t="s">
        <v>5892</v>
      </c>
      <c r="D6549" s="23" t="s">
        <v>977</v>
      </c>
      <c r="E6549" s="23" t="s">
        <v>4134</v>
      </c>
      <c r="F6549" s="40">
        <v>0.1</v>
      </c>
      <c r="G6549" s="25">
        <v>3623</v>
      </c>
      <c r="H6549" s="25">
        <v>362</v>
      </c>
      <c r="I6549" s="25"/>
      <c r="J6549" s="58" t="e">
        <f>HYPERLINK("#"&amp;"Insumos"&amp;"!A"&amp;MATCH($B6549,#REF!,0),"Ins "&amp;$B6549)</f>
        <v>#REF!</v>
      </c>
      <c r="M6549" s="220"/>
    </row>
    <row r="6550" spans="1:13" ht="51" x14ac:dyDescent="0.2">
      <c r="A6550" s="35" t="s">
        <v>2921</v>
      </c>
      <c r="B6550" s="1" t="s">
        <v>5029</v>
      </c>
      <c r="C6550" s="45" t="s">
        <v>1560</v>
      </c>
      <c r="D6550" s="23" t="s">
        <v>5751</v>
      </c>
      <c r="E6550" s="23" t="s">
        <v>4134</v>
      </c>
      <c r="F6550" s="40">
        <v>1</v>
      </c>
      <c r="G6550" s="25">
        <v>364847</v>
      </c>
      <c r="H6550" s="25">
        <v>364847</v>
      </c>
      <c r="I6550" s="25"/>
      <c r="J6550" s="58" t="e">
        <f>HYPERLINK("#"&amp;"Insumos"&amp;"!A"&amp;MATCH($B6550,#REF!,0),"Ins "&amp;$B6550)</f>
        <v>#REF!</v>
      </c>
      <c r="M6550" s="220"/>
    </row>
    <row r="6551" spans="1:13" x14ac:dyDescent="0.2">
      <c r="A6551" s="35" t="s">
        <v>2921</v>
      </c>
      <c r="B6551" s="1" t="s">
        <v>5007</v>
      </c>
      <c r="C6551" s="45" t="s">
        <v>720</v>
      </c>
      <c r="D6551" s="23" t="s">
        <v>5751</v>
      </c>
      <c r="E6551" s="23" t="s">
        <v>4134</v>
      </c>
      <c r="F6551" s="40">
        <v>0.39</v>
      </c>
      <c r="G6551" s="25">
        <v>1897</v>
      </c>
      <c r="H6551" s="25">
        <v>740</v>
      </c>
      <c r="I6551" s="25"/>
      <c r="J6551" s="58" t="e">
        <f>HYPERLINK("#"&amp;"Insumos"&amp;"!A"&amp;MATCH($B6551,#REF!,0),"Ins "&amp;$B6551)</f>
        <v>#REF!</v>
      </c>
      <c r="M6551" s="220"/>
    </row>
    <row r="6552" spans="1:13" ht="51" x14ac:dyDescent="0.2">
      <c r="A6552" s="36" t="s">
        <v>2922</v>
      </c>
      <c r="B6552" s="26" t="s">
        <v>6816</v>
      </c>
      <c r="C6552" s="79" t="s">
        <v>10700</v>
      </c>
      <c r="D6552" s="37" t="s">
        <v>5608</v>
      </c>
      <c r="E6552" s="37" t="s">
        <v>4134</v>
      </c>
      <c r="F6552" s="41"/>
      <c r="G6552" s="27"/>
      <c r="H6552" s="27"/>
      <c r="I6552" s="27">
        <v>435493</v>
      </c>
      <c r="M6552" s="220">
        <f t="shared" si="102"/>
        <v>570322</v>
      </c>
    </row>
    <row r="6553" spans="1:13" x14ac:dyDescent="0.2">
      <c r="A6553" s="35" t="s">
        <v>2922</v>
      </c>
      <c r="B6553" s="1" t="s">
        <v>81</v>
      </c>
      <c r="C6553" s="45" t="s">
        <v>1020</v>
      </c>
      <c r="D6553" s="23" t="s">
        <v>5734</v>
      </c>
      <c r="E6553" s="23" t="s">
        <v>4141</v>
      </c>
      <c r="F6553" s="40">
        <v>0.3</v>
      </c>
      <c r="G6553" s="25">
        <v>75325</v>
      </c>
      <c r="H6553" s="25">
        <v>22598</v>
      </c>
      <c r="I6553" s="25"/>
      <c r="J6553" s="58" t="e">
        <f>HYPERLINK("#"&amp;"Insumos"&amp;"!A"&amp;MATCH($B6553,#REF!,0),"Ins "&amp;$B6553)</f>
        <v>#REF!</v>
      </c>
      <c r="M6553" s="220"/>
    </row>
    <row r="6554" spans="1:13" x14ac:dyDescent="0.2">
      <c r="A6554" s="35" t="s">
        <v>2922</v>
      </c>
      <c r="B6554" s="1" t="s">
        <v>263</v>
      </c>
      <c r="C6554" s="45" t="s">
        <v>696</v>
      </c>
      <c r="D6554" s="23" t="s">
        <v>5534</v>
      </c>
      <c r="E6554" s="23" t="s">
        <v>4140</v>
      </c>
      <c r="F6554" s="40">
        <v>4.1599999999999998E-2</v>
      </c>
      <c r="G6554" s="25">
        <v>187426</v>
      </c>
      <c r="H6554" s="25">
        <v>7797</v>
      </c>
      <c r="I6554" s="25"/>
      <c r="J6554" s="58" t="e">
        <f>HYPERLINK("#"&amp;"Insumos"&amp;"!A"&amp;MATCH($B6554,#REF!,0),"Ins "&amp;$B6554)</f>
        <v>#REF!</v>
      </c>
      <c r="M6554" s="220"/>
    </row>
    <row r="6555" spans="1:13" x14ac:dyDescent="0.2">
      <c r="A6555" s="35" t="s">
        <v>2922</v>
      </c>
      <c r="B6555" s="1" t="s">
        <v>5533</v>
      </c>
      <c r="C6555" s="45" t="s">
        <v>5892</v>
      </c>
      <c r="D6555" s="23" t="s">
        <v>977</v>
      </c>
      <c r="E6555" s="23" t="s">
        <v>4134</v>
      </c>
      <c r="F6555" s="40">
        <v>0.1</v>
      </c>
      <c r="G6555" s="25">
        <v>3623</v>
      </c>
      <c r="H6555" s="25">
        <v>362</v>
      </c>
      <c r="I6555" s="25"/>
      <c r="J6555" s="58" t="e">
        <f>HYPERLINK("#"&amp;"Insumos"&amp;"!A"&amp;MATCH($B6555,#REF!,0),"Ins "&amp;$B6555)</f>
        <v>#REF!</v>
      </c>
      <c r="M6555" s="220"/>
    </row>
    <row r="6556" spans="1:13" ht="51" x14ac:dyDescent="0.2">
      <c r="A6556" s="35" t="s">
        <v>2922</v>
      </c>
      <c r="B6556" s="1" t="s">
        <v>5031</v>
      </c>
      <c r="C6556" s="45" t="s">
        <v>1562</v>
      </c>
      <c r="D6556" s="23" t="s">
        <v>5751</v>
      </c>
      <c r="E6556" s="23" t="s">
        <v>4134</v>
      </c>
      <c r="F6556" s="40">
        <v>1</v>
      </c>
      <c r="G6556" s="25">
        <v>403996</v>
      </c>
      <c r="H6556" s="25">
        <v>403996</v>
      </c>
      <c r="I6556" s="25"/>
      <c r="J6556" s="58" t="e">
        <f>HYPERLINK("#"&amp;"Insumos"&amp;"!A"&amp;MATCH($B6556,#REF!,0),"Ins "&amp;$B6556)</f>
        <v>#REF!</v>
      </c>
      <c r="M6556" s="220"/>
    </row>
    <row r="6557" spans="1:13" x14ac:dyDescent="0.2">
      <c r="A6557" s="35" t="s">
        <v>2922</v>
      </c>
      <c r="B6557" s="1" t="s">
        <v>5007</v>
      </c>
      <c r="C6557" s="45" t="s">
        <v>720</v>
      </c>
      <c r="D6557" s="23" t="s">
        <v>5751</v>
      </c>
      <c r="E6557" s="23" t="s">
        <v>4134</v>
      </c>
      <c r="F6557" s="40">
        <v>0.39</v>
      </c>
      <c r="G6557" s="25">
        <v>1897</v>
      </c>
      <c r="H6557" s="25">
        <v>740</v>
      </c>
      <c r="I6557" s="25"/>
      <c r="J6557" s="58" t="e">
        <f>HYPERLINK("#"&amp;"Insumos"&amp;"!A"&amp;MATCH($B6557,#REF!,0),"Ins "&amp;$B6557)</f>
        <v>#REF!</v>
      </c>
      <c r="M6557" s="220"/>
    </row>
    <row r="6558" spans="1:13" ht="51" x14ac:dyDescent="0.2">
      <c r="A6558" s="36" t="s">
        <v>2923</v>
      </c>
      <c r="B6558" s="26" t="s">
        <v>6816</v>
      </c>
      <c r="C6558" s="79" t="s">
        <v>10701</v>
      </c>
      <c r="D6558" s="37" t="s">
        <v>5608</v>
      </c>
      <c r="E6558" s="37" t="s">
        <v>4134</v>
      </c>
      <c r="F6558" s="41"/>
      <c r="G6558" s="27"/>
      <c r="H6558" s="27"/>
      <c r="I6558" s="27">
        <v>952275</v>
      </c>
      <c r="M6558" s="220">
        <f t="shared" si="102"/>
        <v>1247099</v>
      </c>
    </row>
    <row r="6559" spans="1:13" x14ac:dyDescent="0.2">
      <c r="A6559" s="35" t="s">
        <v>2923</v>
      </c>
      <c r="B6559" s="1" t="s">
        <v>81</v>
      </c>
      <c r="C6559" s="45" t="s">
        <v>1020</v>
      </c>
      <c r="D6559" s="23" t="s">
        <v>5734</v>
      </c>
      <c r="E6559" s="23" t="s">
        <v>4141</v>
      </c>
      <c r="F6559" s="40">
        <v>0.4</v>
      </c>
      <c r="G6559" s="25">
        <v>75325</v>
      </c>
      <c r="H6559" s="25">
        <v>30130</v>
      </c>
      <c r="I6559" s="25"/>
      <c r="J6559" s="58" t="e">
        <f>HYPERLINK("#"&amp;"Insumos"&amp;"!A"&amp;MATCH($B6559,#REF!,0),"Ins "&amp;$B6559)</f>
        <v>#REF!</v>
      </c>
      <c r="M6559" s="220"/>
    </row>
    <row r="6560" spans="1:13" x14ac:dyDescent="0.2">
      <c r="A6560" s="35" t="s">
        <v>2923</v>
      </c>
      <c r="B6560" s="1" t="s">
        <v>263</v>
      </c>
      <c r="C6560" s="45" t="s">
        <v>696</v>
      </c>
      <c r="D6560" s="23" t="s">
        <v>5534</v>
      </c>
      <c r="E6560" s="23" t="s">
        <v>4140</v>
      </c>
      <c r="F6560" s="40">
        <v>9.2999999999999999E-2</v>
      </c>
      <c r="G6560" s="25">
        <v>187426</v>
      </c>
      <c r="H6560" s="25">
        <v>17431</v>
      </c>
      <c r="I6560" s="25"/>
      <c r="J6560" s="58" t="e">
        <f>HYPERLINK("#"&amp;"Insumos"&amp;"!A"&amp;MATCH($B6560,#REF!,0),"Ins "&amp;$B6560)</f>
        <v>#REF!</v>
      </c>
      <c r="M6560" s="220"/>
    </row>
    <row r="6561" spans="1:13" x14ac:dyDescent="0.2">
      <c r="A6561" s="35" t="s">
        <v>2923</v>
      </c>
      <c r="B6561" s="1" t="s">
        <v>5533</v>
      </c>
      <c r="C6561" s="45" t="s">
        <v>5892</v>
      </c>
      <c r="D6561" s="23" t="s">
        <v>977</v>
      </c>
      <c r="E6561" s="23" t="s">
        <v>4134</v>
      </c>
      <c r="F6561" s="40">
        <v>0.1</v>
      </c>
      <c r="G6561" s="25">
        <v>3623</v>
      </c>
      <c r="H6561" s="25">
        <v>362</v>
      </c>
      <c r="I6561" s="25"/>
      <c r="J6561" s="58" t="e">
        <f>HYPERLINK("#"&amp;"Insumos"&amp;"!A"&amp;MATCH($B6561,#REF!,0),"Ins "&amp;$B6561)</f>
        <v>#REF!</v>
      </c>
      <c r="M6561" s="220"/>
    </row>
    <row r="6562" spans="1:13" ht="51" x14ac:dyDescent="0.2">
      <c r="A6562" s="35" t="s">
        <v>2923</v>
      </c>
      <c r="B6562" s="1" t="s">
        <v>5032</v>
      </c>
      <c r="C6562" s="45" t="s">
        <v>1563</v>
      </c>
      <c r="D6562" s="23" t="s">
        <v>5751</v>
      </c>
      <c r="E6562" s="23" t="s">
        <v>4134</v>
      </c>
      <c r="F6562" s="40">
        <v>1</v>
      </c>
      <c r="G6562" s="25">
        <v>903612</v>
      </c>
      <c r="H6562" s="25">
        <v>903612</v>
      </c>
      <c r="I6562" s="25"/>
      <c r="J6562" s="58" t="e">
        <f>HYPERLINK("#"&amp;"Insumos"&amp;"!A"&amp;MATCH($B6562,#REF!,0),"Ins "&amp;$B6562)</f>
        <v>#REF!</v>
      </c>
      <c r="M6562" s="220"/>
    </row>
    <row r="6563" spans="1:13" x14ac:dyDescent="0.2">
      <c r="A6563" s="35" t="s">
        <v>2923</v>
      </c>
      <c r="B6563" s="1" t="s">
        <v>5007</v>
      </c>
      <c r="C6563" s="45" t="s">
        <v>720</v>
      </c>
      <c r="D6563" s="23" t="s">
        <v>5751</v>
      </c>
      <c r="E6563" s="23" t="s">
        <v>4134</v>
      </c>
      <c r="F6563" s="40">
        <v>0.39</v>
      </c>
      <c r="G6563" s="25">
        <v>1897</v>
      </c>
      <c r="H6563" s="25">
        <v>740</v>
      </c>
      <c r="I6563" s="25"/>
      <c r="J6563" s="58" t="e">
        <f>HYPERLINK("#"&amp;"Insumos"&amp;"!A"&amp;MATCH($B6563,#REF!,0),"Ins "&amp;$B6563)</f>
        <v>#REF!</v>
      </c>
      <c r="M6563" s="220"/>
    </row>
    <row r="6564" spans="1:13" ht="51" x14ac:dyDescent="0.2">
      <c r="A6564" s="36" t="s">
        <v>2924</v>
      </c>
      <c r="B6564" s="26" t="s">
        <v>6816</v>
      </c>
      <c r="C6564" s="79" t="s">
        <v>10702</v>
      </c>
      <c r="D6564" s="37" t="s">
        <v>5608</v>
      </c>
      <c r="E6564" s="37" t="s">
        <v>4134</v>
      </c>
      <c r="F6564" s="41"/>
      <c r="G6564" s="27"/>
      <c r="H6564" s="27"/>
      <c r="I6564" s="27">
        <v>395594</v>
      </c>
      <c r="M6564" s="220">
        <f t="shared" si="102"/>
        <v>518070</v>
      </c>
    </row>
    <row r="6565" spans="1:13" x14ac:dyDescent="0.2">
      <c r="A6565" s="35" t="s">
        <v>2924</v>
      </c>
      <c r="B6565" s="1" t="s">
        <v>81</v>
      </c>
      <c r="C6565" s="45" t="s">
        <v>1020</v>
      </c>
      <c r="D6565" s="23" t="s">
        <v>5734</v>
      </c>
      <c r="E6565" s="23" t="s">
        <v>4141</v>
      </c>
      <c r="F6565" s="40">
        <v>0.3</v>
      </c>
      <c r="G6565" s="25">
        <v>75325</v>
      </c>
      <c r="H6565" s="25">
        <v>22598</v>
      </c>
      <c r="I6565" s="25"/>
      <c r="J6565" s="58" t="e">
        <f>HYPERLINK("#"&amp;"Insumos"&amp;"!A"&amp;MATCH($B6565,#REF!,0),"Ins "&amp;$B6565)</f>
        <v>#REF!</v>
      </c>
      <c r="M6565" s="220"/>
    </row>
    <row r="6566" spans="1:13" x14ac:dyDescent="0.2">
      <c r="A6566" s="35" t="s">
        <v>2924</v>
      </c>
      <c r="B6566" s="1" t="s">
        <v>263</v>
      </c>
      <c r="C6566" s="45" t="s">
        <v>696</v>
      </c>
      <c r="D6566" s="23" t="s">
        <v>5534</v>
      </c>
      <c r="E6566" s="23" t="s">
        <v>4140</v>
      </c>
      <c r="F6566" s="40">
        <v>3.7600000000000001E-2</v>
      </c>
      <c r="G6566" s="25">
        <v>187426</v>
      </c>
      <c r="H6566" s="25">
        <v>7047</v>
      </c>
      <c r="I6566" s="25"/>
      <c r="J6566" s="58" t="e">
        <f>HYPERLINK("#"&amp;"Insumos"&amp;"!A"&amp;MATCH($B6566,#REF!,0),"Ins "&amp;$B6566)</f>
        <v>#REF!</v>
      </c>
      <c r="M6566" s="220"/>
    </row>
    <row r="6567" spans="1:13" x14ac:dyDescent="0.2">
      <c r="A6567" s="35" t="s">
        <v>2924</v>
      </c>
      <c r="B6567" s="1" t="s">
        <v>5533</v>
      </c>
      <c r="C6567" s="45" t="s">
        <v>5892</v>
      </c>
      <c r="D6567" s="23" t="s">
        <v>977</v>
      </c>
      <c r="E6567" s="23" t="s">
        <v>4134</v>
      </c>
      <c r="F6567" s="40">
        <v>0.1</v>
      </c>
      <c r="G6567" s="25">
        <v>3623</v>
      </c>
      <c r="H6567" s="25">
        <v>362</v>
      </c>
      <c r="I6567" s="25"/>
      <c r="J6567" s="58" t="e">
        <f>HYPERLINK("#"&amp;"Insumos"&amp;"!A"&amp;MATCH($B6567,#REF!,0),"Ins "&amp;$B6567)</f>
        <v>#REF!</v>
      </c>
      <c r="M6567" s="220"/>
    </row>
    <row r="6568" spans="1:13" ht="51" x14ac:dyDescent="0.2">
      <c r="A6568" s="35" t="s">
        <v>2924</v>
      </c>
      <c r="B6568" s="1" t="s">
        <v>5027</v>
      </c>
      <c r="C6568" s="45" t="s">
        <v>1558</v>
      </c>
      <c r="D6568" s="23" t="s">
        <v>5751</v>
      </c>
      <c r="E6568" s="23" t="s">
        <v>4134</v>
      </c>
      <c r="F6568" s="40">
        <v>1</v>
      </c>
      <c r="G6568" s="25">
        <v>364847</v>
      </c>
      <c r="H6568" s="25">
        <v>364847</v>
      </c>
      <c r="I6568" s="25"/>
      <c r="J6568" s="58" t="e">
        <f>HYPERLINK("#"&amp;"Insumos"&amp;"!A"&amp;MATCH($B6568,#REF!,0),"Ins "&amp;$B6568)</f>
        <v>#REF!</v>
      </c>
      <c r="M6568" s="220"/>
    </row>
    <row r="6569" spans="1:13" x14ac:dyDescent="0.2">
      <c r="A6569" s="35" t="s">
        <v>2924</v>
      </c>
      <c r="B6569" s="1" t="s">
        <v>5007</v>
      </c>
      <c r="C6569" s="45" t="s">
        <v>720</v>
      </c>
      <c r="D6569" s="23" t="s">
        <v>5751</v>
      </c>
      <c r="E6569" s="23" t="s">
        <v>4134</v>
      </c>
      <c r="F6569" s="40">
        <v>0.39</v>
      </c>
      <c r="G6569" s="25">
        <v>1897</v>
      </c>
      <c r="H6569" s="25">
        <v>740</v>
      </c>
      <c r="I6569" s="25"/>
      <c r="J6569" s="58" t="e">
        <f>HYPERLINK("#"&amp;"Insumos"&amp;"!A"&amp;MATCH($B6569,#REF!,0),"Ins "&amp;$B6569)</f>
        <v>#REF!</v>
      </c>
      <c r="M6569" s="220"/>
    </row>
    <row r="6570" spans="1:13" ht="51" x14ac:dyDescent="0.2">
      <c r="A6570" s="36" t="s">
        <v>2925</v>
      </c>
      <c r="B6570" s="26" t="s">
        <v>6816</v>
      </c>
      <c r="C6570" s="79" t="s">
        <v>10703</v>
      </c>
      <c r="D6570" s="37" t="s">
        <v>5608</v>
      </c>
      <c r="E6570" s="37" t="s">
        <v>4134</v>
      </c>
      <c r="F6570" s="41"/>
      <c r="G6570" s="27"/>
      <c r="H6570" s="27"/>
      <c r="I6570" s="27">
        <v>20449445</v>
      </c>
      <c r="M6570" s="220">
        <f t="shared" si="102"/>
        <v>26780593</v>
      </c>
    </row>
    <row r="6571" spans="1:13" x14ac:dyDescent="0.2">
      <c r="A6571" s="35" t="s">
        <v>2925</v>
      </c>
      <c r="B6571" s="1" t="s">
        <v>81</v>
      </c>
      <c r="C6571" s="45" t="s">
        <v>1020</v>
      </c>
      <c r="D6571" s="23" t="s">
        <v>5734</v>
      </c>
      <c r="E6571" s="23" t="s">
        <v>4141</v>
      </c>
      <c r="F6571" s="40">
        <v>4</v>
      </c>
      <c r="G6571" s="25">
        <v>75325</v>
      </c>
      <c r="H6571" s="25">
        <v>301300</v>
      </c>
      <c r="I6571" s="25"/>
      <c r="J6571" s="58" t="e">
        <f>HYPERLINK("#"&amp;"Insumos"&amp;"!A"&amp;MATCH($B6571,#REF!,0),"Ins "&amp;$B6571)</f>
        <v>#REF!</v>
      </c>
      <c r="M6571" s="220"/>
    </row>
    <row r="6572" spans="1:13" x14ac:dyDescent="0.2">
      <c r="A6572" s="35" t="s">
        <v>2925</v>
      </c>
      <c r="B6572" s="1" t="s">
        <v>263</v>
      </c>
      <c r="C6572" s="45" t="s">
        <v>696</v>
      </c>
      <c r="D6572" s="23" t="s">
        <v>5534</v>
      </c>
      <c r="E6572" s="23" t="s">
        <v>4140</v>
      </c>
      <c r="F6572" s="40">
        <v>2.0335999999999999</v>
      </c>
      <c r="G6572" s="25">
        <v>187426</v>
      </c>
      <c r="H6572" s="25">
        <v>381150</v>
      </c>
      <c r="I6572" s="25"/>
      <c r="J6572" s="58" t="e">
        <f>HYPERLINK("#"&amp;"Insumos"&amp;"!A"&amp;MATCH($B6572,#REF!,0),"Ins "&amp;$B6572)</f>
        <v>#REF!</v>
      </c>
      <c r="M6572" s="220"/>
    </row>
    <row r="6573" spans="1:13" x14ac:dyDescent="0.2">
      <c r="A6573" s="35" t="s">
        <v>2925</v>
      </c>
      <c r="B6573" s="1" t="s">
        <v>5533</v>
      </c>
      <c r="C6573" s="45" t="s">
        <v>5892</v>
      </c>
      <c r="D6573" s="23" t="s">
        <v>977</v>
      </c>
      <c r="E6573" s="23" t="s">
        <v>4134</v>
      </c>
      <c r="F6573" s="40">
        <v>0.1</v>
      </c>
      <c r="G6573" s="25">
        <v>3623</v>
      </c>
      <c r="H6573" s="25">
        <v>362</v>
      </c>
      <c r="I6573" s="25"/>
      <c r="J6573" s="58" t="e">
        <f>HYPERLINK("#"&amp;"Insumos"&amp;"!A"&amp;MATCH($B6573,#REF!,0),"Ins "&amp;$B6573)</f>
        <v>#REF!</v>
      </c>
      <c r="M6573" s="220"/>
    </row>
    <row r="6574" spans="1:13" ht="51" x14ac:dyDescent="0.2">
      <c r="A6574" s="35" t="s">
        <v>2925</v>
      </c>
      <c r="B6574" s="1" t="s">
        <v>5035</v>
      </c>
      <c r="C6574" s="45" t="s">
        <v>1566</v>
      </c>
      <c r="D6574" s="23" t="s">
        <v>5751</v>
      </c>
      <c r="E6574" s="23" t="s">
        <v>4134</v>
      </c>
      <c r="F6574" s="40">
        <v>1</v>
      </c>
      <c r="G6574" s="25">
        <v>19754682</v>
      </c>
      <c r="H6574" s="25">
        <v>19754682</v>
      </c>
      <c r="I6574" s="25"/>
      <c r="J6574" s="58" t="e">
        <f>HYPERLINK("#"&amp;"Insumos"&amp;"!A"&amp;MATCH($B6574,#REF!,0),"Ins "&amp;$B6574)</f>
        <v>#REF!</v>
      </c>
      <c r="M6574" s="220"/>
    </row>
    <row r="6575" spans="1:13" x14ac:dyDescent="0.2">
      <c r="A6575" s="35" t="s">
        <v>2925</v>
      </c>
      <c r="B6575" s="1" t="s">
        <v>5007</v>
      </c>
      <c r="C6575" s="45" t="s">
        <v>720</v>
      </c>
      <c r="D6575" s="23" t="s">
        <v>5751</v>
      </c>
      <c r="E6575" s="23" t="s">
        <v>4134</v>
      </c>
      <c r="F6575" s="40">
        <v>6.3</v>
      </c>
      <c r="G6575" s="25">
        <v>1897</v>
      </c>
      <c r="H6575" s="25">
        <v>11951</v>
      </c>
      <c r="I6575" s="25"/>
      <c r="J6575" s="58" t="e">
        <f>HYPERLINK("#"&amp;"Insumos"&amp;"!A"&amp;MATCH($B6575,#REF!,0),"Ins "&amp;$B6575)</f>
        <v>#REF!</v>
      </c>
      <c r="M6575" s="220"/>
    </row>
    <row r="6576" spans="1:13" ht="51" x14ac:dyDescent="0.2">
      <c r="A6576" s="36" t="s">
        <v>2926</v>
      </c>
      <c r="B6576" s="26" t="s">
        <v>6816</v>
      </c>
      <c r="C6576" s="79" t="s">
        <v>10704</v>
      </c>
      <c r="D6576" s="37" t="s">
        <v>5608</v>
      </c>
      <c r="E6576" s="37" t="s">
        <v>4134</v>
      </c>
      <c r="F6576" s="41"/>
      <c r="G6576" s="27"/>
      <c r="H6576" s="27"/>
      <c r="I6576" s="27">
        <v>60883418</v>
      </c>
      <c r="M6576" s="220">
        <f t="shared" si="102"/>
        <v>79732924</v>
      </c>
    </row>
    <row r="6577" spans="1:13" x14ac:dyDescent="0.2">
      <c r="A6577" s="35" t="s">
        <v>2926</v>
      </c>
      <c r="B6577" s="1" t="s">
        <v>81</v>
      </c>
      <c r="C6577" s="45" t="s">
        <v>1020</v>
      </c>
      <c r="D6577" s="23" t="s">
        <v>5734</v>
      </c>
      <c r="E6577" s="23" t="s">
        <v>4141</v>
      </c>
      <c r="F6577" s="40">
        <v>4</v>
      </c>
      <c r="G6577" s="25">
        <v>75325</v>
      </c>
      <c r="H6577" s="25">
        <v>301300</v>
      </c>
      <c r="I6577" s="25"/>
      <c r="J6577" s="58" t="e">
        <f>HYPERLINK("#"&amp;"Insumos"&amp;"!A"&amp;MATCH($B6577,#REF!,0),"Ins "&amp;$B6577)</f>
        <v>#REF!</v>
      </c>
      <c r="M6577" s="220"/>
    </row>
    <row r="6578" spans="1:13" x14ac:dyDescent="0.2">
      <c r="A6578" s="35" t="s">
        <v>2926</v>
      </c>
      <c r="B6578" s="1" t="s">
        <v>263</v>
      </c>
      <c r="C6578" s="45" t="s">
        <v>696</v>
      </c>
      <c r="D6578" s="23" t="s">
        <v>5534</v>
      </c>
      <c r="E6578" s="23" t="s">
        <v>4140</v>
      </c>
      <c r="F6578" s="40">
        <v>6.1172000000000004</v>
      </c>
      <c r="G6578" s="25">
        <v>187426</v>
      </c>
      <c r="H6578" s="25">
        <v>1146522</v>
      </c>
      <c r="I6578" s="25"/>
      <c r="J6578" s="58" t="e">
        <f>HYPERLINK("#"&amp;"Insumos"&amp;"!A"&amp;MATCH($B6578,#REF!,0),"Ins "&amp;$B6578)</f>
        <v>#REF!</v>
      </c>
      <c r="M6578" s="220"/>
    </row>
    <row r="6579" spans="1:13" x14ac:dyDescent="0.2">
      <c r="A6579" s="35" t="s">
        <v>2926</v>
      </c>
      <c r="B6579" s="1" t="s">
        <v>5533</v>
      </c>
      <c r="C6579" s="45" t="s">
        <v>5892</v>
      </c>
      <c r="D6579" s="23" t="s">
        <v>977</v>
      </c>
      <c r="E6579" s="23" t="s">
        <v>4134</v>
      </c>
      <c r="F6579" s="40">
        <v>0.1</v>
      </c>
      <c r="G6579" s="25">
        <v>3623</v>
      </c>
      <c r="H6579" s="25">
        <v>362</v>
      </c>
      <c r="I6579" s="25"/>
      <c r="J6579" s="58" t="e">
        <f>HYPERLINK("#"&amp;"Insumos"&amp;"!A"&amp;MATCH($B6579,#REF!,0),"Ins "&amp;$B6579)</f>
        <v>#REF!</v>
      </c>
      <c r="M6579" s="220"/>
    </row>
    <row r="6580" spans="1:13" ht="51" x14ac:dyDescent="0.2">
      <c r="A6580" s="35" t="s">
        <v>2926</v>
      </c>
      <c r="B6580" s="1" t="s">
        <v>5036</v>
      </c>
      <c r="C6580" s="45" t="s">
        <v>1567</v>
      </c>
      <c r="D6580" s="23" t="s">
        <v>5751</v>
      </c>
      <c r="E6580" s="23" t="s">
        <v>4134</v>
      </c>
      <c r="F6580" s="40">
        <v>1</v>
      </c>
      <c r="G6580" s="25">
        <v>59423283</v>
      </c>
      <c r="H6580" s="25">
        <v>59423283</v>
      </c>
      <c r="I6580" s="25"/>
      <c r="J6580" s="58" t="e">
        <f>HYPERLINK("#"&amp;"Insumos"&amp;"!A"&amp;MATCH($B6580,#REF!,0),"Ins "&amp;$B6580)</f>
        <v>#REF!</v>
      </c>
      <c r="M6580" s="220"/>
    </row>
    <row r="6581" spans="1:13" x14ac:dyDescent="0.2">
      <c r="A6581" s="35" t="s">
        <v>2926</v>
      </c>
      <c r="B6581" s="1" t="s">
        <v>5007</v>
      </c>
      <c r="C6581" s="45" t="s">
        <v>720</v>
      </c>
      <c r="D6581" s="23" t="s">
        <v>5751</v>
      </c>
      <c r="E6581" s="23" t="s">
        <v>4134</v>
      </c>
      <c r="F6581" s="40">
        <v>6.3</v>
      </c>
      <c r="G6581" s="25">
        <v>1897</v>
      </c>
      <c r="H6581" s="25">
        <v>11951</v>
      </c>
      <c r="I6581" s="25"/>
      <c r="J6581" s="58" t="e">
        <f>HYPERLINK("#"&amp;"Insumos"&amp;"!A"&amp;MATCH($B6581,#REF!,0),"Ins "&amp;$B6581)</f>
        <v>#REF!</v>
      </c>
      <c r="M6581" s="220"/>
    </row>
    <row r="6582" spans="1:13" ht="51" x14ac:dyDescent="0.2">
      <c r="A6582" s="36" t="s">
        <v>2927</v>
      </c>
      <c r="B6582" s="26" t="s">
        <v>6816</v>
      </c>
      <c r="C6582" s="79" t="s">
        <v>10705</v>
      </c>
      <c r="D6582" s="37" t="s">
        <v>5608</v>
      </c>
      <c r="E6582" s="37" t="s">
        <v>4134</v>
      </c>
      <c r="F6582" s="41"/>
      <c r="G6582" s="27"/>
      <c r="H6582" s="27"/>
      <c r="I6582" s="27">
        <v>32842786</v>
      </c>
      <c r="M6582" s="220">
        <f t="shared" si="102"/>
        <v>43010913</v>
      </c>
    </row>
    <row r="6583" spans="1:13" x14ac:dyDescent="0.2">
      <c r="A6583" s="35" t="s">
        <v>2927</v>
      </c>
      <c r="B6583" s="1" t="s">
        <v>81</v>
      </c>
      <c r="C6583" s="45" t="s">
        <v>1020</v>
      </c>
      <c r="D6583" s="23" t="s">
        <v>5734</v>
      </c>
      <c r="E6583" s="23" t="s">
        <v>4141</v>
      </c>
      <c r="F6583" s="40">
        <v>5</v>
      </c>
      <c r="G6583" s="25">
        <v>75325</v>
      </c>
      <c r="H6583" s="25">
        <v>376625</v>
      </c>
      <c r="I6583" s="25"/>
      <c r="J6583" s="58" t="e">
        <f>HYPERLINK("#"&amp;"Insumos"&amp;"!A"&amp;MATCH($B6583,#REF!,0),"Ins "&amp;$B6583)</f>
        <v>#REF!</v>
      </c>
      <c r="M6583" s="220"/>
    </row>
    <row r="6584" spans="1:13" x14ac:dyDescent="0.2">
      <c r="A6584" s="35" t="s">
        <v>2927</v>
      </c>
      <c r="B6584" s="1" t="s">
        <v>263</v>
      </c>
      <c r="C6584" s="45" t="s">
        <v>696</v>
      </c>
      <c r="D6584" s="23" t="s">
        <v>5534</v>
      </c>
      <c r="E6584" s="23" t="s">
        <v>4140</v>
      </c>
      <c r="F6584" s="40">
        <v>3.2776000000000001</v>
      </c>
      <c r="G6584" s="25">
        <v>187426</v>
      </c>
      <c r="H6584" s="25">
        <v>614307</v>
      </c>
      <c r="I6584" s="25"/>
      <c r="J6584" s="58" t="e">
        <f>HYPERLINK("#"&amp;"Insumos"&amp;"!A"&amp;MATCH($B6584,#REF!,0),"Ins "&amp;$B6584)</f>
        <v>#REF!</v>
      </c>
      <c r="M6584" s="220"/>
    </row>
    <row r="6585" spans="1:13" x14ac:dyDescent="0.2">
      <c r="A6585" s="35" t="s">
        <v>2927</v>
      </c>
      <c r="B6585" s="1" t="s">
        <v>5533</v>
      </c>
      <c r="C6585" s="45" t="s">
        <v>5892</v>
      </c>
      <c r="D6585" s="23" t="s">
        <v>977</v>
      </c>
      <c r="E6585" s="23" t="s">
        <v>4134</v>
      </c>
      <c r="F6585" s="40">
        <v>0.1</v>
      </c>
      <c r="G6585" s="25">
        <v>3623</v>
      </c>
      <c r="H6585" s="25">
        <v>362</v>
      </c>
      <c r="I6585" s="25"/>
      <c r="J6585" s="58" t="e">
        <f>HYPERLINK("#"&amp;"Insumos"&amp;"!A"&amp;MATCH($B6585,#REF!,0),"Ins "&amp;$B6585)</f>
        <v>#REF!</v>
      </c>
      <c r="M6585" s="220"/>
    </row>
    <row r="6586" spans="1:13" ht="51" x14ac:dyDescent="0.2">
      <c r="A6586" s="35" t="s">
        <v>2927</v>
      </c>
      <c r="B6586" s="1" t="s">
        <v>5033</v>
      </c>
      <c r="C6586" s="45" t="s">
        <v>1564</v>
      </c>
      <c r="D6586" s="23" t="s">
        <v>5751</v>
      </c>
      <c r="E6586" s="23" t="s">
        <v>4134</v>
      </c>
      <c r="F6586" s="40">
        <v>1</v>
      </c>
      <c r="G6586" s="25">
        <v>31839541</v>
      </c>
      <c r="H6586" s="25">
        <v>31839541</v>
      </c>
      <c r="I6586" s="25"/>
      <c r="J6586" s="58" t="e">
        <f>HYPERLINK("#"&amp;"Insumos"&amp;"!A"&amp;MATCH($B6586,#REF!,0),"Ins "&amp;$B6586)</f>
        <v>#REF!</v>
      </c>
      <c r="M6586" s="220"/>
    </row>
    <row r="6587" spans="1:13" x14ac:dyDescent="0.2">
      <c r="A6587" s="35" t="s">
        <v>2927</v>
      </c>
      <c r="B6587" s="1" t="s">
        <v>5007</v>
      </c>
      <c r="C6587" s="45" t="s">
        <v>720</v>
      </c>
      <c r="D6587" s="23" t="s">
        <v>5751</v>
      </c>
      <c r="E6587" s="23" t="s">
        <v>4134</v>
      </c>
      <c r="F6587" s="40">
        <v>6.3</v>
      </c>
      <c r="G6587" s="25">
        <v>1897</v>
      </c>
      <c r="H6587" s="25">
        <v>11951</v>
      </c>
      <c r="I6587" s="25"/>
      <c r="J6587" s="58" t="e">
        <f>HYPERLINK("#"&amp;"Insumos"&amp;"!A"&amp;MATCH($B6587,#REF!,0),"Ins "&amp;$B6587)</f>
        <v>#REF!</v>
      </c>
      <c r="M6587" s="220"/>
    </row>
    <row r="6588" spans="1:13" ht="51" x14ac:dyDescent="0.2">
      <c r="A6588" s="36" t="s">
        <v>2928</v>
      </c>
      <c r="B6588" s="26" t="s">
        <v>6816</v>
      </c>
      <c r="C6588" s="79" t="s">
        <v>10706</v>
      </c>
      <c r="D6588" s="37" t="s">
        <v>5608</v>
      </c>
      <c r="E6588" s="37" t="s">
        <v>4134</v>
      </c>
      <c r="F6588" s="41"/>
      <c r="G6588" s="27"/>
      <c r="H6588" s="27"/>
      <c r="I6588" s="27">
        <v>96468210</v>
      </c>
      <c r="M6588" s="220">
        <f t="shared" si="102"/>
        <v>126334768</v>
      </c>
    </row>
    <row r="6589" spans="1:13" x14ac:dyDescent="0.2">
      <c r="A6589" s="35" t="s">
        <v>2928</v>
      </c>
      <c r="B6589" s="1" t="s">
        <v>81</v>
      </c>
      <c r="C6589" s="45" t="s">
        <v>1020</v>
      </c>
      <c r="D6589" s="23" t="s">
        <v>5734</v>
      </c>
      <c r="E6589" s="23" t="s">
        <v>4141</v>
      </c>
      <c r="F6589" s="40">
        <v>5</v>
      </c>
      <c r="G6589" s="25">
        <v>75325</v>
      </c>
      <c r="H6589" s="25">
        <v>376625</v>
      </c>
      <c r="I6589" s="25"/>
      <c r="J6589" s="58" t="e">
        <f>HYPERLINK("#"&amp;"Insumos"&amp;"!A"&amp;MATCH($B6589,#REF!,0),"Ins "&amp;$B6589)</f>
        <v>#REF!</v>
      </c>
      <c r="M6589" s="220"/>
    </row>
    <row r="6590" spans="1:13" x14ac:dyDescent="0.2">
      <c r="A6590" s="35" t="s">
        <v>2928</v>
      </c>
      <c r="B6590" s="1" t="s">
        <v>263</v>
      </c>
      <c r="C6590" s="45" t="s">
        <v>696</v>
      </c>
      <c r="D6590" s="23" t="s">
        <v>5534</v>
      </c>
      <c r="E6590" s="23" t="s">
        <v>4140</v>
      </c>
      <c r="F6590" s="40">
        <v>9.7030999999999992</v>
      </c>
      <c r="G6590" s="25">
        <v>187426</v>
      </c>
      <c r="H6590" s="25">
        <v>1818613</v>
      </c>
      <c r="I6590" s="25"/>
      <c r="J6590" s="58" t="e">
        <f>HYPERLINK("#"&amp;"Insumos"&amp;"!A"&amp;MATCH($B6590,#REF!,0),"Ins "&amp;$B6590)</f>
        <v>#REF!</v>
      </c>
      <c r="M6590" s="220"/>
    </row>
    <row r="6591" spans="1:13" x14ac:dyDescent="0.2">
      <c r="A6591" s="35" t="s">
        <v>2928</v>
      </c>
      <c r="B6591" s="1" t="s">
        <v>5533</v>
      </c>
      <c r="C6591" s="45" t="s">
        <v>5892</v>
      </c>
      <c r="D6591" s="23" t="s">
        <v>977</v>
      </c>
      <c r="E6591" s="23" t="s">
        <v>4134</v>
      </c>
      <c r="F6591" s="40">
        <v>0.1</v>
      </c>
      <c r="G6591" s="25">
        <v>3623</v>
      </c>
      <c r="H6591" s="25">
        <v>362</v>
      </c>
      <c r="I6591" s="25"/>
      <c r="J6591" s="58" t="e">
        <f>HYPERLINK("#"&amp;"Insumos"&amp;"!A"&amp;MATCH($B6591,#REF!,0),"Ins "&amp;$B6591)</f>
        <v>#REF!</v>
      </c>
      <c r="M6591" s="220"/>
    </row>
    <row r="6592" spans="1:13" ht="51" x14ac:dyDescent="0.2">
      <c r="A6592" s="35" t="s">
        <v>2928</v>
      </c>
      <c r="B6592" s="1" t="s">
        <v>5034</v>
      </c>
      <c r="C6592" s="45" t="s">
        <v>1565</v>
      </c>
      <c r="D6592" s="23" t="s">
        <v>5751</v>
      </c>
      <c r="E6592" s="23" t="s">
        <v>4134</v>
      </c>
      <c r="F6592" s="40">
        <v>1</v>
      </c>
      <c r="G6592" s="25">
        <v>94257624</v>
      </c>
      <c r="H6592" s="25">
        <v>94257624</v>
      </c>
      <c r="I6592" s="25"/>
      <c r="J6592" s="58" t="e">
        <f>HYPERLINK("#"&amp;"Insumos"&amp;"!A"&amp;MATCH($B6592,#REF!,0),"Ins "&amp;$B6592)</f>
        <v>#REF!</v>
      </c>
      <c r="M6592" s="220"/>
    </row>
    <row r="6593" spans="1:13" x14ac:dyDescent="0.2">
      <c r="A6593" s="35" t="s">
        <v>2928</v>
      </c>
      <c r="B6593" s="1" t="s">
        <v>5007</v>
      </c>
      <c r="C6593" s="45" t="s">
        <v>720</v>
      </c>
      <c r="D6593" s="23" t="s">
        <v>5751</v>
      </c>
      <c r="E6593" s="23" t="s">
        <v>4134</v>
      </c>
      <c r="F6593" s="40">
        <v>7.9</v>
      </c>
      <c r="G6593" s="25">
        <v>1897</v>
      </c>
      <c r="H6593" s="25">
        <v>14986</v>
      </c>
      <c r="I6593" s="25"/>
      <c r="J6593" s="58" t="e">
        <f>HYPERLINK("#"&amp;"Insumos"&amp;"!A"&amp;MATCH($B6593,#REF!,0),"Ins "&amp;$B6593)</f>
        <v>#REF!</v>
      </c>
      <c r="M6593" s="220"/>
    </row>
    <row r="6594" spans="1:13" ht="25.5" x14ac:dyDescent="0.2">
      <c r="A6594" s="36" t="s">
        <v>2929</v>
      </c>
      <c r="B6594" s="26" t="s">
        <v>6816</v>
      </c>
      <c r="C6594" s="79" t="s">
        <v>10707</v>
      </c>
      <c r="D6594" s="37" t="s">
        <v>5608</v>
      </c>
      <c r="E6594" s="37" t="s">
        <v>4134</v>
      </c>
      <c r="F6594" s="41"/>
      <c r="G6594" s="27"/>
      <c r="H6594" s="27"/>
      <c r="I6594" s="27">
        <v>132174</v>
      </c>
      <c r="M6594" s="220">
        <f t="shared" si="102"/>
        <v>173095</v>
      </c>
    </row>
    <row r="6595" spans="1:13" x14ac:dyDescent="0.2">
      <c r="A6595" s="35" t="s">
        <v>2929</v>
      </c>
      <c r="B6595" s="1" t="s">
        <v>81</v>
      </c>
      <c r="C6595" s="45" t="s">
        <v>1020</v>
      </c>
      <c r="D6595" s="23" t="s">
        <v>5734</v>
      </c>
      <c r="E6595" s="23" t="s">
        <v>4141</v>
      </c>
      <c r="F6595" s="40">
        <v>1</v>
      </c>
      <c r="G6595" s="25">
        <v>75325</v>
      </c>
      <c r="H6595" s="25">
        <v>75325</v>
      </c>
      <c r="I6595" s="25"/>
      <c r="J6595" s="58" t="e">
        <f>HYPERLINK("#"&amp;"Insumos"&amp;"!A"&amp;MATCH($B6595,#REF!,0),"Ins "&amp;$B6595)</f>
        <v>#REF!</v>
      </c>
      <c r="M6595" s="220"/>
    </row>
    <row r="6596" spans="1:13" x14ac:dyDescent="0.2">
      <c r="A6596" s="35" t="s">
        <v>2929</v>
      </c>
      <c r="B6596" s="1" t="s">
        <v>263</v>
      </c>
      <c r="C6596" s="45" t="s">
        <v>696</v>
      </c>
      <c r="D6596" s="23" t="s">
        <v>5534</v>
      </c>
      <c r="E6596" s="23" t="s">
        <v>4140</v>
      </c>
      <c r="F6596" s="40">
        <v>4.1000000000000003E-3</v>
      </c>
      <c r="G6596" s="25">
        <v>187426</v>
      </c>
      <c r="H6596" s="25">
        <v>768</v>
      </c>
      <c r="I6596" s="25"/>
      <c r="J6596" s="58" t="e">
        <f>HYPERLINK("#"&amp;"Insumos"&amp;"!A"&amp;MATCH($B6596,#REF!,0),"Ins "&amp;$B6596)</f>
        <v>#REF!</v>
      </c>
      <c r="M6596" s="220"/>
    </row>
    <row r="6597" spans="1:13" x14ac:dyDescent="0.2">
      <c r="A6597" s="35" t="s">
        <v>2929</v>
      </c>
      <c r="B6597" s="1" t="s">
        <v>5533</v>
      </c>
      <c r="C6597" s="45" t="s">
        <v>5892</v>
      </c>
      <c r="D6597" s="23" t="s">
        <v>977</v>
      </c>
      <c r="E6597" s="23" t="s">
        <v>4134</v>
      </c>
      <c r="F6597" s="40">
        <v>0.5</v>
      </c>
      <c r="G6597" s="25">
        <v>3623</v>
      </c>
      <c r="H6597" s="25">
        <v>1812</v>
      </c>
      <c r="I6597" s="25"/>
      <c r="J6597" s="58" t="e">
        <f>HYPERLINK("#"&amp;"Insumos"&amp;"!A"&amp;MATCH($B6597,#REF!,0),"Ins "&amp;$B6597)</f>
        <v>#REF!</v>
      </c>
      <c r="M6597" s="220"/>
    </row>
    <row r="6598" spans="1:13" x14ac:dyDescent="0.2">
      <c r="A6598" s="35" t="s">
        <v>2929</v>
      </c>
      <c r="B6598" s="1" t="s">
        <v>4654</v>
      </c>
      <c r="C6598" s="45" t="s">
        <v>4</v>
      </c>
      <c r="D6598" s="23" t="s">
        <v>5751</v>
      </c>
      <c r="E6598" s="23" t="s">
        <v>4134</v>
      </c>
      <c r="F6598" s="40">
        <v>5</v>
      </c>
      <c r="G6598" s="25">
        <v>2562</v>
      </c>
      <c r="H6598" s="25">
        <v>12810</v>
      </c>
      <c r="I6598" s="25"/>
      <c r="J6598" s="58" t="e">
        <f>HYPERLINK("#"&amp;"Insumos"&amp;"!A"&amp;MATCH($B6598,#REF!,0),"Ins "&amp;$B6598)</f>
        <v>#REF!</v>
      </c>
      <c r="M6598" s="220"/>
    </row>
    <row r="6599" spans="1:13" x14ac:dyDescent="0.2">
      <c r="A6599" s="35" t="s">
        <v>2929</v>
      </c>
      <c r="B6599" s="1" t="s">
        <v>4680</v>
      </c>
      <c r="C6599" s="45" t="s">
        <v>205</v>
      </c>
      <c r="D6599" s="23" t="s">
        <v>5751</v>
      </c>
      <c r="E6599" s="23" t="s">
        <v>4134</v>
      </c>
      <c r="F6599" s="40">
        <v>2</v>
      </c>
      <c r="G6599" s="25">
        <v>520</v>
      </c>
      <c r="H6599" s="25">
        <v>1040</v>
      </c>
      <c r="I6599" s="25"/>
      <c r="J6599" s="58" t="e">
        <f>HYPERLINK("#"&amp;"Insumos"&amp;"!A"&amp;MATCH($B6599,#REF!,0),"Ins "&amp;$B6599)</f>
        <v>#REF!</v>
      </c>
      <c r="M6599" s="220"/>
    </row>
    <row r="6600" spans="1:13" x14ac:dyDescent="0.2">
      <c r="A6600" s="35" t="s">
        <v>2929</v>
      </c>
      <c r="B6600" s="1" t="s">
        <v>4685</v>
      </c>
      <c r="C6600" s="45" t="s">
        <v>265</v>
      </c>
      <c r="D6600" s="23" t="s">
        <v>5751</v>
      </c>
      <c r="E6600" s="23" t="s">
        <v>287</v>
      </c>
      <c r="F6600" s="40">
        <v>3</v>
      </c>
      <c r="G6600" s="25">
        <v>2288</v>
      </c>
      <c r="H6600" s="25">
        <v>6864</v>
      </c>
      <c r="I6600" s="25"/>
      <c r="J6600" s="58" t="e">
        <f>HYPERLINK("#"&amp;"Insumos"&amp;"!A"&amp;MATCH($B6600,#REF!,0),"Ins "&amp;$B6600)</f>
        <v>#REF!</v>
      </c>
      <c r="M6600" s="220"/>
    </row>
    <row r="6601" spans="1:13" x14ac:dyDescent="0.2">
      <c r="A6601" s="35" t="s">
        <v>2929</v>
      </c>
      <c r="B6601" s="1" t="s">
        <v>4688</v>
      </c>
      <c r="C6601" s="45" t="s">
        <v>268</v>
      </c>
      <c r="D6601" s="23" t="s">
        <v>5751</v>
      </c>
      <c r="E6601" s="23" t="s">
        <v>287</v>
      </c>
      <c r="F6601" s="40">
        <v>6</v>
      </c>
      <c r="G6601" s="25">
        <v>2236</v>
      </c>
      <c r="H6601" s="25">
        <v>13416</v>
      </c>
      <c r="I6601" s="25"/>
      <c r="J6601" s="58" t="e">
        <f>HYPERLINK("#"&amp;"Insumos"&amp;"!A"&amp;MATCH($B6601,#REF!,0),"Ins "&amp;$B6601)</f>
        <v>#REF!</v>
      </c>
      <c r="M6601" s="220"/>
    </row>
    <row r="6602" spans="1:13" x14ac:dyDescent="0.2">
      <c r="A6602" s="35" t="s">
        <v>2929</v>
      </c>
      <c r="B6602" s="1" t="s">
        <v>4241</v>
      </c>
      <c r="C6602" s="45" t="s">
        <v>236</v>
      </c>
      <c r="D6602" s="23" t="s">
        <v>5751</v>
      </c>
      <c r="E6602" s="23" t="s">
        <v>4134</v>
      </c>
      <c r="F6602" s="40">
        <v>1</v>
      </c>
      <c r="G6602" s="25">
        <v>2672</v>
      </c>
      <c r="H6602" s="25">
        <v>2672</v>
      </c>
      <c r="I6602" s="25"/>
      <c r="J6602" s="58" t="e">
        <f>HYPERLINK("#"&amp;"Insumos"&amp;"!A"&amp;MATCH($B6602,#REF!,0),"Ins "&amp;$B6602)</f>
        <v>#REF!</v>
      </c>
      <c r="M6602" s="220"/>
    </row>
    <row r="6603" spans="1:13" x14ac:dyDescent="0.2">
      <c r="A6603" s="35" t="s">
        <v>2929</v>
      </c>
      <c r="B6603" s="1" t="s">
        <v>4823</v>
      </c>
      <c r="C6603" s="45" t="s">
        <v>335</v>
      </c>
      <c r="D6603" s="23" t="s">
        <v>5751</v>
      </c>
      <c r="E6603" s="23" t="s">
        <v>4134</v>
      </c>
      <c r="F6603" s="40">
        <v>1</v>
      </c>
      <c r="G6603" s="25">
        <v>1560</v>
      </c>
      <c r="H6603" s="25">
        <v>1560</v>
      </c>
      <c r="I6603" s="25"/>
      <c r="J6603" s="58" t="e">
        <f>HYPERLINK("#"&amp;"Insumos"&amp;"!A"&amp;MATCH($B6603,#REF!,0),"Ins "&amp;$B6603)</f>
        <v>#REF!</v>
      </c>
      <c r="M6603" s="220"/>
    </row>
    <row r="6604" spans="1:13" x14ac:dyDescent="0.2">
      <c r="A6604" s="35" t="s">
        <v>2929</v>
      </c>
      <c r="B6604" s="1" t="s">
        <v>4887</v>
      </c>
      <c r="C6604" s="45" t="s">
        <v>378</v>
      </c>
      <c r="D6604" s="23" t="s">
        <v>5751</v>
      </c>
      <c r="E6604" s="23" t="s">
        <v>287</v>
      </c>
      <c r="F6604" s="40">
        <v>3</v>
      </c>
      <c r="G6604" s="25">
        <v>2946</v>
      </c>
      <c r="H6604" s="25">
        <v>8838</v>
      </c>
      <c r="I6604" s="25"/>
      <c r="J6604" s="58" t="e">
        <f>HYPERLINK("#"&amp;"Insumos"&amp;"!A"&amp;MATCH($B6604,#REF!,0),"Ins "&amp;$B6604)</f>
        <v>#REF!</v>
      </c>
      <c r="M6604" s="220"/>
    </row>
    <row r="6605" spans="1:13" x14ac:dyDescent="0.2">
      <c r="A6605" s="35" t="s">
        <v>2929</v>
      </c>
      <c r="B6605" s="1" t="s">
        <v>4903</v>
      </c>
      <c r="C6605" s="45" t="s">
        <v>489</v>
      </c>
      <c r="D6605" s="23" t="s">
        <v>5751</v>
      </c>
      <c r="E6605" s="23" t="s">
        <v>4135</v>
      </c>
      <c r="F6605" s="40">
        <v>0.2</v>
      </c>
      <c r="G6605" s="25">
        <v>5939</v>
      </c>
      <c r="H6605" s="25">
        <v>1188</v>
      </c>
      <c r="I6605" s="25"/>
      <c r="J6605" s="58" t="e">
        <f>HYPERLINK("#"&amp;"Insumos"&amp;"!A"&amp;MATCH($B6605,#REF!,0),"Ins "&amp;$B6605)</f>
        <v>#REF!</v>
      </c>
      <c r="M6605" s="220"/>
    </row>
    <row r="6606" spans="1:13" x14ac:dyDescent="0.2">
      <c r="A6606" s="35" t="s">
        <v>2929</v>
      </c>
      <c r="B6606" s="1" t="s">
        <v>5007</v>
      </c>
      <c r="C6606" s="45" t="s">
        <v>720</v>
      </c>
      <c r="D6606" s="23" t="s">
        <v>5751</v>
      </c>
      <c r="E6606" s="23" t="s">
        <v>4134</v>
      </c>
      <c r="F6606" s="40">
        <v>3.1</v>
      </c>
      <c r="G6606" s="25">
        <v>1897</v>
      </c>
      <c r="H6606" s="25">
        <v>5881</v>
      </c>
      <c r="I6606" s="25"/>
      <c r="J6606" s="58" t="e">
        <f>HYPERLINK("#"&amp;"Insumos"&amp;"!A"&amp;MATCH($B6606,#REF!,0),"Ins "&amp;$B6606)</f>
        <v>#REF!</v>
      </c>
      <c r="M6606" s="220"/>
    </row>
    <row r="6607" spans="1:13" ht="25.5" x14ac:dyDescent="0.2">
      <c r="A6607" s="36" t="s">
        <v>2930</v>
      </c>
      <c r="B6607" s="26" t="s">
        <v>6816</v>
      </c>
      <c r="C6607" s="79" t="s">
        <v>10708</v>
      </c>
      <c r="D6607" s="37" t="s">
        <v>5608</v>
      </c>
      <c r="E6607" s="37" t="s">
        <v>4134</v>
      </c>
      <c r="F6607" s="41"/>
      <c r="G6607" s="27"/>
      <c r="H6607" s="27"/>
      <c r="I6607" s="27">
        <v>180114</v>
      </c>
      <c r="M6607" s="220">
        <f t="shared" ref="M6607:M6647" si="103">ROUND(I6607*(1+$L$2),0)</f>
        <v>235877</v>
      </c>
    </row>
    <row r="6608" spans="1:13" x14ac:dyDescent="0.2">
      <c r="A6608" s="35" t="s">
        <v>2930</v>
      </c>
      <c r="B6608" s="1" t="s">
        <v>81</v>
      </c>
      <c r="C6608" s="45" t="s">
        <v>1020</v>
      </c>
      <c r="D6608" s="23" t="s">
        <v>5734</v>
      </c>
      <c r="E6608" s="23" t="s">
        <v>4141</v>
      </c>
      <c r="F6608" s="40">
        <v>1</v>
      </c>
      <c r="G6608" s="25">
        <v>75325</v>
      </c>
      <c r="H6608" s="25">
        <v>75325</v>
      </c>
      <c r="I6608" s="25"/>
      <c r="J6608" s="58" t="e">
        <f>HYPERLINK("#"&amp;"Insumos"&amp;"!A"&amp;MATCH($B6608,#REF!,0),"Ins "&amp;$B6608)</f>
        <v>#REF!</v>
      </c>
      <c r="M6608" s="220"/>
    </row>
    <row r="6609" spans="1:13" x14ac:dyDescent="0.2">
      <c r="A6609" s="35" t="s">
        <v>2930</v>
      </c>
      <c r="B6609" s="1" t="s">
        <v>263</v>
      </c>
      <c r="C6609" s="45" t="s">
        <v>696</v>
      </c>
      <c r="D6609" s="23" t="s">
        <v>5534</v>
      </c>
      <c r="E6609" s="23" t="s">
        <v>4140</v>
      </c>
      <c r="F6609" s="40">
        <v>9.5999999999999992E-3</v>
      </c>
      <c r="G6609" s="25">
        <v>187426</v>
      </c>
      <c r="H6609" s="25">
        <v>1799</v>
      </c>
      <c r="I6609" s="25"/>
      <c r="J6609" s="58" t="e">
        <f>HYPERLINK("#"&amp;"Insumos"&amp;"!A"&amp;MATCH($B6609,#REF!,0),"Ins "&amp;$B6609)</f>
        <v>#REF!</v>
      </c>
      <c r="M6609" s="220"/>
    </row>
    <row r="6610" spans="1:13" x14ac:dyDescent="0.2">
      <c r="A6610" s="35" t="s">
        <v>2930</v>
      </c>
      <c r="B6610" s="1" t="s">
        <v>5533</v>
      </c>
      <c r="C6610" s="45" t="s">
        <v>5892</v>
      </c>
      <c r="D6610" s="23" t="s">
        <v>977</v>
      </c>
      <c r="E6610" s="23" t="s">
        <v>4134</v>
      </c>
      <c r="F6610" s="40">
        <v>0.5</v>
      </c>
      <c r="G6610" s="25">
        <v>3623</v>
      </c>
      <c r="H6610" s="25">
        <v>1812</v>
      </c>
      <c r="I6610" s="25"/>
      <c r="J6610" s="58" t="e">
        <f>HYPERLINK("#"&amp;"Insumos"&amp;"!A"&amp;MATCH($B6610,#REF!,0),"Ins "&amp;$B6610)</f>
        <v>#REF!</v>
      </c>
      <c r="M6610" s="220"/>
    </row>
    <row r="6611" spans="1:13" ht="25.5" x14ac:dyDescent="0.2">
      <c r="A6611" s="35" t="s">
        <v>2930</v>
      </c>
      <c r="B6611" s="1" t="s">
        <v>4660</v>
      </c>
      <c r="C6611" s="45" t="s">
        <v>323</v>
      </c>
      <c r="D6611" s="23" t="s">
        <v>5751</v>
      </c>
      <c r="E6611" s="23" t="s">
        <v>4134</v>
      </c>
      <c r="F6611" s="40">
        <v>2</v>
      </c>
      <c r="G6611" s="25">
        <v>3076</v>
      </c>
      <c r="H6611" s="25">
        <v>6152</v>
      </c>
      <c r="I6611" s="25"/>
      <c r="J6611" s="58" t="e">
        <f>HYPERLINK("#"&amp;"Insumos"&amp;"!A"&amp;MATCH($B6611,#REF!,0),"Ins "&amp;$B6611)</f>
        <v>#REF!</v>
      </c>
      <c r="M6611" s="220"/>
    </row>
    <row r="6612" spans="1:13" x14ac:dyDescent="0.2">
      <c r="A6612" s="35" t="s">
        <v>2930</v>
      </c>
      <c r="B6612" s="1" t="s">
        <v>4673</v>
      </c>
      <c r="C6612" s="45" t="s">
        <v>490</v>
      </c>
      <c r="D6612" s="23" t="s">
        <v>5751</v>
      </c>
      <c r="E6612" s="23" t="s">
        <v>4134</v>
      </c>
      <c r="F6612" s="40">
        <v>2</v>
      </c>
      <c r="G6612" s="25">
        <v>6465</v>
      </c>
      <c r="H6612" s="25">
        <v>12930</v>
      </c>
      <c r="I6612" s="25"/>
      <c r="J6612" s="58" t="e">
        <f>HYPERLINK("#"&amp;"Insumos"&amp;"!A"&amp;MATCH($B6612,#REF!,0),"Ins "&amp;$B6612)</f>
        <v>#REF!</v>
      </c>
      <c r="M6612" s="220"/>
    </row>
    <row r="6613" spans="1:13" x14ac:dyDescent="0.2">
      <c r="A6613" s="35" t="s">
        <v>2930</v>
      </c>
      <c r="B6613" s="1" t="s">
        <v>4685</v>
      </c>
      <c r="C6613" s="45" t="s">
        <v>265</v>
      </c>
      <c r="D6613" s="23" t="s">
        <v>5751</v>
      </c>
      <c r="E6613" s="23" t="s">
        <v>287</v>
      </c>
      <c r="F6613" s="40">
        <v>3</v>
      </c>
      <c r="G6613" s="25">
        <v>2288</v>
      </c>
      <c r="H6613" s="25">
        <v>6864</v>
      </c>
      <c r="I6613" s="25"/>
      <c r="J6613" s="58" t="e">
        <f>HYPERLINK("#"&amp;"Insumos"&amp;"!A"&amp;MATCH($B6613,#REF!,0),"Ins "&amp;$B6613)</f>
        <v>#REF!</v>
      </c>
      <c r="M6613" s="220"/>
    </row>
    <row r="6614" spans="1:13" x14ac:dyDescent="0.2">
      <c r="A6614" s="35" t="s">
        <v>2930</v>
      </c>
      <c r="B6614" s="1" t="s">
        <v>4688</v>
      </c>
      <c r="C6614" s="45" t="s">
        <v>268</v>
      </c>
      <c r="D6614" s="23" t="s">
        <v>5751</v>
      </c>
      <c r="E6614" s="23" t="s">
        <v>287</v>
      </c>
      <c r="F6614" s="40">
        <v>6</v>
      </c>
      <c r="G6614" s="25">
        <v>2236</v>
      </c>
      <c r="H6614" s="25">
        <v>13416</v>
      </c>
      <c r="I6614" s="25"/>
      <c r="J6614" s="58" t="e">
        <f>HYPERLINK("#"&amp;"Insumos"&amp;"!A"&amp;MATCH($B6614,#REF!,0),"Ins "&amp;$B6614)</f>
        <v>#REF!</v>
      </c>
      <c r="M6614" s="220"/>
    </row>
    <row r="6615" spans="1:13" x14ac:dyDescent="0.2">
      <c r="A6615" s="35" t="s">
        <v>2930</v>
      </c>
      <c r="B6615" s="1" t="s">
        <v>4729</v>
      </c>
      <c r="C6615" s="45" t="s">
        <v>1494</v>
      </c>
      <c r="D6615" s="23" t="s">
        <v>5751</v>
      </c>
      <c r="E6615" s="23" t="s">
        <v>287</v>
      </c>
      <c r="F6615" s="40">
        <v>1</v>
      </c>
      <c r="G6615" s="25">
        <v>5140</v>
      </c>
      <c r="H6615" s="25">
        <v>5140</v>
      </c>
      <c r="I6615" s="25"/>
      <c r="J6615" s="58" t="e">
        <f>HYPERLINK("#"&amp;"Insumos"&amp;"!A"&amp;MATCH($B6615,#REF!,0),"Ins "&amp;$B6615)</f>
        <v>#REF!</v>
      </c>
      <c r="M6615" s="220"/>
    </row>
    <row r="6616" spans="1:13" x14ac:dyDescent="0.2">
      <c r="A6616" s="35" t="s">
        <v>2930</v>
      </c>
      <c r="B6616" s="1" t="s">
        <v>4261</v>
      </c>
      <c r="C6616" s="45" t="s">
        <v>450</v>
      </c>
      <c r="D6616" s="23" t="s">
        <v>5751</v>
      </c>
      <c r="E6616" s="23" t="s">
        <v>4134</v>
      </c>
      <c r="F6616" s="40">
        <v>1</v>
      </c>
      <c r="G6616" s="25">
        <v>16193</v>
      </c>
      <c r="H6616" s="25">
        <v>16193</v>
      </c>
      <c r="I6616" s="25"/>
      <c r="J6616" s="58" t="e">
        <f>HYPERLINK("#"&amp;"Insumos"&amp;"!A"&amp;MATCH($B6616,#REF!,0),"Ins "&amp;$B6616)</f>
        <v>#REF!</v>
      </c>
      <c r="M6616" s="220"/>
    </row>
    <row r="6617" spans="1:13" x14ac:dyDescent="0.2">
      <c r="A6617" s="35" t="s">
        <v>2930</v>
      </c>
      <c r="B6617" s="1" t="s">
        <v>5089</v>
      </c>
      <c r="C6617" s="45" t="s">
        <v>305</v>
      </c>
      <c r="D6617" s="23" t="s">
        <v>5751</v>
      </c>
      <c r="E6617" s="23" t="s">
        <v>4134</v>
      </c>
      <c r="F6617" s="40">
        <v>1</v>
      </c>
      <c r="G6617" s="25">
        <v>9220</v>
      </c>
      <c r="H6617" s="25">
        <v>9220</v>
      </c>
      <c r="I6617" s="25"/>
      <c r="J6617" s="58" t="e">
        <f>HYPERLINK("#"&amp;"Insumos"&amp;"!A"&amp;MATCH($B6617,#REF!,0),"Ins "&amp;$B6617)</f>
        <v>#REF!</v>
      </c>
      <c r="M6617" s="220"/>
    </row>
    <row r="6618" spans="1:13" x14ac:dyDescent="0.2">
      <c r="A6618" s="35" t="s">
        <v>2930</v>
      </c>
      <c r="B6618" s="1" t="s">
        <v>4875</v>
      </c>
      <c r="C6618" s="45" t="s">
        <v>366</v>
      </c>
      <c r="D6618" s="23" t="s">
        <v>5751</v>
      </c>
      <c r="E6618" s="23" t="s">
        <v>287</v>
      </c>
      <c r="F6618" s="40">
        <v>3</v>
      </c>
      <c r="G6618" s="25">
        <v>9093</v>
      </c>
      <c r="H6618" s="25">
        <v>27279</v>
      </c>
      <c r="I6618" s="25"/>
      <c r="J6618" s="58" t="e">
        <f>HYPERLINK("#"&amp;"Insumos"&amp;"!A"&amp;MATCH($B6618,#REF!,0),"Ins "&amp;$B6618)</f>
        <v>#REF!</v>
      </c>
      <c r="M6618" s="220"/>
    </row>
    <row r="6619" spans="1:13" x14ac:dyDescent="0.2">
      <c r="A6619" s="35" t="s">
        <v>2930</v>
      </c>
      <c r="B6619" s="1" t="s">
        <v>5007</v>
      </c>
      <c r="C6619" s="45" t="s">
        <v>720</v>
      </c>
      <c r="D6619" s="23" t="s">
        <v>5751</v>
      </c>
      <c r="E6619" s="23" t="s">
        <v>4134</v>
      </c>
      <c r="F6619" s="40">
        <v>2.1</v>
      </c>
      <c r="G6619" s="25">
        <v>1897</v>
      </c>
      <c r="H6619" s="25">
        <v>3984</v>
      </c>
      <c r="I6619" s="25"/>
      <c r="J6619" s="58" t="e">
        <f>HYPERLINK("#"&amp;"Insumos"&amp;"!A"&amp;MATCH($B6619,#REF!,0),"Ins "&amp;$B6619)</f>
        <v>#REF!</v>
      </c>
      <c r="M6619" s="220"/>
    </row>
    <row r="6620" spans="1:13" ht="25.5" x14ac:dyDescent="0.2">
      <c r="A6620" s="36" t="s">
        <v>2931</v>
      </c>
      <c r="B6620" s="26" t="s">
        <v>6816</v>
      </c>
      <c r="C6620" s="79" t="s">
        <v>10709</v>
      </c>
      <c r="D6620" s="37" t="s">
        <v>5608</v>
      </c>
      <c r="E6620" s="37" t="s">
        <v>4134</v>
      </c>
      <c r="F6620" s="41"/>
      <c r="G6620" s="27"/>
      <c r="H6620" s="27"/>
      <c r="I6620" s="27">
        <v>224370</v>
      </c>
      <c r="M6620" s="220">
        <f t="shared" si="103"/>
        <v>293835</v>
      </c>
    </row>
    <row r="6621" spans="1:13" x14ac:dyDescent="0.2">
      <c r="A6621" s="35" t="s">
        <v>2931</v>
      </c>
      <c r="B6621" s="1" t="s">
        <v>81</v>
      </c>
      <c r="C6621" s="45" t="s">
        <v>1020</v>
      </c>
      <c r="D6621" s="23" t="s">
        <v>5734</v>
      </c>
      <c r="E6621" s="23" t="s">
        <v>4141</v>
      </c>
      <c r="F6621" s="40">
        <v>1</v>
      </c>
      <c r="G6621" s="25">
        <v>75325</v>
      </c>
      <c r="H6621" s="25">
        <v>75325</v>
      </c>
      <c r="I6621" s="25"/>
      <c r="J6621" s="58" t="e">
        <f>HYPERLINK("#"&amp;"Insumos"&amp;"!A"&amp;MATCH($B6621,#REF!,0),"Ins "&amp;$B6621)</f>
        <v>#REF!</v>
      </c>
      <c r="M6621" s="220"/>
    </row>
    <row r="6622" spans="1:13" x14ac:dyDescent="0.2">
      <c r="A6622" s="35" t="s">
        <v>2931</v>
      </c>
      <c r="B6622" s="1" t="s">
        <v>263</v>
      </c>
      <c r="C6622" s="45" t="s">
        <v>696</v>
      </c>
      <c r="D6622" s="23" t="s">
        <v>5534</v>
      </c>
      <c r="E6622" s="23" t="s">
        <v>4140</v>
      </c>
      <c r="F6622" s="40">
        <v>1.46E-2</v>
      </c>
      <c r="G6622" s="25">
        <v>187426</v>
      </c>
      <c r="H6622" s="25">
        <v>2736</v>
      </c>
      <c r="I6622" s="25"/>
      <c r="J6622" s="58" t="e">
        <f>HYPERLINK("#"&amp;"Insumos"&amp;"!A"&amp;MATCH($B6622,#REF!,0),"Ins "&amp;$B6622)</f>
        <v>#REF!</v>
      </c>
      <c r="M6622" s="220"/>
    </row>
    <row r="6623" spans="1:13" x14ac:dyDescent="0.2">
      <c r="A6623" s="35" t="s">
        <v>2931</v>
      </c>
      <c r="B6623" s="1" t="s">
        <v>5533</v>
      </c>
      <c r="C6623" s="45" t="s">
        <v>5892</v>
      </c>
      <c r="D6623" s="23" t="s">
        <v>977</v>
      </c>
      <c r="E6623" s="23" t="s">
        <v>4134</v>
      </c>
      <c r="F6623" s="40">
        <v>0.5</v>
      </c>
      <c r="G6623" s="25">
        <v>3623</v>
      </c>
      <c r="H6623" s="25">
        <v>1812</v>
      </c>
      <c r="I6623" s="25"/>
      <c r="J6623" s="58" t="e">
        <f>HYPERLINK("#"&amp;"Insumos"&amp;"!A"&amp;MATCH($B6623,#REF!,0),"Ins "&amp;$B6623)</f>
        <v>#REF!</v>
      </c>
      <c r="M6623" s="220"/>
    </row>
    <row r="6624" spans="1:13" ht="25.5" x14ac:dyDescent="0.2">
      <c r="A6624" s="35" t="s">
        <v>2931</v>
      </c>
      <c r="B6624" s="1" t="s">
        <v>4666</v>
      </c>
      <c r="C6624" s="45" t="s">
        <v>1474</v>
      </c>
      <c r="D6624" s="23" t="s">
        <v>5751</v>
      </c>
      <c r="E6624" s="23" t="s">
        <v>4134</v>
      </c>
      <c r="F6624" s="40">
        <v>2</v>
      </c>
      <c r="G6624" s="25">
        <v>5121</v>
      </c>
      <c r="H6624" s="25">
        <v>10242</v>
      </c>
      <c r="I6624" s="25"/>
      <c r="J6624" s="58" t="e">
        <f>HYPERLINK("#"&amp;"Insumos"&amp;"!A"&amp;MATCH($B6624,#REF!,0),"Ins "&amp;$B6624)</f>
        <v>#REF!</v>
      </c>
      <c r="M6624" s="220"/>
    </row>
    <row r="6625" spans="1:13" x14ac:dyDescent="0.2">
      <c r="A6625" s="35" t="s">
        <v>2931</v>
      </c>
      <c r="B6625" s="1" t="s">
        <v>4679</v>
      </c>
      <c r="C6625" s="45" t="s">
        <v>1481</v>
      </c>
      <c r="D6625" s="23" t="s">
        <v>5751</v>
      </c>
      <c r="E6625" s="23" t="s">
        <v>4134</v>
      </c>
      <c r="F6625" s="40">
        <v>2</v>
      </c>
      <c r="G6625" s="25">
        <v>11969</v>
      </c>
      <c r="H6625" s="25">
        <v>23938</v>
      </c>
      <c r="I6625" s="25"/>
      <c r="J6625" s="58" t="e">
        <f>HYPERLINK("#"&amp;"Insumos"&amp;"!A"&amp;MATCH($B6625,#REF!,0),"Ins "&amp;$B6625)</f>
        <v>#REF!</v>
      </c>
      <c r="M6625" s="220"/>
    </row>
    <row r="6626" spans="1:13" x14ac:dyDescent="0.2">
      <c r="A6626" s="35" t="s">
        <v>2931</v>
      </c>
      <c r="B6626" s="1" t="s">
        <v>4685</v>
      </c>
      <c r="C6626" s="45" t="s">
        <v>265</v>
      </c>
      <c r="D6626" s="23" t="s">
        <v>5751</v>
      </c>
      <c r="E6626" s="23" t="s">
        <v>287</v>
      </c>
      <c r="F6626" s="40">
        <v>3</v>
      </c>
      <c r="G6626" s="25">
        <v>2288</v>
      </c>
      <c r="H6626" s="25">
        <v>6864</v>
      </c>
      <c r="I6626" s="25"/>
      <c r="J6626" s="58" t="e">
        <f>HYPERLINK("#"&amp;"Insumos"&amp;"!A"&amp;MATCH($B6626,#REF!,0),"Ins "&amp;$B6626)</f>
        <v>#REF!</v>
      </c>
      <c r="M6626" s="220"/>
    </row>
    <row r="6627" spans="1:13" x14ac:dyDescent="0.2">
      <c r="A6627" s="35" t="s">
        <v>2931</v>
      </c>
      <c r="B6627" s="1" t="s">
        <v>4688</v>
      </c>
      <c r="C6627" s="45" t="s">
        <v>268</v>
      </c>
      <c r="D6627" s="23" t="s">
        <v>5751</v>
      </c>
      <c r="E6627" s="23" t="s">
        <v>287</v>
      </c>
      <c r="F6627" s="40">
        <v>6</v>
      </c>
      <c r="G6627" s="25">
        <v>2236</v>
      </c>
      <c r="H6627" s="25">
        <v>13416</v>
      </c>
      <c r="I6627" s="25"/>
      <c r="J6627" s="58" t="e">
        <f>HYPERLINK("#"&amp;"Insumos"&amp;"!A"&amp;MATCH($B6627,#REF!,0),"Ins "&amp;$B6627)</f>
        <v>#REF!</v>
      </c>
      <c r="M6627" s="220"/>
    </row>
    <row r="6628" spans="1:13" x14ac:dyDescent="0.2">
      <c r="A6628" s="35" t="s">
        <v>2931</v>
      </c>
      <c r="B6628" s="1" t="s">
        <v>4729</v>
      </c>
      <c r="C6628" s="45" t="s">
        <v>1494</v>
      </c>
      <c r="D6628" s="23" t="s">
        <v>5751</v>
      </c>
      <c r="E6628" s="23" t="s">
        <v>287</v>
      </c>
      <c r="F6628" s="40">
        <v>1</v>
      </c>
      <c r="G6628" s="25">
        <v>5140</v>
      </c>
      <c r="H6628" s="25">
        <v>5140</v>
      </c>
      <c r="I6628" s="25"/>
      <c r="J6628" s="58" t="e">
        <f>HYPERLINK("#"&amp;"Insumos"&amp;"!A"&amp;MATCH($B6628,#REF!,0),"Ins "&amp;$B6628)</f>
        <v>#REF!</v>
      </c>
      <c r="M6628" s="220"/>
    </row>
    <row r="6629" spans="1:13" x14ac:dyDescent="0.2">
      <c r="A6629" s="35" t="s">
        <v>2931</v>
      </c>
      <c r="B6629" s="1" t="s">
        <v>4261</v>
      </c>
      <c r="C6629" s="45" t="s">
        <v>450</v>
      </c>
      <c r="D6629" s="23" t="s">
        <v>5751</v>
      </c>
      <c r="E6629" s="23" t="s">
        <v>4134</v>
      </c>
      <c r="F6629" s="40">
        <v>1</v>
      </c>
      <c r="G6629" s="25">
        <v>16193</v>
      </c>
      <c r="H6629" s="25">
        <v>16193</v>
      </c>
      <c r="I6629" s="25"/>
      <c r="J6629" s="58" t="e">
        <f>HYPERLINK("#"&amp;"Insumos"&amp;"!A"&amp;MATCH($B6629,#REF!,0),"Ins "&amp;$B6629)</f>
        <v>#REF!</v>
      </c>
      <c r="M6629" s="220"/>
    </row>
    <row r="6630" spans="1:13" x14ac:dyDescent="0.2">
      <c r="A6630" s="35" t="s">
        <v>2931</v>
      </c>
      <c r="B6630" s="1" t="s">
        <v>5089</v>
      </c>
      <c r="C6630" s="45" t="s">
        <v>305</v>
      </c>
      <c r="D6630" s="23" t="s">
        <v>5751</v>
      </c>
      <c r="E6630" s="23" t="s">
        <v>4134</v>
      </c>
      <c r="F6630" s="40">
        <v>1</v>
      </c>
      <c r="G6630" s="25">
        <v>9220</v>
      </c>
      <c r="H6630" s="25">
        <v>9220</v>
      </c>
      <c r="I6630" s="25"/>
      <c r="J6630" s="58" t="e">
        <f>HYPERLINK("#"&amp;"Insumos"&amp;"!A"&amp;MATCH($B6630,#REF!,0),"Ins "&amp;$B6630)</f>
        <v>#REF!</v>
      </c>
      <c r="M6630" s="220"/>
    </row>
    <row r="6631" spans="1:13" x14ac:dyDescent="0.2">
      <c r="A6631" s="35" t="s">
        <v>2931</v>
      </c>
      <c r="B6631" s="1" t="s">
        <v>4881</v>
      </c>
      <c r="C6631" s="45" t="s">
        <v>372</v>
      </c>
      <c r="D6631" s="23" t="s">
        <v>5751</v>
      </c>
      <c r="E6631" s="23" t="s">
        <v>287</v>
      </c>
      <c r="F6631" s="40">
        <v>3</v>
      </c>
      <c r="G6631" s="25">
        <v>18500</v>
      </c>
      <c r="H6631" s="25">
        <v>55500</v>
      </c>
      <c r="I6631" s="25"/>
      <c r="J6631" s="58" t="e">
        <f>HYPERLINK("#"&amp;"Insumos"&amp;"!A"&amp;MATCH($B6631,#REF!,0),"Ins "&amp;$B6631)</f>
        <v>#REF!</v>
      </c>
      <c r="M6631" s="220"/>
    </row>
    <row r="6632" spans="1:13" x14ac:dyDescent="0.2">
      <c r="A6632" s="35" t="s">
        <v>2931</v>
      </c>
      <c r="B6632" s="1" t="s">
        <v>5007</v>
      </c>
      <c r="C6632" s="45" t="s">
        <v>720</v>
      </c>
      <c r="D6632" s="23" t="s">
        <v>5751</v>
      </c>
      <c r="E6632" s="23" t="s">
        <v>4134</v>
      </c>
      <c r="F6632" s="40">
        <v>2.1</v>
      </c>
      <c r="G6632" s="25">
        <v>1897</v>
      </c>
      <c r="H6632" s="25">
        <v>3984</v>
      </c>
      <c r="I6632" s="25"/>
      <c r="J6632" s="58" t="e">
        <f>HYPERLINK("#"&amp;"Insumos"&amp;"!A"&amp;MATCH($B6632,#REF!,0),"Ins "&amp;$B6632)</f>
        <v>#REF!</v>
      </c>
      <c r="M6632" s="220"/>
    </row>
    <row r="6633" spans="1:13" ht="38.25" x14ac:dyDescent="0.2">
      <c r="A6633" s="36" t="s">
        <v>2932</v>
      </c>
      <c r="B6633" s="26" t="s">
        <v>6816</v>
      </c>
      <c r="C6633" s="79" t="s">
        <v>10710</v>
      </c>
      <c r="D6633" s="37" t="s">
        <v>5608</v>
      </c>
      <c r="E6633" s="37" t="s">
        <v>4134</v>
      </c>
      <c r="F6633" s="41"/>
      <c r="G6633" s="27"/>
      <c r="H6633" s="27"/>
      <c r="I6633" s="27">
        <v>140913</v>
      </c>
      <c r="M6633" s="220">
        <f t="shared" si="103"/>
        <v>184540</v>
      </c>
    </row>
    <row r="6634" spans="1:13" x14ac:dyDescent="0.2">
      <c r="A6634" s="35" t="s">
        <v>2932</v>
      </c>
      <c r="B6634" s="1" t="s">
        <v>81</v>
      </c>
      <c r="C6634" s="45" t="s">
        <v>1020</v>
      </c>
      <c r="D6634" s="23" t="s">
        <v>5734</v>
      </c>
      <c r="E6634" s="23" t="s">
        <v>4141</v>
      </c>
      <c r="F6634" s="40">
        <v>1</v>
      </c>
      <c r="G6634" s="25">
        <v>75325</v>
      </c>
      <c r="H6634" s="25">
        <v>75325</v>
      </c>
      <c r="I6634" s="25"/>
      <c r="J6634" s="58" t="e">
        <f>HYPERLINK("#"&amp;"Insumos"&amp;"!A"&amp;MATCH($B6634,#REF!,0),"Ins "&amp;$B6634)</f>
        <v>#REF!</v>
      </c>
      <c r="M6634" s="220"/>
    </row>
    <row r="6635" spans="1:13" x14ac:dyDescent="0.2">
      <c r="A6635" s="35" t="s">
        <v>2932</v>
      </c>
      <c r="B6635" s="1" t="s">
        <v>263</v>
      </c>
      <c r="C6635" s="45" t="s">
        <v>696</v>
      </c>
      <c r="D6635" s="23" t="s">
        <v>5534</v>
      </c>
      <c r="E6635" s="23" t="s">
        <v>4140</v>
      </c>
      <c r="F6635" s="40">
        <v>5.1999999999999998E-3</v>
      </c>
      <c r="G6635" s="25">
        <v>187426</v>
      </c>
      <c r="H6635" s="25">
        <v>975</v>
      </c>
      <c r="I6635" s="25"/>
      <c r="J6635" s="58" t="e">
        <f>HYPERLINK("#"&amp;"Insumos"&amp;"!A"&amp;MATCH($B6635,#REF!,0),"Ins "&amp;$B6635)</f>
        <v>#REF!</v>
      </c>
      <c r="M6635" s="220"/>
    </row>
    <row r="6636" spans="1:13" x14ac:dyDescent="0.2">
      <c r="A6636" s="35" t="s">
        <v>2932</v>
      </c>
      <c r="B6636" s="1" t="s">
        <v>5533</v>
      </c>
      <c r="C6636" s="45" t="s">
        <v>5892</v>
      </c>
      <c r="D6636" s="23" t="s">
        <v>977</v>
      </c>
      <c r="E6636" s="23" t="s">
        <v>4134</v>
      </c>
      <c r="F6636" s="40">
        <v>0.5</v>
      </c>
      <c r="G6636" s="25">
        <v>3623</v>
      </c>
      <c r="H6636" s="25">
        <v>1812</v>
      </c>
      <c r="I6636" s="25"/>
      <c r="J6636" s="58" t="e">
        <f>HYPERLINK("#"&amp;"Insumos"&amp;"!A"&amp;MATCH($B6636,#REF!,0),"Ins "&amp;$B6636)</f>
        <v>#REF!</v>
      </c>
      <c r="M6636" s="220"/>
    </row>
    <row r="6637" spans="1:13" x14ac:dyDescent="0.2">
      <c r="A6637" s="35" t="s">
        <v>2932</v>
      </c>
      <c r="B6637" s="1" t="s">
        <v>4654</v>
      </c>
      <c r="C6637" s="45" t="s">
        <v>4</v>
      </c>
      <c r="D6637" s="23" t="s">
        <v>5751</v>
      </c>
      <c r="E6637" s="23" t="s">
        <v>4134</v>
      </c>
      <c r="F6637" s="40">
        <v>3</v>
      </c>
      <c r="G6637" s="25">
        <v>2562</v>
      </c>
      <c r="H6637" s="25">
        <v>7686</v>
      </c>
      <c r="I6637" s="25"/>
      <c r="J6637" s="58" t="e">
        <f>HYPERLINK("#"&amp;"Insumos"&amp;"!A"&amp;MATCH($B6637,#REF!,0),"Ins "&amp;$B6637)</f>
        <v>#REF!</v>
      </c>
      <c r="M6637" s="220"/>
    </row>
    <row r="6638" spans="1:13" x14ac:dyDescent="0.2">
      <c r="A6638" s="35" t="s">
        <v>2932</v>
      </c>
      <c r="B6638" s="1" t="s">
        <v>4680</v>
      </c>
      <c r="C6638" s="45" t="s">
        <v>205</v>
      </c>
      <c r="D6638" s="23" t="s">
        <v>5751</v>
      </c>
      <c r="E6638" s="23" t="s">
        <v>4134</v>
      </c>
      <c r="F6638" s="40">
        <v>2</v>
      </c>
      <c r="G6638" s="25">
        <v>520</v>
      </c>
      <c r="H6638" s="25">
        <v>1040</v>
      </c>
      <c r="I6638" s="25"/>
      <c r="J6638" s="58" t="e">
        <f>HYPERLINK("#"&amp;"Insumos"&amp;"!A"&amp;MATCH($B6638,#REF!,0),"Ins "&amp;$B6638)</f>
        <v>#REF!</v>
      </c>
      <c r="M6638" s="220"/>
    </row>
    <row r="6639" spans="1:13" x14ac:dyDescent="0.2">
      <c r="A6639" s="35" t="s">
        <v>2932</v>
      </c>
      <c r="B6639" s="1" t="s">
        <v>4685</v>
      </c>
      <c r="C6639" s="45" t="s">
        <v>265</v>
      </c>
      <c r="D6639" s="23" t="s">
        <v>5751</v>
      </c>
      <c r="E6639" s="23" t="s">
        <v>287</v>
      </c>
      <c r="F6639" s="40">
        <v>3</v>
      </c>
      <c r="G6639" s="25">
        <v>2288</v>
      </c>
      <c r="H6639" s="25">
        <v>6864</v>
      </c>
      <c r="I6639" s="25"/>
      <c r="J6639" s="58" t="e">
        <f>HYPERLINK("#"&amp;"Insumos"&amp;"!A"&amp;MATCH($B6639,#REF!,0),"Ins "&amp;$B6639)</f>
        <v>#REF!</v>
      </c>
      <c r="M6639" s="220"/>
    </row>
    <row r="6640" spans="1:13" x14ac:dyDescent="0.2">
      <c r="A6640" s="35" t="s">
        <v>2932</v>
      </c>
      <c r="B6640" s="1" t="s">
        <v>4688</v>
      </c>
      <c r="C6640" s="45" t="s">
        <v>268</v>
      </c>
      <c r="D6640" s="23" t="s">
        <v>5751</v>
      </c>
      <c r="E6640" s="23" t="s">
        <v>287</v>
      </c>
      <c r="F6640" s="40">
        <v>6</v>
      </c>
      <c r="G6640" s="25">
        <v>2236</v>
      </c>
      <c r="H6640" s="25">
        <v>13416</v>
      </c>
      <c r="I6640" s="25"/>
      <c r="J6640" s="58" t="e">
        <f>HYPERLINK("#"&amp;"Insumos"&amp;"!A"&amp;MATCH($B6640,#REF!,0),"Ins "&amp;$B6640)</f>
        <v>#REF!</v>
      </c>
      <c r="M6640" s="220"/>
    </row>
    <row r="6641" spans="1:13" x14ac:dyDescent="0.2">
      <c r="A6641" s="35" t="s">
        <v>2932</v>
      </c>
      <c r="B6641" s="1" t="s">
        <v>4239</v>
      </c>
      <c r="C6641" s="45" t="s">
        <v>1497</v>
      </c>
      <c r="D6641" s="23" t="s">
        <v>5751</v>
      </c>
      <c r="E6641" s="23" t="s">
        <v>4134</v>
      </c>
      <c r="F6641" s="40">
        <v>1</v>
      </c>
      <c r="G6641" s="25">
        <v>3481</v>
      </c>
      <c r="H6641" s="25">
        <v>3481</v>
      </c>
      <c r="I6641" s="25"/>
      <c r="J6641" s="58" t="e">
        <f>HYPERLINK("#"&amp;"Insumos"&amp;"!A"&amp;MATCH($B6641,#REF!,0),"Ins "&amp;$B6641)</f>
        <v>#REF!</v>
      </c>
      <c r="M6641" s="220"/>
    </row>
    <row r="6642" spans="1:13" x14ac:dyDescent="0.2">
      <c r="A6642" s="35" t="s">
        <v>2932</v>
      </c>
      <c r="B6642" s="34" t="s">
        <v>9780</v>
      </c>
      <c r="C6642" s="45" t="s">
        <v>9886</v>
      </c>
      <c r="D6642" s="23" t="s">
        <v>5751</v>
      </c>
      <c r="E6642" s="23" t="s">
        <v>463</v>
      </c>
      <c r="F6642" s="40">
        <v>1</v>
      </c>
      <c r="G6642" s="25">
        <v>936</v>
      </c>
      <c r="H6642" s="25">
        <v>936</v>
      </c>
      <c r="I6642" s="25"/>
      <c r="J6642" s="58" t="e">
        <f>HYPERLINK("#"&amp;"Insumos"&amp;"!A"&amp;MATCH($B6642,#REF!,0),"Ins "&amp;$B6642)</f>
        <v>#REF!</v>
      </c>
      <c r="M6642" s="220"/>
    </row>
    <row r="6643" spans="1:13" x14ac:dyDescent="0.2">
      <c r="A6643" s="35" t="s">
        <v>2932</v>
      </c>
      <c r="B6643" s="1" t="s">
        <v>4845</v>
      </c>
      <c r="C6643" s="45" t="s">
        <v>7331</v>
      </c>
      <c r="D6643" s="23" t="s">
        <v>5751</v>
      </c>
      <c r="E6643" s="23" t="s">
        <v>4134</v>
      </c>
      <c r="F6643" s="40">
        <v>1</v>
      </c>
      <c r="G6643" s="25">
        <v>15368</v>
      </c>
      <c r="H6643" s="25">
        <v>15368</v>
      </c>
      <c r="I6643" s="25"/>
      <c r="J6643" s="58" t="e">
        <f>HYPERLINK("#"&amp;"Insumos"&amp;"!A"&amp;MATCH($B6643,#REF!,0),"Ins "&amp;$B6643)</f>
        <v>#REF!</v>
      </c>
      <c r="M6643" s="220"/>
    </row>
    <row r="6644" spans="1:13" x14ac:dyDescent="0.2">
      <c r="A6644" s="35" t="s">
        <v>2932</v>
      </c>
      <c r="B6644" s="1" t="s">
        <v>4887</v>
      </c>
      <c r="C6644" s="45" t="s">
        <v>378</v>
      </c>
      <c r="D6644" s="23" t="s">
        <v>5751</v>
      </c>
      <c r="E6644" s="23" t="s">
        <v>287</v>
      </c>
      <c r="F6644" s="40">
        <v>3</v>
      </c>
      <c r="G6644" s="25">
        <v>2946</v>
      </c>
      <c r="H6644" s="25">
        <v>8838</v>
      </c>
      <c r="I6644" s="25"/>
      <c r="J6644" s="58" t="e">
        <f>HYPERLINK("#"&amp;"Insumos"&amp;"!A"&amp;MATCH($B6644,#REF!,0),"Ins "&amp;$B6644)</f>
        <v>#REF!</v>
      </c>
      <c r="M6644" s="220"/>
    </row>
    <row r="6645" spans="1:13" x14ac:dyDescent="0.2">
      <c r="A6645" s="35" t="s">
        <v>2932</v>
      </c>
      <c r="B6645" s="1" t="s">
        <v>4903</v>
      </c>
      <c r="C6645" s="45" t="s">
        <v>489</v>
      </c>
      <c r="D6645" s="23" t="s">
        <v>5751</v>
      </c>
      <c r="E6645" s="23" t="s">
        <v>4135</v>
      </c>
      <c r="F6645" s="40">
        <v>0.2</v>
      </c>
      <c r="G6645" s="25">
        <v>5939</v>
      </c>
      <c r="H6645" s="25">
        <v>1188</v>
      </c>
      <c r="I6645" s="25"/>
      <c r="J6645" s="58" t="e">
        <f>HYPERLINK("#"&amp;"Insumos"&amp;"!A"&amp;MATCH($B6645,#REF!,0),"Ins "&amp;$B6645)</f>
        <v>#REF!</v>
      </c>
      <c r="M6645" s="220"/>
    </row>
    <row r="6646" spans="1:13" x14ac:dyDescent="0.2">
      <c r="A6646" s="35" t="s">
        <v>2932</v>
      </c>
      <c r="B6646" s="1" t="s">
        <v>5007</v>
      </c>
      <c r="C6646" s="45" t="s">
        <v>720</v>
      </c>
      <c r="D6646" s="23" t="s">
        <v>5751</v>
      </c>
      <c r="E6646" s="23" t="s">
        <v>4134</v>
      </c>
      <c r="F6646" s="40">
        <v>2.1</v>
      </c>
      <c r="G6646" s="25">
        <v>1897</v>
      </c>
      <c r="H6646" s="25">
        <v>3984</v>
      </c>
      <c r="I6646" s="25"/>
      <c r="J6646" s="58" t="e">
        <f>HYPERLINK("#"&amp;"Insumos"&amp;"!A"&amp;MATCH($B6646,#REF!,0),"Ins "&amp;$B6646)</f>
        <v>#REF!</v>
      </c>
      <c r="M6646" s="220"/>
    </row>
    <row r="6647" spans="1:13" ht="38.25" x14ac:dyDescent="0.2">
      <c r="A6647" s="36" t="s">
        <v>2933</v>
      </c>
      <c r="B6647" s="26" t="s">
        <v>6816</v>
      </c>
      <c r="C6647" s="79" t="s">
        <v>10711</v>
      </c>
      <c r="D6647" s="37" t="s">
        <v>5608</v>
      </c>
      <c r="E6647" s="37" t="s">
        <v>4134</v>
      </c>
      <c r="F6647" s="41"/>
      <c r="G6647" s="27"/>
      <c r="H6647" s="27"/>
      <c r="I6647" s="27">
        <v>193896</v>
      </c>
      <c r="M6647" s="220">
        <f t="shared" si="103"/>
        <v>253926</v>
      </c>
    </row>
    <row r="6648" spans="1:13" x14ac:dyDescent="0.2">
      <c r="A6648" s="35" t="s">
        <v>2933</v>
      </c>
      <c r="B6648" s="1" t="s">
        <v>81</v>
      </c>
      <c r="C6648" s="45" t="s">
        <v>1020</v>
      </c>
      <c r="D6648" s="23" t="s">
        <v>5734</v>
      </c>
      <c r="E6648" s="23" t="s">
        <v>4141</v>
      </c>
      <c r="F6648" s="40">
        <v>1</v>
      </c>
      <c r="G6648" s="25">
        <v>75325</v>
      </c>
      <c r="H6648" s="25">
        <v>75325</v>
      </c>
      <c r="I6648" s="25"/>
      <c r="J6648" s="58" t="e">
        <f>HYPERLINK("#"&amp;"Insumos"&amp;"!A"&amp;MATCH($B6648,#REF!,0),"Ins "&amp;$B6648)</f>
        <v>#REF!</v>
      </c>
      <c r="M6648" s="220"/>
    </row>
    <row r="6649" spans="1:13" x14ac:dyDescent="0.2">
      <c r="A6649" s="35" t="s">
        <v>2933</v>
      </c>
      <c r="B6649" s="1" t="s">
        <v>263</v>
      </c>
      <c r="C6649" s="45" t="s">
        <v>696</v>
      </c>
      <c r="D6649" s="23" t="s">
        <v>5534</v>
      </c>
      <c r="E6649" s="23" t="s">
        <v>4140</v>
      </c>
      <c r="F6649" s="40">
        <v>1.0999999999999999E-2</v>
      </c>
      <c r="G6649" s="25">
        <v>187426</v>
      </c>
      <c r="H6649" s="25">
        <v>2062</v>
      </c>
      <c r="I6649" s="25"/>
      <c r="J6649" s="58" t="e">
        <f>HYPERLINK("#"&amp;"Insumos"&amp;"!A"&amp;MATCH($B6649,#REF!,0),"Ins "&amp;$B6649)</f>
        <v>#REF!</v>
      </c>
      <c r="M6649" s="220"/>
    </row>
    <row r="6650" spans="1:13" x14ac:dyDescent="0.2">
      <c r="A6650" s="35" t="s">
        <v>2933</v>
      </c>
      <c r="B6650" s="1" t="s">
        <v>5533</v>
      </c>
      <c r="C6650" s="45" t="s">
        <v>5892</v>
      </c>
      <c r="D6650" s="23" t="s">
        <v>977</v>
      </c>
      <c r="E6650" s="23" t="s">
        <v>4134</v>
      </c>
      <c r="F6650" s="40">
        <v>0.5</v>
      </c>
      <c r="G6650" s="25">
        <v>3623</v>
      </c>
      <c r="H6650" s="25">
        <v>1812</v>
      </c>
      <c r="I6650" s="25"/>
      <c r="J6650" s="58" t="e">
        <f>HYPERLINK("#"&amp;"Insumos"&amp;"!A"&amp;MATCH($B6650,#REF!,0),"Ins "&amp;$B6650)</f>
        <v>#REF!</v>
      </c>
      <c r="M6650" s="220"/>
    </row>
    <row r="6651" spans="1:13" ht="25.5" x14ac:dyDescent="0.2">
      <c r="A6651" s="35" t="s">
        <v>2933</v>
      </c>
      <c r="B6651" s="1" t="s">
        <v>4660</v>
      </c>
      <c r="C6651" s="45" t="s">
        <v>323</v>
      </c>
      <c r="D6651" s="23" t="s">
        <v>5751</v>
      </c>
      <c r="E6651" s="23" t="s">
        <v>4134</v>
      </c>
      <c r="F6651" s="40">
        <v>2</v>
      </c>
      <c r="G6651" s="25">
        <v>3076</v>
      </c>
      <c r="H6651" s="25">
        <v>6152</v>
      </c>
      <c r="I6651" s="25"/>
      <c r="J6651" s="58" t="e">
        <f>HYPERLINK("#"&amp;"Insumos"&amp;"!A"&amp;MATCH($B6651,#REF!,0),"Ins "&amp;$B6651)</f>
        <v>#REF!</v>
      </c>
      <c r="M6651" s="220"/>
    </row>
    <row r="6652" spans="1:13" x14ac:dyDescent="0.2">
      <c r="A6652" s="35" t="s">
        <v>2933</v>
      </c>
      <c r="B6652" s="1" t="s">
        <v>4673</v>
      </c>
      <c r="C6652" s="45" t="s">
        <v>490</v>
      </c>
      <c r="D6652" s="23" t="s">
        <v>5751</v>
      </c>
      <c r="E6652" s="23" t="s">
        <v>4134</v>
      </c>
      <c r="F6652" s="40">
        <v>2</v>
      </c>
      <c r="G6652" s="25">
        <v>6465</v>
      </c>
      <c r="H6652" s="25">
        <v>12930</v>
      </c>
      <c r="I6652" s="25"/>
      <c r="J6652" s="58" t="e">
        <f>HYPERLINK("#"&amp;"Insumos"&amp;"!A"&amp;MATCH($B6652,#REF!,0),"Ins "&amp;$B6652)</f>
        <v>#REF!</v>
      </c>
      <c r="M6652" s="220"/>
    </row>
    <row r="6653" spans="1:13" x14ac:dyDescent="0.2">
      <c r="A6653" s="35" t="s">
        <v>2933</v>
      </c>
      <c r="B6653" s="1" t="s">
        <v>4685</v>
      </c>
      <c r="C6653" s="45" t="s">
        <v>265</v>
      </c>
      <c r="D6653" s="23" t="s">
        <v>5751</v>
      </c>
      <c r="E6653" s="23" t="s">
        <v>287</v>
      </c>
      <c r="F6653" s="40">
        <v>3</v>
      </c>
      <c r="G6653" s="25">
        <v>2288</v>
      </c>
      <c r="H6653" s="25">
        <v>6864</v>
      </c>
      <c r="I6653" s="25"/>
      <c r="J6653" s="58" t="e">
        <f>HYPERLINK("#"&amp;"Insumos"&amp;"!A"&amp;MATCH($B6653,#REF!,0),"Ins "&amp;$B6653)</f>
        <v>#REF!</v>
      </c>
      <c r="M6653" s="220"/>
    </row>
    <row r="6654" spans="1:13" x14ac:dyDescent="0.2">
      <c r="A6654" s="35" t="s">
        <v>2933</v>
      </c>
      <c r="B6654" s="1" t="s">
        <v>4688</v>
      </c>
      <c r="C6654" s="45" t="s">
        <v>268</v>
      </c>
      <c r="D6654" s="23" t="s">
        <v>5751</v>
      </c>
      <c r="E6654" s="23" t="s">
        <v>287</v>
      </c>
      <c r="F6654" s="40">
        <v>6</v>
      </c>
      <c r="G6654" s="25">
        <v>2236</v>
      </c>
      <c r="H6654" s="25">
        <v>13416</v>
      </c>
      <c r="I6654" s="25"/>
      <c r="J6654" s="58" t="e">
        <f>HYPERLINK("#"&amp;"Insumos"&amp;"!A"&amp;MATCH($B6654,#REF!,0),"Ins "&amp;$B6654)</f>
        <v>#REF!</v>
      </c>
      <c r="M6654" s="220"/>
    </row>
    <row r="6655" spans="1:13" x14ac:dyDescent="0.2">
      <c r="A6655" s="35" t="s">
        <v>2933</v>
      </c>
      <c r="B6655" s="1" t="s">
        <v>4239</v>
      </c>
      <c r="C6655" s="45" t="s">
        <v>1497</v>
      </c>
      <c r="D6655" s="23" t="s">
        <v>5751</v>
      </c>
      <c r="E6655" s="23" t="s">
        <v>4134</v>
      </c>
      <c r="F6655" s="40">
        <v>1</v>
      </c>
      <c r="G6655" s="25">
        <v>3481</v>
      </c>
      <c r="H6655" s="25">
        <v>3481</v>
      </c>
      <c r="I6655" s="25"/>
      <c r="J6655" s="58" t="e">
        <f>HYPERLINK("#"&amp;"Insumos"&amp;"!A"&amp;MATCH($B6655,#REF!,0),"Ins "&amp;$B6655)</f>
        <v>#REF!</v>
      </c>
      <c r="M6655" s="220"/>
    </row>
    <row r="6656" spans="1:13" x14ac:dyDescent="0.2">
      <c r="A6656" s="35" t="s">
        <v>2933</v>
      </c>
      <c r="B6656" s="1" t="s">
        <v>4261</v>
      </c>
      <c r="C6656" s="45" t="s">
        <v>450</v>
      </c>
      <c r="D6656" s="23" t="s">
        <v>5751</v>
      </c>
      <c r="E6656" s="23" t="s">
        <v>4134</v>
      </c>
      <c r="F6656" s="40">
        <v>1</v>
      </c>
      <c r="G6656" s="25">
        <v>16193</v>
      </c>
      <c r="H6656" s="25">
        <v>16193</v>
      </c>
      <c r="I6656" s="25"/>
      <c r="J6656" s="58" t="e">
        <f>HYPERLINK("#"&amp;"Insumos"&amp;"!A"&amp;MATCH($B6656,#REF!,0),"Ins "&amp;$B6656)</f>
        <v>#REF!</v>
      </c>
      <c r="M6656" s="220"/>
    </row>
    <row r="6657" spans="1:13" x14ac:dyDescent="0.2">
      <c r="A6657" s="35" t="s">
        <v>2933</v>
      </c>
      <c r="B6657" s="1" t="s">
        <v>5089</v>
      </c>
      <c r="C6657" s="45" t="s">
        <v>305</v>
      </c>
      <c r="D6657" s="23" t="s">
        <v>5751</v>
      </c>
      <c r="E6657" s="23" t="s">
        <v>4134</v>
      </c>
      <c r="F6657" s="40">
        <v>1</v>
      </c>
      <c r="G6657" s="25">
        <v>9220</v>
      </c>
      <c r="H6657" s="25">
        <v>9220</v>
      </c>
      <c r="I6657" s="25"/>
      <c r="J6657" s="58" t="e">
        <f>HYPERLINK("#"&amp;"Insumos"&amp;"!A"&amp;MATCH($B6657,#REF!,0),"Ins "&amp;$B6657)</f>
        <v>#REF!</v>
      </c>
      <c r="M6657" s="220"/>
    </row>
    <row r="6658" spans="1:13" x14ac:dyDescent="0.2">
      <c r="A6658" s="35" t="s">
        <v>2933</v>
      </c>
      <c r="B6658" s="1" t="s">
        <v>4845</v>
      </c>
      <c r="C6658" s="45" t="s">
        <v>7331</v>
      </c>
      <c r="D6658" s="23" t="s">
        <v>5751</v>
      </c>
      <c r="E6658" s="23" t="s">
        <v>4134</v>
      </c>
      <c r="F6658" s="40">
        <v>1</v>
      </c>
      <c r="G6658" s="25">
        <v>15368</v>
      </c>
      <c r="H6658" s="25">
        <v>15368</v>
      </c>
      <c r="I6658" s="25"/>
      <c r="J6658" s="58" t="e">
        <f>HYPERLINK("#"&amp;"Insumos"&amp;"!A"&amp;MATCH($B6658,#REF!,0),"Ins "&amp;$B6658)</f>
        <v>#REF!</v>
      </c>
      <c r="M6658" s="220"/>
    </row>
    <row r="6659" spans="1:13" x14ac:dyDescent="0.2">
      <c r="A6659" s="35" t="s">
        <v>2933</v>
      </c>
      <c r="B6659" s="1" t="s">
        <v>4875</v>
      </c>
      <c r="C6659" s="45" t="s">
        <v>366</v>
      </c>
      <c r="D6659" s="23" t="s">
        <v>5751</v>
      </c>
      <c r="E6659" s="23" t="s">
        <v>287</v>
      </c>
      <c r="F6659" s="40">
        <v>3</v>
      </c>
      <c r="G6659" s="25">
        <v>9093</v>
      </c>
      <c r="H6659" s="25">
        <v>27279</v>
      </c>
      <c r="I6659" s="25"/>
      <c r="J6659" s="58" t="e">
        <f>HYPERLINK("#"&amp;"Insumos"&amp;"!A"&amp;MATCH($B6659,#REF!,0),"Ins "&amp;$B6659)</f>
        <v>#REF!</v>
      </c>
      <c r="M6659" s="220"/>
    </row>
    <row r="6660" spans="1:13" x14ac:dyDescent="0.2">
      <c r="A6660" s="35" t="s">
        <v>2933</v>
      </c>
      <c r="B6660" s="1" t="s">
        <v>5007</v>
      </c>
      <c r="C6660" s="45" t="s">
        <v>720</v>
      </c>
      <c r="D6660" s="23" t="s">
        <v>5751</v>
      </c>
      <c r="E6660" s="23" t="s">
        <v>4134</v>
      </c>
      <c r="F6660" s="40">
        <v>2</v>
      </c>
      <c r="G6660" s="25">
        <v>1897</v>
      </c>
      <c r="H6660" s="25">
        <v>3794</v>
      </c>
      <c r="I6660" s="25"/>
      <c r="J6660" s="58" t="e">
        <f>HYPERLINK("#"&amp;"Insumos"&amp;"!A"&amp;MATCH($B6660,#REF!,0),"Ins "&amp;$B6660)</f>
        <v>#REF!</v>
      </c>
      <c r="M6660" s="220"/>
    </row>
    <row r="6661" spans="1:13" ht="38.25" x14ac:dyDescent="0.2">
      <c r="A6661" s="36" t="s">
        <v>2939</v>
      </c>
      <c r="B6661" s="26" t="s">
        <v>6816</v>
      </c>
      <c r="C6661" s="79" t="s">
        <v>10712</v>
      </c>
      <c r="D6661" s="37" t="s">
        <v>5608</v>
      </c>
      <c r="E6661" s="37" t="s">
        <v>4134</v>
      </c>
      <c r="F6661" s="41"/>
      <c r="G6661" s="27"/>
      <c r="H6661" s="27"/>
      <c r="I6661" s="27">
        <v>211952</v>
      </c>
      <c r="M6661" s="220">
        <f t="shared" ref="M6661:M6723" si="104">ROUND(I6661*(1+$L$2),0)</f>
        <v>277572</v>
      </c>
    </row>
    <row r="6662" spans="1:13" x14ac:dyDescent="0.2">
      <c r="A6662" s="35" t="s">
        <v>2939</v>
      </c>
      <c r="B6662" s="1" t="s">
        <v>81</v>
      </c>
      <c r="C6662" s="45" t="s">
        <v>1020</v>
      </c>
      <c r="D6662" s="23" t="s">
        <v>5734</v>
      </c>
      <c r="E6662" s="23" t="s">
        <v>4141</v>
      </c>
      <c r="F6662" s="40">
        <v>1</v>
      </c>
      <c r="G6662" s="25">
        <v>75325</v>
      </c>
      <c r="H6662" s="25">
        <v>75325</v>
      </c>
      <c r="I6662" s="25"/>
      <c r="J6662" s="58" t="e">
        <f>HYPERLINK("#"&amp;"Insumos"&amp;"!A"&amp;MATCH($B6662,#REF!,0),"Ins "&amp;$B6662)</f>
        <v>#REF!</v>
      </c>
      <c r="M6662" s="220"/>
    </row>
    <row r="6663" spans="1:13" x14ac:dyDescent="0.2">
      <c r="A6663" s="35" t="s">
        <v>2939</v>
      </c>
      <c r="B6663" s="1" t="s">
        <v>263</v>
      </c>
      <c r="C6663" s="45" t="s">
        <v>696</v>
      </c>
      <c r="D6663" s="23" t="s">
        <v>5534</v>
      </c>
      <c r="E6663" s="23" t="s">
        <v>4140</v>
      </c>
      <c r="F6663" s="40">
        <v>1.18E-2</v>
      </c>
      <c r="G6663" s="25">
        <v>187426</v>
      </c>
      <c r="H6663" s="25">
        <v>2212</v>
      </c>
      <c r="I6663" s="25"/>
      <c r="J6663" s="58" t="e">
        <f>HYPERLINK("#"&amp;"Insumos"&amp;"!A"&amp;MATCH($B6663,#REF!,0),"Ins "&amp;$B6663)</f>
        <v>#REF!</v>
      </c>
      <c r="M6663" s="220"/>
    </row>
    <row r="6664" spans="1:13" x14ac:dyDescent="0.2">
      <c r="A6664" s="35" t="s">
        <v>2939</v>
      </c>
      <c r="B6664" s="1" t="s">
        <v>5533</v>
      </c>
      <c r="C6664" s="45" t="s">
        <v>5892</v>
      </c>
      <c r="D6664" s="23" t="s">
        <v>977</v>
      </c>
      <c r="E6664" s="23" t="s">
        <v>4134</v>
      </c>
      <c r="F6664" s="40">
        <v>0.5</v>
      </c>
      <c r="G6664" s="25">
        <v>3623</v>
      </c>
      <c r="H6664" s="25">
        <v>1812</v>
      </c>
      <c r="I6664" s="25"/>
      <c r="J6664" s="58" t="e">
        <f>HYPERLINK("#"&amp;"Insumos"&amp;"!A"&amp;MATCH($B6664,#REF!,0),"Ins "&amp;$B6664)</f>
        <v>#REF!</v>
      </c>
      <c r="M6664" s="220"/>
    </row>
    <row r="6665" spans="1:13" ht="25.5" x14ac:dyDescent="0.2">
      <c r="A6665" s="35" t="s">
        <v>2939</v>
      </c>
      <c r="B6665" s="1" t="s">
        <v>4666</v>
      </c>
      <c r="C6665" s="45" t="s">
        <v>1474</v>
      </c>
      <c r="D6665" s="23" t="s">
        <v>5751</v>
      </c>
      <c r="E6665" s="23" t="s">
        <v>4134</v>
      </c>
      <c r="F6665" s="40">
        <v>2</v>
      </c>
      <c r="G6665" s="25">
        <v>5121</v>
      </c>
      <c r="H6665" s="25">
        <v>10242</v>
      </c>
      <c r="I6665" s="25"/>
      <c r="J6665" s="58" t="e">
        <f>HYPERLINK("#"&amp;"Insumos"&amp;"!A"&amp;MATCH($B6665,#REF!,0),"Ins "&amp;$B6665)</f>
        <v>#REF!</v>
      </c>
      <c r="M6665" s="220"/>
    </row>
    <row r="6666" spans="1:13" x14ac:dyDescent="0.2">
      <c r="A6666" s="35" t="s">
        <v>2939</v>
      </c>
      <c r="B6666" s="1" t="s">
        <v>4679</v>
      </c>
      <c r="C6666" s="45" t="s">
        <v>1481</v>
      </c>
      <c r="D6666" s="23" t="s">
        <v>5751</v>
      </c>
      <c r="E6666" s="23" t="s">
        <v>4134</v>
      </c>
      <c r="F6666" s="40">
        <v>2</v>
      </c>
      <c r="G6666" s="25">
        <v>11969</v>
      </c>
      <c r="H6666" s="25">
        <v>23938</v>
      </c>
      <c r="I6666" s="25"/>
      <c r="J6666" s="58" t="e">
        <f>HYPERLINK("#"&amp;"Insumos"&amp;"!A"&amp;MATCH($B6666,#REF!,0),"Ins "&amp;$B6666)</f>
        <v>#REF!</v>
      </c>
      <c r="M6666" s="220"/>
    </row>
    <row r="6667" spans="1:13" x14ac:dyDescent="0.2">
      <c r="A6667" s="35" t="s">
        <v>2939</v>
      </c>
      <c r="B6667" s="1" t="s">
        <v>4685</v>
      </c>
      <c r="C6667" s="45" t="s">
        <v>265</v>
      </c>
      <c r="D6667" s="23" t="s">
        <v>5751</v>
      </c>
      <c r="E6667" s="23" t="s">
        <v>287</v>
      </c>
      <c r="F6667" s="40">
        <v>3</v>
      </c>
      <c r="G6667" s="25">
        <v>2288</v>
      </c>
      <c r="H6667" s="25">
        <v>6864</v>
      </c>
      <c r="I6667" s="25"/>
      <c r="J6667" s="58" t="e">
        <f>HYPERLINK("#"&amp;"Insumos"&amp;"!A"&amp;MATCH($B6667,#REF!,0),"Ins "&amp;$B6667)</f>
        <v>#REF!</v>
      </c>
      <c r="M6667" s="220"/>
    </row>
    <row r="6668" spans="1:13" x14ac:dyDescent="0.2">
      <c r="A6668" s="35" t="s">
        <v>2939</v>
      </c>
      <c r="B6668" s="1" t="s">
        <v>4688</v>
      </c>
      <c r="C6668" s="45" t="s">
        <v>268</v>
      </c>
      <c r="D6668" s="23" t="s">
        <v>5751</v>
      </c>
      <c r="E6668" s="23" t="s">
        <v>287</v>
      </c>
      <c r="F6668" s="40">
        <v>6</v>
      </c>
      <c r="G6668" s="25">
        <v>2236</v>
      </c>
      <c r="H6668" s="25">
        <v>13416</v>
      </c>
      <c r="I6668" s="25"/>
      <c r="J6668" s="58" t="e">
        <f>HYPERLINK("#"&amp;"Insumos"&amp;"!A"&amp;MATCH($B6668,#REF!,0),"Ins "&amp;$B6668)</f>
        <v>#REF!</v>
      </c>
      <c r="M6668" s="220"/>
    </row>
    <row r="6669" spans="1:13" x14ac:dyDescent="0.2">
      <c r="A6669" s="35" t="s">
        <v>2939</v>
      </c>
      <c r="B6669" s="1" t="s">
        <v>4239</v>
      </c>
      <c r="C6669" s="45" t="s">
        <v>1497</v>
      </c>
      <c r="D6669" s="23" t="s">
        <v>5751</v>
      </c>
      <c r="E6669" s="23" t="s">
        <v>4134</v>
      </c>
      <c r="F6669" s="40">
        <v>1</v>
      </c>
      <c r="G6669" s="25">
        <v>3481</v>
      </c>
      <c r="H6669" s="25">
        <v>3481</v>
      </c>
      <c r="I6669" s="25"/>
      <c r="J6669" s="58" t="e">
        <f>HYPERLINK("#"&amp;"Insumos"&amp;"!A"&amp;MATCH($B6669,#REF!,0),"Ins "&amp;$B6669)</f>
        <v>#REF!</v>
      </c>
      <c r="M6669" s="220"/>
    </row>
    <row r="6670" spans="1:13" x14ac:dyDescent="0.2">
      <c r="A6670" s="35" t="s">
        <v>2939</v>
      </c>
      <c r="B6670" s="1" t="s">
        <v>4845</v>
      </c>
      <c r="C6670" s="45" t="s">
        <v>7331</v>
      </c>
      <c r="D6670" s="23" t="s">
        <v>5751</v>
      </c>
      <c r="E6670" s="23" t="s">
        <v>4134</v>
      </c>
      <c r="F6670" s="40">
        <v>1</v>
      </c>
      <c r="G6670" s="25">
        <v>15368</v>
      </c>
      <c r="H6670" s="25">
        <v>15368</v>
      </c>
      <c r="I6670" s="25"/>
      <c r="J6670" s="58" t="e">
        <f>HYPERLINK("#"&amp;"Insumos"&amp;"!A"&amp;MATCH($B6670,#REF!,0),"Ins "&amp;$B6670)</f>
        <v>#REF!</v>
      </c>
      <c r="M6670" s="220"/>
    </row>
    <row r="6671" spans="1:13" x14ac:dyDescent="0.2">
      <c r="A6671" s="35" t="s">
        <v>2939</v>
      </c>
      <c r="B6671" s="1" t="s">
        <v>4881</v>
      </c>
      <c r="C6671" s="45" t="s">
        <v>372</v>
      </c>
      <c r="D6671" s="23" t="s">
        <v>5751</v>
      </c>
      <c r="E6671" s="23" t="s">
        <v>287</v>
      </c>
      <c r="F6671" s="40">
        <v>3</v>
      </c>
      <c r="G6671" s="25">
        <v>18500</v>
      </c>
      <c r="H6671" s="25">
        <v>55500</v>
      </c>
      <c r="I6671" s="25"/>
      <c r="J6671" s="58" t="e">
        <f>HYPERLINK("#"&amp;"Insumos"&amp;"!A"&amp;MATCH($B6671,#REF!,0),"Ins "&amp;$B6671)</f>
        <v>#REF!</v>
      </c>
      <c r="M6671" s="220"/>
    </row>
    <row r="6672" spans="1:13" x14ac:dyDescent="0.2">
      <c r="A6672" s="35" t="s">
        <v>2939</v>
      </c>
      <c r="B6672" s="1" t="s">
        <v>5007</v>
      </c>
      <c r="C6672" s="45" t="s">
        <v>720</v>
      </c>
      <c r="D6672" s="23" t="s">
        <v>5751</v>
      </c>
      <c r="E6672" s="23" t="s">
        <v>4134</v>
      </c>
      <c r="F6672" s="40">
        <v>2</v>
      </c>
      <c r="G6672" s="25">
        <v>1897</v>
      </c>
      <c r="H6672" s="25">
        <v>3794</v>
      </c>
      <c r="I6672" s="25"/>
      <c r="J6672" s="58" t="e">
        <f>HYPERLINK("#"&amp;"Insumos"&amp;"!A"&amp;MATCH($B6672,#REF!,0),"Ins "&amp;$B6672)</f>
        <v>#REF!</v>
      </c>
      <c r="M6672" s="220"/>
    </row>
    <row r="6673" spans="1:13" ht="38.25" x14ac:dyDescent="0.2">
      <c r="A6673" s="36" t="s">
        <v>2941</v>
      </c>
      <c r="B6673" s="26" t="s">
        <v>6816</v>
      </c>
      <c r="C6673" s="79" t="s">
        <v>10713</v>
      </c>
      <c r="D6673" s="37" t="s">
        <v>5608</v>
      </c>
      <c r="E6673" s="37" t="s">
        <v>4134</v>
      </c>
      <c r="F6673" s="41"/>
      <c r="G6673" s="27"/>
      <c r="H6673" s="27"/>
      <c r="I6673" s="27">
        <v>131680</v>
      </c>
      <c r="M6673" s="220">
        <f t="shared" si="104"/>
        <v>172448</v>
      </c>
    </row>
    <row r="6674" spans="1:13" x14ac:dyDescent="0.2">
      <c r="A6674" s="35" t="s">
        <v>2941</v>
      </c>
      <c r="B6674" s="34" t="s">
        <v>5577</v>
      </c>
      <c r="C6674" s="45" t="s">
        <v>6346</v>
      </c>
      <c r="D6674" s="23" t="s">
        <v>5734</v>
      </c>
      <c r="E6674" s="23" t="s">
        <v>4141</v>
      </c>
      <c r="F6674" s="40">
        <v>0.7</v>
      </c>
      <c r="G6674" s="25">
        <v>53481</v>
      </c>
      <c r="H6674" s="25">
        <v>37437</v>
      </c>
      <c r="I6674" s="25"/>
      <c r="J6674" s="58" t="e">
        <f>HYPERLINK("#"&amp;"Insumos"&amp;"!A"&amp;MATCH($B6674,#REF!,0),"Ins "&amp;$B6674)</f>
        <v>#REF!</v>
      </c>
      <c r="M6674" s="220"/>
    </row>
    <row r="6675" spans="1:13" x14ac:dyDescent="0.2">
      <c r="A6675" s="35" t="s">
        <v>2941</v>
      </c>
      <c r="B6675" s="1" t="s">
        <v>263</v>
      </c>
      <c r="C6675" s="45" t="s">
        <v>696</v>
      </c>
      <c r="D6675" s="23" t="s">
        <v>5534</v>
      </c>
      <c r="E6675" s="23" t="s">
        <v>4140</v>
      </c>
      <c r="F6675" s="46">
        <v>1.1486152804674366E-3</v>
      </c>
      <c r="G6675" s="25">
        <v>187426</v>
      </c>
      <c r="H6675" s="25">
        <v>215</v>
      </c>
      <c r="I6675" s="25"/>
      <c r="J6675" s="58" t="e">
        <f>HYPERLINK("#"&amp;"Insumos"&amp;"!A"&amp;MATCH($B6675,#REF!,0),"Ins "&amp;$B6675)</f>
        <v>#REF!</v>
      </c>
      <c r="M6675" s="220"/>
    </row>
    <row r="6676" spans="1:13" x14ac:dyDescent="0.2">
      <c r="A6676" s="35" t="s">
        <v>2941</v>
      </c>
      <c r="B6676" s="1" t="s">
        <v>5533</v>
      </c>
      <c r="C6676" s="45" t="s">
        <v>5892</v>
      </c>
      <c r="D6676" s="23" t="s">
        <v>977</v>
      </c>
      <c r="E6676" s="23" t="s">
        <v>4134</v>
      </c>
      <c r="F6676" s="40">
        <v>0.1</v>
      </c>
      <c r="G6676" s="25">
        <v>3623</v>
      </c>
      <c r="H6676" s="25">
        <v>362</v>
      </c>
      <c r="I6676" s="25"/>
      <c r="J6676" s="58" t="e">
        <f>HYPERLINK("#"&amp;"Insumos"&amp;"!A"&amp;MATCH($B6676,#REF!,0),"Ins "&amp;$B6676)</f>
        <v>#REF!</v>
      </c>
      <c r="M6676" s="220"/>
    </row>
    <row r="6677" spans="1:13" x14ac:dyDescent="0.2">
      <c r="A6677" s="35" t="s">
        <v>2941</v>
      </c>
      <c r="B6677" s="1" t="s">
        <v>4680</v>
      </c>
      <c r="C6677" s="45" t="s">
        <v>205</v>
      </c>
      <c r="D6677" s="23" t="s">
        <v>5751</v>
      </c>
      <c r="E6677" s="23" t="s">
        <v>4134</v>
      </c>
      <c r="F6677" s="40">
        <v>2</v>
      </c>
      <c r="G6677" s="25">
        <v>520</v>
      </c>
      <c r="H6677" s="25">
        <v>1040</v>
      </c>
      <c r="I6677" s="25"/>
      <c r="J6677" s="58" t="e">
        <f>HYPERLINK("#"&amp;"Insumos"&amp;"!A"&amp;MATCH($B6677,#REF!,0),"Ins "&amp;$B6677)</f>
        <v>#REF!</v>
      </c>
      <c r="M6677" s="220"/>
    </row>
    <row r="6678" spans="1:13" x14ac:dyDescent="0.2">
      <c r="A6678" s="35" t="s">
        <v>2941</v>
      </c>
      <c r="B6678" s="1" t="s">
        <v>4685</v>
      </c>
      <c r="C6678" s="45" t="s">
        <v>265</v>
      </c>
      <c r="D6678" s="23" t="s">
        <v>5751</v>
      </c>
      <c r="E6678" s="23" t="s">
        <v>287</v>
      </c>
      <c r="F6678" s="40">
        <v>3</v>
      </c>
      <c r="G6678" s="25">
        <v>2288</v>
      </c>
      <c r="H6678" s="25">
        <v>6864</v>
      </c>
      <c r="I6678" s="25"/>
      <c r="J6678" s="58" t="e">
        <f>HYPERLINK("#"&amp;"Insumos"&amp;"!A"&amp;MATCH($B6678,#REF!,0),"Ins "&amp;$B6678)</f>
        <v>#REF!</v>
      </c>
      <c r="M6678" s="220"/>
    </row>
    <row r="6679" spans="1:13" x14ac:dyDescent="0.2">
      <c r="A6679" s="35" t="s">
        <v>2941</v>
      </c>
      <c r="B6679" s="1" t="s">
        <v>4688</v>
      </c>
      <c r="C6679" s="45" t="s">
        <v>268</v>
      </c>
      <c r="D6679" s="23" t="s">
        <v>5751</v>
      </c>
      <c r="E6679" s="23" t="s">
        <v>287</v>
      </c>
      <c r="F6679" s="40">
        <v>6</v>
      </c>
      <c r="G6679" s="25">
        <v>2236</v>
      </c>
      <c r="H6679" s="25">
        <v>13416</v>
      </c>
      <c r="I6679" s="25"/>
      <c r="J6679" s="58" t="e">
        <f>HYPERLINK("#"&amp;"Insumos"&amp;"!A"&amp;MATCH($B6679,#REF!,0),"Ins "&amp;$B6679)</f>
        <v>#REF!</v>
      </c>
      <c r="M6679" s="220"/>
    </row>
    <row r="6680" spans="1:13" x14ac:dyDescent="0.2">
      <c r="A6680" s="35" t="s">
        <v>2941</v>
      </c>
      <c r="B6680" s="1" t="s">
        <v>4239</v>
      </c>
      <c r="C6680" s="45" t="s">
        <v>1497</v>
      </c>
      <c r="D6680" s="23" t="s">
        <v>5751</v>
      </c>
      <c r="E6680" s="23" t="s">
        <v>4134</v>
      </c>
      <c r="F6680" s="40">
        <v>1</v>
      </c>
      <c r="G6680" s="25">
        <v>3481</v>
      </c>
      <c r="H6680" s="25">
        <v>3481</v>
      </c>
      <c r="I6680" s="25"/>
      <c r="J6680" s="58" t="e">
        <f>HYPERLINK("#"&amp;"Insumos"&amp;"!A"&amp;MATCH($B6680,#REF!,0),"Ins "&amp;$B6680)</f>
        <v>#REF!</v>
      </c>
      <c r="M6680" s="220"/>
    </row>
    <row r="6681" spans="1:13" x14ac:dyDescent="0.2">
      <c r="A6681" s="35" t="s">
        <v>2941</v>
      </c>
      <c r="B6681" s="1" t="s">
        <v>4823</v>
      </c>
      <c r="C6681" s="45" t="s">
        <v>335</v>
      </c>
      <c r="D6681" s="23" t="s">
        <v>5751</v>
      </c>
      <c r="E6681" s="23" t="s">
        <v>4134</v>
      </c>
      <c r="F6681" s="40">
        <v>1</v>
      </c>
      <c r="G6681" s="25">
        <v>1560</v>
      </c>
      <c r="H6681" s="25">
        <v>1560</v>
      </c>
      <c r="I6681" s="25"/>
      <c r="J6681" s="58" t="e">
        <f>HYPERLINK("#"&amp;"Insumos"&amp;"!A"&amp;MATCH($B6681,#REF!,0),"Ins "&amp;$B6681)</f>
        <v>#REF!</v>
      </c>
      <c r="M6681" s="220"/>
    </row>
    <row r="6682" spans="1:13" x14ac:dyDescent="0.2">
      <c r="A6682" s="35" t="s">
        <v>2941</v>
      </c>
      <c r="B6682" s="1" t="s">
        <v>4844</v>
      </c>
      <c r="C6682" s="45" t="s">
        <v>336</v>
      </c>
      <c r="D6682" s="23" t="s">
        <v>5751</v>
      </c>
      <c r="E6682" s="23" t="s">
        <v>4134</v>
      </c>
      <c r="F6682" s="40">
        <v>1</v>
      </c>
      <c r="G6682" s="25">
        <v>57683</v>
      </c>
      <c r="H6682" s="25">
        <v>57683</v>
      </c>
      <c r="I6682" s="25"/>
      <c r="J6682" s="58" t="e">
        <f>HYPERLINK("#"&amp;"Insumos"&amp;"!A"&amp;MATCH($B6682,#REF!,0),"Ins "&amp;$B6682)</f>
        <v>#REF!</v>
      </c>
      <c r="M6682" s="220"/>
    </row>
    <row r="6683" spans="1:13" x14ac:dyDescent="0.2">
      <c r="A6683" s="35" t="s">
        <v>2941</v>
      </c>
      <c r="B6683" s="1" t="s">
        <v>4887</v>
      </c>
      <c r="C6683" s="45" t="s">
        <v>378</v>
      </c>
      <c r="D6683" s="23" t="s">
        <v>5751</v>
      </c>
      <c r="E6683" s="23" t="s">
        <v>287</v>
      </c>
      <c r="F6683" s="40">
        <v>3</v>
      </c>
      <c r="G6683" s="25">
        <v>2946</v>
      </c>
      <c r="H6683" s="25">
        <v>8838</v>
      </c>
      <c r="I6683" s="25"/>
      <c r="J6683" s="58" t="e">
        <f>HYPERLINK("#"&amp;"Insumos"&amp;"!A"&amp;MATCH($B6683,#REF!,0),"Ins "&amp;$B6683)</f>
        <v>#REF!</v>
      </c>
      <c r="M6683" s="220"/>
    </row>
    <row r="6684" spans="1:13" x14ac:dyDescent="0.2">
      <c r="A6684" s="35" t="s">
        <v>2941</v>
      </c>
      <c r="B6684" s="1" t="s">
        <v>4903</v>
      </c>
      <c r="C6684" s="45" t="s">
        <v>489</v>
      </c>
      <c r="D6684" s="23" t="s">
        <v>5751</v>
      </c>
      <c r="E6684" s="23" t="s">
        <v>4135</v>
      </c>
      <c r="F6684" s="40">
        <v>0.1</v>
      </c>
      <c r="G6684" s="25">
        <v>5939</v>
      </c>
      <c r="H6684" s="25">
        <v>594</v>
      </c>
      <c r="I6684" s="25"/>
      <c r="J6684" s="58" t="e">
        <f>HYPERLINK("#"&amp;"Insumos"&amp;"!A"&amp;MATCH($B6684,#REF!,0),"Ins "&amp;$B6684)</f>
        <v>#REF!</v>
      </c>
      <c r="M6684" s="220"/>
    </row>
    <row r="6685" spans="1:13" x14ac:dyDescent="0.2">
      <c r="A6685" s="35" t="s">
        <v>2941</v>
      </c>
      <c r="B6685" s="1" t="s">
        <v>5007</v>
      </c>
      <c r="C6685" s="45" t="s">
        <v>720</v>
      </c>
      <c r="D6685" s="23" t="s">
        <v>5751</v>
      </c>
      <c r="E6685" s="23" t="s">
        <v>4134</v>
      </c>
      <c r="F6685" s="40">
        <v>0.1</v>
      </c>
      <c r="G6685" s="25">
        <v>1897</v>
      </c>
      <c r="H6685" s="25">
        <v>190</v>
      </c>
      <c r="I6685" s="25"/>
      <c r="J6685" s="58" t="e">
        <f>HYPERLINK("#"&amp;"Insumos"&amp;"!A"&amp;MATCH($B6685,#REF!,0),"Ins "&amp;$B6685)</f>
        <v>#REF!</v>
      </c>
      <c r="M6685" s="220"/>
    </row>
    <row r="6686" spans="1:13" ht="38.25" x14ac:dyDescent="0.2">
      <c r="A6686" s="36" t="s">
        <v>2943</v>
      </c>
      <c r="B6686" s="26" t="s">
        <v>6816</v>
      </c>
      <c r="C6686" s="79" t="s">
        <v>10714</v>
      </c>
      <c r="D6686" s="37" t="s">
        <v>5608</v>
      </c>
      <c r="E6686" s="37" t="s">
        <v>4134</v>
      </c>
      <c r="F6686" s="41"/>
      <c r="G6686" s="27"/>
      <c r="H6686" s="27"/>
      <c r="I6686" s="27">
        <v>210010</v>
      </c>
      <c r="M6686" s="220">
        <f t="shared" si="104"/>
        <v>275029</v>
      </c>
    </row>
    <row r="6687" spans="1:13" x14ac:dyDescent="0.2">
      <c r="A6687" s="35" t="s">
        <v>2943</v>
      </c>
      <c r="B6687" s="1" t="s">
        <v>81</v>
      </c>
      <c r="C6687" s="45" t="s">
        <v>1020</v>
      </c>
      <c r="D6687" s="23" t="s">
        <v>5734</v>
      </c>
      <c r="E6687" s="23" t="s">
        <v>4141</v>
      </c>
      <c r="F6687" s="40">
        <v>1</v>
      </c>
      <c r="G6687" s="25">
        <v>75325</v>
      </c>
      <c r="H6687" s="25">
        <v>75325</v>
      </c>
      <c r="I6687" s="25"/>
      <c r="J6687" s="58" t="e">
        <f>HYPERLINK("#"&amp;"Insumos"&amp;"!A"&amp;MATCH($B6687,#REF!,0),"Ins "&amp;$B6687)</f>
        <v>#REF!</v>
      </c>
      <c r="M6687" s="220"/>
    </row>
    <row r="6688" spans="1:13" x14ac:dyDescent="0.2">
      <c r="A6688" s="35" t="s">
        <v>2943</v>
      </c>
      <c r="B6688" s="1" t="s">
        <v>263</v>
      </c>
      <c r="C6688" s="45" t="s">
        <v>696</v>
      </c>
      <c r="D6688" s="23" t="s">
        <v>5534</v>
      </c>
      <c r="E6688" s="23" t="s">
        <v>4140</v>
      </c>
      <c r="F6688" s="40">
        <v>6.7999999999999996E-3</v>
      </c>
      <c r="G6688" s="25">
        <v>187426</v>
      </c>
      <c r="H6688" s="25">
        <v>1274</v>
      </c>
      <c r="I6688" s="25"/>
      <c r="J6688" s="58" t="e">
        <f>HYPERLINK("#"&amp;"Insumos"&amp;"!A"&amp;MATCH($B6688,#REF!,0),"Ins "&amp;$B6688)</f>
        <v>#REF!</v>
      </c>
      <c r="M6688" s="220"/>
    </row>
    <row r="6689" spans="1:13" x14ac:dyDescent="0.2">
      <c r="A6689" s="35" t="s">
        <v>2943</v>
      </c>
      <c r="B6689" s="1" t="s">
        <v>5533</v>
      </c>
      <c r="C6689" s="45" t="s">
        <v>5892</v>
      </c>
      <c r="D6689" s="23" t="s">
        <v>977</v>
      </c>
      <c r="E6689" s="23" t="s">
        <v>4134</v>
      </c>
      <c r="F6689" s="40">
        <v>0.5</v>
      </c>
      <c r="G6689" s="25">
        <v>3623</v>
      </c>
      <c r="H6689" s="25">
        <v>1812</v>
      </c>
      <c r="I6689" s="25"/>
      <c r="J6689" s="58" t="e">
        <f>HYPERLINK("#"&amp;"Insumos"&amp;"!A"&amp;MATCH($B6689,#REF!,0),"Ins "&amp;$B6689)</f>
        <v>#REF!</v>
      </c>
      <c r="M6689" s="220"/>
    </row>
    <row r="6690" spans="1:13" ht="25.5" x14ac:dyDescent="0.2">
      <c r="A6690" s="35" t="s">
        <v>2943</v>
      </c>
      <c r="B6690" s="1" t="s">
        <v>4660</v>
      </c>
      <c r="C6690" s="45" t="s">
        <v>323</v>
      </c>
      <c r="D6690" s="23" t="s">
        <v>5751</v>
      </c>
      <c r="E6690" s="23" t="s">
        <v>4134</v>
      </c>
      <c r="F6690" s="40">
        <v>2</v>
      </c>
      <c r="G6690" s="25">
        <v>3076</v>
      </c>
      <c r="H6690" s="25">
        <v>6152</v>
      </c>
      <c r="I6690" s="25"/>
      <c r="J6690" s="58" t="e">
        <f>HYPERLINK("#"&amp;"Insumos"&amp;"!A"&amp;MATCH($B6690,#REF!,0),"Ins "&amp;$B6690)</f>
        <v>#REF!</v>
      </c>
      <c r="M6690" s="220"/>
    </row>
    <row r="6691" spans="1:13" x14ac:dyDescent="0.2">
      <c r="A6691" s="35" t="s">
        <v>2943</v>
      </c>
      <c r="B6691" s="1" t="s">
        <v>4673</v>
      </c>
      <c r="C6691" s="45" t="s">
        <v>490</v>
      </c>
      <c r="D6691" s="23" t="s">
        <v>5751</v>
      </c>
      <c r="E6691" s="23" t="s">
        <v>4134</v>
      </c>
      <c r="F6691" s="40">
        <v>2</v>
      </c>
      <c r="G6691" s="25">
        <v>6465</v>
      </c>
      <c r="H6691" s="25">
        <v>12930</v>
      </c>
      <c r="I6691" s="25"/>
      <c r="J6691" s="58" t="e">
        <f>HYPERLINK("#"&amp;"Insumos"&amp;"!A"&amp;MATCH($B6691,#REF!,0),"Ins "&amp;$B6691)</f>
        <v>#REF!</v>
      </c>
      <c r="M6691" s="220"/>
    </row>
    <row r="6692" spans="1:13" x14ac:dyDescent="0.2">
      <c r="A6692" s="35" t="s">
        <v>2943</v>
      </c>
      <c r="B6692" s="1" t="s">
        <v>4685</v>
      </c>
      <c r="C6692" s="45" t="s">
        <v>265</v>
      </c>
      <c r="D6692" s="23" t="s">
        <v>5751</v>
      </c>
      <c r="E6692" s="23" t="s">
        <v>287</v>
      </c>
      <c r="F6692" s="40">
        <v>3</v>
      </c>
      <c r="G6692" s="25">
        <v>2288</v>
      </c>
      <c r="H6692" s="25">
        <v>6864</v>
      </c>
      <c r="I6692" s="25"/>
      <c r="J6692" s="58" t="e">
        <f>HYPERLINK("#"&amp;"Insumos"&amp;"!A"&amp;MATCH($B6692,#REF!,0),"Ins "&amp;$B6692)</f>
        <v>#REF!</v>
      </c>
      <c r="M6692" s="220"/>
    </row>
    <row r="6693" spans="1:13" x14ac:dyDescent="0.2">
      <c r="A6693" s="35" t="s">
        <v>2943</v>
      </c>
      <c r="B6693" s="1" t="s">
        <v>4688</v>
      </c>
      <c r="C6693" s="45" t="s">
        <v>268</v>
      </c>
      <c r="D6693" s="23" t="s">
        <v>5751</v>
      </c>
      <c r="E6693" s="23" t="s">
        <v>287</v>
      </c>
      <c r="F6693" s="40">
        <v>6</v>
      </c>
      <c r="G6693" s="25">
        <v>2236</v>
      </c>
      <c r="H6693" s="25">
        <v>13416</v>
      </c>
      <c r="I6693" s="25"/>
      <c r="J6693" s="58" t="e">
        <f>HYPERLINK("#"&amp;"Insumos"&amp;"!A"&amp;MATCH($B6693,#REF!,0),"Ins "&amp;$B6693)</f>
        <v>#REF!</v>
      </c>
      <c r="M6693" s="220"/>
    </row>
    <row r="6694" spans="1:13" x14ac:dyDescent="0.2">
      <c r="A6694" s="35" t="s">
        <v>2943</v>
      </c>
      <c r="B6694" s="1" t="s">
        <v>4239</v>
      </c>
      <c r="C6694" s="45" t="s">
        <v>1497</v>
      </c>
      <c r="D6694" s="23" t="s">
        <v>5751</v>
      </c>
      <c r="E6694" s="23" t="s">
        <v>4134</v>
      </c>
      <c r="F6694" s="40">
        <v>1</v>
      </c>
      <c r="G6694" s="25">
        <v>3481</v>
      </c>
      <c r="H6694" s="25">
        <v>3481</v>
      </c>
      <c r="I6694" s="25"/>
      <c r="J6694" s="58" t="e">
        <f>HYPERLINK("#"&amp;"Insumos"&amp;"!A"&amp;MATCH($B6694,#REF!,0),"Ins "&amp;$B6694)</f>
        <v>#REF!</v>
      </c>
      <c r="M6694" s="220"/>
    </row>
    <row r="6695" spans="1:13" x14ac:dyDescent="0.2">
      <c r="A6695" s="35" t="s">
        <v>2943</v>
      </c>
      <c r="B6695" s="1" t="s">
        <v>4844</v>
      </c>
      <c r="C6695" s="45" t="s">
        <v>336</v>
      </c>
      <c r="D6695" s="23" t="s">
        <v>5751</v>
      </c>
      <c r="E6695" s="23" t="s">
        <v>4134</v>
      </c>
      <c r="F6695" s="40">
        <v>1</v>
      </c>
      <c r="G6695" s="25">
        <v>57683</v>
      </c>
      <c r="H6695" s="25">
        <v>57683</v>
      </c>
      <c r="I6695" s="25"/>
      <c r="J6695" s="58" t="e">
        <f>HYPERLINK("#"&amp;"Insumos"&amp;"!A"&amp;MATCH($B6695,#REF!,0),"Ins "&amp;$B6695)</f>
        <v>#REF!</v>
      </c>
      <c r="M6695" s="220"/>
    </row>
    <row r="6696" spans="1:13" x14ac:dyDescent="0.2">
      <c r="A6696" s="35" t="s">
        <v>2943</v>
      </c>
      <c r="B6696" s="1" t="s">
        <v>4875</v>
      </c>
      <c r="C6696" s="45" t="s">
        <v>366</v>
      </c>
      <c r="D6696" s="23" t="s">
        <v>5751</v>
      </c>
      <c r="E6696" s="23" t="s">
        <v>287</v>
      </c>
      <c r="F6696" s="40">
        <v>3</v>
      </c>
      <c r="G6696" s="25">
        <v>9093</v>
      </c>
      <c r="H6696" s="25">
        <v>27279</v>
      </c>
      <c r="I6696" s="25"/>
      <c r="J6696" s="58" t="e">
        <f>HYPERLINK("#"&amp;"Insumos"&amp;"!A"&amp;MATCH($B6696,#REF!,0),"Ins "&amp;$B6696)</f>
        <v>#REF!</v>
      </c>
      <c r="M6696" s="220"/>
    </row>
    <row r="6697" spans="1:13" x14ac:dyDescent="0.2">
      <c r="A6697" s="35" t="s">
        <v>2943</v>
      </c>
      <c r="B6697" s="1" t="s">
        <v>5007</v>
      </c>
      <c r="C6697" s="45" t="s">
        <v>720</v>
      </c>
      <c r="D6697" s="23" t="s">
        <v>5751</v>
      </c>
      <c r="E6697" s="23" t="s">
        <v>4134</v>
      </c>
      <c r="F6697" s="40">
        <v>2</v>
      </c>
      <c r="G6697" s="25">
        <v>1897</v>
      </c>
      <c r="H6697" s="25">
        <v>3794</v>
      </c>
      <c r="I6697" s="25"/>
      <c r="J6697" s="58" t="e">
        <f>HYPERLINK("#"&amp;"Insumos"&amp;"!A"&amp;MATCH($B6697,#REF!,0),"Ins "&amp;$B6697)</f>
        <v>#REF!</v>
      </c>
      <c r="M6697" s="220"/>
    </row>
    <row r="6698" spans="1:13" ht="38.25" x14ac:dyDescent="0.2">
      <c r="A6698" s="36" t="s">
        <v>2944</v>
      </c>
      <c r="B6698" s="26" t="s">
        <v>6816</v>
      </c>
      <c r="C6698" s="79" t="s">
        <v>10715</v>
      </c>
      <c r="D6698" s="37" t="s">
        <v>5608</v>
      </c>
      <c r="E6698" s="37" t="s">
        <v>4134</v>
      </c>
      <c r="F6698" s="41"/>
      <c r="G6698" s="27"/>
      <c r="H6698" s="27"/>
      <c r="I6698" s="27">
        <v>255372</v>
      </c>
      <c r="M6698" s="220">
        <f t="shared" si="104"/>
        <v>334435</v>
      </c>
    </row>
    <row r="6699" spans="1:13" x14ac:dyDescent="0.2">
      <c r="A6699" s="35" t="s">
        <v>2944</v>
      </c>
      <c r="B6699" s="1" t="s">
        <v>81</v>
      </c>
      <c r="C6699" s="45" t="s">
        <v>1020</v>
      </c>
      <c r="D6699" s="23" t="s">
        <v>5734</v>
      </c>
      <c r="E6699" s="23" t="s">
        <v>4141</v>
      </c>
      <c r="F6699" s="40">
        <v>1</v>
      </c>
      <c r="G6699" s="25">
        <v>75325</v>
      </c>
      <c r="H6699" s="25">
        <v>75325</v>
      </c>
      <c r="I6699" s="25"/>
      <c r="J6699" s="58" t="e">
        <f>HYPERLINK("#"&amp;"Insumos"&amp;"!A"&amp;MATCH($B6699,#REF!,0),"Ins "&amp;$B6699)</f>
        <v>#REF!</v>
      </c>
      <c r="M6699" s="220"/>
    </row>
    <row r="6700" spans="1:13" x14ac:dyDescent="0.2">
      <c r="A6700" s="35" t="s">
        <v>2944</v>
      </c>
      <c r="B6700" s="1" t="s">
        <v>263</v>
      </c>
      <c r="C6700" s="45" t="s">
        <v>696</v>
      </c>
      <c r="D6700" s="23" t="s">
        <v>5534</v>
      </c>
      <c r="E6700" s="23" t="s">
        <v>4140</v>
      </c>
      <c r="F6700" s="40">
        <v>1.77E-2</v>
      </c>
      <c r="G6700" s="25">
        <v>187426</v>
      </c>
      <c r="H6700" s="25">
        <v>3317</v>
      </c>
      <c r="I6700" s="25"/>
      <c r="J6700" s="58" t="e">
        <f>HYPERLINK("#"&amp;"Insumos"&amp;"!A"&amp;MATCH($B6700,#REF!,0),"Ins "&amp;$B6700)</f>
        <v>#REF!</v>
      </c>
      <c r="M6700" s="220"/>
    </row>
    <row r="6701" spans="1:13" x14ac:dyDescent="0.2">
      <c r="A6701" s="35" t="s">
        <v>2944</v>
      </c>
      <c r="B6701" s="1" t="s">
        <v>5533</v>
      </c>
      <c r="C6701" s="45" t="s">
        <v>5892</v>
      </c>
      <c r="D6701" s="23" t="s">
        <v>977</v>
      </c>
      <c r="E6701" s="23" t="s">
        <v>4134</v>
      </c>
      <c r="F6701" s="40">
        <v>0.5</v>
      </c>
      <c r="G6701" s="25">
        <v>3623</v>
      </c>
      <c r="H6701" s="25">
        <v>1812</v>
      </c>
      <c r="I6701" s="25"/>
      <c r="J6701" s="58" t="e">
        <f>HYPERLINK("#"&amp;"Insumos"&amp;"!A"&amp;MATCH($B6701,#REF!,0),"Ins "&amp;$B6701)</f>
        <v>#REF!</v>
      </c>
      <c r="M6701" s="220"/>
    </row>
    <row r="6702" spans="1:13" ht="25.5" x14ac:dyDescent="0.2">
      <c r="A6702" s="35" t="s">
        <v>2944</v>
      </c>
      <c r="B6702" s="1" t="s">
        <v>4666</v>
      </c>
      <c r="C6702" s="45" t="s">
        <v>1474</v>
      </c>
      <c r="D6702" s="23" t="s">
        <v>5751</v>
      </c>
      <c r="E6702" s="23" t="s">
        <v>4134</v>
      </c>
      <c r="F6702" s="40">
        <v>2</v>
      </c>
      <c r="G6702" s="25">
        <v>5121</v>
      </c>
      <c r="H6702" s="25">
        <v>10242</v>
      </c>
      <c r="I6702" s="25"/>
      <c r="J6702" s="58" t="e">
        <f>HYPERLINK("#"&amp;"Insumos"&amp;"!A"&amp;MATCH($B6702,#REF!,0),"Ins "&amp;$B6702)</f>
        <v>#REF!</v>
      </c>
      <c r="M6702" s="220"/>
    </row>
    <row r="6703" spans="1:13" x14ac:dyDescent="0.2">
      <c r="A6703" s="35" t="s">
        <v>2944</v>
      </c>
      <c r="B6703" s="1" t="s">
        <v>4679</v>
      </c>
      <c r="C6703" s="45" t="s">
        <v>1481</v>
      </c>
      <c r="D6703" s="23" t="s">
        <v>5751</v>
      </c>
      <c r="E6703" s="23" t="s">
        <v>4134</v>
      </c>
      <c r="F6703" s="40">
        <v>2</v>
      </c>
      <c r="G6703" s="25">
        <v>11969</v>
      </c>
      <c r="H6703" s="25">
        <v>23938</v>
      </c>
      <c r="I6703" s="25"/>
      <c r="J6703" s="58" t="e">
        <f>HYPERLINK("#"&amp;"Insumos"&amp;"!A"&amp;MATCH($B6703,#REF!,0),"Ins "&amp;$B6703)</f>
        <v>#REF!</v>
      </c>
      <c r="M6703" s="220"/>
    </row>
    <row r="6704" spans="1:13" x14ac:dyDescent="0.2">
      <c r="A6704" s="35" t="s">
        <v>2944</v>
      </c>
      <c r="B6704" s="1" t="s">
        <v>4685</v>
      </c>
      <c r="C6704" s="45" t="s">
        <v>265</v>
      </c>
      <c r="D6704" s="23" t="s">
        <v>5751</v>
      </c>
      <c r="E6704" s="23" t="s">
        <v>287</v>
      </c>
      <c r="F6704" s="40">
        <v>3</v>
      </c>
      <c r="G6704" s="25">
        <v>2288</v>
      </c>
      <c r="H6704" s="25">
        <v>6864</v>
      </c>
      <c r="I6704" s="25"/>
      <c r="J6704" s="58" t="e">
        <f>HYPERLINK("#"&amp;"Insumos"&amp;"!A"&amp;MATCH($B6704,#REF!,0),"Ins "&amp;$B6704)</f>
        <v>#REF!</v>
      </c>
      <c r="M6704" s="220"/>
    </row>
    <row r="6705" spans="1:13" x14ac:dyDescent="0.2">
      <c r="A6705" s="35" t="s">
        <v>2944</v>
      </c>
      <c r="B6705" s="1" t="s">
        <v>4688</v>
      </c>
      <c r="C6705" s="45" t="s">
        <v>268</v>
      </c>
      <c r="D6705" s="23" t="s">
        <v>5751</v>
      </c>
      <c r="E6705" s="23" t="s">
        <v>287</v>
      </c>
      <c r="F6705" s="40">
        <v>6</v>
      </c>
      <c r="G6705" s="25">
        <v>2236</v>
      </c>
      <c r="H6705" s="25">
        <v>13416</v>
      </c>
      <c r="I6705" s="25"/>
      <c r="J6705" s="58" t="e">
        <f>HYPERLINK("#"&amp;"Insumos"&amp;"!A"&amp;MATCH($B6705,#REF!,0),"Ins "&amp;$B6705)</f>
        <v>#REF!</v>
      </c>
      <c r="M6705" s="220"/>
    </row>
    <row r="6706" spans="1:13" x14ac:dyDescent="0.2">
      <c r="A6706" s="35" t="s">
        <v>2944</v>
      </c>
      <c r="B6706" s="1" t="s">
        <v>4239</v>
      </c>
      <c r="C6706" s="45" t="s">
        <v>1497</v>
      </c>
      <c r="D6706" s="23" t="s">
        <v>5751</v>
      </c>
      <c r="E6706" s="23" t="s">
        <v>4134</v>
      </c>
      <c r="F6706" s="40">
        <v>1</v>
      </c>
      <c r="G6706" s="25">
        <v>3481</v>
      </c>
      <c r="H6706" s="25">
        <v>3481</v>
      </c>
      <c r="I6706" s="25"/>
      <c r="J6706" s="58" t="e">
        <f>HYPERLINK("#"&amp;"Insumos"&amp;"!A"&amp;MATCH($B6706,#REF!,0),"Ins "&amp;$B6706)</f>
        <v>#REF!</v>
      </c>
      <c r="M6706" s="220"/>
    </row>
    <row r="6707" spans="1:13" x14ac:dyDescent="0.2">
      <c r="A6707" s="35" t="s">
        <v>2944</v>
      </c>
      <c r="B6707" s="1" t="s">
        <v>4844</v>
      </c>
      <c r="C6707" s="45" t="s">
        <v>336</v>
      </c>
      <c r="D6707" s="23" t="s">
        <v>5751</v>
      </c>
      <c r="E6707" s="23" t="s">
        <v>4134</v>
      </c>
      <c r="F6707" s="40">
        <v>1</v>
      </c>
      <c r="G6707" s="25">
        <v>57683</v>
      </c>
      <c r="H6707" s="25">
        <v>57683</v>
      </c>
      <c r="I6707" s="25"/>
      <c r="J6707" s="58" t="e">
        <f>HYPERLINK("#"&amp;"Insumos"&amp;"!A"&amp;MATCH($B6707,#REF!,0),"Ins "&amp;$B6707)</f>
        <v>#REF!</v>
      </c>
      <c r="M6707" s="220"/>
    </row>
    <row r="6708" spans="1:13" x14ac:dyDescent="0.2">
      <c r="A6708" s="35" t="s">
        <v>2944</v>
      </c>
      <c r="B6708" s="1" t="s">
        <v>4881</v>
      </c>
      <c r="C6708" s="45" t="s">
        <v>372</v>
      </c>
      <c r="D6708" s="23" t="s">
        <v>5751</v>
      </c>
      <c r="E6708" s="23" t="s">
        <v>287</v>
      </c>
      <c r="F6708" s="40">
        <v>3</v>
      </c>
      <c r="G6708" s="25">
        <v>18500</v>
      </c>
      <c r="H6708" s="25">
        <v>55500</v>
      </c>
      <c r="I6708" s="25"/>
      <c r="J6708" s="58" t="e">
        <f>HYPERLINK("#"&amp;"Insumos"&amp;"!A"&amp;MATCH($B6708,#REF!,0),"Ins "&amp;$B6708)</f>
        <v>#REF!</v>
      </c>
      <c r="M6708" s="220"/>
    </row>
    <row r="6709" spans="1:13" x14ac:dyDescent="0.2">
      <c r="A6709" s="35" t="s">
        <v>2944</v>
      </c>
      <c r="B6709" s="1" t="s">
        <v>5007</v>
      </c>
      <c r="C6709" s="45" t="s">
        <v>720</v>
      </c>
      <c r="D6709" s="23" t="s">
        <v>5751</v>
      </c>
      <c r="E6709" s="23" t="s">
        <v>4134</v>
      </c>
      <c r="F6709" s="40">
        <v>2</v>
      </c>
      <c r="G6709" s="25">
        <v>1897</v>
      </c>
      <c r="H6709" s="25">
        <v>3794</v>
      </c>
      <c r="I6709" s="25"/>
      <c r="J6709" s="58" t="e">
        <f>HYPERLINK("#"&amp;"Insumos"&amp;"!A"&amp;MATCH($B6709,#REF!,0),"Ins "&amp;$B6709)</f>
        <v>#REF!</v>
      </c>
      <c r="M6709" s="220"/>
    </row>
    <row r="6710" spans="1:13" ht="25.5" x14ac:dyDescent="0.2">
      <c r="A6710" s="36" t="s">
        <v>2945</v>
      </c>
      <c r="B6710" s="26" t="s">
        <v>6816</v>
      </c>
      <c r="C6710" s="79" t="s">
        <v>10716</v>
      </c>
      <c r="D6710" s="37" t="s">
        <v>5608</v>
      </c>
      <c r="E6710" s="37" t="s">
        <v>4134</v>
      </c>
      <c r="F6710" s="41"/>
      <c r="G6710" s="27"/>
      <c r="H6710" s="27"/>
      <c r="I6710" s="27">
        <v>179518</v>
      </c>
      <c r="M6710" s="220">
        <f t="shared" si="104"/>
        <v>235097</v>
      </c>
    </row>
    <row r="6711" spans="1:13" x14ac:dyDescent="0.2">
      <c r="A6711" s="35" t="s">
        <v>2945</v>
      </c>
      <c r="B6711" s="1" t="s">
        <v>81</v>
      </c>
      <c r="C6711" s="45" t="s">
        <v>1020</v>
      </c>
      <c r="D6711" s="23" t="s">
        <v>5734</v>
      </c>
      <c r="E6711" s="23" t="s">
        <v>4141</v>
      </c>
      <c r="F6711" s="40">
        <v>1.5</v>
      </c>
      <c r="G6711" s="25">
        <v>75325</v>
      </c>
      <c r="H6711" s="25">
        <v>112988</v>
      </c>
      <c r="I6711" s="25"/>
      <c r="J6711" s="58" t="e">
        <f>HYPERLINK("#"&amp;"Insumos"&amp;"!A"&amp;MATCH($B6711,#REF!,0),"Ins "&amp;$B6711)</f>
        <v>#REF!</v>
      </c>
      <c r="M6711" s="220"/>
    </row>
    <row r="6712" spans="1:13" x14ac:dyDescent="0.2">
      <c r="A6712" s="35" t="s">
        <v>2945</v>
      </c>
      <c r="B6712" s="1" t="s">
        <v>263</v>
      </c>
      <c r="C6712" s="45" t="s">
        <v>696</v>
      </c>
      <c r="D6712" s="23" t="s">
        <v>5534</v>
      </c>
      <c r="E6712" s="23" t="s">
        <v>4140</v>
      </c>
      <c r="F6712" s="40">
        <v>5.1000000000000004E-3</v>
      </c>
      <c r="G6712" s="25">
        <v>187426</v>
      </c>
      <c r="H6712" s="25">
        <v>956</v>
      </c>
      <c r="I6712" s="25"/>
      <c r="J6712" s="58" t="e">
        <f>HYPERLINK("#"&amp;"Insumos"&amp;"!A"&amp;MATCH($B6712,#REF!,0),"Ins "&amp;$B6712)</f>
        <v>#REF!</v>
      </c>
      <c r="M6712" s="220"/>
    </row>
    <row r="6713" spans="1:13" x14ac:dyDescent="0.2">
      <c r="A6713" s="35" t="s">
        <v>2945</v>
      </c>
      <c r="B6713" s="1" t="s">
        <v>5533</v>
      </c>
      <c r="C6713" s="45" t="s">
        <v>5892</v>
      </c>
      <c r="D6713" s="23" t="s">
        <v>977</v>
      </c>
      <c r="E6713" s="23" t="s">
        <v>4134</v>
      </c>
      <c r="F6713" s="40">
        <v>0.5</v>
      </c>
      <c r="G6713" s="25">
        <v>3623</v>
      </c>
      <c r="H6713" s="25">
        <v>1812</v>
      </c>
      <c r="I6713" s="25"/>
      <c r="J6713" s="58" t="e">
        <f>HYPERLINK("#"&amp;"Insumos"&amp;"!A"&amp;MATCH($B6713,#REF!,0),"Ins "&amp;$B6713)</f>
        <v>#REF!</v>
      </c>
      <c r="M6713" s="220"/>
    </row>
    <row r="6714" spans="1:13" x14ac:dyDescent="0.2">
      <c r="A6714" s="35" t="s">
        <v>2945</v>
      </c>
      <c r="B6714" s="1" t="s">
        <v>4654</v>
      </c>
      <c r="C6714" s="45" t="s">
        <v>4</v>
      </c>
      <c r="D6714" s="23" t="s">
        <v>5751</v>
      </c>
      <c r="E6714" s="23" t="s">
        <v>4134</v>
      </c>
      <c r="F6714" s="40">
        <v>3</v>
      </c>
      <c r="G6714" s="25">
        <v>2562</v>
      </c>
      <c r="H6714" s="25">
        <v>7686</v>
      </c>
      <c r="I6714" s="25"/>
      <c r="J6714" s="58" t="e">
        <f>HYPERLINK("#"&amp;"Insumos"&amp;"!A"&amp;MATCH($B6714,#REF!,0),"Ins "&amp;$B6714)</f>
        <v>#REF!</v>
      </c>
      <c r="M6714" s="220"/>
    </row>
    <row r="6715" spans="1:13" x14ac:dyDescent="0.2">
      <c r="A6715" s="35" t="s">
        <v>2945</v>
      </c>
      <c r="B6715" s="1" t="s">
        <v>4680</v>
      </c>
      <c r="C6715" s="45" t="s">
        <v>205</v>
      </c>
      <c r="D6715" s="23" t="s">
        <v>5751</v>
      </c>
      <c r="E6715" s="23" t="s">
        <v>4134</v>
      </c>
      <c r="F6715" s="40">
        <v>2</v>
      </c>
      <c r="G6715" s="25">
        <v>520</v>
      </c>
      <c r="H6715" s="25">
        <v>1040</v>
      </c>
      <c r="I6715" s="25"/>
      <c r="J6715" s="58" t="e">
        <f>HYPERLINK("#"&amp;"Insumos"&amp;"!A"&amp;MATCH($B6715,#REF!,0),"Ins "&amp;$B6715)</f>
        <v>#REF!</v>
      </c>
      <c r="M6715" s="220"/>
    </row>
    <row r="6716" spans="1:13" x14ac:dyDescent="0.2">
      <c r="A6716" s="35" t="s">
        <v>2945</v>
      </c>
      <c r="B6716" s="1" t="s">
        <v>4685</v>
      </c>
      <c r="C6716" s="45" t="s">
        <v>265</v>
      </c>
      <c r="D6716" s="23" t="s">
        <v>5751</v>
      </c>
      <c r="E6716" s="23" t="s">
        <v>287</v>
      </c>
      <c r="F6716" s="40">
        <v>3</v>
      </c>
      <c r="G6716" s="25">
        <v>2288</v>
      </c>
      <c r="H6716" s="25">
        <v>6864</v>
      </c>
      <c r="I6716" s="25"/>
      <c r="J6716" s="58" t="e">
        <f>HYPERLINK("#"&amp;"Insumos"&amp;"!A"&amp;MATCH($B6716,#REF!,0),"Ins "&amp;$B6716)</f>
        <v>#REF!</v>
      </c>
      <c r="M6716" s="220"/>
    </row>
    <row r="6717" spans="1:13" x14ac:dyDescent="0.2">
      <c r="A6717" s="35" t="s">
        <v>2945</v>
      </c>
      <c r="B6717" s="1" t="s">
        <v>4688</v>
      </c>
      <c r="C6717" s="45" t="s">
        <v>268</v>
      </c>
      <c r="D6717" s="23" t="s">
        <v>5751</v>
      </c>
      <c r="E6717" s="23" t="s">
        <v>287</v>
      </c>
      <c r="F6717" s="40">
        <v>6</v>
      </c>
      <c r="G6717" s="25">
        <v>2236</v>
      </c>
      <c r="H6717" s="25">
        <v>13416</v>
      </c>
      <c r="I6717" s="25"/>
      <c r="J6717" s="58" t="e">
        <f>HYPERLINK("#"&amp;"Insumos"&amp;"!A"&amp;MATCH($B6717,#REF!,0),"Ins "&amp;$B6717)</f>
        <v>#REF!</v>
      </c>
      <c r="M6717" s="220"/>
    </row>
    <row r="6718" spans="1:13" x14ac:dyDescent="0.2">
      <c r="A6718" s="35" t="s">
        <v>2945</v>
      </c>
      <c r="B6718" s="1" t="s">
        <v>4239</v>
      </c>
      <c r="C6718" s="45" t="s">
        <v>1497</v>
      </c>
      <c r="D6718" s="23" t="s">
        <v>5751</v>
      </c>
      <c r="E6718" s="23" t="s">
        <v>4134</v>
      </c>
      <c r="F6718" s="40">
        <v>1</v>
      </c>
      <c r="G6718" s="25">
        <v>3481</v>
      </c>
      <c r="H6718" s="25">
        <v>3481</v>
      </c>
      <c r="I6718" s="25"/>
      <c r="J6718" s="58" t="e">
        <f>HYPERLINK("#"&amp;"Insumos"&amp;"!A"&amp;MATCH($B6718,#REF!,0),"Ins "&amp;$B6718)</f>
        <v>#REF!</v>
      </c>
      <c r="M6718" s="220"/>
    </row>
    <row r="6719" spans="1:13" x14ac:dyDescent="0.2">
      <c r="A6719" s="35" t="s">
        <v>2945</v>
      </c>
      <c r="B6719" s="1" t="s">
        <v>4845</v>
      </c>
      <c r="C6719" s="45" t="s">
        <v>7331</v>
      </c>
      <c r="D6719" s="23" t="s">
        <v>5751</v>
      </c>
      <c r="E6719" s="23" t="s">
        <v>4134</v>
      </c>
      <c r="F6719" s="40">
        <v>1</v>
      </c>
      <c r="G6719" s="25">
        <v>15368</v>
      </c>
      <c r="H6719" s="25">
        <v>15368</v>
      </c>
      <c r="I6719" s="25"/>
      <c r="J6719" s="58" t="e">
        <f>HYPERLINK("#"&amp;"Insumos"&amp;"!A"&amp;MATCH($B6719,#REF!,0),"Ins "&amp;$B6719)</f>
        <v>#REF!</v>
      </c>
      <c r="M6719" s="220"/>
    </row>
    <row r="6720" spans="1:13" x14ac:dyDescent="0.2">
      <c r="A6720" s="35" t="s">
        <v>2945</v>
      </c>
      <c r="B6720" s="1" t="s">
        <v>4887</v>
      </c>
      <c r="C6720" s="45" t="s">
        <v>378</v>
      </c>
      <c r="D6720" s="23" t="s">
        <v>5751</v>
      </c>
      <c r="E6720" s="23" t="s">
        <v>287</v>
      </c>
      <c r="F6720" s="40">
        <v>3</v>
      </c>
      <c r="G6720" s="25">
        <v>2946</v>
      </c>
      <c r="H6720" s="25">
        <v>8838</v>
      </c>
      <c r="I6720" s="25"/>
      <c r="J6720" s="58" t="e">
        <f>HYPERLINK("#"&amp;"Insumos"&amp;"!A"&amp;MATCH($B6720,#REF!,0),"Ins "&amp;$B6720)</f>
        <v>#REF!</v>
      </c>
      <c r="M6720" s="220"/>
    </row>
    <row r="6721" spans="1:13" x14ac:dyDescent="0.2">
      <c r="A6721" s="35" t="s">
        <v>2945</v>
      </c>
      <c r="B6721" s="1" t="s">
        <v>4903</v>
      </c>
      <c r="C6721" s="45" t="s">
        <v>489</v>
      </c>
      <c r="D6721" s="23" t="s">
        <v>5751</v>
      </c>
      <c r="E6721" s="23" t="s">
        <v>4135</v>
      </c>
      <c r="F6721" s="40">
        <v>0.2</v>
      </c>
      <c r="G6721" s="25">
        <v>5939</v>
      </c>
      <c r="H6721" s="25">
        <v>1188</v>
      </c>
      <c r="I6721" s="25"/>
      <c r="J6721" s="58" t="e">
        <f>HYPERLINK("#"&amp;"Insumos"&amp;"!A"&amp;MATCH($B6721,#REF!,0),"Ins "&amp;$B6721)</f>
        <v>#REF!</v>
      </c>
      <c r="M6721" s="220"/>
    </row>
    <row r="6722" spans="1:13" x14ac:dyDescent="0.2">
      <c r="A6722" s="35" t="s">
        <v>2945</v>
      </c>
      <c r="B6722" s="1" t="s">
        <v>5007</v>
      </c>
      <c r="C6722" s="45" t="s">
        <v>720</v>
      </c>
      <c r="D6722" s="23" t="s">
        <v>5751</v>
      </c>
      <c r="E6722" s="23" t="s">
        <v>4134</v>
      </c>
      <c r="F6722" s="40">
        <v>3.1</v>
      </c>
      <c r="G6722" s="25">
        <v>1897</v>
      </c>
      <c r="H6722" s="25">
        <v>5881</v>
      </c>
      <c r="I6722" s="25"/>
      <c r="J6722" s="58" t="e">
        <f>HYPERLINK("#"&amp;"Insumos"&amp;"!A"&amp;MATCH($B6722,#REF!,0),"Ins "&amp;$B6722)</f>
        <v>#REF!</v>
      </c>
      <c r="M6722" s="220"/>
    </row>
    <row r="6723" spans="1:13" ht="25.5" x14ac:dyDescent="0.2">
      <c r="A6723" s="36" t="s">
        <v>2946</v>
      </c>
      <c r="B6723" s="26" t="s">
        <v>6816</v>
      </c>
      <c r="C6723" s="79" t="s">
        <v>10717</v>
      </c>
      <c r="D6723" s="37" t="s">
        <v>5608</v>
      </c>
      <c r="E6723" s="37" t="s">
        <v>4134</v>
      </c>
      <c r="F6723" s="41"/>
      <c r="G6723" s="27"/>
      <c r="H6723" s="27"/>
      <c r="I6723" s="27">
        <v>167995</v>
      </c>
      <c r="M6723" s="220">
        <f t="shared" si="104"/>
        <v>220006</v>
      </c>
    </row>
    <row r="6724" spans="1:13" x14ac:dyDescent="0.2">
      <c r="A6724" s="35" t="s">
        <v>2946</v>
      </c>
      <c r="B6724" s="1" t="s">
        <v>81</v>
      </c>
      <c r="C6724" s="45" t="s">
        <v>1020</v>
      </c>
      <c r="D6724" s="23" t="s">
        <v>5734</v>
      </c>
      <c r="E6724" s="23" t="s">
        <v>4141</v>
      </c>
      <c r="F6724" s="40">
        <v>1</v>
      </c>
      <c r="G6724" s="25">
        <v>75325</v>
      </c>
      <c r="H6724" s="25">
        <v>75325</v>
      </c>
      <c r="I6724" s="25"/>
      <c r="J6724" s="58" t="e">
        <f>HYPERLINK("#"&amp;"Insumos"&amp;"!A"&amp;MATCH($B6724,#REF!,0),"Ins "&amp;$B6724)</f>
        <v>#REF!</v>
      </c>
      <c r="M6724" s="220"/>
    </row>
    <row r="6725" spans="1:13" x14ac:dyDescent="0.2">
      <c r="A6725" s="35" t="s">
        <v>2946</v>
      </c>
      <c r="B6725" s="1" t="s">
        <v>263</v>
      </c>
      <c r="C6725" s="45" t="s">
        <v>696</v>
      </c>
      <c r="D6725" s="23" t="s">
        <v>5534</v>
      </c>
      <c r="E6725" s="23" t="s">
        <v>4140</v>
      </c>
      <c r="F6725" s="40">
        <v>8.3999999999999995E-3</v>
      </c>
      <c r="G6725" s="25">
        <v>187426</v>
      </c>
      <c r="H6725" s="25">
        <v>1574</v>
      </c>
      <c r="I6725" s="25"/>
      <c r="J6725" s="58" t="e">
        <f>HYPERLINK("#"&amp;"Insumos"&amp;"!A"&amp;MATCH($B6725,#REF!,0),"Ins "&amp;$B6725)</f>
        <v>#REF!</v>
      </c>
      <c r="M6725" s="220"/>
    </row>
    <row r="6726" spans="1:13" x14ac:dyDescent="0.2">
      <c r="A6726" s="35" t="s">
        <v>2946</v>
      </c>
      <c r="B6726" s="1" t="s">
        <v>5533</v>
      </c>
      <c r="C6726" s="45" t="s">
        <v>5892</v>
      </c>
      <c r="D6726" s="23" t="s">
        <v>977</v>
      </c>
      <c r="E6726" s="23" t="s">
        <v>4134</v>
      </c>
      <c r="F6726" s="40">
        <v>0.5</v>
      </c>
      <c r="G6726" s="25">
        <v>3623</v>
      </c>
      <c r="H6726" s="25">
        <v>1812</v>
      </c>
      <c r="I6726" s="25"/>
      <c r="J6726" s="58" t="e">
        <f>HYPERLINK("#"&amp;"Insumos"&amp;"!A"&amp;MATCH($B6726,#REF!,0),"Ins "&amp;$B6726)</f>
        <v>#REF!</v>
      </c>
      <c r="M6726" s="220"/>
    </row>
    <row r="6727" spans="1:13" ht="25.5" x14ac:dyDescent="0.2">
      <c r="A6727" s="35" t="s">
        <v>2946</v>
      </c>
      <c r="B6727" s="1" t="s">
        <v>4660</v>
      </c>
      <c r="C6727" s="45" t="s">
        <v>323</v>
      </c>
      <c r="D6727" s="23" t="s">
        <v>5751</v>
      </c>
      <c r="E6727" s="23" t="s">
        <v>4134</v>
      </c>
      <c r="F6727" s="40">
        <v>2</v>
      </c>
      <c r="G6727" s="25">
        <v>3076</v>
      </c>
      <c r="H6727" s="25">
        <v>6152</v>
      </c>
      <c r="I6727" s="25"/>
      <c r="J6727" s="58" t="e">
        <f>HYPERLINK("#"&amp;"Insumos"&amp;"!A"&amp;MATCH($B6727,#REF!,0),"Ins "&amp;$B6727)</f>
        <v>#REF!</v>
      </c>
      <c r="M6727" s="220"/>
    </row>
    <row r="6728" spans="1:13" x14ac:dyDescent="0.2">
      <c r="A6728" s="35" t="s">
        <v>2946</v>
      </c>
      <c r="B6728" s="1" t="s">
        <v>4673</v>
      </c>
      <c r="C6728" s="45" t="s">
        <v>490</v>
      </c>
      <c r="D6728" s="23" t="s">
        <v>5751</v>
      </c>
      <c r="E6728" s="23" t="s">
        <v>4134</v>
      </c>
      <c r="F6728" s="40">
        <v>2</v>
      </c>
      <c r="G6728" s="25">
        <v>6465</v>
      </c>
      <c r="H6728" s="25">
        <v>12930</v>
      </c>
      <c r="I6728" s="25"/>
      <c r="J6728" s="58" t="e">
        <f>HYPERLINK("#"&amp;"Insumos"&amp;"!A"&amp;MATCH($B6728,#REF!,0),"Ins "&amp;$B6728)</f>
        <v>#REF!</v>
      </c>
      <c r="M6728" s="220"/>
    </row>
    <row r="6729" spans="1:13" x14ac:dyDescent="0.2">
      <c r="A6729" s="35" t="s">
        <v>2946</v>
      </c>
      <c r="B6729" s="1" t="s">
        <v>4685</v>
      </c>
      <c r="C6729" s="45" t="s">
        <v>265</v>
      </c>
      <c r="D6729" s="23" t="s">
        <v>5751</v>
      </c>
      <c r="E6729" s="23" t="s">
        <v>287</v>
      </c>
      <c r="F6729" s="40">
        <v>3</v>
      </c>
      <c r="G6729" s="25">
        <v>2288</v>
      </c>
      <c r="H6729" s="25">
        <v>6864</v>
      </c>
      <c r="I6729" s="25"/>
      <c r="J6729" s="58" t="e">
        <f>HYPERLINK("#"&amp;"Insumos"&amp;"!A"&amp;MATCH($B6729,#REF!,0),"Ins "&amp;$B6729)</f>
        <v>#REF!</v>
      </c>
      <c r="M6729" s="220"/>
    </row>
    <row r="6730" spans="1:13" x14ac:dyDescent="0.2">
      <c r="A6730" s="35" t="s">
        <v>2946</v>
      </c>
      <c r="B6730" s="1" t="s">
        <v>4688</v>
      </c>
      <c r="C6730" s="45" t="s">
        <v>268</v>
      </c>
      <c r="D6730" s="23" t="s">
        <v>5751</v>
      </c>
      <c r="E6730" s="23" t="s">
        <v>287</v>
      </c>
      <c r="F6730" s="40">
        <v>6</v>
      </c>
      <c r="G6730" s="25">
        <v>2236</v>
      </c>
      <c r="H6730" s="25">
        <v>13416</v>
      </c>
      <c r="I6730" s="25"/>
      <c r="J6730" s="58" t="e">
        <f>HYPERLINK("#"&amp;"Insumos"&amp;"!A"&amp;MATCH($B6730,#REF!,0),"Ins "&amp;$B6730)</f>
        <v>#REF!</v>
      </c>
      <c r="M6730" s="220"/>
    </row>
    <row r="6731" spans="1:13" x14ac:dyDescent="0.2">
      <c r="A6731" s="35" t="s">
        <v>2946</v>
      </c>
      <c r="B6731" s="1" t="s">
        <v>4239</v>
      </c>
      <c r="C6731" s="45" t="s">
        <v>1497</v>
      </c>
      <c r="D6731" s="23" t="s">
        <v>5751</v>
      </c>
      <c r="E6731" s="23" t="s">
        <v>4134</v>
      </c>
      <c r="F6731" s="40">
        <v>1</v>
      </c>
      <c r="G6731" s="25">
        <v>3481</v>
      </c>
      <c r="H6731" s="25">
        <v>3481</v>
      </c>
      <c r="I6731" s="25"/>
      <c r="J6731" s="58" t="e">
        <f>HYPERLINK("#"&amp;"Insumos"&amp;"!A"&amp;MATCH($B6731,#REF!,0),"Ins "&amp;$B6731)</f>
        <v>#REF!</v>
      </c>
      <c r="M6731" s="220"/>
    </row>
    <row r="6732" spans="1:13" x14ac:dyDescent="0.2">
      <c r="A6732" s="35" t="s">
        <v>2946</v>
      </c>
      <c r="B6732" s="1" t="s">
        <v>4845</v>
      </c>
      <c r="C6732" s="45" t="s">
        <v>7331</v>
      </c>
      <c r="D6732" s="23" t="s">
        <v>5751</v>
      </c>
      <c r="E6732" s="23" t="s">
        <v>4134</v>
      </c>
      <c r="F6732" s="40">
        <v>1</v>
      </c>
      <c r="G6732" s="25">
        <v>15368</v>
      </c>
      <c r="H6732" s="25">
        <v>15368</v>
      </c>
      <c r="I6732" s="25"/>
      <c r="J6732" s="58" t="e">
        <f>HYPERLINK("#"&amp;"Insumos"&amp;"!A"&amp;MATCH($B6732,#REF!,0),"Ins "&amp;$B6732)</f>
        <v>#REF!</v>
      </c>
      <c r="M6732" s="220"/>
    </row>
    <row r="6733" spans="1:13" x14ac:dyDescent="0.2">
      <c r="A6733" s="35" t="s">
        <v>2946</v>
      </c>
      <c r="B6733" s="1" t="s">
        <v>4875</v>
      </c>
      <c r="C6733" s="45" t="s">
        <v>366</v>
      </c>
      <c r="D6733" s="23" t="s">
        <v>5751</v>
      </c>
      <c r="E6733" s="23" t="s">
        <v>287</v>
      </c>
      <c r="F6733" s="40">
        <v>3</v>
      </c>
      <c r="G6733" s="25">
        <v>9093</v>
      </c>
      <c r="H6733" s="25">
        <v>27279</v>
      </c>
      <c r="I6733" s="25"/>
      <c r="J6733" s="58" t="e">
        <f>HYPERLINK("#"&amp;"Insumos"&amp;"!A"&amp;MATCH($B6733,#REF!,0),"Ins "&amp;$B6733)</f>
        <v>#REF!</v>
      </c>
      <c r="M6733" s="220"/>
    </row>
    <row r="6734" spans="1:13" x14ac:dyDescent="0.2">
      <c r="A6734" s="35" t="s">
        <v>2946</v>
      </c>
      <c r="B6734" s="1" t="s">
        <v>5007</v>
      </c>
      <c r="C6734" s="45" t="s">
        <v>720</v>
      </c>
      <c r="D6734" s="23" t="s">
        <v>5751</v>
      </c>
      <c r="E6734" s="23" t="s">
        <v>4134</v>
      </c>
      <c r="F6734" s="40">
        <v>2</v>
      </c>
      <c r="G6734" s="25">
        <v>1897</v>
      </c>
      <c r="H6734" s="25">
        <v>3794</v>
      </c>
      <c r="I6734" s="25"/>
      <c r="J6734" s="58" t="e">
        <f>HYPERLINK("#"&amp;"Insumos"&amp;"!A"&amp;MATCH($B6734,#REF!,0),"Ins "&amp;$B6734)</f>
        <v>#REF!</v>
      </c>
      <c r="M6734" s="220"/>
    </row>
    <row r="6735" spans="1:13" ht="25.5" x14ac:dyDescent="0.2">
      <c r="A6735" s="36" t="s">
        <v>2947</v>
      </c>
      <c r="B6735" s="26" t="s">
        <v>6816</v>
      </c>
      <c r="C6735" s="79" t="s">
        <v>10718</v>
      </c>
      <c r="D6735" s="37" t="s">
        <v>5608</v>
      </c>
      <c r="E6735" s="37" t="s">
        <v>4134</v>
      </c>
      <c r="F6735" s="41"/>
      <c r="G6735" s="27"/>
      <c r="H6735" s="27"/>
      <c r="I6735" s="27">
        <v>212252</v>
      </c>
      <c r="M6735" s="220">
        <f t="shared" ref="M6735:M6784" si="105">ROUND(I6735*(1+$L$2),0)</f>
        <v>277965</v>
      </c>
    </row>
    <row r="6736" spans="1:13" x14ac:dyDescent="0.2">
      <c r="A6736" s="35" t="s">
        <v>2947</v>
      </c>
      <c r="B6736" s="1" t="s">
        <v>81</v>
      </c>
      <c r="C6736" s="45" t="s">
        <v>1020</v>
      </c>
      <c r="D6736" s="23" t="s">
        <v>5734</v>
      </c>
      <c r="E6736" s="23" t="s">
        <v>4141</v>
      </c>
      <c r="F6736" s="40">
        <v>1</v>
      </c>
      <c r="G6736" s="25">
        <v>75325</v>
      </c>
      <c r="H6736" s="25">
        <v>75325</v>
      </c>
      <c r="I6736" s="25"/>
      <c r="J6736" s="58" t="e">
        <f>HYPERLINK("#"&amp;"Insumos"&amp;"!A"&amp;MATCH($B6736,#REF!,0),"Ins "&amp;$B6736)</f>
        <v>#REF!</v>
      </c>
      <c r="M6736" s="220"/>
    </row>
    <row r="6737" spans="1:13" x14ac:dyDescent="0.2">
      <c r="A6737" s="35" t="s">
        <v>2947</v>
      </c>
      <c r="B6737" s="1" t="s">
        <v>263</v>
      </c>
      <c r="C6737" s="45" t="s">
        <v>696</v>
      </c>
      <c r="D6737" s="23" t="s">
        <v>5534</v>
      </c>
      <c r="E6737" s="23" t="s">
        <v>4140</v>
      </c>
      <c r="F6737" s="40">
        <v>1.34E-2</v>
      </c>
      <c r="G6737" s="25">
        <v>187426</v>
      </c>
      <c r="H6737" s="25">
        <v>2512</v>
      </c>
      <c r="I6737" s="25"/>
      <c r="J6737" s="58" t="e">
        <f>HYPERLINK("#"&amp;"Insumos"&amp;"!A"&amp;MATCH($B6737,#REF!,0),"Ins "&amp;$B6737)</f>
        <v>#REF!</v>
      </c>
      <c r="M6737" s="220"/>
    </row>
    <row r="6738" spans="1:13" x14ac:dyDescent="0.2">
      <c r="A6738" s="35" t="s">
        <v>2947</v>
      </c>
      <c r="B6738" s="1" t="s">
        <v>5533</v>
      </c>
      <c r="C6738" s="45" t="s">
        <v>5892</v>
      </c>
      <c r="D6738" s="23" t="s">
        <v>977</v>
      </c>
      <c r="E6738" s="23" t="s">
        <v>4134</v>
      </c>
      <c r="F6738" s="40">
        <v>0.5</v>
      </c>
      <c r="G6738" s="25">
        <v>3623</v>
      </c>
      <c r="H6738" s="25">
        <v>1812</v>
      </c>
      <c r="I6738" s="25"/>
      <c r="J6738" s="58" t="e">
        <f>HYPERLINK("#"&amp;"Insumos"&amp;"!A"&amp;MATCH($B6738,#REF!,0),"Ins "&amp;$B6738)</f>
        <v>#REF!</v>
      </c>
      <c r="M6738" s="220"/>
    </row>
    <row r="6739" spans="1:13" ht="25.5" x14ac:dyDescent="0.2">
      <c r="A6739" s="35" t="s">
        <v>2947</v>
      </c>
      <c r="B6739" s="1" t="s">
        <v>4666</v>
      </c>
      <c r="C6739" s="45" t="s">
        <v>1474</v>
      </c>
      <c r="D6739" s="23" t="s">
        <v>5751</v>
      </c>
      <c r="E6739" s="23" t="s">
        <v>4134</v>
      </c>
      <c r="F6739" s="40">
        <v>2</v>
      </c>
      <c r="G6739" s="25">
        <v>5121</v>
      </c>
      <c r="H6739" s="25">
        <v>10242</v>
      </c>
      <c r="I6739" s="25"/>
      <c r="J6739" s="58" t="e">
        <f>HYPERLINK("#"&amp;"Insumos"&amp;"!A"&amp;MATCH($B6739,#REF!,0),"Ins "&amp;$B6739)</f>
        <v>#REF!</v>
      </c>
      <c r="M6739" s="220"/>
    </row>
    <row r="6740" spans="1:13" x14ac:dyDescent="0.2">
      <c r="A6740" s="35" t="s">
        <v>2947</v>
      </c>
      <c r="B6740" s="1" t="s">
        <v>4679</v>
      </c>
      <c r="C6740" s="45" t="s">
        <v>1481</v>
      </c>
      <c r="D6740" s="23" t="s">
        <v>5751</v>
      </c>
      <c r="E6740" s="23" t="s">
        <v>4134</v>
      </c>
      <c r="F6740" s="40">
        <v>2</v>
      </c>
      <c r="G6740" s="25">
        <v>11969</v>
      </c>
      <c r="H6740" s="25">
        <v>23938</v>
      </c>
      <c r="I6740" s="25"/>
      <c r="J6740" s="58" t="e">
        <f>HYPERLINK("#"&amp;"Insumos"&amp;"!A"&amp;MATCH($B6740,#REF!,0),"Ins "&amp;$B6740)</f>
        <v>#REF!</v>
      </c>
      <c r="M6740" s="220"/>
    </row>
    <row r="6741" spans="1:13" x14ac:dyDescent="0.2">
      <c r="A6741" s="35" t="s">
        <v>2947</v>
      </c>
      <c r="B6741" s="1" t="s">
        <v>4685</v>
      </c>
      <c r="C6741" s="45" t="s">
        <v>265</v>
      </c>
      <c r="D6741" s="23" t="s">
        <v>5751</v>
      </c>
      <c r="E6741" s="23" t="s">
        <v>287</v>
      </c>
      <c r="F6741" s="40">
        <v>3</v>
      </c>
      <c r="G6741" s="25">
        <v>2288</v>
      </c>
      <c r="H6741" s="25">
        <v>6864</v>
      </c>
      <c r="I6741" s="25"/>
      <c r="J6741" s="58" t="e">
        <f>HYPERLINK("#"&amp;"Insumos"&amp;"!A"&amp;MATCH($B6741,#REF!,0),"Ins "&amp;$B6741)</f>
        <v>#REF!</v>
      </c>
      <c r="M6741" s="220"/>
    </row>
    <row r="6742" spans="1:13" x14ac:dyDescent="0.2">
      <c r="A6742" s="35" t="s">
        <v>2947</v>
      </c>
      <c r="B6742" s="1" t="s">
        <v>4688</v>
      </c>
      <c r="C6742" s="45" t="s">
        <v>268</v>
      </c>
      <c r="D6742" s="23" t="s">
        <v>5751</v>
      </c>
      <c r="E6742" s="23" t="s">
        <v>287</v>
      </c>
      <c r="F6742" s="40">
        <v>6</v>
      </c>
      <c r="G6742" s="25">
        <v>2236</v>
      </c>
      <c r="H6742" s="25">
        <v>13416</v>
      </c>
      <c r="I6742" s="25"/>
      <c r="J6742" s="58" t="e">
        <f>HYPERLINK("#"&amp;"Insumos"&amp;"!A"&amp;MATCH($B6742,#REF!,0),"Ins "&amp;$B6742)</f>
        <v>#REF!</v>
      </c>
      <c r="M6742" s="220"/>
    </row>
    <row r="6743" spans="1:13" x14ac:dyDescent="0.2">
      <c r="A6743" s="35" t="s">
        <v>2947</v>
      </c>
      <c r="B6743" s="1" t="s">
        <v>4239</v>
      </c>
      <c r="C6743" s="45" t="s">
        <v>1497</v>
      </c>
      <c r="D6743" s="23" t="s">
        <v>5751</v>
      </c>
      <c r="E6743" s="23" t="s">
        <v>4134</v>
      </c>
      <c r="F6743" s="40">
        <v>1</v>
      </c>
      <c r="G6743" s="25">
        <v>3481</v>
      </c>
      <c r="H6743" s="25">
        <v>3481</v>
      </c>
      <c r="I6743" s="25"/>
      <c r="J6743" s="58" t="e">
        <f>HYPERLINK("#"&amp;"Insumos"&amp;"!A"&amp;MATCH($B6743,#REF!,0),"Ins "&amp;$B6743)</f>
        <v>#REF!</v>
      </c>
      <c r="M6743" s="220"/>
    </row>
    <row r="6744" spans="1:13" x14ac:dyDescent="0.2">
      <c r="A6744" s="35" t="s">
        <v>2947</v>
      </c>
      <c r="B6744" s="1" t="s">
        <v>4845</v>
      </c>
      <c r="C6744" s="45" t="s">
        <v>7331</v>
      </c>
      <c r="D6744" s="23" t="s">
        <v>5751</v>
      </c>
      <c r="E6744" s="23" t="s">
        <v>4134</v>
      </c>
      <c r="F6744" s="40">
        <v>1</v>
      </c>
      <c r="G6744" s="25">
        <v>15368</v>
      </c>
      <c r="H6744" s="25">
        <v>15368</v>
      </c>
      <c r="I6744" s="25"/>
      <c r="J6744" s="58" t="e">
        <f>HYPERLINK("#"&amp;"Insumos"&amp;"!A"&amp;MATCH($B6744,#REF!,0),"Ins "&amp;$B6744)</f>
        <v>#REF!</v>
      </c>
      <c r="M6744" s="220"/>
    </row>
    <row r="6745" spans="1:13" x14ac:dyDescent="0.2">
      <c r="A6745" s="35" t="s">
        <v>2947</v>
      </c>
      <c r="B6745" s="1" t="s">
        <v>4881</v>
      </c>
      <c r="C6745" s="45" t="s">
        <v>372</v>
      </c>
      <c r="D6745" s="23" t="s">
        <v>5751</v>
      </c>
      <c r="E6745" s="23" t="s">
        <v>287</v>
      </c>
      <c r="F6745" s="40">
        <v>3</v>
      </c>
      <c r="G6745" s="25">
        <v>18500</v>
      </c>
      <c r="H6745" s="25">
        <v>55500</v>
      </c>
      <c r="I6745" s="25"/>
      <c r="J6745" s="58" t="e">
        <f>HYPERLINK("#"&amp;"Insumos"&amp;"!A"&amp;MATCH($B6745,#REF!,0),"Ins "&amp;$B6745)</f>
        <v>#REF!</v>
      </c>
      <c r="M6745" s="220"/>
    </row>
    <row r="6746" spans="1:13" x14ac:dyDescent="0.2">
      <c r="A6746" s="35" t="s">
        <v>2947</v>
      </c>
      <c r="B6746" s="1" t="s">
        <v>5007</v>
      </c>
      <c r="C6746" s="45" t="s">
        <v>720</v>
      </c>
      <c r="D6746" s="23" t="s">
        <v>5751</v>
      </c>
      <c r="E6746" s="23" t="s">
        <v>4134</v>
      </c>
      <c r="F6746" s="40">
        <v>2</v>
      </c>
      <c r="G6746" s="25">
        <v>1897</v>
      </c>
      <c r="H6746" s="25">
        <v>3794</v>
      </c>
      <c r="I6746" s="25"/>
      <c r="J6746" s="58" t="e">
        <f>HYPERLINK("#"&amp;"Insumos"&amp;"!A"&amp;MATCH($B6746,#REF!,0),"Ins "&amp;$B6746)</f>
        <v>#REF!</v>
      </c>
      <c r="M6746" s="220"/>
    </row>
    <row r="6747" spans="1:13" ht="25.5" x14ac:dyDescent="0.2">
      <c r="A6747" s="36" t="s">
        <v>2948</v>
      </c>
      <c r="B6747" s="26" t="s">
        <v>6816</v>
      </c>
      <c r="C6747" s="79" t="s">
        <v>10719</v>
      </c>
      <c r="D6747" s="37" t="s">
        <v>5608</v>
      </c>
      <c r="E6747" s="37" t="s">
        <v>4134</v>
      </c>
      <c r="F6747" s="41"/>
      <c r="G6747" s="27"/>
      <c r="H6747" s="27"/>
      <c r="I6747" s="27">
        <v>178068</v>
      </c>
      <c r="M6747" s="220">
        <f t="shared" si="105"/>
        <v>233198</v>
      </c>
    </row>
    <row r="6748" spans="1:13" x14ac:dyDescent="0.2">
      <c r="A6748" s="35" t="s">
        <v>2948</v>
      </c>
      <c r="B6748" s="1" t="s">
        <v>81</v>
      </c>
      <c r="C6748" s="45" t="s">
        <v>1020</v>
      </c>
      <c r="D6748" s="23" t="s">
        <v>5734</v>
      </c>
      <c r="E6748" s="23" t="s">
        <v>4141</v>
      </c>
      <c r="F6748" s="40">
        <v>1.5</v>
      </c>
      <c r="G6748" s="25">
        <v>75325</v>
      </c>
      <c r="H6748" s="25">
        <v>112988</v>
      </c>
      <c r="I6748" s="25"/>
      <c r="J6748" s="58" t="e">
        <f>HYPERLINK("#"&amp;"Insumos"&amp;"!A"&amp;MATCH($B6748,#REF!,0),"Ins "&amp;$B6748)</f>
        <v>#REF!</v>
      </c>
      <c r="M6748" s="220"/>
    </row>
    <row r="6749" spans="1:13" x14ac:dyDescent="0.2">
      <c r="A6749" s="35" t="s">
        <v>2948</v>
      </c>
      <c r="B6749" s="1" t="s">
        <v>263</v>
      </c>
      <c r="C6749" s="45" t="s">
        <v>696</v>
      </c>
      <c r="D6749" s="23" t="s">
        <v>5534</v>
      </c>
      <c r="E6749" s="23" t="s">
        <v>4140</v>
      </c>
      <c r="F6749" s="40">
        <v>5.1000000000000004E-3</v>
      </c>
      <c r="G6749" s="25">
        <v>187426</v>
      </c>
      <c r="H6749" s="25">
        <v>956</v>
      </c>
      <c r="I6749" s="25"/>
      <c r="J6749" s="58" t="e">
        <f>HYPERLINK("#"&amp;"Insumos"&amp;"!A"&amp;MATCH($B6749,#REF!,0),"Ins "&amp;$B6749)</f>
        <v>#REF!</v>
      </c>
      <c r="M6749" s="220"/>
    </row>
    <row r="6750" spans="1:13" x14ac:dyDescent="0.2">
      <c r="A6750" s="35" t="s">
        <v>2948</v>
      </c>
      <c r="B6750" s="1" t="s">
        <v>5533</v>
      </c>
      <c r="C6750" s="45" t="s">
        <v>5892</v>
      </c>
      <c r="D6750" s="23" t="s">
        <v>977</v>
      </c>
      <c r="E6750" s="23" t="s">
        <v>4134</v>
      </c>
      <c r="F6750" s="40">
        <v>0.1</v>
      </c>
      <c r="G6750" s="25">
        <v>3623</v>
      </c>
      <c r="H6750" s="25">
        <v>362</v>
      </c>
      <c r="I6750" s="25"/>
      <c r="J6750" s="58" t="e">
        <f>HYPERLINK("#"&amp;"Insumos"&amp;"!A"&amp;MATCH($B6750,#REF!,0),"Ins "&amp;$B6750)</f>
        <v>#REF!</v>
      </c>
      <c r="M6750" s="220"/>
    </row>
    <row r="6751" spans="1:13" x14ac:dyDescent="0.2">
      <c r="A6751" s="35" t="s">
        <v>2948</v>
      </c>
      <c r="B6751" s="1" t="s">
        <v>4654</v>
      </c>
      <c r="C6751" s="45" t="s">
        <v>4</v>
      </c>
      <c r="D6751" s="23" t="s">
        <v>5751</v>
      </c>
      <c r="E6751" s="23" t="s">
        <v>4134</v>
      </c>
      <c r="F6751" s="40">
        <v>3</v>
      </c>
      <c r="G6751" s="25">
        <v>2562</v>
      </c>
      <c r="H6751" s="25">
        <v>7686</v>
      </c>
      <c r="I6751" s="25"/>
      <c r="J6751" s="58" t="e">
        <f>HYPERLINK("#"&amp;"Insumos"&amp;"!A"&amp;MATCH($B6751,#REF!,0),"Ins "&amp;$B6751)</f>
        <v>#REF!</v>
      </c>
      <c r="M6751" s="220"/>
    </row>
    <row r="6752" spans="1:13" x14ac:dyDescent="0.2">
      <c r="A6752" s="35" t="s">
        <v>2948</v>
      </c>
      <c r="B6752" s="1" t="s">
        <v>4680</v>
      </c>
      <c r="C6752" s="45" t="s">
        <v>205</v>
      </c>
      <c r="D6752" s="23" t="s">
        <v>5751</v>
      </c>
      <c r="E6752" s="23" t="s">
        <v>4134</v>
      </c>
      <c r="F6752" s="40">
        <v>2</v>
      </c>
      <c r="G6752" s="25">
        <v>520</v>
      </c>
      <c r="H6752" s="25">
        <v>1040</v>
      </c>
      <c r="I6752" s="25"/>
      <c r="J6752" s="58" t="e">
        <f>HYPERLINK("#"&amp;"Insumos"&amp;"!A"&amp;MATCH($B6752,#REF!,0),"Ins "&amp;$B6752)</f>
        <v>#REF!</v>
      </c>
      <c r="M6752" s="220"/>
    </row>
    <row r="6753" spans="1:13" x14ac:dyDescent="0.2">
      <c r="A6753" s="35" t="s">
        <v>2948</v>
      </c>
      <c r="B6753" s="1" t="s">
        <v>4685</v>
      </c>
      <c r="C6753" s="45" t="s">
        <v>265</v>
      </c>
      <c r="D6753" s="23" t="s">
        <v>5751</v>
      </c>
      <c r="E6753" s="23" t="s">
        <v>287</v>
      </c>
      <c r="F6753" s="40">
        <v>3</v>
      </c>
      <c r="G6753" s="25">
        <v>2288</v>
      </c>
      <c r="H6753" s="25">
        <v>6864</v>
      </c>
      <c r="I6753" s="25"/>
      <c r="J6753" s="58" t="e">
        <f>HYPERLINK("#"&amp;"Insumos"&amp;"!A"&amp;MATCH($B6753,#REF!,0),"Ins "&amp;$B6753)</f>
        <v>#REF!</v>
      </c>
      <c r="M6753" s="220"/>
    </row>
    <row r="6754" spans="1:13" x14ac:dyDescent="0.2">
      <c r="A6754" s="35" t="s">
        <v>2948</v>
      </c>
      <c r="B6754" s="1" t="s">
        <v>4688</v>
      </c>
      <c r="C6754" s="45" t="s">
        <v>268</v>
      </c>
      <c r="D6754" s="23" t="s">
        <v>5751</v>
      </c>
      <c r="E6754" s="23" t="s">
        <v>287</v>
      </c>
      <c r="F6754" s="40">
        <v>6</v>
      </c>
      <c r="G6754" s="25">
        <v>2236</v>
      </c>
      <c r="H6754" s="25">
        <v>13416</v>
      </c>
      <c r="I6754" s="25"/>
      <c r="J6754" s="58" t="e">
        <f>HYPERLINK("#"&amp;"Insumos"&amp;"!A"&amp;MATCH($B6754,#REF!,0),"Ins "&amp;$B6754)</f>
        <v>#REF!</v>
      </c>
      <c r="M6754" s="220"/>
    </row>
    <row r="6755" spans="1:13" x14ac:dyDescent="0.2">
      <c r="A6755" s="35" t="s">
        <v>2948</v>
      </c>
      <c r="B6755" s="1" t="s">
        <v>4239</v>
      </c>
      <c r="C6755" s="45" t="s">
        <v>1497</v>
      </c>
      <c r="D6755" s="23" t="s">
        <v>5751</v>
      </c>
      <c r="E6755" s="23" t="s">
        <v>4134</v>
      </c>
      <c r="F6755" s="40">
        <v>1</v>
      </c>
      <c r="G6755" s="25">
        <v>3481</v>
      </c>
      <c r="H6755" s="25">
        <v>3481</v>
      </c>
      <c r="I6755" s="25"/>
      <c r="J6755" s="58" t="e">
        <f>HYPERLINK("#"&amp;"Insumos"&amp;"!A"&amp;MATCH($B6755,#REF!,0),"Ins "&amp;$B6755)</f>
        <v>#REF!</v>
      </c>
      <c r="M6755" s="220"/>
    </row>
    <row r="6756" spans="1:13" x14ac:dyDescent="0.2">
      <c r="A6756" s="35" t="s">
        <v>2948</v>
      </c>
      <c r="B6756" s="1" t="s">
        <v>4845</v>
      </c>
      <c r="C6756" s="45" t="s">
        <v>7331</v>
      </c>
      <c r="D6756" s="23" t="s">
        <v>5751</v>
      </c>
      <c r="E6756" s="23" t="s">
        <v>4134</v>
      </c>
      <c r="F6756" s="40">
        <v>1</v>
      </c>
      <c r="G6756" s="25">
        <v>15368</v>
      </c>
      <c r="H6756" s="25">
        <v>15368</v>
      </c>
      <c r="I6756" s="25"/>
      <c r="J6756" s="58" t="e">
        <f>HYPERLINK("#"&amp;"Insumos"&amp;"!A"&amp;MATCH($B6756,#REF!,0),"Ins "&amp;$B6756)</f>
        <v>#REF!</v>
      </c>
      <c r="M6756" s="220"/>
    </row>
    <row r="6757" spans="1:13" x14ac:dyDescent="0.2">
      <c r="A6757" s="35" t="s">
        <v>2948</v>
      </c>
      <c r="B6757" s="1" t="s">
        <v>4887</v>
      </c>
      <c r="C6757" s="45" t="s">
        <v>378</v>
      </c>
      <c r="D6757" s="23" t="s">
        <v>5751</v>
      </c>
      <c r="E6757" s="23" t="s">
        <v>287</v>
      </c>
      <c r="F6757" s="40">
        <v>3</v>
      </c>
      <c r="G6757" s="25">
        <v>2946</v>
      </c>
      <c r="H6757" s="25">
        <v>8838</v>
      </c>
      <c r="I6757" s="25"/>
      <c r="J6757" s="58" t="e">
        <f>HYPERLINK("#"&amp;"Insumos"&amp;"!A"&amp;MATCH($B6757,#REF!,0),"Ins "&amp;$B6757)</f>
        <v>#REF!</v>
      </c>
      <c r="M6757" s="220"/>
    </row>
    <row r="6758" spans="1:13" x14ac:dyDescent="0.2">
      <c r="A6758" s="35" t="s">
        <v>2948</v>
      </c>
      <c r="B6758" s="1" t="s">
        <v>4903</v>
      </c>
      <c r="C6758" s="45" t="s">
        <v>489</v>
      </c>
      <c r="D6758" s="23" t="s">
        <v>5751</v>
      </c>
      <c r="E6758" s="23" t="s">
        <v>4135</v>
      </c>
      <c r="F6758" s="40">
        <v>0.2</v>
      </c>
      <c r="G6758" s="25">
        <v>5939</v>
      </c>
      <c r="H6758" s="25">
        <v>1188</v>
      </c>
      <c r="I6758" s="25"/>
      <c r="J6758" s="58" t="e">
        <f>HYPERLINK("#"&amp;"Insumos"&amp;"!A"&amp;MATCH($B6758,#REF!,0),"Ins "&amp;$B6758)</f>
        <v>#REF!</v>
      </c>
      <c r="M6758" s="220"/>
    </row>
    <row r="6759" spans="1:13" x14ac:dyDescent="0.2">
      <c r="A6759" s="35" t="s">
        <v>2948</v>
      </c>
      <c r="B6759" s="1" t="s">
        <v>5007</v>
      </c>
      <c r="C6759" s="45" t="s">
        <v>720</v>
      </c>
      <c r="D6759" s="23" t="s">
        <v>5751</v>
      </c>
      <c r="E6759" s="23" t="s">
        <v>4134</v>
      </c>
      <c r="F6759" s="40">
        <v>3.1</v>
      </c>
      <c r="G6759" s="25">
        <v>1897</v>
      </c>
      <c r="H6759" s="25">
        <v>5881</v>
      </c>
      <c r="I6759" s="25"/>
      <c r="J6759" s="58" t="e">
        <f>HYPERLINK("#"&amp;"Insumos"&amp;"!A"&amp;MATCH($B6759,#REF!,0),"Ins "&amp;$B6759)</f>
        <v>#REF!</v>
      </c>
      <c r="M6759" s="220"/>
    </row>
    <row r="6760" spans="1:13" ht="25.5" x14ac:dyDescent="0.2">
      <c r="A6760" s="36" t="s">
        <v>2949</v>
      </c>
      <c r="B6760" s="26" t="s">
        <v>6816</v>
      </c>
      <c r="C6760" s="79" t="s">
        <v>10720</v>
      </c>
      <c r="D6760" s="37" t="s">
        <v>5608</v>
      </c>
      <c r="E6760" s="37" t="s">
        <v>4134</v>
      </c>
      <c r="F6760" s="41"/>
      <c r="G6760" s="27"/>
      <c r="H6760" s="27"/>
      <c r="I6760" s="27">
        <v>168185</v>
      </c>
      <c r="M6760" s="220">
        <f t="shared" si="105"/>
        <v>220255</v>
      </c>
    </row>
    <row r="6761" spans="1:13" x14ac:dyDescent="0.2">
      <c r="A6761" s="35" t="s">
        <v>2949</v>
      </c>
      <c r="B6761" s="1" t="s">
        <v>81</v>
      </c>
      <c r="C6761" s="45" t="s">
        <v>1020</v>
      </c>
      <c r="D6761" s="23" t="s">
        <v>5734</v>
      </c>
      <c r="E6761" s="23" t="s">
        <v>4141</v>
      </c>
      <c r="F6761" s="40">
        <v>1</v>
      </c>
      <c r="G6761" s="25">
        <v>75325</v>
      </c>
      <c r="H6761" s="25">
        <v>75325</v>
      </c>
      <c r="I6761" s="25"/>
      <c r="J6761" s="58" t="e">
        <f>HYPERLINK("#"&amp;"Insumos"&amp;"!A"&amp;MATCH($B6761,#REF!,0),"Ins "&amp;$B6761)</f>
        <v>#REF!</v>
      </c>
      <c r="M6761" s="220"/>
    </row>
    <row r="6762" spans="1:13" x14ac:dyDescent="0.2">
      <c r="A6762" s="35" t="s">
        <v>2949</v>
      </c>
      <c r="B6762" s="1" t="s">
        <v>263</v>
      </c>
      <c r="C6762" s="45" t="s">
        <v>696</v>
      </c>
      <c r="D6762" s="23" t="s">
        <v>5534</v>
      </c>
      <c r="E6762" s="23" t="s">
        <v>4140</v>
      </c>
      <c r="F6762" s="40">
        <v>8.3999999999999995E-3</v>
      </c>
      <c r="G6762" s="25">
        <v>187426</v>
      </c>
      <c r="H6762" s="25">
        <v>1574</v>
      </c>
      <c r="I6762" s="25"/>
      <c r="J6762" s="58" t="e">
        <f>HYPERLINK("#"&amp;"Insumos"&amp;"!A"&amp;MATCH($B6762,#REF!,0),"Ins "&amp;$B6762)</f>
        <v>#REF!</v>
      </c>
      <c r="M6762" s="220"/>
    </row>
    <row r="6763" spans="1:13" x14ac:dyDescent="0.2">
      <c r="A6763" s="35" t="s">
        <v>2949</v>
      </c>
      <c r="B6763" s="1" t="s">
        <v>5533</v>
      </c>
      <c r="C6763" s="45" t="s">
        <v>5892</v>
      </c>
      <c r="D6763" s="23" t="s">
        <v>977</v>
      </c>
      <c r="E6763" s="23" t="s">
        <v>4134</v>
      </c>
      <c r="F6763" s="40">
        <v>0.5</v>
      </c>
      <c r="G6763" s="25">
        <v>3623</v>
      </c>
      <c r="H6763" s="25">
        <v>1812</v>
      </c>
      <c r="I6763" s="25"/>
      <c r="J6763" s="58" t="e">
        <f>HYPERLINK("#"&amp;"Insumos"&amp;"!A"&amp;MATCH($B6763,#REF!,0),"Ins "&amp;$B6763)</f>
        <v>#REF!</v>
      </c>
      <c r="M6763" s="220"/>
    </row>
    <row r="6764" spans="1:13" ht="25.5" x14ac:dyDescent="0.2">
      <c r="A6764" s="35" t="s">
        <v>2949</v>
      </c>
      <c r="B6764" s="1" t="s">
        <v>4660</v>
      </c>
      <c r="C6764" s="45" t="s">
        <v>323</v>
      </c>
      <c r="D6764" s="23" t="s">
        <v>5751</v>
      </c>
      <c r="E6764" s="23" t="s">
        <v>4134</v>
      </c>
      <c r="F6764" s="40">
        <v>2</v>
      </c>
      <c r="G6764" s="25">
        <v>3076</v>
      </c>
      <c r="H6764" s="25">
        <v>6152</v>
      </c>
      <c r="I6764" s="25"/>
      <c r="J6764" s="58" t="e">
        <f>HYPERLINK("#"&amp;"Insumos"&amp;"!A"&amp;MATCH($B6764,#REF!,0),"Ins "&amp;$B6764)</f>
        <v>#REF!</v>
      </c>
      <c r="M6764" s="220"/>
    </row>
    <row r="6765" spans="1:13" x14ac:dyDescent="0.2">
      <c r="A6765" s="35" t="s">
        <v>2949</v>
      </c>
      <c r="B6765" s="1" t="s">
        <v>4673</v>
      </c>
      <c r="C6765" s="45" t="s">
        <v>490</v>
      </c>
      <c r="D6765" s="23" t="s">
        <v>5751</v>
      </c>
      <c r="E6765" s="23" t="s">
        <v>4134</v>
      </c>
      <c r="F6765" s="40">
        <v>2</v>
      </c>
      <c r="G6765" s="25">
        <v>6465</v>
      </c>
      <c r="H6765" s="25">
        <v>12930</v>
      </c>
      <c r="I6765" s="25"/>
      <c r="J6765" s="58" t="e">
        <f>HYPERLINK("#"&amp;"Insumos"&amp;"!A"&amp;MATCH($B6765,#REF!,0),"Ins "&amp;$B6765)</f>
        <v>#REF!</v>
      </c>
      <c r="M6765" s="220"/>
    </row>
    <row r="6766" spans="1:13" x14ac:dyDescent="0.2">
      <c r="A6766" s="35" t="s">
        <v>2949</v>
      </c>
      <c r="B6766" s="1" t="s">
        <v>4685</v>
      </c>
      <c r="C6766" s="45" t="s">
        <v>265</v>
      </c>
      <c r="D6766" s="23" t="s">
        <v>5751</v>
      </c>
      <c r="E6766" s="23" t="s">
        <v>287</v>
      </c>
      <c r="F6766" s="40">
        <v>3</v>
      </c>
      <c r="G6766" s="25">
        <v>2288</v>
      </c>
      <c r="H6766" s="25">
        <v>6864</v>
      </c>
      <c r="I6766" s="25"/>
      <c r="J6766" s="58" t="e">
        <f>HYPERLINK("#"&amp;"Insumos"&amp;"!A"&amp;MATCH($B6766,#REF!,0),"Ins "&amp;$B6766)</f>
        <v>#REF!</v>
      </c>
      <c r="M6766" s="220"/>
    </row>
    <row r="6767" spans="1:13" x14ac:dyDescent="0.2">
      <c r="A6767" s="35" t="s">
        <v>2949</v>
      </c>
      <c r="B6767" s="1" t="s">
        <v>4688</v>
      </c>
      <c r="C6767" s="45" t="s">
        <v>268</v>
      </c>
      <c r="D6767" s="23" t="s">
        <v>5751</v>
      </c>
      <c r="E6767" s="23" t="s">
        <v>287</v>
      </c>
      <c r="F6767" s="40">
        <v>6</v>
      </c>
      <c r="G6767" s="25">
        <v>2236</v>
      </c>
      <c r="H6767" s="25">
        <v>13416</v>
      </c>
      <c r="I6767" s="25"/>
      <c r="J6767" s="58" t="e">
        <f>HYPERLINK("#"&amp;"Insumos"&amp;"!A"&amp;MATCH($B6767,#REF!,0),"Ins "&amp;$B6767)</f>
        <v>#REF!</v>
      </c>
      <c r="M6767" s="220"/>
    </row>
    <row r="6768" spans="1:13" x14ac:dyDescent="0.2">
      <c r="A6768" s="35" t="s">
        <v>2949</v>
      </c>
      <c r="B6768" s="1" t="s">
        <v>4239</v>
      </c>
      <c r="C6768" s="45" t="s">
        <v>1497</v>
      </c>
      <c r="D6768" s="23" t="s">
        <v>5751</v>
      </c>
      <c r="E6768" s="23" t="s">
        <v>4134</v>
      </c>
      <c r="F6768" s="40">
        <v>1</v>
      </c>
      <c r="G6768" s="25">
        <v>3481</v>
      </c>
      <c r="H6768" s="25">
        <v>3481</v>
      </c>
      <c r="I6768" s="25"/>
      <c r="J6768" s="58" t="e">
        <f>HYPERLINK("#"&amp;"Insumos"&amp;"!A"&amp;MATCH($B6768,#REF!,0),"Ins "&amp;$B6768)</f>
        <v>#REF!</v>
      </c>
      <c r="M6768" s="220"/>
    </row>
    <row r="6769" spans="1:13" x14ac:dyDescent="0.2">
      <c r="A6769" s="35" t="s">
        <v>2949</v>
      </c>
      <c r="B6769" s="1" t="s">
        <v>4845</v>
      </c>
      <c r="C6769" s="45" t="s">
        <v>7331</v>
      </c>
      <c r="D6769" s="23" t="s">
        <v>5751</v>
      </c>
      <c r="E6769" s="23" t="s">
        <v>4134</v>
      </c>
      <c r="F6769" s="40">
        <v>1</v>
      </c>
      <c r="G6769" s="25">
        <v>15368</v>
      </c>
      <c r="H6769" s="25">
        <v>15368</v>
      </c>
      <c r="I6769" s="25"/>
      <c r="J6769" s="58" t="e">
        <f>HYPERLINK("#"&amp;"Insumos"&amp;"!A"&amp;MATCH($B6769,#REF!,0),"Ins "&amp;$B6769)</f>
        <v>#REF!</v>
      </c>
      <c r="M6769" s="220"/>
    </row>
    <row r="6770" spans="1:13" x14ac:dyDescent="0.2">
      <c r="A6770" s="35" t="s">
        <v>2949</v>
      </c>
      <c r="B6770" s="1" t="s">
        <v>4875</v>
      </c>
      <c r="C6770" s="45" t="s">
        <v>366</v>
      </c>
      <c r="D6770" s="23" t="s">
        <v>5751</v>
      </c>
      <c r="E6770" s="23" t="s">
        <v>287</v>
      </c>
      <c r="F6770" s="40">
        <v>3</v>
      </c>
      <c r="G6770" s="25">
        <v>9093</v>
      </c>
      <c r="H6770" s="25">
        <v>27279</v>
      </c>
      <c r="I6770" s="25"/>
      <c r="J6770" s="58" t="e">
        <f>HYPERLINK("#"&amp;"Insumos"&amp;"!A"&amp;MATCH($B6770,#REF!,0),"Ins "&amp;$B6770)</f>
        <v>#REF!</v>
      </c>
      <c r="M6770" s="220"/>
    </row>
    <row r="6771" spans="1:13" x14ac:dyDescent="0.2">
      <c r="A6771" s="35" t="s">
        <v>2949</v>
      </c>
      <c r="B6771" s="1" t="s">
        <v>5007</v>
      </c>
      <c r="C6771" s="45" t="s">
        <v>720</v>
      </c>
      <c r="D6771" s="23" t="s">
        <v>5751</v>
      </c>
      <c r="E6771" s="23" t="s">
        <v>4134</v>
      </c>
      <c r="F6771" s="40">
        <v>2.1</v>
      </c>
      <c r="G6771" s="25">
        <v>1897</v>
      </c>
      <c r="H6771" s="25">
        <v>3984</v>
      </c>
      <c r="I6771" s="25"/>
      <c r="J6771" s="58" t="e">
        <f>HYPERLINK("#"&amp;"Insumos"&amp;"!A"&amp;MATCH($B6771,#REF!,0),"Ins "&amp;$B6771)</f>
        <v>#REF!</v>
      </c>
      <c r="M6771" s="220"/>
    </row>
    <row r="6772" spans="1:13" ht="25.5" x14ac:dyDescent="0.2">
      <c r="A6772" s="36" t="s">
        <v>2950</v>
      </c>
      <c r="B6772" s="26" t="s">
        <v>6816</v>
      </c>
      <c r="C6772" s="79" t="s">
        <v>10721</v>
      </c>
      <c r="D6772" s="37" t="s">
        <v>5608</v>
      </c>
      <c r="E6772" s="37" t="s">
        <v>4134</v>
      </c>
      <c r="F6772" s="41"/>
      <c r="G6772" s="27"/>
      <c r="H6772" s="27"/>
      <c r="I6772" s="27">
        <v>212442</v>
      </c>
      <c r="M6772" s="220">
        <f t="shared" si="105"/>
        <v>278214</v>
      </c>
    </row>
    <row r="6773" spans="1:13" x14ac:dyDescent="0.2">
      <c r="A6773" s="35" t="s">
        <v>2950</v>
      </c>
      <c r="B6773" s="1" t="s">
        <v>81</v>
      </c>
      <c r="C6773" s="45" t="s">
        <v>1020</v>
      </c>
      <c r="D6773" s="23" t="s">
        <v>5734</v>
      </c>
      <c r="E6773" s="23" t="s">
        <v>4141</v>
      </c>
      <c r="F6773" s="40">
        <v>1</v>
      </c>
      <c r="G6773" s="25">
        <v>75325</v>
      </c>
      <c r="H6773" s="25">
        <v>75325</v>
      </c>
      <c r="I6773" s="25"/>
      <c r="J6773" s="58" t="e">
        <f>HYPERLINK("#"&amp;"Insumos"&amp;"!A"&amp;MATCH($B6773,#REF!,0),"Ins "&amp;$B6773)</f>
        <v>#REF!</v>
      </c>
      <c r="M6773" s="220"/>
    </row>
    <row r="6774" spans="1:13" x14ac:dyDescent="0.2">
      <c r="A6774" s="35" t="s">
        <v>2950</v>
      </c>
      <c r="B6774" s="1" t="s">
        <v>263</v>
      </c>
      <c r="C6774" s="45" t="s">
        <v>696</v>
      </c>
      <c r="D6774" s="23" t="s">
        <v>5534</v>
      </c>
      <c r="E6774" s="23" t="s">
        <v>4140</v>
      </c>
      <c r="F6774" s="40">
        <v>1.34E-2</v>
      </c>
      <c r="G6774" s="25">
        <v>187426</v>
      </c>
      <c r="H6774" s="25">
        <v>2512</v>
      </c>
      <c r="I6774" s="25"/>
      <c r="J6774" s="58" t="e">
        <f>HYPERLINK("#"&amp;"Insumos"&amp;"!A"&amp;MATCH($B6774,#REF!,0),"Ins "&amp;$B6774)</f>
        <v>#REF!</v>
      </c>
      <c r="M6774" s="220"/>
    </row>
    <row r="6775" spans="1:13" x14ac:dyDescent="0.2">
      <c r="A6775" s="35" t="s">
        <v>2950</v>
      </c>
      <c r="B6775" s="1" t="s">
        <v>5533</v>
      </c>
      <c r="C6775" s="45" t="s">
        <v>5892</v>
      </c>
      <c r="D6775" s="23" t="s">
        <v>977</v>
      </c>
      <c r="E6775" s="23" t="s">
        <v>4134</v>
      </c>
      <c r="F6775" s="40">
        <v>0.5</v>
      </c>
      <c r="G6775" s="25">
        <v>3623</v>
      </c>
      <c r="H6775" s="25">
        <v>1812</v>
      </c>
      <c r="I6775" s="25"/>
      <c r="J6775" s="58" t="e">
        <f>HYPERLINK("#"&amp;"Insumos"&amp;"!A"&amp;MATCH($B6775,#REF!,0),"Ins "&amp;$B6775)</f>
        <v>#REF!</v>
      </c>
      <c r="M6775" s="220"/>
    </row>
    <row r="6776" spans="1:13" ht="25.5" x14ac:dyDescent="0.2">
      <c r="A6776" s="35" t="s">
        <v>2950</v>
      </c>
      <c r="B6776" s="1" t="s">
        <v>4666</v>
      </c>
      <c r="C6776" s="45" t="s">
        <v>1474</v>
      </c>
      <c r="D6776" s="23" t="s">
        <v>5751</v>
      </c>
      <c r="E6776" s="23" t="s">
        <v>4134</v>
      </c>
      <c r="F6776" s="40">
        <v>2</v>
      </c>
      <c r="G6776" s="25">
        <v>5121</v>
      </c>
      <c r="H6776" s="25">
        <v>10242</v>
      </c>
      <c r="I6776" s="25"/>
      <c r="J6776" s="58" t="e">
        <f>HYPERLINK("#"&amp;"Insumos"&amp;"!A"&amp;MATCH($B6776,#REF!,0),"Ins "&amp;$B6776)</f>
        <v>#REF!</v>
      </c>
      <c r="M6776" s="220"/>
    </row>
    <row r="6777" spans="1:13" x14ac:dyDescent="0.2">
      <c r="A6777" s="35" t="s">
        <v>2950</v>
      </c>
      <c r="B6777" s="1" t="s">
        <v>4679</v>
      </c>
      <c r="C6777" s="45" t="s">
        <v>1481</v>
      </c>
      <c r="D6777" s="23" t="s">
        <v>5751</v>
      </c>
      <c r="E6777" s="23" t="s">
        <v>4134</v>
      </c>
      <c r="F6777" s="40">
        <v>2</v>
      </c>
      <c r="G6777" s="25">
        <v>11969</v>
      </c>
      <c r="H6777" s="25">
        <v>23938</v>
      </c>
      <c r="I6777" s="25"/>
      <c r="J6777" s="58" t="e">
        <f>HYPERLINK("#"&amp;"Insumos"&amp;"!A"&amp;MATCH($B6777,#REF!,0),"Ins "&amp;$B6777)</f>
        <v>#REF!</v>
      </c>
      <c r="M6777" s="220"/>
    </row>
    <row r="6778" spans="1:13" x14ac:dyDescent="0.2">
      <c r="A6778" s="35" t="s">
        <v>2950</v>
      </c>
      <c r="B6778" s="1" t="s">
        <v>4685</v>
      </c>
      <c r="C6778" s="45" t="s">
        <v>265</v>
      </c>
      <c r="D6778" s="23" t="s">
        <v>5751</v>
      </c>
      <c r="E6778" s="23" t="s">
        <v>287</v>
      </c>
      <c r="F6778" s="40">
        <v>3</v>
      </c>
      <c r="G6778" s="25">
        <v>2288</v>
      </c>
      <c r="H6778" s="25">
        <v>6864</v>
      </c>
      <c r="I6778" s="25"/>
      <c r="J6778" s="58" t="e">
        <f>HYPERLINK("#"&amp;"Insumos"&amp;"!A"&amp;MATCH($B6778,#REF!,0),"Ins "&amp;$B6778)</f>
        <v>#REF!</v>
      </c>
      <c r="M6778" s="220"/>
    </row>
    <row r="6779" spans="1:13" x14ac:dyDescent="0.2">
      <c r="A6779" s="35" t="s">
        <v>2950</v>
      </c>
      <c r="B6779" s="1" t="s">
        <v>4688</v>
      </c>
      <c r="C6779" s="45" t="s">
        <v>268</v>
      </c>
      <c r="D6779" s="23" t="s">
        <v>5751</v>
      </c>
      <c r="E6779" s="23" t="s">
        <v>287</v>
      </c>
      <c r="F6779" s="40">
        <v>6</v>
      </c>
      <c r="G6779" s="25">
        <v>2236</v>
      </c>
      <c r="H6779" s="25">
        <v>13416</v>
      </c>
      <c r="I6779" s="25"/>
      <c r="J6779" s="58" t="e">
        <f>HYPERLINK("#"&amp;"Insumos"&amp;"!A"&amp;MATCH($B6779,#REF!,0),"Ins "&amp;$B6779)</f>
        <v>#REF!</v>
      </c>
      <c r="M6779" s="220"/>
    </row>
    <row r="6780" spans="1:13" x14ac:dyDescent="0.2">
      <c r="A6780" s="35" t="s">
        <v>2950</v>
      </c>
      <c r="B6780" s="1" t="s">
        <v>4239</v>
      </c>
      <c r="C6780" s="45" t="s">
        <v>1497</v>
      </c>
      <c r="D6780" s="23" t="s">
        <v>5751</v>
      </c>
      <c r="E6780" s="23" t="s">
        <v>4134</v>
      </c>
      <c r="F6780" s="40">
        <v>1</v>
      </c>
      <c r="G6780" s="25">
        <v>3481</v>
      </c>
      <c r="H6780" s="25">
        <v>3481</v>
      </c>
      <c r="I6780" s="25"/>
      <c r="J6780" s="58" t="e">
        <f>HYPERLINK("#"&amp;"Insumos"&amp;"!A"&amp;MATCH($B6780,#REF!,0),"Ins "&amp;$B6780)</f>
        <v>#REF!</v>
      </c>
      <c r="M6780" s="220"/>
    </row>
    <row r="6781" spans="1:13" x14ac:dyDescent="0.2">
      <c r="A6781" s="35" t="s">
        <v>2950</v>
      </c>
      <c r="B6781" s="1" t="s">
        <v>4845</v>
      </c>
      <c r="C6781" s="45" t="s">
        <v>7331</v>
      </c>
      <c r="D6781" s="23" t="s">
        <v>5751</v>
      </c>
      <c r="E6781" s="23" t="s">
        <v>4134</v>
      </c>
      <c r="F6781" s="40">
        <v>1</v>
      </c>
      <c r="G6781" s="25">
        <v>15368</v>
      </c>
      <c r="H6781" s="25">
        <v>15368</v>
      </c>
      <c r="I6781" s="25"/>
      <c r="J6781" s="58" t="e">
        <f>HYPERLINK("#"&amp;"Insumos"&amp;"!A"&amp;MATCH($B6781,#REF!,0),"Ins "&amp;$B6781)</f>
        <v>#REF!</v>
      </c>
      <c r="M6781" s="220"/>
    </row>
    <row r="6782" spans="1:13" x14ac:dyDescent="0.2">
      <c r="A6782" s="35" t="s">
        <v>2950</v>
      </c>
      <c r="B6782" s="1" t="s">
        <v>4881</v>
      </c>
      <c r="C6782" s="45" t="s">
        <v>372</v>
      </c>
      <c r="D6782" s="23" t="s">
        <v>5751</v>
      </c>
      <c r="E6782" s="23" t="s">
        <v>287</v>
      </c>
      <c r="F6782" s="40">
        <v>3</v>
      </c>
      <c r="G6782" s="25">
        <v>18500</v>
      </c>
      <c r="H6782" s="25">
        <v>55500</v>
      </c>
      <c r="I6782" s="25"/>
      <c r="J6782" s="58" t="e">
        <f>HYPERLINK("#"&amp;"Insumos"&amp;"!A"&amp;MATCH($B6782,#REF!,0),"Ins "&amp;$B6782)</f>
        <v>#REF!</v>
      </c>
      <c r="M6782" s="220"/>
    </row>
    <row r="6783" spans="1:13" x14ac:dyDescent="0.2">
      <c r="A6783" s="35" t="s">
        <v>2950</v>
      </c>
      <c r="B6783" s="1" t="s">
        <v>5007</v>
      </c>
      <c r="C6783" s="45" t="s">
        <v>720</v>
      </c>
      <c r="D6783" s="23" t="s">
        <v>5751</v>
      </c>
      <c r="E6783" s="23" t="s">
        <v>4134</v>
      </c>
      <c r="F6783" s="40">
        <v>2.1</v>
      </c>
      <c r="G6783" s="25">
        <v>1897</v>
      </c>
      <c r="H6783" s="25">
        <v>3984</v>
      </c>
      <c r="I6783" s="25"/>
      <c r="J6783" s="58" t="e">
        <f>HYPERLINK("#"&amp;"Insumos"&amp;"!A"&amp;MATCH($B6783,#REF!,0),"Ins "&amp;$B6783)</f>
        <v>#REF!</v>
      </c>
      <c r="M6783" s="220"/>
    </row>
    <row r="6784" spans="1:13" ht="38.25" x14ac:dyDescent="0.2">
      <c r="A6784" s="36" t="s">
        <v>2951</v>
      </c>
      <c r="B6784" s="26" t="s">
        <v>6816</v>
      </c>
      <c r="C6784" s="79" t="s">
        <v>10722</v>
      </c>
      <c r="D6784" s="37" t="s">
        <v>5608</v>
      </c>
      <c r="E6784" s="37" t="s">
        <v>4134</v>
      </c>
      <c r="F6784" s="41"/>
      <c r="G6784" s="27"/>
      <c r="H6784" s="27"/>
      <c r="I6784" s="27">
        <v>211073</v>
      </c>
      <c r="M6784" s="220">
        <f t="shared" si="105"/>
        <v>276421</v>
      </c>
    </row>
    <row r="6785" spans="1:13" x14ac:dyDescent="0.2">
      <c r="A6785" s="35" t="s">
        <v>2951</v>
      </c>
      <c r="B6785" s="1" t="s">
        <v>81</v>
      </c>
      <c r="C6785" s="45" t="s">
        <v>1020</v>
      </c>
      <c r="D6785" s="23" t="s">
        <v>5734</v>
      </c>
      <c r="E6785" s="23" t="s">
        <v>4141</v>
      </c>
      <c r="F6785" s="40">
        <v>1.5</v>
      </c>
      <c r="G6785" s="25">
        <v>75325</v>
      </c>
      <c r="H6785" s="25">
        <v>112988</v>
      </c>
      <c r="I6785" s="25"/>
      <c r="J6785" s="58" t="e">
        <f>HYPERLINK("#"&amp;"Insumos"&amp;"!A"&amp;MATCH($B6785,#REF!,0),"Ins "&amp;$B6785)</f>
        <v>#REF!</v>
      </c>
      <c r="M6785" s="220"/>
    </row>
    <row r="6786" spans="1:13" x14ac:dyDescent="0.2">
      <c r="A6786" s="35" t="s">
        <v>2951</v>
      </c>
      <c r="B6786" s="1" t="s">
        <v>263</v>
      </c>
      <c r="C6786" s="45" t="s">
        <v>696</v>
      </c>
      <c r="D6786" s="23" t="s">
        <v>5534</v>
      </c>
      <c r="E6786" s="23" t="s">
        <v>4140</v>
      </c>
      <c r="F6786" s="40">
        <v>7.3000000000000001E-3</v>
      </c>
      <c r="G6786" s="25">
        <v>187426</v>
      </c>
      <c r="H6786" s="25">
        <v>1368</v>
      </c>
      <c r="I6786" s="25"/>
      <c r="J6786" s="58" t="e">
        <f>HYPERLINK("#"&amp;"Insumos"&amp;"!A"&amp;MATCH($B6786,#REF!,0),"Ins "&amp;$B6786)</f>
        <v>#REF!</v>
      </c>
      <c r="M6786" s="220"/>
    </row>
    <row r="6787" spans="1:13" x14ac:dyDescent="0.2">
      <c r="A6787" s="35" t="s">
        <v>2951</v>
      </c>
      <c r="B6787" s="1" t="s">
        <v>5533</v>
      </c>
      <c r="C6787" s="45" t="s">
        <v>5892</v>
      </c>
      <c r="D6787" s="23" t="s">
        <v>977</v>
      </c>
      <c r="E6787" s="23" t="s">
        <v>4134</v>
      </c>
      <c r="F6787" s="40">
        <v>0.5</v>
      </c>
      <c r="G6787" s="25">
        <v>3623</v>
      </c>
      <c r="H6787" s="25">
        <v>1812</v>
      </c>
      <c r="I6787" s="25"/>
      <c r="J6787" s="58" t="e">
        <f>HYPERLINK("#"&amp;"Insumos"&amp;"!A"&amp;MATCH($B6787,#REF!,0),"Ins "&amp;$B6787)</f>
        <v>#REF!</v>
      </c>
      <c r="M6787" s="220"/>
    </row>
    <row r="6788" spans="1:13" x14ac:dyDescent="0.2">
      <c r="A6788" s="35" t="s">
        <v>2951</v>
      </c>
      <c r="B6788" s="1" t="s">
        <v>4654</v>
      </c>
      <c r="C6788" s="45" t="s">
        <v>4</v>
      </c>
      <c r="D6788" s="23" t="s">
        <v>5751</v>
      </c>
      <c r="E6788" s="23" t="s">
        <v>4134</v>
      </c>
      <c r="F6788" s="40">
        <v>3</v>
      </c>
      <c r="G6788" s="25">
        <v>2562</v>
      </c>
      <c r="H6788" s="25">
        <v>7686</v>
      </c>
      <c r="I6788" s="25"/>
      <c r="J6788" s="58" t="e">
        <f>HYPERLINK("#"&amp;"Insumos"&amp;"!A"&amp;MATCH($B6788,#REF!,0),"Ins "&amp;$B6788)</f>
        <v>#REF!</v>
      </c>
      <c r="M6788" s="220"/>
    </row>
    <row r="6789" spans="1:13" x14ac:dyDescent="0.2">
      <c r="A6789" s="35" t="s">
        <v>2951</v>
      </c>
      <c r="B6789" s="1" t="s">
        <v>4680</v>
      </c>
      <c r="C6789" s="45" t="s">
        <v>205</v>
      </c>
      <c r="D6789" s="23" t="s">
        <v>5751</v>
      </c>
      <c r="E6789" s="23" t="s">
        <v>4134</v>
      </c>
      <c r="F6789" s="40">
        <v>2</v>
      </c>
      <c r="G6789" s="25">
        <v>520</v>
      </c>
      <c r="H6789" s="25">
        <v>1040</v>
      </c>
      <c r="I6789" s="25"/>
      <c r="J6789" s="58" t="e">
        <f>HYPERLINK("#"&amp;"Insumos"&amp;"!A"&amp;MATCH($B6789,#REF!,0),"Ins "&amp;$B6789)</f>
        <v>#REF!</v>
      </c>
      <c r="M6789" s="220"/>
    </row>
    <row r="6790" spans="1:13" x14ac:dyDescent="0.2">
      <c r="A6790" s="35" t="s">
        <v>2951</v>
      </c>
      <c r="B6790" s="1" t="s">
        <v>4685</v>
      </c>
      <c r="C6790" s="45" t="s">
        <v>265</v>
      </c>
      <c r="D6790" s="23" t="s">
        <v>5751</v>
      </c>
      <c r="E6790" s="23" t="s">
        <v>287</v>
      </c>
      <c r="F6790" s="40">
        <v>10</v>
      </c>
      <c r="G6790" s="25">
        <v>2288</v>
      </c>
      <c r="H6790" s="25">
        <v>22880</v>
      </c>
      <c r="I6790" s="25"/>
      <c r="J6790" s="58" t="e">
        <f>HYPERLINK("#"&amp;"Insumos"&amp;"!A"&amp;MATCH($B6790,#REF!,0),"Ins "&amp;$B6790)</f>
        <v>#REF!</v>
      </c>
      <c r="M6790" s="220"/>
    </row>
    <row r="6791" spans="1:13" x14ac:dyDescent="0.2">
      <c r="A6791" s="35" t="s">
        <v>2951</v>
      </c>
      <c r="B6791" s="1" t="s">
        <v>4688</v>
      </c>
      <c r="C6791" s="45" t="s">
        <v>268</v>
      </c>
      <c r="D6791" s="23" t="s">
        <v>5751</v>
      </c>
      <c r="E6791" s="23" t="s">
        <v>287</v>
      </c>
      <c r="F6791" s="40">
        <v>20</v>
      </c>
      <c r="G6791" s="25">
        <v>2236</v>
      </c>
      <c r="H6791" s="25">
        <v>44720</v>
      </c>
      <c r="I6791" s="25"/>
      <c r="J6791" s="58" t="e">
        <f>HYPERLINK("#"&amp;"Insumos"&amp;"!A"&amp;MATCH($B6791,#REF!,0),"Ins "&amp;$B6791)</f>
        <v>#REF!</v>
      </c>
      <c r="M6791" s="220"/>
    </row>
    <row r="6792" spans="1:13" x14ac:dyDescent="0.2">
      <c r="A6792" s="35" t="s">
        <v>2951</v>
      </c>
      <c r="B6792" s="1" t="s">
        <v>4240</v>
      </c>
      <c r="C6792" s="45" t="s">
        <v>1498</v>
      </c>
      <c r="D6792" s="23" t="s">
        <v>5751</v>
      </c>
      <c r="E6792" s="23" t="s">
        <v>4134</v>
      </c>
      <c r="F6792" s="40">
        <v>1</v>
      </c>
      <c r="G6792" s="25">
        <v>2672</v>
      </c>
      <c r="H6792" s="25">
        <v>2672</v>
      </c>
      <c r="I6792" s="25"/>
      <c r="J6792" s="58" t="e">
        <f>HYPERLINK("#"&amp;"Insumos"&amp;"!A"&amp;MATCH($B6792,#REF!,0),"Ins "&amp;$B6792)</f>
        <v>#REF!</v>
      </c>
      <c r="M6792" s="220"/>
    </row>
    <row r="6793" spans="1:13" x14ac:dyDescent="0.2">
      <c r="A6793" s="35" t="s">
        <v>2951</v>
      </c>
      <c r="B6793" s="1" t="s">
        <v>4887</v>
      </c>
      <c r="C6793" s="45" t="s">
        <v>378</v>
      </c>
      <c r="D6793" s="23" t="s">
        <v>5751</v>
      </c>
      <c r="E6793" s="23" t="s">
        <v>287</v>
      </c>
      <c r="F6793" s="40">
        <v>3</v>
      </c>
      <c r="G6793" s="25">
        <v>2946</v>
      </c>
      <c r="H6793" s="25">
        <v>8838</v>
      </c>
      <c r="I6793" s="25"/>
      <c r="J6793" s="58" t="e">
        <f>HYPERLINK("#"&amp;"Insumos"&amp;"!A"&amp;MATCH($B6793,#REF!,0),"Ins "&amp;$B6793)</f>
        <v>#REF!</v>
      </c>
      <c r="M6793" s="220"/>
    </row>
    <row r="6794" spans="1:13" x14ac:dyDescent="0.2">
      <c r="A6794" s="35" t="s">
        <v>2951</v>
      </c>
      <c r="B6794" s="1" t="s">
        <v>4903</v>
      </c>
      <c r="C6794" s="45" t="s">
        <v>489</v>
      </c>
      <c r="D6794" s="23" t="s">
        <v>5751</v>
      </c>
      <c r="E6794" s="23" t="s">
        <v>4135</v>
      </c>
      <c r="F6794" s="40">
        <v>0.2</v>
      </c>
      <c r="G6794" s="25">
        <v>5939</v>
      </c>
      <c r="H6794" s="25">
        <v>1188</v>
      </c>
      <c r="I6794" s="25"/>
      <c r="J6794" s="58" t="e">
        <f>HYPERLINK("#"&amp;"Insumos"&amp;"!A"&amp;MATCH($B6794,#REF!,0),"Ins "&amp;$B6794)</f>
        <v>#REF!</v>
      </c>
      <c r="M6794" s="220"/>
    </row>
    <row r="6795" spans="1:13" x14ac:dyDescent="0.2">
      <c r="A6795" s="35" t="s">
        <v>2951</v>
      </c>
      <c r="B6795" s="1" t="s">
        <v>5007</v>
      </c>
      <c r="C6795" s="45" t="s">
        <v>720</v>
      </c>
      <c r="D6795" s="23" t="s">
        <v>5751</v>
      </c>
      <c r="E6795" s="23" t="s">
        <v>4134</v>
      </c>
      <c r="F6795" s="40">
        <v>3.1</v>
      </c>
      <c r="G6795" s="25">
        <v>1897</v>
      </c>
      <c r="H6795" s="25">
        <v>5881</v>
      </c>
      <c r="I6795" s="25"/>
      <c r="J6795" s="58" t="e">
        <f>HYPERLINK("#"&amp;"Insumos"&amp;"!A"&amp;MATCH($B6795,#REF!,0),"Ins "&amp;$B6795)</f>
        <v>#REF!</v>
      </c>
      <c r="M6795" s="220"/>
    </row>
    <row r="6796" spans="1:13" ht="38.25" x14ac:dyDescent="0.2">
      <c r="A6796" s="36" t="s">
        <v>2952</v>
      </c>
      <c r="B6796" s="26" t="s">
        <v>6816</v>
      </c>
      <c r="C6796" s="79" t="s">
        <v>10723</v>
      </c>
      <c r="D6796" s="37" t="s">
        <v>5608</v>
      </c>
      <c r="E6796" s="37" t="s">
        <v>4134</v>
      </c>
      <c r="F6796" s="41"/>
      <c r="G6796" s="27"/>
      <c r="H6796" s="27"/>
      <c r="I6796" s="27">
        <v>199741</v>
      </c>
      <c r="M6796" s="220">
        <f t="shared" ref="M6796:M6841" si="106">ROUND(I6796*(1+$L$2),0)</f>
        <v>261581</v>
      </c>
    </row>
    <row r="6797" spans="1:13" x14ac:dyDescent="0.2">
      <c r="A6797" s="35" t="s">
        <v>2952</v>
      </c>
      <c r="B6797" s="1" t="s">
        <v>81</v>
      </c>
      <c r="C6797" s="45" t="s">
        <v>1020</v>
      </c>
      <c r="D6797" s="23" t="s">
        <v>5734</v>
      </c>
      <c r="E6797" s="23" t="s">
        <v>4141</v>
      </c>
      <c r="F6797" s="40">
        <v>1</v>
      </c>
      <c r="G6797" s="25">
        <v>75325</v>
      </c>
      <c r="H6797" s="25">
        <v>75325</v>
      </c>
      <c r="I6797" s="25"/>
      <c r="J6797" s="58" t="e">
        <f>HYPERLINK("#"&amp;"Insumos"&amp;"!A"&amp;MATCH($B6797,#REF!,0),"Ins "&amp;$B6797)</f>
        <v>#REF!</v>
      </c>
      <c r="M6797" s="220"/>
    </row>
    <row r="6798" spans="1:13" x14ac:dyDescent="0.2">
      <c r="A6798" s="35" t="s">
        <v>2952</v>
      </c>
      <c r="B6798" s="1" t="s">
        <v>263</v>
      </c>
      <c r="C6798" s="45" t="s">
        <v>696</v>
      </c>
      <c r="D6798" s="23" t="s">
        <v>5534</v>
      </c>
      <c r="E6798" s="23" t="s">
        <v>4140</v>
      </c>
      <c r="F6798" s="40">
        <v>1.06E-2</v>
      </c>
      <c r="G6798" s="25">
        <v>187426</v>
      </c>
      <c r="H6798" s="25">
        <v>1987</v>
      </c>
      <c r="I6798" s="25"/>
      <c r="J6798" s="58" t="e">
        <f>HYPERLINK("#"&amp;"Insumos"&amp;"!A"&amp;MATCH($B6798,#REF!,0),"Ins "&amp;$B6798)</f>
        <v>#REF!</v>
      </c>
      <c r="M6798" s="220"/>
    </row>
    <row r="6799" spans="1:13" x14ac:dyDescent="0.2">
      <c r="A6799" s="35" t="s">
        <v>2952</v>
      </c>
      <c r="B6799" s="1" t="s">
        <v>5533</v>
      </c>
      <c r="C6799" s="45" t="s">
        <v>5892</v>
      </c>
      <c r="D6799" s="23" t="s">
        <v>977</v>
      </c>
      <c r="E6799" s="23" t="s">
        <v>4134</v>
      </c>
      <c r="F6799" s="40">
        <v>0.5</v>
      </c>
      <c r="G6799" s="25">
        <v>3623</v>
      </c>
      <c r="H6799" s="25">
        <v>1812</v>
      </c>
      <c r="I6799" s="25"/>
      <c r="J6799" s="58" t="e">
        <f>HYPERLINK("#"&amp;"Insumos"&amp;"!A"&amp;MATCH($B6799,#REF!,0),"Ins "&amp;$B6799)</f>
        <v>#REF!</v>
      </c>
      <c r="M6799" s="220"/>
    </row>
    <row r="6800" spans="1:13" ht="25.5" x14ac:dyDescent="0.2">
      <c r="A6800" s="35" t="s">
        <v>2952</v>
      </c>
      <c r="B6800" s="1" t="s">
        <v>4660</v>
      </c>
      <c r="C6800" s="45" t="s">
        <v>323</v>
      </c>
      <c r="D6800" s="23" t="s">
        <v>5751</v>
      </c>
      <c r="E6800" s="23" t="s">
        <v>4134</v>
      </c>
      <c r="F6800" s="40">
        <v>2</v>
      </c>
      <c r="G6800" s="25">
        <v>3076</v>
      </c>
      <c r="H6800" s="25">
        <v>6152</v>
      </c>
      <c r="I6800" s="25"/>
      <c r="J6800" s="58" t="e">
        <f>HYPERLINK("#"&amp;"Insumos"&amp;"!A"&amp;MATCH($B6800,#REF!,0),"Ins "&amp;$B6800)</f>
        <v>#REF!</v>
      </c>
      <c r="M6800" s="220"/>
    </row>
    <row r="6801" spans="1:13" x14ac:dyDescent="0.2">
      <c r="A6801" s="35" t="s">
        <v>2952</v>
      </c>
      <c r="B6801" s="1" t="s">
        <v>4673</v>
      </c>
      <c r="C6801" s="45" t="s">
        <v>490</v>
      </c>
      <c r="D6801" s="23" t="s">
        <v>5751</v>
      </c>
      <c r="E6801" s="23" t="s">
        <v>4134</v>
      </c>
      <c r="F6801" s="40">
        <v>2</v>
      </c>
      <c r="G6801" s="25">
        <v>6465</v>
      </c>
      <c r="H6801" s="25">
        <v>12930</v>
      </c>
      <c r="I6801" s="25"/>
      <c r="J6801" s="58" t="e">
        <f>HYPERLINK("#"&amp;"Insumos"&amp;"!A"&amp;MATCH($B6801,#REF!,0),"Ins "&amp;$B6801)</f>
        <v>#REF!</v>
      </c>
      <c r="M6801" s="220"/>
    </row>
    <row r="6802" spans="1:13" x14ac:dyDescent="0.2">
      <c r="A6802" s="35" t="s">
        <v>2952</v>
      </c>
      <c r="B6802" s="1" t="s">
        <v>4685</v>
      </c>
      <c r="C6802" s="45" t="s">
        <v>265</v>
      </c>
      <c r="D6802" s="23" t="s">
        <v>5751</v>
      </c>
      <c r="E6802" s="23" t="s">
        <v>287</v>
      </c>
      <c r="F6802" s="40">
        <v>10</v>
      </c>
      <c r="G6802" s="25">
        <v>2288</v>
      </c>
      <c r="H6802" s="25">
        <v>22880</v>
      </c>
      <c r="I6802" s="25"/>
      <c r="J6802" s="58" t="e">
        <f>HYPERLINK("#"&amp;"Insumos"&amp;"!A"&amp;MATCH($B6802,#REF!,0),"Ins "&amp;$B6802)</f>
        <v>#REF!</v>
      </c>
      <c r="M6802" s="220"/>
    </row>
    <row r="6803" spans="1:13" x14ac:dyDescent="0.2">
      <c r="A6803" s="35" t="s">
        <v>2952</v>
      </c>
      <c r="B6803" s="1" t="s">
        <v>4688</v>
      </c>
      <c r="C6803" s="45" t="s">
        <v>268</v>
      </c>
      <c r="D6803" s="23" t="s">
        <v>5751</v>
      </c>
      <c r="E6803" s="23" t="s">
        <v>287</v>
      </c>
      <c r="F6803" s="40">
        <v>20</v>
      </c>
      <c r="G6803" s="25">
        <v>2236</v>
      </c>
      <c r="H6803" s="25">
        <v>44720</v>
      </c>
      <c r="I6803" s="25"/>
      <c r="J6803" s="58" t="e">
        <f>HYPERLINK("#"&amp;"Insumos"&amp;"!A"&amp;MATCH($B6803,#REF!,0),"Ins "&amp;$B6803)</f>
        <v>#REF!</v>
      </c>
      <c r="M6803" s="220"/>
    </row>
    <row r="6804" spans="1:13" x14ac:dyDescent="0.2">
      <c r="A6804" s="35" t="s">
        <v>2952</v>
      </c>
      <c r="B6804" s="1" t="s">
        <v>4240</v>
      </c>
      <c r="C6804" s="45" t="s">
        <v>1498</v>
      </c>
      <c r="D6804" s="23" t="s">
        <v>5751</v>
      </c>
      <c r="E6804" s="23" t="s">
        <v>4134</v>
      </c>
      <c r="F6804" s="40">
        <v>1</v>
      </c>
      <c r="G6804" s="25">
        <v>2672</v>
      </c>
      <c r="H6804" s="25">
        <v>2672</v>
      </c>
      <c r="I6804" s="25"/>
      <c r="J6804" s="58" t="e">
        <f>HYPERLINK("#"&amp;"Insumos"&amp;"!A"&amp;MATCH($B6804,#REF!,0),"Ins "&amp;$B6804)</f>
        <v>#REF!</v>
      </c>
      <c r="M6804" s="220"/>
    </row>
    <row r="6805" spans="1:13" x14ac:dyDescent="0.2">
      <c r="A6805" s="35" t="s">
        <v>2952</v>
      </c>
      <c r="B6805" s="1" t="s">
        <v>4875</v>
      </c>
      <c r="C6805" s="45" t="s">
        <v>366</v>
      </c>
      <c r="D6805" s="23" t="s">
        <v>5751</v>
      </c>
      <c r="E6805" s="23" t="s">
        <v>287</v>
      </c>
      <c r="F6805" s="40">
        <v>3</v>
      </c>
      <c r="G6805" s="25">
        <v>9093</v>
      </c>
      <c r="H6805" s="25">
        <v>27279</v>
      </c>
      <c r="I6805" s="25"/>
      <c r="J6805" s="58" t="e">
        <f>HYPERLINK("#"&amp;"Insumos"&amp;"!A"&amp;MATCH($B6805,#REF!,0),"Ins "&amp;$B6805)</f>
        <v>#REF!</v>
      </c>
      <c r="M6805" s="220"/>
    </row>
    <row r="6806" spans="1:13" x14ac:dyDescent="0.2">
      <c r="A6806" s="35" t="s">
        <v>2952</v>
      </c>
      <c r="B6806" s="1" t="s">
        <v>5007</v>
      </c>
      <c r="C6806" s="45" t="s">
        <v>720</v>
      </c>
      <c r="D6806" s="23" t="s">
        <v>5751</v>
      </c>
      <c r="E6806" s="23" t="s">
        <v>4134</v>
      </c>
      <c r="F6806" s="40">
        <v>2.1</v>
      </c>
      <c r="G6806" s="25">
        <v>1897</v>
      </c>
      <c r="H6806" s="25">
        <v>3984</v>
      </c>
      <c r="I6806" s="25"/>
      <c r="J6806" s="58" t="e">
        <f>HYPERLINK("#"&amp;"Insumos"&amp;"!A"&amp;MATCH($B6806,#REF!,0),"Ins "&amp;$B6806)</f>
        <v>#REF!</v>
      </c>
      <c r="M6806" s="220"/>
    </row>
    <row r="6807" spans="1:13" ht="38.25" x14ac:dyDescent="0.2">
      <c r="A6807" s="36" t="s">
        <v>2953</v>
      </c>
      <c r="B6807" s="26" t="s">
        <v>6816</v>
      </c>
      <c r="C6807" s="79" t="s">
        <v>10724</v>
      </c>
      <c r="D6807" s="37" t="s">
        <v>5608</v>
      </c>
      <c r="E6807" s="37" t="s">
        <v>4134</v>
      </c>
      <c r="F6807" s="41"/>
      <c r="G6807" s="27"/>
      <c r="H6807" s="27"/>
      <c r="I6807" s="27">
        <v>243997</v>
      </c>
      <c r="M6807" s="220">
        <f t="shared" si="106"/>
        <v>319538</v>
      </c>
    </row>
    <row r="6808" spans="1:13" x14ac:dyDescent="0.2">
      <c r="A6808" s="35" t="s">
        <v>2953</v>
      </c>
      <c r="B6808" s="1" t="s">
        <v>81</v>
      </c>
      <c r="C6808" s="45" t="s">
        <v>1020</v>
      </c>
      <c r="D6808" s="23" t="s">
        <v>5734</v>
      </c>
      <c r="E6808" s="23" t="s">
        <v>4141</v>
      </c>
      <c r="F6808" s="40">
        <v>1</v>
      </c>
      <c r="G6808" s="25">
        <v>75325</v>
      </c>
      <c r="H6808" s="25">
        <v>75325</v>
      </c>
      <c r="I6808" s="25"/>
      <c r="J6808" s="58" t="e">
        <f>HYPERLINK("#"&amp;"Insumos"&amp;"!A"&amp;MATCH($B6808,#REF!,0),"Ins "&amp;$B6808)</f>
        <v>#REF!</v>
      </c>
      <c r="M6808" s="220"/>
    </row>
    <row r="6809" spans="1:13" x14ac:dyDescent="0.2">
      <c r="A6809" s="35" t="s">
        <v>2953</v>
      </c>
      <c r="B6809" s="1" t="s">
        <v>263</v>
      </c>
      <c r="C6809" s="45" t="s">
        <v>696</v>
      </c>
      <c r="D6809" s="23" t="s">
        <v>5534</v>
      </c>
      <c r="E6809" s="23" t="s">
        <v>4140</v>
      </c>
      <c r="F6809" s="40">
        <v>1.5599999999999999E-2</v>
      </c>
      <c r="G6809" s="25">
        <v>187426</v>
      </c>
      <c r="H6809" s="25">
        <v>2924</v>
      </c>
      <c r="I6809" s="25"/>
      <c r="J6809" s="58" t="e">
        <f>HYPERLINK("#"&amp;"Insumos"&amp;"!A"&amp;MATCH($B6809,#REF!,0),"Ins "&amp;$B6809)</f>
        <v>#REF!</v>
      </c>
      <c r="M6809" s="220"/>
    </row>
    <row r="6810" spans="1:13" x14ac:dyDescent="0.2">
      <c r="A6810" s="35" t="s">
        <v>2953</v>
      </c>
      <c r="B6810" s="1" t="s">
        <v>5533</v>
      </c>
      <c r="C6810" s="45" t="s">
        <v>5892</v>
      </c>
      <c r="D6810" s="23" t="s">
        <v>977</v>
      </c>
      <c r="E6810" s="23" t="s">
        <v>4134</v>
      </c>
      <c r="F6810" s="40">
        <v>0.5</v>
      </c>
      <c r="G6810" s="25">
        <v>3623</v>
      </c>
      <c r="H6810" s="25">
        <v>1812</v>
      </c>
      <c r="I6810" s="25"/>
      <c r="J6810" s="58" t="e">
        <f>HYPERLINK("#"&amp;"Insumos"&amp;"!A"&amp;MATCH($B6810,#REF!,0),"Ins "&amp;$B6810)</f>
        <v>#REF!</v>
      </c>
      <c r="M6810" s="220"/>
    </row>
    <row r="6811" spans="1:13" ht="25.5" x14ac:dyDescent="0.2">
      <c r="A6811" s="35" t="s">
        <v>2953</v>
      </c>
      <c r="B6811" s="1" t="s">
        <v>4666</v>
      </c>
      <c r="C6811" s="45" t="s">
        <v>1474</v>
      </c>
      <c r="D6811" s="23" t="s">
        <v>5751</v>
      </c>
      <c r="E6811" s="23" t="s">
        <v>4134</v>
      </c>
      <c r="F6811" s="40">
        <v>2</v>
      </c>
      <c r="G6811" s="25">
        <v>5121</v>
      </c>
      <c r="H6811" s="25">
        <v>10242</v>
      </c>
      <c r="I6811" s="25"/>
      <c r="J6811" s="58" t="e">
        <f>HYPERLINK("#"&amp;"Insumos"&amp;"!A"&amp;MATCH($B6811,#REF!,0),"Ins "&amp;$B6811)</f>
        <v>#REF!</v>
      </c>
      <c r="M6811" s="220"/>
    </row>
    <row r="6812" spans="1:13" x14ac:dyDescent="0.2">
      <c r="A6812" s="35" t="s">
        <v>2953</v>
      </c>
      <c r="B6812" s="1" t="s">
        <v>4679</v>
      </c>
      <c r="C6812" s="45" t="s">
        <v>1481</v>
      </c>
      <c r="D6812" s="23" t="s">
        <v>5751</v>
      </c>
      <c r="E6812" s="23" t="s">
        <v>4134</v>
      </c>
      <c r="F6812" s="40">
        <v>2</v>
      </c>
      <c r="G6812" s="25">
        <v>11969</v>
      </c>
      <c r="H6812" s="25">
        <v>23938</v>
      </c>
      <c r="I6812" s="25"/>
      <c r="J6812" s="58" t="e">
        <f>HYPERLINK("#"&amp;"Insumos"&amp;"!A"&amp;MATCH($B6812,#REF!,0),"Ins "&amp;$B6812)</f>
        <v>#REF!</v>
      </c>
      <c r="M6812" s="220"/>
    </row>
    <row r="6813" spans="1:13" x14ac:dyDescent="0.2">
      <c r="A6813" s="35" t="s">
        <v>2953</v>
      </c>
      <c r="B6813" s="1" t="s">
        <v>4685</v>
      </c>
      <c r="C6813" s="45" t="s">
        <v>265</v>
      </c>
      <c r="D6813" s="23" t="s">
        <v>5751</v>
      </c>
      <c r="E6813" s="23" t="s">
        <v>287</v>
      </c>
      <c r="F6813" s="40">
        <v>10</v>
      </c>
      <c r="G6813" s="25">
        <v>2288</v>
      </c>
      <c r="H6813" s="25">
        <v>22880</v>
      </c>
      <c r="I6813" s="25"/>
      <c r="J6813" s="58" t="e">
        <f>HYPERLINK("#"&amp;"Insumos"&amp;"!A"&amp;MATCH($B6813,#REF!,0),"Ins "&amp;$B6813)</f>
        <v>#REF!</v>
      </c>
      <c r="M6813" s="220"/>
    </row>
    <row r="6814" spans="1:13" x14ac:dyDescent="0.2">
      <c r="A6814" s="35" t="s">
        <v>2953</v>
      </c>
      <c r="B6814" s="1" t="s">
        <v>4688</v>
      </c>
      <c r="C6814" s="45" t="s">
        <v>268</v>
      </c>
      <c r="D6814" s="23" t="s">
        <v>5751</v>
      </c>
      <c r="E6814" s="23" t="s">
        <v>287</v>
      </c>
      <c r="F6814" s="40">
        <v>20</v>
      </c>
      <c r="G6814" s="25">
        <v>2236</v>
      </c>
      <c r="H6814" s="25">
        <v>44720</v>
      </c>
      <c r="I6814" s="25"/>
      <c r="J6814" s="58" t="e">
        <f>HYPERLINK("#"&amp;"Insumos"&amp;"!A"&amp;MATCH($B6814,#REF!,0),"Ins "&amp;$B6814)</f>
        <v>#REF!</v>
      </c>
      <c r="M6814" s="220"/>
    </row>
    <row r="6815" spans="1:13" x14ac:dyDescent="0.2">
      <c r="A6815" s="35" t="s">
        <v>2953</v>
      </c>
      <c r="B6815" s="1" t="s">
        <v>4240</v>
      </c>
      <c r="C6815" s="45" t="s">
        <v>1498</v>
      </c>
      <c r="D6815" s="23" t="s">
        <v>5751</v>
      </c>
      <c r="E6815" s="23" t="s">
        <v>4134</v>
      </c>
      <c r="F6815" s="40">
        <v>1</v>
      </c>
      <c r="G6815" s="25">
        <v>2672</v>
      </c>
      <c r="H6815" s="25">
        <v>2672</v>
      </c>
      <c r="I6815" s="25"/>
      <c r="J6815" s="58" t="e">
        <f>HYPERLINK("#"&amp;"Insumos"&amp;"!A"&amp;MATCH($B6815,#REF!,0),"Ins "&amp;$B6815)</f>
        <v>#REF!</v>
      </c>
      <c r="M6815" s="220"/>
    </row>
    <row r="6816" spans="1:13" x14ac:dyDescent="0.2">
      <c r="A6816" s="35" t="s">
        <v>2953</v>
      </c>
      <c r="B6816" s="1" t="s">
        <v>4881</v>
      </c>
      <c r="C6816" s="45" t="s">
        <v>372</v>
      </c>
      <c r="D6816" s="23" t="s">
        <v>5751</v>
      </c>
      <c r="E6816" s="23" t="s">
        <v>287</v>
      </c>
      <c r="F6816" s="40">
        <v>3</v>
      </c>
      <c r="G6816" s="25">
        <v>18500</v>
      </c>
      <c r="H6816" s="25">
        <v>55500</v>
      </c>
      <c r="I6816" s="25"/>
      <c r="J6816" s="58" t="e">
        <f>HYPERLINK("#"&amp;"Insumos"&amp;"!A"&amp;MATCH($B6816,#REF!,0),"Ins "&amp;$B6816)</f>
        <v>#REF!</v>
      </c>
      <c r="M6816" s="220"/>
    </row>
    <row r="6817" spans="1:13" x14ac:dyDescent="0.2">
      <c r="A6817" s="35" t="s">
        <v>2953</v>
      </c>
      <c r="B6817" s="1" t="s">
        <v>5007</v>
      </c>
      <c r="C6817" s="45" t="s">
        <v>720</v>
      </c>
      <c r="D6817" s="23" t="s">
        <v>5751</v>
      </c>
      <c r="E6817" s="23" t="s">
        <v>4134</v>
      </c>
      <c r="F6817" s="40">
        <v>2.1</v>
      </c>
      <c r="G6817" s="25">
        <v>1897</v>
      </c>
      <c r="H6817" s="25">
        <v>3984</v>
      </c>
      <c r="I6817" s="25"/>
      <c r="J6817" s="58" t="e">
        <f>HYPERLINK("#"&amp;"Insumos"&amp;"!A"&amp;MATCH($B6817,#REF!,0),"Ins "&amp;$B6817)</f>
        <v>#REF!</v>
      </c>
      <c r="M6817" s="220"/>
    </row>
    <row r="6818" spans="1:13" ht="38.25" x14ac:dyDescent="0.2">
      <c r="A6818" s="36" t="s">
        <v>2954</v>
      </c>
      <c r="B6818" s="26" t="s">
        <v>6816</v>
      </c>
      <c r="C6818" s="79" t="s">
        <v>10725</v>
      </c>
      <c r="D6818" s="37" t="s">
        <v>5608</v>
      </c>
      <c r="E6818" s="37" t="s">
        <v>4134</v>
      </c>
      <c r="F6818" s="41"/>
      <c r="G6818" s="27"/>
      <c r="H6818" s="27"/>
      <c r="I6818" s="27">
        <v>290764</v>
      </c>
      <c r="M6818" s="220">
        <f t="shared" si="106"/>
        <v>380785</v>
      </c>
    </row>
    <row r="6819" spans="1:13" x14ac:dyDescent="0.2">
      <c r="A6819" s="35" t="s">
        <v>2954</v>
      </c>
      <c r="B6819" s="1" t="s">
        <v>81</v>
      </c>
      <c r="C6819" s="45" t="s">
        <v>1020</v>
      </c>
      <c r="D6819" s="23" t="s">
        <v>5734</v>
      </c>
      <c r="E6819" s="23" t="s">
        <v>4141</v>
      </c>
      <c r="F6819" s="40">
        <v>1.5</v>
      </c>
      <c r="G6819" s="25">
        <v>75325</v>
      </c>
      <c r="H6819" s="25">
        <v>112988</v>
      </c>
      <c r="I6819" s="25"/>
      <c r="J6819" s="58" t="e">
        <f>HYPERLINK("#"&amp;"Insumos"&amp;"!A"&amp;MATCH($B6819,#REF!,0),"Ins "&amp;$B6819)</f>
        <v>#REF!</v>
      </c>
      <c r="M6819" s="220"/>
    </row>
    <row r="6820" spans="1:13" x14ac:dyDescent="0.2">
      <c r="A6820" s="35" t="s">
        <v>2954</v>
      </c>
      <c r="B6820" s="1" t="s">
        <v>263</v>
      </c>
      <c r="C6820" s="45" t="s">
        <v>696</v>
      </c>
      <c r="D6820" s="23" t="s">
        <v>5534</v>
      </c>
      <c r="E6820" s="23" t="s">
        <v>4140</v>
      </c>
      <c r="F6820" s="40">
        <v>1.3599999999999999E-2</v>
      </c>
      <c r="G6820" s="25">
        <v>187426</v>
      </c>
      <c r="H6820" s="25">
        <v>2549</v>
      </c>
      <c r="I6820" s="25"/>
      <c r="J6820" s="58" t="e">
        <f>HYPERLINK("#"&amp;"Insumos"&amp;"!A"&amp;MATCH($B6820,#REF!,0),"Ins "&amp;$B6820)</f>
        <v>#REF!</v>
      </c>
      <c r="M6820" s="220"/>
    </row>
    <row r="6821" spans="1:13" x14ac:dyDescent="0.2">
      <c r="A6821" s="35" t="s">
        <v>2954</v>
      </c>
      <c r="B6821" s="1" t="s">
        <v>5533</v>
      </c>
      <c r="C6821" s="45" t="s">
        <v>5892</v>
      </c>
      <c r="D6821" s="23" t="s">
        <v>977</v>
      </c>
      <c r="E6821" s="23" t="s">
        <v>4134</v>
      </c>
      <c r="F6821" s="40">
        <v>0.5</v>
      </c>
      <c r="G6821" s="25">
        <v>3623</v>
      </c>
      <c r="H6821" s="25">
        <v>1812</v>
      </c>
      <c r="I6821" s="25"/>
      <c r="J6821" s="58" t="e">
        <f>HYPERLINK("#"&amp;"Insumos"&amp;"!A"&amp;MATCH($B6821,#REF!,0),"Ins "&amp;$B6821)</f>
        <v>#REF!</v>
      </c>
      <c r="M6821" s="220"/>
    </row>
    <row r="6822" spans="1:13" x14ac:dyDescent="0.2">
      <c r="A6822" s="35" t="s">
        <v>2954</v>
      </c>
      <c r="B6822" s="1" t="s">
        <v>4654</v>
      </c>
      <c r="C6822" s="45" t="s">
        <v>4</v>
      </c>
      <c r="D6822" s="23" t="s">
        <v>5751</v>
      </c>
      <c r="E6822" s="23" t="s">
        <v>4134</v>
      </c>
      <c r="F6822" s="40">
        <v>3</v>
      </c>
      <c r="G6822" s="25">
        <v>2562</v>
      </c>
      <c r="H6822" s="25">
        <v>7686</v>
      </c>
      <c r="I6822" s="25"/>
      <c r="J6822" s="58" t="e">
        <f>HYPERLINK("#"&amp;"Insumos"&amp;"!A"&amp;MATCH($B6822,#REF!,0),"Ins "&amp;$B6822)</f>
        <v>#REF!</v>
      </c>
      <c r="M6822" s="220"/>
    </row>
    <row r="6823" spans="1:13" x14ac:dyDescent="0.2">
      <c r="A6823" s="35" t="s">
        <v>2954</v>
      </c>
      <c r="B6823" s="1" t="s">
        <v>4680</v>
      </c>
      <c r="C6823" s="45" t="s">
        <v>205</v>
      </c>
      <c r="D6823" s="23" t="s">
        <v>5751</v>
      </c>
      <c r="E6823" s="23" t="s">
        <v>4134</v>
      </c>
      <c r="F6823" s="40">
        <v>2</v>
      </c>
      <c r="G6823" s="25">
        <v>520</v>
      </c>
      <c r="H6823" s="25">
        <v>1040</v>
      </c>
      <c r="I6823" s="25"/>
      <c r="J6823" s="58" t="e">
        <f>HYPERLINK("#"&amp;"Insumos"&amp;"!A"&amp;MATCH($B6823,#REF!,0),"Ins "&amp;$B6823)</f>
        <v>#REF!</v>
      </c>
      <c r="M6823" s="220"/>
    </row>
    <row r="6824" spans="1:13" x14ac:dyDescent="0.2">
      <c r="A6824" s="35" t="s">
        <v>2954</v>
      </c>
      <c r="B6824" s="1" t="s">
        <v>4684</v>
      </c>
      <c r="C6824" s="45" t="s">
        <v>264</v>
      </c>
      <c r="D6824" s="23" t="s">
        <v>5751</v>
      </c>
      <c r="E6824" s="23" t="s">
        <v>287</v>
      </c>
      <c r="F6824" s="40">
        <v>10</v>
      </c>
      <c r="G6824" s="25">
        <v>3691</v>
      </c>
      <c r="H6824" s="25">
        <v>36910</v>
      </c>
      <c r="I6824" s="25"/>
      <c r="J6824" s="58" t="e">
        <f>HYPERLINK("#"&amp;"Insumos"&amp;"!A"&amp;MATCH($B6824,#REF!,0),"Ins "&amp;$B6824)</f>
        <v>#REF!</v>
      </c>
      <c r="M6824" s="220"/>
    </row>
    <row r="6825" spans="1:13" x14ac:dyDescent="0.2">
      <c r="A6825" s="35" t="s">
        <v>2954</v>
      </c>
      <c r="B6825" s="1" t="s">
        <v>4687</v>
      </c>
      <c r="C6825" s="45" t="s">
        <v>267</v>
      </c>
      <c r="D6825" s="23" t="s">
        <v>5751</v>
      </c>
      <c r="E6825" s="23" t="s">
        <v>287</v>
      </c>
      <c r="F6825" s="40">
        <v>30</v>
      </c>
      <c r="G6825" s="25">
        <v>3640</v>
      </c>
      <c r="H6825" s="25">
        <v>109200</v>
      </c>
      <c r="I6825" s="25"/>
      <c r="J6825" s="58" t="e">
        <f>HYPERLINK("#"&amp;"Insumos"&amp;"!A"&amp;MATCH($B6825,#REF!,0),"Ins "&amp;$B6825)</f>
        <v>#REF!</v>
      </c>
      <c r="M6825" s="220"/>
    </row>
    <row r="6826" spans="1:13" x14ac:dyDescent="0.2">
      <c r="A6826" s="35" t="s">
        <v>2954</v>
      </c>
      <c r="B6826" s="1" t="s">
        <v>4240</v>
      </c>
      <c r="C6826" s="45" t="s">
        <v>1498</v>
      </c>
      <c r="D6826" s="23" t="s">
        <v>5751</v>
      </c>
      <c r="E6826" s="23" t="s">
        <v>4134</v>
      </c>
      <c r="F6826" s="40">
        <v>1</v>
      </c>
      <c r="G6826" s="25">
        <v>2672</v>
      </c>
      <c r="H6826" s="25">
        <v>2672</v>
      </c>
      <c r="I6826" s="25"/>
      <c r="J6826" s="58" t="e">
        <f>HYPERLINK("#"&amp;"Insumos"&amp;"!A"&amp;MATCH($B6826,#REF!,0),"Ins "&amp;$B6826)</f>
        <v>#REF!</v>
      </c>
      <c r="M6826" s="220"/>
    </row>
    <row r="6827" spans="1:13" x14ac:dyDescent="0.2">
      <c r="A6827" s="35" t="s">
        <v>2954</v>
      </c>
      <c r="B6827" s="1" t="s">
        <v>4887</v>
      </c>
      <c r="C6827" s="45" t="s">
        <v>378</v>
      </c>
      <c r="D6827" s="23" t="s">
        <v>5751</v>
      </c>
      <c r="E6827" s="23" t="s">
        <v>287</v>
      </c>
      <c r="F6827" s="40">
        <v>3</v>
      </c>
      <c r="G6827" s="25">
        <v>2946</v>
      </c>
      <c r="H6827" s="25">
        <v>8838</v>
      </c>
      <c r="I6827" s="25"/>
      <c r="J6827" s="58" t="e">
        <f>HYPERLINK("#"&amp;"Insumos"&amp;"!A"&amp;MATCH($B6827,#REF!,0),"Ins "&amp;$B6827)</f>
        <v>#REF!</v>
      </c>
      <c r="M6827" s="220"/>
    </row>
    <row r="6828" spans="1:13" x14ac:dyDescent="0.2">
      <c r="A6828" s="35" t="s">
        <v>2954</v>
      </c>
      <c r="B6828" s="1" t="s">
        <v>4903</v>
      </c>
      <c r="C6828" s="45" t="s">
        <v>489</v>
      </c>
      <c r="D6828" s="23" t="s">
        <v>5751</v>
      </c>
      <c r="E6828" s="23" t="s">
        <v>4135</v>
      </c>
      <c r="F6828" s="40">
        <v>0.2</v>
      </c>
      <c r="G6828" s="25">
        <v>5939</v>
      </c>
      <c r="H6828" s="25">
        <v>1188</v>
      </c>
      <c r="I6828" s="25"/>
      <c r="J6828" s="58" t="e">
        <f>HYPERLINK("#"&amp;"Insumos"&amp;"!A"&amp;MATCH($B6828,#REF!,0),"Ins "&amp;$B6828)</f>
        <v>#REF!</v>
      </c>
      <c r="M6828" s="220"/>
    </row>
    <row r="6829" spans="1:13" x14ac:dyDescent="0.2">
      <c r="A6829" s="35" t="s">
        <v>2954</v>
      </c>
      <c r="B6829" s="1" t="s">
        <v>5007</v>
      </c>
      <c r="C6829" s="45" t="s">
        <v>720</v>
      </c>
      <c r="D6829" s="23" t="s">
        <v>5751</v>
      </c>
      <c r="E6829" s="23" t="s">
        <v>4134</v>
      </c>
      <c r="F6829" s="40">
        <v>3.1</v>
      </c>
      <c r="G6829" s="25">
        <v>1897</v>
      </c>
      <c r="H6829" s="25">
        <v>5881</v>
      </c>
      <c r="I6829" s="25"/>
      <c r="J6829" s="58" t="e">
        <f>HYPERLINK("#"&amp;"Insumos"&amp;"!A"&amp;MATCH($B6829,#REF!,0),"Ins "&amp;$B6829)</f>
        <v>#REF!</v>
      </c>
      <c r="M6829" s="220"/>
    </row>
    <row r="6830" spans="1:13" ht="38.25" x14ac:dyDescent="0.2">
      <c r="A6830" s="36" t="s">
        <v>2955</v>
      </c>
      <c r="B6830" s="26" t="s">
        <v>6816</v>
      </c>
      <c r="C6830" s="79" t="s">
        <v>10726</v>
      </c>
      <c r="D6830" s="37" t="s">
        <v>5608</v>
      </c>
      <c r="E6830" s="37" t="s">
        <v>4134</v>
      </c>
      <c r="F6830" s="41"/>
      <c r="G6830" s="27"/>
      <c r="H6830" s="27"/>
      <c r="I6830" s="27">
        <v>279431</v>
      </c>
      <c r="M6830" s="220">
        <f t="shared" si="106"/>
        <v>365943</v>
      </c>
    </row>
    <row r="6831" spans="1:13" x14ac:dyDescent="0.2">
      <c r="A6831" s="35" t="s">
        <v>2955</v>
      </c>
      <c r="B6831" s="1" t="s">
        <v>81</v>
      </c>
      <c r="C6831" s="45" t="s">
        <v>1020</v>
      </c>
      <c r="D6831" s="23" t="s">
        <v>5734</v>
      </c>
      <c r="E6831" s="23" t="s">
        <v>4141</v>
      </c>
      <c r="F6831" s="40">
        <v>1</v>
      </c>
      <c r="G6831" s="25">
        <v>75325</v>
      </c>
      <c r="H6831" s="25">
        <v>75325</v>
      </c>
      <c r="I6831" s="25"/>
      <c r="J6831" s="58" t="e">
        <f>HYPERLINK("#"&amp;"Insumos"&amp;"!A"&amp;MATCH($B6831,#REF!,0),"Ins "&amp;$B6831)</f>
        <v>#REF!</v>
      </c>
      <c r="M6831" s="220"/>
    </row>
    <row r="6832" spans="1:13" x14ac:dyDescent="0.2">
      <c r="A6832" s="35" t="s">
        <v>2955</v>
      </c>
      <c r="B6832" s="1" t="s">
        <v>263</v>
      </c>
      <c r="C6832" s="45" t="s">
        <v>696</v>
      </c>
      <c r="D6832" s="23" t="s">
        <v>5534</v>
      </c>
      <c r="E6832" s="23" t="s">
        <v>4140</v>
      </c>
      <c r="F6832" s="40">
        <v>1.6899999999999998E-2</v>
      </c>
      <c r="G6832" s="25">
        <v>187426</v>
      </c>
      <c r="H6832" s="25">
        <v>3167</v>
      </c>
      <c r="I6832" s="25"/>
      <c r="J6832" s="58" t="e">
        <f>HYPERLINK("#"&amp;"Insumos"&amp;"!A"&amp;MATCH($B6832,#REF!,0),"Ins "&amp;$B6832)</f>
        <v>#REF!</v>
      </c>
      <c r="M6832" s="220"/>
    </row>
    <row r="6833" spans="1:13" x14ac:dyDescent="0.2">
      <c r="A6833" s="35" t="s">
        <v>2955</v>
      </c>
      <c r="B6833" s="1" t="s">
        <v>5533</v>
      </c>
      <c r="C6833" s="45" t="s">
        <v>5892</v>
      </c>
      <c r="D6833" s="23" t="s">
        <v>977</v>
      </c>
      <c r="E6833" s="23" t="s">
        <v>4134</v>
      </c>
      <c r="F6833" s="40">
        <v>0.5</v>
      </c>
      <c r="G6833" s="25">
        <v>3623</v>
      </c>
      <c r="H6833" s="25">
        <v>1812</v>
      </c>
      <c r="I6833" s="25"/>
      <c r="J6833" s="58" t="e">
        <f>HYPERLINK("#"&amp;"Insumos"&amp;"!A"&amp;MATCH($B6833,#REF!,0),"Ins "&amp;$B6833)</f>
        <v>#REF!</v>
      </c>
      <c r="M6833" s="220"/>
    </row>
    <row r="6834" spans="1:13" ht="25.5" x14ac:dyDescent="0.2">
      <c r="A6834" s="35" t="s">
        <v>2955</v>
      </c>
      <c r="B6834" s="1" t="s">
        <v>4660</v>
      </c>
      <c r="C6834" s="45" t="s">
        <v>323</v>
      </c>
      <c r="D6834" s="23" t="s">
        <v>5751</v>
      </c>
      <c r="E6834" s="23" t="s">
        <v>4134</v>
      </c>
      <c r="F6834" s="40">
        <v>2</v>
      </c>
      <c r="G6834" s="25">
        <v>3076</v>
      </c>
      <c r="H6834" s="25">
        <v>6152</v>
      </c>
      <c r="I6834" s="25"/>
      <c r="J6834" s="58" t="e">
        <f>HYPERLINK("#"&amp;"Insumos"&amp;"!A"&amp;MATCH($B6834,#REF!,0),"Ins "&amp;$B6834)</f>
        <v>#REF!</v>
      </c>
      <c r="M6834" s="220"/>
    </row>
    <row r="6835" spans="1:13" x14ac:dyDescent="0.2">
      <c r="A6835" s="35" t="s">
        <v>2955</v>
      </c>
      <c r="B6835" s="1" t="s">
        <v>4673</v>
      </c>
      <c r="C6835" s="45" t="s">
        <v>490</v>
      </c>
      <c r="D6835" s="23" t="s">
        <v>5751</v>
      </c>
      <c r="E6835" s="23" t="s">
        <v>4134</v>
      </c>
      <c r="F6835" s="40">
        <v>2</v>
      </c>
      <c r="G6835" s="25">
        <v>6465</v>
      </c>
      <c r="H6835" s="25">
        <v>12930</v>
      </c>
      <c r="I6835" s="25"/>
      <c r="J6835" s="58" t="e">
        <f>HYPERLINK("#"&amp;"Insumos"&amp;"!A"&amp;MATCH($B6835,#REF!,0),"Ins "&amp;$B6835)</f>
        <v>#REF!</v>
      </c>
      <c r="M6835" s="220"/>
    </row>
    <row r="6836" spans="1:13" x14ac:dyDescent="0.2">
      <c r="A6836" s="35" t="s">
        <v>2955</v>
      </c>
      <c r="B6836" s="1" t="s">
        <v>4684</v>
      </c>
      <c r="C6836" s="45" t="s">
        <v>264</v>
      </c>
      <c r="D6836" s="23" t="s">
        <v>5751</v>
      </c>
      <c r="E6836" s="23" t="s">
        <v>287</v>
      </c>
      <c r="F6836" s="40">
        <v>10</v>
      </c>
      <c r="G6836" s="25">
        <v>3691</v>
      </c>
      <c r="H6836" s="25">
        <v>36910</v>
      </c>
      <c r="I6836" s="25"/>
      <c r="J6836" s="58" t="e">
        <f>HYPERLINK("#"&amp;"Insumos"&amp;"!A"&amp;MATCH($B6836,#REF!,0),"Ins "&amp;$B6836)</f>
        <v>#REF!</v>
      </c>
      <c r="M6836" s="220"/>
    </row>
    <row r="6837" spans="1:13" x14ac:dyDescent="0.2">
      <c r="A6837" s="35" t="s">
        <v>2955</v>
      </c>
      <c r="B6837" s="1" t="s">
        <v>4687</v>
      </c>
      <c r="C6837" s="45" t="s">
        <v>267</v>
      </c>
      <c r="D6837" s="23" t="s">
        <v>5751</v>
      </c>
      <c r="E6837" s="23" t="s">
        <v>287</v>
      </c>
      <c r="F6837" s="40">
        <v>30</v>
      </c>
      <c r="G6837" s="25">
        <v>3640</v>
      </c>
      <c r="H6837" s="25">
        <v>109200</v>
      </c>
      <c r="I6837" s="25"/>
      <c r="J6837" s="58" t="e">
        <f>HYPERLINK("#"&amp;"Insumos"&amp;"!A"&amp;MATCH($B6837,#REF!,0),"Ins "&amp;$B6837)</f>
        <v>#REF!</v>
      </c>
      <c r="M6837" s="220"/>
    </row>
    <row r="6838" spans="1:13" x14ac:dyDescent="0.2">
      <c r="A6838" s="35" t="s">
        <v>2955</v>
      </c>
      <c r="B6838" s="1" t="s">
        <v>4240</v>
      </c>
      <c r="C6838" s="45" t="s">
        <v>1498</v>
      </c>
      <c r="D6838" s="23" t="s">
        <v>5751</v>
      </c>
      <c r="E6838" s="23" t="s">
        <v>4134</v>
      </c>
      <c r="F6838" s="40">
        <v>1</v>
      </c>
      <c r="G6838" s="25">
        <v>2672</v>
      </c>
      <c r="H6838" s="25">
        <v>2672</v>
      </c>
      <c r="I6838" s="25"/>
      <c r="J6838" s="58" t="e">
        <f>HYPERLINK("#"&amp;"Insumos"&amp;"!A"&amp;MATCH($B6838,#REF!,0),"Ins "&amp;$B6838)</f>
        <v>#REF!</v>
      </c>
      <c r="M6838" s="220"/>
    </row>
    <row r="6839" spans="1:13" x14ac:dyDescent="0.2">
      <c r="A6839" s="35" t="s">
        <v>2955</v>
      </c>
      <c r="B6839" s="1" t="s">
        <v>4875</v>
      </c>
      <c r="C6839" s="45" t="s">
        <v>366</v>
      </c>
      <c r="D6839" s="23" t="s">
        <v>5751</v>
      </c>
      <c r="E6839" s="23" t="s">
        <v>287</v>
      </c>
      <c r="F6839" s="40">
        <v>3</v>
      </c>
      <c r="G6839" s="25">
        <v>9093</v>
      </c>
      <c r="H6839" s="25">
        <v>27279</v>
      </c>
      <c r="I6839" s="25"/>
      <c r="J6839" s="58" t="e">
        <f>HYPERLINK("#"&amp;"Insumos"&amp;"!A"&amp;MATCH($B6839,#REF!,0),"Ins "&amp;$B6839)</f>
        <v>#REF!</v>
      </c>
      <c r="M6839" s="220"/>
    </row>
    <row r="6840" spans="1:13" x14ac:dyDescent="0.2">
      <c r="A6840" s="35" t="s">
        <v>2955</v>
      </c>
      <c r="B6840" s="1" t="s">
        <v>5007</v>
      </c>
      <c r="C6840" s="45" t="s">
        <v>720</v>
      </c>
      <c r="D6840" s="23" t="s">
        <v>5751</v>
      </c>
      <c r="E6840" s="23" t="s">
        <v>4134</v>
      </c>
      <c r="F6840" s="40">
        <v>2.1</v>
      </c>
      <c r="G6840" s="25">
        <v>1897</v>
      </c>
      <c r="H6840" s="25">
        <v>3984</v>
      </c>
      <c r="I6840" s="25"/>
      <c r="J6840" s="58" t="e">
        <f>HYPERLINK("#"&amp;"Insumos"&amp;"!A"&amp;MATCH($B6840,#REF!,0),"Ins "&amp;$B6840)</f>
        <v>#REF!</v>
      </c>
      <c r="M6840" s="220"/>
    </row>
    <row r="6841" spans="1:13" ht="38.25" x14ac:dyDescent="0.2">
      <c r="A6841" s="36" t="s">
        <v>2956</v>
      </c>
      <c r="B6841" s="26" t="s">
        <v>6816</v>
      </c>
      <c r="C6841" s="79" t="s">
        <v>10727</v>
      </c>
      <c r="D6841" s="37" t="s">
        <v>5608</v>
      </c>
      <c r="E6841" s="37" t="s">
        <v>4134</v>
      </c>
      <c r="F6841" s="41"/>
      <c r="G6841" s="27"/>
      <c r="H6841" s="27"/>
      <c r="I6841" s="27">
        <v>323688</v>
      </c>
      <c r="M6841" s="220">
        <f t="shared" si="106"/>
        <v>423902</v>
      </c>
    </row>
    <row r="6842" spans="1:13" x14ac:dyDescent="0.2">
      <c r="A6842" s="35" t="s">
        <v>2956</v>
      </c>
      <c r="B6842" s="1" t="s">
        <v>81</v>
      </c>
      <c r="C6842" s="45" t="s">
        <v>1020</v>
      </c>
      <c r="D6842" s="23" t="s">
        <v>5734</v>
      </c>
      <c r="E6842" s="23" t="s">
        <v>4141</v>
      </c>
      <c r="F6842" s="40">
        <v>1</v>
      </c>
      <c r="G6842" s="25">
        <v>75325</v>
      </c>
      <c r="H6842" s="25">
        <v>75325</v>
      </c>
      <c r="I6842" s="25"/>
      <c r="J6842" s="58" t="e">
        <f>HYPERLINK("#"&amp;"Insumos"&amp;"!A"&amp;MATCH($B6842,#REF!,0),"Ins "&amp;$B6842)</f>
        <v>#REF!</v>
      </c>
      <c r="M6842" s="220"/>
    </row>
    <row r="6843" spans="1:13" x14ac:dyDescent="0.2">
      <c r="A6843" s="35" t="s">
        <v>2956</v>
      </c>
      <c r="B6843" s="1" t="s">
        <v>263</v>
      </c>
      <c r="C6843" s="45" t="s">
        <v>696</v>
      </c>
      <c r="D6843" s="23" t="s">
        <v>5534</v>
      </c>
      <c r="E6843" s="23" t="s">
        <v>4140</v>
      </c>
      <c r="F6843" s="40">
        <v>2.1899999999999999E-2</v>
      </c>
      <c r="G6843" s="25">
        <v>187426</v>
      </c>
      <c r="H6843" s="25">
        <v>4105</v>
      </c>
      <c r="I6843" s="25"/>
      <c r="J6843" s="58" t="e">
        <f>HYPERLINK("#"&amp;"Insumos"&amp;"!A"&amp;MATCH($B6843,#REF!,0),"Ins "&amp;$B6843)</f>
        <v>#REF!</v>
      </c>
      <c r="M6843" s="220"/>
    </row>
    <row r="6844" spans="1:13" x14ac:dyDescent="0.2">
      <c r="A6844" s="35" t="s">
        <v>2956</v>
      </c>
      <c r="B6844" s="1" t="s">
        <v>5533</v>
      </c>
      <c r="C6844" s="45" t="s">
        <v>5892</v>
      </c>
      <c r="D6844" s="23" t="s">
        <v>977</v>
      </c>
      <c r="E6844" s="23" t="s">
        <v>4134</v>
      </c>
      <c r="F6844" s="40">
        <v>0.5</v>
      </c>
      <c r="G6844" s="25">
        <v>3623</v>
      </c>
      <c r="H6844" s="25">
        <v>1812</v>
      </c>
      <c r="I6844" s="25"/>
      <c r="J6844" s="58" t="e">
        <f>HYPERLINK("#"&amp;"Insumos"&amp;"!A"&amp;MATCH($B6844,#REF!,0),"Ins "&amp;$B6844)</f>
        <v>#REF!</v>
      </c>
      <c r="M6844" s="220"/>
    </row>
    <row r="6845" spans="1:13" ht="25.5" x14ac:dyDescent="0.2">
      <c r="A6845" s="35" t="s">
        <v>2956</v>
      </c>
      <c r="B6845" s="1" t="s">
        <v>4666</v>
      </c>
      <c r="C6845" s="45" t="s">
        <v>1474</v>
      </c>
      <c r="D6845" s="23" t="s">
        <v>5751</v>
      </c>
      <c r="E6845" s="23" t="s">
        <v>4134</v>
      </c>
      <c r="F6845" s="40">
        <v>2</v>
      </c>
      <c r="G6845" s="25">
        <v>5121</v>
      </c>
      <c r="H6845" s="25">
        <v>10242</v>
      </c>
      <c r="I6845" s="25"/>
      <c r="J6845" s="58" t="e">
        <f>HYPERLINK("#"&amp;"Insumos"&amp;"!A"&amp;MATCH($B6845,#REF!,0),"Ins "&amp;$B6845)</f>
        <v>#REF!</v>
      </c>
      <c r="M6845" s="220"/>
    </row>
    <row r="6846" spans="1:13" x14ac:dyDescent="0.2">
      <c r="A6846" s="35" t="s">
        <v>2956</v>
      </c>
      <c r="B6846" s="1" t="s">
        <v>4679</v>
      </c>
      <c r="C6846" s="45" t="s">
        <v>1481</v>
      </c>
      <c r="D6846" s="23" t="s">
        <v>5751</v>
      </c>
      <c r="E6846" s="23" t="s">
        <v>4134</v>
      </c>
      <c r="F6846" s="40">
        <v>2</v>
      </c>
      <c r="G6846" s="25">
        <v>11969</v>
      </c>
      <c r="H6846" s="25">
        <v>23938</v>
      </c>
      <c r="I6846" s="25"/>
      <c r="J6846" s="58" t="e">
        <f>HYPERLINK("#"&amp;"Insumos"&amp;"!A"&amp;MATCH($B6846,#REF!,0),"Ins "&amp;$B6846)</f>
        <v>#REF!</v>
      </c>
      <c r="M6846" s="220"/>
    </row>
    <row r="6847" spans="1:13" x14ac:dyDescent="0.2">
      <c r="A6847" s="35" t="s">
        <v>2956</v>
      </c>
      <c r="B6847" s="1" t="s">
        <v>4684</v>
      </c>
      <c r="C6847" s="45" t="s">
        <v>264</v>
      </c>
      <c r="D6847" s="23" t="s">
        <v>5751</v>
      </c>
      <c r="E6847" s="23" t="s">
        <v>287</v>
      </c>
      <c r="F6847" s="40">
        <v>10</v>
      </c>
      <c r="G6847" s="25">
        <v>3691</v>
      </c>
      <c r="H6847" s="25">
        <v>36910</v>
      </c>
      <c r="I6847" s="25"/>
      <c r="J6847" s="58" t="e">
        <f>HYPERLINK("#"&amp;"Insumos"&amp;"!A"&amp;MATCH($B6847,#REF!,0),"Ins "&amp;$B6847)</f>
        <v>#REF!</v>
      </c>
      <c r="M6847" s="220"/>
    </row>
    <row r="6848" spans="1:13" x14ac:dyDescent="0.2">
      <c r="A6848" s="35" t="s">
        <v>2956</v>
      </c>
      <c r="B6848" s="1" t="s">
        <v>4687</v>
      </c>
      <c r="C6848" s="45" t="s">
        <v>267</v>
      </c>
      <c r="D6848" s="23" t="s">
        <v>5751</v>
      </c>
      <c r="E6848" s="23" t="s">
        <v>287</v>
      </c>
      <c r="F6848" s="40">
        <v>30</v>
      </c>
      <c r="G6848" s="25">
        <v>3640</v>
      </c>
      <c r="H6848" s="25">
        <v>109200</v>
      </c>
      <c r="I6848" s="25"/>
      <c r="J6848" s="58" t="e">
        <f>HYPERLINK("#"&amp;"Insumos"&amp;"!A"&amp;MATCH($B6848,#REF!,0),"Ins "&amp;$B6848)</f>
        <v>#REF!</v>
      </c>
      <c r="M6848" s="220"/>
    </row>
    <row r="6849" spans="1:13" x14ac:dyDescent="0.2">
      <c r="A6849" s="35" t="s">
        <v>2956</v>
      </c>
      <c r="B6849" s="1" t="s">
        <v>4240</v>
      </c>
      <c r="C6849" s="45" t="s">
        <v>1498</v>
      </c>
      <c r="D6849" s="23" t="s">
        <v>5751</v>
      </c>
      <c r="E6849" s="23" t="s">
        <v>4134</v>
      </c>
      <c r="F6849" s="40">
        <v>1</v>
      </c>
      <c r="G6849" s="25">
        <v>2672</v>
      </c>
      <c r="H6849" s="25">
        <v>2672</v>
      </c>
      <c r="I6849" s="25"/>
      <c r="J6849" s="58" t="e">
        <f>HYPERLINK("#"&amp;"Insumos"&amp;"!A"&amp;MATCH($B6849,#REF!,0),"Ins "&amp;$B6849)</f>
        <v>#REF!</v>
      </c>
      <c r="M6849" s="220"/>
    </row>
    <row r="6850" spans="1:13" x14ac:dyDescent="0.2">
      <c r="A6850" s="35" t="s">
        <v>2956</v>
      </c>
      <c r="B6850" s="1" t="s">
        <v>4881</v>
      </c>
      <c r="C6850" s="45" t="s">
        <v>372</v>
      </c>
      <c r="D6850" s="23" t="s">
        <v>5751</v>
      </c>
      <c r="E6850" s="23" t="s">
        <v>287</v>
      </c>
      <c r="F6850" s="40">
        <v>3</v>
      </c>
      <c r="G6850" s="25">
        <v>18500</v>
      </c>
      <c r="H6850" s="25">
        <v>55500</v>
      </c>
      <c r="I6850" s="25"/>
      <c r="J6850" s="58" t="e">
        <f>HYPERLINK("#"&amp;"Insumos"&amp;"!A"&amp;MATCH($B6850,#REF!,0),"Ins "&amp;$B6850)</f>
        <v>#REF!</v>
      </c>
      <c r="M6850" s="220"/>
    </row>
    <row r="6851" spans="1:13" x14ac:dyDescent="0.2">
      <c r="A6851" s="35" t="s">
        <v>2956</v>
      </c>
      <c r="B6851" s="1" t="s">
        <v>5007</v>
      </c>
      <c r="C6851" s="45" t="s">
        <v>720</v>
      </c>
      <c r="D6851" s="23" t="s">
        <v>5751</v>
      </c>
      <c r="E6851" s="23" t="s">
        <v>4134</v>
      </c>
      <c r="F6851" s="40">
        <v>2.1</v>
      </c>
      <c r="G6851" s="25">
        <v>1897</v>
      </c>
      <c r="H6851" s="25">
        <v>3984</v>
      </c>
      <c r="I6851" s="25"/>
      <c r="J6851" s="58" t="e">
        <f>HYPERLINK("#"&amp;"Insumos"&amp;"!A"&amp;MATCH($B6851,#REF!,0),"Ins "&amp;$B6851)</f>
        <v>#REF!</v>
      </c>
      <c r="M6851" s="220"/>
    </row>
    <row r="6852" spans="1:13" ht="38.25" x14ac:dyDescent="0.2">
      <c r="A6852" s="36" t="s">
        <v>2957</v>
      </c>
      <c r="B6852" s="26" t="s">
        <v>6816</v>
      </c>
      <c r="C6852" s="79" t="s">
        <v>10728</v>
      </c>
      <c r="D6852" s="37" t="s">
        <v>5608</v>
      </c>
      <c r="E6852" s="37" t="s">
        <v>4134</v>
      </c>
      <c r="F6852" s="41"/>
      <c r="G6852" s="27"/>
      <c r="H6852" s="27"/>
      <c r="I6852" s="27">
        <v>326295</v>
      </c>
      <c r="M6852" s="220">
        <f t="shared" ref="M6852:M6911" si="107">ROUND(I6852*(1+$L$2),0)</f>
        <v>427316</v>
      </c>
    </row>
    <row r="6853" spans="1:13" x14ac:dyDescent="0.2">
      <c r="A6853" s="35" t="s">
        <v>2957</v>
      </c>
      <c r="B6853" s="1" t="s">
        <v>81</v>
      </c>
      <c r="C6853" s="45" t="s">
        <v>1020</v>
      </c>
      <c r="D6853" s="23" t="s">
        <v>5734</v>
      </c>
      <c r="E6853" s="23" t="s">
        <v>4141</v>
      </c>
      <c r="F6853" s="40">
        <v>1.5</v>
      </c>
      <c r="G6853" s="25">
        <v>75325</v>
      </c>
      <c r="H6853" s="25">
        <v>112988</v>
      </c>
      <c r="I6853" s="25"/>
      <c r="J6853" s="58" t="e">
        <f>HYPERLINK("#"&amp;"Insumos"&amp;"!A"&amp;MATCH($B6853,#REF!,0),"Ins "&amp;$B6853)</f>
        <v>#REF!</v>
      </c>
      <c r="M6853" s="220"/>
    </row>
    <row r="6854" spans="1:13" x14ac:dyDescent="0.2">
      <c r="A6854" s="35" t="s">
        <v>2957</v>
      </c>
      <c r="B6854" s="1" t="s">
        <v>263</v>
      </c>
      <c r="C6854" s="45" t="s">
        <v>696</v>
      </c>
      <c r="D6854" s="23" t="s">
        <v>5534</v>
      </c>
      <c r="E6854" s="23" t="s">
        <v>4140</v>
      </c>
      <c r="F6854" s="40">
        <v>1.67E-2</v>
      </c>
      <c r="G6854" s="25">
        <v>187426</v>
      </c>
      <c r="H6854" s="25">
        <v>3130</v>
      </c>
      <c r="I6854" s="25"/>
      <c r="J6854" s="58" t="e">
        <f>HYPERLINK("#"&amp;"Insumos"&amp;"!A"&amp;MATCH($B6854,#REF!,0),"Ins "&amp;$B6854)</f>
        <v>#REF!</v>
      </c>
      <c r="M6854" s="220"/>
    </row>
    <row r="6855" spans="1:13" x14ac:dyDescent="0.2">
      <c r="A6855" s="35" t="s">
        <v>2957</v>
      </c>
      <c r="B6855" s="1" t="s">
        <v>5533</v>
      </c>
      <c r="C6855" s="45" t="s">
        <v>5892</v>
      </c>
      <c r="D6855" s="23" t="s">
        <v>977</v>
      </c>
      <c r="E6855" s="23" t="s">
        <v>4134</v>
      </c>
      <c r="F6855" s="40">
        <v>0.1</v>
      </c>
      <c r="G6855" s="25">
        <v>3623</v>
      </c>
      <c r="H6855" s="25">
        <v>362</v>
      </c>
      <c r="I6855" s="25"/>
      <c r="J6855" s="58" t="e">
        <f>HYPERLINK("#"&amp;"Insumos"&amp;"!A"&amp;MATCH($B6855,#REF!,0),"Ins "&amp;$B6855)</f>
        <v>#REF!</v>
      </c>
      <c r="M6855" s="220"/>
    </row>
    <row r="6856" spans="1:13" x14ac:dyDescent="0.2">
      <c r="A6856" s="35" t="s">
        <v>2957</v>
      </c>
      <c r="B6856" s="1" t="s">
        <v>4654</v>
      </c>
      <c r="C6856" s="45" t="s">
        <v>4</v>
      </c>
      <c r="D6856" s="23" t="s">
        <v>5751</v>
      </c>
      <c r="E6856" s="23" t="s">
        <v>4134</v>
      </c>
      <c r="F6856" s="40">
        <v>3</v>
      </c>
      <c r="G6856" s="25">
        <v>2562</v>
      </c>
      <c r="H6856" s="25">
        <v>7686</v>
      </c>
      <c r="I6856" s="25"/>
      <c r="J6856" s="58" t="e">
        <f>HYPERLINK("#"&amp;"Insumos"&amp;"!A"&amp;MATCH($B6856,#REF!,0),"Ins "&amp;$B6856)</f>
        <v>#REF!</v>
      </c>
      <c r="M6856" s="220"/>
    </row>
    <row r="6857" spans="1:13" x14ac:dyDescent="0.2">
      <c r="A6857" s="35" t="s">
        <v>2957</v>
      </c>
      <c r="B6857" s="1" t="s">
        <v>4680</v>
      </c>
      <c r="C6857" s="45" t="s">
        <v>205</v>
      </c>
      <c r="D6857" s="23" t="s">
        <v>5751</v>
      </c>
      <c r="E6857" s="23" t="s">
        <v>4134</v>
      </c>
      <c r="F6857" s="40">
        <v>2</v>
      </c>
      <c r="G6857" s="25">
        <v>520</v>
      </c>
      <c r="H6857" s="25">
        <v>1040</v>
      </c>
      <c r="I6857" s="25"/>
      <c r="J6857" s="58" t="e">
        <f>HYPERLINK("#"&amp;"Insumos"&amp;"!A"&amp;MATCH($B6857,#REF!,0),"Ins "&amp;$B6857)</f>
        <v>#REF!</v>
      </c>
      <c r="M6857" s="220"/>
    </row>
    <row r="6858" spans="1:13" x14ac:dyDescent="0.2">
      <c r="A6858" s="35" t="s">
        <v>2957</v>
      </c>
      <c r="B6858" s="1" t="s">
        <v>4684</v>
      </c>
      <c r="C6858" s="45" t="s">
        <v>264</v>
      </c>
      <c r="D6858" s="23" t="s">
        <v>5751</v>
      </c>
      <c r="E6858" s="23" t="s">
        <v>287</v>
      </c>
      <c r="F6858" s="40">
        <v>10</v>
      </c>
      <c r="G6858" s="25">
        <v>3691</v>
      </c>
      <c r="H6858" s="25">
        <v>36910</v>
      </c>
      <c r="I6858" s="25"/>
      <c r="J6858" s="58" t="e">
        <f>HYPERLINK("#"&amp;"Insumos"&amp;"!A"&amp;MATCH($B6858,#REF!,0),"Ins "&amp;$B6858)</f>
        <v>#REF!</v>
      </c>
      <c r="M6858" s="220"/>
    </row>
    <row r="6859" spans="1:13" x14ac:dyDescent="0.2">
      <c r="A6859" s="35" t="s">
        <v>2957</v>
      </c>
      <c r="B6859" s="1" t="s">
        <v>4687</v>
      </c>
      <c r="C6859" s="45" t="s">
        <v>267</v>
      </c>
      <c r="D6859" s="23" t="s">
        <v>5751</v>
      </c>
      <c r="E6859" s="23" t="s">
        <v>287</v>
      </c>
      <c r="F6859" s="40">
        <v>40</v>
      </c>
      <c r="G6859" s="25">
        <v>3640</v>
      </c>
      <c r="H6859" s="25">
        <v>145600</v>
      </c>
      <c r="I6859" s="25"/>
      <c r="J6859" s="58" t="e">
        <f>HYPERLINK("#"&amp;"Insumos"&amp;"!A"&amp;MATCH($B6859,#REF!,0),"Ins "&amp;$B6859)</f>
        <v>#REF!</v>
      </c>
      <c r="M6859" s="220"/>
    </row>
    <row r="6860" spans="1:13" x14ac:dyDescent="0.2">
      <c r="A6860" s="35" t="s">
        <v>2957</v>
      </c>
      <c r="B6860" s="1" t="s">
        <v>4240</v>
      </c>
      <c r="C6860" s="45" t="s">
        <v>1498</v>
      </c>
      <c r="D6860" s="23" t="s">
        <v>5751</v>
      </c>
      <c r="E6860" s="23" t="s">
        <v>4134</v>
      </c>
      <c r="F6860" s="40">
        <v>1</v>
      </c>
      <c r="G6860" s="25">
        <v>2672</v>
      </c>
      <c r="H6860" s="25">
        <v>2672</v>
      </c>
      <c r="I6860" s="25"/>
      <c r="J6860" s="58" t="e">
        <f>HYPERLINK("#"&amp;"Insumos"&amp;"!A"&amp;MATCH($B6860,#REF!,0),"Ins "&amp;$B6860)</f>
        <v>#REF!</v>
      </c>
      <c r="M6860" s="220"/>
    </row>
    <row r="6861" spans="1:13" x14ac:dyDescent="0.2">
      <c r="A6861" s="35" t="s">
        <v>2957</v>
      </c>
      <c r="B6861" s="1" t="s">
        <v>4887</v>
      </c>
      <c r="C6861" s="45" t="s">
        <v>378</v>
      </c>
      <c r="D6861" s="23" t="s">
        <v>5751</v>
      </c>
      <c r="E6861" s="23" t="s">
        <v>287</v>
      </c>
      <c r="F6861" s="40">
        <v>3</v>
      </c>
      <c r="G6861" s="25">
        <v>2946</v>
      </c>
      <c r="H6861" s="25">
        <v>8838</v>
      </c>
      <c r="I6861" s="25"/>
      <c r="J6861" s="58" t="e">
        <f>HYPERLINK("#"&amp;"Insumos"&amp;"!A"&amp;MATCH($B6861,#REF!,0),"Ins "&amp;$B6861)</f>
        <v>#REF!</v>
      </c>
      <c r="M6861" s="220"/>
    </row>
    <row r="6862" spans="1:13" x14ac:dyDescent="0.2">
      <c r="A6862" s="35" t="s">
        <v>2957</v>
      </c>
      <c r="B6862" s="1" t="s">
        <v>4903</v>
      </c>
      <c r="C6862" s="45" t="s">
        <v>489</v>
      </c>
      <c r="D6862" s="23" t="s">
        <v>5751</v>
      </c>
      <c r="E6862" s="23" t="s">
        <v>4135</v>
      </c>
      <c r="F6862" s="40">
        <v>0.2</v>
      </c>
      <c r="G6862" s="25">
        <v>5939</v>
      </c>
      <c r="H6862" s="25">
        <v>1188</v>
      </c>
      <c r="I6862" s="25"/>
      <c r="J6862" s="58" t="e">
        <f>HYPERLINK("#"&amp;"Insumos"&amp;"!A"&amp;MATCH($B6862,#REF!,0),"Ins "&amp;$B6862)</f>
        <v>#REF!</v>
      </c>
      <c r="M6862" s="220"/>
    </row>
    <row r="6863" spans="1:13" x14ac:dyDescent="0.2">
      <c r="A6863" s="35" t="s">
        <v>2957</v>
      </c>
      <c r="B6863" s="1" t="s">
        <v>5007</v>
      </c>
      <c r="C6863" s="45" t="s">
        <v>720</v>
      </c>
      <c r="D6863" s="23" t="s">
        <v>5751</v>
      </c>
      <c r="E6863" s="23" t="s">
        <v>4134</v>
      </c>
      <c r="F6863" s="40">
        <v>3.1</v>
      </c>
      <c r="G6863" s="25">
        <v>1897</v>
      </c>
      <c r="H6863" s="25">
        <v>5881</v>
      </c>
      <c r="I6863" s="25"/>
      <c r="J6863" s="58" t="e">
        <f>HYPERLINK("#"&amp;"Insumos"&amp;"!A"&amp;MATCH($B6863,#REF!,0),"Ins "&amp;$B6863)</f>
        <v>#REF!</v>
      </c>
      <c r="M6863" s="220"/>
    </row>
    <row r="6864" spans="1:13" ht="38.25" x14ac:dyDescent="0.2">
      <c r="A6864" s="36" t="s">
        <v>2958</v>
      </c>
      <c r="B6864" s="26" t="s">
        <v>6816</v>
      </c>
      <c r="C6864" s="79" t="s">
        <v>10729</v>
      </c>
      <c r="D6864" s="37" t="s">
        <v>5608</v>
      </c>
      <c r="E6864" s="37" t="s">
        <v>4134</v>
      </c>
      <c r="F6864" s="41"/>
      <c r="G6864" s="27"/>
      <c r="H6864" s="27"/>
      <c r="I6864" s="27">
        <v>316394</v>
      </c>
      <c r="M6864" s="220">
        <f t="shared" si="107"/>
        <v>414350</v>
      </c>
    </row>
    <row r="6865" spans="1:13" x14ac:dyDescent="0.2">
      <c r="A6865" s="35" t="s">
        <v>2958</v>
      </c>
      <c r="B6865" s="1" t="s">
        <v>81</v>
      </c>
      <c r="C6865" s="45" t="s">
        <v>1020</v>
      </c>
      <c r="D6865" s="23" t="s">
        <v>5734</v>
      </c>
      <c r="E6865" s="23" t="s">
        <v>4141</v>
      </c>
      <c r="F6865" s="40">
        <v>1</v>
      </c>
      <c r="G6865" s="25">
        <v>75325</v>
      </c>
      <c r="H6865" s="25">
        <v>75325</v>
      </c>
      <c r="I6865" s="25"/>
      <c r="J6865" s="58" t="e">
        <f>HYPERLINK("#"&amp;"Insumos"&amp;"!A"&amp;MATCH($B6865,#REF!,0),"Ins "&amp;$B6865)</f>
        <v>#REF!</v>
      </c>
      <c r="M6865" s="220"/>
    </row>
    <row r="6866" spans="1:13" x14ac:dyDescent="0.2">
      <c r="A6866" s="35" t="s">
        <v>2958</v>
      </c>
      <c r="B6866" s="1" t="s">
        <v>263</v>
      </c>
      <c r="C6866" s="45" t="s">
        <v>696</v>
      </c>
      <c r="D6866" s="23" t="s">
        <v>5534</v>
      </c>
      <c r="E6866" s="23" t="s">
        <v>4140</v>
      </c>
      <c r="F6866" s="40">
        <v>1.9900000000000001E-2</v>
      </c>
      <c r="G6866" s="25">
        <v>187426</v>
      </c>
      <c r="H6866" s="25">
        <v>3730</v>
      </c>
      <c r="I6866" s="25"/>
      <c r="J6866" s="58" t="e">
        <f>HYPERLINK("#"&amp;"Insumos"&amp;"!A"&amp;MATCH($B6866,#REF!,0),"Ins "&amp;$B6866)</f>
        <v>#REF!</v>
      </c>
      <c r="M6866" s="220"/>
    </row>
    <row r="6867" spans="1:13" x14ac:dyDescent="0.2">
      <c r="A6867" s="35" t="s">
        <v>2958</v>
      </c>
      <c r="B6867" s="1" t="s">
        <v>5533</v>
      </c>
      <c r="C6867" s="45" t="s">
        <v>5892</v>
      </c>
      <c r="D6867" s="23" t="s">
        <v>977</v>
      </c>
      <c r="E6867" s="23" t="s">
        <v>4134</v>
      </c>
      <c r="F6867" s="40">
        <v>0.5</v>
      </c>
      <c r="G6867" s="25">
        <v>3623</v>
      </c>
      <c r="H6867" s="25">
        <v>1812</v>
      </c>
      <c r="I6867" s="25"/>
      <c r="J6867" s="58" t="e">
        <f>HYPERLINK("#"&amp;"Insumos"&amp;"!A"&amp;MATCH($B6867,#REF!,0),"Ins "&amp;$B6867)</f>
        <v>#REF!</v>
      </c>
      <c r="M6867" s="220"/>
    </row>
    <row r="6868" spans="1:13" ht="25.5" x14ac:dyDescent="0.2">
      <c r="A6868" s="35" t="s">
        <v>2958</v>
      </c>
      <c r="B6868" s="1" t="s">
        <v>4660</v>
      </c>
      <c r="C6868" s="45" t="s">
        <v>323</v>
      </c>
      <c r="D6868" s="23" t="s">
        <v>5751</v>
      </c>
      <c r="E6868" s="23" t="s">
        <v>4134</v>
      </c>
      <c r="F6868" s="40">
        <v>2</v>
      </c>
      <c r="G6868" s="25">
        <v>3076</v>
      </c>
      <c r="H6868" s="25">
        <v>6152</v>
      </c>
      <c r="I6868" s="25"/>
      <c r="J6868" s="58" t="e">
        <f>HYPERLINK("#"&amp;"Insumos"&amp;"!A"&amp;MATCH($B6868,#REF!,0),"Ins "&amp;$B6868)</f>
        <v>#REF!</v>
      </c>
      <c r="M6868" s="220"/>
    </row>
    <row r="6869" spans="1:13" x14ac:dyDescent="0.2">
      <c r="A6869" s="35" t="s">
        <v>2958</v>
      </c>
      <c r="B6869" s="1" t="s">
        <v>4673</v>
      </c>
      <c r="C6869" s="45" t="s">
        <v>490</v>
      </c>
      <c r="D6869" s="23" t="s">
        <v>5751</v>
      </c>
      <c r="E6869" s="23" t="s">
        <v>4134</v>
      </c>
      <c r="F6869" s="40">
        <v>2</v>
      </c>
      <c r="G6869" s="25">
        <v>6465</v>
      </c>
      <c r="H6869" s="25">
        <v>12930</v>
      </c>
      <c r="I6869" s="25"/>
      <c r="J6869" s="58" t="e">
        <f>HYPERLINK("#"&amp;"Insumos"&amp;"!A"&amp;MATCH($B6869,#REF!,0),"Ins "&amp;$B6869)</f>
        <v>#REF!</v>
      </c>
      <c r="M6869" s="220"/>
    </row>
    <row r="6870" spans="1:13" x14ac:dyDescent="0.2">
      <c r="A6870" s="35" t="s">
        <v>2958</v>
      </c>
      <c r="B6870" s="1" t="s">
        <v>4684</v>
      </c>
      <c r="C6870" s="45" t="s">
        <v>264</v>
      </c>
      <c r="D6870" s="23" t="s">
        <v>5751</v>
      </c>
      <c r="E6870" s="23" t="s">
        <v>287</v>
      </c>
      <c r="F6870" s="40">
        <v>10</v>
      </c>
      <c r="G6870" s="25">
        <v>3691</v>
      </c>
      <c r="H6870" s="25">
        <v>36910</v>
      </c>
      <c r="I6870" s="25"/>
      <c r="J6870" s="58" t="e">
        <f>HYPERLINK("#"&amp;"Insumos"&amp;"!A"&amp;MATCH($B6870,#REF!,0),"Ins "&amp;$B6870)</f>
        <v>#REF!</v>
      </c>
      <c r="M6870" s="220"/>
    </row>
    <row r="6871" spans="1:13" x14ac:dyDescent="0.2">
      <c r="A6871" s="35" t="s">
        <v>2958</v>
      </c>
      <c r="B6871" s="1" t="s">
        <v>4687</v>
      </c>
      <c r="C6871" s="45" t="s">
        <v>267</v>
      </c>
      <c r="D6871" s="23" t="s">
        <v>5751</v>
      </c>
      <c r="E6871" s="23" t="s">
        <v>287</v>
      </c>
      <c r="F6871" s="40">
        <v>40</v>
      </c>
      <c r="G6871" s="25">
        <v>3640</v>
      </c>
      <c r="H6871" s="25">
        <v>145600</v>
      </c>
      <c r="I6871" s="25"/>
      <c r="J6871" s="58" t="e">
        <f>HYPERLINK("#"&amp;"Insumos"&amp;"!A"&amp;MATCH($B6871,#REF!,0),"Ins "&amp;$B6871)</f>
        <v>#REF!</v>
      </c>
      <c r="M6871" s="220"/>
    </row>
    <row r="6872" spans="1:13" x14ac:dyDescent="0.2">
      <c r="A6872" s="35" t="s">
        <v>2958</v>
      </c>
      <c r="B6872" s="1" t="s">
        <v>4240</v>
      </c>
      <c r="C6872" s="45" t="s">
        <v>1498</v>
      </c>
      <c r="D6872" s="23" t="s">
        <v>5751</v>
      </c>
      <c r="E6872" s="23" t="s">
        <v>4134</v>
      </c>
      <c r="F6872" s="40">
        <v>1</v>
      </c>
      <c r="G6872" s="25">
        <v>2672</v>
      </c>
      <c r="H6872" s="25">
        <v>2672</v>
      </c>
      <c r="I6872" s="25"/>
      <c r="J6872" s="58" t="e">
        <f>HYPERLINK("#"&amp;"Insumos"&amp;"!A"&amp;MATCH($B6872,#REF!,0),"Ins "&amp;$B6872)</f>
        <v>#REF!</v>
      </c>
      <c r="M6872" s="220"/>
    </row>
    <row r="6873" spans="1:13" x14ac:dyDescent="0.2">
      <c r="A6873" s="35" t="s">
        <v>2958</v>
      </c>
      <c r="B6873" s="1" t="s">
        <v>4875</v>
      </c>
      <c r="C6873" s="45" t="s">
        <v>366</v>
      </c>
      <c r="D6873" s="23" t="s">
        <v>5751</v>
      </c>
      <c r="E6873" s="23" t="s">
        <v>287</v>
      </c>
      <c r="F6873" s="40">
        <v>3</v>
      </c>
      <c r="G6873" s="25">
        <v>9093</v>
      </c>
      <c r="H6873" s="25">
        <v>27279</v>
      </c>
      <c r="I6873" s="25"/>
      <c r="J6873" s="58" t="e">
        <f>HYPERLINK("#"&amp;"Insumos"&amp;"!A"&amp;MATCH($B6873,#REF!,0),"Ins "&amp;$B6873)</f>
        <v>#REF!</v>
      </c>
      <c r="M6873" s="220"/>
    </row>
    <row r="6874" spans="1:13" x14ac:dyDescent="0.2">
      <c r="A6874" s="35" t="s">
        <v>2958</v>
      </c>
      <c r="B6874" s="1" t="s">
        <v>5007</v>
      </c>
      <c r="C6874" s="45" t="s">
        <v>720</v>
      </c>
      <c r="D6874" s="23" t="s">
        <v>5751</v>
      </c>
      <c r="E6874" s="23" t="s">
        <v>4134</v>
      </c>
      <c r="F6874" s="40">
        <v>2.1</v>
      </c>
      <c r="G6874" s="25">
        <v>1897</v>
      </c>
      <c r="H6874" s="25">
        <v>3984</v>
      </c>
      <c r="I6874" s="25"/>
      <c r="J6874" s="58" t="e">
        <f>HYPERLINK("#"&amp;"Insumos"&amp;"!A"&amp;MATCH($B6874,#REF!,0),"Ins "&amp;$B6874)</f>
        <v>#REF!</v>
      </c>
      <c r="M6874" s="220"/>
    </row>
    <row r="6875" spans="1:13" ht="38.25" x14ac:dyDescent="0.2">
      <c r="A6875" s="36" t="s">
        <v>2959</v>
      </c>
      <c r="B6875" s="26" t="s">
        <v>6816</v>
      </c>
      <c r="C6875" s="79" t="s">
        <v>10730</v>
      </c>
      <c r="D6875" s="37" t="s">
        <v>5608</v>
      </c>
      <c r="E6875" s="37" t="s">
        <v>4134</v>
      </c>
      <c r="F6875" s="41"/>
      <c r="G6875" s="27"/>
      <c r="H6875" s="27"/>
      <c r="I6875" s="27">
        <v>362461</v>
      </c>
      <c r="M6875" s="220">
        <f t="shared" si="107"/>
        <v>474679</v>
      </c>
    </row>
    <row r="6876" spans="1:13" x14ac:dyDescent="0.2">
      <c r="A6876" s="35" t="s">
        <v>2959</v>
      </c>
      <c r="B6876" s="1" t="s">
        <v>81</v>
      </c>
      <c r="C6876" s="45" t="s">
        <v>1020</v>
      </c>
      <c r="D6876" s="23" t="s">
        <v>5734</v>
      </c>
      <c r="E6876" s="23" t="s">
        <v>4141</v>
      </c>
      <c r="F6876" s="40">
        <v>1</v>
      </c>
      <c r="G6876" s="25">
        <v>75325</v>
      </c>
      <c r="H6876" s="25">
        <v>75325</v>
      </c>
      <c r="I6876" s="25"/>
      <c r="J6876" s="58" t="e">
        <f>HYPERLINK("#"&amp;"Insumos"&amp;"!A"&amp;MATCH($B6876,#REF!,0),"Ins "&amp;$B6876)</f>
        <v>#REF!</v>
      </c>
      <c r="M6876" s="220"/>
    </row>
    <row r="6877" spans="1:13" x14ac:dyDescent="0.2">
      <c r="A6877" s="35" t="s">
        <v>2959</v>
      </c>
      <c r="B6877" s="1" t="s">
        <v>263</v>
      </c>
      <c r="C6877" s="45" t="s">
        <v>696</v>
      </c>
      <c r="D6877" s="23" t="s">
        <v>5534</v>
      </c>
      <c r="E6877" s="23" t="s">
        <v>4140</v>
      </c>
      <c r="F6877" s="40">
        <v>2.4899999999999999E-2</v>
      </c>
      <c r="G6877" s="25">
        <v>187426</v>
      </c>
      <c r="H6877" s="25">
        <v>4667</v>
      </c>
      <c r="I6877" s="25"/>
      <c r="J6877" s="58" t="e">
        <f>HYPERLINK("#"&amp;"Insumos"&amp;"!A"&amp;MATCH($B6877,#REF!,0),"Ins "&amp;$B6877)</f>
        <v>#REF!</v>
      </c>
      <c r="M6877" s="220"/>
    </row>
    <row r="6878" spans="1:13" x14ac:dyDescent="0.2">
      <c r="A6878" s="35" t="s">
        <v>2959</v>
      </c>
      <c r="B6878" s="1" t="s">
        <v>5533</v>
      </c>
      <c r="C6878" s="45" t="s">
        <v>5892</v>
      </c>
      <c r="D6878" s="23" t="s">
        <v>977</v>
      </c>
      <c r="E6878" s="23" t="s">
        <v>4134</v>
      </c>
      <c r="F6878" s="40">
        <v>1</v>
      </c>
      <c r="G6878" s="25">
        <v>3623</v>
      </c>
      <c r="H6878" s="25">
        <v>3623</v>
      </c>
      <c r="I6878" s="25"/>
      <c r="J6878" s="58" t="e">
        <f>HYPERLINK("#"&amp;"Insumos"&amp;"!A"&amp;MATCH($B6878,#REF!,0),"Ins "&amp;$B6878)</f>
        <v>#REF!</v>
      </c>
      <c r="M6878" s="220"/>
    </row>
    <row r="6879" spans="1:13" ht="25.5" x14ac:dyDescent="0.2">
      <c r="A6879" s="35" t="s">
        <v>2959</v>
      </c>
      <c r="B6879" s="1" t="s">
        <v>4666</v>
      </c>
      <c r="C6879" s="45" t="s">
        <v>1474</v>
      </c>
      <c r="D6879" s="23" t="s">
        <v>5751</v>
      </c>
      <c r="E6879" s="23" t="s">
        <v>4134</v>
      </c>
      <c r="F6879" s="40">
        <v>2</v>
      </c>
      <c r="G6879" s="25">
        <v>5121</v>
      </c>
      <c r="H6879" s="25">
        <v>10242</v>
      </c>
      <c r="I6879" s="25"/>
      <c r="J6879" s="58" t="e">
        <f>HYPERLINK("#"&amp;"Insumos"&amp;"!A"&amp;MATCH($B6879,#REF!,0),"Ins "&amp;$B6879)</f>
        <v>#REF!</v>
      </c>
      <c r="M6879" s="220"/>
    </row>
    <row r="6880" spans="1:13" x14ac:dyDescent="0.2">
      <c r="A6880" s="35" t="s">
        <v>2959</v>
      </c>
      <c r="B6880" s="1" t="s">
        <v>4679</v>
      </c>
      <c r="C6880" s="45" t="s">
        <v>1481</v>
      </c>
      <c r="D6880" s="23" t="s">
        <v>5751</v>
      </c>
      <c r="E6880" s="23" t="s">
        <v>4134</v>
      </c>
      <c r="F6880" s="40">
        <v>2</v>
      </c>
      <c r="G6880" s="25">
        <v>11969</v>
      </c>
      <c r="H6880" s="25">
        <v>23938</v>
      </c>
      <c r="I6880" s="25"/>
      <c r="J6880" s="58" t="e">
        <f>HYPERLINK("#"&amp;"Insumos"&amp;"!A"&amp;MATCH($B6880,#REF!,0),"Ins "&amp;$B6880)</f>
        <v>#REF!</v>
      </c>
      <c r="M6880" s="220"/>
    </row>
    <row r="6881" spans="1:13" x14ac:dyDescent="0.2">
      <c r="A6881" s="35" t="s">
        <v>2959</v>
      </c>
      <c r="B6881" s="1" t="s">
        <v>4684</v>
      </c>
      <c r="C6881" s="45" t="s">
        <v>264</v>
      </c>
      <c r="D6881" s="23" t="s">
        <v>5751</v>
      </c>
      <c r="E6881" s="23" t="s">
        <v>287</v>
      </c>
      <c r="F6881" s="40">
        <v>10</v>
      </c>
      <c r="G6881" s="25">
        <v>3691</v>
      </c>
      <c r="H6881" s="25">
        <v>36910</v>
      </c>
      <c r="I6881" s="25"/>
      <c r="J6881" s="58" t="e">
        <f>HYPERLINK("#"&amp;"Insumos"&amp;"!A"&amp;MATCH($B6881,#REF!,0),"Ins "&amp;$B6881)</f>
        <v>#REF!</v>
      </c>
      <c r="M6881" s="220"/>
    </row>
    <row r="6882" spans="1:13" x14ac:dyDescent="0.2">
      <c r="A6882" s="35" t="s">
        <v>2959</v>
      </c>
      <c r="B6882" s="1" t="s">
        <v>4687</v>
      </c>
      <c r="C6882" s="45" t="s">
        <v>267</v>
      </c>
      <c r="D6882" s="23" t="s">
        <v>5751</v>
      </c>
      <c r="E6882" s="23" t="s">
        <v>287</v>
      </c>
      <c r="F6882" s="40">
        <v>40</v>
      </c>
      <c r="G6882" s="25">
        <v>3640</v>
      </c>
      <c r="H6882" s="25">
        <v>145600</v>
      </c>
      <c r="I6882" s="25"/>
      <c r="J6882" s="58" t="e">
        <f>HYPERLINK("#"&amp;"Insumos"&amp;"!A"&amp;MATCH($B6882,#REF!,0),"Ins "&amp;$B6882)</f>
        <v>#REF!</v>
      </c>
      <c r="M6882" s="220"/>
    </row>
    <row r="6883" spans="1:13" x14ac:dyDescent="0.2">
      <c r="A6883" s="35" t="s">
        <v>2959</v>
      </c>
      <c r="B6883" s="1" t="s">
        <v>4240</v>
      </c>
      <c r="C6883" s="45" t="s">
        <v>1498</v>
      </c>
      <c r="D6883" s="23" t="s">
        <v>5751</v>
      </c>
      <c r="E6883" s="23" t="s">
        <v>4134</v>
      </c>
      <c r="F6883" s="40">
        <v>1</v>
      </c>
      <c r="G6883" s="25">
        <v>2672</v>
      </c>
      <c r="H6883" s="25">
        <v>2672</v>
      </c>
      <c r="I6883" s="25"/>
      <c r="J6883" s="58" t="e">
        <f>HYPERLINK("#"&amp;"Insumos"&amp;"!A"&amp;MATCH($B6883,#REF!,0),"Ins "&amp;$B6883)</f>
        <v>#REF!</v>
      </c>
      <c r="M6883" s="220"/>
    </row>
    <row r="6884" spans="1:13" x14ac:dyDescent="0.2">
      <c r="A6884" s="35" t="s">
        <v>2959</v>
      </c>
      <c r="B6884" s="1" t="s">
        <v>4881</v>
      </c>
      <c r="C6884" s="45" t="s">
        <v>372</v>
      </c>
      <c r="D6884" s="23" t="s">
        <v>5751</v>
      </c>
      <c r="E6884" s="23" t="s">
        <v>287</v>
      </c>
      <c r="F6884" s="40">
        <v>3</v>
      </c>
      <c r="G6884" s="25">
        <v>18500</v>
      </c>
      <c r="H6884" s="25">
        <v>55500</v>
      </c>
      <c r="I6884" s="25"/>
      <c r="J6884" s="58" t="e">
        <f>HYPERLINK("#"&amp;"Insumos"&amp;"!A"&amp;MATCH($B6884,#REF!,0),"Ins "&amp;$B6884)</f>
        <v>#REF!</v>
      </c>
      <c r="M6884" s="220"/>
    </row>
    <row r="6885" spans="1:13" x14ac:dyDescent="0.2">
      <c r="A6885" s="35" t="s">
        <v>2959</v>
      </c>
      <c r="B6885" s="1" t="s">
        <v>5007</v>
      </c>
      <c r="C6885" s="45" t="s">
        <v>720</v>
      </c>
      <c r="D6885" s="23" t="s">
        <v>5751</v>
      </c>
      <c r="E6885" s="23" t="s">
        <v>4134</v>
      </c>
      <c r="F6885" s="40">
        <v>2.1</v>
      </c>
      <c r="G6885" s="25">
        <v>1897</v>
      </c>
      <c r="H6885" s="25">
        <v>3984</v>
      </c>
      <c r="I6885" s="25"/>
      <c r="J6885" s="58" t="e">
        <f>HYPERLINK("#"&amp;"Insumos"&amp;"!A"&amp;MATCH($B6885,#REF!,0),"Ins "&amp;$B6885)</f>
        <v>#REF!</v>
      </c>
      <c r="M6885" s="220"/>
    </row>
    <row r="6886" spans="1:13" ht="38.25" x14ac:dyDescent="0.2">
      <c r="A6886" s="36" t="s">
        <v>2960</v>
      </c>
      <c r="B6886" s="26" t="s">
        <v>6816</v>
      </c>
      <c r="C6886" s="79" t="s">
        <v>10731</v>
      </c>
      <c r="D6886" s="37" t="s">
        <v>5608</v>
      </c>
      <c r="E6886" s="37" t="s">
        <v>4134</v>
      </c>
      <c r="F6886" s="41"/>
      <c r="G6886" s="27"/>
      <c r="H6886" s="27"/>
      <c r="I6886" s="27">
        <v>187184</v>
      </c>
      <c r="M6886" s="220">
        <f t="shared" si="107"/>
        <v>245136</v>
      </c>
    </row>
    <row r="6887" spans="1:13" x14ac:dyDescent="0.2">
      <c r="A6887" s="35" t="s">
        <v>2960</v>
      </c>
      <c r="B6887" s="1" t="s">
        <v>81</v>
      </c>
      <c r="C6887" s="45" t="s">
        <v>1020</v>
      </c>
      <c r="D6887" s="23" t="s">
        <v>5734</v>
      </c>
      <c r="E6887" s="23" t="s">
        <v>4141</v>
      </c>
      <c r="F6887" s="40">
        <v>1.5</v>
      </c>
      <c r="G6887" s="25">
        <v>75325</v>
      </c>
      <c r="H6887" s="25">
        <v>112988</v>
      </c>
      <c r="I6887" s="25"/>
      <c r="J6887" s="58" t="e">
        <f>HYPERLINK("#"&amp;"Insumos"&amp;"!A"&amp;MATCH($B6887,#REF!,0),"Ins "&amp;$B6887)</f>
        <v>#REF!</v>
      </c>
      <c r="M6887" s="220"/>
    </row>
    <row r="6888" spans="1:13" x14ac:dyDescent="0.2">
      <c r="A6888" s="35" t="s">
        <v>2960</v>
      </c>
      <c r="B6888" s="1" t="s">
        <v>263</v>
      </c>
      <c r="C6888" s="45" t="s">
        <v>696</v>
      </c>
      <c r="D6888" s="23" t="s">
        <v>5534</v>
      </c>
      <c r="E6888" s="23" t="s">
        <v>4140</v>
      </c>
      <c r="F6888" s="40">
        <v>5.4999999999999997E-3</v>
      </c>
      <c r="G6888" s="25">
        <v>187426</v>
      </c>
      <c r="H6888" s="25">
        <v>1031</v>
      </c>
      <c r="I6888" s="25"/>
      <c r="J6888" s="58" t="e">
        <f>HYPERLINK("#"&amp;"Insumos"&amp;"!A"&amp;MATCH($B6888,#REF!,0),"Ins "&amp;$B6888)</f>
        <v>#REF!</v>
      </c>
      <c r="M6888" s="220"/>
    </row>
    <row r="6889" spans="1:13" x14ac:dyDescent="0.2">
      <c r="A6889" s="35" t="s">
        <v>2960</v>
      </c>
      <c r="B6889" s="1" t="s">
        <v>5533</v>
      </c>
      <c r="C6889" s="45" t="s">
        <v>5892</v>
      </c>
      <c r="D6889" s="23" t="s">
        <v>977</v>
      </c>
      <c r="E6889" s="23" t="s">
        <v>4134</v>
      </c>
      <c r="F6889" s="40">
        <v>0.1</v>
      </c>
      <c r="G6889" s="25">
        <v>3623</v>
      </c>
      <c r="H6889" s="25">
        <v>362</v>
      </c>
      <c r="I6889" s="25"/>
      <c r="J6889" s="58" t="e">
        <f>HYPERLINK("#"&amp;"Insumos"&amp;"!A"&amp;MATCH($B6889,#REF!,0),"Ins "&amp;$B6889)</f>
        <v>#REF!</v>
      </c>
      <c r="M6889" s="220"/>
    </row>
    <row r="6890" spans="1:13" x14ac:dyDescent="0.2">
      <c r="A6890" s="35" t="s">
        <v>2960</v>
      </c>
      <c r="B6890" s="1" t="s">
        <v>4654</v>
      </c>
      <c r="C6890" s="45" t="s">
        <v>4</v>
      </c>
      <c r="D6890" s="23" t="s">
        <v>5751</v>
      </c>
      <c r="E6890" s="23" t="s">
        <v>4134</v>
      </c>
      <c r="F6890" s="40">
        <v>3</v>
      </c>
      <c r="G6890" s="25">
        <v>2562</v>
      </c>
      <c r="H6890" s="25">
        <v>7686</v>
      </c>
      <c r="I6890" s="25"/>
      <c r="J6890" s="58" t="e">
        <f>HYPERLINK("#"&amp;"Insumos"&amp;"!A"&amp;MATCH($B6890,#REF!,0),"Ins "&amp;$B6890)</f>
        <v>#REF!</v>
      </c>
      <c r="M6890" s="220"/>
    </row>
    <row r="6891" spans="1:13" x14ac:dyDescent="0.2">
      <c r="A6891" s="35" t="s">
        <v>2960</v>
      </c>
      <c r="B6891" s="1" t="s">
        <v>4680</v>
      </c>
      <c r="C6891" s="45" t="s">
        <v>205</v>
      </c>
      <c r="D6891" s="23" t="s">
        <v>5751</v>
      </c>
      <c r="E6891" s="23" t="s">
        <v>4134</v>
      </c>
      <c r="F6891" s="40">
        <v>2</v>
      </c>
      <c r="G6891" s="25">
        <v>520</v>
      </c>
      <c r="H6891" s="25">
        <v>1040</v>
      </c>
      <c r="I6891" s="25"/>
      <c r="J6891" s="58" t="e">
        <f>HYPERLINK("#"&amp;"Insumos"&amp;"!A"&amp;MATCH($B6891,#REF!,0),"Ins "&amp;$B6891)</f>
        <v>#REF!</v>
      </c>
      <c r="M6891" s="220"/>
    </row>
    <row r="6892" spans="1:13" x14ac:dyDescent="0.2">
      <c r="A6892" s="35" t="s">
        <v>2960</v>
      </c>
      <c r="B6892" s="1" t="s">
        <v>4685</v>
      </c>
      <c r="C6892" s="45" t="s">
        <v>265</v>
      </c>
      <c r="D6892" s="23" t="s">
        <v>5751</v>
      </c>
      <c r="E6892" s="23" t="s">
        <v>287</v>
      </c>
      <c r="F6892" s="40">
        <v>5</v>
      </c>
      <c r="G6892" s="25">
        <v>2288</v>
      </c>
      <c r="H6892" s="25">
        <v>11440</v>
      </c>
      <c r="I6892" s="25"/>
      <c r="J6892" s="58" t="e">
        <f>HYPERLINK("#"&amp;"Insumos"&amp;"!A"&amp;MATCH($B6892,#REF!,0),"Ins "&amp;$B6892)</f>
        <v>#REF!</v>
      </c>
      <c r="M6892" s="220"/>
    </row>
    <row r="6893" spans="1:13" x14ac:dyDescent="0.2">
      <c r="A6893" s="35" t="s">
        <v>2960</v>
      </c>
      <c r="B6893" s="1" t="s">
        <v>4688</v>
      </c>
      <c r="C6893" s="45" t="s">
        <v>268</v>
      </c>
      <c r="D6893" s="23" t="s">
        <v>5751</v>
      </c>
      <c r="E6893" s="23" t="s">
        <v>287</v>
      </c>
      <c r="F6893" s="40">
        <v>10</v>
      </c>
      <c r="G6893" s="25">
        <v>2236</v>
      </c>
      <c r="H6893" s="25">
        <v>22360</v>
      </c>
      <c r="I6893" s="25"/>
      <c r="J6893" s="58" t="e">
        <f>HYPERLINK("#"&amp;"Insumos"&amp;"!A"&amp;MATCH($B6893,#REF!,0),"Ins "&amp;$B6893)</f>
        <v>#REF!</v>
      </c>
      <c r="M6893" s="220"/>
    </row>
    <row r="6894" spans="1:13" x14ac:dyDescent="0.2">
      <c r="A6894" s="35" t="s">
        <v>2960</v>
      </c>
      <c r="B6894" s="1" t="s">
        <v>4240</v>
      </c>
      <c r="C6894" s="45" t="s">
        <v>1498</v>
      </c>
      <c r="D6894" s="23" t="s">
        <v>5751</v>
      </c>
      <c r="E6894" s="23" t="s">
        <v>4134</v>
      </c>
      <c r="F6894" s="40">
        <v>1</v>
      </c>
      <c r="G6894" s="25">
        <v>2672</v>
      </c>
      <c r="H6894" s="25">
        <v>2672</v>
      </c>
      <c r="I6894" s="25"/>
      <c r="J6894" s="58" t="e">
        <f>HYPERLINK("#"&amp;"Insumos"&amp;"!A"&amp;MATCH($B6894,#REF!,0),"Ins "&amp;$B6894)</f>
        <v>#REF!</v>
      </c>
      <c r="M6894" s="220"/>
    </row>
    <row r="6895" spans="1:13" x14ac:dyDescent="0.2">
      <c r="A6895" s="35" t="s">
        <v>2960</v>
      </c>
      <c r="B6895" s="1" t="s">
        <v>5037</v>
      </c>
      <c r="C6895" s="45" t="s">
        <v>148</v>
      </c>
      <c r="D6895" s="23" t="s">
        <v>5751</v>
      </c>
      <c r="E6895" s="23" t="s">
        <v>4141</v>
      </c>
      <c r="F6895" s="40">
        <v>1</v>
      </c>
      <c r="G6895" s="25">
        <v>5806</v>
      </c>
      <c r="H6895" s="25">
        <v>5806</v>
      </c>
      <c r="I6895" s="25"/>
      <c r="J6895" s="58" t="e">
        <f>HYPERLINK("#"&amp;"Insumos"&amp;"!A"&amp;MATCH($B6895,#REF!,0),"Ins "&amp;$B6895)</f>
        <v>#REF!</v>
      </c>
      <c r="M6895" s="220"/>
    </row>
    <row r="6896" spans="1:13" x14ac:dyDescent="0.2">
      <c r="A6896" s="35" t="s">
        <v>2960</v>
      </c>
      <c r="B6896" s="1" t="s">
        <v>4887</v>
      </c>
      <c r="C6896" s="45" t="s">
        <v>378</v>
      </c>
      <c r="D6896" s="23" t="s">
        <v>5751</v>
      </c>
      <c r="E6896" s="23" t="s">
        <v>287</v>
      </c>
      <c r="F6896" s="40">
        <v>5</v>
      </c>
      <c r="G6896" s="25">
        <v>2946</v>
      </c>
      <c r="H6896" s="25">
        <v>14730</v>
      </c>
      <c r="I6896" s="25"/>
      <c r="J6896" s="58" t="e">
        <f>HYPERLINK("#"&amp;"Insumos"&amp;"!A"&amp;MATCH($B6896,#REF!,0),"Ins "&amp;$B6896)</f>
        <v>#REF!</v>
      </c>
      <c r="M6896" s="220"/>
    </row>
    <row r="6897" spans="1:13" x14ac:dyDescent="0.2">
      <c r="A6897" s="35" t="s">
        <v>2960</v>
      </c>
      <c r="B6897" s="1" t="s">
        <v>4903</v>
      </c>
      <c r="C6897" s="45" t="s">
        <v>489</v>
      </c>
      <c r="D6897" s="23" t="s">
        <v>5751</v>
      </c>
      <c r="E6897" s="23" t="s">
        <v>4135</v>
      </c>
      <c r="F6897" s="40">
        <v>0.2</v>
      </c>
      <c r="G6897" s="25">
        <v>5939</v>
      </c>
      <c r="H6897" s="25">
        <v>1188</v>
      </c>
      <c r="I6897" s="25"/>
      <c r="J6897" s="58" t="e">
        <f>HYPERLINK("#"&amp;"Insumos"&amp;"!A"&amp;MATCH($B6897,#REF!,0),"Ins "&amp;$B6897)</f>
        <v>#REF!</v>
      </c>
      <c r="M6897" s="220"/>
    </row>
    <row r="6898" spans="1:13" x14ac:dyDescent="0.2">
      <c r="A6898" s="35" t="s">
        <v>2960</v>
      </c>
      <c r="B6898" s="1" t="s">
        <v>5007</v>
      </c>
      <c r="C6898" s="45" t="s">
        <v>720</v>
      </c>
      <c r="D6898" s="23" t="s">
        <v>5751</v>
      </c>
      <c r="E6898" s="23" t="s">
        <v>4134</v>
      </c>
      <c r="F6898" s="40">
        <v>3.1</v>
      </c>
      <c r="G6898" s="25">
        <v>1897</v>
      </c>
      <c r="H6898" s="25">
        <v>5881</v>
      </c>
      <c r="I6898" s="25"/>
      <c r="J6898" s="58" t="e">
        <f>HYPERLINK("#"&amp;"Insumos"&amp;"!A"&amp;MATCH($B6898,#REF!,0),"Ins "&amp;$B6898)</f>
        <v>#REF!</v>
      </c>
      <c r="M6898" s="220"/>
    </row>
    <row r="6899" spans="1:13" ht="38.25" x14ac:dyDescent="0.2">
      <c r="A6899" s="36" t="s">
        <v>2961</v>
      </c>
      <c r="B6899" s="26" t="s">
        <v>6816</v>
      </c>
      <c r="C6899" s="79" t="s">
        <v>10732</v>
      </c>
      <c r="D6899" s="37" t="s">
        <v>5608</v>
      </c>
      <c r="E6899" s="37" t="s">
        <v>4134</v>
      </c>
      <c r="F6899" s="41"/>
      <c r="G6899" s="27"/>
      <c r="H6899" s="27"/>
      <c r="I6899" s="27">
        <v>189876</v>
      </c>
      <c r="M6899" s="220">
        <f t="shared" si="107"/>
        <v>248662</v>
      </c>
    </row>
    <row r="6900" spans="1:13" x14ac:dyDescent="0.2">
      <c r="A6900" s="35" t="s">
        <v>2961</v>
      </c>
      <c r="B6900" s="1" t="s">
        <v>81</v>
      </c>
      <c r="C6900" s="45" t="s">
        <v>1020</v>
      </c>
      <c r="D6900" s="23" t="s">
        <v>5734</v>
      </c>
      <c r="E6900" s="23" t="s">
        <v>4141</v>
      </c>
      <c r="F6900" s="40">
        <v>1</v>
      </c>
      <c r="G6900" s="25">
        <v>75325</v>
      </c>
      <c r="H6900" s="25">
        <v>75325</v>
      </c>
      <c r="I6900" s="25"/>
      <c r="J6900" s="58" t="e">
        <f>HYPERLINK("#"&amp;"Insumos"&amp;"!A"&amp;MATCH($B6900,#REF!,0),"Ins "&amp;$B6900)</f>
        <v>#REF!</v>
      </c>
      <c r="M6900" s="220"/>
    </row>
    <row r="6901" spans="1:13" x14ac:dyDescent="0.2">
      <c r="A6901" s="35" t="s">
        <v>2961</v>
      </c>
      <c r="B6901" s="1" t="s">
        <v>263</v>
      </c>
      <c r="C6901" s="45" t="s">
        <v>696</v>
      </c>
      <c r="D6901" s="23" t="s">
        <v>5534</v>
      </c>
      <c r="E6901" s="23" t="s">
        <v>4140</v>
      </c>
      <c r="F6901" s="40">
        <v>1.03E-2</v>
      </c>
      <c r="G6901" s="25">
        <v>187426</v>
      </c>
      <c r="H6901" s="25">
        <v>1930</v>
      </c>
      <c r="I6901" s="25"/>
      <c r="J6901" s="58" t="e">
        <f>HYPERLINK("#"&amp;"Insumos"&amp;"!A"&amp;MATCH($B6901,#REF!,0),"Ins "&amp;$B6901)</f>
        <v>#REF!</v>
      </c>
      <c r="M6901" s="220"/>
    </row>
    <row r="6902" spans="1:13" x14ac:dyDescent="0.2">
      <c r="A6902" s="35" t="s">
        <v>2961</v>
      </c>
      <c r="B6902" s="1" t="s">
        <v>5533</v>
      </c>
      <c r="C6902" s="45" t="s">
        <v>5892</v>
      </c>
      <c r="D6902" s="23" t="s">
        <v>977</v>
      </c>
      <c r="E6902" s="23" t="s">
        <v>4134</v>
      </c>
      <c r="F6902" s="40">
        <v>0.5</v>
      </c>
      <c r="G6902" s="25">
        <v>3623</v>
      </c>
      <c r="H6902" s="25">
        <v>1812</v>
      </c>
      <c r="I6902" s="25"/>
      <c r="J6902" s="58" t="e">
        <f>HYPERLINK("#"&amp;"Insumos"&amp;"!A"&amp;MATCH($B6902,#REF!,0),"Ins "&amp;$B6902)</f>
        <v>#REF!</v>
      </c>
      <c r="M6902" s="220"/>
    </row>
    <row r="6903" spans="1:13" ht="25.5" x14ac:dyDescent="0.2">
      <c r="A6903" s="35" t="s">
        <v>2961</v>
      </c>
      <c r="B6903" s="1" t="s">
        <v>4660</v>
      </c>
      <c r="C6903" s="45" t="s">
        <v>323</v>
      </c>
      <c r="D6903" s="23" t="s">
        <v>5751</v>
      </c>
      <c r="E6903" s="23" t="s">
        <v>4134</v>
      </c>
      <c r="F6903" s="40">
        <v>2</v>
      </c>
      <c r="G6903" s="25">
        <v>3076</v>
      </c>
      <c r="H6903" s="25">
        <v>6152</v>
      </c>
      <c r="I6903" s="25"/>
      <c r="J6903" s="58" t="e">
        <f>HYPERLINK("#"&amp;"Insumos"&amp;"!A"&amp;MATCH($B6903,#REF!,0),"Ins "&amp;$B6903)</f>
        <v>#REF!</v>
      </c>
      <c r="M6903" s="220"/>
    </row>
    <row r="6904" spans="1:13" x14ac:dyDescent="0.2">
      <c r="A6904" s="35" t="s">
        <v>2961</v>
      </c>
      <c r="B6904" s="1" t="s">
        <v>4673</v>
      </c>
      <c r="C6904" s="45" t="s">
        <v>490</v>
      </c>
      <c r="D6904" s="23" t="s">
        <v>5751</v>
      </c>
      <c r="E6904" s="23" t="s">
        <v>4134</v>
      </c>
      <c r="F6904" s="40">
        <v>2</v>
      </c>
      <c r="G6904" s="25">
        <v>6465</v>
      </c>
      <c r="H6904" s="25">
        <v>12930</v>
      </c>
      <c r="I6904" s="25"/>
      <c r="J6904" s="58" t="e">
        <f>HYPERLINK("#"&amp;"Insumos"&amp;"!A"&amp;MATCH($B6904,#REF!,0),"Ins "&amp;$B6904)</f>
        <v>#REF!</v>
      </c>
      <c r="M6904" s="220"/>
    </row>
    <row r="6905" spans="1:13" x14ac:dyDescent="0.2">
      <c r="A6905" s="35" t="s">
        <v>2961</v>
      </c>
      <c r="B6905" s="1" t="s">
        <v>4685</v>
      </c>
      <c r="C6905" s="45" t="s">
        <v>265</v>
      </c>
      <c r="D6905" s="23" t="s">
        <v>5751</v>
      </c>
      <c r="E6905" s="23" t="s">
        <v>287</v>
      </c>
      <c r="F6905" s="40">
        <v>5</v>
      </c>
      <c r="G6905" s="25">
        <v>2288</v>
      </c>
      <c r="H6905" s="25">
        <v>11440</v>
      </c>
      <c r="I6905" s="25"/>
      <c r="J6905" s="58" t="e">
        <f>HYPERLINK("#"&amp;"Insumos"&amp;"!A"&amp;MATCH($B6905,#REF!,0),"Ins "&amp;$B6905)</f>
        <v>#REF!</v>
      </c>
      <c r="M6905" s="220"/>
    </row>
    <row r="6906" spans="1:13" x14ac:dyDescent="0.2">
      <c r="A6906" s="35" t="s">
        <v>2961</v>
      </c>
      <c r="B6906" s="1" t="s">
        <v>4688</v>
      </c>
      <c r="C6906" s="45" t="s">
        <v>268</v>
      </c>
      <c r="D6906" s="23" t="s">
        <v>5751</v>
      </c>
      <c r="E6906" s="23" t="s">
        <v>287</v>
      </c>
      <c r="F6906" s="40">
        <v>10</v>
      </c>
      <c r="G6906" s="25">
        <v>2236</v>
      </c>
      <c r="H6906" s="25">
        <v>22360</v>
      </c>
      <c r="I6906" s="25"/>
      <c r="J6906" s="58" t="e">
        <f>HYPERLINK("#"&amp;"Insumos"&amp;"!A"&amp;MATCH($B6906,#REF!,0),"Ins "&amp;$B6906)</f>
        <v>#REF!</v>
      </c>
      <c r="M6906" s="220"/>
    </row>
    <row r="6907" spans="1:13" x14ac:dyDescent="0.2">
      <c r="A6907" s="35" t="s">
        <v>2961</v>
      </c>
      <c r="B6907" s="1" t="s">
        <v>4240</v>
      </c>
      <c r="C6907" s="45" t="s">
        <v>1498</v>
      </c>
      <c r="D6907" s="23" t="s">
        <v>5751</v>
      </c>
      <c r="E6907" s="23" t="s">
        <v>4134</v>
      </c>
      <c r="F6907" s="40">
        <v>1</v>
      </c>
      <c r="G6907" s="25">
        <v>2672</v>
      </c>
      <c r="H6907" s="25">
        <v>2672</v>
      </c>
      <c r="I6907" s="25"/>
      <c r="J6907" s="58" t="e">
        <f>HYPERLINK("#"&amp;"Insumos"&amp;"!A"&amp;MATCH($B6907,#REF!,0),"Ins "&amp;$B6907)</f>
        <v>#REF!</v>
      </c>
      <c r="M6907" s="220"/>
    </row>
    <row r="6908" spans="1:13" x14ac:dyDescent="0.2">
      <c r="A6908" s="35" t="s">
        <v>2961</v>
      </c>
      <c r="B6908" s="1" t="s">
        <v>5037</v>
      </c>
      <c r="C6908" s="45" t="s">
        <v>148</v>
      </c>
      <c r="D6908" s="23" t="s">
        <v>5751</v>
      </c>
      <c r="E6908" s="23" t="s">
        <v>4141</v>
      </c>
      <c r="F6908" s="40">
        <v>1</v>
      </c>
      <c r="G6908" s="25">
        <v>5806</v>
      </c>
      <c r="H6908" s="25">
        <v>5806</v>
      </c>
      <c r="I6908" s="25"/>
      <c r="J6908" s="58" t="e">
        <f>HYPERLINK("#"&amp;"Insumos"&amp;"!A"&amp;MATCH($B6908,#REF!,0),"Ins "&amp;$B6908)</f>
        <v>#REF!</v>
      </c>
      <c r="M6908" s="220"/>
    </row>
    <row r="6909" spans="1:13" x14ac:dyDescent="0.2">
      <c r="A6909" s="35" t="s">
        <v>2961</v>
      </c>
      <c r="B6909" s="1" t="s">
        <v>4875</v>
      </c>
      <c r="C6909" s="45" t="s">
        <v>366</v>
      </c>
      <c r="D6909" s="23" t="s">
        <v>5751</v>
      </c>
      <c r="E6909" s="23" t="s">
        <v>287</v>
      </c>
      <c r="F6909" s="40">
        <v>5</v>
      </c>
      <c r="G6909" s="25">
        <v>9093</v>
      </c>
      <c r="H6909" s="25">
        <v>45465</v>
      </c>
      <c r="I6909" s="25"/>
      <c r="J6909" s="58" t="e">
        <f>HYPERLINK("#"&amp;"Insumos"&amp;"!A"&amp;MATCH($B6909,#REF!,0),"Ins "&amp;$B6909)</f>
        <v>#REF!</v>
      </c>
      <c r="M6909" s="220"/>
    </row>
    <row r="6910" spans="1:13" x14ac:dyDescent="0.2">
      <c r="A6910" s="35" t="s">
        <v>2961</v>
      </c>
      <c r="B6910" s="1" t="s">
        <v>5007</v>
      </c>
      <c r="C6910" s="45" t="s">
        <v>720</v>
      </c>
      <c r="D6910" s="23" t="s">
        <v>5751</v>
      </c>
      <c r="E6910" s="23" t="s">
        <v>4134</v>
      </c>
      <c r="F6910" s="40">
        <v>2.1</v>
      </c>
      <c r="G6910" s="25">
        <v>1897</v>
      </c>
      <c r="H6910" s="25">
        <v>3984</v>
      </c>
      <c r="I6910" s="25"/>
      <c r="J6910" s="58" t="e">
        <f>HYPERLINK("#"&amp;"Insumos"&amp;"!A"&amp;MATCH($B6910,#REF!,0),"Ins "&amp;$B6910)</f>
        <v>#REF!</v>
      </c>
      <c r="M6910" s="220"/>
    </row>
    <row r="6911" spans="1:13" ht="38.25" x14ac:dyDescent="0.2">
      <c r="A6911" s="36" t="s">
        <v>2962</v>
      </c>
      <c r="B6911" s="26" t="s">
        <v>6816</v>
      </c>
      <c r="C6911" s="79" t="s">
        <v>10733</v>
      </c>
      <c r="D6911" s="37" t="s">
        <v>5608</v>
      </c>
      <c r="E6911" s="37" t="s">
        <v>4134</v>
      </c>
      <c r="F6911" s="41"/>
      <c r="G6911" s="27"/>
      <c r="H6911" s="27"/>
      <c r="I6911" s="27">
        <v>255189</v>
      </c>
      <c r="M6911" s="220">
        <f t="shared" si="107"/>
        <v>334196</v>
      </c>
    </row>
    <row r="6912" spans="1:13" x14ac:dyDescent="0.2">
      <c r="A6912" s="35" t="s">
        <v>2962</v>
      </c>
      <c r="B6912" s="1" t="s">
        <v>81</v>
      </c>
      <c r="C6912" s="45" t="s">
        <v>1020</v>
      </c>
      <c r="D6912" s="23" t="s">
        <v>5734</v>
      </c>
      <c r="E6912" s="23" t="s">
        <v>4141</v>
      </c>
      <c r="F6912" s="40">
        <v>1</v>
      </c>
      <c r="G6912" s="25">
        <v>75325</v>
      </c>
      <c r="H6912" s="25">
        <v>75325</v>
      </c>
      <c r="I6912" s="25"/>
      <c r="J6912" s="58" t="e">
        <f>HYPERLINK("#"&amp;"Insumos"&amp;"!A"&amp;MATCH($B6912,#REF!,0),"Ins "&amp;$B6912)</f>
        <v>#REF!</v>
      </c>
      <c r="M6912" s="220"/>
    </row>
    <row r="6913" spans="1:13" x14ac:dyDescent="0.2">
      <c r="A6913" s="35" t="s">
        <v>2962</v>
      </c>
      <c r="B6913" s="1" t="s">
        <v>263</v>
      </c>
      <c r="C6913" s="45" t="s">
        <v>696</v>
      </c>
      <c r="D6913" s="23" t="s">
        <v>5534</v>
      </c>
      <c r="E6913" s="23" t="s">
        <v>4140</v>
      </c>
      <c r="F6913" s="40">
        <v>1.7600000000000001E-2</v>
      </c>
      <c r="G6913" s="25">
        <v>187426</v>
      </c>
      <c r="H6913" s="25">
        <v>3299</v>
      </c>
      <c r="I6913" s="25"/>
      <c r="J6913" s="58" t="e">
        <f>HYPERLINK("#"&amp;"Insumos"&amp;"!A"&amp;MATCH($B6913,#REF!,0),"Ins "&amp;$B6913)</f>
        <v>#REF!</v>
      </c>
      <c r="M6913" s="220"/>
    </row>
    <row r="6914" spans="1:13" x14ac:dyDescent="0.2">
      <c r="A6914" s="35" t="s">
        <v>2962</v>
      </c>
      <c r="B6914" s="1" t="s">
        <v>5533</v>
      </c>
      <c r="C6914" s="45" t="s">
        <v>5892</v>
      </c>
      <c r="D6914" s="23" t="s">
        <v>977</v>
      </c>
      <c r="E6914" s="23" t="s">
        <v>4134</v>
      </c>
      <c r="F6914" s="40">
        <v>1</v>
      </c>
      <c r="G6914" s="25">
        <v>3623</v>
      </c>
      <c r="H6914" s="25">
        <v>3623</v>
      </c>
      <c r="I6914" s="25"/>
      <c r="J6914" s="58" t="e">
        <f>HYPERLINK("#"&amp;"Insumos"&amp;"!A"&amp;MATCH($B6914,#REF!,0),"Ins "&amp;$B6914)</f>
        <v>#REF!</v>
      </c>
      <c r="M6914" s="220"/>
    </row>
    <row r="6915" spans="1:13" ht="25.5" x14ac:dyDescent="0.2">
      <c r="A6915" s="35" t="s">
        <v>2962</v>
      </c>
      <c r="B6915" s="1" t="s">
        <v>4666</v>
      </c>
      <c r="C6915" s="45" t="s">
        <v>1474</v>
      </c>
      <c r="D6915" s="23" t="s">
        <v>5751</v>
      </c>
      <c r="E6915" s="23" t="s">
        <v>4134</v>
      </c>
      <c r="F6915" s="40">
        <v>2</v>
      </c>
      <c r="G6915" s="25">
        <v>5121</v>
      </c>
      <c r="H6915" s="25">
        <v>10242</v>
      </c>
      <c r="I6915" s="25"/>
      <c r="J6915" s="58" t="e">
        <f>HYPERLINK("#"&amp;"Insumos"&amp;"!A"&amp;MATCH($B6915,#REF!,0),"Ins "&amp;$B6915)</f>
        <v>#REF!</v>
      </c>
      <c r="M6915" s="220"/>
    </row>
    <row r="6916" spans="1:13" x14ac:dyDescent="0.2">
      <c r="A6916" s="35" t="s">
        <v>2962</v>
      </c>
      <c r="B6916" s="1" t="s">
        <v>4679</v>
      </c>
      <c r="C6916" s="45" t="s">
        <v>1481</v>
      </c>
      <c r="D6916" s="23" t="s">
        <v>5751</v>
      </c>
      <c r="E6916" s="23" t="s">
        <v>4134</v>
      </c>
      <c r="F6916" s="40">
        <v>2</v>
      </c>
      <c r="G6916" s="25">
        <v>11969</v>
      </c>
      <c r="H6916" s="25">
        <v>23938</v>
      </c>
      <c r="I6916" s="25"/>
      <c r="J6916" s="58" t="e">
        <f>HYPERLINK("#"&amp;"Insumos"&amp;"!A"&amp;MATCH($B6916,#REF!,0),"Ins "&amp;$B6916)</f>
        <v>#REF!</v>
      </c>
      <c r="M6916" s="220"/>
    </row>
    <row r="6917" spans="1:13" x14ac:dyDescent="0.2">
      <c r="A6917" s="35" t="s">
        <v>2962</v>
      </c>
      <c r="B6917" s="1" t="s">
        <v>4685</v>
      </c>
      <c r="C6917" s="45" t="s">
        <v>265</v>
      </c>
      <c r="D6917" s="23" t="s">
        <v>5751</v>
      </c>
      <c r="E6917" s="23" t="s">
        <v>287</v>
      </c>
      <c r="F6917" s="40">
        <v>5</v>
      </c>
      <c r="G6917" s="25">
        <v>2288</v>
      </c>
      <c r="H6917" s="25">
        <v>11440</v>
      </c>
      <c r="I6917" s="25"/>
      <c r="J6917" s="58" t="e">
        <f>HYPERLINK("#"&amp;"Insumos"&amp;"!A"&amp;MATCH($B6917,#REF!,0),"Ins "&amp;$B6917)</f>
        <v>#REF!</v>
      </c>
      <c r="M6917" s="220"/>
    </row>
    <row r="6918" spans="1:13" x14ac:dyDescent="0.2">
      <c r="A6918" s="35" t="s">
        <v>2962</v>
      </c>
      <c r="B6918" s="1" t="s">
        <v>4688</v>
      </c>
      <c r="C6918" s="45" t="s">
        <v>268</v>
      </c>
      <c r="D6918" s="23" t="s">
        <v>5751</v>
      </c>
      <c r="E6918" s="23" t="s">
        <v>287</v>
      </c>
      <c r="F6918" s="40">
        <v>10</v>
      </c>
      <c r="G6918" s="25">
        <v>2236</v>
      </c>
      <c r="H6918" s="25">
        <v>22360</v>
      </c>
      <c r="I6918" s="25"/>
      <c r="J6918" s="58" t="e">
        <f>HYPERLINK("#"&amp;"Insumos"&amp;"!A"&amp;MATCH($B6918,#REF!,0),"Ins "&amp;$B6918)</f>
        <v>#REF!</v>
      </c>
      <c r="M6918" s="220"/>
    </row>
    <row r="6919" spans="1:13" x14ac:dyDescent="0.2">
      <c r="A6919" s="35" t="s">
        <v>2962</v>
      </c>
      <c r="B6919" s="1" t="s">
        <v>4240</v>
      </c>
      <c r="C6919" s="45" t="s">
        <v>1498</v>
      </c>
      <c r="D6919" s="23" t="s">
        <v>5751</v>
      </c>
      <c r="E6919" s="23" t="s">
        <v>4134</v>
      </c>
      <c r="F6919" s="40">
        <v>1</v>
      </c>
      <c r="G6919" s="25">
        <v>2672</v>
      </c>
      <c r="H6919" s="25">
        <v>2672</v>
      </c>
      <c r="I6919" s="25"/>
      <c r="J6919" s="58" t="e">
        <f>HYPERLINK("#"&amp;"Insumos"&amp;"!A"&amp;MATCH($B6919,#REF!,0),"Ins "&amp;$B6919)</f>
        <v>#REF!</v>
      </c>
      <c r="M6919" s="220"/>
    </row>
    <row r="6920" spans="1:13" x14ac:dyDescent="0.2">
      <c r="A6920" s="35" t="s">
        <v>2962</v>
      </c>
      <c r="B6920" s="1" t="s">
        <v>5037</v>
      </c>
      <c r="C6920" s="45" t="s">
        <v>148</v>
      </c>
      <c r="D6920" s="23" t="s">
        <v>5751</v>
      </c>
      <c r="E6920" s="23" t="s">
        <v>4141</v>
      </c>
      <c r="F6920" s="40">
        <v>1</v>
      </c>
      <c r="G6920" s="25">
        <v>5806</v>
      </c>
      <c r="H6920" s="25">
        <v>5806</v>
      </c>
      <c r="I6920" s="25"/>
      <c r="J6920" s="58" t="e">
        <f>HYPERLINK("#"&amp;"Insumos"&amp;"!A"&amp;MATCH($B6920,#REF!,0),"Ins "&amp;$B6920)</f>
        <v>#REF!</v>
      </c>
      <c r="M6920" s="220"/>
    </row>
    <row r="6921" spans="1:13" x14ac:dyDescent="0.2">
      <c r="A6921" s="35" t="s">
        <v>2962</v>
      </c>
      <c r="B6921" s="1" t="s">
        <v>4881</v>
      </c>
      <c r="C6921" s="45" t="s">
        <v>372</v>
      </c>
      <c r="D6921" s="23" t="s">
        <v>5751</v>
      </c>
      <c r="E6921" s="23" t="s">
        <v>287</v>
      </c>
      <c r="F6921" s="40">
        <v>5</v>
      </c>
      <c r="G6921" s="25">
        <v>18500</v>
      </c>
      <c r="H6921" s="25">
        <v>92500</v>
      </c>
      <c r="I6921" s="25"/>
      <c r="J6921" s="58" t="e">
        <f>HYPERLINK("#"&amp;"Insumos"&amp;"!A"&amp;MATCH($B6921,#REF!,0),"Ins "&amp;$B6921)</f>
        <v>#REF!</v>
      </c>
      <c r="M6921" s="220"/>
    </row>
    <row r="6922" spans="1:13" x14ac:dyDescent="0.2">
      <c r="A6922" s="35" t="s">
        <v>2962</v>
      </c>
      <c r="B6922" s="1" t="s">
        <v>5007</v>
      </c>
      <c r="C6922" s="45" t="s">
        <v>720</v>
      </c>
      <c r="D6922" s="23" t="s">
        <v>5751</v>
      </c>
      <c r="E6922" s="23" t="s">
        <v>4134</v>
      </c>
      <c r="F6922" s="40">
        <v>2.1</v>
      </c>
      <c r="G6922" s="25">
        <v>1897</v>
      </c>
      <c r="H6922" s="25">
        <v>3984</v>
      </c>
      <c r="I6922" s="25"/>
      <c r="J6922" s="58" t="e">
        <f>HYPERLINK("#"&amp;"Insumos"&amp;"!A"&amp;MATCH($B6922,#REF!,0),"Ins "&amp;$B6922)</f>
        <v>#REF!</v>
      </c>
      <c r="M6922" s="220"/>
    </row>
    <row r="6923" spans="1:13" ht="38.25" x14ac:dyDescent="0.2">
      <c r="A6923" s="36" t="s">
        <v>2963</v>
      </c>
      <c r="B6923" s="26" t="s">
        <v>6816</v>
      </c>
      <c r="C6923" s="79" t="s">
        <v>10734</v>
      </c>
      <c r="D6923" s="37" t="s">
        <v>5608</v>
      </c>
      <c r="E6923" s="37" t="s">
        <v>4134</v>
      </c>
      <c r="F6923" s="41"/>
      <c r="G6923" s="27"/>
      <c r="H6923" s="27"/>
      <c r="I6923" s="27">
        <v>200746</v>
      </c>
      <c r="M6923" s="220">
        <f t="shared" ref="M6923:M6973" si="108">ROUND(I6923*(1+$L$2),0)</f>
        <v>262897</v>
      </c>
    </row>
    <row r="6924" spans="1:13" x14ac:dyDescent="0.2">
      <c r="A6924" s="35" t="s">
        <v>2963</v>
      </c>
      <c r="B6924" s="1" t="s">
        <v>81</v>
      </c>
      <c r="C6924" s="45" t="s">
        <v>1020</v>
      </c>
      <c r="D6924" s="23" t="s">
        <v>5734</v>
      </c>
      <c r="E6924" s="23" t="s">
        <v>4141</v>
      </c>
      <c r="F6924" s="40">
        <v>1.5</v>
      </c>
      <c r="G6924" s="25">
        <v>75325</v>
      </c>
      <c r="H6924" s="25">
        <v>112988</v>
      </c>
      <c r="I6924" s="25"/>
      <c r="J6924" s="58" t="e">
        <f>HYPERLINK("#"&amp;"Insumos"&amp;"!A"&amp;MATCH($B6924,#REF!,0),"Ins "&amp;$B6924)</f>
        <v>#REF!</v>
      </c>
      <c r="M6924" s="220"/>
    </row>
    <row r="6925" spans="1:13" x14ac:dyDescent="0.2">
      <c r="A6925" s="35" t="s">
        <v>2963</v>
      </c>
      <c r="B6925" s="1" t="s">
        <v>263</v>
      </c>
      <c r="C6925" s="45" t="s">
        <v>696</v>
      </c>
      <c r="D6925" s="23" t="s">
        <v>5534</v>
      </c>
      <c r="E6925" s="23" t="s">
        <v>4140</v>
      </c>
      <c r="F6925" s="40">
        <v>6.4999999999999997E-3</v>
      </c>
      <c r="G6925" s="25">
        <v>187426</v>
      </c>
      <c r="H6925" s="25">
        <v>1218</v>
      </c>
      <c r="I6925" s="25"/>
      <c r="J6925" s="58" t="e">
        <f>HYPERLINK("#"&amp;"Insumos"&amp;"!A"&amp;MATCH($B6925,#REF!,0),"Ins "&amp;$B6925)</f>
        <v>#REF!</v>
      </c>
      <c r="M6925" s="220"/>
    </row>
    <row r="6926" spans="1:13" x14ac:dyDescent="0.2">
      <c r="A6926" s="35" t="s">
        <v>2963</v>
      </c>
      <c r="B6926" s="1" t="s">
        <v>5533</v>
      </c>
      <c r="C6926" s="45" t="s">
        <v>5892</v>
      </c>
      <c r="D6926" s="23" t="s">
        <v>977</v>
      </c>
      <c r="E6926" s="23" t="s">
        <v>4134</v>
      </c>
      <c r="F6926" s="40">
        <v>0.5</v>
      </c>
      <c r="G6926" s="25">
        <v>3623</v>
      </c>
      <c r="H6926" s="25">
        <v>1812</v>
      </c>
      <c r="I6926" s="25"/>
      <c r="J6926" s="58" t="e">
        <f>HYPERLINK("#"&amp;"Insumos"&amp;"!A"&amp;MATCH($B6926,#REF!,0),"Ins "&amp;$B6926)</f>
        <v>#REF!</v>
      </c>
      <c r="M6926" s="220"/>
    </row>
    <row r="6927" spans="1:13" x14ac:dyDescent="0.2">
      <c r="A6927" s="35" t="s">
        <v>2963</v>
      </c>
      <c r="B6927" s="1" t="s">
        <v>4654</v>
      </c>
      <c r="C6927" s="45" t="s">
        <v>4</v>
      </c>
      <c r="D6927" s="23" t="s">
        <v>5751</v>
      </c>
      <c r="E6927" s="23" t="s">
        <v>4134</v>
      </c>
      <c r="F6927" s="40">
        <v>3</v>
      </c>
      <c r="G6927" s="25">
        <v>2562</v>
      </c>
      <c r="H6927" s="25">
        <v>7686</v>
      </c>
      <c r="I6927" s="25"/>
      <c r="J6927" s="58" t="e">
        <f>HYPERLINK("#"&amp;"Insumos"&amp;"!A"&amp;MATCH($B6927,#REF!,0),"Ins "&amp;$B6927)</f>
        <v>#REF!</v>
      </c>
      <c r="M6927" s="220"/>
    </row>
    <row r="6928" spans="1:13" x14ac:dyDescent="0.2">
      <c r="A6928" s="35" t="s">
        <v>2963</v>
      </c>
      <c r="B6928" s="1" t="s">
        <v>4680</v>
      </c>
      <c r="C6928" s="45" t="s">
        <v>205</v>
      </c>
      <c r="D6928" s="23" t="s">
        <v>5751</v>
      </c>
      <c r="E6928" s="23" t="s">
        <v>4134</v>
      </c>
      <c r="F6928" s="40">
        <v>2</v>
      </c>
      <c r="G6928" s="25">
        <v>520</v>
      </c>
      <c r="H6928" s="25">
        <v>1040</v>
      </c>
      <c r="I6928" s="25"/>
      <c r="J6928" s="58" t="e">
        <f>HYPERLINK("#"&amp;"Insumos"&amp;"!A"&amp;MATCH($B6928,#REF!,0),"Ins "&amp;$B6928)</f>
        <v>#REF!</v>
      </c>
      <c r="M6928" s="220"/>
    </row>
    <row r="6929" spans="1:13" x14ac:dyDescent="0.2">
      <c r="A6929" s="35" t="s">
        <v>2963</v>
      </c>
      <c r="B6929" s="1" t="s">
        <v>4685</v>
      </c>
      <c r="C6929" s="45" t="s">
        <v>265</v>
      </c>
      <c r="D6929" s="23" t="s">
        <v>5751</v>
      </c>
      <c r="E6929" s="23" t="s">
        <v>287</v>
      </c>
      <c r="F6929" s="40">
        <v>5</v>
      </c>
      <c r="G6929" s="25">
        <v>2288</v>
      </c>
      <c r="H6929" s="25">
        <v>11440</v>
      </c>
      <c r="I6929" s="25"/>
      <c r="J6929" s="58" t="e">
        <f>HYPERLINK("#"&amp;"Insumos"&amp;"!A"&amp;MATCH($B6929,#REF!,0),"Ins "&amp;$B6929)</f>
        <v>#REF!</v>
      </c>
      <c r="M6929" s="220"/>
    </row>
    <row r="6930" spans="1:13" x14ac:dyDescent="0.2">
      <c r="A6930" s="35" t="s">
        <v>2963</v>
      </c>
      <c r="B6930" s="1" t="s">
        <v>4688</v>
      </c>
      <c r="C6930" s="45" t="s">
        <v>268</v>
      </c>
      <c r="D6930" s="23" t="s">
        <v>5751</v>
      </c>
      <c r="E6930" s="23" t="s">
        <v>287</v>
      </c>
      <c r="F6930" s="40">
        <v>15</v>
      </c>
      <c r="G6930" s="25">
        <v>2236</v>
      </c>
      <c r="H6930" s="25">
        <v>33540</v>
      </c>
      <c r="I6930" s="25"/>
      <c r="J6930" s="58" t="e">
        <f>HYPERLINK("#"&amp;"Insumos"&amp;"!A"&amp;MATCH($B6930,#REF!,0),"Ins "&amp;$B6930)</f>
        <v>#REF!</v>
      </c>
      <c r="M6930" s="220"/>
    </row>
    <row r="6931" spans="1:13" x14ac:dyDescent="0.2">
      <c r="A6931" s="35" t="s">
        <v>2963</v>
      </c>
      <c r="B6931" s="1" t="s">
        <v>4240</v>
      </c>
      <c r="C6931" s="45" t="s">
        <v>1498</v>
      </c>
      <c r="D6931" s="23" t="s">
        <v>5751</v>
      </c>
      <c r="E6931" s="23" t="s">
        <v>4134</v>
      </c>
      <c r="F6931" s="40">
        <v>1</v>
      </c>
      <c r="G6931" s="25">
        <v>2672</v>
      </c>
      <c r="H6931" s="25">
        <v>2672</v>
      </c>
      <c r="I6931" s="25"/>
      <c r="J6931" s="58" t="e">
        <f>HYPERLINK("#"&amp;"Insumos"&amp;"!A"&amp;MATCH($B6931,#REF!,0),"Ins "&amp;$B6931)</f>
        <v>#REF!</v>
      </c>
      <c r="M6931" s="220"/>
    </row>
    <row r="6932" spans="1:13" x14ac:dyDescent="0.2">
      <c r="A6932" s="35" t="s">
        <v>2963</v>
      </c>
      <c r="B6932" s="1" t="s">
        <v>5038</v>
      </c>
      <c r="C6932" s="45" t="s">
        <v>150</v>
      </c>
      <c r="D6932" s="23" t="s">
        <v>5751</v>
      </c>
      <c r="E6932" s="23" t="s">
        <v>4134</v>
      </c>
      <c r="F6932" s="40">
        <v>1</v>
      </c>
      <c r="G6932" s="25">
        <v>6551</v>
      </c>
      <c r="H6932" s="25">
        <v>6551</v>
      </c>
      <c r="I6932" s="25"/>
      <c r="J6932" s="58" t="e">
        <f>HYPERLINK("#"&amp;"Insumos"&amp;"!A"&amp;MATCH($B6932,#REF!,0),"Ins "&amp;$B6932)</f>
        <v>#REF!</v>
      </c>
      <c r="M6932" s="220"/>
    </row>
    <row r="6933" spans="1:13" x14ac:dyDescent="0.2">
      <c r="A6933" s="35" t="s">
        <v>2963</v>
      </c>
      <c r="B6933" s="1" t="s">
        <v>4887</v>
      </c>
      <c r="C6933" s="45" t="s">
        <v>378</v>
      </c>
      <c r="D6933" s="23" t="s">
        <v>5751</v>
      </c>
      <c r="E6933" s="23" t="s">
        <v>287</v>
      </c>
      <c r="F6933" s="40">
        <v>5</v>
      </c>
      <c r="G6933" s="25">
        <v>2946</v>
      </c>
      <c r="H6933" s="25">
        <v>14730</v>
      </c>
      <c r="I6933" s="25"/>
      <c r="J6933" s="58" t="e">
        <f>HYPERLINK("#"&amp;"Insumos"&amp;"!A"&amp;MATCH($B6933,#REF!,0),"Ins "&amp;$B6933)</f>
        <v>#REF!</v>
      </c>
      <c r="M6933" s="220"/>
    </row>
    <row r="6934" spans="1:13" x14ac:dyDescent="0.2">
      <c r="A6934" s="35" t="s">
        <v>2963</v>
      </c>
      <c r="B6934" s="1" t="s">
        <v>4903</v>
      </c>
      <c r="C6934" s="45" t="s">
        <v>489</v>
      </c>
      <c r="D6934" s="23" t="s">
        <v>5751</v>
      </c>
      <c r="E6934" s="23" t="s">
        <v>4135</v>
      </c>
      <c r="F6934" s="40">
        <v>0.2</v>
      </c>
      <c r="G6934" s="25">
        <v>5939</v>
      </c>
      <c r="H6934" s="25">
        <v>1188</v>
      </c>
      <c r="I6934" s="25"/>
      <c r="J6934" s="58" t="e">
        <f>HYPERLINK("#"&amp;"Insumos"&amp;"!A"&amp;MATCH($B6934,#REF!,0),"Ins "&amp;$B6934)</f>
        <v>#REF!</v>
      </c>
      <c r="M6934" s="220"/>
    </row>
    <row r="6935" spans="1:13" x14ac:dyDescent="0.2">
      <c r="A6935" s="35" t="s">
        <v>2963</v>
      </c>
      <c r="B6935" s="1" t="s">
        <v>5007</v>
      </c>
      <c r="C6935" s="45" t="s">
        <v>720</v>
      </c>
      <c r="D6935" s="23" t="s">
        <v>5751</v>
      </c>
      <c r="E6935" s="23" t="s">
        <v>4134</v>
      </c>
      <c r="F6935" s="40">
        <v>3.1</v>
      </c>
      <c r="G6935" s="25">
        <v>1897</v>
      </c>
      <c r="H6935" s="25">
        <v>5881</v>
      </c>
      <c r="I6935" s="25"/>
      <c r="J6935" s="58" t="e">
        <f>HYPERLINK("#"&amp;"Insumos"&amp;"!A"&amp;MATCH($B6935,#REF!,0),"Ins "&amp;$B6935)</f>
        <v>#REF!</v>
      </c>
      <c r="M6935" s="220"/>
    </row>
    <row r="6936" spans="1:13" ht="38.25" x14ac:dyDescent="0.2">
      <c r="A6936" s="36" t="s">
        <v>2964</v>
      </c>
      <c r="B6936" s="26" t="s">
        <v>6816</v>
      </c>
      <c r="C6936" s="79" t="s">
        <v>10735</v>
      </c>
      <c r="D6936" s="37" t="s">
        <v>5608</v>
      </c>
      <c r="E6936" s="37" t="s">
        <v>4134</v>
      </c>
      <c r="F6936" s="41"/>
      <c r="G6936" s="27"/>
      <c r="H6936" s="27"/>
      <c r="I6936" s="27">
        <v>201989</v>
      </c>
      <c r="M6936" s="220">
        <f t="shared" si="108"/>
        <v>264525</v>
      </c>
    </row>
    <row r="6937" spans="1:13" x14ac:dyDescent="0.2">
      <c r="A6937" s="35" t="s">
        <v>2964</v>
      </c>
      <c r="B6937" s="1" t="s">
        <v>81</v>
      </c>
      <c r="C6937" s="45" t="s">
        <v>1020</v>
      </c>
      <c r="D6937" s="23" t="s">
        <v>5734</v>
      </c>
      <c r="E6937" s="23" t="s">
        <v>4141</v>
      </c>
      <c r="F6937" s="40">
        <v>1</v>
      </c>
      <c r="G6937" s="25">
        <v>75325</v>
      </c>
      <c r="H6937" s="25">
        <v>75325</v>
      </c>
      <c r="I6937" s="25"/>
      <c r="J6937" s="58" t="e">
        <f>HYPERLINK("#"&amp;"Insumos"&amp;"!A"&amp;MATCH($B6937,#REF!,0),"Ins "&amp;$B6937)</f>
        <v>#REF!</v>
      </c>
      <c r="M6937" s="220"/>
    </row>
    <row r="6938" spans="1:13" x14ac:dyDescent="0.2">
      <c r="A6938" s="35" t="s">
        <v>2964</v>
      </c>
      <c r="B6938" s="1" t="s">
        <v>263</v>
      </c>
      <c r="C6938" s="45" t="s">
        <v>696</v>
      </c>
      <c r="D6938" s="23" t="s">
        <v>5534</v>
      </c>
      <c r="E6938" s="23" t="s">
        <v>4140</v>
      </c>
      <c r="F6938" s="40">
        <v>1.1299999999999999E-2</v>
      </c>
      <c r="G6938" s="25">
        <v>187426</v>
      </c>
      <c r="H6938" s="25">
        <v>2118</v>
      </c>
      <c r="I6938" s="25"/>
      <c r="J6938" s="58" t="e">
        <f>HYPERLINK("#"&amp;"Insumos"&amp;"!A"&amp;MATCH($B6938,#REF!,0),"Ins "&amp;$B6938)</f>
        <v>#REF!</v>
      </c>
      <c r="M6938" s="220"/>
    </row>
    <row r="6939" spans="1:13" x14ac:dyDescent="0.2">
      <c r="A6939" s="35" t="s">
        <v>2964</v>
      </c>
      <c r="B6939" s="1" t="s">
        <v>5533</v>
      </c>
      <c r="C6939" s="45" t="s">
        <v>5892</v>
      </c>
      <c r="D6939" s="23" t="s">
        <v>977</v>
      </c>
      <c r="E6939" s="23" t="s">
        <v>4134</v>
      </c>
      <c r="F6939" s="40">
        <v>0.5</v>
      </c>
      <c r="G6939" s="25">
        <v>3623</v>
      </c>
      <c r="H6939" s="25">
        <v>1812</v>
      </c>
      <c r="I6939" s="25"/>
      <c r="J6939" s="58" t="e">
        <f>HYPERLINK("#"&amp;"Insumos"&amp;"!A"&amp;MATCH($B6939,#REF!,0),"Ins "&amp;$B6939)</f>
        <v>#REF!</v>
      </c>
      <c r="M6939" s="220"/>
    </row>
    <row r="6940" spans="1:13" ht="25.5" x14ac:dyDescent="0.2">
      <c r="A6940" s="35" t="s">
        <v>2964</v>
      </c>
      <c r="B6940" s="1" t="s">
        <v>4660</v>
      </c>
      <c r="C6940" s="45" t="s">
        <v>323</v>
      </c>
      <c r="D6940" s="23" t="s">
        <v>5751</v>
      </c>
      <c r="E6940" s="23" t="s">
        <v>4134</v>
      </c>
      <c r="F6940" s="40">
        <v>2</v>
      </c>
      <c r="G6940" s="25">
        <v>3076</v>
      </c>
      <c r="H6940" s="25">
        <v>6152</v>
      </c>
      <c r="I6940" s="25"/>
      <c r="J6940" s="58" t="e">
        <f>HYPERLINK("#"&amp;"Insumos"&amp;"!A"&amp;MATCH($B6940,#REF!,0),"Ins "&amp;$B6940)</f>
        <v>#REF!</v>
      </c>
      <c r="M6940" s="220"/>
    </row>
    <row r="6941" spans="1:13" x14ac:dyDescent="0.2">
      <c r="A6941" s="35" t="s">
        <v>2964</v>
      </c>
      <c r="B6941" s="1" t="s">
        <v>4673</v>
      </c>
      <c r="C6941" s="45" t="s">
        <v>490</v>
      </c>
      <c r="D6941" s="23" t="s">
        <v>5751</v>
      </c>
      <c r="E6941" s="23" t="s">
        <v>4134</v>
      </c>
      <c r="F6941" s="40">
        <v>2</v>
      </c>
      <c r="G6941" s="25">
        <v>6465</v>
      </c>
      <c r="H6941" s="25">
        <v>12930</v>
      </c>
      <c r="I6941" s="25"/>
      <c r="J6941" s="58" t="e">
        <f>HYPERLINK("#"&amp;"Insumos"&amp;"!A"&amp;MATCH($B6941,#REF!,0),"Ins "&amp;$B6941)</f>
        <v>#REF!</v>
      </c>
      <c r="M6941" s="220"/>
    </row>
    <row r="6942" spans="1:13" x14ac:dyDescent="0.2">
      <c r="A6942" s="35" t="s">
        <v>2964</v>
      </c>
      <c r="B6942" s="1" t="s">
        <v>4685</v>
      </c>
      <c r="C6942" s="45" t="s">
        <v>265</v>
      </c>
      <c r="D6942" s="23" t="s">
        <v>5751</v>
      </c>
      <c r="E6942" s="23" t="s">
        <v>287</v>
      </c>
      <c r="F6942" s="40">
        <v>5</v>
      </c>
      <c r="G6942" s="25">
        <v>2288</v>
      </c>
      <c r="H6942" s="25">
        <v>11440</v>
      </c>
      <c r="I6942" s="25"/>
      <c r="J6942" s="58" t="e">
        <f>HYPERLINK("#"&amp;"Insumos"&amp;"!A"&amp;MATCH($B6942,#REF!,0),"Ins "&amp;$B6942)</f>
        <v>#REF!</v>
      </c>
      <c r="M6942" s="220"/>
    </row>
    <row r="6943" spans="1:13" x14ac:dyDescent="0.2">
      <c r="A6943" s="35" t="s">
        <v>2964</v>
      </c>
      <c r="B6943" s="1" t="s">
        <v>4688</v>
      </c>
      <c r="C6943" s="45" t="s">
        <v>268</v>
      </c>
      <c r="D6943" s="23" t="s">
        <v>5751</v>
      </c>
      <c r="E6943" s="23" t="s">
        <v>287</v>
      </c>
      <c r="F6943" s="40">
        <v>15</v>
      </c>
      <c r="G6943" s="25">
        <v>2236</v>
      </c>
      <c r="H6943" s="25">
        <v>33540</v>
      </c>
      <c r="I6943" s="25"/>
      <c r="J6943" s="58" t="e">
        <f>HYPERLINK("#"&amp;"Insumos"&amp;"!A"&amp;MATCH($B6943,#REF!,0),"Ins "&amp;$B6943)</f>
        <v>#REF!</v>
      </c>
      <c r="M6943" s="220"/>
    </row>
    <row r="6944" spans="1:13" x14ac:dyDescent="0.2">
      <c r="A6944" s="35" t="s">
        <v>2964</v>
      </c>
      <c r="B6944" s="1" t="s">
        <v>4240</v>
      </c>
      <c r="C6944" s="45" t="s">
        <v>1498</v>
      </c>
      <c r="D6944" s="23" t="s">
        <v>5751</v>
      </c>
      <c r="E6944" s="23" t="s">
        <v>4134</v>
      </c>
      <c r="F6944" s="40">
        <v>1</v>
      </c>
      <c r="G6944" s="25">
        <v>2672</v>
      </c>
      <c r="H6944" s="25">
        <v>2672</v>
      </c>
      <c r="I6944" s="25"/>
      <c r="J6944" s="58" t="e">
        <f>HYPERLINK("#"&amp;"Insumos"&amp;"!A"&amp;MATCH($B6944,#REF!,0),"Ins "&amp;$B6944)</f>
        <v>#REF!</v>
      </c>
      <c r="M6944" s="220"/>
    </row>
    <row r="6945" spans="1:13" x14ac:dyDescent="0.2">
      <c r="A6945" s="35" t="s">
        <v>2964</v>
      </c>
      <c r="B6945" s="1" t="s">
        <v>5038</v>
      </c>
      <c r="C6945" s="45" t="s">
        <v>150</v>
      </c>
      <c r="D6945" s="23" t="s">
        <v>5751</v>
      </c>
      <c r="E6945" s="23" t="s">
        <v>4134</v>
      </c>
      <c r="F6945" s="40">
        <v>1</v>
      </c>
      <c r="G6945" s="25">
        <v>6551</v>
      </c>
      <c r="H6945" s="25">
        <v>6551</v>
      </c>
      <c r="I6945" s="25"/>
      <c r="J6945" s="58" t="e">
        <f>HYPERLINK("#"&amp;"Insumos"&amp;"!A"&amp;MATCH($B6945,#REF!,0),"Ins "&amp;$B6945)</f>
        <v>#REF!</v>
      </c>
      <c r="M6945" s="220"/>
    </row>
    <row r="6946" spans="1:13" x14ac:dyDescent="0.2">
      <c r="A6946" s="35" t="s">
        <v>2964</v>
      </c>
      <c r="B6946" s="1" t="s">
        <v>4875</v>
      </c>
      <c r="C6946" s="45" t="s">
        <v>366</v>
      </c>
      <c r="D6946" s="23" t="s">
        <v>5751</v>
      </c>
      <c r="E6946" s="23" t="s">
        <v>287</v>
      </c>
      <c r="F6946" s="40">
        <v>5</v>
      </c>
      <c r="G6946" s="25">
        <v>9093</v>
      </c>
      <c r="H6946" s="25">
        <v>45465</v>
      </c>
      <c r="I6946" s="25"/>
      <c r="J6946" s="58" t="e">
        <f>HYPERLINK("#"&amp;"Insumos"&amp;"!A"&amp;MATCH($B6946,#REF!,0),"Ins "&amp;$B6946)</f>
        <v>#REF!</v>
      </c>
      <c r="M6946" s="220"/>
    </row>
    <row r="6947" spans="1:13" x14ac:dyDescent="0.2">
      <c r="A6947" s="35" t="s">
        <v>2964</v>
      </c>
      <c r="B6947" s="1" t="s">
        <v>5007</v>
      </c>
      <c r="C6947" s="45" t="s">
        <v>720</v>
      </c>
      <c r="D6947" s="23" t="s">
        <v>5751</v>
      </c>
      <c r="E6947" s="23" t="s">
        <v>4134</v>
      </c>
      <c r="F6947" s="40">
        <v>2.1</v>
      </c>
      <c r="G6947" s="25">
        <v>1897</v>
      </c>
      <c r="H6947" s="25">
        <v>3984</v>
      </c>
      <c r="I6947" s="25"/>
      <c r="J6947" s="58" t="e">
        <f>HYPERLINK("#"&amp;"Insumos"&amp;"!A"&amp;MATCH($B6947,#REF!,0),"Ins "&amp;$B6947)</f>
        <v>#REF!</v>
      </c>
      <c r="M6947" s="220"/>
    </row>
    <row r="6948" spans="1:13" ht="38.25" x14ac:dyDescent="0.2">
      <c r="A6948" s="36" t="s">
        <v>2965</v>
      </c>
      <c r="B6948" s="26" t="s">
        <v>6816</v>
      </c>
      <c r="C6948" s="79" t="s">
        <v>10736</v>
      </c>
      <c r="D6948" s="37" t="s">
        <v>5608</v>
      </c>
      <c r="E6948" s="37" t="s">
        <v>4134</v>
      </c>
      <c r="F6948" s="41"/>
      <c r="G6948" s="27"/>
      <c r="H6948" s="27"/>
      <c r="I6948" s="27">
        <v>267301</v>
      </c>
      <c r="M6948" s="220">
        <f t="shared" si="108"/>
        <v>350057</v>
      </c>
    </row>
    <row r="6949" spans="1:13" x14ac:dyDescent="0.2">
      <c r="A6949" s="35" t="s">
        <v>2965</v>
      </c>
      <c r="B6949" s="1" t="s">
        <v>81</v>
      </c>
      <c r="C6949" s="45" t="s">
        <v>1020</v>
      </c>
      <c r="D6949" s="23" t="s">
        <v>5734</v>
      </c>
      <c r="E6949" s="23" t="s">
        <v>4141</v>
      </c>
      <c r="F6949" s="40">
        <v>1</v>
      </c>
      <c r="G6949" s="25">
        <v>75325</v>
      </c>
      <c r="H6949" s="25">
        <v>75325</v>
      </c>
      <c r="I6949" s="25"/>
      <c r="J6949" s="58" t="e">
        <f>HYPERLINK("#"&amp;"Insumos"&amp;"!A"&amp;MATCH($B6949,#REF!,0),"Ins "&amp;$B6949)</f>
        <v>#REF!</v>
      </c>
      <c r="M6949" s="220"/>
    </row>
    <row r="6950" spans="1:13" x14ac:dyDescent="0.2">
      <c r="A6950" s="35" t="s">
        <v>2965</v>
      </c>
      <c r="B6950" s="1" t="s">
        <v>263</v>
      </c>
      <c r="C6950" s="45" t="s">
        <v>696</v>
      </c>
      <c r="D6950" s="23" t="s">
        <v>5534</v>
      </c>
      <c r="E6950" s="23" t="s">
        <v>4140</v>
      </c>
      <c r="F6950" s="40">
        <v>1.8599999999999998E-2</v>
      </c>
      <c r="G6950" s="25">
        <v>187426</v>
      </c>
      <c r="H6950" s="25">
        <v>3486</v>
      </c>
      <c r="I6950" s="25"/>
      <c r="J6950" s="58" t="e">
        <f>HYPERLINK("#"&amp;"Insumos"&amp;"!A"&amp;MATCH($B6950,#REF!,0),"Ins "&amp;$B6950)</f>
        <v>#REF!</v>
      </c>
      <c r="M6950" s="220"/>
    </row>
    <row r="6951" spans="1:13" x14ac:dyDescent="0.2">
      <c r="A6951" s="35" t="s">
        <v>2965</v>
      </c>
      <c r="B6951" s="1" t="s">
        <v>5533</v>
      </c>
      <c r="C6951" s="45" t="s">
        <v>5892</v>
      </c>
      <c r="D6951" s="23" t="s">
        <v>977</v>
      </c>
      <c r="E6951" s="23" t="s">
        <v>4134</v>
      </c>
      <c r="F6951" s="40">
        <v>1</v>
      </c>
      <c r="G6951" s="25">
        <v>3623</v>
      </c>
      <c r="H6951" s="25">
        <v>3623</v>
      </c>
      <c r="I6951" s="25"/>
      <c r="J6951" s="58" t="e">
        <f>HYPERLINK("#"&amp;"Insumos"&amp;"!A"&amp;MATCH($B6951,#REF!,0),"Ins "&amp;$B6951)</f>
        <v>#REF!</v>
      </c>
      <c r="M6951" s="220"/>
    </row>
    <row r="6952" spans="1:13" ht="25.5" x14ac:dyDescent="0.2">
      <c r="A6952" s="35" t="s">
        <v>2965</v>
      </c>
      <c r="B6952" s="1" t="s">
        <v>4666</v>
      </c>
      <c r="C6952" s="45" t="s">
        <v>1474</v>
      </c>
      <c r="D6952" s="23" t="s">
        <v>5751</v>
      </c>
      <c r="E6952" s="23" t="s">
        <v>4134</v>
      </c>
      <c r="F6952" s="40">
        <v>2</v>
      </c>
      <c r="G6952" s="25">
        <v>5121</v>
      </c>
      <c r="H6952" s="25">
        <v>10242</v>
      </c>
      <c r="I6952" s="25"/>
      <c r="J6952" s="58" t="e">
        <f>HYPERLINK("#"&amp;"Insumos"&amp;"!A"&amp;MATCH($B6952,#REF!,0),"Ins "&amp;$B6952)</f>
        <v>#REF!</v>
      </c>
      <c r="M6952" s="220"/>
    </row>
    <row r="6953" spans="1:13" x14ac:dyDescent="0.2">
      <c r="A6953" s="35" t="s">
        <v>2965</v>
      </c>
      <c r="B6953" s="1" t="s">
        <v>4679</v>
      </c>
      <c r="C6953" s="45" t="s">
        <v>1481</v>
      </c>
      <c r="D6953" s="23" t="s">
        <v>5751</v>
      </c>
      <c r="E6953" s="23" t="s">
        <v>4134</v>
      </c>
      <c r="F6953" s="40">
        <v>2</v>
      </c>
      <c r="G6953" s="25">
        <v>11969</v>
      </c>
      <c r="H6953" s="25">
        <v>23938</v>
      </c>
      <c r="I6953" s="25"/>
      <c r="J6953" s="58" t="e">
        <f>HYPERLINK("#"&amp;"Insumos"&amp;"!A"&amp;MATCH($B6953,#REF!,0),"Ins "&amp;$B6953)</f>
        <v>#REF!</v>
      </c>
      <c r="M6953" s="220"/>
    </row>
    <row r="6954" spans="1:13" x14ac:dyDescent="0.2">
      <c r="A6954" s="35" t="s">
        <v>2965</v>
      </c>
      <c r="B6954" s="1" t="s">
        <v>4685</v>
      </c>
      <c r="C6954" s="45" t="s">
        <v>265</v>
      </c>
      <c r="D6954" s="23" t="s">
        <v>5751</v>
      </c>
      <c r="E6954" s="23" t="s">
        <v>287</v>
      </c>
      <c r="F6954" s="40">
        <v>5</v>
      </c>
      <c r="G6954" s="25">
        <v>2288</v>
      </c>
      <c r="H6954" s="25">
        <v>11440</v>
      </c>
      <c r="I6954" s="25"/>
      <c r="J6954" s="58" t="e">
        <f>HYPERLINK("#"&amp;"Insumos"&amp;"!A"&amp;MATCH($B6954,#REF!,0),"Ins "&amp;$B6954)</f>
        <v>#REF!</v>
      </c>
      <c r="M6954" s="220"/>
    </row>
    <row r="6955" spans="1:13" x14ac:dyDescent="0.2">
      <c r="A6955" s="35" t="s">
        <v>2965</v>
      </c>
      <c r="B6955" s="1" t="s">
        <v>4688</v>
      </c>
      <c r="C6955" s="45" t="s">
        <v>268</v>
      </c>
      <c r="D6955" s="23" t="s">
        <v>5751</v>
      </c>
      <c r="E6955" s="23" t="s">
        <v>287</v>
      </c>
      <c r="F6955" s="40">
        <v>15</v>
      </c>
      <c r="G6955" s="25">
        <v>2236</v>
      </c>
      <c r="H6955" s="25">
        <v>33540</v>
      </c>
      <c r="I6955" s="25"/>
      <c r="J6955" s="58" t="e">
        <f>HYPERLINK("#"&amp;"Insumos"&amp;"!A"&amp;MATCH($B6955,#REF!,0),"Ins "&amp;$B6955)</f>
        <v>#REF!</v>
      </c>
      <c r="M6955" s="220"/>
    </row>
    <row r="6956" spans="1:13" x14ac:dyDescent="0.2">
      <c r="A6956" s="35" t="s">
        <v>2965</v>
      </c>
      <c r="B6956" s="1" t="s">
        <v>4240</v>
      </c>
      <c r="C6956" s="45" t="s">
        <v>1498</v>
      </c>
      <c r="D6956" s="23" t="s">
        <v>5751</v>
      </c>
      <c r="E6956" s="23" t="s">
        <v>4134</v>
      </c>
      <c r="F6956" s="40">
        <v>1</v>
      </c>
      <c r="G6956" s="25">
        <v>2672</v>
      </c>
      <c r="H6956" s="25">
        <v>2672</v>
      </c>
      <c r="I6956" s="25"/>
      <c r="J6956" s="58" t="e">
        <f>HYPERLINK("#"&amp;"Insumos"&amp;"!A"&amp;MATCH($B6956,#REF!,0),"Ins "&amp;$B6956)</f>
        <v>#REF!</v>
      </c>
      <c r="M6956" s="220"/>
    </row>
    <row r="6957" spans="1:13" x14ac:dyDescent="0.2">
      <c r="A6957" s="35" t="s">
        <v>2965</v>
      </c>
      <c r="B6957" s="1" t="s">
        <v>5038</v>
      </c>
      <c r="C6957" s="45" t="s">
        <v>150</v>
      </c>
      <c r="D6957" s="23" t="s">
        <v>5751</v>
      </c>
      <c r="E6957" s="23" t="s">
        <v>4134</v>
      </c>
      <c r="F6957" s="40">
        <v>1</v>
      </c>
      <c r="G6957" s="25">
        <v>6551</v>
      </c>
      <c r="H6957" s="25">
        <v>6551</v>
      </c>
      <c r="I6957" s="25"/>
      <c r="J6957" s="58" t="e">
        <f>HYPERLINK("#"&amp;"Insumos"&amp;"!A"&amp;MATCH($B6957,#REF!,0),"Ins "&amp;$B6957)</f>
        <v>#REF!</v>
      </c>
      <c r="M6957" s="220"/>
    </row>
    <row r="6958" spans="1:13" x14ac:dyDescent="0.2">
      <c r="A6958" s="35" t="s">
        <v>2965</v>
      </c>
      <c r="B6958" s="1" t="s">
        <v>4881</v>
      </c>
      <c r="C6958" s="45" t="s">
        <v>372</v>
      </c>
      <c r="D6958" s="23" t="s">
        <v>5751</v>
      </c>
      <c r="E6958" s="23" t="s">
        <v>287</v>
      </c>
      <c r="F6958" s="40">
        <v>5</v>
      </c>
      <c r="G6958" s="25">
        <v>18500</v>
      </c>
      <c r="H6958" s="25">
        <v>92500</v>
      </c>
      <c r="I6958" s="25"/>
      <c r="J6958" s="58" t="e">
        <f>HYPERLINK("#"&amp;"Insumos"&amp;"!A"&amp;MATCH($B6958,#REF!,0),"Ins "&amp;$B6958)</f>
        <v>#REF!</v>
      </c>
      <c r="M6958" s="220"/>
    </row>
    <row r="6959" spans="1:13" x14ac:dyDescent="0.2">
      <c r="A6959" s="35" t="s">
        <v>2965</v>
      </c>
      <c r="B6959" s="1" t="s">
        <v>5007</v>
      </c>
      <c r="C6959" s="45" t="s">
        <v>720</v>
      </c>
      <c r="D6959" s="23" t="s">
        <v>5751</v>
      </c>
      <c r="E6959" s="23" t="s">
        <v>4134</v>
      </c>
      <c r="F6959" s="40">
        <v>2.1</v>
      </c>
      <c r="G6959" s="25">
        <v>1897</v>
      </c>
      <c r="H6959" s="25">
        <v>3984</v>
      </c>
      <c r="I6959" s="25"/>
      <c r="J6959" s="58" t="e">
        <f>HYPERLINK("#"&amp;"Insumos"&amp;"!A"&amp;MATCH($B6959,#REF!,0),"Ins "&amp;$B6959)</f>
        <v>#REF!</v>
      </c>
      <c r="M6959" s="220"/>
    </row>
    <row r="6960" spans="1:13" ht="38.25" x14ac:dyDescent="0.2">
      <c r="A6960" s="36" t="s">
        <v>2966</v>
      </c>
      <c r="B6960" s="26" t="s">
        <v>6816</v>
      </c>
      <c r="C6960" s="79" t="s">
        <v>10737</v>
      </c>
      <c r="D6960" s="37" t="s">
        <v>5608</v>
      </c>
      <c r="E6960" s="37" t="s">
        <v>4134</v>
      </c>
      <c r="F6960" s="41"/>
      <c r="G6960" s="27"/>
      <c r="H6960" s="27"/>
      <c r="I6960" s="27">
        <v>200938</v>
      </c>
      <c r="M6960" s="220">
        <f t="shared" si="108"/>
        <v>263148</v>
      </c>
    </row>
    <row r="6961" spans="1:13" x14ac:dyDescent="0.2">
      <c r="A6961" s="35" t="s">
        <v>2966</v>
      </c>
      <c r="B6961" s="1" t="s">
        <v>81</v>
      </c>
      <c r="C6961" s="45" t="s">
        <v>1020</v>
      </c>
      <c r="D6961" s="23" t="s">
        <v>5734</v>
      </c>
      <c r="E6961" s="23" t="s">
        <v>4141</v>
      </c>
      <c r="F6961" s="40">
        <v>1.5</v>
      </c>
      <c r="G6961" s="25">
        <v>75325</v>
      </c>
      <c r="H6961" s="25">
        <v>112988</v>
      </c>
      <c r="I6961" s="25"/>
      <c r="J6961" s="58" t="e">
        <f>HYPERLINK("#"&amp;"Insumos"&amp;"!A"&amp;MATCH($B6961,#REF!,0),"Ins "&amp;$B6961)</f>
        <v>#REF!</v>
      </c>
      <c r="M6961" s="220"/>
    </row>
    <row r="6962" spans="1:13" x14ac:dyDescent="0.2">
      <c r="A6962" s="35" t="s">
        <v>2966</v>
      </c>
      <c r="B6962" s="1" t="s">
        <v>263</v>
      </c>
      <c r="C6962" s="45" t="s">
        <v>696</v>
      </c>
      <c r="D6962" s="23" t="s">
        <v>5534</v>
      </c>
      <c r="E6962" s="23" t="s">
        <v>4140</v>
      </c>
      <c r="F6962" s="40">
        <v>6.7000000000000002E-3</v>
      </c>
      <c r="G6962" s="25">
        <v>187426</v>
      </c>
      <c r="H6962" s="25">
        <v>1256</v>
      </c>
      <c r="I6962" s="25"/>
      <c r="J6962" s="58" t="e">
        <f>HYPERLINK("#"&amp;"Insumos"&amp;"!A"&amp;MATCH($B6962,#REF!,0),"Ins "&amp;$B6962)</f>
        <v>#REF!</v>
      </c>
      <c r="M6962" s="220"/>
    </row>
    <row r="6963" spans="1:13" x14ac:dyDescent="0.2">
      <c r="A6963" s="35" t="s">
        <v>2966</v>
      </c>
      <c r="B6963" s="1" t="s">
        <v>5533</v>
      </c>
      <c r="C6963" s="45" t="s">
        <v>5892</v>
      </c>
      <c r="D6963" s="23" t="s">
        <v>977</v>
      </c>
      <c r="E6963" s="23" t="s">
        <v>4134</v>
      </c>
      <c r="F6963" s="40">
        <v>0.1</v>
      </c>
      <c r="G6963" s="25">
        <v>3623</v>
      </c>
      <c r="H6963" s="25">
        <v>362</v>
      </c>
      <c r="I6963" s="25"/>
      <c r="J6963" s="58" t="e">
        <f>HYPERLINK("#"&amp;"Insumos"&amp;"!A"&amp;MATCH($B6963,#REF!,0),"Ins "&amp;$B6963)</f>
        <v>#REF!</v>
      </c>
      <c r="M6963" s="220"/>
    </row>
    <row r="6964" spans="1:13" x14ac:dyDescent="0.2">
      <c r="A6964" s="35" t="s">
        <v>2966</v>
      </c>
      <c r="B6964" s="1" t="s">
        <v>4654</v>
      </c>
      <c r="C6964" s="45" t="s">
        <v>4</v>
      </c>
      <c r="D6964" s="23" t="s">
        <v>5751</v>
      </c>
      <c r="E6964" s="23" t="s">
        <v>4134</v>
      </c>
      <c r="F6964" s="40">
        <v>3</v>
      </c>
      <c r="G6964" s="25">
        <v>2562</v>
      </c>
      <c r="H6964" s="25">
        <v>7686</v>
      </c>
      <c r="I6964" s="25"/>
      <c r="J6964" s="58" t="e">
        <f>HYPERLINK("#"&amp;"Insumos"&amp;"!A"&amp;MATCH($B6964,#REF!,0),"Ins "&amp;$B6964)</f>
        <v>#REF!</v>
      </c>
      <c r="M6964" s="220"/>
    </row>
    <row r="6965" spans="1:13" x14ac:dyDescent="0.2">
      <c r="A6965" s="35" t="s">
        <v>2966</v>
      </c>
      <c r="B6965" s="1" t="s">
        <v>4680</v>
      </c>
      <c r="C6965" s="45" t="s">
        <v>205</v>
      </c>
      <c r="D6965" s="23" t="s">
        <v>5751</v>
      </c>
      <c r="E6965" s="23" t="s">
        <v>4134</v>
      </c>
      <c r="F6965" s="40">
        <v>2</v>
      </c>
      <c r="G6965" s="25">
        <v>520</v>
      </c>
      <c r="H6965" s="25">
        <v>1040</v>
      </c>
      <c r="I6965" s="25"/>
      <c r="J6965" s="58" t="e">
        <f>HYPERLINK("#"&amp;"Insumos"&amp;"!A"&amp;MATCH($B6965,#REF!,0),"Ins "&amp;$B6965)</f>
        <v>#REF!</v>
      </c>
      <c r="M6965" s="220"/>
    </row>
    <row r="6966" spans="1:13" x14ac:dyDescent="0.2">
      <c r="A6966" s="35" t="s">
        <v>2966</v>
      </c>
      <c r="B6966" s="1" t="s">
        <v>4685</v>
      </c>
      <c r="C6966" s="45" t="s">
        <v>265</v>
      </c>
      <c r="D6966" s="23" t="s">
        <v>5751</v>
      </c>
      <c r="E6966" s="23" t="s">
        <v>287</v>
      </c>
      <c r="F6966" s="40">
        <v>5</v>
      </c>
      <c r="G6966" s="25">
        <v>2288</v>
      </c>
      <c r="H6966" s="25">
        <v>11440</v>
      </c>
      <c r="I6966" s="25"/>
      <c r="J6966" s="58" t="e">
        <f>HYPERLINK("#"&amp;"Insumos"&amp;"!A"&amp;MATCH($B6966,#REF!,0),"Ins "&amp;$B6966)</f>
        <v>#REF!</v>
      </c>
      <c r="M6966" s="220"/>
    </row>
    <row r="6967" spans="1:13" x14ac:dyDescent="0.2">
      <c r="A6967" s="35" t="s">
        <v>2966</v>
      </c>
      <c r="B6967" s="1" t="s">
        <v>4688</v>
      </c>
      <c r="C6967" s="45" t="s">
        <v>268</v>
      </c>
      <c r="D6967" s="23" t="s">
        <v>5751</v>
      </c>
      <c r="E6967" s="23" t="s">
        <v>287</v>
      </c>
      <c r="F6967" s="40">
        <v>15</v>
      </c>
      <c r="G6967" s="25">
        <v>2236</v>
      </c>
      <c r="H6967" s="25">
        <v>33540</v>
      </c>
      <c r="I6967" s="25"/>
      <c r="J6967" s="58" t="e">
        <f>HYPERLINK("#"&amp;"Insumos"&amp;"!A"&amp;MATCH($B6967,#REF!,0),"Ins "&amp;$B6967)</f>
        <v>#REF!</v>
      </c>
      <c r="M6967" s="220"/>
    </row>
    <row r="6968" spans="1:13" x14ac:dyDescent="0.2">
      <c r="A6968" s="35" t="s">
        <v>2966</v>
      </c>
      <c r="B6968" s="1" t="s">
        <v>4240</v>
      </c>
      <c r="C6968" s="45" t="s">
        <v>1498</v>
      </c>
      <c r="D6968" s="23" t="s">
        <v>5751</v>
      </c>
      <c r="E6968" s="23" t="s">
        <v>4134</v>
      </c>
      <c r="F6968" s="40">
        <v>1</v>
      </c>
      <c r="G6968" s="25">
        <v>2672</v>
      </c>
      <c r="H6968" s="25">
        <v>2672</v>
      </c>
      <c r="I6968" s="25"/>
      <c r="J6968" s="58" t="e">
        <f>HYPERLINK("#"&amp;"Insumos"&amp;"!A"&amp;MATCH($B6968,#REF!,0),"Ins "&amp;$B6968)</f>
        <v>#REF!</v>
      </c>
      <c r="M6968" s="220"/>
    </row>
    <row r="6969" spans="1:13" x14ac:dyDescent="0.2">
      <c r="A6969" s="35" t="s">
        <v>2966</v>
      </c>
      <c r="B6969" s="1" t="s">
        <v>4323</v>
      </c>
      <c r="C6969" s="45" t="s">
        <v>455</v>
      </c>
      <c r="D6969" s="23" t="s">
        <v>5751</v>
      </c>
      <c r="E6969" s="23" t="s">
        <v>4134</v>
      </c>
      <c r="F6969" s="40">
        <v>1</v>
      </c>
      <c r="G6969" s="25">
        <v>8155</v>
      </c>
      <c r="H6969" s="25">
        <v>8155</v>
      </c>
      <c r="I6969" s="25"/>
      <c r="J6969" s="58" t="e">
        <f>HYPERLINK("#"&amp;"Insumos"&amp;"!A"&amp;MATCH($B6969,#REF!,0),"Ins "&amp;$B6969)</f>
        <v>#REF!</v>
      </c>
      <c r="M6969" s="220"/>
    </row>
    <row r="6970" spans="1:13" x14ac:dyDescent="0.2">
      <c r="A6970" s="35" t="s">
        <v>2966</v>
      </c>
      <c r="B6970" s="1" t="s">
        <v>4887</v>
      </c>
      <c r="C6970" s="45" t="s">
        <v>378</v>
      </c>
      <c r="D6970" s="23" t="s">
        <v>5751</v>
      </c>
      <c r="E6970" s="23" t="s">
        <v>287</v>
      </c>
      <c r="F6970" s="40">
        <v>5</v>
      </c>
      <c r="G6970" s="25">
        <v>2946</v>
      </c>
      <c r="H6970" s="25">
        <v>14730</v>
      </c>
      <c r="I6970" s="25"/>
      <c r="J6970" s="58" t="e">
        <f>HYPERLINK("#"&amp;"Insumos"&amp;"!A"&amp;MATCH($B6970,#REF!,0),"Ins "&amp;$B6970)</f>
        <v>#REF!</v>
      </c>
      <c r="M6970" s="220"/>
    </row>
    <row r="6971" spans="1:13" x14ac:dyDescent="0.2">
      <c r="A6971" s="35" t="s">
        <v>2966</v>
      </c>
      <c r="B6971" s="1" t="s">
        <v>4903</v>
      </c>
      <c r="C6971" s="45" t="s">
        <v>489</v>
      </c>
      <c r="D6971" s="23" t="s">
        <v>5751</v>
      </c>
      <c r="E6971" s="23" t="s">
        <v>4135</v>
      </c>
      <c r="F6971" s="40">
        <v>0.2</v>
      </c>
      <c r="G6971" s="25">
        <v>5939</v>
      </c>
      <c r="H6971" s="25">
        <v>1188</v>
      </c>
      <c r="I6971" s="25"/>
      <c r="J6971" s="58" t="e">
        <f>HYPERLINK("#"&amp;"Insumos"&amp;"!A"&amp;MATCH($B6971,#REF!,0),"Ins "&amp;$B6971)</f>
        <v>#REF!</v>
      </c>
      <c r="M6971" s="220"/>
    </row>
    <row r="6972" spans="1:13" x14ac:dyDescent="0.2">
      <c r="A6972" s="35" t="s">
        <v>2966</v>
      </c>
      <c r="B6972" s="1" t="s">
        <v>5007</v>
      </c>
      <c r="C6972" s="45" t="s">
        <v>720</v>
      </c>
      <c r="D6972" s="23" t="s">
        <v>5751</v>
      </c>
      <c r="E6972" s="23" t="s">
        <v>4134</v>
      </c>
      <c r="F6972" s="40">
        <v>3.1</v>
      </c>
      <c r="G6972" s="25">
        <v>1897</v>
      </c>
      <c r="H6972" s="25">
        <v>5881</v>
      </c>
      <c r="I6972" s="25"/>
      <c r="J6972" s="58" t="e">
        <f>HYPERLINK("#"&amp;"Insumos"&amp;"!A"&amp;MATCH($B6972,#REF!,0),"Ins "&amp;$B6972)</f>
        <v>#REF!</v>
      </c>
      <c r="M6972" s="220"/>
    </row>
    <row r="6973" spans="1:13" ht="38.25" x14ac:dyDescent="0.2">
      <c r="A6973" s="36" t="s">
        <v>2967</v>
      </c>
      <c r="B6973" s="26" t="s">
        <v>6816</v>
      </c>
      <c r="C6973" s="79" t="s">
        <v>10738</v>
      </c>
      <c r="D6973" s="37" t="s">
        <v>5608</v>
      </c>
      <c r="E6973" s="37" t="s">
        <v>4134</v>
      </c>
      <c r="F6973" s="41"/>
      <c r="G6973" s="27"/>
      <c r="H6973" s="27"/>
      <c r="I6973" s="27">
        <v>203612</v>
      </c>
      <c r="M6973" s="220">
        <f t="shared" si="108"/>
        <v>266650</v>
      </c>
    </row>
    <row r="6974" spans="1:13" x14ac:dyDescent="0.2">
      <c r="A6974" s="35" t="s">
        <v>2967</v>
      </c>
      <c r="B6974" s="1" t="s">
        <v>81</v>
      </c>
      <c r="C6974" s="45" t="s">
        <v>1020</v>
      </c>
      <c r="D6974" s="23" t="s">
        <v>5734</v>
      </c>
      <c r="E6974" s="23" t="s">
        <v>4141</v>
      </c>
      <c r="F6974" s="40">
        <v>1</v>
      </c>
      <c r="G6974" s="25">
        <v>75325</v>
      </c>
      <c r="H6974" s="25">
        <v>75325</v>
      </c>
      <c r="I6974" s="25"/>
      <c r="J6974" s="58" t="e">
        <f>HYPERLINK("#"&amp;"Insumos"&amp;"!A"&amp;MATCH($B6974,#REF!,0),"Ins "&amp;$B6974)</f>
        <v>#REF!</v>
      </c>
      <c r="M6974" s="220"/>
    </row>
    <row r="6975" spans="1:13" x14ac:dyDescent="0.2">
      <c r="A6975" s="35" t="s">
        <v>2967</v>
      </c>
      <c r="B6975" s="1" t="s">
        <v>263</v>
      </c>
      <c r="C6975" s="45" t="s">
        <v>696</v>
      </c>
      <c r="D6975" s="23" t="s">
        <v>5534</v>
      </c>
      <c r="E6975" s="23" t="s">
        <v>4140</v>
      </c>
      <c r="F6975" s="40">
        <v>1.14E-2</v>
      </c>
      <c r="G6975" s="25">
        <v>187426</v>
      </c>
      <c r="H6975" s="25">
        <v>2137</v>
      </c>
      <c r="I6975" s="25"/>
      <c r="J6975" s="58" t="e">
        <f>HYPERLINK("#"&amp;"Insumos"&amp;"!A"&amp;MATCH($B6975,#REF!,0),"Ins "&amp;$B6975)</f>
        <v>#REF!</v>
      </c>
      <c r="M6975" s="220"/>
    </row>
    <row r="6976" spans="1:13" x14ac:dyDescent="0.2">
      <c r="A6976" s="35" t="s">
        <v>2967</v>
      </c>
      <c r="B6976" s="1" t="s">
        <v>5533</v>
      </c>
      <c r="C6976" s="45" t="s">
        <v>5892</v>
      </c>
      <c r="D6976" s="23" t="s">
        <v>977</v>
      </c>
      <c r="E6976" s="23" t="s">
        <v>4134</v>
      </c>
      <c r="F6976" s="40">
        <v>0.5</v>
      </c>
      <c r="G6976" s="25">
        <v>3623</v>
      </c>
      <c r="H6976" s="25">
        <v>1812</v>
      </c>
      <c r="I6976" s="25"/>
      <c r="J6976" s="58" t="e">
        <f>HYPERLINK("#"&amp;"Insumos"&amp;"!A"&amp;MATCH($B6976,#REF!,0),"Ins "&amp;$B6976)</f>
        <v>#REF!</v>
      </c>
      <c r="M6976" s="220"/>
    </row>
    <row r="6977" spans="1:13" ht="25.5" x14ac:dyDescent="0.2">
      <c r="A6977" s="35" t="s">
        <v>2967</v>
      </c>
      <c r="B6977" s="1" t="s">
        <v>4660</v>
      </c>
      <c r="C6977" s="45" t="s">
        <v>323</v>
      </c>
      <c r="D6977" s="23" t="s">
        <v>5751</v>
      </c>
      <c r="E6977" s="23" t="s">
        <v>4134</v>
      </c>
      <c r="F6977" s="40">
        <v>2</v>
      </c>
      <c r="G6977" s="25">
        <v>3076</v>
      </c>
      <c r="H6977" s="25">
        <v>6152</v>
      </c>
      <c r="I6977" s="25"/>
      <c r="J6977" s="58" t="e">
        <f>HYPERLINK("#"&amp;"Insumos"&amp;"!A"&amp;MATCH($B6977,#REF!,0),"Ins "&amp;$B6977)</f>
        <v>#REF!</v>
      </c>
      <c r="M6977" s="220"/>
    </row>
    <row r="6978" spans="1:13" x14ac:dyDescent="0.2">
      <c r="A6978" s="35" t="s">
        <v>2967</v>
      </c>
      <c r="B6978" s="1" t="s">
        <v>4673</v>
      </c>
      <c r="C6978" s="45" t="s">
        <v>490</v>
      </c>
      <c r="D6978" s="23" t="s">
        <v>5751</v>
      </c>
      <c r="E6978" s="23" t="s">
        <v>4134</v>
      </c>
      <c r="F6978" s="40">
        <v>2</v>
      </c>
      <c r="G6978" s="25">
        <v>6465</v>
      </c>
      <c r="H6978" s="25">
        <v>12930</v>
      </c>
      <c r="I6978" s="25"/>
      <c r="J6978" s="58" t="e">
        <f>HYPERLINK("#"&amp;"Insumos"&amp;"!A"&amp;MATCH($B6978,#REF!,0),"Ins "&amp;$B6978)</f>
        <v>#REF!</v>
      </c>
      <c r="M6978" s="220"/>
    </row>
    <row r="6979" spans="1:13" x14ac:dyDescent="0.2">
      <c r="A6979" s="35" t="s">
        <v>2967</v>
      </c>
      <c r="B6979" s="1" t="s">
        <v>4685</v>
      </c>
      <c r="C6979" s="45" t="s">
        <v>265</v>
      </c>
      <c r="D6979" s="23" t="s">
        <v>5751</v>
      </c>
      <c r="E6979" s="23" t="s">
        <v>287</v>
      </c>
      <c r="F6979" s="40">
        <v>5</v>
      </c>
      <c r="G6979" s="25">
        <v>2288</v>
      </c>
      <c r="H6979" s="25">
        <v>11440</v>
      </c>
      <c r="I6979" s="25"/>
      <c r="J6979" s="58" t="e">
        <f>HYPERLINK("#"&amp;"Insumos"&amp;"!A"&amp;MATCH($B6979,#REF!,0),"Ins "&amp;$B6979)</f>
        <v>#REF!</v>
      </c>
      <c r="M6979" s="220"/>
    </row>
    <row r="6980" spans="1:13" x14ac:dyDescent="0.2">
      <c r="A6980" s="35" t="s">
        <v>2967</v>
      </c>
      <c r="B6980" s="1" t="s">
        <v>4688</v>
      </c>
      <c r="C6980" s="45" t="s">
        <v>268</v>
      </c>
      <c r="D6980" s="23" t="s">
        <v>5751</v>
      </c>
      <c r="E6980" s="23" t="s">
        <v>287</v>
      </c>
      <c r="F6980" s="40">
        <v>15</v>
      </c>
      <c r="G6980" s="25">
        <v>2236</v>
      </c>
      <c r="H6980" s="25">
        <v>33540</v>
      </c>
      <c r="I6980" s="25"/>
      <c r="J6980" s="58" t="e">
        <f>HYPERLINK("#"&amp;"Insumos"&amp;"!A"&amp;MATCH($B6980,#REF!,0),"Ins "&amp;$B6980)</f>
        <v>#REF!</v>
      </c>
      <c r="M6980" s="220"/>
    </row>
    <row r="6981" spans="1:13" x14ac:dyDescent="0.2">
      <c r="A6981" s="35" t="s">
        <v>2967</v>
      </c>
      <c r="B6981" s="1" t="s">
        <v>4240</v>
      </c>
      <c r="C6981" s="45" t="s">
        <v>1498</v>
      </c>
      <c r="D6981" s="23" t="s">
        <v>5751</v>
      </c>
      <c r="E6981" s="23" t="s">
        <v>4134</v>
      </c>
      <c r="F6981" s="40">
        <v>1</v>
      </c>
      <c r="G6981" s="25">
        <v>2672</v>
      </c>
      <c r="H6981" s="25">
        <v>2672</v>
      </c>
      <c r="I6981" s="25"/>
      <c r="J6981" s="58" t="e">
        <f>HYPERLINK("#"&amp;"Insumos"&amp;"!A"&amp;MATCH($B6981,#REF!,0),"Ins "&amp;$B6981)</f>
        <v>#REF!</v>
      </c>
      <c r="M6981" s="220"/>
    </row>
    <row r="6982" spans="1:13" x14ac:dyDescent="0.2">
      <c r="A6982" s="35" t="s">
        <v>2967</v>
      </c>
      <c r="B6982" s="1" t="s">
        <v>4323</v>
      </c>
      <c r="C6982" s="45" t="s">
        <v>455</v>
      </c>
      <c r="D6982" s="23" t="s">
        <v>5751</v>
      </c>
      <c r="E6982" s="23" t="s">
        <v>4134</v>
      </c>
      <c r="F6982" s="40">
        <v>1</v>
      </c>
      <c r="G6982" s="25">
        <v>8155</v>
      </c>
      <c r="H6982" s="25">
        <v>8155</v>
      </c>
      <c r="I6982" s="25"/>
      <c r="J6982" s="58" t="e">
        <f>HYPERLINK("#"&amp;"Insumos"&amp;"!A"&amp;MATCH($B6982,#REF!,0),"Ins "&amp;$B6982)</f>
        <v>#REF!</v>
      </c>
      <c r="M6982" s="220"/>
    </row>
    <row r="6983" spans="1:13" x14ac:dyDescent="0.2">
      <c r="A6983" s="35" t="s">
        <v>2967</v>
      </c>
      <c r="B6983" s="1" t="s">
        <v>4875</v>
      </c>
      <c r="C6983" s="45" t="s">
        <v>366</v>
      </c>
      <c r="D6983" s="23" t="s">
        <v>5751</v>
      </c>
      <c r="E6983" s="23" t="s">
        <v>287</v>
      </c>
      <c r="F6983" s="40">
        <v>5</v>
      </c>
      <c r="G6983" s="25">
        <v>9093</v>
      </c>
      <c r="H6983" s="25">
        <v>45465</v>
      </c>
      <c r="I6983" s="25"/>
      <c r="J6983" s="58" t="e">
        <f>HYPERLINK("#"&amp;"Insumos"&amp;"!A"&amp;MATCH($B6983,#REF!,0),"Ins "&amp;$B6983)</f>
        <v>#REF!</v>
      </c>
      <c r="M6983" s="220"/>
    </row>
    <row r="6984" spans="1:13" x14ac:dyDescent="0.2">
      <c r="A6984" s="35" t="s">
        <v>2967</v>
      </c>
      <c r="B6984" s="1" t="s">
        <v>5007</v>
      </c>
      <c r="C6984" s="45" t="s">
        <v>720</v>
      </c>
      <c r="D6984" s="23" t="s">
        <v>5751</v>
      </c>
      <c r="E6984" s="23" t="s">
        <v>4134</v>
      </c>
      <c r="F6984" s="40">
        <v>2.1</v>
      </c>
      <c r="G6984" s="25">
        <v>1897</v>
      </c>
      <c r="H6984" s="25">
        <v>3984</v>
      </c>
      <c r="I6984" s="25"/>
      <c r="J6984" s="58" t="e">
        <f>HYPERLINK("#"&amp;"Insumos"&amp;"!A"&amp;MATCH($B6984,#REF!,0),"Ins "&amp;$B6984)</f>
        <v>#REF!</v>
      </c>
      <c r="M6984" s="220"/>
    </row>
    <row r="6985" spans="1:13" ht="38.25" x14ac:dyDescent="0.2">
      <c r="A6985" s="36" t="s">
        <v>2968</v>
      </c>
      <c r="B6985" s="26" t="s">
        <v>6816</v>
      </c>
      <c r="C6985" s="79" t="s">
        <v>10739</v>
      </c>
      <c r="D6985" s="37" t="s">
        <v>5608</v>
      </c>
      <c r="E6985" s="37" t="s">
        <v>4134</v>
      </c>
      <c r="F6985" s="41"/>
      <c r="G6985" s="27"/>
      <c r="H6985" s="27"/>
      <c r="I6985" s="27">
        <v>268943</v>
      </c>
      <c r="M6985" s="220">
        <f t="shared" ref="M6985:M7034" si="109">ROUND(I6985*(1+$L$2),0)</f>
        <v>352208</v>
      </c>
    </row>
    <row r="6986" spans="1:13" x14ac:dyDescent="0.2">
      <c r="A6986" s="35" t="s">
        <v>2968</v>
      </c>
      <c r="B6986" s="1" t="s">
        <v>81</v>
      </c>
      <c r="C6986" s="45" t="s">
        <v>1020</v>
      </c>
      <c r="D6986" s="23" t="s">
        <v>5734</v>
      </c>
      <c r="E6986" s="23" t="s">
        <v>4141</v>
      </c>
      <c r="F6986" s="40">
        <v>1</v>
      </c>
      <c r="G6986" s="25">
        <v>75325</v>
      </c>
      <c r="H6986" s="25">
        <v>75325</v>
      </c>
      <c r="I6986" s="25"/>
      <c r="J6986" s="58" t="e">
        <f>HYPERLINK("#"&amp;"Insumos"&amp;"!A"&amp;MATCH($B6986,#REF!,0),"Ins "&amp;$B6986)</f>
        <v>#REF!</v>
      </c>
      <c r="M6986" s="220"/>
    </row>
    <row r="6987" spans="1:13" x14ac:dyDescent="0.2">
      <c r="A6987" s="35" t="s">
        <v>2968</v>
      </c>
      <c r="B6987" s="1" t="s">
        <v>263</v>
      </c>
      <c r="C6987" s="45" t="s">
        <v>696</v>
      </c>
      <c r="D6987" s="23" t="s">
        <v>5534</v>
      </c>
      <c r="E6987" s="23" t="s">
        <v>4140</v>
      </c>
      <c r="F6987" s="40">
        <v>1.8800000000000001E-2</v>
      </c>
      <c r="G6987" s="25">
        <v>187426</v>
      </c>
      <c r="H6987" s="25">
        <v>3524</v>
      </c>
      <c r="I6987" s="25"/>
      <c r="J6987" s="58" t="e">
        <f>HYPERLINK("#"&amp;"Insumos"&amp;"!A"&amp;MATCH($B6987,#REF!,0),"Ins "&amp;$B6987)</f>
        <v>#REF!</v>
      </c>
      <c r="M6987" s="220"/>
    </row>
    <row r="6988" spans="1:13" x14ac:dyDescent="0.2">
      <c r="A6988" s="35" t="s">
        <v>2968</v>
      </c>
      <c r="B6988" s="1" t="s">
        <v>5533</v>
      </c>
      <c r="C6988" s="45" t="s">
        <v>5892</v>
      </c>
      <c r="D6988" s="23" t="s">
        <v>977</v>
      </c>
      <c r="E6988" s="23" t="s">
        <v>4134</v>
      </c>
      <c r="F6988" s="40">
        <v>1</v>
      </c>
      <c r="G6988" s="25">
        <v>3623</v>
      </c>
      <c r="H6988" s="25">
        <v>3623</v>
      </c>
      <c r="I6988" s="25"/>
      <c r="J6988" s="58" t="e">
        <f>HYPERLINK("#"&amp;"Insumos"&amp;"!A"&amp;MATCH($B6988,#REF!,0),"Ins "&amp;$B6988)</f>
        <v>#REF!</v>
      </c>
      <c r="M6988" s="220"/>
    </row>
    <row r="6989" spans="1:13" ht="25.5" x14ac:dyDescent="0.2">
      <c r="A6989" s="35" t="s">
        <v>2968</v>
      </c>
      <c r="B6989" s="1" t="s">
        <v>4666</v>
      </c>
      <c r="C6989" s="45" t="s">
        <v>1474</v>
      </c>
      <c r="D6989" s="23" t="s">
        <v>5751</v>
      </c>
      <c r="E6989" s="23" t="s">
        <v>4134</v>
      </c>
      <c r="F6989" s="40">
        <v>2</v>
      </c>
      <c r="G6989" s="25">
        <v>5121</v>
      </c>
      <c r="H6989" s="25">
        <v>10242</v>
      </c>
      <c r="I6989" s="25"/>
      <c r="J6989" s="58" t="e">
        <f>HYPERLINK("#"&amp;"Insumos"&amp;"!A"&amp;MATCH($B6989,#REF!,0),"Ins "&amp;$B6989)</f>
        <v>#REF!</v>
      </c>
      <c r="M6989" s="220"/>
    </row>
    <row r="6990" spans="1:13" x14ac:dyDescent="0.2">
      <c r="A6990" s="35" t="s">
        <v>2968</v>
      </c>
      <c r="B6990" s="1" t="s">
        <v>4679</v>
      </c>
      <c r="C6990" s="45" t="s">
        <v>1481</v>
      </c>
      <c r="D6990" s="23" t="s">
        <v>5751</v>
      </c>
      <c r="E6990" s="23" t="s">
        <v>4134</v>
      </c>
      <c r="F6990" s="40">
        <v>2</v>
      </c>
      <c r="G6990" s="25">
        <v>11969</v>
      </c>
      <c r="H6990" s="25">
        <v>23938</v>
      </c>
      <c r="I6990" s="25"/>
      <c r="J6990" s="58" t="e">
        <f>HYPERLINK("#"&amp;"Insumos"&amp;"!A"&amp;MATCH($B6990,#REF!,0),"Ins "&amp;$B6990)</f>
        <v>#REF!</v>
      </c>
      <c r="M6990" s="220"/>
    </row>
    <row r="6991" spans="1:13" x14ac:dyDescent="0.2">
      <c r="A6991" s="35" t="s">
        <v>2968</v>
      </c>
      <c r="B6991" s="1" t="s">
        <v>4685</v>
      </c>
      <c r="C6991" s="45" t="s">
        <v>265</v>
      </c>
      <c r="D6991" s="23" t="s">
        <v>5751</v>
      </c>
      <c r="E6991" s="23" t="s">
        <v>287</v>
      </c>
      <c r="F6991" s="40">
        <v>5</v>
      </c>
      <c r="G6991" s="25">
        <v>2288</v>
      </c>
      <c r="H6991" s="25">
        <v>11440</v>
      </c>
      <c r="I6991" s="25"/>
      <c r="J6991" s="58" t="e">
        <f>HYPERLINK("#"&amp;"Insumos"&amp;"!A"&amp;MATCH($B6991,#REF!,0),"Ins "&amp;$B6991)</f>
        <v>#REF!</v>
      </c>
      <c r="M6991" s="220"/>
    </row>
    <row r="6992" spans="1:13" x14ac:dyDescent="0.2">
      <c r="A6992" s="35" t="s">
        <v>2968</v>
      </c>
      <c r="B6992" s="1" t="s">
        <v>4688</v>
      </c>
      <c r="C6992" s="45" t="s">
        <v>268</v>
      </c>
      <c r="D6992" s="23" t="s">
        <v>5751</v>
      </c>
      <c r="E6992" s="23" t="s">
        <v>287</v>
      </c>
      <c r="F6992" s="40">
        <v>15</v>
      </c>
      <c r="G6992" s="25">
        <v>2236</v>
      </c>
      <c r="H6992" s="25">
        <v>33540</v>
      </c>
      <c r="I6992" s="25"/>
      <c r="J6992" s="58" t="e">
        <f>HYPERLINK("#"&amp;"Insumos"&amp;"!A"&amp;MATCH($B6992,#REF!,0),"Ins "&amp;$B6992)</f>
        <v>#REF!</v>
      </c>
      <c r="M6992" s="220"/>
    </row>
    <row r="6993" spans="1:13" x14ac:dyDescent="0.2">
      <c r="A6993" s="35" t="s">
        <v>2968</v>
      </c>
      <c r="B6993" s="1" t="s">
        <v>4240</v>
      </c>
      <c r="C6993" s="45" t="s">
        <v>1498</v>
      </c>
      <c r="D6993" s="23" t="s">
        <v>5751</v>
      </c>
      <c r="E6993" s="23" t="s">
        <v>4134</v>
      </c>
      <c r="F6993" s="40">
        <v>1</v>
      </c>
      <c r="G6993" s="25">
        <v>2672</v>
      </c>
      <c r="H6993" s="25">
        <v>2672</v>
      </c>
      <c r="I6993" s="25"/>
      <c r="J6993" s="58" t="e">
        <f>HYPERLINK("#"&amp;"Insumos"&amp;"!A"&amp;MATCH($B6993,#REF!,0),"Ins "&amp;$B6993)</f>
        <v>#REF!</v>
      </c>
      <c r="M6993" s="220"/>
    </row>
    <row r="6994" spans="1:13" x14ac:dyDescent="0.2">
      <c r="A6994" s="35" t="s">
        <v>2968</v>
      </c>
      <c r="B6994" s="1" t="s">
        <v>4323</v>
      </c>
      <c r="C6994" s="45" t="s">
        <v>455</v>
      </c>
      <c r="D6994" s="23" t="s">
        <v>5751</v>
      </c>
      <c r="E6994" s="23" t="s">
        <v>4134</v>
      </c>
      <c r="F6994" s="40">
        <v>1</v>
      </c>
      <c r="G6994" s="25">
        <v>8155</v>
      </c>
      <c r="H6994" s="25">
        <v>8155</v>
      </c>
      <c r="I6994" s="25"/>
      <c r="J6994" s="58" t="e">
        <f>HYPERLINK("#"&amp;"Insumos"&amp;"!A"&amp;MATCH($B6994,#REF!,0),"Ins "&amp;$B6994)</f>
        <v>#REF!</v>
      </c>
      <c r="M6994" s="220"/>
    </row>
    <row r="6995" spans="1:13" x14ac:dyDescent="0.2">
      <c r="A6995" s="35" t="s">
        <v>2968</v>
      </c>
      <c r="B6995" s="1" t="s">
        <v>4881</v>
      </c>
      <c r="C6995" s="45" t="s">
        <v>372</v>
      </c>
      <c r="D6995" s="23" t="s">
        <v>5751</v>
      </c>
      <c r="E6995" s="23" t="s">
        <v>287</v>
      </c>
      <c r="F6995" s="40">
        <v>5</v>
      </c>
      <c r="G6995" s="25">
        <v>18500</v>
      </c>
      <c r="H6995" s="25">
        <v>92500</v>
      </c>
      <c r="I6995" s="25"/>
      <c r="J6995" s="58" t="e">
        <f>HYPERLINK("#"&amp;"Insumos"&amp;"!A"&amp;MATCH($B6995,#REF!,0),"Ins "&amp;$B6995)</f>
        <v>#REF!</v>
      </c>
      <c r="M6995" s="220"/>
    </row>
    <row r="6996" spans="1:13" x14ac:dyDescent="0.2">
      <c r="A6996" s="35" t="s">
        <v>2968</v>
      </c>
      <c r="B6996" s="1" t="s">
        <v>5007</v>
      </c>
      <c r="C6996" s="45" t="s">
        <v>720</v>
      </c>
      <c r="D6996" s="23" t="s">
        <v>5751</v>
      </c>
      <c r="E6996" s="23" t="s">
        <v>4134</v>
      </c>
      <c r="F6996" s="40">
        <v>2.1</v>
      </c>
      <c r="G6996" s="25">
        <v>1897</v>
      </c>
      <c r="H6996" s="25">
        <v>3984</v>
      </c>
      <c r="I6996" s="25"/>
      <c r="J6996" s="58" t="e">
        <f>HYPERLINK("#"&amp;"Insumos"&amp;"!A"&amp;MATCH($B6996,#REF!,0),"Ins "&amp;$B6996)</f>
        <v>#REF!</v>
      </c>
      <c r="M6996" s="220"/>
    </row>
    <row r="6997" spans="1:13" ht="38.25" x14ac:dyDescent="0.2">
      <c r="A6997" s="36" t="s">
        <v>2969</v>
      </c>
      <c r="B6997" s="26" t="s">
        <v>6816</v>
      </c>
      <c r="C6997" s="79" t="s">
        <v>10740</v>
      </c>
      <c r="D6997" s="37" t="s">
        <v>5608</v>
      </c>
      <c r="E6997" s="37" t="s">
        <v>4134</v>
      </c>
      <c r="F6997" s="41"/>
      <c r="G6997" s="27"/>
      <c r="H6997" s="27"/>
      <c r="I6997" s="27">
        <v>184755</v>
      </c>
      <c r="M6997" s="220">
        <f t="shared" si="109"/>
        <v>241955</v>
      </c>
    </row>
    <row r="6998" spans="1:13" x14ac:dyDescent="0.2">
      <c r="A6998" s="35" t="s">
        <v>2969</v>
      </c>
      <c r="B6998" s="1" t="s">
        <v>81</v>
      </c>
      <c r="C6998" s="45" t="s">
        <v>1020</v>
      </c>
      <c r="D6998" s="23" t="s">
        <v>5734</v>
      </c>
      <c r="E6998" s="23" t="s">
        <v>4141</v>
      </c>
      <c r="F6998" s="40">
        <v>1</v>
      </c>
      <c r="G6998" s="25">
        <v>75325</v>
      </c>
      <c r="H6998" s="25">
        <v>75325</v>
      </c>
      <c r="I6998" s="25"/>
      <c r="J6998" s="58" t="e">
        <f>HYPERLINK("#"&amp;"Insumos"&amp;"!A"&amp;MATCH($B6998,#REF!,0),"Ins "&amp;$B6998)</f>
        <v>#REF!</v>
      </c>
      <c r="M6998" s="220"/>
    </row>
    <row r="6999" spans="1:13" x14ac:dyDescent="0.2">
      <c r="A6999" s="35" t="s">
        <v>2969</v>
      </c>
      <c r="B6999" s="1" t="s">
        <v>263</v>
      </c>
      <c r="C6999" s="45" t="s">
        <v>696</v>
      </c>
      <c r="D6999" s="23" t="s">
        <v>5534</v>
      </c>
      <c r="E6999" s="23" t="s">
        <v>4140</v>
      </c>
      <c r="F6999" s="40">
        <v>8.3999999999999995E-3</v>
      </c>
      <c r="G6999" s="25">
        <v>187426</v>
      </c>
      <c r="H6999" s="25">
        <v>1574</v>
      </c>
      <c r="I6999" s="25"/>
      <c r="J6999" s="58" t="e">
        <f>HYPERLINK("#"&amp;"Insumos"&amp;"!A"&amp;MATCH($B6999,#REF!,0),"Ins "&amp;$B6999)</f>
        <v>#REF!</v>
      </c>
      <c r="M6999" s="220"/>
    </row>
    <row r="7000" spans="1:13" x14ac:dyDescent="0.2">
      <c r="A7000" s="35" t="s">
        <v>2969</v>
      </c>
      <c r="B7000" s="1" t="s">
        <v>5533</v>
      </c>
      <c r="C7000" s="45" t="s">
        <v>5892</v>
      </c>
      <c r="D7000" s="23" t="s">
        <v>977</v>
      </c>
      <c r="E7000" s="23" t="s">
        <v>4134</v>
      </c>
      <c r="F7000" s="40">
        <v>0.1</v>
      </c>
      <c r="G7000" s="25">
        <v>3623</v>
      </c>
      <c r="H7000" s="25">
        <v>362</v>
      </c>
      <c r="I7000" s="25"/>
      <c r="J7000" s="58" t="e">
        <f>HYPERLINK("#"&amp;"Insumos"&amp;"!A"&amp;MATCH($B7000,#REF!,0),"Ins "&amp;$B7000)</f>
        <v>#REF!</v>
      </c>
      <c r="M7000" s="220"/>
    </row>
    <row r="7001" spans="1:13" x14ac:dyDescent="0.2">
      <c r="A7001" s="35" t="s">
        <v>2969</v>
      </c>
      <c r="B7001" s="1" t="s">
        <v>4654</v>
      </c>
      <c r="C7001" s="45" t="s">
        <v>4</v>
      </c>
      <c r="D7001" s="23" t="s">
        <v>5751</v>
      </c>
      <c r="E7001" s="23" t="s">
        <v>4134</v>
      </c>
      <c r="F7001" s="40">
        <v>2</v>
      </c>
      <c r="G7001" s="25">
        <v>2562</v>
      </c>
      <c r="H7001" s="25">
        <v>5124</v>
      </c>
      <c r="I7001" s="25"/>
      <c r="J7001" s="58" t="e">
        <f>HYPERLINK("#"&amp;"Insumos"&amp;"!A"&amp;MATCH($B7001,#REF!,0),"Ins "&amp;$B7001)</f>
        <v>#REF!</v>
      </c>
      <c r="M7001" s="220"/>
    </row>
    <row r="7002" spans="1:13" x14ac:dyDescent="0.2">
      <c r="A7002" s="35" t="s">
        <v>2969</v>
      </c>
      <c r="B7002" s="1" t="s">
        <v>4680</v>
      </c>
      <c r="C7002" s="45" t="s">
        <v>205</v>
      </c>
      <c r="D7002" s="23" t="s">
        <v>5751</v>
      </c>
      <c r="E7002" s="23" t="s">
        <v>4134</v>
      </c>
      <c r="F7002" s="40">
        <v>2</v>
      </c>
      <c r="G7002" s="25">
        <v>520</v>
      </c>
      <c r="H7002" s="25">
        <v>1040</v>
      </c>
      <c r="I7002" s="25"/>
      <c r="J7002" s="58" t="e">
        <f>HYPERLINK("#"&amp;"Insumos"&amp;"!A"&amp;MATCH($B7002,#REF!,0),"Ins "&amp;$B7002)</f>
        <v>#REF!</v>
      </c>
      <c r="M7002" s="220"/>
    </row>
    <row r="7003" spans="1:13" x14ac:dyDescent="0.2">
      <c r="A7003" s="35" t="s">
        <v>2969</v>
      </c>
      <c r="B7003" s="1" t="s">
        <v>4685</v>
      </c>
      <c r="C7003" s="45" t="s">
        <v>265</v>
      </c>
      <c r="D7003" s="23" t="s">
        <v>5751</v>
      </c>
      <c r="E7003" s="23" t="s">
        <v>287</v>
      </c>
      <c r="F7003" s="40">
        <v>5</v>
      </c>
      <c r="G7003" s="25">
        <v>2288</v>
      </c>
      <c r="H7003" s="25">
        <v>11440</v>
      </c>
      <c r="I7003" s="25"/>
      <c r="J7003" s="58" t="e">
        <f>HYPERLINK("#"&amp;"Insumos"&amp;"!A"&amp;MATCH($B7003,#REF!,0),"Ins "&amp;$B7003)</f>
        <v>#REF!</v>
      </c>
      <c r="M7003" s="220"/>
    </row>
    <row r="7004" spans="1:13" x14ac:dyDescent="0.2">
      <c r="A7004" s="35" t="s">
        <v>2969</v>
      </c>
      <c r="B7004" s="1" t="s">
        <v>4688</v>
      </c>
      <c r="C7004" s="45" t="s">
        <v>268</v>
      </c>
      <c r="D7004" s="23" t="s">
        <v>5751</v>
      </c>
      <c r="E7004" s="23" t="s">
        <v>287</v>
      </c>
      <c r="F7004" s="40">
        <v>25</v>
      </c>
      <c r="G7004" s="25">
        <v>2236</v>
      </c>
      <c r="H7004" s="25">
        <v>55900</v>
      </c>
      <c r="I7004" s="25"/>
      <c r="J7004" s="58" t="e">
        <f>HYPERLINK("#"&amp;"Insumos"&amp;"!A"&amp;MATCH($B7004,#REF!,0),"Ins "&amp;$B7004)</f>
        <v>#REF!</v>
      </c>
      <c r="M7004" s="220"/>
    </row>
    <row r="7005" spans="1:13" x14ac:dyDescent="0.2">
      <c r="A7005" s="35" t="s">
        <v>2969</v>
      </c>
      <c r="B7005" s="1" t="s">
        <v>4240</v>
      </c>
      <c r="C7005" s="45" t="s">
        <v>1498</v>
      </c>
      <c r="D7005" s="23" t="s">
        <v>5751</v>
      </c>
      <c r="E7005" s="23" t="s">
        <v>4134</v>
      </c>
      <c r="F7005" s="40">
        <v>1</v>
      </c>
      <c r="G7005" s="25">
        <v>2672</v>
      </c>
      <c r="H7005" s="25">
        <v>2672</v>
      </c>
      <c r="I7005" s="25"/>
      <c r="J7005" s="58" t="e">
        <f>HYPERLINK("#"&amp;"Insumos"&amp;"!A"&amp;MATCH($B7005,#REF!,0),"Ins "&amp;$B7005)</f>
        <v>#REF!</v>
      </c>
      <c r="M7005" s="220"/>
    </row>
    <row r="7006" spans="1:13" x14ac:dyDescent="0.2">
      <c r="A7006" s="35" t="s">
        <v>2969</v>
      </c>
      <c r="B7006" s="1" t="s">
        <v>4324</v>
      </c>
      <c r="C7006" s="45" t="s">
        <v>456</v>
      </c>
      <c r="D7006" s="23" t="s">
        <v>5751</v>
      </c>
      <c r="E7006" s="23" t="s">
        <v>4134</v>
      </c>
      <c r="F7006" s="40">
        <v>1</v>
      </c>
      <c r="G7006" s="25">
        <v>9519</v>
      </c>
      <c r="H7006" s="25">
        <v>9519</v>
      </c>
      <c r="I7006" s="25"/>
      <c r="J7006" s="58" t="e">
        <f>HYPERLINK("#"&amp;"Insumos"&amp;"!A"&amp;MATCH($B7006,#REF!,0),"Ins "&amp;$B7006)</f>
        <v>#REF!</v>
      </c>
      <c r="M7006" s="220"/>
    </row>
    <row r="7007" spans="1:13" x14ac:dyDescent="0.2">
      <c r="A7007" s="35" t="s">
        <v>2969</v>
      </c>
      <c r="B7007" s="1" t="s">
        <v>4887</v>
      </c>
      <c r="C7007" s="45" t="s">
        <v>378</v>
      </c>
      <c r="D7007" s="23" t="s">
        <v>5751</v>
      </c>
      <c r="E7007" s="23" t="s">
        <v>287</v>
      </c>
      <c r="F7007" s="40">
        <v>5</v>
      </c>
      <c r="G7007" s="25">
        <v>2946</v>
      </c>
      <c r="H7007" s="25">
        <v>14730</v>
      </c>
      <c r="I7007" s="25"/>
      <c r="J7007" s="58" t="e">
        <f>HYPERLINK("#"&amp;"Insumos"&amp;"!A"&amp;MATCH($B7007,#REF!,0),"Ins "&amp;$B7007)</f>
        <v>#REF!</v>
      </c>
      <c r="M7007" s="220"/>
    </row>
    <row r="7008" spans="1:13" x14ac:dyDescent="0.2">
      <c r="A7008" s="35" t="s">
        <v>2969</v>
      </c>
      <c r="B7008" s="1" t="s">
        <v>4903</v>
      </c>
      <c r="C7008" s="45" t="s">
        <v>489</v>
      </c>
      <c r="D7008" s="23" t="s">
        <v>5751</v>
      </c>
      <c r="E7008" s="23" t="s">
        <v>4135</v>
      </c>
      <c r="F7008" s="40">
        <v>0.2</v>
      </c>
      <c r="G7008" s="25">
        <v>5939</v>
      </c>
      <c r="H7008" s="25">
        <v>1188</v>
      </c>
      <c r="I7008" s="25"/>
      <c r="J7008" s="58" t="e">
        <f>HYPERLINK("#"&amp;"Insumos"&amp;"!A"&amp;MATCH($B7008,#REF!,0),"Ins "&amp;$B7008)</f>
        <v>#REF!</v>
      </c>
      <c r="M7008" s="220"/>
    </row>
    <row r="7009" spans="1:13" x14ac:dyDescent="0.2">
      <c r="A7009" s="35" t="s">
        <v>2969</v>
      </c>
      <c r="B7009" s="1" t="s">
        <v>5007</v>
      </c>
      <c r="C7009" s="45" t="s">
        <v>720</v>
      </c>
      <c r="D7009" s="23" t="s">
        <v>5751</v>
      </c>
      <c r="E7009" s="23" t="s">
        <v>4134</v>
      </c>
      <c r="F7009" s="40">
        <v>3.1</v>
      </c>
      <c r="G7009" s="25">
        <v>1897</v>
      </c>
      <c r="H7009" s="25">
        <v>5881</v>
      </c>
      <c r="I7009" s="25"/>
      <c r="J7009" s="58" t="e">
        <f>HYPERLINK("#"&amp;"Insumos"&amp;"!A"&amp;MATCH($B7009,#REF!,0),"Ins "&amp;$B7009)</f>
        <v>#REF!</v>
      </c>
      <c r="M7009" s="220"/>
    </row>
    <row r="7010" spans="1:13" ht="38.25" x14ac:dyDescent="0.2">
      <c r="A7010" s="36" t="s">
        <v>2970</v>
      </c>
      <c r="B7010" s="26" t="s">
        <v>6816</v>
      </c>
      <c r="C7010" s="79" t="s">
        <v>10741</v>
      </c>
      <c r="D7010" s="37" t="s">
        <v>5608</v>
      </c>
      <c r="E7010" s="37" t="s">
        <v>4134</v>
      </c>
      <c r="F7010" s="41"/>
      <c r="G7010" s="27"/>
      <c r="H7010" s="27"/>
      <c r="I7010" s="27">
        <v>227711</v>
      </c>
      <c r="M7010" s="220">
        <f t="shared" si="109"/>
        <v>298210</v>
      </c>
    </row>
    <row r="7011" spans="1:13" x14ac:dyDescent="0.2">
      <c r="A7011" s="35" t="s">
        <v>2970</v>
      </c>
      <c r="B7011" s="1" t="s">
        <v>81</v>
      </c>
      <c r="C7011" s="45" t="s">
        <v>1020</v>
      </c>
      <c r="D7011" s="23" t="s">
        <v>5734</v>
      </c>
      <c r="E7011" s="23" t="s">
        <v>4141</v>
      </c>
      <c r="F7011" s="40">
        <v>1</v>
      </c>
      <c r="G7011" s="25">
        <v>75325</v>
      </c>
      <c r="H7011" s="25">
        <v>75325</v>
      </c>
      <c r="I7011" s="25"/>
      <c r="J7011" s="58" t="e">
        <f>HYPERLINK("#"&amp;"Insumos"&amp;"!A"&amp;MATCH($B7011,#REF!,0),"Ins "&amp;$B7011)</f>
        <v>#REF!</v>
      </c>
      <c r="M7011" s="220"/>
    </row>
    <row r="7012" spans="1:13" x14ac:dyDescent="0.2">
      <c r="A7012" s="35" t="s">
        <v>2970</v>
      </c>
      <c r="B7012" s="1" t="s">
        <v>263</v>
      </c>
      <c r="C7012" s="45" t="s">
        <v>696</v>
      </c>
      <c r="D7012" s="23" t="s">
        <v>5534</v>
      </c>
      <c r="E7012" s="23" t="s">
        <v>4140</v>
      </c>
      <c r="F7012" s="40">
        <v>1.34E-2</v>
      </c>
      <c r="G7012" s="25">
        <v>187426</v>
      </c>
      <c r="H7012" s="25">
        <v>2512</v>
      </c>
      <c r="I7012" s="25"/>
      <c r="J7012" s="58" t="e">
        <f>HYPERLINK("#"&amp;"Insumos"&amp;"!A"&amp;MATCH($B7012,#REF!,0),"Ins "&amp;$B7012)</f>
        <v>#REF!</v>
      </c>
      <c r="M7012" s="220"/>
    </row>
    <row r="7013" spans="1:13" x14ac:dyDescent="0.2">
      <c r="A7013" s="35" t="s">
        <v>2970</v>
      </c>
      <c r="B7013" s="1" t="s">
        <v>5533</v>
      </c>
      <c r="C7013" s="45" t="s">
        <v>5892</v>
      </c>
      <c r="D7013" s="23" t="s">
        <v>977</v>
      </c>
      <c r="E7013" s="23" t="s">
        <v>4134</v>
      </c>
      <c r="F7013" s="40">
        <v>0.5</v>
      </c>
      <c r="G7013" s="25">
        <v>3623</v>
      </c>
      <c r="H7013" s="25">
        <v>1812</v>
      </c>
      <c r="I7013" s="25"/>
      <c r="J7013" s="58" t="e">
        <f>HYPERLINK("#"&amp;"Insumos"&amp;"!A"&amp;MATCH($B7013,#REF!,0),"Ins "&amp;$B7013)</f>
        <v>#REF!</v>
      </c>
      <c r="M7013" s="220"/>
    </row>
    <row r="7014" spans="1:13" ht="25.5" x14ac:dyDescent="0.2">
      <c r="A7014" s="35" t="s">
        <v>2970</v>
      </c>
      <c r="B7014" s="1" t="s">
        <v>4660</v>
      </c>
      <c r="C7014" s="45" t="s">
        <v>323</v>
      </c>
      <c r="D7014" s="23" t="s">
        <v>5751</v>
      </c>
      <c r="E7014" s="23" t="s">
        <v>4134</v>
      </c>
      <c r="F7014" s="40">
        <v>2</v>
      </c>
      <c r="G7014" s="25">
        <v>3076</v>
      </c>
      <c r="H7014" s="25">
        <v>6152</v>
      </c>
      <c r="I7014" s="25"/>
      <c r="J7014" s="58" t="e">
        <f>HYPERLINK("#"&amp;"Insumos"&amp;"!A"&amp;MATCH($B7014,#REF!,0),"Ins "&amp;$B7014)</f>
        <v>#REF!</v>
      </c>
      <c r="M7014" s="220"/>
    </row>
    <row r="7015" spans="1:13" x14ac:dyDescent="0.2">
      <c r="A7015" s="35" t="s">
        <v>2970</v>
      </c>
      <c r="B7015" s="1" t="s">
        <v>4673</v>
      </c>
      <c r="C7015" s="45" t="s">
        <v>490</v>
      </c>
      <c r="D7015" s="23" t="s">
        <v>5751</v>
      </c>
      <c r="E7015" s="23" t="s">
        <v>4134</v>
      </c>
      <c r="F7015" s="40">
        <v>2</v>
      </c>
      <c r="G7015" s="25">
        <v>6465</v>
      </c>
      <c r="H7015" s="25">
        <v>12930</v>
      </c>
      <c r="I7015" s="25"/>
      <c r="J7015" s="58" t="e">
        <f>HYPERLINK("#"&amp;"Insumos"&amp;"!A"&amp;MATCH($B7015,#REF!,0),"Ins "&amp;$B7015)</f>
        <v>#REF!</v>
      </c>
      <c r="M7015" s="220"/>
    </row>
    <row r="7016" spans="1:13" x14ac:dyDescent="0.2">
      <c r="A7016" s="35" t="s">
        <v>2970</v>
      </c>
      <c r="B7016" s="1" t="s">
        <v>4685</v>
      </c>
      <c r="C7016" s="45" t="s">
        <v>265</v>
      </c>
      <c r="D7016" s="23" t="s">
        <v>5751</v>
      </c>
      <c r="E7016" s="23" t="s">
        <v>287</v>
      </c>
      <c r="F7016" s="40">
        <v>5</v>
      </c>
      <c r="G7016" s="25">
        <v>2288</v>
      </c>
      <c r="H7016" s="25">
        <v>11440</v>
      </c>
      <c r="I7016" s="25"/>
      <c r="J7016" s="58" t="e">
        <f>HYPERLINK("#"&amp;"Insumos"&amp;"!A"&amp;MATCH($B7016,#REF!,0),"Ins "&amp;$B7016)</f>
        <v>#REF!</v>
      </c>
      <c r="M7016" s="220"/>
    </row>
    <row r="7017" spans="1:13" x14ac:dyDescent="0.2">
      <c r="A7017" s="35" t="s">
        <v>2970</v>
      </c>
      <c r="B7017" s="1" t="s">
        <v>4688</v>
      </c>
      <c r="C7017" s="45" t="s">
        <v>268</v>
      </c>
      <c r="D7017" s="23" t="s">
        <v>5751</v>
      </c>
      <c r="E7017" s="23" t="s">
        <v>287</v>
      </c>
      <c r="F7017" s="40">
        <v>25</v>
      </c>
      <c r="G7017" s="25">
        <v>2236</v>
      </c>
      <c r="H7017" s="25">
        <v>55900</v>
      </c>
      <c r="I7017" s="25"/>
      <c r="J7017" s="58" t="e">
        <f>HYPERLINK("#"&amp;"Insumos"&amp;"!A"&amp;MATCH($B7017,#REF!,0),"Ins "&amp;$B7017)</f>
        <v>#REF!</v>
      </c>
      <c r="M7017" s="220"/>
    </row>
    <row r="7018" spans="1:13" x14ac:dyDescent="0.2">
      <c r="A7018" s="35" t="s">
        <v>2970</v>
      </c>
      <c r="B7018" s="1" t="s">
        <v>4240</v>
      </c>
      <c r="C7018" s="45" t="s">
        <v>1498</v>
      </c>
      <c r="D7018" s="23" t="s">
        <v>5751</v>
      </c>
      <c r="E7018" s="23" t="s">
        <v>4134</v>
      </c>
      <c r="F7018" s="40">
        <v>1</v>
      </c>
      <c r="G7018" s="25">
        <v>2672</v>
      </c>
      <c r="H7018" s="25">
        <v>2672</v>
      </c>
      <c r="I7018" s="25"/>
      <c r="J7018" s="58" t="e">
        <f>HYPERLINK("#"&amp;"Insumos"&amp;"!A"&amp;MATCH($B7018,#REF!,0),"Ins "&amp;$B7018)</f>
        <v>#REF!</v>
      </c>
      <c r="M7018" s="220"/>
    </row>
    <row r="7019" spans="1:13" x14ac:dyDescent="0.2">
      <c r="A7019" s="35" t="s">
        <v>2970</v>
      </c>
      <c r="B7019" s="1" t="s">
        <v>4324</v>
      </c>
      <c r="C7019" s="45" t="s">
        <v>456</v>
      </c>
      <c r="D7019" s="23" t="s">
        <v>5751</v>
      </c>
      <c r="E7019" s="23" t="s">
        <v>4134</v>
      </c>
      <c r="F7019" s="40">
        <v>1</v>
      </c>
      <c r="G7019" s="25">
        <v>9519</v>
      </c>
      <c r="H7019" s="25">
        <v>9519</v>
      </c>
      <c r="I7019" s="25"/>
      <c r="J7019" s="58" t="e">
        <f>HYPERLINK("#"&amp;"Insumos"&amp;"!A"&amp;MATCH($B7019,#REF!,0),"Ins "&amp;$B7019)</f>
        <v>#REF!</v>
      </c>
      <c r="M7019" s="220"/>
    </row>
    <row r="7020" spans="1:13" x14ac:dyDescent="0.2">
      <c r="A7020" s="35" t="s">
        <v>2970</v>
      </c>
      <c r="B7020" s="1" t="s">
        <v>4875</v>
      </c>
      <c r="C7020" s="45" t="s">
        <v>366</v>
      </c>
      <c r="D7020" s="23" t="s">
        <v>5751</v>
      </c>
      <c r="E7020" s="23" t="s">
        <v>287</v>
      </c>
      <c r="F7020" s="40">
        <v>5</v>
      </c>
      <c r="G7020" s="25">
        <v>9093</v>
      </c>
      <c r="H7020" s="25">
        <v>45465</v>
      </c>
      <c r="I7020" s="25"/>
      <c r="J7020" s="58" t="e">
        <f>HYPERLINK("#"&amp;"Insumos"&amp;"!A"&amp;MATCH($B7020,#REF!,0),"Ins "&amp;$B7020)</f>
        <v>#REF!</v>
      </c>
      <c r="M7020" s="220"/>
    </row>
    <row r="7021" spans="1:13" x14ac:dyDescent="0.2">
      <c r="A7021" s="35" t="s">
        <v>2970</v>
      </c>
      <c r="B7021" s="1" t="s">
        <v>5007</v>
      </c>
      <c r="C7021" s="45" t="s">
        <v>720</v>
      </c>
      <c r="D7021" s="23" t="s">
        <v>5751</v>
      </c>
      <c r="E7021" s="23" t="s">
        <v>4134</v>
      </c>
      <c r="F7021" s="40">
        <v>2.1</v>
      </c>
      <c r="G7021" s="25">
        <v>1897</v>
      </c>
      <c r="H7021" s="25">
        <v>3984</v>
      </c>
      <c r="I7021" s="25"/>
      <c r="J7021" s="58" t="e">
        <f>HYPERLINK("#"&amp;"Insumos"&amp;"!A"&amp;MATCH($B7021,#REF!,0),"Ins "&amp;$B7021)</f>
        <v>#REF!</v>
      </c>
      <c r="M7021" s="220"/>
    </row>
    <row r="7022" spans="1:13" ht="38.25" x14ac:dyDescent="0.2">
      <c r="A7022" s="36" t="s">
        <v>2971</v>
      </c>
      <c r="B7022" s="26" t="s">
        <v>6816</v>
      </c>
      <c r="C7022" s="79" t="s">
        <v>10742</v>
      </c>
      <c r="D7022" s="37" t="s">
        <v>5608</v>
      </c>
      <c r="E7022" s="37" t="s">
        <v>4134</v>
      </c>
      <c r="F7022" s="41"/>
      <c r="G7022" s="27"/>
      <c r="H7022" s="27"/>
      <c r="I7022" s="27">
        <v>291230</v>
      </c>
      <c r="M7022" s="220">
        <f t="shared" si="109"/>
        <v>381395</v>
      </c>
    </row>
    <row r="7023" spans="1:13" x14ac:dyDescent="0.2">
      <c r="A7023" s="35" t="s">
        <v>2971</v>
      </c>
      <c r="B7023" s="1" t="s">
        <v>81</v>
      </c>
      <c r="C7023" s="45" t="s">
        <v>1020</v>
      </c>
      <c r="D7023" s="23" t="s">
        <v>5734</v>
      </c>
      <c r="E7023" s="23" t="s">
        <v>4141</v>
      </c>
      <c r="F7023" s="40">
        <v>1</v>
      </c>
      <c r="G7023" s="25">
        <v>75325</v>
      </c>
      <c r="H7023" s="25">
        <v>75325</v>
      </c>
      <c r="I7023" s="25"/>
      <c r="J7023" s="58" t="e">
        <f>HYPERLINK("#"&amp;"Insumos"&amp;"!A"&amp;MATCH($B7023,#REF!,0),"Ins "&amp;$B7023)</f>
        <v>#REF!</v>
      </c>
      <c r="M7023" s="220"/>
    </row>
    <row r="7024" spans="1:13" x14ac:dyDescent="0.2">
      <c r="A7024" s="35" t="s">
        <v>2971</v>
      </c>
      <c r="B7024" s="1" t="s">
        <v>263</v>
      </c>
      <c r="C7024" s="45" t="s">
        <v>696</v>
      </c>
      <c r="D7024" s="23" t="s">
        <v>5534</v>
      </c>
      <c r="E7024" s="23" t="s">
        <v>4140</v>
      </c>
      <c r="F7024" s="40">
        <v>2.0799999999999999E-2</v>
      </c>
      <c r="G7024" s="25">
        <v>187426</v>
      </c>
      <c r="H7024" s="25">
        <v>3898</v>
      </c>
      <c r="I7024" s="25"/>
      <c r="J7024" s="58" t="e">
        <f>HYPERLINK("#"&amp;"Insumos"&amp;"!A"&amp;MATCH($B7024,#REF!,0),"Ins "&amp;$B7024)</f>
        <v>#REF!</v>
      </c>
      <c r="M7024" s="220"/>
    </row>
    <row r="7025" spans="1:13" x14ac:dyDescent="0.2">
      <c r="A7025" s="35" t="s">
        <v>2971</v>
      </c>
      <c r="B7025" s="1" t="s">
        <v>5533</v>
      </c>
      <c r="C7025" s="45" t="s">
        <v>5892</v>
      </c>
      <c r="D7025" s="23" t="s">
        <v>977</v>
      </c>
      <c r="E7025" s="23" t="s">
        <v>4134</v>
      </c>
      <c r="F7025" s="40">
        <v>0.5</v>
      </c>
      <c r="G7025" s="25">
        <v>3623</v>
      </c>
      <c r="H7025" s="25">
        <v>1812</v>
      </c>
      <c r="I7025" s="25"/>
      <c r="J7025" s="58" t="e">
        <f>HYPERLINK("#"&amp;"Insumos"&amp;"!A"&amp;MATCH($B7025,#REF!,0),"Ins "&amp;$B7025)</f>
        <v>#REF!</v>
      </c>
      <c r="M7025" s="220"/>
    </row>
    <row r="7026" spans="1:13" ht="25.5" x14ac:dyDescent="0.2">
      <c r="A7026" s="35" t="s">
        <v>2971</v>
      </c>
      <c r="B7026" s="1" t="s">
        <v>4666</v>
      </c>
      <c r="C7026" s="45" t="s">
        <v>1474</v>
      </c>
      <c r="D7026" s="23" t="s">
        <v>5751</v>
      </c>
      <c r="E7026" s="23" t="s">
        <v>4134</v>
      </c>
      <c r="F7026" s="40">
        <v>2</v>
      </c>
      <c r="G7026" s="25">
        <v>5121</v>
      </c>
      <c r="H7026" s="25">
        <v>10242</v>
      </c>
      <c r="I7026" s="25"/>
      <c r="J7026" s="58" t="e">
        <f>HYPERLINK("#"&amp;"Insumos"&amp;"!A"&amp;MATCH($B7026,#REF!,0),"Ins "&amp;$B7026)</f>
        <v>#REF!</v>
      </c>
      <c r="M7026" s="220"/>
    </row>
    <row r="7027" spans="1:13" x14ac:dyDescent="0.2">
      <c r="A7027" s="35" t="s">
        <v>2971</v>
      </c>
      <c r="B7027" s="1" t="s">
        <v>4679</v>
      </c>
      <c r="C7027" s="45" t="s">
        <v>1481</v>
      </c>
      <c r="D7027" s="23" t="s">
        <v>5751</v>
      </c>
      <c r="E7027" s="23" t="s">
        <v>4134</v>
      </c>
      <c r="F7027" s="40">
        <v>2</v>
      </c>
      <c r="G7027" s="25">
        <v>11969</v>
      </c>
      <c r="H7027" s="25">
        <v>23938</v>
      </c>
      <c r="I7027" s="25"/>
      <c r="J7027" s="58" t="e">
        <f>HYPERLINK("#"&amp;"Insumos"&amp;"!A"&amp;MATCH($B7027,#REF!,0),"Ins "&amp;$B7027)</f>
        <v>#REF!</v>
      </c>
      <c r="M7027" s="220"/>
    </row>
    <row r="7028" spans="1:13" x14ac:dyDescent="0.2">
      <c r="A7028" s="35" t="s">
        <v>2971</v>
      </c>
      <c r="B7028" s="1" t="s">
        <v>4685</v>
      </c>
      <c r="C7028" s="45" t="s">
        <v>265</v>
      </c>
      <c r="D7028" s="23" t="s">
        <v>5751</v>
      </c>
      <c r="E7028" s="23" t="s">
        <v>287</v>
      </c>
      <c r="F7028" s="40">
        <v>5</v>
      </c>
      <c r="G7028" s="25">
        <v>2288</v>
      </c>
      <c r="H7028" s="25">
        <v>11440</v>
      </c>
      <c r="I7028" s="25"/>
      <c r="J7028" s="58" t="e">
        <f>HYPERLINK("#"&amp;"Insumos"&amp;"!A"&amp;MATCH($B7028,#REF!,0),"Ins "&amp;$B7028)</f>
        <v>#REF!</v>
      </c>
      <c r="M7028" s="220"/>
    </row>
    <row r="7029" spans="1:13" x14ac:dyDescent="0.2">
      <c r="A7029" s="35" t="s">
        <v>2971</v>
      </c>
      <c r="B7029" s="1" t="s">
        <v>4688</v>
      </c>
      <c r="C7029" s="45" t="s">
        <v>268</v>
      </c>
      <c r="D7029" s="23" t="s">
        <v>5751</v>
      </c>
      <c r="E7029" s="23" t="s">
        <v>287</v>
      </c>
      <c r="F7029" s="40">
        <v>25</v>
      </c>
      <c r="G7029" s="25">
        <v>2236</v>
      </c>
      <c r="H7029" s="25">
        <v>55900</v>
      </c>
      <c r="I7029" s="25"/>
      <c r="J7029" s="58" t="e">
        <f>HYPERLINK("#"&amp;"Insumos"&amp;"!A"&amp;MATCH($B7029,#REF!,0),"Ins "&amp;$B7029)</f>
        <v>#REF!</v>
      </c>
      <c r="M7029" s="220"/>
    </row>
    <row r="7030" spans="1:13" x14ac:dyDescent="0.2">
      <c r="A7030" s="35" t="s">
        <v>2971</v>
      </c>
      <c r="B7030" s="1" t="s">
        <v>4240</v>
      </c>
      <c r="C7030" s="45" t="s">
        <v>1498</v>
      </c>
      <c r="D7030" s="23" t="s">
        <v>5751</v>
      </c>
      <c r="E7030" s="23" t="s">
        <v>4134</v>
      </c>
      <c r="F7030" s="40">
        <v>1</v>
      </c>
      <c r="G7030" s="25">
        <v>2672</v>
      </c>
      <c r="H7030" s="25">
        <v>2672</v>
      </c>
      <c r="I7030" s="25"/>
      <c r="J7030" s="58" t="e">
        <f>HYPERLINK("#"&amp;"Insumos"&amp;"!A"&amp;MATCH($B7030,#REF!,0),"Ins "&amp;$B7030)</f>
        <v>#REF!</v>
      </c>
      <c r="M7030" s="220"/>
    </row>
    <row r="7031" spans="1:13" x14ac:dyDescent="0.2">
      <c r="A7031" s="35" t="s">
        <v>2971</v>
      </c>
      <c r="B7031" s="1" t="s">
        <v>4324</v>
      </c>
      <c r="C7031" s="45" t="s">
        <v>456</v>
      </c>
      <c r="D7031" s="23" t="s">
        <v>5751</v>
      </c>
      <c r="E7031" s="23" t="s">
        <v>4134</v>
      </c>
      <c r="F7031" s="40">
        <v>1</v>
      </c>
      <c r="G7031" s="25">
        <v>9519</v>
      </c>
      <c r="H7031" s="25">
        <v>9519</v>
      </c>
      <c r="I7031" s="25"/>
      <c r="J7031" s="58" t="e">
        <f>HYPERLINK("#"&amp;"Insumos"&amp;"!A"&amp;MATCH($B7031,#REF!,0),"Ins "&amp;$B7031)</f>
        <v>#REF!</v>
      </c>
      <c r="M7031" s="220"/>
    </row>
    <row r="7032" spans="1:13" x14ac:dyDescent="0.2">
      <c r="A7032" s="35" t="s">
        <v>2971</v>
      </c>
      <c r="B7032" s="1" t="s">
        <v>4881</v>
      </c>
      <c r="C7032" s="45" t="s">
        <v>372</v>
      </c>
      <c r="D7032" s="23" t="s">
        <v>5751</v>
      </c>
      <c r="E7032" s="23" t="s">
        <v>287</v>
      </c>
      <c r="F7032" s="40">
        <v>5</v>
      </c>
      <c r="G7032" s="25">
        <v>18500</v>
      </c>
      <c r="H7032" s="25">
        <v>92500</v>
      </c>
      <c r="I7032" s="25"/>
      <c r="J7032" s="58" t="e">
        <f>HYPERLINK("#"&amp;"Insumos"&amp;"!A"&amp;MATCH($B7032,#REF!,0),"Ins "&amp;$B7032)</f>
        <v>#REF!</v>
      </c>
      <c r="M7032" s="220"/>
    </row>
    <row r="7033" spans="1:13" x14ac:dyDescent="0.2">
      <c r="A7033" s="35" t="s">
        <v>2971</v>
      </c>
      <c r="B7033" s="1" t="s">
        <v>5007</v>
      </c>
      <c r="C7033" s="45" t="s">
        <v>720</v>
      </c>
      <c r="D7033" s="23" t="s">
        <v>5751</v>
      </c>
      <c r="E7033" s="23" t="s">
        <v>4134</v>
      </c>
      <c r="F7033" s="40">
        <v>2.1</v>
      </c>
      <c r="G7033" s="25">
        <v>1897</v>
      </c>
      <c r="H7033" s="25">
        <v>3984</v>
      </c>
      <c r="I7033" s="25"/>
      <c r="J7033" s="58" t="e">
        <f>HYPERLINK("#"&amp;"Insumos"&amp;"!A"&amp;MATCH($B7033,#REF!,0),"Ins "&amp;$B7033)</f>
        <v>#REF!</v>
      </c>
      <c r="M7033" s="220"/>
    </row>
    <row r="7034" spans="1:13" ht="38.25" x14ac:dyDescent="0.2">
      <c r="A7034" s="36" t="s">
        <v>2972</v>
      </c>
      <c r="B7034" s="26" t="s">
        <v>6816</v>
      </c>
      <c r="C7034" s="79" t="s">
        <v>10743</v>
      </c>
      <c r="D7034" s="37" t="s">
        <v>5608</v>
      </c>
      <c r="E7034" s="37" t="s">
        <v>4134</v>
      </c>
      <c r="F7034" s="41"/>
      <c r="G7034" s="27"/>
      <c r="H7034" s="27"/>
      <c r="I7034" s="27">
        <v>214535</v>
      </c>
      <c r="M7034" s="220">
        <f t="shared" si="109"/>
        <v>280955</v>
      </c>
    </row>
    <row r="7035" spans="1:13" x14ac:dyDescent="0.2">
      <c r="A7035" s="35" t="s">
        <v>2972</v>
      </c>
      <c r="B7035" s="1" t="s">
        <v>81</v>
      </c>
      <c r="C7035" s="45" t="s">
        <v>1020</v>
      </c>
      <c r="D7035" s="23" t="s">
        <v>5734</v>
      </c>
      <c r="E7035" s="23" t="s">
        <v>4141</v>
      </c>
      <c r="F7035" s="40">
        <v>1.5</v>
      </c>
      <c r="G7035" s="25">
        <v>75325</v>
      </c>
      <c r="H7035" s="25">
        <v>112988</v>
      </c>
      <c r="I7035" s="25"/>
      <c r="J7035" s="58" t="e">
        <f>HYPERLINK("#"&amp;"Insumos"&amp;"!A"&amp;MATCH($B7035,#REF!,0),"Ins "&amp;$B7035)</f>
        <v>#REF!</v>
      </c>
      <c r="M7035" s="220"/>
    </row>
    <row r="7036" spans="1:13" x14ac:dyDescent="0.2">
      <c r="A7036" s="35" t="s">
        <v>2972</v>
      </c>
      <c r="B7036" s="1" t="s">
        <v>263</v>
      </c>
      <c r="C7036" s="45" t="s">
        <v>696</v>
      </c>
      <c r="D7036" s="23" t="s">
        <v>5534</v>
      </c>
      <c r="E7036" s="23" t="s">
        <v>4140</v>
      </c>
      <c r="F7036" s="40">
        <v>7.7000000000000002E-3</v>
      </c>
      <c r="G7036" s="25">
        <v>187426</v>
      </c>
      <c r="H7036" s="25">
        <v>1443</v>
      </c>
      <c r="I7036" s="25"/>
      <c r="J7036" s="58" t="e">
        <f>HYPERLINK("#"&amp;"Insumos"&amp;"!A"&amp;MATCH($B7036,#REF!,0),"Ins "&amp;$B7036)</f>
        <v>#REF!</v>
      </c>
      <c r="M7036" s="220"/>
    </row>
    <row r="7037" spans="1:13" x14ac:dyDescent="0.2">
      <c r="A7037" s="35" t="s">
        <v>2972</v>
      </c>
      <c r="B7037" s="1" t="s">
        <v>5533</v>
      </c>
      <c r="C7037" s="45" t="s">
        <v>5892</v>
      </c>
      <c r="D7037" s="23" t="s">
        <v>977</v>
      </c>
      <c r="E7037" s="23" t="s">
        <v>4134</v>
      </c>
      <c r="F7037" s="40">
        <v>0.5</v>
      </c>
      <c r="G7037" s="25">
        <v>3623</v>
      </c>
      <c r="H7037" s="25">
        <v>1812</v>
      </c>
      <c r="I7037" s="25"/>
      <c r="J7037" s="58" t="e">
        <f>HYPERLINK("#"&amp;"Insumos"&amp;"!A"&amp;MATCH($B7037,#REF!,0),"Ins "&amp;$B7037)</f>
        <v>#REF!</v>
      </c>
      <c r="M7037" s="220"/>
    </row>
    <row r="7038" spans="1:13" x14ac:dyDescent="0.2">
      <c r="A7038" s="35" t="s">
        <v>2972</v>
      </c>
      <c r="B7038" s="1" t="s">
        <v>4654</v>
      </c>
      <c r="C7038" s="45" t="s">
        <v>4</v>
      </c>
      <c r="D7038" s="23" t="s">
        <v>5751</v>
      </c>
      <c r="E7038" s="23" t="s">
        <v>4134</v>
      </c>
      <c r="F7038" s="40">
        <v>2</v>
      </c>
      <c r="G7038" s="25">
        <v>2562</v>
      </c>
      <c r="H7038" s="25">
        <v>5124</v>
      </c>
      <c r="I7038" s="25"/>
      <c r="J7038" s="58" t="e">
        <f>HYPERLINK("#"&amp;"Insumos"&amp;"!A"&amp;MATCH($B7038,#REF!,0),"Ins "&amp;$B7038)</f>
        <v>#REF!</v>
      </c>
      <c r="M7038" s="220"/>
    </row>
    <row r="7039" spans="1:13" x14ac:dyDescent="0.2">
      <c r="A7039" s="35" t="s">
        <v>2972</v>
      </c>
      <c r="B7039" s="1" t="s">
        <v>4680</v>
      </c>
      <c r="C7039" s="45" t="s">
        <v>205</v>
      </c>
      <c r="D7039" s="23" t="s">
        <v>5751</v>
      </c>
      <c r="E7039" s="23" t="s">
        <v>4134</v>
      </c>
      <c r="F7039" s="40">
        <v>2</v>
      </c>
      <c r="G7039" s="25">
        <v>520</v>
      </c>
      <c r="H7039" s="25">
        <v>1040</v>
      </c>
      <c r="I7039" s="25"/>
      <c r="J7039" s="58" t="e">
        <f>HYPERLINK("#"&amp;"Insumos"&amp;"!A"&amp;MATCH($B7039,#REF!,0),"Ins "&amp;$B7039)</f>
        <v>#REF!</v>
      </c>
      <c r="M7039" s="220"/>
    </row>
    <row r="7040" spans="1:13" x14ac:dyDescent="0.2">
      <c r="A7040" s="35" t="s">
        <v>2972</v>
      </c>
      <c r="B7040" s="1" t="s">
        <v>4685</v>
      </c>
      <c r="C7040" s="45" t="s">
        <v>265</v>
      </c>
      <c r="D7040" s="23" t="s">
        <v>5751</v>
      </c>
      <c r="E7040" s="23" t="s">
        <v>287</v>
      </c>
      <c r="F7040" s="40">
        <v>5</v>
      </c>
      <c r="G7040" s="25">
        <v>2288</v>
      </c>
      <c r="H7040" s="25">
        <v>11440</v>
      </c>
      <c r="I7040" s="25"/>
      <c r="J7040" s="58" t="e">
        <f>HYPERLINK("#"&amp;"Insumos"&amp;"!A"&amp;MATCH($B7040,#REF!,0),"Ins "&amp;$B7040)</f>
        <v>#REF!</v>
      </c>
      <c r="M7040" s="220"/>
    </row>
    <row r="7041" spans="1:13" x14ac:dyDescent="0.2">
      <c r="A7041" s="35" t="s">
        <v>2972</v>
      </c>
      <c r="B7041" s="1" t="s">
        <v>4688</v>
      </c>
      <c r="C7041" s="45" t="s">
        <v>268</v>
      </c>
      <c r="D7041" s="23" t="s">
        <v>5751</v>
      </c>
      <c r="E7041" s="23" t="s">
        <v>287</v>
      </c>
      <c r="F7041" s="40">
        <v>20</v>
      </c>
      <c r="G7041" s="25">
        <v>2236</v>
      </c>
      <c r="H7041" s="25">
        <v>44720</v>
      </c>
      <c r="I7041" s="25"/>
      <c r="J7041" s="58" t="e">
        <f>HYPERLINK("#"&amp;"Insumos"&amp;"!A"&amp;MATCH($B7041,#REF!,0),"Ins "&amp;$B7041)</f>
        <v>#REF!</v>
      </c>
      <c r="M7041" s="220"/>
    </row>
    <row r="7042" spans="1:13" x14ac:dyDescent="0.2">
      <c r="A7042" s="35" t="s">
        <v>2972</v>
      </c>
      <c r="B7042" s="1" t="s">
        <v>4240</v>
      </c>
      <c r="C7042" s="45" t="s">
        <v>1498</v>
      </c>
      <c r="D7042" s="23" t="s">
        <v>5751</v>
      </c>
      <c r="E7042" s="23" t="s">
        <v>4134</v>
      </c>
      <c r="F7042" s="40">
        <v>1</v>
      </c>
      <c r="G7042" s="25">
        <v>2672</v>
      </c>
      <c r="H7042" s="25">
        <v>2672</v>
      </c>
      <c r="I7042" s="25"/>
      <c r="J7042" s="58" t="e">
        <f>HYPERLINK("#"&amp;"Insumos"&amp;"!A"&amp;MATCH($B7042,#REF!,0),"Ins "&amp;$B7042)</f>
        <v>#REF!</v>
      </c>
      <c r="M7042" s="220"/>
    </row>
    <row r="7043" spans="1:13" x14ac:dyDescent="0.2">
      <c r="A7043" s="35" t="s">
        <v>2972</v>
      </c>
      <c r="B7043" s="1" t="s">
        <v>5039</v>
      </c>
      <c r="C7043" s="45" t="s">
        <v>151</v>
      </c>
      <c r="D7043" s="23" t="s">
        <v>5751</v>
      </c>
      <c r="E7043" s="23" t="s">
        <v>4134</v>
      </c>
      <c r="F7043" s="40">
        <v>1</v>
      </c>
      <c r="G7043" s="25">
        <v>11497</v>
      </c>
      <c r="H7043" s="25">
        <v>11497</v>
      </c>
      <c r="I7043" s="25"/>
      <c r="J7043" s="58" t="e">
        <f>HYPERLINK("#"&amp;"Insumos"&amp;"!A"&amp;MATCH($B7043,#REF!,0),"Ins "&amp;$B7043)</f>
        <v>#REF!</v>
      </c>
      <c r="M7043" s="220"/>
    </row>
    <row r="7044" spans="1:13" x14ac:dyDescent="0.2">
      <c r="A7044" s="35" t="s">
        <v>2972</v>
      </c>
      <c r="B7044" s="1" t="s">
        <v>4887</v>
      </c>
      <c r="C7044" s="45" t="s">
        <v>378</v>
      </c>
      <c r="D7044" s="23" t="s">
        <v>5751</v>
      </c>
      <c r="E7044" s="23" t="s">
        <v>287</v>
      </c>
      <c r="F7044" s="40">
        <v>5</v>
      </c>
      <c r="G7044" s="25">
        <v>2946</v>
      </c>
      <c r="H7044" s="25">
        <v>14730</v>
      </c>
      <c r="I7044" s="25"/>
      <c r="J7044" s="58" t="e">
        <f>HYPERLINK("#"&amp;"Insumos"&amp;"!A"&amp;MATCH($B7044,#REF!,0),"Ins "&amp;$B7044)</f>
        <v>#REF!</v>
      </c>
      <c r="M7044" s="220"/>
    </row>
    <row r="7045" spans="1:13" x14ac:dyDescent="0.2">
      <c r="A7045" s="35" t="s">
        <v>2972</v>
      </c>
      <c r="B7045" s="1" t="s">
        <v>4903</v>
      </c>
      <c r="C7045" s="45" t="s">
        <v>489</v>
      </c>
      <c r="D7045" s="23" t="s">
        <v>5751</v>
      </c>
      <c r="E7045" s="23" t="s">
        <v>4135</v>
      </c>
      <c r="F7045" s="40">
        <v>0.2</v>
      </c>
      <c r="G7045" s="25">
        <v>5939</v>
      </c>
      <c r="H7045" s="25">
        <v>1188</v>
      </c>
      <c r="I7045" s="25"/>
      <c r="J7045" s="58" t="e">
        <f>HYPERLINK("#"&amp;"Insumos"&amp;"!A"&amp;MATCH($B7045,#REF!,0),"Ins "&amp;$B7045)</f>
        <v>#REF!</v>
      </c>
      <c r="M7045" s="220"/>
    </row>
    <row r="7046" spans="1:13" x14ac:dyDescent="0.2">
      <c r="A7046" s="35" t="s">
        <v>2972</v>
      </c>
      <c r="B7046" s="1" t="s">
        <v>5007</v>
      </c>
      <c r="C7046" s="45" t="s">
        <v>720</v>
      </c>
      <c r="D7046" s="23" t="s">
        <v>5751</v>
      </c>
      <c r="E7046" s="23" t="s">
        <v>4134</v>
      </c>
      <c r="F7046" s="40">
        <v>3.1</v>
      </c>
      <c r="G7046" s="25">
        <v>1897</v>
      </c>
      <c r="H7046" s="25">
        <v>5881</v>
      </c>
      <c r="I7046" s="25"/>
      <c r="J7046" s="58" t="e">
        <f>HYPERLINK("#"&amp;"Insumos"&amp;"!A"&amp;MATCH($B7046,#REF!,0),"Ins "&amp;$B7046)</f>
        <v>#REF!</v>
      </c>
      <c r="M7046" s="220"/>
    </row>
    <row r="7047" spans="1:13" ht="38.25" x14ac:dyDescent="0.2">
      <c r="A7047" s="36" t="s">
        <v>2973</v>
      </c>
      <c r="B7047" s="26" t="s">
        <v>6816</v>
      </c>
      <c r="C7047" s="79" t="s">
        <v>10744</v>
      </c>
      <c r="D7047" s="37" t="s">
        <v>5608</v>
      </c>
      <c r="E7047" s="37" t="s">
        <v>4134</v>
      </c>
      <c r="F7047" s="41"/>
      <c r="G7047" s="27"/>
      <c r="H7047" s="27"/>
      <c r="I7047" s="27">
        <v>218377</v>
      </c>
      <c r="M7047" s="220">
        <f t="shared" ref="M7047:M7096" si="110">ROUND(I7047*(1+$L$2),0)</f>
        <v>285987</v>
      </c>
    </row>
    <row r="7048" spans="1:13" x14ac:dyDescent="0.2">
      <c r="A7048" s="35" t="s">
        <v>2973</v>
      </c>
      <c r="B7048" s="1" t="s">
        <v>81</v>
      </c>
      <c r="C7048" s="45" t="s">
        <v>1020</v>
      </c>
      <c r="D7048" s="23" t="s">
        <v>5734</v>
      </c>
      <c r="E7048" s="23" t="s">
        <v>4141</v>
      </c>
      <c r="F7048" s="40">
        <v>1</v>
      </c>
      <c r="G7048" s="25">
        <v>75325</v>
      </c>
      <c r="H7048" s="25">
        <v>75325</v>
      </c>
      <c r="I7048" s="25"/>
      <c r="J7048" s="58" t="e">
        <f>HYPERLINK("#"&amp;"Insumos"&amp;"!A"&amp;MATCH($B7048,#REF!,0),"Ins "&amp;$B7048)</f>
        <v>#REF!</v>
      </c>
      <c r="M7048" s="220"/>
    </row>
    <row r="7049" spans="1:13" x14ac:dyDescent="0.2">
      <c r="A7049" s="35" t="s">
        <v>2973</v>
      </c>
      <c r="B7049" s="1" t="s">
        <v>263</v>
      </c>
      <c r="C7049" s="45" t="s">
        <v>696</v>
      </c>
      <c r="D7049" s="23" t="s">
        <v>5534</v>
      </c>
      <c r="E7049" s="23" t="s">
        <v>4140</v>
      </c>
      <c r="F7049" s="40">
        <v>1.2699999999999999E-2</v>
      </c>
      <c r="G7049" s="25">
        <v>187426</v>
      </c>
      <c r="H7049" s="25">
        <v>2380</v>
      </c>
      <c r="I7049" s="25"/>
      <c r="J7049" s="58" t="e">
        <f>HYPERLINK("#"&amp;"Insumos"&amp;"!A"&amp;MATCH($B7049,#REF!,0),"Ins "&amp;$B7049)</f>
        <v>#REF!</v>
      </c>
      <c r="M7049" s="220"/>
    </row>
    <row r="7050" spans="1:13" x14ac:dyDescent="0.2">
      <c r="A7050" s="35" t="s">
        <v>2973</v>
      </c>
      <c r="B7050" s="1" t="s">
        <v>5533</v>
      </c>
      <c r="C7050" s="45" t="s">
        <v>5892</v>
      </c>
      <c r="D7050" s="23" t="s">
        <v>977</v>
      </c>
      <c r="E7050" s="23" t="s">
        <v>4134</v>
      </c>
      <c r="F7050" s="40">
        <v>0.5</v>
      </c>
      <c r="G7050" s="25">
        <v>3623</v>
      </c>
      <c r="H7050" s="25">
        <v>1812</v>
      </c>
      <c r="I7050" s="25"/>
      <c r="J7050" s="58" t="e">
        <f>HYPERLINK("#"&amp;"Insumos"&amp;"!A"&amp;MATCH($B7050,#REF!,0),"Ins "&amp;$B7050)</f>
        <v>#REF!</v>
      </c>
      <c r="M7050" s="220"/>
    </row>
    <row r="7051" spans="1:13" ht="25.5" x14ac:dyDescent="0.2">
      <c r="A7051" s="35" t="s">
        <v>2973</v>
      </c>
      <c r="B7051" s="1" t="s">
        <v>4660</v>
      </c>
      <c r="C7051" s="45" t="s">
        <v>323</v>
      </c>
      <c r="D7051" s="23" t="s">
        <v>5751</v>
      </c>
      <c r="E7051" s="23" t="s">
        <v>4134</v>
      </c>
      <c r="F7051" s="40">
        <v>2</v>
      </c>
      <c r="G7051" s="25">
        <v>3076</v>
      </c>
      <c r="H7051" s="25">
        <v>6152</v>
      </c>
      <c r="I7051" s="25"/>
      <c r="J7051" s="58" t="e">
        <f>HYPERLINK("#"&amp;"Insumos"&amp;"!A"&amp;MATCH($B7051,#REF!,0),"Ins "&amp;$B7051)</f>
        <v>#REF!</v>
      </c>
      <c r="M7051" s="220"/>
    </row>
    <row r="7052" spans="1:13" x14ac:dyDescent="0.2">
      <c r="A7052" s="35" t="s">
        <v>2973</v>
      </c>
      <c r="B7052" s="1" t="s">
        <v>4673</v>
      </c>
      <c r="C7052" s="45" t="s">
        <v>490</v>
      </c>
      <c r="D7052" s="23" t="s">
        <v>5751</v>
      </c>
      <c r="E7052" s="23" t="s">
        <v>4134</v>
      </c>
      <c r="F7052" s="40">
        <v>2</v>
      </c>
      <c r="G7052" s="25">
        <v>6465</v>
      </c>
      <c r="H7052" s="25">
        <v>12930</v>
      </c>
      <c r="I7052" s="25"/>
      <c r="J7052" s="58" t="e">
        <f>HYPERLINK("#"&amp;"Insumos"&amp;"!A"&amp;MATCH($B7052,#REF!,0),"Ins "&amp;$B7052)</f>
        <v>#REF!</v>
      </c>
      <c r="M7052" s="220"/>
    </row>
    <row r="7053" spans="1:13" x14ac:dyDescent="0.2">
      <c r="A7053" s="35" t="s">
        <v>2973</v>
      </c>
      <c r="B7053" s="1" t="s">
        <v>4685</v>
      </c>
      <c r="C7053" s="45" t="s">
        <v>265</v>
      </c>
      <c r="D7053" s="23" t="s">
        <v>5751</v>
      </c>
      <c r="E7053" s="23" t="s">
        <v>287</v>
      </c>
      <c r="F7053" s="40">
        <v>5</v>
      </c>
      <c r="G7053" s="25">
        <v>2288</v>
      </c>
      <c r="H7053" s="25">
        <v>11440</v>
      </c>
      <c r="I7053" s="25"/>
      <c r="J7053" s="58" t="e">
        <f>HYPERLINK("#"&amp;"Insumos"&amp;"!A"&amp;MATCH($B7053,#REF!,0),"Ins "&amp;$B7053)</f>
        <v>#REF!</v>
      </c>
      <c r="M7053" s="220"/>
    </row>
    <row r="7054" spans="1:13" x14ac:dyDescent="0.2">
      <c r="A7054" s="35" t="s">
        <v>2973</v>
      </c>
      <c r="B7054" s="1" t="s">
        <v>4688</v>
      </c>
      <c r="C7054" s="45" t="s">
        <v>268</v>
      </c>
      <c r="D7054" s="23" t="s">
        <v>5751</v>
      </c>
      <c r="E7054" s="23" t="s">
        <v>287</v>
      </c>
      <c r="F7054" s="40">
        <v>20</v>
      </c>
      <c r="G7054" s="25">
        <v>2236</v>
      </c>
      <c r="H7054" s="25">
        <v>44720</v>
      </c>
      <c r="I7054" s="25"/>
      <c r="J7054" s="58" t="e">
        <f>HYPERLINK("#"&amp;"Insumos"&amp;"!A"&amp;MATCH($B7054,#REF!,0),"Ins "&amp;$B7054)</f>
        <v>#REF!</v>
      </c>
      <c r="M7054" s="220"/>
    </row>
    <row r="7055" spans="1:13" x14ac:dyDescent="0.2">
      <c r="A7055" s="35" t="s">
        <v>2973</v>
      </c>
      <c r="B7055" s="1" t="s">
        <v>4240</v>
      </c>
      <c r="C7055" s="45" t="s">
        <v>1498</v>
      </c>
      <c r="D7055" s="23" t="s">
        <v>5751</v>
      </c>
      <c r="E7055" s="23" t="s">
        <v>4134</v>
      </c>
      <c r="F7055" s="40">
        <v>1</v>
      </c>
      <c r="G7055" s="25">
        <v>2672</v>
      </c>
      <c r="H7055" s="25">
        <v>2672</v>
      </c>
      <c r="I7055" s="25"/>
      <c r="J7055" s="58" t="e">
        <f>HYPERLINK("#"&amp;"Insumos"&amp;"!A"&amp;MATCH($B7055,#REF!,0),"Ins "&amp;$B7055)</f>
        <v>#REF!</v>
      </c>
      <c r="M7055" s="220"/>
    </row>
    <row r="7056" spans="1:13" x14ac:dyDescent="0.2">
      <c r="A7056" s="35" t="s">
        <v>2973</v>
      </c>
      <c r="B7056" s="1" t="s">
        <v>5039</v>
      </c>
      <c r="C7056" s="45" t="s">
        <v>151</v>
      </c>
      <c r="D7056" s="23" t="s">
        <v>5751</v>
      </c>
      <c r="E7056" s="23" t="s">
        <v>4134</v>
      </c>
      <c r="F7056" s="40">
        <v>1</v>
      </c>
      <c r="G7056" s="25">
        <v>11497</v>
      </c>
      <c r="H7056" s="25">
        <v>11497</v>
      </c>
      <c r="I7056" s="25"/>
      <c r="J7056" s="58" t="e">
        <f>HYPERLINK("#"&amp;"Insumos"&amp;"!A"&amp;MATCH($B7056,#REF!,0),"Ins "&amp;$B7056)</f>
        <v>#REF!</v>
      </c>
      <c r="M7056" s="220"/>
    </row>
    <row r="7057" spans="1:13" x14ac:dyDescent="0.2">
      <c r="A7057" s="35" t="s">
        <v>2973</v>
      </c>
      <c r="B7057" s="1" t="s">
        <v>4875</v>
      </c>
      <c r="C7057" s="45" t="s">
        <v>366</v>
      </c>
      <c r="D7057" s="23" t="s">
        <v>5751</v>
      </c>
      <c r="E7057" s="23" t="s">
        <v>287</v>
      </c>
      <c r="F7057" s="40">
        <v>5</v>
      </c>
      <c r="G7057" s="25">
        <v>9093</v>
      </c>
      <c r="H7057" s="25">
        <v>45465</v>
      </c>
      <c r="I7057" s="25"/>
      <c r="J7057" s="58" t="e">
        <f>HYPERLINK("#"&amp;"Insumos"&amp;"!A"&amp;MATCH($B7057,#REF!,0),"Ins "&amp;$B7057)</f>
        <v>#REF!</v>
      </c>
      <c r="M7057" s="220"/>
    </row>
    <row r="7058" spans="1:13" x14ac:dyDescent="0.2">
      <c r="A7058" s="35" t="s">
        <v>2973</v>
      </c>
      <c r="B7058" s="1" t="s">
        <v>5007</v>
      </c>
      <c r="C7058" s="45" t="s">
        <v>720</v>
      </c>
      <c r="D7058" s="23" t="s">
        <v>5751</v>
      </c>
      <c r="E7058" s="23" t="s">
        <v>4134</v>
      </c>
      <c r="F7058" s="40">
        <v>2.1</v>
      </c>
      <c r="G7058" s="25">
        <v>1897</v>
      </c>
      <c r="H7058" s="25">
        <v>3984</v>
      </c>
      <c r="I7058" s="25"/>
      <c r="J7058" s="58" t="e">
        <f>HYPERLINK("#"&amp;"Insumos"&amp;"!A"&amp;MATCH($B7058,#REF!,0),"Ins "&amp;$B7058)</f>
        <v>#REF!</v>
      </c>
      <c r="M7058" s="220"/>
    </row>
    <row r="7059" spans="1:13" ht="38.25" x14ac:dyDescent="0.2">
      <c r="A7059" s="36" t="s">
        <v>2974</v>
      </c>
      <c r="B7059" s="26" t="s">
        <v>6816</v>
      </c>
      <c r="C7059" s="79" t="s">
        <v>10745</v>
      </c>
      <c r="D7059" s="37" t="s">
        <v>5608</v>
      </c>
      <c r="E7059" s="37" t="s">
        <v>4134</v>
      </c>
      <c r="F7059" s="41"/>
      <c r="G7059" s="27"/>
      <c r="H7059" s="27"/>
      <c r="I7059" s="27">
        <v>281879</v>
      </c>
      <c r="M7059" s="220">
        <f t="shared" si="110"/>
        <v>369149</v>
      </c>
    </row>
    <row r="7060" spans="1:13" x14ac:dyDescent="0.2">
      <c r="A7060" s="35" t="s">
        <v>2974</v>
      </c>
      <c r="B7060" s="1" t="s">
        <v>81</v>
      </c>
      <c r="C7060" s="45" t="s">
        <v>1020</v>
      </c>
      <c r="D7060" s="23" t="s">
        <v>5734</v>
      </c>
      <c r="E7060" s="23" t="s">
        <v>4141</v>
      </c>
      <c r="F7060" s="40">
        <v>1</v>
      </c>
      <c r="G7060" s="25">
        <v>75325</v>
      </c>
      <c r="H7060" s="25">
        <v>75325</v>
      </c>
      <c r="I7060" s="25"/>
      <c r="J7060" s="58" t="e">
        <f>HYPERLINK("#"&amp;"Insumos"&amp;"!A"&amp;MATCH($B7060,#REF!,0),"Ins "&amp;$B7060)</f>
        <v>#REF!</v>
      </c>
      <c r="M7060" s="220"/>
    </row>
    <row r="7061" spans="1:13" x14ac:dyDescent="0.2">
      <c r="A7061" s="35" t="s">
        <v>2974</v>
      </c>
      <c r="B7061" s="1" t="s">
        <v>263</v>
      </c>
      <c r="C7061" s="45" t="s">
        <v>696</v>
      </c>
      <c r="D7061" s="23" t="s">
        <v>5534</v>
      </c>
      <c r="E7061" s="23" t="s">
        <v>4140</v>
      </c>
      <c r="F7061" s="40">
        <v>0.02</v>
      </c>
      <c r="G7061" s="25">
        <v>187426</v>
      </c>
      <c r="H7061" s="25">
        <v>3749</v>
      </c>
      <c r="I7061" s="25"/>
      <c r="J7061" s="58" t="e">
        <f>HYPERLINK("#"&amp;"Insumos"&amp;"!A"&amp;MATCH($B7061,#REF!,0),"Ins "&amp;$B7061)</f>
        <v>#REF!</v>
      </c>
      <c r="M7061" s="220"/>
    </row>
    <row r="7062" spans="1:13" x14ac:dyDescent="0.2">
      <c r="A7062" s="35" t="s">
        <v>2974</v>
      </c>
      <c r="B7062" s="1" t="s">
        <v>5533</v>
      </c>
      <c r="C7062" s="45" t="s">
        <v>5892</v>
      </c>
      <c r="D7062" s="23" t="s">
        <v>977</v>
      </c>
      <c r="E7062" s="23" t="s">
        <v>4134</v>
      </c>
      <c r="F7062" s="40">
        <v>0.5</v>
      </c>
      <c r="G7062" s="25">
        <v>3623</v>
      </c>
      <c r="H7062" s="25">
        <v>1812</v>
      </c>
      <c r="I7062" s="25"/>
      <c r="J7062" s="58" t="e">
        <f>HYPERLINK("#"&amp;"Insumos"&amp;"!A"&amp;MATCH($B7062,#REF!,0),"Ins "&amp;$B7062)</f>
        <v>#REF!</v>
      </c>
      <c r="M7062" s="220"/>
    </row>
    <row r="7063" spans="1:13" ht="25.5" x14ac:dyDescent="0.2">
      <c r="A7063" s="35" t="s">
        <v>2974</v>
      </c>
      <c r="B7063" s="1" t="s">
        <v>4666</v>
      </c>
      <c r="C7063" s="45" t="s">
        <v>1474</v>
      </c>
      <c r="D7063" s="23" t="s">
        <v>5751</v>
      </c>
      <c r="E7063" s="23" t="s">
        <v>4134</v>
      </c>
      <c r="F7063" s="40">
        <v>2</v>
      </c>
      <c r="G7063" s="25">
        <v>5121</v>
      </c>
      <c r="H7063" s="25">
        <v>10242</v>
      </c>
      <c r="I7063" s="25"/>
      <c r="J7063" s="58" t="e">
        <f>HYPERLINK("#"&amp;"Insumos"&amp;"!A"&amp;MATCH($B7063,#REF!,0),"Ins "&amp;$B7063)</f>
        <v>#REF!</v>
      </c>
      <c r="M7063" s="220"/>
    </row>
    <row r="7064" spans="1:13" x14ac:dyDescent="0.2">
      <c r="A7064" s="35" t="s">
        <v>2974</v>
      </c>
      <c r="B7064" s="1" t="s">
        <v>4679</v>
      </c>
      <c r="C7064" s="45" t="s">
        <v>1481</v>
      </c>
      <c r="D7064" s="23" t="s">
        <v>5751</v>
      </c>
      <c r="E7064" s="23" t="s">
        <v>4134</v>
      </c>
      <c r="F7064" s="40">
        <v>2</v>
      </c>
      <c r="G7064" s="25">
        <v>11969</v>
      </c>
      <c r="H7064" s="25">
        <v>23938</v>
      </c>
      <c r="I7064" s="25"/>
      <c r="J7064" s="58" t="e">
        <f>HYPERLINK("#"&amp;"Insumos"&amp;"!A"&amp;MATCH($B7064,#REF!,0),"Ins "&amp;$B7064)</f>
        <v>#REF!</v>
      </c>
      <c r="M7064" s="220"/>
    </row>
    <row r="7065" spans="1:13" x14ac:dyDescent="0.2">
      <c r="A7065" s="35" t="s">
        <v>2974</v>
      </c>
      <c r="B7065" s="1" t="s">
        <v>4685</v>
      </c>
      <c r="C7065" s="45" t="s">
        <v>265</v>
      </c>
      <c r="D7065" s="23" t="s">
        <v>5751</v>
      </c>
      <c r="E7065" s="23" t="s">
        <v>287</v>
      </c>
      <c r="F7065" s="40">
        <v>5</v>
      </c>
      <c r="G7065" s="25">
        <v>2288</v>
      </c>
      <c r="H7065" s="25">
        <v>11440</v>
      </c>
      <c r="I7065" s="25"/>
      <c r="J7065" s="58" t="e">
        <f>HYPERLINK("#"&amp;"Insumos"&amp;"!A"&amp;MATCH($B7065,#REF!,0),"Ins "&amp;$B7065)</f>
        <v>#REF!</v>
      </c>
      <c r="M7065" s="220"/>
    </row>
    <row r="7066" spans="1:13" x14ac:dyDescent="0.2">
      <c r="A7066" s="35" t="s">
        <v>2974</v>
      </c>
      <c r="B7066" s="1" t="s">
        <v>4688</v>
      </c>
      <c r="C7066" s="45" t="s">
        <v>268</v>
      </c>
      <c r="D7066" s="23" t="s">
        <v>5751</v>
      </c>
      <c r="E7066" s="23" t="s">
        <v>287</v>
      </c>
      <c r="F7066" s="40">
        <v>20</v>
      </c>
      <c r="G7066" s="25">
        <v>2236</v>
      </c>
      <c r="H7066" s="25">
        <v>44720</v>
      </c>
      <c r="I7066" s="25"/>
      <c r="J7066" s="58" t="e">
        <f>HYPERLINK("#"&amp;"Insumos"&amp;"!A"&amp;MATCH($B7066,#REF!,0),"Ins "&amp;$B7066)</f>
        <v>#REF!</v>
      </c>
      <c r="M7066" s="220"/>
    </row>
    <row r="7067" spans="1:13" x14ac:dyDescent="0.2">
      <c r="A7067" s="35" t="s">
        <v>2974</v>
      </c>
      <c r="B7067" s="1" t="s">
        <v>4240</v>
      </c>
      <c r="C7067" s="45" t="s">
        <v>1498</v>
      </c>
      <c r="D7067" s="23" t="s">
        <v>5751</v>
      </c>
      <c r="E7067" s="23" t="s">
        <v>4134</v>
      </c>
      <c r="F7067" s="40">
        <v>1</v>
      </c>
      <c r="G7067" s="25">
        <v>2672</v>
      </c>
      <c r="H7067" s="25">
        <v>2672</v>
      </c>
      <c r="I7067" s="25"/>
      <c r="J7067" s="58" t="e">
        <f>HYPERLINK("#"&amp;"Insumos"&amp;"!A"&amp;MATCH($B7067,#REF!,0),"Ins "&amp;$B7067)</f>
        <v>#REF!</v>
      </c>
      <c r="M7067" s="220"/>
    </row>
    <row r="7068" spans="1:13" x14ac:dyDescent="0.2">
      <c r="A7068" s="35" t="s">
        <v>2974</v>
      </c>
      <c r="B7068" s="1" t="s">
        <v>5039</v>
      </c>
      <c r="C7068" s="45" t="s">
        <v>151</v>
      </c>
      <c r="D7068" s="23" t="s">
        <v>5751</v>
      </c>
      <c r="E7068" s="23" t="s">
        <v>4134</v>
      </c>
      <c r="F7068" s="40">
        <v>1</v>
      </c>
      <c r="G7068" s="25">
        <v>11497</v>
      </c>
      <c r="H7068" s="25">
        <v>11497</v>
      </c>
      <c r="I7068" s="25"/>
      <c r="J7068" s="58" t="e">
        <f>HYPERLINK("#"&amp;"Insumos"&amp;"!A"&amp;MATCH($B7068,#REF!,0),"Ins "&amp;$B7068)</f>
        <v>#REF!</v>
      </c>
      <c r="M7068" s="220"/>
    </row>
    <row r="7069" spans="1:13" x14ac:dyDescent="0.2">
      <c r="A7069" s="35" t="s">
        <v>2974</v>
      </c>
      <c r="B7069" s="1" t="s">
        <v>4881</v>
      </c>
      <c r="C7069" s="45" t="s">
        <v>372</v>
      </c>
      <c r="D7069" s="23" t="s">
        <v>5751</v>
      </c>
      <c r="E7069" s="23" t="s">
        <v>287</v>
      </c>
      <c r="F7069" s="40">
        <v>5</v>
      </c>
      <c r="G7069" s="25">
        <v>18500</v>
      </c>
      <c r="H7069" s="25">
        <v>92500</v>
      </c>
      <c r="I7069" s="25"/>
      <c r="J7069" s="58" t="e">
        <f>HYPERLINK("#"&amp;"Insumos"&amp;"!A"&amp;MATCH($B7069,#REF!,0),"Ins "&amp;$B7069)</f>
        <v>#REF!</v>
      </c>
      <c r="M7069" s="220"/>
    </row>
    <row r="7070" spans="1:13" x14ac:dyDescent="0.2">
      <c r="A7070" s="35" t="s">
        <v>2974</v>
      </c>
      <c r="B7070" s="1" t="s">
        <v>5007</v>
      </c>
      <c r="C7070" s="45" t="s">
        <v>720</v>
      </c>
      <c r="D7070" s="23" t="s">
        <v>5751</v>
      </c>
      <c r="E7070" s="23" t="s">
        <v>4134</v>
      </c>
      <c r="F7070" s="40">
        <v>2.1</v>
      </c>
      <c r="G7070" s="25">
        <v>1897</v>
      </c>
      <c r="H7070" s="25">
        <v>3984</v>
      </c>
      <c r="I7070" s="25"/>
      <c r="J7070" s="58" t="e">
        <f>HYPERLINK("#"&amp;"Insumos"&amp;"!A"&amp;MATCH($B7070,#REF!,0),"Ins "&amp;$B7070)</f>
        <v>#REF!</v>
      </c>
      <c r="M7070" s="220"/>
    </row>
    <row r="7071" spans="1:13" ht="38.25" x14ac:dyDescent="0.2">
      <c r="A7071" s="36" t="s">
        <v>2975</v>
      </c>
      <c r="B7071" s="26" t="s">
        <v>6816</v>
      </c>
      <c r="C7071" s="79" t="s">
        <v>10746</v>
      </c>
      <c r="D7071" s="37" t="s">
        <v>5608</v>
      </c>
      <c r="E7071" s="37" t="s">
        <v>4134</v>
      </c>
      <c r="F7071" s="41"/>
      <c r="G7071" s="27"/>
      <c r="H7071" s="27"/>
      <c r="I7071" s="27">
        <v>249975</v>
      </c>
      <c r="M7071" s="220">
        <f t="shared" si="110"/>
        <v>327367</v>
      </c>
    </row>
    <row r="7072" spans="1:13" x14ac:dyDescent="0.2">
      <c r="A7072" s="35" t="s">
        <v>2975</v>
      </c>
      <c r="B7072" s="1" t="s">
        <v>81</v>
      </c>
      <c r="C7072" s="45" t="s">
        <v>1020</v>
      </c>
      <c r="D7072" s="23" t="s">
        <v>5734</v>
      </c>
      <c r="E7072" s="23" t="s">
        <v>4141</v>
      </c>
      <c r="F7072" s="40">
        <v>1.5</v>
      </c>
      <c r="G7072" s="25">
        <v>75325</v>
      </c>
      <c r="H7072" s="25">
        <v>112988</v>
      </c>
      <c r="I7072" s="25"/>
      <c r="J7072" s="58" t="e">
        <f>HYPERLINK("#"&amp;"Insumos"&amp;"!A"&amp;MATCH($B7072,#REF!,0),"Ins "&amp;$B7072)</f>
        <v>#REF!</v>
      </c>
      <c r="M7072" s="220"/>
    </row>
    <row r="7073" spans="1:13" x14ac:dyDescent="0.2">
      <c r="A7073" s="35" t="s">
        <v>2975</v>
      </c>
      <c r="B7073" s="1" t="s">
        <v>263</v>
      </c>
      <c r="C7073" s="45" t="s">
        <v>696</v>
      </c>
      <c r="D7073" s="23" t="s">
        <v>5534</v>
      </c>
      <c r="E7073" s="23" t="s">
        <v>4140</v>
      </c>
      <c r="F7073" s="40">
        <v>1.06E-2</v>
      </c>
      <c r="G7073" s="25">
        <v>187426</v>
      </c>
      <c r="H7073" s="25">
        <v>1987</v>
      </c>
      <c r="I7073" s="25"/>
      <c r="J7073" s="58" t="e">
        <f>HYPERLINK("#"&amp;"Insumos"&amp;"!A"&amp;MATCH($B7073,#REF!,0),"Ins "&amp;$B7073)</f>
        <v>#REF!</v>
      </c>
      <c r="M7073" s="220"/>
    </row>
    <row r="7074" spans="1:13" x14ac:dyDescent="0.2">
      <c r="A7074" s="35" t="s">
        <v>2975</v>
      </c>
      <c r="B7074" s="1" t="s">
        <v>5533</v>
      </c>
      <c r="C7074" s="45" t="s">
        <v>5892</v>
      </c>
      <c r="D7074" s="23" t="s">
        <v>977</v>
      </c>
      <c r="E7074" s="23" t="s">
        <v>4134</v>
      </c>
      <c r="F7074" s="40">
        <v>0.5</v>
      </c>
      <c r="G7074" s="25">
        <v>3623</v>
      </c>
      <c r="H7074" s="25">
        <v>1812</v>
      </c>
      <c r="I7074" s="25"/>
      <c r="J7074" s="58" t="e">
        <f>HYPERLINK("#"&amp;"Insumos"&amp;"!A"&amp;MATCH($B7074,#REF!,0),"Ins "&amp;$B7074)</f>
        <v>#REF!</v>
      </c>
      <c r="M7074" s="220"/>
    </row>
    <row r="7075" spans="1:13" x14ac:dyDescent="0.2">
      <c r="A7075" s="35" t="s">
        <v>2975</v>
      </c>
      <c r="B7075" s="1" t="s">
        <v>4654</v>
      </c>
      <c r="C7075" s="45" t="s">
        <v>4</v>
      </c>
      <c r="D7075" s="23" t="s">
        <v>5751</v>
      </c>
      <c r="E7075" s="23" t="s">
        <v>4134</v>
      </c>
      <c r="F7075" s="40">
        <v>2</v>
      </c>
      <c r="G7075" s="25">
        <v>2562</v>
      </c>
      <c r="H7075" s="25">
        <v>5124</v>
      </c>
      <c r="I7075" s="25"/>
      <c r="J7075" s="58" t="e">
        <f>HYPERLINK("#"&amp;"Insumos"&amp;"!A"&amp;MATCH($B7075,#REF!,0),"Ins "&amp;$B7075)</f>
        <v>#REF!</v>
      </c>
      <c r="M7075" s="220"/>
    </row>
    <row r="7076" spans="1:13" x14ac:dyDescent="0.2">
      <c r="A7076" s="35" t="s">
        <v>2975</v>
      </c>
      <c r="B7076" s="1" t="s">
        <v>4680</v>
      </c>
      <c r="C7076" s="45" t="s">
        <v>205</v>
      </c>
      <c r="D7076" s="23" t="s">
        <v>5751</v>
      </c>
      <c r="E7076" s="23" t="s">
        <v>4134</v>
      </c>
      <c r="F7076" s="40">
        <v>2</v>
      </c>
      <c r="G7076" s="25">
        <v>520</v>
      </c>
      <c r="H7076" s="25">
        <v>1040</v>
      </c>
      <c r="I7076" s="25"/>
      <c r="J7076" s="58" t="e">
        <f>HYPERLINK("#"&amp;"Insumos"&amp;"!A"&amp;MATCH($B7076,#REF!,0),"Ins "&amp;$B7076)</f>
        <v>#REF!</v>
      </c>
      <c r="M7076" s="220"/>
    </row>
    <row r="7077" spans="1:13" x14ac:dyDescent="0.2">
      <c r="A7077" s="35" t="s">
        <v>2975</v>
      </c>
      <c r="B7077" s="1" t="s">
        <v>4685</v>
      </c>
      <c r="C7077" s="45" t="s">
        <v>265</v>
      </c>
      <c r="D7077" s="23" t="s">
        <v>5751</v>
      </c>
      <c r="E7077" s="23" t="s">
        <v>287</v>
      </c>
      <c r="F7077" s="40">
        <v>5</v>
      </c>
      <c r="G7077" s="25">
        <v>2288</v>
      </c>
      <c r="H7077" s="25">
        <v>11440</v>
      </c>
      <c r="I7077" s="25"/>
      <c r="J7077" s="58" t="e">
        <f>HYPERLINK("#"&amp;"Insumos"&amp;"!A"&amp;MATCH($B7077,#REF!,0),"Ins "&amp;$B7077)</f>
        <v>#REF!</v>
      </c>
      <c r="M7077" s="220"/>
    </row>
    <row r="7078" spans="1:13" x14ac:dyDescent="0.2">
      <c r="A7078" s="35" t="s">
        <v>2975</v>
      </c>
      <c r="B7078" s="1" t="s">
        <v>4688</v>
      </c>
      <c r="C7078" s="45" t="s">
        <v>268</v>
      </c>
      <c r="D7078" s="23" t="s">
        <v>5751</v>
      </c>
      <c r="E7078" s="23" t="s">
        <v>287</v>
      </c>
      <c r="F7078" s="40">
        <v>35</v>
      </c>
      <c r="G7078" s="25">
        <v>2236</v>
      </c>
      <c r="H7078" s="25">
        <v>78260</v>
      </c>
      <c r="I7078" s="25"/>
      <c r="J7078" s="58" t="e">
        <f>HYPERLINK("#"&amp;"Insumos"&amp;"!A"&amp;MATCH($B7078,#REF!,0),"Ins "&amp;$B7078)</f>
        <v>#REF!</v>
      </c>
      <c r="M7078" s="220"/>
    </row>
    <row r="7079" spans="1:13" x14ac:dyDescent="0.2">
      <c r="A7079" s="35" t="s">
        <v>2975</v>
      </c>
      <c r="B7079" s="1" t="s">
        <v>4240</v>
      </c>
      <c r="C7079" s="45" t="s">
        <v>1498</v>
      </c>
      <c r="D7079" s="23" t="s">
        <v>5751</v>
      </c>
      <c r="E7079" s="23" t="s">
        <v>4134</v>
      </c>
      <c r="F7079" s="40">
        <v>1</v>
      </c>
      <c r="G7079" s="25">
        <v>2672</v>
      </c>
      <c r="H7079" s="25">
        <v>2672</v>
      </c>
      <c r="I7079" s="25"/>
      <c r="J7079" s="58" t="e">
        <f>HYPERLINK("#"&amp;"Insumos"&amp;"!A"&amp;MATCH($B7079,#REF!,0),"Ins "&amp;$B7079)</f>
        <v>#REF!</v>
      </c>
      <c r="M7079" s="220"/>
    </row>
    <row r="7080" spans="1:13" x14ac:dyDescent="0.2">
      <c r="A7080" s="35" t="s">
        <v>2975</v>
      </c>
      <c r="B7080" s="1" t="s">
        <v>5040</v>
      </c>
      <c r="C7080" s="45" t="s">
        <v>152</v>
      </c>
      <c r="D7080" s="23" t="s">
        <v>5751</v>
      </c>
      <c r="E7080" s="23" t="s">
        <v>465</v>
      </c>
      <c r="F7080" s="40">
        <v>1</v>
      </c>
      <c r="G7080" s="25">
        <v>12853</v>
      </c>
      <c r="H7080" s="25">
        <v>12853</v>
      </c>
      <c r="I7080" s="25"/>
      <c r="J7080" s="58" t="e">
        <f>HYPERLINK("#"&amp;"Insumos"&amp;"!A"&amp;MATCH($B7080,#REF!,0),"Ins "&amp;$B7080)</f>
        <v>#REF!</v>
      </c>
      <c r="M7080" s="220"/>
    </row>
    <row r="7081" spans="1:13" x14ac:dyDescent="0.2">
      <c r="A7081" s="35" t="s">
        <v>2975</v>
      </c>
      <c r="B7081" s="1" t="s">
        <v>4887</v>
      </c>
      <c r="C7081" s="45" t="s">
        <v>378</v>
      </c>
      <c r="D7081" s="23" t="s">
        <v>5751</v>
      </c>
      <c r="E7081" s="23" t="s">
        <v>287</v>
      </c>
      <c r="F7081" s="40">
        <v>5</v>
      </c>
      <c r="G7081" s="25">
        <v>2946</v>
      </c>
      <c r="H7081" s="25">
        <v>14730</v>
      </c>
      <c r="I7081" s="25"/>
      <c r="J7081" s="58" t="e">
        <f>HYPERLINK("#"&amp;"Insumos"&amp;"!A"&amp;MATCH($B7081,#REF!,0),"Ins "&amp;$B7081)</f>
        <v>#REF!</v>
      </c>
      <c r="M7081" s="220"/>
    </row>
    <row r="7082" spans="1:13" x14ac:dyDescent="0.2">
      <c r="A7082" s="35" t="s">
        <v>2975</v>
      </c>
      <c r="B7082" s="1" t="s">
        <v>4903</v>
      </c>
      <c r="C7082" s="45" t="s">
        <v>489</v>
      </c>
      <c r="D7082" s="23" t="s">
        <v>5751</v>
      </c>
      <c r="E7082" s="23" t="s">
        <v>4135</v>
      </c>
      <c r="F7082" s="40">
        <v>0.2</v>
      </c>
      <c r="G7082" s="25">
        <v>5939</v>
      </c>
      <c r="H7082" s="25">
        <v>1188</v>
      </c>
      <c r="I7082" s="25"/>
      <c r="J7082" s="58" t="e">
        <f>HYPERLINK("#"&amp;"Insumos"&amp;"!A"&amp;MATCH($B7082,#REF!,0),"Ins "&amp;$B7082)</f>
        <v>#REF!</v>
      </c>
      <c r="M7082" s="220"/>
    </row>
    <row r="7083" spans="1:13" x14ac:dyDescent="0.2">
      <c r="A7083" s="35" t="s">
        <v>2975</v>
      </c>
      <c r="B7083" s="1" t="s">
        <v>5007</v>
      </c>
      <c r="C7083" s="45" t="s">
        <v>720</v>
      </c>
      <c r="D7083" s="23" t="s">
        <v>5751</v>
      </c>
      <c r="E7083" s="23" t="s">
        <v>4134</v>
      </c>
      <c r="F7083" s="40">
        <v>3.1</v>
      </c>
      <c r="G7083" s="25">
        <v>1897</v>
      </c>
      <c r="H7083" s="25">
        <v>5881</v>
      </c>
      <c r="I7083" s="25"/>
      <c r="J7083" s="58" t="e">
        <f>HYPERLINK("#"&amp;"Insumos"&amp;"!A"&amp;MATCH($B7083,#REF!,0),"Ins "&amp;$B7083)</f>
        <v>#REF!</v>
      </c>
      <c r="M7083" s="220"/>
    </row>
    <row r="7084" spans="1:13" ht="38.25" x14ac:dyDescent="0.2">
      <c r="A7084" s="36" t="s">
        <v>2976</v>
      </c>
      <c r="B7084" s="26" t="s">
        <v>6816</v>
      </c>
      <c r="C7084" s="79" t="s">
        <v>10747</v>
      </c>
      <c r="D7084" s="37" t="s">
        <v>5608</v>
      </c>
      <c r="E7084" s="37" t="s">
        <v>4134</v>
      </c>
      <c r="F7084" s="41"/>
      <c r="G7084" s="27"/>
      <c r="H7084" s="27"/>
      <c r="I7084" s="27">
        <v>253817</v>
      </c>
      <c r="M7084" s="220">
        <f t="shared" si="110"/>
        <v>332399</v>
      </c>
    </row>
    <row r="7085" spans="1:13" x14ac:dyDescent="0.2">
      <c r="A7085" s="35" t="s">
        <v>2976</v>
      </c>
      <c r="B7085" s="1" t="s">
        <v>81</v>
      </c>
      <c r="C7085" s="45" t="s">
        <v>1020</v>
      </c>
      <c r="D7085" s="23" t="s">
        <v>5734</v>
      </c>
      <c r="E7085" s="23" t="s">
        <v>4141</v>
      </c>
      <c r="F7085" s="40">
        <v>1</v>
      </c>
      <c r="G7085" s="25">
        <v>75325</v>
      </c>
      <c r="H7085" s="25">
        <v>75325</v>
      </c>
      <c r="I7085" s="25"/>
      <c r="J7085" s="58" t="e">
        <f>HYPERLINK("#"&amp;"Insumos"&amp;"!A"&amp;MATCH($B7085,#REF!,0),"Ins "&amp;$B7085)</f>
        <v>#REF!</v>
      </c>
      <c r="M7085" s="220"/>
    </row>
    <row r="7086" spans="1:13" x14ac:dyDescent="0.2">
      <c r="A7086" s="35" t="s">
        <v>2976</v>
      </c>
      <c r="B7086" s="1" t="s">
        <v>263</v>
      </c>
      <c r="C7086" s="45" t="s">
        <v>696</v>
      </c>
      <c r="D7086" s="23" t="s">
        <v>5534</v>
      </c>
      <c r="E7086" s="23" t="s">
        <v>4140</v>
      </c>
      <c r="F7086" s="40">
        <v>1.5599999999999999E-2</v>
      </c>
      <c r="G7086" s="25">
        <v>187426</v>
      </c>
      <c r="H7086" s="25">
        <v>2924</v>
      </c>
      <c r="I7086" s="25"/>
      <c r="J7086" s="58" t="e">
        <f>HYPERLINK("#"&amp;"Insumos"&amp;"!A"&amp;MATCH($B7086,#REF!,0),"Ins "&amp;$B7086)</f>
        <v>#REF!</v>
      </c>
      <c r="M7086" s="220"/>
    </row>
    <row r="7087" spans="1:13" x14ac:dyDescent="0.2">
      <c r="A7087" s="35" t="s">
        <v>2976</v>
      </c>
      <c r="B7087" s="1" t="s">
        <v>5533</v>
      </c>
      <c r="C7087" s="45" t="s">
        <v>5892</v>
      </c>
      <c r="D7087" s="23" t="s">
        <v>977</v>
      </c>
      <c r="E7087" s="23" t="s">
        <v>4134</v>
      </c>
      <c r="F7087" s="40">
        <v>0.5</v>
      </c>
      <c r="G7087" s="25">
        <v>3623</v>
      </c>
      <c r="H7087" s="25">
        <v>1812</v>
      </c>
      <c r="I7087" s="25"/>
      <c r="J7087" s="58" t="e">
        <f>HYPERLINK("#"&amp;"Insumos"&amp;"!A"&amp;MATCH($B7087,#REF!,0),"Ins "&amp;$B7087)</f>
        <v>#REF!</v>
      </c>
      <c r="M7087" s="220"/>
    </row>
    <row r="7088" spans="1:13" ht="25.5" x14ac:dyDescent="0.2">
      <c r="A7088" s="35" t="s">
        <v>2976</v>
      </c>
      <c r="B7088" s="1" t="s">
        <v>4660</v>
      </c>
      <c r="C7088" s="45" t="s">
        <v>323</v>
      </c>
      <c r="D7088" s="23" t="s">
        <v>5751</v>
      </c>
      <c r="E7088" s="23" t="s">
        <v>4134</v>
      </c>
      <c r="F7088" s="40">
        <v>2</v>
      </c>
      <c r="G7088" s="25">
        <v>3076</v>
      </c>
      <c r="H7088" s="25">
        <v>6152</v>
      </c>
      <c r="I7088" s="25"/>
      <c r="J7088" s="58" t="e">
        <f>HYPERLINK("#"&amp;"Insumos"&amp;"!A"&amp;MATCH($B7088,#REF!,0),"Ins "&amp;$B7088)</f>
        <v>#REF!</v>
      </c>
      <c r="M7088" s="220"/>
    </row>
    <row r="7089" spans="1:13" x14ac:dyDescent="0.2">
      <c r="A7089" s="35" t="s">
        <v>2976</v>
      </c>
      <c r="B7089" s="1" t="s">
        <v>4673</v>
      </c>
      <c r="C7089" s="45" t="s">
        <v>490</v>
      </c>
      <c r="D7089" s="23" t="s">
        <v>5751</v>
      </c>
      <c r="E7089" s="23" t="s">
        <v>4134</v>
      </c>
      <c r="F7089" s="40">
        <v>2</v>
      </c>
      <c r="G7089" s="25">
        <v>6465</v>
      </c>
      <c r="H7089" s="25">
        <v>12930</v>
      </c>
      <c r="I7089" s="25"/>
      <c r="J7089" s="58" t="e">
        <f>HYPERLINK("#"&amp;"Insumos"&amp;"!A"&amp;MATCH($B7089,#REF!,0),"Ins "&amp;$B7089)</f>
        <v>#REF!</v>
      </c>
      <c r="M7089" s="220"/>
    </row>
    <row r="7090" spans="1:13" x14ac:dyDescent="0.2">
      <c r="A7090" s="35" t="s">
        <v>2976</v>
      </c>
      <c r="B7090" s="1" t="s">
        <v>4685</v>
      </c>
      <c r="C7090" s="45" t="s">
        <v>265</v>
      </c>
      <c r="D7090" s="23" t="s">
        <v>5751</v>
      </c>
      <c r="E7090" s="23" t="s">
        <v>287</v>
      </c>
      <c r="F7090" s="40">
        <v>5</v>
      </c>
      <c r="G7090" s="25">
        <v>2288</v>
      </c>
      <c r="H7090" s="25">
        <v>11440</v>
      </c>
      <c r="I7090" s="25"/>
      <c r="J7090" s="58" t="e">
        <f>HYPERLINK("#"&amp;"Insumos"&amp;"!A"&amp;MATCH($B7090,#REF!,0),"Ins "&amp;$B7090)</f>
        <v>#REF!</v>
      </c>
      <c r="M7090" s="220"/>
    </row>
    <row r="7091" spans="1:13" x14ac:dyDescent="0.2">
      <c r="A7091" s="35" t="s">
        <v>2976</v>
      </c>
      <c r="B7091" s="1" t="s">
        <v>4688</v>
      </c>
      <c r="C7091" s="45" t="s">
        <v>268</v>
      </c>
      <c r="D7091" s="23" t="s">
        <v>5751</v>
      </c>
      <c r="E7091" s="23" t="s">
        <v>287</v>
      </c>
      <c r="F7091" s="40">
        <v>35</v>
      </c>
      <c r="G7091" s="25">
        <v>2236</v>
      </c>
      <c r="H7091" s="25">
        <v>78260</v>
      </c>
      <c r="I7091" s="25"/>
      <c r="J7091" s="58" t="e">
        <f>HYPERLINK("#"&amp;"Insumos"&amp;"!A"&amp;MATCH($B7091,#REF!,0),"Ins "&amp;$B7091)</f>
        <v>#REF!</v>
      </c>
      <c r="M7091" s="220"/>
    </row>
    <row r="7092" spans="1:13" x14ac:dyDescent="0.2">
      <c r="A7092" s="35" t="s">
        <v>2976</v>
      </c>
      <c r="B7092" s="1" t="s">
        <v>4240</v>
      </c>
      <c r="C7092" s="45" t="s">
        <v>1498</v>
      </c>
      <c r="D7092" s="23" t="s">
        <v>5751</v>
      </c>
      <c r="E7092" s="23" t="s">
        <v>4134</v>
      </c>
      <c r="F7092" s="40">
        <v>1</v>
      </c>
      <c r="G7092" s="25">
        <v>2672</v>
      </c>
      <c r="H7092" s="25">
        <v>2672</v>
      </c>
      <c r="I7092" s="25"/>
      <c r="J7092" s="58" t="e">
        <f>HYPERLINK("#"&amp;"Insumos"&amp;"!A"&amp;MATCH($B7092,#REF!,0),"Ins "&amp;$B7092)</f>
        <v>#REF!</v>
      </c>
      <c r="M7092" s="220"/>
    </row>
    <row r="7093" spans="1:13" x14ac:dyDescent="0.2">
      <c r="A7093" s="35" t="s">
        <v>2976</v>
      </c>
      <c r="B7093" s="1" t="s">
        <v>5040</v>
      </c>
      <c r="C7093" s="45" t="s">
        <v>152</v>
      </c>
      <c r="D7093" s="23" t="s">
        <v>5751</v>
      </c>
      <c r="E7093" s="23" t="s">
        <v>465</v>
      </c>
      <c r="F7093" s="40">
        <v>1</v>
      </c>
      <c r="G7093" s="25">
        <v>12853</v>
      </c>
      <c r="H7093" s="25">
        <v>12853</v>
      </c>
      <c r="I7093" s="25"/>
      <c r="J7093" s="58" t="e">
        <f>HYPERLINK("#"&amp;"Insumos"&amp;"!A"&amp;MATCH($B7093,#REF!,0),"Ins "&amp;$B7093)</f>
        <v>#REF!</v>
      </c>
      <c r="M7093" s="220"/>
    </row>
    <row r="7094" spans="1:13" x14ac:dyDescent="0.2">
      <c r="A7094" s="35" t="s">
        <v>2976</v>
      </c>
      <c r="B7094" s="1" t="s">
        <v>4875</v>
      </c>
      <c r="C7094" s="45" t="s">
        <v>366</v>
      </c>
      <c r="D7094" s="23" t="s">
        <v>5751</v>
      </c>
      <c r="E7094" s="23" t="s">
        <v>287</v>
      </c>
      <c r="F7094" s="40">
        <v>5</v>
      </c>
      <c r="G7094" s="25">
        <v>9093</v>
      </c>
      <c r="H7094" s="25">
        <v>45465</v>
      </c>
      <c r="I7094" s="25"/>
      <c r="J7094" s="58" t="e">
        <f>HYPERLINK("#"&amp;"Insumos"&amp;"!A"&amp;MATCH($B7094,#REF!,0),"Ins "&amp;$B7094)</f>
        <v>#REF!</v>
      </c>
      <c r="M7094" s="220"/>
    </row>
    <row r="7095" spans="1:13" x14ac:dyDescent="0.2">
      <c r="A7095" s="35" t="s">
        <v>2976</v>
      </c>
      <c r="B7095" s="1" t="s">
        <v>5007</v>
      </c>
      <c r="C7095" s="45" t="s">
        <v>720</v>
      </c>
      <c r="D7095" s="23" t="s">
        <v>5751</v>
      </c>
      <c r="E7095" s="23" t="s">
        <v>4134</v>
      </c>
      <c r="F7095" s="40">
        <v>2.1</v>
      </c>
      <c r="G7095" s="25">
        <v>1897</v>
      </c>
      <c r="H7095" s="25">
        <v>3984</v>
      </c>
      <c r="I7095" s="25"/>
      <c r="J7095" s="58" t="e">
        <f>HYPERLINK("#"&amp;"Insumos"&amp;"!A"&amp;MATCH($B7095,#REF!,0),"Ins "&amp;$B7095)</f>
        <v>#REF!</v>
      </c>
      <c r="M7095" s="220"/>
    </row>
    <row r="7096" spans="1:13" ht="38.25" x14ac:dyDescent="0.2">
      <c r="A7096" s="36" t="s">
        <v>2977</v>
      </c>
      <c r="B7096" s="26" t="s">
        <v>6816</v>
      </c>
      <c r="C7096" s="79" t="s">
        <v>10748</v>
      </c>
      <c r="D7096" s="37" t="s">
        <v>5608</v>
      </c>
      <c r="E7096" s="37" t="s">
        <v>4134</v>
      </c>
      <c r="F7096" s="41"/>
      <c r="G7096" s="27"/>
      <c r="H7096" s="27"/>
      <c r="I7096" s="27">
        <v>319148</v>
      </c>
      <c r="M7096" s="220">
        <f t="shared" si="110"/>
        <v>417956</v>
      </c>
    </row>
    <row r="7097" spans="1:13" x14ac:dyDescent="0.2">
      <c r="A7097" s="35" t="s">
        <v>2977</v>
      </c>
      <c r="B7097" s="1" t="s">
        <v>81</v>
      </c>
      <c r="C7097" s="45" t="s">
        <v>1020</v>
      </c>
      <c r="D7097" s="23" t="s">
        <v>5734</v>
      </c>
      <c r="E7097" s="23" t="s">
        <v>4141</v>
      </c>
      <c r="F7097" s="40">
        <v>1</v>
      </c>
      <c r="G7097" s="25">
        <v>75325</v>
      </c>
      <c r="H7097" s="25">
        <v>75325</v>
      </c>
      <c r="I7097" s="25"/>
      <c r="J7097" s="58" t="e">
        <f>HYPERLINK("#"&amp;"Insumos"&amp;"!A"&amp;MATCH($B7097,#REF!,0),"Ins "&amp;$B7097)</f>
        <v>#REF!</v>
      </c>
      <c r="M7097" s="220"/>
    </row>
    <row r="7098" spans="1:13" x14ac:dyDescent="0.2">
      <c r="A7098" s="35" t="s">
        <v>2977</v>
      </c>
      <c r="B7098" s="1" t="s">
        <v>263</v>
      </c>
      <c r="C7098" s="45" t="s">
        <v>696</v>
      </c>
      <c r="D7098" s="23" t="s">
        <v>5534</v>
      </c>
      <c r="E7098" s="23" t="s">
        <v>4140</v>
      </c>
      <c r="F7098" s="40">
        <v>2.3E-2</v>
      </c>
      <c r="G7098" s="25">
        <v>187426</v>
      </c>
      <c r="H7098" s="25">
        <v>4311</v>
      </c>
      <c r="I7098" s="25"/>
      <c r="J7098" s="58" t="e">
        <f>HYPERLINK("#"&amp;"Insumos"&amp;"!A"&amp;MATCH($B7098,#REF!,0),"Ins "&amp;$B7098)</f>
        <v>#REF!</v>
      </c>
      <c r="M7098" s="220"/>
    </row>
    <row r="7099" spans="1:13" x14ac:dyDescent="0.2">
      <c r="A7099" s="35" t="s">
        <v>2977</v>
      </c>
      <c r="B7099" s="1" t="s">
        <v>5533</v>
      </c>
      <c r="C7099" s="45" t="s">
        <v>5892</v>
      </c>
      <c r="D7099" s="23" t="s">
        <v>977</v>
      </c>
      <c r="E7099" s="23" t="s">
        <v>4134</v>
      </c>
      <c r="F7099" s="40">
        <v>1</v>
      </c>
      <c r="G7099" s="25">
        <v>3623</v>
      </c>
      <c r="H7099" s="25">
        <v>3623</v>
      </c>
      <c r="I7099" s="25"/>
      <c r="J7099" s="58" t="e">
        <f>HYPERLINK("#"&amp;"Insumos"&amp;"!A"&amp;MATCH($B7099,#REF!,0),"Ins "&amp;$B7099)</f>
        <v>#REF!</v>
      </c>
      <c r="M7099" s="220"/>
    </row>
    <row r="7100" spans="1:13" ht="25.5" x14ac:dyDescent="0.2">
      <c r="A7100" s="35" t="s">
        <v>2977</v>
      </c>
      <c r="B7100" s="1" t="s">
        <v>4666</v>
      </c>
      <c r="C7100" s="45" t="s">
        <v>1474</v>
      </c>
      <c r="D7100" s="23" t="s">
        <v>5751</v>
      </c>
      <c r="E7100" s="23" t="s">
        <v>4134</v>
      </c>
      <c r="F7100" s="40">
        <v>2</v>
      </c>
      <c r="G7100" s="25">
        <v>5121</v>
      </c>
      <c r="H7100" s="25">
        <v>10242</v>
      </c>
      <c r="I7100" s="25"/>
      <c r="J7100" s="58" t="e">
        <f>HYPERLINK("#"&amp;"Insumos"&amp;"!A"&amp;MATCH($B7100,#REF!,0),"Ins "&amp;$B7100)</f>
        <v>#REF!</v>
      </c>
      <c r="M7100" s="220"/>
    </row>
    <row r="7101" spans="1:13" x14ac:dyDescent="0.2">
      <c r="A7101" s="35" t="s">
        <v>2977</v>
      </c>
      <c r="B7101" s="1" t="s">
        <v>4679</v>
      </c>
      <c r="C7101" s="45" t="s">
        <v>1481</v>
      </c>
      <c r="D7101" s="23" t="s">
        <v>5751</v>
      </c>
      <c r="E7101" s="23" t="s">
        <v>4134</v>
      </c>
      <c r="F7101" s="40">
        <v>2</v>
      </c>
      <c r="G7101" s="25">
        <v>11969</v>
      </c>
      <c r="H7101" s="25">
        <v>23938</v>
      </c>
      <c r="I7101" s="25"/>
      <c r="J7101" s="58" t="e">
        <f>HYPERLINK("#"&amp;"Insumos"&amp;"!A"&amp;MATCH($B7101,#REF!,0),"Ins "&amp;$B7101)</f>
        <v>#REF!</v>
      </c>
      <c r="M7101" s="220"/>
    </row>
    <row r="7102" spans="1:13" x14ac:dyDescent="0.2">
      <c r="A7102" s="35" t="s">
        <v>2977</v>
      </c>
      <c r="B7102" s="1" t="s">
        <v>4685</v>
      </c>
      <c r="C7102" s="45" t="s">
        <v>265</v>
      </c>
      <c r="D7102" s="23" t="s">
        <v>5751</v>
      </c>
      <c r="E7102" s="23" t="s">
        <v>287</v>
      </c>
      <c r="F7102" s="40">
        <v>5</v>
      </c>
      <c r="G7102" s="25">
        <v>2288</v>
      </c>
      <c r="H7102" s="25">
        <v>11440</v>
      </c>
      <c r="I7102" s="25"/>
      <c r="J7102" s="58" t="e">
        <f>HYPERLINK("#"&amp;"Insumos"&amp;"!A"&amp;MATCH($B7102,#REF!,0),"Ins "&amp;$B7102)</f>
        <v>#REF!</v>
      </c>
      <c r="M7102" s="220"/>
    </row>
    <row r="7103" spans="1:13" x14ac:dyDescent="0.2">
      <c r="A7103" s="35" t="s">
        <v>2977</v>
      </c>
      <c r="B7103" s="1" t="s">
        <v>4688</v>
      </c>
      <c r="C7103" s="45" t="s">
        <v>268</v>
      </c>
      <c r="D7103" s="23" t="s">
        <v>5751</v>
      </c>
      <c r="E7103" s="23" t="s">
        <v>287</v>
      </c>
      <c r="F7103" s="40">
        <v>35</v>
      </c>
      <c r="G7103" s="25">
        <v>2236</v>
      </c>
      <c r="H7103" s="25">
        <v>78260</v>
      </c>
      <c r="I7103" s="25"/>
      <c r="J7103" s="58" t="e">
        <f>HYPERLINK("#"&amp;"Insumos"&amp;"!A"&amp;MATCH($B7103,#REF!,0),"Ins "&amp;$B7103)</f>
        <v>#REF!</v>
      </c>
      <c r="M7103" s="220"/>
    </row>
    <row r="7104" spans="1:13" x14ac:dyDescent="0.2">
      <c r="A7104" s="35" t="s">
        <v>2977</v>
      </c>
      <c r="B7104" s="1" t="s">
        <v>4240</v>
      </c>
      <c r="C7104" s="45" t="s">
        <v>1498</v>
      </c>
      <c r="D7104" s="23" t="s">
        <v>5751</v>
      </c>
      <c r="E7104" s="23" t="s">
        <v>4134</v>
      </c>
      <c r="F7104" s="40">
        <v>1</v>
      </c>
      <c r="G7104" s="25">
        <v>2672</v>
      </c>
      <c r="H7104" s="25">
        <v>2672</v>
      </c>
      <c r="I7104" s="25"/>
      <c r="J7104" s="58" t="e">
        <f>HYPERLINK("#"&amp;"Insumos"&amp;"!A"&amp;MATCH($B7104,#REF!,0),"Ins "&amp;$B7104)</f>
        <v>#REF!</v>
      </c>
      <c r="M7104" s="220"/>
    </row>
    <row r="7105" spans="1:13" x14ac:dyDescent="0.2">
      <c r="A7105" s="35" t="s">
        <v>2977</v>
      </c>
      <c r="B7105" s="1" t="s">
        <v>5040</v>
      </c>
      <c r="C7105" s="45" t="s">
        <v>152</v>
      </c>
      <c r="D7105" s="23" t="s">
        <v>5751</v>
      </c>
      <c r="E7105" s="23" t="s">
        <v>465</v>
      </c>
      <c r="F7105" s="40">
        <v>1</v>
      </c>
      <c r="G7105" s="25">
        <v>12853</v>
      </c>
      <c r="H7105" s="25">
        <v>12853</v>
      </c>
      <c r="I7105" s="25"/>
      <c r="J7105" s="58" t="e">
        <f>HYPERLINK("#"&amp;"Insumos"&amp;"!A"&amp;MATCH($B7105,#REF!,0),"Ins "&amp;$B7105)</f>
        <v>#REF!</v>
      </c>
      <c r="M7105" s="220"/>
    </row>
    <row r="7106" spans="1:13" x14ac:dyDescent="0.2">
      <c r="A7106" s="35" t="s">
        <v>2977</v>
      </c>
      <c r="B7106" s="1" t="s">
        <v>4881</v>
      </c>
      <c r="C7106" s="45" t="s">
        <v>372</v>
      </c>
      <c r="D7106" s="23" t="s">
        <v>5751</v>
      </c>
      <c r="E7106" s="23" t="s">
        <v>287</v>
      </c>
      <c r="F7106" s="40">
        <v>5</v>
      </c>
      <c r="G7106" s="25">
        <v>18500</v>
      </c>
      <c r="H7106" s="25">
        <v>92500</v>
      </c>
      <c r="I7106" s="25"/>
      <c r="J7106" s="58" t="e">
        <f>HYPERLINK("#"&amp;"Insumos"&amp;"!A"&amp;MATCH($B7106,#REF!,0),"Ins "&amp;$B7106)</f>
        <v>#REF!</v>
      </c>
      <c r="M7106" s="220"/>
    </row>
    <row r="7107" spans="1:13" x14ac:dyDescent="0.2">
      <c r="A7107" s="35" t="s">
        <v>2977</v>
      </c>
      <c r="B7107" s="1" t="s">
        <v>5007</v>
      </c>
      <c r="C7107" s="45" t="s">
        <v>720</v>
      </c>
      <c r="D7107" s="23" t="s">
        <v>5751</v>
      </c>
      <c r="E7107" s="23" t="s">
        <v>4134</v>
      </c>
      <c r="F7107" s="40">
        <v>2.1</v>
      </c>
      <c r="G7107" s="25">
        <v>1897</v>
      </c>
      <c r="H7107" s="25">
        <v>3984</v>
      </c>
      <c r="I7107" s="25"/>
      <c r="J7107" s="58" t="e">
        <f>HYPERLINK("#"&amp;"Insumos"&amp;"!A"&amp;MATCH($B7107,#REF!,0),"Ins "&amp;$B7107)</f>
        <v>#REF!</v>
      </c>
      <c r="M7107" s="220"/>
    </row>
    <row r="7108" spans="1:13" ht="38.25" x14ac:dyDescent="0.2">
      <c r="A7108" s="36" t="s">
        <v>2978</v>
      </c>
      <c r="B7108" s="26" t="s">
        <v>6816</v>
      </c>
      <c r="C7108" s="79" t="s">
        <v>10749</v>
      </c>
      <c r="D7108" s="37" t="s">
        <v>5608</v>
      </c>
      <c r="E7108" s="37" t="s">
        <v>4134</v>
      </c>
      <c r="F7108" s="41"/>
      <c r="G7108" s="27"/>
      <c r="H7108" s="27"/>
      <c r="I7108" s="27">
        <v>191465</v>
      </c>
      <c r="M7108" s="220">
        <f t="shared" ref="M7108:M7170" si="111">ROUND(I7108*(1+$L$2),0)</f>
        <v>250743</v>
      </c>
    </row>
    <row r="7109" spans="1:13" x14ac:dyDescent="0.2">
      <c r="A7109" s="35" t="s">
        <v>2978</v>
      </c>
      <c r="B7109" s="1" t="s">
        <v>81</v>
      </c>
      <c r="C7109" s="45" t="s">
        <v>1020</v>
      </c>
      <c r="D7109" s="23" t="s">
        <v>5734</v>
      </c>
      <c r="E7109" s="23" t="s">
        <v>4141</v>
      </c>
      <c r="F7109" s="40">
        <v>1.5</v>
      </c>
      <c r="G7109" s="25">
        <v>75325</v>
      </c>
      <c r="H7109" s="25">
        <v>112988</v>
      </c>
      <c r="I7109" s="25"/>
      <c r="J7109" s="58" t="e">
        <f>HYPERLINK("#"&amp;"Insumos"&amp;"!A"&amp;MATCH($B7109,#REF!,0),"Ins "&amp;$B7109)</f>
        <v>#REF!</v>
      </c>
      <c r="M7109" s="220"/>
    </row>
    <row r="7110" spans="1:13" x14ac:dyDescent="0.2">
      <c r="A7110" s="35" t="s">
        <v>2978</v>
      </c>
      <c r="B7110" s="1" t="s">
        <v>263</v>
      </c>
      <c r="C7110" s="45" t="s">
        <v>696</v>
      </c>
      <c r="D7110" s="23" t="s">
        <v>5534</v>
      </c>
      <c r="E7110" s="23" t="s">
        <v>4140</v>
      </c>
      <c r="F7110" s="40">
        <v>5.5999999999999999E-3</v>
      </c>
      <c r="G7110" s="25">
        <v>187426</v>
      </c>
      <c r="H7110" s="25">
        <v>1050</v>
      </c>
      <c r="I7110" s="25"/>
      <c r="J7110" s="58" t="e">
        <f>HYPERLINK("#"&amp;"Insumos"&amp;"!A"&amp;MATCH($B7110,#REF!,0),"Ins "&amp;$B7110)</f>
        <v>#REF!</v>
      </c>
      <c r="M7110" s="220"/>
    </row>
    <row r="7111" spans="1:13" x14ac:dyDescent="0.2">
      <c r="A7111" s="35" t="s">
        <v>2978</v>
      </c>
      <c r="B7111" s="1" t="s">
        <v>5533</v>
      </c>
      <c r="C7111" s="45" t="s">
        <v>5892</v>
      </c>
      <c r="D7111" s="23" t="s">
        <v>977</v>
      </c>
      <c r="E7111" s="23" t="s">
        <v>4134</v>
      </c>
      <c r="F7111" s="40">
        <v>0.5</v>
      </c>
      <c r="G7111" s="25">
        <v>3623</v>
      </c>
      <c r="H7111" s="25">
        <v>1812</v>
      </c>
      <c r="I7111" s="25"/>
      <c r="J7111" s="58" t="e">
        <f>HYPERLINK("#"&amp;"Insumos"&amp;"!A"&amp;MATCH($B7111,#REF!,0),"Ins "&amp;$B7111)</f>
        <v>#REF!</v>
      </c>
      <c r="M7111" s="220"/>
    </row>
    <row r="7112" spans="1:13" x14ac:dyDescent="0.2">
      <c r="A7112" s="35" t="s">
        <v>2978</v>
      </c>
      <c r="B7112" s="1" t="s">
        <v>4654</v>
      </c>
      <c r="C7112" s="45" t="s">
        <v>4</v>
      </c>
      <c r="D7112" s="23" t="s">
        <v>5751</v>
      </c>
      <c r="E7112" s="23" t="s">
        <v>4134</v>
      </c>
      <c r="F7112" s="40">
        <v>2</v>
      </c>
      <c r="G7112" s="25">
        <v>2562</v>
      </c>
      <c r="H7112" s="25">
        <v>5124</v>
      </c>
      <c r="I7112" s="25"/>
      <c r="J7112" s="58" t="e">
        <f>HYPERLINK("#"&amp;"Insumos"&amp;"!A"&amp;MATCH($B7112,#REF!,0),"Ins "&amp;$B7112)</f>
        <v>#REF!</v>
      </c>
      <c r="M7112" s="220"/>
    </row>
    <row r="7113" spans="1:13" x14ac:dyDescent="0.2">
      <c r="A7113" s="35" t="s">
        <v>2978</v>
      </c>
      <c r="B7113" s="1" t="s">
        <v>4680</v>
      </c>
      <c r="C7113" s="45" t="s">
        <v>205</v>
      </c>
      <c r="D7113" s="23" t="s">
        <v>5751</v>
      </c>
      <c r="E7113" s="23" t="s">
        <v>4134</v>
      </c>
      <c r="F7113" s="40">
        <v>2</v>
      </c>
      <c r="G7113" s="25">
        <v>520</v>
      </c>
      <c r="H7113" s="25">
        <v>1040</v>
      </c>
      <c r="I7113" s="25"/>
      <c r="J7113" s="58" t="e">
        <f>HYPERLINK("#"&amp;"Insumos"&amp;"!A"&amp;MATCH($B7113,#REF!,0),"Ins "&amp;$B7113)</f>
        <v>#REF!</v>
      </c>
      <c r="M7113" s="220"/>
    </row>
    <row r="7114" spans="1:13" x14ac:dyDescent="0.2">
      <c r="A7114" s="35" t="s">
        <v>2978</v>
      </c>
      <c r="B7114" s="1" t="s">
        <v>4685</v>
      </c>
      <c r="C7114" s="45" t="s">
        <v>265</v>
      </c>
      <c r="D7114" s="23" t="s">
        <v>5751</v>
      </c>
      <c r="E7114" s="23" t="s">
        <v>287</v>
      </c>
      <c r="F7114" s="40">
        <v>5</v>
      </c>
      <c r="G7114" s="25">
        <v>2288</v>
      </c>
      <c r="H7114" s="25">
        <v>11440</v>
      </c>
      <c r="I7114" s="25"/>
      <c r="J7114" s="58" t="e">
        <f>HYPERLINK("#"&amp;"Insumos"&amp;"!A"&amp;MATCH($B7114,#REF!,0),"Ins "&amp;$B7114)</f>
        <v>#REF!</v>
      </c>
      <c r="M7114" s="220"/>
    </row>
    <row r="7115" spans="1:13" x14ac:dyDescent="0.2">
      <c r="A7115" s="35" t="s">
        <v>2978</v>
      </c>
      <c r="B7115" s="1" t="s">
        <v>4688</v>
      </c>
      <c r="C7115" s="45" t="s">
        <v>268</v>
      </c>
      <c r="D7115" s="23" t="s">
        <v>5751</v>
      </c>
      <c r="E7115" s="23" t="s">
        <v>287</v>
      </c>
      <c r="F7115" s="40">
        <v>15</v>
      </c>
      <c r="G7115" s="25">
        <v>2236</v>
      </c>
      <c r="H7115" s="25">
        <v>33540</v>
      </c>
      <c r="I7115" s="25"/>
      <c r="J7115" s="58" t="e">
        <f>HYPERLINK("#"&amp;"Insumos"&amp;"!A"&amp;MATCH($B7115,#REF!,0),"Ins "&amp;$B7115)</f>
        <v>#REF!</v>
      </c>
      <c r="M7115" s="220"/>
    </row>
    <row r="7116" spans="1:13" x14ac:dyDescent="0.2">
      <c r="A7116" s="35" t="s">
        <v>2978</v>
      </c>
      <c r="B7116" s="1" t="s">
        <v>4240</v>
      </c>
      <c r="C7116" s="45" t="s">
        <v>1498</v>
      </c>
      <c r="D7116" s="23" t="s">
        <v>5751</v>
      </c>
      <c r="E7116" s="23" t="s">
        <v>4134</v>
      </c>
      <c r="F7116" s="40">
        <v>1</v>
      </c>
      <c r="G7116" s="25">
        <v>2672</v>
      </c>
      <c r="H7116" s="25">
        <v>2672</v>
      </c>
      <c r="I7116" s="25"/>
      <c r="J7116" s="58" t="e">
        <f>HYPERLINK("#"&amp;"Insumos"&amp;"!A"&amp;MATCH($B7116,#REF!,0),"Ins "&amp;$B7116)</f>
        <v>#REF!</v>
      </c>
      <c r="M7116" s="220"/>
    </row>
    <row r="7117" spans="1:13" x14ac:dyDescent="0.2">
      <c r="A7117" s="35" t="s">
        <v>2978</v>
      </c>
      <c r="B7117" s="1" t="s">
        <v>4887</v>
      </c>
      <c r="C7117" s="45" t="s">
        <v>378</v>
      </c>
      <c r="D7117" s="23" t="s">
        <v>5751</v>
      </c>
      <c r="E7117" s="23" t="s">
        <v>287</v>
      </c>
      <c r="F7117" s="40">
        <v>5</v>
      </c>
      <c r="G7117" s="25">
        <v>2946</v>
      </c>
      <c r="H7117" s="25">
        <v>14730</v>
      </c>
      <c r="I7117" s="25"/>
      <c r="J7117" s="58" t="e">
        <f>HYPERLINK("#"&amp;"Insumos"&amp;"!A"&amp;MATCH($B7117,#REF!,0),"Ins "&amp;$B7117)</f>
        <v>#REF!</v>
      </c>
      <c r="M7117" s="220"/>
    </row>
    <row r="7118" spans="1:13" x14ac:dyDescent="0.2">
      <c r="A7118" s="35" t="s">
        <v>2978</v>
      </c>
      <c r="B7118" s="1" t="s">
        <v>4903</v>
      </c>
      <c r="C7118" s="45" t="s">
        <v>489</v>
      </c>
      <c r="D7118" s="23" t="s">
        <v>5751</v>
      </c>
      <c r="E7118" s="23" t="s">
        <v>4135</v>
      </c>
      <c r="F7118" s="40">
        <v>0.2</v>
      </c>
      <c r="G7118" s="25">
        <v>5939</v>
      </c>
      <c r="H7118" s="25">
        <v>1188</v>
      </c>
      <c r="I7118" s="25"/>
      <c r="J7118" s="58" t="e">
        <f>HYPERLINK("#"&amp;"Insumos"&amp;"!A"&amp;MATCH($B7118,#REF!,0),"Ins "&amp;$B7118)</f>
        <v>#REF!</v>
      </c>
      <c r="M7118" s="220"/>
    </row>
    <row r="7119" spans="1:13" x14ac:dyDescent="0.2">
      <c r="A7119" s="35" t="s">
        <v>2978</v>
      </c>
      <c r="B7119" s="1" t="s">
        <v>5007</v>
      </c>
      <c r="C7119" s="45" t="s">
        <v>720</v>
      </c>
      <c r="D7119" s="23" t="s">
        <v>5751</v>
      </c>
      <c r="E7119" s="23" t="s">
        <v>4134</v>
      </c>
      <c r="F7119" s="40">
        <v>3.1</v>
      </c>
      <c r="G7119" s="25">
        <v>1897</v>
      </c>
      <c r="H7119" s="25">
        <v>5881</v>
      </c>
      <c r="I7119" s="25"/>
      <c r="J7119" s="58" t="e">
        <f>HYPERLINK("#"&amp;"Insumos"&amp;"!A"&amp;MATCH($B7119,#REF!,0),"Ins "&amp;$B7119)</f>
        <v>#REF!</v>
      </c>
      <c r="M7119" s="220"/>
    </row>
    <row r="7120" spans="1:13" ht="38.25" x14ac:dyDescent="0.2">
      <c r="A7120" s="36" t="s">
        <v>2979</v>
      </c>
      <c r="B7120" s="26" t="s">
        <v>6816</v>
      </c>
      <c r="C7120" s="79" t="s">
        <v>10750</v>
      </c>
      <c r="D7120" s="37" t="s">
        <v>5608</v>
      </c>
      <c r="E7120" s="37" t="s">
        <v>4134</v>
      </c>
      <c r="F7120" s="41"/>
      <c r="G7120" s="27"/>
      <c r="H7120" s="27"/>
      <c r="I7120" s="27">
        <v>195307</v>
      </c>
      <c r="M7120" s="220">
        <f t="shared" si="111"/>
        <v>255774</v>
      </c>
    </row>
    <row r="7121" spans="1:13" x14ac:dyDescent="0.2">
      <c r="A7121" s="35" t="s">
        <v>2979</v>
      </c>
      <c r="B7121" s="1" t="s">
        <v>81</v>
      </c>
      <c r="C7121" s="45" t="s">
        <v>1020</v>
      </c>
      <c r="D7121" s="23" t="s">
        <v>5734</v>
      </c>
      <c r="E7121" s="23" t="s">
        <v>4141</v>
      </c>
      <c r="F7121" s="40">
        <v>1</v>
      </c>
      <c r="G7121" s="25">
        <v>75325</v>
      </c>
      <c r="H7121" s="25">
        <v>75325</v>
      </c>
      <c r="I7121" s="25"/>
      <c r="J7121" s="58" t="e">
        <f>HYPERLINK("#"&amp;"Insumos"&amp;"!A"&amp;MATCH($B7121,#REF!,0),"Ins "&amp;$B7121)</f>
        <v>#REF!</v>
      </c>
      <c r="M7121" s="220"/>
    </row>
    <row r="7122" spans="1:13" x14ac:dyDescent="0.2">
      <c r="A7122" s="35" t="s">
        <v>2979</v>
      </c>
      <c r="B7122" s="1" t="s">
        <v>263</v>
      </c>
      <c r="C7122" s="45" t="s">
        <v>696</v>
      </c>
      <c r="D7122" s="23" t="s">
        <v>5534</v>
      </c>
      <c r="E7122" s="23" t="s">
        <v>4140</v>
      </c>
      <c r="F7122" s="40">
        <v>1.06E-2</v>
      </c>
      <c r="G7122" s="25">
        <v>187426</v>
      </c>
      <c r="H7122" s="25">
        <v>1987</v>
      </c>
      <c r="I7122" s="25"/>
      <c r="J7122" s="58" t="e">
        <f>HYPERLINK("#"&amp;"Insumos"&amp;"!A"&amp;MATCH($B7122,#REF!,0),"Ins "&amp;$B7122)</f>
        <v>#REF!</v>
      </c>
      <c r="M7122" s="220"/>
    </row>
    <row r="7123" spans="1:13" x14ac:dyDescent="0.2">
      <c r="A7123" s="35" t="s">
        <v>2979</v>
      </c>
      <c r="B7123" s="1" t="s">
        <v>5533</v>
      </c>
      <c r="C7123" s="45" t="s">
        <v>5892</v>
      </c>
      <c r="D7123" s="23" t="s">
        <v>977</v>
      </c>
      <c r="E7123" s="23" t="s">
        <v>4134</v>
      </c>
      <c r="F7123" s="40">
        <v>0.5</v>
      </c>
      <c r="G7123" s="25">
        <v>3623</v>
      </c>
      <c r="H7123" s="25">
        <v>1812</v>
      </c>
      <c r="I7123" s="25"/>
      <c r="J7123" s="58" t="e">
        <f>HYPERLINK("#"&amp;"Insumos"&amp;"!A"&amp;MATCH($B7123,#REF!,0),"Ins "&amp;$B7123)</f>
        <v>#REF!</v>
      </c>
      <c r="M7123" s="220"/>
    </row>
    <row r="7124" spans="1:13" ht="25.5" x14ac:dyDescent="0.2">
      <c r="A7124" s="35" t="s">
        <v>2979</v>
      </c>
      <c r="B7124" s="1" t="s">
        <v>4660</v>
      </c>
      <c r="C7124" s="45" t="s">
        <v>323</v>
      </c>
      <c r="D7124" s="23" t="s">
        <v>5751</v>
      </c>
      <c r="E7124" s="23" t="s">
        <v>4134</v>
      </c>
      <c r="F7124" s="40">
        <v>2</v>
      </c>
      <c r="G7124" s="25">
        <v>3076</v>
      </c>
      <c r="H7124" s="25">
        <v>6152</v>
      </c>
      <c r="I7124" s="25"/>
      <c r="J7124" s="58" t="e">
        <f>HYPERLINK("#"&amp;"Insumos"&amp;"!A"&amp;MATCH($B7124,#REF!,0),"Ins "&amp;$B7124)</f>
        <v>#REF!</v>
      </c>
      <c r="M7124" s="220"/>
    </row>
    <row r="7125" spans="1:13" x14ac:dyDescent="0.2">
      <c r="A7125" s="35" t="s">
        <v>2979</v>
      </c>
      <c r="B7125" s="1" t="s">
        <v>4673</v>
      </c>
      <c r="C7125" s="45" t="s">
        <v>490</v>
      </c>
      <c r="D7125" s="23" t="s">
        <v>5751</v>
      </c>
      <c r="E7125" s="23" t="s">
        <v>4134</v>
      </c>
      <c r="F7125" s="40">
        <v>2</v>
      </c>
      <c r="G7125" s="25">
        <v>6465</v>
      </c>
      <c r="H7125" s="25">
        <v>12930</v>
      </c>
      <c r="I7125" s="25"/>
      <c r="J7125" s="58" t="e">
        <f>HYPERLINK("#"&amp;"Insumos"&amp;"!A"&amp;MATCH($B7125,#REF!,0),"Ins "&amp;$B7125)</f>
        <v>#REF!</v>
      </c>
      <c r="M7125" s="220"/>
    </row>
    <row r="7126" spans="1:13" x14ac:dyDescent="0.2">
      <c r="A7126" s="35" t="s">
        <v>2979</v>
      </c>
      <c r="B7126" s="1" t="s">
        <v>4685</v>
      </c>
      <c r="C7126" s="45" t="s">
        <v>265</v>
      </c>
      <c r="D7126" s="23" t="s">
        <v>5751</v>
      </c>
      <c r="E7126" s="23" t="s">
        <v>287</v>
      </c>
      <c r="F7126" s="40">
        <v>5</v>
      </c>
      <c r="G7126" s="25">
        <v>2288</v>
      </c>
      <c r="H7126" s="25">
        <v>11440</v>
      </c>
      <c r="I7126" s="25"/>
      <c r="J7126" s="58" t="e">
        <f>HYPERLINK("#"&amp;"Insumos"&amp;"!A"&amp;MATCH($B7126,#REF!,0),"Ins "&amp;$B7126)</f>
        <v>#REF!</v>
      </c>
      <c r="M7126" s="220"/>
    </row>
    <row r="7127" spans="1:13" x14ac:dyDescent="0.2">
      <c r="A7127" s="35" t="s">
        <v>2979</v>
      </c>
      <c r="B7127" s="1" t="s">
        <v>4688</v>
      </c>
      <c r="C7127" s="45" t="s">
        <v>268</v>
      </c>
      <c r="D7127" s="23" t="s">
        <v>5751</v>
      </c>
      <c r="E7127" s="23" t="s">
        <v>287</v>
      </c>
      <c r="F7127" s="40">
        <v>15</v>
      </c>
      <c r="G7127" s="25">
        <v>2236</v>
      </c>
      <c r="H7127" s="25">
        <v>33540</v>
      </c>
      <c r="I7127" s="25"/>
      <c r="J7127" s="58" t="e">
        <f>HYPERLINK("#"&amp;"Insumos"&amp;"!A"&amp;MATCH($B7127,#REF!,0),"Ins "&amp;$B7127)</f>
        <v>#REF!</v>
      </c>
      <c r="M7127" s="220"/>
    </row>
    <row r="7128" spans="1:13" x14ac:dyDescent="0.2">
      <c r="A7128" s="35" t="s">
        <v>2979</v>
      </c>
      <c r="B7128" s="1" t="s">
        <v>4240</v>
      </c>
      <c r="C7128" s="45" t="s">
        <v>1498</v>
      </c>
      <c r="D7128" s="23" t="s">
        <v>5751</v>
      </c>
      <c r="E7128" s="23" t="s">
        <v>4134</v>
      </c>
      <c r="F7128" s="40">
        <v>1</v>
      </c>
      <c r="G7128" s="25">
        <v>2672</v>
      </c>
      <c r="H7128" s="25">
        <v>2672</v>
      </c>
      <c r="I7128" s="25"/>
      <c r="J7128" s="58" t="e">
        <f>HYPERLINK("#"&amp;"Insumos"&amp;"!A"&amp;MATCH($B7128,#REF!,0),"Ins "&amp;$B7128)</f>
        <v>#REF!</v>
      </c>
      <c r="M7128" s="220"/>
    </row>
    <row r="7129" spans="1:13" x14ac:dyDescent="0.2">
      <c r="A7129" s="35" t="s">
        <v>2979</v>
      </c>
      <c r="B7129" s="1" t="s">
        <v>4875</v>
      </c>
      <c r="C7129" s="45" t="s">
        <v>366</v>
      </c>
      <c r="D7129" s="23" t="s">
        <v>5751</v>
      </c>
      <c r="E7129" s="23" t="s">
        <v>287</v>
      </c>
      <c r="F7129" s="40">
        <v>5</v>
      </c>
      <c r="G7129" s="25">
        <v>9093</v>
      </c>
      <c r="H7129" s="25">
        <v>45465</v>
      </c>
      <c r="I7129" s="25"/>
      <c r="J7129" s="58" t="e">
        <f>HYPERLINK("#"&amp;"Insumos"&amp;"!A"&amp;MATCH($B7129,#REF!,0),"Ins "&amp;$B7129)</f>
        <v>#REF!</v>
      </c>
      <c r="M7129" s="220"/>
    </row>
    <row r="7130" spans="1:13" x14ac:dyDescent="0.2">
      <c r="A7130" s="35" t="s">
        <v>2979</v>
      </c>
      <c r="B7130" s="1" t="s">
        <v>5007</v>
      </c>
      <c r="C7130" s="45" t="s">
        <v>720</v>
      </c>
      <c r="D7130" s="23" t="s">
        <v>5751</v>
      </c>
      <c r="E7130" s="23" t="s">
        <v>4134</v>
      </c>
      <c r="F7130" s="40">
        <v>2.1</v>
      </c>
      <c r="G7130" s="25">
        <v>1897</v>
      </c>
      <c r="H7130" s="25">
        <v>3984</v>
      </c>
      <c r="I7130" s="25"/>
      <c r="J7130" s="58" t="e">
        <f>HYPERLINK("#"&amp;"Insumos"&amp;"!A"&amp;MATCH($B7130,#REF!,0),"Ins "&amp;$B7130)</f>
        <v>#REF!</v>
      </c>
      <c r="M7130" s="220"/>
    </row>
    <row r="7131" spans="1:13" ht="38.25" x14ac:dyDescent="0.2">
      <c r="A7131" s="36" t="s">
        <v>2980</v>
      </c>
      <c r="B7131" s="26" t="s">
        <v>6816</v>
      </c>
      <c r="C7131" s="79" t="s">
        <v>10751</v>
      </c>
      <c r="D7131" s="37" t="s">
        <v>5608</v>
      </c>
      <c r="E7131" s="37" t="s">
        <v>4134</v>
      </c>
      <c r="F7131" s="41"/>
      <c r="G7131" s="27"/>
      <c r="H7131" s="27"/>
      <c r="I7131" s="27">
        <v>258808</v>
      </c>
      <c r="M7131" s="220">
        <f t="shared" si="111"/>
        <v>338935</v>
      </c>
    </row>
    <row r="7132" spans="1:13" x14ac:dyDescent="0.2">
      <c r="A7132" s="35" t="s">
        <v>2980</v>
      </c>
      <c r="B7132" s="1" t="s">
        <v>81</v>
      </c>
      <c r="C7132" s="45" t="s">
        <v>1020</v>
      </c>
      <c r="D7132" s="23" t="s">
        <v>5734</v>
      </c>
      <c r="E7132" s="23" t="s">
        <v>4141</v>
      </c>
      <c r="F7132" s="40">
        <v>1</v>
      </c>
      <c r="G7132" s="25">
        <v>75325</v>
      </c>
      <c r="H7132" s="25">
        <v>75325</v>
      </c>
      <c r="I7132" s="25"/>
      <c r="J7132" s="58" t="e">
        <f>HYPERLINK("#"&amp;"Insumos"&amp;"!A"&amp;MATCH($B7132,#REF!,0),"Ins "&amp;$B7132)</f>
        <v>#REF!</v>
      </c>
      <c r="M7132" s="220"/>
    </row>
    <row r="7133" spans="1:13" x14ac:dyDescent="0.2">
      <c r="A7133" s="35" t="s">
        <v>2980</v>
      </c>
      <c r="B7133" s="1" t="s">
        <v>263</v>
      </c>
      <c r="C7133" s="45" t="s">
        <v>696</v>
      </c>
      <c r="D7133" s="23" t="s">
        <v>5534</v>
      </c>
      <c r="E7133" s="23" t="s">
        <v>4140</v>
      </c>
      <c r="F7133" s="40">
        <v>1.7899999999999999E-2</v>
      </c>
      <c r="G7133" s="25">
        <v>187426</v>
      </c>
      <c r="H7133" s="25">
        <v>3355</v>
      </c>
      <c r="I7133" s="25"/>
      <c r="J7133" s="58" t="e">
        <f>HYPERLINK("#"&amp;"Insumos"&amp;"!A"&amp;MATCH($B7133,#REF!,0),"Ins "&amp;$B7133)</f>
        <v>#REF!</v>
      </c>
      <c r="M7133" s="220"/>
    </row>
    <row r="7134" spans="1:13" x14ac:dyDescent="0.2">
      <c r="A7134" s="35" t="s">
        <v>2980</v>
      </c>
      <c r="B7134" s="1" t="s">
        <v>5533</v>
      </c>
      <c r="C7134" s="45" t="s">
        <v>5892</v>
      </c>
      <c r="D7134" s="23" t="s">
        <v>977</v>
      </c>
      <c r="E7134" s="23" t="s">
        <v>4134</v>
      </c>
      <c r="F7134" s="40">
        <v>0.5</v>
      </c>
      <c r="G7134" s="25">
        <v>3623</v>
      </c>
      <c r="H7134" s="25">
        <v>1812</v>
      </c>
      <c r="I7134" s="25"/>
      <c r="J7134" s="58" t="e">
        <f>HYPERLINK("#"&amp;"Insumos"&amp;"!A"&amp;MATCH($B7134,#REF!,0),"Ins "&amp;$B7134)</f>
        <v>#REF!</v>
      </c>
      <c r="M7134" s="220"/>
    </row>
    <row r="7135" spans="1:13" ht="25.5" x14ac:dyDescent="0.2">
      <c r="A7135" s="35" t="s">
        <v>2980</v>
      </c>
      <c r="B7135" s="1" t="s">
        <v>4666</v>
      </c>
      <c r="C7135" s="45" t="s">
        <v>1474</v>
      </c>
      <c r="D7135" s="23" t="s">
        <v>5751</v>
      </c>
      <c r="E7135" s="23" t="s">
        <v>4134</v>
      </c>
      <c r="F7135" s="40">
        <v>2</v>
      </c>
      <c r="G7135" s="25">
        <v>5121</v>
      </c>
      <c r="H7135" s="25">
        <v>10242</v>
      </c>
      <c r="I7135" s="25"/>
      <c r="J7135" s="58" t="e">
        <f>HYPERLINK("#"&amp;"Insumos"&amp;"!A"&amp;MATCH($B7135,#REF!,0),"Ins "&amp;$B7135)</f>
        <v>#REF!</v>
      </c>
      <c r="M7135" s="220"/>
    </row>
    <row r="7136" spans="1:13" x14ac:dyDescent="0.2">
      <c r="A7136" s="35" t="s">
        <v>2980</v>
      </c>
      <c r="B7136" s="1" t="s">
        <v>4679</v>
      </c>
      <c r="C7136" s="45" t="s">
        <v>1481</v>
      </c>
      <c r="D7136" s="23" t="s">
        <v>5751</v>
      </c>
      <c r="E7136" s="23" t="s">
        <v>4134</v>
      </c>
      <c r="F7136" s="40">
        <v>2</v>
      </c>
      <c r="G7136" s="25">
        <v>11969</v>
      </c>
      <c r="H7136" s="25">
        <v>23938</v>
      </c>
      <c r="I7136" s="25"/>
      <c r="J7136" s="58" t="e">
        <f>HYPERLINK("#"&amp;"Insumos"&amp;"!A"&amp;MATCH($B7136,#REF!,0),"Ins "&amp;$B7136)</f>
        <v>#REF!</v>
      </c>
      <c r="M7136" s="220"/>
    </row>
    <row r="7137" spans="1:13" x14ac:dyDescent="0.2">
      <c r="A7137" s="35" t="s">
        <v>2980</v>
      </c>
      <c r="B7137" s="1" t="s">
        <v>4685</v>
      </c>
      <c r="C7137" s="45" t="s">
        <v>265</v>
      </c>
      <c r="D7137" s="23" t="s">
        <v>5751</v>
      </c>
      <c r="E7137" s="23" t="s">
        <v>287</v>
      </c>
      <c r="F7137" s="40">
        <v>5</v>
      </c>
      <c r="G7137" s="25">
        <v>2288</v>
      </c>
      <c r="H7137" s="25">
        <v>11440</v>
      </c>
      <c r="I7137" s="25"/>
      <c r="J7137" s="58" t="e">
        <f>HYPERLINK("#"&amp;"Insumos"&amp;"!A"&amp;MATCH($B7137,#REF!,0),"Ins "&amp;$B7137)</f>
        <v>#REF!</v>
      </c>
      <c r="M7137" s="220"/>
    </row>
    <row r="7138" spans="1:13" x14ac:dyDescent="0.2">
      <c r="A7138" s="35" t="s">
        <v>2980</v>
      </c>
      <c r="B7138" s="1" t="s">
        <v>4688</v>
      </c>
      <c r="C7138" s="45" t="s">
        <v>268</v>
      </c>
      <c r="D7138" s="23" t="s">
        <v>5751</v>
      </c>
      <c r="E7138" s="23" t="s">
        <v>287</v>
      </c>
      <c r="F7138" s="40">
        <v>15</v>
      </c>
      <c r="G7138" s="25">
        <v>2236</v>
      </c>
      <c r="H7138" s="25">
        <v>33540</v>
      </c>
      <c r="I7138" s="25"/>
      <c r="J7138" s="58" t="e">
        <f>HYPERLINK("#"&amp;"Insumos"&amp;"!A"&amp;MATCH($B7138,#REF!,0),"Ins "&amp;$B7138)</f>
        <v>#REF!</v>
      </c>
      <c r="M7138" s="220"/>
    </row>
    <row r="7139" spans="1:13" x14ac:dyDescent="0.2">
      <c r="A7139" s="35" t="s">
        <v>2980</v>
      </c>
      <c r="B7139" s="1" t="s">
        <v>4240</v>
      </c>
      <c r="C7139" s="45" t="s">
        <v>1498</v>
      </c>
      <c r="D7139" s="23" t="s">
        <v>5751</v>
      </c>
      <c r="E7139" s="23" t="s">
        <v>4134</v>
      </c>
      <c r="F7139" s="40">
        <v>1</v>
      </c>
      <c r="G7139" s="25">
        <v>2672</v>
      </c>
      <c r="H7139" s="25">
        <v>2672</v>
      </c>
      <c r="I7139" s="25"/>
      <c r="J7139" s="58" t="e">
        <f>HYPERLINK("#"&amp;"Insumos"&amp;"!A"&amp;MATCH($B7139,#REF!,0),"Ins "&amp;$B7139)</f>
        <v>#REF!</v>
      </c>
      <c r="M7139" s="220"/>
    </row>
    <row r="7140" spans="1:13" x14ac:dyDescent="0.2">
      <c r="A7140" s="35" t="s">
        <v>2980</v>
      </c>
      <c r="B7140" s="1" t="s">
        <v>4881</v>
      </c>
      <c r="C7140" s="45" t="s">
        <v>372</v>
      </c>
      <c r="D7140" s="23" t="s">
        <v>5751</v>
      </c>
      <c r="E7140" s="23" t="s">
        <v>287</v>
      </c>
      <c r="F7140" s="40">
        <v>5</v>
      </c>
      <c r="G7140" s="25">
        <v>18500</v>
      </c>
      <c r="H7140" s="25">
        <v>92500</v>
      </c>
      <c r="I7140" s="25"/>
      <c r="J7140" s="58" t="e">
        <f>HYPERLINK("#"&amp;"Insumos"&amp;"!A"&amp;MATCH($B7140,#REF!,0),"Ins "&amp;$B7140)</f>
        <v>#REF!</v>
      </c>
      <c r="M7140" s="220"/>
    </row>
    <row r="7141" spans="1:13" x14ac:dyDescent="0.2">
      <c r="A7141" s="35" t="s">
        <v>2980</v>
      </c>
      <c r="B7141" s="1" t="s">
        <v>5007</v>
      </c>
      <c r="C7141" s="45" t="s">
        <v>720</v>
      </c>
      <c r="D7141" s="23" t="s">
        <v>5751</v>
      </c>
      <c r="E7141" s="23" t="s">
        <v>4134</v>
      </c>
      <c r="F7141" s="40">
        <v>2.1</v>
      </c>
      <c r="G7141" s="25">
        <v>1897</v>
      </c>
      <c r="H7141" s="25">
        <v>3984</v>
      </c>
      <c r="I7141" s="25"/>
      <c r="J7141" s="58" t="e">
        <f>HYPERLINK("#"&amp;"Insumos"&amp;"!A"&amp;MATCH($B7141,#REF!,0),"Ins "&amp;$B7141)</f>
        <v>#REF!</v>
      </c>
      <c r="M7141" s="220"/>
    </row>
    <row r="7142" spans="1:13" ht="38.25" x14ac:dyDescent="0.2">
      <c r="A7142" s="36" t="s">
        <v>2981</v>
      </c>
      <c r="B7142" s="26" t="s">
        <v>6816</v>
      </c>
      <c r="C7142" s="79" t="s">
        <v>780</v>
      </c>
      <c r="D7142" s="37" t="s">
        <v>5608</v>
      </c>
      <c r="E7142" s="37" t="s">
        <v>4134</v>
      </c>
      <c r="F7142" s="41"/>
      <c r="G7142" s="27"/>
      <c r="H7142" s="27"/>
      <c r="I7142" s="27">
        <v>214800</v>
      </c>
      <c r="M7142" s="220">
        <f t="shared" si="111"/>
        <v>281302</v>
      </c>
    </row>
    <row r="7143" spans="1:13" x14ac:dyDescent="0.2">
      <c r="A7143" s="35" t="s">
        <v>2981</v>
      </c>
      <c r="B7143" s="1" t="s">
        <v>81</v>
      </c>
      <c r="C7143" s="45" t="s">
        <v>1020</v>
      </c>
      <c r="D7143" s="23" t="s">
        <v>5734</v>
      </c>
      <c r="E7143" s="23" t="s">
        <v>4141</v>
      </c>
      <c r="F7143" s="40">
        <v>0.6</v>
      </c>
      <c r="G7143" s="25">
        <v>75325</v>
      </c>
      <c r="H7143" s="25">
        <v>45195</v>
      </c>
      <c r="I7143" s="25"/>
      <c r="J7143" s="58" t="e">
        <f>HYPERLINK("#"&amp;"Insumos"&amp;"!A"&amp;MATCH($B7143,#REF!,0),"Ins "&amp;$B7143)</f>
        <v>#REF!</v>
      </c>
      <c r="M7143" s="220"/>
    </row>
    <row r="7144" spans="1:13" x14ac:dyDescent="0.2">
      <c r="A7144" s="35" t="s">
        <v>2981</v>
      </c>
      <c r="B7144" s="1" t="s">
        <v>263</v>
      </c>
      <c r="C7144" s="45" t="s">
        <v>696</v>
      </c>
      <c r="D7144" s="23" t="s">
        <v>5534</v>
      </c>
      <c r="E7144" s="23" t="s">
        <v>4140</v>
      </c>
      <c r="F7144" s="40">
        <v>1.67E-2</v>
      </c>
      <c r="G7144" s="25">
        <v>187426</v>
      </c>
      <c r="H7144" s="25">
        <v>3130</v>
      </c>
      <c r="I7144" s="25"/>
      <c r="J7144" s="58" t="e">
        <f>HYPERLINK("#"&amp;"Insumos"&amp;"!A"&amp;MATCH($B7144,#REF!,0),"Ins "&amp;$B7144)</f>
        <v>#REF!</v>
      </c>
      <c r="M7144" s="220"/>
    </row>
    <row r="7145" spans="1:13" x14ac:dyDescent="0.2">
      <c r="A7145" s="35" t="s">
        <v>2981</v>
      </c>
      <c r="B7145" s="1" t="s">
        <v>5533</v>
      </c>
      <c r="C7145" s="45" t="s">
        <v>5892</v>
      </c>
      <c r="D7145" s="23" t="s">
        <v>977</v>
      </c>
      <c r="E7145" s="23" t="s">
        <v>4134</v>
      </c>
      <c r="F7145" s="40">
        <v>0.5</v>
      </c>
      <c r="G7145" s="25">
        <v>3623</v>
      </c>
      <c r="H7145" s="25">
        <v>1812</v>
      </c>
      <c r="I7145" s="25"/>
      <c r="J7145" s="58" t="e">
        <f>HYPERLINK("#"&amp;"Insumos"&amp;"!A"&amp;MATCH($B7145,#REF!,0),"Ins "&amp;$B7145)</f>
        <v>#REF!</v>
      </c>
      <c r="M7145" s="220"/>
    </row>
    <row r="7146" spans="1:13" ht="25.5" x14ac:dyDescent="0.2">
      <c r="A7146" s="35" t="s">
        <v>2981</v>
      </c>
      <c r="B7146" s="1" t="s">
        <v>4256</v>
      </c>
      <c r="C7146" s="45" t="s">
        <v>425</v>
      </c>
      <c r="D7146" s="23" t="s">
        <v>5751</v>
      </c>
      <c r="E7146" s="23" t="s">
        <v>4134</v>
      </c>
      <c r="F7146" s="40">
        <v>1</v>
      </c>
      <c r="G7146" s="25">
        <v>62272</v>
      </c>
      <c r="H7146" s="25">
        <v>62272</v>
      </c>
      <c r="I7146" s="25"/>
      <c r="J7146" s="58" t="e">
        <f>HYPERLINK("#"&amp;"Insumos"&amp;"!A"&amp;MATCH($B7146,#REF!,0),"Ins "&amp;$B7146)</f>
        <v>#REF!</v>
      </c>
      <c r="M7146" s="220"/>
    </row>
    <row r="7147" spans="1:13" ht="25.5" x14ac:dyDescent="0.2">
      <c r="A7147" s="35" t="s">
        <v>2981</v>
      </c>
      <c r="B7147" s="1" t="s">
        <v>4851</v>
      </c>
      <c r="C7147" s="45" t="s">
        <v>424</v>
      </c>
      <c r="D7147" s="23" t="s">
        <v>5751</v>
      </c>
      <c r="E7147" s="23" t="s">
        <v>4134</v>
      </c>
      <c r="F7147" s="40">
        <v>1</v>
      </c>
      <c r="G7147" s="25">
        <v>100304</v>
      </c>
      <c r="H7147" s="25">
        <v>100304</v>
      </c>
      <c r="I7147" s="25"/>
      <c r="J7147" s="58" t="e">
        <f>HYPERLINK("#"&amp;"Insumos"&amp;"!A"&amp;MATCH($B7147,#REF!,0),"Ins "&amp;$B7147)</f>
        <v>#REF!</v>
      </c>
      <c r="M7147" s="220"/>
    </row>
    <row r="7148" spans="1:13" x14ac:dyDescent="0.2">
      <c r="A7148" s="35" t="s">
        <v>2981</v>
      </c>
      <c r="B7148" s="1" t="s">
        <v>5007</v>
      </c>
      <c r="C7148" s="45" t="s">
        <v>720</v>
      </c>
      <c r="D7148" s="23" t="s">
        <v>5751</v>
      </c>
      <c r="E7148" s="23" t="s">
        <v>4134</v>
      </c>
      <c r="F7148" s="40">
        <v>1.1000000000000001</v>
      </c>
      <c r="G7148" s="25">
        <v>1897</v>
      </c>
      <c r="H7148" s="25">
        <v>2087</v>
      </c>
      <c r="I7148" s="25"/>
      <c r="J7148" s="58" t="e">
        <f>HYPERLINK("#"&amp;"Insumos"&amp;"!A"&amp;MATCH($B7148,#REF!,0),"Ins "&amp;$B7148)</f>
        <v>#REF!</v>
      </c>
      <c r="M7148" s="220"/>
    </row>
    <row r="7149" spans="1:13" ht="38.25" x14ac:dyDescent="0.2">
      <c r="A7149" s="36" t="s">
        <v>2982</v>
      </c>
      <c r="B7149" s="26" t="s">
        <v>6816</v>
      </c>
      <c r="C7149" s="79" t="s">
        <v>781</v>
      </c>
      <c r="D7149" s="37" t="s">
        <v>5608</v>
      </c>
      <c r="E7149" s="37" t="s">
        <v>4134</v>
      </c>
      <c r="F7149" s="41"/>
      <c r="G7149" s="27"/>
      <c r="H7149" s="27"/>
      <c r="I7149" s="27">
        <v>189775</v>
      </c>
      <c r="M7149" s="220">
        <f t="shared" si="111"/>
        <v>248529</v>
      </c>
    </row>
    <row r="7150" spans="1:13" x14ac:dyDescent="0.2">
      <c r="A7150" s="35" t="s">
        <v>2982</v>
      </c>
      <c r="B7150" s="1" t="s">
        <v>81</v>
      </c>
      <c r="C7150" s="45" t="s">
        <v>1020</v>
      </c>
      <c r="D7150" s="23" t="s">
        <v>5734</v>
      </c>
      <c r="E7150" s="23" t="s">
        <v>4141</v>
      </c>
      <c r="F7150" s="40">
        <v>0.6</v>
      </c>
      <c r="G7150" s="25">
        <v>75325</v>
      </c>
      <c r="H7150" s="25">
        <v>45195</v>
      </c>
      <c r="I7150" s="25"/>
      <c r="J7150" s="58" t="e">
        <f>HYPERLINK("#"&amp;"Insumos"&amp;"!A"&amp;MATCH($B7150,#REF!,0),"Ins "&amp;$B7150)</f>
        <v>#REF!</v>
      </c>
      <c r="M7150" s="220"/>
    </row>
    <row r="7151" spans="1:13" x14ac:dyDescent="0.2">
      <c r="A7151" s="35" t="s">
        <v>2982</v>
      </c>
      <c r="B7151" s="1" t="s">
        <v>263</v>
      </c>
      <c r="C7151" s="45" t="s">
        <v>696</v>
      </c>
      <c r="D7151" s="23" t="s">
        <v>5534</v>
      </c>
      <c r="E7151" s="23" t="s">
        <v>4140</v>
      </c>
      <c r="F7151" s="40">
        <v>2.1999999999999999E-2</v>
      </c>
      <c r="G7151" s="25">
        <v>187426</v>
      </c>
      <c r="H7151" s="25">
        <v>4123</v>
      </c>
      <c r="I7151" s="25"/>
      <c r="J7151" s="58" t="e">
        <f>HYPERLINK("#"&amp;"Insumos"&amp;"!A"&amp;MATCH($B7151,#REF!,0),"Ins "&amp;$B7151)</f>
        <v>#REF!</v>
      </c>
      <c r="M7151" s="220"/>
    </row>
    <row r="7152" spans="1:13" x14ac:dyDescent="0.2">
      <c r="A7152" s="35" t="s">
        <v>2982</v>
      </c>
      <c r="B7152" s="1" t="s">
        <v>5533</v>
      </c>
      <c r="C7152" s="45" t="s">
        <v>5892</v>
      </c>
      <c r="D7152" s="23" t="s">
        <v>977</v>
      </c>
      <c r="E7152" s="23" t="s">
        <v>4134</v>
      </c>
      <c r="F7152" s="40">
        <v>0.5</v>
      </c>
      <c r="G7152" s="25">
        <v>3623</v>
      </c>
      <c r="H7152" s="25">
        <v>1812</v>
      </c>
      <c r="I7152" s="25"/>
      <c r="J7152" s="58" t="e">
        <f>HYPERLINK("#"&amp;"Insumos"&amp;"!A"&amp;MATCH($B7152,#REF!,0),"Ins "&amp;$B7152)</f>
        <v>#REF!</v>
      </c>
      <c r="M7152" s="220"/>
    </row>
    <row r="7153" spans="1:13" ht="25.5" x14ac:dyDescent="0.2">
      <c r="A7153" s="35" t="s">
        <v>2982</v>
      </c>
      <c r="B7153" s="1" t="s">
        <v>4251</v>
      </c>
      <c r="C7153" s="45" t="s">
        <v>339</v>
      </c>
      <c r="D7153" s="23" t="s">
        <v>5751</v>
      </c>
      <c r="E7153" s="23" t="s">
        <v>4134</v>
      </c>
      <c r="F7153" s="40">
        <v>1</v>
      </c>
      <c r="G7153" s="25">
        <v>12480</v>
      </c>
      <c r="H7153" s="25">
        <v>12480</v>
      </c>
      <c r="I7153" s="25"/>
      <c r="J7153" s="58" t="e">
        <f>HYPERLINK("#"&amp;"Insumos"&amp;"!A"&amp;MATCH($B7153,#REF!,0),"Ins "&amp;$B7153)</f>
        <v>#REF!</v>
      </c>
      <c r="M7153" s="220"/>
    </row>
    <row r="7154" spans="1:13" ht="25.5" x14ac:dyDescent="0.2">
      <c r="A7154" s="35" t="s">
        <v>2982</v>
      </c>
      <c r="B7154" s="1" t="s">
        <v>4846</v>
      </c>
      <c r="C7154" s="45" t="s">
        <v>338</v>
      </c>
      <c r="D7154" s="23" t="s">
        <v>5751</v>
      </c>
      <c r="E7154" s="23" t="s">
        <v>4134</v>
      </c>
      <c r="F7154" s="40">
        <v>1</v>
      </c>
      <c r="G7154" s="25">
        <v>124078</v>
      </c>
      <c r="H7154" s="25">
        <v>124078</v>
      </c>
      <c r="I7154" s="25"/>
      <c r="J7154" s="58" t="e">
        <f>HYPERLINK("#"&amp;"Insumos"&amp;"!A"&amp;MATCH($B7154,#REF!,0),"Ins "&amp;$B7154)</f>
        <v>#REF!</v>
      </c>
      <c r="M7154" s="220"/>
    </row>
    <row r="7155" spans="1:13" x14ac:dyDescent="0.2">
      <c r="A7155" s="35" t="s">
        <v>2982</v>
      </c>
      <c r="B7155" s="1" t="s">
        <v>5007</v>
      </c>
      <c r="C7155" s="45" t="s">
        <v>720</v>
      </c>
      <c r="D7155" s="23" t="s">
        <v>5751</v>
      </c>
      <c r="E7155" s="23" t="s">
        <v>4134</v>
      </c>
      <c r="F7155" s="40">
        <v>1.1000000000000001</v>
      </c>
      <c r="G7155" s="25">
        <v>1897</v>
      </c>
      <c r="H7155" s="25">
        <v>2087</v>
      </c>
      <c r="I7155" s="25"/>
      <c r="J7155" s="58" t="e">
        <f>HYPERLINK("#"&amp;"Insumos"&amp;"!A"&amp;MATCH($B7155,#REF!,0),"Ins "&amp;$B7155)</f>
        <v>#REF!</v>
      </c>
      <c r="M7155" s="220"/>
    </row>
    <row r="7156" spans="1:13" ht="38.25" x14ac:dyDescent="0.2">
      <c r="A7156" s="36" t="s">
        <v>2983</v>
      </c>
      <c r="B7156" s="26" t="s">
        <v>6816</v>
      </c>
      <c r="C7156" s="79" t="s">
        <v>782</v>
      </c>
      <c r="D7156" s="37" t="s">
        <v>5608</v>
      </c>
      <c r="E7156" s="37" t="s">
        <v>4134</v>
      </c>
      <c r="F7156" s="41"/>
      <c r="G7156" s="27"/>
      <c r="H7156" s="27"/>
      <c r="I7156" s="27">
        <v>265196</v>
      </c>
      <c r="M7156" s="220">
        <f t="shared" si="111"/>
        <v>347301</v>
      </c>
    </row>
    <row r="7157" spans="1:13" x14ac:dyDescent="0.2">
      <c r="A7157" s="35" t="s">
        <v>2983</v>
      </c>
      <c r="B7157" s="1" t="s">
        <v>81</v>
      </c>
      <c r="C7157" s="45" t="s">
        <v>1020</v>
      </c>
      <c r="D7157" s="23" t="s">
        <v>5734</v>
      </c>
      <c r="E7157" s="23" t="s">
        <v>4141</v>
      </c>
      <c r="F7157" s="40">
        <v>0.6</v>
      </c>
      <c r="G7157" s="25">
        <v>75325</v>
      </c>
      <c r="H7157" s="25">
        <v>45195</v>
      </c>
      <c r="I7157" s="25"/>
      <c r="J7157" s="58" t="e">
        <f>HYPERLINK("#"&amp;"Insumos"&amp;"!A"&amp;MATCH($B7157,#REF!,0),"Ins "&amp;$B7157)</f>
        <v>#REF!</v>
      </c>
      <c r="M7157" s="220"/>
    </row>
    <row r="7158" spans="1:13" x14ac:dyDescent="0.2">
      <c r="A7158" s="35" t="s">
        <v>2983</v>
      </c>
      <c r="B7158" s="1" t="s">
        <v>263</v>
      </c>
      <c r="C7158" s="45" t="s">
        <v>696</v>
      </c>
      <c r="D7158" s="23" t="s">
        <v>5534</v>
      </c>
      <c r="E7158" s="23" t="s">
        <v>4140</v>
      </c>
      <c r="F7158" s="40">
        <v>2.18E-2</v>
      </c>
      <c r="G7158" s="25">
        <v>187426</v>
      </c>
      <c r="H7158" s="25">
        <v>4086</v>
      </c>
      <c r="I7158" s="25"/>
      <c r="J7158" s="58" t="e">
        <f>HYPERLINK("#"&amp;"Insumos"&amp;"!A"&amp;MATCH($B7158,#REF!,0),"Ins "&amp;$B7158)</f>
        <v>#REF!</v>
      </c>
      <c r="M7158" s="220"/>
    </row>
    <row r="7159" spans="1:13" x14ac:dyDescent="0.2">
      <c r="A7159" s="35" t="s">
        <v>2983</v>
      </c>
      <c r="B7159" s="1" t="s">
        <v>5533</v>
      </c>
      <c r="C7159" s="45" t="s">
        <v>5892</v>
      </c>
      <c r="D7159" s="23" t="s">
        <v>977</v>
      </c>
      <c r="E7159" s="23" t="s">
        <v>4134</v>
      </c>
      <c r="F7159" s="40">
        <v>0.5</v>
      </c>
      <c r="G7159" s="25">
        <v>3623</v>
      </c>
      <c r="H7159" s="25">
        <v>1812</v>
      </c>
      <c r="I7159" s="25"/>
      <c r="J7159" s="58" t="e">
        <f>HYPERLINK("#"&amp;"Insumos"&amp;"!A"&amp;MATCH($B7159,#REF!,0),"Ins "&amp;$B7159)</f>
        <v>#REF!</v>
      </c>
      <c r="M7159" s="220"/>
    </row>
    <row r="7160" spans="1:13" ht="25.5" x14ac:dyDescent="0.2">
      <c r="A7160" s="35" t="s">
        <v>2983</v>
      </c>
      <c r="B7160" s="1" t="s">
        <v>4258</v>
      </c>
      <c r="C7160" s="45" t="s">
        <v>341</v>
      </c>
      <c r="D7160" s="23" t="s">
        <v>5751</v>
      </c>
      <c r="E7160" s="23" t="s">
        <v>4134</v>
      </c>
      <c r="F7160" s="40">
        <v>1</v>
      </c>
      <c r="G7160" s="25">
        <v>93649</v>
      </c>
      <c r="H7160" s="25">
        <v>93649</v>
      </c>
      <c r="I7160" s="25"/>
      <c r="J7160" s="58" t="e">
        <f>HYPERLINK("#"&amp;"Insumos"&amp;"!A"&amp;MATCH($B7160,#REF!,0),"Ins "&amp;$B7160)</f>
        <v>#REF!</v>
      </c>
      <c r="M7160" s="220"/>
    </row>
    <row r="7161" spans="1:13" ht="25.5" x14ac:dyDescent="0.2">
      <c r="A7161" s="35" t="s">
        <v>2983</v>
      </c>
      <c r="B7161" s="1" t="s">
        <v>4853</v>
      </c>
      <c r="C7161" s="45" t="s">
        <v>340</v>
      </c>
      <c r="D7161" s="23" t="s">
        <v>5751</v>
      </c>
      <c r="E7161" s="23" t="s">
        <v>4134</v>
      </c>
      <c r="F7161" s="40">
        <v>1</v>
      </c>
      <c r="G7161" s="25">
        <v>118367</v>
      </c>
      <c r="H7161" s="25">
        <v>118367</v>
      </c>
      <c r="I7161" s="25"/>
      <c r="J7161" s="58" t="e">
        <f>HYPERLINK("#"&amp;"Insumos"&amp;"!A"&amp;MATCH($B7161,#REF!,0),"Ins "&amp;$B7161)</f>
        <v>#REF!</v>
      </c>
      <c r="M7161" s="220"/>
    </row>
    <row r="7162" spans="1:13" x14ac:dyDescent="0.2">
      <c r="A7162" s="35" t="s">
        <v>2983</v>
      </c>
      <c r="B7162" s="1" t="s">
        <v>5007</v>
      </c>
      <c r="C7162" s="45" t="s">
        <v>720</v>
      </c>
      <c r="D7162" s="23" t="s">
        <v>5751</v>
      </c>
      <c r="E7162" s="23" t="s">
        <v>4134</v>
      </c>
      <c r="F7162" s="40">
        <v>1.1000000000000001</v>
      </c>
      <c r="G7162" s="25">
        <v>1897</v>
      </c>
      <c r="H7162" s="25">
        <v>2087</v>
      </c>
      <c r="I7162" s="25"/>
      <c r="J7162" s="58" t="e">
        <f>HYPERLINK("#"&amp;"Insumos"&amp;"!A"&amp;MATCH($B7162,#REF!,0),"Ins "&amp;$B7162)</f>
        <v>#REF!</v>
      </c>
      <c r="M7162" s="220"/>
    </row>
    <row r="7163" spans="1:13" ht="38.25" x14ac:dyDescent="0.2">
      <c r="A7163" s="36" t="s">
        <v>2984</v>
      </c>
      <c r="B7163" s="26" t="s">
        <v>6816</v>
      </c>
      <c r="C7163" s="79" t="s">
        <v>783</v>
      </c>
      <c r="D7163" s="37" t="s">
        <v>5608</v>
      </c>
      <c r="E7163" s="37" t="s">
        <v>4134</v>
      </c>
      <c r="F7163" s="41"/>
      <c r="G7163" s="27"/>
      <c r="H7163" s="27"/>
      <c r="I7163" s="27">
        <v>813238</v>
      </c>
      <c r="M7163" s="220">
        <f t="shared" si="111"/>
        <v>1065016</v>
      </c>
    </row>
    <row r="7164" spans="1:13" x14ac:dyDescent="0.2">
      <c r="A7164" s="35" t="s">
        <v>2984</v>
      </c>
      <c r="B7164" s="1" t="s">
        <v>81</v>
      </c>
      <c r="C7164" s="45" t="s">
        <v>1020</v>
      </c>
      <c r="D7164" s="23" t="s">
        <v>5734</v>
      </c>
      <c r="E7164" s="23" t="s">
        <v>4141</v>
      </c>
      <c r="F7164" s="40">
        <v>0.6</v>
      </c>
      <c r="G7164" s="25">
        <v>75325</v>
      </c>
      <c r="H7164" s="25">
        <v>45195</v>
      </c>
      <c r="I7164" s="25"/>
      <c r="J7164" s="58" t="e">
        <f>HYPERLINK("#"&amp;"Insumos"&amp;"!A"&amp;MATCH($B7164,#REF!,0),"Ins "&amp;$B7164)</f>
        <v>#REF!</v>
      </c>
      <c r="M7164" s="220"/>
    </row>
    <row r="7165" spans="1:13" x14ac:dyDescent="0.2">
      <c r="A7165" s="35" t="s">
        <v>2984</v>
      </c>
      <c r="B7165" s="1" t="s">
        <v>263</v>
      </c>
      <c r="C7165" s="45" t="s">
        <v>696</v>
      </c>
      <c r="D7165" s="23" t="s">
        <v>5534</v>
      </c>
      <c r="E7165" s="23" t="s">
        <v>4140</v>
      </c>
      <c r="F7165" s="40">
        <v>7.7200000000000005E-2</v>
      </c>
      <c r="G7165" s="25">
        <v>187426</v>
      </c>
      <c r="H7165" s="25">
        <v>14469</v>
      </c>
      <c r="I7165" s="25"/>
      <c r="J7165" s="58" t="e">
        <f>HYPERLINK("#"&amp;"Insumos"&amp;"!A"&amp;MATCH($B7165,#REF!,0),"Ins "&amp;$B7165)</f>
        <v>#REF!</v>
      </c>
      <c r="M7165" s="220"/>
    </row>
    <row r="7166" spans="1:13" x14ac:dyDescent="0.2">
      <c r="A7166" s="35" t="s">
        <v>2984</v>
      </c>
      <c r="B7166" s="1" t="s">
        <v>5533</v>
      </c>
      <c r="C7166" s="45" t="s">
        <v>5892</v>
      </c>
      <c r="D7166" s="23" t="s">
        <v>977</v>
      </c>
      <c r="E7166" s="23" t="s">
        <v>4134</v>
      </c>
      <c r="F7166" s="40">
        <v>0.5</v>
      </c>
      <c r="G7166" s="25">
        <v>3623</v>
      </c>
      <c r="H7166" s="25">
        <v>1812</v>
      </c>
      <c r="I7166" s="25"/>
      <c r="J7166" s="58" t="e">
        <f>HYPERLINK("#"&amp;"Insumos"&amp;"!A"&amp;MATCH($B7166,#REF!,0),"Ins "&amp;$B7166)</f>
        <v>#REF!</v>
      </c>
      <c r="M7166" s="220"/>
    </row>
    <row r="7167" spans="1:13" ht="25.5" x14ac:dyDescent="0.2">
      <c r="A7167" s="35" t="s">
        <v>2984</v>
      </c>
      <c r="B7167" s="1" t="s">
        <v>4253</v>
      </c>
      <c r="C7167" s="45" t="s">
        <v>343</v>
      </c>
      <c r="D7167" s="23" t="s">
        <v>5751</v>
      </c>
      <c r="E7167" s="23" t="s">
        <v>4134</v>
      </c>
      <c r="F7167" s="40">
        <v>1</v>
      </c>
      <c r="G7167" s="25">
        <v>118367</v>
      </c>
      <c r="H7167" s="25">
        <v>118367</v>
      </c>
      <c r="I7167" s="25"/>
      <c r="J7167" s="58" t="e">
        <f>HYPERLINK("#"&amp;"Insumos"&amp;"!A"&amp;MATCH($B7167,#REF!,0),"Ins "&amp;$B7167)</f>
        <v>#REF!</v>
      </c>
      <c r="M7167" s="220"/>
    </row>
    <row r="7168" spans="1:13" ht="25.5" x14ac:dyDescent="0.2">
      <c r="A7168" s="35" t="s">
        <v>2984</v>
      </c>
      <c r="B7168" s="1" t="s">
        <v>4848</v>
      </c>
      <c r="C7168" s="45" t="s">
        <v>342</v>
      </c>
      <c r="D7168" s="23" t="s">
        <v>5751</v>
      </c>
      <c r="E7168" s="23" t="s">
        <v>4134</v>
      </c>
      <c r="F7168" s="40">
        <v>1</v>
      </c>
      <c r="G7168" s="25">
        <v>631308</v>
      </c>
      <c r="H7168" s="25">
        <v>631308</v>
      </c>
      <c r="I7168" s="25"/>
      <c r="J7168" s="58" t="e">
        <f>HYPERLINK("#"&amp;"Insumos"&amp;"!A"&amp;MATCH($B7168,#REF!,0),"Ins "&amp;$B7168)</f>
        <v>#REF!</v>
      </c>
      <c r="M7168" s="220"/>
    </row>
    <row r="7169" spans="1:13" x14ac:dyDescent="0.2">
      <c r="A7169" s="35" t="s">
        <v>2984</v>
      </c>
      <c r="B7169" s="1" t="s">
        <v>5007</v>
      </c>
      <c r="C7169" s="45" t="s">
        <v>720</v>
      </c>
      <c r="D7169" s="23" t="s">
        <v>5751</v>
      </c>
      <c r="E7169" s="23" t="s">
        <v>4134</v>
      </c>
      <c r="F7169" s="40">
        <v>1.1000000000000001</v>
      </c>
      <c r="G7169" s="25">
        <v>1897</v>
      </c>
      <c r="H7169" s="25">
        <v>2087</v>
      </c>
      <c r="I7169" s="25"/>
      <c r="J7169" s="58" t="e">
        <f>HYPERLINK("#"&amp;"Insumos"&amp;"!A"&amp;MATCH($B7169,#REF!,0),"Ins "&amp;$B7169)</f>
        <v>#REF!</v>
      </c>
      <c r="M7169" s="220"/>
    </row>
    <row r="7170" spans="1:13" ht="38.25" x14ac:dyDescent="0.2">
      <c r="A7170" s="36" t="s">
        <v>2985</v>
      </c>
      <c r="B7170" s="26" t="s">
        <v>6816</v>
      </c>
      <c r="C7170" s="79" t="s">
        <v>784</v>
      </c>
      <c r="D7170" s="37" t="s">
        <v>5608</v>
      </c>
      <c r="E7170" s="37" t="s">
        <v>4134</v>
      </c>
      <c r="F7170" s="41"/>
      <c r="G7170" s="27"/>
      <c r="H7170" s="27"/>
      <c r="I7170" s="27">
        <v>493673</v>
      </c>
      <c r="M7170" s="220">
        <f t="shared" si="111"/>
        <v>646514</v>
      </c>
    </row>
    <row r="7171" spans="1:13" x14ac:dyDescent="0.2">
      <c r="A7171" s="35" t="s">
        <v>2985</v>
      </c>
      <c r="B7171" s="1" t="s">
        <v>81</v>
      </c>
      <c r="C7171" s="45" t="s">
        <v>1020</v>
      </c>
      <c r="D7171" s="23" t="s">
        <v>5734</v>
      </c>
      <c r="E7171" s="23" t="s">
        <v>4141</v>
      </c>
      <c r="F7171" s="40">
        <v>0.6</v>
      </c>
      <c r="G7171" s="25">
        <v>75325</v>
      </c>
      <c r="H7171" s="25">
        <v>45195</v>
      </c>
      <c r="I7171" s="25"/>
      <c r="J7171" s="58" t="e">
        <f>HYPERLINK("#"&amp;"Insumos"&amp;"!A"&amp;MATCH($B7171,#REF!,0),"Ins "&amp;$B7171)</f>
        <v>#REF!</v>
      </c>
      <c r="M7171" s="220"/>
    </row>
    <row r="7172" spans="1:13" x14ac:dyDescent="0.2">
      <c r="A7172" s="35" t="s">
        <v>2985</v>
      </c>
      <c r="B7172" s="1" t="s">
        <v>263</v>
      </c>
      <c r="C7172" s="45" t="s">
        <v>696</v>
      </c>
      <c r="D7172" s="23" t="s">
        <v>5534</v>
      </c>
      <c r="E7172" s="23" t="s">
        <v>4140</v>
      </c>
      <c r="F7172" s="40">
        <v>4.4900000000000002E-2</v>
      </c>
      <c r="G7172" s="25">
        <v>187426</v>
      </c>
      <c r="H7172" s="25">
        <v>8415</v>
      </c>
      <c r="I7172" s="25"/>
      <c r="J7172" s="58" t="e">
        <f>HYPERLINK("#"&amp;"Insumos"&amp;"!A"&amp;MATCH($B7172,#REF!,0),"Ins "&amp;$B7172)</f>
        <v>#REF!</v>
      </c>
      <c r="M7172" s="220"/>
    </row>
    <row r="7173" spans="1:13" x14ac:dyDescent="0.2">
      <c r="A7173" s="35" t="s">
        <v>2985</v>
      </c>
      <c r="B7173" s="1" t="s">
        <v>5533</v>
      </c>
      <c r="C7173" s="45" t="s">
        <v>5892</v>
      </c>
      <c r="D7173" s="23" t="s">
        <v>977</v>
      </c>
      <c r="E7173" s="23" t="s">
        <v>4134</v>
      </c>
      <c r="F7173" s="40">
        <v>0.5</v>
      </c>
      <c r="G7173" s="25">
        <v>3623</v>
      </c>
      <c r="H7173" s="25">
        <v>1812</v>
      </c>
      <c r="I7173" s="25"/>
      <c r="J7173" s="58" t="e">
        <f>HYPERLINK("#"&amp;"Insumos"&amp;"!A"&amp;MATCH($B7173,#REF!,0),"Ins "&amp;$B7173)</f>
        <v>#REF!</v>
      </c>
      <c r="M7173" s="220"/>
    </row>
    <row r="7174" spans="1:13" ht="25.5" x14ac:dyDescent="0.2">
      <c r="A7174" s="35" t="s">
        <v>2985</v>
      </c>
      <c r="B7174" s="1" t="s">
        <v>4257</v>
      </c>
      <c r="C7174" s="45" t="s">
        <v>345</v>
      </c>
      <c r="D7174" s="23" t="s">
        <v>5751</v>
      </c>
      <c r="E7174" s="23" t="s">
        <v>4134</v>
      </c>
      <c r="F7174" s="40">
        <v>1</v>
      </c>
      <c r="G7174" s="25">
        <v>147845</v>
      </c>
      <c r="H7174" s="25">
        <v>147845</v>
      </c>
      <c r="I7174" s="25"/>
      <c r="J7174" s="58" t="e">
        <f>HYPERLINK("#"&amp;"Insumos"&amp;"!A"&amp;MATCH($B7174,#REF!,0),"Ins "&amp;$B7174)</f>
        <v>#REF!</v>
      </c>
      <c r="M7174" s="220"/>
    </row>
    <row r="7175" spans="1:13" ht="25.5" x14ac:dyDescent="0.2">
      <c r="A7175" s="35" t="s">
        <v>2985</v>
      </c>
      <c r="B7175" s="1" t="s">
        <v>4852</v>
      </c>
      <c r="C7175" s="45" t="s">
        <v>344</v>
      </c>
      <c r="D7175" s="23" t="s">
        <v>5751</v>
      </c>
      <c r="E7175" s="23" t="s">
        <v>4134</v>
      </c>
      <c r="F7175" s="40">
        <v>1</v>
      </c>
      <c r="G7175" s="25">
        <v>288319</v>
      </c>
      <c r="H7175" s="25">
        <v>288319</v>
      </c>
      <c r="I7175" s="25"/>
      <c r="J7175" s="58" t="e">
        <f>HYPERLINK("#"&amp;"Insumos"&amp;"!A"&amp;MATCH($B7175,#REF!,0),"Ins "&amp;$B7175)</f>
        <v>#REF!</v>
      </c>
      <c r="M7175" s="220"/>
    </row>
    <row r="7176" spans="1:13" x14ac:dyDescent="0.2">
      <c r="A7176" s="35" t="s">
        <v>2985</v>
      </c>
      <c r="B7176" s="1" t="s">
        <v>5007</v>
      </c>
      <c r="C7176" s="45" t="s">
        <v>720</v>
      </c>
      <c r="D7176" s="23" t="s">
        <v>5751</v>
      </c>
      <c r="E7176" s="23" t="s">
        <v>4134</v>
      </c>
      <c r="F7176" s="40">
        <v>1.1000000000000001</v>
      </c>
      <c r="G7176" s="25">
        <v>1897</v>
      </c>
      <c r="H7176" s="25">
        <v>2087</v>
      </c>
      <c r="I7176" s="25"/>
      <c r="J7176" s="58" t="e">
        <f>HYPERLINK("#"&amp;"Insumos"&amp;"!A"&amp;MATCH($B7176,#REF!,0),"Ins "&amp;$B7176)</f>
        <v>#REF!</v>
      </c>
      <c r="M7176" s="220"/>
    </row>
    <row r="7177" spans="1:13" ht="38.25" x14ac:dyDescent="0.2">
      <c r="A7177" s="36" t="s">
        <v>2986</v>
      </c>
      <c r="B7177" s="26" t="s">
        <v>6816</v>
      </c>
      <c r="C7177" s="79" t="s">
        <v>785</v>
      </c>
      <c r="D7177" s="37" t="s">
        <v>5608</v>
      </c>
      <c r="E7177" s="37" t="s">
        <v>4134</v>
      </c>
      <c r="F7177" s="41"/>
      <c r="G7177" s="27"/>
      <c r="H7177" s="27"/>
      <c r="I7177" s="27">
        <v>541896</v>
      </c>
      <c r="M7177" s="220">
        <f t="shared" ref="M7177:M7235" si="112">ROUND(I7177*(1+$L$2),0)</f>
        <v>709667</v>
      </c>
    </row>
    <row r="7178" spans="1:13" x14ac:dyDescent="0.2">
      <c r="A7178" s="35" t="s">
        <v>2986</v>
      </c>
      <c r="B7178" s="1" t="s">
        <v>81</v>
      </c>
      <c r="C7178" s="45" t="s">
        <v>1020</v>
      </c>
      <c r="D7178" s="23" t="s">
        <v>5734</v>
      </c>
      <c r="E7178" s="23" t="s">
        <v>4141</v>
      </c>
      <c r="F7178" s="40">
        <v>0.6</v>
      </c>
      <c r="G7178" s="25">
        <v>75325</v>
      </c>
      <c r="H7178" s="25">
        <v>45195</v>
      </c>
      <c r="I7178" s="25"/>
      <c r="J7178" s="58" t="e">
        <f>HYPERLINK("#"&amp;"Insumos"&amp;"!A"&amp;MATCH($B7178,#REF!,0),"Ins "&amp;$B7178)</f>
        <v>#REF!</v>
      </c>
      <c r="M7178" s="220"/>
    </row>
    <row r="7179" spans="1:13" x14ac:dyDescent="0.2">
      <c r="A7179" s="35" t="s">
        <v>2986</v>
      </c>
      <c r="B7179" s="1" t="s">
        <v>263</v>
      </c>
      <c r="C7179" s="45" t="s">
        <v>696</v>
      </c>
      <c r="D7179" s="23" t="s">
        <v>5534</v>
      </c>
      <c r="E7179" s="23" t="s">
        <v>4140</v>
      </c>
      <c r="F7179" s="40">
        <v>4.9799999999999997E-2</v>
      </c>
      <c r="G7179" s="25">
        <v>187426</v>
      </c>
      <c r="H7179" s="25">
        <v>9334</v>
      </c>
      <c r="I7179" s="25"/>
      <c r="J7179" s="58" t="e">
        <f>HYPERLINK("#"&amp;"Insumos"&amp;"!A"&amp;MATCH($B7179,#REF!,0),"Ins "&amp;$B7179)</f>
        <v>#REF!</v>
      </c>
      <c r="M7179" s="220"/>
    </row>
    <row r="7180" spans="1:13" x14ac:dyDescent="0.2">
      <c r="A7180" s="35" t="s">
        <v>2986</v>
      </c>
      <c r="B7180" s="1" t="s">
        <v>5533</v>
      </c>
      <c r="C7180" s="45" t="s">
        <v>5892</v>
      </c>
      <c r="D7180" s="23" t="s">
        <v>977</v>
      </c>
      <c r="E7180" s="23" t="s">
        <v>4134</v>
      </c>
      <c r="F7180" s="40">
        <v>0.5</v>
      </c>
      <c r="G7180" s="25">
        <v>3623</v>
      </c>
      <c r="H7180" s="25">
        <v>1812</v>
      </c>
      <c r="I7180" s="25"/>
      <c r="J7180" s="58" t="e">
        <f>HYPERLINK("#"&amp;"Insumos"&amp;"!A"&amp;MATCH($B7180,#REF!,0),"Ins "&amp;$B7180)</f>
        <v>#REF!</v>
      </c>
      <c r="M7180" s="220"/>
    </row>
    <row r="7181" spans="1:13" ht="25.5" x14ac:dyDescent="0.2">
      <c r="A7181" s="35" t="s">
        <v>2986</v>
      </c>
      <c r="B7181" s="1" t="s">
        <v>4252</v>
      </c>
      <c r="C7181" s="45" t="s">
        <v>347</v>
      </c>
      <c r="D7181" s="23" t="s">
        <v>5751</v>
      </c>
      <c r="E7181" s="23" t="s">
        <v>4134</v>
      </c>
      <c r="F7181" s="40">
        <v>1</v>
      </c>
      <c r="G7181" s="25">
        <v>165199</v>
      </c>
      <c r="H7181" s="25">
        <v>165199</v>
      </c>
      <c r="I7181" s="25"/>
      <c r="J7181" s="58" t="e">
        <f>HYPERLINK("#"&amp;"Insumos"&amp;"!A"&amp;MATCH($B7181,#REF!,0),"Ins "&amp;$B7181)</f>
        <v>#REF!</v>
      </c>
      <c r="M7181" s="220"/>
    </row>
    <row r="7182" spans="1:13" ht="25.5" x14ac:dyDescent="0.2">
      <c r="A7182" s="35" t="s">
        <v>2986</v>
      </c>
      <c r="B7182" s="1" t="s">
        <v>4847</v>
      </c>
      <c r="C7182" s="45" t="s">
        <v>346</v>
      </c>
      <c r="D7182" s="23" t="s">
        <v>5751</v>
      </c>
      <c r="E7182" s="23" t="s">
        <v>4134</v>
      </c>
      <c r="F7182" s="40">
        <v>1</v>
      </c>
      <c r="G7182" s="25">
        <v>318269</v>
      </c>
      <c r="H7182" s="25">
        <v>318269</v>
      </c>
      <c r="I7182" s="25"/>
      <c r="J7182" s="58" t="e">
        <f>HYPERLINK("#"&amp;"Insumos"&amp;"!A"&amp;MATCH($B7182,#REF!,0),"Ins "&amp;$B7182)</f>
        <v>#REF!</v>
      </c>
      <c r="M7182" s="220"/>
    </row>
    <row r="7183" spans="1:13" x14ac:dyDescent="0.2">
      <c r="A7183" s="35" t="s">
        <v>2986</v>
      </c>
      <c r="B7183" s="1" t="s">
        <v>5007</v>
      </c>
      <c r="C7183" s="45" t="s">
        <v>720</v>
      </c>
      <c r="D7183" s="23" t="s">
        <v>5751</v>
      </c>
      <c r="E7183" s="23" t="s">
        <v>4134</v>
      </c>
      <c r="F7183" s="40">
        <v>1.1000000000000001</v>
      </c>
      <c r="G7183" s="25">
        <v>1897</v>
      </c>
      <c r="H7183" s="25">
        <v>2087</v>
      </c>
      <c r="I7183" s="25"/>
      <c r="J7183" s="58" t="e">
        <f>HYPERLINK("#"&amp;"Insumos"&amp;"!A"&amp;MATCH($B7183,#REF!,0),"Ins "&amp;$B7183)</f>
        <v>#REF!</v>
      </c>
      <c r="M7183" s="220"/>
    </row>
    <row r="7184" spans="1:13" ht="38.25" x14ac:dyDescent="0.2">
      <c r="A7184" s="36" t="s">
        <v>2987</v>
      </c>
      <c r="B7184" s="26" t="s">
        <v>6816</v>
      </c>
      <c r="C7184" s="79" t="s">
        <v>786</v>
      </c>
      <c r="D7184" s="37" t="s">
        <v>5608</v>
      </c>
      <c r="E7184" s="37" t="s">
        <v>4134</v>
      </c>
      <c r="F7184" s="41"/>
      <c r="G7184" s="27"/>
      <c r="H7184" s="27"/>
      <c r="I7184" s="27">
        <v>544538</v>
      </c>
      <c r="M7184" s="220">
        <f t="shared" si="112"/>
        <v>713127</v>
      </c>
    </row>
    <row r="7185" spans="1:13" x14ac:dyDescent="0.2">
      <c r="A7185" s="35" t="s">
        <v>2987</v>
      </c>
      <c r="B7185" s="1" t="s">
        <v>81</v>
      </c>
      <c r="C7185" s="45" t="s">
        <v>1020</v>
      </c>
      <c r="D7185" s="23" t="s">
        <v>5734</v>
      </c>
      <c r="E7185" s="23" t="s">
        <v>4141</v>
      </c>
      <c r="F7185" s="40">
        <v>0.6</v>
      </c>
      <c r="G7185" s="25">
        <v>75325</v>
      </c>
      <c r="H7185" s="25">
        <v>45195</v>
      </c>
      <c r="I7185" s="25"/>
      <c r="J7185" s="58" t="e">
        <f>HYPERLINK("#"&amp;"Insumos"&amp;"!A"&amp;MATCH($B7185,#REF!,0),"Ins "&amp;$B7185)</f>
        <v>#REF!</v>
      </c>
      <c r="M7185" s="220"/>
    </row>
    <row r="7186" spans="1:13" x14ac:dyDescent="0.2">
      <c r="A7186" s="35" t="s">
        <v>2987</v>
      </c>
      <c r="B7186" s="1" t="s">
        <v>263</v>
      </c>
      <c r="C7186" s="45" t="s">
        <v>696</v>
      </c>
      <c r="D7186" s="23" t="s">
        <v>5534</v>
      </c>
      <c r="E7186" s="23" t="s">
        <v>4140</v>
      </c>
      <c r="F7186" s="40">
        <v>0.05</v>
      </c>
      <c r="G7186" s="25">
        <v>187426</v>
      </c>
      <c r="H7186" s="25">
        <v>9371</v>
      </c>
      <c r="I7186" s="25"/>
      <c r="J7186" s="58" t="e">
        <f>HYPERLINK("#"&amp;"Insumos"&amp;"!A"&amp;MATCH($B7186,#REF!,0),"Ins "&amp;$B7186)</f>
        <v>#REF!</v>
      </c>
      <c r="M7186" s="220"/>
    </row>
    <row r="7187" spans="1:13" x14ac:dyDescent="0.2">
      <c r="A7187" s="35" t="s">
        <v>2987</v>
      </c>
      <c r="B7187" s="1" t="s">
        <v>5533</v>
      </c>
      <c r="C7187" s="45" t="s">
        <v>5892</v>
      </c>
      <c r="D7187" s="23" t="s">
        <v>977</v>
      </c>
      <c r="E7187" s="23" t="s">
        <v>4134</v>
      </c>
      <c r="F7187" s="40">
        <v>0.5</v>
      </c>
      <c r="G7187" s="25">
        <v>3623</v>
      </c>
      <c r="H7187" s="25">
        <v>1812</v>
      </c>
      <c r="I7187" s="25"/>
      <c r="J7187" s="58" t="e">
        <f>HYPERLINK("#"&amp;"Insumos"&amp;"!A"&amp;MATCH($B7187,#REF!,0),"Ins "&amp;$B7187)</f>
        <v>#REF!</v>
      </c>
      <c r="M7187" s="220"/>
    </row>
    <row r="7188" spans="1:13" ht="25.5" x14ac:dyDescent="0.2">
      <c r="A7188" s="35" t="s">
        <v>2987</v>
      </c>
      <c r="B7188" s="1" t="s">
        <v>4259</v>
      </c>
      <c r="C7188" s="45" t="s">
        <v>349</v>
      </c>
      <c r="D7188" s="23" t="s">
        <v>5751</v>
      </c>
      <c r="E7188" s="23" t="s">
        <v>4134</v>
      </c>
      <c r="F7188" s="40">
        <v>1</v>
      </c>
      <c r="G7188" s="25">
        <v>191100</v>
      </c>
      <c r="H7188" s="25">
        <v>191100</v>
      </c>
      <c r="I7188" s="25"/>
      <c r="J7188" s="58" t="e">
        <f>HYPERLINK("#"&amp;"Insumos"&amp;"!A"&amp;MATCH($B7188,#REF!,0),"Ins "&amp;$B7188)</f>
        <v>#REF!</v>
      </c>
      <c r="M7188" s="220"/>
    </row>
    <row r="7189" spans="1:13" ht="25.5" x14ac:dyDescent="0.2">
      <c r="A7189" s="35" t="s">
        <v>2987</v>
      </c>
      <c r="B7189" s="1" t="s">
        <v>4854</v>
      </c>
      <c r="C7189" s="45" t="s">
        <v>348</v>
      </c>
      <c r="D7189" s="23" t="s">
        <v>5751</v>
      </c>
      <c r="E7189" s="23" t="s">
        <v>4134</v>
      </c>
      <c r="F7189" s="40">
        <v>1</v>
      </c>
      <c r="G7189" s="25">
        <v>294973</v>
      </c>
      <c r="H7189" s="25">
        <v>294973</v>
      </c>
      <c r="I7189" s="25"/>
      <c r="J7189" s="58" t="e">
        <f>HYPERLINK("#"&amp;"Insumos"&amp;"!A"&amp;MATCH($B7189,#REF!,0),"Ins "&amp;$B7189)</f>
        <v>#REF!</v>
      </c>
      <c r="M7189" s="220"/>
    </row>
    <row r="7190" spans="1:13" x14ac:dyDescent="0.2">
      <c r="A7190" s="35" t="s">
        <v>2987</v>
      </c>
      <c r="B7190" s="1" t="s">
        <v>5007</v>
      </c>
      <c r="C7190" s="45" t="s">
        <v>720</v>
      </c>
      <c r="D7190" s="23" t="s">
        <v>5751</v>
      </c>
      <c r="E7190" s="23" t="s">
        <v>4134</v>
      </c>
      <c r="F7190" s="40">
        <v>1.1000000000000001</v>
      </c>
      <c r="G7190" s="25">
        <v>1897</v>
      </c>
      <c r="H7190" s="25">
        <v>2087</v>
      </c>
      <c r="I7190" s="25"/>
      <c r="J7190" s="58" t="e">
        <f>HYPERLINK("#"&amp;"Insumos"&amp;"!A"&amp;MATCH($B7190,#REF!,0),"Ins "&amp;$B7190)</f>
        <v>#REF!</v>
      </c>
      <c r="M7190" s="220"/>
    </row>
    <row r="7191" spans="1:13" ht="38.25" x14ac:dyDescent="0.2">
      <c r="A7191" s="36" t="s">
        <v>2988</v>
      </c>
      <c r="B7191" s="26" t="s">
        <v>6816</v>
      </c>
      <c r="C7191" s="79" t="s">
        <v>787</v>
      </c>
      <c r="D7191" s="37" t="s">
        <v>5608</v>
      </c>
      <c r="E7191" s="37" t="s">
        <v>4134</v>
      </c>
      <c r="F7191" s="41"/>
      <c r="G7191" s="27"/>
      <c r="H7191" s="27"/>
      <c r="I7191" s="27">
        <v>594226</v>
      </c>
      <c r="M7191" s="220">
        <f t="shared" si="112"/>
        <v>778198</v>
      </c>
    </row>
    <row r="7192" spans="1:13" x14ac:dyDescent="0.2">
      <c r="A7192" s="35" t="s">
        <v>2988</v>
      </c>
      <c r="B7192" s="1" t="s">
        <v>81</v>
      </c>
      <c r="C7192" s="45" t="s">
        <v>1020</v>
      </c>
      <c r="D7192" s="23" t="s">
        <v>5734</v>
      </c>
      <c r="E7192" s="23" t="s">
        <v>4141</v>
      </c>
      <c r="F7192" s="40">
        <v>0.6</v>
      </c>
      <c r="G7192" s="25">
        <v>75325</v>
      </c>
      <c r="H7192" s="25">
        <v>45195</v>
      </c>
      <c r="I7192" s="25"/>
      <c r="J7192" s="58" t="e">
        <f>HYPERLINK("#"&amp;"Insumos"&amp;"!A"&amp;MATCH($B7192,#REF!,0),"Ins "&amp;$B7192)</f>
        <v>#REF!</v>
      </c>
      <c r="M7192" s="220"/>
    </row>
    <row r="7193" spans="1:13" x14ac:dyDescent="0.2">
      <c r="A7193" s="35" t="s">
        <v>2988</v>
      </c>
      <c r="B7193" s="1" t="s">
        <v>263</v>
      </c>
      <c r="C7193" s="45" t="s">
        <v>696</v>
      </c>
      <c r="D7193" s="23" t="s">
        <v>5534</v>
      </c>
      <c r="E7193" s="23" t="s">
        <v>4140</v>
      </c>
      <c r="F7193" s="40">
        <v>5.5100000000000003E-2</v>
      </c>
      <c r="G7193" s="25">
        <v>187426</v>
      </c>
      <c r="H7193" s="25">
        <v>10327</v>
      </c>
      <c r="I7193" s="25"/>
      <c r="J7193" s="58" t="e">
        <f>HYPERLINK("#"&amp;"Insumos"&amp;"!A"&amp;MATCH($B7193,#REF!,0),"Ins "&amp;$B7193)</f>
        <v>#REF!</v>
      </c>
      <c r="M7193" s="220"/>
    </row>
    <row r="7194" spans="1:13" x14ac:dyDescent="0.2">
      <c r="A7194" s="35" t="s">
        <v>2988</v>
      </c>
      <c r="B7194" s="1" t="s">
        <v>5533</v>
      </c>
      <c r="C7194" s="45" t="s">
        <v>5892</v>
      </c>
      <c r="D7194" s="23" t="s">
        <v>977</v>
      </c>
      <c r="E7194" s="23" t="s">
        <v>4134</v>
      </c>
      <c r="F7194" s="40">
        <v>0.5</v>
      </c>
      <c r="G7194" s="25">
        <v>3623</v>
      </c>
      <c r="H7194" s="25">
        <v>1812</v>
      </c>
      <c r="I7194" s="25"/>
      <c r="J7194" s="58" t="e">
        <f>HYPERLINK("#"&amp;"Insumos"&amp;"!A"&amp;MATCH($B7194,#REF!,0),"Ins "&amp;$B7194)</f>
        <v>#REF!</v>
      </c>
      <c r="M7194" s="220"/>
    </row>
    <row r="7195" spans="1:13" ht="25.5" x14ac:dyDescent="0.2">
      <c r="A7195" s="35" t="s">
        <v>2988</v>
      </c>
      <c r="B7195" s="1" t="s">
        <v>4254</v>
      </c>
      <c r="C7195" s="45" t="s">
        <v>351</v>
      </c>
      <c r="D7195" s="23" t="s">
        <v>5751</v>
      </c>
      <c r="E7195" s="23" t="s">
        <v>4134</v>
      </c>
      <c r="F7195" s="40">
        <v>1</v>
      </c>
      <c r="G7195" s="25">
        <v>210120</v>
      </c>
      <c r="H7195" s="25">
        <v>210120</v>
      </c>
      <c r="I7195" s="25"/>
      <c r="J7195" s="58" t="e">
        <f>HYPERLINK("#"&amp;"Insumos"&amp;"!A"&amp;MATCH($B7195,#REF!,0),"Ins "&amp;$B7195)</f>
        <v>#REF!</v>
      </c>
      <c r="M7195" s="220"/>
    </row>
    <row r="7196" spans="1:13" ht="25.5" x14ac:dyDescent="0.2">
      <c r="A7196" s="35" t="s">
        <v>2988</v>
      </c>
      <c r="B7196" s="1" t="s">
        <v>4849</v>
      </c>
      <c r="C7196" s="45" t="s">
        <v>350</v>
      </c>
      <c r="D7196" s="23" t="s">
        <v>5751</v>
      </c>
      <c r="E7196" s="23" t="s">
        <v>4134</v>
      </c>
      <c r="F7196" s="40">
        <v>1</v>
      </c>
      <c r="G7196" s="25">
        <v>324685</v>
      </c>
      <c r="H7196" s="25">
        <v>324685</v>
      </c>
      <c r="I7196" s="25"/>
      <c r="J7196" s="58" t="e">
        <f>HYPERLINK("#"&amp;"Insumos"&amp;"!A"&amp;MATCH($B7196,#REF!,0),"Ins "&amp;$B7196)</f>
        <v>#REF!</v>
      </c>
      <c r="M7196" s="220"/>
    </row>
    <row r="7197" spans="1:13" x14ac:dyDescent="0.2">
      <c r="A7197" s="35" t="s">
        <v>2988</v>
      </c>
      <c r="B7197" s="1" t="s">
        <v>5007</v>
      </c>
      <c r="C7197" s="45" t="s">
        <v>720</v>
      </c>
      <c r="D7197" s="23" t="s">
        <v>5751</v>
      </c>
      <c r="E7197" s="23" t="s">
        <v>4134</v>
      </c>
      <c r="F7197" s="40">
        <v>1.1000000000000001</v>
      </c>
      <c r="G7197" s="25">
        <v>1897</v>
      </c>
      <c r="H7197" s="25">
        <v>2087</v>
      </c>
      <c r="I7197" s="25"/>
      <c r="J7197" s="58" t="e">
        <f>HYPERLINK("#"&amp;"Insumos"&amp;"!A"&amp;MATCH($B7197,#REF!,0),"Ins "&amp;$B7197)</f>
        <v>#REF!</v>
      </c>
      <c r="M7197" s="220"/>
    </row>
    <row r="7198" spans="1:13" ht="38.25" x14ac:dyDescent="0.2">
      <c r="A7198" s="36" t="s">
        <v>2989</v>
      </c>
      <c r="B7198" s="26" t="s">
        <v>6816</v>
      </c>
      <c r="C7198" s="79" t="s">
        <v>788</v>
      </c>
      <c r="D7198" s="37" t="s">
        <v>5608</v>
      </c>
      <c r="E7198" s="37" t="s">
        <v>4134</v>
      </c>
      <c r="F7198" s="41"/>
      <c r="G7198" s="27"/>
      <c r="H7198" s="27"/>
      <c r="I7198" s="27">
        <v>1166475</v>
      </c>
      <c r="M7198" s="220">
        <f t="shared" si="112"/>
        <v>1527616</v>
      </c>
    </row>
    <row r="7199" spans="1:13" x14ac:dyDescent="0.2">
      <c r="A7199" s="35" t="s">
        <v>2989</v>
      </c>
      <c r="B7199" s="1" t="s">
        <v>81</v>
      </c>
      <c r="C7199" s="45" t="s">
        <v>1020</v>
      </c>
      <c r="D7199" s="23" t="s">
        <v>5734</v>
      </c>
      <c r="E7199" s="23" t="s">
        <v>4141</v>
      </c>
      <c r="F7199" s="40">
        <v>0.6</v>
      </c>
      <c r="G7199" s="25">
        <v>75325</v>
      </c>
      <c r="H7199" s="25">
        <v>45195</v>
      </c>
      <c r="I7199" s="25"/>
      <c r="J7199" s="58" t="e">
        <f>HYPERLINK("#"&amp;"Insumos"&amp;"!A"&amp;MATCH($B7199,#REF!,0),"Ins "&amp;$B7199)</f>
        <v>#REF!</v>
      </c>
      <c r="M7199" s="220"/>
    </row>
    <row r="7200" spans="1:13" x14ac:dyDescent="0.2">
      <c r="A7200" s="35" t="s">
        <v>2989</v>
      </c>
      <c r="B7200" s="1" t="s">
        <v>263</v>
      </c>
      <c r="C7200" s="45" t="s">
        <v>696</v>
      </c>
      <c r="D7200" s="23" t="s">
        <v>5534</v>
      </c>
      <c r="E7200" s="23" t="s">
        <v>4140</v>
      </c>
      <c r="F7200" s="40">
        <v>0.1128</v>
      </c>
      <c r="G7200" s="25">
        <v>187426</v>
      </c>
      <c r="H7200" s="25">
        <v>21142</v>
      </c>
      <c r="I7200" s="25"/>
      <c r="J7200" s="58" t="e">
        <f>HYPERLINK("#"&amp;"Insumos"&amp;"!A"&amp;MATCH($B7200,#REF!,0),"Ins "&amp;$B7200)</f>
        <v>#REF!</v>
      </c>
      <c r="M7200" s="220"/>
    </row>
    <row r="7201" spans="1:13" x14ac:dyDescent="0.2">
      <c r="A7201" s="35" t="s">
        <v>2989</v>
      </c>
      <c r="B7201" s="1" t="s">
        <v>5533</v>
      </c>
      <c r="C7201" s="45" t="s">
        <v>5892</v>
      </c>
      <c r="D7201" s="23" t="s">
        <v>977</v>
      </c>
      <c r="E7201" s="23" t="s">
        <v>4134</v>
      </c>
      <c r="F7201" s="40">
        <v>0.5</v>
      </c>
      <c r="G7201" s="25">
        <v>3623</v>
      </c>
      <c r="H7201" s="25">
        <v>1812</v>
      </c>
      <c r="I7201" s="25"/>
      <c r="J7201" s="58" t="e">
        <f>HYPERLINK("#"&amp;"Insumos"&amp;"!A"&amp;MATCH($B7201,#REF!,0),"Ins "&amp;$B7201)</f>
        <v>#REF!</v>
      </c>
      <c r="M7201" s="220"/>
    </row>
    <row r="7202" spans="1:13" ht="25.5" x14ac:dyDescent="0.2">
      <c r="A7202" s="35" t="s">
        <v>2989</v>
      </c>
      <c r="B7202" s="1" t="s">
        <v>4260</v>
      </c>
      <c r="C7202" s="45" t="s">
        <v>353</v>
      </c>
      <c r="D7202" s="23" t="s">
        <v>5751</v>
      </c>
      <c r="E7202" s="23" t="s">
        <v>4134</v>
      </c>
      <c r="F7202" s="40">
        <v>1</v>
      </c>
      <c r="G7202" s="25">
        <v>442348</v>
      </c>
      <c r="H7202" s="25">
        <v>442348</v>
      </c>
      <c r="I7202" s="25"/>
      <c r="J7202" s="58" t="e">
        <f>HYPERLINK("#"&amp;"Insumos"&amp;"!A"&amp;MATCH($B7202,#REF!,0),"Ins "&amp;$B7202)</f>
        <v>#REF!</v>
      </c>
      <c r="M7202" s="220"/>
    </row>
    <row r="7203" spans="1:13" ht="25.5" x14ac:dyDescent="0.2">
      <c r="A7203" s="35" t="s">
        <v>2989</v>
      </c>
      <c r="B7203" s="1" t="s">
        <v>4855</v>
      </c>
      <c r="C7203" s="45" t="s">
        <v>352</v>
      </c>
      <c r="D7203" s="23" t="s">
        <v>5751</v>
      </c>
      <c r="E7203" s="23" t="s">
        <v>4134</v>
      </c>
      <c r="F7203" s="40">
        <v>1</v>
      </c>
      <c r="G7203" s="25">
        <v>653891</v>
      </c>
      <c r="H7203" s="25">
        <v>653891</v>
      </c>
      <c r="I7203" s="25"/>
      <c r="J7203" s="58" t="e">
        <f>HYPERLINK("#"&amp;"Insumos"&amp;"!A"&amp;MATCH($B7203,#REF!,0),"Ins "&amp;$B7203)</f>
        <v>#REF!</v>
      </c>
      <c r="M7203" s="220"/>
    </row>
    <row r="7204" spans="1:13" x14ac:dyDescent="0.2">
      <c r="A7204" s="35" t="s">
        <v>2989</v>
      </c>
      <c r="B7204" s="1" t="s">
        <v>5007</v>
      </c>
      <c r="C7204" s="45" t="s">
        <v>720</v>
      </c>
      <c r="D7204" s="23" t="s">
        <v>5751</v>
      </c>
      <c r="E7204" s="23" t="s">
        <v>4134</v>
      </c>
      <c r="F7204" s="40">
        <v>1.1000000000000001</v>
      </c>
      <c r="G7204" s="25">
        <v>1897</v>
      </c>
      <c r="H7204" s="25">
        <v>2087</v>
      </c>
      <c r="I7204" s="25"/>
      <c r="J7204" s="58" t="e">
        <f>HYPERLINK("#"&amp;"Insumos"&amp;"!A"&amp;MATCH($B7204,#REF!,0),"Ins "&amp;$B7204)</f>
        <v>#REF!</v>
      </c>
      <c r="M7204" s="220"/>
    </row>
    <row r="7205" spans="1:13" ht="38.25" x14ac:dyDescent="0.2">
      <c r="A7205" s="36" t="s">
        <v>2990</v>
      </c>
      <c r="B7205" s="26" t="s">
        <v>6816</v>
      </c>
      <c r="C7205" s="79" t="s">
        <v>789</v>
      </c>
      <c r="D7205" s="37" t="s">
        <v>5608</v>
      </c>
      <c r="E7205" s="37" t="s">
        <v>4134</v>
      </c>
      <c r="F7205" s="41"/>
      <c r="G7205" s="27"/>
      <c r="H7205" s="27"/>
      <c r="I7205" s="27">
        <v>1231649</v>
      </c>
      <c r="M7205" s="220">
        <f t="shared" si="112"/>
        <v>1612968</v>
      </c>
    </row>
    <row r="7206" spans="1:13" x14ac:dyDescent="0.2">
      <c r="A7206" s="35" t="s">
        <v>2990</v>
      </c>
      <c r="B7206" s="1" t="s">
        <v>81</v>
      </c>
      <c r="C7206" s="45" t="s">
        <v>1020</v>
      </c>
      <c r="D7206" s="23" t="s">
        <v>5734</v>
      </c>
      <c r="E7206" s="23" t="s">
        <v>4141</v>
      </c>
      <c r="F7206" s="40">
        <v>0.6</v>
      </c>
      <c r="G7206" s="25">
        <v>75325</v>
      </c>
      <c r="H7206" s="25">
        <v>45195</v>
      </c>
      <c r="I7206" s="25"/>
      <c r="J7206" s="58" t="e">
        <f>HYPERLINK("#"&amp;"Insumos"&amp;"!A"&amp;MATCH($B7206,#REF!,0),"Ins "&amp;$B7206)</f>
        <v>#REF!</v>
      </c>
      <c r="M7206" s="220"/>
    </row>
    <row r="7207" spans="1:13" x14ac:dyDescent="0.2">
      <c r="A7207" s="35" t="s">
        <v>2990</v>
      </c>
      <c r="B7207" s="1" t="s">
        <v>263</v>
      </c>
      <c r="C7207" s="45" t="s">
        <v>696</v>
      </c>
      <c r="D7207" s="23" t="s">
        <v>5534</v>
      </c>
      <c r="E7207" s="23" t="s">
        <v>4140</v>
      </c>
      <c r="F7207" s="40">
        <v>0.11940000000000001</v>
      </c>
      <c r="G7207" s="25">
        <v>187426</v>
      </c>
      <c r="H7207" s="25">
        <v>22379</v>
      </c>
      <c r="I7207" s="25"/>
      <c r="J7207" s="58" t="e">
        <f>HYPERLINK("#"&amp;"Insumos"&amp;"!A"&amp;MATCH($B7207,#REF!,0),"Ins "&amp;$B7207)</f>
        <v>#REF!</v>
      </c>
      <c r="M7207" s="220"/>
    </row>
    <row r="7208" spans="1:13" x14ac:dyDescent="0.2">
      <c r="A7208" s="35" t="s">
        <v>2990</v>
      </c>
      <c r="B7208" s="1" t="s">
        <v>5533</v>
      </c>
      <c r="C7208" s="45" t="s">
        <v>5892</v>
      </c>
      <c r="D7208" s="23" t="s">
        <v>977</v>
      </c>
      <c r="E7208" s="23" t="s">
        <v>4134</v>
      </c>
      <c r="F7208" s="40">
        <v>0.5</v>
      </c>
      <c r="G7208" s="25">
        <v>3623</v>
      </c>
      <c r="H7208" s="25">
        <v>1812</v>
      </c>
      <c r="I7208" s="25"/>
      <c r="J7208" s="58" t="e">
        <f>HYPERLINK("#"&amp;"Insumos"&amp;"!A"&amp;MATCH($B7208,#REF!,0),"Ins "&amp;$B7208)</f>
        <v>#REF!</v>
      </c>
      <c r="M7208" s="220"/>
    </row>
    <row r="7209" spans="1:13" ht="25.5" x14ac:dyDescent="0.2">
      <c r="A7209" s="35" t="s">
        <v>2990</v>
      </c>
      <c r="B7209" s="1" t="s">
        <v>4255</v>
      </c>
      <c r="C7209" s="45" t="s">
        <v>355</v>
      </c>
      <c r="D7209" s="23" t="s">
        <v>5751</v>
      </c>
      <c r="E7209" s="23" t="s">
        <v>4134</v>
      </c>
      <c r="F7209" s="40">
        <v>1</v>
      </c>
      <c r="G7209" s="25">
        <v>477286</v>
      </c>
      <c r="H7209" s="25">
        <v>477286</v>
      </c>
      <c r="I7209" s="25"/>
      <c r="J7209" s="58" t="e">
        <f>HYPERLINK("#"&amp;"Insumos"&amp;"!A"&amp;MATCH($B7209,#REF!,0),"Ins "&amp;$B7209)</f>
        <v>#REF!</v>
      </c>
      <c r="M7209" s="220"/>
    </row>
    <row r="7210" spans="1:13" ht="25.5" x14ac:dyDescent="0.2">
      <c r="A7210" s="35" t="s">
        <v>2990</v>
      </c>
      <c r="B7210" s="1" t="s">
        <v>4850</v>
      </c>
      <c r="C7210" s="45" t="s">
        <v>354</v>
      </c>
      <c r="D7210" s="23" t="s">
        <v>5751</v>
      </c>
      <c r="E7210" s="23" t="s">
        <v>4134</v>
      </c>
      <c r="F7210" s="40">
        <v>1</v>
      </c>
      <c r="G7210" s="25">
        <v>682890</v>
      </c>
      <c r="H7210" s="25">
        <v>682890</v>
      </c>
      <c r="I7210" s="25"/>
      <c r="J7210" s="58" t="e">
        <f>HYPERLINK("#"&amp;"Insumos"&amp;"!A"&amp;MATCH($B7210,#REF!,0),"Ins "&amp;$B7210)</f>
        <v>#REF!</v>
      </c>
      <c r="M7210" s="220"/>
    </row>
    <row r="7211" spans="1:13" x14ac:dyDescent="0.2">
      <c r="A7211" s="35" t="s">
        <v>2990</v>
      </c>
      <c r="B7211" s="1" t="s">
        <v>5007</v>
      </c>
      <c r="C7211" s="45" t="s">
        <v>720</v>
      </c>
      <c r="D7211" s="23" t="s">
        <v>5751</v>
      </c>
      <c r="E7211" s="23" t="s">
        <v>4134</v>
      </c>
      <c r="F7211" s="40">
        <v>1.1000000000000001</v>
      </c>
      <c r="G7211" s="25">
        <v>1897</v>
      </c>
      <c r="H7211" s="25">
        <v>2087</v>
      </c>
      <c r="I7211" s="25"/>
      <c r="J7211" s="58" t="e">
        <f>HYPERLINK("#"&amp;"Insumos"&amp;"!A"&amp;MATCH($B7211,#REF!,0),"Ins "&amp;$B7211)</f>
        <v>#REF!</v>
      </c>
      <c r="M7211" s="220"/>
    </row>
    <row r="7212" spans="1:13" ht="25.5" x14ac:dyDescent="0.2">
      <c r="A7212" s="36" t="s">
        <v>2991</v>
      </c>
      <c r="B7212" s="26" t="s">
        <v>6816</v>
      </c>
      <c r="C7212" s="79" t="s">
        <v>790</v>
      </c>
      <c r="D7212" s="37" t="s">
        <v>5608</v>
      </c>
      <c r="E7212" s="37" t="s">
        <v>4134</v>
      </c>
      <c r="F7212" s="41"/>
      <c r="G7212" s="27"/>
      <c r="H7212" s="27"/>
      <c r="I7212" s="27">
        <v>226202</v>
      </c>
      <c r="M7212" s="220">
        <f t="shared" si="112"/>
        <v>296234</v>
      </c>
    </row>
    <row r="7213" spans="1:13" x14ac:dyDescent="0.2">
      <c r="A7213" s="35" t="s">
        <v>2991</v>
      </c>
      <c r="B7213" s="1" t="s">
        <v>81</v>
      </c>
      <c r="C7213" s="45" t="s">
        <v>1020</v>
      </c>
      <c r="D7213" s="23" t="s">
        <v>5734</v>
      </c>
      <c r="E7213" s="23" t="s">
        <v>4141</v>
      </c>
      <c r="F7213" s="40">
        <v>0.6</v>
      </c>
      <c r="G7213" s="25">
        <v>75325</v>
      </c>
      <c r="H7213" s="25">
        <v>45195</v>
      </c>
      <c r="I7213" s="25"/>
      <c r="J7213" s="58" t="e">
        <f>HYPERLINK("#"&amp;"Insumos"&amp;"!A"&amp;MATCH($B7213,#REF!,0),"Ins "&amp;$B7213)</f>
        <v>#REF!</v>
      </c>
      <c r="M7213" s="220"/>
    </row>
    <row r="7214" spans="1:13" x14ac:dyDescent="0.2">
      <c r="A7214" s="35" t="s">
        <v>2991</v>
      </c>
      <c r="B7214" s="1" t="s">
        <v>263</v>
      </c>
      <c r="C7214" s="45" t="s">
        <v>696</v>
      </c>
      <c r="D7214" s="23" t="s">
        <v>5534</v>
      </c>
      <c r="E7214" s="23" t="s">
        <v>4140</v>
      </c>
      <c r="F7214" s="40">
        <v>1.7899999999999999E-2</v>
      </c>
      <c r="G7214" s="25">
        <v>187426</v>
      </c>
      <c r="H7214" s="25">
        <v>3355</v>
      </c>
      <c r="I7214" s="25"/>
      <c r="J7214" s="58" t="e">
        <f>HYPERLINK("#"&amp;"Insumos"&amp;"!A"&amp;MATCH($B7214,#REF!,0),"Ins "&amp;$B7214)</f>
        <v>#REF!</v>
      </c>
      <c r="M7214" s="220"/>
    </row>
    <row r="7215" spans="1:13" x14ac:dyDescent="0.2">
      <c r="A7215" s="35" t="s">
        <v>2991</v>
      </c>
      <c r="B7215" s="1" t="s">
        <v>5533</v>
      </c>
      <c r="C7215" s="45" t="s">
        <v>5892</v>
      </c>
      <c r="D7215" s="23" t="s">
        <v>977</v>
      </c>
      <c r="E7215" s="23" t="s">
        <v>4134</v>
      </c>
      <c r="F7215" s="40">
        <v>0.5</v>
      </c>
      <c r="G7215" s="25">
        <v>3623</v>
      </c>
      <c r="H7215" s="25">
        <v>1812</v>
      </c>
      <c r="I7215" s="25"/>
      <c r="J7215" s="58" t="e">
        <f>HYPERLINK("#"&amp;"Insumos"&amp;"!A"&amp;MATCH($B7215,#REF!,0),"Ins "&amp;$B7215)</f>
        <v>#REF!</v>
      </c>
      <c r="M7215" s="220"/>
    </row>
    <row r="7216" spans="1:13" x14ac:dyDescent="0.2">
      <c r="A7216" s="35" t="s">
        <v>2991</v>
      </c>
      <c r="B7216" s="1" t="s">
        <v>4249</v>
      </c>
      <c r="C7216" s="45" t="s">
        <v>357</v>
      </c>
      <c r="D7216" s="23" t="s">
        <v>5751</v>
      </c>
      <c r="E7216" s="23" t="s">
        <v>4134</v>
      </c>
      <c r="F7216" s="40">
        <v>1</v>
      </c>
      <c r="G7216" s="25">
        <v>96740</v>
      </c>
      <c r="H7216" s="25">
        <v>96740</v>
      </c>
      <c r="I7216" s="25"/>
      <c r="J7216" s="58" t="e">
        <f>HYPERLINK("#"&amp;"Insumos"&amp;"!A"&amp;MATCH($B7216,#REF!,0),"Ins "&amp;$B7216)</f>
        <v>#REF!</v>
      </c>
      <c r="M7216" s="220"/>
    </row>
    <row r="7217" spans="1:13" ht="25.5" x14ac:dyDescent="0.2">
      <c r="A7217" s="35" t="s">
        <v>2991</v>
      </c>
      <c r="B7217" s="1" t="s">
        <v>4856</v>
      </c>
      <c r="C7217" s="45" t="s">
        <v>356</v>
      </c>
      <c r="D7217" s="23" t="s">
        <v>5751</v>
      </c>
      <c r="E7217" s="23" t="s">
        <v>4134</v>
      </c>
      <c r="F7217" s="40">
        <v>1</v>
      </c>
      <c r="G7217" s="25">
        <v>77013</v>
      </c>
      <c r="H7217" s="25">
        <v>77013</v>
      </c>
      <c r="I7217" s="25"/>
      <c r="J7217" s="58" t="e">
        <f>HYPERLINK("#"&amp;"Insumos"&amp;"!A"&amp;MATCH($B7217,#REF!,0),"Ins "&amp;$B7217)</f>
        <v>#REF!</v>
      </c>
      <c r="M7217" s="220"/>
    </row>
    <row r="7218" spans="1:13" x14ac:dyDescent="0.2">
      <c r="A7218" s="35" t="s">
        <v>2991</v>
      </c>
      <c r="B7218" s="1" t="s">
        <v>5007</v>
      </c>
      <c r="C7218" s="45" t="s">
        <v>720</v>
      </c>
      <c r="D7218" s="23" t="s">
        <v>5751</v>
      </c>
      <c r="E7218" s="23" t="s">
        <v>4134</v>
      </c>
      <c r="F7218" s="40">
        <v>1.1000000000000001</v>
      </c>
      <c r="G7218" s="25">
        <v>1897</v>
      </c>
      <c r="H7218" s="25">
        <v>2087</v>
      </c>
      <c r="I7218" s="25"/>
      <c r="J7218" s="58" t="e">
        <f>HYPERLINK("#"&amp;"Insumos"&amp;"!A"&amp;MATCH($B7218,#REF!,0),"Ins "&amp;$B7218)</f>
        <v>#REF!</v>
      </c>
      <c r="M7218" s="220"/>
    </row>
    <row r="7219" spans="1:13" ht="25.5" x14ac:dyDescent="0.2">
      <c r="A7219" s="36" t="s">
        <v>2992</v>
      </c>
      <c r="B7219" s="26" t="s">
        <v>6816</v>
      </c>
      <c r="C7219" s="79" t="s">
        <v>790</v>
      </c>
      <c r="D7219" s="37" t="s">
        <v>5608</v>
      </c>
      <c r="E7219" s="37" t="s">
        <v>4134</v>
      </c>
      <c r="F7219" s="41"/>
      <c r="G7219" s="27"/>
      <c r="H7219" s="27"/>
      <c r="I7219" s="27">
        <v>271986</v>
      </c>
      <c r="M7219" s="220">
        <f t="shared" si="112"/>
        <v>356193</v>
      </c>
    </row>
    <row r="7220" spans="1:13" x14ac:dyDescent="0.2">
      <c r="A7220" s="35" t="s">
        <v>2992</v>
      </c>
      <c r="B7220" s="1" t="s">
        <v>81</v>
      </c>
      <c r="C7220" s="45" t="s">
        <v>1020</v>
      </c>
      <c r="D7220" s="23" t="s">
        <v>5734</v>
      </c>
      <c r="E7220" s="23" t="s">
        <v>4141</v>
      </c>
      <c r="F7220" s="40">
        <v>0.6</v>
      </c>
      <c r="G7220" s="25">
        <v>75325</v>
      </c>
      <c r="H7220" s="25">
        <v>45195</v>
      </c>
      <c r="I7220" s="25"/>
      <c r="J7220" s="58" t="e">
        <f>HYPERLINK("#"&amp;"Insumos"&amp;"!A"&amp;MATCH($B7220,#REF!,0),"Ins "&amp;$B7220)</f>
        <v>#REF!</v>
      </c>
      <c r="M7220" s="220"/>
    </row>
    <row r="7221" spans="1:13" x14ac:dyDescent="0.2">
      <c r="A7221" s="35" t="s">
        <v>2992</v>
      </c>
      <c r="B7221" s="1" t="s">
        <v>263</v>
      </c>
      <c r="C7221" s="45" t="s">
        <v>696</v>
      </c>
      <c r="D7221" s="23" t="s">
        <v>5534</v>
      </c>
      <c r="E7221" s="23" t="s">
        <v>4140</v>
      </c>
      <c r="F7221" s="40">
        <v>2.2499999999999999E-2</v>
      </c>
      <c r="G7221" s="25">
        <v>187426</v>
      </c>
      <c r="H7221" s="25">
        <v>4217</v>
      </c>
      <c r="I7221" s="25"/>
      <c r="J7221" s="58" t="e">
        <f>HYPERLINK("#"&amp;"Insumos"&amp;"!A"&amp;MATCH($B7221,#REF!,0),"Ins "&amp;$B7221)</f>
        <v>#REF!</v>
      </c>
      <c r="M7221" s="220"/>
    </row>
    <row r="7222" spans="1:13" x14ac:dyDescent="0.2">
      <c r="A7222" s="35" t="s">
        <v>2992</v>
      </c>
      <c r="B7222" s="1" t="s">
        <v>5533</v>
      </c>
      <c r="C7222" s="45" t="s">
        <v>5892</v>
      </c>
      <c r="D7222" s="23" t="s">
        <v>977</v>
      </c>
      <c r="E7222" s="23" t="s">
        <v>4134</v>
      </c>
      <c r="F7222" s="40">
        <v>0.5</v>
      </c>
      <c r="G7222" s="25">
        <v>3623</v>
      </c>
      <c r="H7222" s="25">
        <v>1812</v>
      </c>
      <c r="I7222" s="25"/>
      <c r="J7222" s="58" t="e">
        <f>HYPERLINK("#"&amp;"Insumos"&amp;"!A"&amp;MATCH($B7222,#REF!,0),"Ins "&amp;$B7222)</f>
        <v>#REF!</v>
      </c>
      <c r="M7222" s="220"/>
    </row>
    <row r="7223" spans="1:13" x14ac:dyDescent="0.2">
      <c r="A7223" s="35" t="s">
        <v>2992</v>
      </c>
      <c r="B7223" s="1" t="s">
        <v>4250</v>
      </c>
      <c r="C7223" s="45" t="s">
        <v>359</v>
      </c>
      <c r="D7223" s="23" t="s">
        <v>5751</v>
      </c>
      <c r="E7223" s="23" t="s">
        <v>4134</v>
      </c>
      <c r="F7223" s="40">
        <v>1</v>
      </c>
      <c r="G7223" s="25">
        <v>104347</v>
      </c>
      <c r="H7223" s="25">
        <v>104347</v>
      </c>
      <c r="I7223" s="25"/>
      <c r="J7223" s="58" t="e">
        <f>HYPERLINK("#"&amp;"Insumos"&amp;"!A"&amp;MATCH($B7223,#REF!,0),"Ins "&amp;$B7223)</f>
        <v>#REF!</v>
      </c>
      <c r="M7223" s="220"/>
    </row>
    <row r="7224" spans="1:13" ht="25.5" x14ac:dyDescent="0.2">
      <c r="A7224" s="35" t="s">
        <v>2992</v>
      </c>
      <c r="B7224" s="1" t="s">
        <v>4857</v>
      </c>
      <c r="C7224" s="45" t="s">
        <v>358</v>
      </c>
      <c r="D7224" s="23" t="s">
        <v>5751</v>
      </c>
      <c r="E7224" s="23" t="s">
        <v>4134</v>
      </c>
      <c r="F7224" s="40">
        <v>1</v>
      </c>
      <c r="G7224" s="25">
        <v>114328</v>
      </c>
      <c r="H7224" s="25">
        <v>114328</v>
      </c>
      <c r="I7224" s="25"/>
      <c r="J7224" s="58" t="e">
        <f>HYPERLINK("#"&amp;"Insumos"&amp;"!A"&amp;MATCH($B7224,#REF!,0),"Ins "&amp;$B7224)</f>
        <v>#REF!</v>
      </c>
      <c r="M7224" s="220"/>
    </row>
    <row r="7225" spans="1:13" x14ac:dyDescent="0.2">
      <c r="A7225" s="35" t="s">
        <v>2992</v>
      </c>
      <c r="B7225" s="1" t="s">
        <v>5007</v>
      </c>
      <c r="C7225" s="45" t="s">
        <v>720</v>
      </c>
      <c r="D7225" s="23" t="s">
        <v>5751</v>
      </c>
      <c r="E7225" s="23" t="s">
        <v>4134</v>
      </c>
      <c r="F7225" s="40">
        <v>1.1000000000000001</v>
      </c>
      <c r="G7225" s="25">
        <v>1897</v>
      </c>
      <c r="H7225" s="25">
        <v>2087</v>
      </c>
      <c r="I7225" s="25"/>
      <c r="J7225" s="58" t="e">
        <f>HYPERLINK("#"&amp;"Insumos"&amp;"!A"&amp;MATCH($B7225,#REF!,0),"Ins "&amp;$B7225)</f>
        <v>#REF!</v>
      </c>
      <c r="M7225" s="220"/>
    </row>
    <row r="7226" spans="1:13" ht="25.5" x14ac:dyDescent="0.2">
      <c r="A7226" s="36" t="s">
        <v>2993</v>
      </c>
      <c r="B7226" s="26" t="s">
        <v>6816</v>
      </c>
      <c r="C7226" s="79" t="s">
        <v>10752</v>
      </c>
      <c r="D7226" s="37" t="s">
        <v>5608</v>
      </c>
      <c r="E7226" s="37" t="s">
        <v>4134</v>
      </c>
      <c r="F7226" s="41"/>
      <c r="G7226" s="27"/>
      <c r="H7226" s="27"/>
      <c r="I7226" s="27">
        <v>437264</v>
      </c>
      <c r="M7226" s="220">
        <f t="shared" si="112"/>
        <v>572641</v>
      </c>
    </row>
    <row r="7227" spans="1:13" x14ac:dyDescent="0.2">
      <c r="A7227" s="35" t="s">
        <v>2993</v>
      </c>
      <c r="B7227" s="1" t="s">
        <v>81</v>
      </c>
      <c r="C7227" s="45" t="s">
        <v>1020</v>
      </c>
      <c r="D7227" s="23" t="s">
        <v>5734</v>
      </c>
      <c r="E7227" s="23" t="s">
        <v>4141</v>
      </c>
      <c r="F7227" s="40">
        <v>1</v>
      </c>
      <c r="G7227" s="25">
        <v>75325</v>
      </c>
      <c r="H7227" s="25">
        <v>75325</v>
      </c>
      <c r="I7227" s="25"/>
      <c r="J7227" s="58" t="e">
        <f>HYPERLINK("#"&amp;"Insumos"&amp;"!A"&amp;MATCH($B7227,#REF!,0),"Ins "&amp;$B7227)</f>
        <v>#REF!</v>
      </c>
      <c r="M7227" s="220"/>
    </row>
    <row r="7228" spans="1:13" x14ac:dyDescent="0.2">
      <c r="A7228" s="35" t="s">
        <v>2993</v>
      </c>
      <c r="B7228" s="1" t="s">
        <v>263</v>
      </c>
      <c r="C7228" s="45" t="s">
        <v>696</v>
      </c>
      <c r="D7228" s="23" t="s">
        <v>5534</v>
      </c>
      <c r="E7228" s="23" t="s">
        <v>4140</v>
      </c>
      <c r="F7228" s="40">
        <v>3.5999999999999997E-2</v>
      </c>
      <c r="G7228" s="25">
        <v>187426</v>
      </c>
      <c r="H7228" s="25">
        <v>6747</v>
      </c>
      <c r="I7228" s="25"/>
      <c r="J7228" s="58" t="e">
        <f>HYPERLINK("#"&amp;"Insumos"&amp;"!A"&amp;MATCH($B7228,#REF!,0),"Ins "&amp;$B7228)</f>
        <v>#REF!</v>
      </c>
      <c r="M7228" s="220"/>
    </row>
    <row r="7229" spans="1:13" x14ac:dyDescent="0.2">
      <c r="A7229" s="35" t="s">
        <v>2993</v>
      </c>
      <c r="B7229" s="1" t="s">
        <v>5533</v>
      </c>
      <c r="C7229" s="45" t="s">
        <v>5892</v>
      </c>
      <c r="D7229" s="23" t="s">
        <v>977</v>
      </c>
      <c r="E7229" s="23" t="s">
        <v>4134</v>
      </c>
      <c r="F7229" s="40">
        <v>0.5</v>
      </c>
      <c r="G7229" s="25">
        <v>3623</v>
      </c>
      <c r="H7229" s="25">
        <v>1812</v>
      </c>
      <c r="I7229" s="25"/>
      <c r="J7229" s="58" t="e">
        <f>HYPERLINK("#"&amp;"Insumos"&amp;"!A"&amp;MATCH($B7229,#REF!,0),"Ins "&amp;$B7229)</f>
        <v>#REF!</v>
      </c>
      <c r="M7229" s="220"/>
    </row>
    <row r="7230" spans="1:13" x14ac:dyDescent="0.2">
      <c r="A7230" s="35" t="s">
        <v>2993</v>
      </c>
      <c r="B7230" s="1" t="s">
        <v>4654</v>
      </c>
      <c r="C7230" s="45" t="s">
        <v>4</v>
      </c>
      <c r="D7230" s="23" t="s">
        <v>5751</v>
      </c>
      <c r="E7230" s="23" t="s">
        <v>4134</v>
      </c>
      <c r="F7230" s="40">
        <v>5</v>
      </c>
      <c r="G7230" s="25">
        <v>2562</v>
      </c>
      <c r="H7230" s="25">
        <v>12810</v>
      </c>
      <c r="I7230" s="25"/>
      <c r="J7230" s="58" t="e">
        <f>HYPERLINK("#"&amp;"Insumos"&amp;"!A"&amp;MATCH($B7230,#REF!,0),"Ins "&amp;$B7230)</f>
        <v>#REF!</v>
      </c>
      <c r="M7230" s="220"/>
    </row>
    <row r="7231" spans="1:13" x14ac:dyDescent="0.2">
      <c r="A7231" s="35" t="s">
        <v>2993</v>
      </c>
      <c r="B7231" s="1" t="s">
        <v>4729</v>
      </c>
      <c r="C7231" s="45" t="s">
        <v>1494</v>
      </c>
      <c r="D7231" s="23" t="s">
        <v>5751</v>
      </c>
      <c r="E7231" s="23" t="s">
        <v>287</v>
      </c>
      <c r="F7231" s="40">
        <v>1.5</v>
      </c>
      <c r="G7231" s="25">
        <v>5140</v>
      </c>
      <c r="H7231" s="25">
        <v>7710</v>
      </c>
      <c r="I7231" s="25"/>
      <c r="J7231" s="58" t="e">
        <f>HYPERLINK("#"&amp;"Insumos"&amp;"!A"&amp;MATCH($B7231,#REF!,0),"Ins "&amp;$B7231)</f>
        <v>#REF!</v>
      </c>
      <c r="M7231" s="220"/>
    </row>
    <row r="7232" spans="1:13" x14ac:dyDescent="0.2">
      <c r="A7232" s="35" t="s">
        <v>2993</v>
      </c>
      <c r="B7232" s="1" t="s">
        <v>4289</v>
      </c>
      <c r="C7232" s="45" t="s">
        <v>360</v>
      </c>
      <c r="D7232" s="23" t="s">
        <v>5751</v>
      </c>
      <c r="E7232" s="23" t="s">
        <v>4134</v>
      </c>
      <c r="F7232" s="40">
        <v>1</v>
      </c>
      <c r="G7232" s="25">
        <v>5121</v>
      </c>
      <c r="H7232" s="25">
        <v>5121</v>
      </c>
      <c r="I7232" s="25"/>
      <c r="J7232" s="58" t="e">
        <f>HYPERLINK("#"&amp;"Insumos"&amp;"!A"&amp;MATCH($B7232,#REF!,0),"Ins "&amp;$B7232)</f>
        <v>#REF!</v>
      </c>
      <c r="M7232" s="220"/>
    </row>
    <row r="7233" spans="1:13" x14ac:dyDescent="0.2">
      <c r="A7233" s="35" t="s">
        <v>2993</v>
      </c>
      <c r="B7233" s="1" t="s">
        <v>4901</v>
      </c>
      <c r="C7233" s="45" t="s">
        <v>1623</v>
      </c>
      <c r="D7233" s="23" t="s">
        <v>5751</v>
      </c>
      <c r="E7233" s="23" t="s">
        <v>4134</v>
      </c>
      <c r="F7233" s="40">
        <v>1</v>
      </c>
      <c r="G7233" s="25">
        <v>323755</v>
      </c>
      <c r="H7233" s="25">
        <v>323755</v>
      </c>
      <c r="I7233" s="25"/>
      <c r="J7233" s="58" t="e">
        <f>HYPERLINK("#"&amp;"Insumos"&amp;"!A"&amp;MATCH($B7233,#REF!,0),"Ins "&amp;$B7233)</f>
        <v>#REF!</v>
      </c>
      <c r="M7233" s="220"/>
    </row>
    <row r="7234" spans="1:13" x14ac:dyDescent="0.2">
      <c r="A7234" s="35" t="s">
        <v>2993</v>
      </c>
      <c r="B7234" s="1" t="s">
        <v>5007</v>
      </c>
      <c r="C7234" s="45" t="s">
        <v>720</v>
      </c>
      <c r="D7234" s="23" t="s">
        <v>5751</v>
      </c>
      <c r="E7234" s="23" t="s">
        <v>4134</v>
      </c>
      <c r="F7234" s="40">
        <v>2.1</v>
      </c>
      <c r="G7234" s="25">
        <v>1897</v>
      </c>
      <c r="H7234" s="25">
        <v>3984</v>
      </c>
      <c r="I7234" s="25"/>
      <c r="J7234" s="58" t="e">
        <f>HYPERLINK("#"&amp;"Insumos"&amp;"!A"&amp;MATCH($B7234,#REF!,0),"Ins "&amp;$B7234)</f>
        <v>#REF!</v>
      </c>
      <c r="M7234" s="220"/>
    </row>
    <row r="7235" spans="1:13" ht="25.5" x14ac:dyDescent="0.2">
      <c r="A7235" s="36" t="s">
        <v>2994</v>
      </c>
      <c r="B7235" s="26" t="s">
        <v>6816</v>
      </c>
      <c r="C7235" s="79" t="s">
        <v>791</v>
      </c>
      <c r="D7235" s="37" t="s">
        <v>5608</v>
      </c>
      <c r="E7235" s="37" t="s">
        <v>4134</v>
      </c>
      <c r="F7235" s="41"/>
      <c r="G7235" s="27"/>
      <c r="H7235" s="27"/>
      <c r="I7235" s="27">
        <v>215047</v>
      </c>
      <c r="M7235" s="220">
        <f t="shared" si="112"/>
        <v>281626</v>
      </c>
    </row>
    <row r="7236" spans="1:13" x14ac:dyDescent="0.2">
      <c r="A7236" s="35" t="s">
        <v>2994</v>
      </c>
      <c r="B7236" s="1" t="s">
        <v>81</v>
      </c>
      <c r="C7236" s="45" t="s">
        <v>1020</v>
      </c>
      <c r="D7236" s="23" t="s">
        <v>5734</v>
      </c>
      <c r="E7236" s="23" t="s">
        <v>4141</v>
      </c>
      <c r="F7236" s="40">
        <v>1</v>
      </c>
      <c r="G7236" s="25">
        <v>75325</v>
      </c>
      <c r="H7236" s="25">
        <v>75325</v>
      </c>
      <c r="I7236" s="25"/>
      <c r="J7236" s="58" t="e">
        <f>HYPERLINK("#"&amp;"Insumos"&amp;"!A"&amp;MATCH($B7236,#REF!,0),"Ins "&amp;$B7236)</f>
        <v>#REF!</v>
      </c>
      <c r="M7236" s="220"/>
    </row>
    <row r="7237" spans="1:13" x14ac:dyDescent="0.2">
      <c r="A7237" s="35" t="s">
        <v>2994</v>
      </c>
      <c r="B7237" s="1" t="s">
        <v>263</v>
      </c>
      <c r="C7237" s="45" t="s">
        <v>696</v>
      </c>
      <c r="D7237" s="23" t="s">
        <v>5534</v>
      </c>
      <c r="E7237" s="23" t="s">
        <v>4140</v>
      </c>
      <c r="F7237" s="40">
        <v>1.3299999999999999E-2</v>
      </c>
      <c r="G7237" s="25">
        <v>187426</v>
      </c>
      <c r="H7237" s="25">
        <v>2493</v>
      </c>
      <c r="I7237" s="25"/>
      <c r="J7237" s="58" t="e">
        <f>HYPERLINK("#"&amp;"Insumos"&amp;"!A"&amp;MATCH($B7237,#REF!,0),"Ins "&amp;$B7237)</f>
        <v>#REF!</v>
      </c>
      <c r="M7237" s="220"/>
    </row>
    <row r="7238" spans="1:13" x14ac:dyDescent="0.2">
      <c r="A7238" s="35" t="s">
        <v>2994</v>
      </c>
      <c r="B7238" s="1" t="s">
        <v>5533</v>
      </c>
      <c r="C7238" s="45" t="s">
        <v>5892</v>
      </c>
      <c r="D7238" s="23" t="s">
        <v>977</v>
      </c>
      <c r="E7238" s="23" t="s">
        <v>4134</v>
      </c>
      <c r="F7238" s="40">
        <v>1</v>
      </c>
      <c r="G7238" s="25">
        <v>3623</v>
      </c>
      <c r="H7238" s="25">
        <v>3623</v>
      </c>
      <c r="I7238" s="25"/>
      <c r="J7238" s="58" t="e">
        <f>HYPERLINK("#"&amp;"Insumos"&amp;"!A"&amp;MATCH($B7238,#REF!,0),"Ins "&amp;$B7238)</f>
        <v>#REF!</v>
      </c>
      <c r="M7238" s="220"/>
    </row>
    <row r="7239" spans="1:13" x14ac:dyDescent="0.2">
      <c r="A7239" s="35" t="s">
        <v>2994</v>
      </c>
      <c r="B7239" s="1" t="s">
        <v>4654</v>
      </c>
      <c r="C7239" s="45" t="s">
        <v>4</v>
      </c>
      <c r="D7239" s="23" t="s">
        <v>5751</v>
      </c>
      <c r="E7239" s="23" t="s">
        <v>4134</v>
      </c>
      <c r="F7239" s="40">
        <v>5</v>
      </c>
      <c r="G7239" s="25">
        <v>2562</v>
      </c>
      <c r="H7239" s="25">
        <v>12810</v>
      </c>
      <c r="I7239" s="25"/>
      <c r="J7239" s="58" t="e">
        <f>HYPERLINK("#"&amp;"Insumos"&amp;"!A"&amp;MATCH($B7239,#REF!,0),"Ins "&amp;$B7239)</f>
        <v>#REF!</v>
      </c>
      <c r="M7239" s="220"/>
    </row>
    <row r="7240" spans="1:13" x14ac:dyDescent="0.2">
      <c r="A7240" s="35" t="s">
        <v>2994</v>
      </c>
      <c r="B7240" s="1" t="s">
        <v>4729</v>
      </c>
      <c r="C7240" s="45" t="s">
        <v>1494</v>
      </c>
      <c r="D7240" s="23" t="s">
        <v>5751</v>
      </c>
      <c r="E7240" s="23" t="s">
        <v>287</v>
      </c>
      <c r="F7240" s="40">
        <v>1</v>
      </c>
      <c r="G7240" s="25">
        <v>5140</v>
      </c>
      <c r="H7240" s="25">
        <v>5140</v>
      </c>
      <c r="I7240" s="25"/>
      <c r="J7240" s="58" t="e">
        <f>HYPERLINK("#"&amp;"Insumos"&amp;"!A"&amp;MATCH($B7240,#REF!,0),"Ins "&amp;$B7240)</f>
        <v>#REF!</v>
      </c>
      <c r="M7240" s="220"/>
    </row>
    <row r="7241" spans="1:13" x14ac:dyDescent="0.2">
      <c r="A7241" s="35" t="s">
        <v>2994</v>
      </c>
      <c r="B7241" s="1" t="s">
        <v>4289</v>
      </c>
      <c r="C7241" s="45" t="s">
        <v>360</v>
      </c>
      <c r="D7241" s="23" t="s">
        <v>5751</v>
      </c>
      <c r="E7241" s="23" t="s">
        <v>4134</v>
      </c>
      <c r="F7241" s="40">
        <v>1</v>
      </c>
      <c r="G7241" s="25">
        <v>5121</v>
      </c>
      <c r="H7241" s="25">
        <v>5121</v>
      </c>
      <c r="I7241" s="25"/>
      <c r="J7241" s="58" t="e">
        <f>HYPERLINK("#"&amp;"Insumos"&amp;"!A"&amp;MATCH($B7241,#REF!,0),"Ins "&amp;$B7241)</f>
        <v>#REF!</v>
      </c>
      <c r="M7241" s="220"/>
    </row>
    <row r="7242" spans="1:13" x14ac:dyDescent="0.2">
      <c r="A7242" s="35" t="s">
        <v>2994</v>
      </c>
      <c r="B7242" s="1" t="s">
        <v>4900</v>
      </c>
      <c r="C7242" s="45" t="s">
        <v>361</v>
      </c>
      <c r="D7242" s="23" t="s">
        <v>5751</v>
      </c>
      <c r="E7242" s="23" t="s">
        <v>4134</v>
      </c>
      <c r="F7242" s="40">
        <v>1</v>
      </c>
      <c r="G7242" s="25">
        <v>106551</v>
      </c>
      <c r="H7242" s="25">
        <v>106551</v>
      </c>
      <c r="I7242" s="25"/>
      <c r="J7242" s="58" t="e">
        <f>HYPERLINK("#"&amp;"Insumos"&amp;"!A"&amp;MATCH($B7242,#REF!,0),"Ins "&amp;$B7242)</f>
        <v>#REF!</v>
      </c>
      <c r="M7242" s="220"/>
    </row>
    <row r="7243" spans="1:13" x14ac:dyDescent="0.2">
      <c r="A7243" s="35" t="s">
        <v>2994</v>
      </c>
      <c r="B7243" s="1" t="s">
        <v>5007</v>
      </c>
      <c r="C7243" s="45" t="s">
        <v>720</v>
      </c>
      <c r="D7243" s="23" t="s">
        <v>5751</v>
      </c>
      <c r="E7243" s="23" t="s">
        <v>4134</v>
      </c>
      <c r="F7243" s="40">
        <v>2.1</v>
      </c>
      <c r="G7243" s="25">
        <v>1897</v>
      </c>
      <c r="H7243" s="25">
        <v>3984</v>
      </c>
      <c r="I7243" s="25"/>
      <c r="J7243" s="58" t="e">
        <f>HYPERLINK("#"&amp;"Insumos"&amp;"!A"&amp;MATCH($B7243,#REF!,0),"Ins "&amp;$B7243)</f>
        <v>#REF!</v>
      </c>
      <c r="M7243" s="220"/>
    </row>
    <row r="7244" spans="1:13" ht="38.25" x14ac:dyDescent="0.2">
      <c r="A7244" s="36" t="s">
        <v>2995</v>
      </c>
      <c r="B7244" s="26" t="s">
        <v>6816</v>
      </c>
      <c r="C7244" s="79" t="s">
        <v>792</v>
      </c>
      <c r="D7244" s="37" t="s">
        <v>5608</v>
      </c>
      <c r="E7244" s="37" t="s">
        <v>4134</v>
      </c>
      <c r="F7244" s="41"/>
      <c r="G7244" s="27"/>
      <c r="H7244" s="27"/>
      <c r="I7244" s="27">
        <v>289798</v>
      </c>
      <c r="M7244" s="220">
        <f t="shared" ref="M7244:M7293" si="113">ROUND(I7244*(1+$L$2),0)</f>
        <v>379519</v>
      </c>
    </row>
    <row r="7245" spans="1:13" x14ac:dyDescent="0.2">
      <c r="A7245" s="35" t="s">
        <v>2995</v>
      </c>
      <c r="B7245" s="1" t="s">
        <v>81</v>
      </c>
      <c r="C7245" s="45" t="s">
        <v>1020</v>
      </c>
      <c r="D7245" s="23" t="s">
        <v>5734</v>
      </c>
      <c r="E7245" s="23" t="s">
        <v>4141</v>
      </c>
      <c r="F7245" s="40">
        <v>0.4</v>
      </c>
      <c r="G7245" s="25">
        <v>75325</v>
      </c>
      <c r="H7245" s="25">
        <v>30130</v>
      </c>
      <c r="I7245" s="25"/>
      <c r="J7245" s="58" t="e">
        <f>HYPERLINK("#"&amp;"Insumos"&amp;"!A"&amp;MATCH($B7245,#REF!,0),"Ins "&amp;$B7245)</f>
        <v>#REF!</v>
      </c>
      <c r="M7245" s="220"/>
    </row>
    <row r="7246" spans="1:13" x14ac:dyDescent="0.2">
      <c r="A7246" s="35" t="s">
        <v>2995</v>
      </c>
      <c r="B7246" s="1" t="s">
        <v>263</v>
      </c>
      <c r="C7246" s="45" t="s">
        <v>696</v>
      </c>
      <c r="D7246" s="23" t="s">
        <v>5534</v>
      </c>
      <c r="E7246" s="23" t="s">
        <v>4140</v>
      </c>
      <c r="F7246" s="40">
        <v>2.5899999999999999E-2</v>
      </c>
      <c r="G7246" s="25">
        <v>187426</v>
      </c>
      <c r="H7246" s="25">
        <v>4854</v>
      </c>
      <c r="I7246" s="25"/>
      <c r="J7246" s="58" t="e">
        <f>HYPERLINK("#"&amp;"Insumos"&amp;"!A"&amp;MATCH($B7246,#REF!,0),"Ins "&amp;$B7246)</f>
        <v>#REF!</v>
      </c>
      <c r="M7246" s="220"/>
    </row>
    <row r="7247" spans="1:13" x14ac:dyDescent="0.2">
      <c r="A7247" s="35" t="s">
        <v>2995</v>
      </c>
      <c r="B7247" s="1" t="s">
        <v>5533</v>
      </c>
      <c r="C7247" s="45" t="s">
        <v>5892</v>
      </c>
      <c r="D7247" s="23" t="s">
        <v>977</v>
      </c>
      <c r="E7247" s="23" t="s">
        <v>4134</v>
      </c>
      <c r="F7247" s="40">
        <v>0.5</v>
      </c>
      <c r="G7247" s="25">
        <v>3623</v>
      </c>
      <c r="H7247" s="25">
        <v>1812</v>
      </c>
      <c r="I7247" s="25"/>
      <c r="J7247" s="58" t="e">
        <f>HYPERLINK("#"&amp;"Insumos"&amp;"!A"&amp;MATCH($B7247,#REF!,0),"Ins "&amp;$B7247)</f>
        <v>#REF!</v>
      </c>
      <c r="M7247" s="220"/>
    </row>
    <row r="7248" spans="1:13" x14ac:dyDescent="0.2">
      <c r="A7248" s="35" t="s">
        <v>2995</v>
      </c>
      <c r="B7248" s="1" t="s">
        <v>4654</v>
      </c>
      <c r="C7248" s="45" t="s">
        <v>4</v>
      </c>
      <c r="D7248" s="23" t="s">
        <v>5751</v>
      </c>
      <c r="E7248" s="23" t="s">
        <v>4134</v>
      </c>
      <c r="F7248" s="40">
        <v>4</v>
      </c>
      <c r="G7248" s="25">
        <v>2562</v>
      </c>
      <c r="H7248" s="25">
        <v>10248</v>
      </c>
      <c r="I7248" s="25"/>
      <c r="J7248" s="58" t="e">
        <f>HYPERLINK("#"&amp;"Insumos"&amp;"!A"&amp;MATCH($B7248,#REF!,0),"Ins "&amp;$B7248)</f>
        <v>#REF!</v>
      </c>
      <c r="M7248" s="220"/>
    </row>
    <row r="7249" spans="1:13" ht="38.25" x14ac:dyDescent="0.2">
      <c r="A7249" s="35" t="s">
        <v>2995</v>
      </c>
      <c r="B7249" s="1" t="s">
        <v>5042</v>
      </c>
      <c r="C7249" s="45" t="s">
        <v>491</v>
      </c>
      <c r="D7249" s="23" t="s">
        <v>5751</v>
      </c>
      <c r="E7249" s="23" t="s">
        <v>4134</v>
      </c>
      <c r="F7249" s="40">
        <v>1</v>
      </c>
      <c r="G7249" s="25">
        <v>241255</v>
      </c>
      <c r="H7249" s="25">
        <v>241255</v>
      </c>
      <c r="I7249" s="25"/>
      <c r="J7249" s="58" t="e">
        <f>HYPERLINK("#"&amp;"Insumos"&amp;"!A"&amp;MATCH($B7249,#REF!,0),"Ins "&amp;$B7249)</f>
        <v>#REF!</v>
      </c>
      <c r="M7249" s="220"/>
    </row>
    <row r="7250" spans="1:13" x14ac:dyDescent="0.2">
      <c r="A7250" s="35" t="s">
        <v>2995</v>
      </c>
      <c r="B7250" s="1" t="s">
        <v>5007</v>
      </c>
      <c r="C7250" s="45" t="s">
        <v>720</v>
      </c>
      <c r="D7250" s="23" t="s">
        <v>5751</v>
      </c>
      <c r="E7250" s="23" t="s">
        <v>4134</v>
      </c>
      <c r="F7250" s="40">
        <v>0.79</v>
      </c>
      <c r="G7250" s="25">
        <v>1897</v>
      </c>
      <c r="H7250" s="25">
        <v>1499</v>
      </c>
      <c r="I7250" s="25"/>
      <c r="J7250" s="58" t="e">
        <f>HYPERLINK("#"&amp;"Insumos"&amp;"!A"&amp;MATCH($B7250,#REF!,0),"Ins "&amp;$B7250)</f>
        <v>#REF!</v>
      </c>
      <c r="M7250" s="220"/>
    </row>
    <row r="7251" spans="1:13" ht="38.25" x14ac:dyDescent="0.2">
      <c r="A7251" s="36" t="s">
        <v>2996</v>
      </c>
      <c r="B7251" s="26" t="s">
        <v>6816</v>
      </c>
      <c r="C7251" s="79" t="s">
        <v>793</v>
      </c>
      <c r="D7251" s="37" t="s">
        <v>5608</v>
      </c>
      <c r="E7251" s="37" t="s">
        <v>4134</v>
      </c>
      <c r="F7251" s="41"/>
      <c r="G7251" s="27"/>
      <c r="H7251" s="27"/>
      <c r="I7251" s="27">
        <v>334617</v>
      </c>
      <c r="M7251" s="220">
        <f t="shared" si="113"/>
        <v>438214</v>
      </c>
    </row>
    <row r="7252" spans="1:13" x14ac:dyDescent="0.2">
      <c r="A7252" s="35" t="s">
        <v>2996</v>
      </c>
      <c r="B7252" s="1" t="s">
        <v>81</v>
      </c>
      <c r="C7252" s="45" t="s">
        <v>1020</v>
      </c>
      <c r="D7252" s="23" t="s">
        <v>5734</v>
      </c>
      <c r="E7252" s="23" t="s">
        <v>4141</v>
      </c>
      <c r="F7252" s="40">
        <v>0.4</v>
      </c>
      <c r="G7252" s="25">
        <v>75325</v>
      </c>
      <c r="H7252" s="25">
        <v>30130</v>
      </c>
      <c r="I7252" s="25"/>
      <c r="J7252" s="58" t="e">
        <f>HYPERLINK("#"&amp;"Insumos"&amp;"!A"&amp;MATCH($B7252,#REF!,0),"Ins "&amp;$B7252)</f>
        <v>#REF!</v>
      </c>
      <c r="M7252" s="220"/>
    </row>
    <row r="7253" spans="1:13" x14ac:dyDescent="0.2">
      <c r="A7253" s="35" t="s">
        <v>2996</v>
      </c>
      <c r="B7253" s="1" t="s">
        <v>263</v>
      </c>
      <c r="C7253" s="45" t="s">
        <v>696</v>
      </c>
      <c r="D7253" s="23" t="s">
        <v>5534</v>
      </c>
      <c r="E7253" s="23" t="s">
        <v>4140</v>
      </c>
      <c r="F7253" s="40">
        <v>3.04E-2</v>
      </c>
      <c r="G7253" s="25">
        <v>187426</v>
      </c>
      <c r="H7253" s="25">
        <v>5698</v>
      </c>
      <c r="I7253" s="25"/>
      <c r="J7253" s="58" t="e">
        <f>HYPERLINK("#"&amp;"Insumos"&amp;"!A"&amp;MATCH($B7253,#REF!,0),"Ins "&amp;$B7253)</f>
        <v>#REF!</v>
      </c>
      <c r="M7253" s="220"/>
    </row>
    <row r="7254" spans="1:13" x14ac:dyDescent="0.2">
      <c r="A7254" s="35" t="s">
        <v>2996</v>
      </c>
      <c r="B7254" s="1" t="s">
        <v>5533</v>
      </c>
      <c r="C7254" s="45" t="s">
        <v>5892</v>
      </c>
      <c r="D7254" s="23" t="s">
        <v>977</v>
      </c>
      <c r="E7254" s="23" t="s">
        <v>4134</v>
      </c>
      <c r="F7254" s="40">
        <v>0.5</v>
      </c>
      <c r="G7254" s="25">
        <v>3623</v>
      </c>
      <c r="H7254" s="25">
        <v>1812</v>
      </c>
      <c r="I7254" s="25"/>
      <c r="J7254" s="58" t="e">
        <f>HYPERLINK("#"&amp;"Insumos"&amp;"!A"&amp;MATCH($B7254,#REF!,0),"Ins "&amp;$B7254)</f>
        <v>#REF!</v>
      </c>
      <c r="M7254" s="220"/>
    </row>
    <row r="7255" spans="1:13" x14ac:dyDescent="0.2">
      <c r="A7255" s="35" t="s">
        <v>2996</v>
      </c>
      <c r="B7255" s="1" t="s">
        <v>4654</v>
      </c>
      <c r="C7255" s="45" t="s">
        <v>4</v>
      </c>
      <c r="D7255" s="23" t="s">
        <v>5751</v>
      </c>
      <c r="E7255" s="23" t="s">
        <v>4134</v>
      </c>
      <c r="F7255" s="40">
        <v>4</v>
      </c>
      <c r="G7255" s="25">
        <v>2562</v>
      </c>
      <c r="H7255" s="25">
        <v>10248</v>
      </c>
      <c r="I7255" s="25"/>
      <c r="J7255" s="58" t="e">
        <f>HYPERLINK("#"&amp;"Insumos"&amp;"!A"&amp;MATCH($B7255,#REF!,0),"Ins "&amp;$B7255)</f>
        <v>#REF!</v>
      </c>
      <c r="M7255" s="220"/>
    </row>
    <row r="7256" spans="1:13" ht="25.5" x14ac:dyDescent="0.2">
      <c r="A7256" s="35" t="s">
        <v>2996</v>
      </c>
      <c r="B7256" s="1" t="s">
        <v>5043</v>
      </c>
      <c r="C7256" s="45" t="s">
        <v>431</v>
      </c>
      <c r="D7256" s="23" t="s">
        <v>5751</v>
      </c>
      <c r="E7256" s="23" t="s">
        <v>4134</v>
      </c>
      <c r="F7256" s="40">
        <v>1</v>
      </c>
      <c r="G7256" s="25">
        <v>285230</v>
      </c>
      <c r="H7256" s="25">
        <v>285230</v>
      </c>
      <c r="I7256" s="25"/>
      <c r="J7256" s="58" t="e">
        <f>HYPERLINK("#"&amp;"Insumos"&amp;"!A"&amp;MATCH($B7256,#REF!,0),"Ins "&amp;$B7256)</f>
        <v>#REF!</v>
      </c>
      <c r="M7256" s="220"/>
    </row>
    <row r="7257" spans="1:13" x14ac:dyDescent="0.2">
      <c r="A7257" s="35" t="s">
        <v>2996</v>
      </c>
      <c r="B7257" s="1" t="s">
        <v>5007</v>
      </c>
      <c r="C7257" s="45" t="s">
        <v>720</v>
      </c>
      <c r="D7257" s="23" t="s">
        <v>5751</v>
      </c>
      <c r="E7257" s="23" t="s">
        <v>4134</v>
      </c>
      <c r="F7257" s="40">
        <v>0.79</v>
      </c>
      <c r="G7257" s="25">
        <v>1897</v>
      </c>
      <c r="H7257" s="25">
        <v>1499</v>
      </c>
      <c r="I7257" s="25"/>
      <c r="J7257" s="58" t="e">
        <f>HYPERLINK("#"&amp;"Insumos"&amp;"!A"&amp;MATCH($B7257,#REF!,0),"Ins "&amp;$B7257)</f>
        <v>#REF!</v>
      </c>
      <c r="M7257" s="220"/>
    </row>
    <row r="7258" spans="1:13" ht="38.25" x14ac:dyDescent="0.2">
      <c r="A7258" s="36" t="s">
        <v>2997</v>
      </c>
      <c r="B7258" s="26" t="s">
        <v>6816</v>
      </c>
      <c r="C7258" s="79" t="s">
        <v>794</v>
      </c>
      <c r="D7258" s="37" t="s">
        <v>5608</v>
      </c>
      <c r="E7258" s="37" t="s">
        <v>4134</v>
      </c>
      <c r="F7258" s="41"/>
      <c r="G7258" s="27"/>
      <c r="H7258" s="27"/>
      <c r="I7258" s="27">
        <v>274050</v>
      </c>
      <c r="M7258" s="220">
        <f t="shared" si="113"/>
        <v>358896</v>
      </c>
    </row>
    <row r="7259" spans="1:13" x14ac:dyDescent="0.2">
      <c r="A7259" s="35" t="s">
        <v>2997</v>
      </c>
      <c r="B7259" s="1" t="s">
        <v>81</v>
      </c>
      <c r="C7259" s="45" t="s">
        <v>1020</v>
      </c>
      <c r="D7259" s="23" t="s">
        <v>5734</v>
      </c>
      <c r="E7259" s="23" t="s">
        <v>4141</v>
      </c>
      <c r="F7259" s="40">
        <v>0.4</v>
      </c>
      <c r="G7259" s="25">
        <v>75325</v>
      </c>
      <c r="H7259" s="25">
        <v>30130</v>
      </c>
      <c r="I7259" s="25"/>
      <c r="J7259" s="58" t="e">
        <f>HYPERLINK("#"&amp;"Insumos"&amp;"!A"&amp;MATCH($B7259,#REF!,0),"Ins "&amp;$B7259)</f>
        <v>#REF!</v>
      </c>
      <c r="M7259" s="220"/>
    </row>
    <row r="7260" spans="1:13" x14ac:dyDescent="0.2">
      <c r="A7260" s="35" t="s">
        <v>2997</v>
      </c>
      <c r="B7260" s="1" t="s">
        <v>263</v>
      </c>
      <c r="C7260" s="45" t="s">
        <v>696</v>
      </c>
      <c r="D7260" s="23" t="s">
        <v>5534</v>
      </c>
      <c r="E7260" s="23" t="s">
        <v>4140</v>
      </c>
      <c r="F7260" s="40">
        <v>2.4299999999999999E-2</v>
      </c>
      <c r="G7260" s="25">
        <v>187426</v>
      </c>
      <c r="H7260" s="25">
        <v>4554</v>
      </c>
      <c r="I7260" s="25"/>
      <c r="J7260" s="58" t="e">
        <f>HYPERLINK("#"&amp;"Insumos"&amp;"!A"&amp;MATCH($B7260,#REF!,0),"Ins "&amp;$B7260)</f>
        <v>#REF!</v>
      </c>
      <c r="M7260" s="220"/>
    </row>
    <row r="7261" spans="1:13" x14ac:dyDescent="0.2">
      <c r="A7261" s="35" t="s">
        <v>2997</v>
      </c>
      <c r="B7261" s="1" t="s">
        <v>5533</v>
      </c>
      <c r="C7261" s="45" t="s">
        <v>5892</v>
      </c>
      <c r="D7261" s="23" t="s">
        <v>977</v>
      </c>
      <c r="E7261" s="23" t="s">
        <v>4134</v>
      </c>
      <c r="F7261" s="40">
        <v>0.5</v>
      </c>
      <c r="G7261" s="25">
        <v>3623</v>
      </c>
      <c r="H7261" s="25">
        <v>1812</v>
      </c>
      <c r="I7261" s="25"/>
      <c r="J7261" s="58" t="e">
        <f>HYPERLINK("#"&amp;"Insumos"&amp;"!A"&amp;MATCH($B7261,#REF!,0),"Ins "&amp;$B7261)</f>
        <v>#REF!</v>
      </c>
      <c r="M7261" s="220"/>
    </row>
    <row r="7262" spans="1:13" x14ac:dyDescent="0.2">
      <c r="A7262" s="35" t="s">
        <v>2997</v>
      </c>
      <c r="B7262" s="1" t="s">
        <v>4654</v>
      </c>
      <c r="C7262" s="45" t="s">
        <v>4</v>
      </c>
      <c r="D7262" s="23" t="s">
        <v>5751</v>
      </c>
      <c r="E7262" s="23" t="s">
        <v>4134</v>
      </c>
      <c r="F7262" s="40">
        <v>4</v>
      </c>
      <c r="G7262" s="25">
        <v>2562</v>
      </c>
      <c r="H7262" s="25">
        <v>10248</v>
      </c>
      <c r="I7262" s="25"/>
      <c r="J7262" s="58" t="e">
        <f>HYPERLINK("#"&amp;"Insumos"&amp;"!A"&amp;MATCH($B7262,#REF!,0),"Ins "&amp;$B7262)</f>
        <v>#REF!</v>
      </c>
      <c r="M7262" s="220"/>
    </row>
    <row r="7263" spans="1:13" ht="25.5" x14ac:dyDescent="0.2">
      <c r="A7263" s="35" t="s">
        <v>2997</v>
      </c>
      <c r="B7263" s="1" t="s">
        <v>5041</v>
      </c>
      <c r="C7263" s="45" t="s">
        <v>432</v>
      </c>
      <c r="D7263" s="23" t="s">
        <v>5751</v>
      </c>
      <c r="E7263" s="23" t="s">
        <v>4134</v>
      </c>
      <c r="F7263" s="40">
        <v>1</v>
      </c>
      <c r="G7263" s="25">
        <v>225807</v>
      </c>
      <c r="H7263" s="25">
        <v>225807</v>
      </c>
      <c r="I7263" s="25"/>
      <c r="J7263" s="58" t="e">
        <f>HYPERLINK("#"&amp;"Insumos"&amp;"!A"&amp;MATCH($B7263,#REF!,0),"Ins "&amp;$B7263)</f>
        <v>#REF!</v>
      </c>
      <c r="M7263" s="220"/>
    </row>
    <row r="7264" spans="1:13" x14ac:dyDescent="0.2">
      <c r="A7264" s="35" t="s">
        <v>2997</v>
      </c>
      <c r="B7264" s="1" t="s">
        <v>5007</v>
      </c>
      <c r="C7264" s="45" t="s">
        <v>720</v>
      </c>
      <c r="D7264" s="23" t="s">
        <v>5751</v>
      </c>
      <c r="E7264" s="23" t="s">
        <v>4134</v>
      </c>
      <c r="F7264" s="40">
        <v>0.79</v>
      </c>
      <c r="G7264" s="25">
        <v>1897</v>
      </c>
      <c r="H7264" s="25">
        <v>1499</v>
      </c>
      <c r="I7264" s="25"/>
      <c r="J7264" s="58" t="e">
        <f>HYPERLINK("#"&amp;"Insumos"&amp;"!A"&amp;MATCH($B7264,#REF!,0),"Ins "&amp;$B7264)</f>
        <v>#REF!</v>
      </c>
      <c r="M7264" s="220"/>
    </row>
    <row r="7265" spans="1:13" ht="38.25" x14ac:dyDescent="0.2">
      <c r="A7265" s="36" t="s">
        <v>2998</v>
      </c>
      <c r="B7265" s="26" t="s">
        <v>6816</v>
      </c>
      <c r="C7265" s="79" t="s">
        <v>795</v>
      </c>
      <c r="D7265" s="37" t="s">
        <v>5608</v>
      </c>
      <c r="E7265" s="37" t="s">
        <v>4134</v>
      </c>
      <c r="F7265" s="41"/>
      <c r="G7265" s="27"/>
      <c r="H7265" s="27"/>
      <c r="I7265" s="27">
        <v>566040</v>
      </c>
      <c r="M7265" s="220">
        <f t="shared" si="113"/>
        <v>741286</v>
      </c>
    </row>
    <row r="7266" spans="1:13" x14ac:dyDescent="0.2">
      <c r="A7266" s="35" t="s">
        <v>2998</v>
      </c>
      <c r="B7266" s="1" t="s">
        <v>81</v>
      </c>
      <c r="C7266" s="45" t="s">
        <v>1020</v>
      </c>
      <c r="D7266" s="23" t="s">
        <v>5734</v>
      </c>
      <c r="E7266" s="23" t="s">
        <v>4141</v>
      </c>
      <c r="F7266" s="40">
        <v>0.4</v>
      </c>
      <c r="G7266" s="25">
        <v>75325</v>
      </c>
      <c r="H7266" s="25">
        <v>30130</v>
      </c>
      <c r="I7266" s="25"/>
      <c r="J7266" s="58" t="e">
        <f>HYPERLINK("#"&amp;"Insumos"&amp;"!A"&amp;MATCH($B7266,#REF!,0),"Ins "&amp;$B7266)</f>
        <v>#REF!</v>
      </c>
      <c r="M7266" s="220"/>
    </row>
    <row r="7267" spans="1:13" x14ac:dyDescent="0.2">
      <c r="A7267" s="35" t="s">
        <v>2998</v>
      </c>
      <c r="B7267" s="1" t="s">
        <v>263</v>
      </c>
      <c r="C7267" s="45" t="s">
        <v>696</v>
      </c>
      <c r="D7267" s="23" t="s">
        <v>5534</v>
      </c>
      <c r="E7267" s="23" t="s">
        <v>4140</v>
      </c>
      <c r="F7267" s="40">
        <v>5.3800000000000001E-2</v>
      </c>
      <c r="G7267" s="25">
        <v>187426</v>
      </c>
      <c r="H7267" s="25">
        <v>10084</v>
      </c>
      <c r="I7267" s="25"/>
      <c r="J7267" s="58" t="e">
        <f>HYPERLINK("#"&amp;"Insumos"&amp;"!A"&amp;MATCH($B7267,#REF!,0),"Ins "&amp;$B7267)</f>
        <v>#REF!</v>
      </c>
      <c r="M7267" s="220"/>
    </row>
    <row r="7268" spans="1:13" x14ac:dyDescent="0.2">
      <c r="A7268" s="35" t="s">
        <v>2998</v>
      </c>
      <c r="B7268" s="1" t="s">
        <v>5533</v>
      </c>
      <c r="C7268" s="45" t="s">
        <v>5892</v>
      </c>
      <c r="D7268" s="23" t="s">
        <v>977</v>
      </c>
      <c r="E7268" s="23" t="s">
        <v>4134</v>
      </c>
      <c r="F7268" s="40">
        <v>0.5</v>
      </c>
      <c r="G7268" s="25">
        <v>3623</v>
      </c>
      <c r="H7268" s="25">
        <v>1812</v>
      </c>
      <c r="I7268" s="25"/>
      <c r="J7268" s="58" t="e">
        <f>HYPERLINK("#"&amp;"Insumos"&amp;"!A"&amp;MATCH($B7268,#REF!,0),"Ins "&amp;$B7268)</f>
        <v>#REF!</v>
      </c>
      <c r="M7268" s="220"/>
    </row>
    <row r="7269" spans="1:13" x14ac:dyDescent="0.2">
      <c r="A7269" s="35" t="s">
        <v>2998</v>
      </c>
      <c r="B7269" s="1" t="s">
        <v>4654</v>
      </c>
      <c r="C7269" s="45" t="s">
        <v>4</v>
      </c>
      <c r="D7269" s="23" t="s">
        <v>5751</v>
      </c>
      <c r="E7269" s="23" t="s">
        <v>4134</v>
      </c>
      <c r="F7269" s="40">
        <v>4</v>
      </c>
      <c r="G7269" s="25">
        <v>2562</v>
      </c>
      <c r="H7269" s="25">
        <v>10248</v>
      </c>
      <c r="I7269" s="25"/>
      <c r="J7269" s="58" t="e">
        <f>HYPERLINK("#"&amp;"Insumos"&amp;"!A"&amp;MATCH($B7269,#REF!,0),"Ins "&amp;$B7269)</f>
        <v>#REF!</v>
      </c>
      <c r="M7269" s="220"/>
    </row>
    <row r="7270" spans="1:13" ht="38.25" x14ac:dyDescent="0.2">
      <c r="A7270" s="35" t="s">
        <v>2998</v>
      </c>
      <c r="B7270" s="1" t="s">
        <v>5044</v>
      </c>
      <c r="C7270" s="45" t="s">
        <v>433</v>
      </c>
      <c r="D7270" s="23" t="s">
        <v>5751</v>
      </c>
      <c r="E7270" s="23" t="s">
        <v>4134</v>
      </c>
      <c r="F7270" s="40">
        <v>1</v>
      </c>
      <c r="G7270" s="25">
        <v>512267</v>
      </c>
      <c r="H7270" s="25">
        <v>512267</v>
      </c>
      <c r="I7270" s="25"/>
      <c r="J7270" s="58" t="e">
        <f>HYPERLINK("#"&amp;"Insumos"&amp;"!A"&amp;MATCH($B7270,#REF!,0),"Ins "&amp;$B7270)</f>
        <v>#REF!</v>
      </c>
      <c r="M7270" s="220"/>
    </row>
    <row r="7271" spans="1:13" x14ac:dyDescent="0.2">
      <c r="A7271" s="35" t="s">
        <v>2998</v>
      </c>
      <c r="B7271" s="1" t="s">
        <v>5007</v>
      </c>
      <c r="C7271" s="45" t="s">
        <v>720</v>
      </c>
      <c r="D7271" s="23" t="s">
        <v>5751</v>
      </c>
      <c r="E7271" s="23" t="s">
        <v>4134</v>
      </c>
      <c r="F7271" s="40">
        <v>0.79</v>
      </c>
      <c r="G7271" s="25">
        <v>1897</v>
      </c>
      <c r="H7271" s="25">
        <v>1499</v>
      </c>
      <c r="I7271" s="25"/>
      <c r="J7271" s="58" t="e">
        <f>HYPERLINK("#"&amp;"Insumos"&amp;"!A"&amp;MATCH($B7271,#REF!,0),"Ins "&amp;$B7271)</f>
        <v>#REF!</v>
      </c>
      <c r="M7271" s="220"/>
    </row>
    <row r="7272" spans="1:13" ht="38.25" x14ac:dyDescent="0.2">
      <c r="A7272" s="36" t="s">
        <v>2999</v>
      </c>
      <c r="B7272" s="26" t="s">
        <v>6816</v>
      </c>
      <c r="C7272" s="79" t="s">
        <v>796</v>
      </c>
      <c r="D7272" s="37" t="s">
        <v>5608</v>
      </c>
      <c r="E7272" s="37" t="s">
        <v>4134</v>
      </c>
      <c r="F7272" s="41"/>
      <c r="G7272" s="27"/>
      <c r="H7272" s="27"/>
      <c r="I7272" s="27">
        <v>1257842</v>
      </c>
      <c r="M7272" s="220">
        <f t="shared" si="113"/>
        <v>1647270</v>
      </c>
    </row>
    <row r="7273" spans="1:13" x14ac:dyDescent="0.2">
      <c r="A7273" s="35" t="s">
        <v>2999</v>
      </c>
      <c r="B7273" s="1" t="s">
        <v>81</v>
      </c>
      <c r="C7273" s="45" t="s">
        <v>1020</v>
      </c>
      <c r="D7273" s="23" t="s">
        <v>5734</v>
      </c>
      <c r="E7273" s="23" t="s">
        <v>4141</v>
      </c>
      <c r="F7273" s="40">
        <v>1.5</v>
      </c>
      <c r="G7273" s="25">
        <v>75325</v>
      </c>
      <c r="H7273" s="25">
        <v>112988</v>
      </c>
      <c r="I7273" s="25"/>
      <c r="J7273" s="58" t="e">
        <f>HYPERLINK("#"&amp;"Insumos"&amp;"!A"&amp;MATCH($B7273,#REF!,0),"Ins "&amp;$B7273)</f>
        <v>#REF!</v>
      </c>
      <c r="M7273" s="220"/>
    </row>
    <row r="7274" spans="1:13" x14ac:dyDescent="0.2">
      <c r="A7274" s="35" t="s">
        <v>2999</v>
      </c>
      <c r="B7274" s="1" t="s">
        <v>263</v>
      </c>
      <c r="C7274" s="45" t="s">
        <v>696</v>
      </c>
      <c r="D7274" s="23" t="s">
        <v>5534</v>
      </c>
      <c r="E7274" s="23" t="s">
        <v>4140</v>
      </c>
      <c r="F7274" s="40">
        <v>0.1147</v>
      </c>
      <c r="G7274" s="25">
        <v>187426</v>
      </c>
      <c r="H7274" s="25">
        <v>21498</v>
      </c>
      <c r="I7274" s="25"/>
      <c r="J7274" s="58" t="e">
        <f>HYPERLINK("#"&amp;"Insumos"&amp;"!A"&amp;MATCH($B7274,#REF!,0),"Ins "&amp;$B7274)</f>
        <v>#REF!</v>
      </c>
      <c r="M7274" s="220"/>
    </row>
    <row r="7275" spans="1:13" x14ac:dyDescent="0.2">
      <c r="A7275" s="35" t="s">
        <v>2999</v>
      </c>
      <c r="B7275" s="1" t="s">
        <v>5533</v>
      </c>
      <c r="C7275" s="45" t="s">
        <v>5892</v>
      </c>
      <c r="D7275" s="23" t="s">
        <v>977</v>
      </c>
      <c r="E7275" s="23" t="s">
        <v>4134</v>
      </c>
      <c r="F7275" s="40">
        <v>2</v>
      </c>
      <c r="G7275" s="25">
        <v>3623</v>
      </c>
      <c r="H7275" s="25">
        <v>7246</v>
      </c>
      <c r="I7275" s="25"/>
      <c r="J7275" s="58" t="e">
        <f>HYPERLINK("#"&amp;"Insumos"&amp;"!A"&amp;MATCH($B7275,#REF!,0),"Ins "&amp;$B7275)</f>
        <v>#REF!</v>
      </c>
      <c r="M7275" s="220"/>
    </row>
    <row r="7276" spans="1:13" x14ac:dyDescent="0.2">
      <c r="A7276" s="35" t="s">
        <v>2999</v>
      </c>
      <c r="B7276" s="1" t="s">
        <v>4654</v>
      </c>
      <c r="C7276" s="45" t="s">
        <v>4</v>
      </c>
      <c r="D7276" s="23" t="s">
        <v>5751</v>
      </c>
      <c r="E7276" s="23" t="s">
        <v>4134</v>
      </c>
      <c r="F7276" s="40">
        <v>10</v>
      </c>
      <c r="G7276" s="25">
        <v>2562</v>
      </c>
      <c r="H7276" s="25">
        <v>25620</v>
      </c>
      <c r="I7276" s="25"/>
      <c r="J7276" s="58" t="e">
        <f>HYPERLINK("#"&amp;"Insumos"&amp;"!A"&amp;MATCH($B7276,#REF!,0),"Ins "&amp;$B7276)</f>
        <v>#REF!</v>
      </c>
      <c r="M7276" s="220"/>
    </row>
    <row r="7277" spans="1:13" ht="25.5" x14ac:dyDescent="0.2">
      <c r="A7277" s="35" t="s">
        <v>2999</v>
      </c>
      <c r="B7277" s="1" t="s">
        <v>5047</v>
      </c>
      <c r="C7277" s="45" t="s">
        <v>434</v>
      </c>
      <c r="D7277" s="23" t="s">
        <v>5751</v>
      </c>
      <c r="E7277" s="23" t="s">
        <v>4134</v>
      </c>
      <c r="F7277" s="40">
        <v>1</v>
      </c>
      <c r="G7277" s="25">
        <v>1088991</v>
      </c>
      <c r="H7277" s="25">
        <v>1088991</v>
      </c>
      <c r="I7277" s="25"/>
      <c r="J7277" s="58" t="e">
        <f>HYPERLINK("#"&amp;"Insumos"&amp;"!A"&amp;MATCH($B7277,#REF!,0),"Ins "&amp;$B7277)</f>
        <v>#REF!</v>
      </c>
      <c r="M7277" s="220"/>
    </row>
    <row r="7278" spans="1:13" x14ac:dyDescent="0.2">
      <c r="A7278" s="35" t="s">
        <v>2999</v>
      </c>
      <c r="B7278" s="1" t="s">
        <v>5007</v>
      </c>
      <c r="C7278" s="45" t="s">
        <v>720</v>
      </c>
      <c r="D7278" s="23" t="s">
        <v>5751</v>
      </c>
      <c r="E7278" s="23" t="s">
        <v>4134</v>
      </c>
      <c r="F7278" s="40">
        <v>0.79</v>
      </c>
      <c r="G7278" s="25">
        <v>1897</v>
      </c>
      <c r="H7278" s="25">
        <v>1499</v>
      </c>
      <c r="I7278" s="25"/>
      <c r="J7278" s="58" t="e">
        <f>HYPERLINK("#"&amp;"Insumos"&amp;"!A"&amp;MATCH($B7278,#REF!,0),"Ins "&amp;$B7278)</f>
        <v>#REF!</v>
      </c>
      <c r="M7278" s="220"/>
    </row>
    <row r="7279" spans="1:13" ht="38.25" x14ac:dyDescent="0.2">
      <c r="A7279" s="36" t="s">
        <v>3000</v>
      </c>
      <c r="B7279" s="26" t="s">
        <v>6816</v>
      </c>
      <c r="C7279" s="79" t="s">
        <v>797</v>
      </c>
      <c r="D7279" s="37" t="s">
        <v>5608</v>
      </c>
      <c r="E7279" s="37" t="s">
        <v>4134</v>
      </c>
      <c r="F7279" s="41"/>
      <c r="G7279" s="27"/>
      <c r="H7279" s="27"/>
      <c r="I7279" s="27">
        <v>509040</v>
      </c>
      <c r="M7279" s="220">
        <f t="shared" si="113"/>
        <v>666639</v>
      </c>
    </row>
    <row r="7280" spans="1:13" x14ac:dyDescent="0.2">
      <c r="A7280" s="35" t="s">
        <v>3000</v>
      </c>
      <c r="B7280" s="1" t="s">
        <v>81</v>
      </c>
      <c r="C7280" s="45" t="s">
        <v>1020</v>
      </c>
      <c r="D7280" s="23" t="s">
        <v>5734</v>
      </c>
      <c r="E7280" s="23" t="s">
        <v>4141</v>
      </c>
      <c r="F7280" s="40">
        <v>0.4</v>
      </c>
      <c r="G7280" s="25">
        <v>75325</v>
      </c>
      <c r="H7280" s="25">
        <v>30130</v>
      </c>
      <c r="I7280" s="25"/>
      <c r="J7280" s="58" t="e">
        <f>HYPERLINK("#"&amp;"Insumos"&amp;"!A"&amp;MATCH($B7280,#REF!,0),"Ins "&amp;$B7280)</f>
        <v>#REF!</v>
      </c>
      <c r="M7280" s="220"/>
    </row>
    <row r="7281" spans="1:13" x14ac:dyDescent="0.2">
      <c r="A7281" s="35" t="s">
        <v>3000</v>
      </c>
      <c r="B7281" s="1" t="s">
        <v>263</v>
      </c>
      <c r="C7281" s="45" t="s">
        <v>696</v>
      </c>
      <c r="D7281" s="23" t="s">
        <v>5534</v>
      </c>
      <c r="E7281" s="23" t="s">
        <v>4140</v>
      </c>
      <c r="F7281" s="40">
        <v>4.8000000000000001E-2</v>
      </c>
      <c r="G7281" s="25">
        <v>187426</v>
      </c>
      <c r="H7281" s="25">
        <v>8996</v>
      </c>
      <c r="I7281" s="25"/>
      <c r="J7281" s="58" t="e">
        <f>HYPERLINK("#"&amp;"Insumos"&amp;"!A"&amp;MATCH($B7281,#REF!,0),"Ins "&amp;$B7281)</f>
        <v>#REF!</v>
      </c>
      <c r="M7281" s="220"/>
    </row>
    <row r="7282" spans="1:13" x14ac:dyDescent="0.2">
      <c r="A7282" s="35" t="s">
        <v>3000</v>
      </c>
      <c r="B7282" s="1" t="s">
        <v>5533</v>
      </c>
      <c r="C7282" s="45" t="s">
        <v>5892</v>
      </c>
      <c r="D7282" s="23" t="s">
        <v>977</v>
      </c>
      <c r="E7282" s="23" t="s">
        <v>4134</v>
      </c>
      <c r="F7282" s="40">
        <v>0.5</v>
      </c>
      <c r="G7282" s="25">
        <v>3623</v>
      </c>
      <c r="H7282" s="25">
        <v>1812</v>
      </c>
      <c r="I7282" s="25"/>
      <c r="J7282" s="58" t="e">
        <f>HYPERLINK("#"&amp;"Insumos"&amp;"!A"&amp;MATCH($B7282,#REF!,0),"Ins "&amp;$B7282)</f>
        <v>#REF!</v>
      </c>
      <c r="M7282" s="220"/>
    </row>
    <row r="7283" spans="1:13" x14ac:dyDescent="0.2">
      <c r="A7283" s="35" t="s">
        <v>3000</v>
      </c>
      <c r="B7283" s="1" t="s">
        <v>4654</v>
      </c>
      <c r="C7283" s="45" t="s">
        <v>4</v>
      </c>
      <c r="D7283" s="23" t="s">
        <v>5751</v>
      </c>
      <c r="E7283" s="23" t="s">
        <v>4134</v>
      </c>
      <c r="F7283" s="40">
        <v>2</v>
      </c>
      <c r="G7283" s="25">
        <v>2562</v>
      </c>
      <c r="H7283" s="25">
        <v>5124</v>
      </c>
      <c r="I7283" s="25"/>
      <c r="J7283" s="58" t="e">
        <f>HYPERLINK("#"&amp;"Insumos"&amp;"!A"&amp;MATCH($B7283,#REF!,0),"Ins "&amp;$B7283)</f>
        <v>#REF!</v>
      </c>
      <c r="M7283" s="220"/>
    </row>
    <row r="7284" spans="1:13" ht="25.5" x14ac:dyDescent="0.2">
      <c r="A7284" s="35" t="s">
        <v>3000</v>
      </c>
      <c r="B7284" s="1" t="s">
        <v>4696</v>
      </c>
      <c r="C7284" s="45" t="s">
        <v>435</v>
      </c>
      <c r="D7284" s="23" t="s">
        <v>5751</v>
      </c>
      <c r="E7284" s="23" t="s">
        <v>4134</v>
      </c>
      <c r="F7284" s="40">
        <v>1</v>
      </c>
      <c r="G7284" s="25">
        <v>461479</v>
      </c>
      <c r="H7284" s="25">
        <v>461479</v>
      </c>
      <c r="I7284" s="25"/>
      <c r="J7284" s="58" t="e">
        <f>HYPERLINK("#"&amp;"Insumos"&amp;"!A"&amp;MATCH($B7284,#REF!,0),"Ins "&amp;$B7284)</f>
        <v>#REF!</v>
      </c>
      <c r="M7284" s="220"/>
    </row>
    <row r="7285" spans="1:13" x14ac:dyDescent="0.2">
      <c r="A7285" s="35" t="s">
        <v>3000</v>
      </c>
      <c r="B7285" s="1" t="s">
        <v>5007</v>
      </c>
      <c r="C7285" s="45" t="s">
        <v>720</v>
      </c>
      <c r="D7285" s="23" t="s">
        <v>5751</v>
      </c>
      <c r="E7285" s="23" t="s">
        <v>4134</v>
      </c>
      <c r="F7285" s="40">
        <v>0.79</v>
      </c>
      <c r="G7285" s="25">
        <v>1897</v>
      </c>
      <c r="H7285" s="25">
        <v>1499</v>
      </c>
      <c r="I7285" s="25"/>
      <c r="J7285" s="58" t="e">
        <f>HYPERLINK("#"&amp;"Insumos"&amp;"!A"&amp;MATCH($B7285,#REF!,0),"Ins "&amp;$B7285)</f>
        <v>#REF!</v>
      </c>
      <c r="M7285" s="220"/>
    </row>
    <row r="7286" spans="1:13" ht="38.25" x14ac:dyDescent="0.2">
      <c r="A7286" s="36" t="s">
        <v>3001</v>
      </c>
      <c r="B7286" s="26" t="s">
        <v>6816</v>
      </c>
      <c r="C7286" s="79" t="s">
        <v>798</v>
      </c>
      <c r="D7286" s="37" t="s">
        <v>5608</v>
      </c>
      <c r="E7286" s="37" t="s">
        <v>4134</v>
      </c>
      <c r="F7286" s="41"/>
      <c r="G7286" s="27"/>
      <c r="H7286" s="27"/>
      <c r="I7286" s="27">
        <v>132643</v>
      </c>
      <c r="M7286" s="220">
        <f t="shared" si="113"/>
        <v>173709</v>
      </c>
    </row>
    <row r="7287" spans="1:13" x14ac:dyDescent="0.2">
      <c r="A7287" s="35" t="s">
        <v>3001</v>
      </c>
      <c r="B7287" s="1" t="s">
        <v>81</v>
      </c>
      <c r="C7287" s="45" t="s">
        <v>1020</v>
      </c>
      <c r="D7287" s="23" t="s">
        <v>5734</v>
      </c>
      <c r="E7287" s="23" t="s">
        <v>4141</v>
      </c>
      <c r="F7287" s="40">
        <v>0.4</v>
      </c>
      <c r="G7287" s="25">
        <v>75325</v>
      </c>
      <c r="H7287" s="25">
        <v>30130</v>
      </c>
      <c r="I7287" s="25"/>
      <c r="J7287" s="58" t="e">
        <f>HYPERLINK("#"&amp;"Insumos"&amp;"!A"&amp;MATCH($B7287,#REF!,0),"Ins "&amp;$B7287)</f>
        <v>#REF!</v>
      </c>
      <c r="M7287" s="220"/>
    </row>
    <row r="7288" spans="1:13" x14ac:dyDescent="0.2">
      <c r="A7288" s="35" t="s">
        <v>3001</v>
      </c>
      <c r="B7288" s="1" t="s">
        <v>263</v>
      </c>
      <c r="C7288" s="45" t="s">
        <v>696</v>
      </c>
      <c r="D7288" s="23" t="s">
        <v>5534</v>
      </c>
      <c r="E7288" s="23" t="s">
        <v>4140</v>
      </c>
      <c r="F7288" s="40">
        <v>0.01</v>
      </c>
      <c r="G7288" s="25">
        <v>187426</v>
      </c>
      <c r="H7288" s="25">
        <v>1874</v>
      </c>
      <c r="I7288" s="25"/>
      <c r="J7288" s="58" t="e">
        <f>HYPERLINK("#"&amp;"Insumos"&amp;"!A"&amp;MATCH($B7288,#REF!,0),"Ins "&amp;$B7288)</f>
        <v>#REF!</v>
      </c>
      <c r="M7288" s="220"/>
    </row>
    <row r="7289" spans="1:13" x14ac:dyDescent="0.2">
      <c r="A7289" s="35" t="s">
        <v>3001</v>
      </c>
      <c r="B7289" s="1" t="s">
        <v>5533</v>
      </c>
      <c r="C7289" s="45" t="s">
        <v>5892</v>
      </c>
      <c r="D7289" s="23" t="s">
        <v>977</v>
      </c>
      <c r="E7289" s="23" t="s">
        <v>4134</v>
      </c>
      <c r="F7289" s="40">
        <v>0.5</v>
      </c>
      <c r="G7289" s="25">
        <v>3623</v>
      </c>
      <c r="H7289" s="25">
        <v>1812</v>
      </c>
      <c r="I7289" s="25"/>
      <c r="J7289" s="58" t="e">
        <f>HYPERLINK("#"&amp;"Insumos"&amp;"!A"&amp;MATCH($B7289,#REF!,0),"Ins "&amp;$B7289)</f>
        <v>#REF!</v>
      </c>
      <c r="M7289" s="220"/>
    </row>
    <row r="7290" spans="1:13" x14ac:dyDescent="0.2">
      <c r="A7290" s="35" t="s">
        <v>3001</v>
      </c>
      <c r="B7290" s="1" t="s">
        <v>4654</v>
      </c>
      <c r="C7290" s="45" t="s">
        <v>4</v>
      </c>
      <c r="D7290" s="23" t="s">
        <v>5751</v>
      </c>
      <c r="E7290" s="23" t="s">
        <v>4134</v>
      </c>
      <c r="F7290" s="40">
        <v>2</v>
      </c>
      <c r="G7290" s="25">
        <v>2562</v>
      </c>
      <c r="H7290" s="25">
        <v>5124</v>
      </c>
      <c r="I7290" s="25"/>
      <c r="J7290" s="58" t="e">
        <f>HYPERLINK("#"&amp;"Insumos"&amp;"!A"&amp;MATCH($B7290,#REF!,0),"Ins "&amp;$B7290)</f>
        <v>#REF!</v>
      </c>
      <c r="M7290" s="220"/>
    </row>
    <row r="7291" spans="1:13" ht="38.25" x14ac:dyDescent="0.2">
      <c r="A7291" s="35" t="s">
        <v>3001</v>
      </c>
      <c r="B7291" s="1" t="s">
        <v>4697</v>
      </c>
      <c r="C7291" s="45" t="s">
        <v>436</v>
      </c>
      <c r="D7291" s="23" t="s">
        <v>5751</v>
      </c>
      <c r="E7291" s="23" t="s">
        <v>4134</v>
      </c>
      <c r="F7291" s="40">
        <v>1</v>
      </c>
      <c r="G7291" s="25">
        <v>92204</v>
      </c>
      <c r="H7291" s="25">
        <v>92204</v>
      </c>
      <c r="I7291" s="25"/>
      <c r="J7291" s="58" t="e">
        <f>HYPERLINK("#"&amp;"Insumos"&amp;"!A"&amp;MATCH($B7291,#REF!,0),"Ins "&amp;$B7291)</f>
        <v>#REF!</v>
      </c>
      <c r="M7291" s="220"/>
    </row>
    <row r="7292" spans="1:13" x14ac:dyDescent="0.2">
      <c r="A7292" s="35" t="s">
        <v>3001</v>
      </c>
      <c r="B7292" s="1" t="s">
        <v>5007</v>
      </c>
      <c r="C7292" s="45" t="s">
        <v>720</v>
      </c>
      <c r="D7292" s="23" t="s">
        <v>5751</v>
      </c>
      <c r="E7292" s="23" t="s">
        <v>4134</v>
      </c>
      <c r="F7292" s="40">
        <v>0.79</v>
      </c>
      <c r="G7292" s="25">
        <v>1897</v>
      </c>
      <c r="H7292" s="25">
        <v>1499</v>
      </c>
      <c r="I7292" s="25"/>
      <c r="J7292" s="58" t="e">
        <f>HYPERLINK("#"&amp;"Insumos"&amp;"!A"&amp;MATCH($B7292,#REF!,0),"Ins "&amp;$B7292)</f>
        <v>#REF!</v>
      </c>
      <c r="M7292" s="220"/>
    </row>
    <row r="7293" spans="1:13" ht="38.25" x14ac:dyDescent="0.2">
      <c r="A7293" s="36" t="s">
        <v>3002</v>
      </c>
      <c r="B7293" s="26" t="s">
        <v>6816</v>
      </c>
      <c r="C7293" s="79" t="s">
        <v>799</v>
      </c>
      <c r="D7293" s="37" t="s">
        <v>5608</v>
      </c>
      <c r="E7293" s="37" t="s">
        <v>4134</v>
      </c>
      <c r="F7293" s="41"/>
      <c r="G7293" s="27"/>
      <c r="H7293" s="27"/>
      <c r="I7293" s="27">
        <v>290147</v>
      </c>
      <c r="M7293" s="220">
        <f t="shared" si="113"/>
        <v>379977</v>
      </c>
    </row>
    <row r="7294" spans="1:13" x14ac:dyDescent="0.2">
      <c r="A7294" s="35" t="s">
        <v>3002</v>
      </c>
      <c r="B7294" s="1" t="s">
        <v>81</v>
      </c>
      <c r="C7294" s="45" t="s">
        <v>1020</v>
      </c>
      <c r="D7294" s="23" t="s">
        <v>5734</v>
      </c>
      <c r="E7294" s="23" t="s">
        <v>4141</v>
      </c>
      <c r="F7294" s="40">
        <v>0.4</v>
      </c>
      <c r="G7294" s="25">
        <v>75325</v>
      </c>
      <c r="H7294" s="25">
        <v>30130</v>
      </c>
      <c r="I7294" s="25"/>
      <c r="J7294" s="58" t="e">
        <f>HYPERLINK("#"&amp;"Insumos"&amp;"!A"&amp;MATCH($B7294,#REF!,0),"Ins "&amp;$B7294)</f>
        <v>#REF!</v>
      </c>
      <c r="M7294" s="220"/>
    </row>
    <row r="7295" spans="1:13" x14ac:dyDescent="0.2">
      <c r="A7295" s="35" t="s">
        <v>3002</v>
      </c>
      <c r="B7295" s="1" t="s">
        <v>263</v>
      </c>
      <c r="C7295" s="45" t="s">
        <v>696</v>
      </c>
      <c r="D7295" s="23" t="s">
        <v>5534</v>
      </c>
      <c r="E7295" s="23" t="s">
        <v>4140</v>
      </c>
      <c r="F7295" s="40">
        <v>2.5899999999999999E-2</v>
      </c>
      <c r="G7295" s="25">
        <v>187426</v>
      </c>
      <c r="H7295" s="25">
        <v>4854</v>
      </c>
      <c r="I7295" s="25"/>
      <c r="J7295" s="58" t="e">
        <f>HYPERLINK("#"&amp;"Insumos"&amp;"!A"&amp;MATCH($B7295,#REF!,0),"Ins "&amp;$B7295)</f>
        <v>#REF!</v>
      </c>
      <c r="M7295" s="220"/>
    </row>
    <row r="7296" spans="1:13" x14ac:dyDescent="0.2">
      <c r="A7296" s="35" t="s">
        <v>3002</v>
      </c>
      <c r="B7296" s="1" t="s">
        <v>5533</v>
      </c>
      <c r="C7296" s="45" t="s">
        <v>5892</v>
      </c>
      <c r="D7296" s="23" t="s">
        <v>977</v>
      </c>
      <c r="E7296" s="23" t="s">
        <v>4134</v>
      </c>
      <c r="F7296" s="40">
        <v>0.5</v>
      </c>
      <c r="G7296" s="25">
        <v>3623</v>
      </c>
      <c r="H7296" s="25">
        <v>1812</v>
      </c>
      <c r="I7296" s="25"/>
      <c r="J7296" s="58" t="e">
        <f>HYPERLINK("#"&amp;"Insumos"&amp;"!A"&amp;MATCH($B7296,#REF!,0),"Ins "&amp;$B7296)</f>
        <v>#REF!</v>
      </c>
      <c r="M7296" s="220"/>
    </row>
    <row r="7297" spans="1:13" x14ac:dyDescent="0.2">
      <c r="A7297" s="35" t="s">
        <v>3002</v>
      </c>
      <c r="B7297" s="1" t="s">
        <v>4654</v>
      </c>
      <c r="C7297" s="45" t="s">
        <v>4</v>
      </c>
      <c r="D7297" s="23" t="s">
        <v>5751</v>
      </c>
      <c r="E7297" s="23" t="s">
        <v>4134</v>
      </c>
      <c r="F7297" s="40">
        <v>2</v>
      </c>
      <c r="G7297" s="25">
        <v>2562</v>
      </c>
      <c r="H7297" s="25">
        <v>5124</v>
      </c>
      <c r="I7297" s="25"/>
      <c r="J7297" s="58" t="e">
        <f>HYPERLINK("#"&amp;"Insumos"&amp;"!A"&amp;MATCH($B7297,#REF!,0),"Ins "&amp;$B7297)</f>
        <v>#REF!</v>
      </c>
      <c r="M7297" s="220"/>
    </row>
    <row r="7298" spans="1:13" ht="38.25" x14ac:dyDescent="0.2">
      <c r="A7298" s="35" t="s">
        <v>3002</v>
      </c>
      <c r="B7298" s="1" t="s">
        <v>4694</v>
      </c>
      <c r="C7298" s="45" t="s">
        <v>437</v>
      </c>
      <c r="D7298" s="23" t="s">
        <v>5751</v>
      </c>
      <c r="E7298" s="23" t="s">
        <v>4134</v>
      </c>
      <c r="F7298" s="40">
        <v>1</v>
      </c>
      <c r="G7298" s="25">
        <v>246728</v>
      </c>
      <c r="H7298" s="25">
        <v>246728</v>
      </c>
      <c r="I7298" s="25"/>
      <c r="J7298" s="58" t="e">
        <f>HYPERLINK("#"&amp;"Insumos"&amp;"!A"&amp;MATCH($B7298,#REF!,0),"Ins "&amp;$B7298)</f>
        <v>#REF!</v>
      </c>
      <c r="M7298" s="220"/>
    </row>
    <row r="7299" spans="1:13" x14ac:dyDescent="0.2">
      <c r="A7299" s="35" t="s">
        <v>3002</v>
      </c>
      <c r="B7299" s="1" t="s">
        <v>5007</v>
      </c>
      <c r="C7299" s="45" t="s">
        <v>720</v>
      </c>
      <c r="D7299" s="23" t="s">
        <v>5751</v>
      </c>
      <c r="E7299" s="23" t="s">
        <v>4134</v>
      </c>
      <c r="F7299" s="40">
        <v>0.79</v>
      </c>
      <c r="G7299" s="25">
        <v>1897</v>
      </c>
      <c r="H7299" s="25">
        <v>1499</v>
      </c>
      <c r="I7299" s="25"/>
      <c r="J7299" s="58" t="e">
        <f>HYPERLINK("#"&amp;"Insumos"&amp;"!A"&amp;MATCH($B7299,#REF!,0),"Ins "&amp;$B7299)</f>
        <v>#REF!</v>
      </c>
      <c r="M7299" s="220"/>
    </row>
    <row r="7300" spans="1:13" ht="38.25" x14ac:dyDescent="0.2">
      <c r="A7300" s="36" t="s">
        <v>3003</v>
      </c>
      <c r="B7300" s="26" t="s">
        <v>6816</v>
      </c>
      <c r="C7300" s="79" t="s">
        <v>800</v>
      </c>
      <c r="D7300" s="37" t="s">
        <v>5608</v>
      </c>
      <c r="E7300" s="37" t="s">
        <v>4134</v>
      </c>
      <c r="F7300" s="41"/>
      <c r="G7300" s="27"/>
      <c r="H7300" s="27"/>
      <c r="I7300" s="27">
        <v>116728</v>
      </c>
      <c r="M7300" s="220">
        <f t="shared" ref="M7300:M7357" si="114">ROUND(I7300*(1+$L$2),0)</f>
        <v>152867</v>
      </c>
    </row>
    <row r="7301" spans="1:13" x14ac:dyDescent="0.2">
      <c r="A7301" s="35" t="s">
        <v>3003</v>
      </c>
      <c r="B7301" s="1" t="s">
        <v>81</v>
      </c>
      <c r="C7301" s="45" t="s">
        <v>1020</v>
      </c>
      <c r="D7301" s="23" t="s">
        <v>5734</v>
      </c>
      <c r="E7301" s="23" t="s">
        <v>4141</v>
      </c>
      <c r="F7301" s="40">
        <v>0.4</v>
      </c>
      <c r="G7301" s="25">
        <v>75325</v>
      </c>
      <c r="H7301" s="25">
        <v>30130</v>
      </c>
      <c r="I7301" s="25"/>
      <c r="J7301" s="58" t="e">
        <f>HYPERLINK("#"&amp;"Insumos"&amp;"!A"&amp;MATCH($B7301,#REF!,0),"Ins "&amp;$B7301)</f>
        <v>#REF!</v>
      </c>
      <c r="M7301" s="220"/>
    </row>
    <row r="7302" spans="1:13" x14ac:dyDescent="0.2">
      <c r="A7302" s="35" t="s">
        <v>3003</v>
      </c>
      <c r="B7302" s="1" t="s">
        <v>263</v>
      </c>
      <c r="C7302" s="45" t="s">
        <v>696</v>
      </c>
      <c r="D7302" s="23" t="s">
        <v>5534</v>
      </c>
      <c r="E7302" s="23" t="s">
        <v>4140</v>
      </c>
      <c r="F7302" s="40">
        <v>8.3999999999999995E-3</v>
      </c>
      <c r="G7302" s="25">
        <v>187426</v>
      </c>
      <c r="H7302" s="25">
        <v>1574</v>
      </c>
      <c r="I7302" s="25"/>
      <c r="J7302" s="58" t="e">
        <f>HYPERLINK("#"&amp;"Insumos"&amp;"!A"&amp;MATCH($B7302,#REF!,0),"Ins "&amp;$B7302)</f>
        <v>#REF!</v>
      </c>
      <c r="M7302" s="220"/>
    </row>
    <row r="7303" spans="1:13" x14ac:dyDescent="0.2">
      <c r="A7303" s="35" t="s">
        <v>3003</v>
      </c>
      <c r="B7303" s="1" t="s">
        <v>5533</v>
      </c>
      <c r="C7303" s="45" t="s">
        <v>5892</v>
      </c>
      <c r="D7303" s="23" t="s">
        <v>977</v>
      </c>
      <c r="E7303" s="23" t="s">
        <v>4134</v>
      </c>
      <c r="F7303" s="40">
        <v>0.5</v>
      </c>
      <c r="G7303" s="25">
        <v>3623</v>
      </c>
      <c r="H7303" s="25">
        <v>1812</v>
      </c>
      <c r="I7303" s="25"/>
      <c r="J7303" s="58" t="e">
        <f>HYPERLINK("#"&amp;"Insumos"&amp;"!A"&amp;MATCH($B7303,#REF!,0),"Ins "&amp;$B7303)</f>
        <v>#REF!</v>
      </c>
      <c r="M7303" s="220"/>
    </row>
    <row r="7304" spans="1:13" x14ac:dyDescent="0.2">
      <c r="A7304" s="35" t="s">
        <v>3003</v>
      </c>
      <c r="B7304" s="1" t="s">
        <v>4654</v>
      </c>
      <c r="C7304" s="45" t="s">
        <v>4</v>
      </c>
      <c r="D7304" s="23" t="s">
        <v>5751</v>
      </c>
      <c r="E7304" s="23" t="s">
        <v>4134</v>
      </c>
      <c r="F7304" s="40">
        <v>1</v>
      </c>
      <c r="G7304" s="25">
        <v>2562</v>
      </c>
      <c r="H7304" s="25">
        <v>2562</v>
      </c>
      <c r="I7304" s="25"/>
      <c r="J7304" s="58" t="e">
        <f>HYPERLINK("#"&amp;"Insumos"&amp;"!A"&amp;MATCH($B7304,#REF!,0),"Ins "&amp;$B7304)</f>
        <v>#REF!</v>
      </c>
      <c r="M7304" s="220"/>
    </row>
    <row r="7305" spans="1:13" ht="38.25" x14ac:dyDescent="0.2">
      <c r="A7305" s="35" t="s">
        <v>3003</v>
      </c>
      <c r="B7305" s="1" t="s">
        <v>4695</v>
      </c>
      <c r="C7305" s="45" t="s">
        <v>438</v>
      </c>
      <c r="D7305" s="23" t="s">
        <v>5751</v>
      </c>
      <c r="E7305" s="23" t="s">
        <v>4134</v>
      </c>
      <c r="F7305" s="40">
        <v>1</v>
      </c>
      <c r="G7305" s="25">
        <v>79151</v>
      </c>
      <c r="H7305" s="25">
        <v>79151</v>
      </c>
      <c r="I7305" s="25"/>
      <c r="J7305" s="58" t="e">
        <f>HYPERLINK("#"&amp;"Insumos"&amp;"!A"&amp;MATCH($B7305,#REF!,0),"Ins "&amp;$B7305)</f>
        <v>#REF!</v>
      </c>
      <c r="M7305" s="220"/>
    </row>
    <row r="7306" spans="1:13" x14ac:dyDescent="0.2">
      <c r="A7306" s="35" t="s">
        <v>3003</v>
      </c>
      <c r="B7306" s="1" t="s">
        <v>5007</v>
      </c>
      <c r="C7306" s="45" t="s">
        <v>720</v>
      </c>
      <c r="D7306" s="23" t="s">
        <v>5751</v>
      </c>
      <c r="E7306" s="23" t="s">
        <v>4134</v>
      </c>
      <c r="F7306" s="40">
        <v>0.79</v>
      </c>
      <c r="G7306" s="25">
        <v>1897</v>
      </c>
      <c r="H7306" s="25">
        <v>1499</v>
      </c>
      <c r="I7306" s="25"/>
      <c r="J7306" s="58" t="e">
        <f>HYPERLINK("#"&amp;"Insumos"&amp;"!A"&amp;MATCH($B7306,#REF!,0),"Ins "&amp;$B7306)</f>
        <v>#REF!</v>
      </c>
      <c r="M7306" s="220"/>
    </row>
    <row r="7307" spans="1:13" ht="38.25" x14ac:dyDescent="0.2">
      <c r="A7307" s="36" t="s">
        <v>3004</v>
      </c>
      <c r="B7307" s="26" t="s">
        <v>6816</v>
      </c>
      <c r="C7307" s="79" t="s">
        <v>801</v>
      </c>
      <c r="D7307" s="37" t="s">
        <v>5608</v>
      </c>
      <c r="E7307" s="37" t="s">
        <v>4134</v>
      </c>
      <c r="F7307" s="41"/>
      <c r="G7307" s="27"/>
      <c r="H7307" s="27"/>
      <c r="I7307" s="27">
        <v>299742</v>
      </c>
      <c r="M7307" s="220">
        <f t="shared" si="114"/>
        <v>392542</v>
      </c>
    </row>
    <row r="7308" spans="1:13" x14ac:dyDescent="0.2">
      <c r="A7308" s="35" t="s">
        <v>3004</v>
      </c>
      <c r="B7308" s="1" t="s">
        <v>81</v>
      </c>
      <c r="C7308" s="45" t="s">
        <v>1020</v>
      </c>
      <c r="D7308" s="23" t="s">
        <v>5734</v>
      </c>
      <c r="E7308" s="23" t="s">
        <v>4141</v>
      </c>
      <c r="F7308" s="40">
        <v>0.4</v>
      </c>
      <c r="G7308" s="25">
        <v>75325</v>
      </c>
      <c r="H7308" s="25">
        <v>30130</v>
      </c>
      <c r="I7308" s="25"/>
      <c r="J7308" s="58" t="e">
        <f>HYPERLINK("#"&amp;"Insumos"&amp;"!A"&amp;MATCH($B7308,#REF!,0),"Ins "&amp;$B7308)</f>
        <v>#REF!</v>
      </c>
      <c r="M7308" s="220"/>
    </row>
    <row r="7309" spans="1:13" x14ac:dyDescent="0.2">
      <c r="A7309" s="35" t="s">
        <v>3004</v>
      </c>
      <c r="B7309" s="1" t="s">
        <v>263</v>
      </c>
      <c r="C7309" s="45" t="s">
        <v>696</v>
      </c>
      <c r="D7309" s="23" t="s">
        <v>5534</v>
      </c>
      <c r="E7309" s="23" t="s">
        <v>4140</v>
      </c>
      <c r="F7309" s="40">
        <v>2.69E-2</v>
      </c>
      <c r="G7309" s="25">
        <v>187426</v>
      </c>
      <c r="H7309" s="25">
        <v>5042</v>
      </c>
      <c r="I7309" s="25"/>
      <c r="J7309" s="58" t="e">
        <f>HYPERLINK("#"&amp;"Insumos"&amp;"!A"&amp;MATCH($B7309,#REF!,0),"Ins "&amp;$B7309)</f>
        <v>#REF!</v>
      </c>
      <c r="M7309" s="220"/>
    </row>
    <row r="7310" spans="1:13" x14ac:dyDescent="0.2">
      <c r="A7310" s="35" t="s">
        <v>3004</v>
      </c>
      <c r="B7310" s="1" t="s">
        <v>5533</v>
      </c>
      <c r="C7310" s="45" t="s">
        <v>5892</v>
      </c>
      <c r="D7310" s="23" t="s">
        <v>977</v>
      </c>
      <c r="E7310" s="23" t="s">
        <v>4134</v>
      </c>
      <c r="F7310" s="40">
        <v>0.5</v>
      </c>
      <c r="G7310" s="25">
        <v>3623</v>
      </c>
      <c r="H7310" s="25">
        <v>1812</v>
      </c>
      <c r="I7310" s="25"/>
      <c r="J7310" s="58" t="e">
        <f>HYPERLINK("#"&amp;"Insumos"&amp;"!A"&amp;MATCH($B7310,#REF!,0),"Ins "&amp;$B7310)</f>
        <v>#REF!</v>
      </c>
      <c r="M7310" s="220"/>
    </row>
    <row r="7311" spans="1:13" x14ac:dyDescent="0.2">
      <c r="A7311" s="35" t="s">
        <v>3004</v>
      </c>
      <c r="B7311" s="1" t="s">
        <v>4654</v>
      </c>
      <c r="C7311" s="45" t="s">
        <v>4</v>
      </c>
      <c r="D7311" s="23" t="s">
        <v>5751</v>
      </c>
      <c r="E7311" s="23" t="s">
        <v>4134</v>
      </c>
      <c r="F7311" s="40">
        <v>2</v>
      </c>
      <c r="G7311" s="25">
        <v>2562</v>
      </c>
      <c r="H7311" s="25">
        <v>5124</v>
      </c>
      <c r="I7311" s="25"/>
      <c r="J7311" s="58" t="e">
        <f>HYPERLINK("#"&amp;"Insumos"&amp;"!A"&amp;MATCH($B7311,#REF!,0),"Ins "&amp;$B7311)</f>
        <v>#REF!</v>
      </c>
      <c r="M7311" s="220"/>
    </row>
    <row r="7312" spans="1:13" ht="38.25" x14ac:dyDescent="0.2">
      <c r="A7312" s="35" t="s">
        <v>3004</v>
      </c>
      <c r="B7312" s="1" t="s">
        <v>4693</v>
      </c>
      <c r="C7312" s="45" t="s">
        <v>439</v>
      </c>
      <c r="D7312" s="23" t="s">
        <v>5751</v>
      </c>
      <c r="E7312" s="23" t="s">
        <v>4134</v>
      </c>
      <c r="F7312" s="40">
        <v>1</v>
      </c>
      <c r="G7312" s="25">
        <v>256135</v>
      </c>
      <c r="H7312" s="25">
        <v>256135</v>
      </c>
      <c r="I7312" s="25"/>
      <c r="J7312" s="58" t="e">
        <f>HYPERLINK("#"&amp;"Insumos"&amp;"!A"&amp;MATCH($B7312,#REF!,0),"Ins "&amp;$B7312)</f>
        <v>#REF!</v>
      </c>
      <c r="M7312" s="220"/>
    </row>
    <row r="7313" spans="1:13" x14ac:dyDescent="0.2">
      <c r="A7313" s="35" t="s">
        <v>3004</v>
      </c>
      <c r="B7313" s="1" t="s">
        <v>5007</v>
      </c>
      <c r="C7313" s="45" t="s">
        <v>720</v>
      </c>
      <c r="D7313" s="23" t="s">
        <v>5751</v>
      </c>
      <c r="E7313" s="23" t="s">
        <v>4134</v>
      </c>
      <c r="F7313" s="40">
        <v>0.79</v>
      </c>
      <c r="G7313" s="25">
        <v>1897</v>
      </c>
      <c r="H7313" s="25">
        <v>1499</v>
      </c>
      <c r="I7313" s="25"/>
      <c r="J7313" s="58" t="e">
        <f>HYPERLINK("#"&amp;"Insumos"&amp;"!A"&amp;MATCH($B7313,#REF!,0),"Ins "&amp;$B7313)</f>
        <v>#REF!</v>
      </c>
      <c r="M7313" s="220"/>
    </row>
    <row r="7314" spans="1:13" ht="38.25" x14ac:dyDescent="0.2">
      <c r="A7314" s="36" t="s">
        <v>3005</v>
      </c>
      <c r="B7314" s="26" t="s">
        <v>6816</v>
      </c>
      <c r="C7314" s="79" t="s">
        <v>802</v>
      </c>
      <c r="D7314" s="37" t="s">
        <v>5608</v>
      </c>
      <c r="E7314" s="37" t="s">
        <v>4134</v>
      </c>
      <c r="F7314" s="41"/>
      <c r="G7314" s="27"/>
      <c r="H7314" s="27"/>
      <c r="I7314" s="27">
        <v>130044</v>
      </c>
      <c r="M7314" s="220">
        <f t="shared" si="114"/>
        <v>170306</v>
      </c>
    </row>
    <row r="7315" spans="1:13" x14ac:dyDescent="0.2">
      <c r="A7315" s="35" t="s">
        <v>3005</v>
      </c>
      <c r="B7315" s="1" t="s">
        <v>81</v>
      </c>
      <c r="C7315" s="45" t="s">
        <v>1020</v>
      </c>
      <c r="D7315" s="23" t="s">
        <v>5734</v>
      </c>
      <c r="E7315" s="23" t="s">
        <v>4141</v>
      </c>
      <c r="F7315" s="40">
        <v>0.4</v>
      </c>
      <c r="G7315" s="25">
        <v>75325</v>
      </c>
      <c r="H7315" s="25">
        <v>30130</v>
      </c>
      <c r="I7315" s="25"/>
      <c r="J7315" s="58" t="e">
        <f>HYPERLINK("#"&amp;"Insumos"&amp;"!A"&amp;MATCH($B7315,#REF!,0),"Ins "&amp;$B7315)</f>
        <v>#REF!</v>
      </c>
      <c r="M7315" s="220"/>
    </row>
    <row r="7316" spans="1:13" x14ac:dyDescent="0.2">
      <c r="A7316" s="35" t="s">
        <v>3005</v>
      </c>
      <c r="B7316" s="1" t="s">
        <v>263</v>
      </c>
      <c r="C7316" s="45" t="s">
        <v>696</v>
      </c>
      <c r="D7316" s="23" t="s">
        <v>5534</v>
      </c>
      <c r="E7316" s="23" t="s">
        <v>4140</v>
      </c>
      <c r="F7316" s="40">
        <v>9.7999999999999997E-3</v>
      </c>
      <c r="G7316" s="25">
        <v>187426</v>
      </c>
      <c r="H7316" s="25">
        <v>1837</v>
      </c>
      <c r="I7316" s="25"/>
      <c r="J7316" s="58" t="e">
        <f>HYPERLINK("#"&amp;"Insumos"&amp;"!A"&amp;MATCH($B7316,#REF!,0),"Ins "&amp;$B7316)</f>
        <v>#REF!</v>
      </c>
      <c r="M7316" s="220"/>
    </row>
    <row r="7317" spans="1:13" x14ac:dyDescent="0.2">
      <c r="A7317" s="35" t="s">
        <v>3005</v>
      </c>
      <c r="B7317" s="1" t="s">
        <v>5533</v>
      </c>
      <c r="C7317" s="45" t="s">
        <v>5892</v>
      </c>
      <c r="D7317" s="23" t="s">
        <v>977</v>
      </c>
      <c r="E7317" s="23" t="s">
        <v>4134</v>
      </c>
      <c r="F7317" s="40">
        <v>0.5</v>
      </c>
      <c r="G7317" s="25">
        <v>3623</v>
      </c>
      <c r="H7317" s="25">
        <v>1812</v>
      </c>
      <c r="I7317" s="25"/>
      <c r="J7317" s="58" t="e">
        <f>HYPERLINK("#"&amp;"Insumos"&amp;"!A"&amp;MATCH($B7317,#REF!,0),"Ins "&amp;$B7317)</f>
        <v>#REF!</v>
      </c>
      <c r="M7317" s="220"/>
    </row>
    <row r="7318" spans="1:13" x14ac:dyDescent="0.2">
      <c r="A7318" s="35" t="s">
        <v>3005</v>
      </c>
      <c r="B7318" s="1" t="s">
        <v>4654</v>
      </c>
      <c r="C7318" s="45" t="s">
        <v>4</v>
      </c>
      <c r="D7318" s="23" t="s">
        <v>5751</v>
      </c>
      <c r="E7318" s="23" t="s">
        <v>4134</v>
      </c>
      <c r="F7318" s="40">
        <v>1</v>
      </c>
      <c r="G7318" s="25">
        <v>2562</v>
      </c>
      <c r="H7318" s="25">
        <v>2562</v>
      </c>
      <c r="I7318" s="25"/>
      <c r="J7318" s="58" t="e">
        <f>HYPERLINK("#"&amp;"Insumos"&amp;"!A"&amp;MATCH($B7318,#REF!,0),"Ins "&amp;$B7318)</f>
        <v>#REF!</v>
      </c>
      <c r="M7318" s="220"/>
    </row>
    <row r="7319" spans="1:13" ht="25.5" x14ac:dyDescent="0.2">
      <c r="A7319" s="35" t="s">
        <v>3005</v>
      </c>
      <c r="B7319" s="1" t="s">
        <v>4690</v>
      </c>
      <c r="C7319" s="45" t="s">
        <v>440</v>
      </c>
      <c r="D7319" s="23" t="s">
        <v>5751</v>
      </c>
      <c r="E7319" s="23" t="s">
        <v>4134</v>
      </c>
      <c r="F7319" s="40">
        <v>1</v>
      </c>
      <c r="G7319" s="25">
        <v>92204</v>
      </c>
      <c r="H7319" s="25">
        <v>92204</v>
      </c>
      <c r="I7319" s="25"/>
      <c r="J7319" s="58" t="e">
        <f>HYPERLINK("#"&amp;"Insumos"&amp;"!A"&amp;MATCH($B7319,#REF!,0),"Ins "&amp;$B7319)</f>
        <v>#REF!</v>
      </c>
      <c r="M7319" s="220"/>
    </row>
    <row r="7320" spans="1:13" x14ac:dyDescent="0.2">
      <c r="A7320" s="35" t="s">
        <v>3005</v>
      </c>
      <c r="B7320" s="1" t="s">
        <v>5007</v>
      </c>
      <c r="C7320" s="45" t="s">
        <v>720</v>
      </c>
      <c r="D7320" s="23" t="s">
        <v>5751</v>
      </c>
      <c r="E7320" s="23" t="s">
        <v>4134</v>
      </c>
      <c r="F7320" s="40">
        <v>0.79</v>
      </c>
      <c r="G7320" s="25">
        <v>1897</v>
      </c>
      <c r="H7320" s="25">
        <v>1499</v>
      </c>
      <c r="I7320" s="25"/>
      <c r="J7320" s="58" t="e">
        <f>HYPERLINK("#"&amp;"Insumos"&amp;"!A"&amp;MATCH($B7320,#REF!,0),"Ins "&amp;$B7320)</f>
        <v>#REF!</v>
      </c>
      <c r="M7320" s="220"/>
    </row>
    <row r="7321" spans="1:13" ht="25.5" x14ac:dyDescent="0.2">
      <c r="A7321" s="36" t="s">
        <v>3007</v>
      </c>
      <c r="B7321" s="26" t="s">
        <v>6816</v>
      </c>
      <c r="C7321" s="79" t="s">
        <v>804</v>
      </c>
      <c r="D7321" s="37" t="s">
        <v>5608</v>
      </c>
      <c r="E7321" s="37" t="s">
        <v>4134</v>
      </c>
      <c r="F7321" s="41"/>
      <c r="G7321" s="27"/>
      <c r="H7321" s="27"/>
      <c r="I7321" s="27">
        <v>804293</v>
      </c>
      <c r="M7321" s="220">
        <f t="shared" si="114"/>
        <v>1053302</v>
      </c>
    </row>
    <row r="7322" spans="1:13" x14ac:dyDescent="0.2">
      <c r="A7322" s="35" t="s">
        <v>3007</v>
      </c>
      <c r="B7322" s="1" t="s">
        <v>81</v>
      </c>
      <c r="C7322" s="45" t="s">
        <v>1020</v>
      </c>
      <c r="D7322" s="23" t="s">
        <v>5734</v>
      </c>
      <c r="E7322" s="23" t="s">
        <v>4141</v>
      </c>
      <c r="F7322" s="40">
        <v>0.4</v>
      </c>
      <c r="G7322" s="25">
        <v>75325</v>
      </c>
      <c r="H7322" s="25">
        <v>30130</v>
      </c>
      <c r="I7322" s="25"/>
      <c r="J7322" s="58" t="e">
        <f>HYPERLINK("#"&amp;"Insumos"&amp;"!A"&amp;MATCH($B7322,#REF!,0),"Ins "&amp;$B7322)</f>
        <v>#REF!</v>
      </c>
      <c r="M7322" s="220"/>
    </row>
    <row r="7323" spans="1:13" x14ac:dyDescent="0.2">
      <c r="A7323" s="35" t="s">
        <v>3007</v>
      </c>
      <c r="B7323" s="1" t="s">
        <v>263</v>
      </c>
      <c r="C7323" s="45" t="s">
        <v>696</v>
      </c>
      <c r="D7323" s="23" t="s">
        <v>5534</v>
      </c>
      <c r="E7323" s="23" t="s">
        <v>4140</v>
      </c>
      <c r="F7323" s="40">
        <v>7.7899999999999997E-2</v>
      </c>
      <c r="G7323" s="25">
        <v>187426</v>
      </c>
      <c r="H7323" s="25">
        <v>14600</v>
      </c>
      <c r="I7323" s="25"/>
      <c r="J7323" s="58" t="e">
        <f>HYPERLINK("#"&amp;"Insumos"&amp;"!A"&amp;MATCH($B7323,#REF!,0),"Ins "&amp;$B7323)</f>
        <v>#REF!</v>
      </c>
      <c r="M7323" s="220"/>
    </row>
    <row r="7324" spans="1:13" x14ac:dyDescent="0.2">
      <c r="A7324" s="35" t="s">
        <v>3007</v>
      </c>
      <c r="B7324" s="1" t="s">
        <v>5533</v>
      </c>
      <c r="C7324" s="45" t="s">
        <v>5892</v>
      </c>
      <c r="D7324" s="23" t="s">
        <v>977</v>
      </c>
      <c r="E7324" s="23" t="s">
        <v>4134</v>
      </c>
      <c r="F7324" s="40">
        <v>0.5</v>
      </c>
      <c r="G7324" s="25">
        <v>3623</v>
      </c>
      <c r="H7324" s="25">
        <v>1812</v>
      </c>
      <c r="I7324" s="25"/>
      <c r="J7324" s="58" t="e">
        <f>HYPERLINK("#"&amp;"Insumos"&amp;"!A"&amp;MATCH($B7324,#REF!,0),"Ins "&amp;$B7324)</f>
        <v>#REF!</v>
      </c>
      <c r="M7324" s="220"/>
    </row>
    <row r="7325" spans="1:13" x14ac:dyDescent="0.2">
      <c r="A7325" s="35" t="s">
        <v>3007</v>
      </c>
      <c r="B7325" s="1" t="s">
        <v>4654</v>
      </c>
      <c r="C7325" s="45" t="s">
        <v>4</v>
      </c>
      <c r="D7325" s="23" t="s">
        <v>5751</v>
      </c>
      <c r="E7325" s="23" t="s">
        <v>4134</v>
      </c>
      <c r="F7325" s="40">
        <v>0.5</v>
      </c>
      <c r="G7325" s="25">
        <v>2562</v>
      </c>
      <c r="H7325" s="25">
        <v>1281</v>
      </c>
      <c r="I7325" s="25"/>
      <c r="J7325" s="58" t="e">
        <f>HYPERLINK("#"&amp;"Insumos"&amp;"!A"&amp;MATCH($B7325,#REF!,0),"Ins "&amp;$B7325)</f>
        <v>#REF!</v>
      </c>
      <c r="M7325" s="220"/>
    </row>
    <row r="7326" spans="1:13" x14ac:dyDescent="0.2">
      <c r="A7326" s="35" t="s">
        <v>3007</v>
      </c>
      <c r="B7326" s="1" t="s">
        <v>5048</v>
      </c>
      <c r="C7326" s="45" t="s">
        <v>473</v>
      </c>
      <c r="D7326" s="23" t="s">
        <v>5751</v>
      </c>
      <c r="E7326" s="23" t="s">
        <v>4134</v>
      </c>
      <c r="F7326" s="40">
        <v>1</v>
      </c>
      <c r="G7326" s="25">
        <v>754971</v>
      </c>
      <c r="H7326" s="25">
        <v>754971</v>
      </c>
      <c r="I7326" s="25"/>
      <c r="J7326" s="58" t="e">
        <f>HYPERLINK("#"&amp;"Insumos"&amp;"!A"&amp;MATCH($B7326,#REF!,0),"Ins "&amp;$B7326)</f>
        <v>#REF!</v>
      </c>
      <c r="M7326" s="220"/>
    </row>
    <row r="7327" spans="1:13" x14ac:dyDescent="0.2">
      <c r="A7327" s="35" t="s">
        <v>3007</v>
      </c>
      <c r="B7327" s="1" t="s">
        <v>5007</v>
      </c>
      <c r="C7327" s="45" t="s">
        <v>720</v>
      </c>
      <c r="D7327" s="23" t="s">
        <v>5751</v>
      </c>
      <c r="E7327" s="23" t="s">
        <v>4134</v>
      </c>
      <c r="F7327" s="40">
        <v>0.79</v>
      </c>
      <c r="G7327" s="25">
        <v>1897</v>
      </c>
      <c r="H7327" s="25">
        <v>1499</v>
      </c>
      <c r="I7327" s="25"/>
      <c r="J7327" s="58" t="e">
        <f>HYPERLINK("#"&amp;"Insumos"&amp;"!A"&amp;MATCH($B7327,#REF!,0),"Ins "&amp;$B7327)</f>
        <v>#REF!</v>
      </c>
      <c r="M7327" s="220"/>
    </row>
    <row r="7328" spans="1:13" ht="38.25" x14ac:dyDescent="0.2">
      <c r="A7328" s="36" t="s">
        <v>3008</v>
      </c>
      <c r="B7328" s="26" t="s">
        <v>6816</v>
      </c>
      <c r="C7328" s="79" t="s">
        <v>10753</v>
      </c>
      <c r="D7328" s="37" t="s">
        <v>5608</v>
      </c>
      <c r="E7328" s="37" t="s">
        <v>4134</v>
      </c>
      <c r="F7328" s="41"/>
      <c r="G7328" s="27"/>
      <c r="H7328" s="27"/>
      <c r="I7328" s="27">
        <v>3046207</v>
      </c>
      <c r="M7328" s="220">
        <f t="shared" si="114"/>
        <v>3989313</v>
      </c>
    </row>
    <row r="7329" spans="1:13" x14ac:dyDescent="0.2">
      <c r="A7329" s="35" t="s">
        <v>3008</v>
      </c>
      <c r="B7329" s="1" t="s">
        <v>81</v>
      </c>
      <c r="C7329" s="45" t="s">
        <v>1020</v>
      </c>
      <c r="D7329" s="23" t="s">
        <v>5734</v>
      </c>
      <c r="E7329" s="23" t="s">
        <v>4141</v>
      </c>
      <c r="F7329" s="40">
        <v>0.6</v>
      </c>
      <c r="G7329" s="25">
        <v>75325</v>
      </c>
      <c r="H7329" s="25">
        <v>45195</v>
      </c>
      <c r="I7329" s="25"/>
      <c r="J7329" s="58" t="e">
        <f>HYPERLINK("#"&amp;"Insumos"&amp;"!A"&amp;MATCH($B7329,#REF!,0),"Ins "&amp;$B7329)</f>
        <v>#REF!</v>
      </c>
      <c r="M7329" s="220"/>
    </row>
    <row r="7330" spans="1:13" x14ac:dyDescent="0.2">
      <c r="A7330" s="35" t="s">
        <v>3008</v>
      </c>
      <c r="B7330" s="1" t="s">
        <v>263</v>
      </c>
      <c r="C7330" s="45" t="s">
        <v>696</v>
      </c>
      <c r="D7330" s="23" t="s">
        <v>5534</v>
      </c>
      <c r="E7330" s="23" t="s">
        <v>4140</v>
      </c>
      <c r="F7330" s="40">
        <v>0.30270000000000002</v>
      </c>
      <c r="G7330" s="25">
        <v>187426</v>
      </c>
      <c r="H7330" s="25">
        <v>56734</v>
      </c>
      <c r="I7330" s="25"/>
      <c r="J7330" s="58" t="e">
        <f>HYPERLINK("#"&amp;"Insumos"&amp;"!A"&amp;MATCH($B7330,#REF!,0),"Ins "&amp;$B7330)</f>
        <v>#REF!</v>
      </c>
      <c r="M7330" s="220"/>
    </row>
    <row r="7331" spans="1:13" x14ac:dyDescent="0.2">
      <c r="A7331" s="35" t="s">
        <v>3008</v>
      </c>
      <c r="B7331" s="1" t="s">
        <v>5533</v>
      </c>
      <c r="C7331" s="45" t="s">
        <v>5892</v>
      </c>
      <c r="D7331" s="23" t="s">
        <v>977</v>
      </c>
      <c r="E7331" s="23" t="s">
        <v>4134</v>
      </c>
      <c r="F7331" s="40">
        <v>0.5</v>
      </c>
      <c r="G7331" s="25">
        <v>3623</v>
      </c>
      <c r="H7331" s="25">
        <v>1812</v>
      </c>
      <c r="I7331" s="25"/>
      <c r="J7331" s="58" t="e">
        <f>HYPERLINK("#"&amp;"Insumos"&amp;"!A"&amp;MATCH($B7331,#REF!,0),"Ins "&amp;$B7331)</f>
        <v>#REF!</v>
      </c>
      <c r="M7331" s="220"/>
    </row>
    <row r="7332" spans="1:13" x14ac:dyDescent="0.2">
      <c r="A7332" s="35" t="s">
        <v>3008</v>
      </c>
      <c r="B7332" s="1" t="s">
        <v>4654</v>
      </c>
      <c r="C7332" s="45" t="s">
        <v>4</v>
      </c>
      <c r="D7332" s="23" t="s">
        <v>5751</v>
      </c>
      <c r="E7332" s="23" t="s">
        <v>4134</v>
      </c>
      <c r="F7332" s="40">
        <v>0.5</v>
      </c>
      <c r="G7332" s="25">
        <v>2562</v>
      </c>
      <c r="H7332" s="25">
        <v>1281</v>
      </c>
      <c r="I7332" s="25"/>
      <c r="J7332" s="58" t="e">
        <f>HYPERLINK("#"&amp;"Insumos"&amp;"!A"&amp;MATCH($B7332,#REF!,0),"Ins "&amp;$B7332)</f>
        <v>#REF!</v>
      </c>
      <c r="M7332" s="220"/>
    </row>
    <row r="7333" spans="1:13" ht="38.25" x14ac:dyDescent="0.2">
      <c r="A7333" s="35" t="s">
        <v>3008</v>
      </c>
      <c r="B7333" s="1" t="s">
        <v>5049</v>
      </c>
      <c r="C7333" s="45" t="s">
        <v>1570</v>
      </c>
      <c r="D7333" s="23" t="s">
        <v>5751</v>
      </c>
      <c r="E7333" s="23" t="s">
        <v>4134</v>
      </c>
      <c r="F7333" s="40">
        <v>1</v>
      </c>
      <c r="G7333" s="25">
        <v>2938909</v>
      </c>
      <c r="H7333" s="25">
        <v>2938909</v>
      </c>
      <c r="I7333" s="25"/>
      <c r="J7333" s="58" t="e">
        <f>HYPERLINK("#"&amp;"Insumos"&amp;"!A"&amp;MATCH($B7333,#REF!,0),"Ins "&amp;$B7333)</f>
        <v>#REF!</v>
      </c>
      <c r="M7333" s="220"/>
    </row>
    <row r="7334" spans="1:13" x14ac:dyDescent="0.2">
      <c r="A7334" s="35" t="s">
        <v>3008</v>
      </c>
      <c r="B7334" s="1" t="s">
        <v>5007</v>
      </c>
      <c r="C7334" s="45" t="s">
        <v>720</v>
      </c>
      <c r="D7334" s="23" t="s">
        <v>5751</v>
      </c>
      <c r="E7334" s="23" t="s">
        <v>4134</v>
      </c>
      <c r="F7334" s="40">
        <v>1.2</v>
      </c>
      <c r="G7334" s="25">
        <v>1897</v>
      </c>
      <c r="H7334" s="25">
        <v>2276</v>
      </c>
      <c r="I7334" s="25"/>
      <c r="J7334" s="58" t="e">
        <f>HYPERLINK("#"&amp;"Insumos"&amp;"!A"&amp;MATCH($B7334,#REF!,0),"Ins "&amp;$B7334)</f>
        <v>#REF!</v>
      </c>
      <c r="M7334" s="220"/>
    </row>
    <row r="7335" spans="1:13" ht="25.5" x14ac:dyDescent="0.2">
      <c r="A7335" s="36" t="s">
        <v>3009</v>
      </c>
      <c r="B7335" s="26" t="s">
        <v>6816</v>
      </c>
      <c r="C7335" s="79" t="s">
        <v>4131</v>
      </c>
      <c r="D7335" s="37" t="s">
        <v>5608</v>
      </c>
      <c r="E7335" s="37" t="s">
        <v>4134</v>
      </c>
      <c r="F7335" s="41"/>
      <c r="G7335" s="27"/>
      <c r="H7335" s="27"/>
      <c r="I7335" s="27">
        <v>447423</v>
      </c>
      <c r="M7335" s="220">
        <f t="shared" si="114"/>
        <v>585945</v>
      </c>
    </row>
    <row r="7336" spans="1:13" x14ac:dyDescent="0.2">
      <c r="A7336" s="35" t="s">
        <v>3009</v>
      </c>
      <c r="B7336" s="1" t="s">
        <v>81</v>
      </c>
      <c r="C7336" s="45" t="s">
        <v>1020</v>
      </c>
      <c r="D7336" s="23" t="s">
        <v>5734</v>
      </c>
      <c r="E7336" s="23" t="s">
        <v>4141</v>
      </c>
      <c r="F7336" s="40">
        <v>0.6</v>
      </c>
      <c r="G7336" s="25">
        <v>75325</v>
      </c>
      <c r="H7336" s="25">
        <v>45195</v>
      </c>
      <c r="I7336" s="25"/>
      <c r="J7336" s="58" t="e">
        <f>HYPERLINK("#"&amp;"Insumos"&amp;"!A"&amp;MATCH($B7336,#REF!,0),"Ins "&amp;$B7336)</f>
        <v>#REF!</v>
      </c>
      <c r="M7336" s="220"/>
    </row>
    <row r="7337" spans="1:13" x14ac:dyDescent="0.2">
      <c r="A7337" s="35" t="s">
        <v>3009</v>
      </c>
      <c r="B7337" s="1" t="s">
        <v>263</v>
      </c>
      <c r="C7337" s="45" t="s">
        <v>696</v>
      </c>
      <c r="D7337" s="23" t="s">
        <v>5534</v>
      </c>
      <c r="E7337" s="23" t="s">
        <v>4140</v>
      </c>
      <c r="F7337" s="40">
        <v>4.02E-2</v>
      </c>
      <c r="G7337" s="25">
        <v>187426</v>
      </c>
      <c r="H7337" s="25">
        <v>7535</v>
      </c>
      <c r="I7337" s="25"/>
      <c r="J7337" s="58" t="e">
        <f>HYPERLINK("#"&amp;"Insumos"&amp;"!A"&amp;MATCH($B7337,#REF!,0),"Ins "&amp;$B7337)</f>
        <v>#REF!</v>
      </c>
      <c r="M7337" s="220"/>
    </row>
    <row r="7338" spans="1:13" x14ac:dyDescent="0.2">
      <c r="A7338" s="35" t="s">
        <v>3009</v>
      </c>
      <c r="B7338" s="1" t="s">
        <v>5533</v>
      </c>
      <c r="C7338" s="45" t="s">
        <v>5892</v>
      </c>
      <c r="D7338" s="23" t="s">
        <v>977</v>
      </c>
      <c r="E7338" s="23" t="s">
        <v>4134</v>
      </c>
      <c r="F7338" s="40">
        <v>0.5</v>
      </c>
      <c r="G7338" s="25">
        <v>3623</v>
      </c>
      <c r="H7338" s="25">
        <v>1812</v>
      </c>
      <c r="I7338" s="25"/>
      <c r="J7338" s="58" t="e">
        <f>HYPERLINK("#"&amp;"Insumos"&amp;"!A"&amp;MATCH($B7338,#REF!,0),"Ins "&amp;$B7338)</f>
        <v>#REF!</v>
      </c>
      <c r="M7338" s="220"/>
    </row>
    <row r="7339" spans="1:13" x14ac:dyDescent="0.2">
      <c r="A7339" s="35" t="s">
        <v>3009</v>
      </c>
      <c r="B7339" s="1" t="s">
        <v>4654</v>
      </c>
      <c r="C7339" s="45" t="s">
        <v>4</v>
      </c>
      <c r="D7339" s="23" t="s">
        <v>5751</v>
      </c>
      <c r="E7339" s="23" t="s">
        <v>4134</v>
      </c>
      <c r="F7339" s="40">
        <v>0.5</v>
      </c>
      <c r="G7339" s="25">
        <v>2562</v>
      </c>
      <c r="H7339" s="25">
        <v>1281</v>
      </c>
      <c r="I7339" s="25"/>
      <c r="J7339" s="58" t="e">
        <f>HYPERLINK("#"&amp;"Insumos"&amp;"!A"&amp;MATCH($B7339,#REF!,0),"Ins "&amp;$B7339)</f>
        <v>#REF!</v>
      </c>
      <c r="M7339" s="220"/>
    </row>
    <row r="7340" spans="1:13" x14ac:dyDescent="0.2">
      <c r="A7340" s="35" t="s">
        <v>3009</v>
      </c>
      <c r="B7340" s="1" t="s">
        <v>4912</v>
      </c>
      <c r="C7340" s="45" t="s">
        <v>4155</v>
      </c>
      <c r="D7340" s="23" t="s">
        <v>5751</v>
      </c>
      <c r="E7340" s="23" t="s">
        <v>4134</v>
      </c>
      <c r="F7340" s="40">
        <v>1</v>
      </c>
      <c r="G7340" s="25">
        <v>327853</v>
      </c>
      <c r="H7340" s="25">
        <v>327853</v>
      </c>
      <c r="I7340" s="25"/>
      <c r="J7340" s="58" t="e">
        <f>HYPERLINK("#"&amp;"Insumos"&amp;"!A"&amp;MATCH($B7340,#REF!,0),"Ins "&amp;$B7340)</f>
        <v>#REF!</v>
      </c>
      <c r="M7340" s="220"/>
    </row>
    <row r="7341" spans="1:13" x14ac:dyDescent="0.2">
      <c r="A7341" s="35" t="s">
        <v>3009</v>
      </c>
      <c r="B7341" s="1" t="s">
        <v>4913</v>
      </c>
      <c r="C7341" s="45" t="s">
        <v>521</v>
      </c>
      <c r="D7341" s="23" t="s">
        <v>5751</v>
      </c>
      <c r="E7341" s="23" t="s">
        <v>4134</v>
      </c>
      <c r="F7341" s="40">
        <v>1</v>
      </c>
      <c r="G7341" s="25">
        <v>61471</v>
      </c>
      <c r="H7341" s="25">
        <v>61471</v>
      </c>
      <c r="I7341" s="25"/>
      <c r="J7341" s="58" t="e">
        <f>HYPERLINK("#"&amp;"Insumos"&amp;"!A"&amp;MATCH($B7341,#REF!,0),"Ins "&amp;$B7341)</f>
        <v>#REF!</v>
      </c>
      <c r="M7341" s="220"/>
    </row>
    <row r="7342" spans="1:13" x14ac:dyDescent="0.2">
      <c r="A7342" s="35" t="s">
        <v>3009</v>
      </c>
      <c r="B7342" s="1" t="s">
        <v>5007</v>
      </c>
      <c r="C7342" s="45" t="s">
        <v>720</v>
      </c>
      <c r="D7342" s="23" t="s">
        <v>5751</v>
      </c>
      <c r="E7342" s="23" t="s">
        <v>4134</v>
      </c>
      <c r="F7342" s="40">
        <v>1.2</v>
      </c>
      <c r="G7342" s="25">
        <v>1897</v>
      </c>
      <c r="H7342" s="25">
        <v>2276</v>
      </c>
      <c r="I7342" s="25"/>
      <c r="J7342" s="58" t="e">
        <f>HYPERLINK("#"&amp;"Insumos"&amp;"!A"&amp;MATCH($B7342,#REF!,0),"Ins "&amp;$B7342)</f>
        <v>#REF!</v>
      </c>
      <c r="M7342" s="220"/>
    </row>
    <row r="7343" spans="1:13" ht="25.5" x14ac:dyDescent="0.2">
      <c r="A7343" s="36" t="s">
        <v>3010</v>
      </c>
      <c r="B7343" s="26" t="s">
        <v>6816</v>
      </c>
      <c r="C7343" s="79" t="s">
        <v>805</v>
      </c>
      <c r="D7343" s="37" t="s">
        <v>5608</v>
      </c>
      <c r="E7343" s="37" t="s">
        <v>4134</v>
      </c>
      <c r="F7343" s="41"/>
      <c r="G7343" s="27"/>
      <c r="H7343" s="27"/>
      <c r="I7343" s="27">
        <v>326289</v>
      </c>
      <c r="M7343" s="220">
        <f t="shared" si="114"/>
        <v>427308</v>
      </c>
    </row>
    <row r="7344" spans="1:13" x14ac:dyDescent="0.2">
      <c r="A7344" s="35" t="s">
        <v>3010</v>
      </c>
      <c r="B7344" s="1" t="s">
        <v>81</v>
      </c>
      <c r="C7344" s="45" t="s">
        <v>1020</v>
      </c>
      <c r="D7344" s="23" t="s">
        <v>5734</v>
      </c>
      <c r="E7344" s="23" t="s">
        <v>4141</v>
      </c>
      <c r="F7344" s="40">
        <v>0.6</v>
      </c>
      <c r="G7344" s="25">
        <v>75325</v>
      </c>
      <c r="H7344" s="25">
        <v>45195</v>
      </c>
      <c r="I7344" s="25"/>
      <c r="J7344" s="58" t="e">
        <f>HYPERLINK("#"&amp;"Insumos"&amp;"!A"&amp;MATCH($B7344,#REF!,0),"Ins "&amp;$B7344)</f>
        <v>#REF!</v>
      </c>
      <c r="M7344" s="220"/>
    </row>
    <row r="7345" spans="1:13" x14ac:dyDescent="0.2">
      <c r="A7345" s="35" t="s">
        <v>3010</v>
      </c>
      <c r="B7345" s="1" t="s">
        <v>263</v>
      </c>
      <c r="C7345" s="45" t="s">
        <v>696</v>
      </c>
      <c r="D7345" s="23" t="s">
        <v>5534</v>
      </c>
      <c r="E7345" s="23" t="s">
        <v>4140</v>
      </c>
      <c r="F7345" s="40">
        <v>2.8000000000000001E-2</v>
      </c>
      <c r="G7345" s="25">
        <v>187426</v>
      </c>
      <c r="H7345" s="25">
        <v>5248</v>
      </c>
      <c r="I7345" s="25"/>
      <c r="J7345" s="58" t="e">
        <f>HYPERLINK("#"&amp;"Insumos"&amp;"!A"&amp;MATCH($B7345,#REF!,0),"Ins "&amp;$B7345)</f>
        <v>#REF!</v>
      </c>
      <c r="M7345" s="220"/>
    </row>
    <row r="7346" spans="1:13" x14ac:dyDescent="0.2">
      <c r="A7346" s="35" t="s">
        <v>3010</v>
      </c>
      <c r="B7346" s="1" t="s">
        <v>5533</v>
      </c>
      <c r="C7346" s="45" t="s">
        <v>5892</v>
      </c>
      <c r="D7346" s="23" t="s">
        <v>977</v>
      </c>
      <c r="E7346" s="23" t="s">
        <v>4134</v>
      </c>
      <c r="F7346" s="40">
        <v>0.5</v>
      </c>
      <c r="G7346" s="25">
        <v>3623</v>
      </c>
      <c r="H7346" s="25">
        <v>1812</v>
      </c>
      <c r="I7346" s="25"/>
      <c r="J7346" s="58" t="e">
        <f>HYPERLINK("#"&amp;"Insumos"&amp;"!A"&amp;MATCH($B7346,#REF!,0),"Ins "&amp;$B7346)</f>
        <v>#REF!</v>
      </c>
      <c r="M7346" s="220"/>
    </row>
    <row r="7347" spans="1:13" x14ac:dyDescent="0.2">
      <c r="A7347" s="35" t="s">
        <v>3010</v>
      </c>
      <c r="B7347" s="1" t="s">
        <v>4654</v>
      </c>
      <c r="C7347" s="45" t="s">
        <v>4</v>
      </c>
      <c r="D7347" s="23" t="s">
        <v>5751</v>
      </c>
      <c r="E7347" s="23" t="s">
        <v>4134</v>
      </c>
      <c r="F7347" s="40">
        <v>0.5</v>
      </c>
      <c r="G7347" s="25">
        <v>2562</v>
      </c>
      <c r="H7347" s="25">
        <v>1281</v>
      </c>
      <c r="I7347" s="25"/>
      <c r="J7347" s="58" t="e">
        <f>HYPERLINK("#"&amp;"Insumos"&amp;"!A"&amp;MATCH($B7347,#REF!,0),"Ins "&amp;$B7347)</f>
        <v>#REF!</v>
      </c>
      <c r="M7347" s="220"/>
    </row>
    <row r="7348" spans="1:13" x14ac:dyDescent="0.2">
      <c r="A7348" s="35" t="s">
        <v>3010</v>
      </c>
      <c r="B7348" s="1" t="s">
        <v>4911</v>
      </c>
      <c r="C7348" s="45" t="s">
        <v>522</v>
      </c>
      <c r="D7348" s="23" t="s">
        <v>5751</v>
      </c>
      <c r="E7348" s="23" t="s">
        <v>4134</v>
      </c>
      <c r="F7348" s="40">
        <v>1</v>
      </c>
      <c r="G7348" s="25">
        <v>270477</v>
      </c>
      <c r="H7348" s="25">
        <v>270477</v>
      </c>
      <c r="I7348" s="25"/>
      <c r="J7348" s="58" t="e">
        <f>HYPERLINK("#"&amp;"Insumos"&amp;"!A"&amp;MATCH($B7348,#REF!,0),"Ins "&amp;$B7348)</f>
        <v>#REF!</v>
      </c>
      <c r="M7348" s="220"/>
    </row>
    <row r="7349" spans="1:13" x14ac:dyDescent="0.2">
      <c r="A7349" s="35" t="s">
        <v>3010</v>
      </c>
      <c r="B7349" s="1" t="s">
        <v>5007</v>
      </c>
      <c r="C7349" s="45" t="s">
        <v>720</v>
      </c>
      <c r="D7349" s="23" t="s">
        <v>5751</v>
      </c>
      <c r="E7349" s="23" t="s">
        <v>4134</v>
      </c>
      <c r="F7349" s="40">
        <v>1.2</v>
      </c>
      <c r="G7349" s="25">
        <v>1897</v>
      </c>
      <c r="H7349" s="25">
        <v>2276</v>
      </c>
      <c r="I7349" s="25"/>
      <c r="J7349" s="58" t="e">
        <f>HYPERLINK("#"&amp;"Insumos"&amp;"!A"&amp;MATCH($B7349,#REF!,0),"Ins "&amp;$B7349)</f>
        <v>#REF!</v>
      </c>
      <c r="M7349" s="220"/>
    </row>
    <row r="7350" spans="1:13" ht="38.25" x14ac:dyDescent="0.2">
      <c r="A7350" s="36" t="s">
        <v>3011</v>
      </c>
      <c r="B7350" s="26" t="s">
        <v>6816</v>
      </c>
      <c r="C7350" s="79" t="s">
        <v>12459</v>
      </c>
      <c r="D7350" s="37" t="s">
        <v>5608</v>
      </c>
      <c r="E7350" s="37" t="s">
        <v>4134</v>
      </c>
      <c r="F7350" s="41"/>
      <c r="G7350" s="27"/>
      <c r="H7350" s="27"/>
      <c r="I7350" s="27">
        <v>170644</v>
      </c>
      <c r="M7350" s="220">
        <f t="shared" si="114"/>
        <v>223475</v>
      </c>
    </row>
    <row r="7351" spans="1:13" x14ac:dyDescent="0.2">
      <c r="A7351" s="35" t="s">
        <v>3011</v>
      </c>
      <c r="B7351" s="1" t="s">
        <v>81</v>
      </c>
      <c r="C7351" s="45" t="s">
        <v>1020</v>
      </c>
      <c r="D7351" s="23" t="s">
        <v>5734</v>
      </c>
      <c r="E7351" s="23" t="s">
        <v>4141</v>
      </c>
      <c r="F7351" s="40">
        <v>0.6</v>
      </c>
      <c r="G7351" s="25">
        <v>75325</v>
      </c>
      <c r="H7351" s="25">
        <v>45195</v>
      </c>
      <c r="I7351" s="25"/>
      <c r="J7351" s="58" t="e">
        <f>HYPERLINK("#"&amp;"Insumos"&amp;"!A"&amp;MATCH($B7351,#REF!,0),"Ins "&amp;$B7351)</f>
        <v>#REF!</v>
      </c>
      <c r="M7351" s="220"/>
    </row>
    <row r="7352" spans="1:13" x14ac:dyDescent="0.2">
      <c r="A7352" s="35" t="s">
        <v>3011</v>
      </c>
      <c r="B7352" s="1" t="s">
        <v>263</v>
      </c>
      <c r="C7352" s="45" t="s">
        <v>696</v>
      </c>
      <c r="D7352" s="23" t="s">
        <v>5534</v>
      </c>
      <c r="E7352" s="23" t="s">
        <v>4140</v>
      </c>
      <c r="F7352" s="40">
        <v>2.12E-2</v>
      </c>
      <c r="G7352" s="25">
        <v>187426</v>
      </c>
      <c r="H7352" s="25">
        <v>3973</v>
      </c>
      <c r="I7352" s="25"/>
      <c r="J7352" s="58" t="e">
        <f>HYPERLINK("#"&amp;"Insumos"&amp;"!A"&amp;MATCH($B7352,#REF!,0),"Ins "&amp;$B7352)</f>
        <v>#REF!</v>
      </c>
      <c r="M7352" s="220"/>
    </row>
    <row r="7353" spans="1:13" x14ac:dyDescent="0.2">
      <c r="A7353" s="35" t="s">
        <v>3011</v>
      </c>
      <c r="B7353" s="1" t="s">
        <v>5533</v>
      </c>
      <c r="C7353" s="45" t="s">
        <v>5892</v>
      </c>
      <c r="D7353" s="23" t="s">
        <v>977</v>
      </c>
      <c r="E7353" s="23" t="s">
        <v>4134</v>
      </c>
      <c r="F7353" s="40">
        <v>0.5</v>
      </c>
      <c r="G7353" s="25">
        <v>3623</v>
      </c>
      <c r="H7353" s="25">
        <v>1812</v>
      </c>
      <c r="I7353" s="25"/>
      <c r="J7353" s="58" t="e">
        <f>HYPERLINK("#"&amp;"Insumos"&amp;"!A"&amp;MATCH($B7353,#REF!,0),"Ins "&amp;$B7353)</f>
        <v>#REF!</v>
      </c>
      <c r="M7353" s="220"/>
    </row>
    <row r="7354" spans="1:13" x14ac:dyDescent="0.2">
      <c r="A7354" s="35" t="s">
        <v>3011</v>
      </c>
      <c r="B7354" s="1" t="s">
        <v>4654</v>
      </c>
      <c r="C7354" s="45" t="s">
        <v>4</v>
      </c>
      <c r="D7354" s="23" t="s">
        <v>5751</v>
      </c>
      <c r="E7354" s="23" t="s">
        <v>4134</v>
      </c>
      <c r="F7354" s="40">
        <v>0.5</v>
      </c>
      <c r="G7354" s="25">
        <v>2562</v>
      </c>
      <c r="H7354" s="25">
        <v>1281</v>
      </c>
      <c r="I7354" s="25"/>
      <c r="J7354" s="58" t="e">
        <f>HYPERLINK("#"&amp;"Insumos"&amp;"!A"&amp;MATCH($B7354,#REF!,0),"Ins "&amp;$B7354)</f>
        <v>#REF!</v>
      </c>
      <c r="M7354" s="220"/>
    </row>
    <row r="7355" spans="1:13" ht="25.5" x14ac:dyDescent="0.2">
      <c r="A7355" s="35" t="s">
        <v>3011</v>
      </c>
      <c r="B7355" s="1" t="s">
        <v>4910</v>
      </c>
      <c r="C7355" s="45" t="s">
        <v>7144</v>
      </c>
      <c r="D7355" s="23" t="s">
        <v>5751</v>
      </c>
      <c r="E7355" s="23" t="s">
        <v>4134</v>
      </c>
      <c r="F7355" s="40">
        <v>1</v>
      </c>
      <c r="G7355" s="25">
        <v>116107</v>
      </c>
      <c r="H7355" s="25">
        <v>116107</v>
      </c>
      <c r="I7355" s="25"/>
      <c r="J7355" s="58" t="e">
        <f>HYPERLINK("#"&amp;"Insumos"&amp;"!A"&amp;MATCH($B7355,#REF!,0),"Ins "&amp;$B7355)</f>
        <v>#REF!</v>
      </c>
      <c r="M7355" s="220"/>
    </row>
    <row r="7356" spans="1:13" x14ac:dyDescent="0.2">
      <c r="A7356" s="35" t="s">
        <v>3011</v>
      </c>
      <c r="B7356" s="1" t="s">
        <v>5007</v>
      </c>
      <c r="C7356" s="45" t="s">
        <v>720</v>
      </c>
      <c r="D7356" s="23" t="s">
        <v>5751</v>
      </c>
      <c r="E7356" s="23" t="s">
        <v>4134</v>
      </c>
      <c r="F7356" s="40">
        <v>1.2</v>
      </c>
      <c r="G7356" s="25">
        <v>1897</v>
      </c>
      <c r="H7356" s="25">
        <v>2276</v>
      </c>
      <c r="I7356" s="25"/>
      <c r="J7356" s="58" t="e">
        <f>HYPERLINK("#"&amp;"Insumos"&amp;"!A"&amp;MATCH($B7356,#REF!,0),"Ins "&amp;$B7356)</f>
        <v>#REF!</v>
      </c>
      <c r="M7356" s="220"/>
    </row>
    <row r="7357" spans="1:13" ht="38.25" x14ac:dyDescent="0.2">
      <c r="A7357" s="36" t="s">
        <v>3012</v>
      </c>
      <c r="B7357" s="26" t="s">
        <v>6816</v>
      </c>
      <c r="C7357" s="79" t="s">
        <v>10754</v>
      </c>
      <c r="D7357" s="37" t="s">
        <v>5608</v>
      </c>
      <c r="E7357" s="37" t="s">
        <v>4134</v>
      </c>
      <c r="F7357" s="41"/>
      <c r="G7357" s="27"/>
      <c r="H7357" s="27"/>
      <c r="I7357" s="27">
        <v>332548</v>
      </c>
      <c r="M7357" s="220">
        <f t="shared" si="114"/>
        <v>435505</v>
      </c>
    </row>
    <row r="7358" spans="1:13" x14ac:dyDescent="0.2">
      <c r="A7358" s="35" t="s">
        <v>3012</v>
      </c>
      <c r="B7358" s="1" t="s">
        <v>81</v>
      </c>
      <c r="C7358" s="45" t="s">
        <v>1020</v>
      </c>
      <c r="D7358" s="23" t="s">
        <v>5734</v>
      </c>
      <c r="E7358" s="23" t="s">
        <v>4141</v>
      </c>
      <c r="F7358" s="40">
        <v>0.6</v>
      </c>
      <c r="G7358" s="25">
        <v>75325</v>
      </c>
      <c r="H7358" s="25">
        <v>45195</v>
      </c>
      <c r="I7358" s="25"/>
      <c r="J7358" s="58" t="e">
        <f>HYPERLINK("#"&amp;"Insumos"&amp;"!A"&amp;MATCH($B7358,#REF!,0),"Ins "&amp;$B7358)</f>
        <v>#REF!</v>
      </c>
      <c r="M7358" s="220"/>
    </row>
    <row r="7359" spans="1:13" x14ac:dyDescent="0.2">
      <c r="A7359" s="35" t="s">
        <v>3012</v>
      </c>
      <c r="B7359" s="1" t="s">
        <v>263</v>
      </c>
      <c r="C7359" s="45" t="s">
        <v>696</v>
      </c>
      <c r="D7359" s="23" t="s">
        <v>5534</v>
      </c>
      <c r="E7359" s="23" t="s">
        <v>4140</v>
      </c>
      <c r="F7359" s="40">
        <v>2.86E-2</v>
      </c>
      <c r="G7359" s="25">
        <v>187426</v>
      </c>
      <c r="H7359" s="25">
        <v>5360</v>
      </c>
      <c r="I7359" s="25"/>
      <c r="J7359" s="58" t="e">
        <f>HYPERLINK("#"&amp;"Insumos"&amp;"!A"&amp;MATCH($B7359,#REF!,0),"Ins "&amp;$B7359)</f>
        <v>#REF!</v>
      </c>
      <c r="M7359" s="220"/>
    </row>
    <row r="7360" spans="1:13" x14ac:dyDescent="0.2">
      <c r="A7360" s="35" t="s">
        <v>3012</v>
      </c>
      <c r="B7360" s="1" t="s">
        <v>5533</v>
      </c>
      <c r="C7360" s="45" t="s">
        <v>5892</v>
      </c>
      <c r="D7360" s="23" t="s">
        <v>977</v>
      </c>
      <c r="E7360" s="23" t="s">
        <v>4134</v>
      </c>
      <c r="F7360" s="40">
        <v>0.5</v>
      </c>
      <c r="G7360" s="25">
        <v>3623</v>
      </c>
      <c r="H7360" s="25">
        <v>1812</v>
      </c>
      <c r="I7360" s="25"/>
      <c r="J7360" s="58" t="e">
        <f>HYPERLINK("#"&amp;"Insumos"&amp;"!A"&amp;MATCH($B7360,#REF!,0),"Ins "&amp;$B7360)</f>
        <v>#REF!</v>
      </c>
      <c r="M7360" s="220"/>
    </row>
    <row r="7361" spans="1:13" x14ac:dyDescent="0.2">
      <c r="A7361" s="35" t="s">
        <v>3012</v>
      </c>
      <c r="B7361" s="1" t="s">
        <v>4654</v>
      </c>
      <c r="C7361" s="45" t="s">
        <v>4</v>
      </c>
      <c r="D7361" s="23" t="s">
        <v>5751</v>
      </c>
      <c r="E7361" s="23" t="s">
        <v>4134</v>
      </c>
      <c r="F7361" s="40">
        <v>0.5</v>
      </c>
      <c r="G7361" s="25">
        <v>2562</v>
      </c>
      <c r="H7361" s="25">
        <v>1281</v>
      </c>
      <c r="I7361" s="25"/>
      <c r="J7361" s="58" t="e">
        <f>HYPERLINK("#"&amp;"Insumos"&amp;"!A"&amp;MATCH($B7361,#REF!,0),"Ins "&amp;$B7361)</f>
        <v>#REF!</v>
      </c>
      <c r="M7361" s="220"/>
    </row>
    <row r="7362" spans="1:13" ht="25.5" x14ac:dyDescent="0.2">
      <c r="A7362" s="35" t="s">
        <v>3012</v>
      </c>
      <c r="B7362" s="1" t="s">
        <v>4909</v>
      </c>
      <c r="C7362" s="45" t="s">
        <v>4154</v>
      </c>
      <c r="D7362" s="23" t="s">
        <v>5751</v>
      </c>
      <c r="E7362" s="23" t="s">
        <v>4134</v>
      </c>
      <c r="F7362" s="40">
        <v>1</v>
      </c>
      <c r="G7362" s="25">
        <v>276624</v>
      </c>
      <c r="H7362" s="25">
        <v>276624</v>
      </c>
      <c r="I7362" s="25"/>
      <c r="J7362" s="58" t="e">
        <f>HYPERLINK("#"&amp;"Insumos"&amp;"!A"&amp;MATCH($B7362,#REF!,0),"Ins "&amp;$B7362)</f>
        <v>#REF!</v>
      </c>
      <c r="M7362" s="220"/>
    </row>
    <row r="7363" spans="1:13" x14ac:dyDescent="0.2">
      <c r="A7363" s="35" t="s">
        <v>3012</v>
      </c>
      <c r="B7363" s="1" t="s">
        <v>5007</v>
      </c>
      <c r="C7363" s="45" t="s">
        <v>720</v>
      </c>
      <c r="D7363" s="23" t="s">
        <v>5751</v>
      </c>
      <c r="E7363" s="23" t="s">
        <v>4134</v>
      </c>
      <c r="F7363" s="40">
        <v>1.2</v>
      </c>
      <c r="G7363" s="25">
        <v>1897</v>
      </c>
      <c r="H7363" s="25">
        <v>2276</v>
      </c>
      <c r="I7363" s="25"/>
      <c r="J7363" s="58" t="e">
        <f>HYPERLINK("#"&amp;"Insumos"&amp;"!A"&amp;MATCH($B7363,#REF!,0),"Ins "&amp;$B7363)</f>
        <v>#REF!</v>
      </c>
      <c r="M7363" s="220"/>
    </row>
    <row r="7364" spans="1:13" ht="63.75" x14ac:dyDescent="0.2">
      <c r="A7364" s="36" t="s">
        <v>2854</v>
      </c>
      <c r="B7364" s="26" t="s">
        <v>6816</v>
      </c>
      <c r="C7364" s="79" t="s">
        <v>514</v>
      </c>
      <c r="D7364" s="37" t="s">
        <v>5608</v>
      </c>
      <c r="E7364" s="37" t="s">
        <v>4134</v>
      </c>
      <c r="F7364" s="41"/>
      <c r="G7364" s="27"/>
      <c r="H7364" s="27"/>
      <c r="I7364" s="27">
        <v>477061</v>
      </c>
      <c r="M7364" s="220">
        <f t="shared" ref="M7364:M7414" si="115">ROUND(I7364*(1+$L$2),0)</f>
        <v>624759</v>
      </c>
    </row>
    <row r="7365" spans="1:13" x14ac:dyDescent="0.2">
      <c r="A7365" s="35" t="s">
        <v>2854</v>
      </c>
      <c r="B7365" s="1" t="s">
        <v>81</v>
      </c>
      <c r="C7365" s="45" t="s">
        <v>1020</v>
      </c>
      <c r="D7365" s="23" t="s">
        <v>5734</v>
      </c>
      <c r="E7365" s="23" t="s">
        <v>4141</v>
      </c>
      <c r="F7365" s="40">
        <v>2</v>
      </c>
      <c r="G7365" s="25">
        <v>75325</v>
      </c>
      <c r="H7365" s="25">
        <v>150650</v>
      </c>
      <c r="I7365" s="25"/>
      <c r="J7365" s="58" t="e">
        <f>HYPERLINK("#"&amp;"Insumos"&amp;"!A"&amp;MATCH($B7365,#REF!,0),"Ins "&amp;$B7365)</f>
        <v>#REF!</v>
      </c>
      <c r="M7365" s="220"/>
    </row>
    <row r="7366" spans="1:13" x14ac:dyDescent="0.2">
      <c r="A7366" s="35" t="s">
        <v>2854</v>
      </c>
      <c r="B7366" s="1" t="s">
        <v>263</v>
      </c>
      <c r="C7366" s="45" t="s">
        <v>696</v>
      </c>
      <c r="D7366" s="23" t="s">
        <v>5534</v>
      </c>
      <c r="E7366" s="23" t="s">
        <v>4140</v>
      </c>
      <c r="F7366" s="40">
        <v>3.1600000000000003E-2</v>
      </c>
      <c r="G7366" s="25">
        <v>187426</v>
      </c>
      <c r="H7366" s="25">
        <v>5923</v>
      </c>
      <c r="I7366" s="25"/>
      <c r="J7366" s="58" t="e">
        <f>HYPERLINK("#"&amp;"Insumos"&amp;"!A"&amp;MATCH($B7366,#REF!,0),"Ins "&amp;$B7366)</f>
        <v>#REF!</v>
      </c>
      <c r="M7366" s="220"/>
    </row>
    <row r="7367" spans="1:13" x14ac:dyDescent="0.2">
      <c r="A7367" s="35" t="s">
        <v>2854</v>
      </c>
      <c r="B7367" s="1" t="s">
        <v>5533</v>
      </c>
      <c r="C7367" s="45" t="s">
        <v>5892</v>
      </c>
      <c r="D7367" s="23" t="s">
        <v>977</v>
      </c>
      <c r="E7367" s="23" t="s">
        <v>4134</v>
      </c>
      <c r="F7367" s="40">
        <v>2</v>
      </c>
      <c r="G7367" s="25">
        <v>3623</v>
      </c>
      <c r="H7367" s="25">
        <v>7246</v>
      </c>
      <c r="I7367" s="25"/>
      <c r="J7367" s="58" t="e">
        <f>HYPERLINK("#"&amp;"Insumos"&amp;"!A"&amp;MATCH($B7367,#REF!,0),"Ins "&amp;$B7367)</f>
        <v>#REF!</v>
      </c>
      <c r="M7367" s="220"/>
    </row>
    <row r="7368" spans="1:13" ht="51" x14ac:dyDescent="0.2">
      <c r="A7368" s="35" t="s">
        <v>2854</v>
      </c>
      <c r="B7368" s="1" t="s">
        <v>4904</v>
      </c>
      <c r="C7368" s="45" t="s">
        <v>515</v>
      </c>
      <c r="D7368" s="23" t="s">
        <v>5751</v>
      </c>
      <c r="E7368" s="23" t="s">
        <v>4134</v>
      </c>
      <c r="F7368" s="40">
        <v>1</v>
      </c>
      <c r="G7368" s="25">
        <v>307361</v>
      </c>
      <c r="H7368" s="25">
        <v>307361</v>
      </c>
      <c r="I7368" s="25"/>
      <c r="J7368" s="58" t="e">
        <f>HYPERLINK("#"&amp;"Insumos"&amp;"!A"&amp;MATCH($B7368,#REF!,0),"Ins "&amp;$B7368)</f>
        <v>#REF!</v>
      </c>
      <c r="M7368" s="220"/>
    </row>
    <row r="7369" spans="1:13" x14ac:dyDescent="0.2">
      <c r="A7369" s="35" t="s">
        <v>2854</v>
      </c>
      <c r="B7369" s="1" t="s">
        <v>5007</v>
      </c>
      <c r="C7369" s="45" t="s">
        <v>720</v>
      </c>
      <c r="D7369" s="23" t="s">
        <v>5751</v>
      </c>
      <c r="E7369" s="23" t="s">
        <v>4134</v>
      </c>
      <c r="F7369" s="40">
        <v>3.1</v>
      </c>
      <c r="G7369" s="25">
        <v>1897</v>
      </c>
      <c r="H7369" s="25">
        <v>5881</v>
      </c>
      <c r="I7369" s="25"/>
      <c r="J7369" s="58" t="e">
        <f>HYPERLINK("#"&amp;"Insumos"&amp;"!A"&amp;MATCH($B7369,#REF!,0),"Ins "&amp;$B7369)</f>
        <v>#REF!</v>
      </c>
      <c r="M7369" s="220"/>
    </row>
    <row r="7370" spans="1:13" ht="25.5" x14ac:dyDescent="0.2">
      <c r="A7370" s="36" t="s">
        <v>2856</v>
      </c>
      <c r="B7370" s="26" t="s">
        <v>6816</v>
      </c>
      <c r="C7370" s="79" t="s">
        <v>512</v>
      </c>
      <c r="D7370" s="37" t="s">
        <v>5608</v>
      </c>
      <c r="E7370" s="37" t="s">
        <v>4134</v>
      </c>
      <c r="F7370" s="41"/>
      <c r="G7370" s="27"/>
      <c r="H7370" s="27"/>
      <c r="I7370" s="27">
        <v>150768</v>
      </c>
      <c r="M7370" s="220">
        <f t="shared" si="115"/>
        <v>197446</v>
      </c>
    </row>
    <row r="7371" spans="1:13" x14ac:dyDescent="0.2">
      <c r="A7371" s="35" t="s">
        <v>2856</v>
      </c>
      <c r="B7371" s="1" t="s">
        <v>81</v>
      </c>
      <c r="C7371" s="45" t="s">
        <v>1020</v>
      </c>
      <c r="D7371" s="23" t="s">
        <v>5734</v>
      </c>
      <c r="E7371" s="23" t="s">
        <v>4141</v>
      </c>
      <c r="F7371" s="40">
        <v>1</v>
      </c>
      <c r="G7371" s="25">
        <v>75325</v>
      </c>
      <c r="H7371" s="25">
        <v>75325</v>
      </c>
      <c r="I7371" s="25"/>
      <c r="J7371" s="58" t="e">
        <f>HYPERLINK("#"&amp;"Insumos"&amp;"!A"&amp;MATCH($B7371,#REF!,0),"Ins "&amp;$B7371)</f>
        <v>#REF!</v>
      </c>
      <c r="M7371" s="220"/>
    </row>
    <row r="7372" spans="1:13" x14ac:dyDescent="0.2">
      <c r="A7372" s="35" t="s">
        <v>2856</v>
      </c>
      <c r="B7372" s="1" t="s">
        <v>263</v>
      </c>
      <c r="C7372" s="45" t="s">
        <v>696</v>
      </c>
      <c r="D7372" s="23" t="s">
        <v>5534</v>
      </c>
      <c r="E7372" s="23" t="s">
        <v>4140</v>
      </c>
      <c r="F7372" s="40">
        <v>6.6E-3</v>
      </c>
      <c r="G7372" s="25">
        <v>187426</v>
      </c>
      <c r="H7372" s="25">
        <v>1237</v>
      </c>
      <c r="I7372" s="25"/>
      <c r="J7372" s="58" t="e">
        <f>HYPERLINK("#"&amp;"Insumos"&amp;"!A"&amp;MATCH($B7372,#REF!,0),"Ins "&amp;$B7372)</f>
        <v>#REF!</v>
      </c>
      <c r="M7372" s="220"/>
    </row>
    <row r="7373" spans="1:13" x14ac:dyDescent="0.2">
      <c r="A7373" s="35" t="s">
        <v>2856</v>
      </c>
      <c r="B7373" s="1" t="s">
        <v>5533</v>
      </c>
      <c r="C7373" s="45" t="s">
        <v>5892</v>
      </c>
      <c r="D7373" s="23" t="s">
        <v>977</v>
      </c>
      <c r="E7373" s="23" t="s">
        <v>4134</v>
      </c>
      <c r="F7373" s="40">
        <v>2</v>
      </c>
      <c r="G7373" s="25">
        <v>3623</v>
      </c>
      <c r="H7373" s="25">
        <v>7246</v>
      </c>
      <c r="I7373" s="25"/>
      <c r="J7373" s="58" t="e">
        <f>HYPERLINK("#"&amp;"Insumos"&amp;"!A"&amp;MATCH($B7373,#REF!,0),"Ins "&amp;$B7373)</f>
        <v>#REF!</v>
      </c>
      <c r="M7373" s="220"/>
    </row>
    <row r="7374" spans="1:13" ht="25.5" x14ac:dyDescent="0.2">
      <c r="A7374" s="35" t="s">
        <v>2856</v>
      </c>
      <c r="B7374" s="1" t="s">
        <v>4930</v>
      </c>
      <c r="C7374" s="45" t="s">
        <v>513</v>
      </c>
      <c r="D7374" s="23" t="s">
        <v>5751</v>
      </c>
      <c r="E7374" s="23" t="s">
        <v>4134</v>
      </c>
      <c r="F7374" s="40">
        <v>1</v>
      </c>
      <c r="G7374" s="25">
        <v>64114</v>
      </c>
      <c r="H7374" s="25">
        <v>64114</v>
      </c>
      <c r="I7374" s="25"/>
      <c r="J7374" s="58" t="e">
        <f>HYPERLINK("#"&amp;"Insumos"&amp;"!A"&amp;MATCH($B7374,#REF!,0),"Ins "&amp;$B7374)</f>
        <v>#REF!</v>
      </c>
      <c r="M7374" s="220"/>
    </row>
    <row r="7375" spans="1:13" x14ac:dyDescent="0.2">
      <c r="A7375" s="35" t="s">
        <v>2856</v>
      </c>
      <c r="B7375" s="1" t="s">
        <v>5007</v>
      </c>
      <c r="C7375" s="45" t="s">
        <v>720</v>
      </c>
      <c r="D7375" s="23" t="s">
        <v>5751</v>
      </c>
      <c r="E7375" s="23" t="s">
        <v>4134</v>
      </c>
      <c r="F7375" s="40">
        <v>1.5</v>
      </c>
      <c r="G7375" s="25">
        <v>1897</v>
      </c>
      <c r="H7375" s="25">
        <v>2846</v>
      </c>
      <c r="I7375" s="25"/>
      <c r="J7375" s="58" t="e">
        <f>HYPERLINK("#"&amp;"Insumos"&amp;"!A"&amp;MATCH($B7375,#REF!,0),"Ins "&amp;$B7375)</f>
        <v>#REF!</v>
      </c>
      <c r="M7375" s="220"/>
    </row>
    <row r="7376" spans="1:13" ht="25.5" x14ac:dyDescent="0.2">
      <c r="A7376" s="36" t="s">
        <v>2934</v>
      </c>
      <c r="B7376" s="26" t="s">
        <v>6816</v>
      </c>
      <c r="C7376" s="79" t="s">
        <v>10755</v>
      </c>
      <c r="D7376" s="37" t="s">
        <v>5608</v>
      </c>
      <c r="E7376" s="37" t="s">
        <v>4134</v>
      </c>
      <c r="F7376" s="41"/>
      <c r="G7376" s="27"/>
      <c r="H7376" s="27"/>
      <c r="I7376" s="27">
        <v>293983</v>
      </c>
      <c r="M7376" s="220">
        <f t="shared" si="115"/>
        <v>385000</v>
      </c>
    </row>
    <row r="7377" spans="1:13" x14ac:dyDescent="0.2">
      <c r="A7377" s="35" t="s">
        <v>2934</v>
      </c>
      <c r="B7377" s="1" t="s">
        <v>81</v>
      </c>
      <c r="C7377" s="45" t="s">
        <v>1020</v>
      </c>
      <c r="D7377" s="23" t="s">
        <v>5734</v>
      </c>
      <c r="E7377" s="23" t="s">
        <v>4141</v>
      </c>
      <c r="F7377" s="40">
        <v>1</v>
      </c>
      <c r="G7377" s="25">
        <v>75325</v>
      </c>
      <c r="H7377" s="25">
        <v>75325</v>
      </c>
      <c r="I7377" s="25"/>
      <c r="J7377" s="58" t="e">
        <f>HYPERLINK("#"&amp;"Insumos"&amp;"!A"&amp;MATCH($B7377,#REF!,0),"Ins "&amp;$B7377)</f>
        <v>#REF!</v>
      </c>
      <c r="M7377" s="220"/>
    </row>
    <row r="7378" spans="1:13" x14ac:dyDescent="0.2">
      <c r="A7378" s="35" t="s">
        <v>2934</v>
      </c>
      <c r="B7378" s="1" t="s">
        <v>263</v>
      </c>
      <c r="C7378" s="45" t="s">
        <v>696</v>
      </c>
      <c r="D7378" s="23" t="s">
        <v>5534</v>
      </c>
      <c r="E7378" s="23" t="s">
        <v>4140</v>
      </c>
      <c r="F7378" s="40">
        <v>2.1499999999999998E-2</v>
      </c>
      <c r="G7378" s="25">
        <v>187426</v>
      </c>
      <c r="H7378" s="25">
        <v>4030</v>
      </c>
      <c r="I7378" s="25"/>
      <c r="J7378" s="58" t="e">
        <f>HYPERLINK("#"&amp;"Insumos"&amp;"!A"&amp;MATCH($B7378,#REF!,0),"Ins "&amp;$B7378)</f>
        <v>#REF!</v>
      </c>
      <c r="M7378" s="220"/>
    </row>
    <row r="7379" spans="1:13" x14ac:dyDescent="0.2">
      <c r="A7379" s="35" t="s">
        <v>2934</v>
      </c>
      <c r="B7379" s="1" t="s">
        <v>5533</v>
      </c>
      <c r="C7379" s="45" t="s">
        <v>5892</v>
      </c>
      <c r="D7379" s="23" t="s">
        <v>977</v>
      </c>
      <c r="E7379" s="23" t="s">
        <v>4134</v>
      </c>
      <c r="F7379" s="40">
        <v>0.5</v>
      </c>
      <c r="G7379" s="25">
        <v>3623</v>
      </c>
      <c r="H7379" s="25">
        <v>1812</v>
      </c>
      <c r="I7379" s="25"/>
      <c r="J7379" s="58" t="e">
        <f>HYPERLINK("#"&amp;"Insumos"&amp;"!A"&amp;MATCH($B7379,#REF!,0),"Ins "&amp;$B7379)</f>
        <v>#REF!</v>
      </c>
      <c r="M7379" s="220"/>
    </row>
    <row r="7380" spans="1:13" ht="25.5" x14ac:dyDescent="0.2">
      <c r="A7380" s="35" t="s">
        <v>2934</v>
      </c>
      <c r="B7380" s="1" t="s">
        <v>4660</v>
      </c>
      <c r="C7380" s="45" t="s">
        <v>323</v>
      </c>
      <c r="D7380" s="23" t="s">
        <v>5751</v>
      </c>
      <c r="E7380" s="23" t="s">
        <v>4134</v>
      </c>
      <c r="F7380" s="40">
        <v>2</v>
      </c>
      <c r="G7380" s="25">
        <v>3076</v>
      </c>
      <c r="H7380" s="25">
        <v>6152</v>
      </c>
      <c r="I7380" s="25"/>
      <c r="J7380" s="58" t="e">
        <f>HYPERLINK("#"&amp;"Insumos"&amp;"!A"&amp;MATCH($B7380,#REF!,0),"Ins "&amp;$B7380)</f>
        <v>#REF!</v>
      </c>
      <c r="M7380" s="220"/>
    </row>
    <row r="7381" spans="1:13" x14ac:dyDescent="0.2">
      <c r="A7381" s="35" t="s">
        <v>2934</v>
      </c>
      <c r="B7381" s="1" t="s">
        <v>4673</v>
      </c>
      <c r="C7381" s="45" t="s">
        <v>490</v>
      </c>
      <c r="D7381" s="23" t="s">
        <v>5751</v>
      </c>
      <c r="E7381" s="23" t="s">
        <v>4134</v>
      </c>
      <c r="F7381" s="40">
        <v>2</v>
      </c>
      <c r="G7381" s="25">
        <v>6465</v>
      </c>
      <c r="H7381" s="25">
        <v>12930</v>
      </c>
      <c r="I7381" s="25"/>
      <c r="J7381" s="58" t="e">
        <f>HYPERLINK("#"&amp;"Insumos"&amp;"!A"&amp;MATCH($B7381,#REF!,0),"Ins "&amp;$B7381)</f>
        <v>#REF!</v>
      </c>
      <c r="M7381" s="220"/>
    </row>
    <row r="7382" spans="1:13" x14ac:dyDescent="0.2">
      <c r="A7382" s="35" t="s">
        <v>2934</v>
      </c>
      <c r="B7382" s="1" t="s">
        <v>4239</v>
      </c>
      <c r="C7382" s="45" t="s">
        <v>1497</v>
      </c>
      <c r="D7382" s="23" t="s">
        <v>5751</v>
      </c>
      <c r="E7382" s="23" t="s">
        <v>4134</v>
      </c>
      <c r="F7382" s="40">
        <v>1</v>
      </c>
      <c r="G7382" s="25">
        <v>3481</v>
      </c>
      <c r="H7382" s="25">
        <v>3481</v>
      </c>
      <c r="I7382" s="25"/>
      <c r="J7382" s="58" t="e">
        <f>HYPERLINK("#"&amp;"Insumos"&amp;"!A"&amp;MATCH($B7382,#REF!,0),"Ins "&amp;$B7382)</f>
        <v>#REF!</v>
      </c>
      <c r="M7382" s="220"/>
    </row>
    <row r="7383" spans="1:13" x14ac:dyDescent="0.2">
      <c r="A7383" s="35" t="s">
        <v>2934</v>
      </c>
      <c r="B7383" s="1" t="s">
        <v>4261</v>
      </c>
      <c r="C7383" s="45" t="s">
        <v>450</v>
      </c>
      <c r="D7383" s="23" t="s">
        <v>5751</v>
      </c>
      <c r="E7383" s="23" t="s">
        <v>4134</v>
      </c>
      <c r="F7383" s="40">
        <v>1</v>
      </c>
      <c r="G7383" s="25">
        <v>16193</v>
      </c>
      <c r="H7383" s="25">
        <v>16193</v>
      </c>
      <c r="I7383" s="25"/>
      <c r="J7383" s="58" t="e">
        <f>HYPERLINK("#"&amp;"Insumos"&amp;"!A"&amp;MATCH($B7383,#REF!,0),"Ins "&amp;$B7383)</f>
        <v>#REF!</v>
      </c>
      <c r="M7383" s="220"/>
    </row>
    <row r="7384" spans="1:13" x14ac:dyDescent="0.2">
      <c r="A7384" s="35" t="s">
        <v>2934</v>
      </c>
      <c r="B7384" s="1" t="s">
        <v>5089</v>
      </c>
      <c r="C7384" s="45" t="s">
        <v>305</v>
      </c>
      <c r="D7384" s="23" t="s">
        <v>5751</v>
      </c>
      <c r="E7384" s="23" t="s">
        <v>4134</v>
      </c>
      <c r="F7384" s="40">
        <v>1</v>
      </c>
      <c r="G7384" s="25">
        <v>9220</v>
      </c>
      <c r="H7384" s="25">
        <v>9220</v>
      </c>
      <c r="I7384" s="25"/>
      <c r="J7384" s="58" t="e">
        <f>HYPERLINK("#"&amp;"Insumos"&amp;"!A"&amp;MATCH($B7384,#REF!,0),"Ins "&amp;$B7384)</f>
        <v>#REF!</v>
      </c>
      <c r="M7384" s="220"/>
    </row>
    <row r="7385" spans="1:13" x14ac:dyDescent="0.2">
      <c r="A7385" s="35" t="s">
        <v>2934</v>
      </c>
      <c r="B7385" s="1" t="s">
        <v>4875</v>
      </c>
      <c r="C7385" s="45" t="s">
        <v>366</v>
      </c>
      <c r="D7385" s="23" t="s">
        <v>5751</v>
      </c>
      <c r="E7385" s="23" t="s">
        <v>287</v>
      </c>
      <c r="F7385" s="40">
        <v>16</v>
      </c>
      <c r="G7385" s="25">
        <v>9093</v>
      </c>
      <c r="H7385" s="25">
        <v>145488</v>
      </c>
      <c r="I7385" s="25"/>
      <c r="J7385" s="58" t="e">
        <f>HYPERLINK("#"&amp;"Insumos"&amp;"!A"&amp;MATCH($B7385,#REF!,0),"Ins "&amp;$B7385)</f>
        <v>#REF!</v>
      </c>
      <c r="M7385" s="220"/>
    </row>
    <row r="7386" spans="1:13" x14ac:dyDescent="0.2">
      <c r="A7386" s="35" t="s">
        <v>2934</v>
      </c>
      <c r="B7386" s="1" t="s">
        <v>4908</v>
      </c>
      <c r="C7386" s="45" t="s">
        <v>532</v>
      </c>
      <c r="D7386" s="23" t="s">
        <v>5751</v>
      </c>
      <c r="E7386" s="23" t="s">
        <v>4134</v>
      </c>
      <c r="F7386" s="40">
        <v>1</v>
      </c>
      <c r="G7386" s="25">
        <v>15368</v>
      </c>
      <c r="H7386" s="25">
        <v>15368</v>
      </c>
      <c r="I7386" s="25"/>
      <c r="J7386" s="58" t="e">
        <f>HYPERLINK("#"&amp;"Insumos"&amp;"!A"&amp;MATCH($B7386,#REF!,0),"Ins "&amp;$B7386)</f>
        <v>#REF!</v>
      </c>
      <c r="M7386" s="220"/>
    </row>
    <row r="7387" spans="1:13" x14ac:dyDescent="0.2">
      <c r="A7387" s="35" t="s">
        <v>2934</v>
      </c>
      <c r="B7387" s="1" t="s">
        <v>5007</v>
      </c>
      <c r="C7387" s="45" t="s">
        <v>720</v>
      </c>
      <c r="D7387" s="23" t="s">
        <v>5751</v>
      </c>
      <c r="E7387" s="23" t="s">
        <v>4134</v>
      </c>
      <c r="F7387" s="40">
        <v>2.1</v>
      </c>
      <c r="G7387" s="25">
        <v>1897</v>
      </c>
      <c r="H7387" s="25">
        <v>3984</v>
      </c>
      <c r="I7387" s="25"/>
      <c r="J7387" s="58" t="e">
        <f>HYPERLINK("#"&amp;"Insumos"&amp;"!A"&amp;MATCH($B7387,#REF!,0),"Ins "&amp;$B7387)</f>
        <v>#REF!</v>
      </c>
      <c r="M7387" s="220"/>
    </row>
    <row r="7388" spans="1:13" ht="25.5" x14ac:dyDescent="0.2">
      <c r="A7388" s="36" t="s">
        <v>2935</v>
      </c>
      <c r="B7388" s="26" t="s">
        <v>6816</v>
      </c>
      <c r="C7388" s="79" t="s">
        <v>10756</v>
      </c>
      <c r="D7388" s="37" t="s">
        <v>5608</v>
      </c>
      <c r="E7388" s="37" t="s">
        <v>4134</v>
      </c>
      <c r="F7388" s="41"/>
      <c r="G7388" s="27"/>
      <c r="H7388" s="27"/>
      <c r="I7388" s="27">
        <v>81189</v>
      </c>
      <c r="M7388" s="220">
        <f t="shared" si="115"/>
        <v>106325</v>
      </c>
    </row>
    <row r="7389" spans="1:13" x14ac:dyDescent="0.2">
      <c r="A7389" s="35" t="s">
        <v>2935</v>
      </c>
      <c r="B7389" s="1" t="s">
        <v>81</v>
      </c>
      <c r="C7389" s="45" t="s">
        <v>1020</v>
      </c>
      <c r="D7389" s="23" t="s">
        <v>5734</v>
      </c>
      <c r="E7389" s="23" t="s">
        <v>4141</v>
      </c>
      <c r="F7389" s="40">
        <v>0.4</v>
      </c>
      <c r="G7389" s="25">
        <v>75325</v>
      </c>
      <c r="H7389" s="25">
        <v>30130</v>
      </c>
      <c r="I7389" s="25"/>
      <c r="J7389" s="58" t="e">
        <f>HYPERLINK("#"&amp;"Insumos"&amp;"!A"&amp;MATCH($B7389,#REF!,0),"Ins "&amp;$B7389)</f>
        <v>#REF!</v>
      </c>
      <c r="M7389" s="220"/>
    </row>
    <row r="7390" spans="1:13" x14ac:dyDescent="0.2">
      <c r="A7390" s="35" t="s">
        <v>2935</v>
      </c>
      <c r="B7390" s="1" t="s">
        <v>263</v>
      </c>
      <c r="C7390" s="45" t="s">
        <v>696</v>
      </c>
      <c r="D7390" s="23" t="s">
        <v>5534</v>
      </c>
      <c r="E7390" s="23" t="s">
        <v>4140</v>
      </c>
      <c r="F7390" s="40">
        <v>4.7000000000000002E-3</v>
      </c>
      <c r="G7390" s="25">
        <v>187426</v>
      </c>
      <c r="H7390" s="25">
        <v>881</v>
      </c>
      <c r="I7390" s="25"/>
      <c r="J7390" s="58" t="e">
        <f>HYPERLINK("#"&amp;"Insumos"&amp;"!A"&amp;MATCH($B7390,#REF!,0),"Ins "&amp;$B7390)</f>
        <v>#REF!</v>
      </c>
      <c r="M7390" s="220"/>
    </row>
    <row r="7391" spans="1:13" x14ac:dyDescent="0.2">
      <c r="A7391" s="35" t="s">
        <v>2935</v>
      </c>
      <c r="B7391" s="1" t="s">
        <v>5533</v>
      </c>
      <c r="C7391" s="45" t="s">
        <v>5892</v>
      </c>
      <c r="D7391" s="23" t="s">
        <v>977</v>
      </c>
      <c r="E7391" s="23" t="s">
        <v>4134</v>
      </c>
      <c r="F7391" s="40">
        <v>0.5</v>
      </c>
      <c r="G7391" s="25">
        <v>3623</v>
      </c>
      <c r="H7391" s="25">
        <v>1812</v>
      </c>
      <c r="I7391" s="25"/>
      <c r="J7391" s="58" t="e">
        <f>HYPERLINK("#"&amp;"Insumos"&amp;"!A"&amp;MATCH($B7391,#REF!,0),"Ins "&amp;$B7391)</f>
        <v>#REF!</v>
      </c>
      <c r="M7391" s="220"/>
    </row>
    <row r="7392" spans="1:13" x14ac:dyDescent="0.2">
      <c r="A7392" s="35" t="s">
        <v>2935</v>
      </c>
      <c r="B7392" s="1" t="s">
        <v>4680</v>
      </c>
      <c r="C7392" s="45" t="s">
        <v>205</v>
      </c>
      <c r="D7392" s="23" t="s">
        <v>5751</v>
      </c>
      <c r="E7392" s="23" t="s">
        <v>4134</v>
      </c>
      <c r="F7392" s="40">
        <v>2</v>
      </c>
      <c r="G7392" s="25">
        <v>520</v>
      </c>
      <c r="H7392" s="25">
        <v>1040</v>
      </c>
      <c r="I7392" s="25"/>
      <c r="J7392" s="58" t="e">
        <f>HYPERLINK("#"&amp;"Insumos"&amp;"!A"&amp;MATCH($B7392,#REF!,0),"Ins "&amp;$B7392)</f>
        <v>#REF!</v>
      </c>
      <c r="M7392" s="220"/>
    </row>
    <row r="7393" spans="1:13" x14ac:dyDescent="0.2">
      <c r="A7393" s="35" t="s">
        <v>2935</v>
      </c>
      <c r="B7393" s="1" t="s">
        <v>4685</v>
      </c>
      <c r="C7393" s="45" t="s">
        <v>265</v>
      </c>
      <c r="D7393" s="23" t="s">
        <v>5751</v>
      </c>
      <c r="E7393" s="23" t="s">
        <v>287</v>
      </c>
      <c r="F7393" s="40">
        <v>0.5</v>
      </c>
      <c r="G7393" s="25">
        <v>2288</v>
      </c>
      <c r="H7393" s="25">
        <v>1144</v>
      </c>
      <c r="I7393" s="25"/>
      <c r="J7393" s="58" t="e">
        <f>HYPERLINK("#"&amp;"Insumos"&amp;"!A"&amp;MATCH($B7393,#REF!,0),"Ins "&amp;$B7393)</f>
        <v>#REF!</v>
      </c>
      <c r="M7393" s="220"/>
    </row>
    <row r="7394" spans="1:13" x14ac:dyDescent="0.2">
      <c r="A7394" s="35" t="s">
        <v>2935</v>
      </c>
      <c r="B7394" s="1" t="s">
        <v>4688</v>
      </c>
      <c r="C7394" s="45" t="s">
        <v>268</v>
      </c>
      <c r="D7394" s="23" t="s">
        <v>5751</v>
      </c>
      <c r="E7394" s="23" t="s">
        <v>287</v>
      </c>
      <c r="F7394" s="40">
        <v>1</v>
      </c>
      <c r="G7394" s="25">
        <v>2236</v>
      </c>
      <c r="H7394" s="25">
        <v>2236</v>
      </c>
      <c r="I7394" s="25"/>
      <c r="J7394" s="58" t="e">
        <f>HYPERLINK("#"&amp;"Insumos"&amp;"!A"&amp;MATCH($B7394,#REF!,0),"Ins "&amp;$B7394)</f>
        <v>#REF!</v>
      </c>
      <c r="M7394" s="220"/>
    </row>
    <row r="7395" spans="1:13" ht="25.5" x14ac:dyDescent="0.2">
      <c r="A7395" s="35" t="s">
        <v>2935</v>
      </c>
      <c r="B7395" s="1" t="s">
        <v>4705</v>
      </c>
      <c r="C7395" s="45" t="s">
        <v>516</v>
      </c>
      <c r="D7395" s="23" t="s">
        <v>5751</v>
      </c>
      <c r="E7395" s="23" t="s">
        <v>4134</v>
      </c>
      <c r="F7395" s="40">
        <v>1</v>
      </c>
      <c r="G7395" s="25">
        <v>39957</v>
      </c>
      <c r="H7395" s="25">
        <v>39957</v>
      </c>
      <c r="I7395" s="25"/>
      <c r="J7395" s="58" t="e">
        <f>HYPERLINK("#"&amp;"Insumos"&amp;"!A"&amp;MATCH($B7395,#REF!,0),"Ins "&amp;$B7395)</f>
        <v>#REF!</v>
      </c>
      <c r="M7395" s="220"/>
    </row>
    <row r="7396" spans="1:13" x14ac:dyDescent="0.2">
      <c r="A7396" s="35" t="s">
        <v>2935</v>
      </c>
      <c r="B7396" s="1" t="s">
        <v>4887</v>
      </c>
      <c r="C7396" s="45" t="s">
        <v>378</v>
      </c>
      <c r="D7396" s="23" t="s">
        <v>5751</v>
      </c>
      <c r="E7396" s="23" t="s">
        <v>287</v>
      </c>
      <c r="F7396" s="40">
        <v>0.5</v>
      </c>
      <c r="G7396" s="25">
        <v>2946</v>
      </c>
      <c r="H7396" s="25">
        <v>1473</v>
      </c>
      <c r="I7396" s="25"/>
      <c r="J7396" s="58" t="e">
        <f>HYPERLINK("#"&amp;"Insumos"&amp;"!A"&amp;MATCH($B7396,#REF!,0),"Ins "&amp;$B7396)</f>
        <v>#REF!</v>
      </c>
      <c r="M7396" s="220"/>
    </row>
    <row r="7397" spans="1:13" x14ac:dyDescent="0.2">
      <c r="A7397" s="35" t="s">
        <v>2935</v>
      </c>
      <c r="B7397" s="1" t="s">
        <v>4903</v>
      </c>
      <c r="C7397" s="45" t="s">
        <v>489</v>
      </c>
      <c r="D7397" s="23" t="s">
        <v>5751</v>
      </c>
      <c r="E7397" s="23" t="s">
        <v>4135</v>
      </c>
      <c r="F7397" s="40">
        <v>0.2</v>
      </c>
      <c r="G7397" s="25">
        <v>5939</v>
      </c>
      <c r="H7397" s="25">
        <v>1188</v>
      </c>
      <c r="I7397" s="25"/>
      <c r="J7397" s="58" t="e">
        <f>HYPERLINK("#"&amp;"Insumos"&amp;"!A"&amp;MATCH($B7397,#REF!,0),"Ins "&amp;$B7397)</f>
        <v>#REF!</v>
      </c>
      <c r="M7397" s="220"/>
    </row>
    <row r="7398" spans="1:13" x14ac:dyDescent="0.2">
      <c r="A7398" s="35" t="s">
        <v>2935</v>
      </c>
      <c r="B7398" s="1" t="s">
        <v>5007</v>
      </c>
      <c r="C7398" s="45" t="s">
        <v>720</v>
      </c>
      <c r="D7398" s="23" t="s">
        <v>5751</v>
      </c>
      <c r="E7398" s="23" t="s">
        <v>4134</v>
      </c>
      <c r="F7398" s="40">
        <v>0.7</v>
      </c>
      <c r="G7398" s="25">
        <v>1897</v>
      </c>
      <c r="H7398" s="25">
        <v>1328</v>
      </c>
      <c r="I7398" s="25"/>
      <c r="J7398" s="58" t="e">
        <f>HYPERLINK("#"&amp;"Insumos"&amp;"!A"&amp;MATCH($B7398,#REF!,0),"Ins "&amp;$B7398)</f>
        <v>#REF!</v>
      </c>
      <c r="M7398" s="220"/>
    </row>
    <row r="7399" spans="1:13" ht="38.25" x14ac:dyDescent="0.2">
      <c r="A7399" s="36" t="s">
        <v>2936</v>
      </c>
      <c r="B7399" s="26" t="s">
        <v>6816</v>
      </c>
      <c r="C7399" s="79" t="s">
        <v>779</v>
      </c>
      <c r="D7399" s="37" t="s">
        <v>5608</v>
      </c>
      <c r="E7399" s="37" t="s">
        <v>4134</v>
      </c>
      <c r="F7399" s="41"/>
      <c r="G7399" s="27"/>
      <c r="H7399" s="27"/>
      <c r="I7399" s="27">
        <v>155451</v>
      </c>
      <c r="M7399" s="220">
        <f t="shared" si="115"/>
        <v>203579</v>
      </c>
    </row>
    <row r="7400" spans="1:13" x14ac:dyDescent="0.2">
      <c r="A7400" s="35" t="s">
        <v>2936</v>
      </c>
      <c r="B7400" s="1" t="s">
        <v>81</v>
      </c>
      <c r="C7400" s="45" t="s">
        <v>1020</v>
      </c>
      <c r="D7400" s="23" t="s">
        <v>5734</v>
      </c>
      <c r="E7400" s="23" t="s">
        <v>4141</v>
      </c>
      <c r="F7400" s="40">
        <v>1.1000000000000001</v>
      </c>
      <c r="G7400" s="25">
        <v>75325</v>
      </c>
      <c r="H7400" s="25">
        <v>82858</v>
      </c>
      <c r="I7400" s="25"/>
      <c r="J7400" s="58" t="e">
        <f>HYPERLINK("#"&amp;"Insumos"&amp;"!A"&amp;MATCH($B7400,#REF!,0),"Ins "&amp;$B7400)</f>
        <v>#REF!</v>
      </c>
      <c r="M7400" s="220"/>
    </row>
    <row r="7401" spans="1:13" x14ac:dyDescent="0.2">
      <c r="A7401" s="35" t="s">
        <v>2936</v>
      </c>
      <c r="B7401" s="1" t="s">
        <v>263</v>
      </c>
      <c r="C7401" s="45" t="s">
        <v>696</v>
      </c>
      <c r="D7401" s="23" t="s">
        <v>5534</v>
      </c>
      <c r="E7401" s="23" t="s">
        <v>4140</v>
      </c>
      <c r="F7401" s="40">
        <v>4.4999999999999997E-3</v>
      </c>
      <c r="G7401" s="25">
        <v>187426</v>
      </c>
      <c r="H7401" s="25">
        <v>843</v>
      </c>
      <c r="I7401" s="25"/>
      <c r="J7401" s="58" t="e">
        <f>HYPERLINK("#"&amp;"Insumos"&amp;"!A"&amp;MATCH($B7401,#REF!,0),"Ins "&amp;$B7401)</f>
        <v>#REF!</v>
      </c>
      <c r="M7401" s="220"/>
    </row>
    <row r="7402" spans="1:13" x14ac:dyDescent="0.2">
      <c r="A7402" s="35" t="s">
        <v>2936</v>
      </c>
      <c r="B7402" s="1" t="s">
        <v>5533</v>
      </c>
      <c r="C7402" s="45" t="s">
        <v>5892</v>
      </c>
      <c r="D7402" s="23" t="s">
        <v>977</v>
      </c>
      <c r="E7402" s="23" t="s">
        <v>4134</v>
      </c>
      <c r="F7402" s="40">
        <v>0.1</v>
      </c>
      <c r="G7402" s="25">
        <v>3623</v>
      </c>
      <c r="H7402" s="25">
        <v>362</v>
      </c>
      <c r="I7402" s="25"/>
      <c r="J7402" s="58" t="e">
        <f>HYPERLINK("#"&amp;"Insumos"&amp;"!A"&amp;MATCH($B7402,#REF!,0),"Ins "&amp;$B7402)</f>
        <v>#REF!</v>
      </c>
      <c r="M7402" s="220"/>
    </row>
    <row r="7403" spans="1:13" x14ac:dyDescent="0.2">
      <c r="A7403" s="35" t="s">
        <v>2936</v>
      </c>
      <c r="B7403" s="1" t="s">
        <v>4680</v>
      </c>
      <c r="C7403" s="45" t="s">
        <v>205</v>
      </c>
      <c r="D7403" s="23" t="s">
        <v>5751</v>
      </c>
      <c r="E7403" s="23" t="s">
        <v>4134</v>
      </c>
      <c r="F7403" s="40">
        <v>2</v>
      </c>
      <c r="G7403" s="25">
        <v>520</v>
      </c>
      <c r="H7403" s="25">
        <v>1040</v>
      </c>
      <c r="I7403" s="25"/>
      <c r="J7403" s="58" t="e">
        <f>HYPERLINK("#"&amp;"Insumos"&amp;"!A"&amp;MATCH($B7403,#REF!,0),"Ins "&amp;$B7403)</f>
        <v>#REF!</v>
      </c>
      <c r="M7403" s="220"/>
    </row>
    <row r="7404" spans="1:13" x14ac:dyDescent="0.2">
      <c r="A7404" s="35" t="s">
        <v>2936</v>
      </c>
      <c r="B7404" s="1" t="s">
        <v>4239</v>
      </c>
      <c r="C7404" s="45" t="s">
        <v>1497</v>
      </c>
      <c r="D7404" s="23" t="s">
        <v>5751</v>
      </c>
      <c r="E7404" s="23" t="s">
        <v>4134</v>
      </c>
      <c r="F7404" s="40">
        <v>1</v>
      </c>
      <c r="G7404" s="25">
        <v>3481</v>
      </c>
      <c r="H7404" s="25">
        <v>3481</v>
      </c>
      <c r="I7404" s="25"/>
      <c r="J7404" s="58" t="e">
        <f>HYPERLINK("#"&amp;"Insumos"&amp;"!A"&amp;MATCH($B7404,#REF!,0),"Ins "&amp;$B7404)</f>
        <v>#REF!</v>
      </c>
      <c r="M7404" s="220"/>
    </row>
    <row r="7405" spans="1:13" x14ac:dyDescent="0.2">
      <c r="A7405" s="35" t="s">
        <v>2936</v>
      </c>
      <c r="B7405" s="1" t="s">
        <v>4887</v>
      </c>
      <c r="C7405" s="45" t="s">
        <v>378</v>
      </c>
      <c r="D7405" s="23" t="s">
        <v>5751</v>
      </c>
      <c r="E7405" s="23" t="s">
        <v>287</v>
      </c>
      <c r="F7405" s="40">
        <v>16</v>
      </c>
      <c r="G7405" s="25">
        <v>2946</v>
      </c>
      <c r="H7405" s="25">
        <v>47136</v>
      </c>
      <c r="I7405" s="25"/>
      <c r="J7405" s="58" t="e">
        <f>HYPERLINK("#"&amp;"Insumos"&amp;"!A"&amp;MATCH($B7405,#REF!,0),"Ins "&amp;$B7405)</f>
        <v>#REF!</v>
      </c>
      <c r="M7405" s="220"/>
    </row>
    <row r="7406" spans="1:13" x14ac:dyDescent="0.2">
      <c r="A7406" s="35" t="s">
        <v>2936</v>
      </c>
      <c r="B7406" s="1" t="s">
        <v>4908</v>
      </c>
      <c r="C7406" s="45" t="s">
        <v>532</v>
      </c>
      <c r="D7406" s="23" t="s">
        <v>5751</v>
      </c>
      <c r="E7406" s="23" t="s">
        <v>4134</v>
      </c>
      <c r="F7406" s="40">
        <v>1</v>
      </c>
      <c r="G7406" s="25">
        <v>15368</v>
      </c>
      <c r="H7406" s="25">
        <v>15368</v>
      </c>
      <c r="I7406" s="25"/>
      <c r="J7406" s="58" t="e">
        <f>HYPERLINK("#"&amp;"Insumos"&amp;"!A"&amp;MATCH($B7406,#REF!,0),"Ins "&amp;$B7406)</f>
        <v>#REF!</v>
      </c>
      <c r="M7406" s="220"/>
    </row>
    <row r="7407" spans="1:13" x14ac:dyDescent="0.2">
      <c r="A7407" s="35" t="s">
        <v>2936</v>
      </c>
      <c r="B7407" s="1" t="s">
        <v>5007</v>
      </c>
      <c r="C7407" s="45" t="s">
        <v>720</v>
      </c>
      <c r="D7407" s="23" t="s">
        <v>5751</v>
      </c>
      <c r="E7407" s="23" t="s">
        <v>4134</v>
      </c>
      <c r="F7407" s="40">
        <v>2.2999999999999998</v>
      </c>
      <c r="G7407" s="25">
        <v>1897</v>
      </c>
      <c r="H7407" s="25">
        <v>4363</v>
      </c>
      <c r="I7407" s="25"/>
      <c r="J7407" s="58" t="e">
        <f>HYPERLINK("#"&amp;"Insumos"&amp;"!A"&amp;MATCH($B7407,#REF!,0),"Ins "&amp;$B7407)</f>
        <v>#REF!</v>
      </c>
      <c r="M7407" s="220"/>
    </row>
    <row r="7408" spans="1:13" ht="25.5" x14ac:dyDescent="0.2">
      <c r="A7408" s="36" t="s">
        <v>2937</v>
      </c>
      <c r="B7408" s="26" t="s">
        <v>6816</v>
      </c>
      <c r="C7408" s="79" t="s">
        <v>10757</v>
      </c>
      <c r="D7408" s="37" t="s">
        <v>5608</v>
      </c>
      <c r="E7408" s="37" t="s">
        <v>4134</v>
      </c>
      <c r="F7408" s="41"/>
      <c r="G7408" s="27"/>
      <c r="H7408" s="27"/>
      <c r="I7408" s="27">
        <v>226366</v>
      </c>
      <c r="M7408" s="220">
        <f t="shared" si="115"/>
        <v>296449</v>
      </c>
    </row>
    <row r="7409" spans="1:13" x14ac:dyDescent="0.2">
      <c r="A7409" s="35" t="s">
        <v>2937</v>
      </c>
      <c r="B7409" s="1" t="s">
        <v>81</v>
      </c>
      <c r="C7409" s="45" t="s">
        <v>1020</v>
      </c>
      <c r="D7409" s="23" t="s">
        <v>5734</v>
      </c>
      <c r="E7409" s="23" t="s">
        <v>4141</v>
      </c>
      <c r="F7409" s="40">
        <v>0.75</v>
      </c>
      <c r="G7409" s="25">
        <v>75325</v>
      </c>
      <c r="H7409" s="25">
        <v>56494</v>
      </c>
      <c r="I7409" s="25"/>
      <c r="J7409" s="58" t="e">
        <f>HYPERLINK("#"&amp;"Insumos"&amp;"!A"&amp;MATCH($B7409,#REF!,0),"Ins "&amp;$B7409)</f>
        <v>#REF!</v>
      </c>
      <c r="M7409" s="220"/>
    </row>
    <row r="7410" spans="1:13" x14ac:dyDescent="0.2">
      <c r="A7410" s="35" t="s">
        <v>2937</v>
      </c>
      <c r="B7410" s="1" t="s">
        <v>263</v>
      </c>
      <c r="C7410" s="45" t="s">
        <v>696</v>
      </c>
      <c r="D7410" s="23" t="s">
        <v>5534</v>
      </c>
      <c r="E7410" s="23" t="s">
        <v>4140</v>
      </c>
      <c r="F7410" s="40">
        <v>1.6799999999999999E-2</v>
      </c>
      <c r="G7410" s="25">
        <v>187426</v>
      </c>
      <c r="H7410" s="25">
        <v>3149</v>
      </c>
      <c r="I7410" s="25"/>
      <c r="J7410" s="58" t="e">
        <f>HYPERLINK("#"&amp;"Insumos"&amp;"!A"&amp;MATCH($B7410,#REF!,0),"Ins "&amp;$B7410)</f>
        <v>#REF!</v>
      </c>
      <c r="M7410" s="220"/>
    </row>
    <row r="7411" spans="1:13" x14ac:dyDescent="0.2">
      <c r="A7411" s="35" t="s">
        <v>2937</v>
      </c>
      <c r="B7411" s="1" t="s">
        <v>5533</v>
      </c>
      <c r="C7411" s="45" t="s">
        <v>5892</v>
      </c>
      <c r="D7411" s="23" t="s">
        <v>977</v>
      </c>
      <c r="E7411" s="23" t="s">
        <v>4134</v>
      </c>
      <c r="F7411" s="40">
        <v>0.1</v>
      </c>
      <c r="G7411" s="25">
        <v>3623</v>
      </c>
      <c r="H7411" s="25">
        <v>362</v>
      </c>
      <c r="I7411" s="25"/>
      <c r="J7411" s="58" t="e">
        <f>HYPERLINK("#"&amp;"Insumos"&amp;"!A"&amp;MATCH($B7411,#REF!,0),"Ins "&amp;$B7411)</f>
        <v>#REF!</v>
      </c>
      <c r="M7411" s="220"/>
    </row>
    <row r="7412" spans="1:13" x14ac:dyDescent="0.2">
      <c r="A7412" s="35" t="s">
        <v>2937</v>
      </c>
      <c r="B7412" s="1" t="s">
        <v>4918</v>
      </c>
      <c r="C7412" s="45" t="s">
        <v>1625</v>
      </c>
      <c r="D7412" s="23" t="s">
        <v>5751</v>
      </c>
      <c r="E7412" s="23" t="s">
        <v>4134</v>
      </c>
      <c r="F7412" s="40">
        <v>1</v>
      </c>
      <c r="G7412" s="25">
        <v>163515</v>
      </c>
      <c r="H7412" s="25">
        <v>163515</v>
      </c>
      <c r="I7412" s="25"/>
      <c r="J7412" s="58" t="e">
        <f>HYPERLINK("#"&amp;"Insumos"&amp;"!A"&amp;MATCH($B7412,#REF!,0),"Ins "&amp;$B7412)</f>
        <v>#REF!</v>
      </c>
      <c r="M7412" s="220"/>
    </row>
    <row r="7413" spans="1:13" x14ac:dyDescent="0.2">
      <c r="A7413" s="35" t="s">
        <v>2937</v>
      </c>
      <c r="B7413" s="1" t="s">
        <v>5007</v>
      </c>
      <c r="C7413" s="45" t="s">
        <v>720</v>
      </c>
      <c r="D7413" s="23" t="s">
        <v>5751</v>
      </c>
      <c r="E7413" s="23" t="s">
        <v>4134</v>
      </c>
      <c r="F7413" s="40">
        <v>1.5</v>
      </c>
      <c r="G7413" s="25">
        <v>1897</v>
      </c>
      <c r="H7413" s="25">
        <v>2846</v>
      </c>
      <c r="I7413" s="25"/>
      <c r="J7413" s="58" t="e">
        <f>HYPERLINK("#"&amp;"Insumos"&amp;"!A"&amp;MATCH($B7413,#REF!,0),"Ins "&amp;$B7413)</f>
        <v>#REF!</v>
      </c>
      <c r="M7413" s="220"/>
    </row>
    <row r="7414" spans="1:13" ht="51" x14ac:dyDescent="0.2">
      <c r="A7414" s="36" t="s">
        <v>2938</v>
      </c>
      <c r="B7414" s="26" t="s">
        <v>6816</v>
      </c>
      <c r="C7414" s="79" t="s">
        <v>11883</v>
      </c>
      <c r="D7414" s="37" t="s">
        <v>5608</v>
      </c>
      <c r="E7414" s="37" t="s">
        <v>4134</v>
      </c>
      <c r="F7414" s="41"/>
      <c r="G7414" s="27"/>
      <c r="H7414" s="27"/>
      <c r="I7414" s="27">
        <v>580742</v>
      </c>
      <c r="M7414" s="220">
        <f t="shared" si="115"/>
        <v>760540</v>
      </c>
    </row>
    <row r="7415" spans="1:13" x14ac:dyDescent="0.2">
      <c r="A7415" s="35" t="s">
        <v>2938</v>
      </c>
      <c r="B7415" s="1" t="s">
        <v>81</v>
      </c>
      <c r="C7415" s="45" t="s">
        <v>1020</v>
      </c>
      <c r="D7415" s="23" t="s">
        <v>5734</v>
      </c>
      <c r="E7415" s="23" t="s">
        <v>4141</v>
      </c>
      <c r="F7415" s="40">
        <v>3</v>
      </c>
      <c r="G7415" s="25">
        <v>75325</v>
      </c>
      <c r="H7415" s="25">
        <v>225975</v>
      </c>
      <c r="I7415" s="25"/>
      <c r="J7415" s="58" t="e">
        <f>HYPERLINK("#"&amp;"Insumos"&amp;"!A"&amp;MATCH($B7415,#REF!,0),"Ins "&amp;$B7415)</f>
        <v>#REF!</v>
      </c>
      <c r="M7415" s="220"/>
    </row>
    <row r="7416" spans="1:13" x14ac:dyDescent="0.2">
      <c r="A7416" s="35" t="s">
        <v>2938</v>
      </c>
      <c r="B7416" s="1" t="s">
        <v>263</v>
      </c>
      <c r="C7416" s="45" t="s">
        <v>696</v>
      </c>
      <c r="D7416" s="23" t="s">
        <v>5534</v>
      </c>
      <c r="E7416" s="23" t="s">
        <v>4140</v>
      </c>
      <c r="F7416" s="40">
        <v>2.8500000000000001E-2</v>
      </c>
      <c r="G7416" s="25">
        <v>187426</v>
      </c>
      <c r="H7416" s="25">
        <v>5342</v>
      </c>
      <c r="I7416" s="25"/>
      <c r="J7416" s="58" t="e">
        <f>HYPERLINK("#"&amp;"Insumos"&amp;"!A"&amp;MATCH($B7416,#REF!,0),"Ins "&amp;$B7416)</f>
        <v>#REF!</v>
      </c>
      <c r="M7416" s="220"/>
    </row>
    <row r="7417" spans="1:13" x14ac:dyDescent="0.2">
      <c r="A7417" s="35" t="s">
        <v>2938</v>
      </c>
      <c r="B7417" s="1" t="s">
        <v>5533</v>
      </c>
      <c r="C7417" s="45" t="s">
        <v>5892</v>
      </c>
      <c r="D7417" s="23" t="s">
        <v>977</v>
      </c>
      <c r="E7417" s="23" t="s">
        <v>4134</v>
      </c>
      <c r="F7417" s="40">
        <v>1</v>
      </c>
      <c r="G7417" s="25">
        <v>3623</v>
      </c>
      <c r="H7417" s="25">
        <v>3623</v>
      </c>
      <c r="I7417" s="25"/>
      <c r="J7417" s="58" t="e">
        <f>HYPERLINK("#"&amp;"Insumos"&amp;"!A"&amp;MATCH($B7417,#REF!,0),"Ins "&amp;$B7417)</f>
        <v>#REF!</v>
      </c>
      <c r="M7417" s="220"/>
    </row>
    <row r="7418" spans="1:13" x14ac:dyDescent="0.2">
      <c r="A7418" s="35" t="s">
        <v>2938</v>
      </c>
      <c r="B7418" s="1" t="s">
        <v>4654</v>
      </c>
      <c r="C7418" s="45" t="s">
        <v>4</v>
      </c>
      <c r="D7418" s="23" t="s">
        <v>5751</v>
      </c>
      <c r="E7418" s="23" t="s">
        <v>4134</v>
      </c>
      <c r="F7418" s="40">
        <v>30</v>
      </c>
      <c r="G7418" s="25">
        <v>2562</v>
      </c>
      <c r="H7418" s="25">
        <v>76860</v>
      </c>
      <c r="I7418" s="25"/>
      <c r="J7418" s="58" t="e">
        <f>HYPERLINK("#"&amp;"Insumos"&amp;"!A"&amp;MATCH($B7418,#REF!,0),"Ins "&amp;$B7418)</f>
        <v>#REF!</v>
      </c>
      <c r="M7418" s="220"/>
    </row>
    <row r="7419" spans="1:13" x14ac:dyDescent="0.2">
      <c r="A7419" s="35" t="s">
        <v>2938</v>
      </c>
      <c r="B7419" s="1" t="s">
        <v>4680</v>
      </c>
      <c r="C7419" s="45" t="s">
        <v>205</v>
      </c>
      <c r="D7419" s="23" t="s">
        <v>5751</v>
      </c>
      <c r="E7419" s="23" t="s">
        <v>4134</v>
      </c>
      <c r="F7419" s="40">
        <v>4</v>
      </c>
      <c r="G7419" s="25">
        <v>520</v>
      </c>
      <c r="H7419" s="25">
        <v>2080</v>
      </c>
      <c r="I7419" s="25"/>
      <c r="J7419" s="58" t="e">
        <f>HYPERLINK("#"&amp;"Insumos"&amp;"!A"&amp;MATCH($B7419,#REF!,0),"Ins "&amp;$B7419)</f>
        <v>#REF!</v>
      </c>
      <c r="M7419" s="220"/>
    </row>
    <row r="7420" spans="1:13" x14ac:dyDescent="0.2">
      <c r="A7420" s="35" t="s">
        <v>2938</v>
      </c>
      <c r="B7420" s="1" t="s">
        <v>4239</v>
      </c>
      <c r="C7420" s="45" t="s">
        <v>1497</v>
      </c>
      <c r="D7420" s="23" t="s">
        <v>5751</v>
      </c>
      <c r="E7420" s="23" t="s">
        <v>4134</v>
      </c>
      <c r="F7420" s="40">
        <v>2</v>
      </c>
      <c r="G7420" s="25">
        <v>3481</v>
      </c>
      <c r="H7420" s="25">
        <v>6962</v>
      </c>
      <c r="I7420" s="25"/>
      <c r="J7420" s="58" t="e">
        <f>HYPERLINK("#"&amp;"Insumos"&amp;"!A"&amp;MATCH($B7420,#REF!,0),"Ins "&amp;$B7420)</f>
        <v>#REF!</v>
      </c>
      <c r="M7420" s="220"/>
    </row>
    <row r="7421" spans="1:13" x14ac:dyDescent="0.2">
      <c r="A7421" s="35" t="s">
        <v>2938</v>
      </c>
      <c r="B7421" s="1" t="s">
        <v>4823</v>
      </c>
      <c r="C7421" s="45" t="s">
        <v>335</v>
      </c>
      <c r="D7421" s="23" t="s">
        <v>5751</v>
      </c>
      <c r="E7421" s="23" t="s">
        <v>4134</v>
      </c>
      <c r="F7421" s="40">
        <v>2</v>
      </c>
      <c r="G7421" s="25">
        <v>1560</v>
      </c>
      <c r="H7421" s="25">
        <v>3120</v>
      </c>
      <c r="I7421" s="25"/>
      <c r="J7421" s="58" t="e">
        <f>HYPERLINK("#"&amp;"Insumos"&amp;"!A"&amp;MATCH($B7421,#REF!,0),"Ins "&amp;$B7421)</f>
        <v>#REF!</v>
      </c>
      <c r="M7421" s="220"/>
    </row>
    <row r="7422" spans="1:13" x14ac:dyDescent="0.2">
      <c r="A7422" s="35" t="s">
        <v>2938</v>
      </c>
      <c r="B7422" s="1" t="s">
        <v>4887</v>
      </c>
      <c r="C7422" s="45" t="s">
        <v>378</v>
      </c>
      <c r="D7422" s="23" t="s">
        <v>5751</v>
      </c>
      <c r="E7422" s="23" t="s">
        <v>287</v>
      </c>
      <c r="F7422" s="40">
        <v>46</v>
      </c>
      <c r="G7422" s="25">
        <v>2946</v>
      </c>
      <c r="H7422" s="25">
        <v>135516</v>
      </c>
      <c r="I7422" s="25"/>
      <c r="J7422" s="58" t="e">
        <f>HYPERLINK("#"&amp;"Insumos"&amp;"!A"&amp;MATCH($B7422,#REF!,0),"Ins "&amp;$B7422)</f>
        <v>#REF!</v>
      </c>
      <c r="M7422" s="220"/>
    </row>
    <row r="7423" spans="1:13" x14ac:dyDescent="0.2">
      <c r="A7423" s="35" t="s">
        <v>2938</v>
      </c>
      <c r="B7423" s="1" t="s">
        <v>4903</v>
      </c>
      <c r="C7423" s="45" t="s">
        <v>489</v>
      </c>
      <c r="D7423" s="23" t="s">
        <v>5751</v>
      </c>
      <c r="E7423" s="23" t="s">
        <v>4135</v>
      </c>
      <c r="F7423" s="40">
        <v>0.5</v>
      </c>
      <c r="G7423" s="25">
        <v>5939</v>
      </c>
      <c r="H7423" s="25">
        <v>2970</v>
      </c>
      <c r="I7423" s="25"/>
      <c r="J7423" s="58" t="e">
        <f>HYPERLINK("#"&amp;"Insumos"&amp;"!A"&amp;MATCH($B7423,#REF!,0),"Ins "&amp;$B7423)</f>
        <v>#REF!</v>
      </c>
      <c r="M7423" s="220"/>
    </row>
    <row r="7424" spans="1:13" x14ac:dyDescent="0.2">
      <c r="A7424" s="35" t="s">
        <v>2938</v>
      </c>
      <c r="B7424" s="1" t="s">
        <v>4915</v>
      </c>
      <c r="C7424" s="45" t="s">
        <v>518</v>
      </c>
      <c r="D7424" s="23" t="s">
        <v>5751</v>
      </c>
      <c r="E7424" s="23" t="s">
        <v>4134</v>
      </c>
      <c r="F7424" s="40">
        <v>1</v>
      </c>
      <c r="G7424" s="25">
        <v>9220</v>
      </c>
      <c r="H7424" s="25">
        <v>9220</v>
      </c>
      <c r="I7424" s="25"/>
      <c r="J7424" s="58" t="e">
        <f>HYPERLINK("#"&amp;"Insumos"&amp;"!A"&amp;MATCH($B7424,#REF!,0),"Ins "&amp;$B7424)</f>
        <v>#REF!</v>
      </c>
      <c r="M7424" s="220"/>
    </row>
    <row r="7425" spans="1:13" x14ac:dyDescent="0.2">
      <c r="A7425" s="35" t="s">
        <v>2938</v>
      </c>
      <c r="B7425" s="1" t="s">
        <v>4916</v>
      </c>
      <c r="C7425" s="45" t="s">
        <v>519</v>
      </c>
      <c r="D7425" s="23" t="s">
        <v>5751</v>
      </c>
      <c r="E7425" s="23" t="s">
        <v>4134</v>
      </c>
      <c r="F7425" s="40">
        <v>2</v>
      </c>
      <c r="G7425" s="25">
        <v>5531</v>
      </c>
      <c r="H7425" s="25">
        <v>11062</v>
      </c>
      <c r="I7425" s="25"/>
      <c r="J7425" s="58" t="e">
        <f>HYPERLINK("#"&amp;"Insumos"&amp;"!A"&amp;MATCH($B7425,#REF!,0),"Ins "&amp;$B7425)</f>
        <v>#REF!</v>
      </c>
      <c r="M7425" s="220"/>
    </row>
    <row r="7426" spans="1:13" x14ac:dyDescent="0.2">
      <c r="A7426" s="35" t="s">
        <v>2938</v>
      </c>
      <c r="B7426" s="1" t="s">
        <v>4917</v>
      </c>
      <c r="C7426" s="45" t="s">
        <v>520</v>
      </c>
      <c r="D7426" s="23" t="s">
        <v>5751</v>
      </c>
      <c r="E7426" s="23" t="s">
        <v>4134</v>
      </c>
      <c r="F7426" s="40">
        <v>1</v>
      </c>
      <c r="G7426" s="25">
        <v>86061</v>
      </c>
      <c r="H7426" s="25">
        <v>86061</v>
      </c>
      <c r="I7426" s="25"/>
      <c r="J7426" s="58" t="e">
        <f>HYPERLINK("#"&amp;"Insumos"&amp;"!A"&amp;MATCH($B7426,#REF!,0),"Ins "&amp;$B7426)</f>
        <v>#REF!</v>
      </c>
      <c r="M7426" s="220"/>
    </row>
    <row r="7427" spans="1:13" x14ac:dyDescent="0.2">
      <c r="A7427" s="35" t="s">
        <v>2938</v>
      </c>
      <c r="B7427" s="1" t="s">
        <v>5007</v>
      </c>
      <c r="C7427" s="45" t="s">
        <v>720</v>
      </c>
      <c r="D7427" s="23" t="s">
        <v>5751</v>
      </c>
      <c r="E7427" s="23" t="s">
        <v>4134</v>
      </c>
      <c r="F7427" s="40">
        <v>6.3</v>
      </c>
      <c r="G7427" s="25">
        <v>1897</v>
      </c>
      <c r="H7427" s="25">
        <v>11951</v>
      </c>
      <c r="I7427" s="25"/>
      <c r="J7427" s="58" t="e">
        <f>HYPERLINK("#"&amp;"Insumos"&amp;"!A"&amp;MATCH($B7427,#REF!,0),"Ins "&amp;$B7427)</f>
        <v>#REF!</v>
      </c>
      <c r="M7427" s="220"/>
    </row>
    <row r="7428" spans="1:13" ht="25.5" x14ac:dyDescent="0.2">
      <c r="A7428" s="36" t="s">
        <v>2940</v>
      </c>
      <c r="B7428" s="26" t="s">
        <v>6816</v>
      </c>
      <c r="C7428" s="79" t="s">
        <v>10756</v>
      </c>
      <c r="D7428" s="37" t="s">
        <v>5608</v>
      </c>
      <c r="E7428" s="37" t="s">
        <v>4134</v>
      </c>
      <c r="F7428" s="41"/>
      <c r="G7428" s="27"/>
      <c r="H7428" s="27"/>
      <c r="I7428" s="27">
        <v>88722</v>
      </c>
      <c r="M7428" s="220">
        <f t="shared" ref="M7428:M7491" si="116">ROUND(I7428*(1+$L$2),0)</f>
        <v>116190</v>
      </c>
    </row>
    <row r="7429" spans="1:13" x14ac:dyDescent="0.2">
      <c r="A7429" s="35" t="s">
        <v>2940</v>
      </c>
      <c r="B7429" s="1" t="s">
        <v>81</v>
      </c>
      <c r="C7429" s="45" t="s">
        <v>1020</v>
      </c>
      <c r="D7429" s="23" t="s">
        <v>5734</v>
      </c>
      <c r="E7429" s="23" t="s">
        <v>4141</v>
      </c>
      <c r="F7429" s="40">
        <v>0.5</v>
      </c>
      <c r="G7429" s="25">
        <v>75325</v>
      </c>
      <c r="H7429" s="25">
        <v>37663</v>
      </c>
      <c r="I7429" s="25"/>
      <c r="J7429" s="58" t="e">
        <f>HYPERLINK("#"&amp;"Insumos"&amp;"!A"&amp;MATCH($B7429,#REF!,0),"Ins "&amp;$B7429)</f>
        <v>#REF!</v>
      </c>
      <c r="M7429" s="220"/>
    </row>
    <row r="7430" spans="1:13" x14ac:dyDescent="0.2">
      <c r="A7430" s="35" t="s">
        <v>2940</v>
      </c>
      <c r="B7430" s="1" t="s">
        <v>263</v>
      </c>
      <c r="C7430" s="45" t="s">
        <v>696</v>
      </c>
      <c r="D7430" s="23" t="s">
        <v>5534</v>
      </c>
      <c r="E7430" s="23" t="s">
        <v>4140</v>
      </c>
      <c r="F7430" s="40">
        <v>4.7000000000000002E-3</v>
      </c>
      <c r="G7430" s="25">
        <v>187426</v>
      </c>
      <c r="H7430" s="25">
        <v>881</v>
      </c>
      <c r="I7430" s="25"/>
      <c r="J7430" s="58" t="e">
        <f>HYPERLINK("#"&amp;"Insumos"&amp;"!A"&amp;MATCH($B7430,#REF!,0),"Ins "&amp;$B7430)</f>
        <v>#REF!</v>
      </c>
      <c r="M7430" s="220"/>
    </row>
    <row r="7431" spans="1:13" x14ac:dyDescent="0.2">
      <c r="A7431" s="35" t="s">
        <v>2940</v>
      </c>
      <c r="B7431" s="1" t="s">
        <v>5533</v>
      </c>
      <c r="C7431" s="45" t="s">
        <v>5892</v>
      </c>
      <c r="D7431" s="23" t="s">
        <v>977</v>
      </c>
      <c r="E7431" s="23" t="s">
        <v>4134</v>
      </c>
      <c r="F7431" s="40">
        <v>0.5</v>
      </c>
      <c r="G7431" s="25">
        <v>3623</v>
      </c>
      <c r="H7431" s="25">
        <v>1812</v>
      </c>
      <c r="I7431" s="25"/>
      <c r="J7431" s="58" t="e">
        <f>HYPERLINK("#"&amp;"Insumos"&amp;"!A"&amp;MATCH($B7431,#REF!,0),"Ins "&amp;$B7431)</f>
        <v>#REF!</v>
      </c>
      <c r="M7431" s="220"/>
    </row>
    <row r="7432" spans="1:13" x14ac:dyDescent="0.2">
      <c r="A7432" s="35" t="s">
        <v>2940</v>
      </c>
      <c r="B7432" s="1" t="s">
        <v>4680</v>
      </c>
      <c r="C7432" s="45" t="s">
        <v>205</v>
      </c>
      <c r="D7432" s="23" t="s">
        <v>5751</v>
      </c>
      <c r="E7432" s="23" t="s">
        <v>4134</v>
      </c>
      <c r="F7432" s="40">
        <v>2</v>
      </c>
      <c r="G7432" s="25">
        <v>520</v>
      </c>
      <c r="H7432" s="25">
        <v>1040</v>
      </c>
      <c r="I7432" s="25"/>
      <c r="J7432" s="58" t="e">
        <f>HYPERLINK("#"&amp;"Insumos"&amp;"!A"&amp;MATCH($B7432,#REF!,0),"Ins "&amp;$B7432)</f>
        <v>#REF!</v>
      </c>
      <c r="M7432" s="220"/>
    </row>
    <row r="7433" spans="1:13" x14ac:dyDescent="0.2">
      <c r="A7433" s="35" t="s">
        <v>2940</v>
      </c>
      <c r="B7433" s="1" t="s">
        <v>4685</v>
      </c>
      <c r="C7433" s="45" t="s">
        <v>265</v>
      </c>
      <c r="D7433" s="23" t="s">
        <v>5751</v>
      </c>
      <c r="E7433" s="23" t="s">
        <v>287</v>
      </c>
      <c r="F7433" s="40">
        <v>0.5</v>
      </c>
      <c r="G7433" s="25">
        <v>2288</v>
      </c>
      <c r="H7433" s="25">
        <v>1144</v>
      </c>
      <c r="I7433" s="25"/>
      <c r="J7433" s="58" t="e">
        <f>HYPERLINK("#"&amp;"Insumos"&amp;"!A"&amp;MATCH($B7433,#REF!,0),"Ins "&amp;$B7433)</f>
        <v>#REF!</v>
      </c>
      <c r="M7433" s="220"/>
    </row>
    <row r="7434" spans="1:13" x14ac:dyDescent="0.2">
      <c r="A7434" s="35" t="s">
        <v>2940</v>
      </c>
      <c r="B7434" s="1" t="s">
        <v>4688</v>
      </c>
      <c r="C7434" s="45" t="s">
        <v>268</v>
      </c>
      <c r="D7434" s="23" t="s">
        <v>5751</v>
      </c>
      <c r="E7434" s="23" t="s">
        <v>287</v>
      </c>
      <c r="F7434" s="40">
        <v>1</v>
      </c>
      <c r="G7434" s="25">
        <v>2236</v>
      </c>
      <c r="H7434" s="25">
        <v>2236</v>
      </c>
      <c r="I7434" s="25"/>
      <c r="J7434" s="58" t="e">
        <f>HYPERLINK("#"&amp;"Insumos"&amp;"!A"&amp;MATCH($B7434,#REF!,0),"Ins "&amp;$B7434)</f>
        <v>#REF!</v>
      </c>
      <c r="M7434" s="220"/>
    </row>
    <row r="7435" spans="1:13" ht="25.5" x14ac:dyDescent="0.2">
      <c r="A7435" s="35" t="s">
        <v>2940</v>
      </c>
      <c r="B7435" s="1" t="s">
        <v>4705</v>
      </c>
      <c r="C7435" s="45" t="s">
        <v>516</v>
      </c>
      <c r="D7435" s="23" t="s">
        <v>5751</v>
      </c>
      <c r="E7435" s="23" t="s">
        <v>4134</v>
      </c>
      <c r="F7435" s="40">
        <v>1</v>
      </c>
      <c r="G7435" s="25">
        <v>39957</v>
      </c>
      <c r="H7435" s="25">
        <v>39957</v>
      </c>
      <c r="I7435" s="25"/>
      <c r="J7435" s="58" t="e">
        <f>HYPERLINK("#"&amp;"Insumos"&amp;"!A"&amp;MATCH($B7435,#REF!,0),"Ins "&amp;$B7435)</f>
        <v>#REF!</v>
      </c>
      <c r="M7435" s="220"/>
    </row>
    <row r="7436" spans="1:13" x14ac:dyDescent="0.2">
      <c r="A7436" s="35" t="s">
        <v>2940</v>
      </c>
      <c r="B7436" s="1" t="s">
        <v>4887</v>
      </c>
      <c r="C7436" s="45" t="s">
        <v>378</v>
      </c>
      <c r="D7436" s="23" t="s">
        <v>5751</v>
      </c>
      <c r="E7436" s="23" t="s">
        <v>287</v>
      </c>
      <c r="F7436" s="40">
        <v>0.5</v>
      </c>
      <c r="G7436" s="25">
        <v>2946</v>
      </c>
      <c r="H7436" s="25">
        <v>1473</v>
      </c>
      <c r="I7436" s="25"/>
      <c r="J7436" s="58" t="e">
        <f>HYPERLINK("#"&amp;"Insumos"&amp;"!A"&amp;MATCH($B7436,#REF!,0),"Ins "&amp;$B7436)</f>
        <v>#REF!</v>
      </c>
      <c r="M7436" s="220"/>
    </row>
    <row r="7437" spans="1:13" x14ac:dyDescent="0.2">
      <c r="A7437" s="35" t="s">
        <v>2940</v>
      </c>
      <c r="B7437" s="1" t="s">
        <v>4903</v>
      </c>
      <c r="C7437" s="45" t="s">
        <v>489</v>
      </c>
      <c r="D7437" s="23" t="s">
        <v>5751</v>
      </c>
      <c r="E7437" s="23" t="s">
        <v>4135</v>
      </c>
      <c r="F7437" s="40">
        <v>0.2</v>
      </c>
      <c r="G7437" s="25">
        <v>5939</v>
      </c>
      <c r="H7437" s="25">
        <v>1188</v>
      </c>
      <c r="I7437" s="25"/>
      <c r="J7437" s="58" t="e">
        <f>HYPERLINK("#"&amp;"Insumos"&amp;"!A"&amp;MATCH($B7437,#REF!,0),"Ins "&amp;$B7437)</f>
        <v>#REF!</v>
      </c>
      <c r="M7437" s="220"/>
    </row>
    <row r="7438" spans="1:13" x14ac:dyDescent="0.2">
      <c r="A7438" s="35" t="s">
        <v>2940</v>
      </c>
      <c r="B7438" s="1" t="s">
        <v>5007</v>
      </c>
      <c r="C7438" s="45" t="s">
        <v>720</v>
      </c>
      <c r="D7438" s="23" t="s">
        <v>5751</v>
      </c>
      <c r="E7438" s="23" t="s">
        <v>4134</v>
      </c>
      <c r="F7438" s="40">
        <v>0.7</v>
      </c>
      <c r="G7438" s="25">
        <v>1897</v>
      </c>
      <c r="H7438" s="25">
        <v>1328</v>
      </c>
      <c r="I7438" s="25"/>
      <c r="J7438" s="58" t="e">
        <f>HYPERLINK("#"&amp;"Insumos"&amp;"!A"&amp;MATCH($B7438,#REF!,0),"Ins "&amp;$B7438)</f>
        <v>#REF!</v>
      </c>
      <c r="M7438" s="220"/>
    </row>
    <row r="7439" spans="1:13" ht="38.25" x14ac:dyDescent="0.2">
      <c r="A7439" s="36" t="s">
        <v>2942</v>
      </c>
      <c r="B7439" s="26" t="s">
        <v>6816</v>
      </c>
      <c r="C7439" s="79" t="s">
        <v>10758</v>
      </c>
      <c r="D7439" s="37" t="s">
        <v>5608</v>
      </c>
      <c r="E7439" s="37" t="s">
        <v>4134</v>
      </c>
      <c r="F7439" s="41"/>
      <c r="G7439" s="27"/>
      <c r="H7439" s="27"/>
      <c r="I7439" s="27">
        <v>238118</v>
      </c>
      <c r="M7439" s="220">
        <f t="shared" si="116"/>
        <v>311839</v>
      </c>
    </row>
    <row r="7440" spans="1:13" x14ac:dyDescent="0.2">
      <c r="A7440" s="35" t="s">
        <v>2942</v>
      </c>
      <c r="B7440" s="1" t="s">
        <v>81</v>
      </c>
      <c r="C7440" s="45" t="s">
        <v>1020</v>
      </c>
      <c r="D7440" s="23" t="s">
        <v>5734</v>
      </c>
      <c r="E7440" s="23" t="s">
        <v>4141</v>
      </c>
      <c r="F7440" s="40">
        <v>1.4</v>
      </c>
      <c r="G7440" s="25">
        <v>75325</v>
      </c>
      <c r="H7440" s="25">
        <v>105455</v>
      </c>
      <c r="I7440" s="25"/>
      <c r="J7440" s="58" t="e">
        <f>HYPERLINK("#"&amp;"Insumos"&amp;"!A"&amp;MATCH($B7440,#REF!,0),"Ins "&amp;$B7440)</f>
        <v>#REF!</v>
      </c>
      <c r="M7440" s="220"/>
    </row>
    <row r="7441" spans="1:13" x14ac:dyDescent="0.2">
      <c r="A7441" s="35" t="s">
        <v>2942</v>
      </c>
      <c r="B7441" s="1" t="s">
        <v>263</v>
      </c>
      <c r="C7441" s="45" t="s">
        <v>696</v>
      </c>
      <c r="D7441" s="23" t="s">
        <v>5534</v>
      </c>
      <c r="E7441" s="23" t="s">
        <v>4140</v>
      </c>
      <c r="F7441" s="40">
        <v>9.5999999999999992E-3</v>
      </c>
      <c r="G7441" s="25">
        <v>187426</v>
      </c>
      <c r="H7441" s="25">
        <v>1799</v>
      </c>
      <c r="I7441" s="25"/>
      <c r="J7441" s="58" t="e">
        <f>HYPERLINK("#"&amp;"Insumos"&amp;"!A"&amp;MATCH($B7441,#REF!,0),"Ins "&amp;$B7441)</f>
        <v>#REF!</v>
      </c>
      <c r="M7441" s="220"/>
    </row>
    <row r="7442" spans="1:13" x14ac:dyDescent="0.2">
      <c r="A7442" s="35" t="s">
        <v>2942</v>
      </c>
      <c r="B7442" s="1" t="s">
        <v>5533</v>
      </c>
      <c r="C7442" s="45" t="s">
        <v>5892</v>
      </c>
      <c r="D7442" s="23" t="s">
        <v>977</v>
      </c>
      <c r="E7442" s="23" t="s">
        <v>4134</v>
      </c>
      <c r="F7442" s="40">
        <v>0.5</v>
      </c>
      <c r="G7442" s="25">
        <v>3623</v>
      </c>
      <c r="H7442" s="25">
        <v>1812</v>
      </c>
      <c r="I7442" s="25"/>
      <c r="J7442" s="58" t="e">
        <f>HYPERLINK("#"&amp;"Insumos"&amp;"!A"&amp;MATCH($B7442,#REF!,0),"Ins "&amp;$B7442)</f>
        <v>#REF!</v>
      </c>
      <c r="M7442" s="220"/>
    </row>
    <row r="7443" spans="1:13" x14ac:dyDescent="0.2">
      <c r="A7443" s="35" t="s">
        <v>2942</v>
      </c>
      <c r="B7443" s="1" t="s">
        <v>4654</v>
      </c>
      <c r="C7443" s="45" t="s">
        <v>4</v>
      </c>
      <c r="D7443" s="23" t="s">
        <v>5751</v>
      </c>
      <c r="E7443" s="23" t="s">
        <v>4134</v>
      </c>
      <c r="F7443" s="40">
        <v>3</v>
      </c>
      <c r="G7443" s="25">
        <v>2562</v>
      </c>
      <c r="H7443" s="25">
        <v>7686</v>
      </c>
      <c r="I7443" s="25"/>
      <c r="J7443" s="58" t="e">
        <f>HYPERLINK("#"&amp;"Insumos"&amp;"!A"&amp;MATCH($B7443,#REF!,0),"Ins "&amp;$B7443)</f>
        <v>#REF!</v>
      </c>
      <c r="M7443" s="220"/>
    </row>
    <row r="7444" spans="1:13" x14ac:dyDescent="0.2">
      <c r="A7444" s="35" t="s">
        <v>2942</v>
      </c>
      <c r="B7444" s="1" t="s">
        <v>4680</v>
      </c>
      <c r="C7444" s="45" t="s">
        <v>205</v>
      </c>
      <c r="D7444" s="23" t="s">
        <v>5751</v>
      </c>
      <c r="E7444" s="23" t="s">
        <v>4134</v>
      </c>
      <c r="F7444" s="40">
        <v>2</v>
      </c>
      <c r="G7444" s="25">
        <v>520</v>
      </c>
      <c r="H7444" s="25">
        <v>1040</v>
      </c>
      <c r="I7444" s="25"/>
      <c r="J7444" s="58" t="e">
        <f>HYPERLINK("#"&amp;"Insumos"&amp;"!A"&amp;MATCH($B7444,#REF!,0),"Ins "&amp;$B7444)</f>
        <v>#REF!</v>
      </c>
      <c r="M7444" s="220"/>
    </row>
    <row r="7445" spans="1:13" x14ac:dyDescent="0.2">
      <c r="A7445" s="35" t="s">
        <v>2942</v>
      </c>
      <c r="B7445" s="1" t="s">
        <v>4685</v>
      </c>
      <c r="C7445" s="45" t="s">
        <v>265</v>
      </c>
      <c r="D7445" s="23" t="s">
        <v>5751</v>
      </c>
      <c r="E7445" s="23" t="s">
        <v>287</v>
      </c>
      <c r="F7445" s="40">
        <v>3</v>
      </c>
      <c r="G7445" s="25">
        <v>2288</v>
      </c>
      <c r="H7445" s="25">
        <v>6864</v>
      </c>
      <c r="I7445" s="25"/>
      <c r="J7445" s="58" t="e">
        <f>HYPERLINK("#"&amp;"Insumos"&amp;"!A"&amp;MATCH($B7445,#REF!,0),"Ins "&amp;$B7445)</f>
        <v>#REF!</v>
      </c>
      <c r="M7445" s="220"/>
    </row>
    <row r="7446" spans="1:13" x14ac:dyDescent="0.2">
      <c r="A7446" s="35" t="s">
        <v>2942</v>
      </c>
      <c r="B7446" s="1" t="s">
        <v>4688</v>
      </c>
      <c r="C7446" s="45" t="s">
        <v>268</v>
      </c>
      <c r="D7446" s="23" t="s">
        <v>5751</v>
      </c>
      <c r="E7446" s="23" t="s">
        <v>287</v>
      </c>
      <c r="F7446" s="40">
        <v>6</v>
      </c>
      <c r="G7446" s="25">
        <v>2236</v>
      </c>
      <c r="H7446" s="25">
        <v>13416</v>
      </c>
      <c r="I7446" s="25"/>
      <c r="J7446" s="58" t="e">
        <f>HYPERLINK("#"&amp;"Insumos"&amp;"!A"&amp;MATCH($B7446,#REF!,0),"Ins "&amp;$B7446)</f>
        <v>#REF!</v>
      </c>
      <c r="M7446" s="220"/>
    </row>
    <row r="7447" spans="1:13" x14ac:dyDescent="0.2">
      <c r="A7447" s="35" t="s">
        <v>2942</v>
      </c>
      <c r="B7447" s="1" t="s">
        <v>4239</v>
      </c>
      <c r="C7447" s="45" t="s">
        <v>1497</v>
      </c>
      <c r="D7447" s="23" t="s">
        <v>5751</v>
      </c>
      <c r="E7447" s="23" t="s">
        <v>4134</v>
      </c>
      <c r="F7447" s="40">
        <v>1</v>
      </c>
      <c r="G7447" s="25">
        <v>3481</v>
      </c>
      <c r="H7447" s="25">
        <v>3481</v>
      </c>
      <c r="I7447" s="25"/>
      <c r="J7447" s="58" t="e">
        <f>HYPERLINK("#"&amp;"Insumos"&amp;"!A"&amp;MATCH($B7447,#REF!,0),"Ins "&amp;$B7447)</f>
        <v>#REF!</v>
      </c>
      <c r="M7447" s="220"/>
    </row>
    <row r="7448" spans="1:13" x14ac:dyDescent="0.2">
      <c r="A7448" s="35" t="s">
        <v>2942</v>
      </c>
      <c r="B7448" s="1" t="s">
        <v>4823</v>
      </c>
      <c r="C7448" s="45" t="s">
        <v>335</v>
      </c>
      <c r="D7448" s="23" t="s">
        <v>5751</v>
      </c>
      <c r="E7448" s="23" t="s">
        <v>4134</v>
      </c>
      <c r="F7448" s="40">
        <v>1</v>
      </c>
      <c r="G7448" s="25">
        <v>1560</v>
      </c>
      <c r="H7448" s="25">
        <v>1560</v>
      </c>
      <c r="I7448" s="25"/>
      <c r="J7448" s="58" t="e">
        <f>HYPERLINK("#"&amp;"Insumos"&amp;"!A"&amp;MATCH($B7448,#REF!,0),"Ins "&amp;$B7448)</f>
        <v>#REF!</v>
      </c>
      <c r="M7448" s="220"/>
    </row>
    <row r="7449" spans="1:13" x14ac:dyDescent="0.2">
      <c r="A7449" s="35" t="s">
        <v>2942</v>
      </c>
      <c r="B7449" s="1" t="s">
        <v>4844</v>
      </c>
      <c r="C7449" s="45" t="s">
        <v>336</v>
      </c>
      <c r="D7449" s="23" t="s">
        <v>5751</v>
      </c>
      <c r="E7449" s="23" t="s">
        <v>4134</v>
      </c>
      <c r="F7449" s="40">
        <v>1</v>
      </c>
      <c r="G7449" s="25">
        <v>57683</v>
      </c>
      <c r="H7449" s="25">
        <v>57683</v>
      </c>
      <c r="I7449" s="25"/>
      <c r="J7449" s="58" t="e">
        <f>HYPERLINK("#"&amp;"Insumos"&amp;"!A"&amp;MATCH($B7449,#REF!,0),"Ins "&amp;$B7449)</f>
        <v>#REF!</v>
      </c>
      <c r="M7449" s="220"/>
    </row>
    <row r="7450" spans="1:13" x14ac:dyDescent="0.2">
      <c r="A7450" s="35" t="s">
        <v>2942</v>
      </c>
      <c r="B7450" s="1" t="s">
        <v>4887</v>
      </c>
      <c r="C7450" s="45" t="s">
        <v>378</v>
      </c>
      <c r="D7450" s="23" t="s">
        <v>5751</v>
      </c>
      <c r="E7450" s="23" t="s">
        <v>287</v>
      </c>
      <c r="F7450" s="40">
        <v>3</v>
      </c>
      <c r="G7450" s="25">
        <v>2946</v>
      </c>
      <c r="H7450" s="25">
        <v>8838</v>
      </c>
      <c r="I7450" s="25"/>
      <c r="J7450" s="58" t="e">
        <f>HYPERLINK("#"&amp;"Insumos"&amp;"!A"&amp;MATCH($B7450,#REF!,0),"Ins "&amp;$B7450)</f>
        <v>#REF!</v>
      </c>
      <c r="M7450" s="220"/>
    </row>
    <row r="7451" spans="1:13" x14ac:dyDescent="0.2">
      <c r="A7451" s="35" t="s">
        <v>2942</v>
      </c>
      <c r="B7451" s="1" t="s">
        <v>4903</v>
      </c>
      <c r="C7451" s="45" t="s">
        <v>489</v>
      </c>
      <c r="D7451" s="23" t="s">
        <v>5751</v>
      </c>
      <c r="E7451" s="23" t="s">
        <v>4135</v>
      </c>
      <c r="F7451" s="40">
        <v>0.2</v>
      </c>
      <c r="G7451" s="25">
        <v>5939</v>
      </c>
      <c r="H7451" s="25">
        <v>1188</v>
      </c>
      <c r="I7451" s="25"/>
      <c r="J7451" s="58" t="e">
        <f>HYPERLINK("#"&amp;"Insumos"&amp;"!A"&amp;MATCH($B7451,#REF!,0),"Ins "&amp;$B7451)</f>
        <v>#REF!</v>
      </c>
      <c r="M7451" s="220"/>
    </row>
    <row r="7452" spans="1:13" x14ac:dyDescent="0.2">
      <c r="A7452" s="35" t="s">
        <v>2942</v>
      </c>
      <c r="B7452" s="1" t="s">
        <v>4931</v>
      </c>
      <c r="C7452" s="45" t="s">
        <v>2089</v>
      </c>
      <c r="D7452" s="23" t="s">
        <v>5751</v>
      </c>
      <c r="E7452" s="23" t="s">
        <v>4134</v>
      </c>
      <c r="F7452" s="40">
        <v>1</v>
      </c>
      <c r="G7452" s="25">
        <v>21415</v>
      </c>
      <c r="H7452" s="25">
        <v>21415</v>
      </c>
      <c r="I7452" s="25"/>
      <c r="J7452" s="58" t="e">
        <f>HYPERLINK("#"&amp;"Insumos"&amp;"!A"&amp;MATCH($B7452,#REF!,0),"Ins "&amp;$B7452)</f>
        <v>#REF!</v>
      </c>
      <c r="M7452" s="220"/>
    </row>
    <row r="7453" spans="1:13" x14ac:dyDescent="0.2">
      <c r="A7453" s="35" t="s">
        <v>2942</v>
      </c>
      <c r="B7453" s="1" t="s">
        <v>5007</v>
      </c>
      <c r="C7453" s="45" t="s">
        <v>720</v>
      </c>
      <c r="D7453" s="23" t="s">
        <v>5751</v>
      </c>
      <c r="E7453" s="23" t="s">
        <v>4134</v>
      </c>
      <c r="F7453" s="40">
        <v>3.1</v>
      </c>
      <c r="G7453" s="25">
        <v>1897</v>
      </c>
      <c r="H7453" s="25">
        <v>5881</v>
      </c>
      <c r="I7453" s="25"/>
      <c r="J7453" s="58" t="e">
        <f>HYPERLINK("#"&amp;"Insumos"&amp;"!A"&amp;MATCH($B7453,#REF!,0),"Ins "&amp;$B7453)</f>
        <v>#REF!</v>
      </c>
      <c r="M7453" s="220"/>
    </row>
    <row r="7454" spans="1:13" ht="38.25" x14ac:dyDescent="0.2">
      <c r="A7454" s="36" t="s">
        <v>3006</v>
      </c>
      <c r="B7454" s="26" t="s">
        <v>6816</v>
      </c>
      <c r="C7454" s="79" t="s">
        <v>803</v>
      </c>
      <c r="D7454" s="37" t="s">
        <v>5608</v>
      </c>
      <c r="E7454" s="37" t="s">
        <v>4134</v>
      </c>
      <c r="F7454" s="41"/>
      <c r="G7454" s="27"/>
      <c r="H7454" s="27"/>
      <c r="I7454" s="27">
        <v>100330</v>
      </c>
      <c r="M7454" s="220">
        <f t="shared" si="116"/>
        <v>131392</v>
      </c>
    </row>
    <row r="7455" spans="1:13" x14ac:dyDescent="0.2">
      <c r="A7455" s="35" t="s">
        <v>3006</v>
      </c>
      <c r="B7455" s="1" t="s">
        <v>5577</v>
      </c>
      <c r="C7455" s="45" t="s">
        <v>6346</v>
      </c>
      <c r="D7455" s="23" t="s">
        <v>5734</v>
      </c>
      <c r="E7455" s="23" t="s">
        <v>4141</v>
      </c>
      <c r="F7455" s="40">
        <v>0.5</v>
      </c>
      <c r="G7455" s="25">
        <v>53481</v>
      </c>
      <c r="H7455" s="25">
        <v>26741</v>
      </c>
      <c r="I7455" s="25"/>
      <c r="J7455" s="58" t="e">
        <f>HYPERLINK("#"&amp;"Insumos"&amp;"!A"&amp;MATCH($B7455,#REF!,0),"Ins "&amp;$B7455)</f>
        <v>#REF!</v>
      </c>
      <c r="M7455" s="220"/>
    </row>
    <row r="7456" spans="1:13" x14ac:dyDescent="0.2">
      <c r="A7456" s="35" t="s">
        <v>3006</v>
      </c>
      <c r="B7456" s="1" t="s">
        <v>263</v>
      </c>
      <c r="C7456" s="45" t="s">
        <v>696</v>
      </c>
      <c r="D7456" s="23" t="s">
        <v>5534</v>
      </c>
      <c r="E7456" s="23" t="s">
        <v>4140</v>
      </c>
      <c r="F7456" s="40">
        <v>2E-3</v>
      </c>
      <c r="G7456" s="25">
        <v>187426</v>
      </c>
      <c r="H7456" s="25">
        <v>375</v>
      </c>
      <c r="I7456" s="25"/>
      <c r="J7456" s="58" t="e">
        <f>HYPERLINK("#"&amp;"Insumos"&amp;"!A"&amp;MATCH($B7456,#REF!,0),"Ins "&amp;$B7456)</f>
        <v>#REF!</v>
      </c>
      <c r="M7456" s="220"/>
    </row>
    <row r="7457" spans="1:13" x14ac:dyDescent="0.2">
      <c r="A7457" s="35" t="s">
        <v>3006</v>
      </c>
      <c r="B7457" s="1" t="s">
        <v>5533</v>
      </c>
      <c r="C7457" s="45" t="s">
        <v>5892</v>
      </c>
      <c r="D7457" s="23" t="s">
        <v>977</v>
      </c>
      <c r="E7457" s="23" t="s">
        <v>4134</v>
      </c>
      <c r="F7457" s="40">
        <v>1</v>
      </c>
      <c r="G7457" s="25">
        <v>3623</v>
      </c>
      <c r="H7457" s="25">
        <v>3623</v>
      </c>
      <c r="I7457" s="25"/>
      <c r="J7457" s="58" t="e">
        <f>HYPERLINK("#"&amp;"Insumos"&amp;"!A"&amp;MATCH($B7457,#REF!,0),"Ins "&amp;$B7457)</f>
        <v>#REF!</v>
      </c>
      <c r="M7457" s="220"/>
    </row>
    <row r="7458" spans="1:13" x14ac:dyDescent="0.2">
      <c r="A7458" s="35" t="s">
        <v>3006</v>
      </c>
      <c r="B7458" s="1" t="s">
        <v>4654</v>
      </c>
      <c r="C7458" s="45" t="s">
        <v>4</v>
      </c>
      <c r="D7458" s="23" t="s">
        <v>5751</v>
      </c>
      <c r="E7458" s="23" t="s">
        <v>4134</v>
      </c>
      <c r="F7458" s="40">
        <v>1</v>
      </c>
      <c r="G7458" s="25">
        <v>2562</v>
      </c>
      <c r="H7458" s="25">
        <v>2562</v>
      </c>
      <c r="I7458" s="25"/>
      <c r="J7458" s="58" t="e">
        <f>HYPERLINK("#"&amp;"Insumos"&amp;"!A"&amp;MATCH($B7458,#REF!,0),"Ins "&amp;$B7458)</f>
        <v>#REF!</v>
      </c>
      <c r="M7458" s="220"/>
    </row>
    <row r="7459" spans="1:13" x14ac:dyDescent="0.2">
      <c r="A7459" s="35" t="s">
        <v>3006</v>
      </c>
      <c r="B7459" s="1" t="s">
        <v>5068</v>
      </c>
      <c r="C7459" s="45" t="s">
        <v>441</v>
      </c>
      <c r="D7459" s="23" t="s">
        <v>5751</v>
      </c>
      <c r="E7459" s="23" t="s">
        <v>4134</v>
      </c>
      <c r="F7459" s="40">
        <v>1</v>
      </c>
      <c r="G7459" s="25">
        <v>2650</v>
      </c>
      <c r="H7459" s="25">
        <v>2650</v>
      </c>
      <c r="I7459" s="25"/>
      <c r="J7459" s="58" t="e">
        <f>HYPERLINK("#"&amp;"Insumos"&amp;"!A"&amp;MATCH($B7459,#REF!,0),"Ins "&amp;$B7459)</f>
        <v>#REF!</v>
      </c>
      <c r="M7459" s="220"/>
    </row>
    <row r="7460" spans="1:13" x14ac:dyDescent="0.2">
      <c r="A7460" s="35" t="s">
        <v>3006</v>
      </c>
      <c r="B7460" s="1" t="s">
        <v>4914</v>
      </c>
      <c r="C7460" s="45" t="s">
        <v>511</v>
      </c>
      <c r="D7460" s="23" t="s">
        <v>5751</v>
      </c>
      <c r="E7460" s="23" t="s">
        <v>4134</v>
      </c>
      <c r="F7460" s="40">
        <v>1</v>
      </c>
      <c r="G7460" s="25">
        <v>14344</v>
      </c>
      <c r="H7460" s="25">
        <v>14344</v>
      </c>
      <c r="I7460" s="25"/>
      <c r="J7460" s="58" t="e">
        <f>HYPERLINK("#"&amp;"Insumos"&amp;"!A"&amp;MATCH($B7460,#REF!,0),"Ins "&amp;$B7460)</f>
        <v>#REF!</v>
      </c>
      <c r="M7460" s="220"/>
    </row>
    <row r="7461" spans="1:13" x14ac:dyDescent="0.2">
      <c r="A7461" s="35" t="s">
        <v>3006</v>
      </c>
      <c r="B7461" s="1" t="s">
        <v>5007</v>
      </c>
      <c r="C7461" s="45" t="s">
        <v>720</v>
      </c>
      <c r="D7461" s="23" t="s">
        <v>5751</v>
      </c>
      <c r="E7461" s="23" t="s">
        <v>4134</v>
      </c>
      <c r="F7461" s="40">
        <v>0.79</v>
      </c>
      <c r="G7461" s="25">
        <v>1897</v>
      </c>
      <c r="H7461" s="25">
        <v>1499</v>
      </c>
      <c r="I7461" s="25"/>
      <c r="J7461" s="58" t="e">
        <f>HYPERLINK("#"&amp;"Insumos"&amp;"!A"&amp;MATCH($B7461,#REF!,0),"Ins "&amp;$B7461)</f>
        <v>#REF!</v>
      </c>
      <c r="M7461" s="220"/>
    </row>
    <row r="7462" spans="1:13" x14ac:dyDescent="0.2">
      <c r="A7462" s="35" t="s">
        <v>3006</v>
      </c>
      <c r="B7462" s="1" t="s">
        <v>6134</v>
      </c>
      <c r="C7462" s="45" t="s">
        <v>6135</v>
      </c>
      <c r="D7462" s="23" t="s">
        <v>5751</v>
      </c>
      <c r="E7462" s="23" t="s">
        <v>464</v>
      </c>
      <c r="F7462" s="40">
        <v>12</v>
      </c>
      <c r="G7462" s="25">
        <v>2269</v>
      </c>
      <c r="H7462" s="25">
        <v>27228</v>
      </c>
      <c r="I7462" s="25"/>
      <c r="J7462" s="58" t="e">
        <f>HYPERLINK("#"&amp;"Insumos"&amp;"!A"&amp;MATCH($B7462,#REF!,0),"Ins "&amp;$B7462)</f>
        <v>#REF!</v>
      </c>
      <c r="M7462" s="220"/>
    </row>
    <row r="7463" spans="1:13" x14ac:dyDescent="0.2">
      <c r="A7463" s="35" t="s">
        <v>3006</v>
      </c>
      <c r="B7463" s="1" t="s">
        <v>6152</v>
      </c>
      <c r="C7463" s="45" t="s">
        <v>6153</v>
      </c>
      <c r="D7463" s="23" t="s">
        <v>5751</v>
      </c>
      <c r="E7463" s="23" t="s">
        <v>464</v>
      </c>
      <c r="F7463" s="40">
        <v>4</v>
      </c>
      <c r="G7463" s="25">
        <v>5327</v>
      </c>
      <c r="H7463" s="25">
        <v>21308</v>
      </c>
      <c r="I7463" s="25"/>
      <c r="J7463" s="58" t="e">
        <f>HYPERLINK("#"&amp;"Insumos"&amp;"!A"&amp;MATCH($B7463,#REF!,0),"Ins "&amp;$B7463)</f>
        <v>#REF!</v>
      </c>
      <c r="M7463" s="220"/>
    </row>
    <row r="7464" spans="1:13" ht="25.5" x14ac:dyDescent="0.2">
      <c r="A7464" s="36" t="s">
        <v>3013</v>
      </c>
      <c r="B7464" s="26" t="s">
        <v>6816</v>
      </c>
      <c r="C7464" s="79" t="s">
        <v>806</v>
      </c>
      <c r="D7464" s="37" t="s">
        <v>5608</v>
      </c>
      <c r="E7464" s="37" t="s">
        <v>4134</v>
      </c>
      <c r="F7464" s="41"/>
      <c r="G7464" s="27"/>
      <c r="H7464" s="27"/>
      <c r="I7464" s="27">
        <v>129873</v>
      </c>
      <c r="M7464" s="220">
        <f t="shared" si="116"/>
        <v>170082</v>
      </c>
    </row>
    <row r="7465" spans="1:13" x14ac:dyDescent="0.2">
      <c r="A7465" s="35" t="s">
        <v>3013</v>
      </c>
      <c r="B7465" s="1" t="s">
        <v>81</v>
      </c>
      <c r="C7465" s="45" t="s">
        <v>1020</v>
      </c>
      <c r="D7465" s="23" t="s">
        <v>5734</v>
      </c>
      <c r="E7465" s="23" t="s">
        <v>4141</v>
      </c>
      <c r="F7465" s="40">
        <v>0.4</v>
      </c>
      <c r="G7465" s="25">
        <v>75325</v>
      </c>
      <c r="H7465" s="25">
        <v>30130</v>
      </c>
      <c r="I7465" s="25"/>
      <c r="J7465" s="58" t="e">
        <f>HYPERLINK("#"&amp;"Insumos"&amp;"!A"&amp;MATCH($B7465,#REF!,0),"Ins "&amp;$B7465)</f>
        <v>#REF!</v>
      </c>
      <c r="M7465" s="220"/>
    </row>
    <row r="7466" spans="1:13" x14ac:dyDescent="0.2">
      <c r="A7466" s="35" t="s">
        <v>3013</v>
      </c>
      <c r="B7466" s="1" t="s">
        <v>263</v>
      </c>
      <c r="C7466" s="45" t="s">
        <v>696</v>
      </c>
      <c r="D7466" s="23" t="s">
        <v>5534</v>
      </c>
      <c r="E7466" s="23" t="s">
        <v>4140</v>
      </c>
      <c r="F7466" s="40">
        <v>9.7999999999999997E-3</v>
      </c>
      <c r="G7466" s="25">
        <v>187426</v>
      </c>
      <c r="H7466" s="25">
        <v>1837</v>
      </c>
      <c r="I7466" s="25"/>
      <c r="J7466" s="58" t="e">
        <f>HYPERLINK("#"&amp;"Insumos"&amp;"!A"&amp;MATCH($B7466,#REF!,0),"Ins "&amp;$B7466)</f>
        <v>#REF!</v>
      </c>
      <c r="M7466" s="220"/>
    </row>
    <row r="7467" spans="1:13" x14ac:dyDescent="0.2">
      <c r="A7467" s="35" t="s">
        <v>3013</v>
      </c>
      <c r="B7467" s="1" t="s">
        <v>5533</v>
      </c>
      <c r="C7467" s="45" t="s">
        <v>5892</v>
      </c>
      <c r="D7467" s="23" t="s">
        <v>977</v>
      </c>
      <c r="E7467" s="23" t="s">
        <v>4134</v>
      </c>
      <c r="F7467" s="40">
        <v>0.5</v>
      </c>
      <c r="G7467" s="25">
        <v>3623</v>
      </c>
      <c r="H7467" s="25">
        <v>1812</v>
      </c>
      <c r="I7467" s="25"/>
      <c r="J7467" s="58" t="e">
        <f>HYPERLINK("#"&amp;"Insumos"&amp;"!A"&amp;MATCH($B7467,#REF!,0),"Ins "&amp;$B7467)</f>
        <v>#REF!</v>
      </c>
      <c r="M7467" s="220"/>
    </row>
    <row r="7468" spans="1:13" x14ac:dyDescent="0.2">
      <c r="A7468" s="35" t="s">
        <v>3013</v>
      </c>
      <c r="B7468" s="1" t="s">
        <v>4654</v>
      </c>
      <c r="C7468" s="45" t="s">
        <v>4</v>
      </c>
      <c r="D7468" s="23" t="s">
        <v>5751</v>
      </c>
      <c r="E7468" s="23" t="s">
        <v>4134</v>
      </c>
      <c r="F7468" s="40">
        <v>1</v>
      </c>
      <c r="G7468" s="25">
        <v>2562</v>
      </c>
      <c r="H7468" s="25">
        <v>2562</v>
      </c>
      <c r="I7468" s="25"/>
      <c r="J7468" s="58" t="e">
        <f>HYPERLINK("#"&amp;"Insumos"&amp;"!A"&amp;MATCH($B7468,#REF!,0),"Ins "&amp;$B7468)</f>
        <v>#REF!</v>
      </c>
      <c r="M7468" s="220"/>
    </row>
    <row r="7469" spans="1:13" ht="25.5" x14ac:dyDescent="0.2">
      <c r="A7469" s="35" t="s">
        <v>3013</v>
      </c>
      <c r="B7469" s="1" t="s">
        <v>4690</v>
      </c>
      <c r="C7469" s="45" t="s">
        <v>440</v>
      </c>
      <c r="D7469" s="23" t="s">
        <v>5751</v>
      </c>
      <c r="E7469" s="23" t="s">
        <v>4134</v>
      </c>
      <c r="F7469" s="40">
        <v>1</v>
      </c>
      <c r="G7469" s="25">
        <v>92204</v>
      </c>
      <c r="H7469" s="25">
        <v>92204</v>
      </c>
      <c r="I7469" s="25"/>
      <c r="J7469" s="58" t="e">
        <f>HYPERLINK("#"&amp;"Insumos"&amp;"!A"&amp;MATCH($B7469,#REF!,0),"Ins "&amp;$B7469)</f>
        <v>#REF!</v>
      </c>
      <c r="M7469" s="220"/>
    </row>
    <row r="7470" spans="1:13" x14ac:dyDescent="0.2">
      <c r="A7470" s="35" t="s">
        <v>3013</v>
      </c>
      <c r="B7470" s="1" t="s">
        <v>5007</v>
      </c>
      <c r="C7470" s="45" t="s">
        <v>720</v>
      </c>
      <c r="D7470" s="23" t="s">
        <v>5751</v>
      </c>
      <c r="E7470" s="23" t="s">
        <v>4134</v>
      </c>
      <c r="F7470" s="40">
        <v>0.7</v>
      </c>
      <c r="G7470" s="25">
        <v>1897</v>
      </c>
      <c r="H7470" s="25">
        <v>1328</v>
      </c>
      <c r="I7470" s="25"/>
      <c r="J7470" s="58" t="e">
        <f>HYPERLINK("#"&amp;"Insumos"&amp;"!A"&amp;MATCH($B7470,#REF!,0),"Ins "&amp;$B7470)</f>
        <v>#REF!</v>
      </c>
      <c r="M7470" s="220"/>
    </row>
    <row r="7471" spans="1:13" ht="38.25" x14ac:dyDescent="0.2">
      <c r="A7471" s="36" t="s">
        <v>3014</v>
      </c>
      <c r="B7471" s="26" t="s">
        <v>6816</v>
      </c>
      <c r="C7471" s="79" t="s">
        <v>10753</v>
      </c>
      <c r="D7471" s="37" t="s">
        <v>5608</v>
      </c>
      <c r="E7471" s="37" t="s">
        <v>4134</v>
      </c>
      <c r="F7471" s="41"/>
      <c r="G7471" s="27"/>
      <c r="H7471" s="27"/>
      <c r="I7471" s="27">
        <v>1471817</v>
      </c>
      <c r="M7471" s="220">
        <f t="shared" si="116"/>
        <v>1927492</v>
      </c>
    </row>
    <row r="7472" spans="1:13" x14ac:dyDescent="0.2">
      <c r="A7472" s="35" t="s">
        <v>3014</v>
      </c>
      <c r="B7472" s="1" t="s">
        <v>81</v>
      </c>
      <c r="C7472" s="45" t="s">
        <v>1020</v>
      </c>
      <c r="D7472" s="23" t="s">
        <v>5734</v>
      </c>
      <c r="E7472" s="23" t="s">
        <v>4141</v>
      </c>
      <c r="F7472" s="40">
        <v>0.4</v>
      </c>
      <c r="G7472" s="25">
        <v>75325</v>
      </c>
      <c r="H7472" s="25">
        <v>30130</v>
      </c>
      <c r="I7472" s="25"/>
      <c r="J7472" s="58" t="e">
        <f>HYPERLINK("#"&amp;"Insumos"&amp;"!A"&amp;MATCH($B7472,#REF!,0),"Ins "&amp;$B7472)</f>
        <v>#REF!</v>
      </c>
      <c r="M7472" s="220"/>
    </row>
    <row r="7473" spans="1:13" x14ac:dyDescent="0.2">
      <c r="A7473" s="35" t="s">
        <v>3014</v>
      </c>
      <c r="B7473" s="1" t="s">
        <v>263</v>
      </c>
      <c r="C7473" s="45" t="s">
        <v>696</v>
      </c>
      <c r="D7473" s="23" t="s">
        <v>5534</v>
      </c>
      <c r="E7473" s="23" t="s">
        <v>4140</v>
      </c>
      <c r="F7473" s="40">
        <v>0.14530000000000001</v>
      </c>
      <c r="G7473" s="25">
        <v>187426</v>
      </c>
      <c r="H7473" s="25">
        <v>27233</v>
      </c>
      <c r="I7473" s="25"/>
      <c r="J7473" s="58" t="e">
        <f>HYPERLINK("#"&amp;"Insumos"&amp;"!A"&amp;MATCH($B7473,#REF!,0),"Ins "&amp;$B7473)</f>
        <v>#REF!</v>
      </c>
      <c r="M7473" s="220"/>
    </row>
    <row r="7474" spans="1:13" x14ac:dyDescent="0.2">
      <c r="A7474" s="35" t="s">
        <v>3014</v>
      </c>
      <c r="B7474" s="1" t="s">
        <v>5533</v>
      </c>
      <c r="C7474" s="45" t="s">
        <v>5892</v>
      </c>
      <c r="D7474" s="23" t="s">
        <v>977</v>
      </c>
      <c r="E7474" s="23" t="s">
        <v>4134</v>
      </c>
      <c r="F7474" s="40">
        <v>0.5</v>
      </c>
      <c r="G7474" s="25">
        <v>3623</v>
      </c>
      <c r="H7474" s="25">
        <v>1812</v>
      </c>
      <c r="I7474" s="25"/>
      <c r="J7474" s="58" t="e">
        <f>HYPERLINK("#"&amp;"Insumos"&amp;"!A"&amp;MATCH($B7474,#REF!,0),"Ins "&amp;$B7474)</f>
        <v>#REF!</v>
      </c>
      <c r="M7474" s="220"/>
    </row>
    <row r="7475" spans="1:13" x14ac:dyDescent="0.2">
      <c r="A7475" s="35" t="s">
        <v>3014</v>
      </c>
      <c r="B7475" s="1" t="s">
        <v>4654</v>
      </c>
      <c r="C7475" s="45" t="s">
        <v>4</v>
      </c>
      <c r="D7475" s="23" t="s">
        <v>5751</v>
      </c>
      <c r="E7475" s="23" t="s">
        <v>4134</v>
      </c>
      <c r="F7475" s="40">
        <v>1</v>
      </c>
      <c r="G7475" s="25">
        <v>2562</v>
      </c>
      <c r="H7475" s="25">
        <v>2562</v>
      </c>
      <c r="I7475" s="25"/>
      <c r="J7475" s="58" t="e">
        <f>HYPERLINK("#"&amp;"Insumos"&amp;"!A"&amp;MATCH($B7475,#REF!,0),"Ins "&amp;$B7475)</f>
        <v>#REF!</v>
      </c>
      <c r="M7475" s="220"/>
    </row>
    <row r="7476" spans="1:13" ht="38.25" x14ac:dyDescent="0.2">
      <c r="A7476" s="35" t="s">
        <v>3014</v>
      </c>
      <c r="B7476" s="1" t="s">
        <v>4919</v>
      </c>
      <c r="C7476" s="45" t="s">
        <v>1570</v>
      </c>
      <c r="D7476" s="23" t="s">
        <v>5751</v>
      </c>
      <c r="E7476" s="23" t="s">
        <v>4134</v>
      </c>
      <c r="F7476" s="40">
        <v>0.5</v>
      </c>
      <c r="G7476" s="25">
        <v>2817162</v>
      </c>
      <c r="H7476" s="25">
        <v>1408581</v>
      </c>
      <c r="I7476" s="25"/>
      <c r="J7476" s="58" t="e">
        <f>HYPERLINK("#"&amp;"Insumos"&amp;"!A"&amp;MATCH($B7476,#REF!,0),"Ins "&amp;$B7476)</f>
        <v>#REF!</v>
      </c>
      <c r="M7476" s="220"/>
    </row>
    <row r="7477" spans="1:13" x14ac:dyDescent="0.2">
      <c r="A7477" s="35" t="s">
        <v>3014</v>
      </c>
      <c r="B7477" s="1" t="s">
        <v>5007</v>
      </c>
      <c r="C7477" s="45" t="s">
        <v>720</v>
      </c>
      <c r="D7477" s="23" t="s">
        <v>5751</v>
      </c>
      <c r="E7477" s="23" t="s">
        <v>4134</v>
      </c>
      <c r="F7477" s="40">
        <v>0.79</v>
      </c>
      <c r="G7477" s="25">
        <v>1897</v>
      </c>
      <c r="H7477" s="25">
        <v>1499</v>
      </c>
      <c r="I7477" s="25"/>
      <c r="J7477" s="58" t="e">
        <f>HYPERLINK("#"&amp;"Insumos"&amp;"!A"&amp;MATCH($B7477,#REF!,0),"Ins "&amp;$B7477)</f>
        <v>#REF!</v>
      </c>
      <c r="M7477" s="220"/>
    </row>
    <row r="7478" spans="1:13" ht="25.5" x14ac:dyDescent="0.2">
      <c r="A7478" s="36" t="s">
        <v>3015</v>
      </c>
      <c r="B7478" s="26" t="s">
        <v>6816</v>
      </c>
      <c r="C7478" s="79" t="s">
        <v>807</v>
      </c>
      <c r="D7478" s="37" t="s">
        <v>5608</v>
      </c>
      <c r="E7478" s="37" t="s">
        <v>4134</v>
      </c>
      <c r="F7478" s="41"/>
      <c r="G7478" s="27"/>
      <c r="H7478" s="27"/>
      <c r="I7478" s="27">
        <v>75066</v>
      </c>
      <c r="M7478" s="220">
        <f t="shared" si="116"/>
        <v>98306</v>
      </c>
    </row>
    <row r="7479" spans="1:13" x14ac:dyDescent="0.2">
      <c r="A7479" s="35" t="s">
        <v>3015</v>
      </c>
      <c r="B7479" s="1" t="s">
        <v>81</v>
      </c>
      <c r="C7479" s="45" t="s">
        <v>1020</v>
      </c>
      <c r="D7479" s="23" t="s">
        <v>5734</v>
      </c>
      <c r="E7479" s="23" t="s">
        <v>4141</v>
      </c>
      <c r="F7479" s="40">
        <v>0.4</v>
      </c>
      <c r="G7479" s="25">
        <v>75325</v>
      </c>
      <c r="H7479" s="25">
        <v>30130</v>
      </c>
      <c r="I7479" s="25"/>
      <c r="J7479" s="58" t="e">
        <f>HYPERLINK("#"&amp;"Insumos"&amp;"!A"&amp;MATCH($B7479,#REF!,0),"Ins "&amp;$B7479)</f>
        <v>#REF!</v>
      </c>
      <c r="M7479" s="220"/>
    </row>
    <row r="7480" spans="1:13" x14ac:dyDescent="0.2">
      <c r="A7480" s="35" t="s">
        <v>3015</v>
      </c>
      <c r="B7480" s="1" t="s">
        <v>263</v>
      </c>
      <c r="C7480" s="45" t="s">
        <v>696</v>
      </c>
      <c r="D7480" s="23" t="s">
        <v>5534</v>
      </c>
      <c r="E7480" s="23" t="s">
        <v>4140</v>
      </c>
      <c r="F7480" s="40">
        <v>4.4000000000000003E-3</v>
      </c>
      <c r="G7480" s="25">
        <v>187426</v>
      </c>
      <c r="H7480" s="25">
        <v>825</v>
      </c>
      <c r="I7480" s="25"/>
      <c r="J7480" s="58" t="e">
        <f>HYPERLINK("#"&amp;"Insumos"&amp;"!A"&amp;MATCH($B7480,#REF!,0),"Ins "&amp;$B7480)</f>
        <v>#REF!</v>
      </c>
      <c r="M7480" s="220"/>
    </row>
    <row r="7481" spans="1:13" x14ac:dyDescent="0.2">
      <c r="A7481" s="35" t="s">
        <v>3015</v>
      </c>
      <c r="B7481" s="1" t="s">
        <v>5533</v>
      </c>
      <c r="C7481" s="45" t="s">
        <v>5892</v>
      </c>
      <c r="D7481" s="23" t="s">
        <v>977</v>
      </c>
      <c r="E7481" s="23" t="s">
        <v>4134</v>
      </c>
      <c r="F7481" s="40">
        <v>0.5</v>
      </c>
      <c r="G7481" s="25">
        <v>3623</v>
      </c>
      <c r="H7481" s="25">
        <v>1812</v>
      </c>
      <c r="I7481" s="25"/>
      <c r="J7481" s="58" t="e">
        <f>HYPERLINK("#"&amp;"Insumos"&amp;"!A"&amp;MATCH($B7481,#REF!,0),"Ins "&amp;$B7481)</f>
        <v>#REF!</v>
      </c>
      <c r="M7481" s="220"/>
    </row>
    <row r="7482" spans="1:13" x14ac:dyDescent="0.2">
      <c r="A7482" s="35" t="s">
        <v>3015</v>
      </c>
      <c r="B7482" s="1" t="s">
        <v>4920</v>
      </c>
      <c r="C7482" s="45" t="s">
        <v>498</v>
      </c>
      <c r="D7482" s="23" t="s">
        <v>5751</v>
      </c>
      <c r="E7482" s="23" t="s">
        <v>4134</v>
      </c>
      <c r="F7482" s="40">
        <v>1</v>
      </c>
      <c r="G7482" s="25">
        <v>40800</v>
      </c>
      <c r="H7482" s="25">
        <v>40800</v>
      </c>
      <c r="I7482" s="25"/>
      <c r="J7482" s="58" t="e">
        <f>HYPERLINK("#"&amp;"Insumos"&amp;"!A"&amp;MATCH($B7482,#REF!,0),"Ins "&amp;$B7482)</f>
        <v>#REF!</v>
      </c>
      <c r="M7482" s="220"/>
    </row>
    <row r="7483" spans="1:13" x14ac:dyDescent="0.2">
      <c r="A7483" s="35" t="s">
        <v>3015</v>
      </c>
      <c r="B7483" s="1" t="s">
        <v>5007</v>
      </c>
      <c r="C7483" s="45" t="s">
        <v>720</v>
      </c>
      <c r="D7483" s="23" t="s">
        <v>5751</v>
      </c>
      <c r="E7483" s="23" t="s">
        <v>4134</v>
      </c>
      <c r="F7483" s="40">
        <v>0.79</v>
      </c>
      <c r="G7483" s="25">
        <v>1897</v>
      </c>
      <c r="H7483" s="25">
        <v>1499</v>
      </c>
      <c r="I7483" s="25"/>
      <c r="J7483" s="58" t="e">
        <f>HYPERLINK("#"&amp;"Insumos"&amp;"!A"&amp;MATCH($B7483,#REF!,0),"Ins "&amp;$B7483)</f>
        <v>#REF!</v>
      </c>
      <c r="M7483" s="220"/>
    </row>
    <row r="7484" spans="1:13" ht="25.5" x14ac:dyDescent="0.2">
      <c r="A7484" s="36" t="s">
        <v>3016</v>
      </c>
      <c r="B7484" s="26" t="s">
        <v>6816</v>
      </c>
      <c r="C7484" s="79" t="s">
        <v>10759</v>
      </c>
      <c r="D7484" s="37" t="s">
        <v>5608</v>
      </c>
      <c r="E7484" s="37" t="s">
        <v>4134</v>
      </c>
      <c r="F7484" s="41"/>
      <c r="G7484" s="27"/>
      <c r="H7484" s="27"/>
      <c r="I7484" s="27">
        <v>848004</v>
      </c>
      <c r="M7484" s="220">
        <f t="shared" si="116"/>
        <v>1110546</v>
      </c>
    </row>
    <row r="7485" spans="1:13" x14ac:dyDescent="0.2">
      <c r="A7485" s="35" t="s">
        <v>3016</v>
      </c>
      <c r="B7485" s="1" t="s">
        <v>81</v>
      </c>
      <c r="C7485" s="45" t="s">
        <v>1020</v>
      </c>
      <c r="D7485" s="23" t="s">
        <v>5734</v>
      </c>
      <c r="E7485" s="23" t="s">
        <v>4141</v>
      </c>
      <c r="F7485" s="40">
        <v>0.4</v>
      </c>
      <c r="G7485" s="25">
        <v>75325</v>
      </c>
      <c r="H7485" s="25">
        <v>30130</v>
      </c>
      <c r="I7485" s="25"/>
      <c r="J7485" s="58" t="e">
        <f>HYPERLINK("#"&amp;"Insumos"&amp;"!A"&amp;MATCH($B7485,#REF!,0),"Ins "&amp;$B7485)</f>
        <v>#REF!</v>
      </c>
      <c r="M7485" s="220"/>
    </row>
    <row r="7486" spans="1:13" x14ac:dyDescent="0.2">
      <c r="A7486" s="35" t="s">
        <v>3016</v>
      </c>
      <c r="B7486" s="1" t="s">
        <v>263</v>
      </c>
      <c r="C7486" s="45" t="s">
        <v>696</v>
      </c>
      <c r="D7486" s="23" t="s">
        <v>5534</v>
      </c>
      <c r="E7486" s="23" t="s">
        <v>4140</v>
      </c>
      <c r="F7486" s="40">
        <v>8.2299999999999998E-2</v>
      </c>
      <c r="G7486" s="25">
        <v>187426</v>
      </c>
      <c r="H7486" s="25">
        <v>15425</v>
      </c>
      <c r="I7486" s="25"/>
      <c r="J7486" s="58" t="e">
        <f>HYPERLINK("#"&amp;"Insumos"&amp;"!A"&amp;MATCH($B7486,#REF!,0),"Ins "&amp;$B7486)</f>
        <v>#REF!</v>
      </c>
      <c r="M7486" s="220"/>
    </row>
    <row r="7487" spans="1:13" x14ac:dyDescent="0.2">
      <c r="A7487" s="35" t="s">
        <v>3016</v>
      </c>
      <c r="B7487" s="1" t="s">
        <v>5533</v>
      </c>
      <c r="C7487" s="45" t="s">
        <v>5892</v>
      </c>
      <c r="D7487" s="23" t="s">
        <v>977</v>
      </c>
      <c r="E7487" s="23" t="s">
        <v>4134</v>
      </c>
      <c r="F7487" s="40">
        <v>0.5</v>
      </c>
      <c r="G7487" s="25">
        <v>3623</v>
      </c>
      <c r="H7487" s="25">
        <v>1812</v>
      </c>
      <c r="I7487" s="25"/>
      <c r="J7487" s="58" t="e">
        <f>HYPERLINK("#"&amp;"Insumos"&amp;"!A"&amp;MATCH($B7487,#REF!,0),"Ins "&amp;$B7487)</f>
        <v>#REF!</v>
      </c>
      <c r="M7487" s="220"/>
    </row>
    <row r="7488" spans="1:13" x14ac:dyDescent="0.2">
      <c r="A7488" s="35" t="s">
        <v>3016</v>
      </c>
      <c r="B7488" s="1" t="s">
        <v>4654</v>
      </c>
      <c r="C7488" s="45" t="s">
        <v>4</v>
      </c>
      <c r="D7488" s="23" t="s">
        <v>5751</v>
      </c>
      <c r="E7488" s="23" t="s">
        <v>4134</v>
      </c>
      <c r="F7488" s="40">
        <v>1</v>
      </c>
      <c r="G7488" s="25">
        <v>2562</v>
      </c>
      <c r="H7488" s="25">
        <v>2562</v>
      </c>
      <c r="I7488" s="25"/>
      <c r="J7488" s="58" t="e">
        <f>HYPERLINK("#"&amp;"Insumos"&amp;"!A"&amp;MATCH($B7488,#REF!,0),"Ins "&amp;$B7488)</f>
        <v>#REF!</v>
      </c>
      <c r="M7488" s="220"/>
    </row>
    <row r="7489" spans="1:13" ht="25.5" x14ac:dyDescent="0.2">
      <c r="A7489" s="35" t="s">
        <v>3016</v>
      </c>
      <c r="B7489" s="1" t="s">
        <v>4921</v>
      </c>
      <c r="C7489" s="45" t="s">
        <v>4156</v>
      </c>
      <c r="D7489" s="23" t="s">
        <v>5751</v>
      </c>
      <c r="E7489" s="23" t="s">
        <v>4134</v>
      </c>
      <c r="F7489" s="40">
        <v>1</v>
      </c>
      <c r="G7489" s="25">
        <v>796576</v>
      </c>
      <c r="H7489" s="25">
        <v>796576</v>
      </c>
      <c r="I7489" s="25"/>
      <c r="J7489" s="58" t="e">
        <f>HYPERLINK("#"&amp;"Insumos"&amp;"!A"&amp;MATCH($B7489,#REF!,0),"Ins "&amp;$B7489)</f>
        <v>#REF!</v>
      </c>
      <c r="M7489" s="220"/>
    </row>
    <row r="7490" spans="1:13" x14ac:dyDescent="0.2">
      <c r="A7490" s="35" t="s">
        <v>3016</v>
      </c>
      <c r="B7490" s="1" t="s">
        <v>5007</v>
      </c>
      <c r="C7490" s="45" t="s">
        <v>720</v>
      </c>
      <c r="D7490" s="23" t="s">
        <v>5751</v>
      </c>
      <c r="E7490" s="23" t="s">
        <v>4134</v>
      </c>
      <c r="F7490" s="40">
        <v>0.79</v>
      </c>
      <c r="G7490" s="25">
        <v>1897</v>
      </c>
      <c r="H7490" s="25">
        <v>1499</v>
      </c>
      <c r="I7490" s="25"/>
      <c r="J7490" s="58" t="e">
        <f>HYPERLINK("#"&amp;"Insumos"&amp;"!A"&amp;MATCH($B7490,#REF!,0),"Ins "&amp;$B7490)</f>
        <v>#REF!</v>
      </c>
      <c r="M7490" s="220"/>
    </row>
    <row r="7491" spans="1:13" ht="38.25" x14ac:dyDescent="0.2">
      <c r="A7491" s="36" t="s">
        <v>3017</v>
      </c>
      <c r="B7491" s="26" t="s">
        <v>6816</v>
      </c>
      <c r="C7491" s="79" t="s">
        <v>808</v>
      </c>
      <c r="D7491" s="37" t="s">
        <v>5608</v>
      </c>
      <c r="E7491" s="37" t="s">
        <v>4134</v>
      </c>
      <c r="F7491" s="41"/>
      <c r="G7491" s="27"/>
      <c r="H7491" s="27"/>
      <c r="I7491" s="27">
        <v>601359</v>
      </c>
      <c r="M7491" s="220">
        <f t="shared" si="116"/>
        <v>787540</v>
      </c>
    </row>
    <row r="7492" spans="1:13" x14ac:dyDescent="0.2">
      <c r="A7492" s="35" t="s">
        <v>3017</v>
      </c>
      <c r="B7492" s="1" t="s">
        <v>81</v>
      </c>
      <c r="C7492" s="45" t="s">
        <v>1020</v>
      </c>
      <c r="D7492" s="23" t="s">
        <v>5734</v>
      </c>
      <c r="E7492" s="23" t="s">
        <v>4141</v>
      </c>
      <c r="F7492" s="40">
        <v>0.4</v>
      </c>
      <c r="G7492" s="25">
        <v>75325</v>
      </c>
      <c r="H7492" s="25">
        <v>30130</v>
      </c>
      <c r="I7492" s="25"/>
      <c r="J7492" s="58" t="e">
        <f>HYPERLINK("#"&amp;"Insumos"&amp;"!A"&amp;MATCH($B7492,#REF!,0),"Ins "&amp;$B7492)</f>
        <v>#REF!</v>
      </c>
      <c r="M7492" s="220"/>
    </row>
    <row r="7493" spans="1:13" x14ac:dyDescent="0.2">
      <c r="A7493" s="35" t="s">
        <v>3017</v>
      </c>
      <c r="B7493" s="1" t="s">
        <v>263</v>
      </c>
      <c r="C7493" s="45" t="s">
        <v>696</v>
      </c>
      <c r="D7493" s="23" t="s">
        <v>5534</v>
      </c>
      <c r="E7493" s="23" t="s">
        <v>4140</v>
      </c>
      <c r="F7493" s="40">
        <v>4.4000000000000003E-3</v>
      </c>
      <c r="G7493" s="25">
        <v>187426</v>
      </c>
      <c r="H7493" s="25">
        <v>825</v>
      </c>
      <c r="I7493" s="25"/>
      <c r="J7493" s="58" t="e">
        <f>HYPERLINK("#"&amp;"Insumos"&amp;"!A"&amp;MATCH($B7493,#REF!,0),"Ins "&amp;$B7493)</f>
        <v>#REF!</v>
      </c>
      <c r="M7493" s="220"/>
    </row>
    <row r="7494" spans="1:13" x14ac:dyDescent="0.2">
      <c r="A7494" s="35" t="s">
        <v>3017</v>
      </c>
      <c r="B7494" s="1" t="s">
        <v>5533</v>
      </c>
      <c r="C7494" s="45" t="s">
        <v>5892</v>
      </c>
      <c r="D7494" s="23" t="s">
        <v>977</v>
      </c>
      <c r="E7494" s="23" t="s">
        <v>4134</v>
      </c>
      <c r="F7494" s="40">
        <v>0.5</v>
      </c>
      <c r="G7494" s="25">
        <v>3623</v>
      </c>
      <c r="H7494" s="25">
        <v>1812</v>
      </c>
      <c r="I7494" s="25"/>
      <c r="J7494" s="58" t="e">
        <f>HYPERLINK("#"&amp;"Insumos"&amp;"!A"&amp;MATCH($B7494,#REF!,0),"Ins "&amp;$B7494)</f>
        <v>#REF!</v>
      </c>
      <c r="M7494" s="220"/>
    </row>
    <row r="7495" spans="1:13" x14ac:dyDescent="0.2">
      <c r="A7495" s="35" t="s">
        <v>3017</v>
      </c>
      <c r="B7495" s="1" t="s">
        <v>4654</v>
      </c>
      <c r="C7495" s="45" t="s">
        <v>4</v>
      </c>
      <c r="D7495" s="23" t="s">
        <v>5751</v>
      </c>
      <c r="E7495" s="23" t="s">
        <v>4134</v>
      </c>
      <c r="F7495" s="40">
        <v>1</v>
      </c>
      <c r="G7495" s="25">
        <v>2562</v>
      </c>
      <c r="H7495" s="25">
        <v>2562</v>
      </c>
      <c r="I7495" s="25"/>
      <c r="J7495" s="58" t="e">
        <f>HYPERLINK("#"&amp;"Insumos"&amp;"!A"&amp;MATCH($B7495,#REF!,0),"Ins "&amp;$B7495)</f>
        <v>#REF!</v>
      </c>
      <c r="M7495" s="220"/>
    </row>
    <row r="7496" spans="1:13" ht="25.5" x14ac:dyDescent="0.2">
      <c r="A7496" s="35" t="s">
        <v>3017</v>
      </c>
      <c r="B7496" s="1" t="s">
        <v>4705</v>
      </c>
      <c r="C7496" s="45" t="s">
        <v>516</v>
      </c>
      <c r="D7496" s="23" t="s">
        <v>5751</v>
      </c>
      <c r="E7496" s="23" t="s">
        <v>4134</v>
      </c>
      <c r="F7496" s="40">
        <v>1</v>
      </c>
      <c r="G7496" s="25">
        <v>39957</v>
      </c>
      <c r="H7496" s="25">
        <v>39957</v>
      </c>
      <c r="I7496" s="25"/>
      <c r="J7496" s="58" t="e">
        <f>HYPERLINK("#"&amp;"Insumos"&amp;"!A"&amp;MATCH($B7496,#REF!,0),"Ins "&amp;$B7496)</f>
        <v>#REF!</v>
      </c>
      <c r="M7496" s="220"/>
    </row>
    <row r="7497" spans="1:13" x14ac:dyDescent="0.2">
      <c r="A7497" s="35" t="s">
        <v>3017</v>
      </c>
      <c r="B7497" s="1" t="s">
        <v>4922</v>
      </c>
      <c r="C7497" s="45" t="s">
        <v>499</v>
      </c>
      <c r="D7497" s="23" t="s">
        <v>5751</v>
      </c>
      <c r="E7497" s="23" t="s">
        <v>4134</v>
      </c>
      <c r="F7497" s="40">
        <v>1</v>
      </c>
      <c r="G7497" s="25">
        <v>524574</v>
      </c>
      <c r="H7497" s="25">
        <v>524574</v>
      </c>
      <c r="I7497" s="25"/>
      <c r="J7497" s="58" t="e">
        <f>HYPERLINK("#"&amp;"Insumos"&amp;"!A"&amp;MATCH($B7497,#REF!,0),"Ins "&amp;$B7497)</f>
        <v>#REF!</v>
      </c>
      <c r="M7497" s="220"/>
    </row>
    <row r="7498" spans="1:13" x14ac:dyDescent="0.2">
      <c r="A7498" s="35" t="s">
        <v>3017</v>
      </c>
      <c r="B7498" s="1" t="s">
        <v>5007</v>
      </c>
      <c r="C7498" s="45" t="s">
        <v>720</v>
      </c>
      <c r="D7498" s="23" t="s">
        <v>5751</v>
      </c>
      <c r="E7498" s="23" t="s">
        <v>4134</v>
      </c>
      <c r="F7498" s="40">
        <v>0.79</v>
      </c>
      <c r="G7498" s="25">
        <v>1897</v>
      </c>
      <c r="H7498" s="25">
        <v>1499</v>
      </c>
      <c r="I7498" s="25"/>
      <c r="J7498" s="58" t="e">
        <f>HYPERLINK("#"&amp;"Insumos"&amp;"!A"&amp;MATCH($B7498,#REF!,0),"Ins "&amp;$B7498)</f>
        <v>#REF!</v>
      </c>
      <c r="M7498" s="220"/>
    </row>
    <row r="7499" spans="1:13" ht="25.5" x14ac:dyDescent="0.2">
      <c r="A7499" s="36" t="s">
        <v>3018</v>
      </c>
      <c r="B7499" s="26" t="s">
        <v>6816</v>
      </c>
      <c r="C7499" s="79" t="s">
        <v>10760</v>
      </c>
      <c r="D7499" s="37" t="s">
        <v>5608</v>
      </c>
      <c r="E7499" s="37" t="s">
        <v>4134</v>
      </c>
      <c r="F7499" s="41"/>
      <c r="G7499" s="27"/>
      <c r="H7499" s="27"/>
      <c r="I7499" s="27">
        <v>968805</v>
      </c>
      <c r="M7499" s="220">
        <f t="shared" ref="M7499:M7555" si="117">ROUND(I7499*(1+$L$2),0)</f>
        <v>1268747</v>
      </c>
    </row>
    <row r="7500" spans="1:13" x14ac:dyDescent="0.2">
      <c r="A7500" s="35" t="s">
        <v>3018</v>
      </c>
      <c r="B7500" s="1" t="s">
        <v>81</v>
      </c>
      <c r="C7500" s="45" t="s">
        <v>1020</v>
      </c>
      <c r="D7500" s="23" t="s">
        <v>5734</v>
      </c>
      <c r="E7500" s="23" t="s">
        <v>4141</v>
      </c>
      <c r="F7500" s="40">
        <v>0.4</v>
      </c>
      <c r="G7500" s="25">
        <v>75325</v>
      </c>
      <c r="H7500" s="25">
        <v>30130</v>
      </c>
      <c r="I7500" s="25"/>
      <c r="J7500" s="58" t="e">
        <f>HYPERLINK("#"&amp;"Insumos"&amp;"!A"&amp;MATCH($B7500,#REF!,0),"Ins "&amp;$B7500)</f>
        <v>#REF!</v>
      </c>
      <c r="M7500" s="220"/>
    </row>
    <row r="7501" spans="1:13" x14ac:dyDescent="0.2">
      <c r="A7501" s="35" t="s">
        <v>3018</v>
      </c>
      <c r="B7501" s="1" t="s">
        <v>263</v>
      </c>
      <c r="C7501" s="45" t="s">
        <v>696</v>
      </c>
      <c r="D7501" s="23" t="s">
        <v>5534</v>
      </c>
      <c r="E7501" s="23" t="s">
        <v>4140</v>
      </c>
      <c r="F7501" s="40">
        <v>9.4500000000000001E-2</v>
      </c>
      <c r="G7501" s="25">
        <v>187426</v>
      </c>
      <c r="H7501" s="25">
        <v>17712</v>
      </c>
      <c r="I7501" s="25"/>
      <c r="J7501" s="58" t="e">
        <f>HYPERLINK("#"&amp;"Insumos"&amp;"!A"&amp;MATCH($B7501,#REF!,0),"Ins "&amp;$B7501)</f>
        <v>#REF!</v>
      </c>
      <c r="M7501" s="220"/>
    </row>
    <row r="7502" spans="1:13" x14ac:dyDescent="0.2">
      <c r="A7502" s="35" t="s">
        <v>3018</v>
      </c>
      <c r="B7502" s="1" t="s">
        <v>5533</v>
      </c>
      <c r="C7502" s="45" t="s">
        <v>5892</v>
      </c>
      <c r="D7502" s="23" t="s">
        <v>977</v>
      </c>
      <c r="E7502" s="23" t="s">
        <v>4134</v>
      </c>
      <c r="F7502" s="40">
        <v>0.5</v>
      </c>
      <c r="G7502" s="25">
        <v>3623</v>
      </c>
      <c r="H7502" s="25">
        <v>1812</v>
      </c>
      <c r="I7502" s="25"/>
      <c r="J7502" s="58" t="e">
        <f>HYPERLINK("#"&amp;"Insumos"&amp;"!A"&amp;MATCH($B7502,#REF!,0),"Ins "&amp;$B7502)</f>
        <v>#REF!</v>
      </c>
      <c r="M7502" s="220"/>
    </row>
    <row r="7503" spans="1:13" x14ac:dyDescent="0.2">
      <c r="A7503" s="35" t="s">
        <v>3018</v>
      </c>
      <c r="B7503" s="1" t="s">
        <v>4654</v>
      </c>
      <c r="C7503" s="45" t="s">
        <v>4</v>
      </c>
      <c r="D7503" s="23" t="s">
        <v>5751</v>
      </c>
      <c r="E7503" s="23" t="s">
        <v>4134</v>
      </c>
      <c r="F7503" s="40">
        <v>1</v>
      </c>
      <c r="G7503" s="25">
        <v>2562</v>
      </c>
      <c r="H7503" s="25">
        <v>2562</v>
      </c>
      <c r="I7503" s="25"/>
      <c r="J7503" s="58" t="e">
        <f>HYPERLINK("#"&amp;"Insumos"&amp;"!A"&amp;MATCH($B7503,#REF!,0),"Ins "&amp;$B7503)</f>
        <v>#REF!</v>
      </c>
      <c r="M7503" s="220"/>
    </row>
    <row r="7504" spans="1:13" ht="25.5" x14ac:dyDescent="0.2">
      <c r="A7504" s="35" t="s">
        <v>3018</v>
      </c>
      <c r="B7504" s="1" t="s">
        <v>4923</v>
      </c>
      <c r="C7504" s="45" t="s">
        <v>4157</v>
      </c>
      <c r="D7504" s="23" t="s">
        <v>5751</v>
      </c>
      <c r="E7504" s="23" t="s">
        <v>4134</v>
      </c>
      <c r="F7504" s="40">
        <v>1</v>
      </c>
      <c r="G7504" s="25">
        <v>874290</v>
      </c>
      <c r="H7504" s="25">
        <v>874290</v>
      </c>
      <c r="I7504" s="25"/>
      <c r="J7504" s="58" t="e">
        <f>HYPERLINK("#"&amp;"Insumos"&amp;"!A"&amp;MATCH($B7504,#REF!,0),"Ins "&amp;$B7504)</f>
        <v>#REF!</v>
      </c>
      <c r="M7504" s="220"/>
    </row>
    <row r="7505" spans="1:13" x14ac:dyDescent="0.2">
      <c r="A7505" s="35" t="s">
        <v>3018</v>
      </c>
      <c r="B7505" s="1" t="s">
        <v>4924</v>
      </c>
      <c r="C7505" s="45" t="s">
        <v>498</v>
      </c>
      <c r="D7505" s="23" t="s">
        <v>5751</v>
      </c>
      <c r="E7505" s="23" t="s">
        <v>4134</v>
      </c>
      <c r="F7505" s="40">
        <v>1</v>
      </c>
      <c r="G7505" s="25">
        <v>40800</v>
      </c>
      <c r="H7505" s="25">
        <v>40800</v>
      </c>
      <c r="I7505" s="25"/>
      <c r="J7505" s="58" t="e">
        <f>HYPERLINK("#"&amp;"Insumos"&amp;"!A"&amp;MATCH($B7505,#REF!,0),"Ins "&amp;$B7505)</f>
        <v>#REF!</v>
      </c>
      <c r="M7505" s="220"/>
    </row>
    <row r="7506" spans="1:13" x14ac:dyDescent="0.2">
      <c r="A7506" s="35" t="s">
        <v>3018</v>
      </c>
      <c r="B7506" s="1" t="s">
        <v>5007</v>
      </c>
      <c r="C7506" s="45" t="s">
        <v>720</v>
      </c>
      <c r="D7506" s="23" t="s">
        <v>5751</v>
      </c>
      <c r="E7506" s="23" t="s">
        <v>4134</v>
      </c>
      <c r="F7506" s="40">
        <v>0.79</v>
      </c>
      <c r="G7506" s="25">
        <v>1897</v>
      </c>
      <c r="H7506" s="25">
        <v>1499</v>
      </c>
      <c r="I7506" s="25"/>
      <c r="J7506" s="58" t="e">
        <f>HYPERLINK("#"&amp;"Insumos"&amp;"!A"&amp;MATCH($B7506,#REF!,0),"Ins "&amp;$B7506)</f>
        <v>#REF!</v>
      </c>
      <c r="M7506" s="220"/>
    </row>
    <row r="7507" spans="1:13" x14ac:dyDescent="0.2">
      <c r="A7507" s="36" t="s">
        <v>3019</v>
      </c>
      <c r="B7507" s="26" t="s">
        <v>6816</v>
      </c>
      <c r="C7507" s="79" t="s">
        <v>517</v>
      </c>
      <c r="D7507" s="37" t="s">
        <v>5608</v>
      </c>
      <c r="E7507" s="37" t="s">
        <v>465</v>
      </c>
      <c r="F7507" s="41"/>
      <c r="G7507" s="27"/>
      <c r="H7507" s="27"/>
      <c r="I7507" s="27">
        <v>6763</v>
      </c>
      <c r="M7507" s="220">
        <f t="shared" si="117"/>
        <v>8857</v>
      </c>
    </row>
    <row r="7508" spans="1:13" x14ac:dyDescent="0.2">
      <c r="A7508" s="35" t="s">
        <v>3019</v>
      </c>
      <c r="B7508" s="1" t="s">
        <v>4925</v>
      </c>
      <c r="C7508" s="45" t="s">
        <v>517</v>
      </c>
      <c r="D7508" s="23" t="s">
        <v>5751</v>
      </c>
      <c r="E7508" s="23" t="s">
        <v>465</v>
      </c>
      <c r="F7508" s="40">
        <v>1</v>
      </c>
      <c r="G7508" s="25">
        <v>6763</v>
      </c>
      <c r="H7508" s="25">
        <v>6763</v>
      </c>
      <c r="I7508" s="25"/>
      <c r="J7508" s="58" t="e">
        <f>HYPERLINK("#"&amp;"Insumos"&amp;"!A"&amp;MATCH($B7508,#REF!,0),"Ins "&amp;$B7508)</f>
        <v>#REF!</v>
      </c>
      <c r="M7508" s="220"/>
    </row>
    <row r="7509" spans="1:13" x14ac:dyDescent="0.2">
      <c r="A7509" s="36" t="s">
        <v>3020</v>
      </c>
      <c r="B7509" s="26" t="s">
        <v>6816</v>
      </c>
      <c r="C7509" s="79" t="s">
        <v>2129</v>
      </c>
      <c r="D7509" s="37" t="s">
        <v>5608</v>
      </c>
      <c r="E7509" s="37" t="s">
        <v>4134</v>
      </c>
      <c r="F7509" s="41"/>
      <c r="G7509" s="27"/>
      <c r="H7509" s="27"/>
      <c r="I7509" s="27">
        <v>178051</v>
      </c>
      <c r="M7509" s="220">
        <f t="shared" si="117"/>
        <v>233176</v>
      </c>
    </row>
    <row r="7510" spans="1:13" x14ac:dyDescent="0.2">
      <c r="A7510" s="35" t="s">
        <v>3020</v>
      </c>
      <c r="B7510" s="1" t="s">
        <v>5577</v>
      </c>
      <c r="C7510" s="45" t="s">
        <v>6346</v>
      </c>
      <c r="D7510" s="23" t="s">
        <v>5734</v>
      </c>
      <c r="E7510" s="23" t="s">
        <v>4141</v>
      </c>
      <c r="F7510" s="40">
        <v>2.5</v>
      </c>
      <c r="G7510" s="25">
        <v>53481</v>
      </c>
      <c r="H7510" s="25">
        <v>133703</v>
      </c>
      <c r="I7510" s="25"/>
      <c r="J7510" s="58" t="e">
        <f>HYPERLINK("#"&amp;"Insumos"&amp;"!A"&amp;MATCH($B7510,#REF!,0),"Ins "&amp;$B7510)</f>
        <v>#REF!</v>
      </c>
      <c r="M7510" s="220"/>
    </row>
    <row r="7511" spans="1:13" x14ac:dyDescent="0.2">
      <c r="A7511" s="35" t="s">
        <v>3020</v>
      </c>
      <c r="B7511" s="1" t="s">
        <v>263</v>
      </c>
      <c r="C7511" s="45" t="s">
        <v>696</v>
      </c>
      <c r="D7511" s="23" t="s">
        <v>5534</v>
      </c>
      <c r="E7511" s="23" t="s">
        <v>4140</v>
      </c>
      <c r="F7511" s="40">
        <v>4.0000000000000001E-3</v>
      </c>
      <c r="G7511" s="25">
        <v>187426</v>
      </c>
      <c r="H7511" s="25">
        <v>750</v>
      </c>
      <c r="I7511" s="25"/>
      <c r="J7511" s="58" t="e">
        <f>HYPERLINK("#"&amp;"Insumos"&amp;"!A"&amp;MATCH($B7511,#REF!,0),"Ins "&amp;$B7511)</f>
        <v>#REF!</v>
      </c>
      <c r="M7511" s="220"/>
    </row>
    <row r="7512" spans="1:13" x14ac:dyDescent="0.2">
      <c r="A7512" s="35" t="s">
        <v>3020</v>
      </c>
      <c r="B7512" s="1" t="s">
        <v>5533</v>
      </c>
      <c r="C7512" s="45" t="s">
        <v>5892</v>
      </c>
      <c r="D7512" s="23" t="s">
        <v>977</v>
      </c>
      <c r="E7512" s="23" t="s">
        <v>4134</v>
      </c>
      <c r="F7512" s="40">
        <v>0.5</v>
      </c>
      <c r="G7512" s="25">
        <v>3623</v>
      </c>
      <c r="H7512" s="25">
        <v>1812</v>
      </c>
      <c r="I7512" s="25"/>
      <c r="J7512" s="58" t="e">
        <f>HYPERLINK("#"&amp;"Insumos"&amp;"!A"&amp;MATCH($B7512,#REF!,0),"Ins "&amp;$B7512)</f>
        <v>#REF!</v>
      </c>
      <c r="M7512" s="220"/>
    </row>
    <row r="7513" spans="1:13" x14ac:dyDescent="0.2">
      <c r="A7513" s="35" t="s">
        <v>3020</v>
      </c>
      <c r="B7513" s="1" t="s">
        <v>4822</v>
      </c>
      <c r="C7513" s="45" t="s">
        <v>2130</v>
      </c>
      <c r="D7513" s="23" t="s">
        <v>5751</v>
      </c>
      <c r="E7513" s="23" t="s">
        <v>4134</v>
      </c>
      <c r="F7513" s="40">
        <v>1</v>
      </c>
      <c r="G7513" s="25">
        <v>34388</v>
      </c>
      <c r="H7513" s="25">
        <v>34388</v>
      </c>
      <c r="I7513" s="25"/>
      <c r="J7513" s="58" t="e">
        <f>HYPERLINK("#"&amp;"Insumos"&amp;"!A"&amp;MATCH($B7513,#REF!,0),"Ins "&amp;$B7513)</f>
        <v>#REF!</v>
      </c>
      <c r="M7513" s="220"/>
    </row>
    <row r="7514" spans="1:13" x14ac:dyDescent="0.2">
      <c r="A7514" s="35" t="s">
        <v>3020</v>
      </c>
      <c r="B7514" s="1" t="s">
        <v>5007</v>
      </c>
      <c r="C7514" s="45" t="s">
        <v>720</v>
      </c>
      <c r="D7514" s="23" t="s">
        <v>5751</v>
      </c>
      <c r="E7514" s="23" t="s">
        <v>4134</v>
      </c>
      <c r="F7514" s="40">
        <v>3.9</v>
      </c>
      <c r="G7514" s="25">
        <v>1897</v>
      </c>
      <c r="H7514" s="25">
        <v>7398</v>
      </c>
      <c r="I7514" s="25"/>
      <c r="J7514" s="58" t="e">
        <f>HYPERLINK("#"&amp;"Insumos"&amp;"!A"&amp;MATCH($B7514,#REF!,0),"Ins "&amp;$B7514)</f>
        <v>#REF!</v>
      </c>
      <c r="M7514" s="220"/>
    </row>
    <row r="7515" spans="1:13" ht="25.5" x14ac:dyDescent="0.2">
      <c r="A7515" s="36" t="s">
        <v>5897</v>
      </c>
      <c r="B7515" s="26" t="s">
        <v>6816</v>
      </c>
      <c r="C7515" s="79" t="s">
        <v>5898</v>
      </c>
      <c r="D7515" s="37" t="s">
        <v>5608</v>
      </c>
      <c r="E7515" s="37" t="s">
        <v>4134</v>
      </c>
      <c r="F7515" s="41"/>
      <c r="G7515" s="27"/>
      <c r="H7515" s="27"/>
      <c r="I7515" s="27">
        <v>175877</v>
      </c>
      <c r="M7515" s="220">
        <f t="shared" si="117"/>
        <v>230329</v>
      </c>
    </row>
    <row r="7516" spans="1:13" x14ac:dyDescent="0.2">
      <c r="A7516" s="35" t="s">
        <v>5897</v>
      </c>
      <c r="B7516" s="1" t="s">
        <v>81</v>
      </c>
      <c r="C7516" s="45" t="s">
        <v>1020</v>
      </c>
      <c r="D7516" s="23" t="s">
        <v>5734</v>
      </c>
      <c r="E7516" s="23" t="s">
        <v>4141</v>
      </c>
      <c r="F7516" s="40">
        <v>0.8</v>
      </c>
      <c r="G7516" s="25">
        <v>75325</v>
      </c>
      <c r="H7516" s="25">
        <v>60260</v>
      </c>
      <c r="I7516" s="25"/>
      <c r="J7516" s="58" t="e">
        <f>HYPERLINK("#"&amp;"Insumos"&amp;"!A"&amp;MATCH($B7516,#REF!,0),"Ins "&amp;$B7516)</f>
        <v>#REF!</v>
      </c>
      <c r="M7516" s="220"/>
    </row>
    <row r="7517" spans="1:13" ht="25.5" x14ac:dyDescent="0.2">
      <c r="A7517" s="35" t="s">
        <v>5897</v>
      </c>
      <c r="B7517" s="1" t="s">
        <v>597</v>
      </c>
      <c r="C7517" s="45" t="s">
        <v>8738</v>
      </c>
      <c r="D7517" s="23" t="s">
        <v>5534</v>
      </c>
      <c r="E7517" s="23" t="s">
        <v>8737</v>
      </c>
      <c r="F7517" s="40">
        <v>0.4</v>
      </c>
      <c r="G7517" s="25">
        <v>17302</v>
      </c>
      <c r="H7517" s="25">
        <v>6921</v>
      </c>
      <c r="I7517" s="25"/>
      <c r="J7517" s="58" t="e">
        <f>HYPERLINK("#"&amp;"Insumos"&amp;"!A"&amp;MATCH($B7517,#REF!,0),"Ins "&amp;$B7517)</f>
        <v>#REF!</v>
      </c>
      <c r="M7517" s="220"/>
    </row>
    <row r="7518" spans="1:13" x14ac:dyDescent="0.2">
      <c r="A7518" s="35" t="s">
        <v>5897</v>
      </c>
      <c r="B7518" s="1" t="s">
        <v>263</v>
      </c>
      <c r="C7518" s="45" t="s">
        <v>696</v>
      </c>
      <c r="D7518" s="23" t="s">
        <v>5534</v>
      </c>
      <c r="E7518" s="23" t="s">
        <v>4140</v>
      </c>
      <c r="F7518" s="40">
        <v>0.03</v>
      </c>
      <c r="G7518" s="25">
        <v>187426</v>
      </c>
      <c r="H7518" s="25">
        <v>5623</v>
      </c>
      <c r="I7518" s="25"/>
      <c r="J7518" s="58" t="e">
        <f>HYPERLINK("#"&amp;"Insumos"&amp;"!A"&amp;MATCH($B7518,#REF!,0),"Ins "&amp;$B7518)</f>
        <v>#REF!</v>
      </c>
      <c r="M7518" s="220"/>
    </row>
    <row r="7519" spans="1:13" x14ac:dyDescent="0.2">
      <c r="A7519" s="35" t="s">
        <v>5897</v>
      </c>
      <c r="B7519" s="1" t="s">
        <v>5533</v>
      </c>
      <c r="C7519" s="45" t="s">
        <v>5892</v>
      </c>
      <c r="D7519" s="23" t="s">
        <v>977</v>
      </c>
      <c r="E7519" s="23" t="s">
        <v>4134</v>
      </c>
      <c r="F7519" s="40">
        <v>0.5</v>
      </c>
      <c r="G7519" s="25">
        <v>3623</v>
      </c>
      <c r="H7519" s="25">
        <v>1812</v>
      </c>
      <c r="I7519" s="25"/>
      <c r="J7519" s="58" t="e">
        <f>HYPERLINK("#"&amp;"Insumos"&amp;"!A"&amp;MATCH($B7519,#REF!,0),"Ins "&amp;$B7519)</f>
        <v>#REF!</v>
      </c>
      <c r="M7519" s="220"/>
    </row>
    <row r="7520" spans="1:13" x14ac:dyDescent="0.2">
      <c r="A7520" s="35" t="s">
        <v>5897</v>
      </c>
      <c r="B7520" s="1" t="s">
        <v>4654</v>
      </c>
      <c r="C7520" s="45" t="s">
        <v>4</v>
      </c>
      <c r="D7520" s="23" t="s">
        <v>5751</v>
      </c>
      <c r="E7520" s="23" t="s">
        <v>4134</v>
      </c>
      <c r="F7520" s="40">
        <v>4</v>
      </c>
      <c r="G7520" s="25">
        <v>2562</v>
      </c>
      <c r="H7520" s="25">
        <v>10248</v>
      </c>
      <c r="I7520" s="25"/>
      <c r="J7520" s="58" t="e">
        <f>HYPERLINK("#"&amp;"Insumos"&amp;"!A"&amp;MATCH($B7520,#REF!,0),"Ins "&amp;$B7520)</f>
        <v>#REF!</v>
      </c>
      <c r="M7520" s="220"/>
    </row>
    <row r="7521" spans="1:13" x14ac:dyDescent="0.2">
      <c r="A7521" s="35" t="s">
        <v>5897</v>
      </c>
      <c r="B7521" s="1" t="s">
        <v>5007</v>
      </c>
      <c r="C7521" s="45" t="s">
        <v>720</v>
      </c>
      <c r="D7521" s="23" t="s">
        <v>5751</v>
      </c>
      <c r="E7521" s="23" t="s">
        <v>4134</v>
      </c>
      <c r="F7521" s="40">
        <v>1.2</v>
      </c>
      <c r="G7521" s="25">
        <v>1897</v>
      </c>
      <c r="H7521" s="25">
        <v>2276</v>
      </c>
      <c r="I7521" s="25"/>
      <c r="J7521" s="58" t="e">
        <f>HYPERLINK("#"&amp;"Insumos"&amp;"!A"&amp;MATCH($B7521,#REF!,0),"Ins "&amp;$B7521)</f>
        <v>#REF!</v>
      </c>
      <c r="M7521" s="220"/>
    </row>
    <row r="7522" spans="1:13" ht="25.5" x14ac:dyDescent="0.2">
      <c r="A7522" s="35" t="s">
        <v>5897</v>
      </c>
      <c r="B7522" s="1" t="s">
        <v>5861</v>
      </c>
      <c r="C7522" s="45" t="s">
        <v>5862</v>
      </c>
      <c r="D7522" s="23" t="s">
        <v>5751</v>
      </c>
      <c r="E7522" s="23" t="s">
        <v>4134</v>
      </c>
      <c r="F7522" s="40">
        <v>1</v>
      </c>
      <c r="G7522" s="25">
        <v>88737</v>
      </c>
      <c r="H7522" s="25">
        <v>88737</v>
      </c>
      <c r="I7522" s="25"/>
      <c r="J7522" s="58" t="e">
        <f>HYPERLINK("#"&amp;"Insumos"&amp;"!A"&amp;MATCH($B7522,#REF!,0),"Ins "&amp;$B7522)</f>
        <v>#REF!</v>
      </c>
      <c r="M7522" s="220"/>
    </row>
    <row r="7523" spans="1:13" ht="38.25" x14ac:dyDescent="0.2">
      <c r="A7523" s="36" t="s">
        <v>5997</v>
      </c>
      <c r="B7523" s="26" t="s">
        <v>6816</v>
      </c>
      <c r="C7523" s="79" t="s">
        <v>5998</v>
      </c>
      <c r="D7523" s="37" t="s">
        <v>5608</v>
      </c>
      <c r="E7523" s="37" t="s">
        <v>4134</v>
      </c>
      <c r="F7523" s="41"/>
      <c r="G7523" s="27"/>
      <c r="H7523" s="27"/>
      <c r="I7523" s="27">
        <v>171751</v>
      </c>
      <c r="M7523" s="220">
        <f t="shared" si="117"/>
        <v>224925</v>
      </c>
    </row>
    <row r="7524" spans="1:13" x14ac:dyDescent="0.2">
      <c r="A7524" s="35" t="s">
        <v>5997</v>
      </c>
      <c r="B7524" s="1" t="s">
        <v>81</v>
      </c>
      <c r="C7524" s="45" t="s">
        <v>1020</v>
      </c>
      <c r="D7524" s="23" t="s">
        <v>5734</v>
      </c>
      <c r="E7524" s="23" t="s">
        <v>4141</v>
      </c>
      <c r="F7524" s="40">
        <v>1.5</v>
      </c>
      <c r="G7524" s="25">
        <v>75325</v>
      </c>
      <c r="H7524" s="25">
        <v>112988</v>
      </c>
      <c r="I7524" s="25"/>
      <c r="J7524" s="58" t="e">
        <f>HYPERLINK("#"&amp;"Insumos"&amp;"!A"&amp;MATCH($B7524,#REF!,0),"Ins "&amp;$B7524)</f>
        <v>#REF!</v>
      </c>
      <c r="M7524" s="220"/>
    </row>
    <row r="7525" spans="1:13" ht="25.5" x14ac:dyDescent="0.2">
      <c r="A7525" s="35" t="s">
        <v>5997</v>
      </c>
      <c r="B7525" s="1" t="s">
        <v>597</v>
      </c>
      <c r="C7525" s="45" t="s">
        <v>8738</v>
      </c>
      <c r="D7525" s="23" t="s">
        <v>5534</v>
      </c>
      <c r="E7525" s="23" t="s">
        <v>8737</v>
      </c>
      <c r="F7525" s="40">
        <v>0.5</v>
      </c>
      <c r="G7525" s="25">
        <v>17302</v>
      </c>
      <c r="H7525" s="25">
        <v>8651</v>
      </c>
      <c r="I7525" s="25"/>
      <c r="J7525" s="58" t="e">
        <f>HYPERLINK("#"&amp;"Insumos"&amp;"!A"&amp;MATCH($B7525,#REF!,0),"Ins "&amp;$B7525)</f>
        <v>#REF!</v>
      </c>
      <c r="M7525" s="220"/>
    </row>
    <row r="7526" spans="1:13" x14ac:dyDescent="0.2">
      <c r="A7526" s="35" t="s">
        <v>5997</v>
      </c>
      <c r="B7526" s="1" t="s">
        <v>263</v>
      </c>
      <c r="C7526" s="45" t="s">
        <v>696</v>
      </c>
      <c r="D7526" s="23" t="s">
        <v>5534</v>
      </c>
      <c r="E7526" s="23" t="s">
        <v>4140</v>
      </c>
      <c r="F7526" s="40">
        <v>5.1999999999999998E-3</v>
      </c>
      <c r="G7526" s="25">
        <v>187426</v>
      </c>
      <c r="H7526" s="25">
        <v>975</v>
      </c>
      <c r="I7526" s="25"/>
      <c r="J7526" s="58" t="e">
        <f>HYPERLINK("#"&amp;"Insumos"&amp;"!A"&amp;MATCH($B7526,#REF!,0),"Ins "&amp;$B7526)</f>
        <v>#REF!</v>
      </c>
      <c r="M7526" s="220"/>
    </row>
    <row r="7527" spans="1:13" x14ac:dyDescent="0.2">
      <c r="A7527" s="35" t="s">
        <v>5997</v>
      </c>
      <c r="B7527" s="1" t="s">
        <v>5533</v>
      </c>
      <c r="C7527" s="45" t="s">
        <v>5892</v>
      </c>
      <c r="D7527" s="23" t="s">
        <v>977</v>
      </c>
      <c r="E7527" s="23" t="s">
        <v>4134</v>
      </c>
      <c r="F7527" s="40">
        <v>0.5</v>
      </c>
      <c r="G7527" s="25">
        <v>3623</v>
      </c>
      <c r="H7527" s="25">
        <v>1812</v>
      </c>
      <c r="I7527" s="25"/>
      <c r="J7527" s="58" t="e">
        <f>HYPERLINK("#"&amp;"Insumos"&amp;"!A"&amp;MATCH($B7527,#REF!,0),"Ins "&amp;$B7527)</f>
        <v>#REF!</v>
      </c>
      <c r="M7527" s="220"/>
    </row>
    <row r="7528" spans="1:13" x14ac:dyDescent="0.2">
      <c r="A7528" s="35" t="s">
        <v>5997</v>
      </c>
      <c r="B7528" s="1" t="s">
        <v>4654</v>
      </c>
      <c r="C7528" s="45" t="s">
        <v>4</v>
      </c>
      <c r="D7528" s="23" t="s">
        <v>5751</v>
      </c>
      <c r="E7528" s="23" t="s">
        <v>4134</v>
      </c>
      <c r="F7528" s="40">
        <v>3</v>
      </c>
      <c r="G7528" s="25">
        <v>2562</v>
      </c>
      <c r="H7528" s="25">
        <v>7686</v>
      </c>
      <c r="I7528" s="25"/>
      <c r="J7528" s="58" t="e">
        <f>HYPERLINK("#"&amp;"Insumos"&amp;"!A"&amp;MATCH($B7528,#REF!,0),"Ins "&amp;$B7528)</f>
        <v>#REF!</v>
      </c>
      <c r="M7528" s="220"/>
    </row>
    <row r="7529" spans="1:13" x14ac:dyDescent="0.2">
      <c r="A7529" s="35" t="s">
        <v>5997</v>
      </c>
      <c r="B7529" s="1" t="s">
        <v>4680</v>
      </c>
      <c r="C7529" s="45" t="s">
        <v>205</v>
      </c>
      <c r="D7529" s="23" t="s">
        <v>5751</v>
      </c>
      <c r="E7529" s="23" t="s">
        <v>4134</v>
      </c>
      <c r="F7529" s="40">
        <v>2</v>
      </c>
      <c r="G7529" s="25">
        <v>520</v>
      </c>
      <c r="H7529" s="25">
        <v>1040</v>
      </c>
      <c r="I7529" s="25"/>
      <c r="J7529" s="58" t="e">
        <f>HYPERLINK("#"&amp;"Insumos"&amp;"!A"&amp;MATCH($B7529,#REF!,0),"Ins "&amp;$B7529)</f>
        <v>#REF!</v>
      </c>
      <c r="M7529" s="220"/>
    </row>
    <row r="7530" spans="1:13" x14ac:dyDescent="0.2">
      <c r="A7530" s="35" t="s">
        <v>5997</v>
      </c>
      <c r="B7530" s="1" t="s">
        <v>4685</v>
      </c>
      <c r="C7530" s="45" t="s">
        <v>265</v>
      </c>
      <c r="D7530" s="23" t="s">
        <v>5751</v>
      </c>
      <c r="E7530" s="23" t="s">
        <v>287</v>
      </c>
      <c r="F7530" s="40">
        <v>3</v>
      </c>
      <c r="G7530" s="25">
        <v>2288</v>
      </c>
      <c r="H7530" s="25">
        <v>6864</v>
      </c>
      <c r="I7530" s="25"/>
      <c r="J7530" s="58" t="e">
        <f>HYPERLINK("#"&amp;"Insumos"&amp;"!A"&amp;MATCH($B7530,#REF!,0),"Ins "&amp;$B7530)</f>
        <v>#REF!</v>
      </c>
      <c r="M7530" s="220"/>
    </row>
    <row r="7531" spans="1:13" x14ac:dyDescent="0.2">
      <c r="A7531" s="35" t="s">
        <v>5997</v>
      </c>
      <c r="B7531" s="1" t="s">
        <v>4688</v>
      </c>
      <c r="C7531" s="45" t="s">
        <v>268</v>
      </c>
      <c r="D7531" s="23" t="s">
        <v>5751</v>
      </c>
      <c r="E7531" s="23" t="s">
        <v>287</v>
      </c>
      <c r="F7531" s="40">
        <v>6</v>
      </c>
      <c r="G7531" s="25">
        <v>2236</v>
      </c>
      <c r="H7531" s="25">
        <v>13416</v>
      </c>
      <c r="I7531" s="25"/>
      <c r="J7531" s="58" t="e">
        <f>HYPERLINK("#"&amp;"Insumos"&amp;"!A"&amp;MATCH($B7531,#REF!,0),"Ins "&amp;$B7531)</f>
        <v>#REF!</v>
      </c>
      <c r="M7531" s="220"/>
    </row>
    <row r="7532" spans="1:13" x14ac:dyDescent="0.2">
      <c r="A7532" s="35" t="s">
        <v>5997</v>
      </c>
      <c r="B7532" s="1" t="s">
        <v>4239</v>
      </c>
      <c r="C7532" s="45" t="s">
        <v>1497</v>
      </c>
      <c r="D7532" s="23" t="s">
        <v>5751</v>
      </c>
      <c r="E7532" s="23" t="s">
        <v>4134</v>
      </c>
      <c r="F7532" s="40">
        <v>1</v>
      </c>
      <c r="G7532" s="25">
        <v>3481</v>
      </c>
      <c r="H7532" s="25">
        <v>3481</v>
      </c>
      <c r="I7532" s="25"/>
      <c r="J7532" s="58" t="e">
        <f>HYPERLINK("#"&amp;"Insumos"&amp;"!A"&amp;MATCH($B7532,#REF!,0),"Ins "&amp;$B7532)</f>
        <v>#REF!</v>
      </c>
      <c r="M7532" s="220"/>
    </row>
    <row r="7533" spans="1:13" x14ac:dyDescent="0.2">
      <c r="A7533" s="35" t="s">
        <v>5997</v>
      </c>
      <c r="B7533" s="1" t="s">
        <v>4887</v>
      </c>
      <c r="C7533" s="45" t="s">
        <v>378</v>
      </c>
      <c r="D7533" s="23" t="s">
        <v>5751</v>
      </c>
      <c r="E7533" s="23" t="s">
        <v>287</v>
      </c>
      <c r="F7533" s="40">
        <v>3</v>
      </c>
      <c r="G7533" s="25">
        <v>2946</v>
      </c>
      <c r="H7533" s="25">
        <v>8838</v>
      </c>
      <c r="I7533" s="25"/>
      <c r="J7533" s="58" t="e">
        <f>HYPERLINK("#"&amp;"Insumos"&amp;"!A"&amp;MATCH($B7533,#REF!,0),"Ins "&amp;$B7533)</f>
        <v>#REF!</v>
      </c>
      <c r="M7533" s="220"/>
    </row>
    <row r="7534" spans="1:13" x14ac:dyDescent="0.2">
      <c r="A7534" s="35" t="s">
        <v>5997</v>
      </c>
      <c r="B7534" s="1" t="s">
        <v>4903</v>
      </c>
      <c r="C7534" s="45" t="s">
        <v>489</v>
      </c>
      <c r="D7534" s="23" t="s">
        <v>5751</v>
      </c>
      <c r="E7534" s="23" t="s">
        <v>4135</v>
      </c>
      <c r="F7534" s="40">
        <v>0.02</v>
      </c>
      <c r="G7534" s="25">
        <v>5939</v>
      </c>
      <c r="H7534" s="25">
        <v>119</v>
      </c>
      <c r="I7534" s="25"/>
      <c r="J7534" s="58" t="e">
        <f>HYPERLINK("#"&amp;"Insumos"&amp;"!A"&amp;MATCH($B7534,#REF!,0),"Ins "&amp;$B7534)</f>
        <v>#REF!</v>
      </c>
      <c r="M7534" s="220"/>
    </row>
    <row r="7535" spans="1:13" x14ac:dyDescent="0.2">
      <c r="A7535" s="35" t="s">
        <v>5997</v>
      </c>
      <c r="B7535" s="1" t="s">
        <v>5007</v>
      </c>
      <c r="C7535" s="45" t="s">
        <v>720</v>
      </c>
      <c r="D7535" s="23" t="s">
        <v>5751</v>
      </c>
      <c r="E7535" s="23" t="s">
        <v>4134</v>
      </c>
      <c r="F7535" s="40">
        <v>3.1</v>
      </c>
      <c r="G7535" s="25">
        <v>1897</v>
      </c>
      <c r="H7535" s="25">
        <v>5881</v>
      </c>
      <c r="I7535" s="25"/>
      <c r="J7535" s="58" t="e">
        <f>HYPERLINK("#"&amp;"Insumos"&amp;"!A"&amp;MATCH($B7535,#REF!,0),"Ins "&amp;$B7535)</f>
        <v>#REF!</v>
      </c>
      <c r="M7535" s="220"/>
    </row>
    <row r="7536" spans="1:13" ht="25.5" x14ac:dyDescent="0.2">
      <c r="A7536" s="36" t="s">
        <v>6392</v>
      </c>
      <c r="B7536" s="26" t="s">
        <v>6816</v>
      </c>
      <c r="C7536" s="79" t="s">
        <v>8116</v>
      </c>
      <c r="D7536" s="37" t="s">
        <v>5608</v>
      </c>
      <c r="E7536" s="37" t="s">
        <v>4134</v>
      </c>
      <c r="F7536" s="41"/>
      <c r="G7536" s="27"/>
      <c r="H7536" s="27"/>
      <c r="I7536" s="27">
        <v>606603</v>
      </c>
      <c r="M7536" s="220">
        <f t="shared" si="117"/>
        <v>794407</v>
      </c>
    </row>
    <row r="7537" spans="1:13" x14ac:dyDescent="0.2">
      <c r="A7537" s="35" t="s">
        <v>6392</v>
      </c>
      <c r="B7537" s="1" t="s">
        <v>5577</v>
      </c>
      <c r="C7537" s="45" t="s">
        <v>6346</v>
      </c>
      <c r="D7537" s="23" t="s">
        <v>5734</v>
      </c>
      <c r="E7537" s="23" t="s">
        <v>4141</v>
      </c>
      <c r="F7537" s="40">
        <v>4</v>
      </c>
      <c r="G7537" s="25">
        <v>53481</v>
      </c>
      <c r="H7537" s="25">
        <v>213924</v>
      </c>
      <c r="I7537" s="25"/>
      <c r="J7537" s="58" t="e">
        <f>HYPERLINK("#"&amp;"Insumos"&amp;"!A"&amp;MATCH($B7537,#REF!,0),"Ins "&amp;$B7537)</f>
        <v>#REF!</v>
      </c>
      <c r="M7537" s="220"/>
    </row>
    <row r="7538" spans="1:13" x14ac:dyDescent="0.2">
      <c r="A7538" s="35" t="s">
        <v>6392</v>
      </c>
      <c r="B7538" s="1" t="s">
        <v>263</v>
      </c>
      <c r="C7538" s="45" t="s">
        <v>696</v>
      </c>
      <c r="D7538" s="23" t="s">
        <v>5534</v>
      </c>
      <c r="E7538" s="23" t="s">
        <v>4140</v>
      </c>
      <c r="F7538" s="40">
        <v>0.1</v>
      </c>
      <c r="G7538" s="25">
        <v>187426</v>
      </c>
      <c r="H7538" s="25">
        <v>18743</v>
      </c>
      <c r="I7538" s="25"/>
      <c r="J7538" s="58" t="e">
        <f>HYPERLINK("#"&amp;"Insumos"&amp;"!A"&amp;MATCH($B7538,#REF!,0),"Ins "&amp;$B7538)</f>
        <v>#REF!</v>
      </c>
      <c r="M7538" s="220"/>
    </row>
    <row r="7539" spans="1:13" x14ac:dyDescent="0.2">
      <c r="A7539" s="35" t="s">
        <v>6392</v>
      </c>
      <c r="B7539" s="1" t="s">
        <v>5533</v>
      </c>
      <c r="C7539" s="45" t="s">
        <v>5892</v>
      </c>
      <c r="D7539" s="23" t="s">
        <v>977</v>
      </c>
      <c r="E7539" s="23" t="s">
        <v>4134</v>
      </c>
      <c r="F7539" s="40">
        <v>2</v>
      </c>
      <c r="G7539" s="25">
        <v>3623</v>
      </c>
      <c r="H7539" s="25">
        <v>7246</v>
      </c>
      <c r="I7539" s="25"/>
      <c r="J7539" s="58" t="e">
        <f>HYPERLINK("#"&amp;"Insumos"&amp;"!A"&amp;MATCH($B7539,#REF!,0),"Ins "&amp;$B7539)</f>
        <v>#REF!</v>
      </c>
      <c r="M7539" s="220"/>
    </row>
    <row r="7540" spans="1:13" x14ac:dyDescent="0.2">
      <c r="A7540" s="35" t="s">
        <v>6392</v>
      </c>
      <c r="B7540" s="1" t="s">
        <v>6029</v>
      </c>
      <c r="C7540" s="45" t="s">
        <v>6030</v>
      </c>
      <c r="D7540" s="23" t="s">
        <v>5751</v>
      </c>
      <c r="E7540" s="23" t="s">
        <v>4134</v>
      </c>
      <c r="F7540" s="40">
        <v>1</v>
      </c>
      <c r="G7540" s="25">
        <v>139687</v>
      </c>
      <c r="H7540" s="25">
        <v>139687</v>
      </c>
      <c r="I7540" s="25"/>
      <c r="J7540" s="58" t="e">
        <f>HYPERLINK("#"&amp;"Insumos"&amp;"!A"&amp;MATCH($B7540,#REF!,0),"Ins "&amp;$B7540)</f>
        <v>#REF!</v>
      </c>
      <c r="M7540" s="220"/>
    </row>
    <row r="7541" spans="1:13" x14ac:dyDescent="0.2">
      <c r="A7541" s="35" t="s">
        <v>6392</v>
      </c>
      <c r="B7541" s="1" t="s">
        <v>6031</v>
      </c>
      <c r="C7541" s="45" t="s">
        <v>6032</v>
      </c>
      <c r="D7541" s="23" t="s">
        <v>5751</v>
      </c>
      <c r="E7541" s="23" t="s">
        <v>4134</v>
      </c>
      <c r="F7541" s="40">
        <v>1</v>
      </c>
      <c r="G7541" s="25">
        <v>202187</v>
      </c>
      <c r="H7541" s="25">
        <v>202187</v>
      </c>
      <c r="I7541" s="25"/>
      <c r="J7541" s="58" t="e">
        <f>HYPERLINK("#"&amp;"Insumos"&amp;"!A"&amp;MATCH($B7541,#REF!,0),"Ins "&amp;$B7541)</f>
        <v>#REF!</v>
      </c>
      <c r="M7541" s="220"/>
    </row>
    <row r="7542" spans="1:13" x14ac:dyDescent="0.2">
      <c r="A7542" s="35" t="s">
        <v>6392</v>
      </c>
      <c r="B7542" s="1" t="s">
        <v>6033</v>
      </c>
      <c r="C7542" s="45" t="s">
        <v>6034</v>
      </c>
      <c r="D7542" s="23" t="s">
        <v>5751</v>
      </c>
      <c r="E7542" s="23" t="s">
        <v>4134</v>
      </c>
      <c r="F7542" s="40">
        <v>2</v>
      </c>
      <c r="G7542" s="25">
        <v>7458</v>
      </c>
      <c r="H7542" s="25">
        <v>14916</v>
      </c>
      <c r="I7542" s="25"/>
      <c r="J7542" s="58" t="e">
        <f>HYPERLINK("#"&amp;"Insumos"&amp;"!A"&amp;MATCH($B7542,#REF!,0),"Ins "&amp;$B7542)</f>
        <v>#REF!</v>
      </c>
      <c r="M7542" s="220"/>
    </row>
    <row r="7543" spans="1:13" x14ac:dyDescent="0.2">
      <c r="A7543" s="35" t="s">
        <v>6392</v>
      </c>
      <c r="B7543" s="1" t="s">
        <v>6035</v>
      </c>
      <c r="C7543" s="45" t="s">
        <v>9846</v>
      </c>
      <c r="D7543" s="23" t="s">
        <v>5751</v>
      </c>
      <c r="E7543" s="23" t="s">
        <v>464</v>
      </c>
      <c r="F7543" s="40">
        <v>2</v>
      </c>
      <c r="G7543" s="25">
        <v>3952</v>
      </c>
      <c r="H7543" s="25">
        <v>7904</v>
      </c>
      <c r="I7543" s="25"/>
      <c r="J7543" s="58" t="e">
        <f>HYPERLINK("#"&amp;"Insumos"&amp;"!A"&amp;MATCH($B7543,#REF!,0),"Ins "&amp;$B7543)</f>
        <v>#REF!</v>
      </c>
      <c r="M7543" s="220"/>
    </row>
    <row r="7544" spans="1:13" x14ac:dyDescent="0.2">
      <c r="A7544" s="35" t="s">
        <v>6392</v>
      </c>
      <c r="B7544" s="1" t="s">
        <v>6036</v>
      </c>
      <c r="C7544" s="45" t="s">
        <v>9847</v>
      </c>
      <c r="D7544" s="23" t="s">
        <v>5751</v>
      </c>
      <c r="E7544" s="23" t="s">
        <v>4134</v>
      </c>
      <c r="F7544" s="40">
        <v>2</v>
      </c>
      <c r="G7544" s="25">
        <v>998</v>
      </c>
      <c r="H7544" s="25">
        <v>1996</v>
      </c>
      <c r="I7544" s="25"/>
      <c r="J7544" s="58" t="e">
        <f>HYPERLINK("#"&amp;"Insumos"&amp;"!A"&amp;MATCH($B7544,#REF!,0),"Ins "&amp;$B7544)</f>
        <v>#REF!</v>
      </c>
      <c r="M7544" s="220"/>
    </row>
    <row r="7545" spans="1:13" ht="63.75" x14ac:dyDescent="0.2">
      <c r="A7545" s="36" t="s">
        <v>6393</v>
      </c>
      <c r="B7545" s="26" t="s">
        <v>6816</v>
      </c>
      <c r="C7545" s="79" t="s">
        <v>6394</v>
      </c>
      <c r="D7545" s="37" t="s">
        <v>5608</v>
      </c>
      <c r="E7545" s="37" t="s">
        <v>4134</v>
      </c>
      <c r="F7545" s="41"/>
      <c r="G7545" s="27"/>
      <c r="H7545" s="27"/>
      <c r="I7545" s="27">
        <v>209672</v>
      </c>
      <c r="M7545" s="220">
        <f t="shared" si="117"/>
        <v>274586</v>
      </c>
    </row>
    <row r="7546" spans="1:13" x14ac:dyDescent="0.2">
      <c r="A7546" s="35" t="s">
        <v>6393</v>
      </c>
      <c r="B7546" s="1" t="s">
        <v>81</v>
      </c>
      <c r="C7546" s="45" t="s">
        <v>1020</v>
      </c>
      <c r="D7546" s="23" t="s">
        <v>5734</v>
      </c>
      <c r="E7546" s="23" t="s">
        <v>4141</v>
      </c>
      <c r="F7546" s="40">
        <v>0.5</v>
      </c>
      <c r="G7546" s="25">
        <v>75325</v>
      </c>
      <c r="H7546" s="25">
        <v>37663</v>
      </c>
      <c r="I7546" s="25"/>
      <c r="J7546" s="58" t="e">
        <f>HYPERLINK("#"&amp;"Insumos"&amp;"!A"&amp;MATCH($B7546,#REF!,0),"Ins "&amp;$B7546)</f>
        <v>#REF!</v>
      </c>
      <c r="M7546" s="220"/>
    </row>
    <row r="7547" spans="1:13" x14ac:dyDescent="0.2">
      <c r="A7547" s="35" t="s">
        <v>6393</v>
      </c>
      <c r="B7547" s="1" t="s">
        <v>263</v>
      </c>
      <c r="C7547" s="45" t="s">
        <v>696</v>
      </c>
      <c r="D7547" s="23" t="s">
        <v>5534</v>
      </c>
      <c r="E7547" s="23" t="s">
        <v>4140</v>
      </c>
      <c r="F7547" s="40">
        <v>0.08</v>
      </c>
      <c r="G7547" s="25">
        <v>187426</v>
      </c>
      <c r="H7547" s="25">
        <v>14994</v>
      </c>
      <c r="I7547" s="25"/>
      <c r="J7547" s="58" t="e">
        <f>HYPERLINK("#"&amp;"Insumos"&amp;"!A"&amp;MATCH($B7547,#REF!,0),"Ins "&amp;$B7547)</f>
        <v>#REF!</v>
      </c>
      <c r="M7547" s="220"/>
    </row>
    <row r="7548" spans="1:13" x14ac:dyDescent="0.2">
      <c r="A7548" s="35" t="s">
        <v>6393</v>
      </c>
      <c r="B7548" s="1" t="s">
        <v>5533</v>
      </c>
      <c r="C7548" s="45" t="s">
        <v>5892</v>
      </c>
      <c r="D7548" s="23" t="s">
        <v>977</v>
      </c>
      <c r="E7548" s="23" t="s">
        <v>4134</v>
      </c>
      <c r="F7548" s="40">
        <v>2</v>
      </c>
      <c r="G7548" s="25">
        <v>3623</v>
      </c>
      <c r="H7548" s="25">
        <v>7246</v>
      </c>
      <c r="I7548" s="25"/>
      <c r="J7548" s="58" t="e">
        <f>HYPERLINK("#"&amp;"Insumos"&amp;"!A"&amp;MATCH($B7548,#REF!,0),"Ins "&amp;$B7548)</f>
        <v>#REF!</v>
      </c>
      <c r="M7548" s="220"/>
    </row>
    <row r="7549" spans="1:13" x14ac:dyDescent="0.2">
      <c r="A7549" s="35" t="s">
        <v>6393</v>
      </c>
      <c r="B7549" s="1" t="s">
        <v>6041</v>
      </c>
      <c r="C7549" s="45" t="s">
        <v>6042</v>
      </c>
      <c r="D7549" s="23" t="s">
        <v>5751</v>
      </c>
      <c r="E7549" s="23" t="s">
        <v>464</v>
      </c>
      <c r="F7549" s="40">
        <v>40</v>
      </c>
      <c r="G7549" s="25">
        <v>2686</v>
      </c>
      <c r="H7549" s="25">
        <v>107440</v>
      </c>
      <c r="I7549" s="25"/>
      <c r="J7549" s="58" t="e">
        <f>HYPERLINK("#"&amp;"Insumos"&amp;"!A"&amp;MATCH($B7549,#REF!,0),"Ins "&amp;$B7549)</f>
        <v>#REF!</v>
      </c>
      <c r="M7549" s="220"/>
    </row>
    <row r="7550" spans="1:13" x14ac:dyDescent="0.2">
      <c r="A7550" s="35" t="s">
        <v>6393</v>
      </c>
      <c r="B7550" s="1" t="s">
        <v>6043</v>
      </c>
      <c r="C7550" s="45" t="s">
        <v>6044</v>
      </c>
      <c r="D7550" s="23" t="s">
        <v>5751</v>
      </c>
      <c r="E7550" s="23" t="s">
        <v>464</v>
      </c>
      <c r="F7550" s="40">
        <v>1.03</v>
      </c>
      <c r="G7550" s="25">
        <v>3634</v>
      </c>
      <c r="H7550" s="25">
        <v>3743</v>
      </c>
      <c r="I7550" s="25"/>
      <c r="J7550" s="58" t="e">
        <f>HYPERLINK("#"&amp;"Insumos"&amp;"!A"&amp;MATCH($B7550,#REF!,0),"Ins "&amp;$B7550)</f>
        <v>#REF!</v>
      </c>
      <c r="M7550" s="220"/>
    </row>
    <row r="7551" spans="1:13" x14ac:dyDescent="0.2">
      <c r="A7551" s="35" t="s">
        <v>6393</v>
      </c>
      <c r="B7551" s="1" t="s">
        <v>6045</v>
      </c>
      <c r="C7551" s="45" t="s">
        <v>6046</v>
      </c>
      <c r="D7551" s="23" t="s">
        <v>5751</v>
      </c>
      <c r="E7551" s="23" t="s">
        <v>4134</v>
      </c>
      <c r="F7551" s="40">
        <v>2E-3</v>
      </c>
      <c r="G7551" s="25">
        <v>64773</v>
      </c>
      <c r="H7551" s="25">
        <v>130</v>
      </c>
      <c r="I7551" s="25"/>
      <c r="J7551" s="58" t="e">
        <f>HYPERLINK("#"&amp;"Insumos"&amp;"!A"&amp;MATCH($B7551,#REF!,0),"Ins "&amp;$B7551)</f>
        <v>#REF!</v>
      </c>
      <c r="M7551" s="220"/>
    </row>
    <row r="7552" spans="1:13" x14ac:dyDescent="0.2">
      <c r="A7552" s="35" t="s">
        <v>6393</v>
      </c>
      <c r="B7552" s="1" t="s">
        <v>6047</v>
      </c>
      <c r="C7552" s="45" t="s">
        <v>7332</v>
      </c>
      <c r="D7552" s="23" t="s">
        <v>5751</v>
      </c>
      <c r="E7552" s="23" t="s">
        <v>4134</v>
      </c>
      <c r="F7552" s="40">
        <v>2E-3</v>
      </c>
      <c r="G7552" s="25">
        <v>116869</v>
      </c>
      <c r="H7552" s="25">
        <v>234</v>
      </c>
      <c r="I7552" s="25"/>
      <c r="J7552" s="58" t="e">
        <f>HYPERLINK("#"&amp;"Insumos"&amp;"!A"&amp;MATCH($B7552,#REF!,0),"Ins "&amp;$B7552)</f>
        <v>#REF!</v>
      </c>
      <c r="M7552" s="220"/>
    </row>
    <row r="7553" spans="1:13" x14ac:dyDescent="0.2">
      <c r="A7553" s="35" t="s">
        <v>6393</v>
      </c>
      <c r="B7553" s="1" t="s">
        <v>6048</v>
      </c>
      <c r="C7553" s="45" t="s">
        <v>6049</v>
      </c>
      <c r="D7553" s="23" t="s">
        <v>5751</v>
      </c>
      <c r="E7553" s="23" t="s">
        <v>466</v>
      </c>
      <c r="F7553" s="40">
        <v>9.8000000000000004E-2</v>
      </c>
      <c r="G7553" s="25">
        <v>349745</v>
      </c>
      <c r="H7553" s="25">
        <v>34275</v>
      </c>
      <c r="I7553" s="25"/>
      <c r="J7553" s="58" t="e">
        <f>HYPERLINK("#"&amp;"Insumos"&amp;"!A"&amp;MATCH($B7553,#REF!,0),"Ins "&amp;$B7553)</f>
        <v>#REF!</v>
      </c>
      <c r="M7553" s="220"/>
    </row>
    <row r="7554" spans="1:13" ht="25.5" x14ac:dyDescent="0.2">
      <c r="A7554" s="35" t="s">
        <v>6393</v>
      </c>
      <c r="B7554" s="1" t="s">
        <v>6050</v>
      </c>
      <c r="C7554" s="45" t="s">
        <v>6051</v>
      </c>
      <c r="D7554" s="23" t="s">
        <v>5751</v>
      </c>
      <c r="E7554" s="23" t="s">
        <v>466</v>
      </c>
      <c r="F7554" s="40">
        <v>0.22</v>
      </c>
      <c r="G7554" s="25">
        <v>17942</v>
      </c>
      <c r="H7554" s="25">
        <v>3947</v>
      </c>
      <c r="I7554" s="25"/>
      <c r="J7554" s="58" t="e">
        <f>HYPERLINK("#"&amp;"Insumos"&amp;"!A"&amp;MATCH($B7554,#REF!,0),"Ins "&amp;$B7554)</f>
        <v>#REF!</v>
      </c>
      <c r="M7554" s="220"/>
    </row>
    <row r="7555" spans="1:13" ht="63.75" x14ac:dyDescent="0.2">
      <c r="A7555" s="36" t="s">
        <v>6395</v>
      </c>
      <c r="B7555" s="26" t="s">
        <v>6816</v>
      </c>
      <c r="C7555" s="79" t="s">
        <v>6396</v>
      </c>
      <c r="D7555" s="37" t="s">
        <v>5608</v>
      </c>
      <c r="E7555" s="37" t="s">
        <v>4134</v>
      </c>
      <c r="F7555" s="41"/>
      <c r="G7555" s="27"/>
      <c r="H7555" s="27"/>
      <c r="I7555" s="27">
        <v>742732</v>
      </c>
      <c r="M7555" s="220">
        <f t="shared" si="117"/>
        <v>972682</v>
      </c>
    </row>
    <row r="7556" spans="1:13" x14ac:dyDescent="0.2">
      <c r="A7556" s="35" t="s">
        <v>6395</v>
      </c>
      <c r="B7556" s="1" t="s">
        <v>5577</v>
      </c>
      <c r="C7556" s="45" t="s">
        <v>6346</v>
      </c>
      <c r="D7556" s="23" t="s">
        <v>5734</v>
      </c>
      <c r="E7556" s="23" t="s">
        <v>4141</v>
      </c>
      <c r="F7556" s="40">
        <v>1</v>
      </c>
      <c r="G7556" s="25">
        <v>53481</v>
      </c>
      <c r="H7556" s="25">
        <v>53481</v>
      </c>
      <c r="I7556" s="25"/>
      <c r="J7556" s="58" t="e">
        <f>HYPERLINK("#"&amp;"Insumos"&amp;"!A"&amp;MATCH($B7556,#REF!,0),"Ins "&amp;$B7556)</f>
        <v>#REF!</v>
      </c>
      <c r="M7556" s="220"/>
    </row>
    <row r="7557" spans="1:13" x14ac:dyDescent="0.2">
      <c r="A7557" s="35" t="s">
        <v>6395</v>
      </c>
      <c r="B7557" s="1" t="s">
        <v>263</v>
      </c>
      <c r="C7557" s="45" t="s">
        <v>696</v>
      </c>
      <c r="D7557" s="23" t="s">
        <v>5534</v>
      </c>
      <c r="E7557" s="23" t="s">
        <v>4140</v>
      </c>
      <c r="F7557" s="40">
        <v>0.7</v>
      </c>
      <c r="G7557" s="25">
        <v>187426</v>
      </c>
      <c r="H7557" s="25">
        <v>131198</v>
      </c>
      <c r="I7557" s="25"/>
      <c r="J7557" s="58" t="e">
        <f>HYPERLINK("#"&amp;"Insumos"&amp;"!A"&amp;MATCH($B7557,#REF!,0),"Ins "&amp;$B7557)</f>
        <v>#REF!</v>
      </c>
      <c r="M7557" s="220"/>
    </row>
    <row r="7558" spans="1:13" x14ac:dyDescent="0.2">
      <c r="A7558" s="35" t="s">
        <v>6395</v>
      </c>
      <c r="B7558" s="1" t="s">
        <v>5533</v>
      </c>
      <c r="C7558" s="45" t="s">
        <v>5892</v>
      </c>
      <c r="D7558" s="23" t="s">
        <v>977</v>
      </c>
      <c r="E7558" s="23" t="s">
        <v>4134</v>
      </c>
      <c r="F7558" s="40">
        <v>2</v>
      </c>
      <c r="G7558" s="25">
        <v>3623</v>
      </c>
      <c r="H7558" s="25">
        <v>7246</v>
      </c>
      <c r="I7558" s="25"/>
      <c r="J7558" s="58" t="e">
        <f>HYPERLINK("#"&amp;"Insumos"&amp;"!A"&amp;MATCH($B7558,#REF!,0),"Ins "&amp;$B7558)</f>
        <v>#REF!</v>
      </c>
      <c r="M7558" s="220"/>
    </row>
    <row r="7559" spans="1:13" ht="51" x14ac:dyDescent="0.2">
      <c r="A7559" s="35" t="s">
        <v>6395</v>
      </c>
      <c r="B7559" s="1" t="s">
        <v>6052</v>
      </c>
      <c r="C7559" s="45" t="s">
        <v>6053</v>
      </c>
      <c r="D7559" s="23" t="s">
        <v>5751</v>
      </c>
      <c r="E7559" s="23" t="s">
        <v>4134</v>
      </c>
      <c r="F7559" s="40">
        <v>1</v>
      </c>
      <c r="G7559" s="25">
        <v>259708</v>
      </c>
      <c r="H7559" s="25">
        <v>259708</v>
      </c>
      <c r="I7559" s="25"/>
      <c r="J7559" s="58" t="e">
        <f>HYPERLINK("#"&amp;"Insumos"&amp;"!A"&amp;MATCH($B7559,#REF!,0),"Ins "&amp;$B7559)</f>
        <v>#REF!</v>
      </c>
      <c r="M7559" s="220"/>
    </row>
    <row r="7560" spans="1:13" x14ac:dyDescent="0.2">
      <c r="A7560" s="35" t="s">
        <v>6395</v>
      </c>
      <c r="B7560" s="1" t="s">
        <v>6054</v>
      </c>
      <c r="C7560" s="45" t="s">
        <v>6055</v>
      </c>
      <c r="D7560" s="23" t="s">
        <v>5751</v>
      </c>
      <c r="E7560" s="23" t="s">
        <v>5619</v>
      </c>
      <c r="F7560" s="40">
        <v>0.05</v>
      </c>
      <c r="G7560" s="25">
        <v>432850</v>
      </c>
      <c r="H7560" s="25">
        <v>21643</v>
      </c>
      <c r="I7560" s="25"/>
      <c r="J7560" s="58" t="e">
        <f>HYPERLINK("#"&amp;"Insumos"&amp;"!A"&amp;MATCH($B7560,#REF!,0),"Ins "&amp;$B7560)</f>
        <v>#REF!</v>
      </c>
      <c r="M7560" s="220"/>
    </row>
    <row r="7561" spans="1:13" x14ac:dyDescent="0.2">
      <c r="A7561" s="35" t="s">
        <v>6395</v>
      </c>
      <c r="B7561" s="1" t="s">
        <v>6056</v>
      </c>
      <c r="C7561" s="45" t="s">
        <v>6057</v>
      </c>
      <c r="D7561" s="23" t="s">
        <v>5751</v>
      </c>
      <c r="E7561" s="23" t="s">
        <v>466</v>
      </c>
      <c r="F7561" s="40">
        <v>0.16800000000000001</v>
      </c>
      <c r="G7561" s="25">
        <v>393543</v>
      </c>
      <c r="H7561" s="25">
        <v>66115</v>
      </c>
      <c r="I7561" s="25"/>
      <c r="J7561" s="58" t="e">
        <f>HYPERLINK("#"&amp;"Insumos"&amp;"!A"&amp;MATCH($B7561,#REF!,0),"Ins "&amp;$B7561)</f>
        <v>#REF!</v>
      </c>
      <c r="M7561" s="220"/>
    </row>
    <row r="7562" spans="1:13" x14ac:dyDescent="0.2">
      <c r="A7562" s="35" t="s">
        <v>6395</v>
      </c>
      <c r="B7562" s="1" t="s">
        <v>6058</v>
      </c>
      <c r="C7562" s="45" t="s">
        <v>6059</v>
      </c>
      <c r="D7562" s="23" t="s">
        <v>5751</v>
      </c>
      <c r="E7562" s="23" t="s">
        <v>466</v>
      </c>
      <c r="F7562" s="40">
        <v>2.9000000000000001E-2</v>
      </c>
      <c r="G7562" s="25">
        <v>727187</v>
      </c>
      <c r="H7562" s="25">
        <v>21088</v>
      </c>
      <c r="I7562" s="25"/>
      <c r="J7562" s="58" t="e">
        <f>HYPERLINK("#"&amp;"Insumos"&amp;"!A"&amp;MATCH($B7562,#REF!,0),"Ins "&amp;$B7562)</f>
        <v>#REF!</v>
      </c>
      <c r="M7562" s="220"/>
    </row>
    <row r="7563" spans="1:13" x14ac:dyDescent="0.2">
      <c r="A7563" s="35" t="s">
        <v>6395</v>
      </c>
      <c r="B7563" s="1" t="s">
        <v>6060</v>
      </c>
      <c r="C7563" s="45" t="s">
        <v>6061</v>
      </c>
      <c r="D7563" s="23" t="s">
        <v>5751</v>
      </c>
      <c r="E7563" s="23" t="s">
        <v>466</v>
      </c>
      <c r="F7563" s="40">
        <v>0.1</v>
      </c>
      <c r="G7563" s="25">
        <v>49934</v>
      </c>
      <c r="H7563" s="25">
        <v>4993</v>
      </c>
      <c r="I7563" s="25"/>
      <c r="J7563" s="58" t="e">
        <f>HYPERLINK("#"&amp;"Insumos"&amp;"!A"&amp;MATCH($B7563,#REF!,0),"Ins "&amp;$B7563)</f>
        <v>#REF!</v>
      </c>
      <c r="M7563" s="220"/>
    </row>
    <row r="7564" spans="1:13" ht="25.5" x14ac:dyDescent="0.2">
      <c r="A7564" s="35" t="s">
        <v>6395</v>
      </c>
      <c r="B7564" s="1" t="s">
        <v>6062</v>
      </c>
      <c r="C7564" s="45" t="s">
        <v>6063</v>
      </c>
      <c r="D7564" s="23" t="s">
        <v>5751</v>
      </c>
      <c r="E7564" s="23" t="s">
        <v>5619</v>
      </c>
      <c r="F7564" s="40">
        <v>1</v>
      </c>
      <c r="G7564" s="25">
        <v>32145</v>
      </c>
      <c r="H7564" s="25">
        <v>32145</v>
      </c>
      <c r="I7564" s="25"/>
      <c r="J7564" s="58" t="e">
        <f>HYPERLINK("#"&amp;"Insumos"&amp;"!A"&amp;MATCH($B7564,#REF!,0),"Ins "&amp;$B7564)</f>
        <v>#REF!</v>
      </c>
      <c r="M7564" s="220"/>
    </row>
    <row r="7565" spans="1:13" x14ac:dyDescent="0.2">
      <c r="A7565" s="35" t="s">
        <v>6395</v>
      </c>
      <c r="B7565" s="1" t="s">
        <v>6064</v>
      </c>
      <c r="C7565" s="45" t="s">
        <v>6065</v>
      </c>
      <c r="D7565" s="23" t="s">
        <v>5751</v>
      </c>
      <c r="E7565" s="23" t="s">
        <v>466</v>
      </c>
      <c r="F7565" s="40">
        <v>4.0000000000000001E-3</v>
      </c>
      <c r="G7565" s="25">
        <v>166951</v>
      </c>
      <c r="H7565" s="25">
        <v>668</v>
      </c>
      <c r="I7565" s="25"/>
      <c r="J7565" s="58" t="e">
        <f>HYPERLINK("#"&amp;"Insumos"&amp;"!A"&amp;MATCH($B7565,#REF!,0),"Ins "&amp;$B7565)</f>
        <v>#REF!</v>
      </c>
      <c r="M7565" s="220"/>
    </row>
    <row r="7566" spans="1:13" ht="25.5" x14ac:dyDescent="0.2">
      <c r="A7566" s="35" t="s">
        <v>6395</v>
      </c>
      <c r="B7566" s="1" t="s">
        <v>5180</v>
      </c>
      <c r="C7566" s="45" t="s">
        <v>1209</v>
      </c>
      <c r="D7566" s="23" t="s">
        <v>5751</v>
      </c>
      <c r="E7566" s="23" t="s">
        <v>4134</v>
      </c>
      <c r="F7566" s="40">
        <v>1</v>
      </c>
      <c r="G7566" s="25">
        <v>7167</v>
      </c>
      <c r="H7566" s="25">
        <v>7167</v>
      </c>
      <c r="I7566" s="25"/>
      <c r="J7566" s="58" t="e">
        <f>HYPERLINK("#"&amp;"Insumos"&amp;"!A"&amp;MATCH($B7566,#REF!,0),"Ins "&amp;$B7566)</f>
        <v>#REF!</v>
      </c>
      <c r="M7566" s="220"/>
    </row>
    <row r="7567" spans="1:13" x14ac:dyDescent="0.2">
      <c r="A7567" s="35" t="s">
        <v>6395</v>
      </c>
      <c r="B7567" s="1" t="s">
        <v>4506</v>
      </c>
      <c r="C7567" s="45" t="s">
        <v>1397</v>
      </c>
      <c r="D7567" s="23" t="s">
        <v>5751</v>
      </c>
      <c r="E7567" s="23" t="s">
        <v>4134</v>
      </c>
      <c r="F7567" s="40">
        <v>110</v>
      </c>
      <c r="G7567" s="25">
        <v>1248</v>
      </c>
      <c r="H7567" s="25">
        <v>137280</v>
      </c>
      <c r="I7567" s="25"/>
      <c r="J7567" s="58" t="e">
        <f>HYPERLINK("#"&amp;"Insumos"&amp;"!A"&amp;MATCH($B7567,#REF!,0),"Ins "&amp;$B7567)</f>
        <v>#REF!</v>
      </c>
      <c r="M7567" s="220"/>
    </row>
    <row r="7568" spans="1:13" x14ac:dyDescent="0.2">
      <c r="A7568" s="36" t="s">
        <v>6397</v>
      </c>
      <c r="B7568" s="26" t="s">
        <v>6816</v>
      </c>
      <c r="C7568" s="79" t="s">
        <v>6398</v>
      </c>
      <c r="D7568" s="37" t="s">
        <v>5608</v>
      </c>
      <c r="E7568" s="37" t="s">
        <v>4134</v>
      </c>
      <c r="F7568" s="41"/>
      <c r="G7568" s="27"/>
      <c r="H7568" s="27"/>
      <c r="I7568" s="27">
        <v>3201929</v>
      </c>
      <c r="M7568" s="220">
        <f t="shared" ref="M7568:M7619" si="118">ROUND(I7568*(1+$L$2),0)</f>
        <v>4193246</v>
      </c>
    </row>
    <row r="7569" spans="1:13" x14ac:dyDescent="0.2">
      <c r="A7569" s="35" t="s">
        <v>6397</v>
      </c>
      <c r="B7569" s="1" t="s">
        <v>5577</v>
      </c>
      <c r="C7569" s="45" t="s">
        <v>6346</v>
      </c>
      <c r="D7569" s="23" t="s">
        <v>5734</v>
      </c>
      <c r="E7569" s="23" t="s">
        <v>4141</v>
      </c>
      <c r="F7569" s="40">
        <v>4</v>
      </c>
      <c r="G7569" s="25">
        <v>53481</v>
      </c>
      <c r="H7569" s="25">
        <v>213924</v>
      </c>
      <c r="I7569" s="25"/>
      <c r="J7569" s="58" t="e">
        <f>HYPERLINK("#"&amp;"Insumos"&amp;"!A"&amp;MATCH($B7569,#REF!,0),"Ins "&amp;$B7569)</f>
        <v>#REF!</v>
      </c>
      <c r="M7569" s="220"/>
    </row>
    <row r="7570" spans="1:13" x14ac:dyDescent="0.2">
      <c r="A7570" s="35" t="s">
        <v>6397</v>
      </c>
      <c r="B7570" s="1" t="s">
        <v>263</v>
      </c>
      <c r="C7570" s="45" t="s">
        <v>696</v>
      </c>
      <c r="D7570" s="23" t="s">
        <v>5534</v>
      </c>
      <c r="E7570" s="23" t="s">
        <v>4140</v>
      </c>
      <c r="F7570" s="40">
        <v>0.5</v>
      </c>
      <c r="G7570" s="25">
        <v>187426</v>
      </c>
      <c r="H7570" s="25">
        <v>93713</v>
      </c>
      <c r="I7570" s="25"/>
      <c r="J7570" s="58" t="e">
        <f>HYPERLINK("#"&amp;"Insumos"&amp;"!A"&amp;MATCH($B7570,#REF!,0),"Ins "&amp;$B7570)</f>
        <v>#REF!</v>
      </c>
      <c r="M7570" s="220"/>
    </row>
    <row r="7571" spans="1:13" x14ac:dyDescent="0.2">
      <c r="A7571" s="35" t="s">
        <v>6397</v>
      </c>
      <c r="B7571" s="1" t="s">
        <v>5533</v>
      </c>
      <c r="C7571" s="45" t="s">
        <v>5892</v>
      </c>
      <c r="D7571" s="23" t="s">
        <v>977</v>
      </c>
      <c r="E7571" s="23" t="s">
        <v>4134</v>
      </c>
      <c r="F7571" s="40">
        <v>2</v>
      </c>
      <c r="G7571" s="25">
        <v>3623</v>
      </c>
      <c r="H7571" s="25">
        <v>7246</v>
      </c>
      <c r="I7571" s="25"/>
      <c r="J7571" s="58" t="e">
        <f>HYPERLINK("#"&amp;"Insumos"&amp;"!A"&amp;MATCH($B7571,#REF!,0),"Ins "&amp;$B7571)</f>
        <v>#REF!</v>
      </c>
      <c r="M7571" s="220"/>
    </row>
    <row r="7572" spans="1:13" ht="25.5" x14ac:dyDescent="0.2">
      <c r="A7572" s="35" t="s">
        <v>6397</v>
      </c>
      <c r="B7572" s="1" t="s">
        <v>6066</v>
      </c>
      <c r="C7572" s="45" t="s">
        <v>6067</v>
      </c>
      <c r="D7572" s="23" t="s">
        <v>5751</v>
      </c>
      <c r="E7572" s="23" t="s">
        <v>4134</v>
      </c>
      <c r="F7572" s="40">
        <v>1</v>
      </c>
      <c r="G7572" s="25">
        <v>2037859</v>
      </c>
      <c r="H7572" s="25">
        <v>2037859</v>
      </c>
      <c r="I7572" s="25"/>
      <c r="J7572" s="58" t="e">
        <f>HYPERLINK("#"&amp;"Insumos"&amp;"!A"&amp;MATCH($B7572,#REF!,0),"Ins "&amp;$B7572)</f>
        <v>#REF!</v>
      </c>
      <c r="M7572" s="220"/>
    </row>
    <row r="7573" spans="1:13" x14ac:dyDescent="0.2">
      <c r="A7573" s="35" t="s">
        <v>6397</v>
      </c>
      <c r="B7573" s="1" t="s">
        <v>6068</v>
      </c>
      <c r="C7573" s="45" t="s">
        <v>6069</v>
      </c>
      <c r="D7573" s="23" t="s">
        <v>5751</v>
      </c>
      <c r="E7573" s="23" t="s">
        <v>4134</v>
      </c>
      <c r="F7573" s="40">
        <v>1</v>
      </c>
      <c r="G7573" s="25">
        <v>296</v>
      </c>
      <c r="H7573" s="25">
        <v>296</v>
      </c>
      <c r="I7573" s="25"/>
      <c r="J7573" s="58" t="e">
        <f>HYPERLINK("#"&amp;"Insumos"&amp;"!A"&amp;MATCH($B7573,#REF!,0),"Ins "&amp;$B7573)</f>
        <v>#REF!</v>
      </c>
      <c r="M7573" s="220"/>
    </row>
    <row r="7574" spans="1:13" x14ac:dyDescent="0.2">
      <c r="A7574" s="35" t="s">
        <v>6397</v>
      </c>
      <c r="B7574" s="1" t="s">
        <v>6070</v>
      </c>
      <c r="C7574" s="45" t="s">
        <v>6071</v>
      </c>
      <c r="D7574" s="23" t="s">
        <v>5751</v>
      </c>
      <c r="E7574" s="23" t="s">
        <v>4134</v>
      </c>
      <c r="F7574" s="40">
        <v>4</v>
      </c>
      <c r="G7574" s="25">
        <v>64842</v>
      </c>
      <c r="H7574" s="25">
        <v>259368</v>
      </c>
      <c r="I7574" s="25"/>
      <c r="J7574" s="58" t="e">
        <f>HYPERLINK("#"&amp;"Insumos"&amp;"!A"&amp;MATCH($B7574,#REF!,0),"Ins "&amp;$B7574)</f>
        <v>#REF!</v>
      </c>
      <c r="M7574" s="220"/>
    </row>
    <row r="7575" spans="1:13" ht="25.5" x14ac:dyDescent="0.2">
      <c r="A7575" s="35" t="s">
        <v>6397</v>
      </c>
      <c r="B7575" s="1" t="s">
        <v>6072</v>
      </c>
      <c r="C7575" s="45" t="s">
        <v>6073</v>
      </c>
      <c r="D7575" s="23" t="s">
        <v>5751</v>
      </c>
      <c r="E7575" s="23" t="s">
        <v>4134</v>
      </c>
      <c r="F7575" s="40">
        <v>7</v>
      </c>
      <c r="G7575" s="25">
        <v>10538</v>
      </c>
      <c r="H7575" s="25">
        <v>73766</v>
      </c>
      <c r="I7575" s="25"/>
      <c r="J7575" s="58" t="e">
        <f>HYPERLINK("#"&amp;"Insumos"&amp;"!A"&amp;MATCH($B7575,#REF!,0),"Ins "&amp;$B7575)</f>
        <v>#REF!</v>
      </c>
      <c r="M7575" s="220"/>
    </row>
    <row r="7576" spans="1:13" ht="25.5" x14ac:dyDescent="0.2">
      <c r="A7576" s="35" t="s">
        <v>6397</v>
      </c>
      <c r="B7576" s="1" t="s">
        <v>6074</v>
      </c>
      <c r="C7576" s="45" t="s">
        <v>6075</v>
      </c>
      <c r="D7576" s="23" t="s">
        <v>5751</v>
      </c>
      <c r="E7576" s="23" t="s">
        <v>4134</v>
      </c>
      <c r="F7576" s="40">
        <v>15</v>
      </c>
      <c r="G7576" s="25">
        <v>6820</v>
      </c>
      <c r="H7576" s="25">
        <v>102300</v>
      </c>
      <c r="I7576" s="25"/>
      <c r="J7576" s="58" t="e">
        <f>HYPERLINK("#"&amp;"Insumos"&amp;"!A"&amp;MATCH($B7576,#REF!,0),"Ins "&amp;$B7576)</f>
        <v>#REF!</v>
      </c>
      <c r="M7576" s="220"/>
    </row>
    <row r="7577" spans="1:13" x14ac:dyDescent="0.2">
      <c r="A7577" s="35" t="s">
        <v>6397</v>
      </c>
      <c r="B7577" s="1" t="s">
        <v>6076</v>
      </c>
      <c r="C7577" s="45" t="s">
        <v>6077</v>
      </c>
      <c r="D7577" s="23" t="s">
        <v>5751</v>
      </c>
      <c r="E7577" s="23" t="s">
        <v>464</v>
      </c>
      <c r="F7577" s="40">
        <v>6</v>
      </c>
      <c r="G7577" s="25">
        <v>4867</v>
      </c>
      <c r="H7577" s="25">
        <v>29202</v>
      </c>
      <c r="I7577" s="25"/>
      <c r="J7577" s="58" t="e">
        <f>HYPERLINK("#"&amp;"Insumos"&amp;"!A"&amp;MATCH($B7577,#REF!,0),"Ins "&amp;$B7577)</f>
        <v>#REF!</v>
      </c>
      <c r="M7577" s="220"/>
    </row>
    <row r="7578" spans="1:13" x14ac:dyDescent="0.2">
      <c r="A7578" s="35" t="s">
        <v>6397</v>
      </c>
      <c r="B7578" s="1" t="s">
        <v>6078</v>
      </c>
      <c r="C7578" s="45" t="s">
        <v>6079</v>
      </c>
      <c r="D7578" s="23" t="s">
        <v>5751</v>
      </c>
      <c r="E7578" s="23" t="s">
        <v>464</v>
      </c>
      <c r="F7578" s="40">
        <v>3</v>
      </c>
      <c r="G7578" s="25">
        <v>17988</v>
      </c>
      <c r="H7578" s="25">
        <v>53964</v>
      </c>
      <c r="I7578" s="25"/>
      <c r="J7578" s="58" t="e">
        <f>HYPERLINK("#"&amp;"Insumos"&amp;"!A"&amp;MATCH($B7578,#REF!,0),"Ins "&amp;$B7578)</f>
        <v>#REF!</v>
      </c>
      <c r="M7578" s="220"/>
    </row>
    <row r="7579" spans="1:13" x14ac:dyDescent="0.2">
      <c r="A7579" s="35" t="s">
        <v>6397</v>
      </c>
      <c r="B7579" s="1" t="s">
        <v>6080</v>
      </c>
      <c r="C7579" s="45" t="s">
        <v>6081</v>
      </c>
      <c r="D7579" s="23" t="s">
        <v>5751</v>
      </c>
      <c r="E7579" s="23" t="s">
        <v>464</v>
      </c>
      <c r="F7579" s="40">
        <v>4</v>
      </c>
      <c r="G7579" s="25">
        <v>35792</v>
      </c>
      <c r="H7579" s="25">
        <v>143168</v>
      </c>
      <c r="I7579" s="25"/>
      <c r="J7579" s="58" t="e">
        <f>HYPERLINK("#"&amp;"Insumos"&amp;"!A"&amp;MATCH($B7579,#REF!,0),"Ins "&amp;$B7579)</f>
        <v>#REF!</v>
      </c>
      <c r="M7579" s="220"/>
    </row>
    <row r="7580" spans="1:13" x14ac:dyDescent="0.2">
      <c r="A7580" s="35" t="s">
        <v>6397</v>
      </c>
      <c r="B7580" s="1" t="s">
        <v>6082</v>
      </c>
      <c r="C7580" s="45" t="s">
        <v>6083</v>
      </c>
      <c r="D7580" s="23" t="s">
        <v>5751</v>
      </c>
      <c r="E7580" s="23" t="s">
        <v>4134</v>
      </c>
      <c r="F7580" s="40">
        <v>2</v>
      </c>
      <c r="G7580" s="25">
        <v>1397</v>
      </c>
      <c r="H7580" s="25">
        <v>2794</v>
      </c>
      <c r="I7580" s="25"/>
      <c r="J7580" s="58" t="e">
        <f>HYPERLINK("#"&amp;"Insumos"&amp;"!A"&amp;MATCH($B7580,#REF!,0),"Ins "&amp;$B7580)</f>
        <v>#REF!</v>
      </c>
      <c r="M7580" s="220"/>
    </row>
    <row r="7581" spans="1:13" x14ac:dyDescent="0.2">
      <c r="A7581" s="35" t="s">
        <v>6397</v>
      </c>
      <c r="B7581" s="1" t="s">
        <v>6084</v>
      </c>
      <c r="C7581" s="45" t="s">
        <v>6085</v>
      </c>
      <c r="D7581" s="23" t="s">
        <v>5751</v>
      </c>
      <c r="E7581" s="23" t="s">
        <v>464</v>
      </c>
      <c r="F7581" s="40">
        <v>1</v>
      </c>
      <c r="G7581" s="25">
        <v>21306</v>
      </c>
      <c r="H7581" s="25">
        <v>21306</v>
      </c>
      <c r="I7581" s="25"/>
      <c r="J7581" s="58" t="e">
        <f>HYPERLINK("#"&amp;"Insumos"&amp;"!A"&amp;MATCH($B7581,#REF!,0),"Ins "&amp;$B7581)</f>
        <v>#REF!</v>
      </c>
      <c r="M7581" s="220"/>
    </row>
    <row r="7582" spans="1:13" x14ac:dyDescent="0.2">
      <c r="A7582" s="35" t="s">
        <v>6397</v>
      </c>
      <c r="B7582" s="1" t="s">
        <v>6086</v>
      </c>
      <c r="C7582" s="45" t="s">
        <v>6087</v>
      </c>
      <c r="D7582" s="23" t="s">
        <v>5751</v>
      </c>
      <c r="E7582" s="23" t="s">
        <v>464</v>
      </c>
      <c r="F7582" s="40">
        <v>3</v>
      </c>
      <c r="G7582" s="25">
        <v>26621</v>
      </c>
      <c r="H7582" s="25">
        <v>79863</v>
      </c>
      <c r="I7582" s="25"/>
      <c r="J7582" s="58" t="e">
        <f>HYPERLINK("#"&amp;"Insumos"&amp;"!A"&amp;MATCH($B7582,#REF!,0),"Ins "&amp;$B7582)</f>
        <v>#REF!</v>
      </c>
      <c r="M7582" s="220"/>
    </row>
    <row r="7583" spans="1:13" x14ac:dyDescent="0.2">
      <c r="A7583" s="35" t="s">
        <v>6397</v>
      </c>
      <c r="B7583" s="1" t="s">
        <v>6088</v>
      </c>
      <c r="C7583" s="45" t="s">
        <v>6089</v>
      </c>
      <c r="D7583" s="23" t="s">
        <v>5751</v>
      </c>
      <c r="E7583" s="23" t="s">
        <v>464</v>
      </c>
      <c r="F7583" s="40">
        <v>30</v>
      </c>
      <c r="G7583" s="25">
        <v>1492</v>
      </c>
      <c r="H7583" s="25">
        <v>44760</v>
      </c>
      <c r="I7583" s="25"/>
      <c r="J7583" s="58" t="e">
        <f>HYPERLINK("#"&amp;"Insumos"&amp;"!A"&amp;MATCH($B7583,#REF!,0),"Ins "&amp;$B7583)</f>
        <v>#REF!</v>
      </c>
      <c r="M7583" s="220"/>
    </row>
    <row r="7584" spans="1:13" x14ac:dyDescent="0.2">
      <c r="A7584" s="35" t="s">
        <v>6397</v>
      </c>
      <c r="B7584" s="1" t="s">
        <v>6090</v>
      </c>
      <c r="C7584" s="45" t="s">
        <v>6091</v>
      </c>
      <c r="D7584" s="23" t="s">
        <v>5751</v>
      </c>
      <c r="E7584" s="23" t="s">
        <v>464</v>
      </c>
      <c r="F7584" s="40">
        <v>12</v>
      </c>
      <c r="G7584" s="25">
        <v>3200</v>
      </c>
      <c r="H7584" s="25">
        <v>38400</v>
      </c>
      <c r="I7584" s="25"/>
      <c r="J7584" s="58" t="e">
        <f>HYPERLINK("#"&amp;"Insumos"&amp;"!A"&amp;MATCH($B7584,#REF!,0),"Ins "&amp;$B7584)</f>
        <v>#REF!</v>
      </c>
      <c r="M7584" s="220"/>
    </row>
    <row r="7585" spans="1:13" x14ac:dyDescent="0.2">
      <c r="A7585" s="36" t="s">
        <v>6399</v>
      </c>
      <c r="B7585" s="26" t="s">
        <v>6816</v>
      </c>
      <c r="C7585" s="79" t="s">
        <v>6400</v>
      </c>
      <c r="D7585" s="37" t="s">
        <v>5608</v>
      </c>
      <c r="E7585" s="37" t="s">
        <v>4134</v>
      </c>
      <c r="F7585" s="41"/>
      <c r="G7585" s="27"/>
      <c r="H7585" s="27"/>
      <c r="I7585" s="27">
        <v>1783396</v>
      </c>
      <c r="M7585" s="220">
        <f t="shared" si="118"/>
        <v>2335535</v>
      </c>
    </row>
    <row r="7586" spans="1:13" x14ac:dyDescent="0.2">
      <c r="A7586" s="35" t="s">
        <v>6399</v>
      </c>
      <c r="B7586" s="1" t="s">
        <v>5577</v>
      </c>
      <c r="C7586" s="45" t="s">
        <v>6346</v>
      </c>
      <c r="D7586" s="23" t="s">
        <v>5734</v>
      </c>
      <c r="E7586" s="23" t="s">
        <v>4141</v>
      </c>
      <c r="F7586" s="40">
        <v>5</v>
      </c>
      <c r="G7586" s="25">
        <v>53481</v>
      </c>
      <c r="H7586" s="25">
        <v>267405</v>
      </c>
      <c r="I7586" s="25"/>
      <c r="J7586" s="58" t="e">
        <f>HYPERLINK("#"&amp;"Insumos"&amp;"!A"&amp;MATCH($B7586,#REF!,0),"Ins "&amp;$B7586)</f>
        <v>#REF!</v>
      </c>
      <c r="M7586" s="220"/>
    </row>
    <row r="7587" spans="1:13" x14ac:dyDescent="0.2">
      <c r="A7587" s="35" t="s">
        <v>6399</v>
      </c>
      <c r="B7587" s="1" t="s">
        <v>263</v>
      </c>
      <c r="C7587" s="45" t="s">
        <v>696</v>
      </c>
      <c r="D7587" s="23" t="s">
        <v>5534</v>
      </c>
      <c r="E7587" s="23" t="s">
        <v>4140</v>
      </c>
      <c r="F7587" s="40">
        <v>0.5</v>
      </c>
      <c r="G7587" s="25">
        <v>187426</v>
      </c>
      <c r="H7587" s="25">
        <v>93713</v>
      </c>
      <c r="I7587" s="25"/>
      <c r="J7587" s="58" t="e">
        <f>HYPERLINK("#"&amp;"Insumos"&amp;"!A"&amp;MATCH($B7587,#REF!,0),"Ins "&amp;$B7587)</f>
        <v>#REF!</v>
      </c>
      <c r="M7587" s="220"/>
    </row>
    <row r="7588" spans="1:13" x14ac:dyDescent="0.2">
      <c r="A7588" s="35" t="s">
        <v>6399</v>
      </c>
      <c r="B7588" s="1" t="s">
        <v>5533</v>
      </c>
      <c r="C7588" s="45" t="s">
        <v>5892</v>
      </c>
      <c r="D7588" s="23" t="s">
        <v>977</v>
      </c>
      <c r="E7588" s="23" t="s">
        <v>4134</v>
      </c>
      <c r="F7588" s="40">
        <v>2</v>
      </c>
      <c r="G7588" s="25">
        <v>3623</v>
      </c>
      <c r="H7588" s="25">
        <v>7246</v>
      </c>
      <c r="I7588" s="25"/>
      <c r="J7588" s="58" t="e">
        <f>HYPERLINK("#"&amp;"Insumos"&amp;"!A"&amp;MATCH($B7588,#REF!,0),"Ins "&amp;$B7588)</f>
        <v>#REF!</v>
      </c>
      <c r="M7588" s="220"/>
    </row>
    <row r="7589" spans="1:13" x14ac:dyDescent="0.2">
      <c r="A7589" s="35" t="s">
        <v>6399</v>
      </c>
      <c r="B7589" s="1" t="s">
        <v>6096</v>
      </c>
      <c r="C7589" s="45" t="s">
        <v>6097</v>
      </c>
      <c r="D7589" s="23" t="s">
        <v>5751</v>
      </c>
      <c r="E7589" s="23" t="s">
        <v>4134</v>
      </c>
      <c r="F7589" s="40">
        <v>4</v>
      </c>
      <c r="G7589" s="25">
        <v>21736</v>
      </c>
      <c r="H7589" s="25">
        <v>86944</v>
      </c>
      <c r="I7589" s="25"/>
      <c r="J7589" s="58" t="e">
        <f>HYPERLINK("#"&amp;"Insumos"&amp;"!A"&amp;MATCH($B7589,#REF!,0),"Ins "&amp;$B7589)</f>
        <v>#REF!</v>
      </c>
      <c r="M7589" s="220"/>
    </row>
    <row r="7590" spans="1:13" x14ac:dyDescent="0.2">
      <c r="A7590" s="35" t="s">
        <v>6399</v>
      </c>
      <c r="B7590" s="1" t="s">
        <v>6098</v>
      </c>
      <c r="C7590" s="45" t="s">
        <v>6099</v>
      </c>
      <c r="D7590" s="23" t="s">
        <v>5751</v>
      </c>
      <c r="E7590" s="23" t="s">
        <v>467</v>
      </c>
      <c r="F7590" s="40">
        <v>4</v>
      </c>
      <c r="G7590" s="25">
        <v>25565</v>
      </c>
      <c r="H7590" s="25">
        <v>102260</v>
      </c>
      <c r="I7590" s="25"/>
      <c r="J7590" s="58" t="e">
        <f>HYPERLINK("#"&amp;"Insumos"&amp;"!A"&amp;MATCH($B7590,#REF!,0),"Ins "&amp;$B7590)</f>
        <v>#REF!</v>
      </c>
      <c r="M7590" s="220"/>
    </row>
    <row r="7591" spans="1:13" x14ac:dyDescent="0.2">
      <c r="A7591" s="35" t="s">
        <v>6399</v>
      </c>
      <c r="B7591" s="1" t="s">
        <v>6100</v>
      </c>
      <c r="C7591" s="45" t="s">
        <v>6101</v>
      </c>
      <c r="D7591" s="23" t="s">
        <v>5751</v>
      </c>
      <c r="E7591" s="23" t="s">
        <v>4134</v>
      </c>
      <c r="F7591" s="40">
        <v>4</v>
      </c>
      <c r="G7591" s="25">
        <v>176602</v>
      </c>
      <c r="H7591" s="25">
        <v>706408</v>
      </c>
      <c r="I7591" s="25"/>
      <c r="J7591" s="58" t="e">
        <f>HYPERLINK("#"&amp;"Insumos"&amp;"!A"&amp;MATCH($B7591,#REF!,0),"Ins "&amp;$B7591)</f>
        <v>#REF!</v>
      </c>
      <c r="M7591" s="220"/>
    </row>
    <row r="7592" spans="1:13" x14ac:dyDescent="0.2">
      <c r="A7592" s="35" t="s">
        <v>6399</v>
      </c>
      <c r="B7592" s="1" t="s">
        <v>6102</v>
      </c>
      <c r="C7592" s="45" t="s">
        <v>6103</v>
      </c>
      <c r="D7592" s="23" t="s">
        <v>5751</v>
      </c>
      <c r="E7592" s="23" t="s">
        <v>464</v>
      </c>
      <c r="F7592" s="40">
        <v>20</v>
      </c>
      <c r="G7592" s="25">
        <v>25971</v>
      </c>
      <c r="H7592" s="25">
        <v>519420</v>
      </c>
      <c r="I7592" s="25"/>
      <c r="J7592" s="58" t="e">
        <f>HYPERLINK("#"&amp;"Insumos"&amp;"!A"&amp;MATCH($B7592,#REF!,0),"Ins "&amp;$B7592)</f>
        <v>#REF!</v>
      </c>
      <c r="M7592" s="220"/>
    </row>
    <row r="7593" spans="1:13" ht="25.5" x14ac:dyDescent="0.2">
      <c r="A7593" s="36" t="s">
        <v>6401</v>
      </c>
      <c r="B7593" s="26" t="s">
        <v>6816</v>
      </c>
      <c r="C7593" s="79" t="s">
        <v>6402</v>
      </c>
      <c r="D7593" s="37" t="s">
        <v>5608</v>
      </c>
      <c r="E7593" s="37" t="s">
        <v>464</v>
      </c>
      <c r="F7593" s="41"/>
      <c r="G7593" s="27"/>
      <c r="H7593" s="27"/>
      <c r="I7593" s="27">
        <v>68516</v>
      </c>
      <c r="M7593" s="220">
        <f t="shared" si="118"/>
        <v>89729</v>
      </c>
    </row>
    <row r="7594" spans="1:13" x14ac:dyDescent="0.2">
      <c r="A7594" s="35" t="s">
        <v>6401</v>
      </c>
      <c r="B7594" s="1" t="s">
        <v>5577</v>
      </c>
      <c r="C7594" s="45" t="s">
        <v>6346</v>
      </c>
      <c r="D7594" s="23" t="s">
        <v>5734</v>
      </c>
      <c r="E7594" s="23" t="s">
        <v>4141</v>
      </c>
      <c r="F7594" s="40">
        <v>0.5</v>
      </c>
      <c r="G7594" s="25">
        <v>53481</v>
      </c>
      <c r="H7594" s="25">
        <v>26741</v>
      </c>
      <c r="I7594" s="25"/>
      <c r="J7594" s="58" t="e">
        <f>HYPERLINK("#"&amp;"Insumos"&amp;"!A"&amp;MATCH($B7594,#REF!,0),"Ins "&amp;$B7594)</f>
        <v>#REF!</v>
      </c>
      <c r="M7594" s="220"/>
    </row>
    <row r="7595" spans="1:13" x14ac:dyDescent="0.2">
      <c r="A7595" s="35" t="s">
        <v>6401</v>
      </c>
      <c r="B7595" s="1" t="s">
        <v>263</v>
      </c>
      <c r="C7595" s="45" t="s">
        <v>696</v>
      </c>
      <c r="D7595" s="23" t="s">
        <v>5534</v>
      </c>
      <c r="E7595" s="23" t="s">
        <v>4140</v>
      </c>
      <c r="F7595" s="40">
        <v>0.05</v>
      </c>
      <c r="G7595" s="25">
        <v>187426</v>
      </c>
      <c r="H7595" s="25">
        <v>9371</v>
      </c>
      <c r="I7595" s="25"/>
      <c r="J7595" s="58" t="e">
        <f>HYPERLINK("#"&amp;"Insumos"&amp;"!A"&amp;MATCH($B7595,#REF!,0),"Ins "&amp;$B7595)</f>
        <v>#REF!</v>
      </c>
      <c r="M7595" s="220"/>
    </row>
    <row r="7596" spans="1:13" x14ac:dyDescent="0.2">
      <c r="A7596" s="35" t="s">
        <v>6401</v>
      </c>
      <c r="B7596" s="1" t="s">
        <v>5533</v>
      </c>
      <c r="C7596" s="45" t="s">
        <v>5892</v>
      </c>
      <c r="D7596" s="23" t="s">
        <v>977</v>
      </c>
      <c r="E7596" s="23" t="s">
        <v>4134</v>
      </c>
      <c r="F7596" s="40">
        <v>2</v>
      </c>
      <c r="G7596" s="25">
        <v>3623</v>
      </c>
      <c r="H7596" s="25">
        <v>7246</v>
      </c>
      <c r="I7596" s="25"/>
      <c r="J7596" s="58" t="e">
        <f>HYPERLINK("#"&amp;"Insumos"&amp;"!A"&amp;MATCH($B7596,#REF!,0),"Ins "&amp;$B7596)</f>
        <v>#REF!</v>
      </c>
      <c r="M7596" s="220"/>
    </row>
    <row r="7597" spans="1:13" x14ac:dyDescent="0.2">
      <c r="A7597" s="35" t="s">
        <v>6401</v>
      </c>
      <c r="B7597" s="1" t="s">
        <v>6106</v>
      </c>
      <c r="C7597" s="45" t="s">
        <v>6107</v>
      </c>
      <c r="D7597" s="23" t="s">
        <v>5751</v>
      </c>
      <c r="E7597" s="23" t="s">
        <v>464</v>
      </c>
      <c r="F7597" s="40">
        <v>1</v>
      </c>
      <c r="G7597" s="25">
        <v>4867</v>
      </c>
      <c r="H7597" s="25">
        <v>4867</v>
      </c>
      <c r="I7597" s="25"/>
      <c r="J7597" s="58" t="e">
        <f>HYPERLINK("#"&amp;"Insumos"&amp;"!A"&amp;MATCH($B7597,#REF!,0),"Ins "&amp;$B7597)</f>
        <v>#REF!</v>
      </c>
      <c r="M7597" s="220"/>
    </row>
    <row r="7598" spans="1:13" x14ac:dyDescent="0.2">
      <c r="A7598" s="35" t="s">
        <v>6401</v>
      </c>
      <c r="B7598" s="1" t="s">
        <v>6108</v>
      </c>
      <c r="C7598" s="45" t="s">
        <v>6109</v>
      </c>
      <c r="D7598" s="23" t="s">
        <v>5751</v>
      </c>
      <c r="E7598" s="23" t="s">
        <v>464</v>
      </c>
      <c r="F7598" s="40">
        <v>1</v>
      </c>
      <c r="G7598" s="25">
        <v>3284</v>
      </c>
      <c r="H7598" s="25">
        <v>3284</v>
      </c>
      <c r="I7598" s="25"/>
      <c r="J7598" s="58" t="e">
        <f>HYPERLINK("#"&amp;"Insumos"&amp;"!A"&amp;MATCH($B7598,#REF!,0),"Ins "&amp;$B7598)</f>
        <v>#REF!</v>
      </c>
      <c r="M7598" s="220"/>
    </row>
    <row r="7599" spans="1:13" x14ac:dyDescent="0.2">
      <c r="A7599" s="35" t="s">
        <v>6401</v>
      </c>
      <c r="B7599" s="1" t="s">
        <v>6110</v>
      </c>
      <c r="C7599" s="45" t="s">
        <v>6111</v>
      </c>
      <c r="D7599" s="23" t="s">
        <v>5751</v>
      </c>
      <c r="E7599" s="23" t="s">
        <v>464</v>
      </c>
      <c r="F7599" s="40">
        <v>1</v>
      </c>
      <c r="G7599" s="25">
        <v>15872</v>
      </c>
      <c r="H7599" s="25">
        <v>15872</v>
      </c>
      <c r="I7599" s="25"/>
      <c r="J7599" s="58" t="e">
        <f>HYPERLINK("#"&amp;"Insumos"&amp;"!A"&amp;MATCH($B7599,#REF!,0),"Ins "&amp;$B7599)</f>
        <v>#REF!</v>
      </c>
      <c r="M7599" s="220"/>
    </row>
    <row r="7600" spans="1:13" x14ac:dyDescent="0.2">
      <c r="A7600" s="35" t="s">
        <v>6401</v>
      </c>
      <c r="B7600" s="1" t="s">
        <v>6112</v>
      </c>
      <c r="C7600" s="45" t="s">
        <v>6113</v>
      </c>
      <c r="D7600" s="23" t="s">
        <v>5751</v>
      </c>
      <c r="E7600" s="23" t="s">
        <v>4134</v>
      </c>
      <c r="F7600" s="40">
        <v>0.1</v>
      </c>
      <c r="G7600" s="25">
        <v>6289</v>
      </c>
      <c r="H7600" s="25">
        <v>629</v>
      </c>
      <c r="I7600" s="25"/>
      <c r="J7600" s="58" t="e">
        <f>HYPERLINK("#"&amp;"Insumos"&amp;"!A"&amp;MATCH($B7600,#REF!,0),"Ins "&amp;$B7600)</f>
        <v>#REF!</v>
      </c>
      <c r="M7600" s="220"/>
    </row>
    <row r="7601" spans="1:13" x14ac:dyDescent="0.2">
      <c r="A7601" s="35" t="s">
        <v>6401</v>
      </c>
      <c r="B7601" s="1" t="s">
        <v>6114</v>
      </c>
      <c r="C7601" s="45" t="s">
        <v>6115</v>
      </c>
      <c r="D7601" s="23" t="s">
        <v>5751</v>
      </c>
      <c r="E7601" s="23" t="s">
        <v>4134</v>
      </c>
      <c r="F7601" s="40">
        <v>0.05</v>
      </c>
      <c r="G7601" s="25">
        <v>2667</v>
      </c>
      <c r="H7601" s="25">
        <v>133</v>
      </c>
      <c r="I7601" s="25"/>
      <c r="J7601" s="58" t="e">
        <f>HYPERLINK("#"&amp;"Insumos"&amp;"!A"&amp;MATCH($B7601,#REF!,0),"Ins "&amp;$B7601)</f>
        <v>#REF!</v>
      </c>
      <c r="M7601" s="220"/>
    </row>
    <row r="7602" spans="1:13" x14ac:dyDescent="0.2">
      <c r="A7602" s="35" t="s">
        <v>6401</v>
      </c>
      <c r="B7602" s="1" t="s">
        <v>6116</v>
      </c>
      <c r="C7602" s="45" t="s">
        <v>6117</v>
      </c>
      <c r="D7602" s="23" t="s">
        <v>5751</v>
      </c>
      <c r="E7602" s="23" t="s">
        <v>4138</v>
      </c>
      <c r="F7602" s="40">
        <v>5.0000000000000001E-3</v>
      </c>
      <c r="G7602" s="25">
        <v>74569</v>
      </c>
      <c r="H7602" s="25">
        <v>373</v>
      </c>
      <c r="I7602" s="25"/>
      <c r="J7602" s="58" t="e">
        <f>HYPERLINK("#"&amp;"Insumos"&amp;"!A"&amp;MATCH($B7602,#REF!,0),"Ins "&amp;$B7602)</f>
        <v>#REF!</v>
      </c>
      <c r="M7602" s="220"/>
    </row>
    <row r="7603" spans="1:13" ht="25.5" x14ac:dyDescent="0.2">
      <c r="A7603" s="36" t="s">
        <v>6403</v>
      </c>
      <c r="B7603" s="26" t="s">
        <v>6816</v>
      </c>
      <c r="C7603" s="79" t="s">
        <v>6404</v>
      </c>
      <c r="D7603" s="37" t="s">
        <v>5608</v>
      </c>
      <c r="E7603" s="37" t="s">
        <v>4134</v>
      </c>
      <c r="F7603" s="41"/>
      <c r="G7603" s="27"/>
      <c r="H7603" s="27"/>
      <c r="I7603" s="27">
        <v>610940</v>
      </c>
      <c r="M7603" s="220">
        <f t="shared" si="118"/>
        <v>800087</v>
      </c>
    </row>
    <row r="7604" spans="1:13" x14ac:dyDescent="0.2">
      <c r="A7604" s="35" t="s">
        <v>6403</v>
      </c>
      <c r="B7604" s="1" t="s">
        <v>5577</v>
      </c>
      <c r="C7604" s="45" t="s">
        <v>6346</v>
      </c>
      <c r="D7604" s="23" t="s">
        <v>5734</v>
      </c>
      <c r="E7604" s="23" t="s">
        <v>4141</v>
      </c>
      <c r="F7604" s="40">
        <v>3</v>
      </c>
      <c r="G7604" s="25">
        <v>53481</v>
      </c>
      <c r="H7604" s="25">
        <v>160443</v>
      </c>
      <c r="I7604" s="25"/>
      <c r="J7604" s="58" t="e">
        <f>HYPERLINK("#"&amp;"Insumos"&amp;"!A"&amp;MATCH($B7604,#REF!,0),"Ins "&amp;$B7604)</f>
        <v>#REF!</v>
      </c>
      <c r="M7604" s="220"/>
    </row>
    <row r="7605" spans="1:13" x14ac:dyDescent="0.2">
      <c r="A7605" s="35" t="s">
        <v>6403</v>
      </c>
      <c r="B7605" s="1" t="s">
        <v>263</v>
      </c>
      <c r="C7605" s="45" t="s">
        <v>696</v>
      </c>
      <c r="D7605" s="23" t="s">
        <v>5534</v>
      </c>
      <c r="E7605" s="23" t="s">
        <v>4140</v>
      </c>
      <c r="F7605" s="40">
        <v>0.3</v>
      </c>
      <c r="G7605" s="25">
        <v>187426</v>
      </c>
      <c r="H7605" s="25">
        <v>56228</v>
      </c>
      <c r="I7605" s="25"/>
      <c r="J7605" s="58" t="e">
        <f>HYPERLINK("#"&amp;"Insumos"&amp;"!A"&amp;MATCH($B7605,#REF!,0),"Ins "&amp;$B7605)</f>
        <v>#REF!</v>
      </c>
      <c r="M7605" s="220"/>
    </row>
    <row r="7606" spans="1:13" x14ac:dyDescent="0.2">
      <c r="A7606" s="35" t="s">
        <v>6403</v>
      </c>
      <c r="B7606" s="1" t="s">
        <v>5533</v>
      </c>
      <c r="C7606" s="45" t="s">
        <v>5892</v>
      </c>
      <c r="D7606" s="23" t="s">
        <v>977</v>
      </c>
      <c r="E7606" s="23" t="s">
        <v>4134</v>
      </c>
      <c r="F7606" s="40">
        <v>2</v>
      </c>
      <c r="G7606" s="25">
        <v>3623</v>
      </c>
      <c r="H7606" s="25">
        <v>7246</v>
      </c>
      <c r="I7606" s="25"/>
      <c r="J7606" s="58" t="e">
        <f>HYPERLINK("#"&amp;"Insumos"&amp;"!A"&amp;MATCH($B7606,#REF!,0),"Ins "&amp;$B7606)</f>
        <v>#REF!</v>
      </c>
      <c r="M7606" s="220"/>
    </row>
    <row r="7607" spans="1:13" x14ac:dyDescent="0.2">
      <c r="A7607" s="35" t="s">
        <v>6403</v>
      </c>
      <c r="B7607" s="1" t="s">
        <v>6090</v>
      </c>
      <c r="C7607" s="45" t="s">
        <v>6091</v>
      </c>
      <c r="D7607" s="23" t="s">
        <v>5751</v>
      </c>
      <c r="E7607" s="23" t="s">
        <v>464</v>
      </c>
      <c r="F7607" s="40">
        <v>1</v>
      </c>
      <c r="G7607" s="25">
        <v>3200</v>
      </c>
      <c r="H7607" s="25">
        <v>3200</v>
      </c>
      <c r="I7607" s="25"/>
      <c r="J7607" s="58" t="e">
        <f>HYPERLINK("#"&amp;"Insumos"&amp;"!A"&amp;MATCH($B7607,#REF!,0),"Ins "&amp;$B7607)</f>
        <v>#REF!</v>
      </c>
      <c r="M7607" s="220"/>
    </row>
    <row r="7608" spans="1:13" ht="25.5" x14ac:dyDescent="0.2">
      <c r="A7608" s="35" t="s">
        <v>6403</v>
      </c>
      <c r="B7608" s="1" t="s">
        <v>6118</v>
      </c>
      <c r="C7608" s="45" t="s">
        <v>6348</v>
      </c>
      <c r="D7608" s="23" t="s">
        <v>5751</v>
      </c>
      <c r="E7608" s="23" t="s">
        <v>4134</v>
      </c>
      <c r="F7608" s="40">
        <v>1</v>
      </c>
      <c r="G7608" s="25">
        <v>323833</v>
      </c>
      <c r="H7608" s="25">
        <v>323833</v>
      </c>
      <c r="I7608" s="25"/>
      <c r="J7608" s="58" t="e">
        <f>HYPERLINK("#"&amp;"Insumos"&amp;"!A"&amp;MATCH($B7608,#REF!,0),"Ins "&amp;$B7608)</f>
        <v>#REF!</v>
      </c>
      <c r="M7608" s="220"/>
    </row>
    <row r="7609" spans="1:13" x14ac:dyDescent="0.2">
      <c r="A7609" s="35" t="s">
        <v>6403</v>
      </c>
      <c r="B7609" s="1" t="s">
        <v>6119</v>
      </c>
      <c r="C7609" s="45" t="s">
        <v>6120</v>
      </c>
      <c r="D7609" s="23" t="s">
        <v>5751</v>
      </c>
      <c r="E7609" s="23" t="s">
        <v>4134</v>
      </c>
      <c r="F7609" s="40">
        <v>25</v>
      </c>
      <c r="G7609" s="25">
        <v>1492</v>
      </c>
      <c r="H7609" s="25">
        <v>37300</v>
      </c>
      <c r="I7609" s="25"/>
      <c r="J7609" s="58" t="e">
        <f>HYPERLINK("#"&amp;"Insumos"&amp;"!A"&amp;MATCH($B7609,#REF!,0),"Ins "&amp;$B7609)</f>
        <v>#REF!</v>
      </c>
      <c r="M7609" s="220"/>
    </row>
    <row r="7610" spans="1:13" x14ac:dyDescent="0.2">
      <c r="A7610" s="35" t="s">
        <v>6403</v>
      </c>
      <c r="B7610" s="1" t="s">
        <v>6121</v>
      </c>
      <c r="C7610" s="45" t="s">
        <v>6122</v>
      </c>
      <c r="D7610" s="23" t="s">
        <v>5751</v>
      </c>
      <c r="E7610" s="23" t="s">
        <v>464</v>
      </c>
      <c r="F7610" s="40">
        <v>10</v>
      </c>
      <c r="G7610" s="25">
        <v>2269</v>
      </c>
      <c r="H7610" s="25">
        <v>22690</v>
      </c>
      <c r="I7610" s="25"/>
      <c r="J7610" s="58" t="e">
        <f>HYPERLINK("#"&amp;"Insumos"&amp;"!A"&amp;MATCH($B7610,#REF!,0),"Ins "&amp;$B7610)</f>
        <v>#REF!</v>
      </c>
      <c r="M7610" s="220"/>
    </row>
    <row r="7611" spans="1:13" x14ac:dyDescent="0.2">
      <c r="A7611" s="36" t="s">
        <v>6405</v>
      </c>
      <c r="B7611" s="26" t="s">
        <v>6816</v>
      </c>
      <c r="C7611" s="79" t="s">
        <v>6406</v>
      </c>
      <c r="D7611" s="37" t="s">
        <v>5608</v>
      </c>
      <c r="E7611" s="37" t="s">
        <v>4134</v>
      </c>
      <c r="F7611" s="41"/>
      <c r="G7611" s="27"/>
      <c r="H7611" s="27"/>
      <c r="I7611" s="27">
        <v>828830</v>
      </c>
      <c r="M7611" s="220">
        <f t="shared" si="118"/>
        <v>1085436</v>
      </c>
    </row>
    <row r="7612" spans="1:13" x14ac:dyDescent="0.2">
      <c r="A7612" s="35" t="s">
        <v>6405</v>
      </c>
      <c r="B7612" s="1" t="s">
        <v>5577</v>
      </c>
      <c r="C7612" s="45" t="s">
        <v>6346</v>
      </c>
      <c r="D7612" s="23" t="s">
        <v>5734</v>
      </c>
      <c r="E7612" s="23" t="s">
        <v>4141</v>
      </c>
      <c r="F7612" s="40">
        <v>3</v>
      </c>
      <c r="G7612" s="25">
        <v>53481</v>
      </c>
      <c r="H7612" s="25">
        <v>160443</v>
      </c>
      <c r="I7612" s="25"/>
      <c r="J7612" s="58" t="e">
        <f>HYPERLINK("#"&amp;"Insumos"&amp;"!A"&amp;MATCH($B7612,#REF!,0),"Ins "&amp;$B7612)</f>
        <v>#REF!</v>
      </c>
      <c r="M7612" s="220"/>
    </row>
    <row r="7613" spans="1:13" x14ac:dyDescent="0.2">
      <c r="A7613" s="35" t="s">
        <v>6405</v>
      </c>
      <c r="B7613" s="1" t="s">
        <v>263</v>
      </c>
      <c r="C7613" s="45" t="s">
        <v>696</v>
      </c>
      <c r="D7613" s="23" t="s">
        <v>5534</v>
      </c>
      <c r="E7613" s="23" t="s">
        <v>4140</v>
      </c>
      <c r="F7613" s="40">
        <v>0.4</v>
      </c>
      <c r="G7613" s="25">
        <v>187426</v>
      </c>
      <c r="H7613" s="25">
        <v>74970</v>
      </c>
      <c r="I7613" s="25"/>
      <c r="J7613" s="58" t="e">
        <f>HYPERLINK("#"&amp;"Insumos"&amp;"!A"&amp;MATCH($B7613,#REF!,0),"Ins "&amp;$B7613)</f>
        <v>#REF!</v>
      </c>
      <c r="M7613" s="220"/>
    </row>
    <row r="7614" spans="1:13" x14ac:dyDescent="0.2">
      <c r="A7614" s="35" t="s">
        <v>6405</v>
      </c>
      <c r="B7614" s="1" t="s">
        <v>5533</v>
      </c>
      <c r="C7614" s="45" t="s">
        <v>5892</v>
      </c>
      <c r="D7614" s="23" t="s">
        <v>977</v>
      </c>
      <c r="E7614" s="23" t="s">
        <v>4134</v>
      </c>
      <c r="F7614" s="40">
        <v>2</v>
      </c>
      <c r="G7614" s="25">
        <v>3623</v>
      </c>
      <c r="H7614" s="25">
        <v>7246</v>
      </c>
      <c r="I7614" s="25"/>
      <c r="J7614" s="58" t="e">
        <f>HYPERLINK("#"&amp;"Insumos"&amp;"!A"&amp;MATCH($B7614,#REF!,0),"Ins "&amp;$B7614)</f>
        <v>#REF!</v>
      </c>
      <c r="M7614" s="220"/>
    </row>
    <row r="7615" spans="1:13" x14ac:dyDescent="0.2">
      <c r="A7615" s="35" t="s">
        <v>6405</v>
      </c>
      <c r="B7615" s="1" t="s">
        <v>6123</v>
      </c>
      <c r="C7615" s="45" t="s">
        <v>6124</v>
      </c>
      <c r="D7615" s="23" t="s">
        <v>5751</v>
      </c>
      <c r="E7615" s="23" t="s">
        <v>4134</v>
      </c>
      <c r="F7615" s="40">
        <v>1</v>
      </c>
      <c r="G7615" s="25">
        <v>132278</v>
      </c>
      <c r="H7615" s="25">
        <v>132278</v>
      </c>
      <c r="I7615" s="25"/>
      <c r="J7615" s="58" t="e">
        <f>HYPERLINK("#"&amp;"Insumos"&amp;"!A"&amp;MATCH($B7615,#REF!,0),"Ins "&amp;$B7615)</f>
        <v>#REF!</v>
      </c>
      <c r="M7615" s="220"/>
    </row>
    <row r="7616" spans="1:13" x14ac:dyDescent="0.2">
      <c r="A7616" s="35" t="s">
        <v>6405</v>
      </c>
      <c r="B7616" s="1" t="s">
        <v>6125</v>
      </c>
      <c r="C7616" s="45" t="s">
        <v>6126</v>
      </c>
      <c r="D7616" s="23" t="s">
        <v>5751</v>
      </c>
      <c r="E7616" s="23" t="s">
        <v>4134</v>
      </c>
      <c r="F7616" s="40">
        <v>5</v>
      </c>
      <c r="G7616" s="25">
        <v>50022</v>
      </c>
      <c r="H7616" s="25">
        <v>250110</v>
      </c>
      <c r="I7616" s="25"/>
      <c r="J7616" s="58" t="e">
        <f>HYPERLINK("#"&amp;"Insumos"&amp;"!A"&amp;MATCH($B7616,#REF!,0),"Ins "&amp;$B7616)</f>
        <v>#REF!</v>
      </c>
      <c r="M7616" s="220"/>
    </row>
    <row r="7617" spans="1:13" x14ac:dyDescent="0.2">
      <c r="A7617" s="35" t="s">
        <v>6405</v>
      </c>
      <c r="B7617" s="1" t="s">
        <v>6127</v>
      </c>
      <c r="C7617" s="45" t="s">
        <v>6128</v>
      </c>
      <c r="D7617" s="23" t="s">
        <v>5751</v>
      </c>
      <c r="E7617" s="23" t="s">
        <v>4134</v>
      </c>
      <c r="F7617" s="40">
        <v>10</v>
      </c>
      <c r="G7617" s="25">
        <v>9263</v>
      </c>
      <c r="H7617" s="25">
        <v>92630</v>
      </c>
      <c r="I7617" s="25"/>
      <c r="J7617" s="58" t="e">
        <f>HYPERLINK("#"&amp;"Insumos"&amp;"!A"&amp;MATCH($B7617,#REF!,0),"Ins "&amp;$B7617)</f>
        <v>#REF!</v>
      </c>
      <c r="M7617" s="220"/>
    </row>
    <row r="7618" spans="1:13" ht="25.5" x14ac:dyDescent="0.2">
      <c r="A7618" s="35" t="s">
        <v>6405</v>
      </c>
      <c r="B7618" s="1" t="s">
        <v>6129</v>
      </c>
      <c r="C7618" s="45" t="s">
        <v>6130</v>
      </c>
      <c r="D7618" s="23" t="s">
        <v>5751</v>
      </c>
      <c r="E7618" s="23" t="s">
        <v>4134</v>
      </c>
      <c r="F7618" s="40">
        <v>3</v>
      </c>
      <c r="G7618" s="25">
        <v>37051</v>
      </c>
      <c r="H7618" s="25">
        <v>111153</v>
      </c>
      <c r="I7618" s="25"/>
      <c r="J7618" s="58" t="e">
        <f>HYPERLINK("#"&amp;"Insumos"&amp;"!A"&amp;MATCH($B7618,#REF!,0),"Ins "&amp;$B7618)</f>
        <v>#REF!</v>
      </c>
      <c r="M7618" s="220"/>
    </row>
    <row r="7619" spans="1:13" x14ac:dyDescent="0.2">
      <c r="A7619" s="36" t="s">
        <v>6407</v>
      </c>
      <c r="B7619" s="26" t="s">
        <v>6816</v>
      </c>
      <c r="C7619" s="79" t="s">
        <v>6408</v>
      </c>
      <c r="D7619" s="37" t="s">
        <v>5608</v>
      </c>
      <c r="E7619" s="37" t="s">
        <v>4134</v>
      </c>
      <c r="F7619" s="41"/>
      <c r="G7619" s="27"/>
      <c r="H7619" s="27"/>
      <c r="I7619" s="27">
        <v>60518</v>
      </c>
      <c r="M7619" s="220">
        <f t="shared" si="118"/>
        <v>79254</v>
      </c>
    </row>
    <row r="7620" spans="1:13" x14ac:dyDescent="0.2">
      <c r="A7620" s="35" t="s">
        <v>6407</v>
      </c>
      <c r="B7620" s="1" t="s">
        <v>5577</v>
      </c>
      <c r="C7620" s="45" t="s">
        <v>6346</v>
      </c>
      <c r="D7620" s="23" t="s">
        <v>5734</v>
      </c>
      <c r="E7620" s="23" t="s">
        <v>4141</v>
      </c>
      <c r="F7620" s="40">
        <v>0.5</v>
      </c>
      <c r="G7620" s="25">
        <v>53481</v>
      </c>
      <c r="H7620" s="25">
        <v>26741</v>
      </c>
      <c r="I7620" s="25"/>
      <c r="J7620" s="58" t="e">
        <f>HYPERLINK("#"&amp;"Insumos"&amp;"!A"&amp;MATCH($B7620,#REF!,0),"Ins "&amp;$B7620)</f>
        <v>#REF!</v>
      </c>
      <c r="M7620" s="220"/>
    </row>
    <row r="7621" spans="1:13" x14ac:dyDescent="0.2">
      <c r="A7621" s="35" t="s">
        <v>6407</v>
      </c>
      <c r="B7621" s="1" t="s">
        <v>263</v>
      </c>
      <c r="C7621" s="45" t="s">
        <v>696</v>
      </c>
      <c r="D7621" s="23" t="s">
        <v>5534</v>
      </c>
      <c r="E7621" s="23" t="s">
        <v>4140</v>
      </c>
      <c r="F7621" s="40">
        <v>0.05</v>
      </c>
      <c r="G7621" s="25">
        <v>187426</v>
      </c>
      <c r="H7621" s="25">
        <v>9371</v>
      </c>
      <c r="I7621" s="25"/>
      <c r="J7621" s="58" t="e">
        <f>HYPERLINK("#"&amp;"Insumos"&amp;"!A"&amp;MATCH($B7621,#REF!,0),"Ins "&amp;$B7621)</f>
        <v>#REF!</v>
      </c>
      <c r="M7621" s="220"/>
    </row>
    <row r="7622" spans="1:13" x14ac:dyDescent="0.2">
      <c r="A7622" s="35" t="s">
        <v>6407</v>
      </c>
      <c r="B7622" s="1" t="s">
        <v>5533</v>
      </c>
      <c r="C7622" s="45" t="s">
        <v>5892</v>
      </c>
      <c r="D7622" s="23" t="s">
        <v>977</v>
      </c>
      <c r="E7622" s="23" t="s">
        <v>4134</v>
      </c>
      <c r="F7622" s="40">
        <v>2</v>
      </c>
      <c r="G7622" s="25">
        <v>3623</v>
      </c>
      <c r="H7622" s="25">
        <v>7246</v>
      </c>
      <c r="I7622" s="25"/>
      <c r="J7622" s="58" t="e">
        <f>HYPERLINK("#"&amp;"Insumos"&amp;"!A"&amp;MATCH($B7622,#REF!,0),"Ins "&amp;$B7622)</f>
        <v>#REF!</v>
      </c>
      <c r="M7622" s="220"/>
    </row>
    <row r="7623" spans="1:13" x14ac:dyDescent="0.2">
      <c r="A7623" s="35" t="s">
        <v>6407</v>
      </c>
      <c r="B7623" s="1" t="s">
        <v>6131</v>
      </c>
      <c r="C7623" s="45" t="s">
        <v>6349</v>
      </c>
      <c r="D7623" s="23" t="s">
        <v>5751</v>
      </c>
      <c r="E7623" s="23" t="s">
        <v>4134</v>
      </c>
      <c r="F7623" s="40">
        <v>1</v>
      </c>
      <c r="G7623" s="25">
        <v>17160</v>
      </c>
      <c r="H7623" s="25">
        <v>17160</v>
      </c>
      <c r="I7623" s="25"/>
      <c r="J7623" s="58" t="e">
        <f>HYPERLINK("#"&amp;"Insumos"&amp;"!A"&amp;MATCH($B7623,#REF!,0),"Ins "&amp;$B7623)</f>
        <v>#REF!</v>
      </c>
      <c r="M7623" s="220"/>
    </row>
    <row r="7624" spans="1:13" ht="25.5" x14ac:dyDescent="0.2">
      <c r="A7624" s="36" t="s">
        <v>6409</v>
      </c>
      <c r="B7624" s="26" t="s">
        <v>6816</v>
      </c>
      <c r="C7624" s="79" t="s">
        <v>8117</v>
      </c>
      <c r="D7624" s="37" t="s">
        <v>5608</v>
      </c>
      <c r="E7624" s="37" t="s">
        <v>4134</v>
      </c>
      <c r="F7624" s="41"/>
      <c r="G7624" s="27"/>
      <c r="H7624" s="27"/>
      <c r="I7624" s="27">
        <v>75258</v>
      </c>
      <c r="M7624" s="220">
        <f t="shared" ref="M7624:M7681" si="119">ROUND(I7624*(1+$L$2),0)</f>
        <v>98558</v>
      </c>
    </row>
    <row r="7625" spans="1:13" x14ac:dyDescent="0.2">
      <c r="A7625" s="35" t="s">
        <v>6409</v>
      </c>
      <c r="B7625" s="1" t="s">
        <v>5577</v>
      </c>
      <c r="C7625" s="45" t="s">
        <v>6346</v>
      </c>
      <c r="D7625" s="23" t="s">
        <v>5734</v>
      </c>
      <c r="E7625" s="23" t="s">
        <v>4141</v>
      </c>
      <c r="F7625" s="40">
        <v>0.5</v>
      </c>
      <c r="G7625" s="25">
        <v>53481</v>
      </c>
      <c r="H7625" s="25">
        <v>26741</v>
      </c>
      <c r="I7625" s="25"/>
      <c r="J7625" s="58" t="e">
        <f>HYPERLINK("#"&amp;"Insumos"&amp;"!A"&amp;MATCH($B7625,#REF!,0),"Ins "&amp;$B7625)</f>
        <v>#REF!</v>
      </c>
      <c r="M7625" s="220"/>
    </row>
    <row r="7626" spans="1:13" x14ac:dyDescent="0.2">
      <c r="A7626" s="35" t="s">
        <v>6409</v>
      </c>
      <c r="B7626" s="1" t="s">
        <v>263</v>
      </c>
      <c r="C7626" s="45" t="s">
        <v>696</v>
      </c>
      <c r="D7626" s="23" t="s">
        <v>5534</v>
      </c>
      <c r="E7626" s="23" t="s">
        <v>4140</v>
      </c>
      <c r="F7626" s="40">
        <v>0.05</v>
      </c>
      <c r="G7626" s="25">
        <v>187426</v>
      </c>
      <c r="H7626" s="25">
        <v>9371</v>
      </c>
      <c r="I7626" s="25"/>
      <c r="J7626" s="58" t="e">
        <f>HYPERLINK("#"&amp;"Insumos"&amp;"!A"&amp;MATCH($B7626,#REF!,0),"Ins "&amp;$B7626)</f>
        <v>#REF!</v>
      </c>
      <c r="M7626" s="220"/>
    </row>
    <row r="7627" spans="1:13" x14ac:dyDescent="0.2">
      <c r="A7627" s="35" t="s">
        <v>6409</v>
      </c>
      <c r="B7627" s="1" t="s">
        <v>5533</v>
      </c>
      <c r="C7627" s="45" t="s">
        <v>5892</v>
      </c>
      <c r="D7627" s="23" t="s">
        <v>977</v>
      </c>
      <c r="E7627" s="23" t="s">
        <v>4134</v>
      </c>
      <c r="F7627" s="40">
        <v>2</v>
      </c>
      <c r="G7627" s="25">
        <v>3623</v>
      </c>
      <c r="H7627" s="25">
        <v>7246</v>
      </c>
      <c r="I7627" s="25"/>
      <c r="J7627" s="58" t="e">
        <f>HYPERLINK("#"&amp;"Insumos"&amp;"!A"&amp;MATCH($B7627,#REF!,0),"Ins "&amp;$B7627)</f>
        <v>#REF!</v>
      </c>
      <c r="M7627" s="220"/>
    </row>
    <row r="7628" spans="1:13" x14ac:dyDescent="0.2">
      <c r="A7628" s="35" t="s">
        <v>6409</v>
      </c>
      <c r="B7628" s="1" t="s">
        <v>6084</v>
      </c>
      <c r="C7628" s="45" t="s">
        <v>6085</v>
      </c>
      <c r="D7628" s="23" t="s">
        <v>5751</v>
      </c>
      <c r="E7628" s="23" t="s">
        <v>464</v>
      </c>
      <c r="F7628" s="40">
        <v>0.05</v>
      </c>
      <c r="G7628" s="25">
        <v>21306</v>
      </c>
      <c r="H7628" s="25">
        <v>1065</v>
      </c>
      <c r="I7628" s="25"/>
      <c r="J7628" s="58" t="e">
        <f>HYPERLINK("#"&amp;"Insumos"&amp;"!A"&amp;MATCH($B7628,#REF!,0),"Ins "&amp;$B7628)</f>
        <v>#REF!</v>
      </c>
      <c r="M7628" s="220"/>
    </row>
    <row r="7629" spans="1:13" x14ac:dyDescent="0.2">
      <c r="A7629" s="35" t="s">
        <v>6409</v>
      </c>
      <c r="B7629" s="1" t="s">
        <v>6132</v>
      </c>
      <c r="C7629" s="45" t="s">
        <v>6133</v>
      </c>
      <c r="D7629" s="23" t="s">
        <v>5751</v>
      </c>
      <c r="E7629" s="23" t="s">
        <v>4134</v>
      </c>
      <c r="F7629" s="40">
        <v>1</v>
      </c>
      <c r="G7629" s="25">
        <v>21759</v>
      </c>
      <c r="H7629" s="25">
        <v>21759</v>
      </c>
      <c r="I7629" s="25"/>
      <c r="J7629" s="58" t="e">
        <f>HYPERLINK("#"&amp;"Insumos"&amp;"!A"&amp;MATCH($B7629,#REF!,0),"Ins "&amp;$B7629)</f>
        <v>#REF!</v>
      </c>
      <c r="M7629" s="220"/>
    </row>
    <row r="7630" spans="1:13" x14ac:dyDescent="0.2">
      <c r="A7630" s="35" t="s">
        <v>6409</v>
      </c>
      <c r="B7630" s="1" t="s">
        <v>6134</v>
      </c>
      <c r="C7630" s="45" t="s">
        <v>6135</v>
      </c>
      <c r="D7630" s="23" t="s">
        <v>5751</v>
      </c>
      <c r="E7630" s="23" t="s">
        <v>464</v>
      </c>
      <c r="F7630" s="40">
        <v>4</v>
      </c>
      <c r="G7630" s="25">
        <v>2269</v>
      </c>
      <c r="H7630" s="25">
        <v>9076</v>
      </c>
      <c r="I7630" s="25"/>
      <c r="J7630" s="58" t="e">
        <f>HYPERLINK("#"&amp;"Insumos"&amp;"!A"&amp;MATCH($B7630,#REF!,0),"Ins "&amp;$B7630)</f>
        <v>#REF!</v>
      </c>
      <c r="M7630" s="220"/>
    </row>
    <row r="7631" spans="1:13" ht="38.25" x14ac:dyDescent="0.2">
      <c r="A7631" s="36" t="s">
        <v>6410</v>
      </c>
      <c r="B7631" s="26" t="s">
        <v>6816</v>
      </c>
      <c r="C7631" s="79" t="s">
        <v>6411</v>
      </c>
      <c r="D7631" s="37" t="s">
        <v>5608</v>
      </c>
      <c r="E7631" s="37" t="s">
        <v>4134</v>
      </c>
      <c r="F7631" s="41"/>
      <c r="G7631" s="27"/>
      <c r="H7631" s="27"/>
      <c r="I7631" s="27">
        <v>424932</v>
      </c>
      <c r="M7631" s="220">
        <f t="shared" si="119"/>
        <v>556491</v>
      </c>
    </row>
    <row r="7632" spans="1:13" x14ac:dyDescent="0.2">
      <c r="A7632" s="35" t="s">
        <v>6410</v>
      </c>
      <c r="B7632" s="1" t="s">
        <v>5577</v>
      </c>
      <c r="C7632" s="45" t="s">
        <v>6346</v>
      </c>
      <c r="D7632" s="23" t="s">
        <v>5734</v>
      </c>
      <c r="E7632" s="23" t="s">
        <v>4141</v>
      </c>
      <c r="F7632" s="40">
        <v>1</v>
      </c>
      <c r="G7632" s="25">
        <v>53481</v>
      </c>
      <c r="H7632" s="25">
        <v>53481</v>
      </c>
      <c r="I7632" s="25"/>
      <c r="J7632" s="58" t="e">
        <f>HYPERLINK("#"&amp;"Insumos"&amp;"!A"&amp;MATCH($B7632,#REF!,0),"Ins "&amp;$B7632)</f>
        <v>#REF!</v>
      </c>
      <c r="M7632" s="220"/>
    </row>
    <row r="7633" spans="1:13" x14ac:dyDescent="0.2">
      <c r="A7633" s="35" t="s">
        <v>6410</v>
      </c>
      <c r="B7633" s="1" t="s">
        <v>263</v>
      </c>
      <c r="C7633" s="45" t="s">
        <v>696</v>
      </c>
      <c r="D7633" s="23" t="s">
        <v>5534</v>
      </c>
      <c r="E7633" s="23" t="s">
        <v>4140</v>
      </c>
      <c r="F7633" s="40">
        <v>0.1</v>
      </c>
      <c r="G7633" s="25">
        <v>187426</v>
      </c>
      <c r="H7633" s="25">
        <v>18743</v>
      </c>
      <c r="I7633" s="25"/>
      <c r="J7633" s="58" t="e">
        <f>HYPERLINK("#"&amp;"Insumos"&amp;"!A"&amp;MATCH($B7633,#REF!,0),"Ins "&amp;$B7633)</f>
        <v>#REF!</v>
      </c>
      <c r="M7633" s="220"/>
    </row>
    <row r="7634" spans="1:13" x14ac:dyDescent="0.2">
      <c r="A7634" s="35" t="s">
        <v>6410</v>
      </c>
      <c r="B7634" s="1" t="s">
        <v>5533</v>
      </c>
      <c r="C7634" s="45" t="s">
        <v>5892</v>
      </c>
      <c r="D7634" s="23" t="s">
        <v>977</v>
      </c>
      <c r="E7634" s="23" t="s">
        <v>4134</v>
      </c>
      <c r="F7634" s="40">
        <v>2</v>
      </c>
      <c r="G7634" s="25">
        <v>3623</v>
      </c>
      <c r="H7634" s="25">
        <v>7246</v>
      </c>
      <c r="I7634" s="25"/>
      <c r="J7634" s="58" t="e">
        <f>HYPERLINK("#"&amp;"Insumos"&amp;"!A"&amp;MATCH($B7634,#REF!,0),"Ins "&amp;$B7634)</f>
        <v>#REF!</v>
      </c>
      <c r="M7634" s="220"/>
    </row>
    <row r="7635" spans="1:13" x14ac:dyDescent="0.2">
      <c r="A7635" s="35" t="s">
        <v>6410</v>
      </c>
      <c r="B7635" s="1" t="s">
        <v>6084</v>
      </c>
      <c r="C7635" s="45" t="s">
        <v>6085</v>
      </c>
      <c r="D7635" s="23" t="s">
        <v>5751</v>
      </c>
      <c r="E7635" s="23" t="s">
        <v>464</v>
      </c>
      <c r="F7635" s="40">
        <v>0.05</v>
      </c>
      <c r="G7635" s="25">
        <v>21306</v>
      </c>
      <c r="H7635" s="25">
        <v>1065</v>
      </c>
      <c r="I7635" s="25"/>
      <c r="J7635" s="58" t="e">
        <f>HYPERLINK("#"&amp;"Insumos"&amp;"!A"&amp;MATCH($B7635,#REF!,0),"Ins "&amp;$B7635)</f>
        <v>#REF!</v>
      </c>
      <c r="M7635" s="220"/>
    </row>
    <row r="7636" spans="1:13" x14ac:dyDescent="0.2">
      <c r="A7636" s="35" t="s">
        <v>6410</v>
      </c>
      <c r="B7636" s="1" t="s">
        <v>6134</v>
      </c>
      <c r="C7636" s="45" t="s">
        <v>6135</v>
      </c>
      <c r="D7636" s="23" t="s">
        <v>5751</v>
      </c>
      <c r="E7636" s="23" t="s">
        <v>464</v>
      </c>
      <c r="F7636" s="40">
        <v>4</v>
      </c>
      <c r="G7636" s="25">
        <v>2269</v>
      </c>
      <c r="H7636" s="25">
        <v>9076</v>
      </c>
      <c r="I7636" s="25"/>
      <c r="J7636" s="58" t="e">
        <f>HYPERLINK("#"&amp;"Insumos"&amp;"!A"&amp;MATCH($B7636,#REF!,0),"Ins "&amp;$B7636)</f>
        <v>#REF!</v>
      </c>
      <c r="M7636" s="220"/>
    </row>
    <row r="7637" spans="1:13" ht="25.5" x14ac:dyDescent="0.2">
      <c r="A7637" s="35" t="s">
        <v>6410</v>
      </c>
      <c r="B7637" s="1" t="s">
        <v>6136</v>
      </c>
      <c r="C7637" s="45" t="s">
        <v>6137</v>
      </c>
      <c r="D7637" s="23" t="s">
        <v>5751</v>
      </c>
      <c r="E7637" s="23" t="s">
        <v>4134</v>
      </c>
      <c r="F7637" s="40">
        <v>1</v>
      </c>
      <c r="G7637" s="25">
        <v>335321</v>
      </c>
      <c r="H7637" s="25">
        <v>335321</v>
      </c>
      <c r="I7637" s="25"/>
      <c r="J7637" s="58" t="e">
        <f>HYPERLINK("#"&amp;"Insumos"&amp;"!A"&amp;MATCH($B7637,#REF!,0),"Ins "&amp;$B7637)</f>
        <v>#REF!</v>
      </c>
      <c r="M7637" s="220"/>
    </row>
    <row r="7638" spans="1:13" ht="38.25" x14ac:dyDescent="0.2">
      <c r="A7638" s="36" t="s">
        <v>6412</v>
      </c>
      <c r="B7638" s="26" t="s">
        <v>6816</v>
      </c>
      <c r="C7638" s="79" t="s">
        <v>6413</v>
      </c>
      <c r="D7638" s="37" t="s">
        <v>5608</v>
      </c>
      <c r="E7638" s="37" t="s">
        <v>4134</v>
      </c>
      <c r="F7638" s="41"/>
      <c r="G7638" s="27"/>
      <c r="H7638" s="27"/>
      <c r="I7638" s="27">
        <v>471246</v>
      </c>
      <c r="M7638" s="220">
        <f t="shared" si="119"/>
        <v>617144</v>
      </c>
    </row>
    <row r="7639" spans="1:13" x14ac:dyDescent="0.2">
      <c r="A7639" s="35" t="s">
        <v>6412</v>
      </c>
      <c r="B7639" s="1" t="s">
        <v>5577</v>
      </c>
      <c r="C7639" s="45" t="s">
        <v>6346</v>
      </c>
      <c r="D7639" s="23" t="s">
        <v>5734</v>
      </c>
      <c r="E7639" s="23" t="s">
        <v>4141</v>
      </c>
      <c r="F7639" s="40">
        <v>1</v>
      </c>
      <c r="G7639" s="25">
        <v>53481</v>
      </c>
      <c r="H7639" s="25">
        <v>53481</v>
      </c>
      <c r="I7639" s="25"/>
      <c r="J7639" s="58" t="e">
        <f>HYPERLINK("#"&amp;"Insumos"&amp;"!A"&amp;MATCH($B7639,#REF!,0),"Ins "&amp;$B7639)</f>
        <v>#REF!</v>
      </c>
      <c r="M7639" s="220"/>
    </row>
    <row r="7640" spans="1:13" x14ac:dyDescent="0.2">
      <c r="A7640" s="35" t="s">
        <v>6412</v>
      </c>
      <c r="B7640" s="1" t="s">
        <v>263</v>
      </c>
      <c r="C7640" s="45" t="s">
        <v>696</v>
      </c>
      <c r="D7640" s="23" t="s">
        <v>5534</v>
      </c>
      <c r="E7640" s="23" t="s">
        <v>4140</v>
      </c>
      <c r="F7640" s="40">
        <v>0.1</v>
      </c>
      <c r="G7640" s="25">
        <v>187426</v>
      </c>
      <c r="H7640" s="25">
        <v>18743</v>
      </c>
      <c r="I7640" s="25"/>
      <c r="J7640" s="58" t="e">
        <f>HYPERLINK("#"&amp;"Insumos"&amp;"!A"&amp;MATCH($B7640,#REF!,0),"Ins "&amp;$B7640)</f>
        <v>#REF!</v>
      </c>
      <c r="M7640" s="220"/>
    </row>
    <row r="7641" spans="1:13" x14ac:dyDescent="0.2">
      <c r="A7641" s="35" t="s">
        <v>6412</v>
      </c>
      <c r="B7641" s="1" t="s">
        <v>5533</v>
      </c>
      <c r="C7641" s="45" t="s">
        <v>5892</v>
      </c>
      <c r="D7641" s="23" t="s">
        <v>977</v>
      </c>
      <c r="E7641" s="23" t="s">
        <v>4134</v>
      </c>
      <c r="F7641" s="40">
        <v>2</v>
      </c>
      <c r="G7641" s="25">
        <v>3623</v>
      </c>
      <c r="H7641" s="25">
        <v>7246</v>
      </c>
      <c r="I7641" s="25"/>
      <c r="J7641" s="58" t="e">
        <f>HYPERLINK("#"&amp;"Insumos"&amp;"!A"&amp;MATCH($B7641,#REF!,0),"Ins "&amp;$B7641)</f>
        <v>#REF!</v>
      </c>
      <c r="M7641" s="220"/>
    </row>
    <row r="7642" spans="1:13" x14ac:dyDescent="0.2">
      <c r="A7642" s="35" t="s">
        <v>6412</v>
      </c>
      <c r="B7642" s="1" t="s">
        <v>6084</v>
      </c>
      <c r="C7642" s="45" t="s">
        <v>6085</v>
      </c>
      <c r="D7642" s="23" t="s">
        <v>5751</v>
      </c>
      <c r="E7642" s="23" t="s">
        <v>464</v>
      </c>
      <c r="F7642" s="40">
        <v>0.05</v>
      </c>
      <c r="G7642" s="25">
        <v>21306</v>
      </c>
      <c r="H7642" s="25">
        <v>1065</v>
      </c>
      <c r="I7642" s="25"/>
      <c r="J7642" s="58" t="e">
        <f>HYPERLINK("#"&amp;"Insumos"&amp;"!A"&amp;MATCH($B7642,#REF!,0),"Ins "&amp;$B7642)</f>
        <v>#REF!</v>
      </c>
      <c r="M7642" s="220"/>
    </row>
    <row r="7643" spans="1:13" x14ac:dyDescent="0.2">
      <c r="A7643" s="35" t="s">
        <v>6412</v>
      </c>
      <c r="B7643" s="1" t="s">
        <v>6134</v>
      </c>
      <c r="C7643" s="45" t="s">
        <v>6135</v>
      </c>
      <c r="D7643" s="23" t="s">
        <v>5751</v>
      </c>
      <c r="E7643" s="23" t="s">
        <v>464</v>
      </c>
      <c r="F7643" s="40">
        <v>4</v>
      </c>
      <c r="G7643" s="25">
        <v>2269</v>
      </c>
      <c r="H7643" s="25">
        <v>9076</v>
      </c>
      <c r="I7643" s="25"/>
      <c r="J7643" s="58" t="e">
        <f>HYPERLINK("#"&amp;"Insumos"&amp;"!A"&amp;MATCH($B7643,#REF!,0),"Ins "&amp;$B7643)</f>
        <v>#REF!</v>
      </c>
      <c r="M7643" s="220"/>
    </row>
    <row r="7644" spans="1:13" ht="25.5" x14ac:dyDescent="0.2">
      <c r="A7644" s="35" t="s">
        <v>6412</v>
      </c>
      <c r="B7644" s="1" t="s">
        <v>6140</v>
      </c>
      <c r="C7644" s="45" t="s">
        <v>6141</v>
      </c>
      <c r="D7644" s="23" t="s">
        <v>5751</v>
      </c>
      <c r="E7644" s="23" t="s">
        <v>4134</v>
      </c>
      <c r="F7644" s="40">
        <v>1</v>
      </c>
      <c r="G7644" s="25">
        <v>381635</v>
      </c>
      <c r="H7644" s="25">
        <v>381635</v>
      </c>
      <c r="I7644" s="25"/>
      <c r="J7644" s="58" t="e">
        <f>HYPERLINK("#"&amp;"Insumos"&amp;"!A"&amp;MATCH($B7644,#REF!,0),"Ins "&amp;$B7644)</f>
        <v>#REF!</v>
      </c>
      <c r="M7644" s="220"/>
    </row>
    <row r="7645" spans="1:13" ht="25.5" x14ac:dyDescent="0.2">
      <c r="A7645" s="36" t="s">
        <v>6414</v>
      </c>
      <c r="B7645" s="26" t="s">
        <v>6816</v>
      </c>
      <c r="C7645" s="79" t="s">
        <v>6415</v>
      </c>
      <c r="D7645" s="37" t="s">
        <v>5608</v>
      </c>
      <c r="E7645" s="37" t="s">
        <v>4134</v>
      </c>
      <c r="F7645" s="41"/>
      <c r="G7645" s="27"/>
      <c r="H7645" s="27"/>
      <c r="I7645" s="27">
        <v>111928</v>
      </c>
      <c r="M7645" s="220">
        <f t="shared" si="119"/>
        <v>146581</v>
      </c>
    </row>
    <row r="7646" spans="1:13" x14ac:dyDescent="0.2">
      <c r="A7646" s="35" t="s">
        <v>6414</v>
      </c>
      <c r="B7646" s="1" t="s">
        <v>5577</v>
      </c>
      <c r="C7646" s="45" t="s">
        <v>6346</v>
      </c>
      <c r="D7646" s="23" t="s">
        <v>5734</v>
      </c>
      <c r="E7646" s="23" t="s">
        <v>4141</v>
      </c>
      <c r="F7646" s="40">
        <v>1</v>
      </c>
      <c r="G7646" s="25">
        <v>53481</v>
      </c>
      <c r="H7646" s="25">
        <v>53481</v>
      </c>
      <c r="I7646" s="25"/>
      <c r="J7646" s="58" t="e">
        <f>HYPERLINK("#"&amp;"Insumos"&amp;"!A"&amp;MATCH($B7646,#REF!,0),"Ins "&amp;$B7646)</f>
        <v>#REF!</v>
      </c>
      <c r="M7646" s="220"/>
    </row>
    <row r="7647" spans="1:13" x14ac:dyDescent="0.2">
      <c r="A7647" s="35" t="s">
        <v>6414</v>
      </c>
      <c r="B7647" s="1" t="s">
        <v>263</v>
      </c>
      <c r="C7647" s="45" t="s">
        <v>696</v>
      </c>
      <c r="D7647" s="23" t="s">
        <v>5534</v>
      </c>
      <c r="E7647" s="23" t="s">
        <v>4140</v>
      </c>
      <c r="F7647" s="40">
        <v>0.02</v>
      </c>
      <c r="G7647" s="25">
        <v>187426</v>
      </c>
      <c r="H7647" s="25">
        <v>3749</v>
      </c>
      <c r="I7647" s="25"/>
      <c r="J7647" s="58" t="e">
        <f>HYPERLINK("#"&amp;"Insumos"&amp;"!A"&amp;MATCH($B7647,#REF!,0),"Ins "&amp;$B7647)</f>
        <v>#REF!</v>
      </c>
      <c r="M7647" s="220"/>
    </row>
    <row r="7648" spans="1:13" x14ac:dyDescent="0.2">
      <c r="A7648" s="35" t="s">
        <v>6414</v>
      </c>
      <c r="B7648" s="1" t="s">
        <v>5533</v>
      </c>
      <c r="C7648" s="45" t="s">
        <v>5892</v>
      </c>
      <c r="D7648" s="23" t="s">
        <v>977</v>
      </c>
      <c r="E7648" s="23" t="s">
        <v>4134</v>
      </c>
      <c r="F7648" s="40">
        <v>2</v>
      </c>
      <c r="G7648" s="25">
        <v>3623</v>
      </c>
      <c r="H7648" s="25">
        <v>7246</v>
      </c>
      <c r="I7648" s="25"/>
      <c r="J7648" s="58" t="e">
        <f>HYPERLINK("#"&amp;"Insumos"&amp;"!A"&amp;MATCH($B7648,#REF!,0),"Ins "&amp;$B7648)</f>
        <v>#REF!</v>
      </c>
      <c r="M7648" s="220"/>
    </row>
    <row r="7649" spans="1:13" x14ac:dyDescent="0.2">
      <c r="A7649" s="35" t="s">
        <v>6414</v>
      </c>
      <c r="B7649" s="1" t="s">
        <v>6134</v>
      </c>
      <c r="C7649" s="45" t="s">
        <v>6135</v>
      </c>
      <c r="D7649" s="23" t="s">
        <v>5751</v>
      </c>
      <c r="E7649" s="23" t="s">
        <v>464</v>
      </c>
      <c r="F7649" s="40">
        <v>4</v>
      </c>
      <c r="G7649" s="25">
        <v>2269</v>
      </c>
      <c r="H7649" s="25">
        <v>9076</v>
      </c>
      <c r="I7649" s="25"/>
      <c r="J7649" s="58" t="e">
        <f>HYPERLINK("#"&amp;"Insumos"&amp;"!A"&amp;MATCH($B7649,#REF!,0),"Ins "&amp;$B7649)</f>
        <v>#REF!</v>
      </c>
      <c r="M7649" s="220"/>
    </row>
    <row r="7650" spans="1:13" ht="25.5" x14ac:dyDescent="0.2">
      <c r="A7650" s="35" t="s">
        <v>6414</v>
      </c>
      <c r="B7650" s="1" t="s">
        <v>6142</v>
      </c>
      <c r="C7650" s="45" t="s">
        <v>6143</v>
      </c>
      <c r="D7650" s="23" t="s">
        <v>5751</v>
      </c>
      <c r="E7650" s="23" t="s">
        <v>4134</v>
      </c>
      <c r="F7650" s="40">
        <v>1</v>
      </c>
      <c r="G7650" s="25">
        <v>38376</v>
      </c>
      <c r="H7650" s="25">
        <v>38376</v>
      </c>
      <c r="I7650" s="25"/>
      <c r="J7650" s="58" t="e">
        <f>HYPERLINK("#"&amp;"Insumos"&amp;"!A"&amp;MATCH($B7650,#REF!,0),"Ins "&amp;$B7650)</f>
        <v>#REF!</v>
      </c>
      <c r="M7650" s="220"/>
    </row>
    <row r="7651" spans="1:13" x14ac:dyDescent="0.2">
      <c r="A7651" s="36" t="s">
        <v>6416</v>
      </c>
      <c r="B7651" s="26" t="s">
        <v>6816</v>
      </c>
      <c r="C7651" s="79" t="s">
        <v>6417</v>
      </c>
      <c r="D7651" s="37" t="s">
        <v>5608</v>
      </c>
      <c r="E7651" s="37" t="s">
        <v>4134</v>
      </c>
      <c r="F7651" s="41"/>
      <c r="G7651" s="27"/>
      <c r="H7651" s="27"/>
      <c r="I7651" s="27">
        <v>168060</v>
      </c>
      <c r="M7651" s="220">
        <f t="shared" si="119"/>
        <v>220091</v>
      </c>
    </row>
    <row r="7652" spans="1:13" x14ac:dyDescent="0.2">
      <c r="A7652" s="35" t="s">
        <v>6416</v>
      </c>
      <c r="B7652" s="1" t="s">
        <v>5577</v>
      </c>
      <c r="C7652" s="45" t="s">
        <v>6346</v>
      </c>
      <c r="D7652" s="23" t="s">
        <v>5734</v>
      </c>
      <c r="E7652" s="23" t="s">
        <v>4141</v>
      </c>
      <c r="F7652" s="40">
        <v>1</v>
      </c>
      <c r="G7652" s="25">
        <v>53481</v>
      </c>
      <c r="H7652" s="25">
        <v>53481</v>
      </c>
      <c r="I7652" s="25"/>
      <c r="J7652" s="58" t="e">
        <f>HYPERLINK("#"&amp;"Insumos"&amp;"!A"&amp;MATCH($B7652,#REF!,0),"Ins "&amp;$B7652)</f>
        <v>#REF!</v>
      </c>
      <c r="M7652" s="220"/>
    </row>
    <row r="7653" spans="1:13" x14ac:dyDescent="0.2">
      <c r="A7653" s="35" t="s">
        <v>6416</v>
      </c>
      <c r="B7653" s="1" t="s">
        <v>263</v>
      </c>
      <c r="C7653" s="45" t="s">
        <v>696</v>
      </c>
      <c r="D7653" s="23" t="s">
        <v>5534</v>
      </c>
      <c r="E7653" s="23" t="s">
        <v>4140</v>
      </c>
      <c r="F7653" s="40">
        <v>0.1</v>
      </c>
      <c r="G7653" s="25">
        <v>187426</v>
      </c>
      <c r="H7653" s="25">
        <v>18743</v>
      </c>
      <c r="I7653" s="25"/>
      <c r="J7653" s="58" t="e">
        <f>HYPERLINK("#"&amp;"Insumos"&amp;"!A"&amp;MATCH($B7653,#REF!,0),"Ins "&amp;$B7653)</f>
        <v>#REF!</v>
      </c>
      <c r="M7653" s="220"/>
    </row>
    <row r="7654" spans="1:13" x14ac:dyDescent="0.2">
      <c r="A7654" s="35" t="s">
        <v>6416</v>
      </c>
      <c r="B7654" s="1" t="s">
        <v>5533</v>
      </c>
      <c r="C7654" s="45" t="s">
        <v>5892</v>
      </c>
      <c r="D7654" s="23" t="s">
        <v>977</v>
      </c>
      <c r="E7654" s="23" t="s">
        <v>4134</v>
      </c>
      <c r="F7654" s="40">
        <v>2</v>
      </c>
      <c r="G7654" s="25">
        <v>3623</v>
      </c>
      <c r="H7654" s="25">
        <v>7246</v>
      </c>
      <c r="I7654" s="25"/>
      <c r="J7654" s="58" t="e">
        <f>HYPERLINK("#"&amp;"Insumos"&amp;"!A"&amp;MATCH($B7654,#REF!,0),"Ins "&amp;$B7654)</f>
        <v>#REF!</v>
      </c>
      <c r="M7654" s="220"/>
    </row>
    <row r="7655" spans="1:13" x14ac:dyDescent="0.2">
      <c r="A7655" s="35" t="s">
        <v>6416</v>
      </c>
      <c r="B7655" s="1" t="s">
        <v>6134</v>
      </c>
      <c r="C7655" s="45" t="s">
        <v>6135</v>
      </c>
      <c r="D7655" s="23" t="s">
        <v>5751</v>
      </c>
      <c r="E7655" s="23" t="s">
        <v>464</v>
      </c>
      <c r="F7655" s="40">
        <v>20</v>
      </c>
      <c r="G7655" s="25">
        <v>2269</v>
      </c>
      <c r="H7655" s="25">
        <v>45380</v>
      </c>
      <c r="I7655" s="25"/>
      <c r="J7655" s="58" t="e">
        <f>HYPERLINK("#"&amp;"Insumos"&amp;"!A"&amp;MATCH($B7655,#REF!,0),"Ins "&amp;$B7655)</f>
        <v>#REF!</v>
      </c>
      <c r="M7655" s="220"/>
    </row>
    <row r="7656" spans="1:13" x14ac:dyDescent="0.2">
      <c r="A7656" s="35" t="s">
        <v>6416</v>
      </c>
      <c r="B7656" s="1" t="s">
        <v>6144</v>
      </c>
      <c r="C7656" s="45" t="s">
        <v>6145</v>
      </c>
      <c r="D7656" s="23" t="s">
        <v>5751</v>
      </c>
      <c r="E7656" s="23" t="s">
        <v>4134</v>
      </c>
      <c r="F7656" s="40">
        <v>1</v>
      </c>
      <c r="G7656" s="25">
        <v>19638</v>
      </c>
      <c r="H7656" s="25">
        <v>19638</v>
      </c>
      <c r="I7656" s="25"/>
      <c r="J7656" s="58" t="e">
        <f>HYPERLINK("#"&amp;"Insumos"&amp;"!A"&amp;MATCH($B7656,#REF!,0),"Ins "&amp;$B7656)</f>
        <v>#REF!</v>
      </c>
      <c r="M7656" s="220"/>
    </row>
    <row r="7657" spans="1:13" x14ac:dyDescent="0.2">
      <c r="A7657" s="35" t="s">
        <v>6416</v>
      </c>
      <c r="B7657" s="1" t="s">
        <v>6146</v>
      </c>
      <c r="C7657" s="45" t="s">
        <v>6147</v>
      </c>
      <c r="D7657" s="23" t="s">
        <v>5751</v>
      </c>
      <c r="E7657" s="23" t="s">
        <v>4134</v>
      </c>
      <c r="F7657" s="40">
        <v>1</v>
      </c>
      <c r="G7657" s="25">
        <v>1108</v>
      </c>
      <c r="H7657" s="25">
        <v>1108</v>
      </c>
      <c r="I7657" s="25"/>
      <c r="J7657" s="58" t="e">
        <f>HYPERLINK("#"&amp;"Insumos"&amp;"!A"&amp;MATCH($B7657,#REF!,0),"Ins "&amp;$B7657)</f>
        <v>#REF!</v>
      </c>
      <c r="M7657" s="220"/>
    </row>
    <row r="7658" spans="1:13" x14ac:dyDescent="0.2">
      <c r="A7658" s="35" t="s">
        <v>6416</v>
      </c>
      <c r="B7658" s="1" t="s">
        <v>6148</v>
      </c>
      <c r="C7658" s="45" t="s">
        <v>6149</v>
      </c>
      <c r="D7658" s="23" t="s">
        <v>5751</v>
      </c>
      <c r="E7658" s="23" t="s">
        <v>4134</v>
      </c>
      <c r="F7658" s="40">
        <v>1</v>
      </c>
      <c r="G7658" s="25">
        <v>322</v>
      </c>
      <c r="H7658" s="25">
        <v>322</v>
      </c>
      <c r="I7658" s="25"/>
      <c r="J7658" s="58" t="e">
        <f>HYPERLINK("#"&amp;"Insumos"&amp;"!A"&amp;MATCH($B7658,#REF!,0),"Ins "&amp;$B7658)</f>
        <v>#REF!</v>
      </c>
      <c r="M7658" s="220"/>
    </row>
    <row r="7659" spans="1:13" x14ac:dyDescent="0.2">
      <c r="A7659" s="35" t="s">
        <v>6416</v>
      </c>
      <c r="B7659" s="1" t="s">
        <v>6150</v>
      </c>
      <c r="C7659" s="45" t="s">
        <v>6151</v>
      </c>
      <c r="D7659" s="23" t="s">
        <v>5751</v>
      </c>
      <c r="E7659" s="23" t="s">
        <v>4134</v>
      </c>
      <c r="F7659" s="40">
        <v>1</v>
      </c>
      <c r="G7659" s="25">
        <v>834</v>
      </c>
      <c r="H7659" s="25">
        <v>834</v>
      </c>
      <c r="I7659" s="25"/>
      <c r="J7659" s="58" t="e">
        <f>HYPERLINK("#"&amp;"Insumos"&amp;"!A"&amp;MATCH($B7659,#REF!,0),"Ins "&amp;$B7659)</f>
        <v>#REF!</v>
      </c>
      <c r="M7659" s="220"/>
    </row>
    <row r="7660" spans="1:13" x14ac:dyDescent="0.2">
      <c r="A7660" s="35" t="s">
        <v>6416</v>
      </c>
      <c r="B7660" s="1" t="s">
        <v>6152</v>
      </c>
      <c r="C7660" s="45" t="s">
        <v>6153</v>
      </c>
      <c r="D7660" s="23" t="s">
        <v>5751</v>
      </c>
      <c r="E7660" s="23" t="s">
        <v>464</v>
      </c>
      <c r="F7660" s="40">
        <v>4</v>
      </c>
      <c r="G7660" s="25">
        <v>5327</v>
      </c>
      <c r="H7660" s="25">
        <v>21308</v>
      </c>
      <c r="I7660" s="25"/>
      <c r="J7660" s="58" t="e">
        <f>HYPERLINK("#"&amp;"Insumos"&amp;"!A"&amp;MATCH($B7660,#REF!,0),"Ins "&amp;$B7660)</f>
        <v>#REF!</v>
      </c>
      <c r="M7660" s="220"/>
    </row>
    <row r="7661" spans="1:13" x14ac:dyDescent="0.2">
      <c r="A7661" s="36" t="s">
        <v>6418</v>
      </c>
      <c r="B7661" s="26" t="s">
        <v>6816</v>
      </c>
      <c r="C7661" s="79" t="s">
        <v>6419</v>
      </c>
      <c r="D7661" s="37" t="s">
        <v>5608</v>
      </c>
      <c r="E7661" s="37" t="s">
        <v>4134</v>
      </c>
      <c r="F7661" s="41"/>
      <c r="G7661" s="27"/>
      <c r="H7661" s="27"/>
      <c r="I7661" s="27">
        <v>179405</v>
      </c>
      <c r="M7661" s="220">
        <f t="shared" si="119"/>
        <v>234949</v>
      </c>
    </row>
    <row r="7662" spans="1:13" x14ac:dyDescent="0.2">
      <c r="A7662" s="35" t="s">
        <v>6418</v>
      </c>
      <c r="B7662" s="1" t="s">
        <v>5577</v>
      </c>
      <c r="C7662" s="45" t="s">
        <v>6346</v>
      </c>
      <c r="D7662" s="23" t="s">
        <v>5734</v>
      </c>
      <c r="E7662" s="23" t="s">
        <v>4141</v>
      </c>
      <c r="F7662" s="40">
        <v>1</v>
      </c>
      <c r="G7662" s="25">
        <v>53481</v>
      </c>
      <c r="H7662" s="25">
        <v>53481</v>
      </c>
      <c r="I7662" s="25"/>
      <c r="J7662" s="58" t="e">
        <f>HYPERLINK("#"&amp;"Insumos"&amp;"!A"&amp;MATCH($B7662,#REF!,0),"Ins "&amp;$B7662)</f>
        <v>#REF!</v>
      </c>
      <c r="M7662" s="220"/>
    </row>
    <row r="7663" spans="1:13" x14ac:dyDescent="0.2">
      <c r="A7663" s="35" t="s">
        <v>6418</v>
      </c>
      <c r="B7663" s="1" t="s">
        <v>263</v>
      </c>
      <c r="C7663" s="45" t="s">
        <v>696</v>
      </c>
      <c r="D7663" s="23" t="s">
        <v>5534</v>
      </c>
      <c r="E7663" s="23" t="s">
        <v>4140</v>
      </c>
      <c r="F7663" s="40">
        <v>0.1</v>
      </c>
      <c r="G7663" s="25">
        <v>187426</v>
      </c>
      <c r="H7663" s="25">
        <v>18743</v>
      </c>
      <c r="I7663" s="25"/>
      <c r="J7663" s="58" t="e">
        <f>HYPERLINK("#"&amp;"Insumos"&amp;"!A"&amp;MATCH($B7663,#REF!,0),"Ins "&amp;$B7663)</f>
        <v>#REF!</v>
      </c>
      <c r="M7663" s="220"/>
    </row>
    <row r="7664" spans="1:13" x14ac:dyDescent="0.2">
      <c r="A7664" s="35" t="s">
        <v>6418</v>
      </c>
      <c r="B7664" s="1" t="s">
        <v>5533</v>
      </c>
      <c r="C7664" s="45" t="s">
        <v>5892</v>
      </c>
      <c r="D7664" s="23" t="s">
        <v>977</v>
      </c>
      <c r="E7664" s="23" t="s">
        <v>4134</v>
      </c>
      <c r="F7664" s="40">
        <v>2</v>
      </c>
      <c r="G7664" s="25">
        <v>3623</v>
      </c>
      <c r="H7664" s="25">
        <v>7246</v>
      </c>
      <c r="I7664" s="25"/>
      <c r="J7664" s="58" t="e">
        <f>HYPERLINK("#"&amp;"Insumos"&amp;"!A"&amp;MATCH($B7664,#REF!,0),"Ins "&amp;$B7664)</f>
        <v>#REF!</v>
      </c>
      <c r="M7664" s="220"/>
    </row>
    <row r="7665" spans="1:13" x14ac:dyDescent="0.2">
      <c r="A7665" s="35" t="s">
        <v>6418</v>
      </c>
      <c r="B7665" s="1" t="s">
        <v>6134</v>
      </c>
      <c r="C7665" s="45" t="s">
        <v>6135</v>
      </c>
      <c r="D7665" s="23" t="s">
        <v>5751</v>
      </c>
      <c r="E7665" s="23" t="s">
        <v>464</v>
      </c>
      <c r="F7665" s="40">
        <v>25</v>
      </c>
      <c r="G7665" s="25">
        <v>2269</v>
      </c>
      <c r="H7665" s="25">
        <v>56725</v>
      </c>
      <c r="I7665" s="25"/>
      <c r="J7665" s="58" t="e">
        <f>HYPERLINK("#"&amp;"Insumos"&amp;"!A"&amp;MATCH($B7665,#REF!,0),"Ins "&amp;$B7665)</f>
        <v>#REF!</v>
      </c>
      <c r="M7665" s="220"/>
    </row>
    <row r="7666" spans="1:13" x14ac:dyDescent="0.2">
      <c r="A7666" s="35" t="s">
        <v>6418</v>
      </c>
      <c r="B7666" s="1" t="s">
        <v>6148</v>
      </c>
      <c r="C7666" s="45" t="s">
        <v>6149</v>
      </c>
      <c r="D7666" s="23" t="s">
        <v>5751</v>
      </c>
      <c r="E7666" s="23" t="s">
        <v>4134</v>
      </c>
      <c r="F7666" s="40">
        <v>1</v>
      </c>
      <c r="G7666" s="25">
        <v>322</v>
      </c>
      <c r="H7666" s="25">
        <v>322</v>
      </c>
      <c r="I7666" s="25"/>
      <c r="J7666" s="58" t="e">
        <f>HYPERLINK("#"&amp;"Insumos"&amp;"!A"&amp;MATCH($B7666,#REF!,0),"Ins "&amp;$B7666)</f>
        <v>#REF!</v>
      </c>
      <c r="M7666" s="220"/>
    </row>
    <row r="7667" spans="1:13" x14ac:dyDescent="0.2">
      <c r="A7667" s="35" t="s">
        <v>6418</v>
      </c>
      <c r="B7667" s="1" t="s">
        <v>6150</v>
      </c>
      <c r="C7667" s="45" t="s">
        <v>6151</v>
      </c>
      <c r="D7667" s="23" t="s">
        <v>5751</v>
      </c>
      <c r="E7667" s="23" t="s">
        <v>4134</v>
      </c>
      <c r="F7667" s="40">
        <v>1</v>
      </c>
      <c r="G7667" s="25">
        <v>834</v>
      </c>
      <c r="H7667" s="25">
        <v>834</v>
      </c>
      <c r="I7667" s="25"/>
      <c r="J7667" s="58" t="e">
        <f>HYPERLINK("#"&amp;"Insumos"&amp;"!A"&amp;MATCH($B7667,#REF!,0),"Ins "&amp;$B7667)</f>
        <v>#REF!</v>
      </c>
      <c r="M7667" s="220"/>
    </row>
    <row r="7668" spans="1:13" x14ac:dyDescent="0.2">
      <c r="A7668" s="35" t="s">
        <v>6418</v>
      </c>
      <c r="B7668" s="1" t="s">
        <v>6152</v>
      </c>
      <c r="C7668" s="45" t="s">
        <v>6153</v>
      </c>
      <c r="D7668" s="23" t="s">
        <v>5751</v>
      </c>
      <c r="E7668" s="23" t="s">
        <v>464</v>
      </c>
      <c r="F7668" s="40">
        <v>4</v>
      </c>
      <c r="G7668" s="25">
        <v>5327</v>
      </c>
      <c r="H7668" s="25">
        <v>21308</v>
      </c>
      <c r="I7668" s="25"/>
      <c r="J7668" s="58" t="e">
        <f>HYPERLINK("#"&amp;"Insumos"&amp;"!A"&amp;MATCH($B7668,#REF!,0),"Ins "&amp;$B7668)</f>
        <v>#REF!</v>
      </c>
      <c r="M7668" s="220"/>
    </row>
    <row r="7669" spans="1:13" x14ac:dyDescent="0.2">
      <c r="A7669" s="35" t="s">
        <v>6418</v>
      </c>
      <c r="B7669" s="1" t="s">
        <v>6154</v>
      </c>
      <c r="C7669" s="45" t="s">
        <v>6155</v>
      </c>
      <c r="D7669" s="23" t="s">
        <v>5751</v>
      </c>
      <c r="E7669" s="23" t="s">
        <v>4134</v>
      </c>
      <c r="F7669" s="40">
        <v>1</v>
      </c>
      <c r="G7669" s="25">
        <v>19638</v>
      </c>
      <c r="H7669" s="25">
        <v>19638</v>
      </c>
      <c r="I7669" s="25"/>
      <c r="J7669" s="58" t="e">
        <f>HYPERLINK("#"&amp;"Insumos"&amp;"!A"&amp;MATCH($B7669,#REF!,0),"Ins "&amp;$B7669)</f>
        <v>#REF!</v>
      </c>
      <c r="M7669" s="220"/>
    </row>
    <row r="7670" spans="1:13" x14ac:dyDescent="0.2">
      <c r="A7670" s="35" t="s">
        <v>6418</v>
      </c>
      <c r="B7670" s="1" t="s">
        <v>6156</v>
      </c>
      <c r="C7670" s="45" t="s">
        <v>6157</v>
      </c>
      <c r="D7670" s="23" t="s">
        <v>5751</v>
      </c>
      <c r="E7670" s="23" t="s">
        <v>4134</v>
      </c>
      <c r="F7670" s="40">
        <v>1</v>
      </c>
      <c r="G7670" s="25">
        <v>1108</v>
      </c>
      <c r="H7670" s="25">
        <v>1108</v>
      </c>
      <c r="I7670" s="25"/>
      <c r="J7670" s="58" t="e">
        <f>HYPERLINK("#"&amp;"Insumos"&amp;"!A"&amp;MATCH($B7670,#REF!,0),"Ins "&amp;$B7670)</f>
        <v>#REF!</v>
      </c>
      <c r="M7670" s="220"/>
    </row>
    <row r="7671" spans="1:13" ht="25.5" x14ac:dyDescent="0.2">
      <c r="A7671" s="36" t="s">
        <v>6420</v>
      </c>
      <c r="B7671" s="26" t="s">
        <v>6816</v>
      </c>
      <c r="C7671" s="79" t="s">
        <v>6421</v>
      </c>
      <c r="D7671" s="37" t="s">
        <v>5608</v>
      </c>
      <c r="E7671" s="37" t="s">
        <v>4134</v>
      </c>
      <c r="F7671" s="41"/>
      <c r="G7671" s="27"/>
      <c r="H7671" s="27"/>
      <c r="I7671" s="27">
        <v>154864</v>
      </c>
      <c r="M7671" s="220">
        <f t="shared" si="119"/>
        <v>202810</v>
      </c>
    </row>
    <row r="7672" spans="1:13" x14ac:dyDescent="0.2">
      <c r="A7672" s="35" t="s">
        <v>6420</v>
      </c>
      <c r="B7672" s="1" t="s">
        <v>5577</v>
      </c>
      <c r="C7672" s="45" t="s">
        <v>6346</v>
      </c>
      <c r="D7672" s="23" t="s">
        <v>5734</v>
      </c>
      <c r="E7672" s="23" t="s">
        <v>4141</v>
      </c>
      <c r="F7672" s="40">
        <v>1</v>
      </c>
      <c r="G7672" s="25">
        <v>53481</v>
      </c>
      <c r="H7672" s="25">
        <v>53481</v>
      </c>
      <c r="I7672" s="25"/>
      <c r="J7672" s="58" t="e">
        <f>HYPERLINK("#"&amp;"Insumos"&amp;"!A"&amp;MATCH($B7672,#REF!,0),"Ins "&amp;$B7672)</f>
        <v>#REF!</v>
      </c>
      <c r="M7672" s="220"/>
    </row>
    <row r="7673" spans="1:13" x14ac:dyDescent="0.2">
      <c r="A7673" s="35" t="s">
        <v>6420</v>
      </c>
      <c r="B7673" s="1" t="s">
        <v>263</v>
      </c>
      <c r="C7673" s="45" t="s">
        <v>696</v>
      </c>
      <c r="D7673" s="23" t="s">
        <v>5534</v>
      </c>
      <c r="E7673" s="23" t="s">
        <v>4140</v>
      </c>
      <c r="F7673" s="40">
        <v>0.1</v>
      </c>
      <c r="G7673" s="25">
        <v>187426</v>
      </c>
      <c r="H7673" s="25">
        <v>18743</v>
      </c>
      <c r="I7673" s="25"/>
      <c r="J7673" s="58" t="e">
        <f>HYPERLINK("#"&amp;"Insumos"&amp;"!A"&amp;MATCH($B7673,#REF!,0),"Ins "&amp;$B7673)</f>
        <v>#REF!</v>
      </c>
      <c r="M7673" s="220"/>
    </row>
    <row r="7674" spans="1:13" x14ac:dyDescent="0.2">
      <c r="A7674" s="35" t="s">
        <v>6420</v>
      </c>
      <c r="B7674" s="1" t="s">
        <v>5533</v>
      </c>
      <c r="C7674" s="45" t="s">
        <v>5892</v>
      </c>
      <c r="D7674" s="23" t="s">
        <v>977</v>
      </c>
      <c r="E7674" s="23" t="s">
        <v>4134</v>
      </c>
      <c r="F7674" s="40">
        <v>2</v>
      </c>
      <c r="G7674" s="25">
        <v>3623</v>
      </c>
      <c r="H7674" s="25">
        <v>7246</v>
      </c>
      <c r="I7674" s="25"/>
      <c r="J7674" s="58" t="e">
        <f>HYPERLINK("#"&amp;"Insumos"&amp;"!A"&amp;MATCH($B7674,#REF!,0),"Ins "&amp;$B7674)</f>
        <v>#REF!</v>
      </c>
      <c r="M7674" s="220"/>
    </row>
    <row r="7675" spans="1:13" x14ac:dyDescent="0.2">
      <c r="A7675" s="35" t="s">
        <v>6420</v>
      </c>
      <c r="B7675" s="1" t="s">
        <v>6134</v>
      </c>
      <c r="C7675" s="45" t="s">
        <v>6135</v>
      </c>
      <c r="D7675" s="23" t="s">
        <v>5751</v>
      </c>
      <c r="E7675" s="23" t="s">
        <v>464</v>
      </c>
      <c r="F7675" s="40">
        <v>15</v>
      </c>
      <c r="G7675" s="25">
        <v>2269</v>
      </c>
      <c r="H7675" s="25">
        <v>34035</v>
      </c>
      <c r="I7675" s="25"/>
      <c r="J7675" s="58" t="e">
        <f>HYPERLINK("#"&amp;"Insumos"&amp;"!A"&amp;MATCH($B7675,#REF!,0),"Ins "&amp;$B7675)</f>
        <v>#REF!</v>
      </c>
      <c r="M7675" s="220"/>
    </row>
    <row r="7676" spans="1:13" x14ac:dyDescent="0.2">
      <c r="A7676" s="35" t="s">
        <v>6420</v>
      </c>
      <c r="B7676" s="1" t="s">
        <v>6148</v>
      </c>
      <c r="C7676" s="45" t="s">
        <v>6149</v>
      </c>
      <c r="D7676" s="23" t="s">
        <v>5751</v>
      </c>
      <c r="E7676" s="23" t="s">
        <v>4134</v>
      </c>
      <c r="F7676" s="40">
        <v>1</v>
      </c>
      <c r="G7676" s="25">
        <v>322</v>
      </c>
      <c r="H7676" s="25">
        <v>322</v>
      </c>
      <c r="I7676" s="25"/>
      <c r="J7676" s="58" t="e">
        <f>HYPERLINK("#"&amp;"Insumos"&amp;"!A"&amp;MATCH($B7676,#REF!,0),"Ins "&amp;$B7676)</f>
        <v>#REF!</v>
      </c>
      <c r="M7676" s="220"/>
    </row>
    <row r="7677" spans="1:13" x14ac:dyDescent="0.2">
      <c r="A7677" s="35" t="s">
        <v>6420</v>
      </c>
      <c r="B7677" s="1" t="s">
        <v>6150</v>
      </c>
      <c r="C7677" s="45" t="s">
        <v>6151</v>
      </c>
      <c r="D7677" s="23" t="s">
        <v>5751</v>
      </c>
      <c r="E7677" s="23" t="s">
        <v>4134</v>
      </c>
      <c r="F7677" s="40">
        <v>1</v>
      </c>
      <c r="G7677" s="25">
        <v>834</v>
      </c>
      <c r="H7677" s="25">
        <v>834</v>
      </c>
      <c r="I7677" s="25"/>
      <c r="J7677" s="58" t="e">
        <f>HYPERLINK("#"&amp;"Insumos"&amp;"!A"&amp;MATCH($B7677,#REF!,0),"Ins "&amp;$B7677)</f>
        <v>#REF!</v>
      </c>
      <c r="M7677" s="220"/>
    </row>
    <row r="7678" spans="1:13" x14ac:dyDescent="0.2">
      <c r="A7678" s="35" t="s">
        <v>6420</v>
      </c>
      <c r="B7678" s="1" t="s">
        <v>6152</v>
      </c>
      <c r="C7678" s="45" t="s">
        <v>6153</v>
      </c>
      <c r="D7678" s="23" t="s">
        <v>5751</v>
      </c>
      <c r="E7678" s="23" t="s">
        <v>464</v>
      </c>
      <c r="F7678" s="40">
        <v>4</v>
      </c>
      <c r="G7678" s="25">
        <v>5327</v>
      </c>
      <c r="H7678" s="25">
        <v>21308</v>
      </c>
      <c r="I7678" s="25"/>
      <c r="J7678" s="58" t="e">
        <f>HYPERLINK("#"&amp;"Insumos"&amp;"!A"&amp;MATCH($B7678,#REF!,0),"Ins "&amp;$B7678)</f>
        <v>#REF!</v>
      </c>
      <c r="M7678" s="220"/>
    </row>
    <row r="7679" spans="1:13" x14ac:dyDescent="0.2">
      <c r="A7679" s="35" t="s">
        <v>6420</v>
      </c>
      <c r="B7679" s="1" t="s">
        <v>6156</v>
      </c>
      <c r="C7679" s="45" t="s">
        <v>6157</v>
      </c>
      <c r="D7679" s="23" t="s">
        <v>5751</v>
      </c>
      <c r="E7679" s="23" t="s">
        <v>4134</v>
      </c>
      <c r="F7679" s="40">
        <v>1</v>
      </c>
      <c r="G7679" s="25">
        <v>1108</v>
      </c>
      <c r="H7679" s="25">
        <v>1108</v>
      </c>
      <c r="I7679" s="25"/>
      <c r="J7679" s="58" t="e">
        <f>HYPERLINK("#"&amp;"Insumos"&amp;"!A"&amp;MATCH($B7679,#REF!,0),"Ins "&amp;$B7679)</f>
        <v>#REF!</v>
      </c>
      <c r="M7679" s="220"/>
    </row>
    <row r="7680" spans="1:13" x14ac:dyDescent="0.2">
      <c r="A7680" s="35" t="s">
        <v>6420</v>
      </c>
      <c r="B7680" s="1" t="s">
        <v>6158</v>
      </c>
      <c r="C7680" s="45" t="s">
        <v>6159</v>
      </c>
      <c r="D7680" s="23" t="s">
        <v>5751</v>
      </c>
      <c r="E7680" s="23" t="s">
        <v>4134</v>
      </c>
      <c r="F7680" s="40">
        <v>1</v>
      </c>
      <c r="G7680" s="25">
        <v>17787</v>
      </c>
      <c r="H7680" s="25">
        <v>17787</v>
      </c>
      <c r="I7680" s="25"/>
      <c r="J7680" s="58" t="e">
        <f>HYPERLINK("#"&amp;"Insumos"&amp;"!A"&amp;MATCH($B7680,#REF!,0),"Ins "&amp;$B7680)</f>
        <v>#REF!</v>
      </c>
      <c r="M7680" s="220"/>
    </row>
    <row r="7681" spans="1:13" ht="25.5" x14ac:dyDescent="0.2">
      <c r="A7681" s="36" t="s">
        <v>6422</v>
      </c>
      <c r="B7681" s="26" t="s">
        <v>6816</v>
      </c>
      <c r="C7681" s="79" t="s">
        <v>6423</v>
      </c>
      <c r="D7681" s="37" t="s">
        <v>5608</v>
      </c>
      <c r="E7681" s="37" t="s">
        <v>4134</v>
      </c>
      <c r="F7681" s="41"/>
      <c r="G7681" s="27"/>
      <c r="H7681" s="27"/>
      <c r="I7681" s="27">
        <v>111912</v>
      </c>
      <c r="M7681" s="220">
        <f t="shared" si="119"/>
        <v>146560</v>
      </c>
    </row>
    <row r="7682" spans="1:13" x14ac:dyDescent="0.2">
      <c r="A7682" s="35" t="s">
        <v>6422</v>
      </c>
      <c r="B7682" s="1" t="s">
        <v>5577</v>
      </c>
      <c r="C7682" s="45" t="s">
        <v>6346</v>
      </c>
      <c r="D7682" s="23" t="s">
        <v>5734</v>
      </c>
      <c r="E7682" s="23" t="s">
        <v>4141</v>
      </c>
      <c r="F7682" s="40">
        <v>0.5</v>
      </c>
      <c r="G7682" s="25">
        <v>53481</v>
      </c>
      <c r="H7682" s="25">
        <v>26741</v>
      </c>
      <c r="I7682" s="25"/>
      <c r="J7682" s="58" t="e">
        <f>HYPERLINK("#"&amp;"Insumos"&amp;"!A"&amp;MATCH($B7682,#REF!,0),"Ins "&amp;$B7682)</f>
        <v>#REF!</v>
      </c>
      <c r="M7682" s="220"/>
    </row>
    <row r="7683" spans="1:13" x14ac:dyDescent="0.2">
      <c r="A7683" s="35" t="s">
        <v>6422</v>
      </c>
      <c r="B7683" s="1" t="s">
        <v>263</v>
      </c>
      <c r="C7683" s="45" t="s">
        <v>696</v>
      </c>
      <c r="D7683" s="23" t="s">
        <v>5534</v>
      </c>
      <c r="E7683" s="23" t="s">
        <v>4140</v>
      </c>
      <c r="F7683" s="40">
        <v>0.1</v>
      </c>
      <c r="G7683" s="25">
        <v>187426</v>
      </c>
      <c r="H7683" s="25">
        <v>18743</v>
      </c>
      <c r="I7683" s="25"/>
      <c r="J7683" s="58" t="e">
        <f>HYPERLINK("#"&amp;"Insumos"&amp;"!A"&amp;MATCH($B7683,#REF!,0),"Ins "&amp;$B7683)</f>
        <v>#REF!</v>
      </c>
      <c r="M7683" s="220"/>
    </row>
    <row r="7684" spans="1:13" x14ac:dyDescent="0.2">
      <c r="A7684" s="35" t="s">
        <v>6422</v>
      </c>
      <c r="B7684" s="1" t="s">
        <v>5533</v>
      </c>
      <c r="C7684" s="45" t="s">
        <v>5892</v>
      </c>
      <c r="D7684" s="23" t="s">
        <v>977</v>
      </c>
      <c r="E7684" s="23" t="s">
        <v>4134</v>
      </c>
      <c r="F7684" s="40">
        <v>2</v>
      </c>
      <c r="G7684" s="25">
        <v>3623</v>
      </c>
      <c r="H7684" s="25">
        <v>7246</v>
      </c>
      <c r="I7684" s="25"/>
      <c r="J7684" s="58" t="e">
        <f>HYPERLINK("#"&amp;"Insumos"&amp;"!A"&amp;MATCH($B7684,#REF!,0),"Ins "&amp;$B7684)</f>
        <v>#REF!</v>
      </c>
      <c r="M7684" s="220"/>
    </row>
    <row r="7685" spans="1:13" x14ac:dyDescent="0.2">
      <c r="A7685" s="35" t="s">
        <v>6422</v>
      </c>
      <c r="B7685" s="1" t="s">
        <v>6084</v>
      </c>
      <c r="C7685" s="45" t="s">
        <v>6085</v>
      </c>
      <c r="D7685" s="23" t="s">
        <v>5751</v>
      </c>
      <c r="E7685" s="23" t="s">
        <v>464</v>
      </c>
      <c r="F7685" s="40">
        <v>0.05</v>
      </c>
      <c r="G7685" s="25">
        <v>21306</v>
      </c>
      <c r="H7685" s="25">
        <v>1065</v>
      </c>
      <c r="I7685" s="25"/>
      <c r="J7685" s="58" t="e">
        <f>HYPERLINK("#"&amp;"Insumos"&amp;"!A"&amp;MATCH($B7685,#REF!,0),"Ins "&amp;$B7685)</f>
        <v>#REF!</v>
      </c>
      <c r="M7685" s="220"/>
    </row>
    <row r="7686" spans="1:13" x14ac:dyDescent="0.2">
      <c r="A7686" s="35" t="s">
        <v>6422</v>
      </c>
      <c r="B7686" s="1" t="s">
        <v>6138</v>
      </c>
      <c r="C7686" s="45" t="s">
        <v>6139</v>
      </c>
      <c r="D7686" s="23" t="s">
        <v>5751</v>
      </c>
      <c r="E7686" s="23" t="s">
        <v>464</v>
      </c>
      <c r="F7686" s="40">
        <v>15</v>
      </c>
      <c r="G7686" s="25">
        <v>2269</v>
      </c>
      <c r="H7686" s="25">
        <v>34035</v>
      </c>
      <c r="I7686" s="25"/>
      <c r="J7686" s="58" t="e">
        <f>HYPERLINK("#"&amp;"Insumos"&amp;"!A"&amp;MATCH($B7686,#REF!,0),"Ins "&amp;$B7686)</f>
        <v>#REF!</v>
      </c>
      <c r="M7686" s="220"/>
    </row>
    <row r="7687" spans="1:13" x14ac:dyDescent="0.2">
      <c r="A7687" s="35" t="s">
        <v>6422</v>
      </c>
      <c r="B7687" s="1" t="s">
        <v>6160</v>
      </c>
      <c r="C7687" s="45" t="s">
        <v>6161</v>
      </c>
      <c r="D7687" s="23" t="s">
        <v>5751</v>
      </c>
      <c r="E7687" s="23" t="s">
        <v>4134</v>
      </c>
      <c r="F7687" s="40">
        <v>1</v>
      </c>
      <c r="G7687" s="25">
        <v>24082</v>
      </c>
      <c r="H7687" s="25">
        <v>24082</v>
      </c>
      <c r="I7687" s="25"/>
      <c r="J7687" s="58" t="e">
        <f>HYPERLINK("#"&amp;"Insumos"&amp;"!A"&amp;MATCH($B7687,#REF!,0),"Ins "&amp;$B7687)</f>
        <v>#REF!</v>
      </c>
      <c r="M7687" s="220"/>
    </row>
    <row r="7688" spans="1:13" ht="25.5" x14ac:dyDescent="0.2">
      <c r="A7688" s="36" t="s">
        <v>6424</v>
      </c>
      <c r="B7688" s="26" t="s">
        <v>6816</v>
      </c>
      <c r="C7688" s="79" t="s">
        <v>6425</v>
      </c>
      <c r="D7688" s="37" t="s">
        <v>5608</v>
      </c>
      <c r="E7688" s="37" t="s">
        <v>4134</v>
      </c>
      <c r="F7688" s="41"/>
      <c r="G7688" s="27"/>
      <c r="H7688" s="27"/>
      <c r="I7688" s="27">
        <v>111912</v>
      </c>
      <c r="M7688" s="220">
        <f t="shared" ref="M7688:M7745" si="120">ROUND(I7688*(1+$L$2),0)</f>
        <v>146560</v>
      </c>
    </row>
    <row r="7689" spans="1:13" x14ac:dyDescent="0.2">
      <c r="A7689" s="35" t="s">
        <v>6424</v>
      </c>
      <c r="B7689" s="1" t="s">
        <v>5577</v>
      </c>
      <c r="C7689" s="45" t="s">
        <v>6346</v>
      </c>
      <c r="D7689" s="23" t="s">
        <v>5734</v>
      </c>
      <c r="E7689" s="23" t="s">
        <v>4141</v>
      </c>
      <c r="F7689" s="40">
        <v>0.5</v>
      </c>
      <c r="G7689" s="25">
        <v>53481</v>
      </c>
      <c r="H7689" s="25">
        <v>26741</v>
      </c>
      <c r="I7689" s="25"/>
      <c r="J7689" s="58" t="e">
        <f>HYPERLINK("#"&amp;"Insumos"&amp;"!A"&amp;MATCH($B7689,#REF!,0),"Ins "&amp;$B7689)</f>
        <v>#REF!</v>
      </c>
      <c r="M7689" s="220"/>
    </row>
    <row r="7690" spans="1:13" x14ac:dyDescent="0.2">
      <c r="A7690" s="35" t="s">
        <v>6424</v>
      </c>
      <c r="B7690" s="1" t="s">
        <v>263</v>
      </c>
      <c r="C7690" s="45" t="s">
        <v>696</v>
      </c>
      <c r="D7690" s="23" t="s">
        <v>5534</v>
      </c>
      <c r="E7690" s="23" t="s">
        <v>4140</v>
      </c>
      <c r="F7690" s="40">
        <v>0.1</v>
      </c>
      <c r="G7690" s="25">
        <v>187426</v>
      </c>
      <c r="H7690" s="25">
        <v>18743</v>
      </c>
      <c r="I7690" s="25"/>
      <c r="J7690" s="58" t="e">
        <f>HYPERLINK("#"&amp;"Insumos"&amp;"!A"&amp;MATCH($B7690,#REF!,0),"Ins "&amp;$B7690)</f>
        <v>#REF!</v>
      </c>
      <c r="M7690" s="220"/>
    </row>
    <row r="7691" spans="1:13" x14ac:dyDescent="0.2">
      <c r="A7691" s="35" t="s">
        <v>6424</v>
      </c>
      <c r="B7691" s="1" t="s">
        <v>5533</v>
      </c>
      <c r="C7691" s="45" t="s">
        <v>5892</v>
      </c>
      <c r="D7691" s="23" t="s">
        <v>977</v>
      </c>
      <c r="E7691" s="23" t="s">
        <v>4134</v>
      </c>
      <c r="F7691" s="40">
        <v>2</v>
      </c>
      <c r="G7691" s="25">
        <v>3623</v>
      </c>
      <c r="H7691" s="25">
        <v>7246</v>
      </c>
      <c r="I7691" s="25"/>
      <c r="J7691" s="58" t="e">
        <f>HYPERLINK("#"&amp;"Insumos"&amp;"!A"&amp;MATCH($B7691,#REF!,0),"Ins "&amp;$B7691)</f>
        <v>#REF!</v>
      </c>
      <c r="M7691" s="220"/>
    </row>
    <row r="7692" spans="1:13" x14ac:dyDescent="0.2">
      <c r="A7692" s="35" t="s">
        <v>6424</v>
      </c>
      <c r="B7692" s="1" t="s">
        <v>6084</v>
      </c>
      <c r="C7692" s="45" t="s">
        <v>6085</v>
      </c>
      <c r="D7692" s="23" t="s">
        <v>5751</v>
      </c>
      <c r="E7692" s="23" t="s">
        <v>464</v>
      </c>
      <c r="F7692" s="40">
        <v>0.05</v>
      </c>
      <c r="G7692" s="25">
        <v>21306</v>
      </c>
      <c r="H7692" s="25">
        <v>1065</v>
      </c>
      <c r="I7692" s="25"/>
      <c r="J7692" s="58" t="e">
        <f>HYPERLINK("#"&amp;"Insumos"&amp;"!A"&amp;MATCH($B7692,#REF!,0),"Ins "&amp;$B7692)</f>
        <v>#REF!</v>
      </c>
      <c r="M7692" s="220"/>
    </row>
    <row r="7693" spans="1:13" x14ac:dyDescent="0.2">
      <c r="A7693" s="35" t="s">
        <v>6424</v>
      </c>
      <c r="B7693" s="1" t="s">
        <v>6134</v>
      </c>
      <c r="C7693" s="45" t="s">
        <v>6135</v>
      </c>
      <c r="D7693" s="23" t="s">
        <v>5751</v>
      </c>
      <c r="E7693" s="23" t="s">
        <v>464</v>
      </c>
      <c r="F7693" s="40">
        <v>15</v>
      </c>
      <c r="G7693" s="25">
        <v>2269</v>
      </c>
      <c r="H7693" s="25">
        <v>34035</v>
      </c>
      <c r="I7693" s="25"/>
      <c r="J7693" s="58" t="e">
        <f>HYPERLINK("#"&amp;"Insumos"&amp;"!A"&amp;MATCH($B7693,#REF!,0),"Ins "&amp;$B7693)</f>
        <v>#REF!</v>
      </c>
      <c r="M7693" s="220"/>
    </row>
    <row r="7694" spans="1:13" x14ac:dyDescent="0.2">
      <c r="A7694" s="35" t="s">
        <v>6424</v>
      </c>
      <c r="B7694" s="1" t="s">
        <v>6162</v>
      </c>
      <c r="C7694" s="45" t="s">
        <v>6163</v>
      </c>
      <c r="D7694" s="23" t="s">
        <v>5751</v>
      </c>
      <c r="E7694" s="23" t="s">
        <v>4134</v>
      </c>
      <c r="F7694" s="40">
        <v>1</v>
      </c>
      <c r="G7694" s="25">
        <v>24082</v>
      </c>
      <c r="H7694" s="25">
        <v>24082</v>
      </c>
      <c r="I7694" s="25"/>
      <c r="J7694" s="58" t="e">
        <f>HYPERLINK("#"&amp;"Insumos"&amp;"!A"&amp;MATCH($B7694,#REF!,0),"Ins "&amp;$B7694)</f>
        <v>#REF!</v>
      </c>
      <c r="M7694" s="220"/>
    </row>
    <row r="7695" spans="1:13" ht="25.5" x14ac:dyDescent="0.2">
      <c r="A7695" s="36" t="s">
        <v>6426</v>
      </c>
      <c r="B7695" s="26" t="s">
        <v>6816</v>
      </c>
      <c r="C7695" s="79" t="s">
        <v>8118</v>
      </c>
      <c r="D7695" s="37" t="s">
        <v>5608</v>
      </c>
      <c r="E7695" s="37" t="s">
        <v>4134</v>
      </c>
      <c r="F7695" s="41"/>
      <c r="G7695" s="27"/>
      <c r="H7695" s="27"/>
      <c r="I7695" s="27">
        <v>218932</v>
      </c>
      <c r="M7695" s="220">
        <f t="shared" si="120"/>
        <v>286713</v>
      </c>
    </row>
    <row r="7696" spans="1:13" x14ac:dyDescent="0.2">
      <c r="A7696" s="35" t="s">
        <v>6426</v>
      </c>
      <c r="B7696" s="1" t="s">
        <v>5577</v>
      </c>
      <c r="C7696" s="45" t="s">
        <v>6346</v>
      </c>
      <c r="D7696" s="23" t="s">
        <v>5734</v>
      </c>
      <c r="E7696" s="23" t="s">
        <v>4141</v>
      </c>
      <c r="F7696" s="40">
        <v>0.5</v>
      </c>
      <c r="G7696" s="25">
        <v>53481</v>
      </c>
      <c r="H7696" s="25">
        <v>26741</v>
      </c>
      <c r="I7696" s="25"/>
      <c r="J7696" s="58" t="e">
        <f>HYPERLINK("#"&amp;"Insumos"&amp;"!A"&amp;MATCH($B7696,#REF!,0),"Ins "&amp;$B7696)</f>
        <v>#REF!</v>
      </c>
      <c r="M7696" s="220"/>
    </row>
    <row r="7697" spans="1:13" x14ac:dyDescent="0.2">
      <c r="A7697" s="35" t="s">
        <v>6426</v>
      </c>
      <c r="B7697" s="1" t="s">
        <v>263</v>
      </c>
      <c r="C7697" s="45" t="s">
        <v>696</v>
      </c>
      <c r="D7697" s="23" t="s">
        <v>5534</v>
      </c>
      <c r="E7697" s="23" t="s">
        <v>4140</v>
      </c>
      <c r="F7697" s="40">
        <v>0.1</v>
      </c>
      <c r="G7697" s="25">
        <v>187426</v>
      </c>
      <c r="H7697" s="25">
        <v>18743</v>
      </c>
      <c r="I7697" s="25"/>
      <c r="J7697" s="58" t="e">
        <f>HYPERLINK("#"&amp;"Insumos"&amp;"!A"&amp;MATCH($B7697,#REF!,0),"Ins "&amp;$B7697)</f>
        <v>#REF!</v>
      </c>
      <c r="M7697" s="220"/>
    </row>
    <row r="7698" spans="1:13" x14ac:dyDescent="0.2">
      <c r="A7698" s="35" t="s">
        <v>6426</v>
      </c>
      <c r="B7698" s="1" t="s">
        <v>5533</v>
      </c>
      <c r="C7698" s="45" t="s">
        <v>5892</v>
      </c>
      <c r="D7698" s="23" t="s">
        <v>977</v>
      </c>
      <c r="E7698" s="23" t="s">
        <v>4134</v>
      </c>
      <c r="F7698" s="40">
        <v>2</v>
      </c>
      <c r="G7698" s="25">
        <v>3623</v>
      </c>
      <c r="H7698" s="25">
        <v>7246</v>
      </c>
      <c r="I7698" s="25"/>
      <c r="J7698" s="58" t="e">
        <f>HYPERLINK("#"&amp;"Insumos"&amp;"!A"&amp;MATCH($B7698,#REF!,0),"Ins "&amp;$B7698)</f>
        <v>#REF!</v>
      </c>
      <c r="M7698" s="220"/>
    </row>
    <row r="7699" spans="1:13" x14ac:dyDescent="0.2">
      <c r="A7699" s="35" t="s">
        <v>6426</v>
      </c>
      <c r="B7699" s="1" t="s">
        <v>4875</v>
      </c>
      <c r="C7699" s="45" t="s">
        <v>366</v>
      </c>
      <c r="D7699" s="23" t="s">
        <v>5751</v>
      </c>
      <c r="E7699" s="23" t="s">
        <v>287</v>
      </c>
      <c r="F7699" s="40">
        <v>4</v>
      </c>
      <c r="G7699" s="25">
        <v>9093</v>
      </c>
      <c r="H7699" s="25">
        <v>36372</v>
      </c>
      <c r="I7699" s="25"/>
      <c r="J7699" s="58" t="e">
        <f>HYPERLINK("#"&amp;"Insumos"&amp;"!A"&amp;MATCH($B7699,#REF!,0),"Ins "&amp;$B7699)</f>
        <v>#REF!</v>
      </c>
      <c r="M7699" s="220"/>
    </row>
    <row r="7700" spans="1:13" x14ac:dyDescent="0.2">
      <c r="A7700" s="35" t="s">
        <v>6426</v>
      </c>
      <c r="B7700" s="1" t="s">
        <v>4903</v>
      </c>
      <c r="C7700" s="45" t="s">
        <v>489</v>
      </c>
      <c r="D7700" s="23" t="s">
        <v>5751</v>
      </c>
      <c r="E7700" s="23" t="s">
        <v>4135</v>
      </c>
      <c r="F7700" s="40">
        <v>3</v>
      </c>
      <c r="G7700" s="25">
        <v>5939</v>
      </c>
      <c r="H7700" s="25">
        <v>17817</v>
      </c>
      <c r="I7700" s="25"/>
      <c r="J7700" s="58" t="e">
        <f>HYPERLINK("#"&amp;"Insumos"&amp;"!A"&amp;MATCH($B7700,#REF!,0),"Ins "&amp;$B7700)</f>
        <v>#REF!</v>
      </c>
      <c r="M7700" s="220"/>
    </row>
    <row r="7701" spans="1:13" x14ac:dyDescent="0.2">
      <c r="A7701" s="35" t="s">
        <v>6426</v>
      </c>
      <c r="B7701" s="1" t="s">
        <v>6134</v>
      </c>
      <c r="C7701" s="45" t="s">
        <v>6135</v>
      </c>
      <c r="D7701" s="23" t="s">
        <v>5751</v>
      </c>
      <c r="E7701" s="23" t="s">
        <v>464</v>
      </c>
      <c r="F7701" s="40">
        <v>25</v>
      </c>
      <c r="G7701" s="25">
        <v>2269</v>
      </c>
      <c r="H7701" s="25">
        <v>56725</v>
      </c>
      <c r="I7701" s="25"/>
      <c r="J7701" s="58" t="e">
        <f>HYPERLINK("#"&amp;"Insumos"&amp;"!A"&amp;MATCH($B7701,#REF!,0),"Ins "&amp;$B7701)</f>
        <v>#REF!</v>
      </c>
      <c r="M7701" s="220"/>
    </row>
    <row r="7702" spans="1:13" x14ac:dyDescent="0.2">
      <c r="A7702" s="35" t="s">
        <v>6426</v>
      </c>
      <c r="B7702" s="1" t="s">
        <v>6156</v>
      </c>
      <c r="C7702" s="45" t="s">
        <v>6157</v>
      </c>
      <c r="D7702" s="23" t="s">
        <v>5751</v>
      </c>
      <c r="E7702" s="23" t="s">
        <v>4134</v>
      </c>
      <c r="F7702" s="40">
        <v>1</v>
      </c>
      <c r="G7702" s="25">
        <v>1108</v>
      </c>
      <c r="H7702" s="25">
        <v>1108</v>
      </c>
      <c r="I7702" s="25"/>
      <c r="J7702" s="58" t="e">
        <f>HYPERLINK("#"&amp;"Insumos"&amp;"!A"&amp;MATCH($B7702,#REF!,0),"Ins "&amp;$B7702)</f>
        <v>#REF!</v>
      </c>
      <c r="M7702" s="220"/>
    </row>
    <row r="7703" spans="1:13" x14ac:dyDescent="0.2">
      <c r="A7703" s="35" t="s">
        <v>6426</v>
      </c>
      <c r="B7703" s="1" t="s">
        <v>6164</v>
      </c>
      <c r="C7703" s="45" t="s">
        <v>6165</v>
      </c>
      <c r="D7703" s="23" t="s">
        <v>5751</v>
      </c>
      <c r="E7703" s="23" t="s">
        <v>4134</v>
      </c>
      <c r="F7703" s="40">
        <v>1</v>
      </c>
      <c r="G7703" s="25">
        <v>50392</v>
      </c>
      <c r="H7703" s="25">
        <v>50392</v>
      </c>
      <c r="I7703" s="25"/>
      <c r="J7703" s="58" t="e">
        <f>HYPERLINK("#"&amp;"Insumos"&amp;"!A"&amp;MATCH($B7703,#REF!,0),"Ins "&amp;$B7703)</f>
        <v>#REF!</v>
      </c>
      <c r="M7703" s="220"/>
    </row>
    <row r="7704" spans="1:13" x14ac:dyDescent="0.2">
      <c r="A7704" s="35" t="s">
        <v>6426</v>
      </c>
      <c r="B7704" s="1" t="s">
        <v>7400</v>
      </c>
      <c r="C7704" s="45" t="s">
        <v>7401</v>
      </c>
      <c r="D7704" s="23" t="s">
        <v>5751</v>
      </c>
      <c r="E7704" s="23" t="s">
        <v>4134</v>
      </c>
      <c r="F7704" s="40">
        <v>1</v>
      </c>
      <c r="G7704" s="25">
        <v>1501</v>
      </c>
      <c r="H7704" s="25">
        <v>1501</v>
      </c>
      <c r="I7704" s="25"/>
      <c r="J7704" s="58" t="e">
        <f>HYPERLINK("#"&amp;"Insumos"&amp;"!A"&amp;MATCH($B7704,#REF!,0),"Ins "&amp;$B7704)</f>
        <v>#REF!</v>
      </c>
      <c r="M7704" s="220"/>
    </row>
    <row r="7705" spans="1:13" x14ac:dyDescent="0.2">
      <c r="A7705" s="35" t="s">
        <v>6426</v>
      </c>
      <c r="B7705" s="1" t="s">
        <v>7402</v>
      </c>
      <c r="C7705" s="45" t="s">
        <v>7403</v>
      </c>
      <c r="D7705" s="23" t="s">
        <v>5751</v>
      </c>
      <c r="E7705" s="23" t="s">
        <v>4134</v>
      </c>
      <c r="F7705" s="40">
        <v>1</v>
      </c>
      <c r="G7705" s="25">
        <v>2287</v>
      </c>
      <c r="H7705" s="25">
        <v>2287</v>
      </c>
      <c r="I7705" s="25"/>
      <c r="J7705" s="58" t="e">
        <f>HYPERLINK("#"&amp;"Insumos"&amp;"!A"&amp;MATCH($B7705,#REF!,0),"Ins "&amp;$B7705)</f>
        <v>#REF!</v>
      </c>
      <c r="M7705" s="220"/>
    </row>
    <row r="7706" spans="1:13" x14ac:dyDescent="0.2">
      <c r="A7706" s="36" t="s">
        <v>6427</v>
      </c>
      <c r="B7706" s="26" t="s">
        <v>6816</v>
      </c>
      <c r="C7706" s="79" t="s">
        <v>6428</v>
      </c>
      <c r="D7706" s="37" t="s">
        <v>5608</v>
      </c>
      <c r="E7706" s="37" t="s">
        <v>4134</v>
      </c>
      <c r="F7706" s="41"/>
      <c r="G7706" s="27"/>
      <c r="H7706" s="27"/>
      <c r="I7706" s="27">
        <v>163930</v>
      </c>
      <c r="M7706" s="220">
        <f t="shared" si="120"/>
        <v>214683</v>
      </c>
    </row>
    <row r="7707" spans="1:13" x14ac:dyDescent="0.2">
      <c r="A7707" s="35" t="s">
        <v>6427</v>
      </c>
      <c r="B7707" s="1" t="s">
        <v>5577</v>
      </c>
      <c r="C7707" s="45" t="s">
        <v>6346</v>
      </c>
      <c r="D7707" s="23" t="s">
        <v>5734</v>
      </c>
      <c r="E7707" s="23" t="s">
        <v>4141</v>
      </c>
      <c r="F7707" s="40">
        <v>0.5</v>
      </c>
      <c r="G7707" s="25">
        <v>53481</v>
      </c>
      <c r="H7707" s="25">
        <v>26741</v>
      </c>
      <c r="I7707" s="25"/>
      <c r="J7707" s="58" t="e">
        <f>HYPERLINK("#"&amp;"Insumos"&amp;"!A"&amp;MATCH($B7707,#REF!,0),"Ins "&amp;$B7707)</f>
        <v>#REF!</v>
      </c>
      <c r="M7707" s="220"/>
    </row>
    <row r="7708" spans="1:13" x14ac:dyDescent="0.2">
      <c r="A7708" s="35" t="s">
        <v>6427</v>
      </c>
      <c r="B7708" s="1" t="s">
        <v>263</v>
      </c>
      <c r="C7708" s="45" t="s">
        <v>696</v>
      </c>
      <c r="D7708" s="23" t="s">
        <v>5534</v>
      </c>
      <c r="E7708" s="23" t="s">
        <v>4140</v>
      </c>
      <c r="F7708" s="40">
        <v>0.1</v>
      </c>
      <c r="G7708" s="25">
        <v>187426</v>
      </c>
      <c r="H7708" s="25">
        <v>18743</v>
      </c>
      <c r="I7708" s="25"/>
      <c r="J7708" s="58" t="e">
        <f>HYPERLINK("#"&amp;"Insumos"&amp;"!A"&amp;MATCH($B7708,#REF!,0),"Ins "&amp;$B7708)</f>
        <v>#REF!</v>
      </c>
      <c r="M7708" s="220"/>
    </row>
    <row r="7709" spans="1:13" x14ac:dyDescent="0.2">
      <c r="A7709" s="35" t="s">
        <v>6427</v>
      </c>
      <c r="B7709" s="1" t="s">
        <v>5533</v>
      </c>
      <c r="C7709" s="45" t="s">
        <v>5892</v>
      </c>
      <c r="D7709" s="23" t="s">
        <v>977</v>
      </c>
      <c r="E7709" s="23" t="s">
        <v>4134</v>
      </c>
      <c r="F7709" s="40">
        <v>2</v>
      </c>
      <c r="G7709" s="25">
        <v>3623</v>
      </c>
      <c r="H7709" s="25">
        <v>7246</v>
      </c>
      <c r="I7709" s="25"/>
      <c r="J7709" s="58" t="e">
        <f>HYPERLINK("#"&amp;"Insumos"&amp;"!A"&amp;MATCH($B7709,#REF!,0),"Ins "&amp;$B7709)</f>
        <v>#REF!</v>
      </c>
      <c r="M7709" s="220"/>
    </row>
    <row r="7710" spans="1:13" x14ac:dyDescent="0.2">
      <c r="A7710" s="35" t="s">
        <v>6427</v>
      </c>
      <c r="B7710" s="1" t="s">
        <v>6084</v>
      </c>
      <c r="C7710" s="45" t="s">
        <v>6085</v>
      </c>
      <c r="D7710" s="23" t="s">
        <v>5751</v>
      </c>
      <c r="E7710" s="23" t="s">
        <v>464</v>
      </c>
      <c r="F7710" s="40">
        <v>0.05</v>
      </c>
      <c r="G7710" s="25">
        <v>21306</v>
      </c>
      <c r="H7710" s="25">
        <v>1065</v>
      </c>
      <c r="I7710" s="25"/>
      <c r="J7710" s="58" t="e">
        <f>HYPERLINK("#"&amp;"Insumos"&amp;"!A"&amp;MATCH($B7710,#REF!,0),"Ins "&amp;$B7710)</f>
        <v>#REF!</v>
      </c>
      <c r="M7710" s="220"/>
    </row>
    <row r="7711" spans="1:13" x14ac:dyDescent="0.2">
      <c r="A7711" s="35" t="s">
        <v>6427</v>
      </c>
      <c r="B7711" s="1" t="s">
        <v>6134</v>
      </c>
      <c r="C7711" s="45" t="s">
        <v>6135</v>
      </c>
      <c r="D7711" s="23" t="s">
        <v>5751</v>
      </c>
      <c r="E7711" s="23" t="s">
        <v>464</v>
      </c>
      <c r="F7711" s="40">
        <v>2</v>
      </c>
      <c r="G7711" s="25">
        <v>2269</v>
      </c>
      <c r="H7711" s="25">
        <v>4538</v>
      </c>
      <c r="I7711" s="25"/>
      <c r="J7711" s="58" t="e">
        <f>HYPERLINK("#"&amp;"Insumos"&amp;"!A"&amp;MATCH($B7711,#REF!,0),"Ins "&amp;$B7711)</f>
        <v>#REF!</v>
      </c>
      <c r="M7711" s="220"/>
    </row>
    <row r="7712" spans="1:13" x14ac:dyDescent="0.2">
      <c r="A7712" s="35" t="s">
        <v>6427</v>
      </c>
      <c r="B7712" s="1" t="s">
        <v>6166</v>
      </c>
      <c r="C7712" s="45" t="s">
        <v>6167</v>
      </c>
      <c r="D7712" s="23" t="s">
        <v>5751</v>
      </c>
      <c r="E7712" s="23" t="s">
        <v>4134</v>
      </c>
      <c r="F7712" s="40">
        <v>1</v>
      </c>
      <c r="G7712" s="25">
        <v>105597</v>
      </c>
      <c r="H7712" s="25">
        <v>105597</v>
      </c>
      <c r="I7712" s="25"/>
      <c r="J7712" s="58" t="e">
        <f>HYPERLINK("#"&amp;"Insumos"&amp;"!A"&amp;MATCH($B7712,#REF!,0),"Ins "&amp;$B7712)</f>
        <v>#REF!</v>
      </c>
      <c r="M7712" s="220"/>
    </row>
    <row r="7713" spans="1:13" ht="38.25" x14ac:dyDescent="0.2">
      <c r="A7713" s="36" t="s">
        <v>6429</v>
      </c>
      <c r="B7713" s="26" t="s">
        <v>6816</v>
      </c>
      <c r="C7713" s="79" t="s">
        <v>6684</v>
      </c>
      <c r="D7713" s="37" t="s">
        <v>5608</v>
      </c>
      <c r="E7713" s="37" t="s">
        <v>4134</v>
      </c>
      <c r="F7713" s="41"/>
      <c r="G7713" s="27"/>
      <c r="H7713" s="27"/>
      <c r="I7713" s="27">
        <v>106770</v>
      </c>
      <c r="M7713" s="220">
        <f t="shared" si="120"/>
        <v>139826</v>
      </c>
    </row>
    <row r="7714" spans="1:13" x14ac:dyDescent="0.2">
      <c r="A7714" s="35" t="s">
        <v>6429</v>
      </c>
      <c r="B7714" s="1" t="s">
        <v>5577</v>
      </c>
      <c r="C7714" s="45" t="s">
        <v>6346</v>
      </c>
      <c r="D7714" s="23" t="s">
        <v>5734</v>
      </c>
      <c r="E7714" s="23" t="s">
        <v>4141</v>
      </c>
      <c r="F7714" s="40">
        <v>0.5</v>
      </c>
      <c r="G7714" s="25">
        <v>53481</v>
      </c>
      <c r="H7714" s="25">
        <v>26741</v>
      </c>
      <c r="I7714" s="25"/>
      <c r="J7714" s="58" t="e">
        <f>HYPERLINK("#"&amp;"Insumos"&amp;"!A"&amp;MATCH($B7714,#REF!,0),"Ins "&amp;$B7714)</f>
        <v>#REF!</v>
      </c>
      <c r="M7714" s="220"/>
    </row>
    <row r="7715" spans="1:13" x14ac:dyDescent="0.2">
      <c r="A7715" s="35" t="s">
        <v>6429</v>
      </c>
      <c r="B7715" s="1" t="s">
        <v>263</v>
      </c>
      <c r="C7715" s="45" t="s">
        <v>696</v>
      </c>
      <c r="D7715" s="23" t="s">
        <v>5534</v>
      </c>
      <c r="E7715" s="23" t="s">
        <v>4140</v>
      </c>
      <c r="F7715" s="40">
        <v>0.1</v>
      </c>
      <c r="G7715" s="25">
        <v>187426</v>
      </c>
      <c r="H7715" s="25">
        <v>18743</v>
      </c>
      <c r="I7715" s="25"/>
      <c r="J7715" s="58" t="e">
        <f>HYPERLINK("#"&amp;"Insumos"&amp;"!A"&amp;MATCH($B7715,#REF!,0),"Ins "&amp;$B7715)</f>
        <v>#REF!</v>
      </c>
      <c r="M7715" s="220"/>
    </row>
    <row r="7716" spans="1:13" x14ac:dyDescent="0.2">
      <c r="A7716" s="35" t="s">
        <v>6429</v>
      </c>
      <c r="B7716" s="1" t="s">
        <v>5533</v>
      </c>
      <c r="C7716" s="45" t="s">
        <v>5892</v>
      </c>
      <c r="D7716" s="23" t="s">
        <v>977</v>
      </c>
      <c r="E7716" s="23" t="s">
        <v>4134</v>
      </c>
      <c r="F7716" s="40">
        <v>0.44</v>
      </c>
      <c r="G7716" s="25">
        <v>3623</v>
      </c>
      <c r="H7716" s="25">
        <v>1594</v>
      </c>
      <c r="I7716" s="25"/>
      <c r="J7716" s="58" t="e">
        <f>HYPERLINK("#"&amp;"Insumos"&amp;"!A"&amp;MATCH($B7716,#REF!,0),"Ins "&amp;$B7716)</f>
        <v>#REF!</v>
      </c>
      <c r="M7716" s="220"/>
    </row>
    <row r="7717" spans="1:13" x14ac:dyDescent="0.2">
      <c r="A7717" s="35" t="s">
        <v>6429</v>
      </c>
      <c r="B7717" s="1" t="s">
        <v>6090</v>
      </c>
      <c r="C7717" s="45" t="s">
        <v>6091</v>
      </c>
      <c r="D7717" s="23" t="s">
        <v>5751</v>
      </c>
      <c r="E7717" s="23" t="s">
        <v>464</v>
      </c>
      <c r="F7717" s="40">
        <v>1</v>
      </c>
      <c r="G7717" s="25">
        <v>3200</v>
      </c>
      <c r="H7717" s="25">
        <v>3200</v>
      </c>
      <c r="I7717" s="25"/>
      <c r="J7717" s="58" t="e">
        <f>HYPERLINK("#"&amp;"Insumos"&amp;"!A"&amp;MATCH($B7717,#REF!,0),"Ins "&amp;$B7717)</f>
        <v>#REF!</v>
      </c>
      <c r="M7717" s="220"/>
    </row>
    <row r="7718" spans="1:13" x14ac:dyDescent="0.2">
      <c r="A7718" s="35" t="s">
        <v>6429</v>
      </c>
      <c r="B7718" s="1" t="s">
        <v>6134</v>
      </c>
      <c r="C7718" s="45" t="s">
        <v>6135</v>
      </c>
      <c r="D7718" s="23" t="s">
        <v>5751</v>
      </c>
      <c r="E7718" s="23" t="s">
        <v>464</v>
      </c>
      <c r="F7718" s="40">
        <v>12</v>
      </c>
      <c r="G7718" s="25">
        <v>2269</v>
      </c>
      <c r="H7718" s="25">
        <v>27228</v>
      </c>
      <c r="I7718" s="25"/>
      <c r="J7718" s="58" t="e">
        <f>HYPERLINK("#"&amp;"Insumos"&amp;"!A"&amp;MATCH($B7718,#REF!,0),"Ins "&amp;$B7718)</f>
        <v>#REF!</v>
      </c>
      <c r="M7718" s="220"/>
    </row>
    <row r="7719" spans="1:13" x14ac:dyDescent="0.2">
      <c r="A7719" s="35" t="s">
        <v>6429</v>
      </c>
      <c r="B7719" s="1" t="s">
        <v>6148</v>
      </c>
      <c r="C7719" s="45" t="s">
        <v>6149</v>
      </c>
      <c r="D7719" s="23" t="s">
        <v>5751</v>
      </c>
      <c r="E7719" s="23" t="s">
        <v>4134</v>
      </c>
      <c r="F7719" s="40">
        <v>2</v>
      </c>
      <c r="G7719" s="25">
        <v>322</v>
      </c>
      <c r="H7719" s="25">
        <v>644</v>
      </c>
      <c r="I7719" s="25"/>
      <c r="J7719" s="58" t="e">
        <f>HYPERLINK("#"&amp;"Insumos"&amp;"!A"&amp;MATCH($B7719,#REF!,0),"Ins "&amp;$B7719)</f>
        <v>#REF!</v>
      </c>
      <c r="M7719" s="220"/>
    </row>
    <row r="7720" spans="1:13" x14ac:dyDescent="0.2">
      <c r="A7720" s="35" t="s">
        <v>6429</v>
      </c>
      <c r="B7720" s="1" t="s">
        <v>6152</v>
      </c>
      <c r="C7720" s="45" t="s">
        <v>6153</v>
      </c>
      <c r="D7720" s="23" t="s">
        <v>5751</v>
      </c>
      <c r="E7720" s="23" t="s">
        <v>464</v>
      </c>
      <c r="F7720" s="40">
        <v>4</v>
      </c>
      <c r="G7720" s="25">
        <v>5327</v>
      </c>
      <c r="H7720" s="25">
        <v>21308</v>
      </c>
      <c r="I7720" s="25"/>
      <c r="J7720" s="58" t="e">
        <f>HYPERLINK("#"&amp;"Insumos"&amp;"!A"&amp;MATCH($B7720,#REF!,0),"Ins "&amp;$B7720)</f>
        <v>#REF!</v>
      </c>
      <c r="M7720" s="220"/>
    </row>
    <row r="7721" spans="1:13" x14ac:dyDescent="0.2">
      <c r="A7721" s="35" t="s">
        <v>6429</v>
      </c>
      <c r="B7721" s="1" t="s">
        <v>6156</v>
      </c>
      <c r="C7721" s="45" t="s">
        <v>6157</v>
      </c>
      <c r="D7721" s="23" t="s">
        <v>5751</v>
      </c>
      <c r="E7721" s="23" t="s">
        <v>4134</v>
      </c>
      <c r="F7721" s="40">
        <v>1</v>
      </c>
      <c r="G7721" s="25">
        <v>1108</v>
      </c>
      <c r="H7721" s="25">
        <v>1108</v>
      </c>
      <c r="I7721" s="25"/>
      <c r="J7721" s="58" t="e">
        <f>HYPERLINK("#"&amp;"Insumos"&amp;"!A"&amp;MATCH($B7721,#REF!,0),"Ins "&amp;$B7721)</f>
        <v>#REF!</v>
      </c>
      <c r="M7721" s="220"/>
    </row>
    <row r="7722" spans="1:13" ht="25.5" x14ac:dyDescent="0.2">
      <c r="A7722" s="35" t="s">
        <v>6429</v>
      </c>
      <c r="B7722" s="1" t="s">
        <v>6168</v>
      </c>
      <c r="C7722" s="45" t="s">
        <v>6555</v>
      </c>
      <c r="D7722" s="23" t="s">
        <v>5751</v>
      </c>
      <c r="E7722" s="23" t="s">
        <v>4134</v>
      </c>
      <c r="F7722" s="40">
        <v>1</v>
      </c>
      <c r="G7722" s="25">
        <v>6204</v>
      </c>
      <c r="H7722" s="25">
        <v>6204</v>
      </c>
      <c r="I7722" s="25"/>
      <c r="J7722" s="58" t="e">
        <f>HYPERLINK("#"&amp;"Insumos"&amp;"!A"&amp;MATCH($B7722,#REF!,0),"Ins "&amp;$B7722)</f>
        <v>#REF!</v>
      </c>
      <c r="M7722" s="220"/>
    </row>
    <row r="7723" spans="1:13" ht="25.5" x14ac:dyDescent="0.2">
      <c r="A7723" s="36" t="s">
        <v>6430</v>
      </c>
      <c r="B7723" s="26" t="s">
        <v>6816</v>
      </c>
      <c r="C7723" s="79" t="s">
        <v>6431</v>
      </c>
      <c r="D7723" s="37" t="s">
        <v>5608</v>
      </c>
      <c r="E7723" s="37" t="s">
        <v>4134</v>
      </c>
      <c r="F7723" s="41"/>
      <c r="G7723" s="27"/>
      <c r="H7723" s="27"/>
      <c r="I7723" s="27">
        <v>173192</v>
      </c>
      <c r="M7723" s="220">
        <f t="shared" si="120"/>
        <v>226812</v>
      </c>
    </row>
    <row r="7724" spans="1:13" x14ac:dyDescent="0.2">
      <c r="A7724" s="35" t="s">
        <v>6430</v>
      </c>
      <c r="B7724" s="1" t="s">
        <v>5577</v>
      </c>
      <c r="C7724" s="45" t="s">
        <v>6346</v>
      </c>
      <c r="D7724" s="23" t="s">
        <v>5734</v>
      </c>
      <c r="E7724" s="23" t="s">
        <v>4141</v>
      </c>
      <c r="F7724" s="40">
        <v>0.5</v>
      </c>
      <c r="G7724" s="25">
        <v>53481</v>
      </c>
      <c r="H7724" s="25">
        <v>26741</v>
      </c>
      <c r="I7724" s="25"/>
      <c r="J7724" s="58" t="e">
        <f>HYPERLINK("#"&amp;"Insumos"&amp;"!A"&amp;MATCH($B7724,#REF!,0),"Ins "&amp;$B7724)</f>
        <v>#REF!</v>
      </c>
      <c r="M7724" s="220"/>
    </row>
    <row r="7725" spans="1:13" x14ac:dyDescent="0.2">
      <c r="A7725" s="35" t="s">
        <v>6430</v>
      </c>
      <c r="B7725" s="1" t="s">
        <v>263</v>
      </c>
      <c r="C7725" s="45" t="s">
        <v>696</v>
      </c>
      <c r="D7725" s="23" t="s">
        <v>5534</v>
      </c>
      <c r="E7725" s="23" t="s">
        <v>4140</v>
      </c>
      <c r="F7725" s="40">
        <v>0.1</v>
      </c>
      <c r="G7725" s="25">
        <v>187426</v>
      </c>
      <c r="H7725" s="25">
        <v>18743</v>
      </c>
      <c r="I7725" s="25"/>
      <c r="J7725" s="58" t="e">
        <f>HYPERLINK("#"&amp;"Insumos"&amp;"!A"&amp;MATCH($B7725,#REF!,0),"Ins "&amp;$B7725)</f>
        <v>#REF!</v>
      </c>
      <c r="M7725" s="220"/>
    </row>
    <row r="7726" spans="1:13" x14ac:dyDescent="0.2">
      <c r="A7726" s="35" t="s">
        <v>6430</v>
      </c>
      <c r="B7726" s="1" t="s">
        <v>5533</v>
      </c>
      <c r="C7726" s="45" t="s">
        <v>5892</v>
      </c>
      <c r="D7726" s="23" t="s">
        <v>977</v>
      </c>
      <c r="E7726" s="23" t="s">
        <v>4134</v>
      </c>
      <c r="F7726" s="40">
        <v>2</v>
      </c>
      <c r="G7726" s="25">
        <v>3623</v>
      </c>
      <c r="H7726" s="25">
        <v>7246</v>
      </c>
      <c r="I7726" s="25"/>
      <c r="J7726" s="58" t="e">
        <f>HYPERLINK("#"&amp;"Insumos"&amp;"!A"&amp;MATCH($B7726,#REF!,0),"Ins "&amp;$B7726)</f>
        <v>#REF!</v>
      </c>
      <c r="M7726" s="220"/>
    </row>
    <row r="7727" spans="1:13" x14ac:dyDescent="0.2">
      <c r="A7727" s="35" t="s">
        <v>6430</v>
      </c>
      <c r="B7727" s="1" t="s">
        <v>6090</v>
      </c>
      <c r="C7727" s="45" t="s">
        <v>6091</v>
      </c>
      <c r="D7727" s="23" t="s">
        <v>5751</v>
      </c>
      <c r="E7727" s="23" t="s">
        <v>464</v>
      </c>
      <c r="F7727" s="40">
        <v>1</v>
      </c>
      <c r="G7727" s="25">
        <v>3200</v>
      </c>
      <c r="H7727" s="25">
        <v>3200</v>
      </c>
      <c r="I7727" s="25"/>
      <c r="J7727" s="58" t="e">
        <f>HYPERLINK("#"&amp;"Insumos"&amp;"!A"&amp;MATCH($B7727,#REF!,0),"Ins "&amp;$B7727)</f>
        <v>#REF!</v>
      </c>
      <c r="M7727" s="220"/>
    </row>
    <row r="7728" spans="1:13" x14ac:dyDescent="0.2">
      <c r="A7728" s="35" t="s">
        <v>6430</v>
      </c>
      <c r="B7728" s="1" t="s">
        <v>6138</v>
      </c>
      <c r="C7728" s="45" t="s">
        <v>6139</v>
      </c>
      <c r="D7728" s="23" t="s">
        <v>5751</v>
      </c>
      <c r="E7728" s="23" t="s">
        <v>464</v>
      </c>
      <c r="F7728" s="40">
        <v>18</v>
      </c>
      <c r="G7728" s="25">
        <v>2269</v>
      </c>
      <c r="H7728" s="25">
        <v>40842</v>
      </c>
      <c r="I7728" s="25"/>
      <c r="J7728" s="58" t="e">
        <f>HYPERLINK("#"&amp;"Insumos"&amp;"!A"&amp;MATCH($B7728,#REF!,0),"Ins "&amp;$B7728)</f>
        <v>#REF!</v>
      </c>
      <c r="M7728" s="220"/>
    </row>
    <row r="7729" spans="1:13" x14ac:dyDescent="0.2">
      <c r="A7729" s="35" t="s">
        <v>6430</v>
      </c>
      <c r="B7729" s="1" t="s">
        <v>6148</v>
      </c>
      <c r="C7729" s="45" t="s">
        <v>6149</v>
      </c>
      <c r="D7729" s="23" t="s">
        <v>5751</v>
      </c>
      <c r="E7729" s="23" t="s">
        <v>4134</v>
      </c>
      <c r="F7729" s="40">
        <v>2</v>
      </c>
      <c r="G7729" s="25">
        <v>322</v>
      </c>
      <c r="H7729" s="25">
        <v>644</v>
      </c>
      <c r="I7729" s="25"/>
      <c r="J7729" s="58" t="e">
        <f>HYPERLINK("#"&amp;"Insumos"&amp;"!A"&amp;MATCH($B7729,#REF!,0),"Ins "&amp;$B7729)</f>
        <v>#REF!</v>
      </c>
      <c r="M7729" s="220"/>
    </row>
    <row r="7730" spans="1:13" x14ac:dyDescent="0.2">
      <c r="A7730" s="35" t="s">
        <v>6430</v>
      </c>
      <c r="B7730" s="1" t="s">
        <v>6150</v>
      </c>
      <c r="C7730" s="45" t="s">
        <v>6151</v>
      </c>
      <c r="D7730" s="23" t="s">
        <v>5751</v>
      </c>
      <c r="E7730" s="23" t="s">
        <v>4134</v>
      </c>
      <c r="F7730" s="40">
        <v>2</v>
      </c>
      <c r="G7730" s="25">
        <v>834</v>
      </c>
      <c r="H7730" s="25">
        <v>1668</v>
      </c>
      <c r="I7730" s="25"/>
      <c r="J7730" s="58" t="e">
        <f>HYPERLINK("#"&amp;"Insumos"&amp;"!A"&amp;MATCH($B7730,#REF!,0),"Ins "&amp;$B7730)</f>
        <v>#REF!</v>
      </c>
      <c r="M7730" s="220"/>
    </row>
    <row r="7731" spans="1:13" x14ac:dyDescent="0.2">
      <c r="A7731" s="35" t="s">
        <v>6430</v>
      </c>
      <c r="B7731" s="1" t="s">
        <v>6152</v>
      </c>
      <c r="C7731" s="45" t="s">
        <v>6153</v>
      </c>
      <c r="D7731" s="23" t="s">
        <v>5751</v>
      </c>
      <c r="E7731" s="23" t="s">
        <v>464</v>
      </c>
      <c r="F7731" s="40">
        <v>4</v>
      </c>
      <c r="G7731" s="25">
        <v>5327</v>
      </c>
      <c r="H7731" s="25">
        <v>21308</v>
      </c>
      <c r="I7731" s="25"/>
      <c r="J7731" s="58" t="e">
        <f>HYPERLINK("#"&amp;"Insumos"&amp;"!A"&amp;MATCH($B7731,#REF!,0),"Ins "&amp;$B7731)</f>
        <v>#REF!</v>
      </c>
      <c r="M7731" s="220"/>
    </row>
    <row r="7732" spans="1:13" x14ac:dyDescent="0.2">
      <c r="A7732" s="35" t="s">
        <v>6430</v>
      </c>
      <c r="B7732" s="1" t="s">
        <v>6156</v>
      </c>
      <c r="C7732" s="45" t="s">
        <v>6157</v>
      </c>
      <c r="D7732" s="23" t="s">
        <v>5751</v>
      </c>
      <c r="E7732" s="23" t="s">
        <v>4134</v>
      </c>
      <c r="F7732" s="40">
        <v>1</v>
      </c>
      <c r="G7732" s="25">
        <v>1108</v>
      </c>
      <c r="H7732" s="25">
        <v>1108</v>
      </c>
      <c r="I7732" s="25"/>
      <c r="J7732" s="58" t="e">
        <f>HYPERLINK("#"&amp;"Insumos"&amp;"!A"&amp;MATCH($B7732,#REF!,0),"Ins "&amp;$B7732)</f>
        <v>#REF!</v>
      </c>
      <c r="M7732" s="220"/>
    </row>
    <row r="7733" spans="1:13" ht="25.5" x14ac:dyDescent="0.2">
      <c r="A7733" s="35" t="s">
        <v>6430</v>
      </c>
      <c r="B7733" s="1" t="s">
        <v>6169</v>
      </c>
      <c r="C7733" s="45" t="s">
        <v>6170</v>
      </c>
      <c r="D7733" s="23" t="s">
        <v>5751</v>
      </c>
      <c r="E7733" s="23" t="s">
        <v>4134</v>
      </c>
      <c r="F7733" s="40">
        <v>1</v>
      </c>
      <c r="G7733" s="25">
        <v>51692</v>
      </c>
      <c r="H7733" s="25">
        <v>51692</v>
      </c>
      <c r="I7733" s="25"/>
      <c r="J7733" s="58" t="e">
        <f>HYPERLINK("#"&amp;"Insumos"&amp;"!A"&amp;MATCH($B7733,#REF!,0),"Ins "&amp;$B7733)</f>
        <v>#REF!</v>
      </c>
      <c r="M7733" s="220"/>
    </row>
    <row r="7734" spans="1:13" ht="25.5" x14ac:dyDescent="0.2">
      <c r="A7734" s="36" t="s">
        <v>6432</v>
      </c>
      <c r="B7734" s="26" t="s">
        <v>6816</v>
      </c>
      <c r="C7734" s="79" t="s">
        <v>6433</v>
      </c>
      <c r="D7734" s="37" t="s">
        <v>5608</v>
      </c>
      <c r="E7734" s="37" t="s">
        <v>4134</v>
      </c>
      <c r="F7734" s="41"/>
      <c r="G7734" s="27"/>
      <c r="H7734" s="27"/>
      <c r="I7734" s="27">
        <v>223395</v>
      </c>
      <c r="M7734" s="220">
        <f t="shared" si="120"/>
        <v>292558</v>
      </c>
    </row>
    <row r="7735" spans="1:13" x14ac:dyDescent="0.2">
      <c r="A7735" s="35" t="s">
        <v>6432</v>
      </c>
      <c r="B7735" s="1" t="s">
        <v>5577</v>
      </c>
      <c r="C7735" s="45" t="s">
        <v>6346</v>
      </c>
      <c r="D7735" s="23" t="s">
        <v>5734</v>
      </c>
      <c r="E7735" s="23" t="s">
        <v>4141</v>
      </c>
      <c r="F7735" s="40">
        <v>0.5</v>
      </c>
      <c r="G7735" s="25">
        <v>53481</v>
      </c>
      <c r="H7735" s="25">
        <v>26741</v>
      </c>
      <c r="I7735" s="25"/>
      <c r="J7735" s="58" t="e">
        <f>HYPERLINK("#"&amp;"Insumos"&amp;"!A"&amp;MATCH($B7735,#REF!,0),"Ins "&amp;$B7735)</f>
        <v>#REF!</v>
      </c>
      <c r="M7735" s="220"/>
    </row>
    <row r="7736" spans="1:13" x14ac:dyDescent="0.2">
      <c r="A7736" s="35" t="s">
        <v>6432</v>
      </c>
      <c r="B7736" s="1" t="s">
        <v>263</v>
      </c>
      <c r="C7736" s="45" t="s">
        <v>696</v>
      </c>
      <c r="D7736" s="23" t="s">
        <v>5534</v>
      </c>
      <c r="E7736" s="23" t="s">
        <v>4140</v>
      </c>
      <c r="F7736" s="40">
        <v>0.1</v>
      </c>
      <c r="G7736" s="25">
        <v>187426</v>
      </c>
      <c r="H7736" s="25">
        <v>18743</v>
      </c>
      <c r="I7736" s="25"/>
      <c r="J7736" s="58" t="e">
        <f>HYPERLINK("#"&amp;"Insumos"&amp;"!A"&amp;MATCH($B7736,#REF!,0),"Ins "&amp;$B7736)</f>
        <v>#REF!</v>
      </c>
      <c r="M7736" s="220"/>
    </row>
    <row r="7737" spans="1:13" x14ac:dyDescent="0.2">
      <c r="A7737" s="35" t="s">
        <v>6432</v>
      </c>
      <c r="B7737" s="1" t="s">
        <v>5533</v>
      </c>
      <c r="C7737" s="45" t="s">
        <v>5892</v>
      </c>
      <c r="D7737" s="23" t="s">
        <v>977</v>
      </c>
      <c r="E7737" s="23" t="s">
        <v>4134</v>
      </c>
      <c r="F7737" s="40">
        <v>2</v>
      </c>
      <c r="G7737" s="25">
        <v>3623</v>
      </c>
      <c r="H7737" s="25">
        <v>7246</v>
      </c>
      <c r="I7737" s="25"/>
      <c r="J7737" s="58" t="e">
        <f>HYPERLINK("#"&amp;"Insumos"&amp;"!A"&amp;MATCH($B7737,#REF!,0),"Ins "&amp;$B7737)</f>
        <v>#REF!</v>
      </c>
      <c r="M7737" s="220"/>
    </row>
    <row r="7738" spans="1:13" x14ac:dyDescent="0.2">
      <c r="A7738" s="35" t="s">
        <v>6432</v>
      </c>
      <c r="B7738" s="1" t="s">
        <v>6090</v>
      </c>
      <c r="C7738" s="45" t="s">
        <v>6091</v>
      </c>
      <c r="D7738" s="23" t="s">
        <v>5751</v>
      </c>
      <c r="E7738" s="23" t="s">
        <v>464</v>
      </c>
      <c r="F7738" s="40">
        <v>1</v>
      </c>
      <c r="G7738" s="25">
        <v>3200</v>
      </c>
      <c r="H7738" s="25">
        <v>3200</v>
      </c>
      <c r="I7738" s="25"/>
      <c r="J7738" s="58" t="e">
        <f>HYPERLINK("#"&amp;"Insumos"&amp;"!A"&amp;MATCH($B7738,#REF!,0),"Ins "&amp;$B7738)</f>
        <v>#REF!</v>
      </c>
      <c r="M7738" s="220"/>
    </row>
    <row r="7739" spans="1:13" x14ac:dyDescent="0.2">
      <c r="A7739" s="35" t="s">
        <v>6432</v>
      </c>
      <c r="B7739" s="1" t="s">
        <v>6138</v>
      </c>
      <c r="C7739" s="45" t="s">
        <v>6139</v>
      </c>
      <c r="D7739" s="23" t="s">
        <v>5751</v>
      </c>
      <c r="E7739" s="23" t="s">
        <v>464</v>
      </c>
      <c r="F7739" s="40">
        <v>18</v>
      </c>
      <c r="G7739" s="25">
        <v>2269</v>
      </c>
      <c r="H7739" s="25">
        <v>40842</v>
      </c>
      <c r="I7739" s="25"/>
      <c r="J7739" s="58" t="e">
        <f>HYPERLINK("#"&amp;"Insumos"&amp;"!A"&amp;MATCH($B7739,#REF!,0),"Ins "&amp;$B7739)</f>
        <v>#REF!</v>
      </c>
      <c r="M7739" s="220"/>
    </row>
    <row r="7740" spans="1:13" x14ac:dyDescent="0.2">
      <c r="A7740" s="35" t="s">
        <v>6432</v>
      </c>
      <c r="B7740" s="1" t="s">
        <v>6148</v>
      </c>
      <c r="C7740" s="45" t="s">
        <v>6149</v>
      </c>
      <c r="D7740" s="23" t="s">
        <v>5751</v>
      </c>
      <c r="E7740" s="23" t="s">
        <v>4134</v>
      </c>
      <c r="F7740" s="40">
        <v>2</v>
      </c>
      <c r="G7740" s="25">
        <v>322</v>
      </c>
      <c r="H7740" s="25">
        <v>644</v>
      </c>
      <c r="I7740" s="25"/>
      <c r="J7740" s="58" t="e">
        <f>HYPERLINK("#"&amp;"Insumos"&amp;"!A"&amp;MATCH($B7740,#REF!,0),"Ins "&amp;$B7740)</f>
        <v>#REF!</v>
      </c>
      <c r="M7740" s="220"/>
    </row>
    <row r="7741" spans="1:13" x14ac:dyDescent="0.2">
      <c r="A7741" s="35" t="s">
        <v>6432</v>
      </c>
      <c r="B7741" s="1" t="s">
        <v>6150</v>
      </c>
      <c r="C7741" s="45" t="s">
        <v>6151</v>
      </c>
      <c r="D7741" s="23" t="s">
        <v>5751</v>
      </c>
      <c r="E7741" s="23" t="s">
        <v>4134</v>
      </c>
      <c r="F7741" s="40">
        <v>2</v>
      </c>
      <c r="G7741" s="25">
        <v>834</v>
      </c>
      <c r="H7741" s="25">
        <v>1668</v>
      </c>
      <c r="I7741" s="25"/>
      <c r="J7741" s="58" t="e">
        <f>HYPERLINK("#"&amp;"Insumos"&amp;"!A"&amp;MATCH($B7741,#REF!,0),"Ins "&amp;$B7741)</f>
        <v>#REF!</v>
      </c>
      <c r="M7741" s="220"/>
    </row>
    <row r="7742" spans="1:13" x14ac:dyDescent="0.2">
      <c r="A7742" s="35" t="s">
        <v>6432</v>
      </c>
      <c r="B7742" s="1" t="s">
        <v>6152</v>
      </c>
      <c r="C7742" s="45" t="s">
        <v>6153</v>
      </c>
      <c r="D7742" s="23" t="s">
        <v>5751</v>
      </c>
      <c r="E7742" s="23" t="s">
        <v>464</v>
      </c>
      <c r="F7742" s="40">
        <v>4</v>
      </c>
      <c r="G7742" s="25">
        <v>5327</v>
      </c>
      <c r="H7742" s="25">
        <v>21308</v>
      </c>
      <c r="I7742" s="25"/>
      <c r="J7742" s="58" t="e">
        <f>HYPERLINK("#"&amp;"Insumos"&amp;"!A"&amp;MATCH($B7742,#REF!,0),"Ins "&amp;$B7742)</f>
        <v>#REF!</v>
      </c>
      <c r="M7742" s="220"/>
    </row>
    <row r="7743" spans="1:13" x14ac:dyDescent="0.2">
      <c r="A7743" s="35" t="s">
        <v>6432</v>
      </c>
      <c r="B7743" s="1" t="s">
        <v>6156</v>
      </c>
      <c r="C7743" s="45" t="s">
        <v>6157</v>
      </c>
      <c r="D7743" s="23" t="s">
        <v>5751</v>
      </c>
      <c r="E7743" s="23" t="s">
        <v>4134</v>
      </c>
      <c r="F7743" s="40">
        <v>1</v>
      </c>
      <c r="G7743" s="25">
        <v>1108</v>
      </c>
      <c r="H7743" s="25">
        <v>1108</v>
      </c>
      <c r="I7743" s="25"/>
      <c r="J7743" s="58" t="e">
        <f>HYPERLINK("#"&amp;"Insumos"&amp;"!A"&amp;MATCH($B7743,#REF!,0),"Ins "&amp;$B7743)</f>
        <v>#REF!</v>
      </c>
      <c r="M7743" s="220"/>
    </row>
    <row r="7744" spans="1:13" x14ac:dyDescent="0.2">
      <c r="A7744" s="35" t="s">
        <v>6432</v>
      </c>
      <c r="B7744" s="1" t="s">
        <v>6171</v>
      </c>
      <c r="C7744" s="45" t="s">
        <v>6172</v>
      </c>
      <c r="D7744" s="23" t="s">
        <v>5751</v>
      </c>
      <c r="E7744" s="23" t="s">
        <v>4134</v>
      </c>
      <c r="F7744" s="40">
        <v>1</v>
      </c>
      <c r="G7744" s="25">
        <v>101895</v>
      </c>
      <c r="H7744" s="25">
        <v>101895</v>
      </c>
      <c r="I7744" s="25"/>
      <c r="J7744" s="58" t="e">
        <f>HYPERLINK("#"&amp;"Insumos"&amp;"!A"&amp;MATCH($B7744,#REF!,0),"Ins "&amp;$B7744)</f>
        <v>#REF!</v>
      </c>
      <c r="M7744" s="220"/>
    </row>
    <row r="7745" spans="1:13" ht="25.5" x14ac:dyDescent="0.2">
      <c r="A7745" s="36" t="s">
        <v>6434</v>
      </c>
      <c r="B7745" s="26" t="s">
        <v>6816</v>
      </c>
      <c r="C7745" s="79" t="s">
        <v>6435</v>
      </c>
      <c r="D7745" s="37" t="s">
        <v>5608</v>
      </c>
      <c r="E7745" s="37" t="s">
        <v>4134</v>
      </c>
      <c r="F7745" s="41"/>
      <c r="G7745" s="27"/>
      <c r="H7745" s="27"/>
      <c r="I7745" s="27">
        <v>472334</v>
      </c>
      <c r="M7745" s="220">
        <f t="shared" si="120"/>
        <v>618569</v>
      </c>
    </row>
    <row r="7746" spans="1:13" x14ac:dyDescent="0.2">
      <c r="A7746" s="35" t="s">
        <v>6434</v>
      </c>
      <c r="B7746" s="1" t="s">
        <v>5577</v>
      </c>
      <c r="C7746" s="45" t="s">
        <v>6346</v>
      </c>
      <c r="D7746" s="23" t="s">
        <v>5734</v>
      </c>
      <c r="E7746" s="23" t="s">
        <v>4141</v>
      </c>
      <c r="F7746" s="40">
        <v>0.5</v>
      </c>
      <c r="G7746" s="25">
        <v>53481</v>
      </c>
      <c r="H7746" s="25">
        <v>26741</v>
      </c>
      <c r="I7746" s="25"/>
      <c r="J7746" s="58" t="e">
        <f>HYPERLINK("#"&amp;"Insumos"&amp;"!A"&amp;MATCH($B7746,#REF!,0),"Ins "&amp;$B7746)</f>
        <v>#REF!</v>
      </c>
      <c r="M7746" s="220"/>
    </row>
    <row r="7747" spans="1:13" x14ac:dyDescent="0.2">
      <c r="A7747" s="35" t="s">
        <v>6434</v>
      </c>
      <c r="B7747" s="1" t="s">
        <v>263</v>
      </c>
      <c r="C7747" s="45" t="s">
        <v>696</v>
      </c>
      <c r="D7747" s="23" t="s">
        <v>5534</v>
      </c>
      <c r="E7747" s="23" t="s">
        <v>4140</v>
      </c>
      <c r="F7747" s="40">
        <v>0.1</v>
      </c>
      <c r="G7747" s="25">
        <v>187426</v>
      </c>
      <c r="H7747" s="25">
        <v>18743</v>
      </c>
      <c r="I7747" s="25"/>
      <c r="J7747" s="58" t="e">
        <f>HYPERLINK("#"&amp;"Insumos"&amp;"!A"&amp;MATCH($B7747,#REF!,0),"Ins "&amp;$B7747)</f>
        <v>#REF!</v>
      </c>
      <c r="M7747" s="220"/>
    </row>
    <row r="7748" spans="1:13" x14ac:dyDescent="0.2">
      <c r="A7748" s="35" t="s">
        <v>6434</v>
      </c>
      <c r="B7748" s="1" t="s">
        <v>5533</v>
      </c>
      <c r="C7748" s="45" t="s">
        <v>5892</v>
      </c>
      <c r="D7748" s="23" t="s">
        <v>977</v>
      </c>
      <c r="E7748" s="23" t="s">
        <v>4134</v>
      </c>
      <c r="F7748" s="40">
        <v>2</v>
      </c>
      <c r="G7748" s="25">
        <v>3623</v>
      </c>
      <c r="H7748" s="25">
        <v>7246</v>
      </c>
      <c r="I7748" s="25"/>
      <c r="J7748" s="58" t="e">
        <f>HYPERLINK("#"&amp;"Insumos"&amp;"!A"&amp;MATCH($B7748,#REF!,0),"Ins "&amp;$B7748)</f>
        <v>#REF!</v>
      </c>
      <c r="M7748" s="220"/>
    </row>
    <row r="7749" spans="1:13" x14ac:dyDescent="0.2">
      <c r="A7749" s="35" t="s">
        <v>6434</v>
      </c>
      <c r="B7749" s="1" t="s">
        <v>6173</v>
      </c>
      <c r="C7749" s="45" t="s">
        <v>6174</v>
      </c>
      <c r="D7749" s="23" t="s">
        <v>5751</v>
      </c>
      <c r="E7749" s="23" t="s">
        <v>464</v>
      </c>
      <c r="F7749" s="40">
        <v>25</v>
      </c>
      <c r="G7749" s="25">
        <v>3418</v>
      </c>
      <c r="H7749" s="25">
        <v>85450</v>
      </c>
      <c r="I7749" s="25"/>
      <c r="J7749" s="58" t="e">
        <f>HYPERLINK("#"&amp;"Insumos"&amp;"!A"&amp;MATCH($B7749,#REF!,0),"Ins "&amp;$B7749)</f>
        <v>#REF!</v>
      </c>
      <c r="M7749" s="220"/>
    </row>
    <row r="7750" spans="1:13" x14ac:dyDescent="0.2">
      <c r="A7750" s="35" t="s">
        <v>6434</v>
      </c>
      <c r="B7750" s="1" t="s">
        <v>6175</v>
      </c>
      <c r="C7750" s="45" t="s">
        <v>6176</v>
      </c>
      <c r="D7750" s="23" t="s">
        <v>5751</v>
      </c>
      <c r="E7750" s="23" t="s">
        <v>464</v>
      </c>
      <c r="F7750" s="40">
        <v>25</v>
      </c>
      <c r="G7750" s="25">
        <v>2781</v>
      </c>
      <c r="H7750" s="25">
        <v>69525</v>
      </c>
      <c r="I7750" s="25"/>
      <c r="J7750" s="58" t="e">
        <f>HYPERLINK("#"&amp;"Insumos"&amp;"!A"&amp;MATCH($B7750,#REF!,0),"Ins "&amp;$B7750)</f>
        <v>#REF!</v>
      </c>
      <c r="M7750" s="220"/>
    </row>
    <row r="7751" spans="1:13" x14ac:dyDescent="0.2">
      <c r="A7751" s="35" t="s">
        <v>6434</v>
      </c>
      <c r="B7751" s="1" t="s">
        <v>6177</v>
      </c>
      <c r="C7751" s="45" t="s">
        <v>6178</v>
      </c>
      <c r="D7751" s="23" t="s">
        <v>5751</v>
      </c>
      <c r="E7751" s="23" t="s">
        <v>464</v>
      </c>
      <c r="F7751" s="40">
        <v>1</v>
      </c>
      <c r="G7751" s="25">
        <v>33346</v>
      </c>
      <c r="H7751" s="25">
        <v>33346</v>
      </c>
      <c r="I7751" s="25"/>
      <c r="J7751" s="58" t="e">
        <f>HYPERLINK("#"&amp;"Insumos"&amp;"!A"&amp;MATCH($B7751,#REF!,0),"Ins "&amp;$B7751)</f>
        <v>#REF!</v>
      </c>
      <c r="M7751" s="220"/>
    </row>
    <row r="7752" spans="1:13" x14ac:dyDescent="0.2">
      <c r="A7752" s="35" t="s">
        <v>6434</v>
      </c>
      <c r="B7752" s="1" t="s">
        <v>6179</v>
      </c>
      <c r="C7752" s="45" t="s">
        <v>6180</v>
      </c>
      <c r="D7752" s="23" t="s">
        <v>5751</v>
      </c>
      <c r="E7752" s="23" t="s">
        <v>4134</v>
      </c>
      <c r="F7752" s="40">
        <v>1</v>
      </c>
      <c r="G7752" s="25">
        <v>11485</v>
      </c>
      <c r="H7752" s="25">
        <v>11485</v>
      </c>
      <c r="I7752" s="25"/>
      <c r="J7752" s="58" t="e">
        <f>HYPERLINK("#"&amp;"Insumos"&amp;"!A"&amp;MATCH($B7752,#REF!,0),"Ins "&amp;$B7752)</f>
        <v>#REF!</v>
      </c>
      <c r="M7752" s="220"/>
    </row>
    <row r="7753" spans="1:13" x14ac:dyDescent="0.2">
      <c r="A7753" s="35" t="s">
        <v>6434</v>
      </c>
      <c r="B7753" s="1" t="s">
        <v>6181</v>
      </c>
      <c r="C7753" s="45" t="s">
        <v>6182</v>
      </c>
      <c r="D7753" s="23" t="s">
        <v>5751</v>
      </c>
      <c r="E7753" s="23" t="s">
        <v>464</v>
      </c>
      <c r="F7753" s="40">
        <v>30</v>
      </c>
      <c r="G7753" s="25">
        <v>6857</v>
      </c>
      <c r="H7753" s="25">
        <v>205710</v>
      </c>
      <c r="I7753" s="25"/>
      <c r="J7753" s="58" t="e">
        <f>HYPERLINK("#"&amp;"Insumos"&amp;"!A"&amp;MATCH($B7753,#REF!,0),"Ins "&amp;$B7753)</f>
        <v>#REF!</v>
      </c>
      <c r="M7753" s="220"/>
    </row>
    <row r="7754" spans="1:13" x14ac:dyDescent="0.2">
      <c r="A7754" s="35" t="s">
        <v>6434</v>
      </c>
      <c r="B7754" s="1" t="s">
        <v>6183</v>
      </c>
      <c r="C7754" s="45" t="s">
        <v>6184</v>
      </c>
      <c r="D7754" s="23" t="s">
        <v>5751</v>
      </c>
      <c r="E7754" s="23" t="s">
        <v>4134</v>
      </c>
      <c r="F7754" s="40">
        <v>1</v>
      </c>
      <c r="G7754" s="25">
        <v>14088</v>
      </c>
      <c r="H7754" s="25">
        <v>14088</v>
      </c>
      <c r="I7754" s="25"/>
      <c r="J7754" s="58" t="e">
        <f>HYPERLINK("#"&amp;"Insumos"&amp;"!A"&amp;MATCH($B7754,#REF!,0),"Ins "&amp;$B7754)</f>
        <v>#REF!</v>
      </c>
      <c r="M7754" s="220"/>
    </row>
    <row r="7755" spans="1:13" x14ac:dyDescent="0.2">
      <c r="A7755" s="36" t="s">
        <v>6436</v>
      </c>
      <c r="B7755" s="26" t="s">
        <v>6816</v>
      </c>
      <c r="C7755" s="79" t="s">
        <v>6437</v>
      </c>
      <c r="D7755" s="37" t="s">
        <v>5608</v>
      </c>
      <c r="E7755" s="37" t="s">
        <v>4134</v>
      </c>
      <c r="F7755" s="41"/>
      <c r="G7755" s="27"/>
      <c r="H7755" s="27"/>
      <c r="I7755" s="27">
        <v>233175</v>
      </c>
      <c r="M7755" s="220">
        <f t="shared" ref="M7755:M7807" si="121">ROUND(I7755*(1+$L$2),0)</f>
        <v>305366</v>
      </c>
    </row>
    <row r="7756" spans="1:13" x14ac:dyDescent="0.2">
      <c r="A7756" s="35" t="s">
        <v>6436</v>
      </c>
      <c r="B7756" s="1" t="s">
        <v>5577</v>
      </c>
      <c r="C7756" s="45" t="s">
        <v>6346</v>
      </c>
      <c r="D7756" s="23" t="s">
        <v>5734</v>
      </c>
      <c r="E7756" s="23" t="s">
        <v>4141</v>
      </c>
      <c r="F7756" s="40">
        <v>0.5</v>
      </c>
      <c r="G7756" s="25">
        <v>53481</v>
      </c>
      <c r="H7756" s="25">
        <v>26741</v>
      </c>
      <c r="I7756" s="25"/>
      <c r="J7756" s="58" t="e">
        <f>HYPERLINK("#"&amp;"Insumos"&amp;"!A"&amp;MATCH($B7756,#REF!,0),"Ins "&amp;$B7756)</f>
        <v>#REF!</v>
      </c>
      <c r="M7756" s="220"/>
    </row>
    <row r="7757" spans="1:13" x14ac:dyDescent="0.2">
      <c r="A7757" s="35" t="s">
        <v>6436</v>
      </c>
      <c r="B7757" s="1" t="s">
        <v>263</v>
      </c>
      <c r="C7757" s="45" t="s">
        <v>696</v>
      </c>
      <c r="D7757" s="23" t="s">
        <v>5534</v>
      </c>
      <c r="E7757" s="23" t="s">
        <v>4140</v>
      </c>
      <c r="F7757" s="40">
        <v>0.1</v>
      </c>
      <c r="G7757" s="25">
        <v>187426</v>
      </c>
      <c r="H7757" s="25">
        <v>18743</v>
      </c>
      <c r="I7757" s="25"/>
      <c r="J7757" s="58" t="e">
        <f>HYPERLINK("#"&amp;"Insumos"&amp;"!A"&amp;MATCH($B7757,#REF!,0),"Ins "&amp;$B7757)</f>
        <v>#REF!</v>
      </c>
      <c r="M7757" s="220"/>
    </row>
    <row r="7758" spans="1:13" x14ac:dyDescent="0.2">
      <c r="A7758" s="35" t="s">
        <v>6436</v>
      </c>
      <c r="B7758" s="1" t="s">
        <v>5533</v>
      </c>
      <c r="C7758" s="45" t="s">
        <v>5892</v>
      </c>
      <c r="D7758" s="23" t="s">
        <v>977</v>
      </c>
      <c r="E7758" s="23" t="s">
        <v>4134</v>
      </c>
      <c r="F7758" s="40">
        <v>2</v>
      </c>
      <c r="G7758" s="25">
        <v>3623</v>
      </c>
      <c r="H7758" s="25">
        <v>7246</v>
      </c>
      <c r="I7758" s="25"/>
      <c r="J7758" s="58" t="e">
        <f>HYPERLINK("#"&amp;"Insumos"&amp;"!A"&amp;MATCH($B7758,#REF!,0),"Ins "&amp;$B7758)</f>
        <v>#REF!</v>
      </c>
      <c r="M7758" s="220"/>
    </row>
    <row r="7759" spans="1:13" x14ac:dyDescent="0.2">
      <c r="A7759" s="35" t="s">
        <v>6436</v>
      </c>
      <c r="B7759" s="1" t="s">
        <v>6185</v>
      </c>
      <c r="C7759" s="45" t="s">
        <v>6186</v>
      </c>
      <c r="D7759" s="23" t="s">
        <v>5751</v>
      </c>
      <c r="E7759" s="23" t="s">
        <v>4134</v>
      </c>
      <c r="F7759" s="40">
        <v>1</v>
      </c>
      <c r="G7759" s="25">
        <v>180445</v>
      </c>
      <c r="H7759" s="25">
        <v>180445</v>
      </c>
      <c r="I7759" s="25"/>
      <c r="J7759" s="58" t="e">
        <f>HYPERLINK("#"&amp;"Insumos"&amp;"!A"&amp;MATCH($B7759,#REF!,0),"Ins "&amp;$B7759)</f>
        <v>#REF!</v>
      </c>
      <c r="M7759" s="220"/>
    </row>
    <row r="7760" spans="1:13" x14ac:dyDescent="0.2">
      <c r="A7760" s="36" t="s">
        <v>6438</v>
      </c>
      <c r="B7760" s="26" t="s">
        <v>6816</v>
      </c>
      <c r="C7760" s="79" t="s">
        <v>6439</v>
      </c>
      <c r="D7760" s="37" t="s">
        <v>5608</v>
      </c>
      <c r="E7760" s="37" t="s">
        <v>4134</v>
      </c>
      <c r="F7760" s="41"/>
      <c r="G7760" s="27"/>
      <c r="H7760" s="27"/>
      <c r="I7760" s="27">
        <v>534493</v>
      </c>
      <c r="M7760" s="220">
        <f t="shared" si="121"/>
        <v>699972</v>
      </c>
    </row>
    <row r="7761" spans="1:13" x14ac:dyDescent="0.2">
      <c r="A7761" s="35" t="s">
        <v>6438</v>
      </c>
      <c r="B7761" s="1" t="s">
        <v>5577</v>
      </c>
      <c r="C7761" s="45" t="s">
        <v>6346</v>
      </c>
      <c r="D7761" s="23" t="s">
        <v>5734</v>
      </c>
      <c r="E7761" s="23" t="s">
        <v>4141</v>
      </c>
      <c r="F7761" s="40">
        <v>0.5</v>
      </c>
      <c r="G7761" s="25">
        <v>53481</v>
      </c>
      <c r="H7761" s="25">
        <v>26741</v>
      </c>
      <c r="I7761" s="25"/>
      <c r="J7761" s="58" t="e">
        <f>HYPERLINK("#"&amp;"Insumos"&amp;"!A"&amp;MATCH($B7761,#REF!,0),"Ins "&amp;$B7761)</f>
        <v>#REF!</v>
      </c>
      <c r="M7761" s="220"/>
    </row>
    <row r="7762" spans="1:13" x14ac:dyDescent="0.2">
      <c r="A7762" s="35" t="s">
        <v>6438</v>
      </c>
      <c r="B7762" s="1" t="s">
        <v>263</v>
      </c>
      <c r="C7762" s="45" t="s">
        <v>696</v>
      </c>
      <c r="D7762" s="23" t="s">
        <v>5534</v>
      </c>
      <c r="E7762" s="23" t="s">
        <v>4140</v>
      </c>
      <c r="F7762" s="40">
        <v>0.1</v>
      </c>
      <c r="G7762" s="25">
        <v>187426</v>
      </c>
      <c r="H7762" s="25">
        <v>18743</v>
      </c>
      <c r="I7762" s="25"/>
      <c r="J7762" s="58" t="e">
        <f>HYPERLINK("#"&amp;"Insumos"&amp;"!A"&amp;MATCH($B7762,#REF!,0),"Ins "&amp;$B7762)</f>
        <v>#REF!</v>
      </c>
      <c r="M7762" s="220"/>
    </row>
    <row r="7763" spans="1:13" x14ac:dyDescent="0.2">
      <c r="A7763" s="35" t="s">
        <v>6438</v>
      </c>
      <c r="B7763" s="1" t="s">
        <v>5533</v>
      </c>
      <c r="C7763" s="45" t="s">
        <v>5892</v>
      </c>
      <c r="D7763" s="23" t="s">
        <v>977</v>
      </c>
      <c r="E7763" s="23" t="s">
        <v>4134</v>
      </c>
      <c r="F7763" s="40">
        <v>2</v>
      </c>
      <c r="G7763" s="25">
        <v>3623</v>
      </c>
      <c r="H7763" s="25">
        <v>7246</v>
      </c>
      <c r="I7763" s="25"/>
      <c r="J7763" s="58" t="e">
        <f>HYPERLINK("#"&amp;"Insumos"&amp;"!A"&amp;MATCH($B7763,#REF!,0),"Ins "&amp;$B7763)</f>
        <v>#REF!</v>
      </c>
      <c r="M7763" s="220"/>
    </row>
    <row r="7764" spans="1:13" x14ac:dyDescent="0.2">
      <c r="A7764" s="35" t="s">
        <v>6438</v>
      </c>
      <c r="B7764" s="1" t="s">
        <v>6187</v>
      </c>
      <c r="C7764" s="45" t="s">
        <v>6188</v>
      </c>
      <c r="D7764" s="23" t="s">
        <v>5751</v>
      </c>
      <c r="E7764" s="23" t="s">
        <v>4134</v>
      </c>
      <c r="F7764" s="40">
        <v>1</v>
      </c>
      <c r="G7764" s="25">
        <v>481763</v>
      </c>
      <c r="H7764" s="25">
        <v>481763</v>
      </c>
      <c r="I7764" s="25"/>
      <c r="J7764" s="58" t="e">
        <f>HYPERLINK("#"&amp;"Insumos"&amp;"!A"&amp;MATCH($B7764,#REF!,0),"Ins "&amp;$B7764)</f>
        <v>#REF!</v>
      </c>
      <c r="M7764" s="220"/>
    </row>
    <row r="7765" spans="1:13" ht="25.5" x14ac:dyDescent="0.2">
      <c r="A7765" s="36" t="s">
        <v>6440</v>
      </c>
      <c r="B7765" s="26" t="s">
        <v>6816</v>
      </c>
      <c r="C7765" s="79" t="s">
        <v>6441</v>
      </c>
      <c r="D7765" s="37" t="s">
        <v>5608</v>
      </c>
      <c r="E7765" s="37" t="s">
        <v>4134</v>
      </c>
      <c r="F7765" s="41"/>
      <c r="G7765" s="27"/>
      <c r="H7765" s="27"/>
      <c r="I7765" s="27">
        <v>146638</v>
      </c>
      <c r="M7765" s="220">
        <f t="shared" si="121"/>
        <v>192037</v>
      </c>
    </row>
    <row r="7766" spans="1:13" x14ac:dyDescent="0.2">
      <c r="A7766" s="35" t="s">
        <v>6440</v>
      </c>
      <c r="B7766" s="1" t="s">
        <v>5577</v>
      </c>
      <c r="C7766" s="45" t="s">
        <v>6346</v>
      </c>
      <c r="D7766" s="23" t="s">
        <v>5734</v>
      </c>
      <c r="E7766" s="23" t="s">
        <v>4141</v>
      </c>
      <c r="F7766" s="40">
        <v>0.5</v>
      </c>
      <c r="G7766" s="25">
        <v>53481</v>
      </c>
      <c r="H7766" s="25">
        <v>26741</v>
      </c>
      <c r="I7766" s="25"/>
      <c r="J7766" s="58" t="e">
        <f>HYPERLINK("#"&amp;"Insumos"&amp;"!A"&amp;MATCH($B7766,#REF!,0),"Ins "&amp;$B7766)</f>
        <v>#REF!</v>
      </c>
      <c r="M7766" s="220"/>
    </row>
    <row r="7767" spans="1:13" x14ac:dyDescent="0.2">
      <c r="A7767" s="35" t="s">
        <v>6440</v>
      </c>
      <c r="B7767" s="1" t="s">
        <v>263</v>
      </c>
      <c r="C7767" s="45" t="s">
        <v>696</v>
      </c>
      <c r="D7767" s="23" t="s">
        <v>5534</v>
      </c>
      <c r="E7767" s="23" t="s">
        <v>4140</v>
      </c>
      <c r="F7767" s="40">
        <v>0.1</v>
      </c>
      <c r="G7767" s="25">
        <v>187426</v>
      </c>
      <c r="H7767" s="25">
        <v>18743</v>
      </c>
      <c r="I7767" s="25"/>
      <c r="J7767" s="58" t="e">
        <f>HYPERLINK("#"&amp;"Insumos"&amp;"!A"&amp;MATCH($B7767,#REF!,0),"Ins "&amp;$B7767)</f>
        <v>#REF!</v>
      </c>
      <c r="M7767" s="220"/>
    </row>
    <row r="7768" spans="1:13" x14ac:dyDescent="0.2">
      <c r="A7768" s="35" t="s">
        <v>6440</v>
      </c>
      <c r="B7768" s="1" t="s">
        <v>5533</v>
      </c>
      <c r="C7768" s="45" t="s">
        <v>5892</v>
      </c>
      <c r="D7768" s="23" t="s">
        <v>977</v>
      </c>
      <c r="E7768" s="23" t="s">
        <v>4134</v>
      </c>
      <c r="F7768" s="40">
        <v>2</v>
      </c>
      <c r="G7768" s="25">
        <v>3623</v>
      </c>
      <c r="H7768" s="25">
        <v>7246</v>
      </c>
      <c r="I7768" s="25"/>
      <c r="J7768" s="58" t="e">
        <f>HYPERLINK("#"&amp;"Insumos"&amp;"!A"&amp;MATCH($B7768,#REF!,0),"Ins "&amp;$B7768)</f>
        <v>#REF!</v>
      </c>
      <c r="M7768" s="220"/>
    </row>
    <row r="7769" spans="1:13" x14ac:dyDescent="0.2">
      <c r="A7769" s="35" t="s">
        <v>6440</v>
      </c>
      <c r="B7769" s="1" t="s">
        <v>6189</v>
      </c>
      <c r="C7769" s="45" t="s">
        <v>6190</v>
      </c>
      <c r="D7769" s="23" t="s">
        <v>5751</v>
      </c>
      <c r="E7769" s="23" t="s">
        <v>464</v>
      </c>
      <c r="F7769" s="40">
        <v>1</v>
      </c>
      <c r="G7769" s="25">
        <v>5560</v>
      </c>
      <c r="H7769" s="25">
        <v>5560</v>
      </c>
      <c r="I7769" s="25"/>
      <c r="J7769" s="58" t="e">
        <f>HYPERLINK("#"&amp;"Insumos"&amp;"!A"&amp;MATCH($B7769,#REF!,0),"Ins "&amp;$B7769)</f>
        <v>#REF!</v>
      </c>
      <c r="M7769" s="220"/>
    </row>
    <row r="7770" spans="1:13" x14ac:dyDescent="0.2">
      <c r="A7770" s="35" t="s">
        <v>6440</v>
      </c>
      <c r="B7770" s="1" t="s">
        <v>6191</v>
      </c>
      <c r="C7770" s="45" t="s">
        <v>6192</v>
      </c>
      <c r="D7770" s="23" t="s">
        <v>5751</v>
      </c>
      <c r="E7770" s="23" t="s">
        <v>4134</v>
      </c>
      <c r="F7770" s="40">
        <v>0.3</v>
      </c>
      <c r="G7770" s="25">
        <v>148209</v>
      </c>
      <c r="H7770" s="25">
        <v>44463</v>
      </c>
      <c r="I7770" s="25"/>
      <c r="J7770" s="58" t="e">
        <f>HYPERLINK("#"&amp;"Insumos"&amp;"!A"&amp;MATCH($B7770,#REF!,0),"Ins "&amp;$B7770)</f>
        <v>#REF!</v>
      </c>
      <c r="M7770" s="220"/>
    </row>
    <row r="7771" spans="1:13" x14ac:dyDescent="0.2">
      <c r="A7771" s="35" t="s">
        <v>6440</v>
      </c>
      <c r="B7771" s="1" t="s">
        <v>6193</v>
      </c>
      <c r="C7771" s="45" t="s">
        <v>6194</v>
      </c>
      <c r="D7771" s="23" t="s">
        <v>5751</v>
      </c>
      <c r="E7771" s="23" t="s">
        <v>4134</v>
      </c>
      <c r="F7771" s="40">
        <v>0.3</v>
      </c>
      <c r="G7771" s="25">
        <v>146283</v>
      </c>
      <c r="H7771" s="25">
        <v>43885</v>
      </c>
      <c r="I7771" s="25"/>
      <c r="J7771" s="58" t="e">
        <f>HYPERLINK("#"&amp;"Insumos"&amp;"!A"&amp;MATCH($B7771,#REF!,0),"Ins "&amp;$B7771)</f>
        <v>#REF!</v>
      </c>
      <c r="M7771" s="220"/>
    </row>
    <row r="7772" spans="1:13" ht="25.5" x14ac:dyDescent="0.2">
      <c r="A7772" s="36" t="s">
        <v>6442</v>
      </c>
      <c r="B7772" s="26" t="s">
        <v>6816</v>
      </c>
      <c r="C7772" s="79" t="s">
        <v>6443</v>
      </c>
      <c r="D7772" s="37" t="s">
        <v>5608</v>
      </c>
      <c r="E7772" s="37" t="s">
        <v>4134</v>
      </c>
      <c r="F7772" s="41"/>
      <c r="G7772" s="27"/>
      <c r="H7772" s="27"/>
      <c r="I7772" s="27">
        <v>6520597</v>
      </c>
      <c r="M7772" s="220">
        <f t="shared" si="121"/>
        <v>8539374</v>
      </c>
    </row>
    <row r="7773" spans="1:13" x14ac:dyDescent="0.2">
      <c r="A7773" s="35" t="s">
        <v>6442</v>
      </c>
      <c r="B7773" s="1" t="s">
        <v>5577</v>
      </c>
      <c r="C7773" s="45" t="s">
        <v>6346</v>
      </c>
      <c r="D7773" s="23" t="s">
        <v>5734</v>
      </c>
      <c r="E7773" s="23" t="s">
        <v>4141</v>
      </c>
      <c r="F7773" s="40">
        <v>4</v>
      </c>
      <c r="G7773" s="25">
        <v>53481</v>
      </c>
      <c r="H7773" s="25">
        <v>213924</v>
      </c>
      <c r="I7773" s="25"/>
      <c r="J7773" s="58" t="e">
        <f>HYPERLINK("#"&amp;"Insumos"&amp;"!A"&amp;MATCH($B7773,#REF!,0),"Ins "&amp;$B7773)</f>
        <v>#REF!</v>
      </c>
      <c r="M7773" s="220"/>
    </row>
    <row r="7774" spans="1:13" x14ac:dyDescent="0.2">
      <c r="A7774" s="35" t="s">
        <v>6442</v>
      </c>
      <c r="B7774" s="1" t="s">
        <v>263</v>
      </c>
      <c r="C7774" s="45" t="s">
        <v>696</v>
      </c>
      <c r="D7774" s="23" t="s">
        <v>5534</v>
      </c>
      <c r="E7774" s="23" t="s">
        <v>4140</v>
      </c>
      <c r="F7774" s="40">
        <v>0.5</v>
      </c>
      <c r="G7774" s="25">
        <v>187426</v>
      </c>
      <c r="H7774" s="25">
        <v>93713</v>
      </c>
      <c r="I7774" s="25"/>
      <c r="J7774" s="58" t="e">
        <f>HYPERLINK("#"&amp;"Insumos"&amp;"!A"&amp;MATCH($B7774,#REF!,0),"Ins "&amp;$B7774)</f>
        <v>#REF!</v>
      </c>
      <c r="M7774" s="220"/>
    </row>
    <row r="7775" spans="1:13" x14ac:dyDescent="0.2">
      <c r="A7775" s="35" t="s">
        <v>6442</v>
      </c>
      <c r="B7775" s="1" t="s">
        <v>5533</v>
      </c>
      <c r="C7775" s="45" t="s">
        <v>5892</v>
      </c>
      <c r="D7775" s="23" t="s">
        <v>977</v>
      </c>
      <c r="E7775" s="23" t="s">
        <v>4134</v>
      </c>
      <c r="F7775" s="40">
        <v>2</v>
      </c>
      <c r="G7775" s="25">
        <v>3623</v>
      </c>
      <c r="H7775" s="25">
        <v>7246</v>
      </c>
      <c r="I7775" s="25"/>
      <c r="J7775" s="58" t="e">
        <f>HYPERLINK("#"&amp;"Insumos"&amp;"!A"&amp;MATCH($B7775,#REF!,0),"Ins "&amp;$B7775)</f>
        <v>#REF!</v>
      </c>
      <c r="M7775" s="220"/>
    </row>
    <row r="7776" spans="1:13" x14ac:dyDescent="0.2">
      <c r="A7776" s="35" t="s">
        <v>6442</v>
      </c>
      <c r="B7776" s="1" t="s">
        <v>6084</v>
      </c>
      <c r="C7776" s="45" t="s">
        <v>6085</v>
      </c>
      <c r="D7776" s="23" t="s">
        <v>5751</v>
      </c>
      <c r="E7776" s="23" t="s">
        <v>464</v>
      </c>
      <c r="F7776" s="40">
        <v>1</v>
      </c>
      <c r="G7776" s="25">
        <v>21306</v>
      </c>
      <c r="H7776" s="25">
        <v>21306</v>
      </c>
      <c r="I7776" s="25"/>
      <c r="J7776" s="58" t="e">
        <f>HYPERLINK("#"&amp;"Insumos"&amp;"!A"&amp;MATCH($B7776,#REF!,0),"Ins "&amp;$B7776)</f>
        <v>#REF!</v>
      </c>
      <c r="M7776" s="220"/>
    </row>
    <row r="7777" spans="1:13" x14ac:dyDescent="0.2">
      <c r="A7777" s="35" t="s">
        <v>6442</v>
      </c>
      <c r="B7777" s="1" t="s">
        <v>6090</v>
      </c>
      <c r="C7777" s="45" t="s">
        <v>6091</v>
      </c>
      <c r="D7777" s="23" t="s">
        <v>5751</v>
      </c>
      <c r="E7777" s="23" t="s">
        <v>464</v>
      </c>
      <c r="F7777" s="40">
        <v>12</v>
      </c>
      <c r="G7777" s="25">
        <v>3200</v>
      </c>
      <c r="H7777" s="25">
        <v>38400</v>
      </c>
      <c r="I7777" s="25"/>
      <c r="J7777" s="58" t="e">
        <f>HYPERLINK("#"&amp;"Insumos"&amp;"!A"&amp;MATCH($B7777,#REF!,0),"Ins "&amp;$B7777)</f>
        <v>#REF!</v>
      </c>
      <c r="M7777" s="220"/>
    </row>
    <row r="7778" spans="1:13" x14ac:dyDescent="0.2">
      <c r="A7778" s="35" t="s">
        <v>6442</v>
      </c>
      <c r="B7778" s="1" t="s">
        <v>6114</v>
      </c>
      <c r="C7778" s="45" t="s">
        <v>6115</v>
      </c>
      <c r="D7778" s="23" t="s">
        <v>5751</v>
      </c>
      <c r="E7778" s="23" t="s">
        <v>4134</v>
      </c>
      <c r="F7778" s="40">
        <v>3</v>
      </c>
      <c r="G7778" s="25">
        <v>2667</v>
      </c>
      <c r="H7778" s="25">
        <v>8001</v>
      </c>
      <c r="I7778" s="25"/>
      <c r="J7778" s="58" t="e">
        <f>HYPERLINK("#"&amp;"Insumos"&amp;"!A"&amp;MATCH($B7778,#REF!,0),"Ins "&amp;$B7778)</f>
        <v>#REF!</v>
      </c>
      <c r="M7778" s="220"/>
    </row>
    <row r="7779" spans="1:13" x14ac:dyDescent="0.2">
      <c r="A7779" s="35" t="s">
        <v>6442</v>
      </c>
      <c r="B7779" s="1" t="s">
        <v>6119</v>
      </c>
      <c r="C7779" s="45" t="s">
        <v>6120</v>
      </c>
      <c r="D7779" s="23" t="s">
        <v>5751</v>
      </c>
      <c r="E7779" s="23" t="s">
        <v>4134</v>
      </c>
      <c r="F7779" s="40">
        <v>30</v>
      </c>
      <c r="G7779" s="25">
        <v>1492</v>
      </c>
      <c r="H7779" s="25">
        <v>44760</v>
      </c>
      <c r="I7779" s="25"/>
      <c r="J7779" s="58" t="e">
        <f>HYPERLINK("#"&amp;"Insumos"&amp;"!A"&amp;MATCH($B7779,#REF!,0),"Ins "&amp;$B7779)</f>
        <v>#REF!</v>
      </c>
      <c r="M7779" s="220"/>
    </row>
    <row r="7780" spans="1:13" x14ac:dyDescent="0.2">
      <c r="A7780" s="35" t="s">
        <v>6442</v>
      </c>
      <c r="B7780" s="1" t="s">
        <v>6195</v>
      </c>
      <c r="C7780" s="45" t="s">
        <v>6196</v>
      </c>
      <c r="D7780" s="23" t="s">
        <v>5751</v>
      </c>
      <c r="E7780" s="23" t="s">
        <v>4134</v>
      </c>
      <c r="F7780" s="40">
        <v>1</v>
      </c>
      <c r="G7780" s="25">
        <v>370521</v>
      </c>
      <c r="H7780" s="25">
        <v>370521</v>
      </c>
      <c r="I7780" s="25"/>
      <c r="J7780" s="58" t="e">
        <f>HYPERLINK("#"&amp;"Insumos"&amp;"!A"&amp;MATCH($B7780,#REF!,0),"Ins "&amp;$B7780)</f>
        <v>#REF!</v>
      </c>
      <c r="M7780" s="220"/>
    </row>
    <row r="7781" spans="1:13" x14ac:dyDescent="0.2">
      <c r="A7781" s="35" t="s">
        <v>6442</v>
      </c>
      <c r="B7781" s="1" t="s">
        <v>6197</v>
      </c>
      <c r="C7781" s="45" t="s">
        <v>6198</v>
      </c>
      <c r="D7781" s="23" t="s">
        <v>5751</v>
      </c>
      <c r="E7781" s="23" t="s">
        <v>4134</v>
      </c>
      <c r="F7781" s="40">
        <v>1</v>
      </c>
      <c r="G7781" s="25">
        <v>555782</v>
      </c>
      <c r="H7781" s="25">
        <v>555782</v>
      </c>
      <c r="I7781" s="25"/>
      <c r="J7781" s="58" t="e">
        <f>HYPERLINK("#"&amp;"Insumos"&amp;"!A"&amp;MATCH($B7781,#REF!,0),"Ins "&amp;$B7781)</f>
        <v>#REF!</v>
      </c>
      <c r="M7781" s="220"/>
    </row>
    <row r="7782" spans="1:13" ht="25.5" x14ac:dyDescent="0.2">
      <c r="A7782" s="35" t="s">
        <v>6442</v>
      </c>
      <c r="B7782" s="1" t="s">
        <v>6199</v>
      </c>
      <c r="C7782" s="45" t="s">
        <v>6200</v>
      </c>
      <c r="D7782" s="23" t="s">
        <v>5751</v>
      </c>
      <c r="E7782" s="23" t="s">
        <v>4134</v>
      </c>
      <c r="F7782" s="40">
        <v>1</v>
      </c>
      <c r="G7782" s="25">
        <v>3677408</v>
      </c>
      <c r="H7782" s="25">
        <v>3677408</v>
      </c>
      <c r="I7782" s="25"/>
      <c r="J7782" s="58" t="e">
        <f>HYPERLINK("#"&amp;"Insumos"&amp;"!A"&amp;MATCH($B7782,#REF!,0),"Ins "&amp;$B7782)</f>
        <v>#REF!</v>
      </c>
      <c r="M7782" s="220"/>
    </row>
    <row r="7783" spans="1:13" x14ac:dyDescent="0.2">
      <c r="A7783" s="35" t="s">
        <v>6442</v>
      </c>
      <c r="B7783" s="1" t="s">
        <v>6201</v>
      </c>
      <c r="C7783" s="45" t="s">
        <v>6202</v>
      </c>
      <c r="D7783" s="23" t="s">
        <v>5751</v>
      </c>
      <c r="E7783" s="23" t="s">
        <v>4134</v>
      </c>
      <c r="F7783" s="40">
        <v>24</v>
      </c>
      <c r="G7783" s="25">
        <v>56040</v>
      </c>
      <c r="H7783" s="25">
        <v>1344960</v>
      </c>
      <c r="I7783" s="25"/>
      <c r="J7783" s="58" t="e">
        <f>HYPERLINK("#"&amp;"Insumos"&amp;"!A"&amp;MATCH($B7783,#REF!,0),"Ins "&amp;$B7783)</f>
        <v>#REF!</v>
      </c>
      <c r="M7783" s="220"/>
    </row>
    <row r="7784" spans="1:13" x14ac:dyDescent="0.2">
      <c r="A7784" s="35" t="s">
        <v>6442</v>
      </c>
      <c r="B7784" s="1" t="s">
        <v>6203</v>
      </c>
      <c r="C7784" s="45" t="s">
        <v>6204</v>
      </c>
      <c r="D7784" s="23" t="s">
        <v>5751</v>
      </c>
      <c r="E7784" s="23" t="s">
        <v>4134</v>
      </c>
      <c r="F7784" s="40">
        <v>24</v>
      </c>
      <c r="G7784" s="25">
        <v>6024</v>
      </c>
      <c r="H7784" s="25">
        <v>144576</v>
      </c>
      <c r="I7784" s="25"/>
      <c r="J7784" s="58" t="e">
        <f>HYPERLINK("#"&amp;"Insumos"&amp;"!A"&amp;MATCH($B7784,#REF!,0),"Ins "&amp;$B7784)</f>
        <v>#REF!</v>
      </c>
      <c r="M7784" s="220"/>
    </row>
    <row r="7785" spans="1:13" x14ac:dyDescent="0.2">
      <c r="A7785" s="36" t="s">
        <v>6444</v>
      </c>
      <c r="B7785" s="26" t="s">
        <v>6816</v>
      </c>
      <c r="C7785" s="79" t="s">
        <v>6445</v>
      </c>
      <c r="D7785" s="37" t="s">
        <v>5608</v>
      </c>
      <c r="E7785" s="37" t="s">
        <v>4134</v>
      </c>
      <c r="F7785" s="41"/>
      <c r="G7785" s="27"/>
      <c r="H7785" s="27"/>
      <c r="I7785" s="27">
        <v>1935878</v>
      </c>
      <c r="M7785" s="220">
        <f t="shared" si="121"/>
        <v>2535226</v>
      </c>
    </row>
    <row r="7786" spans="1:13" x14ac:dyDescent="0.2">
      <c r="A7786" s="35" t="s">
        <v>6444</v>
      </c>
      <c r="B7786" s="1" t="s">
        <v>5577</v>
      </c>
      <c r="C7786" s="45" t="s">
        <v>6346</v>
      </c>
      <c r="D7786" s="23" t="s">
        <v>5734</v>
      </c>
      <c r="E7786" s="23" t="s">
        <v>4141</v>
      </c>
      <c r="F7786" s="40">
        <v>0.1</v>
      </c>
      <c r="G7786" s="25">
        <v>53481</v>
      </c>
      <c r="H7786" s="25">
        <v>5348</v>
      </c>
      <c r="I7786" s="25"/>
      <c r="J7786" s="58" t="e">
        <f>HYPERLINK("#"&amp;"Insumos"&amp;"!A"&amp;MATCH($B7786,#REF!,0),"Ins "&amp;$B7786)</f>
        <v>#REF!</v>
      </c>
      <c r="M7786" s="220"/>
    </row>
    <row r="7787" spans="1:13" x14ac:dyDescent="0.2">
      <c r="A7787" s="35" t="s">
        <v>6444</v>
      </c>
      <c r="B7787" s="1" t="s">
        <v>263</v>
      </c>
      <c r="C7787" s="45" t="s">
        <v>696</v>
      </c>
      <c r="D7787" s="23" t="s">
        <v>5534</v>
      </c>
      <c r="E7787" s="23" t="s">
        <v>4140</v>
      </c>
      <c r="F7787" s="40">
        <v>0.1</v>
      </c>
      <c r="G7787" s="25">
        <v>187426</v>
      </c>
      <c r="H7787" s="25">
        <v>18743</v>
      </c>
      <c r="I7787" s="25"/>
      <c r="J7787" s="58" t="e">
        <f>HYPERLINK("#"&amp;"Insumos"&amp;"!A"&amp;MATCH($B7787,#REF!,0),"Ins "&amp;$B7787)</f>
        <v>#REF!</v>
      </c>
      <c r="M7787" s="220"/>
    </row>
    <row r="7788" spans="1:13" x14ac:dyDescent="0.2">
      <c r="A7788" s="35" t="s">
        <v>6444</v>
      </c>
      <c r="B7788" s="1" t="s">
        <v>5533</v>
      </c>
      <c r="C7788" s="45" t="s">
        <v>5892</v>
      </c>
      <c r="D7788" s="23" t="s">
        <v>977</v>
      </c>
      <c r="E7788" s="23" t="s">
        <v>4134</v>
      </c>
      <c r="F7788" s="40">
        <v>2</v>
      </c>
      <c r="G7788" s="25">
        <v>3623</v>
      </c>
      <c r="H7788" s="25">
        <v>7246</v>
      </c>
      <c r="I7788" s="25"/>
      <c r="J7788" s="58" t="e">
        <f>HYPERLINK("#"&amp;"Insumos"&amp;"!A"&amp;MATCH($B7788,#REF!,0),"Ins "&amp;$B7788)</f>
        <v>#REF!</v>
      </c>
      <c r="M7788" s="220"/>
    </row>
    <row r="7789" spans="1:13" x14ac:dyDescent="0.2">
      <c r="A7789" s="35" t="s">
        <v>6444</v>
      </c>
      <c r="B7789" s="1" t="s">
        <v>6205</v>
      </c>
      <c r="C7789" s="45" t="s">
        <v>6206</v>
      </c>
      <c r="D7789" s="23" t="s">
        <v>5751</v>
      </c>
      <c r="E7789" s="23" t="s">
        <v>4134</v>
      </c>
      <c r="F7789" s="40">
        <v>1</v>
      </c>
      <c r="G7789" s="25">
        <v>1904541</v>
      </c>
      <c r="H7789" s="25">
        <v>1904541</v>
      </c>
      <c r="I7789" s="25"/>
      <c r="J7789" s="58" t="e">
        <f>HYPERLINK("#"&amp;"Insumos"&amp;"!A"&amp;MATCH($B7789,#REF!,0),"Ins "&amp;$B7789)</f>
        <v>#REF!</v>
      </c>
      <c r="M7789" s="220"/>
    </row>
    <row r="7790" spans="1:13" x14ac:dyDescent="0.2">
      <c r="A7790" s="36" t="s">
        <v>6446</v>
      </c>
      <c r="B7790" s="26" t="s">
        <v>6816</v>
      </c>
      <c r="C7790" s="79" t="s">
        <v>6217</v>
      </c>
      <c r="D7790" s="37" t="s">
        <v>5608</v>
      </c>
      <c r="E7790" s="37" t="s">
        <v>4134</v>
      </c>
      <c r="F7790" s="41"/>
      <c r="G7790" s="27"/>
      <c r="H7790" s="27"/>
      <c r="I7790" s="27">
        <v>4854390</v>
      </c>
      <c r="M7790" s="220">
        <f t="shared" si="121"/>
        <v>6357309</v>
      </c>
    </row>
    <row r="7791" spans="1:13" x14ac:dyDescent="0.2">
      <c r="A7791" s="35" t="s">
        <v>6446</v>
      </c>
      <c r="B7791" s="1" t="s">
        <v>6216</v>
      </c>
      <c r="C7791" s="45" t="s">
        <v>6217</v>
      </c>
      <c r="D7791" s="23" t="s">
        <v>5751</v>
      </c>
      <c r="E7791" s="23" t="s">
        <v>4134</v>
      </c>
      <c r="F7791" s="40">
        <v>1</v>
      </c>
      <c r="G7791" s="25">
        <v>4854390</v>
      </c>
      <c r="H7791" s="25">
        <v>4854390</v>
      </c>
      <c r="I7791" s="25"/>
      <c r="J7791" s="58" t="e">
        <f>HYPERLINK("#"&amp;"Insumos"&amp;"!A"&amp;MATCH($B7791,#REF!,0),"Ins "&amp;$B7791)</f>
        <v>#REF!</v>
      </c>
      <c r="M7791" s="220"/>
    </row>
    <row r="7792" spans="1:13" x14ac:dyDescent="0.2">
      <c r="A7792" s="36" t="s">
        <v>6447</v>
      </c>
      <c r="B7792" s="26" t="s">
        <v>6816</v>
      </c>
      <c r="C7792" s="79" t="s">
        <v>6448</v>
      </c>
      <c r="D7792" s="37" t="s">
        <v>5608</v>
      </c>
      <c r="E7792" s="37" t="s">
        <v>4134</v>
      </c>
      <c r="F7792" s="41"/>
      <c r="G7792" s="27"/>
      <c r="H7792" s="27"/>
      <c r="I7792" s="27">
        <v>99185</v>
      </c>
      <c r="M7792" s="220">
        <f t="shared" si="121"/>
        <v>129893</v>
      </c>
    </row>
    <row r="7793" spans="1:13" x14ac:dyDescent="0.2">
      <c r="A7793" s="35" t="s">
        <v>6447</v>
      </c>
      <c r="B7793" s="1" t="s">
        <v>5577</v>
      </c>
      <c r="C7793" s="45" t="s">
        <v>6346</v>
      </c>
      <c r="D7793" s="23" t="s">
        <v>5734</v>
      </c>
      <c r="E7793" s="23" t="s">
        <v>4141</v>
      </c>
      <c r="F7793" s="40">
        <v>0.5</v>
      </c>
      <c r="G7793" s="25">
        <v>53481</v>
      </c>
      <c r="H7793" s="25">
        <v>26741</v>
      </c>
      <c r="I7793" s="25"/>
      <c r="J7793" s="58" t="e">
        <f>HYPERLINK("#"&amp;"Insumos"&amp;"!A"&amp;MATCH($B7793,#REF!,0),"Ins "&amp;$B7793)</f>
        <v>#REF!</v>
      </c>
      <c r="M7793" s="220"/>
    </row>
    <row r="7794" spans="1:13" x14ac:dyDescent="0.2">
      <c r="A7794" s="35" t="s">
        <v>6447</v>
      </c>
      <c r="B7794" s="1" t="s">
        <v>263</v>
      </c>
      <c r="C7794" s="45" t="s">
        <v>696</v>
      </c>
      <c r="D7794" s="23" t="s">
        <v>5534</v>
      </c>
      <c r="E7794" s="23" t="s">
        <v>4140</v>
      </c>
      <c r="F7794" s="40">
        <v>0.05</v>
      </c>
      <c r="G7794" s="25">
        <v>187426</v>
      </c>
      <c r="H7794" s="25">
        <v>9371</v>
      </c>
      <c r="I7794" s="25"/>
      <c r="J7794" s="58" t="e">
        <f>HYPERLINK("#"&amp;"Insumos"&amp;"!A"&amp;MATCH($B7794,#REF!,0),"Ins "&amp;$B7794)</f>
        <v>#REF!</v>
      </c>
      <c r="M7794" s="220"/>
    </row>
    <row r="7795" spans="1:13" x14ac:dyDescent="0.2">
      <c r="A7795" s="35" t="s">
        <v>6447</v>
      </c>
      <c r="B7795" s="1" t="s">
        <v>5533</v>
      </c>
      <c r="C7795" s="45" t="s">
        <v>5892</v>
      </c>
      <c r="D7795" s="23" t="s">
        <v>977</v>
      </c>
      <c r="E7795" s="23" t="s">
        <v>4134</v>
      </c>
      <c r="F7795" s="40">
        <v>2</v>
      </c>
      <c r="G7795" s="25">
        <v>3623</v>
      </c>
      <c r="H7795" s="25">
        <v>7246</v>
      </c>
      <c r="I7795" s="25"/>
      <c r="J7795" s="58" t="e">
        <f>HYPERLINK("#"&amp;"Insumos"&amp;"!A"&amp;MATCH($B7795,#REF!,0),"Ins "&amp;$B7795)</f>
        <v>#REF!</v>
      </c>
      <c r="M7795" s="220"/>
    </row>
    <row r="7796" spans="1:13" x14ac:dyDescent="0.2">
      <c r="A7796" s="35" t="s">
        <v>6447</v>
      </c>
      <c r="B7796" s="1" t="s">
        <v>6290</v>
      </c>
      <c r="C7796" s="45" t="s">
        <v>6350</v>
      </c>
      <c r="D7796" s="23" t="s">
        <v>5751</v>
      </c>
      <c r="E7796" s="23" t="s">
        <v>4134</v>
      </c>
      <c r="F7796" s="40">
        <v>1</v>
      </c>
      <c r="G7796" s="25">
        <v>55827</v>
      </c>
      <c r="H7796" s="25">
        <v>55827</v>
      </c>
      <c r="I7796" s="25"/>
      <c r="J7796" s="58" t="e">
        <f>HYPERLINK("#"&amp;"Insumos"&amp;"!A"&amp;MATCH($B7796,#REF!,0),"Ins "&amp;$B7796)</f>
        <v>#REF!</v>
      </c>
      <c r="M7796" s="220"/>
    </row>
    <row r="7797" spans="1:13" ht="25.5" x14ac:dyDescent="0.2">
      <c r="A7797" s="36" t="s">
        <v>6449</v>
      </c>
      <c r="B7797" s="26" t="s">
        <v>6816</v>
      </c>
      <c r="C7797" s="79" t="s">
        <v>8119</v>
      </c>
      <c r="D7797" s="37" t="s">
        <v>5608</v>
      </c>
      <c r="E7797" s="37" t="s">
        <v>4134</v>
      </c>
      <c r="F7797" s="41"/>
      <c r="G7797" s="27"/>
      <c r="H7797" s="27"/>
      <c r="I7797" s="27">
        <v>494060</v>
      </c>
      <c r="M7797" s="220">
        <f t="shared" si="121"/>
        <v>647021</v>
      </c>
    </row>
    <row r="7798" spans="1:13" x14ac:dyDescent="0.2">
      <c r="A7798" s="35" t="s">
        <v>6449</v>
      </c>
      <c r="B7798" s="1" t="s">
        <v>81</v>
      </c>
      <c r="C7798" s="45" t="s">
        <v>1020</v>
      </c>
      <c r="D7798" s="23" t="s">
        <v>5734</v>
      </c>
      <c r="E7798" s="23" t="s">
        <v>4141</v>
      </c>
      <c r="F7798" s="40">
        <v>0.18</v>
      </c>
      <c r="G7798" s="25">
        <v>75325</v>
      </c>
      <c r="H7798" s="25">
        <v>13559</v>
      </c>
      <c r="I7798" s="25"/>
      <c r="J7798" s="58" t="e">
        <f>HYPERLINK("#"&amp;"Insumos"&amp;"!A"&amp;MATCH($B7798,#REF!,0),"Ins "&amp;$B7798)</f>
        <v>#REF!</v>
      </c>
      <c r="M7798" s="220"/>
    </row>
    <row r="7799" spans="1:13" x14ac:dyDescent="0.2">
      <c r="A7799" s="35" t="s">
        <v>6449</v>
      </c>
      <c r="B7799" s="1" t="s">
        <v>263</v>
      </c>
      <c r="C7799" s="45" t="s">
        <v>696</v>
      </c>
      <c r="D7799" s="23" t="s">
        <v>5534</v>
      </c>
      <c r="E7799" s="23" t="s">
        <v>4140</v>
      </c>
      <c r="F7799" s="40">
        <v>4.7000000000000002E-3</v>
      </c>
      <c r="G7799" s="25">
        <v>187426</v>
      </c>
      <c r="H7799" s="25">
        <v>881</v>
      </c>
      <c r="I7799" s="25"/>
      <c r="J7799" s="58" t="e">
        <f>HYPERLINK("#"&amp;"Insumos"&amp;"!A"&amp;MATCH($B7799,#REF!,0),"Ins "&amp;$B7799)</f>
        <v>#REF!</v>
      </c>
      <c r="M7799" s="220"/>
    </row>
    <row r="7800" spans="1:13" x14ac:dyDescent="0.2">
      <c r="A7800" s="35" t="s">
        <v>6449</v>
      </c>
      <c r="B7800" s="1" t="s">
        <v>5533</v>
      </c>
      <c r="C7800" s="45" t="s">
        <v>5892</v>
      </c>
      <c r="D7800" s="23" t="s">
        <v>977</v>
      </c>
      <c r="E7800" s="23" t="s">
        <v>4134</v>
      </c>
      <c r="F7800" s="40">
        <v>0.1</v>
      </c>
      <c r="G7800" s="25">
        <v>3623</v>
      </c>
      <c r="H7800" s="25">
        <v>362</v>
      </c>
      <c r="I7800" s="25"/>
      <c r="J7800" s="58" t="e">
        <f>HYPERLINK("#"&amp;"Insumos"&amp;"!A"&amp;MATCH($B7800,#REF!,0),"Ins "&amp;$B7800)</f>
        <v>#REF!</v>
      </c>
      <c r="M7800" s="220"/>
    </row>
    <row r="7801" spans="1:13" x14ac:dyDescent="0.2">
      <c r="A7801" s="35" t="s">
        <v>6449</v>
      </c>
      <c r="B7801" s="1" t="s">
        <v>4676</v>
      </c>
      <c r="C7801" s="45" t="s">
        <v>1478</v>
      </c>
      <c r="D7801" s="23" t="s">
        <v>5751</v>
      </c>
      <c r="E7801" s="23" t="s">
        <v>4134</v>
      </c>
      <c r="F7801" s="40">
        <v>3</v>
      </c>
      <c r="G7801" s="25">
        <v>30313</v>
      </c>
      <c r="H7801" s="25">
        <v>90939</v>
      </c>
      <c r="I7801" s="25"/>
      <c r="J7801" s="58" t="e">
        <f>HYPERLINK("#"&amp;"Insumos"&amp;"!A"&amp;MATCH($B7801,#REF!,0),"Ins "&amp;$B7801)</f>
        <v>#REF!</v>
      </c>
      <c r="M7801" s="220"/>
    </row>
    <row r="7802" spans="1:13" x14ac:dyDescent="0.2">
      <c r="A7802" s="35" t="s">
        <v>6449</v>
      </c>
      <c r="B7802" s="1" t="s">
        <v>4236</v>
      </c>
      <c r="C7802" s="45" t="s">
        <v>2350</v>
      </c>
      <c r="D7802" s="23" t="s">
        <v>5751</v>
      </c>
      <c r="E7802" s="23" t="s">
        <v>287</v>
      </c>
      <c r="F7802" s="40">
        <v>3.5</v>
      </c>
      <c r="G7802" s="25">
        <v>6537</v>
      </c>
      <c r="H7802" s="25">
        <v>22880</v>
      </c>
      <c r="I7802" s="25"/>
      <c r="J7802" s="58" t="e">
        <f>HYPERLINK("#"&amp;"Insumos"&amp;"!A"&amp;MATCH($B7802,#REF!,0),"Ins "&amp;$B7802)</f>
        <v>#REF!</v>
      </c>
      <c r="M7802" s="220"/>
    </row>
    <row r="7803" spans="1:13" x14ac:dyDescent="0.2">
      <c r="A7803" s="35" t="s">
        <v>6449</v>
      </c>
      <c r="B7803" s="1" t="s">
        <v>4876</v>
      </c>
      <c r="C7803" s="45" t="s">
        <v>367</v>
      </c>
      <c r="D7803" s="23" t="s">
        <v>5751</v>
      </c>
      <c r="E7803" s="23" t="s">
        <v>287</v>
      </c>
      <c r="F7803" s="40">
        <v>8</v>
      </c>
      <c r="G7803" s="25">
        <v>42850</v>
      </c>
      <c r="H7803" s="25">
        <v>342800</v>
      </c>
      <c r="I7803" s="25"/>
      <c r="J7803" s="58" t="e">
        <f>HYPERLINK("#"&amp;"Insumos"&amp;"!A"&amp;MATCH($B7803,#REF!,0),"Ins "&amp;$B7803)</f>
        <v>#REF!</v>
      </c>
      <c r="M7803" s="220"/>
    </row>
    <row r="7804" spans="1:13" ht="25.5" x14ac:dyDescent="0.2">
      <c r="A7804" s="35" t="s">
        <v>6449</v>
      </c>
      <c r="B7804" s="1" t="s">
        <v>4907</v>
      </c>
      <c r="C7804" s="45" t="s">
        <v>528</v>
      </c>
      <c r="D7804" s="23" t="s">
        <v>5751</v>
      </c>
      <c r="E7804" s="23" t="s">
        <v>4134</v>
      </c>
      <c r="F7804" s="40">
        <v>1</v>
      </c>
      <c r="G7804" s="25">
        <v>9834</v>
      </c>
      <c r="H7804" s="25">
        <v>9834</v>
      </c>
      <c r="I7804" s="25"/>
      <c r="J7804" s="58" t="e">
        <f>HYPERLINK("#"&amp;"Insumos"&amp;"!A"&amp;MATCH($B7804,#REF!,0),"Ins "&amp;$B7804)</f>
        <v>#REF!</v>
      </c>
      <c r="M7804" s="220"/>
    </row>
    <row r="7805" spans="1:13" x14ac:dyDescent="0.2">
      <c r="A7805" s="35" t="s">
        <v>6449</v>
      </c>
      <c r="B7805" s="1" t="s">
        <v>5007</v>
      </c>
      <c r="C7805" s="45" t="s">
        <v>720</v>
      </c>
      <c r="D7805" s="23" t="s">
        <v>5751</v>
      </c>
      <c r="E7805" s="23" t="s">
        <v>4134</v>
      </c>
      <c r="F7805" s="40">
        <v>0.5</v>
      </c>
      <c r="G7805" s="25">
        <v>1897</v>
      </c>
      <c r="H7805" s="25">
        <v>949</v>
      </c>
      <c r="I7805" s="25"/>
      <c r="J7805" s="58" t="e">
        <f>HYPERLINK("#"&amp;"Insumos"&amp;"!A"&amp;MATCH($B7805,#REF!,0),"Ins "&amp;$B7805)</f>
        <v>#REF!</v>
      </c>
      <c r="M7805" s="220"/>
    </row>
    <row r="7806" spans="1:13" x14ac:dyDescent="0.2">
      <c r="A7806" s="35" t="s">
        <v>6449</v>
      </c>
      <c r="B7806" s="1" t="s">
        <v>6035</v>
      </c>
      <c r="C7806" s="45" t="s">
        <v>9846</v>
      </c>
      <c r="D7806" s="23" t="s">
        <v>5751</v>
      </c>
      <c r="E7806" s="23" t="s">
        <v>464</v>
      </c>
      <c r="F7806" s="40">
        <v>3</v>
      </c>
      <c r="G7806" s="25">
        <v>3952</v>
      </c>
      <c r="H7806" s="25">
        <v>11856</v>
      </c>
      <c r="I7806" s="25"/>
      <c r="J7806" s="58" t="e">
        <f>HYPERLINK("#"&amp;"Insumos"&amp;"!A"&amp;MATCH($B7806,#REF!,0),"Ins "&amp;$B7806)</f>
        <v>#REF!</v>
      </c>
      <c r="M7806" s="220"/>
    </row>
    <row r="7807" spans="1:13" ht="38.25" x14ac:dyDescent="0.2">
      <c r="A7807" s="36" t="s">
        <v>6685</v>
      </c>
      <c r="B7807" s="26" t="s">
        <v>6816</v>
      </c>
      <c r="C7807" s="79" t="s">
        <v>8120</v>
      </c>
      <c r="D7807" s="37" t="s">
        <v>5608</v>
      </c>
      <c r="E7807" s="37" t="s">
        <v>4134</v>
      </c>
      <c r="F7807" s="41"/>
      <c r="G7807" s="27"/>
      <c r="H7807" s="27"/>
      <c r="I7807" s="27">
        <v>77683</v>
      </c>
      <c r="M7807" s="220">
        <f t="shared" si="121"/>
        <v>101734</v>
      </c>
    </row>
    <row r="7808" spans="1:13" x14ac:dyDescent="0.2">
      <c r="A7808" s="35" t="s">
        <v>6685</v>
      </c>
      <c r="B7808" s="1" t="s">
        <v>81</v>
      </c>
      <c r="C7808" s="45" t="s">
        <v>1020</v>
      </c>
      <c r="D7808" s="23" t="s">
        <v>5734</v>
      </c>
      <c r="E7808" s="23" t="s">
        <v>4141</v>
      </c>
      <c r="F7808" s="40">
        <v>0.6</v>
      </c>
      <c r="G7808" s="25">
        <v>75325</v>
      </c>
      <c r="H7808" s="25">
        <v>45195</v>
      </c>
      <c r="I7808" s="25"/>
      <c r="J7808" s="58" t="e">
        <f>HYPERLINK("#"&amp;"Insumos"&amp;"!A"&amp;MATCH($B7808,#REF!,0),"Ins "&amp;$B7808)</f>
        <v>#REF!</v>
      </c>
      <c r="M7808" s="220"/>
    </row>
    <row r="7809" spans="1:13" x14ac:dyDescent="0.2">
      <c r="A7809" s="35" t="s">
        <v>6685</v>
      </c>
      <c r="B7809" s="1" t="s">
        <v>263</v>
      </c>
      <c r="C7809" s="45" t="s">
        <v>696</v>
      </c>
      <c r="D7809" s="23" t="s">
        <v>5534</v>
      </c>
      <c r="E7809" s="23" t="s">
        <v>4140</v>
      </c>
      <c r="F7809" s="40">
        <v>2.86E-2</v>
      </c>
      <c r="G7809" s="25">
        <v>187426</v>
      </c>
      <c r="H7809" s="25">
        <v>5360</v>
      </c>
      <c r="I7809" s="25"/>
      <c r="J7809" s="58" t="e">
        <f>HYPERLINK("#"&amp;"Insumos"&amp;"!A"&amp;MATCH($B7809,#REF!,0),"Ins "&amp;$B7809)</f>
        <v>#REF!</v>
      </c>
      <c r="M7809" s="220"/>
    </row>
    <row r="7810" spans="1:13" x14ac:dyDescent="0.2">
      <c r="A7810" s="35" t="s">
        <v>6685</v>
      </c>
      <c r="B7810" s="1" t="s">
        <v>5533</v>
      </c>
      <c r="C7810" s="45" t="s">
        <v>5892</v>
      </c>
      <c r="D7810" s="23" t="s">
        <v>977</v>
      </c>
      <c r="E7810" s="23" t="s">
        <v>4134</v>
      </c>
      <c r="F7810" s="40">
        <v>0.5</v>
      </c>
      <c r="G7810" s="25">
        <v>3623</v>
      </c>
      <c r="H7810" s="25">
        <v>1812</v>
      </c>
      <c r="I7810" s="25"/>
      <c r="J7810" s="58" t="e">
        <f>HYPERLINK("#"&amp;"Insumos"&amp;"!A"&amp;MATCH($B7810,#REF!,0),"Ins "&amp;$B7810)</f>
        <v>#REF!</v>
      </c>
      <c r="M7810" s="220"/>
    </row>
    <row r="7811" spans="1:13" x14ac:dyDescent="0.2">
      <c r="A7811" s="35" t="s">
        <v>6685</v>
      </c>
      <c r="B7811" s="1" t="s">
        <v>4654</v>
      </c>
      <c r="C7811" s="45" t="s">
        <v>4</v>
      </c>
      <c r="D7811" s="23" t="s">
        <v>5751</v>
      </c>
      <c r="E7811" s="23" t="s">
        <v>4134</v>
      </c>
      <c r="F7811" s="40">
        <v>0.5</v>
      </c>
      <c r="G7811" s="25">
        <v>2562</v>
      </c>
      <c r="H7811" s="25">
        <v>1281</v>
      </c>
      <c r="I7811" s="25"/>
      <c r="J7811" s="58" t="e">
        <f>HYPERLINK("#"&amp;"Insumos"&amp;"!A"&amp;MATCH($B7811,#REF!,0),"Ins "&amp;$B7811)</f>
        <v>#REF!</v>
      </c>
      <c r="M7811" s="220"/>
    </row>
    <row r="7812" spans="1:13" x14ac:dyDescent="0.2">
      <c r="A7812" s="35" t="s">
        <v>6685</v>
      </c>
      <c r="B7812" s="1" t="s">
        <v>5007</v>
      </c>
      <c r="C7812" s="45" t="s">
        <v>720</v>
      </c>
      <c r="D7812" s="23" t="s">
        <v>5751</v>
      </c>
      <c r="E7812" s="23" t="s">
        <v>4134</v>
      </c>
      <c r="F7812" s="40">
        <v>1.2</v>
      </c>
      <c r="G7812" s="25">
        <v>1897</v>
      </c>
      <c r="H7812" s="25">
        <v>2276</v>
      </c>
      <c r="I7812" s="25"/>
      <c r="J7812" s="58" t="e">
        <f>HYPERLINK("#"&amp;"Insumos"&amp;"!A"&amp;MATCH($B7812,#REF!,0),"Ins "&amp;$B7812)</f>
        <v>#REF!</v>
      </c>
      <c r="M7812" s="220"/>
    </row>
    <row r="7813" spans="1:13" x14ac:dyDescent="0.2">
      <c r="A7813" s="35" t="s">
        <v>6685</v>
      </c>
      <c r="B7813" s="1" t="s">
        <v>6132</v>
      </c>
      <c r="C7813" s="45" t="s">
        <v>6133</v>
      </c>
      <c r="D7813" s="23" t="s">
        <v>5751</v>
      </c>
      <c r="E7813" s="23" t="s">
        <v>4134</v>
      </c>
      <c r="F7813" s="40">
        <v>1</v>
      </c>
      <c r="G7813" s="25">
        <v>21759</v>
      </c>
      <c r="H7813" s="25">
        <v>21759</v>
      </c>
      <c r="I7813" s="25"/>
      <c r="J7813" s="58" t="e">
        <f>HYPERLINK("#"&amp;"Insumos"&amp;"!A"&amp;MATCH($B7813,#REF!,0),"Ins "&amp;$B7813)</f>
        <v>#REF!</v>
      </c>
      <c r="M7813" s="220"/>
    </row>
    <row r="7814" spans="1:13" ht="25.5" x14ac:dyDescent="0.2">
      <c r="A7814" s="36" t="s">
        <v>6686</v>
      </c>
      <c r="B7814" s="26" t="s">
        <v>6816</v>
      </c>
      <c r="C7814" s="79" t="s">
        <v>6687</v>
      </c>
      <c r="D7814" s="37" t="s">
        <v>5608</v>
      </c>
      <c r="E7814" s="37" t="s">
        <v>4134</v>
      </c>
      <c r="F7814" s="41"/>
      <c r="G7814" s="27"/>
      <c r="H7814" s="27"/>
      <c r="I7814" s="27">
        <v>29639</v>
      </c>
      <c r="M7814" s="220">
        <f t="shared" ref="M7814:M7875" si="122">ROUND(I7814*(1+$L$2),0)</f>
        <v>38815</v>
      </c>
    </row>
    <row r="7815" spans="1:13" x14ac:dyDescent="0.2">
      <c r="A7815" s="35" t="s">
        <v>6686</v>
      </c>
      <c r="B7815" s="1" t="s">
        <v>5577</v>
      </c>
      <c r="C7815" s="45" t="s">
        <v>6346</v>
      </c>
      <c r="D7815" s="23" t="s">
        <v>5734</v>
      </c>
      <c r="E7815" s="23" t="s">
        <v>4141</v>
      </c>
      <c r="F7815" s="40">
        <v>0.3</v>
      </c>
      <c r="G7815" s="25">
        <v>53481</v>
      </c>
      <c r="H7815" s="25">
        <v>16044</v>
      </c>
      <c r="I7815" s="25"/>
      <c r="J7815" s="58" t="e">
        <f>HYPERLINK("#"&amp;"Insumos"&amp;"!A"&amp;MATCH($B7815,#REF!,0),"Ins "&amp;$B7815)</f>
        <v>#REF!</v>
      </c>
      <c r="M7815" s="220"/>
    </row>
    <row r="7816" spans="1:13" x14ac:dyDescent="0.2">
      <c r="A7816" s="35" t="s">
        <v>6686</v>
      </c>
      <c r="B7816" s="1" t="s">
        <v>263</v>
      </c>
      <c r="C7816" s="45" t="s">
        <v>696</v>
      </c>
      <c r="D7816" s="23" t="s">
        <v>5534</v>
      </c>
      <c r="E7816" s="23" t="s">
        <v>4140</v>
      </c>
      <c r="F7816" s="40">
        <v>5.3999999999999999E-2</v>
      </c>
      <c r="G7816" s="25">
        <v>187426</v>
      </c>
      <c r="H7816" s="25">
        <v>10121</v>
      </c>
      <c r="I7816" s="25"/>
      <c r="J7816" s="58" t="e">
        <f>HYPERLINK("#"&amp;"Insumos"&amp;"!A"&amp;MATCH($B7816,#REF!,0),"Ins "&amp;$B7816)</f>
        <v>#REF!</v>
      </c>
      <c r="M7816" s="220"/>
    </row>
    <row r="7817" spans="1:13" x14ac:dyDescent="0.2">
      <c r="A7817" s="35" t="s">
        <v>6686</v>
      </c>
      <c r="B7817" s="1" t="s">
        <v>770</v>
      </c>
      <c r="C7817" s="45" t="s">
        <v>9841</v>
      </c>
      <c r="D7817" s="23" t="s">
        <v>5534</v>
      </c>
      <c r="E7817" s="23" t="s">
        <v>4140</v>
      </c>
      <c r="F7817" s="40">
        <v>3.0000000000000001E-3</v>
      </c>
      <c r="G7817" s="25">
        <v>54356</v>
      </c>
      <c r="H7817" s="25">
        <v>163</v>
      </c>
      <c r="I7817" s="25"/>
      <c r="J7817" s="58" t="e">
        <f>HYPERLINK("#"&amp;"Insumos"&amp;"!A"&amp;MATCH($B7817,#REF!,0),"Ins "&amp;$B7817)</f>
        <v>#REF!</v>
      </c>
      <c r="M7817" s="220"/>
    </row>
    <row r="7818" spans="1:13" x14ac:dyDescent="0.2">
      <c r="A7818" s="35" t="s">
        <v>6686</v>
      </c>
      <c r="B7818" s="1" t="s">
        <v>5533</v>
      </c>
      <c r="C7818" s="45" t="s">
        <v>5892</v>
      </c>
      <c r="D7818" s="23" t="s">
        <v>977</v>
      </c>
      <c r="E7818" s="23" t="s">
        <v>4134</v>
      </c>
      <c r="F7818" s="40">
        <v>0.5</v>
      </c>
      <c r="G7818" s="25">
        <v>3623</v>
      </c>
      <c r="H7818" s="25">
        <v>1812</v>
      </c>
      <c r="I7818" s="25"/>
      <c r="J7818" s="58" t="e">
        <f>HYPERLINK("#"&amp;"Insumos"&amp;"!A"&amp;MATCH($B7818,#REF!,0),"Ins "&amp;$B7818)</f>
        <v>#REF!</v>
      </c>
      <c r="M7818" s="220"/>
    </row>
    <row r="7819" spans="1:13" x14ac:dyDescent="0.2">
      <c r="A7819" s="35" t="s">
        <v>6686</v>
      </c>
      <c r="B7819" s="1" t="s">
        <v>5007</v>
      </c>
      <c r="C7819" s="45" t="s">
        <v>720</v>
      </c>
      <c r="D7819" s="23" t="s">
        <v>5751</v>
      </c>
      <c r="E7819" s="23" t="s">
        <v>4134</v>
      </c>
      <c r="F7819" s="40">
        <v>0.79</v>
      </c>
      <c r="G7819" s="25">
        <v>1897</v>
      </c>
      <c r="H7819" s="25">
        <v>1499</v>
      </c>
      <c r="I7819" s="25"/>
      <c r="J7819" s="58" t="e">
        <f>HYPERLINK("#"&amp;"Insumos"&amp;"!A"&amp;MATCH($B7819,#REF!,0),"Ins "&amp;$B7819)</f>
        <v>#REF!</v>
      </c>
      <c r="M7819" s="220"/>
    </row>
    <row r="7820" spans="1:13" ht="51" x14ac:dyDescent="0.2">
      <c r="A7820" s="36" t="s">
        <v>6688</v>
      </c>
      <c r="B7820" s="26" t="s">
        <v>6816</v>
      </c>
      <c r="C7820" s="79" t="s">
        <v>6689</v>
      </c>
      <c r="D7820" s="37" t="s">
        <v>5608</v>
      </c>
      <c r="E7820" s="37" t="s">
        <v>4134</v>
      </c>
      <c r="F7820" s="41"/>
      <c r="G7820" s="27"/>
      <c r="H7820" s="27"/>
      <c r="I7820" s="27">
        <v>39887</v>
      </c>
      <c r="M7820" s="220">
        <f t="shared" si="122"/>
        <v>52236</v>
      </c>
    </row>
    <row r="7821" spans="1:13" x14ac:dyDescent="0.2">
      <c r="A7821" s="35" t="s">
        <v>6688</v>
      </c>
      <c r="B7821" s="1" t="s">
        <v>5577</v>
      </c>
      <c r="C7821" s="45" t="s">
        <v>6346</v>
      </c>
      <c r="D7821" s="23" t="s">
        <v>5734</v>
      </c>
      <c r="E7821" s="23" t="s">
        <v>4141</v>
      </c>
      <c r="F7821" s="40">
        <v>0.3</v>
      </c>
      <c r="G7821" s="25">
        <v>53481</v>
      </c>
      <c r="H7821" s="25">
        <v>16044</v>
      </c>
      <c r="I7821" s="25"/>
      <c r="J7821" s="58" t="e">
        <f>HYPERLINK("#"&amp;"Insumos"&amp;"!A"&amp;MATCH($B7821,#REF!,0),"Ins "&amp;$B7821)</f>
        <v>#REF!</v>
      </c>
      <c r="M7821" s="220"/>
    </row>
    <row r="7822" spans="1:13" x14ac:dyDescent="0.2">
      <c r="A7822" s="35" t="s">
        <v>6688</v>
      </c>
      <c r="B7822" s="1" t="s">
        <v>263</v>
      </c>
      <c r="C7822" s="45" t="s">
        <v>696</v>
      </c>
      <c r="D7822" s="23" t="s">
        <v>5534</v>
      </c>
      <c r="E7822" s="23" t="s">
        <v>4140</v>
      </c>
      <c r="F7822" s="40">
        <v>5.3999999999999999E-2</v>
      </c>
      <c r="G7822" s="25">
        <v>187426</v>
      </c>
      <c r="H7822" s="25">
        <v>10121</v>
      </c>
      <c r="I7822" s="25"/>
      <c r="J7822" s="58" t="e">
        <f>HYPERLINK("#"&amp;"Insumos"&amp;"!A"&amp;MATCH($B7822,#REF!,0),"Ins "&amp;$B7822)</f>
        <v>#REF!</v>
      </c>
      <c r="M7822" s="220"/>
    </row>
    <row r="7823" spans="1:13" x14ac:dyDescent="0.2">
      <c r="A7823" s="35" t="s">
        <v>6688</v>
      </c>
      <c r="B7823" s="1" t="s">
        <v>770</v>
      </c>
      <c r="C7823" s="45" t="s">
        <v>9841</v>
      </c>
      <c r="D7823" s="23" t="s">
        <v>5534</v>
      </c>
      <c r="E7823" s="23" t="s">
        <v>4140</v>
      </c>
      <c r="F7823" s="40">
        <v>3.0000000000000001E-3</v>
      </c>
      <c r="G7823" s="25">
        <v>54356</v>
      </c>
      <c r="H7823" s="25">
        <v>163</v>
      </c>
      <c r="I7823" s="25"/>
      <c r="J7823" s="58" t="e">
        <f>HYPERLINK("#"&amp;"Insumos"&amp;"!A"&amp;MATCH($B7823,#REF!,0),"Ins "&amp;$B7823)</f>
        <v>#REF!</v>
      </c>
      <c r="M7823" s="220"/>
    </row>
    <row r="7824" spans="1:13" x14ac:dyDescent="0.2">
      <c r="A7824" s="35" t="s">
        <v>6688</v>
      </c>
      <c r="B7824" s="1" t="s">
        <v>5533</v>
      </c>
      <c r="C7824" s="45" t="s">
        <v>5892</v>
      </c>
      <c r="D7824" s="23" t="s">
        <v>977</v>
      </c>
      <c r="E7824" s="23" t="s">
        <v>4134</v>
      </c>
      <c r="F7824" s="40">
        <v>0.5</v>
      </c>
      <c r="G7824" s="25">
        <v>3623</v>
      </c>
      <c r="H7824" s="25">
        <v>1812</v>
      </c>
      <c r="I7824" s="25"/>
      <c r="J7824" s="58" t="e">
        <f>HYPERLINK("#"&amp;"Insumos"&amp;"!A"&amp;MATCH($B7824,#REF!,0),"Ins "&amp;$B7824)</f>
        <v>#REF!</v>
      </c>
      <c r="M7824" s="220"/>
    </row>
    <row r="7825" spans="1:13" x14ac:dyDescent="0.2">
      <c r="A7825" s="35" t="s">
        <v>6688</v>
      </c>
      <c r="B7825" s="1" t="s">
        <v>4654</v>
      </c>
      <c r="C7825" s="45" t="s">
        <v>4</v>
      </c>
      <c r="D7825" s="23" t="s">
        <v>5751</v>
      </c>
      <c r="E7825" s="23" t="s">
        <v>4134</v>
      </c>
      <c r="F7825" s="40">
        <v>4</v>
      </c>
      <c r="G7825" s="25">
        <v>2562</v>
      </c>
      <c r="H7825" s="25">
        <v>10248</v>
      </c>
      <c r="I7825" s="25"/>
      <c r="J7825" s="58" t="e">
        <f>HYPERLINK("#"&amp;"Insumos"&amp;"!A"&amp;MATCH($B7825,#REF!,0),"Ins "&amp;$B7825)</f>
        <v>#REF!</v>
      </c>
      <c r="M7825" s="220"/>
    </row>
    <row r="7826" spans="1:13" x14ac:dyDescent="0.2">
      <c r="A7826" s="35" t="s">
        <v>6688</v>
      </c>
      <c r="B7826" s="1" t="s">
        <v>5007</v>
      </c>
      <c r="C7826" s="45" t="s">
        <v>720</v>
      </c>
      <c r="D7826" s="23" t="s">
        <v>5751</v>
      </c>
      <c r="E7826" s="23" t="s">
        <v>4134</v>
      </c>
      <c r="F7826" s="40">
        <v>0.79</v>
      </c>
      <c r="G7826" s="25">
        <v>1897</v>
      </c>
      <c r="H7826" s="25">
        <v>1499</v>
      </c>
      <c r="I7826" s="25"/>
      <c r="J7826" s="58" t="e">
        <f>HYPERLINK("#"&amp;"Insumos"&amp;"!A"&amp;MATCH($B7826,#REF!,0),"Ins "&amp;$B7826)</f>
        <v>#REF!</v>
      </c>
      <c r="M7826" s="220"/>
    </row>
    <row r="7827" spans="1:13" ht="38.25" x14ac:dyDescent="0.2">
      <c r="A7827" s="36" t="s">
        <v>6690</v>
      </c>
      <c r="B7827" s="26" t="s">
        <v>6816</v>
      </c>
      <c r="C7827" s="79" t="s">
        <v>6691</v>
      </c>
      <c r="D7827" s="37" t="s">
        <v>5608</v>
      </c>
      <c r="E7827" s="37" t="s">
        <v>4134</v>
      </c>
      <c r="F7827" s="41"/>
      <c r="G7827" s="27"/>
      <c r="H7827" s="27"/>
      <c r="I7827" s="27">
        <v>29995</v>
      </c>
      <c r="M7827" s="220">
        <f t="shared" si="122"/>
        <v>39281</v>
      </c>
    </row>
    <row r="7828" spans="1:13" x14ac:dyDescent="0.2">
      <c r="A7828" s="35" t="s">
        <v>6690</v>
      </c>
      <c r="B7828" s="1" t="s">
        <v>5577</v>
      </c>
      <c r="C7828" s="45" t="s">
        <v>6346</v>
      </c>
      <c r="D7828" s="23" t="s">
        <v>5734</v>
      </c>
      <c r="E7828" s="23" t="s">
        <v>4141</v>
      </c>
      <c r="F7828" s="40">
        <v>0.3</v>
      </c>
      <c r="G7828" s="25">
        <v>53481</v>
      </c>
      <c r="H7828" s="25">
        <v>16044</v>
      </c>
      <c r="I7828" s="25"/>
      <c r="J7828" s="58" t="e">
        <f>HYPERLINK("#"&amp;"Insumos"&amp;"!A"&amp;MATCH($B7828,#REF!,0),"Ins "&amp;$B7828)</f>
        <v>#REF!</v>
      </c>
      <c r="M7828" s="220"/>
    </row>
    <row r="7829" spans="1:13" ht="25.5" x14ac:dyDescent="0.2">
      <c r="A7829" s="35" t="s">
        <v>6690</v>
      </c>
      <c r="B7829" s="1" t="s">
        <v>597</v>
      </c>
      <c r="C7829" s="45" t="s">
        <v>8738</v>
      </c>
      <c r="D7829" s="23" t="s">
        <v>5534</v>
      </c>
      <c r="E7829" s="23" t="s">
        <v>8737</v>
      </c>
      <c r="F7829" s="40">
        <v>0.03</v>
      </c>
      <c r="G7829" s="25">
        <v>17302</v>
      </c>
      <c r="H7829" s="25">
        <v>519</v>
      </c>
      <c r="I7829" s="25"/>
      <c r="J7829" s="58" t="e">
        <f>HYPERLINK("#"&amp;"Insumos"&amp;"!A"&amp;MATCH($B7829,#REF!,0),"Ins "&amp;$B7829)</f>
        <v>#REF!</v>
      </c>
      <c r="M7829" s="220"/>
    </row>
    <row r="7830" spans="1:13" x14ac:dyDescent="0.2">
      <c r="A7830" s="35" t="s">
        <v>6690</v>
      </c>
      <c r="B7830" s="1" t="s">
        <v>263</v>
      </c>
      <c r="C7830" s="45" t="s">
        <v>696</v>
      </c>
      <c r="D7830" s="23" t="s">
        <v>5534</v>
      </c>
      <c r="E7830" s="23" t="s">
        <v>4140</v>
      </c>
      <c r="F7830" s="40">
        <v>5.3999999999999999E-2</v>
      </c>
      <c r="G7830" s="25">
        <v>187426</v>
      </c>
      <c r="H7830" s="25">
        <v>10121</v>
      </c>
      <c r="I7830" s="25"/>
      <c r="J7830" s="58" t="e">
        <f>HYPERLINK("#"&amp;"Insumos"&amp;"!A"&amp;MATCH($B7830,#REF!,0),"Ins "&amp;$B7830)</f>
        <v>#REF!</v>
      </c>
      <c r="M7830" s="220"/>
    </row>
    <row r="7831" spans="1:13" x14ac:dyDescent="0.2">
      <c r="A7831" s="35" t="s">
        <v>6690</v>
      </c>
      <c r="B7831" s="1" t="s">
        <v>5533</v>
      </c>
      <c r="C7831" s="45" t="s">
        <v>5892</v>
      </c>
      <c r="D7831" s="23" t="s">
        <v>977</v>
      </c>
      <c r="E7831" s="23" t="s">
        <v>4134</v>
      </c>
      <c r="F7831" s="40">
        <v>0.5</v>
      </c>
      <c r="G7831" s="25">
        <v>3623</v>
      </c>
      <c r="H7831" s="25">
        <v>1812</v>
      </c>
      <c r="I7831" s="25"/>
      <c r="J7831" s="58" t="e">
        <f>HYPERLINK("#"&amp;"Insumos"&amp;"!A"&amp;MATCH($B7831,#REF!,0),"Ins "&amp;$B7831)</f>
        <v>#REF!</v>
      </c>
      <c r="M7831" s="220"/>
    </row>
    <row r="7832" spans="1:13" x14ac:dyDescent="0.2">
      <c r="A7832" s="35" t="s">
        <v>6690</v>
      </c>
      <c r="B7832" s="1" t="s">
        <v>5007</v>
      </c>
      <c r="C7832" s="45" t="s">
        <v>720</v>
      </c>
      <c r="D7832" s="23" t="s">
        <v>5751</v>
      </c>
      <c r="E7832" s="23" t="s">
        <v>4134</v>
      </c>
      <c r="F7832" s="40">
        <v>0.79</v>
      </c>
      <c r="G7832" s="25">
        <v>1897</v>
      </c>
      <c r="H7832" s="25">
        <v>1499</v>
      </c>
      <c r="I7832" s="25"/>
      <c r="J7832" s="58" t="e">
        <f>HYPERLINK("#"&amp;"Insumos"&amp;"!A"&amp;MATCH($B7832,#REF!,0),"Ins "&amp;$B7832)</f>
        <v>#REF!</v>
      </c>
      <c r="M7832" s="220"/>
    </row>
    <row r="7833" spans="1:13" ht="38.25" x14ac:dyDescent="0.2">
      <c r="A7833" s="36" t="s">
        <v>6692</v>
      </c>
      <c r="B7833" s="26" t="s">
        <v>6816</v>
      </c>
      <c r="C7833" s="79" t="s">
        <v>6693</v>
      </c>
      <c r="D7833" s="37" t="s">
        <v>5608</v>
      </c>
      <c r="E7833" s="37" t="s">
        <v>4134</v>
      </c>
      <c r="F7833" s="41"/>
      <c r="G7833" s="27"/>
      <c r="H7833" s="27"/>
      <c r="I7833" s="27">
        <v>11568</v>
      </c>
      <c r="M7833" s="220">
        <f t="shared" si="122"/>
        <v>15149</v>
      </c>
    </row>
    <row r="7834" spans="1:13" x14ac:dyDescent="0.2">
      <c r="A7834" s="35" t="s">
        <v>6692</v>
      </c>
      <c r="B7834" s="1" t="s">
        <v>5577</v>
      </c>
      <c r="C7834" s="45" t="s">
        <v>6346</v>
      </c>
      <c r="D7834" s="23" t="s">
        <v>5734</v>
      </c>
      <c r="E7834" s="23" t="s">
        <v>4141</v>
      </c>
      <c r="F7834" s="40">
        <v>0.17</v>
      </c>
      <c r="G7834" s="25">
        <v>53481</v>
      </c>
      <c r="H7834" s="25">
        <v>9092</v>
      </c>
      <c r="I7834" s="25"/>
      <c r="J7834" s="58" t="e">
        <f>HYPERLINK("#"&amp;"Insumos"&amp;"!A"&amp;MATCH($B7834,#REF!,0),"Ins "&amp;$B7834)</f>
        <v>#REF!</v>
      </c>
      <c r="M7834" s="220"/>
    </row>
    <row r="7835" spans="1:13" x14ac:dyDescent="0.2">
      <c r="A7835" s="35" t="s">
        <v>6692</v>
      </c>
      <c r="B7835" s="1" t="s">
        <v>5533</v>
      </c>
      <c r="C7835" s="45" t="s">
        <v>5892</v>
      </c>
      <c r="D7835" s="23" t="s">
        <v>977</v>
      </c>
      <c r="E7835" s="23" t="s">
        <v>4134</v>
      </c>
      <c r="F7835" s="40">
        <v>0.5</v>
      </c>
      <c r="G7835" s="25">
        <v>3623</v>
      </c>
      <c r="H7835" s="25">
        <v>1812</v>
      </c>
      <c r="I7835" s="25"/>
      <c r="J7835" s="58" t="e">
        <f>HYPERLINK("#"&amp;"Insumos"&amp;"!A"&amp;MATCH($B7835,#REF!,0),"Ins "&amp;$B7835)</f>
        <v>#REF!</v>
      </c>
      <c r="M7835" s="220"/>
    </row>
    <row r="7836" spans="1:13" x14ac:dyDescent="0.2">
      <c r="A7836" s="35" t="s">
        <v>6692</v>
      </c>
      <c r="B7836" s="1" t="s">
        <v>5007</v>
      </c>
      <c r="C7836" s="45" t="s">
        <v>720</v>
      </c>
      <c r="D7836" s="23" t="s">
        <v>5751</v>
      </c>
      <c r="E7836" s="23" t="s">
        <v>4134</v>
      </c>
      <c r="F7836" s="40">
        <v>0.35</v>
      </c>
      <c r="G7836" s="25">
        <v>1897</v>
      </c>
      <c r="H7836" s="25">
        <v>664</v>
      </c>
      <c r="I7836" s="25"/>
      <c r="J7836" s="58" t="e">
        <f>HYPERLINK("#"&amp;"Insumos"&amp;"!A"&amp;MATCH($B7836,#REF!,0),"Ins "&amp;$B7836)</f>
        <v>#REF!</v>
      </c>
      <c r="M7836" s="220"/>
    </row>
    <row r="7837" spans="1:13" ht="25.5" x14ac:dyDescent="0.2">
      <c r="A7837" s="36" t="s">
        <v>6694</v>
      </c>
      <c r="B7837" s="26" t="s">
        <v>6816</v>
      </c>
      <c r="C7837" s="79" t="s">
        <v>6695</v>
      </c>
      <c r="D7837" s="37" t="s">
        <v>5608</v>
      </c>
      <c r="E7837" s="37" t="s">
        <v>4134</v>
      </c>
      <c r="F7837" s="41"/>
      <c r="G7837" s="27"/>
      <c r="H7837" s="27"/>
      <c r="I7837" s="27">
        <v>21450</v>
      </c>
      <c r="M7837" s="220">
        <f t="shared" si="122"/>
        <v>28091</v>
      </c>
    </row>
    <row r="7838" spans="1:13" x14ac:dyDescent="0.2">
      <c r="A7838" s="35" t="s">
        <v>6694</v>
      </c>
      <c r="B7838" s="1" t="s">
        <v>5577</v>
      </c>
      <c r="C7838" s="45" t="s">
        <v>6346</v>
      </c>
      <c r="D7838" s="23" t="s">
        <v>5734</v>
      </c>
      <c r="E7838" s="23" t="s">
        <v>4141</v>
      </c>
      <c r="F7838" s="40">
        <v>0.2</v>
      </c>
      <c r="G7838" s="25">
        <v>53481</v>
      </c>
      <c r="H7838" s="25">
        <v>10696</v>
      </c>
      <c r="I7838" s="25"/>
      <c r="J7838" s="58" t="e">
        <f>HYPERLINK("#"&amp;"Insumos"&amp;"!A"&amp;MATCH($B7838,#REF!,0),"Ins "&amp;$B7838)</f>
        <v>#REF!</v>
      </c>
      <c r="M7838" s="220"/>
    </row>
    <row r="7839" spans="1:13" x14ac:dyDescent="0.2">
      <c r="A7839" s="35" t="s">
        <v>6694</v>
      </c>
      <c r="B7839" s="1" t="s">
        <v>263</v>
      </c>
      <c r="C7839" s="45" t="s">
        <v>696</v>
      </c>
      <c r="D7839" s="23" t="s">
        <v>5534</v>
      </c>
      <c r="E7839" s="23" t="s">
        <v>4140</v>
      </c>
      <c r="F7839" s="40">
        <v>1.1999999999999999E-3</v>
      </c>
      <c r="G7839" s="25">
        <v>187426</v>
      </c>
      <c r="H7839" s="25">
        <v>225</v>
      </c>
      <c r="I7839" s="25"/>
      <c r="J7839" s="58" t="e">
        <f>HYPERLINK("#"&amp;"Insumos"&amp;"!A"&amp;MATCH($B7839,#REF!,0),"Ins "&amp;$B7839)</f>
        <v>#REF!</v>
      </c>
      <c r="M7839" s="220"/>
    </row>
    <row r="7840" spans="1:13" x14ac:dyDescent="0.2">
      <c r="A7840" s="35" t="s">
        <v>6694</v>
      </c>
      <c r="B7840" s="1" t="s">
        <v>5533</v>
      </c>
      <c r="C7840" s="45" t="s">
        <v>5892</v>
      </c>
      <c r="D7840" s="23" t="s">
        <v>977</v>
      </c>
      <c r="E7840" s="23" t="s">
        <v>4134</v>
      </c>
      <c r="F7840" s="40">
        <v>0.2</v>
      </c>
      <c r="G7840" s="25">
        <v>3623</v>
      </c>
      <c r="H7840" s="25">
        <v>725</v>
      </c>
      <c r="I7840" s="25"/>
      <c r="J7840" s="58" t="e">
        <f>HYPERLINK("#"&amp;"Insumos"&amp;"!A"&amp;MATCH($B7840,#REF!,0),"Ins "&amp;$B7840)</f>
        <v>#REF!</v>
      </c>
      <c r="M7840" s="220"/>
    </row>
    <row r="7841" spans="1:13" x14ac:dyDescent="0.2">
      <c r="A7841" s="35" t="s">
        <v>6694</v>
      </c>
      <c r="B7841" s="1" t="s">
        <v>4324</v>
      </c>
      <c r="C7841" s="45" t="s">
        <v>456</v>
      </c>
      <c r="D7841" s="23" t="s">
        <v>5751</v>
      </c>
      <c r="E7841" s="23" t="s">
        <v>4134</v>
      </c>
      <c r="F7841" s="40">
        <v>1</v>
      </c>
      <c r="G7841" s="25">
        <v>9519</v>
      </c>
      <c r="H7841" s="25">
        <v>9519</v>
      </c>
      <c r="I7841" s="25"/>
      <c r="J7841" s="58" t="e">
        <f>HYPERLINK("#"&amp;"Insumos"&amp;"!A"&amp;MATCH($B7841,#REF!,0),"Ins "&amp;$B7841)</f>
        <v>#REF!</v>
      </c>
      <c r="M7841" s="220"/>
    </row>
    <row r="7842" spans="1:13" x14ac:dyDescent="0.2">
      <c r="A7842" s="35" t="s">
        <v>6694</v>
      </c>
      <c r="B7842" s="1" t="s">
        <v>5007</v>
      </c>
      <c r="C7842" s="45" t="s">
        <v>720</v>
      </c>
      <c r="D7842" s="23" t="s">
        <v>5751</v>
      </c>
      <c r="E7842" s="23" t="s">
        <v>4134</v>
      </c>
      <c r="F7842" s="40">
        <v>0.15</v>
      </c>
      <c r="G7842" s="25">
        <v>1897</v>
      </c>
      <c r="H7842" s="25">
        <v>285</v>
      </c>
      <c r="I7842" s="25"/>
      <c r="J7842" s="58" t="e">
        <f>HYPERLINK("#"&amp;"Insumos"&amp;"!A"&amp;MATCH($B7842,#REF!,0),"Ins "&amp;$B7842)</f>
        <v>#REF!</v>
      </c>
      <c r="M7842" s="220"/>
    </row>
    <row r="7843" spans="1:13" ht="38.25" x14ac:dyDescent="0.2">
      <c r="A7843" s="36" t="s">
        <v>6696</v>
      </c>
      <c r="B7843" s="26" t="s">
        <v>6816</v>
      </c>
      <c r="C7843" s="79" t="s">
        <v>6697</v>
      </c>
      <c r="D7843" s="37" t="s">
        <v>5608</v>
      </c>
      <c r="E7843" s="37" t="s">
        <v>4134</v>
      </c>
      <c r="F7843" s="41"/>
      <c r="G7843" s="27"/>
      <c r="H7843" s="27"/>
      <c r="I7843" s="27">
        <v>182314</v>
      </c>
      <c r="M7843" s="220">
        <f t="shared" si="122"/>
        <v>238758</v>
      </c>
    </row>
    <row r="7844" spans="1:13" x14ac:dyDescent="0.2">
      <c r="A7844" s="35" t="s">
        <v>6696</v>
      </c>
      <c r="B7844" s="1" t="s">
        <v>81</v>
      </c>
      <c r="C7844" s="45" t="s">
        <v>1020</v>
      </c>
      <c r="D7844" s="23" t="s">
        <v>5734</v>
      </c>
      <c r="E7844" s="23" t="s">
        <v>4141</v>
      </c>
      <c r="F7844" s="40">
        <v>0.5</v>
      </c>
      <c r="G7844" s="25">
        <v>75325</v>
      </c>
      <c r="H7844" s="25">
        <v>37663</v>
      </c>
      <c r="I7844" s="25"/>
      <c r="J7844" s="58" t="e">
        <f>HYPERLINK("#"&amp;"Insumos"&amp;"!A"&amp;MATCH($B7844,#REF!,0),"Ins "&amp;$B7844)</f>
        <v>#REF!</v>
      </c>
      <c r="M7844" s="220"/>
    </row>
    <row r="7845" spans="1:13" ht="25.5" x14ac:dyDescent="0.2">
      <c r="A7845" s="35" t="s">
        <v>6696</v>
      </c>
      <c r="B7845" s="1" t="s">
        <v>597</v>
      </c>
      <c r="C7845" s="45" t="s">
        <v>8738</v>
      </c>
      <c r="D7845" s="23" t="s">
        <v>5534</v>
      </c>
      <c r="E7845" s="23" t="s">
        <v>8737</v>
      </c>
      <c r="F7845" s="40">
        <v>0.15</v>
      </c>
      <c r="G7845" s="25">
        <v>17302</v>
      </c>
      <c r="H7845" s="25">
        <v>2595</v>
      </c>
      <c r="I7845" s="25"/>
      <c r="J7845" s="58" t="e">
        <f>HYPERLINK("#"&amp;"Insumos"&amp;"!A"&amp;MATCH($B7845,#REF!,0),"Ins "&amp;$B7845)</f>
        <v>#REF!</v>
      </c>
      <c r="M7845" s="220"/>
    </row>
    <row r="7846" spans="1:13" x14ac:dyDescent="0.2">
      <c r="A7846" s="35" t="s">
        <v>6696</v>
      </c>
      <c r="B7846" s="1" t="s">
        <v>263</v>
      </c>
      <c r="C7846" s="45" t="s">
        <v>696</v>
      </c>
      <c r="D7846" s="23" t="s">
        <v>5534</v>
      </c>
      <c r="E7846" s="23" t="s">
        <v>4140</v>
      </c>
      <c r="F7846" s="40">
        <v>3.04E-2</v>
      </c>
      <c r="G7846" s="25">
        <v>187426</v>
      </c>
      <c r="H7846" s="25">
        <v>5698</v>
      </c>
      <c r="I7846" s="25"/>
      <c r="J7846" s="58" t="e">
        <f>HYPERLINK("#"&amp;"Insumos"&amp;"!A"&amp;MATCH($B7846,#REF!,0),"Ins "&amp;$B7846)</f>
        <v>#REF!</v>
      </c>
      <c r="M7846" s="220"/>
    </row>
    <row r="7847" spans="1:13" x14ac:dyDescent="0.2">
      <c r="A7847" s="35" t="s">
        <v>6696</v>
      </c>
      <c r="B7847" s="1" t="s">
        <v>5533</v>
      </c>
      <c r="C7847" s="45" t="s">
        <v>5892</v>
      </c>
      <c r="D7847" s="23" t="s">
        <v>977</v>
      </c>
      <c r="E7847" s="23" t="s">
        <v>4134</v>
      </c>
      <c r="F7847" s="40">
        <v>0.7</v>
      </c>
      <c r="G7847" s="25">
        <v>3623</v>
      </c>
      <c r="H7847" s="25">
        <v>2536</v>
      </c>
      <c r="I7847" s="25"/>
      <c r="J7847" s="58" t="e">
        <f>HYPERLINK("#"&amp;"Insumos"&amp;"!A"&amp;MATCH($B7847,#REF!,0),"Ins "&amp;$B7847)</f>
        <v>#REF!</v>
      </c>
      <c r="M7847" s="220"/>
    </row>
    <row r="7848" spans="1:13" x14ac:dyDescent="0.2">
      <c r="A7848" s="35" t="s">
        <v>6696</v>
      </c>
      <c r="B7848" s="1" t="s">
        <v>4654</v>
      </c>
      <c r="C7848" s="45" t="s">
        <v>4</v>
      </c>
      <c r="D7848" s="23" t="s">
        <v>5751</v>
      </c>
      <c r="E7848" s="23" t="s">
        <v>4134</v>
      </c>
      <c r="F7848" s="40">
        <v>4</v>
      </c>
      <c r="G7848" s="25">
        <v>2562</v>
      </c>
      <c r="H7848" s="25">
        <v>10248</v>
      </c>
      <c r="I7848" s="25"/>
      <c r="J7848" s="58" t="e">
        <f>HYPERLINK("#"&amp;"Insumos"&amp;"!A"&amp;MATCH($B7848,#REF!,0),"Ins "&amp;$B7848)</f>
        <v>#REF!</v>
      </c>
      <c r="M7848" s="220"/>
    </row>
    <row r="7849" spans="1:13" x14ac:dyDescent="0.2">
      <c r="A7849" s="35" t="s">
        <v>6696</v>
      </c>
      <c r="B7849" s="1" t="s">
        <v>5007</v>
      </c>
      <c r="C7849" s="45" t="s">
        <v>720</v>
      </c>
      <c r="D7849" s="23" t="s">
        <v>5751</v>
      </c>
      <c r="E7849" s="23" t="s">
        <v>4134</v>
      </c>
      <c r="F7849" s="40">
        <v>0.79</v>
      </c>
      <c r="G7849" s="25">
        <v>1897</v>
      </c>
      <c r="H7849" s="25">
        <v>1499</v>
      </c>
      <c r="I7849" s="25"/>
      <c r="J7849" s="58" t="e">
        <f>HYPERLINK("#"&amp;"Insumos"&amp;"!A"&amp;MATCH($B7849,#REF!,0),"Ins "&amp;$B7849)</f>
        <v>#REF!</v>
      </c>
      <c r="M7849" s="220"/>
    </row>
    <row r="7850" spans="1:13" x14ac:dyDescent="0.2">
      <c r="A7850" s="35" t="s">
        <v>6696</v>
      </c>
      <c r="B7850" s="1" t="s">
        <v>6575</v>
      </c>
      <c r="C7850" s="45" t="s">
        <v>6576</v>
      </c>
      <c r="D7850" s="23" t="s">
        <v>5751</v>
      </c>
      <c r="E7850" s="23" t="s">
        <v>4134</v>
      </c>
      <c r="F7850" s="40">
        <v>1</v>
      </c>
      <c r="G7850" s="25">
        <v>122075</v>
      </c>
      <c r="H7850" s="25">
        <v>122075</v>
      </c>
      <c r="I7850" s="25"/>
      <c r="J7850" s="58" t="e">
        <f>HYPERLINK("#"&amp;"Insumos"&amp;"!A"&amp;MATCH($B7850,#REF!,0),"Ins "&amp;$B7850)</f>
        <v>#REF!</v>
      </c>
      <c r="M7850" s="220"/>
    </row>
    <row r="7851" spans="1:13" ht="51" x14ac:dyDescent="0.2">
      <c r="A7851" s="36" t="s">
        <v>6698</v>
      </c>
      <c r="B7851" s="26" t="s">
        <v>6816</v>
      </c>
      <c r="C7851" s="79" t="s">
        <v>6699</v>
      </c>
      <c r="D7851" s="37" t="s">
        <v>5608</v>
      </c>
      <c r="E7851" s="37" t="s">
        <v>4134</v>
      </c>
      <c r="F7851" s="41"/>
      <c r="G7851" s="27"/>
      <c r="H7851" s="27"/>
      <c r="I7851" s="27">
        <v>146453</v>
      </c>
      <c r="M7851" s="220">
        <f t="shared" si="122"/>
        <v>191795</v>
      </c>
    </row>
    <row r="7852" spans="1:13" x14ac:dyDescent="0.2">
      <c r="A7852" s="35" t="s">
        <v>6698</v>
      </c>
      <c r="B7852" s="1" t="s">
        <v>5577</v>
      </c>
      <c r="C7852" s="45" t="s">
        <v>6346</v>
      </c>
      <c r="D7852" s="23" t="s">
        <v>5734</v>
      </c>
      <c r="E7852" s="23" t="s">
        <v>4141</v>
      </c>
      <c r="F7852" s="40">
        <v>0.6</v>
      </c>
      <c r="G7852" s="25">
        <v>53481</v>
      </c>
      <c r="H7852" s="25">
        <v>32089</v>
      </c>
      <c r="I7852" s="25"/>
      <c r="J7852" s="58" t="e">
        <f>HYPERLINK("#"&amp;"Insumos"&amp;"!A"&amp;MATCH($B7852,#REF!,0),"Ins "&amp;$B7852)</f>
        <v>#REF!</v>
      </c>
      <c r="M7852" s="220"/>
    </row>
    <row r="7853" spans="1:13" x14ac:dyDescent="0.2">
      <c r="A7853" s="35" t="s">
        <v>6698</v>
      </c>
      <c r="B7853" s="1" t="s">
        <v>263</v>
      </c>
      <c r="C7853" s="45" t="s">
        <v>696</v>
      </c>
      <c r="D7853" s="23" t="s">
        <v>5534</v>
      </c>
      <c r="E7853" s="23" t="s">
        <v>4140</v>
      </c>
      <c r="F7853" s="40">
        <v>2.86E-2</v>
      </c>
      <c r="G7853" s="25">
        <v>187426</v>
      </c>
      <c r="H7853" s="25">
        <v>5360</v>
      </c>
      <c r="I7853" s="25"/>
      <c r="J7853" s="58" t="e">
        <f>HYPERLINK("#"&amp;"Insumos"&amp;"!A"&amp;MATCH($B7853,#REF!,0),"Ins "&amp;$B7853)</f>
        <v>#REF!</v>
      </c>
      <c r="M7853" s="220"/>
    </row>
    <row r="7854" spans="1:13" x14ac:dyDescent="0.2">
      <c r="A7854" s="35" t="s">
        <v>6698</v>
      </c>
      <c r="B7854" s="1" t="s">
        <v>5533</v>
      </c>
      <c r="C7854" s="45" t="s">
        <v>5892</v>
      </c>
      <c r="D7854" s="23" t="s">
        <v>977</v>
      </c>
      <c r="E7854" s="23" t="s">
        <v>4134</v>
      </c>
      <c r="F7854" s="40">
        <v>0.5</v>
      </c>
      <c r="G7854" s="25">
        <v>3623</v>
      </c>
      <c r="H7854" s="25">
        <v>1812</v>
      </c>
      <c r="I7854" s="25"/>
      <c r="J7854" s="58" t="e">
        <f>HYPERLINK("#"&amp;"Insumos"&amp;"!A"&amp;MATCH($B7854,#REF!,0),"Ins "&amp;$B7854)</f>
        <v>#REF!</v>
      </c>
      <c r="M7854" s="220"/>
    </row>
    <row r="7855" spans="1:13" x14ac:dyDescent="0.2">
      <c r="A7855" s="35" t="s">
        <v>6698</v>
      </c>
      <c r="B7855" s="1" t="s">
        <v>4654</v>
      </c>
      <c r="C7855" s="45" t="s">
        <v>4</v>
      </c>
      <c r="D7855" s="23" t="s">
        <v>5751</v>
      </c>
      <c r="E7855" s="23" t="s">
        <v>4134</v>
      </c>
      <c r="F7855" s="40">
        <v>0.5</v>
      </c>
      <c r="G7855" s="25">
        <v>2562</v>
      </c>
      <c r="H7855" s="25">
        <v>1281</v>
      </c>
      <c r="I7855" s="25"/>
      <c r="J7855" s="58" t="e">
        <f>HYPERLINK("#"&amp;"Insumos"&amp;"!A"&amp;MATCH($B7855,#REF!,0),"Ins "&amp;$B7855)</f>
        <v>#REF!</v>
      </c>
      <c r="M7855" s="220"/>
    </row>
    <row r="7856" spans="1:13" x14ac:dyDescent="0.2">
      <c r="A7856" s="35" t="s">
        <v>6698</v>
      </c>
      <c r="B7856" s="1" t="s">
        <v>5007</v>
      </c>
      <c r="C7856" s="45" t="s">
        <v>720</v>
      </c>
      <c r="D7856" s="23" t="s">
        <v>5751</v>
      </c>
      <c r="E7856" s="23" t="s">
        <v>4134</v>
      </c>
      <c r="F7856" s="40">
        <v>1.2</v>
      </c>
      <c r="G7856" s="25">
        <v>1897</v>
      </c>
      <c r="H7856" s="25">
        <v>2276</v>
      </c>
      <c r="I7856" s="25"/>
      <c r="J7856" s="58" t="e">
        <f>HYPERLINK("#"&amp;"Insumos"&amp;"!A"&amp;MATCH($B7856,#REF!,0),"Ins "&amp;$B7856)</f>
        <v>#REF!</v>
      </c>
      <c r="M7856" s="220"/>
    </row>
    <row r="7857" spans="1:13" x14ac:dyDescent="0.2">
      <c r="A7857" s="35" t="s">
        <v>6698</v>
      </c>
      <c r="B7857" s="1" t="s">
        <v>6134</v>
      </c>
      <c r="C7857" s="45" t="s">
        <v>6135</v>
      </c>
      <c r="D7857" s="23" t="s">
        <v>5751</v>
      </c>
      <c r="E7857" s="23" t="s">
        <v>464</v>
      </c>
      <c r="F7857" s="40">
        <v>20</v>
      </c>
      <c r="G7857" s="25">
        <v>2269</v>
      </c>
      <c r="H7857" s="25">
        <v>45380</v>
      </c>
      <c r="I7857" s="25"/>
      <c r="J7857" s="58" t="e">
        <f>HYPERLINK("#"&amp;"Insumos"&amp;"!A"&amp;MATCH($B7857,#REF!,0),"Ins "&amp;$B7857)</f>
        <v>#REF!</v>
      </c>
      <c r="M7857" s="220"/>
    </row>
    <row r="7858" spans="1:13" x14ac:dyDescent="0.2">
      <c r="A7858" s="35" t="s">
        <v>6698</v>
      </c>
      <c r="B7858" s="1" t="s">
        <v>6152</v>
      </c>
      <c r="C7858" s="45" t="s">
        <v>6153</v>
      </c>
      <c r="D7858" s="23" t="s">
        <v>5751</v>
      </c>
      <c r="E7858" s="23" t="s">
        <v>464</v>
      </c>
      <c r="F7858" s="40">
        <v>6</v>
      </c>
      <c r="G7858" s="25">
        <v>5327</v>
      </c>
      <c r="H7858" s="25">
        <v>31962</v>
      </c>
      <c r="I7858" s="25"/>
      <c r="J7858" s="58" t="e">
        <f>HYPERLINK("#"&amp;"Insumos"&amp;"!A"&amp;MATCH($B7858,#REF!,0),"Ins "&amp;$B7858)</f>
        <v>#REF!</v>
      </c>
      <c r="M7858" s="220"/>
    </row>
    <row r="7859" spans="1:13" x14ac:dyDescent="0.2">
      <c r="A7859" s="35" t="s">
        <v>6698</v>
      </c>
      <c r="B7859" s="1" t="s">
        <v>6156</v>
      </c>
      <c r="C7859" s="45" t="s">
        <v>6157</v>
      </c>
      <c r="D7859" s="23" t="s">
        <v>5751</v>
      </c>
      <c r="E7859" s="23" t="s">
        <v>4134</v>
      </c>
      <c r="F7859" s="40">
        <v>1</v>
      </c>
      <c r="G7859" s="25">
        <v>1108</v>
      </c>
      <c r="H7859" s="25">
        <v>1108</v>
      </c>
      <c r="I7859" s="25"/>
      <c r="J7859" s="58" t="e">
        <f>HYPERLINK("#"&amp;"Insumos"&amp;"!A"&amp;MATCH($B7859,#REF!,0),"Ins "&amp;$B7859)</f>
        <v>#REF!</v>
      </c>
      <c r="M7859" s="220"/>
    </row>
    <row r="7860" spans="1:13" x14ac:dyDescent="0.2">
      <c r="A7860" s="35" t="s">
        <v>6698</v>
      </c>
      <c r="B7860" s="1" t="s">
        <v>6594</v>
      </c>
      <c r="C7860" s="45" t="s">
        <v>7333</v>
      </c>
      <c r="D7860" s="23" t="s">
        <v>5751</v>
      </c>
      <c r="E7860" s="23" t="s">
        <v>4134</v>
      </c>
      <c r="F7860" s="40">
        <v>1</v>
      </c>
      <c r="G7860" s="25">
        <v>25185</v>
      </c>
      <c r="H7860" s="25">
        <v>25185</v>
      </c>
      <c r="I7860" s="25"/>
      <c r="J7860" s="58" t="e">
        <f>HYPERLINK("#"&amp;"Insumos"&amp;"!A"&amp;MATCH($B7860,#REF!,0),"Ins "&amp;$B7860)</f>
        <v>#REF!</v>
      </c>
      <c r="M7860" s="220"/>
    </row>
    <row r="7861" spans="1:13" ht="25.5" x14ac:dyDescent="0.2">
      <c r="A7861" s="36" t="s">
        <v>7006</v>
      </c>
      <c r="B7861" s="26" t="s">
        <v>6816</v>
      </c>
      <c r="C7861" s="79" t="s">
        <v>7007</v>
      </c>
      <c r="D7861" s="37" t="s">
        <v>5608</v>
      </c>
      <c r="E7861" s="37" t="s">
        <v>464</v>
      </c>
      <c r="F7861" s="41"/>
      <c r="G7861" s="27"/>
      <c r="H7861" s="27"/>
      <c r="I7861" s="27">
        <v>10151</v>
      </c>
      <c r="M7861" s="220">
        <f t="shared" si="122"/>
        <v>13294</v>
      </c>
    </row>
    <row r="7862" spans="1:13" x14ac:dyDescent="0.2">
      <c r="A7862" s="35" t="s">
        <v>7006</v>
      </c>
      <c r="B7862" s="1" t="s">
        <v>5577</v>
      </c>
      <c r="C7862" s="45" t="s">
        <v>6346</v>
      </c>
      <c r="D7862" s="23" t="s">
        <v>5734</v>
      </c>
      <c r="E7862" s="23" t="s">
        <v>4141</v>
      </c>
      <c r="F7862" s="40">
        <v>0.1</v>
      </c>
      <c r="G7862" s="25">
        <v>53481</v>
      </c>
      <c r="H7862" s="25">
        <v>5348</v>
      </c>
      <c r="I7862" s="25"/>
      <c r="J7862" s="58" t="e">
        <f>HYPERLINK("#"&amp;"Insumos"&amp;"!A"&amp;MATCH($B7862,#REF!,0),"Ins "&amp;$B7862)</f>
        <v>#REF!</v>
      </c>
      <c r="M7862" s="220"/>
    </row>
    <row r="7863" spans="1:13" ht="25.5" x14ac:dyDescent="0.2">
      <c r="A7863" s="35" t="s">
        <v>7006</v>
      </c>
      <c r="B7863" s="1" t="s">
        <v>597</v>
      </c>
      <c r="C7863" s="45" t="s">
        <v>8738</v>
      </c>
      <c r="D7863" s="23" t="s">
        <v>5534</v>
      </c>
      <c r="E7863" s="23" t="s">
        <v>8737</v>
      </c>
      <c r="F7863" s="40">
        <v>0.2</v>
      </c>
      <c r="G7863" s="25">
        <v>17302</v>
      </c>
      <c r="H7863" s="25">
        <v>3460</v>
      </c>
      <c r="I7863" s="25"/>
      <c r="J7863" s="58" t="e">
        <f>HYPERLINK("#"&amp;"Insumos"&amp;"!A"&amp;MATCH($B7863,#REF!,0),"Ins "&amp;$B7863)</f>
        <v>#REF!</v>
      </c>
      <c r="M7863" s="220"/>
    </row>
    <row r="7864" spans="1:13" ht="25.5" x14ac:dyDescent="0.2">
      <c r="A7864" s="35" t="s">
        <v>7006</v>
      </c>
      <c r="B7864" s="1" t="s">
        <v>105</v>
      </c>
      <c r="C7864" s="45" t="s">
        <v>8798</v>
      </c>
      <c r="D7864" s="23" t="s">
        <v>5534</v>
      </c>
      <c r="E7864" s="23" t="s">
        <v>4142</v>
      </c>
      <c r="F7864" s="40">
        <v>1E-4</v>
      </c>
      <c r="G7864" s="25">
        <v>322400</v>
      </c>
      <c r="H7864" s="25">
        <v>32</v>
      </c>
      <c r="I7864" s="25"/>
      <c r="J7864" s="58" t="e">
        <f>HYPERLINK("#"&amp;"Insumos"&amp;"!A"&amp;MATCH($B7864,#REF!,0),"Ins "&amp;$B7864)</f>
        <v>#REF!</v>
      </c>
      <c r="M7864" s="220"/>
    </row>
    <row r="7865" spans="1:13" x14ac:dyDescent="0.2">
      <c r="A7865" s="35" t="s">
        <v>7006</v>
      </c>
      <c r="B7865" s="1" t="s">
        <v>5533</v>
      </c>
      <c r="C7865" s="45" t="s">
        <v>5892</v>
      </c>
      <c r="D7865" s="23" t="s">
        <v>977</v>
      </c>
      <c r="E7865" s="23" t="s">
        <v>4134</v>
      </c>
      <c r="F7865" s="40">
        <v>0.1</v>
      </c>
      <c r="G7865" s="25">
        <v>3623</v>
      </c>
      <c r="H7865" s="25">
        <v>362</v>
      </c>
      <c r="I7865" s="25"/>
      <c r="J7865" s="58" t="e">
        <f>HYPERLINK("#"&amp;"Insumos"&amp;"!A"&amp;MATCH($B7865,#REF!,0),"Ins "&amp;$B7865)</f>
        <v>#REF!</v>
      </c>
      <c r="M7865" s="220"/>
    </row>
    <row r="7866" spans="1:13" x14ac:dyDescent="0.2">
      <c r="A7866" s="35" t="s">
        <v>7006</v>
      </c>
      <c r="B7866" s="1" t="s">
        <v>5007</v>
      </c>
      <c r="C7866" s="45" t="s">
        <v>720</v>
      </c>
      <c r="D7866" s="23" t="s">
        <v>5751</v>
      </c>
      <c r="E7866" s="23" t="s">
        <v>4134</v>
      </c>
      <c r="F7866" s="40">
        <v>0.5</v>
      </c>
      <c r="G7866" s="25">
        <v>1897</v>
      </c>
      <c r="H7866" s="25">
        <v>949</v>
      </c>
      <c r="I7866" s="25"/>
      <c r="J7866" s="58" t="e">
        <f>HYPERLINK("#"&amp;"Insumos"&amp;"!A"&amp;MATCH($B7866,#REF!,0),"Ins "&amp;$B7866)</f>
        <v>#REF!</v>
      </c>
      <c r="M7866" s="220"/>
    </row>
    <row r="7867" spans="1:13" ht="25.5" x14ac:dyDescent="0.2">
      <c r="A7867" s="36" t="s">
        <v>7008</v>
      </c>
      <c r="B7867" s="26" t="s">
        <v>6816</v>
      </c>
      <c r="C7867" s="79" t="s">
        <v>6860</v>
      </c>
      <c r="D7867" s="37" t="s">
        <v>5608</v>
      </c>
      <c r="E7867" s="37" t="s">
        <v>4134</v>
      </c>
      <c r="F7867" s="41"/>
      <c r="G7867" s="27"/>
      <c r="H7867" s="27"/>
      <c r="I7867" s="27">
        <v>41661</v>
      </c>
      <c r="M7867" s="220">
        <f t="shared" si="122"/>
        <v>54559</v>
      </c>
    </row>
    <row r="7868" spans="1:13" ht="25.5" x14ac:dyDescent="0.2">
      <c r="A7868" s="35" t="s">
        <v>7008</v>
      </c>
      <c r="B7868" s="1" t="s">
        <v>6859</v>
      </c>
      <c r="C7868" s="45" t="s">
        <v>6860</v>
      </c>
      <c r="D7868" s="23" t="s">
        <v>5751</v>
      </c>
      <c r="E7868" s="23" t="s">
        <v>4134</v>
      </c>
      <c r="F7868" s="40">
        <v>1</v>
      </c>
      <c r="G7868" s="25">
        <v>41661</v>
      </c>
      <c r="H7868" s="25">
        <v>41661</v>
      </c>
      <c r="I7868" s="25"/>
      <c r="J7868" s="58" t="e">
        <f>HYPERLINK("#"&amp;"Insumos"&amp;"!A"&amp;MATCH($B7868,#REF!,0),"Ins "&amp;$B7868)</f>
        <v>#REF!</v>
      </c>
      <c r="M7868" s="220"/>
    </row>
    <row r="7869" spans="1:13" ht="38.25" x14ac:dyDescent="0.2">
      <c r="A7869" s="36" t="s">
        <v>7009</v>
      </c>
      <c r="B7869" s="26" t="s">
        <v>6816</v>
      </c>
      <c r="C7869" s="79" t="s">
        <v>6862</v>
      </c>
      <c r="D7869" s="37" t="s">
        <v>5608</v>
      </c>
      <c r="E7869" s="37" t="s">
        <v>4134</v>
      </c>
      <c r="F7869" s="41"/>
      <c r="G7869" s="27"/>
      <c r="H7869" s="27"/>
      <c r="I7869" s="27">
        <v>6995476</v>
      </c>
      <c r="M7869" s="220">
        <f t="shared" si="122"/>
        <v>9161275</v>
      </c>
    </row>
    <row r="7870" spans="1:13" ht="38.25" x14ac:dyDescent="0.2">
      <c r="A7870" s="35" t="s">
        <v>7009</v>
      </c>
      <c r="B7870" s="1" t="s">
        <v>6861</v>
      </c>
      <c r="C7870" s="45" t="s">
        <v>6862</v>
      </c>
      <c r="D7870" s="23" t="s">
        <v>5751</v>
      </c>
      <c r="E7870" s="23" t="s">
        <v>4134</v>
      </c>
      <c r="F7870" s="40">
        <v>1</v>
      </c>
      <c r="G7870" s="25">
        <v>6995476</v>
      </c>
      <c r="H7870" s="25">
        <v>6995476</v>
      </c>
      <c r="I7870" s="25"/>
      <c r="J7870" s="58" t="e">
        <f>HYPERLINK("#"&amp;"Insumos"&amp;"!A"&amp;MATCH($B7870,#REF!,0),"Ins "&amp;$B7870)</f>
        <v>#REF!</v>
      </c>
      <c r="M7870" s="220"/>
    </row>
    <row r="7871" spans="1:13" ht="25.5" x14ac:dyDescent="0.2">
      <c r="A7871" s="36" t="s">
        <v>7010</v>
      </c>
      <c r="B7871" s="26" t="s">
        <v>6816</v>
      </c>
      <c r="C7871" s="79" t="s">
        <v>6866</v>
      </c>
      <c r="D7871" s="37" t="s">
        <v>5608</v>
      </c>
      <c r="E7871" s="37" t="s">
        <v>4134</v>
      </c>
      <c r="F7871" s="41"/>
      <c r="G7871" s="27"/>
      <c r="H7871" s="27"/>
      <c r="I7871" s="27">
        <v>233183</v>
      </c>
      <c r="M7871" s="220">
        <f t="shared" si="122"/>
        <v>305376</v>
      </c>
    </row>
    <row r="7872" spans="1:13" ht="25.5" x14ac:dyDescent="0.2">
      <c r="A7872" s="35" t="s">
        <v>7010</v>
      </c>
      <c r="B7872" s="1" t="s">
        <v>6865</v>
      </c>
      <c r="C7872" s="45" t="s">
        <v>6866</v>
      </c>
      <c r="D7872" s="23" t="s">
        <v>5751</v>
      </c>
      <c r="E7872" s="23" t="s">
        <v>4134</v>
      </c>
      <c r="F7872" s="40">
        <v>1</v>
      </c>
      <c r="G7872" s="25">
        <v>233183</v>
      </c>
      <c r="H7872" s="25">
        <v>233183</v>
      </c>
      <c r="I7872" s="25"/>
      <c r="J7872" s="58" t="e">
        <f>HYPERLINK("#"&amp;"Insumos"&amp;"!A"&amp;MATCH($B7872,#REF!,0),"Ins "&amp;$B7872)</f>
        <v>#REF!</v>
      </c>
      <c r="M7872" s="220"/>
    </row>
    <row r="7873" spans="1:13" ht="38.25" x14ac:dyDescent="0.2">
      <c r="A7873" s="36" t="s">
        <v>7011</v>
      </c>
      <c r="B7873" s="26" t="s">
        <v>6816</v>
      </c>
      <c r="C7873" s="79" t="s">
        <v>6868</v>
      </c>
      <c r="D7873" s="37" t="s">
        <v>5608</v>
      </c>
      <c r="E7873" s="37" t="s">
        <v>464</v>
      </c>
      <c r="F7873" s="41"/>
      <c r="G7873" s="27"/>
      <c r="H7873" s="27"/>
      <c r="I7873" s="27">
        <v>18654</v>
      </c>
      <c r="M7873" s="220">
        <f t="shared" si="122"/>
        <v>24429</v>
      </c>
    </row>
    <row r="7874" spans="1:13" ht="38.25" x14ac:dyDescent="0.2">
      <c r="A7874" s="35" t="s">
        <v>7011</v>
      </c>
      <c r="B7874" s="1" t="s">
        <v>6867</v>
      </c>
      <c r="C7874" s="45" t="s">
        <v>6868</v>
      </c>
      <c r="D7874" s="23" t="s">
        <v>5751</v>
      </c>
      <c r="E7874" s="23" t="s">
        <v>464</v>
      </c>
      <c r="F7874" s="40">
        <v>1</v>
      </c>
      <c r="G7874" s="25">
        <v>18654</v>
      </c>
      <c r="H7874" s="25">
        <v>18654</v>
      </c>
      <c r="I7874" s="25"/>
      <c r="J7874" s="58" t="e">
        <f>HYPERLINK("#"&amp;"Insumos"&amp;"!A"&amp;MATCH($B7874,#REF!,0),"Ins "&amp;$B7874)</f>
        <v>#REF!</v>
      </c>
      <c r="M7874" s="220"/>
    </row>
    <row r="7875" spans="1:13" ht="38.25" x14ac:dyDescent="0.2">
      <c r="A7875" s="36" t="s">
        <v>7012</v>
      </c>
      <c r="B7875" s="26" t="s">
        <v>6816</v>
      </c>
      <c r="C7875" s="79" t="s">
        <v>6870</v>
      </c>
      <c r="D7875" s="37" t="s">
        <v>5608</v>
      </c>
      <c r="E7875" s="37" t="s">
        <v>464</v>
      </c>
      <c r="F7875" s="41"/>
      <c r="G7875" s="27"/>
      <c r="H7875" s="27"/>
      <c r="I7875" s="27">
        <v>23319</v>
      </c>
      <c r="M7875" s="220">
        <f t="shared" si="122"/>
        <v>30539</v>
      </c>
    </row>
    <row r="7876" spans="1:13" ht="38.25" x14ac:dyDescent="0.2">
      <c r="A7876" s="35" t="s">
        <v>7012</v>
      </c>
      <c r="B7876" s="1" t="s">
        <v>6869</v>
      </c>
      <c r="C7876" s="45" t="s">
        <v>6870</v>
      </c>
      <c r="D7876" s="23" t="s">
        <v>5751</v>
      </c>
      <c r="E7876" s="23" t="s">
        <v>464</v>
      </c>
      <c r="F7876" s="40">
        <v>1</v>
      </c>
      <c r="G7876" s="25">
        <v>23319</v>
      </c>
      <c r="H7876" s="25">
        <v>23319</v>
      </c>
      <c r="I7876" s="25"/>
      <c r="J7876" s="58" t="e">
        <f>HYPERLINK("#"&amp;"Insumos"&amp;"!A"&amp;MATCH($B7876,#REF!,0),"Ins "&amp;$B7876)</f>
        <v>#REF!</v>
      </c>
      <c r="M7876" s="220"/>
    </row>
    <row r="7877" spans="1:13" ht="51" x14ac:dyDescent="0.2">
      <c r="A7877" s="36" t="s">
        <v>7013</v>
      </c>
      <c r="B7877" s="26" t="s">
        <v>6816</v>
      </c>
      <c r="C7877" s="79" t="s">
        <v>6872</v>
      </c>
      <c r="D7877" s="37" t="s">
        <v>5608</v>
      </c>
      <c r="E7877" s="37" t="s">
        <v>4134</v>
      </c>
      <c r="F7877" s="41"/>
      <c r="G7877" s="27"/>
      <c r="H7877" s="27"/>
      <c r="I7877" s="27">
        <v>7772750</v>
      </c>
      <c r="M7877" s="220">
        <f t="shared" ref="M7877:M7938" si="123">ROUND(I7877*(1+$L$2),0)</f>
        <v>10179193</v>
      </c>
    </row>
    <row r="7878" spans="1:13" ht="51" x14ac:dyDescent="0.2">
      <c r="A7878" s="35" t="s">
        <v>7013</v>
      </c>
      <c r="B7878" s="1" t="s">
        <v>6871</v>
      </c>
      <c r="C7878" s="45" t="s">
        <v>6872</v>
      </c>
      <c r="D7878" s="23" t="s">
        <v>5751</v>
      </c>
      <c r="E7878" s="23" t="s">
        <v>4134</v>
      </c>
      <c r="F7878" s="40">
        <v>1</v>
      </c>
      <c r="G7878" s="25">
        <v>7772750</v>
      </c>
      <c r="H7878" s="25">
        <v>7772750</v>
      </c>
      <c r="I7878" s="25"/>
      <c r="J7878" s="58" t="e">
        <f>HYPERLINK("#"&amp;"Insumos"&amp;"!A"&amp;MATCH($B7878,#REF!,0),"Ins "&amp;$B7878)</f>
        <v>#REF!</v>
      </c>
      <c r="M7878" s="220"/>
    </row>
    <row r="7879" spans="1:13" ht="76.5" x14ac:dyDescent="0.2">
      <c r="A7879" s="36" t="s">
        <v>7014</v>
      </c>
      <c r="B7879" s="26" t="s">
        <v>6816</v>
      </c>
      <c r="C7879" s="79" t="s">
        <v>12417</v>
      </c>
      <c r="D7879" s="37" t="s">
        <v>5608</v>
      </c>
      <c r="E7879" s="37" t="s">
        <v>4134</v>
      </c>
      <c r="F7879" s="41"/>
      <c r="G7879" s="27"/>
      <c r="H7879" s="27"/>
      <c r="I7879" s="27">
        <v>322400</v>
      </c>
      <c r="M7879" s="220">
        <f t="shared" si="123"/>
        <v>422215</v>
      </c>
    </row>
    <row r="7880" spans="1:13" ht="76.5" x14ac:dyDescent="0.2">
      <c r="A7880" s="35" t="s">
        <v>7014</v>
      </c>
      <c r="B7880" s="1" t="s">
        <v>6879</v>
      </c>
      <c r="C7880" s="45" t="s">
        <v>6880</v>
      </c>
      <c r="D7880" s="23" t="s">
        <v>5751</v>
      </c>
      <c r="E7880" s="23" t="s">
        <v>4134</v>
      </c>
      <c r="F7880" s="40">
        <v>1</v>
      </c>
      <c r="G7880" s="25">
        <v>322400</v>
      </c>
      <c r="H7880" s="25">
        <v>322400</v>
      </c>
      <c r="I7880" s="25"/>
      <c r="J7880" s="58" t="e">
        <f>HYPERLINK("#"&amp;"Insumos"&amp;"!A"&amp;MATCH($B7880,#REF!,0),"Ins "&amp;$B7880)</f>
        <v>#REF!</v>
      </c>
      <c r="M7880" s="220"/>
    </row>
    <row r="7881" spans="1:13" x14ac:dyDescent="0.2">
      <c r="A7881" s="36" t="s">
        <v>7015</v>
      </c>
      <c r="B7881" s="26" t="s">
        <v>6816</v>
      </c>
      <c r="C7881" s="79" t="s">
        <v>7016</v>
      </c>
      <c r="D7881" s="37" t="s">
        <v>5608</v>
      </c>
      <c r="E7881" s="37" t="s">
        <v>4134</v>
      </c>
      <c r="F7881" s="41"/>
      <c r="G7881" s="27"/>
      <c r="H7881" s="27"/>
      <c r="I7881" s="27">
        <v>48543</v>
      </c>
      <c r="M7881" s="220">
        <f t="shared" si="123"/>
        <v>63572</v>
      </c>
    </row>
    <row r="7882" spans="1:13" x14ac:dyDescent="0.2">
      <c r="A7882" s="35" t="s">
        <v>7015</v>
      </c>
      <c r="B7882" s="1" t="s">
        <v>81</v>
      </c>
      <c r="C7882" s="45" t="s">
        <v>1020</v>
      </c>
      <c r="D7882" s="23" t="s">
        <v>5734</v>
      </c>
      <c r="E7882" s="23" t="s">
        <v>4141</v>
      </c>
      <c r="F7882" s="40">
        <v>0.4</v>
      </c>
      <c r="G7882" s="25">
        <v>75325</v>
      </c>
      <c r="H7882" s="25">
        <v>30130</v>
      </c>
      <c r="I7882" s="25"/>
      <c r="J7882" s="58" t="e">
        <f>HYPERLINK("#"&amp;"Insumos"&amp;"!A"&amp;MATCH($B7882,#REF!,0),"Ins "&amp;$B7882)</f>
        <v>#REF!</v>
      </c>
      <c r="M7882" s="220"/>
    </row>
    <row r="7883" spans="1:13" x14ac:dyDescent="0.2">
      <c r="A7883" s="35" t="s">
        <v>7015</v>
      </c>
      <c r="B7883" s="1" t="s">
        <v>263</v>
      </c>
      <c r="C7883" s="45" t="s">
        <v>696</v>
      </c>
      <c r="D7883" s="23" t="s">
        <v>5534</v>
      </c>
      <c r="E7883" s="23" t="s">
        <v>4140</v>
      </c>
      <c r="F7883" s="40">
        <v>2.5899999999999999E-2</v>
      </c>
      <c r="G7883" s="25">
        <v>187426</v>
      </c>
      <c r="H7883" s="25">
        <v>4854</v>
      </c>
      <c r="I7883" s="25"/>
      <c r="J7883" s="58" t="e">
        <f>HYPERLINK("#"&amp;"Insumos"&amp;"!A"&amp;MATCH($B7883,#REF!,0),"Ins "&amp;$B7883)</f>
        <v>#REF!</v>
      </c>
      <c r="M7883" s="220"/>
    </row>
    <row r="7884" spans="1:13" x14ac:dyDescent="0.2">
      <c r="A7884" s="35" t="s">
        <v>7015</v>
      </c>
      <c r="B7884" s="1" t="s">
        <v>5533</v>
      </c>
      <c r="C7884" s="45" t="s">
        <v>5892</v>
      </c>
      <c r="D7884" s="23" t="s">
        <v>977</v>
      </c>
      <c r="E7884" s="23" t="s">
        <v>4134</v>
      </c>
      <c r="F7884" s="40">
        <v>0.5</v>
      </c>
      <c r="G7884" s="25">
        <v>3623</v>
      </c>
      <c r="H7884" s="25">
        <v>1812</v>
      </c>
      <c r="I7884" s="25"/>
      <c r="J7884" s="58" t="e">
        <f>HYPERLINK("#"&amp;"Insumos"&amp;"!A"&amp;MATCH($B7884,#REF!,0),"Ins "&amp;$B7884)</f>
        <v>#REF!</v>
      </c>
      <c r="M7884" s="220"/>
    </row>
    <row r="7885" spans="1:13" x14ac:dyDescent="0.2">
      <c r="A7885" s="35" t="s">
        <v>7015</v>
      </c>
      <c r="B7885" s="1" t="s">
        <v>4654</v>
      </c>
      <c r="C7885" s="45" t="s">
        <v>4</v>
      </c>
      <c r="D7885" s="23" t="s">
        <v>5751</v>
      </c>
      <c r="E7885" s="23" t="s">
        <v>4134</v>
      </c>
      <c r="F7885" s="40">
        <v>4</v>
      </c>
      <c r="G7885" s="25">
        <v>2562</v>
      </c>
      <c r="H7885" s="25">
        <v>10248</v>
      </c>
      <c r="I7885" s="25"/>
      <c r="J7885" s="58" t="e">
        <f>HYPERLINK("#"&amp;"Insumos"&amp;"!A"&amp;MATCH($B7885,#REF!,0),"Ins "&amp;$B7885)</f>
        <v>#REF!</v>
      </c>
      <c r="M7885" s="220"/>
    </row>
    <row r="7886" spans="1:13" x14ac:dyDescent="0.2">
      <c r="A7886" s="35" t="s">
        <v>7015</v>
      </c>
      <c r="B7886" s="1" t="s">
        <v>5007</v>
      </c>
      <c r="C7886" s="45" t="s">
        <v>720</v>
      </c>
      <c r="D7886" s="23" t="s">
        <v>5751</v>
      </c>
      <c r="E7886" s="23" t="s">
        <v>4134</v>
      </c>
      <c r="F7886" s="40">
        <v>0.79</v>
      </c>
      <c r="G7886" s="25">
        <v>1897</v>
      </c>
      <c r="H7886" s="25">
        <v>1499</v>
      </c>
      <c r="I7886" s="25"/>
      <c r="J7886" s="58" t="e">
        <f>HYPERLINK("#"&amp;"Insumos"&amp;"!A"&amp;MATCH($B7886,#REF!,0),"Ins "&amp;$B7886)</f>
        <v>#REF!</v>
      </c>
      <c r="M7886" s="220"/>
    </row>
    <row r="7887" spans="1:13" ht="25.5" x14ac:dyDescent="0.2">
      <c r="A7887" s="36" t="s">
        <v>7017</v>
      </c>
      <c r="B7887" s="26" t="s">
        <v>6816</v>
      </c>
      <c r="C7887" s="79" t="s">
        <v>7018</v>
      </c>
      <c r="D7887" s="37" t="s">
        <v>5608</v>
      </c>
      <c r="E7887" s="37" t="s">
        <v>4134</v>
      </c>
      <c r="F7887" s="41"/>
      <c r="G7887" s="27"/>
      <c r="H7887" s="27"/>
      <c r="I7887" s="27">
        <v>379594</v>
      </c>
      <c r="M7887" s="220">
        <f t="shared" si="123"/>
        <v>497116</v>
      </c>
    </row>
    <row r="7888" spans="1:13" x14ac:dyDescent="0.2">
      <c r="A7888" s="35" t="s">
        <v>7017</v>
      </c>
      <c r="B7888" s="1" t="s">
        <v>81</v>
      </c>
      <c r="C7888" s="45" t="s">
        <v>1020</v>
      </c>
      <c r="D7888" s="23" t="s">
        <v>5734</v>
      </c>
      <c r="E7888" s="23" t="s">
        <v>4141</v>
      </c>
      <c r="F7888" s="40">
        <v>1.5</v>
      </c>
      <c r="G7888" s="25">
        <v>75325</v>
      </c>
      <c r="H7888" s="25">
        <v>112988</v>
      </c>
      <c r="I7888" s="25"/>
      <c r="J7888" s="58" t="e">
        <f>HYPERLINK("#"&amp;"Insumos"&amp;"!A"&amp;MATCH($B7888,#REF!,0),"Ins "&amp;$B7888)</f>
        <v>#REF!</v>
      </c>
      <c r="M7888" s="220"/>
    </row>
    <row r="7889" spans="1:13" ht="25.5" x14ac:dyDescent="0.2">
      <c r="A7889" s="35" t="s">
        <v>7017</v>
      </c>
      <c r="B7889" s="1" t="s">
        <v>597</v>
      </c>
      <c r="C7889" s="45" t="s">
        <v>8738</v>
      </c>
      <c r="D7889" s="23" t="s">
        <v>5534</v>
      </c>
      <c r="E7889" s="23" t="s">
        <v>8737</v>
      </c>
      <c r="F7889" s="40">
        <v>0.5</v>
      </c>
      <c r="G7889" s="25">
        <v>17302</v>
      </c>
      <c r="H7889" s="25">
        <v>8651</v>
      </c>
      <c r="I7889" s="25"/>
      <c r="J7889" s="58" t="e">
        <f>HYPERLINK("#"&amp;"Insumos"&amp;"!A"&amp;MATCH($B7889,#REF!,0),"Ins "&amp;$B7889)</f>
        <v>#REF!</v>
      </c>
      <c r="M7889" s="220"/>
    </row>
    <row r="7890" spans="1:13" x14ac:dyDescent="0.2">
      <c r="A7890" s="35" t="s">
        <v>7017</v>
      </c>
      <c r="B7890" s="1" t="s">
        <v>263</v>
      </c>
      <c r="C7890" s="45" t="s">
        <v>696</v>
      </c>
      <c r="D7890" s="23" t="s">
        <v>5534</v>
      </c>
      <c r="E7890" s="23" t="s">
        <v>4140</v>
      </c>
      <c r="F7890" s="40">
        <v>0.02</v>
      </c>
      <c r="G7890" s="25">
        <v>187426</v>
      </c>
      <c r="H7890" s="25">
        <v>3749</v>
      </c>
      <c r="I7890" s="25"/>
      <c r="J7890" s="58" t="e">
        <f>HYPERLINK("#"&amp;"Insumos"&amp;"!A"&amp;MATCH($B7890,#REF!,0),"Ins "&amp;$B7890)</f>
        <v>#REF!</v>
      </c>
      <c r="M7890" s="220"/>
    </row>
    <row r="7891" spans="1:13" x14ac:dyDescent="0.2">
      <c r="A7891" s="35" t="s">
        <v>7017</v>
      </c>
      <c r="B7891" s="1" t="s">
        <v>5533</v>
      </c>
      <c r="C7891" s="45" t="s">
        <v>5892</v>
      </c>
      <c r="D7891" s="23" t="s">
        <v>977</v>
      </c>
      <c r="E7891" s="23" t="s">
        <v>4134</v>
      </c>
      <c r="F7891" s="40">
        <v>0.65</v>
      </c>
      <c r="G7891" s="25">
        <v>3623</v>
      </c>
      <c r="H7891" s="25">
        <v>2355</v>
      </c>
      <c r="I7891" s="25"/>
      <c r="J7891" s="58" t="e">
        <f>HYPERLINK("#"&amp;"Insumos"&amp;"!A"&amp;MATCH($B7891,#REF!,0),"Ins "&amp;$B7891)</f>
        <v>#REF!</v>
      </c>
      <c r="M7891" s="220"/>
    </row>
    <row r="7892" spans="1:13" x14ac:dyDescent="0.2">
      <c r="A7892" s="35" t="s">
        <v>7017</v>
      </c>
      <c r="B7892" s="1" t="s">
        <v>5007</v>
      </c>
      <c r="C7892" s="45" t="s">
        <v>720</v>
      </c>
      <c r="D7892" s="23" t="s">
        <v>5751</v>
      </c>
      <c r="E7892" s="23" t="s">
        <v>4134</v>
      </c>
      <c r="F7892" s="40">
        <v>1</v>
      </c>
      <c r="G7892" s="25">
        <v>1897</v>
      </c>
      <c r="H7892" s="25">
        <v>1897</v>
      </c>
      <c r="I7892" s="25"/>
      <c r="J7892" s="58" t="e">
        <f>HYPERLINK("#"&amp;"Insumos"&amp;"!A"&amp;MATCH($B7892,#REF!,0),"Ins "&amp;$B7892)</f>
        <v>#REF!</v>
      </c>
      <c r="M7892" s="220"/>
    </row>
    <row r="7893" spans="1:13" x14ac:dyDescent="0.2">
      <c r="A7893" s="35" t="s">
        <v>7017</v>
      </c>
      <c r="B7893" s="1" t="s">
        <v>6911</v>
      </c>
      <c r="C7893" s="45" t="s">
        <v>6912</v>
      </c>
      <c r="D7893" s="23" t="s">
        <v>5751</v>
      </c>
      <c r="E7893" s="23" t="s">
        <v>4134</v>
      </c>
      <c r="F7893" s="40">
        <v>1</v>
      </c>
      <c r="G7893" s="25">
        <v>249954</v>
      </c>
      <c r="H7893" s="25">
        <v>249954</v>
      </c>
      <c r="I7893" s="25"/>
      <c r="J7893" s="58" t="e">
        <f>HYPERLINK("#"&amp;"Insumos"&amp;"!A"&amp;MATCH($B7893,#REF!,0),"Ins "&amp;$B7893)</f>
        <v>#REF!</v>
      </c>
      <c r="M7893" s="220"/>
    </row>
    <row r="7894" spans="1:13" ht="25.5" x14ac:dyDescent="0.2">
      <c r="A7894" s="36" t="s">
        <v>7019</v>
      </c>
      <c r="B7894" s="26" t="s">
        <v>6816</v>
      </c>
      <c r="C7894" s="79" t="s">
        <v>7020</v>
      </c>
      <c r="D7894" s="37" t="s">
        <v>5608</v>
      </c>
      <c r="E7894" s="37" t="s">
        <v>4134</v>
      </c>
      <c r="F7894" s="41"/>
      <c r="G7894" s="27"/>
      <c r="H7894" s="27"/>
      <c r="I7894" s="27">
        <v>460950</v>
      </c>
      <c r="M7894" s="220">
        <f t="shared" si="123"/>
        <v>603660</v>
      </c>
    </row>
    <row r="7895" spans="1:13" x14ac:dyDescent="0.2">
      <c r="A7895" s="35" t="s">
        <v>7019</v>
      </c>
      <c r="B7895" s="1" t="s">
        <v>81</v>
      </c>
      <c r="C7895" s="45" t="s">
        <v>1020</v>
      </c>
      <c r="D7895" s="23" t="s">
        <v>5734</v>
      </c>
      <c r="E7895" s="23" t="s">
        <v>4141</v>
      </c>
      <c r="F7895" s="40">
        <v>1.5</v>
      </c>
      <c r="G7895" s="25">
        <v>75325</v>
      </c>
      <c r="H7895" s="25">
        <v>112988</v>
      </c>
      <c r="I7895" s="25"/>
      <c r="J7895" s="58" t="e">
        <f>HYPERLINK("#"&amp;"Insumos"&amp;"!A"&amp;MATCH($B7895,#REF!,0),"Ins "&amp;$B7895)</f>
        <v>#REF!</v>
      </c>
      <c r="M7895" s="220"/>
    </row>
    <row r="7896" spans="1:13" ht="25.5" x14ac:dyDescent="0.2">
      <c r="A7896" s="35" t="s">
        <v>7019</v>
      </c>
      <c r="B7896" s="1" t="s">
        <v>597</v>
      </c>
      <c r="C7896" s="45" t="s">
        <v>8738</v>
      </c>
      <c r="D7896" s="23" t="s">
        <v>5534</v>
      </c>
      <c r="E7896" s="23" t="s">
        <v>8737</v>
      </c>
      <c r="F7896" s="40">
        <v>0.5</v>
      </c>
      <c r="G7896" s="25">
        <v>17302</v>
      </c>
      <c r="H7896" s="25">
        <v>8651</v>
      </c>
      <c r="I7896" s="25"/>
      <c r="J7896" s="58" t="e">
        <f>HYPERLINK("#"&amp;"Insumos"&amp;"!A"&amp;MATCH($B7896,#REF!,0),"Ins "&amp;$B7896)</f>
        <v>#REF!</v>
      </c>
      <c r="M7896" s="220"/>
    </row>
    <row r="7897" spans="1:13" x14ac:dyDescent="0.2">
      <c r="A7897" s="35" t="s">
        <v>7019</v>
      </c>
      <c r="B7897" s="1" t="s">
        <v>263</v>
      </c>
      <c r="C7897" s="45" t="s">
        <v>696</v>
      </c>
      <c r="D7897" s="23" t="s">
        <v>5534</v>
      </c>
      <c r="E7897" s="23" t="s">
        <v>4140</v>
      </c>
      <c r="F7897" s="40">
        <v>0.02</v>
      </c>
      <c r="G7897" s="25">
        <v>187426</v>
      </c>
      <c r="H7897" s="25">
        <v>3749</v>
      </c>
      <c r="I7897" s="25"/>
      <c r="J7897" s="58" t="e">
        <f>HYPERLINK("#"&amp;"Insumos"&amp;"!A"&amp;MATCH($B7897,#REF!,0),"Ins "&amp;$B7897)</f>
        <v>#REF!</v>
      </c>
      <c r="M7897" s="220"/>
    </row>
    <row r="7898" spans="1:13" x14ac:dyDescent="0.2">
      <c r="A7898" s="35" t="s">
        <v>7019</v>
      </c>
      <c r="B7898" s="1" t="s">
        <v>5533</v>
      </c>
      <c r="C7898" s="45" t="s">
        <v>5892</v>
      </c>
      <c r="D7898" s="23" t="s">
        <v>977</v>
      </c>
      <c r="E7898" s="23" t="s">
        <v>4134</v>
      </c>
      <c r="F7898" s="40">
        <v>0.65</v>
      </c>
      <c r="G7898" s="25">
        <v>3623</v>
      </c>
      <c r="H7898" s="25">
        <v>2355</v>
      </c>
      <c r="I7898" s="25"/>
      <c r="J7898" s="58" t="e">
        <f>HYPERLINK("#"&amp;"Insumos"&amp;"!A"&amp;MATCH($B7898,#REF!,0),"Ins "&amp;$B7898)</f>
        <v>#REF!</v>
      </c>
      <c r="M7898" s="220"/>
    </row>
    <row r="7899" spans="1:13" x14ac:dyDescent="0.2">
      <c r="A7899" s="35" t="s">
        <v>7019</v>
      </c>
      <c r="B7899" s="1" t="s">
        <v>5007</v>
      </c>
      <c r="C7899" s="45" t="s">
        <v>720</v>
      </c>
      <c r="D7899" s="23" t="s">
        <v>5751</v>
      </c>
      <c r="E7899" s="23" t="s">
        <v>4134</v>
      </c>
      <c r="F7899" s="40">
        <v>1</v>
      </c>
      <c r="G7899" s="25">
        <v>1897</v>
      </c>
      <c r="H7899" s="25">
        <v>1897</v>
      </c>
      <c r="I7899" s="25"/>
      <c r="J7899" s="58" t="e">
        <f>HYPERLINK("#"&amp;"Insumos"&amp;"!A"&amp;MATCH($B7899,#REF!,0),"Ins "&amp;$B7899)</f>
        <v>#REF!</v>
      </c>
      <c r="M7899" s="220"/>
    </row>
    <row r="7900" spans="1:13" x14ac:dyDescent="0.2">
      <c r="A7900" s="35" t="s">
        <v>7019</v>
      </c>
      <c r="B7900" s="1" t="s">
        <v>6913</v>
      </c>
      <c r="C7900" s="45" t="s">
        <v>6914</v>
      </c>
      <c r="D7900" s="23" t="s">
        <v>5751</v>
      </c>
      <c r="E7900" s="23" t="s">
        <v>4134</v>
      </c>
      <c r="F7900" s="40">
        <v>1</v>
      </c>
      <c r="G7900" s="25">
        <v>331310</v>
      </c>
      <c r="H7900" s="25">
        <v>331310</v>
      </c>
      <c r="I7900" s="25"/>
      <c r="J7900" s="58" t="e">
        <f>HYPERLINK("#"&amp;"Insumos"&amp;"!A"&amp;MATCH($B7900,#REF!,0),"Ins "&amp;$B7900)</f>
        <v>#REF!</v>
      </c>
      <c r="M7900" s="220"/>
    </row>
    <row r="7901" spans="1:13" ht="25.5" x14ac:dyDescent="0.2">
      <c r="A7901" s="36" t="s">
        <v>7021</v>
      </c>
      <c r="B7901" s="26" t="s">
        <v>6816</v>
      </c>
      <c r="C7901" s="79" t="s">
        <v>7022</v>
      </c>
      <c r="D7901" s="37" t="s">
        <v>5608</v>
      </c>
      <c r="E7901" s="37" t="s">
        <v>4134</v>
      </c>
      <c r="F7901" s="41"/>
      <c r="G7901" s="27"/>
      <c r="H7901" s="27"/>
      <c r="I7901" s="27">
        <v>179518</v>
      </c>
      <c r="M7901" s="220">
        <f t="shared" si="123"/>
        <v>235097</v>
      </c>
    </row>
    <row r="7902" spans="1:13" x14ac:dyDescent="0.2">
      <c r="A7902" s="35" t="s">
        <v>7021</v>
      </c>
      <c r="B7902" s="1" t="s">
        <v>81</v>
      </c>
      <c r="C7902" s="45" t="s">
        <v>1020</v>
      </c>
      <c r="D7902" s="23" t="s">
        <v>5734</v>
      </c>
      <c r="E7902" s="23" t="s">
        <v>4141</v>
      </c>
      <c r="F7902" s="40">
        <v>1.5</v>
      </c>
      <c r="G7902" s="25">
        <v>75325</v>
      </c>
      <c r="H7902" s="25">
        <v>112988</v>
      </c>
      <c r="I7902" s="25"/>
      <c r="J7902" s="58" t="e">
        <f>HYPERLINK("#"&amp;"Insumos"&amp;"!A"&amp;MATCH($B7902,#REF!,0),"Ins "&amp;$B7902)</f>
        <v>#REF!</v>
      </c>
      <c r="M7902" s="220"/>
    </row>
    <row r="7903" spans="1:13" x14ac:dyDescent="0.2">
      <c r="A7903" s="35" t="s">
        <v>7021</v>
      </c>
      <c r="B7903" s="1" t="s">
        <v>263</v>
      </c>
      <c r="C7903" s="45" t="s">
        <v>696</v>
      </c>
      <c r="D7903" s="23" t="s">
        <v>5534</v>
      </c>
      <c r="E7903" s="23" t="s">
        <v>4140</v>
      </c>
      <c r="F7903" s="40">
        <v>5.1000000000000004E-3</v>
      </c>
      <c r="G7903" s="25">
        <v>187426</v>
      </c>
      <c r="H7903" s="25">
        <v>956</v>
      </c>
      <c r="I7903" s="25"/>
      <c r="J7903" s="58" t="e">
        <f>HYPERLINK("#"&amp;"Insumos"&amp;"!A"&amp;MATCH($B7903,#REF!,0),"Ins "&amp;$B7903)</f>
        <v>#REF!</v>
      </c>
      <c r="M7903" s="220"/>
    </row>
    <row r="7904" spans="1:13" x14ac:dyDescent="0.2">
      <c r="A7904" s="35" t="s">
        <v>7021</v>
      </c>
      <c r="B7904" s="1" t="s">
        <v>5533</v>
      </c>
      <c r="C7904" s="45" t="s">
        <v>5892</v>
      </c>
      <c r="D7904" s="23" t="s">
        <v>977</v>
      </c>
      <c r="E7904" s="23" t="s">
        <v>4134</v>
      </c>
      <c r="F7904" s="40">
        <v>0.5</v>
      </c>
      <c r="G7904" s="25">
        <v>3623</v>
      </c>
      <c r="H7904" s="25">
        <v>1812</v>
      </c>
      <c r="I7904" s="25"/>
      <c r="J7904" s="58" t="e">
        <f>HYPERLINK("#"&amp;"Insumos"&amp;"!A"&amp;MATCH($B7904,#REF!,0),"Ins "&amp;$B7904)</f>
        <v>#REF!</v>
      </c>
      <c r="M7904" s="220"/>
    </row>
    <row r="7905" spans="1:13" x14ac:dyDescent="0.2">
      <c r="A7905" s="35" t="s">
        <v>7021</v>
      </c>
      <c r="B7905" s="1" t="s">
        <v>4654</v>
      </c>
      <c r="C7905" s="45" t="s">
        <v>4</v>
      </c>
      <c r="D7905" s="23" t="s">
        <v>5751</v>
      </c>
      <c r="E7905" s="23" t="s">
        <v>4134</v>
      </c>
      <c r="F7905" s="40">
        <v>3</v>
      </c>
      <c r="G7905" s="25">
        <v>2562</v>
      </c>
      <c r="H7905" s="25">
        <v>7686</v>
      </c>
      <c r="I7905" s="25"/>
      <c r="J7905" s="58" t="e">
        <f>HYPERLINK("#"&amp;"Insumos"&amp;"!A"&amp;MATCH($B7905,#REF!,0),"Ins "&amp;$B7905)</f>
        <v>#REF!</v>
      </c>
      <c r="M7905" s="220"/>
    </row>
    <row r="7906" spans="1:13" x14ac:dyDescent="0.2">
      <c r="A7906" s="35" t="s">
        <v>7021</v>
      </c>
      <c r="B7906" s="1" t="s">
        <v>4680</v>
      </c>
      <c r="C7906" s="45" t="s">
        <v>205</v>
      </c>
      <c r="D7906" s="23" t="s">
        <v>5751</v>
      </c>
      <c r="E7906" s="23" t="s">
        <v>4134</v>
      </c>
      <c r="F7906" s="40">
        <v>2</v>
      </c>
      <c r="G7906" s="25">
        <v>520</v>
      </c>
      <c r="H7906" s="25">
        <v>1040</v>
      </c>
      <c r="I7906" s="25"/>
      <c r="J7906" s="58" t="e">
        <f>HYPERLINK("#"&amp;"Insumos"&amp;"!A"&amp;MATCH($B7906,#REF!,0),"Ins "&amp;$B7906)</f>
        <v>#REF!</v>
      </c>
      <c r="M7906" s="220"/>
    </row>
    <row r="7907" spans="1:13" x14ac:dyDescent="0.2">
      <c r="A7907" s="35" t="s">
        <v>7021</v>
      </c>
      <c r="B7907" s="1" t="s">
        <v>4685</v>
      </c>
      <c r="C7907" s="45" t="s">
        <v>265</v>
      </c>
      <c r="D7907" s="23" t="s">
        <v>5751</v>
      </c>
      <c r="E7907" s="23" t="s">
        <v>287</v>
      </c>
      <c r="F7907" s="40">
        <v>3</v>
      </c>
      <c r="G7907" s="25">
        <v>2288</v>
      </c>
      <c r="H7907" s="25">
        <v>6864</v>
      </c>
      <c r="I7907" s="25"/>
      <c r="J7907" s="58" t="e">
        <f>HYPERLINK("#"&amp;"Insumos"&amp;"!A"&amp;MATCH($B7907,#REF!,0),"Ins "&amp;$B7907)</f>
        <v>#REF!</v>
      </c>
      <c r="M7907" s="220"/>
    </row>
    <row r="7908" spans="1:13" x14ac:dyDescent="0.2">
      <c r="A7908" s="35" t="s">
        <v>7021</v>
      </c>
      <c r="B7908" s="1" t="s">
        <v>4688</v>
      </c>
      <c r="C7908" s="45" t="s">
        <v>268</v>
      </c>
      <c r="D7908" s="23" t="s">
        <v>5751</v>
      </c>
      <c r="E7908" s="23" t="s">
        <v>287</v>
      </c>
      <c r="F7908" s="40">
        <v>6</v>
      </c>
      <c r="G7908" s="25">
        <v>2236</v>
      </c>
      <c r="H7908" s="25">
        <v>13416</v>
      </c>
      <c r="I7908" s="25"/>
      <c r="J7908" s="58" t="e">
        <f>HYPERLINK("#"&amp;"Insumos"&amp;"!A"&amp;MATCH($B7908,#REF!,0),"Ins "&amp;$B7908)</f>
        <v>#REF!</v>
      </c>
      <c r="M7908" s="220"/>
    </row>
    <row r="7909" spans="1:13" x14ac:dyDescent="0.2">
      <c r="A7909" s="35" t="s">
        <v>7021</v>
      </c>
      <c r="B7909" s="1" t="s">
        <v>4239</v>
      </c>
      <c r="C7909" s="45" t="s">
        <v>1497</v>
      </c>
      <c r="D7909" s="23" t="s">
        <v>5751</v>
      </c>
      <c r="E7909" s="23" t="s">
        <v>4134</v>
      </c>
      <c r="F7909" s="40">
        <v>1</v>
      </c>
      <c r="G7909" s="25">
        <v>3481</v>
      </c>
      <c r="H7909" s="25">
        <v>3481</v>
      </c>
      <c r="I7909" s="25"/>
      <c r="J7909" s="58" t="e">
        <f>HYPERLINK("#"&amp;"Insumos"&amp;"!A"&amp;MATCH($B7909,#REF!,0),"Ins "&amp;$B7909)</f>
        <v>#REF!</v>
      </c>
      <c r="M7909" s="220"/>
    </row>
    <row r="7910" spans="1:13" x14ac:dyDescent="0.2">
      <c r="A7910" s="35" t="s">
        <v>7021</v>
      </c>
      <c r="B7910" s="1" t="s">
        <v>4845</v>
      </c>
      <c r="C7910" s="45" t="s">
        <v>7331</v>
      </c>
      <c r="D7910" s="23" t="s">
        <v>5751</v>
      </c>
      <c r="E7910" s="23" t="s">
        <v>4134</v>
      </c>
      <c r="F7910" s="40">
        <v>1</v>
      </c>
      <c r="G7910" s="25">
        <v>15368</v>
      </c>
      <c r="H7910" s="25">
        <v>15368</v>
      </c>
      <c r="I7910" s="25"/>
      <c r="J7910" s="58" t="e">
        <f>HYPERLINK("#"&amp;"Insumos"&amp;"!A"&amp;MATCH($B7910,#REF!,0),"Ins "&amp;$B7910)</f>
        <v>#REF!</v>
      </c>
      <c r="M7910" s="220"/>
    </row>
    <row r="7911" spans="1:13" x14ac:dyDescent="0.2">
      <c r="A7911" s="35" t="s">
        <v>7021</v>
      </c>
      <c r="B7911" s="1" t="s">
        <v>4887</v>
      </c>
      <c r="C7911" s="45" t="s">
        <v>378</v>
      </c>
      <c r="D7911" s="23" t="s">
        <v>5751</v>
      </c>
      <c r="E7911" s="23" t="s">
        <v>287</v>
      </c>
      <c r="F7911" s="40">
        <v>3</v>
      </c>
      <c r="G7911" s="25">
        <v>2946</v>
      </c>
      <c r="H7911" s="25">
        <v>8838</v>
      </c>
      <c r="I7911" s="25"/>
      <c r="J7911" s="58" t="e">
        <f>HYPERLINK("#"&amp;"Insumos"&amp;"!A"&amp;MATCH($B7911,#REF!,0),"Ins "&amp;$B7911)</f>
        <v>#REF!</v>
      </c>
      <c r="M7911" s="220"/>
    </row>
    <row r="7912" spans="1:13" x14ac:dyDescent="0.2">
      <c r="A7912" s="35" t="s">
        <v>7021</v>
      </c>
      <c r="B7912" s="1" t="s">
        <v>4903</v>
      </c>
      <c r="C7912" s="45" t="s">
        <v>489</v>
      </c>
      <c r="D7912" s="23" t="s">
        <v>5751</v>
      </c>
      <c r="E7912" s="23" t="s">
        <v>4135</v>
      </c>
      <c r="F7912" s="40">
        <v>0.2</v>
      </c>
      <c r="G7912" s="25">
        <v>5939</v>
      </c>
      <c r="H7912" s="25">
        <v>1188</v>
      </c>
      <c r="I7912" s="25"/>
      <c r="J7912" s="58" t="e">
        <f>HYPERLINK("#"&amp;"Insumos"&amp;"!A"&amp;MATCH($B7912,#REF!,0),"Ins "&amp;$B7912)</f>
        <v>#REF!</v>
      </c>
      <c r="M7912" s="220"/>
    </row>
    <row r="7913" spans="1:13" x14ac:dyDescent="0.2">
      <c r="A7913" s="35" t="s">
        <v>7021</v>
      </c>
      <c r="B7913" s="1" t="s">
        <v>5007</v>
      </c>
      <c r="C7913" s="45" t="s">
        <v>720</v>
      </c>
      <c r="D7913" s="23" t="s">
        <v>5751</v>
      </c>
      <c r="E7913" s="23" t="s">
        <v>4134</v>
      </c>
      <c r="F7913" s="40">
        <v>3.1</v>
      </c>
      <c r="G7913" s="25">
        <v>1897</v>
      </c>
      <c r="H7913" s="25">
        <v>5881</v>
      </c>
      <c r="I7913" s="25"/>
      <c r="J7913" s="58" t="e">
        <f>HYPERLINK("#"&amp;"Insumos"&amp;"!A"&amp;MATCH($B7913,#REF!,0),"Ins "&amp;$B7913)</f>
        <v>#REF!</v>
      </c>
      <c r="M7913" s="220"/>
    </row>
    <row r="7914" spans="1:13" ht="25.5" x14ac:dyDescent="0.2">
      <c r="A7914" s="36" t="s">
        <v>7023</v>
      </c>
      <c r="B7914" s="26" t="s">
        <v>6816</v>
      </c>
      <c r="C7914" s="79" t="s">
        <v>7024</v>
      </c>
      <c r="D7914" s="37" t="s">
        <v>5608</v>
      </c>
      <c r="E7914" s="37" t="s">
        <v>464</v>
      </c>
      <c r="F7914" s="41"/>
      <c r="G7914" s="27"/>
      <c r="H7914" s="27"/>
      <c r="I7914" s="27">
        <v>73686</v>
      </c>
      <c r="M7914" s="220">
        <f t="shared" si="123"/>
        <v>96499</v>
      </c>
    </row>
    <row r="7915" spans="1:13" x14ac:dyDescent="0.2">
      <c r="A7915" s="35" t="s">
        <v>7023</v>
      </c>
      <c r="B7915" s="1" t="s">
        <v>5577</v>
      </c>
      <c r="C7915" s="45" t="s">
        <v>6346</v>
      </c>
      <c r="D7915" s="23" t="s">
        <v>5734</v>
      </c>
      <c r="E7915" s="23" t="s">
        <v>4141</v>
      </c>
      <c r="F7915" s="40">
        <v>0.5</v>
      </c>
      <c r="G7915" s="25">
        <v>53481</v>
      </c>
      <c r="H7915" s="25">
        <v>26741</v>
      </c>
      <c r="I7915" s="25"/>
      <c r="J7915" s="58" t="e">
        <f>HYPERLINK("#"&amp;"Insumos"&amp;"!A"&amp;MATCH($B7915,#REF!,0),"Ins "&amp;$B7915)</f>
        <v>#REF!</v>
      </c>
      <c r="M7915" s="220"/>
    </row>
    <row r="7916" spans="1:13" x14ac:dyDescent="0.2">
      <c r="A7916" s="35" t="s">
        <v>7023</v>
      </c>
      <c r="B7916" s="1" t="s">
        <v>263</v>
      </c>
      <c r="C7916" s="45" t="s">
        <v>696</v>
      </c>
      <c r="D7916" s="23" t="s">
        <v>5534</v>
      </c>
      <c r="E7916" s="23" t="s">
        <v>4140</v>
      </c>
      <c r="F7916" s="40">
        <v>4.0000000000000001E-3</v>
      </c>
      <c r="G7916" s="25">
        <v>187426</v>
      </c>
      <c r="H7916" s="25">
        <v>750</v>
      </c>
      <c r="I7916" s="25"/>
      <c r="J7916" s="58" t="e">
        <f>HYPERLINK("#"&amp;"Insumos"&amp;"!A"&amp;MATCH($B7916,#REF!,0),"Ins "&amp;$B7916)</f>
        <v>#REF!</v>
      </c>
      <c r="M7916" s="220"/>
    </row>
    <row r="7917" spans="1:13" x14ac:dyDescent="0.2">
      <c r="A7917" s="35" t="s">
        <v>7023</v>
      </c>
      <c r="B7917" s="1" t="s">
        <v>5533</v>
      </c>
      <c r="C7917" s="45" t="s">
        <v>5892</v>
      </c>
      <c r="D7917" s="23" t="s">
        <v>977</v>
      </c>
      <c r="E7917" s="23" t="s">
        <v>4134</v>
      </c>
      <c r="F7917" s="40">
        <v>0.2</v>
      </c>
      <c r="G7917" s="25">
        <v>3623</v>
      </c>
      <c r="H7917" s="25">
        <v>725</v>
      </c>
      <c r="I7917" s="25"/>
      <c r="J7917" s="58" t="e">
        <f>HYPERLINK("#"&amp;"Insumos"&amp;"!A"&amp;MATCH($B7917,#REF!,0),"Ins "&amp;$B7917)</f>
        <v>#REF!</v>
      </c>
      <c r="M7917" s="220"/>
    </row>
    <row r="7918" spans="1:13" x14ac:dyDescent="0.2">
      <c r="A7918" s="35" t="s">
        <v>7023</v>
      </c>
      <c r="B7918" s="1" t="s">
        <v>4654</v>
      </c>
      <c r="C7918" s="45" t="s">
        <v>4</v>
      </c>
      <c r="D7918" s="23" t="s">
        <v>5751</v>
      </c>
      <c r="E7918" s="23" t="s">
        <v>4134</v>
      </c>
      <c r="F7918" s="40">
        <v>4</v>
      </c>
      <c r="G7918" s="25">
        <v>2562</v>
      </c>
      <c r="H7918" s="25">
        <v>10248</v>
      </c>
      <c r="I7918" s="25"/>
      <c r="J7918" s="58" t="e">
        <f>HYPERLINK("#"&amp;"Insumos"&amp;"!A"&amp;MATCH($B7918,#REF!,0),"Ins "&amp;$B7918)</f>
        <v>#REF!</v>
      </c>
      <c r="M7918" s="220"/>
    </row>
    <row r="7919" spans="1:13" x14ac:dyDescent="0.2">
      <c r="A7919" s="35" t="s">
        <v>7023</v>
      </c>
      <c r="B7919" s="1" t="s">
        <v>5007</v>
      </c>
      <c r="C7919" s="45" t="s">
        <v>720</v>
      </c>
      <c r="D7919" s="23" t="s">
        <v>5751</v>
      </c>
      <c r="E7919" s="23" t="s">
        <v>4134</v>
      </c>
      <c r="F7919" s="40">
        <v>0.3</v>
      </c>
      <c r="G7919" s="25">
        <v>1897</v>
      </c>
      <c r="H7919" s="25">
        <v>569</v>
      </c>
      <c r="I7919" s="25"/>
      <c r="J7919" s="58" t="e">
        <f>HYPERLINK("#"&amp;"Insumos"&amp;"!A"&amp;MATCH($B7919,#REF!,0),"Ins "&amp;$B7919)</f>
        <v>#REF!</v>
      </c>
      <c r="M7919" s="220"/>
    </row>
    <row r="7920" spans="1:13" x14ac:dyDescent="0.2">
      <c r="A7920" s="35" t="s">
        <v>7023</v>
      </c>
      <c r="B7920" s="1" t="s">
        <v>6929</v>
      </c>
      <c r="C7920" s="45" t="s">
        <v>6930</v>
      </c>
      <c r="D7920" s="23" t="s">
        <v>5751</v>
      </c>
      <c r="E7920" s="23" t="s">
        <v>464</v>
      </c>
      <c r="F7920" s="40">
        <v>1</v>
      </c>
      <c r="G7920" s="25">
        <v>34653</v>
      </c>
      <c r="H7920" s="25">
        <v>34653</v>
      </c>
      <c r="I7920" s="25"/>
      <c r="J7920" s="58" t="e">
        <f>HYPERLINK("#"&amp;"Insumos"&amp;"!A"&amp;MATCH($B7920,#REF!,0),"Ins "&amp;$B7920)</f>
        <v>#REF!</v>
      </c>
      <c r="M7920" s="220"/>
    </row>
    <row r="7921" spans="1:13" ht="38.25" x14ac:dyDescent="0.2">
      <c r="A7921" s="36" t="s">
        <v>7025</v>
      </c>
      <c r="B7921" s="26" t="s">
        <v>6816</v>
      </c>
      <c r="C7921" s="79" t="s">
        <v>7026</v>
      </c>
      <c r="D7921" s="37" t="s">
        <v>5608</v>
      </c>
      <c r="E7921" s="37" t="s">
        <v>4134</v>
      </c>
      <c r="F7921" s="41"/>
      <c r="G7921" s="27"/>
      <c r="H7921" s="27"/>
      <c r="I7921" s="27">
        <v>33321</v>
      </c>
      <c r="M7921" s="220">
        <f t="shared" si="123"/>
        <v>43637</v>
      </c>
    </row>
    <row r="7922" spans="1:13" x14ac:dyDescent="0.2">
      <c r="A7922" s="35" t="s">
        <v>7025</v>
      </c>
      <c r="B7922" s="1" t="s">
        <v>5577</v>
      </c>
      <c r="C7922" s="45" t="s">
        <v>6346</v>
      </c>
      <c r="D7922" s="23" t="s">
        <v>5734</v>
      </c>
      <c r="E7922" s="23" t="s">
        <v>4141</v>
      </c>
      <c r="F7922" s="40">
        <v>0.17</v>
      </c>
      <c r="G7922" s="25">
        <v>53481</v>
      </c>
      <c r="H7922" s="25">
        <v>9092</v>
      </c>
      <c r="I7922" s="25"/>
      <c r="J7922" s="58" t="e">
        <f>HYPERLINK("#"&amp;"Insumos"&amp;"!A"&amp;MATCH($B7922,#REF!,0),"Ins "&amp;$B7922)</f>
        <v>#REF!</v>
      </c>
      <c r="M7922" s="220"/>
    </row>
    <row r="7923" spans="1:13" x14ac:dyDescent="0.2">
      <c r="A7923" s="35" t="s">
        <v>7025</v>
      </c>
      <c r="B7923" s="1" t="s">
        <v>5533</v>
      </c>
      <c r="C7923" s="45" t="s">
        <v>5892</v>
      </c>
      <c r="D7923" s="23" t="s">
        <v>977</v>
      </c>
      <c r="E7923" s="23" t="s">
        <v>4134</v>
      </c>
      <c r="F7923" s="40">
        <v>0.2</v>
      </c>
      <c r="G7923" s="25">
        <v>3623</v>
      </c>
      <c r="H7923" s="25">
        <v>725</v>
      </c>
      <c r="I7923" s="25"/>
      <c r="J7923" s="58" t="e">
        <f>HYPERLINK("#"&amp;"Insumos"&amp;"!A"&amp;MATCH($B7923,#REF!,0),"Ins "&amp;$B7923)</f>
        <v>#REF!</v>
      </c>
      <c r="M7923" s="220"/>
    </row>
    <row r="7924" spans="1:13" ht="25.5" x14ac:dyDescent="0.2">
      <c r="A7924" s="35" t="s">
        <v>7025</v>
      </c>
      <c r="B7924" s="1" t="s">
        <v>6881</v>
      </c>
      <c r="C7924" s="45" t="s">
        <v>6882</v>
      </c>
      <c r="D7924" s="23" t="s">
        <v>5751</v>
      </c>
      <c r="E7924" s="23" t="s">
        <v>4134</v>
      </c>
      <c r="F7924" s="40">
        <v>1</v>
      </c>
      <c r="G7924" s="25">
        <v>23504</v>
      </c>
      <c r="H7924" s="25">
        <v>23504</v>
      </c>
      <c r="I7924" s="25"/>
      <c r="J7924" s="58" t="e">
        <f>HYPERLINK("#"&amp;"Insumos"&amp;"!A"&amp;MATCH($B7924,#REF!,0),"Ins "&amp;$B7924)</f>
        <v>#REF!</v>
      </c>
      <c r="M7924" s="220"/>
    </row>
    <row r="7925" spans="1:13" ht="38.25" x14ac:dyDescent="0.2">
      <c r="A7925" s="36" t="s">
        <v>7247</v>
      </c>
      <c r="B7925" s="26" t="s">
        <v>6816</v>
      </c>
      <c r="C7925" s="79" t="s">
        <v>7248</v>
      </c>
      <c r="D7925" s="37" t="s">
        <v>5608</v>
      </c>
      <c r="E7925" s="37" t="s">
        <v>4134</v>
      </c>
      <c r="F7925" s="41"/>
      <c r="G7925" s="27"/>
      <c r="H7925" s="27"/>
      <c r="I7925" s="27">
        <v>78341</v>
      </c>
      <c r="M7925" s="220">
        <f t="shared" si="123"/>
        <v>102595</v>
      </c>
    </row>
    <row r="7926" spans="1:13" x14ac:dyDescent="0.2">
      <c r="A7926" s="35" t="s">
        <v>7247</v>
      </c>
      <c r="B7926" s="1" t="s">
        <v>81</v>
      </c>
      <c r="C7926" s="45" t="s">
        <v>1020</v>
      </c>
      <c r="D7926" s="23" t="s">
        <v>5734</v>
      </c>
      <c r="E7926" s="23" t="s">
        <v>4141</v>
      </c>
      <c r="F7926" s="40">
        <v>0.6</v>
      </c>
      <c r="G7926" s="25">
        <v>75325</v>
      </c>
      <c r="H7926" s="25">
        <v>45195</v>
      </c>
      <c r="I7926" s="25"/>
      <c r="J7926" s="58" t="e">
        <f>HYPERLINK("#"&amp;"Insumos"&amp;"!A"&amp;MATCH($B7926,#REF!,0),"Ins "&amp;$B7926)</f>
        <v>#REF!</v>
      </c>
      <c r="M7926" s="220"/>
    </row>
    <row r="7927" spans="1:13" ht="25.5" x14ac:dyDescent="0.2">
      <c r="A7927" s="35" t="s">
        <v>7247</v>
      </c>
      <c r="B7927" s="1" t="s">
        <v>597</v>
      </c>
      <c r="C7927" s="45" t="s">
        <v>8738</v>
      </c>
      <c r="D7927" s="23" t="s">
        <v>5534</v>
      </c>
      <c r="E7927" s="23" t="s">
        <v>8737</v>
      </c>
      <c r="F7927" s="40">
        <v>0.4</v>
      </c>
      <c r="G7927" s="25">
        <v>17302</v>
      </c>
      <c r="H7927" s="25">
        <v>6921</v>
      </c>
      <c r="I7927" s="25"/>
      <c r="J7927" s="58" t="e">
        <f>HYPERLINK("#"&amp;"Insumos"&amp;"!A"&amp;MATCH($B7927,#REF!,0),"Ins "&amp;$B7927)</f>
        <v>#REF!</v>
      </c>
      <c r="M7927" s="220"/>
    </row>
    <row r="7928" spans="1:13" x14ac:dyDescent="0.2">
      <c r="A7928" s="35" t="s">
        <v>7247</v>
      </c>
      <c r="B7928" s="1" t="s">
        <v>263</v>
      </c>
      <c r="C7928" s="45" t="s">
        <v>696</v>
      </c>
      <c r="D7928" s="23" t="s">
        <v>5534</v>
      </c>
      <c r="E7928" s="23" t="s">
        <v>4140</v>
      </c>
      <c r="F7928" s="40">
        <v>2.86E-2</v>
      </c>
      <c r="G7928" s="25">
        <v>187426</v>
      </c>
      <c r="H7928" s="25">
        <v>5360</v>
      </c>
      <c r="I7928" s="25"/>
      <c r="J7928" s="58" t="e">
        <f>HYPERLINK("#"&amp;"Insumos"&amp;"!A"&amp;MATCH($B7928,#REF!,0),"Ins "&amp;$B7928)</f>
        <v>#REF!</v>
      </c>
      <c r="M7928" s="220"/>
    </row>
    <row r="7929" spans="1:13" x14ac:dyDescent="0.2">
      <c r="A7929" s="35" t="s">
        <v>7247</v>
      </c>
      <c r="B7929" s="1" t="s">
        <v>5533</v>
      </c>
      <c r="C7929" s="45" t="s">
        <v>5892</v>
      </c>
      <c r="D7929" s="23" t="s">
        <v>977</v>
      </c>
      <c r="E7929" s="23" t="s">
        <v>4134</v>
      </c>
      <c r="F7929" s="40">
        <v>0.5</v>
      </c>
      <c r="G7929" s="25">
        <v>3623</v>
      </c>
      <c r="H7929" s="25">
        <v>1812</v>
      </c>
      <c r="I7929" s="25"/>
      <c r="J7929" s="58" t="e">
        <f>HYPERLINK("#"&amp;"Insumos"&amp;"!A"&amp;MATCH($B7929,#REF!,0),"Ins "&amp;$B7929)</f>
        <v>#REF!</v>
      </c>
      <c r="M7929" s="220"/>
    </row>
    <row r="7930" spans="1:13" x14ac:dyDescent="0.2">
      <c r="A7930" s="35" t="s">
        <v>7247</v>
      </c>
      <c r="B7930" s="1" t="s">
        <v>4654</v>
      </c>
      <c r="C7930" s="45" t="s">
        <v>4</v>
      </c>
      <c r="D7930" s="23" t="s">
        <v>5751</v>
      </c>
      <c r="E7930" s="23" t="s">
        <v>4134</v>
      </c>
      <c r="F7930" s="40">
        <v>0.5</v>
      </c>
      <c r="G7930" s="25">
        <v>2562</v>
      </c>
      <c r="H7930" s="25">
        <v>1281</v>
      </c>
      <c r="I7930" s="25"/>
      <c r="J7930" s="58" t="e">
        <f>HYPERLINK("#"&amp;"Insumos"&amp;"!A"&amp;MATCH($B7930,#REF!,0),"Ins "&amp;$B7930)</f>
        <v>#REF!</v>
      </c>
      <c r="M7930" s="220"/>
    </row>
    <row r="7931" spans="1:13" x14ac:dyDescent="0.2">
      <c r="A7931" s="35" t="s">
        <v>7247</v>
      </c>
      <c r="B7931" s="1" t="s">
        <v>5007</v>
      </c>
      <c r="C7931" s="45" t="s">
        <v>720</v>
      </c>
      <c r="D7931" s="23" t="s">
        <v>5751</v>
      </c>
      <c r="E7931" s="23" t="s">
        <v>4134</v>
      </c>
      <c r="F7931" s="40">
        <v>1.2</v>
      </c>
      <c r="G7931" s="25">
        <v>1897</v>
      </c>
      <c r="H7931" s="25">
        <v>2276</v>
      </c>
      <c r="I7931" s="25"/>
      <c r="J7931" s="58" t="e">
        <f>HYPERLINK("#"&amp;"Insumos"&amp;"!A"&amp;MATCH($B7931,#REF!,0),"Ins "&amp;$B7931)</f>
        <v>#REF!</v>
      </c>
      <c r="M7931" s="220"/>
    </row>
    <row r="7932" spans="1:13" x14ac:dyDescent="0.2">
      <c r="A7932" s="35" t="s">
        <v>7247</v>
      </c>
      <c r="B7932" s="1" t="s">
        <v>7172</v>
      </c>
      <c r="C7932" s="45" t="s">
        <v>7173</v>
      </c>
      <c r="D7932" s="23" t="s">
        <v>5751</v>
      </c>
      <c r="E7932" s="23" t="s">
        <v>4134</v>
      </c>
      <c r="F7932" s="40">
        <v>1</v>
      </c>
      <c r="G7932" s="25">
        <v>15496</v>
      </c>
      <c r="H7932" s="25">
        <v>15496</v>
      </c>
      <c r="I7932" s="25"/>
      <c r="J7932" s="58" t="e">
        <f>HYPERLINK("#"&amp;"Insumos"&amp;"!A"&amp;MATCH($B7932,#REF!,0),"Ins "&amp;$B7932)</f>
        <v>#REF!</v>
      </c>
      <c r="M7932" s="220"/>
    </row>
    <row r="7933" spans="1:13" x14ac:dyDescent="0.2">
      <c r="A7933" s="36" t="s">
        <v>7249</v>
      </c>
      <c r="B7933" s="26" t="s">
        <v>6816</v>
      </c>
      <c r="C7933" s="79" t="s">
        <v>7250</v>
      </c>
      <c r="D7933" s="37" t="s">
        <v>5608</v>
      </c>
      <c r="E7933" s="37" t="s">
        <v>4134</v>
      </c>
      <c r="F7933" s="41"/>
      <c r="G7933" s="27"/>
      <c r="H7933" s="27"/>
      <c r="I7933" s="27">
        <v>72706</v>
      </c>
      <c r="M7933" s="220">
        <f t="shared" si="123"/>
        <v>95216</v>
      </c>
    </row>
    <row r="7934" spans="1:13" x14ac:dyDescent="0.2">
      <c r="A7934" s="35" t="s">
        <v>7249</v>
      </c>
      <c r="B7934" s="1" t="s">
        <v>5577</v>
      </c>
      <c r="C7934" s="45" t="s">
        <v>6346</v>
      </c>
      <c r="D7934" s="23" t="s">
        <v>5734</v>
      </c>
      <c r="E7934" s="23" t="s">
        <v>4141</v>
      </c>
      <c r="F7934" s="40">
        <v>0.5</v>
      </c>
      <c r="G7934" s="25">
        <v>53481</v>
      </c>
      <c r="H7934" s="25">
        <v>26741</v>
      </c>
      <c r="I7934" s="25"/>
      <c r="J7934" s="58" t="e">
        <f>HYPERLINK("#"&amp;"Insumos"&amp;"!A"&amp;MATCH($B7934,#REF!,0),"Ins "&amp;$B7934)</f>
        <v>#REF!</v>
      </c>
      <c r="M7934" s="220"/>
    </row>
    <row r="7935" spans="1:13" x14ac:dyDescent="0.2">
      <c r="A7935" s="35" t="s">
        <v>7249</v>
      </c>
      <c r="B7935" s="1" t="s">
        <v>263</v>
      </c>
      <c r="C7935" s="45" t="s">
        <v>696</v>
      </c>
      <c r="D7935" s="23" t="s">
        <v>5534</v>
      </c>
      <c r="E7935" s="23" t="s">
        <v>4140</v>
      </c>
      <c r="F7935" s="40">
        <v>0.05</v>
      </c>
      <c r="G7935" s="25">
        <v>187426</v>
      </c>
      <c r="H7935" s="25">
        <v>9371</v>
      </c>
      <c r="I7935" s="25"/>
      <c r="J7935" s="58" t="e">
        <f>HYPERLINK("#"&amp;"Insumos"&amp;"!A"&amp;MATCH($B7935,#REF!,0),"Ins "&amp;$B7935)</f>
        <v>#REF!</v>
      </c>
      <c r="M7935" s="220"/>
    </row>
    <row r="7936" spans="1:13" x14ac:dyDescent="0.2">
      <c r="A7936" s="35" t="s">
        <v>7249</v>
      </c>
      <c r="B7936" s="1" t="s">
        <v>5533</v>
      </c>
      <c r="C7936" s="45" t="s">
        <v>5892</v>
      </c>
      <c r="D7936" s="23" t="s">
        <v>977</v>
      </c>
      <c r="E7936" s="23" t="s">
        <v>4134</v>
      </c>
      <c r="F7936" s="40">
        <v>2</v>
      </c>
      <c r="G7936" s="25">
        <v>3623</v>
      </c>
      <c r="H7936" s="25">
        <v>7246</v>
      </c>
      <c r="I7936" s="25"/>
      <c r="J7936" s="58" t="e">
        <f>HYPERLINK("#"&amp;"Insumos"&amp;"!A"&amp;MATCH($B7936,#REF!,0),"Ins "&amp;$B7936)</f>
        <v>#REF!</v>
      </c>
      <c r="M7936" s="220"/>
    </row>
    <row r="7937" spans="1:13" x14ac:dyDescent="0.2">
      <c r="A7937" s="35" t="s">
        <v>7249</v>
      </c>
      <c r="B7937" s="1" t="s">
        <v>7174</v>
      </c>
      <c r="C7937" s="45" t="s">
        <v>7175</v>
      </c>
      <c r="D7937" s="23" t="s">
        <v>5751</v>
      </c>
      <c r="E7937" s="23" t="s">
        <v>4134</v>
      </c>
      <c r="F7937" s="40">
        <v>1</v>
      </c>
      <c r="G7937" s="25">
        <v>29348</v>
      </c>
      <c r="H7937" s="25">
        <v>29348</v>
      </c>
      <c r="I7937" s="25"/>
      <c r="J7937" s="58" t="e">
        <f>HYPERLINK("#"&amp;"Insumos"&amp;"!A"&amp;MATCH($B7937,#REF!,0),"Ins "&amp;$B7937)</f>
        <v>#REF!</v>
      </c>
      <c r="M7937" s="220"/>
    </row>
    <row r="7938" spans="1:13" x14ac:dyDescent="0.2">
      <c r="A7938" s="36" t="s">
        <v>7251</v>
      </c>
      <c r="B7938" s="26" t="s">
        <v>6816</v>
      </c>
      <c r="C7938" s="79" t="s">
        <v>7252</v>
      </c>
      <c r="D7938" s="37" t="s">
        <v>5608</v>
      </c>
      <c r="E7938" s="37" t="s">
        <v>4134</v>
      </c>
      <c r="F7938" s="41"/>
      <c r="G7938" s="27"/>
      <c r="H7938" s="27"/>
      <c r="I7938" s="27">
        <v>53980</v>
      </c>
      <c r="M7938" s="220">
        <f t="shared" si="123"/>
        <v>70692</v>
      </c>
    </row>
    <row r="7939" spans="1:13" x14ac:dyDescent="0.2">
      <c r="A7939" s="35" t="s">
        <v>7251</v>
      </c>
      <c r="B7939" s="1" t="s">
        <v>5577</v>
      </c>
      <c r="C7939" s="45" t="s">
        <v>6346</v>
      </c>
      <c r="D7939" s="23" t="s">
        <v>5734</v>
      </c>
      <c r="E7939" s="23" t="s">
        <v>4141</v>
      </c>
      <c r="F7939" s="40">
        <v>0.5</v>
      </c>
      <c r="G7939" s="25">
        <v>53481</v>
      </c>
      <c r="H7939" s="25">
        <v>26741</v>
      </c>
      <c r="I7939" s="25"/>
      <c r="J7939" s="58" t="e">
        <f>HYPERLINK("#"&amp;"Insumos"&amp;"!A"&amp;MATCH($B7939,#REF!,0),"Ins "&amp;$B7939)</f>
        <v>#REF!</v>
      </c>
      <c r="M7939" s="220"/>
    </row>
    <row r="7940" spans="1:13" x14ac:dyDescent="0.2">
      <c r="A7940" s="35" t="s">
        <v>7251</v>
      </c>
      <c r="B7940" s="1" t="s">
        <v>263</v>
      </c>
      <c r="C7940" s="45" t="s">
        <v>696</v>
      </c>
      <c r="D7940" s="23" t="s">
        <v>5534</v>
      </c>
      <c r="E7940" s="23" t="s">
        <v>4140</v>
      </c>
      <c r="F7940" s="40">
        <v>0.05</v>
      </c>
      <c r="G7940" s="25">
        <v>187426</v>
      </c>
      <c r="H7940" s="25">
        <v>9371</v>
      </c>
      <c r="I7940" s="25"/>
      <c r="J7940" s="58" t="e">
        <f>HYPERLINK("#"&amp;"Insumos"&amp;"!A"&amp;MATCH($B7940,#REF!,0),"Ins "&amp;$B7940)</f>
        <v>#REF!</v>
      </c>
      <c r="M7940" s="220"/>
    </row>
    <row r="7941" spans="1:13" x14ac:dyDescent="0.2">
      <c r="A7941" s="35" t="s">
        <v>7251</v>
      </c>
      <c r="B7941" s="1" t="s">
        <v>5533</v>
      </c>
      <c r="C7941" s="45" t="s">
        <v>5892</v>
      </c>
      <c r="D7941" s="23" t="s">
        <v>977</v>
      </c>
      <c r="E7941" s="23" t="s">
        <v>4134</v>
      </c>
      <c r="F7941" s="40">
        <v>2</v>
      </c>
      <c r="G7941" s="25">
        <v>3623</v>
      </c>
      <c r="H7941" s="25">
        <v>7246</v>
      </c>
      <c r="I7941" s="25"/>
      <c r="J7941" s="58" t="e">
        <f>HYPERLINK("#"&amp;"Insumos"&amp;"!A"&amp;MATCH($B7941,#REF!,0),"Ins "&amp;$B7941)</f>
        <v>#REF!</v>
      </c>
      <c r="M7941" s="220"/>
    </row>
    <row r="7942" spans="1:13" x14ac:dyDescent="0.2">
      <c r="A7942" s="35" t="s">
        <v>7251</v>
      </c>
      <c r="B7942" s="1" t="s">
        <v>7176</v>
      </c>
      <c r="C7942" s="45" t="s">
        <v>7177</v>
      </c>
      <c r="D7942" s="23" t="s">
        <v>5751</v>
      </c>
      <c r="E7942" s="23" t="s">
        <v>4134</v>
      </c>
      <c r="F7942" s="40">
        <v>1</v>
      </c>
      <c r="G7942" s="25">
        <v>10622</v>
      </c>
      <c r="H7942" s="25">
        <v>10622</v>
      </c>
      <c r="I7942" s="25"/>
      <c r="J7942" s="58" t="e">
        <f>HYPERLINK("#"&amp;"Insumos"&amp;"!A"&amp;MATCH($B7942,#REF!,0),"Ins "&amp;$B7942)</f>
        <v>#REF!</v>
      </c>
      <c r="M7942" s="220"/>
    </row>
    <row r="7943" spans="1:13" x14ac:dyDescent="0.2">
      <c r="A7943" s="36" t="s">
        <v>7253</v>
      </c>
      <c r="B7943" s="26" t="s">
        <v>6816</v>
      </c>
      <c r="C7943" s="79" t="s">
        <v>7254</v>
      </c>
      <c r="D7943" s="37" t="s">
        <v>5608</v>
      </c>
      <c r="E7943" s="37" t="s">
        <v>4134</v>
      </c>
      <c r="F7943" s="41"/>
      <c r="G7943" s="27"/>
      <c r="H7943" s="27"/>
      <c r="I7943" s="27">
        <v>70305</v>
      </c>
      <c r="M7943" s="220">
        <f t="shared" ref="M7943:M7995" si="124">ROUND(I7943*(1+$L$2),0)</f>
        <v>92071</v>
      </c>
    </row>
    <row r="7944" spans="1:13" x14ac:dyDescent="0.2">
      <c r="A7944" s="35" t="s">
        <v>7253</v>
      </c>
      <c r="B7944" s="1" t="s">
        <v>5577</v>
      </c>
      <c r="C7944" s="45" t="s">
        <v>6346</v>
      </c>
      <c r="D7944" s="23" t="s">
        <v>5734</v>
      </c>
      <c r="E7944" s="23" t="s">
        <v>4141</v>
      </c>
      <c r="F7944" s="40">
        <v>0.5</v>
      </c>
      <c r="G7944" s="25">
        <v>53481</v>
      </c>
      <c r="H7944" s="25">
        <v>26741</v>
      </c>
      <c r="I7944" s="25"/>
      <c r="J7944" s="58" t="e">
        <f>HYPERLINK("#"&amp;"Insumos"&amp;"!A"&amp;MATCH($B7944,#REF!,0),"Ins "&amp;$B7944)</f>
        <v>#REF!</v>
      </c>
      <c r="M7944" s="220"/>
    </row>
    <row r="7945" spans="1:13" x14ac:dyDescent="0.2">
      <c r="A7945" s="35" t="s">
        <v>7253</v>
      </c>
      <c r="B7945" s="1" t="s">
        <v>263</v>
      </c>
      <c r="C7945" s="45" t="s">
        <v>696</v>
      </c>
      <c r="D7945" s="23" t="s">
        <v>5534</v>
      </c>
      <c r="E7945" s="23" t="s">
        <v>4140</v>
      </c>
      <c r="F7945" s="40">
        <v>0.05</v>
      </c>
      <c r="G7945" s="25">
        <v>187426</v>
      </c>
      <c r="H7945" s="25">
        <v>9371</v>
      </c>
      <c r="I7945" s="25"/>
      <c r="J7945" s="58" t="e">
        <f>HYPERLINK("#"&amp;"Insumos"&amp;"!A"&amp;MATCH($B7945,#REF!,0),"Ins "&amp;$B7945)</f>
        <v>#REF!</v>
      </c>
      <c r="M7945" s="220"/>
    </row>
    <row r="7946" spans="1:13" x14ac:dyDescent="0.2">
      <c r="A7946" s="35" t="s">
        <v>7253</v>
      </c>
      <c r="B7946" s="1" t="s">
        <v>5533</v>
      </c>
      <c r="C7946" s="45" t="s">
        <v>5892</v>
      </c>
      <c r="D7946" s="23" t="s">
        <v>977</v>
      </c>
      <c r="E7946" s="23" t="s">
        <v>4134</v>
      </c>
      <c r="F7946" s="40">
        <v>2</v>
      </c>
      <c r="G7946" s="25">
        <v>3623</v>
      </c>
      <c r="H7946" s="25">
        <v>7246</v>
      </c>
      <c r="I7946" s="25"/>
      <c r="J7946" s="58" t="e">
        <f>HYPERLINK("#"&amp;"Insumos"&amp;"!A"&amp;MATCH($B7946,#REF!,0),"Ins "&amp;$B7946)</f>
        <v>#REF!</v>
      </c>
      <c r="M7946" s="220"/>
    </row>
    <row r="7947" spans="1:13" x14ac:dyDescent="0.2">
      <c r="A7947" s="35" t="s">
        <v>7253</v>
      </c>
      <c r="B7947" s="1" t="s">
        <v>7178</v>
      </c>
      <c r="C7947" s="45" t="s">
        <v>7179</v>
      </c>
      <c r="D7947" s="23" t="s">
        <v>5751</v>
      </c>
      <c r="E7947" s="23" t="s">
        <v>4134</v>
      </c>
      <c r="F7947" s="40">
        <v>1</v>
      </c>
      <c r="G7947" s="25">
        <v>17576</v>
      </c>
      <c r="H7947" s="25">
        <v>17576</v>
      </c>
      <c r="I7947" s="25"/>
      <c r="J7947" s="58" t="e">
        <f>HYPERLINK("#"&amp;"Insumos"&amp;"!A"&amp;MATCH($B7947,#REF!,0),"Ins "&amp;$B7947)</f>
        <v>#REF!</v>
      </c>
      <c r="M7947" s="220"/>
    </row>
    <row r="7948" spans="1:13" ht="51" x14ac:dyDescent="0.2">
      <c r="A7948" s="36" t="s">
        <v>7255</v>
      </c>
      <c r="B7948" s="26" t="s">
        <v>6816</v>
      </c>
      <c r="C7948" s="79" t="s">
        <v>7256</v>
      </c>
      <c r="D7948" s="37" t="s">
        <v>5608</v>
      </c>
      <c r="E7948" s="37" t="s">
        <v>4134</v>
      </c>
      <c r="F7948" s="41"/>
      <c r="G7948" s="27"/>
      <c r="H7948" s="27"/>
      <c r="I7948" s="27">
        <v>1540147</v>
      </c>
      <c r="M7948" s="220">
        <f t="shared" si="124"/>
        <v>2016977</v>
      </c>
    </row>
    <row r="7949" spans="1:13" x14ac:dyDescent="0.2">
      <c r="A7949" s="35" t="s">
        <v>7255</v>
      </c>
      <c r="B7949" s="1" t="s">
        <v>75</v>
      </c>
      <c r="C7949" s="45" t="s">
        <v>1026</v>
      </c>
      <c r="D7949" s="23" t="s">
        <v>5734</v>
      </c>
      <c r="E7949" s="23" t="s">
        <v>4141</v>
      </c>
      <c r="F7949" s="40">
        <v>2</v>
      </c>
      <c r="G7949" s="25">
        <v>97169</v>
      </c>
      <c r="H7949" s="25">
        <v>194338</v>
      </c>
      <c r="I7949" s="25"/>
      <c r="J7949" s="58" t="e">
        <f>HYPERLINK("#"&amp;"Insumos"&amp;"!A"&amp;MATCH($B7949,#REF!,0),"Ins "&amp;$B7949)</f>
        <v>#REF!</v>
      </c>
      <c r="M7949" s="220"/>
    </row>
    <row r="7950" spans="1:13" x14ac:dyDescent="0.2">
      <c r="A7950" s="35" t="s">
        <v>7255</v>
      </c>
      <c r="B7950" s="1" t="s">
        <v>5533</v>
      </c>
      <c r="C7950" s="45" t="s">
        <v>5892</v>
      </c>
      <c r="D7950" s="23" t="s">
        <v>977</v>
      </c>
      <c r="E7950" s="23" t="s">
        <v>4134</v>
      </c>
      <c r="F7950" s="40">
        <v>1</v>
      </c>
      <c r="G7950" s="25">
        <v>3623</v>
      </c>
      <c r="H7950" s="25">
        <v>3623</v>
      </c>
      <c r="I7950" s="25"/>
      <c r="J7950" s="58" t="e">
        <f>HYPERLINK("#"&amp;"Insumos"&amp;"!A"&amp;MATCH($B7950,#REF!,0),"Ins "&amp;$B7950)</f>
        <v>#REF!</v>
      </c>
      <c r="M7950" s="220"/>
    </row>
    <row r="7951" spans="1:13" ht="25.5" x14ac:dyDescent="0.2">
      <c r="A7951" s="35" t="s">
        <v>7255</v>
      </c>
      <c r="B7951" s="1" t="s">
        <v>7224</v>
      </c>
      <c r="C7951" s="45" t="s">
        <v>7225</v>
      </c>
      <c r="D7951" s="23" t="s">
        <v>5751</v>
      </c>
      <c r="E7951" s="23" t="s">
        <v>4134</v>
      </c>
      <c r="F7951" s="40">
        <v>1</v>
      </c>
      <c r="G7951" s="25">
        <v>673633</v>
      </c>
      <c r="H7951" s="25">
        <v>673633</v>
      </c>
      <c r="I7951" s="25"/>
      <c r="J7951" s="58" t="e">
        <f>HYPERLINK("#"&amp;"Insumos"&amp;"!A"&amp;MATCH($B7951,#REF!,0),"Ins "&amp;$B7951)</f>
        <v>#REF!</v>
      </c>
      <c r="M7951" s="220"/>
    </row>
    <row r="7952" spans="1:13" x14ac:dyDescent="0.2">
      <c r="A7952" s="35" t="s">
        <v>7255</v>
      </c>
      <c r="B7952" s="1" t="s">
        <v>5353</v>
      </c>
      <c r="C7952" s="45" t="s">
        <v>1151</v>
      </c>
      <c r="D7952" s="23" t="s">
        <v>5751</v>
      </c>
      <c r="E7952" s="23" t="s">
        <v>4134</v>
      </c>
      <c r="F7952" s="40">
        <v>1</v>
      </c>
      <c r="G7952" s="25">
        <v>93257</v>
      </c>
      <c r="H7952" s="25">
        <v>93257</v>
      </c>
      <c r="I7952" s="25"/>
      <c r="J7952" s="58" t="e">
        <f>HYPERLINK("#"&amp;"Insumos"&amp;"!A"&amp;MATCH($B7952,#REF!,0),"Ins "&amp;$B7952)</f>
        <v>#REF!</v>
      </c>
      <c r="M7952" s="220"/>
    </row>
    <row r="7953" spans="1:13" ht="38.25" x14ac:dyDescent="0.2">
      <c r="A7953" s="35" t="s">
        <v>7255</v>
      </c>
      <c r="B7953" s="1" t="s">
        <v>5400</v>
      </c>
      <c r="C7953" s="45" t="s">
        <v>7327</v>
      </c>
      <c r="D7953" s="23" t="s">
        <v>5751</v>
      </c>
      <c r="E7953" s="23" t="s">
        <v>467</v>
      </c>
      <c r="F7953" s="40">
        <v>60</v>
      </c>
      <c r="G7953" s="25">
        <v>8736</v>
      </c>
      <c r="H7953" s="25">
        <v>524160</v>
      </c>
      <c r="I7953" s="25"/>
      <c r="J7953" s="58" t="e">
        <f>HYPERLINK("#"&amp;"Insumos"&amp;"!A"&amp;MATCH($B7953,#REF!,0),"Ins "&amp;$B7953)</f>
        <v>#REF!</v>
      </c>
      <c r="M7953" s="220"/>
    </row>
    <row r="7954" spans="1:13" x14ac:dyDescent="0.2">
      <c r="A7954" s="35" t="s">
        <v>7255</v>
      </c>
      <c r="B7954" s="1" t="s">
        <v>5152</v>
      </c>
      <c r="C7954" s="45" t="s">
        <v>766</v>
      </c>
      <c r="D7954" s="23" t="s">
        <v>5751</v>
      </c>
      <c r="E7954" s="23" t="s">
        <v>287</v>
      </c>
      <c r="F7954" s="40">
        <v>1.2</v>
      </c>
      <c r="G7954" s="25">
        <v>30697</v>
      </c>
      <c r="H7954" s="25">
        <v>36836</v>
      </c>
      <c r="I7954" s="25"/>
      <c r="J7954" s="58" t="e">
        <f>HYPERLINK("#"&amp;"Insumos"&amp;"!A"&amp;MATCH($B7954,#REF!,0),"Ins "&amp;$B7954)</f>
        <v>#REF!</v>
      </c>
      <c r="M7954" s="220"/>
    </row>
    <row r="7955" spans="1:13" x14ac:dyDescent="0.2">
      <c r="A7955" s="35" t="s">
        <v>7255</v>
      </c>
      <c r="B7955" s="1" t="s">
        <v>5197</v>
      </c>
      <c r="C7955" s="45" t="s">
        <v>8791</v>
      </c>
      <c r="D7955" s="23" t="s">
        <v>5751</v>
      </c>
      <c r="E7955" s="23" t="s">
        <v>467</v>
      </c>
      <c r="F7955" s="40">
        <v>0.5</v>
      </c>
      <c r="G7955" s="25">
        <v>28600</v>
      </c>
      <c r="H7955" s="25">
        <v>14300</v>
      </c>
      <c r="I7955" s="25"/>
      <c r="J7955" s="58" t="e">
        <f>HYPERLINK("#"&amp;"Insumos"&amp;"!A"&amp;MATCH($B7955,#REF!,0),"Ins "&amp;$B7955)</f>
        <v>#REF!</v>
      </c>
      <c r="M7955" s="220"/>
    </row>
    <row r="7956" spans="1:13" ht="51" x14ac:dyDescent="0.2">
      <c r="A7956" s="36" t="s">
        <v>8121</v>
      </c>
      <c r="B7956" s="26" t="s">
        <v>6816</v>
      </c>
      <c r="C7956" s="79" t="s">
        <v>8122</v>
      </c>
      <c r="D7956" s="37" t="s">
        <v>5608</v>
      </c>
      <c r="E7956" s="37" t="s">
        <v>4134</v>
      </c>
      <c r="F7956" s="41"/>
      <c r="G7956" s="27"/>
      <c r="H7956" s="27"/>
      <c r="I7956" s="27">
        <v>130804</v>
      </c>
      <c r="M7956" s="220">
        <f t="shared" si="124"/>
        <v>171301</v>
      </c>
    </row>
    <row r="7957" spans="1:13" x14ac:dyDescent="0.2">
      <c r="A7957" s="35" t="s">
        <v>8121</v>
      </c>
      <c r="B7957" s="1" t="s">
        <v>81</v>
      </c>
      <c r="C7957" s="45" t="s">
        <v>1020</v>
      </c>
      <c r="D7957" s="23" t="s">
        <v>5734</v>
      </c>
      <c r="E7957" s="23" t="s">
        <v>4141</v>
      </c>
      <c r="F7957" s="40">
        <v>0.6</v>
      </c>
      <c r="G7957" s="25">
        <v>75325</v>
      </c>
      <c r="H7957" s="25">
        <v>45195</v>
      </c>
      <c r="I7957" s="25"/>
      <c r="J7957" s="58" t="e">
        <f>HYPERLINK("#"&amp;"Insumos"&amp;"!A"&amp;MATCH($B7957,#REF!,0),"Ins "&amp;$B7957)</f>
        <v>#REF!</v>
      </c>
      <c r="M7957" s="220"/>
    </row>
    <row r="7958" spans="1:13" x14ac:dyDescent="0.2">
      <c r="A7958" s="35" t="s">
        <v>8121</v>
      </c>
      <c r="B7958" s="1" t="s">
        <v>263</v>
      </c>
      <c r="C7958" s="45" t="s">
        <v>696</v>
      </c>
      <c r="D7958" s="23" t="s">
        <v>5534</v>
      </c>
      <c r="E7958" s="23" t="s">
        <v>4140</v>
      </c>
      <c r="F7958" s="40">
        <v>2.86E-2</v>
      </c>
      <c r="G7958" s="25">
        <v>187426</v>
      </c>
      <c r="H7958" s="25">
        <v>5360</v>
      </c>
      <c r="I7958" s="25"/>
      <c r="J7958" s="58" t="e">
        <f>HYPERLINK("#"&amp;"Insumos"&amp;"!A"&amp;MATCH($B7958,#REF!,0),"Ins "&amp;$B7958)</f>
        <v>#REF!</v>
      </c>
      <c r="M7958" s="220"/>
    </row>
    <row r="7959" spans="1:13" x14ac:dyDescent="0.2">
      <c r="A7959" s="35" t="s">
        <v>8121</v>
      </c>
      <c r="B7959" s="1" t="s">
        <v>5533</v>
      </c>
      <c r="C7959" s="45" t="s">
        <v>5892</v>
      </c>
      <c r="D7959" s="23" t="s">
        <v>977</v>
      </c>
      <c r="E7959" s="23" t="s">
        <v>4134</v>
      </c>
      <c r="F7959" s="40">
        <v>0.5</v>
      </c>
      <c r="G7959" s="25">
        <v>3623</v>
      </c>
      <c r="H7959" s="25">
        <v>1812</v>
      </c>
      <c r="I7959" s="25"/>
      <c r="J7959" s="58" t="e">
        <f>HYPERLINK("#"&amp;"Insumos"&amp;"!A"&amp;MATCH($B7959,#REF!,0),"Ins "&amp;$B7959)</f>
        <v>#REF!</v>
      </c>
      <c r="M7959" s="220"/>
    </row>
    <row r="7960" spans="1:13" x14ac:dyDescent="0.2">
      <c r="A7960" s="35" t="s">
        <v>8121</v>
      </c>
      <c r="B7960" s="1" t="s">
        <v>4654</v>
      </c>
      <c r="C7960" s="45" t="s">
        <v>4</v>
      </c>
      <c r="D7960" s="23" t="s">
        <v>5751</v>
      </c>
      <c r="E7960" s="23" t="s">
        <v>4134</v>
      </c>
      <c r="F7960" s="40">
        <v>0.5</v>
      </c>
      <c r="G7960" s="25">
        <v>2562</v>
      </c>
      <c r="H7960" s="25">
        <v>1281</v>
      </c>
      <c r="I7960" s="25"/>
      <c r="J7960" s="58" t="e">
        <f>HYPERLINK("#"&amp;"Insumos"&amp;"!A"&amp;MATCH($B7960,#REF!,0),"Ins "&amp;$B7960)</f>
        <v>#REF!</v>
      </c>
      <c r="M7960" s="220"/>
    </row>
    <row r="7961" spans="1:13" ht="25.5" x14ac:dyDescent="0.2">
      <c r="A7961" s="35" t="s">
        <v>8121</v>
      </c>
      <c r="B7961" s="1" t="s">
        <v>4251</v>
      </c>
      <c r="C7961" s="45" t="s">
        <v>339</v>
      </c>
      <c r="D7961" s="23" t="s">
        <v>5751</v>
      </c>
      <c r="E7961" s="23" t="s">
        <v>4134</v>
      </c>
      <c r="F7961" s="40">
        <v>1</v>
      </c>
      <c r="G7961" s="25">
        <v>12480</v>
      </c>
      <c r="H7961" s="25">
        <v>12480</v>
      </c>
      <c r="I7961" s="25"/>
      <c r="J7961" s="58" t="e">
        <f>HYPERLINK("#"&amp;"Insumos"&amp;"!A"&amp;MATCH($B7961,#REF!,0),"Ins "&amp;$B7961)</f>
        <v>#REF!</v>
      </c>
      <c r="M7961" s="220"/>
    </row>
    <row r="7962" spans="1:13" x14ac:dyDescent="0.2">
      <c r="A7962" s="35" t="s">
        <v>8121</v>
      </c>
      <c r="B7962" s="1" t="s">
        <v>5007</v>
      </c>
      <c r="C7962" s="45" t="s">
        <v>720</v>
      </c>
      <c r="D7962" s="23" t="s">
        <v>5751</v>
      </c>
      <c r="E7962" s="23" t="s">
        <v>4134</v>
      </c>
      <c r="F7962" s="40">
        <v>1.2</v>
      </c>
      <c r="G7962" s="25">
        <v>1897</v>
      </c>
      <c r="H7962" s="25">
        <v>2276</v>
      </c>
      <c r="I7962" s="25"/>
      <c r="J7962" s="58" t="e">
        <f>HYPERLINK("#"&amp;"Insumos"&amp;"!A"&amp;MATCH($B7962,#REF!,0),"Ins "&amp;$B7962)</f>
        <v>#REF!</v>
      </c>
      <c r="M7962" s="220"/>
    </row>
    <row r="7963" spans="1:13" x14ac:dyDescent="0.2">
      <c r="A7963" s="35" t="s">
        <v>8121</v>
      </c>
      <c r="B7963" s="1" t="s">
        <v>7336</v>
      </c>
      <c r="C7963" s="45" t="s">
        <v>7337</v>
      </c>
      <c r="D7963" s="23" t="s">
        <v>5751</v>
      </c>
      <c r="E7963" s="23" t="s">
        <v>4134</v>
      </c>
      <c r="F7963" s="40">
        <v>1</v>
      </c>
      <c r="G7963" s="25">
        <v>62400</v>
      </c>
      <c r="H7963" s="25">
        <v>62400</v>
      </c>
      <c r="I7963" s="25"/>
      <c r="J7963" s="58" t="e">
        <f>HYPERLINK("#"&amp;"Insumos"&amp;"!A"&amp;MATCH($B7963,#REF!,0),"Ins "&amp;$B7963)</f>
        <v>#REF!</v>
      </c>
      <c r="M7963" s="220"/>
    </row>
    <row r="7964" spans="1:13" x14ac:dyDescent="0.2">
      <c r="A7964" s="36" t="s">
        <v>8123</v>
      </c>
      <c r="B7964" s="26" t="s">
        <v>6816</v>
      </c>
      <c r="C7964" s="79" t="s">
        <v>8124</v>
      </c>
      <c r="D7964" s="37" t="s">
        <v>5608</v>
      </c>
      <c r="E7964" s="37" t="s">
        <v>287</v>
      </c>
      <c r="F7964" s="41"/>
      <c r="G7964" s="27"/>
      <c r="H7964" s="27"/>
      <c r="I7964" s="27">
        <v>373436</v>
      </c>
      <c r="M7964" s="220">
        <f t="shared" si="124"/>
        <v>489052</v>
      </c>
    </row>
    <row r="7965" spans="1:13" x14ac:dyDescent="0.2">
      <c r="A7965" s="35" t="s">
        <v>8123</v>
      </c>
      <c r="B7965" s="1" t="s">
        <v>5591</v>
      </c>
      <c r="C7965" s="45" t="s">
        <v>5821</v>
      </c>
      <c r="D7965" s="23" t="s">
        <v>5585</v>
      </c>
      <c r="E7965" s="23" t="s">
        <v>466</v>
      </c>
      <c r="F7965" s="40">
        <v>0.10299999999999999</v>
      </c>
      <c r="G7965" s="25">
        <v>682944</v>
      </c>
      <c r="H7965" s="25">
        <v>70343</v>
      </c>
      <c r="I7965" s="25"/>
      <c r="M7965" s="220"/>
    </row>
    <row r="7966" spans="1:13" x14ac:dyDescent="0.2">
      <c r="A7966" s="35" t="s">
        <v>8123</v>
      </c>
      <c r="B7966" s="1" t="s">
        <v>5578</v>
      </c>
      <c r="C7966" s="45" t="s">
        <v>1015</v>
      </c>
      <c r="D7966" s="23" t="s">
        <v>5734</v>
      </c>
      <c r="E7966" s="23" t="s">
        <v>4141</v>
      </c>
      <c r="F7966" s="40">
        <v>4</v>
      </c>
      <c r="G7966" s="25">
        <v>52425</v>
      </c>
      <c r="H7966" s="25">
        <v>209700</v>
      </c>
      <c r="I7966" s="25"/>
      <c r="J7966" s="58" t="e">
        <f>HYPERLINK("#"&amp;"Insumos"&amp;"!A"&amp;MATCH($B7966,#REF!,0),"Ins "&amp;$B7966)</f>
        <v>#REF!</v>
      </c>
      <c r="M7966" s="220"/>
    </row>
    <row r="7967" spans="1:13" x14ac:dyDescent="0.2">
      <c r="A7967" s="35" t="s">
        <v>8123</v>
      </c>
      <c r="B7967" s="1" t="s">
        <v>263</v>
      </c>
      <c r="C7967" s="45" t="s">
        <v>696</v>
      </c>
      <c r="D7967" s="23" t="s">
        <v>5534</v>
      </c>
      <c r="E7967" s="23" t="s">
        <v>4140</v>
      </c>
      <c r="F7967" s="40">
        <v>0.08</v>
      </c>
      <c r="G7967" s="25">
        <v>187426</v>
      </c>
      <c r="H7967" s="25">
        <v>14994</v>
      </c>
      <c r="I7967" s="25"/>
      <c r="J7967" s="58" t="e">
        <f>HYPERLINK("#"&amp;"Insumos"&amp;"!A"&amp;MATCH($B7967,#REF!,0),"Ins "&amp;$B7967)</f>
        <v>#REF!</v>
      </c>
      <c r="M7967" s="220"/>
    </row>
    <row r="7968" spans="1:13" x14ac:dyDescent="0.2">
      <c r="A7968" s="35" t="s">
        <v>8123</v>
      </c>
      <c r="B7968" s="1" t="s">
        <v>5533</v>
      </c>
      <c r="C7968" s="45" t="s">
        <v>5892</v>
      </c>
      <c r="D7968" s="23" t="s">
        <v>977</v>
      </c>
      <c r="E7968" s="23" t="s">
        <v>4134</v>
      </c>
      <c r="F7968" s="40">
        <v>1.6</v>
      </c>
      <c r="G7968" s="25">
        <v>3623</v>
      </c>
      <c r="H7968" s="25">
        <v>5797</v>
      </c>
      <c r="I7968" s="25"/>
      <c r="J7968" s="58" t="e">
        <f>HYPERLINK("#"&amp;"Insumos"&amp;"!A"&amp;MATCH($B7968,#REF!,0),"Ins "&amp;$B7968)</f>
        <v>#REF!</v>
      </c>
      <c r="M7968" s="220"/>
    </row>
    <row r="7969" spans="1:13" x14ac:dyDescent="0.2">
      <c r="A7969" s="35" t="s">
        <v>8123</v>
      </c>
      <c r="B7969" s="1" t="s">
        <v>4891</v>
      </c>
      <c r="C7969" s="45" t="s">
        <v>380</v>
      </c>
      <c r="D7969" s="23" t="s">
        <v>5751</v>
      </c>
      <c r="E7969" s="23" t="s">
        <v>287</v>
      </c>
      <c r="F7969" s="40">
        <v>2.1</v>
      </c>
      <c r="G7969" s="25">
        <v>13075</v>
      </c>
      <c r="H7969" s="25">
        <v>27458</v>
      </c>
      <c r="I7969" s="25"/>
      <c r="J7969" s="58" t="e">
        <f>HYPERLINK("#"&amp;"Insumos"&amp;"!A"&amp;MATCH($B7969,#REF!,0),"Ins "&amp;$B7969)</f>
        <v>#REF!</v>
      </c>
      <c r="M7969" s="220"/>
    </row>
    <row r="7970" spans="1:13" x14ac:dyDescent="0.2">
      <c r="A7970" s="35" t="s">
        <v>8123</v>
      </c>
      <c r="B7970" s="1" t="s">
        <v>6043</v>
      </c>
      <c r="C7970" s="45" t="s">
        <v>6044</v>
      </c>
      <c r="D7970" s="23" t="s">
        <v>5751</v>
      </c>
      <c r="E7970" s="23" t="s">
        <v>464</v>
      </c>
      <c r="F7970" s="40">
        <v>1.03</v>
      </c>
      <c r="G7970" s="25">
        <v>3634</v>
      </c>
      <c r="H7970" s="25">
        <v>3743</v>
      </c>
      <c r="I7970" s="25"/>
      <c r="J7970" s="58" t="e">
        <f>HYPERLINK("#"&amp;"Insumos"&amp;"!A"&amp;MATCH($B7970,#REF!,0),"Ins "&amp;$B7970)</f>
        <v>#REF!</v>
      </c>
      <c r="M7970" s="220"/>
    </row>
    <row r="7971" spans="1:13" x14ac:dyDescent="0.2">
      <c r="A7971" s="35" t="s">
        <v>8123</v>
      </c>
      <c r="B7971" s="1" t="s">
        <v>6047</v>
      </c>
      <c r="C7971" s="45" t="s">
        <v>7332</v>
      </c>
      <c r="D7971" s="23" t="s">
        <v>5751</v>
      </c>
      <c r="E7971" s="23" t="s">
        <v>4134</v>
      </c>
      <c r="F7971" s="40">
        <v>2E-3</v>
      </c>
      <c r="G7971" s="25">
        <v>116869</v>
      </c>
      <c r="H7971" s="25">
        <v>234</v>
      </c>
      <c r="I7971" s="25"/>
      <c r="J7971" s="58" t="e">
        <f>HYPERLINK("#"&amp;"Insumos"&amp;"!A"&amp;MATCH($B7971,#REF!,0),"Ins "&amp;$B7971)</f>
        <v>#REF!</v>
      </c>
      <c r="M7971" s="220"/>
    </row>
    <row r="7972" spans="1:13" x14ac:dyDescent="0.2">
      <c r="A7972" s="35" t="s">
        <v>8123</v>
      </c>
      <c r="B7972" s="1" t="s">
        <v>6048</v>
      </c>
      <c r="C7972" s="45" t="s">
        <v>6049</v>
      </c>
      <c r="D7972" s="23" t="s">
        <v>5751</v>
      </c>
      <c r="E7972" s="23" t="s">
        <v>466</v>
      </c>
      <c r="F7972" s="40">
        <v>0.10299999999999999</v>
      </c>
      <c r="G7972" s="25">
        <v>349745</v>
      </c>
      <c r="H7972" s="25">
        <v>36024</v>
      </c>
      <c r="I7972" s="25"/>
      <c r="J7972" s="58" t="e">
        <f>HYPERLINK("#"&amp;"Insumos"&amp;"!A"&amp;MATCH($B7972,#REF!,0),"Ins "&amp;$B7972)</f>
        <v>#REF!</v>
      </c>
      <c r="M7972" s="220"/>
    </row>
    <row r="7973" spans="1:13" x14ac:dyDescent="0.2">
      <c r="A7973" s="35" t="s">
        <v>8123</v>
      </c>
      <c r="B7973" s="1" t="s">
        <v>6060</v>
      </c>
      <c r="C7973" s="45" t="s">
        <v>6061</v>
      </c>
      <c r="D7973" s="23" t="s">
        <v>5751</v>
      </c>
      <c r="E7973" s="23" t="s">
        <v>466</v>
      </c>
      <c r="F7973" s="40">
        <v>0.10299999999999999</v>
      </c>
      <c r="G7973" s="25">
        <v>49934</v>
      </c>
      <c r="H7973" s="25">
        <v>5143</v>
      </c>
      <c r="I7973" s="25"/>
      <c r="J7973" s="58" t="e">
        <f>HYPERLINK("#"&amp;"Insumos"&amp;"!A"&amp;MATCH($B7973,#REF!,0),"Ins "&amp;$B7973)</f>
        <v>#REF!</v>
      </c>
      <c r="M7973" s="220"/>
    </row>
    <row r="7974" spans="1:13" ht="25.5" x14ac:dyDescent="0.2">
      <c r="A7974" s="36" t="s">
        <v>8125</v>
      </c>
      <c r="B7974" s="26" t="s">
        <v>6816</v>
      </c>
      <c r="C7974" s="79" t="s">
        <v>8126</v>
      </c>
      <c r="D7974" s="37" t="s">
        <v>5608</v>
      </c>
      <c r="E7974" s="37" t="s">
        <v>287</v>
      </c>
      <c r="F7974" s="41"/>
      <c r="G7974" s="27"/>
      <c r="H7974" s="27"/>
      <c r="I7974" s="27">
        <v>107178</v>
      </c>
      <c r="M7974" s="220">
        <f t="shared" si="124"/>
        <v>140360</v>
      </c>
    </row>
    <row r="7975" spans="1:13" x14ac:dyDescent="0.2">
      <c r="A7975" s="35" t="s">
        <v>8125</v>
      </c>
      <c r="B7975" s="1" t="s">
        <v>81</v>
      </c>
      <c r="C7975" s="45" t="s">
        <v>1020</v>
      </c>
      <c r="D7975" s="23" t="s">
        <v>5734</v>
      </c>
      <c r="E7975" s="23" t="s">
        <v>4141</v>
      </c>
      <c r="F7975" s="40">
        <v>0.25</v>
      </c>
      <c r="G7975" s="25">
        <v>75325</v>
      </c>
      <c r="H7975" s="25">
        <v>18831</v>
      </c>
      <c r="I7975" s="25"/>
      <c r="J7975" s="58" t="e">
        <f>HYPERLINK("#"&amp;"Insumos"&amp;"!A"&amp;MATCH($B7975,#REF!,0),"Ins "&amp;$B7975)</f>
        <v>#REF!</v>
      </c>
      <c r="M7975" s="220"/>
    </row>
    <row r="7976" spans="1:13" x14ac:dyDescent="0.2">
      <c r="A7976" s="35" t="s">
        <v>8125</v>
      </c>
      <c r="B7976" s="1" t="s">
        <v>263</v>
      </c>
      <c r="C7976" s="45" t="s">
        <v>696</v>
      </c>
      <c r="D7976" s="23" t="s">
        <v>5534</v>
      </c>
      <c r="E7976" s="23" t="s">
        <v>4140</v>
      </c>
      <c r="F7976" s="40">
        <v>0.05</v>
      </c>
      <c r="G7976" s="25">
        <v>187426</v>
      </c>
      <c r="H7976" s="25">
        <v>9371</v>
      </c>
      <c r="I7976" s="25"/>
      <c r="J7976" s="58" t="e">
        <f>HYPERLINK("#"&amp;"Insumos"&amp;"!A"&amp;MATCH($B7976,#REF!,0),"Ins "&amp;$B7976)</f>
        <v>#REF!</v>
      </c>
      <c r="M7976" s="220"/>
    </row>
    <row r="7977" spans="1:13" x14ac:dyDescent="0.2">
      <c r="A7977" s="35" t="s">
        <v>8125</v>
      </c>
      <c r="B7977" s="1" t="s">
        <v>5533</v>
      </c>
      <c r="C7977" s="45" t="s">
        <v>5892</v>
      </c>
      <c r="D7977" s="23" t="s">
        <v>977</v>
      </c>
      <c r="E7977" s="23" t="s">
        <v>4134</v>
      </c>
      <c r="F7977" s="40">
        <v>2</v>
      </c>
      <c r="G7977" s="25">
        <v>3623</v>
      </c>
      <c r="H7977" s="25">
        <v>7246</v>
      </c>
      <c r="I7977" s="25"/>
      <c r="J7977" s="58" t="e">
        <f>HYPERLINK("#"&amp;"Insumos"&amp;"!A"&amp;MATCH($B7977,#REF!,0),"Ins "&amp;$B7977)</f>
        <v>#REF!</v>
      </c>
      <c r="M7977" s="220"/>
    </row>
    <row r="7978" spans="1:13" x14ac:dyDescent="0.2">
      <c r="A7978" s="35" t="s">
        <v>8125</v>
      </c>
      <c r="B7978" s="1" t="s">
        <v>4883</v>
      </c>
      <c r="C7978" s="45" t="s">
        <v>374</v>
      </c>
      <c r="D7978" s="23" t="s">
        <v>5751</v>
      </c>
      <c r="E7978" s="23" t="s">
        <v>287</v>
      </c>
      <c r="F7978" s="40">
        <v>1</v>
      </c>
      <c r="G7978" s="25">
        <v>4765</v>
      </c>
      <c r="H7978" s="25">
        <v>4765</v>
      </c>
      <c r="I7978" s="25"/>
      <c r="J7978" s="58" t="e">
        <f>HYPERLINK("#"&amp;"Insumos"&amp;"!A"&amp;MATCH($B7978,#REF!,0),"Ins "&amp;$B7978)</f>
        <v>#REF!</v>
      </c>
      <c r="M7978" s="220"/>
    </row>
    <row r="7979" spans="1:13" x14ac:dyDescent="0.2">
      <c r="A7979" s="35" t="s">
        <v>8125</v>
      </c>
      <c r="B7979" s="1" t="s">
        <v>6037</v>
      </c>
      <c r="C7979" s="45" t="s">
        <v>6038</v>
      </c>
      <c r="D7979" s="23" t="s">
        <v>5751</v>
      </c>
      <c r="E7979" s="23" t="s">
        <v>464</v>
      </c>
      <c r="F7979" s="40">
        <v>3.15</v>
      </c>
      <c r="G7979" s="25">
        <v>17988</v>
      </c>
      <c r="H7979" s="25">
        <v>56662</v>
      </c>
      <c r="I7979" s="25"/>
      <c r="J7979" s="58" t="e">
        <f>HYPERLINK("#"&amp;"Insumos"&amp;"!A"&amp;MATCH($B7979,#REF!,0),"Ins "&amp;$B7979)</f>
        <v>#REF!</v>
      </c>
      <c r="M7979" s="220"/>
    </row>
    <row r="7980" spans="1:13" x14ac:dyDescent="0.2">
      <c r="A7980" s="35" t="s">
        <v>8125</v>
      </c>
      <c r="B7980" s="1" t="s">
        <v>6039</v>
      </c>
      <c r="C7980" s="45" t="s">
        <v>6040</v>
      </c>
      <c r="D7980" s="23" t="s">
        <v>5751</v>
      </c>
      <c r="E7980" s="23" t="s">
        <v>4134</v>
      </c>
      <c r="F7980" s="40">
        <v>0.05</v>
      </c>
      <c r="G7980" s="25">
        <v>2667</v>
      </c>
      <c r="H7980" s="25">
        <v>133</v>
      </c>
      <c r="I7980" s="25"/>
      <c r="J7980" s="58" t="e">
        <f>HYPERLINK("#"&amp;"Insumos"&amp;"!A"&amp;MATCH($B7980,#REF!,0),"Ins "&amp;$B7980)</f>
        <v>#REF!</v>
      </c>
      <c r="M7980" s="220"/>
    </row>
    <row r="7981" spans="1:13" x14ac:dyDescent="0.2">
      <c r="A7981" s="35" t="s">
        <v>8125</v>
      </c>
      <c r="B7981" s="1" t="s">
        <v>6106</v>
      </c>
      <c r="C7981" s="45" t="s">
        <v>6107</v>
      </c>
      <c r="D7981" s="23" t="s">
        <v>5751</v>
      </c>
      <c r="E7981" s="23" t="s">
        <v>464</v>
      </c>
      <c r="F7981" s="40">
        <v>1.05</v>
      </c>
      <c r="G7981" s="25">
        <v>4867</v>
      </c>
      <c r="H7981" s="25">
        <v>5110</v>
      </c>
      <c r="I7981" s="25"/>
      <c r="J7981" s="58" t="e">
        <f>HYPERLINK("#"&amp;"Insumos"&amp;"!A"&amp;MATCH($B7981,#REF!,0),"Ins "&amp;$B7981)</f>
        <v>#REF!</v>
      </c>
      <c r="M7981" s="220"/>
    </row>
    <row r="7982" spans="1:13" x14ac:dyDescent="0.2">
      <c r="A7982" s="35" t="s">
        <v>8125</v>
      </c>
      <c r="B7982" s="1" t="s">
        <v>6116</v>
      </c>
      <c r="C7982" s="45" t="s">
        <v>6117</v>
      </c>
      <c r="D7982" s="23" t="s">
        <v>5751</v>
      </c>
      <c r="E7982" s="23" t="s">
        <v>4138</v>
      </c>
      <c r="F7982" s="40">
        <v>5.0000000000000001E-3</v>
      </c>
      <c r="G7982" s="25">
        <v>74569</v>
      </c>
      <c r="H7982" s="25">
        <v>373</v>
      </c>
      <c r="I7982" s="25"/>
      <c r="J7982" s="58" t="e">
        <f>HYPERLINK("#"&amp;"Insumos"&amp;"!A"&amp;MATCH($B7982,#REF!,0),"Ins "&amp;$B7982)</f>
        <v>#REF!</v>
      </c>
      <c r="M7982" s="220"/>
    </row>
    <row r="7983" spans="1:13" x14ac:dyDescent="0.2">
      <c r="A7983" s="35" t="s">
        <v>8125</v>
      </c>
      <c r="B7983" s="1" t="s">
        <v>7384</v>
      </c>
      <c r="C7983" s="45" t="s">
        <v>7385</v>
      </c>
      <c r="D7983" s="23" t="s">
        <v>5751</v>
      </c>
      <c r="E7983" s="23" t="s">
        <v>4134</v>
      </c>
      <c r="F7983" s="40">
        <v>1</v>
      </c>
      <c r="G7983" s="25">
        <v>3287</v>
      </c>
      <c r="H7983" s="25">
        <v>3287</v>
      </c>
      <c r="I7983" s="25"/>
      <c r="J7983" s="58" t="e">
        <f>HYPERLINK("#"&amp;"Insumos"&amp;"!A"&amp;MATCH($B7983,#REF!,0),"Ins "&amp;$B7983)</f>
        <v>#REF!</v>
      </c>
      <c r="M7983" s="220"/>
    </row>
    <row r="7984" spans="1:13" x14ac:dyDescent="0.2">
      <c r="A7984" s="35" t="s">
        <v>8125</v>
      </c>
      <c r="B7984" s="1" t="s">
        <v>7386</v>
      </c>
      <c r="C7984" s="45" t="s">
        <v>7387</v>
      </c>
      <c r="D7984" s="23" t="s">
        <v>5751</v>
      </c>
      <c r="E7984" s="23" t="s">
        <v>4134</v>
      </c>
      <c r="F7984" s="40">
        <v>0.4</v>
      </c>
      <c r="G7984" s="25">
        <v>3501</v>
      </c>
      <c r="H7984" s="25">
        <v>1400</v>
      </c>
      <c r="I7984" s="25"/>
      <c r="J7984" s="58" t="e">
        <f>HYPERLINK("#"&amp;"Insumos"&amp;"!A"&amp;MATCH($B7984,#REF!,0),"Ins "&amp;$B7984)</f>
        <v>#REF!</v>
      </c>
      <c r="M7984" s="220"/>
    </row>
    <row r="7985" spans="1:13" ht="38.25" x14ac:dyDescent="0.2">
      <c r="A7985" s="36" t="s">
        <v>8127</v>
      </c>
      <c r="B7985" s="26" t="s">
        <v>6816</v>
      </c>
      <c r="C7985" s="79" t="s">
        <v>8128</v>
      </c>
      <c r="D7985" s="37" t="s">
        <v>5608</v>
      </c>
      <c r="E7985" s="37" t="s">
        <v>4134</v>
      </c>
      <c r="F7985" s="41"/>
      <c r="G7985" s="27"/>
      <c r="H7985" s="27"/>
      <c r="I7985" s="27">
        <v>3279204</v>
      </c>
      <c r="M7985" s="220">
        <f t="shared" si="124"/>
        <v>4294446</v>
      </c>
    </row>
    <row r="7986" spans="1:13" x14ac:dyDescent="0.2">
      <c r="A7986" s="35" t="s">
        <v>8127</v>
      </c>
      <c r="B7986" s="1" t="s">
        <v>81</v>
      </c>
      <c r="C7986" s="45" t="s">
        <v>1020</v>
      </c>
      <c r="D7986" s="23" t="s">
        <v>5734</v>
      </c>
      <c r="E7986" s="23" t="s">
        <v>4141</v>
      </c>
      <c r="F7986" s="40">
        <v>16</v>
      </c>
      <c r="G7986" s="25">
        <v>75325</v>
      </c>
      <c r="H7986" s="25">
        <v>1205200</v>
      </c>
      <c r="I7986" s="25"/>
      <c r="J7986" s="58" t="e">
        <f>HYPERLINK("#"&amp;"Insumos"&amp;"!A"&amp;MATCH($B7986,#REF!,0),"Ins "&amp;$B7986)</f>
        <v>#REF!</v>
      </c>
      <c r="M7986" s="220"/>
    </row>
    <row r="7987" spans="1:13" x14ac:dyDescent="0.2">
      <c r="A7987" s="35" t="s">
        <v>8127</v>
      </c>
      <c r="B7987" s="1" t="s">
        <v>263</v>
      </c>
      <c r="C7987" s="45" t="s">
        <v>696</v>
      </c>
      <c r="D7987" s="23" t="s">
        <v>5534</v>
      </c>
      <c r="E7987" s="23" t="s">
        <v>4140</v>
      </c>
      <c r="F7987" s="40">
        <v>0.30080000000000001</v>
      </c>
      <c r="G7987" s="25">
        <v>187426</v>
      </c>
      <c r="H7987" s="25">
        <v>56378</v>
      </c>
      <c r="I7987" s="25"/>
      <c r="J7987" s="58" t="e">
        <f>HYPERLINK("#"&amp;"Insumos"&amp;"!A"&amp;MATCH($B7987,#REF!,0),"Ins "&amp;$B7987)</f>
        <v>#REF!</v>
      </c>
      <c r="M7987" s="220"/>
    </row>
    <row r="7988" spans="1:13" x14ac:dyDescent="0.2">
      <c r="A7988" s="35" t="s">
        <v>8127</v>
      </c>
      <c r="B7988" s="1" t="s">
        <v>5533</v>
      </c>
      <c r="C7988" s="45" t="s">
        <v>5892</v>
      </c>
      <c r="D7988" s="23" t="s">
        <v>977</v>
      </c>
      <c r="E7988" s="23" t="s">
        <v>4134</v>
      </c>
      <c r="F7988" s="40">
        <v>9.52</v>
      </c>
      <c r="G7988" s="25">
        <v>3623</v>
      </c>
      <c r="H7988" s="25">
        <v>34491</v>
      </c>
      <c r="I7988" s="25"/>
      <c r="J7988" s="58" t="e">
        <f>HYPERLINK("#"&amp;"Insumos"&amp;"!A"&amp;MATCH($B7988,#REF!,0),"Ins "&amp;$B7988)</f>
        <v>#REF!</v>
      </c>
      <c r="M7988" s="220"/>
    </row>
    <row r="7989" spans="1:13" x14ac:dyDescent="0.2">
      <c r="A7989" s="35" t="s">
        <v>8127</v>
      </c>
      <c r="B7989" s="1" t="s">
        <v>4724</v>
      </c>
      <c r="C7989" s="45" t="s">
        <v>228</v>
      </c>
      <c r="D7989" s="23" t="s">
        <v>5751</v>
      </c>
      <c r="E7989" s="23" t="s">
        <v>287</v>
      </c>
      <c r="F7989" s="40">
        <v>19</v>
      </c>
      <c r="G7989" s="25">
        <v>40973</v>
      </c>
      <c r="H7989" s="25">
        <v>778487</v>
      </c>
      <c r="I7989" s="25"/>
      <c r="J7989" s="58" t="e">
        <f>HYPERLINK("#"&amp;"Insumos"&amp;"!A"&amp;MATCH($B7989,#REF!,0),"Ins "&amp;$B7989)</f>
        <v>#REF!</v>
      </c>
      <c r="M7989" s="220"/>
    </row>
    <row r="7990" spans="1:13" x14ac:dyDescent="0.2">
      <c r="A7990" s="35" t="s">
        <v>8127</v>
      </c>
      <c r="B7990" s="1" t="s">
        <v>4728</v>
      </c>
      <c r="C7990" s="45" t="s">
        <v>232</v>
      </c>
      <c r="D7990" s="23" t="s">
        <v>5751</v>
      </c>
      <c r="E7990" s="23" t="s">
        <v>287</v>
      </c>
      <c r="F7990" s="40">
        <v>36.75</v>
      </c>
      <c r="G7990" s="25">
        <v>4920</v>
      </c>
      <c r="H7990" s="25">
        <v>180810</v>
      </c>
      <c r="I7990" s="25"/>
      <c r="J7990" s="58" t="e">
        <f>HYPERLINK("#"&amp;"Insumos"&amp;"!A"&amp;MATCH($B7990,#REF!,0),"Ins "&amp;$B7990)</f>
        <v>#REF!</v>
      </c>
      <c r="M7990" s="220"/>
    </row>
    <row r="7991" spans="1:13" x14ac:dyDescent="0.2">
      <c r="A7991" s="35" t="s">
        <v>8127</v>
      </c>
      <c r="B7991" s="1" t="s">
        <v>4898</v>
      </c>
      <c r="C7991" s="45" t="s">
        <v>303</v>
      </c>
      <c r="D7991" s="23" t="s">
        <v>5751</v>
      </c>
      <c r="E7991" s="23" t="s">
        <v>4134</v>
      </c>
      <c r="F7991" s="40">
        <v>3</v>
      </c>
      <c r="G7991" s="25">
        <v>260000</v>
      </c>
      <c r="H7991" s="25">
        <v>780000</v>
      </c>
      <c r="I7991" s="25"/>
      <c r="J7991" s="58" t="e">
        <f>HYPERLINK("#"&amp;"Insumos"&amp;"!A"&amp;MATCH($B7991,#REF!,0),"Ins "&amp;$B7991)</f>
        <v>#REF!</v>
      </c>
      <c r="M7991" s="220"/>
    </row>
    <row r="7992" spans="1:13" x14ac:dyDescent="0.2">
      <c r="A7992" s="35" t="s">
        <v>8127</v>
      </c>
      <c r="B7992" s="1" t="s">
        <v>5007</v>
      </c>
      <c r="C7992" s="45" t="s">
        <v>720</v>
      </c>
      <c r="D7992" s="23" t="s">
        <v>5751</v>
      </c>
      <c r="E7992" s="23" t="s">
        <v>4134</v>
      </c>
      <c r="F7992" s="40">
        <v>28.8</v>
      </c>
      <c r="G7992" s="25">
        <v>1897</v>
      </c>
      <c r="H7992" s="25">
        <v>54634</v>
      </c>
      <c r="I7992" s="25"/>
      <c r="J7992" s="58" t="e">
        <f>HYPERLINK("#"&amp;"Insumos"&amp;"!A"&amp;MATCH($B7992,#REF!,0),"Ins "&amp;$B7992)</f>
        <v>#REF!</v>
      </c>
      <c r="M7992" s="220"/>
    </row>
    <row r="7993" spans="1:13" x14ac:dyDescent="0.2">
      <c r="A7993" s="35" t="s">
        <v>8127</v>
      </c>
      <c r="B7993" s="1" t="s">
        <v>6096</v>
      </c>
      <c r="C7993" s="45" t="s">
        <v>6097</v>
      </c>
      <c r="D7993" s="23" t="s">
        <v>5751</v>
      </c>
      <c r="E7993" s="23" t="s">
        <v>4134</v>
      </c>
      <c r="F7993" s="40">
        <v>4</v>
      </c>
      <c r="G7993" s="25">
        <v>21736</v>
      </c>
      <c r="H7993" s="25">
        <v>86944</v>
      </c>
      <c r="I7993" s="25"/>
      <c r="J7993" s="58" t="e">
        <f>HYPERLINK("#"&amp;"Insumos"&amp;"!A"&amp;MATCH($B7993,#REF!,0),"Ins "&amp;$B7993)</f>
        <v>#REF!</v>
      </c>
      <c r="M7993" s="220"/>
    </row>
    <row r="7994" spans="1:13" x14ac:dyDescent="0.2">
      <c r="A7994" s="35" t="s">
        <v>8127</v>
      </c>
      <c r="B7994" s="1" t="s">
        <v>6098</v>
      </c>
      <c r="C7994" s="45" t="s">
        <v>6099</v>
      </c>
      <c r="D7994" s="23" t="s">
        <v>5751</v>
      </c>
      <c r="E7994" s="23" t="s">
        <v>467</v>
      </c>
      <c r="F7994" s="40">
        <v>4</v>
      </c>
      <c r="G7994" s="25">
        <v>25565</v>
      </c>
      <c r="H7994" s="25">
        <v>102260</v>
      </c>
      <c r="I7994" s="25"/>
      <c r="J7994" s="58" t="e">
        <f>HYPERLINK("#"&amp;"Insumos"&amp;"!A"&amp;MATCH($B7994,#REF!,0),"Ins "&amp;$B7994)</f>
        <v>#REF!</v>
      </c>
      <c r="M7994" s="220"/>
    </row>
    <row r="7995" spans="1:13" ht="38.25" x14ac:dyDescent="0.2">
      <c r="A7995" s="36" t="s">
        <v>8129</v>
      </c>
      <c r="B7995" s="26" t="s">
        <v>6816</v>
      </c>
      <c r="C7995" s="79" t="s">
        <v>8130</v>
      </c>
      <c r="D7995" s="37" t="s">
        <v>5608</v>
      </c>
      <c r="E7995" s="37" t="s">
        <v>4134</v>
      </c>
      <c r="F7995" s="41"/>
      <c r="G7995" s="27"/>
      <c r="H7995" s="27"/>
      <c r="I7995" s="27">
        <v>7113598</v>
      </c>
      <c r="M7995" s="220">
        <f t="shared" si="124"/>
        <v>9315968</v>
      </c>
    </row>
    <row r="7996" spans="1:13" x14ac:dyDescent="0.2">
      <c r="A7996" s="35" t="s">
        <v>8129</v>
      </c>
      <c r="B7996" s="1" t="s">
        <v>81</v>
      </c>
      <c r="C7996" s="45" t="s">
        <v>1020</v>
      </c>
      <c r="D7996" s="23" t="s">
        <v>5734</v>
      </c>
      <c r="E7996" s="23" t="s">
        <v>4141</v>
      </c>
      <c r="F7996" s="40">
        <v>8</v>
      </c>
      <c r="G7996" s="25">
        <v>75325</v>
      </c>
      <c r="H7996" s="25">
        <v>602600</v>
      </c>
      <c r="I7996" s="25"/>
      <c r="J7996" s="58" t="e">
        <f>HYPERLINK("#"&amp;"Insumos"&amp;"!A"&amp;MATCH($B7996,#REF!,0),"Ins "&amp;$B7996)</f>
        <v>#REF!</v>
      </c>
      <c r="M7996" s="220"/>
    </row>
    <row r="7997" spans="1:13" ht="25.5" x14ac:dyDescent="0.2">
      <c r="A7997" s="35" t="s">
        <v>8129</v>
      </c>
      <c r="B7997" s="1" t="s">
        <v>597</v>
      </c>
      <c r="C7997" s="45" t="s">
        <v>8738</v>
      </c>
      <c r="D7997" s="23" t="s">
        <v>5534</v>
      </c>
      <c r="E7997" s="23" t="s">
        <v>8737</v>
      </c>
      <c r="F7997" s="40">
        <v>1.5</v>
      </c>
      <c r="G7997" s="25">
        <v>17302</v>
      </c>
      <c r="H7997" s="25">
        <v>25953</v>
      </c>
      <c r="I7997" s="25"/>
      <c r="J7997" s="58" t="e">
        <f>HYPERLINK("#"&amp;"Insumos"&amp;"!A"&amp;MATCH($B7997,#REF!,0),"Ins "&amp;$B7997)</f>
        <v>#REF!</v>
      </c>
      <c r="M7997" s="220"/>
    </row>
    <row r="7998" spans="1:13" x14ac:dyDescent="0.2">
      <c r="A7998" s="35" t="s">
        <v>8129</v>
      </c>
      <c r="B7998" s="1" t="s">
        <v>5533</v>
      </c>
      <c r="C7998" s="45" t="s">
        <v>5892</v>
      </c>
      <c r="D7998" s="23" t="s">
        <v>977</v>
      </c>
      <c r="E7998" s="23" t="s">
        <v>4134</v>
      </c>
      <c r="F7998" s="40">
        <v>4.84</v>
      </c>
      <c r="G7998" s="25">
        <v>3623</v>
      </c>
      <c r="H7998" s="25">
        <v>17535</v>
      </c>
      <c r="I7998" s="25"/>
      <c r="J7998" s="58" t="e">
        <f>HYPERLINK("#"&amp;"Insumos"&amp;"!A"&amp;MATCH($B7998,#REF!,0),"Ins "&amp;$B7998)</f>
        <v>#REF!</v>
      </c>
      <c r="M7998" s="220"/>
    </row>
    <row r="7999" spans="1:13" x14ac:dyDescent="0.2">
      <c r="A7999" s="35" t="s">
        <v>8129</v>
      </c>
      <c r="B7999" s="1" t="s">
        <v>4881</v>
      </c>
      <c r="C7999" s="45" t="s">
        <v>372</v>
      </c>
      <c r="D7999" s="23" t="s">
        <v>5751</v>
      </c>
      <c r="E7999" s="23" t="s">
        <v>287</v>
      </c>
      <c r="F7999" s="40">
        <v>10</v>
      </c>
      <c r="G7999" s="25">
        <v>18500</v>
      </c>
      <c r="H7999" s="25">
        <v>185000</v>
      </c>
      <c r="I7999" s="25"/>
      <c r="J7999" s="58" t="e">
        <f>HYPERLINK("#"&amp;"Insumos"&amp;"!A"&amp;MATCH($B7999,#REF!,0),"Ins "&amp;$B7999)</f>
        <v>#REF!</v>
      </c>
      <c r="M7999" s="220"/>
    </row>
    <row r="8000" spans="1:13" x14ac:dyDescent="0.2">
      <c r="A8000" s="35" t="s">
        <v>8129</v>
      </c>
      <c r="B8000" s="1" t="s">
        <v>4898</v>
      </c>
      <c r="C8000" s="45" t="s">
        <v>303</v>
      </c>
      <c r="D8000" s="23" t="s">
        <v>5751</v>
      </c>
      <c r="E8000" s="23" t="s">
        <v>4134</v>
      </c>
      <c r="F8000" s="40">
        <v>5</v>
      </c>
      <c r="G8000" s="25">
        <v>260000</v>
      </c>
      <c r="H8000" s="25">
        <v>1300000</v>
      </c>
      <c r="I8000" s="25"/>
      <c r="J8000" s="58" t="e">
        <f>HYPERLINK("#"&amp;"Insumos"&amp;"!A"&amp;MATCH($B8000,#REF!,0),"Ins "&amp;$B8000)</f>
        <v>#REF!</v>
      </c>
      <c r="M8000" s="220"/>
    </row>
    <row r="8001" spans="1:13" x14ac:dyDescent="0.2">
      <c r="A8001" s="35" t="s">
        <v>8129</v>
      </c>
      <c r="B8001" s="1" t="s">
        <v>6094</v>
      </c>
      <c r="C8001" s="45" t="s">
        <v>6095</v>
      </c>
      <c r="D8001" s="23" t="s">
        <v>5751</v>
      </c>
      <c r="E8001" s="23" t="s">
        <v>464</v>
      </c>
      <c r="F8001" s="40">
        <v>99.75</v>
      </c>
      <c r="G8001" s="25">
        <v>25971</v>
      </c>
      <c r="H8001" s="25">
        <v>2590607</v>
      </c>
      <c r="I8001" s="25"/>
      <c r="J8001" s="58" t="e">
        <f>HYPERLINK("#"&amp;"Insumos"&amp;"!A"&amp;MATCH($B8001,#REF!,0),"Ins "&amp;$B8001)</f>
        <v>#REF!</v>
      </c>
      <c r="M8001" s="220"/>
    </row>
    <row r="8002" spans="1:13" x14ac:dyDescent="0.2">
      <c r="A8002" s="35" t="s">
        <v>8129</v>
      </c>
      <c r="B8002" s="1" t="s">
        <v>7348</v>
      </c>
      <c r="C8002" s="45" t="s">
        <v>7349</v>
      </c>
      <c r="D8002" s="23" t="s">
        <v>5751</v>
      </c>
      <c r="E8002" s="23" t="s">
        <v>4134</v>
      </c>
      <c r="F8002" s="40">
        <v>5</v>
      </c>
      <c r="G8002" s="25">
        <v>4286</v>
      </c>
      <c r="H8002" s="25">
        <v>21430</v>
      </c>
      <c r="I8002" s="25"/>
      <c r="J8002" s="58" t="e">
        <f>HYPERLINK("#"&amp;"Insumos"&amp;"!A"&amp;MATCH($B8002,#REF!,0),"Ins "&amp;$B8002)</f>
        <v>#REF!</v>
      </c>
      <c r="M8002" s="220"/>
    </row>
    <row r="8003" spans="1:13" x14ac:dyDescent="0.2">
      <c r="A8003" s="35" t="s">
        <v>8129</v>
      </c>
      <c r="B8003" s="1" t="s">
        <v>7352</v>
      </c>
      <c r="C8003" s="45" t="s">
        <v>7353</v>
      </c>
      <c r="D8003" s="23" t="s">
        <v>5751</v>
      </c>
      <c r="E8003" s="23" t="s">
        <v>287</v>
      </c>
      <c r="F8003" s="40">
        <v>120</v>
      </c>
      <c r="G8003" s="25">
        <v>4143</v>
      </c>
      <c r="H8003" s="25">
        <v>497160</v>
      </c>
      <c r="I8003" s="25"/>
      <c r="J8003" s="58" t="e">
        <f>HYPERLINK("#"&amp;"Insumos"&amp;"!A"&amp;MATCH($B8003,#REF!,0),"Ins "&amp;$B8003)</f>
        <v>#REF!</v>
      </c>
      <c r="M8003" s="220"/>
    </row>
    <row r="8004" spans="1:13" ht="25.5" x14ac:dyDescent="0.2">
      <c r="A8004" s="35" t="s">
        <v>8129</v>
      </c>
      <c r="B8004" s="1" t="s">
        <v>7354</v>
      </c>
      <c r="C8004" s="45" t="s">
        <v>7355</v>
      </c>
      <c r="D8004" s="23" t="s">
        <v>5751</v>
      </c>
      <c r="E8004" s="23" t="s">
        <v>4134</v>
      </c>
      <c r="F8004" s="40">
        <v>40</v>
      </c>
      <c r="G8004" s="25">
        <v>8356</v>
      </c>
      <c r="H8004" s="25">
        <v>334240</v>
      </c>
      <c r="I8004" s="25"/>
      <c r="J8004" s="58" t="e">
        <f>HYPERLINK("#"&amp;"Insumos"&amp;"!A"&amp;MATCH($B8004,#REF!,0),"Ins "&amp;$B8004)</f>
        <v>#REF!</v>
      </c>
      <c r="M8004" s="220"/>
    </row>
    <row r="8005" spans="1:13" x14ac:dyDescent="0.2">
      <c r="A8005" s="35" t="s">
        <v>8129</v>
      </c>
      <c r="B8005" s="1" t="s">
        <v>7356</v>
      </c>
      <c r="C8005" s="45" t="s">
        <v>7357</v>
      </c>
      <c r="D8005" s="23" t="s">
        <v>5751</v>
      </c>
      <c r="E8005" s="23" t="s">
        <v>4134</v>
      </c>
      <c r="F8005" s="40">
        <v>9</v>
      </c>
      <c r="G8005" s="25">
        <v>67853</v>
      </c>
      <c r="H8005" s="25">
        <v>610677</v>
      </c>
      <c r="I8005" s="25"/>
      <c r="J8005" s="58" t="e">
        <f>HYPERLINK("#"&amp;"Insumos"&amp;"!A"&amp;MATCH($B8005,#REF!,0),"Ins "&amp;$B8005)</f>
        <v>#REF!</v>
      </c>
      <c r="M8005" s="220"/>
    </row>
    <row r="8006" spans="1:13" x14ac:dyDescent="0.2">
      <c r="A8006" s="35" t="s">
        <v>8129</v>
      </c>
      <c r="B8006" s="1" t="s">
        <v>7358</v>
      </c>
      <c r="C8006" s="45" t="s">
        <v>7359</v>
      </c>
      <c r="D8006" s="23" t="s">
        <v>5751</v>
      </c>
      <c r="E8006" s="23" t="s">
        <v>4134</v>
      </c>
      <c r="F8006" s="40">
        <v>5</v>
      </c>
      <c r="G8006" s="25">
        <v>64138</v>
      </c>
      <c r="H8006" s="25">
        <v>320690</v>
      </c>
      <c r="I8006" s="25"/>
      <c r="J8006" s="58" t="e">
        <f>HYPERLINK("#"&amp;"Insumos"&amp;"!A"&amp;MATCH($B8006,#REF!,0),"Ins "&amp;$B8006)</f>
        <v>#REF!</v>
      </c>
      <c r="M8006" s="220"/>
    </row>
    <row r="8007" spans="1:13" x14ac:dyDescent="0.2">
      <c r="A8007" s="35" t="s">
        <v>8129</v>
      </c>
      <c r="B8007" s="1" t="s">
        <v>7360</v>
      </c>
      <c r="C8007" s="45" t="s">
        <v>7361</v>
      </c>
      <c r="D8007" s="23" t="s">
        <v>5751</v>
      </c>
      <c r="E8007" s="23" t="s">
        <v>4134</v>
      </c>
      <c r="F8007" s="40">
        <v>5</v>
      </c>
      <c r="G8007" s="25">
        <v>31930</v>
      </c>
      <c r="H8007" s="25">
        <v>159650</v>
      </c>
      <c r="I8007" s="25"/>
      <c r="J8007" s="58" t="e">
        <f>HYPERLINK("#"&amp;"Insumos"&amp;"!A"&amp;MATCH($B8007,#REF!,0),"Ins "&amp;$B8007)</f>
        <v>#REF!</v>
      </c>
      <c r="M8007" s="220"/>
    </row>
    <row r="8008" spans="1:13" x14ac:dyDescent="0.2">
      <c r="A8008" s="35" t="s">
        <v>8129</v>
      </c>
      <c r="B8008" s="1" t="s">
        <v>7362</v>
      </c>
      <c r="C8008" s="45" t="s">
        <v>7363</v>
      </c>
      <c r="D8008" s="23" t="s">
        <v>5751</v>
      </c>
      <c r="E8008" s="23" t="s">
        <v>4134</v>
      </c>
      <c r="F8008" s="40">
        <v>9</v>
      </c>
      <c r="G8008" s="25">
        <v>49784</v>
      </c>
      <c r="H8008" s="25">
        <v>448056</v>
      </c>
      <c r="I8008" s="25"/>
      <c r="J8008" s="58" t="e">
        <f>HYPERLINK("#"&amp;"Insumos"&amp;"!A"&amp;MATCH($B8008,#REF!,0),"Ins "&amp;$B8008)</f>
        <v>#REF!</v>
      </c>
      <c r="M8008" s="220"/>
    </row>
    <row r="8009" spans="1:13" ht="25.5" x14ac:dyDescent="0.2">
      <c r="A8009" s="36" t="s">
        <v>8131</v>
      </c>
      <c r="B8009" s="26" t="s">
        <v>6816</v>
      </c>
      <c r="C8009" s="79" t="s">
        <v>8132</v>
      </c>
      <c r="D8009" s="37" t="s">
        <v>5608</v>
      </c>
      <c r="E8009" s="37" t="s">
        <v>4134</v>
      </c>
      <c r="F8009" s="41"/>
      <c r="G8009" s="27"/>
      <c r="H8009" s="27"/>
      <c r="I8009" s="27">
        <v>74297</v>
      </c>
      <c r="M8009" s="220">
        <f t="shared" ref="M8009:M8067" si="125">ROUND(I8009*(1+$L$2),0)</f>
        <v>97299</v>
      </c>
    </row>
    <row r="8010" spans="1:13" x14ac:dyDescent="0.2">
      <c r="A8010" s="35" t="s">
        <v>8131</v>
      </c>
      <c r="B8010" s="1" t="s">
        <v>6039</v>
      </c>
      <c r="C8010" s="45" t="s">
        <v>6040</v>
      </c>
      <c r="D8010" s="23" t="s">
        <v>5751</v>
      </c>
      <c r="E8010" s="23" t="s">
        <v>4134</v>
      </c>
      <c r="F8010" s="40">
        <v>5</v>
      </c>
      <c r="G8010" s="25">
        <v>2667</v>
      </c>
      <c r="H8010" s="25">
        <v>13335</v>
      </c>
      <c r="I8010" s="25"/>
      <c r="J8010" s="58" t="e">
        <f>HYPERLINK("#"&amp;"Insumos"&amp;"!A"&amp;MATCH($B8010,#REF!,0),"Ins "&amp;$B8010)</f>
        <v>#REF!</v>
      </c>
      <c r="M8010" s="220"/>
    </row>
    <row r="8011" spans="1:13" x14ac:dyDescent="0.2">
      <c r="A8011" s="35" t="s">
        <v>8131</v>
      </c>
      <c r="B8011" s="1" t="s">
        <v>6084</v>
      </c>
      <c r="C8011" s="45" t="s">
        <v>6085</v>
      </c>
      <c r="D8011" s="23" t="s">
        <v>5751</v>
      </c>
      <c r="E8011" s="23" t="s">
        <v>464</v>
      </c>
      <c r="F8011" s="40">
        <v>1</v>
      </c>
      <c r="G8011" s="25">
        <v>21306</v>
      </c>
      <c r="H8011" s="25">
        <v>21306</v>
      </c>
      <c r="I8011" s="25"/>
      <c r="J8011" s="58" t="e">
        <f>HYPERLINK("#"&amp;"Insumos"&amp;"!A"&amp;MATCH($B8011,#REF!,0),"Ins "&amp;$B8011)</f>
        <v>#REF!</v>
      </c>
      <c r="M8011" s="220"/>
    </row>
    <row r="8012" spans="1:13" x14ac:dyDescent="0.2">
      <c r="A8012" s="35" t="s">
        <v>8131</v>
      </c>
      <c r="B8012" s="1" t="s">
        <v>6090</v>
      </c>
      <c r="C8012" s="45" t="s">
        <v>6091</v>
      </c>
      <c r="D8012" s="23" t="s">
        <v>5751</v>
      </c>
      <c r="E8012" s="23" t="s">
        <v>464</v>
      </c>
      <c r="F8012" s="40">
        <v>4</v>
      </c>
      <c r="G8012" s="25">
        <v>3200</v>
      </c>
      <c r="H8012" s="25">
        <v>12800</v>
      </c>
      <c r="I8012" s="25"/>
      <c r="J8012" s="58" t="e">
        <f>HYPERLINK("#"&amp;"Insumos"&amp;"!A"&amp;MATCH($B8012,#REF!,0),"Ins "&amp;$B8012)</f>
        <v>#REF!</v>
      </c>
      <c r="M8012" s="220"/>
    </row>
    <row r="8013" spans="1:13" x14ac:dyDescent="0.2">
      <c r="A8013" s="35" t="s">
        <v>8131</v>
      </c>
      <c r="B8013" s="1" t="s">
        <v>6119</v>
      </c>
      <c r="C8013" s="45" t="s">
        <v>6120</v>
      </c>
      <c r="D8013" s="23" t="s">
        <v>5751</v>
      </c>
      <c r="E8013" s="23" t="s">
        <v>4134</v>
      </c>
      <c r="F8013" s="40">
        <v>18</v>
      </c>
      <c r="G8013" s="25">
        <v>1492</v>
      </c>
      <c r="H8013" s="25">
        <v>26856</v>
      </c>
      <c r="I8013" s="25"/>
      <c r="J8013" s="58" t="e">
        <f>HYPERLINK("#"&amp;"Insumos"&amp;"!A"&amp;MATCH($B8013,#REF!,0),"Ins "&amp;$B8013)</f>
        <v>#REF!</v>
      </c>
      <c r="M8013" s="220"/>
    </row>
    <row r="8014" spans="1:13" ht="25.5" x14ac:dyDescent="0.2">
      <c r="A8014" s="36" t="s">
        <v>8133</v>
      </c>
      <c r="B8014" s="26" t="s">
        <v>6816</v>
      </c>
      <c r="C8014" s="79" t="s">
        <v>8134</v>
      </c>
      <c r="D8014" s="37" t="s">
        <v>5608</v>
      </c>
      <c r="E8014" s="37" t="s">
        <v>4134</v>
      </c>
      <c r="F8014" s="41"/>
      <c r="G8014" s="27"/>
      <c r="H8014" s="27"/>
      <c r="I8014" s="27">
        <v>1927063</v>
      </c>
      <c r="M8014" s="220">
        <f t="shared" si="125"/>
        <v>2523682</v>
      </c>
    </row>
    <row r="8015" spans="1:13" x14ac:dyDescent="0.2">
      <c r="A8015" s="35" t="s">
        <v>8133</v>
      </c>
      <c r="B8015" s="1" t="s">
        <v>5577</v>
      </c>
      <c r="C8015" s="45" t="s">
        <v>6346</v>
      </c>
      <c r="D8015" s="23" t="s">
        <v>5734</v>
      </c>
      <c r="E8015" s="23" t="s">
        <v>4141</v>
      </c>
      <c r="F8015" s="40">
        <v>16</v>
      </c>
      <c r="G8015" s="25">
        <v>53481</v>
      </c>
      <c r="H8015" s="25">
        <v>855696</v>
      </c>
      <c r="I8015" s="25"/>
      <c r="J8015" s="58" t="e">
        <f>HYPERLINK("#"&amp;"Insumos"&amp;"!A"&amp;MATCH($B8015,#REF!,0),"Ins "&amp;$B8015)</f>
        <v>#REF!</v>
      </c>
      <c r="M8015" s="220"/>
    </row>
    <row r="8016" spans="1:13" x14ac:dyDescent="0.2">
      <c r="A8016" s="35" t="s">
        <v>8133</v>
      </c>
      <c r="B8016" s="1" t="s">
        <v>5533</v>
      </c>
      <c r="C8016" s="45" t="s">
        <v>5892</v>
      </c>
      <c r="D8016" s="23" t="s">
        <v>977</v>
      </c>
      <c r="E8016" s="23" t="s">
        <v>4134</v>
      </c>
      <c r="F8016" s="40">
        <v>8</v>
      </c>
      <c r="G8016" s="25">
        <v>3623</v>
      </c>
      <c r="H8016" s="25">
        <v>28984</v>
      </c>
      <c r="I8016" s="25"/>
      <c r="J8016" s="58" t="e">
        <f>HYPERLINK("#"&amp;"Insumos"&amp;"!A"&amp;MATCH($B8016,#REF!,0),"Ins "&amp;$B8016)</f>
        <v>#REF!</v>
      </c>
      <c r="M8016" s="220"/>
    </row>
    <row r="8017" spans="1:13" x14ac:dyDescent="0.2">
      <c r="A8017" s="35" t="s">
        <v>8133</v>
      </c>
      <c r="B8017" s="1" t="s">
        <v>4327</v>
      </c>
      <c r="C8017" s="45" t="s">
        <v>1529</v>
      </c>
      <c r="D8017" s="23" t="s">
        <v>5751</v>
      </c>
      <c r="E8017" s="23" t="s">
        <v>4134</v>
      </c>
      <c r="F8017" s="40">
        <v>2</v>
      </c>
      <c r="G8017" s="25">
        <v>11192</v>
      </c>
      <c r="H8017" s="25">
        <v>22384</v>
      </c>
      <c r="I8017" s="25"/>
      <c r="J8017" s="58" t="e">
        <f>HYPERLINK("#"&amp;"Insumos"&amp;"!A"&amp;MATCH($B8017,#REF!,0),"Ins "&amp;$B8017)</f>
        <v>#REF!</v>
      </c>
      <c r="M8017" s="220"/>
    </row>
    <row r="8018" spans="1:13" x14ac:dyDescent="0.2">
      <c r="A8018" s="35" t="s">
        <v>8133</v>
      </c>
      <c r="B8018" s="1" t="s">
        <v>4332</v>
      </c>
      <c r="C8018" s="45" t="s">
        <v>1534</v>
      </c>
      <c r="D8018" s="23" t="s">
        <v>5751</v>
      </c>
      <c r="E8018" s="23" t="s">
        <v>4134</v>
      </c>
      <c r="F8018" s="40">
        <v>7</v>
      </c>
      <c r="G8018" s="25">
        <v>35500</v>
      </c>
      <c r="H8018" s="25">
        <v>248500</v>
      </c>
      <c r="I8018" s="25"/>
      <c r="J8018" s="58" t="e">
        <f>HYPERLINK("#"&amp;"Insumos"&amp;"!A"&amp;MATCH($B8018,#REF!,0),"Ins "&amp;$B8018)</f>
        <v>#REF!</v>
      </c>
      <c r="M8018" s="220"/>
    </row>
    <row r="8019" spans="1:13" x14ac:dyDescent="0.2">
      <c r="A8019" s="35" t="s">
        <v>8133</v>
      </c>
      <c r="B8019" s="1" t="s">
        <v>6039</v>
      </c>
      <c r="C8019" s="45" t="s">
        <v>6040</v>
      </c>
      <c r="D8019" s="23" t="s">
        <v>5751</v>
      </c>
      <c r="E8019" s="23" t="s">
        <v>4134</v>
      </c>
      <c r="F8019" s="40">
        <v>4</v>
      </c>
      <c r="G8019" s="25">
        <v>2667</v>
      </c>
      <c r="H8019" s="25">
        <v>10668</v>
      </c>
      <c r="I8019" s="25"/>
      <c r="J8019" s="58" t="e">
        <f>HYPERLINK("#"&amp;"Insumos"&amp;"!A"&amp;MATCH($B8019,#REF!,0),"Ins "&amp;$B8019)</f>
        <v>#REF!</v>
      </c>
      <c r="M8019" s="220"/>
    </row>
    <row r="8020" spans="1:13" x14ac:dyDescent="0.2">
      <c r="A8020" s="35" t="s">
        <v>8133</v>
      </c>
      <c r="B8020" s="1" t="s">
        <v>6084</v>
      </c>
      <c r="C8020" s="45" t="s">
        <v>6085</v>
      </c>
      <c r="D8020" s="23" t="s">
        <v>5751</v>
      </c>
      <c r="E8020" s="23" t="s">
        <v>464</v>
      </c>
      <c r="F8020" s="40">
        <v>1</v>
      </c>
      <c r="G8020" s="25">
        <v>21306</v>
      </c>
      <c r="H8020" s="25">
        <v>21306</v>
      </c>
      <c r="I8020" s="25"/>
      <c r="J8020" s="58" t="e">
        <f>HYPERLINK("#"&amp;"Insumos"&amp;"!A"&amp;MATCH($B8020,#REF!,0),"Ins "&amp;$B8020)</f>
        <v>#REF!</v>
      </c>
      <c r="M8020" s="220"/>
    </row>
    <row r="8021" spans="1:13" x14ac:dyDescent="0.2">
      <c r="A8021" s="35" t="s">
        <v>8133</v>
      </c>
      <c r="B8021" s="1" t="s">
        <v>6090</v>
      </c>
      <c r="C8021" s="45" t="s">
        <v>6091</v>
      </c>
      <c r="D8021" s="23" t="s">
        <v>5751</v>
      </c>
      <c r="E8021" s="23" t="s">
        <v>464</v>
      </c>
      <c r="F8021" s="40">
        <v>4</v>
      </c>
      <c r="G8021" s="25">
        <v>3200</v>
      </c>
      <c r="H8021" s="25">
        <v>12800</v>
      </c>
      <c r="I8021" s="25"/>
      <c r="J8021" s="58" t="e">
        <f>HYPERLINK("#"&amp;"Insumos"&amp;"!A"&amp;MATCH($B8021,#REF!,0),"Ins "&amp;$B8021)</f>
        <v>#REF!</v>
      </c>
      <c r="M8021" s="220"/>
    </row>
    <row r="8022" spans="1:13" x14ac:dyDescent="0.2">
      <c r="A8022" s="35" t="s">
        <v>8133</v>
      </c>
      <c r="B8022" s="1" t="s">
        <v>6119</v>
      </c>
      <c r="C8022" s="45" t="s">
        <v>6120</v>
      </c>
      <c r="D8022" s="23" t="s">
        <v>5751</v>
      </c>
      <c r="E8022" s="23" t="s">
        <v>4134</v>
      </c>
      <c r="F8022" s="40">
        <v>18</v>
      </c>
      <c r="G8022" s="25">
        <v>1492</v>
      </c>
      <c r="H8022" s="25">
        <v>26856</v>
      </c>
      <c r="I8022" s="25"/>
      <c r="J8022" s="58" t="e">
        <f>HYPERLINK("#"&amp;"Insumos"&amp;"!A"&amp;MATCH($B8022,#REF!,0),"Ins "&amp;$B8022)</f>
        <v>#REF!</v>
      </c>
      <c r="M8022" s="220"/>
    </row>
    <row r="8023" spans="1:13" ht="25.5" x14ac:dyDescent="0.2">
      <c r="A8023" s="35" t="s">
        <v>8133</v>
      </c>
      <c r="B8023" s="1" t="s">
        <v>7364</v>
      </c>
      <c r="C8023" s="45" t="s">
        <v>7365</v>
      </c>
      <c r="D8023" s="23" t="s">
        <v>5751</v>
      </c>
      <c r="E8023" s="23" t="s">
        <v>4134</v>
      </c>
      <c r="F8023" s="40">
        <v>1</v>
      </c>
      <c r="G8023" s="25">
        <v>391190</v>
      </c>
      <c r="H8023" s="25">
        <v>391190</v>
      </c>
      <c r="I8023" s="25"/>
      <c r="J8023" s="58" t="e">
        <f>HYPERLINK("#"&amp;"Insumos"&amp;"!A"&amp;MATCH($B8023,#REF!,0),"Ins "&amp;$B8023)</f>
        <v>#REF!</v>
      </c>
      <c r="M8023" s="220"/>
    </row>
    <row r="8024" spans="1:13" x14ac:dyDescent="0.2">
      <c r="A8024" s="35" t="s">
        <v>8133</v>
      </c>
      <c r="B8024" s="1" t="s">
        <v>7366</v>
      </c>
      <c r="C8024" s="45" t="s">
        <v>7367</v>
      </c>
      <c r="D8024" s="23" t="s">
        <v>5751</v>
      </c>
      <c r="E8024" s="23" t="s">
        <v>4134</v>
      </c>
      <c r="F8024" s="40">
        <v>1</v>
      </c>
      <c r="G8024" s="25">
        <v>214917</v>
      </c>
      <c r="H8024" s="25">
        <v>214917</v>
      </c>
      <c r="I8024" s="25"/>
      <c r="J8024" s="58" t="e">
        <f>HYPERLINK("#"&amp;"Insumos"&amp;"!A"&amp;MATCH($B8024,#REF!,0),"Ins "&amp;$B8024)</f>
        <v>#REF!</v>
      </c>
      <c r="M8024" s="220"/>
    </row>
    <row r="8025" spans="1:13" x14ac:dyDescent="0.2">
      <c r="A8025" s="35" t="s">
        <v>8133</v>
      </c>
      <c r="B8025" s="1" t="s">
        <v>7368</v>
      </c>
      <c r="C8025" s="45" t="s">
        <v>7369</v>
      </c>
      <c r="D8025" s="23" t="s">
        <v>5751</v>
      </c>
      <c r="E8025" s="23" t="s">
        <v>4134</v>
      </c>
      <c r="F8025" s="40">
        <v>30</v>
      </c>
      <c r="G8025" s="25">
        <v>2573</v>
      </c>
      <c r="H8025" s="25">
        <v>77190</v>
      </c>
      <c r="I8025" s="25"/>
      <c r="J8025" s="58" t="e">
        <f>HYPERLINK("#"&amp;"Insumos"&amp;"!A"&amp;MATCH($B8025,#REF!,0),"Ins "&amp;$B8025)</f>
        <v>#REF!</v>
      </c>
      <c r="M8025" s="220"/>
    </row>
    <row r="8026" spans="1:13" x14ac:dyDescent="0.2">
      <c r="A8026" s="35" t="s">
        <v>8133</v>
      </c>
      <c r="B8026" s="1" t="s">
        <v>7370</v>
      </c>
      <c r="C8026" s="45" t="s">
        <v>7371</v>
      </c>
      <c r="D8026" s="23" t="s">
        <v>5751</v>
      </c>
      <c r="E8026" s="23" t="s">
        <v>4134</v>
      </c>
      <c r="F8026" s="40">
        <v>4</v>
      </c>
      <c r="G8026" s="25">
        <v>4143</v>
      </c>
      <c r="H8026" s="25">
        <v>16572</v>
      </c>
      <c r="I8026" s="25"/>
      <c r="J8026" s="58" t="e">
        <f>HYPERLINK("#"&amp;"Insumos"&amp;"!A"&amp;MATCH($B8026,#REF!,0),"Ins "&amp;$B8026)</f>
        <v>#REF!</v>
      </c>
      <c r="M8026" s="220"/>
    </row>
    <row r="8027" spans="1:13" ht="25.5" x14ac:dyDescent="0.2">
      <c r="A8027" s="36" t="s">
        <v>8135</v>
      </c>
      <c r="B8027" s="26" t="s">
        <v>6816</v>
      </c>
      <c r="C8027" s="79" t="s">
        <v>8136</v>
      </c>
      <c r="D8027" s="37" t="s">
        <v>5608</v>
      </c>
      <c r="E8027" s="37" t="s">
        <v>287</v>
      </c>
      <c r="F8027" s="41"/>
      <c r="G8027" s="27"/>
      <c r="H8027" s="27"/>
      <c r="I8027" s="27">
        <v>73976</v>
      </c>
      <c r="M8027" s="220">
        <f t="shared" si="125"/>
        <v>96879</v>
      </c>
    </row>
    <row r="8028" spans="1:13" x14ac:dyDescent="0.2">
      <c r="A8028" s="35" t="s">
        <v>8135</v>
      </c>
      <c r="B8028" s="1" t="s">
        <v>81</v>
      </c>
      <c r="C8028" s="45" t="s">
        <v>1020</v>
      </c>
      <c r="D8028" s="23" t="s">
        <v>5734</v>
      </c>
      <c r="E8028" s="23" t="s">
        <v>4141</v>
      </c>
      <c r="F8028" s="40">
        <v>0.25</v>
      </c>
      <c r="G8028" s="25">
        <v>75325</v>
      </c>
      <c r="H8028" s="25">
        <v>18831</v>
      </c>
      <c r="I8028" s="25"/>
      <c r="J8028" s="58" t="e">
        <f>HYPERLINK("#"&amp;"Insumos"&amp;"!A"&amp;MATCH($B8028,#REF!,0),"Ins "&amp;$B8028)</f>
        <v>#REF!</v>
      </c>
      <c r="M8028" s="220"/>
    </row>
    <row r="8029" spans="1:13" x14ac:dyDescent="0.2">
      <c r="A8029" s="35" t="s">
        <v>8135</v>
      </c>
      <c r="B8029" s="1" t="s">
        <v>5533</v>
      </c>
      <c r="C8029" s="45" t="s">
        <v>5892</v>
      </c>
      <c r="D8029" s="23" t="s">
        <v>977</v>
      </c>
      <c r="E8029" s="23" t="s">
        <v>4134</v>
      </c>
      <c r="F8029" s="40">
        <v>0.15</v>
      </c>
      <c r="G8029" s="25">
        <v>3623</v>
      </c>
      <c r="H8029" s="25">
        <v>543</v>
      </c>
      <c r="I8029" s="25"/>
      <c r="J8029" s="58" t="e">
        <f>HYPERLINK("#"&amp;"Insumos"&amp;"!A"&amp;MATCH($B8029,#REF!,0),"Ins "&amp;$B8029)</f>
        <v>#REF!</v>
      </c>
      <c r="M8029" s="220"/>
    </row>
    <row r="8030" spans="1:13" x14ac:dyDescent="0.2">
      <c r="A8030" s="35" t="s">
        <v>8135</v>
      </c>
      <c r="B8030" s="1" t="s">
        <v>4655</v>
      </c>
      <c r="C8030" s="45" t="s">
        <v>325</v>
      </c>
      <c r="D8030" s="23" t="s">
        <v>5751</v>
      </c>
      <c r="E8030" s="23" t="s">
        <v>4134</v>
      </c>
      <c r="F8030" s="40">
        <v>1</v>
      </c>
      <c r="G8030" s="25">
        <v>4098</v>
      </c>
      <c r="H8030" s="25">
        <v>4098</v>
      </c>
      <c r="I8030" s="25"/>
      <c r="J8030" s="58" t="e">
        <f>HYPERLINK("#"&amp;"Insumos"&amp;"!A"&amp;MATCH($B8030,#REF!,0),"Ins "&amp;$B8030)</f>
        <v>#REF!</v>
      </c>
      <c r="M8030" s="220"/>
    </row>
    <row r="8031" spans="1:13" x14ac:dyDescent="0.2">
      <c r="A8031" s="35" t="s">
        <v>8135</v>
      </c>
      <c r="B8031" s="1" t="s">
        <v>4871</v>
      </c>
      <c r="C8031" s="45" t="s">
        <v>362</v>
      </c>
      <c r="D8031" s="23" t="s">
        <v>5751</v>
      </c>
      <c r="E8031" s="23" t="s">
        <v>287</v>
      </c>
      <c r="F8031" s="40">
        <v>1</v>
      </c>
      <c r="G8031" s="25">
        <v>13337</v>
      </c>
      <c r="H8031" s="25">
        <v>13337</v>
      </c>
      <c r="I8031" s="25"/>
      <c r="J8031" s="58" t="e">
        <f>HYPERLINK("#"&amp;"Insumos"&amp;"!A"&amp;MATCH($B8031,#REF!,0),"Ins "&amp;$B8031)</f>
        <v>#REF!</v>
      </c>
      <c r="M8031" s="220"/>
    </row>
    <row r="8032" spans="1:13" x14ac:dyDescent="0.2">
      <c r="A8032" s="35" t="s">
        <v>8135</v>
      </c>
      <c r="B8032" s="1" t="s">
        <v>6106</v>
      </c>
      <c r="C8032" s="45" t="s">
        <v>6107</v>
      </c>
      <c r="D8032" s="23" t="s">
        <v>5751</v>
      </c>
      <c r="E8032" s="23" t="s">
        <v>464</v>
      </c>
      <c r="F8032" s="40">
        <v>5.75</v>
      </c>
      <c r="G8032" s="25">
        <v>4867</v>
      </c>
      <c r="H8032" s="25">
        <v>27985</v>
      </c>
      <c r="I8032" s="25"/>
      <c r="J8032" s="58" t="e">
        <f>HYPERLINK("#"&amp;"Insumos"&amp;"!A"&amp;MATCH($B8032,#REF!,0),"Ins "&amp;$B8032)</f>
        <v>#REF!</v>
      </c>
      <c r="M8032" s="220"/>
    </row>
    <row r="8033" spans="1:13" x14ac:dyDescent="0.2">
      <c r="A8033" s="35" t="s">
        <v>8135</v>
      </c>
      <c r="B8033" s="1" t="s">
        <v>6108</v>
      </c>
      <c r="C8033" s="45" t="s">
        <v>6109</v>
      </c>
      <c r="D8033" s="23" t="s">
        <v>5751</v>
      </c>
      <c r="E8033" s="23" t="s">
        <v>464</v>
      </c>
      <c r="F8033" s="40">
        <v>2.2999999999999998</v>
      </c>
      <c r="G8033" s="25">
        <v>3284</v>
      </c>
      <c r="H8033" s="25">
        <v>7553</v>
      </c>
      <c r="I8033" s="25"/>
      <c r="J8033" s="58" t="e">
        <f>HYPERLINK("#"&amp;"Insumos"&amp;"!A"&amp;MATCH($B8033,#REF!,0),"Ins "&amp;$B8033)</f>
        <v>#REF!</v>
      </c>
      <c r="M8033" s="220"/>
    </row>
    <row r="8034" spans="1:13" x14ac:dyDescent="0.2">
      <c r="A8034" s="35" t="s">
        <v>8135</v>
      </c>
      <c r="B8034" s="1" t="s">
        <v>7376</v>
      </c>
      <c r="C8034" s="45" t="s">
        <v>7377</v>
      </c>
      <c r="D8034" s="23" t="s">
        <v>5751</v>
      </c>
      <c r="E8034" s="23" t="s">
        <v>4134</v>
      </c>
      <c r="F8034" s="40">
        <v>0.1</v>
      </c>
      <c r="G8034" s="25">
        <v>2144</v>
      </c>
      <c r="H8034" s="25">
        <v>214</v>
      </c>
      <c r="I8034" s="25"/>
      <c r="J8034" s="58" t="e">
        <f>HYPERLINK("#"&amp;"Insumos"&amp;"!A"&amp;MATCH($B8034,#REF!,0),"Ins "&amp;$B8034)</f>
        <v>#REF!</v>
      </c>
      <c r="M8034" s="220"/>
    </row>
    <row r="8035" spans="1:13" x14ac:dyDescent="0.2">
      <c r="A8035" s="35" t="s">
        <v>8135</v>
      </c>
      <c r="B8035" s="1" t="s">
        <v>7378</v>
      </c>
      <c r="C8035" s="45" t="s">
        <v>7379</v>
      </c>
      <c r="D8035" s="23" t="s">
        <v>5751</v>
      </c>
      <c r="E8035" s="23" t="s">
        <v>4134</v>
      </c>
      <c r="F8035" s="40">
        <v>0.1</v>
      </c>
      <c r="G8035" s="25">
        <v>3502</v>
      </c>
      <c r="H8035" s="25">
        <v>350</v>
      </c>
      <c r="I8035" s="25"/>
      <c r="J8035" s="58" t="e">
        <f>HYPERLINK("#"&amp;"Insumos"&amp;"!A"&amp;MATCH($B8035,#REF!,0),"Ins "&amp;$B8035)</f>
        <v>#REF!</v>
      </c>
      <c r="M8035" s="220"/>
    </row>
    <row r="8036" spans="1:13" x14ac:dyDescent="0.2">
      <c r="A8036" s="35" t="s">
        <v>8135</v>
      </c>
      <c r="B8036" s="1" t="s">
        <v>7380</v>
      </c>
      <c r="C8036" s="45" t="s">
        <v>7381</v>
      </c>
      <c r="D8036" s="23" t="s">
        <v>5751</v>
      </c>
      <c r="E8036" s="23" t="s">
        <v>4134</v>
      </c>
      <c r="F8036" s="40">
        <v>0.3</v>
      </c>
      <c r="G8036" s="25">
        <v>1643</v>
      </c>
      <c r="H8036" s="25">
        <v>493</v>
      </c>
      <c r="I8036" s="25"/>
      <c r="J8036" s="58" t="e">
        <f>HYPERLINK("#"&amp;"Insumos"&amp;"!A"&amp;MATCH($B8036,#REF!,0),"Ins "&amp;$B8036)</f>
        <v>#REF!</v>
      </c>
      <c r="M8036" s="220"/>
    </row>
    <row r="8037" spans="1:13" x14ac:dyDescent="0.2">
      <c r="A8037" s="35" t="s">
        <v>8135</v>
      </c>
      <c r="B8037" s="1" t="s">
        <v>7382</v>
      </c>
      <c r="C8037" s="45" t="s">
        <v>7383</v>
      </c>
      <c r="D8037" s="23" t="s">
        <v>5751</v>
      </c>
      <c r="E8037" s="23" t="s">
        <v>4134</v>
      </c>
      <c r="F8037" s="40">
        <v>2</v>
      </c>
      <c r="G8037" s="25">
        <v>286</v>
      </c>
      <c r="H8037" s="25">
        <v>572</v>
      </c>
      <c r="I8037" s="25"/>
      <c r="J8037" s="58" t="e">
        <f>HYPERLINK("#"&amp;"Insumos"&amp;"!A"&amp;MATCH($B8037,#REF!,0),"Ins "&amp;$B8037)</f>
        <v>#REF!</v>
      </c>
      <c r="M8037" s="220"/>
    </row>
    <row r="8038" spans="1:13" ht="25.5" x14ac:dyDescent="0.2">
      <c r="A8038" s="36" t="s">
        <v>8137</v>
      </c>
      <c r="B8038" s="26" t="s">
        <v>6816</v>
      </c>
      <c r="C8038" s="79" t="s">
        <v>8138</v>
      </c>
      <c r="D8038" s="37" t="s">
        <v>5608</v>
      </c>
      <c r="E8038" s="37" t="s">
        <v>287</v>
      </c>
      <c r="F8038" s="41"/>
      <c r="G8038" s="27"/>
      <c r="H8038" s="27"/>
      <c r="I8038" s="27">
        <v>89438</v>
      </c>
      <c r="M8038" s="220">
        <f t="shared" si="125"/>
        <v>117128</v>
      </c>
    </row>
    <row r="8039" spans="1:13" x14ac:dyDescent="0.2">
      <c r="A8039" s="35" t="s">
        <v>8137</v>
      </c>
      <c r="B8039" s="1" t="s">
        <v>81</v>
      </c>
      <c r="C8039" s="45" t="s">
        <v>1020</v>
      </c>
      <c r="D8039" s="23" t="s">
        <v>5734</v>
      </c>
      <c r="E8039" s="23" t="s">
        <v>4141</v>
      </c>
      <c r="F8039" s="40">
        <v>0.25</v>
      </c>
      <c r="G8039" s="25">
        <v>75325</v>
      </c>
      <c r="H8039" s="25">
        <v>18831</v>
      </c>
      <c r="I8039" s="25"/>
      <c r="J8039" s="58" t="e">
        <f>HYPERLINK("#"&amp;"Insumos"&amp;"!A"&amp;MATCH($B8039,#REF!,0),"Ins "&amp;$B8039)</f>
        <v>#REF!</v>
      </c>
      <c r="M8039" s="220"/>
    </row>
    <row r="8040" spans="1:13" x14ac:dyDescent="0.2">
      <c r="A8040" s="35" t="s">
        <v>8137</v>
      </c>
      <c r="B8040" s="1" t="s">
        <v>5533</v>
      </c>
      <c r="C8040" s="45" t="s">
        <v>5892</v>
      </c>
      <c r="D8040" s="23" t="s">
        <v>977</v>
      </c>
      <c r="E8040" s="23" t="s">
        <v>4134</v>
      </c>
      <c r="F8040" s="40">
        <v>0.15</v>
      </c>
      <c r="G8040" s="25">
        <v>3623</v>
      </c>
      <c r="H8040" s="25">
        <v>543</v>
      </c>
      <c r="I8040" s="25"/>
      <c r="J8040" s="58" t="e">
        <f>HYPERLINK("#"&amp;"Insumos"&amp;"!A"&amp;MATCH($B8040,#REF!,0),"Ins "&amp;$B8040)</f>
        <v>#REF!</v>
      </c>
      <c r="M8040" s="220"/>
    </row>
    <row r="8041" spans="1:13" x14ac:dyDescent="0.2">
      <c r="A8041" s="35" t="s">
        <v>8137</v>
      </c>
      <c r="B8041" s="1" t="s">
        <v>6106</v>
      </c>
      <c r="C8041" s="45" t="s">
        <v>6107</v>
      </c>
      <c r="D8041" s="23" t="s">
        <v>5751</v>
      </c>
      <c r="E8041" s="23" t="s">
        <v>464</v>
      </c>
      <c r="F8041" s="40">
        <v>6.9</v>
      </c>
      <c r="G8041" s="25">
        <v>4867</v>
      </c>
      <c r="H8041" s="25">
        <v>33582</v>
      </c>
      <c r="I8041" s="25"/>
      <c r="J8041" s="58" t="e">
        <f>HYPERLINK("#"&amp;"Insumos"&amp;"!A"&amp;MATCH($B8041,#REF!,0),"Ins "&amp;$B8041)</f>
        <v>#REF!</v>
      </c>
      <c r="M8041" s="220"/>
    </row>
    <row r="8042" spans="1:13" x14ac:dyDescent="0.2">
      <c r="A8042" s="35" t="s">
        <v>8137</v>
      </c>
      <c r="B8042" s="1" t="s">
        <v>6108</v>
      </c>
      <c r="C8042" s="45" t="s">
        <v>6109</v>
      </c>
      <c r="D8042" s="23" t="s">
        <v>5751</v>
      </c>
      <c r="E8042" s="23" t="s">
        <v>464</v>
      </c>
      <c r="F8042" s="40">
        <v>2.2999999999999998</v>
      </c>
      <c r="G8042" s="25">
        <v>3284</v>
      </c>
      <c r="H8042" s="25">
        <v>7553</v>
      </c>
      <c r="I8042" s="25"/>
      <c r="J8042" s="58" t="e">
        <f>HYPERLINK("#"&amp;"Insumos"&amp;"!A"&amp;MATCH($B8042,#REF!,0),"Ins "&amp;$B8042)</f>
        <v>#REF!</v>
      </c>
      <c r="M8042" s="220"/>
    </row>
    <row r="8043" spans="1:13" x14ac:dyDescent="0.2">
      <c r="A8043" s="35" t="s">
        <v>8137</v>
      </c>
      <c r="B8043" s="1" t="s">
        <v>7382</v>
      </c>
      <c r="C8043" s="45" t="s">
        <v>7383</v>
      </c>
      <c r="D8043" s="23" t="s">
        <v>5751</v>
      </c>
      <c r="E8043" s="23" t="s">
        <v>4134</v>
      </c>
      <c r="F8043" s="40">
        <v>2</v>
      </c>
      <c r="G8043" s="25">
        <v>286</v>
      </c>
      <c r="H8043" s="25">
        <v>572</v>
      </c>
      <c r="I8043" s="25"/>
      <c r="J8043" s="58" t="e">
        <f>HYPERLINK("#"&amp;"Insumos"&amp;"!A"&amp;MATCH($B8043,#REF!,0),"Ins "&amp;$B8043)</f>
        <v>#REF!</v>
      </c>
      <c r="M8043" s="220"/>
    </row>
    <row r="8044" spans="1:13" x14ac:dyDescent="0.2">
      <c r="A8044" s="35" t="s">
        <v>8137</v>
      </c>
      <c r="B8044" s="1" t="s">
        <v>7388</v>
      </c>
      <c r="C8044" s="45" t="s">
        <v>7389</v>
      </c>
      <c r="D8044" s="23" t="s">
        <v>5751</v>
      </c>
      <c r="E8044" s="23" t="s">
        <v>287</v>
      </c>
      <c r="F8044" s="40">
        <v>1</v>
      </c>
      <c r="G8044" s="25">
        <v>25499</v>
      </c>
      <c r="H8044" s="25">
        <v>25499</v>
      </c>
      <c r="I8044" s="25"/>
      <c r="J8044" s="58" t="e">
        <f>HYPERLINK("#"&amp;"Insumos"&amp;"!A"&amp;MATCH($B8044,#REF!,0),"Ins "&amp;$B8044)</f>
        <v>#REF!</v>
      </c>
      <c r="M8044" s="220"/>
    </row>
    <row r="8045" spans="1:13" x14ac:dyDescent="0.2">
      <c r="A8045" s="35" t="s">
        <v>8137</v>
      </c>
      <c r="B8045" s="1" t="s">
        <v>7390</v>
      </c>
      <c r="C8045" s="45" t="s">
        <v>7391</v>
      </c>
      <c r="D8045" s="23" t="s">
        <v>5751</v>
      </c>
      <c r="E8045" s="23" t="s">
        <v>4134</v>
      </c>
      <c r="F8045" s="40">
        <v>0.1</v>
      </c>
      <c r="G8045" s="25">
        <v>7358</v>
      </c>
      <c r="H8045" s="25">
        <v>736</v>
      </c>
      <c r="I8045" s="25"/>
      <c r="J8045" s="58" t="e">
        <f>HYPERLINK("#"&amp;"Insumos"&amp;"!A"&amp;MATCH($B8045,#REF!,0),"Ins "&amp;$B8045)</f>
        <v>#REF!</v>
      </c>
      <c r="M8045" s="220"/>
    </row>
    <row r="8046" spans="1:13" x14ac:dyDescent="0.2">
      <c r="A8046" s="35" t="s">
        <v>8137</v>
      </c>
      <c r="B8046" s="1" t="s">
        <v>7392</v>
      </c>
      <c r="C8046" s="45" t="s">
        <v>7393</v>
      </c>
      <c r="D8046" s="23" t="s">
        <v>5751</v>
      </c>
      <c r="E8046" s="23" t="s">
        <v>4142</v>
      </c>
      <c r="F8046" s="40">
        <v>0.1</v>
      </c>
      <c r="G8046" s="25">
        <v>3215</v>
      </c>
      <c r="H8046" s="25">
        <v>322</v>
      </c>
      <c r="I8046" s="25"/>
      <c r="J8046" s="58" t="e">
        <f>HYPERLINK("#"&amp;"Insumos"&amp;"!A"&amp;MATCH($B8046,#REF!,0),"Ins "&amp;$B8046)</f>
        <v>#REF!</v>
      </c>
      <c r="M8046" s="220"/>
    </row>
    <row r="8047" spans="1:13" x14ac:dyDescent="0.2">
      <c r="A8047" s="35" t="s">
        <v>8137</v>
      </c>
      <c r="B8047" s="1" t="s">
        <v>7394</v>
      </c>
      <c r="C8047" s="45" t="s">
        <v>7395</v>
      </c>
      <c r="D8047" s="23" t="s">
        <v>5751</v>
      </c>
      <c r="E8047" s="23" t="s">
        <v>4134</v>
      </c>
      <c r="F8047" s="40">
        <v>0.3</v>
      </c>
      <c r="G8047" s="25">
        <v>3144</v>
      </c>
      <c r="H8047" s="25">
        <v>943</v>
      </c>
      <c r="I8047" s="25"/>
      <c r="J8047" s="58" t="e">
        <f>HYPERLINK("#"&amp;"Insumos"&amp;"!A"&amp;MATCH($B8047,#REF!,0),"Ins "&amp;$B8047)</f>
        <v>#REF!</v>
      </c>
      <c r="M8047" s="220"/>
    </row>
    <row r="8048" spans="1:13" x14ac:dyDescent="0.2">
      <c r="A8048" s="35" t="s">
        <v>8137</v>
      </c>
      <c r="B8048" s="1" t="s">
        <v>7396</v>
      </c>
      <c r="C8048" s="45" t="s">
        <v>7397</v>
      </c>
      <c r="D8048" s="23" t="s">
        <v>5751</v>
      </c>
      <c r="E8048" s="23" t="s">
        <v>4134</v>
      </c>
      <c r="F8048" s="40">
        <v>1</v>
      </c>
      <c r="G8048" s="25">
        <v>857</v>
      </c>
      <c r="H8048" s="25">
        <v>857</v>
      </c>
      <c r="I8048" s="25"/>
      <c r="J8048" s="58" t="e">
        <f>HYPERLINK("#"&amp;"Insumos"&amp;"!A"&amp;MATCH($B8048,#REF!,0),"Ins "&amp;$B8048)</f>
        <v>#REF!</v>
      </c>
      <c r="M8048" s="220"/>
    </row>
    <row r="8049" spans="1:13" ht="25.5" x14ac:dyDescent="0.2">
      <c r="A8049" s="36" t="s">
        <v>8139</v>
      </c>
      <c r="B8049" s="26" t="s">
        <v>6816</v>
      </c>
      <c r="C8049" s="79" t="s">
        <v>8140</v>
      </c>
      <c r="D8049" s="37" t="s">
        <v>5608</v>
      </c>
      <c r="E8049" s="37" t="s">
        <v>4134</v>
      </c>
      <c r="F8049" s="41"/>
      <c r="G8049" s="27"/>
      <c r="H8049" s="27"/>
      <c r="I8049" s="27">
        <v>49428</v>
      </c>
      <c r="M8049" s="220">
        <f t="shared" si="125"/>
        <v>64731</v>
      </c>
    </row>
    <row r="8050" spans="1:13" x14ac:dyDescent="0.2">
      <c r="A8050" s="35" t="s">
        <v>8139</v>
      </c>
      <c r="B8050" s="1" t="s">
        <v>81</v>
      </c>
      <c r="C8050" s="45" t="s">
        <v>1020</v>
      </c>
      <c r="D8050" s="23" t="s">
        <v>5734</v>
      </c>
      <c r="E8050" s="23" t="s">
        <v>4141</v>
      </c>
      <c r="F8050" s="40">
        <v>0.25</v>
      </c>
      <c r="G8050" s="25">
        <v>75325</v>
      </c>
      <c r="H8050" s="25">
        <v>18831</v>
      </c>
      <c r="I8050" s="25"/>
      <c r="J8050" s="58" t="e">
        <f>HYPERLINK("#"&amp;"Insumos"&amp;"!A"&amp;MATCH($B8050,#REF!,0),"Ins "&amp;$B8050)</f>
        <v>#REF!</v>
      </c>
      <c r="M8050" s="220"/>
    </row>
    <row r="8051" spans="1:13" x14ac:dyDescent="0.2">
      <c r="A8051" s="35" t="s">
        <v>8139</v>
      </c>
      <c r="B8051" s="1" t="s">
        <v>5533</v>
      </c>
      <c r="C8051" s="45" t="s">
        <v>5892</v>
      </c>
      <c r="D8051" s="23" t="s">
        <v>977</v>
      </c>
      <c r="E8051" s="23" t="s">
        <v>4134</v>
      </c>
      <c r="F8051" s="40">
        <v>0.15</v>
      </c>
      <c r="G8051" s="25">
        <v>3623</v>
      </c>
      <c r="H8051" s="25">
        <v>543</v>
      </c>
      <c r="I8051" s="25"/>
      <c r="J8051" s="58" t="e">
        <f>HYPERLINK("#"&amp;"Insumos"&amp;"!A"&amp;MATCH($B8051,#REF!,0),"Ins "&amp;$B8051)</f>
        <v>#REF!</v>
      </c>
      <c r="M8051" s="220"/>
    </row>
    <row r="8052" spans="1:13" x14ac:dyDescent="0.2">
      <c r="A8052" s="35" t="s">
        <v>8139</v>
      </c>
      <c r="B8052" s="1" t="s">
        <v>4875</v>
      </c>
      <c r="C8052" s="45" t="s">
        <v>366</v>
      </c>
      <c r="D8052" s="23" t="s">
        <v>5751</v>
      </c>
      <c r="E8052" s="23" t="s">
        <v>287</v>
      </c>
      <c r="F8052" s="40">
        <v>1</v>
      </c>
      <c r="G8052" s="25">
        <v>9093</v>
      </c>
      <c r="H8052" s="25">
        <v>9093</v>
      </c>
      <c r="I8052" s="25"/>
      <c r="J8052" s="58" t="e">
        <f>HYPERLINK("#"&amp;"Insumos"&amp;"!A"&amp;MATCH($B8052,#REF!,0),"Ins "&amp;$B8052)</f>
        <v>#REF!</v>
      </c>
      <c r="M8052" s="220"/>
    </row>
    <row r="8053" spans="1:13" x14ac:dyDescent="0.2">
      <c r="A8053" s="35" t="s">
        <v>8139</v>
      </c>
      <c r="B8053" s="1" t="s">
        <v>6106</v>
      </c>
      <c r="C8053" s="45" t="s">
        <v>6107</v>
      </c>
      <c r="D8053" s="23" t="s">
        <v>5751</v>
      </c>
      <c r="E8053" s="23" t="s">
        <v>464</v>
      </c>
      <c r="F8053" s="40">
        <v>3.45</v>
      </c>
      <c r="G8053" s="25">
        <v>4867</v>
      </c>
      <c r="H8053" s="25">
        <v>16791</v>
      </c>
      <c r="I8053" s="25"/>
      <c r="J8053" s="58" t="e">
        <f>HYPERLINK("#"&amp;"Insumos"&amp;"!A"&amp;MATCH($B8053,#REF!,0),"Ins "&amp;$B8053)</f>
        <v>#REF!</v>
      </c>
      <c r="M8053" s="220"/>
    </row>
    <row r="8054" spans="1:13" x14ac:dyDescent="0.2">
      <c r="A8054" s="35" t="s">
        <v>8139</v>
      </c>
      <c r="B8054" s="1" t="s">
        <v>6108</v>
      </c>
      <c r="C8054" s="45" t="s">
        <v>6109</v>
      </c>
      <c r="D8054" s="23" t="s">
        <v>5751</v>
      </c>
      <c r="E8054" s="23" t="s">
        <v>464</v>
      </c>
      <c r="F8054" s="40">
        <v>1.05</v>
      </c>
      <c r="G8054" s="25">
        <v>3284</v>
      </c>
      <c r="H8054" s="25">
        <v>3448</v>
      </c>
      <c r="I8054" s="25"/>
      <c r="J8054" s="58" t="e">
        <f>HYPERLINK("#"&amp;"Insumos"&amp;"!A"&amp;MATCH($B8054,#REF!,0),"Ins "&amp;$B8054)</f>
        <v>#REF!</v>
      </c>
      <c r="M8054" s="220"/>
    </row>
    <row r="8055" spans="1:13" x14ac:dyDescent="0.2">
      <c r="A8055" s="35" t="s">
        <v>8139</v>
      </c>
      <c r="B8055" s="1" t="s">
        <v>7398</v>
      </c>
      <c r="C8055" s="45" t="s">
        <v>7399</v>
      </c>
      <c r="D8055" s="23" t="s">
        <v>5751</v>
      </c>
      <c r="E8055" s="23" t="s">
        <v>4134</v>
      </c>
      <c r="F8055" s="40">
        <v>0.3</v>
      </c>
      <c r="G8055" s="25">
        <v>1144</v>
      </c>
      <c r="H8055" s="25">
        <v>343</v>
      </c>
      <c r="I8055" s="25"/>
      <c r="J8055" s="58" t="e">
        <f>HYPERLINK("#"&amp;"Insumos"&amp;"!A"&amp;MATCH($B8055,#REF!,0),"Ins "&amp;$B8055)</f>
        <v>#REF!</v>
      </c>
      <c r="M8055" s="220"/>
    </row>
    <row r="8056" spans="1:13" x14ac:dyDescent="0.2">
      <c r="A8056" s="35" t="s">
        <v>8139</v>
      </c>
      <c r="B8056" s="1" t="s">
        <v>7400</v>
      </c>
      <c r="C8056" s="45" t="s">
        <v>7401</v>
      </c>
      <c r="D8056" s="23" t="s">
        <v>5751</v>
      </c>
      <c r="E8056" s="23" t="s">
        <v>4134</v>
      </c>
      <c r="F8056" s="40">
        <v>0.1</v>
      </c>
      <c r="G8056" s="25">
        <v>1501</v>
      </c>
      <c r="H8056" s="25">
        <v>150</v>
      </c>
      <c r="I8056" s="25"/>
      <c r="J8056" s="58" t="e">
        <f>HYPERLINK("#"&amp;"Insumos"&amp;"!A"&amp;MATCH($B8056,#REF!,0),"Ins "&amp;$B8056)</f>
        <v>#REF!</v>
      </c>
      <c r="M8056" s="220"/>
    </row>
    <row r="8057" spans="1:13" x14ac:dyDescent="0.2">
      <c r="A8057" s="35" t="s">
        <v>8139</v>
      </c>
      <c r="B8057" s="1" t="s">
        <v>7402</v>
      </c>
      <c r="C8057" s="45" t="s">
        <v>7403</v>
      </c>
      <c r="D8057" s="23" t="s">
        <v>5751</v>
      </c>
      <c r="E8057" s="23" t="s">
        <v>4134</v>
      </c>
      <c r="F8057" s="40">
        <v>0.1</v>
      </c>
      <c r="G8057" s="25">
        <v>2287</v>
      </c>
      <c r="H8057" s="25">
        <v>229</v>
      </c>
      <c r="I8057" s="25"/>
      <c r="J8057" s="58" t="e">
        <f>HYPERLINK("#"&amp;"Insumos"&amp;"!A"&amp;MATCH($B8057,#REF!,0),"Ins "&amp;$B8057)</f>
        <v>#REF!</v>
      </c>
      <c r="M8057" s="220"/>
    </row>
    <row r="8058" spans="1:13" ht="25.5" x14ac:dyDescent="0.2">
      <c r="A8058" s="36" t="s">
        <v>8141</v>
      </c>
      <c r="B8058" s="26" t="s">
        <v>6816</v>
      </c>
      <c r="C8058" s="79" t="s">
        <v>8142</v>
      </c>
      <c r="D8058" s="37" t="s">
        <v>5608</v>
      </c>
      <c r="E8058" s="37" t="s">
        <v>4134</v>
      </c>
      <c r="F8058" s="41"/>
      <c r="G8058" s="27"/>
      <c r="H8058" s="27"/>
      <c r="I8058" s="27">
        <v>279774</v>
      </c>
      <c r="M8058" s="220">
        <f t="shared" si="125"/>
        <v>366392</v>
      </c>
    </row>
    <row r="8059" spans="1:13" x14ac:dyDescent="0.2">
      <c r="A8059" s="35" t="s">
        <v>8141</v>
      </c>
      <c r="B8059" s="1" t="s">
        <v>5577</v>
      </c>
      <c r="C8059" s="45" t="s">
        <v>6346</v>
      </c>
      <c r="D8059" s="23" t="s">
        <v>5734</v>
      </c>
      <c r="E8059" s="23" t="s">
        <v>4141</v>
      </c>
      <c r="F8059" s="40">
        <v>4</v>
      </c>
      <c r="G8059" s="25">
        <v>53481</v>
      </c>
      <c r="H8059" s="25">
        <v>213924</v>
      </c>
      <c r="I8059" s="25"/>
      <c r="J8059" s="58" t="e">
        <f>HYPERLINK("#"&amp;"Insumos"&amp;"!A"&amp;MATCH($B8059,#REF!,0),"Ins "&amp;$B8059)</f>
        <v>#REF!</v>
      </c>
      <c r="M8059" s="220"/>
    </row>
    <row r="8060" spans="1:13" x14ac:dyDescent="0.2">
      <c r="A8060" s="35" t="s">
        <v>8141</v>
      </c>
      <c r="B8060" s="1" t="s">
        <v>5533</v>
      </c>
      <c r="C8060" s="45" t="s">
        <v>5892</v>
      </c>
      <c r="D8060" s="23" t="s">
        <v>977</v>
      </c>
      <c r="E8060" s="23" t="s">
        <v>4134</v>
      </c>
      <c r="F8060" s="40">
        <v>2</v>
      </c>
      <c r="G8060" s="25">
        <v>3623</v>
      </c>
      <c r="H8060" s="25">
        <v>7246</v>
      </c>
      <c r="I8060" s="25"/>
      <c r="J8060" s="58" t="e">
        <f>HYPERLINK("#"&amp;"Insumos"&amp;"!A"&amp;MATCH($B8060,#REF!,0),"Ins "&amp;$B8060)</f>
        <v>#REF!</v>
      </c>
      <c r="M8060" s="220"/>
    </row>
    <row r="8061" spans="1:13" x14ac:dyDescent="0.2">
      <c r="A8061" s="35" t="s">
        <v>8141</v>
      </c>
      <c r="B8061" s="1" t="s">
        <v>4875</v>
      </c>
      <c r="C8061" s="45" t="s">
        <v>366</v>
      </c>
      <c r="D8061" s="23" t="s">
        <v>5751</v>
      </c>
      <c r="E8061" s="23" t="s">
        <v>287</v>
      </c>
      <c r="F8061" s="40">
        <v>3</v>
      </c>
      <c r="G8061" s="25">
        <v>9093</v>
      </c>
      <c r="H8061" s="25">
        <v>27279</v>
      </c>
      <c r="I8061" s="25"/>
      <c r="J8061" s="58" t="e">
        <f>HYPERLINK("#"&amp;"Insumos"&amp;"!A"&amp;MATCH($B8061,#REF!,0),"Ins "&amp;$B8061)</f>
        <v>#REF!</v>
      </c>
      <c r="M8061" s="220"/>
    </row>
    <row r="8062" spans="1:13" x14ac:dyDescent="0.2">
      <c r="A8062" s="35" t="s">
        <v>8141</v>
      </c>
      <c r="B8062" s="1" t="s">
        <v>6035</v>
      </c>
      <c r="C8062" s="45" t="s">
        <v>9846</v>
      </c>
      <c r="D8062" s="23" t="s">
        <v>5751</v>
      </c>
      <c r="E8062" s="23" t="s">
        <v>464</v>
      </c>
      <c r="F8062" s="40">
        <v>5</v>
      </c>
      <c r="G8062" s="25">
        <v>3952</v>
      </c>
      <c r="H8062" s="25">
        <v>19760</v>
      </c>
      <c r="I8062" s="25"/>
      <c r="J8062" s="58" t="e">
        <f>HYPERLINK("#"&amp;"Insumos"&amp;"!A"&amp;MATCH($B8062,#REF!,0),"Ins "&amp;$B8062)</f>
        <v>#REF!</v>
      </c>
      <c r="M8062" s="220"/>
    </row>
    <row r="8063" spans="1:13" x14ac:dyDescent="0.2">
      <c r="A8063" s="35" t="s">
        <v>8141</v>
      </c>
      <c r="B8063" s="1" t="s">
        <v>6036</v>
      </c>
      <c r="C8063" s="45" t="s">
        <v>9847</v>
      </c>
      <c r="D8063" s="23" t="s">
        <v>5751</v>
      </c>
      <c r="E8063" s="23" t="s">
        <v>4134</v>
      </c>
      <c r="F8063" s="40">
        <v>5</v>
      </c>
      <c r="G8063" s="25">
        <v>998</v>
      </c>
      <c r="H8063" s="25">
        <v>4990</v>
      </c>
      <c r="I8063" s="25"/>
      <c r="J8063" s="58" t="e">
        <f>HYPERLINK("#"&amp;"Insumos"&amp;"!A"&amp;MATCH($B8063,#REF!,0),"Ins "&amp;$B8063)</f>
        <v>#REF!</v>
      </c>
      <c r="M8063" s="220"/>
    </row>
    <row r="8064" spans="1:13" x14ac:dyDescent="0.2">
      <c r="A8064" s="35" t="s">
        <v>8141</v>
      </c>
      <c r="B8064" s="1" t="s">
        <v>7398</v>
      </c>
      <c r="C8064" s="45" t="s">
        <v>7399</v>
      </c>
      <c r="D8064" s="23" t="s">
        <v>5751</v>
      </c>
      <c r="E8064" s="23" t="s">
        <v>4134</v>
      </c>
      <c r="F8064" s="40">
        <v>1</v>
      </c>
      <c r="G8064" s="25">
        <v>1144</v>
      </c>
      <c r="H8064" s="25">
        <v>1144</v>
      </c>
      <c r="I8064" s="25"/>
      <c r="J8064" s="58" t="e">
        <f>HYPERLINK("#"&amp;"Insumos"&amp;"!A"&amp;MATCH($B8064,#REF!,0),"Ins "&amp;$B8064)</f>
        <v>#REF!</v>
      </c>
      <c r="M8064" s="220"/>
    </row>
    <row r="8065" spans="1:13" x14ac:dyDescent="0.2">
      <c r="A8065" s="35" t="s">
        <v>8141</v>
      </c>
      <c r="B8065" s="1" t="s">
        <v>7402</v>
      </c>
      <c r="C8065" s="45" t="s">
        <v>7403</v>
      </c>
      <c r="D8065" s="23" t="s">
        <v>5751</v>
      </c>
      <c r="E8065" s="23" t="s">
        <v>4134</v>
      </c>
      <c r="F8065" s="40">
        <v>1</v>
      </c>
      <c r="G8065" s="25">
        <v>2287</v>
      </c>
      <c r="H8065" s="25">
        <v>2287</v>
      </c>
      <c r="I8065" s="25"/>
      <c r="J8065" s="58" t="e">
        <f>HYPERLINK("#"&amp;"Insumos"&amp;"!A"&amp;MATCH($B8065,#REF!,0),"Ins "&amp;$B8065)</f>
        <v>#REF!</v>
      </c>
      <c r="M8065" s="220"/>
    </row>
    <row r="8066" spans="1:13" x14ac:dyDescent="0.2">
      <c r="A8066" s="35" t="s">
        <v>8141</v>
      </c>
      <c r="B8066" s="1" t="s">
        <v>7404</v>
      </c>
      <c r="C8066" s="45" t="s">
        <v>7405</v>
      </c>
      <c r="D8066" s="23" t="s">
        <v>5751</v>
      </c>
      <c r="E8066" s="23" t="s">
        <v>4134</v>
      </c>
      <c r="F8066" s="40">
        <v>1</v>
      </c>
      <c r="G8066" s="25">
        <v>3144</v>
      </c>
      <c r="H8066" s="25">
        <v>3144</v>
      </c>
      <c r="I8066" s="25"/>
      <c r="J8066" s="58" t="e">
        <f>HYPERLINK("#"&amp;"Insumos"&amp;"!A"&amp;MATCH($B8066,#REF!,0),"Ins "&amp;$B8066)</f>
        <v>#REF!</v>
      </c>
      <c r="M8066" s="220"/>
    </row>
    <row r="8067" spans="1:13" ht="25.5" x14ac:dyDescent="0.2">
      <c r="A8067" s="36" t="s">
        <v>8143</v>
      </c>
      <c r="B8067" s="26" t="s">
        <v>6816</v>
      </c>
      <c r="C8067" s="79" t="s">
        <v>8144</v>
      </c>
      <c r="D8067" s="37" t="s">
        <v>5608</v>
      </c>
      <c r="E8067" s="37" t="s">
        <v>4134</v>
      </c>
      <c r="F8067" s="41"/>
      <c r="G8067" s="27"/>
      <c r="H8067" s="27"/>
      <c r="I8067" s="27">
        <v>38153</v>
      </c>
      <c r="M8067" s="220">
        <f t="shared" si="125"/>
        <v>49965</v>
      </c>
    </row>
    <row r="8068" spans="1:13" x14ac:dyDescent="0.2">
      <c r="A8068" s="35" t="s">
        <v>8143</v>
      </c>
      <c r="B8068" s="1" t="s">
        <v>81</v>
      </c>
      <c r="C8068" s="45" t="s">
        <v>1020</v>
      </c>
      <c r="D8068" s="23" t="s">
        <v>5734</v>
      </c>
      <c r="E8068" s="23" t="s">
        <v>4141</v>
      </c>
      <c r="F8068" s="40">
        <v>0.25</v>
      </c>
      <c r="G8068" s="25">
        <v>75325</v>
      </c>
      <c r="H8068" s="25">
        <v>18831</v>
      </c>
      <c r="I8068" s="25"/>
      <c r="J8068" s="58" t="e">
        <f>HYPERLINK("#"&amp;"Insumos"&amp;"!A"&amp;MATCH($B8068,#REF!,0),"Ins "&amp;$B8068)</f>
        <v>#REF!</v>
      </c>
      <c r="M8068" s="220"/>
    </row>
    <row r="8069" spans="1:13" x14ac:dyDescent="0.2">
      <c r="A8069" s="35" t="s">
        <v>8143</v>
      </c>
      <c r="B8069" s="1" t="s">
        <v>5533</v>
      </c>
      <c r="C8069" s="45" t="s">
        <v>5892</v>
      </c>
      <c r="D8069" s="23" t="s">
        <v>977</v>
      </c>
      <c r="E8069" s="23" t="s">
        <v>4134</v>
      </c>
      <c r="F8069" s="40">
        <v>0.15</v>
      </c>
      <c r="G8069" s="25">
        <v>3623</v>
      </c>
      <c r="H8069" s="25">
        <v>543</v>
      </c>
      <c r="I8069" s="25"/>
      <c r="J8069" s="58" t="e">
        <f>HYPERLINK("#"&amp;"Insumos"&amp;"!A"&amp;MATCH($B8069,#REF!,0),"Ins "&amp;$B8069)</f>
        <v>#REF!</v>
      </c>
      <c r="M8069" s="220"/>
    </row>
    <row r="8070" spans="1:13" x14ac:dyDescent="0.2">
      <c r="A8070" s="35" t="s">
        <v>8143</v>
      </c>
      <c r="B8070" s="1" t="s">
        <v>6106</v>
      </c>
      <c r="C8070" s="45" t="s">
        <v>6107</v>
      </c>
      <c r="D8070" s="23" t="s">
        <v>5751</v>
      </c>
      <c r="E8070" s="23" t="s">
        <v>464</v>
      </c>
      <c r="F8070" s="40">
        <v>3.15</v>
      </c>
      <c r="G8070" s="25">
        <v>4867</v>
      </c>
      <c r="H8070" s="25">
        <v>15331</v>
      </c>
      <c r="I8070" s="25"/>
      <c r="J8070" s="58" t="e">
        <f>HYPERLINK("#"&amp;"Insumos"&amp;"!A"&amp;MATCH($B8070,#REF!,0),"Ins "&amp;$B8070)</f>
        <v>#REF!</v>
      </c>
      <c r="M8070" s="220"/>
    </row>
    <row r="8071" spans="1:13" x14ac:dyDescent="0.2">
      <c r="A8071" s="35" t="s">
        <v>8143</v>
      </c>
      <c r="B8071" s="1" t="s">
        <v>6108</v>
      </c>
      <c r="C8071" s="45" t="s">
        <v>6109</v>
      </c>
      <c r="D8071" s="23" t="s">
        <v>5751</v>
      </c>
      <c r="E8071" s="23" t="s">
        <v>464</v>
      </c>
      <c r="F8071" s="40">
        <v>1.05</v>
      </c>
      <c r="G8071" s="25">
        <v>3284</v>
      </c>
      <c r="H8071" s="25">
        <v>3448</v>
      </c>
      <c r="I8071" s="25"/>
      <c r="J8071" s="58" t="e">
        <f>HYPERLINK("#"&amp;"Insumos"&amp;"!A"&amp;MATCH($B8071,#REF!,0),"Ins "&amp;$B8071)</f>
        <v>#REF!</v>
      </c>
      <c r="M8071" s="220"/>
    </row>
    <row r="8072" spans="1:13" ht="25.5" x14ac:dyDescent="0.2">
      <c r="A8072" s="36" t="s">
        <v>8145</v>
      </c>
      <c r="B8072" s="26" t="s">
        <v>6816</v>
      </c>
      <c r="C8072" s="79" t="s">
        <v>8146</v>
      </c>
      <c r="D8072" s="37" t="s">
        <v>5608</v>
      </c>
      <c r="E8072" s="37" t="s">
        <v>4134</v>
      </c>
      <c r="F8072" s="41"/>
      <c r="G8072" s="27"/>
      <c r="H8072" s="27"/>
      <c r="I8072" s="27">
        <v>181570</v>
      </c>
      <c r="M8072" s="220">
        <f t="shared" ref="M8072:M8130" si="126">ROUND(I8072*(1+$L$2),0)</f>
        <v>237784</v>
      </c>
    </row>
    <row r="8073" spans="1:13" x14ac:dyDescent="0.2">
      <c r="A8073" s="35" t="s">
        <v>8145</v>
      </c>
      <c r="B8073" s="1" t="s">
        <v>5577</v>
      </c>
      <c r="C8073" s="45" t="s">
        <v>6346</v>
      </c>
      <c r="D8073" s="23" t="s">
        <v>5734</v>
      </c>
      <c r="E8073" s="23" t="s">
        <v>4141</v>
      </c>
      <c r="F8073" s="40">
        <v>1</v>
      </c>
      <c r="G8073" s="25">
        <v>53481</v>
      </c>
      <c r="H8073" s="25">
        <v>53481</v>
      </c>
      <c r="I8073" s="25"/>
      <c r="J8073" s="58" t="e">
        <f>HYPERLINK("#"&amp;"Insumos"&amp;"!A"&amp;MATCH($B8073,#REF!,0),"Ins "&amp;$B8073)</f>
        <v>#REF!</v>
      </c>
      <c r="M8073" s="220"/>
    </row>
    <row r="8074" spans="1:13" x14ac:dyDescent="0.2">
      <c r="A8074" s="35" t="s">
        <v>8145</v>
      </c>
      <c r="B8074" s="1" t="s">
        <v>263</v>
      </c>
      <c r="C8074" s="45" t="s">
        <v>696</v>
      </c>
      <c r="D8074" s="23" t="s">
        <v>5534</v>
      </c>
      <c r="E8074" s="23" t="s">
        <v>4140</v>
      </c>
      <c r="F8074" s="40">
        <v>0.2</v>
      </c>
      <c r="G8074" s="25">
        <v>187426</v>
      </c>
      <c r="H8074" s="25">
        <v>37485</v>
      </c>
      <c r="I8074" s="25"/>
      <c r="J8074" s="58" t="e">
        <f>HYPERLINK("#"&amp;"Insumos"&amp;"!A"&amp;MATCH($B8074,#REF!,0),"Ins "&amp;$B8074)</f>
        <v>#REF!</v>
      </c>
      <c r="M8074" s="220"/>
    </row>
    <row r="8075" spans="1:13" x14ac:dyDescent="0.2">
      <c r="A8075" s="35" t="s">
        <v>8145</v>
      </c>
      <c r="B8075" s="1" t="s">
        <v>5533</v>
      </c>
      <c r="C8075" s="45" t="s">
        <v>5892</v>
      </c>
      <c r="D8075" s="23" t="s">
        <v>977</v>
      </c>
      <c r="E8075" s="23" t="s">
        <v>4134</v>
      </c>
      <c r="F8075" s="40">
        <v>2</v>
      </c>
      <c r="G8075" s="25">
        <v>3623</v>
      </c>
      <c r="H8075" s="25">
        <v>7246</v>
      </c>
      <c r="I8075" s="25"/>
      <c r="J8075" s="58" t="e">
        <f>HYPERLINK("#"&amp;"Insumos"&amp;"!A"&amp;MATCH($B8075,#REF!,0),"Ins "&amp;$B8075)</f>
        <v>#REF!</v>
      </c>
      <c r="M8075" s="220"/>
    </row>
    <row r="8076" spans="1:13" x14ac:dyDescent="0.2">
      <c r="A8076" s="35" t="s">
        <v>8145</v>
      </c>
      <c r="B8076" s="1" t="s">
        <v>6121</v>
      </c>
      <c r="C8076" s="45" t="s">
        <v>6122</v>
      </c>
      <c r="D8076" s="23" t="s">
        <v>5751</v>
      </c>
      <c r="E8076" s="23" t="s">
        <v>464</v>
      </c>
      <c r="F8076" s="40">
        <v>4</v>
      </c>
      <c r="G8076" s="25">
        <v>2269</v>
      </c>
      <c r="H8076" s="25">
        <v>9076</v>
      </c>
      <c r="I8076" s="25"/>
      <c r="J8076" s="58" t="e">
        <f>HYPERLINK("#"&amp;"Insumos"&amp;"!A"&amp;MATCH($B8076,#REF!,0),"Ins "&amp;$B8076)</f>
        <v>#REF!</v>
      </c>
      <c r="M8076" s="220"/>
    </row>
    <row r="8077" spans="1:13" ht="25.5" x14ac:dyDescent="0.2">
      <c r="A8077" s="35" t="s">
        <v>8145</v>
      </c>
      <c r="B8077" s="1" t="s">
        <v>7595</v>
      </c>
      <c r="C8077" s="45" t="s">
        <v>7596</v>
      </c>
      <c r="D8077" s="23" t="s">
        <v>5751</v>
      </c>
      <c r="E8077" s="23" t="s">
        <v>4134</v>
      </c>
      <c r="F8077" s="40">
        <v>1</v>
      </c>
      <c r="G8077" s="25">
        <v>74282</v>
      </c>
      <c r="H8077" s="25">
        <v>74282</v>
      </c>
      <c r="I8077" s="25"/>
      <c r="J8077" s="58" t="e">
        <f>HYPERLINK("#"&amp;"Insumos"&amp;"!A"&amp;MATCH($B8077,#REF!,0),"Ins "&amp;$B8077)</f>
        <v>#REF!</v>
      </c>
      <c r="M8077" s="220"/>
    </row>
    <row r="8078" spans="1:13" ht="25.5" x14ac:dyDescent="0.2">
      <c r="A8078" s="36" t="s">
        <v>8147</v>
      </c>
      <c r="B8078" s="26" t="s">
        <v>6816</v>
      </c>
      <c r="C8078" s="79" t="s">
        <v>8148</v>
      </c>
      <c r="D8078" s="37" t="s">
        <v>5608</v>
      </c>
      <c r="E8078" s="37" t="s">
        <v>4134</v>
      </c>
      <c r="F8078" s="41"/>
      <c r="G8078" s="27"/>
      <c r="H8078" s="27"/>
      <c r="I8078" s="27">
        <v>379492</v>
      </c>
      <c r="M8078" s="220">
        <f t="shared" si="126"/>
        <v>496983</v>
      </c>
    </row>
    <row r="8079" spans="1:13" x14ac:dyDescent="0.2">
      <c r="A8079" s="35" t="s">
        <v>8147</v>
      </c>
      <c r="B8079" s="1" t="s">
        <v>81</v>
      </c>
      <c r="C8079" s="45" t="s">
        <v>1020</v>
      </c>
      <c r="D8079" s="23" t="s">
        <v>5734</v>
      </c>
      <c r="E8079" s="23" t="s">
        <v>4141</v>
      </c>
      <c r="F8079" s="40">
        <v>0.8</v>
      </c>
      <c r="G8079" s="25">
        <v>75325</v>
      </c>
      <c r="H8079" s="25">
        <v>60260</v>
      </c>
      <c r="I8079" s="25"/>
      <c r="J8079" s="58" t="e">
        <f>HYPERLINK("#"&amp;"Insumos"&amp;"!A"&amp;MATCH($B8079,#REF!,0),"Ins "&amp;$B8079)</f>
        <v>#REF!</v>
      </c>
      <c r="M8079" s="220"/>
    </row>
    <row r="8080" spans="1:13" ht="25.5" x14ac:dyDescent="0.2">
      <c r="A8080" s="35" t="s">
        <v>8147</v>
      </c>
      <c r="B8080" s="1" t="s">
        <v>597</v>
      </c>
      <c r="C8080" s="45" t="s">
        <v>8738</v>
      </c>
      <c r="D8080" s="23" t="s">
        <v>5534</v>
      </c>
      <c r="E8080" s="23" t="s">
        <v>8737</v>
      </c>
      <c r="F8080" s="40">
        <v>0.4</v>
      </c>
      <c r="G8080" s="25">
        <v>17302</v>
      </c>
      <c r="H8080" s="25">
        <v>6921</v>
      </c>
      <c r="I8080" s="25"/>
      <c r="J8080" s="58" t="e">
        <f>HYPERLINK("#"&amp;"Insumos"&amp;"!A"&amp;MATCH($B8080,#REF!,0),"Ins "&amp;$B8080)</f>
        <v>#REF!</v>
      </c>
      <c r="M8080" s="220"/>
    </row>
    <row r="8081" spans="1:13" x14ac:dyDescent="0.2">
      <c r="A8081" s="35" t="s">
        <v>8147</v>
      </c>
      <c r="B8081" s="1" t="s">
        <v>263</v>
      </c>
      <c r="C8081" s="45" t="s">
        <v>696</v>
      </c>
      <c r="D8081" s="23" t="s">
        <v>5534</v>
      </c>
      <c r="E8081" s="23" t="s">
        <v>4140</v>
      </c>
      <c r="F8081" s="40">
        <v>1.2699999999999999E-2</v>
      </c>
      <c r="G8081" s="25">
        <v>187426</v>
      </c>
      <c r="H8081" s="25">
        <v>2380</v>
      </c>
      <c r="I8081" s="25"/>
      <c r="J8081" s="58" t="e">
        <f>HYPERLINK("#"&amp;"Insumos"&amp;"!A"&amp;MATCH($B8081,#REF!,0),"Ins "&amp;$B8081)</f>
        <v>#REF!</v>
      </c>
      <c r="M8081" s="220"/>
    </row>
    <row r="8082" spans="1:13" x14ac:dyDescent="0.2">
      <c r="A8082" s="35" t="s">
        <v>8147</v>
      </c>
      <c r="B8082" s="1" t="s">
        <v>5533</v>
      </c>
      <c r="C8082" s="45" t="s">
        <v>5892</v>
      </c>
      <c r="D8082" s="23" t="s">
        <v>977</v>
      </c>
      <c r="E8082" s="23" t="s">
        <v>4134</v>
      </c>
      <c r="F8082" s="40">
        <v>0.5</v>
      </c>
      <c r="G8082" s="25">
        <v>3623</v>
      </c>
      <c r="H8082" s="25">
        <v>1812</v>
      </c>
      <c r="I8082" s="25"/>
      <c r="J8082" s="58" t="e">
        <f>HYPERLINK("#"&amp;"Insumos"&amp;"!A"&amp;MATCH($B8082,#REF!,0),"Ins "&amp;$B8082)</f>
        <v>#REF!</v>
      </c>
      <c r="M8082" s="220"/>
    </row>
    <row r="8083" spans="1:13" x14ac:dyDescent="0.2">
      <c r="A8083" s="35" t="s">
        <v>8147</v>
      </c>
      <c r="B8083" s="1" t="s">
        <v>4673</v>
      </c>
      <c r="C8083" s="45" t="s">
        <v>490</v>
      </c>
      <c r="D8083" s="23" t="s">
        <v>5751</v>
      </c>
      <c r="E8083" s="23" t="s">
        <v>4134</v>
      </c>
      <c r="F8083" s="40">
        <v>2</v>
      </c>
      <c r="G8083" s="25">
        <v>6465</v>
      </c>
      <c r="H8083" s="25">
        <v>12930</v>
      </c>
      <c r="I8083" s="25"/>
      <c r="J8083" s="58" t="e">
        <f>HYPERLINK("#"&amp;"Insumos"&amp;"!A"&amp;MATCH($B8083,#REF!,0),"Ins "&amp;$B8083)</f>
        <v>#REF!</v>
      </c>
      <c r="M8083" s="220"/>
    </row>
    <row r="8084" spans="1:13" x14ac:dyDescent="0.2">
      <c r="A8084" s="35" t="s">
        <v>8147</v>
      </c>
      <c r="B8084" s="1" t="s">
        <v>4875</v>
      </c>
      <c r="C8084" s="45" t="s">
        <v>366</v>
      </c>
      <c r="D8084" s="23" t="s">
        <v>5751</v>
      </c>
      <c r="E8084" s="23" t="s">
        <v>287</v>
      </c>
      <c r="F8084" s="40">
        <v>3</v>
      </c>
      <c r="G8084" s="25">
        <v>9093</v>
      </c>
      <c r="H8084" s="25">
        <v>27279</v>
      </c>
      <c r="I8084" s="25"/>
      <c r="J8084" s="58" t="e">
        <f>HYPERLINK("#"&amp;"Insumos"&amp;"!A"&amp;MATCH($B8084,#REF!,0),"Ins "&amp;$B8084)</f>
        <v>#REF!</v>
      </c>
      <c r="M8084" s="220"/>
    </row>
    <row r="8085" spans="1:13" x14ac:dyDescent="0.2">
      <c r="A8085" s="35" t="s">
        <v>8147</v>
      </c>
      <c r="B8085" s="1" t="s">
        <v>7382</v>
      </c>
      <c r="C8085" s="45" t="s">
        <v>7383</v>
      </c>
      <c r="D8085" s="23" t="s">
        <v>5751</v>
      </c>
      <c r="E8085" s="23" t="s">
        <v>4134</v>
      </c>
      <c r="F8085" s="40">
        <v>2</v>
      </c>
      <c r="G8085" s="25">
        <v>286</v>
      </c>
      <c r="H8085" s="25">
        <v>572</v>
      </c>
      <c r="I8085" s="25"/>
      <c r="J8085" s="58" t="e">
        <f>HYPERLINK("#"&amp;"Insumos"&amp;"!A"&amp;MATCH($B8085,#REF!,0),"Ins "&amp;$B8085)</f>
        <v>#REF!</v>
      </c>
      <c r="M8085" s="220"/>
    </row>
    <row r="8086" spans="1:13" x14ac:dyDescent="0.2">
      <c r="A8086" s="35" t="s">
        <v>8147</v>
      </c>
      <c r="B8086" s="1" t="s">
        <v>7400</v>
      </c>
      <c r="C8086" s="45" t="s">
        <v>7401</v>
      </c>
      <c r="D8086" s="23" t="s">
        <v>5751</v>
      </c>
      <c r="E8086" s="23" t="s">
        <v>4134</v>
      </c>
      <c r="F8086" s="40">
        <v>2</v>
      </c>
      <c r="G8086" s="25">
        <v>1501</v>
      </c>
      <c r="H8086" s="25">
        <v>3002</v>
      </c>
      <c r="I8086" s="25"/>
      <c r="J8086" s="58" t="e">
        <f>HYPERLINK("#"&amp;"Insumos"&amp;"!A"&amp;MATCH($B8086,#REF!,0),"Ins "&amp;$B8086)</f>
        <v>#REF!</v>
      </c>
      <c r="M8086" s="220"/>
    </row>
    <row r="8087" spans="1:13" x14ac:dyDescent="0.2">
      <c r="A8087" s="35" t="s">
        <v>8147</v>
      </c>
      <c r="B8087" s="1" t="s">
        <v>7418</v>
      </c>
      <c r="C8087" s="45" t="s">
        <v>7419</v>
      </c>
      <c r="D8087" s="23" t="s">
        <v>5751</v>
      </c>
      <c r="E8087" s="23" t="s">
        <v>287</v>
      </c>
      <c r="F8087" s="40">
        <v>9.4499999999999993</v>
      </c>
      <c r="G8087" s="25">
        <v>2693</v>
      </c>
      <c r="H8087" s="25">
        <v>25449</v>
      </c>
      <c r="I8087" s="25"/>
      <c r="J8087" s="58" t="e">
        <f>HYPERLINK("#"&amp;"Insumos"&amp;"!A"&amp;MATCH($B8087,#REF!,0),"Ins "&amp;$B8087)</f>
        <v>#REF!</v>
      </c>
      <c r="M8087" s="220"/>
    </row>
    <row r="8088" spans="1:13" x14ac:dyDescent="0.2">
      <c r="A8088" s="35" t="s">
        <v>8147</v>
      </c>
      <c r="B8088" s="1" t="s">
        <v>7490</v>
      </c>
      <c r="C8088" s="45" t="s">
        <v>7491</v>
      </c>
      <c r="D8088" s="23" t="s">
        <v>5751</v>
      </c>
      <c r="E8088" s="23" t="s">
        <v>4134</v>
      </c>
      <c r="F8088" s="40">
        <v>2</v>
      </c>
      <c r="G8088" s="25">
        <v>746</v>
      </c>
      <c r="H8088" s="25">
        <v>1492</v>
      </c>
      <c r="I8088" s="25"/>
      <c r="J8088" s="58" t="e">
        <f>HYPERLINK("#"&amp;"Insumos"&amp;"!A"&amp;MATCH($B8088,#REF!,0),"Ins "&amp;$B8088)</f>
        <v>#REF!</v>
      </c>
      <c r="M8088" s="220"/>
    </row>
    <row r="8089" spans="1:13" x14ac:dyDescent="0.2">
      <c r="A8089" s="35" t="s">
        <v>8147</v>
      </c>
      <c r="B8089" s="1" t="s">
        <v>7492</v>
      </c>
      <c r="C8089" s="45" t="s">
        <v>7493</v>
      </c>
      <c r="D8089" s="23" t="s">
        <v>5751</v>
      </c>
      <c r="E8089" s="23" t="s">
        <v>4134</v>
      </c>
      <c r="F8089" s="40">
        <v>1</v>
      </c>
      <c r="G8089" s="25">
        <v>12858</v>
      </c>
      <c r="H8089" s="25">
        <v>12858</v>
      </c>
      <c r="I8089" s="25"/>
      <c r="J8089" s="58" t="e">
        <f>HYPERLINK("#"&amp;"Insumos"&amp;"!A"&amp;MATCH($B8089,#REF!,0),"Ins "&amp;$B8089)</f>
        <v>#REF!</v>
      </c>
      <c r="M8089" s="220"/>
    </row>
    <row r="8090" spans="1:13" x14ac:dyDescent="0.2">
      <c r="A8090" s="35" t="s">
        <v>8147</v>
      </c>
      <c r="B8090" s="1" t="s">
        <v>7517</v>
      </c>
      <c r="C8090" s="45" t="s">
        <v>7518</v>
      </c>
      <c r="D8090" s="23" t="s">
        <v>5751</v>
      </c>
      <c r="E8090" s="23" t="s">
        <v>4134</v>
      </c>
      <c r="F8090" s="40">
        <v>1</v>
      </c>
      <c r="G8090" s="25">
        <v>224537</v>
      </c>
      <c r="H8090" s="25">
        <v>224537</v>
      </c>
      <c r="I8090" s="25"/>
      <c r="J8090" s="58" t="e">
        <f>HYPERLINK("#"&amp;"Insumos"&amp;"!A"&amp;MATCH($B8090,#REF!,0),"Ins "&amp;$B8090)</f>
        <v>#REF!</v>
      </c>
      <c r="M8090" s="220"/>
    </row>
    <row r="8091" spans="1:13" ht="25.5" x14ac:dyDescent="0.2">
      <c r="A8091" s="36" t="s">
        <v>8149</v>
      </c>
      <c r="B8091" s="26" t="s">
        <v>6816</v>
      </c>
      <c r="C8091" s="79" t="s">
        <v>8150</v>
      </c>
      <c r="D8091" s="37" t="s">
        <v>5608</v>
      </c>
      <c r="E8091" s="37" t="s">
        <v>287</v>
      </c>
      <c r="F8091" s="41"/>
      <c r="G8091" s="27"/>
      <c r="H8091" s="27"/>
      <c r="I8091" s="27">
        <v>57595</v>
      </c>
      <c r="M8091" s="220">
        <f t="shared" si="126"/>
        <v>75426</v>
      </c>
    </row>
    <row r="8092" spans="1:13" x14ac:dyDescent="0.2">
      <c r="A8092" s="35" t="s">
        <v>8149</v>
      </c>
      <c r="B8092" s="1" t="s">
        <v>81</v>
      </c>
      <c r="C8092" s="45" t="s">
        <v>1020</v>
      </c>
      <c r="D8092" s="23" t="s">
        <v>5734</v>
      </c>
      <c r="E8092" s="23" t="s">
        <v>4141</v>
      </c>
      <c r="F8092" s="40">
        <v>0.12</v>
      </c>
      <c r="G8092" s="25">
        <v>75325</v>
      </c>
      <c r="H8092" s="25">
        <v>9039</v>
      </c>
      <c r="I8092" s="25"/>
      <c r="J8092" s="58" t="e">
        <f>HYPERLINK("#"&amp;"Insumos"&amp;"!A"&amp;MATCH($B8092,#REF!,0),"Ins "&amp;$B8092)</f>
        <v>#REF!</v>
      </c>
      <c r="M8092" s="220"/>
    </row>
    <row r="8093" spans="1:13" x14ac:dyDescent="0.2">
      <c r="A8093" s="35" t="s">
        <v>8149</v>
      </c>
      <c r="B8093" s="1" t="s">
        <v>263</v>
      </c>
      <c r="C8093" s="45" t="s">
        <v>696</v>
      </c>
      <c r="D8093" s="23" t="s">
        <v>5534</v>
      </c>
      <c r="E8093" s="23" t="s">
        <v>4140</v>
      </c>
      <c r="F8093" s="40">
        <v>3.5000000000000001E-3</v>
      </c>
      <c r="G8093" s="25">
        <v>187426</v>
      </c>
      <c r="H8093" s="25">
        <v>656</v>
      </c>
      <c r="I8093" s="25"/>
      <c r="J8093" s="58" t="e">
        <f>HYPERLINK("#"&amp;"Insumos"&amp;"!A"&amp;MATCH($B8093,#REF!,0),"Ins "&amp;$B8093)</f>
        <v>#REF!</v>
      </c>
      <c r="M8093" s="220"/>
    </row>
    <row r="8094" spans="1:13" x14ac:dyDescent="0.2">
      <c r="A8094" s="35" t="s">
        <v>8149</v>
      </c>
      <c r="B8094" s="1" t="s">
        <v>5533</v>
      </c>
      <c r="C8094" s="45" t="s">
        <v>5892</v>
      </c>
      <c r="D8094" s="23" t="s">
        <v>977</v>
      </c>
      <c r="E8094" s="23" t="s">
        <v>4134</v>
      </c>
      <c r="F8094" s="40">
        <v>0.1</v>
      </c>
      <c r="G8094" s="25">
        <v>3623</v>
      </c>
      <c r="H8094" s="25">
        <v>362</v>
      </c>
      <c r="I8094" s="25"/>
      <c r="J8094" s="58" t="e">
        <f>HYPERLINK("#"&amp;"Insumos"&amp;"!A"&amp;MATCH($B8094,#REF!,0),"Ins "&amp;$B8094)</f>
        <v>#REF!</v>
      </c>
      <c r="M8094" s="220"/>
    </row>
    <row r="8095" spans="1:13" x14ac:dyDescent="0.2">
      <c r="A8095" s="35" t="s">
        <v>8149</v>
      </c>
      <c r="B8095" s="1" t="s">
        <v>5007</v>
      </c>
      <c r="C8095" s="45" t="s">
        <v>720</v>
      </c>
      <c r="D8095" s="23" t="s">
        <v>5751</v>
      </c>
      <c r="E8095" s="23" t="s">
        <v>4134</v>
      </c>
      <c r="F8095" s="40">
        <v>0.5</v>
      </c>
      <c r="G8095" s="25">
        <v>1897</v>
      </c>
      <c r="H8095" s="25">
        <v>949</v>
      </c>
      <c r="I8095" s="25"/>
      <c r="J8095" s="58" t="e">
        <f>HYPERLINK("#"&amp;"Insumos"&amp;"!A"&amp;MATCH($B8095,#REF!,0),"Ins "&amp;$B8095)</f>
        <v>#REF!</v>
      </c>
      <c r="M8095" s="220"/>
    </row>
    <row r="8096" spans="1:13" x14ac:dyDescent="0.2">
      <c r="A8096" s="35" t="s">
        <v>8149</v>
      </c>
      <c r="B8096" s="1" t="s">
        <v>6106</v>
      </c>
      <c r="C8096" s="45" t="s">
        <v>6107</v>
      </c>
      <c r="D8096" s="23" t="s">
        <v>5751</v>
      </c>
      <c r="E8096" s="23" t="s">
        <v>464</v>
      </c>
      <c r="F8096" s="40">
        <v>1.05</v>
      </c>
      <c r="G8096" s="25">
        <v>4867</v>
      </c>
      <c r="H8096" s="25">
        <v>5110</v>
      </c>
      <c r="I8096" s="25"/>
      <c r="J8096" s="58" t="e">
        <f>HYPERLINK("#"&amp;"Insumos"&amp;"!A"&amp;MATCH($B8096,#REF!,0),"Ins "&amp;$B8096)</f>
        <v>#REF!</v>
      </c>
      <c r="M8096" s="220"/>
    </row>
    <row r="8097" spans="1:13" x14ac:dyDescent="0.2">
      <c r="A8097" s="35" t="s">
        <v>8149</v>
      </c>
      <c r="B8097" s="1" t="s">
        <v>7480</v>
      </c>
      <c r="C8097" s="45" t="s">
        <v>7481</v>
      </c>
      <c r="D8097" s="23" t="s">
        <v>5751</v>
      </c>
      <c r="E8097" s="23" t="s">
        <v>464</v>
      </c>
      <c r="F8097" s="40">
        <v>3.15</v>
      </c>
      <c r="G8097" s="25">
        <v>13168</v>
      </c>
      <c r="H8097" s="25">
        <v>41479</v>
      </c>
      <c r="I8097" s="25"/>
      <c r="J8097" s="58" t="e">
        <f>HYPERLINK("#"&amp;"Insumos"&amp;"!A"&amp;MATCH($B8097,#REF!,0),"Ins "&amp;$B8097)</f>
        <v>#REF!</v>
      </c>
      <c r="M8097" s="220"/>
    </row>
    <row r="8098" spans="1:13" x14ac:dyDescent="0.2">
      <c r="A8098" s="36" t="s">
        <v>8151</v>
      </c>
      <c r="B8098" s="26" t="s">
        <v>6816</v>
      </c>
      <c r="C8098" s="79" t="s">
        <v>8152</v>
      </c>
      <c r="D8098" s="37" t="s">
        <v>5608</v>
      </c>
      <c r="E8098" s="37" t="s">
        <v>287</v>
      </c>
      <c r="F8098" s="41"/>
      <c r="G8098" s="27"/>
      <c r="H8098" s="27"/>
      <c r="I8098" s="27">
        <v>159251</v>
      </c>
      <c r="M8098" s="220">
        <f t="shared" si="126"/>
        <v>208555</v>
      </c>
    </row>
    <row r="8099" spans="1:13" x14ac:dyDescent="0.2">
      <c r="A8099" s="35" t="s">
        <v>8151</v>
      </c>
      <c r="B8099" s="1" t="s">
        <v>5591</v>
      </c>
      <c r="C8099" s="45" t="s">
        <v>5821</v>
      </c>
      <c r="D8099" s="23" t="s">
        <v>5585</v>
      </c>
      <c r="E8099" s="23" t="s">
        <v>466</v>
      </c>
      <c r="F8099" s="40">
        <v>0.10299999999999999</v>
      </c>
      <c r="G8099" s="25">
        <v>682944</v>
      </c>
      <c r="H8099" s="25">
        <v>70343</v>
      </c>
      <c r="I8099" s="25"/>
      <c r="M8099" s="220"/>
    </row>
    <row r="8100" spans="1:13" x14ac:dyDescent="0.2">
      <c r="A8100" s="35" t="s">
        <v>8151</v>
      </c>
      <c r="B8100" s="1" t="s">
        <v>5578</v>
      </c>
      <c r="C8100" s="45" t="s">
        <v>1015</v>
      </c>
      <c r="D8100" s="23" t="s">
        <v>5734</v>
      </c>
      <c r="E8100" s="23" t="s">
        <v>4141</v>
      </c>
      <c r="F8100" s="40">
        <v>0.5</v>
      </c>
      <c r="G8100" s="25">
        <v>52425</v>
      </c>
      <c r="H8100" s="25">
        <v>26213</v>
      </c>
      <c r="I8100" s="25"/>
      <c r="J8100" s="58" t="e">
        <f>HYPERLINK("#"&amp;"Insumos"&amp;"!A"&amp;MATCH($B8100,#REF!,0),"Ins "&amp;$B8100)</f>
        <v>#REF!</v>
      </c>
      <c r="M8100" s="220"/>
    </row>
    <row r="8101" spans="1:13" x14ac:dyDescent="0.2">
      <c r="A8101" s="35" t="s">
        <v>8151</v>
      </c>
      <c r="B8101" s="1" t="s">
        <v>5533</v>
      </c>
      <c r="C8101" s="45" t="s">
        <v>5892</v>
      </c>
      <c r="D8101" s="23" t="s">
        <v>977</v>
      </c>
      <c r="E8101" s="23" t="s">
        <v>4134</v>
      </c>
      <c r="F8101" s="40">
        <v>1.6</v>
      </c>
      <c r="G8101" s="25">
        <v>3623</v>
      </c>
      <c r="H8101" s="25">
        <v>5797</v>
      </c>
      <c r="I8101" s="25"/>
      <c r="J8101" s="58" t="e">
        <f>HYPERLINK("#"&amp;"Insumos"&amp;"!A"&amp;MATCH($B8101,#REF!,0),"Ins "&amp;$B8101)</f>
        <v>#REF!</v>
      </c>
      <c r="M8101" s="220"/>
    </row>
    <row r="8102" spans="1:13" x14ac:dyDescent="0.2">
      <c r="A8102" s="35" t="s">
        <v>8151</v>
      </c>
      <c r="B8102" s="1" t="s">
        <v>4890</v>
      </c>
      <c r="C8102" s="45" t="s">
        <v>379</v>
      </c>
      <c r="D8102" s="23" t="s">
        <v>5751</v>
      </c>
      <c r="E8102" s="23" t="s">
        <v>287</v>
      </c>
      <c r="F8102" s="40">
        <v>2.1</v>
      </c>
      <c r="G8102" s="25">
        <v>6044</v>
      </c>
      <c r="H8102" s="25">
        <v>12692</v>
      </c>
      <c r="I8102" s="25"/>
      <c r="J8102" s="58" t="e">
        <f>HYPERLINK("#"&amp;"Insumos"&amp;"!A"&amp;MATCH($B8102,#REF!,0),"Ins "&amp;$B8102)</f>
        <v>#REF!</v>
      </c>
      <c r="M8102" s="220"/>
    </row>
    <row r="8103" spans="1:13" x14ac:dyDescent="0.2">
      <c r="A8103" s="35" t="s">
        <v>8151</v>
      </c>
      <c r="B8103" s="1" t="s">
        <v>6043</v>
      </c>
      <c r="C8103" s="45" t="s">
        <v>6044</v>
      </c>
      <c r="D8103" s="23" t="s">
        <v>5751</v>
      </c>
      <c r="E8103" s="23" t="s">
        <v>464</v>
      </c>
      <c r="F8103" s="40">
        <v>0.5</v>
      </c>
      <c r="G8103" s="25">
        <v>3634</v>
      </c>
      <c r="H8103" s="25">
        <v>1817</v>
      </c>
      <c r="I8103" s="25"/>
      <c r="J8103" s="58" t="e">
        <f>HYPERLINK("#"&amp;"Insumos"&amp;"!A"&amp;MATCH($B8103,#REF!,0),"Ins "&amp;$B8103)</f>
        <v>#REF!</v>
      </c>
      <c r="M8103" s="220"/>
    </row>
    <row r="8104" spans="1:13" x14ac:dyDescent="0.2">
      <c r="A8104" s="35" t="s">
        <v>8151</v>
      </c>
      <c r="B8104" s="1" t="s">
        <v>6048</v>
      </c>
      <c r="C8104" s="45" t="s">
        <v>6049</v>
      </c>
      <c r="D8104" s="23" t="s">
        <v>5751</v>
      </c>
      <c r="E8104" s="23" t="s">
        <v>466</v>
      </c>
      <c r="F8104" s="40">
        <v>0.10299999999999999</v>
      </c>
      <c r="G8104" s="25">
        <v>349745</v>
      </c>
      <c r="H8104" s="25">
        <v>36024</v>
      </c>
      <c r="I8104" s="25"/>
      <c r="J8104" s="58" t="e">
        <f>HYPERLINK("#"&amp;"Insumos"&amp;"!A"&amp;MATCH($B8104,#REF!,0),"Ins "&amp;$B8104)</f>
        <v>#REF!</v>
      </c>
      <c r="M8104" s="220"/>
    </row>
    <row r="8105" spans="1:13" x14ac:dyDescent="0.2">
      <c r="A8105" s="35" t="s">
        <v>8151</v>
      </c>
      <c r="B8105" s="1" t="s">
        <v>6060</v>
      </c>
      <c r="C8105" s="45" t="s">
        <v>6061</v>
      </c>
      <c r="D8105" s="23" t="s">
        <v>5751</v>
      </c>
      <c r="E8105" s="23" t="s">
        <v>466</v>
      </c>
      <c r="F8105" s="40">
        <v>0.10299999999999999</v>
      </c>
      <c r="G8105" s="25">
        <v>49934</v>
      </c>
      <c r="H8105" s="25">
        <v>5143</v>
      </c>
      <c r="I8105" s="25"/>
      <c r="J8105" s="58" t="e">
        <f>HYPERLINK("#"&amp;"Insumos"&amp;"!A"&amp;MATCH($B8105,#REF!,0),"Ins "&amp;$B8105)</f>
        <v>#REF!</v>
      </c>
      <c r="M8105" s="220"/>
    </row>
    <row r="8106" spans="1:13" x14ac:dyDescent="0.2">
      <c r="A8106" s="35" t="s">
        <v>8151</v>
      </c>
      <c r="B8106" s="1" t="s">
        <v>7350</v>
      </c>
      <c r="C8106" s="45" t="s">
        <v>7351</v>
      </c>
      <c r="D8106" s="23" t="s">
        <v>5751</v>
      </c>
      <c r="E8106" s="23" t="s">
        <v>4134</v>
      </c>
      <c r="F8106" s="40">
        <v>0.3</v>
      </c>
      <c r="G8106" s="25">
        <v>4073</v>
      </c>
      <c r="H8106" s="25">
        <v>1222</v>
      </c>
      <c r="I8106" s="25"/>
      <c r="J8106" s="58" t="e">
        <f>HYPERLINK("#"&amp;"Insumos"&amp;"!A"&amp;MATCH($B8106,#REF!,0),"Ins "&amp;$B8106)</f>
        <v>#REF!</v>
      </c>
      <c r="M8106" s="220"/>
    </row>
    <row r="8107" spans="1:13" ht="51" x14ac:dyDescent="0.2">
      <c r="A8107" s="36" t="s">
        <v>8153</v>
      </c>
      <c r="B8107" s="26" t="s">
        <v>6816</v>
      </c>
      <c r="C8107" s="79" t="s">
        <v>8154</v>
      </c>
      <c r="D8107" s="37" t="s">
        <v>5608</v>
      </c>
      <c r="E8107" s="37" t="s">
        <v>4134</v>
      </c>
      <c r="F8107" s="41"/>
      <c r="G8107" s="27"/>
      <c r="H8107" s="27"/>
      <c r="I8107" s="27">
        <v>292125</v>
      </c>
      <c r="M8107" s="220">
        <f t="shared" si="126"/>
        <v>382567</v>
      </c>
    </row>
    <row r="8108" spans="1:13" x14ac:dyDescent="0.2">
      <c r="A8108" s="35" t="s">
        <v>8153</v>
      </c>
      <c r="B8108" s="1" t="s">
        <v>81</v>
      </c>
      <c r="C8108" s="45" t="s">
        <v>1020</v>
      </c>
      <c r="D8108" s="23" t="s">
        <v>5734</v>
      </c>
      <c r="E8108" s="23" t="s">
        <v>4141</v>
      </c>
      <c r="F8108" s="40">
        <v>2.5</v>
      </c>
      <c r="G8108" s="25">
        <v>75325</v>
      </c>
      <c r="H8108" s="25">
        <v>188313</v>
      </c>
      <c r="I8108" s="25"/>
      <c r="J8108" s="58" t="e">
        <f>HYPERLINK("#"&amp;"Insumos"&amp;"!A"&amp;MATCH($B8108,#REF!,0),"Ins "&amp;$B8108)</f>
        <v>#REF!</v>
      </c>
      <c r="M8108" s="220"/>
    </row>
    <row r="8109" spans="1:13" x14ac:dyDescent="0.2">
      <c r="A8109" s="35" t="s">
        <v>8153</v>
      </c>
      <c r="B8109" s="1" t="s">
        <v>5533</v>
      </c>
      <c r="C8109" s="45" t="s">
        <v>5892</v>
      </c>
      <c r="D8109" s="23" t="s">
        <v>977</v>
      </c>
      <c r="E8109" s="23" t="s">
        <v>4134</v>
      </c>
      <c r="F8109" s="40">
        <v>0.5</v>
      </c>
      <c r="G8109" s="25">
        <v>3623</v>
      </c>
      <c r="H8109" s="25">
        <v>1812</v>
      </c>
      <c r="I8109" s="25"/>
      <c r="J8109" s="58" t="e">
        <f>HYPERLINK("#"&amp;"Insumos"&amp;"!A"&amp;MATCH($B8109,#REF!,0),"Ins "&amp;$B8109)</f>
        <v>#REF!</v>
      </c>
      <c r="M8109" s="220"/>
    </row>
    <row r="8110" spans="1:13" x14ac:dyDescent="0.2">
      <c r="A8110" s="35" t="s">
        <v>8153</v>
      </c>
      <c r="B8110" s="1" t="s">
        <v>6039</v>
      </c>
      <c r="C8110" s="45" t="s">
        <v>6040</v>
      </c>
      <c r="D8110" s="23" t="s">
        <v>5751</v>
      </c>
      <c r="E8110" s="23" t="s">
        <v>4134</v>
      </c>
      <c r="F8110" s="40">
        <v>3</v>
      </c>
      <c r="G8110" s="25">
        <v>2667</v>
      </c>
      <c r="H8110" s="25">
        <v>8001</v>
      </c>
      <c r="I8110" s="25"/>
      <c r="J8110" s="58" t="e">
        <f>HYPERLINK("#"&amp;"Insumos"&amp;"!A"&amp;MATCH($B8110,#REF!,0),"Ins "&amp;$B8110)</f>
        <v>#REF!</v>
      </c>
      <c r="M8110" s="220"/>
    </row>
    <row r="8111" spans="1:13" x14ac:dyDescent="0.2">
      <c r="A8111" s="35" t="s">
        <v>8153</v>
      </c>
      <c r="B8111" s="1" t="s">
        <v>6090</v>
      </c>
      <c r="C8111" s="45" t="s">
        <v>6091</v>
      </c>
      <c r="D8111" s="23" t="s">
        <v>5751</v>
      </c>
      <c r="E8111" s="23" t="s">
        <v>464</v>
      </c>
      <c r="F8111" s="40">
        <v>3</v>
      </c>
      <c r="G8111" s="25">
        <v>3200</v>
      </c>
      <c r="H8111" s="25">
        <v>9600</v>
      </c>
      <c r="I8111" s="25"/>
      <c r="J8111" s="58" t="e">
        <f>HYPERLINK("#"&amp;"Insumos"&amp;"!A"&amp;MATCH($B8111,#REF!,0),"Ins "&amp;$B8111)</f>
        <v>#REF!</v>
      </c>
      <c r="M8111" s="220"/>
    </row>
    <row r="8112" spans="1:13" x14ac:dyDescent="0.2">
      <c r="A8112" s="35" t="s">
        <v>8153</v>
      </c>
      <c r="B8112" s="1" t="s">
        <v>6119</v>
      </c>
      <c r="C8112" s="45" t="s">
        <v>6120</v>
      </c>
      <c r="D8112" s="23" t="s">
        <v>5751</v>
      </c>
      <c r="E8112" s="23" t="s">
        <v>4134</v>
      </c>
      <c r="F8112" s="40">
        <v>6</v>
      </c>
      <c r="G8112" s="25">
        <v>1492</v>
      </c>
      <c r="H8112" s="25">
        <v>8952</v>
      </c>
      <c r="I8112" s="25"/>
      <c r="J8112" s="58" t="e">
        <f>HYPERLINK("#"&amp;"Insumos"&amp;"!A"&amp;MATCH($B8112,#REF!,0),"Ins "&amp;$B8112)</f>
        <v>#REF!</v>
      </c>
      <c r="M8112" s="220"/>
    </row>
    <row r="8113" spans="1:13" ht="51" x14ac:dyDescent="0.2">
      <c r="A8113" s="35" t="s">
        <v>8153</v>
      </c>
      <c r="B8113" s="1" t="s">
        <v>7406</v>
      </c>
      <c r="C8113" s="45" t="s">
        <v>7407</v>
      </c>
      <c r="D8113" s="23" t="s">
        <v>5751</v>
      </c>
      <c r="E8113" s="23" t="s">
        <v>4134</v>
      </c>
      <c r="F8113" s="40">
        <v>1</v>
      </c>
      <c r="G8113" s="25">
        <v>71451</v>
      </c>
      <c r="H8113" s="25">
        <v>71451</v>
      </c>
      <c r="I8113" s="25"/>
      <c r="J8113" s="58" t="e">
        <f>HYPERLINK("#"&amp;"Insumos"&amp;"!A"&amp;MATCH($B8113,#REF!,0),"Ins "&amp;$B8113)</f>
        <v>#REF!</v>
      </c>
      <c r="M8113" s="220"/>
    </row>
    <row r="8114" spans="1:13" x14ac:dyDescent="0.2">
      <c r="A8114" s="35" t="s">
        <v>8153</v>
      </c>
      <c r="B8114" s="1" t="s">
        <v>7408</v>
      </c>
      <c r="C8114" s="45" t="s">
        <v>7409</v>
      </c>
      <c r="D8114" s="23" t="s">
        <v>5751</v>
      </c>
      <c r="E8114" s="23" t="s">
        <v>4134</v>
      </c>
      <c r="F8114" s="40">
        <v>4</v>
      </c>
      <c r="G8114" s="25">
        <v>999</v>
      </c>
      <c r="H8114" s="25">
        <v>3996</v>
      </c>
      <c r="I8114" s="25"/>
      <c r="J8114" s="58" t="e">
        <f>HYPERLINK("#"&amp;"Insumos"&amp;"!A"&amp;MATCH($B8114,#REF!,0),"Ins "&amp;$B8114)</f>
        <v>#REF!</v>
      </c>
      <c r="M8114" s="220"/>
    </row>
    <row r="8115" spans="1:13" ht="38.25" x14ac:dyDescent="0.2">
      <c r="A8115" s="36" t="s">
        <v>8155</v>
      </c>
      <c r="B8115" s="26" t="s">
        <v>6816</v>
      </c>
      <c r="C8115" s="79" t="s">
        <v>8156</v>
      </c>
      <c r="D8115" s="37" t="s">
        <v>5608</v>
      </c>
      <c r="E8115" s="37" t="s">
        <v>4134</v>
      </c>
      <c r="F8115" s="41"/>
      <c r="G8115" s="27"/>
      <c r="H8115" s="27"/>
      <c r="I8115" s="27">
        <v>18568</v>
      </c>
      <c r="M8115" s="220">
        <f t="shared" si="126"/>
        <v>24317</v>
      </c>
    </row>
    <row r="8116" spans="1:13" x14ac:dyDescent="0.2">
      <c r="A8116" s="35" t="s">
        <v>8155</v>
      </c>
      <c r="B8116" s="1" t="s">
        <v>5577</v>
      </c>
      <c r="C8116" s="45" t="s">
        <v>6346</v>
      </c>
      <c r="D8116" s="23" t="s">
        <v>5734</v>
      </c>
      <c r="E8116" s="23" t="s">
        <v>4141</v>
      </c>
      <c r="F8116" s="40">
        <v>0.1</v>
      </c>
      <c r="G8116" s="25">
        <v>53481</v>
      </c>
      <c r="H8116" s="25">
        <v>5348</v>
      </c>
      <c r="I8116" s="25"/>
      <c r="J8116" s="58" t="e">
        <f>HYPERLINK("#"&amp;"Insumos"&amp;"!A"&amp;MATCH($B8116,#REF!,0),"Ins "&amp;$B8116)</f>
        <v>#REF!</v>
      </c>
      <c r="M8116" s="220"/>
    </row>
    <row r="8117" spans="1:13" x14ac:dyDescent="0.2">
      <c r="A8117" s="35" t="s">
        <v>8155</v>
      </c>
      <c r="B8117" s="1" t="s">
        <v>5533</v>
      </c>
      <c r="C8117" s="45" t="s">
        <v>5892</v>
      </c>
      <c r="D8117" s="23" t="s">
        <v>977</v>
      </c>
      <c r="E8117" s="23" t="s">
        <v>4134</v>
      </c>
      <c r="F8117" s="40">
        <v>0.1</v>
      </c>
      <c r="G8117" s="25">
        <v>3623</v>
      </c>
      <c r="H8117" s="25">
        <v>362</v>
      </c>
      <c r="I8117" s="25"/>
      <c r="J8117" s="58" t="e">
        <f>HYPERLINK("#"&amp;"Insumos"&amp;"!A"&amp;MATCH($B8117,#REF!,0),"Ins "&amp;$B8117)</f>
        <v>#REF!</v>
      </c>
      <c r="M8117" s="220"/>
    </row>
    <row r="8118" spans="1:13" x14ac:dyDescent="0.2">
      <c r="A8118" s="35" t="s">
        <v>8155</v>
      </c>
      <c r="B8118" s="1" t="s">
        <v>7410</v>
      </c>
      <c r="C8118" s="45" t="s">
        <v>7411</v>
      </c>
      <c r="D8118" s="23" t="s">
        <v>5751</v>
      </c>
      <c r="E8118" s="23" t="s">
        <v>4134</v>
      </c>
      <c r="F8118" s="40">
        <v>1</v>
      </c>
      <c r="G8118" s="25">
        <v>12858</v>
      </c>
      <c r="H8118" s="25">
        <v>12858</v>
      </c>
      <c r="I8118" s="25"/>
      <c r="J8118" s="58" t="e">
        <f>HYPERLINK("#"&amp;"Insumos"&amp;"!A"&amp;MATCH($B8118,#REF!,0),"Ins "&amp;$B8118)</f>
        <v>#REF!</v>
      </c>
      <c r="M8118" s="220"/>
    </row>
    <row r="8119" spans="1:13" ht="38.25" x14ac:dyDescent="0.2">
      <c r="A8119" s="36" t="s">
        <v>8157</v>
      </c>
      <c r="B8119" s="26" t="s">
        <v>6816</v>
      </c>
      <c r="C8119" s="79" t="s">
        <v>8158</v>
      </c>
      <c r="D8119" s="37" t="s">
        <v>5608</v>
      </c>
      <c r="E8119" s="37" t="s">
        <v>4134</v>
      </c>
      <c r="F8119" s="41"/>
      <c r="G8119" s="27"/>
      <c r="H8119" s="27"/>
      <c r="I8119" s="27">
        <v>164438</v>
      </c>
      <c r="M8119" s="220">
        <f t="shared" si="126"/>
        <v>215348</v>
      </c>
    </row>
    <row r="8120" spans="1:13" x14ac:dyDescent="0.2">
      <c r="A8120" s="35" t="s">
        <v>8157</v>
      </c>
      <c r="B8120" s="1" t="s">
        <v>81</v>
      </c>
      <c r="C8120" s="45" t="s">
        <v>1020</v>
      </c>
      <c r="D8120" s="23" t="s">
        <v>5734</v>
      </c>
      <c r="E8120" s="23" t="s">
        <v>4141</v>
      </c>
      <c r="F8120" s="40">
        <v>1.5</v>
      </c>
      <c r="G8120" s="25">
        <v>75325</v>
      </c>
      <c r="H8120" s="25">
        <v>112988</v>
      </c>
      <c r="I8120" s="25"/>
      <c r="J8120" s="58" t="e">
        <f>HYPERLINK("#"&amp;"Insumos"&amp;"!A"&amp;MATCH($B8120,#REF!,0),"Ins "&amp;$B8120)</f>
        <v>#REF!</v>
      </c>
      <c r="M8120" s="220"/>
    </row>
    <row r="8121" spans="1:13" x14ac:dyDescent="0.2">
      <c r="A8121" s="35" t="s">
        <v>8157</v>
      </c>
      <c r="B8121" s="1" t="s">
        <v>263</v>
      </c>
      <c r="C8121" s="45" t="s">
        <v>696</v>
      </c>
      <c r="D8121" s="23" t="s">
        <v>5534</v>
      </c>
      <c r="E8121" s="23" t="s">
        <v>4140</v>
      </c>
      <c r="F8121" s="40">
        <v>9.5999999999999992E-3</v>
      </c>
      <c r="G8121" s="25">
        <v>187426</v>
      </c>
      <c r="H8121" s="25">
        <v>1799</v>
      </c>
      <c r="I8121" s="25"/>
      <c r="J8121" s="58" t="e">
        <f>HYPERLINK("#"&amp;"Insumos"&amp;"!A"&amp;MATCH($B8121,#REF!,0),"Ins "&amp;$B8121)</f>
        <v>#REF!</v>
      </c>
      <c r="M8121" s="220"/>
    </row>
    <row r="8122" spans="1:13" x14ac:dyDescent="0.2">
      <c r="A8122" s="35" t="s">
        <v>8157</v>
      </c>
      <c r="B8122" s="1" t="s">
        <v>5533</v>
      </c>
      <c r="C8122" s="45" t="s">
        <v>5892</v>
      </c>
      <c r="D8122" s="23" t="s">
        <v>977</v>
      </c>
      <c r="E8122" s="23" t="s">
        <v>4134</v>
      </c>
      <c r="F8122" s="40">
        <v>0.5</v>
      </c>
      <c r="G8122" s="25">
        <v>3623</v>
      </c>
      <c r="H8122" s="25">
        <v>1812</v>
      </c>
      <c r="I8122" s="25"/>
      <c r="J8122" s="58" t="e">
        <f>HYPERLINK("#"&amp;"Insumos"&amp;"!A"&amp;MATCH($B8122,#REF!,0),"Ins "&amp;$B8122)</f>
        <v>#REF!</v>
      </c>
      <c r="M8122" s="220"/>
    </row>
    <row r="8123" spans="1:13" x14ac:dyDescent="0.2">
      <c r="A8123" s="35" t="s">
        <v>8157</v>
      </c>
      <c r="B8123" s="1" t="s">
        <v>4654</v>
      </c>
      <c r="C8123" s="45" t="s">
        <v>4</v>
      </c>
      <c r="D8123" s="23" t="s">
        <v>5751</v>
      </c>
      <c r="E8123" s="23" t="s">
        <v>4134</v>
      </c>
      <c r="F8123" s="40">
        <v>5</v>
      </c>
      <c r="G8123" s="25">
        <v>2562</v>
      </c>
      <c r="H8123" s="25">
        <v>12810</v>
      </c>
      <c r="I8123" s="25"/>
      <c r="J8123" s="58" t="e">
        <f>HYPERLINK("#"&amp;"Insumos"&amp;"!A"&amp;MATCH($B8123,#REF!,0),"Ins "&amp;$B8123)</f>
        <v>#REF!</v>
      </c>
      <c r="M8123" s="220"/>
    </row>
    <row r="8124" spans="1:13" x14ac:dyDescent="0.2">
      <c r="A8124" s="35" t="s">
        <v>8157</v>
      </c>
      <c r="B8124" s="1" t="s">
        <v>4823</v>
      </c>
      <c r="C8124" s="45" t="s">
        <v>335</v>
      </c>
      <c r="D8124" s="23" t="s">
        <v>5751</v>
      </c>
      <c r="E8124" s="23" t="s">
        <v>4134</v>
      </c>
      <c r="F8124" s="40">
        <v>1</v>
      </c>
      <c r="G8124" s="25">
        <v>1560</v>
      </c>
      <c r="H8124" s="25">
        <v>1560</v>
      </c>
      <c r="I8124" s="25"/>
      <c r="J8124" s="58" t="e">
        <f>HYPERLINK("#"&amp;"Insumos"&amp;"!A"&amp;MATCH($B8124,#REF!,0),"Ins "&amp;$B8124)</f>
        <v>#REF!</v>
      </c>
      <c r="M8124" s="220"/>
    </row>
    <row r="8125" spans="1:13" x14ac:dyDescent="0.2">
      <c r="A8125" s="35" t="s">
        <v>8157</v>
      </c>
      <c r="B8125" s="1" t="s">
        <v>4942</v>
      </c>
      <c r="C8125" s="45" t="s">
        <v>2382</v>
      </c>
      <c r="D8125" s="23" t="s">
        <v>5751</v>
      </c>
      <c r="E8125" s="23" t="s">
        <v>4134</v>
      </c>
      <c r="F8125" s="40">
        <v>1</v>
      </c>
      <c r="G8125" s="25">
        <v>2480</v>
      </c>
      <c r="H8125" s="25">
        <v>2480</v>
      </c>
      <c r="I8125" s="25"/>
      <c r="J8125" s="58" t="e">
        <f>HYPERLINK("#"&amp;"Insumos"&amp;"!A"&amp;MATCH($B8125,#REF!,0),"Ins "&amp;$B8125)</f>
        <v>#REF!</v>
      </c>
      <c r="M8125" s="220"/>
    </row>
    <row r="8126" spans="1:13" x14ac:dyDescent="0.2">
      <c r="A8126" s="35" t="s">
        <v>8157</v>
      </c>
      <c r="B8126" s="1" t="s">
        <v>6084</v>
      </c>
      <c r="C8126" s="45" t="s">
        <v>6085</v>
      </c>
      <c r="D8126" s="23" t="s">
        <v>5751</v>
      </c>
      <c r="E8126" s="23" t="s">
        <v>464</v>
      </c>
      <c r="F8126" s="40">
        <v>0.05</v>
      </c>
      <c r="G8126" s="25">
        <v>21306</v>
      </c>
      <c r="H8126" s="25">
        <v>1065</v>
      </c>
      <c r="I8126" s="25"/>
      <c r="J8126" s="58" t="e">
        <f>HYPERLINK("#"&amp;"Insumos"&amp;"!A"&amp;MATCH($B8126,#REF!,0),"Ins "&amp;$B8126)</f>
        <v>#REF!</v>
      </c>
      <c r="M8126" s="220"/>
    </row>
    <row r="8127" spans="1:13" x14ac:dyDescent="0.2">
      <c r="A8127" s="35" t="s">
        <v>8157</v>
      </c>
      <c r="B8127" s="1" t="s">
        <v>6121</v>
      </c>
      <c r="C8127" s="45" t="s">
        <v>6122</v>
      </c>
      <c r="D8127" s="23" t="s">
        <v>5751</v>
      </c>
      <c r="E8127" s="23" t="s">
        <v>464</v>
      </c>
      <c r="F8127" s="40">
        <v>9.15</v>
      </c>
      <c r="G8127" s="25">
        <v>2269</v>
      </c>
      <c r="H8127" s="25">
        <v>20761</v>
      </c>
      <c r="I8127" s="25"/>
      <c r="J8127" s="58" t="e">
        <f>HYPERLINK("#"&amp;"Insumos"&amp;"!A"&amp;MATCH($B8127,#REF!,0),"Ins "&amp;$B8127)</f>
        <v>#REF!</v>
      </c>
      <c r="M8127" s="220"/>
    </row>
    <row r="8128" spans="1:13" x14ac:dyDescent="0.2">
      <c r="A8128" s="35" t="s">
        <v>8157</v>
      </c>
      <c r="B8128" s="1" t="s">
        <v>7414</v>
      </c>
      <c r="C8128" s="45" t="s">
        <v>7415</v>
      </c>
      <c r="D8128" s="23" t="s">
        <v>5751</v>
      </c>
      <c r="E8128" s="23" t="s">
        <v>287</v>
      </c>
      <c r="F8128" s="40">
        <v>3</v>
      </c>
      <c r="G8128" s="25">
        <v>2673</v>
      </c>
      <c r="H8128" s="25">
        <v>8019</v>
      </c>
      <c r="I8128" s="25"/>
      <c r="J8128" s="58" t="e">
        <f>HYPERLINK("#"&amp;"Insumos"&amp;"!A"&amp;MATCH($B8128,#REF!,0),"Ins "&amp;$B8128)</f>
        <v>#REF!</v>
      </c>
      <c r="M8128" s="220"/>
    </row>
    <row r="8129" spans="1:13" x14ac:dyDescent="0.2">
      <c r="A8129" s="35" t="s">
        <v>8157</v>
      </c>
      <c r="B8129" s="1" t="s">
        <v>7416</v>
      </c>
      <c r="C8129" s="45" t="s">
        <v>7417</v>
      </c>
      <c r="D8129" s="23" t="s">
        <v>5751</v>
      </c>
      <c r="E8129" s="23" t="s">
        <v>4134</v>
      </c>
      <c r="F8129" s="40">
        <v>2</v>
      </c>
      <c r="G8129" s="25">
        <v>572</v>
      </c>
      <c r="H8129" s="25">
        <v>1144</v>
      </c>
      <c r="I8129" s="25"/>
      <c r="J8129" s="58" t="e">
        <f>HYPERLINK("#"&amp;"Insumos"&amp;"!A"&amp;MATCH($B8129,#REF!,0),"Ins "&amp;$B8129)</f>
        <v>#REF!</v>
      </c>
      <c r="M8129" s="220"/>
    </row>
    <row r="8130" spans="1:13" ht="25.5" x14ac:dyDescent="0.2">
      <c r="A8130" s="36" t="s">
        <v>8159</v>
      </c>
      <c r="B8130" s="26" t="s">
        <v>6816</v>
      </c>
      <c r="C8130" s="79" t="s">
        <v>8160</v>
      </c>
      <c r="D8130" s="37" t="s">
        <v>5608</v>
      </c>
      <c r="E8130" s="37" t="s">
        <v>4134</v>
      </c>
      <c r="F8130" s="41"/>
      <c r="G8130" s="27"/>
      <c r="H8130" s="27"/>
      <c r="I8130" s="27">
        <v>172725</v>
      </c>
      <c r="M8130" s="220">
        <f t="shared" si="126"/>
        <v>226201</v>
      </c>
    </row>
    <row r="8131" spans="1:13" x14ac:dyDescent="0.2">
      <c r="A8131" s="35" t="s">
        <v>8159</v>
      </c>
      <c r="B8131" s="1" t="s">
        <v>81</v>
      </c>
      <c r="C8131" s="45" t="s">
        <v>1020</v>
      </c>
      <c r="D8131" s="23" t="s">
        <v>5734</v>
      </c>
      <c r="E8131" s="23" t="s">
        <v>4141</v>
      </c>
      <c r="F8131" s="40">
        <v>1.5</v>
      </c>
      <c r="G8131" s="25">
        <v>75325</v>
      </c>
      <c r="H8131" s="25">
        <v>112988</v>
      </c>
      <c r="I8131" s="25"/>
      <c r="J8131" s="58" t="e">
        <f>HYPERLINK("#"&amp;"Insumos"&amp;"!A"&amp;MATCH($B8131,#REF!,0),"Ins "&amp;$B8131)</f>
        <v>#REF!</v>
      </c>
      <c r="M8131" s="220"/>
    </row>
    <row r="8132" spans="1:13" x14ac:dyDescent="0.2">
      <c r="A8132" s="35" t="s">
        <v>8159</v>
      </c>
      <c r="B8132" s="1" t="s">
        <v>263</v>
      </c>
      <c r="C8132" s="45" t="s">
        <v>696</v>
      </c>
      <c r="D8132" s="23" t="s">
        <v>5534</v>
      </c>
      <c r="E8132" s="23" t="s">
        <v>4140</v>
      </c>
      <c r="F8132" s="40">
        <v>9.5999999999999992E-3</v>
      </c>
      <c r="G8132" s="25">
        <v>187426</v>
      </c>
      <c r="H8132" s="25">
        <v>1799</v>
      </c>
      <c r="I8132" s="25"/>
      <c r="J8132" s="58" t="e">
        <f>HYPERLINK("#"&amp;"Insumos"&amp;"!A"&amp;MATCH($B8132,#REF!,0),"Ins "&amp;$B8132)</f>
        <v>#REF!</v>
      </c>
      <c r="M8132" s="220"/>
    </row>
    <row r="8133" spans="1:13" x14ac:dyDescent="0.2">
      <c r="A8133" s="35" t="s">
        <v>8159</v>
      </c>
      <c r="B8133" s="1" t="s">
        <v>5533</v>
      </c>
      <c r="C8133" s="45" t="s">
        <v>5892</v>
      </c>
      <c r="D8133" s="23" t="s">
        <v>977</v>
      </c>
      <c r="E8133" s="23" t="s">
        <v>4134</v>
      </c>
      <c r="F8133" s="40">
        <v>0.5</v>
      </c>
      <c r="G8133" s="25">
        <v>3623</v>
      </c>
      <c r="H8133" s="25">
        <v>1812</v>
      </c>
      <c r="I8133" s="25"/>
      <c r="J8133" s="58" t="e">
        <f>HYPERLINK("#"&amp;"Insumos"&amp;"!A"&amp;MATCH($B8133,#REF!,0),"Ins "&amp;$B8133)</f>
        <v>#REF!</v>
      </c>
      <c r="M8133" s="220"/>
    </row>
    <row r="8134" spans="1:13" ht="25.5" x14ac:dyDescent="0.2">
      <c r="A8134" s="35" t="s">
        <v>8159</v>
      </c>
      <c r="B8134" s="1" t="s">
        <v>4656</v>
      </c>
      <c r="C8134" s="45" t="s">
        <v>322</v>
      </c>
      <c r="D8134" s="23" t="s">
        <v>5751</v>
      </c>
      <c r="E8134" s="23" t="s">
        <v>4134</v>
      </c>
      <c r="F8134" s="40">
        <v>2</v>
      </c>
      <c r="G8134" s="25">
        <v>3076</v>
      </c>
      <c r="H8134" s="25">
        <v>6152</v>
      </c>
      <c r="I8134" s="25"/>
      <c r="J8134" s="58" t="e">
        <f>HYPERLINK("#"&amp;"Insumos"&amp;"!A"&amp;MATCH($B8134,#REF!,0),"Ins "&amp;$B8134)</f>
        <v>#REF!</v>
      </c>
      <c r="M8134" s="220"/>
    </row>
    <row r="8135" spans="1:13" x14ac:dyDescent="0.2">
      <c r="A8135" s="35" t="s">
        <v>8159</v>
      </c>
      <c r="B8135" s="1" t="s">
        <v>4872</v>
      </c>
      <c r="C8135" s="45" t="s">
        <v>363</v>
      </c>
      <c r="D8135" s="23" t="s">
        <v>5751</v>
      </c>
      <c r="E8135" s="23" t="s">
        <v>287</v>
      </c>
      <c r="F8135" s="40">
        <v>3</v>
      </c>
      <c r="G8135" s="25">
        <v>5565</v>
      </c>
      <c r="H8135" s="25">
        <v>16695</v>
      </c>
      <c r="I8135" s="25"/>
      <c r="J8135" s="58" t="e">
        <f>HYPERLINK("#"&amp;"Insumos"&amp;"!A"&amp;MATCH($B8135,#REF!,0),"Ins "&amp;$B8135)</f>
        <v>#REF!</v>
      </c>
      <c r="M8135" s="220"/>
    </row>
    <row r="8136" spans="1:13" x14ac:dyDescent="0.2">
      <c r="A8136" s="35" t="s">
        <v>8159</v>
      </c>
      <c r="B8136" s="1" t="s">
        <v>4942</v>
      </c>
      <c r="C8136" s="45" t="s">
        <v>2382</v>
      </c>
      <c r="D8136" s="23" t="s">
        <v>5751</v>
      </c>
      <c r="E8136" s="23" t="s">
        <v>4134</v>
      </c>
      <c r="F8136" s="40">
        <v>1</v>
      </c>
      <c r="G8136" s="25">
        <v>2480</v>
      </c>
      <c r="H8136" s="25">
        <v>2480</v>
      </c>
      <c r="I8136" s="25"/>
      <c r="J8136" s="58" t="e">
        <f>HYPERLINK("#"&amp;"Insumos"&amp;"!A"&amp;MATCH($B8136,#REF!,0),"Ins "&amp;$B8136)</f>
        <v>#REF!</v>
      </c>
      <c r="M8136" s="220"/>
    </row>
    <row r="8137" spans="1:13" x14ac:dyDescent="0.2">
      <c r="A8137" s="35" t="s">
        <v>8159</v>
      </c>
      <c r="B8137" s="1" t="s">
        <v>6084</v>
      </c>
      <c r="C8137" s="45" t="s">
        <v>6085</v>
      </c>
      <c r="D8137" s="23" t="s">
        <v>5751</v>
      </c>
      <c r="E8137" s="23" t="s">
        <v>464</v>
      </c>
      <c r="F8137" s="40">
        <v>0.05</v>
      </c>
      <c r="G8137" s="25">
        <v>21306</v>
      </c>
      <c r="H8137" s="25">
        <v>1065</v>
      </c>
      <c r="I8137" s="25"/>
      <c r="J8137" s="58" t="e">
        <f>HYPERLINK("#"&amp;"Insumos"&amp;"!A"&amp;MATCH($B8137,#REF!,0),"Ins "&amp;$B8137)</f>
        <v>#REF!</v>
      </c>
      <c r="M8137" s="220"/>
    </row>
    <row r="8138" spans="1:13" x14ac:dyDescent="0.2">
      <c r="A8138" s="35" t="s">
        <v>8159</v>
      </c>
      <c r="B8138" s="1" t="s">
        <v>6121</v>
      </c>
      <c r="C8138" s="45" t="s">
        <v>6122</v>
      </c>
      <c r="D8138" s="23" t="s">
        <v>5751</v>
      </c>
      <c r="E8138" s="23" t="s">
        <v>464</v>
      </c>
      <c r="F8138" s="40">
        <v>9.4499999999999993</v>
      </c>
      <c r="G8138" s="25">
        <v>2269</v>
      </c>
      <c r="H8138" s="25">
        <v>21442</v>
      </c>
      <c r="I8138" s="25"/>
      <c r="J8138" s="58" t="e">
        <f>HYPERLINK("#"&amp;"Insumos"&amp;"!A"&amp;MATCH($B8138,#REF!,0),"Ins "&amp;$B8138)</f>
        <v>#REF!</v>
      </c>
      <c r="M8138" s="220"/>
    </row>
    <row r="8139" spans="1:13" x14ac:dyDescent="0.2">
      <c r="A8139" s="35" t="s">
        <v>8159</v>
      </c>
      <c r="B8139" s="1" t="s">
        <v>7420</v>
      </c>
      <c r="C8139" s="45" t="s">
        <v>7421</v>
      </c>
      <c r="D8139" s="23" t="s">
        <v>5751</v>
      </c>
      <c r="E8139" s="23" t="s">
        <v>4134</v>
      </c>
      <c r="F8139" s="40">
        <v>2</v>
      </c>
      <c r="G8139" s="25">
        <v>931</v>
      </c>
      <c r="H8139" s="25">
        <v>1862</v>
      </c>
      <c r="I8139" s="25"/>
      <c r="J8139" s="58" t="e">
        <f>HYPERLINK("#"&amp;"Insumos"&amp;"!A"&amp;MATCH($B8139,#REF!,0),"Ins "&amp;$B8139)</f>
        <v>#REF!</v>
      </c>
      <c r="M8139" s="220"/>
    </row>
    <row r="8140" spans="1:13" x14ac:dyDescent="0.2">
      <c r="A8140" s="35" t="s">
        <v>8159</v>
      </c>
      <c r="B8140" s="1" t="s">
        <v>7422</v>
      </c>
      <c r="C8140" s="45" t="s">
        <v>7423</v>
      </c>
      <c r="D8140" s="23" t="s">
        <v>5751</v>
      </c>
      <c r="E8140" s="23" t="s">
        <v>4134</v>
      </c>
      <c r="F8140" s="40">
        <v>2</v>
      </c>
      <c r="G8140" s="25">
        <v>1857</v>
      </c>
      <c r="H8140" s="25">
        <v>3714</v>
      </c>
      <c r="I8140" s="25"/>
      <c r="J8140" s="58" t="e">
        <f>HYPERLINK("#"&amp;"Insumos"&amp;"!A"&amp;MATCH($B8140,#REF!,0),"Ins "&amp;$B8140)</f>
        <v>#REF!</v>
      </c>
      <c r="M8140" s="220"/>
    </row>
    <row r="8141" spans="1:13" x14ac:dyDescent="0.2">
      <c r="A8141" s="35" t="s">
        <v>8159</v>
      </c>
      <c r="B8141" s="1" t="s">
        <v>7424</v>
      </c>
      <c r="C8141" s="45" t="s">
        <v>7425</v>
      </c>
      <c r="D8141" s="23" t="s">
        <v>5751</v>
      </c>
      <c r="E8141" s="23" t="s">
        <v>4134</v>
      </c>
      <c r="F8141" s="40">
        <v>2</v>
      </c>
      <c r="G8141" s="25">
        <v>1358</v>
      </c>
      <c r="H8141" s="25">
        <v>2716</v>
      </c>
      <c r="I8141" s="25"/>
      <c r="J8141" s="58" t="e">
        <f>HYPERLINK("#"&amp;"Insumos"&amp;"!A"&amp;MATCH($B8141,#REF!,0),"Ins "&amp;$B8141)</f>
        <v>#REF!</v>
      </c>
      <c r="M8141" s="220"/>
    </row>
    <row r="8142" spans="1:13" ht="25.5" x14ac:dyDescent="0.2">
      <c r="A8142" s="36" t="s">
        <v>8161</v>
      </c>
      <c r="B8142" s="26" t="s">
        <v>6816</v>
      </c>
      <c r="C8142" s="79" t="s">
        <v>8162</v>
      </c>
      <c r="D8142" s="37" t="s">
        <v>5608</v>
      </c>
      <c r="E8142" s="37" t="s">
        <v>4134</v>
      </c>
      <c r="F8142" s="41"/>
      <c r="G8142" s="27"/>
      <c r="H8142" s="27"/>
      <c r="I8142" s="27">
        <v>116852</v>
      </c>
      <c r="M8142" s="220">
        <f t="shared" ref="M8142:M8193" si="127">ROUND(I8142*(1+$L$2),0)</f>
        <v>153029</v>
      </c>
    </row>
    <row r="8143" spans="1:13" x14ac:dyDescent="0.2">
      <c r="A8143" s="35" t="s">
        <v>8161</v>
      </c>
      <c r="B8143" s="1" t="s">
        <v>5577</v>
      </c>
      <c r="C8143" s="45" t="s">
        <v>6346</v>
      </c>
      <c r="D8143" s="23" t="s">
        <v>5734</v>
      </c>
      <c r="E8143" s="23" t="s">
        <v>4141</v>
      </c>
      <c r="F8143" s="40">
        <v>1</v>
      </c>
      <c r="G8143" s="25">
        <v>53481</v>
      </c>
      <c r="H8143" s="25">
        <v>53481</v>
      </c>
      <c r="I8143" s="25"/>
      <c r="J8143" s="58" t="e">
        <f>HYPERLINK("#"&amp;"Insumos"&amp;"!A"&amp;MATCH($B8143,#REF!,0),"Ins "&amp;$B8143)</f>
        <v>#REF!</v>
      </c>
      <c r="M8143" s="220"/>
    </row>
    <row r="8144" spans="1:13" x14ac:dyDescent="0.2">
      <c r="A8144" s="35" t="s">
        <v>8161</v>
      </c>
      <c r="B8144" s="1" t="s">
        <v>5533</v>
      </c>
      <c r="C8144" s="45" t="s">
        <v>5892</v>
      </c>
      <c r="D8144" s="23" t="s">
        <v>977</v>
      </c>
      <c r="E8144" s="23" t="s">
        <v>4134</v>
      </c>
      <c r="F8144" s="40">
        <v>0.75</v>
      </c>
      <c r="G8144" s="25">
        <v>3623</v>
      </c>
      <c r="H8144" s="25">
        <v>2717</v>
      </c>
      <c r="I8144" s="25"/>
      <c r="J8144" s="58" t="e">
        <f>HYPERLINK("#"&amp;"Insumos"&amp;"!A"&amp;MATCH($B8144,#REF!,0),"Ins "&amp;$B8144)</f>
        <v>#REF!</v>
      </c>
      <c r="M8144" s="220"/>
    </row>
    <row r="8145" spans="1:13" x14ac:dyDescent="0.2">
      <c r="A8145" s="35" t="s">
        <v>8161</v>
      </c>
      <c r="B8145" s="1" t="s">
        <v>7426</v>
      </c>
      <c r="C8145" s="45" t="s">
        <v>7427</v>
      </c>
      <c r="D8145" s="23" t="s">
        <v>5751</v>
      </c>
      <c r="E8145" s="23" t="s">
        <v>4134</v>
      </c>
      <c r="F8145" s="40">
        <v>4</v>
      </c>
      <c r="G8145" s="25">
        <v>2557</v>
      </c>
      <c r="H8145" s="25">
        <v>10228</v>
      </c>
      <c r="I8145" s="25"/>
      <c r="J8145" s="58" t="e">
        <f>HYPERLINK("#"&amp;"Insumos"&amp;"!A"&amp;MATCH($B8145,#REF!,0),"Ins "&amp;$B8145)</f>
        <v>#REF!</v>
      </c>
      <c r="M8145" s="220"/>
    </row>
    <row r="8146" spans="1:13" x14ac:dyDescent="0.2">
      <c r="A8146" s="35" t="s">
        <v>8161</v>
      </c>
      <c r="B8146" s="1" t="s">
        <v>7428</v>
      </c>
      <c r="C8146" s="45" t="s">
        <v>7429</v>
      </c>
      <c r="D8146" s="23" t="s">
        <v>5751</v>
      </c>
      <c r="E8146" s="23" t="s">
        <v>4134</v>
      </c>
      <c r="F8146" s="40">
        <v>2</v>
      </c>
      <c r="G8146" s="25">
        <v>17000</v>
      </c>
      <c r="H8146" s="25">
        <v>34000</v>
      </c>
      <c r="I8146" s="25"/>
      <c r="J8146" s="58" t="e">
        <f>HYPERLINK("#"&amp;"Insumos"&amp;"!A"&amp;MATCH($B8146,#REF!,0),"Ins "&amp;$B8146)</f>
        <v>#REF!</v>
      </c>
      <c r="M8146" s="220"/>
    </row>
    <row r="8147" spans="1:13" x14ac:dyDescent="0.2">
      <c r="A8147" s="35" t="s">
        <v>8161</v>
      </c>
      <c r="B8147" s="1" t="s">
        <v>7430</v>
      </c>
      <c r="C8147" s="45" t="s">
        <v>7431</v>
      </c>
      <c r="D8147" s="23" t="s">
        <v>5751</v>
      </c>
      <c r="E8147" s="23" t="s">
        <v>4134</v>
      </c>
      <c r="F8147" s="40">
        <v>1</v>
      </c>
      <c r="G8147" s="25">
        <v>14283</v>
      </c>
      <c r="H8147" s="25">
        <v>14283</v>
      </c>
      <c r="I8147" s="25"/>
      <c r="J8147" s="58" t="e">
        <f>HYPERLINK("#"&amp;"Insumos"&amp;"!A"&amp;MATCH($B8147,#REF!,0),"Ins "&amp;$B8147)</f>
        <v>#REF!</v>
      </c>
      <c r="M8147" s="220"/>
    </row>
    <row r="8148" spans="1:13" x14ac:dyDescent="0.2">
      <c r="A8148" s="35" t="s">
        <v>8161</v>
      </c>
      <c r="B8148" s="1" t="s">
        <v>7432</v>
      </c>
      <c r="C8148" s="45" t="s">
        <v>7433</v>
      </c>
      <c r="D8148" s="23" t="s">
        <v>5751</v>
      </c>
      <c r="E8148" s="23" t="s">
        <v>4134</v>
      </c>
      <c r="F8148" s="40">
        <v>1</v>
      </c>
      <c r="G8148" s="25">
        <v>2143</v>
      </c>
      <c r="H8148" s="25">
        <v>2143</v>
      </c>
      <c r="I8148" s="25"/>
      <c r="J8148" s="58" t="e">
        <f>HYPERLINK("#"&amp;"Insumos"&amp;"!A"&amp;MATCH($B8148,#REF!,0),"Ins "&amp;$B8148)</f>
        <v>#REF!</v>
      </c>
      <c r="M8148" s="220"/>
    </row>
    <row r="8149" spans="1:13" ht="25.5" x14ac:dyDescent="0.2">
      <c r="A8149" s="36" t="s">
        <v>8163</v>
      </c>
      <c r="B8149" s="26" t="s">
        <v>6816</v>
      </c>
      <c r="C8149" s="79" t="s">
        <v>8164</v>
      </c>
      <c r="D8149" s="37" t="s">
        <v>5608</v>
      </c>
      <c r="E8149" s="37" t="s">
        <v>4134</v>
      </c>
      <c r="F8149" s="41"/>
      <c r="G8149" s="27"/>
      <c r="H8149" s="27"/>
      <c r="I8149" s="27">
        <v>191878</v>
      </c>
      <c r="M8149" s="220">
        <f t="shared" si="127"/>
        <v>251283</v>
      </c>
    </row>
    <row r="8150" spans="1:13" x14ac:dyDescent="0.2">
      <c r="A8150" s="35" t="s">
        <v>8163</v>
      </c>
      <c r="B8150" s="1" t="s">
        <v>81</v>
      </c>
      <c r="C8150" s="45" t="s">
        <v>1020</v>
      </c>
      <c r="D8150" s="23" t="s">
        <v>5734</v>
      </c>
      <c r="E8150" s="23" t="s">
        <v>4141</v>
      </c>
      <c r="F8150" s="40">
        <v>1.5</v>
      </c>
      <c r="G8150" s="25">
        <v>75325</v>
      </c>
      <c r="H8150" s="25">
        <v>112988</v>
      </c>
      <c r="I8150" s="25"/>
      <c r="J8150" s="58" t="e">
        <f>HYPERLINK("#"&amp;"Insumos"&amp;"!A"&amp;MATCH($B8150,#REF!,0),"Ins "&amp;$B8150)</f>
        <v>#REF!</v>
      </c>
      <c r="M8150" s="220"/>
    </row>
    <row r="8151" spans="1:13" ht="25.5" x14ac:dyDescent="0.2">
      <c r="A8151" s="35" t="s">
        <v>8163</v>
      </c>
      <c r="B8151" s="1" t="s">
        <v>597</v>
      </c>
      <c r="C8151" s="45" t="s">
        <v>8738</v>
      </c>
      <c r="D8151" s="23" t="s">
        <v>5534</v>
      </c>
      <c r="E8151" s="23" t="s">
        <v>8737</v>
      </c>
      <c r="F8151" s="40">
        <v>0.4</v>
      </c>
      <c r="G8151" s="25">
        <v>17302</v>
      </c>
      <c r="H8151" s="25">
        <v>6921</v>
      </c>
      <c r="I8151" s="25"/>
      <c r="J8151" s="58" t="e">
        <f>HYPERLINK("#"&amp;"Insumos"&amp;"!A"&amp;MATCH($B8151,#REF!,0),"Ins "&amp;$B8151)</f>
        <v>#REF!</v>
      </c>
      <c r="M8151" s="220"/>
    </row>
    <row r="8152" spans="1:13" x14ac:dyDescent="0.2">
      <c r="A8152" s="35" t="s">
        <v>8163</v>
      </c>
      <c r="B8152" s="1" t="s">
        <v>263</v>
      </c>
      <c r="C8152" s="45" t="s">
        <v>696</v>
      </c>
      <c r="D8152" s="23" t="s">
        <v>5534</v>
      </c>
      <c r="E8152" s="23" t="s">
        <v>4140</v>
      </c>
      <c r="F8152" s="40">
        <v>4.0999999999999999E-4</v>
      </c>
      <c r="G8152" s="25">
        <v>187426</v>
      </c>
      <c r="H8152" s="25">
        <v>77</v>
      </c>
      <c r="I8152" s="25"/>
      <c r="J8152" s="58" t="e">
        <f>HYPERLINK("#"&amp;"Insumos"&amp;"!A"&amp;MATCH($B8152,#REF!,0),"Ins "&amp;$B8152)</f>
        <v>#REF!</v>
      </c>
      <c r="M8152" s="220"/>
    </row>
    <row r="8153" spans="1:13" x14ac:dyDescent="0.2">
      <c r="A8153" s="35" t="s">
        <v>8163</v>
      </c>
      <c r="B8153" s="1" t="s">
        <v>5533</v>
      </c>
      <c r="C8153" s="45" t="s">
        <v>5892</v>
      </c>
      <c r="D8153" s="23" t="s">
        <v>977</v>
      </c>
      <c r="E8153" s="23" t="s">
        <v>4134</v>
      </c>
      <c r="F8153" s="40">
        <v>0.5</v>
      </c>
      <c r="G8153" s="25">
        <v>3623</v>
      </c>
      <c r="H8153" s="25">
        <v>1812</v>
      </c>
      <c r="I8153" s="25"/>
      <c r="J8153" s="58" t="e">
        <f>HYPERLINK("#"&amp;"Insumos"&amp;"!A"&amp;MATCH($B8153,#REF!,0),"Ins "&amp;$B8153)</f>
        <v>#REF!</v>
      </c>
      <c r="M8153" s="220"/>
    </row>
    <row r="8154" spans="1:13" x14ac:dyDescent="0.2">
      <c r="A8154" s="35" t="s">
        <v>8163</v>
      </c>
      <c r="B8154" s="1" t="s">
        <v>4654</v>
      </c>
      <c r="C8154" s="45" t="s">
        <v>4</v>
      </c>
      <c r="D8154" s="23" t="s">
        <v>5751</v>
      </c>
      <c r="E8154" s="23" t="s">
        <v>4134</v>
      </c>
      <c r="F8154" s="40">
        <v>5</v>
      </c>
      <c r="G8154" s="25">
        <v>2562</v>
      </c>
      <c r="H8154" s="25">
        <v>12810</v>
      </c>
      <c r="I8154" s="25"/>
      <c r="J8154" s="58" t="e">
        <f>HYPERLINK("#"&amp;"Insumos"&amp;"!A"&amp;MATCH($B8154,#REF!,0),"Ins "&amp;$B8154)</f>
        <v>#REF!</v>
      </c>
      <c r="M8154" s="220"/>
    </row>
    <row r="8155" spans="1:13" x14ac:dyDescent="0.2">
      <c r="A8155" s="35" t="s">
        <v>8163</v>
      </c>
      <c r="B8155" s="1" t="s">
        <v>4241</v>
      </c>
      <c r="C8155" s="45" t="s">
        <v>236</v>
      </c>
      <c r="D8155" s="23" t="s">
        <v>5751</v>
      </c>
      <c r="E8155" s="23" t="s">
        <v>4134</v>
      </c>
      <c r="F8155" s="40">
        <v>1</v>
      </c>
      <c r="G8155" s="25">
        <v>2672</v>
      </c>
      <c r="H8155" s="25">
        <v>2672</v>
      </c>
      <c r="I8155" s="25"/>
      <c r="J8155" s="58" t="e">
        <f>HYPERLINK("#"&amp;"Insumos"&amp;"!A"&amp;MATCH($B8155,#REF!,0),"Ins "&amp;$B8155)</f>
        <v>#REF!</v>
      </c>
      <c r="M8155" s="220"/>
    </row>
    <row r="8156" spans="1:13" x14ac:dyDescent="0.2">
      <c r="A8156" s="35" t="s">
        <v>8163</v>
      </c>
      <c r="B8156" s="1" t="s">
        <v>4823</v>
      </c>
      <c r="C8156" s="45" t="s">
        <v>335</v>
      </c>
      <c r="D8156" s="23" t="s">
        <v>5751</v>
      </c>
      <c r="E8156" s="23" t="s">
        <v>4134</v>
      </c>
      <c r="F8156" s="40">
        <v>1</v>
      </c>
      <c r="G8156" s="25">
        <v>1560</v>
      </c>
      <c r="H8156" s="25">
        <v>1560</v>
      </c>
      <c r="I8156" s="25"/>
      <c r="J8156" s="58" t="e">
        <f>HYPERLINK("#"&amp;"Insumos"&amp;"!A"&amp;MATCH($B8156,#REF!,0),"Ins "&amp;$B8156)</f>
        <v>#REF!</v>
      </c>
      <c r="M8156" s="220"/>
    </row>
    <row r="8157" spans="1:13" x14ac:dyDescent="0.2">
      <c r="A8157" s="35" t="s">
        <v>8163</v>
      </c>
      <c r="B8157" s="1" t="s">
        <v>6084</v>
      </c>
      <c r="C8157" s="45" t="s">
        <v>6085</v>
      </c>
      <c r="D8157" s="23" t="s">
        <v>5751</v>
      </c>
      <c r="E8157" s="23" t="s">
        <v>464</v>
      </c>
      <c r="F8157" s="40">
        <v>0.2</v>
      </c>
      <c r="G8157" s="25">
        <v>21306</v>
      </c>
      <c r="H8157" s="25">
        <v>4261</v>
      </c>
      <c r="I8157" s="25"/>
      <c r="J8157" s="58" t="e">
        <f>HYPERLINK("#"&amp;"Insumos"&amp;"!A"&amp;MATCH($B8157,#REF!,0),"Ins "&amp;$B8157)</f>
        <v>#REF!</v>
      </c>
      <c r="M8157" s="220"/>
    </row>
    <row r="8158" spans="1:13" x14ac:dyDescent="0.2">
      <c r="A8158" s="35" t="s">
        <v>8163</v>
      </c>
      <c r="B8158" s="1" t="s">
        <v>7414</v>
      </c>
      <c r="C8158" s="45" t="s">
        <v>7415</v>
      </c>
      <c r="D8158" s="23" t="s">
        <v>5751</v>
      </c>
      <c r="E8158" s="23" t="s">
        <v>287</v>
      </c>
      <c r="F8158" s="40">
        <v>3</v>
      </c>
      <c r="G8158" s="25">
        <v>2673</v>
      </c>
      <c r="H8158" s="25">
        <v>8019</v>
      </c>
      <c r="I8158" s="25"/>
      <c r="J8158" s="58" t="e">
        <f>HYPERLINK("#"&amp;"Insumos"&amp;"!A"&amp;MATCH($B8158,#REF!,0),"Ins "&amp;$B8158)</f>
        <v>#REF!</v>
      </c>
      <c r="M8158" s="220"/>
    </row>
    <row r="8159" spans="1:13" x14ac:dyDescent="0.2">
      <c r="A8159" s="35" t="s">
        <v>8163</v>
      </c>
      <c r="B8159" s="1" t="s">
        <v>7416</v>
      </c>
      <c r="C8159" s="45" t="s">
        <v>7417</v>
      </c>
      <c r="D8159" s="23" t="s">
        <v>5751</v>
      </c>
      <c r="E8159" s="23" t="s">
        <v>4134</v>
      </c>
      <c r="F8159" s="40">
        <v>2</v>
      </c>
      <c r="G8159" s="25">
        <v>572</v>
      </c>
      <c r="H8159" s="25">
        <v>1144</v>
      </c>
      <c r="I8159" s="25"/>
      <c r="J8159" s="58" t="e">
        <f>HYPERLINK("#"&amp;"Insumos"&amp;"!A"&amp;MATCH($B8159,#REF!,0),"Ins "&amp;$B8159)</f>
        <v>#REF!</v>
      </c>
      <c r="M8159" s="220"/>
    </row>
    <row r="8160" spans="1:13" x14ac:dyDescent="0.2">
      <c r="A8160" s="35" t="s">
        <v>8163</v>
      </c>
      <c r="B8160" s="1" t="s">
        <v>7418</v>
      </c>
      <c r="C8160" s="45" t="s">
        <v>7419</v>
      </c>
      <c r="D8160" s="23" t="s">
        <v>5751</v>
      </c>
      <c r="E8160" s="23" t="s">
        <v>287</v>
      </c>
      <c r="F8160" s="40">
        <v>9.15</v>
      </c>
      <c r="G8160" s="25">
        <v>2693</v>
      </c>
      <c r="H8160" s="25">
        <v>24641</v>
      </c>
      <c r="I8160" s="25"/>
      <c r="J8160" s="58" t="e">
        <f>HYPERLINK("#"&amp;"Insumos"&amp;"!A"&amp;MATCH($B8160,#REF!,0),"Ins "&amp;$B8160)</f>
        <v>#REF!</v>
      </c>
      <c r="M8160" s="220"/>
    </row>
    <row r="8161" spans="1:13" x14ac:dyDescent="0.2">
      <c r="A8161" s="35" t="s">
        <v>8163</v>
      </c>
      <c r="B8161" s="1" t="s">
        <v>7440</v>
      </c>
      <c r="C8161" s="45" t="s">
        <v>7441</v>
      </c>
      <c r="D8161" s="23" t="s">
        <v>5751</v>
      </c>
      <c r="E8161" s="23" t="s">
        <v>287</v>
      </c>
      <c r="F8161" s="40">
        <v>1.5</v>
      </c>
      <c r="G8161" s="25">
        <v>7176</v>
      </c>
      <c r="H8161" s="25">
        <v>10764</v>
      </c>
      <c r="I8161" s="25"/>
      <c r="J8161" s="58" t="e">
        <f>HYPERLINK("#"&amp;"Insumos"&amp;"!A"&amp;MATCH($B8161,#REF!,0),"Ins "&amp;$B8161)</f>
        <v>#REF!</v>
      </c>
      <c r="M8161" s="220"/>
    </row>
    <row r="8162" spans="1:13" x14ac:dyDescent="0.2">
      <c r="A8162" s="35" t="s">
        <v>8163</v>
      </c>
      <c r="B8162" s="1" t="s">
        <v>7442</v>
      </c>
      <c r="C8162" s="45" t="s">
        <v>7443</v>
      </c>
      <c r="D8162" s="23" t="s">
        <v>5751</v>
      </c>
      <c r="E8162" s="23" t="s">
        <v>4134</v>
      </c>
      <c r="F8162" s="40">
        <v>3</v>
      </c>
      <c r="G8162" s="25">
        <v>1403</v>
      </c>
      <c r="H8162" s="25">
        <v>4209</v>
      </c>
      <c r="I8162" s="25"/>
      <c r="J8162" s="58" t="e">
        <f>HYPERLINK("#"&amp;"Insumos"&amp;"!A"&amp;MATCH($B8162,#REF!,0),"Ins "&amp;$B8162)</f>
        <v>#REF!</v>
      </c>
      <c r="M8162" s="220"/>
    </row>
    <row r="8163" spans="1:13" ht="25.5" x14ac:dyDescent="0.2">
      <c r="A8163" s="36" t="s">
        <v>8165</v>
      </c>
      <c r="B8163" s="26" t="s">
        <v>6816</v>
      </c>
      <c r="C8163" s="79" t="s">
        <v>8166</v>
      </c>
      <c r="D8163" s="37" t="s">
        <v>5608</v>
      </c>
      <c r="E8163" s="37" t="s">
        <v>4134</v>
      </c>
      <c r="F8163" s="41"/>
      <c r="G8163" s="27"/>
      <c r="H8163" s="27"/>
      <c r="I8163" s="27">
        <v>226865</v>
      </c>
      <c r="M8163" s="220">
        <f t="shared" si="127"/>
        <v>297102</v>
      </c>
    </row>
    <row r="8164" spans="1:13" x14ac:dyDescent="0.2">
      <c r="A8164" s="35" t="s">
        <v>8165</v>
      </c>
      <c r="B8164" s="1" t="s">
        <v>81</v>
      </c>
      <c r="C8164" s="45" t="s">
        <v>1020</v>
      </c>
      <c r="D8164" s="23" t="s">
        <v>5734</v>
      </c>
      <c r="E8164" s="23" t="s">
        <v>4141</v>
      </c>
      <c r="F8164" s="40">
        <v>1</v>
      </c>
      <c r="G8164" s="25">
        <v>75325</v>
      </c>
      <c r="H8164" s="25">
        <v>75325</v>
      </c>
      <c r="I8164" s="25"/>
      <c r="J8164" s="58" t="e">
        <f>HYPERLINK("#"&amp;"Insumos"&amp;"!A"&amp;MATCH($B8164,#REF!,0),"Ins "&amp;$B8164)</f>
        <v>#REF!</v>
      </c>
      <c r="M8164" s="220"/>
    </row>
    <row r="8165" spans="1:13" ht="25.5" x14ac:dyDescent="0.2">
      <c r="A8165" s="35" t="s">
        <v>8165</v>
      </c>
      <c r="B8165" s="1" t="s">
        <v>597</v>
      </c>
      <c r="C8165" s="45" t="s">
        <v>8738</v>
      </c>
      <c r="D8165" s="23" t="s">
        <v>5534</v>
      </c>
      <c r="E8165" s="23" t="s">
        <v>8737</v>
      </c>
      <c r="F8165" s="40">
        <v>0.4</v>
      </c>
      <c r="G8165" s="25">
        <v>17302</v>
      </c>
      <c r="H8165" s="25">
        <v>6921</v>
      </c>
      <c r="I8165" s="25"/>
      <c r="J8165" s="58" t="e">
        <f>HYPERLINK("#"&amp;"Insumos"&amp;"!A"&amp;MATCH($B8165,#REF!,0),"Ins "&amp;$B8165)</f>
        <v>#REF!</v>
      </c>
      <c r="M8165" s="220"/>
    </row>
    <row r="8166" spans="1:13" x14ac:dyDescent="0.2">
      <c r="A8166" s="35" t="s">
        <v>8165</v>
      </c>
      <c r="B8166" s="1" t="s">
        <v>263</v>
      </c>
      <c r="C8166" s="45" t="s">
        <v>696</v>
      </c>
      <c r="D8166" s="23" t="s">
        <v>5534</v>
      </c>
      <c r="E8166" s="23" t="s">
        <v>4140</v>
      </c>
      <c r="F8166" s="40">
        <v>0.01</v>
      </c>
      <c r="G8166" s="25">
        <v>187426</v>
      </c>
      <c r="H8166" s="25">
        <v>1874</v>
      </c>
      <c r="I8166" s="25"/>
      <c r="J8166" s="58" t="e">
        <f>HYPERLINK("#"&amp;"Insumos"&amp;"!A"&amp;MATCH($B8166,#REF!,0),"Ins "&amp;$B8166)</f>
        <v>#REF!</v>
      </c>
      <c r="M8166" s="220"/>
    </row>
    <row r="8167" spans="1:13" x14ac:dyDescent="0.2">
      <c r="A8167" s="35" t="s">
        <v>8165</v>
      </c>
      <c r="B8167" s="1" t="s">
        <v>5533</v>
      </c>
      <c r="C8167" s="45" t="s">
        <v>5892</v>
      </c>
      <c r="D8167" s="23" t="s">
        <v>977</v>
      </c>
      <c r="E8167" s="23" t="s">
        <v>4134</v>
      </c>
      <c r="F8167" s="40">
        <v>0.5</v>
      </c>
      <c r="G8167" s="25">
        <v>3623</v>
      </c>
      <c r="H8167" s="25">
        <v>1812</v>
      </c>
      <c r="I8167" s="25"/>
      <c r="J8167" s="58" t="e">
        <f>HYPERLINK("#"&amp;"Insumos"&amp;"!A"&amp;MATCH($B8167,#REF!,0),"Ins "&amp;$B8167)</f>
        <v>#REF!</v>
      </c>
      <c r="M8167" s="220"/>
    </row>
    <row r="8168" spans="1:13" x14ac:dyDescent="0.2">
      <c r="A8168" s="35" t="s">
        <v>8165</v>
      </c>
      <c r="B8168" s="1" t="s">
        <v>4669</v>
      </c>
      <c r="C8168" s="45" t="s">
        <v>321</v>
      </c>
      <c r="D8168" s="23" t="s">
        <v>5751</v>
      </c>
      <c r="E8168" s="23" t="s">
        <v>4134</v>
      </c>
      <c r="F8168" s="40">
        <v>2</v>
      </c>
      <c r="G8168" s="25">
        <v>4032</v>
      </c>
      <c r="H8168" s="25">
        <v>8064</v>
      </c>
      <c r="I8168" s="25"/>
      <c r="J8168" s="58" t="e">
        <f>HYPERLINK("#"&amp;"Insumos"&amp;"!A"&amp;MATCH($B8168,#REF!,0),"Ins "&amp;$B8168)</f>
        <v>#REF!</v>
      </c>
      <c r="M8168" s="220"/>
    </row>
    <row r="8169" spans="1:13" x14ac:dyDescent="0.2">
      <c r="A8169" s="35" t="s">
        <v>8165</v>
      </c>
      <c r="B8169" s="1" t="s">
        <v>6084</v>
      </c>
      <c r="C8169" s="45" t="s">
        <v>6085</v>
      </c>
      <c r="D8169" s="23" t="s">
        <v>5751</v>
      </c>
      <c r="E8169" s="23" t="s">
        <v>464</v>
      </c>
      <c r="F8169" s="40">
        <v>0.2</v>
      </c>
      <c r="G8169" s="25">
        <v>21306</v>
      </c>
      <c r="H8169" s="25">
        <v>4261</v>
      </c>
      <c r="I8169" s="25"/>
      <c r="J8169" s="58" t="e">
        <f>HYPERLINK("#"&amp;"Insumos"&amp;"!A"&amp;MATCH($B8169,#REF!,0),"Ins "&amp;$B8169)</f>
        <v>#REF!</v>
      </c>
      <c r="M8169" s="220"/>
    </row>
    <row r="8170" spans="1:13" x14ac:dyDescent="0.2">
      <c r="A8170" s="35" t="s">
        <v>8165</v>
      </c>
      <c r="B8170" s="1" t="s">
        <v>7382</v>
      </c>
      <c r="C8170" s="45" t="s">
        <v>7383</v>
      </c>
      <c r="D8170" s="23" t="s">
        <v>5751</v>
      </c>
      <c r="E8170" s="23" t="s">
        <v>4134</v>
      </c>
      <c r="F8170" s="40">
        <v>8</v>
      </c>
      <c r="G8170" s="25">
        <v>286</v>
      </c>
      <c r="H8170" s="25">
        <v>2288</v>
      </c>
      <c r="I8170" s="25"/>
      <c r="J8170" s="58" t="e">
        <f>HYPERLINK("#"&amp;"Insumos"&amp;"!A"&amp;MATCH($B8170,#REF!,0),"Ins "&amp;$B8170)</f>
        <v>#REF!</v>
      </c>
      <c r="M8170" s="220"/>
    </row>
    <row r="8171" spans="1:13" x14ac:dyDescent="0.2">
      <c r="A8171" s="35" t="s">
        <v>8165</v>
      </c>
      <c r="B8171" s="1" t="s">
        <v>7436</v>
      </c>
      <c r="C8171" s="45" t="s">
        <v>7437</v>
      </c>
      <c r="D8171" s="23" t="s">
        <v>5751</v>
      </c>
      <c r="E8171" s="23" t="s">
        <v>4134</v>
      </c>
      <c r="F8171" s="40">
        <v>1</v>
      </c>
      <c r="G8171" s="25">
        <v>15368</v>
      </c>
      <c r="H8171" s="25">
        <v>15368</v>
      </c>
      <c r="I8171" s="25"/>
      <c r="J8171" s="58" t="e">
        <f>HYPERLINK("#"&amp;"Insumos"&amp;"!A"&amp;MATCH($B8171,#REF!,0),"Ins "&amp;$B8171)</f>
        <v>#REF!</v>
      </c>
      <c r="M8171" s="220"/>
    </row>
    <row r="8172" spans="1:13" x14ac:dyDescent="0.2">
      <c r="A8172" s="35" t="s">
        <v>8165</v>
      </c>
      <c r="B8172" s="1" t="s">
        <v>7438</v>
      </c>
      <c r="C8172" s="45" t="s">
        <v>7439</v>
      </c>
      <c r="D8172" s="23" t="s">
        <v>5751</v>
      </c>
      <c r="E8172" s="23" t="s">
        <v>4134</v>
      </c>
      <c r="F8172" s="40">
        <v>1</v>
      </c>
      <c r="G8172" s="25">
        <v>8429</v>
      </c>
      <c r="H8172" s="25">
        <v>8429</v>
      </c>
      <c r="I8172" s="25"/>
      <c r="J8172" s="58" t="e">
        <f>HYPERLINK("#"&amp;"Insumos"&amp;"!A"&amp;MATCH($B8172,#REF!,0),"Ins "&amp;$B8172)</f>
        <v>#REF!</v>
      </c>
      <c r="M8172" s="220"/>
    </row>
    <row r="8173" spans="1:13" x14ac:dyDescent="0.2">
      <c r="A8173" s="35" t="s">
        <v>8165</v>
      </c>
      <c r="B8173" s="1" t="s">
        <v>7442</v>
      </c>
      <c r="C8173" s="45" t="s">
        <v>7443</v>
      </c>
      <c r="D8173" s="23" t="s">
        <v>5751</v>
      </c>
      <c r="E8173" s="23" t="s">
        <v>4134</v>
      </c>
      <c r="F8173" s="40">
        <v>3</v>
      </c>
      <c r="G8173" s="25">
        <v>1403</v>
      </c>
      <c r="H8173" s="25">
        <v>4209</v>
      </c>
      <c r="I8173" s="25"/>
      <c r="J8173" s="58" t="e">
        <f>HYPERLINK("#"&amp;"Insumos"&amp;"!A"&amp;MATCH($B8173,#REF!,0),"Ins "&amp;$B8173)</f>
        <v>#REF!</v>
      </c>
      <c r="M8173" s="220"/>
    </row>
    <row r="8174" spans="1:13" x14ac:dyDescent="0.2">
      <c r="A8174" s="35" t="s">
        <v>8165</v>
      </c>
      <c r="B8174" s="1" t="s">
        <v>7444</v>
      </c>
      <c r="C8174" s="45" t="s">
        <v>7445</v>
      </c>
      <c r="D8174" s="23" t="s">
        <v>5751</v>
      </c>
      <c r="E8174" s="23" t="s">
        <v>4134</v>
      </c>
      <c r="F8174" s="40">
        <v>4</v>
      </c>
      <c r="G8174" s="25">
        <v>643</v>
      </c>
      <c r="H8174" s="25">
        <v>2572</v>
      </c>
      <c r="I8174" s="25"/>
      <c r="J8174" s="58" t="e">
        <f>HYPERLINK("#"&amp;"Insumos"&amp;"!A"&amp;MATCH($B8174,#REF!,0),"Ins "&amp;$B8174)</f>
        <v>#REF!</v>
      </c>
      <c r="M8174" s="220"/>
    </row>
    <row r="8175" spans="1:13" x14ac:dyDescent="0.2">
      <c r="A8175" s="35" t="s">
        <v>8165</v>
      </c>
      <c r="B8175" s="1" t="s">
        <v>7701</v>
      </c>
      <c r="C8175" s="45" t="s">
        <v>7702</v>
      </c>
      <c r="D8175" s="23" t="s">
        <v>5751</v>
      </c>
      <c r="E8175" s="23" t="s">
        <v>464</v>
      </c>
      <c r="F8175" s="40">
        <v>3</v>
      </c>
      <c r="G8175" s="25">
        <v>10046</v>
      </c>
      <c r="H8175" s="25">
        <v>30138</v>
      </c>
      <c r="I8175" s="25"/>
      <c r="J8175" s="58" t="e">
        <f>HYPERLINK("#"&amp;"Insumos"&amp;"!A"&amp;MATCH($B8175,#REF!,0),"Ins "&amp;$B8175)</f>
        <v>#REF!</v>
      </c>
      <c r="M8175" s="220"/>
    </row>
    <row r="8176" spans="1:13" x14ac:dyDescent="0.2">
      <c r="A8176" s="35" t="s">
        <v>8165</v>
      </c>
      <c r="B8176" s="1" t="s">
        <v>7790</v>
      </c>
      <c r="C8176" s="45" t="s">
        <v>7791</v>
      </c>
      <c r="D8176" s="23" t="s">
        <v>5751</v>
      </c>
      <c r="E8176" s="23" t="s">
        <v>464</v>
      </c>
      <c r="F8176" s="40">
        <v>9.4499999999999993</v>
      </c>
      <c r="G8176" s="25">
        <v>3641</v>
      </c>
      <c r="H8176" s="25">
        <v>34407</v>
      </c>
      <c r="I8176" s="25"/>
      <c r="J8176" s="58" t="e">
        <f>HYPERLINK("#"&amp;"Insumos"&amp;"!A"&amp;MATCH($B8176,#REF!,0),"Ins "&amp;$B8176)</f>
        <v>#REF!</v>
      </c>
      <c r="M8176" s="220"/>
    </row>
    <row r="8177" spans="1:13" x14ac:dyDescent="0.2">
      <c r="A8177" s="35" t="s">
        <v>8165</v>
      </c>
      <c r="B8177" s="1" t="s">
        <v>7792</v>
      </c>
      <c r="C8177" s="45" t="s">
        <v>7793</v>
      </c>
      <c r="D8177" s="23" t="s">
        <v>5751</v>
      </c>
      <c r="E8177" s="23" t="s">
        <v>4134</v>
      </c>
      <c r="F8177" s="40">
        <v>1</v>
      </c>
      <c r="G8177" s="25">
        <v>16842</v>
      </c>
      <c r="H8177" s="25">
        <v>16842</v>
      </c>
      <c r="I8177" s="25"/>
      <c r="J8177" s="58" t="e">
        <f>HYPERLINK("#"&amp;"Insumos"&amp;"!A"&amp;MATCH($B8177,#REF!,0),"Ins "&amp;$B8177)</f>
        <v>#REF!</v>
      </c>
      <c r="M8177" s="220"/>
    </row>
    <row r="8178" spans="1:13" x14ac:dyDescent="0.2">
      <c r="A8178" s="35" t="s">
        <v>8165</v>
      </c>
      <c r="B8178" s="1" t="s">
        <v>7794</v>
      </c>
      <c r="C8178" s="45" t="s">
        <v>7795</v>
      </c>
      <c r="D8178" s="23" t="s">
        <v>5751</v>
      </c>
      <c r="E8178" s="23" t="s">
        <v>464</v>
      </c>
      <c r="F8178" s="40">
        <v>1.5</v>
      </c>
      <c r="G8178" s="25">
        <v>9570</v>
      </c>
      <c r="H8178" s="25">
        <v>14355</v>
      </c>
      <c r="I8178" s="25"/>
      <c r="J8178" s="58" t="e">
        <f>HYPERLINK("#"&amp;"Insumos"&amp;"!A"&amp;MATCH($B8178,#REF!,0),"Ins "&amp;$B8178)</f>
        <v>#REF!</v>
      </c>
      <c r="M8178" s="220"/>
    </row>
    <row r="8179" spans="1:13" ht="25.5" x14ac:dyDescent="0.2">
      <c r="A8179" s="36" t="s">
        <v>8167</v>
      </c>
      <c r="B8179" s="26" t="s">
        <v>6816</v>
      </c>
      <c r="C8179" s="79" t="s">
        <v>8168</v>
      </c>
      <c r="D8179" s="37" t="s">
        <v>5608</v>
      </c>
      <c r="E8179" s="37" t="s">
        <v>4134</v>
      </c>
      <c r="F8179" s="41"/>
      <c r="G8179" s="27"/>
      <c r="H8179" s="27"/>
      <c r="I8179" s="27">
        <v>359942</v>
      </c>
      <c r="M8179" s="220">
        <f t="shared" si="127"/>
        <v>471380</v>
      </c>
    </row>
    <row r="8180" spans="1:13" x14ac:dyDescent="0.2">
      <c r="A8180" s="35" t="s">
        <v>8167</v>
      </c>
      <c r="B8180" s="1" t="s">
        <v>5577</v>
      </c>
      <c r="C8180" s="45" t="s">
        <v>6346</v>
      </c>
      <c r="D8180" s="23" t="s">
        <v>5734</v>
      </c>
      <c r="E8180" s="23" t="s">
        <v>4141</v>
      </c>
      <c r="F8180" s="40">
        <v>1</v>
      </c>
      <c r="G8180" s="25">
        <v>53481</v>
      </c>
      <c r="H8180" s="25">
        <v>53481</v>
      </c>
      <c r="I8180" s="25"/>
      <c r="J8180" s="58" t="e">
        <f>HYPERLINK("#"&amp;"Insumos"&amp;"!A"&amp;MATCH($B8180,#REF!,0),"Ins "&amp;$B8180)</f>
        <v>#REF!</v>
      </c>
      <c r="M8180" s="220"/>
    </row>
    <row r="8181" spans="1:13" ht="25.5" x14ac:dyDescent="0.2">
      <c r="A8181" s="35" t="s">
        <v>8167</v>
      </c>
      <c r="B8181" s="1" t="s">
        <v>597</v>
      </c>
      <c r="C8181" s="45" t="s">
        <v>8738</v>
      </c>
      <c r="D8181" s="23" t="s">
        <v>5534</v>
      </c>
      <c r="E8181" s="23" t="s">
        <v>8737</v>
      </c>
      <c r="F8181" s="40">
        <v>0.4</v>
      </c>
      <c r="G8181" s="25">
        <v>17302</v>
      </c>
      <c r="H8181" s="25">
        <v>6921</v>
      </c>
      <c r="I8181" s="25"/>
      <c r="J8181" s="58" t="e">
        <f>HYPERLINK("#"&amp;"Insumos"&amp;"!A"&amp;MATCH($B8181,#REF!,0),"Ins "&amp;$B8181)</f>
        <v>#REF!</v>
      </c>
      <c r="M8181" s="220"/>
    </row>
    <row r="8182" spans="1:13" x14ac:dyDescent="0.2">
      <c r="A8182" s="35" t="s">
        <v>8167</v>
      </c>
      <c r="B8182" s="1" t="s">
        <v>5533</v>
      </c>
      <c r="C8182" s="45" t="s">
        <v>5892</v>
      </c>
      <c r="D8182" s="23" t="s">
        <v>977</v>
      </c>
      <c r="E8182" s="23" t="s">
        <v>4134</v>
      </c>
      <c r="F8182" s="40">
        <v>0.5</v>
      </c>
      <c r="G8182" s="25">
        <v>3623</v>
      </c>
      <c r="H8182" s="25">
        <v>1812</v>
      </c>
      <c r="I8182" s="25"/>
      <c r="J8182" s="58" t="e">
        <f>HYPERLINK("#"&amp;"Insumos"&amp;"!A"&amp;MATCH($B8182,#REF!,0),"Ins "&amp;$B8182)</f>
        <v>#REF!</v>
      </c>
      <c r="M8182" s="220"/>
    </row>
    <row r="8183" spans="1:13" x14ac:dyDescent="0.2">
      <c r="A8183" s="35" t="s">
        <v>8167</v>
      </c>
      <c r="B8183" s="1" t="s">
        <v>4654</v>
      </c>
      <c r="C8183" s="45" t="s">
        <v>4</v>
      </c>
      <c r="D8183" s="23" t="s">
        <v>5751</v>
      </c>
      <c r="E8183" s="23" t="s">
        <v>4134</v>
      </c>
      <c r="F8183" s="40">
        <v>4</v>
      </c>
      <c r="G8183" s="25">
        <v>2562</v>
      </c>
      <c r="H8183" s="25">
        <v>10248</v>
      </c>
      <c r="I8183" s="25"/>
      <c r="J8183" s="58" t="e">
        <f>HYPERLINK("#"&amp;"Insumos"&amp;"!A"&amp;MATCH($B8183,#REF!,0),"Ins "&amp;$B8183)</f>
        <v>#REF!</v>
      </c>
      <c r="M8183" s="220"/>
    </row>
    <row r="8184" spans="1:13" x14ac:dyDescent="0.2">
      <c r="A8184" s="35" t="s">
        <v>8167</v>
      </c>
      <c r="B8184" s="1" t="s">
        <v>5007</v>
      </c>
      <c r="C8184" s="45" t="s">
        <v>720</v>
      </c>
      <c r="D8184" s="23" t="s">
        <v>5751</v>
      </c>
      <c r="E8184" s="23" t="s">
        <v>4134</v>
      </c>
      <c r="F8184" s="40">
        <v>1</v>
      </c>
      <c r="G8184" s="25">
        <v>1897</v>
      </c>
      <c r="H8184" s="25">
        <v>1897</v>
      </c>
      <c r="I8184" s="25"/>
      <c r="J8184" s="58" t="e">
        <f>HYPERLINK("#"&amp;"Insumos"&amp;"!A"&amp;MATCH($B8184,#REF!,0),"Ins "&amp;$B8184)</f>
        <v>#REF!</v>
      </c>
      <c r="M8184" s="220"/>
    </row>
    <row r="8185" spans="1:13" x14ac:dyDescent="0.2">
      <c r="A8185" s="35" t="s">
        <v>8167</v>
      </c>
      <c r="B8185" s="1" t="s">
        <v>7412</v>
      </c>
      <c r="C8185" s="45" t="s">
        <v>7413</v>
      </c>
      <c r="D8185" s="23" t="s">
        <v>5751</v>
      </c>
      <c r="E8185" s="23" t="s">
        <v>4134</v>
      </c>
      <c r="F8185" s="40">
        <v>1</v>
      </c>
      <c r="G8185" s="25">
        <v>285583</v>
      </c>
      <c r="H8185" s="25">
        <v>285583</v>
      </c>
      <c r="I8185" s="25"/>
      <c r="J8185" s="58" t="e">
        <f>HYPERLINK("#"&amp;"Insumos"&amp;"!A"&amp;MATCH($B8185,#REF!,0),"Ins "&amp;$B8185)</f>
        <v>#REF!</v>
      </c>
      <c r="M8185" s="220"/>
    </row>
    <row r="8186" spans="1:13" ht="25.5" x14ac:dyDescent="0.2">
      <c r="A8186" s="36" t="s">
        <v>8169</v>
      </c>
      <c r="B8186" s="26" t="s">
        <v>6816</v>
      </c>
      <c r="C8186" s="79" t="s">
        <v>8170</v>
      </c>
      <c r="D8186" s="37" t="s">
        <v>5608</v>
      </c>
      <c r="E8186" s="37" t="s">
        <v>4134</v>
      </c>
      <c r="F8186" s="41"/>
      <c r="G8186" s="27"/>
      <c r="H8186" s="27"/>
      <c r="I8186" s="27">
        <v>269299</v>
      </c>
      <c r="M8186" s="220">
        <f t="shared" si="127"/>
        <v>352674</v>
      </c>
    </row>
    <row r="8187" spans="1:13" x14ac:dyDescent="0.2">
      <c r="A8187" s="35" t="s">
        <v>8169</v>
      </c>
      <c r="B8187" s="1" t="s">
        <v>5577</v>
      </c>
      <c r="C8187" s="45" t="s">
        <v>6346</v>
      </c>
      <c r="D8187" s="23" t="s">
        <v>5734</v>
      </c>
      <c r="E8187" s="23" t="s">
        <v>4141</v>
      </c>
      <c r="F8187" s="40">
        <v>1</v>
      </c>
      <c r="G8187" s="25">
        <v>53481</v>
      </c>
      <c r="H8187" s="25">
        <v>53481</v>
      </c>
      <c r="I8187" s="25"/>
      <c r="J8187" s="58" t="e">
        <f>HYPERLINK("#"&amp;"Insumos"&amp;"!A"&amp;MATCH($B8187,#REF!,0),"Ins "&amp;$B8187)</f>
        <v>#REF!</v>
      </c>
      <c r="M8187" s="220"/>
    </row>
    <row r="8188" spans="1:13" ht="25.5" x14ac:dyDescent="0.2">
      <c r="A8188" s="35" t="s">
        <v>8169</v>
      </c>
      <c r="B8188" s="1" t="s">
        <v>597</v>
      </c>
      <c r="C8188" s="45" t="s">
        <v>8738</v>
      </c>
      <c r="D8188" s="23" t="s">
        <v>5534</v>
      </c>
      <c r="E8188" s="23" t="s">
        <v>8737</v>
      </c>
      <c r="F8188" s="40">
        <v>0.4</v>
      </c>
      <c r="G8188" s="25">
        <v>17302</v>
      </c>
      <c r="H8188" s="25">
        <v>6921</v>
      </c>
      <c r="I8188" s="25"/>
      <c r="J8188" s="58" t="e">
        <f>HYPERLINK("#"&amp;"Insumos"&amp;"!A"&amp;MATCH($B8188,#REF!,0),"Ins "&amp;$B8188)</f>
        <v>#REF!</v>
      </c>
      <c r="M8188" s="220"/>
    </row>
    <row r="8189" spans="1:13" x14ac:dyDescent="0.2">
      <c r="A8189" s="35" t="s">
        <v>8169</v>
      </c>
      <c r="B8189" s="1" t="s">
        <v>5533</v>
      </c>
      <c r="C8189" s="45" t="s">
        <v>5892</v>
      </c>
      <c r="D8189" s="23" t="s">
        <v>977</v>
      </c>
      <c r="E8189" s="23" t="s">
        <v>4134</v>
      </c>
      <c r="F8189" s="40">
        <v>0.5</v>
      </c>
      <c r="G8189" s="25">
        <v>3623</v>
      </c>
      <c r="H8189" s="25">
        <v>1812</v>
      </c>
      <c r="I8189" s="25"/>
      <c r="J8189" s="58" t="e">
        <f>HYPERLINK("#"&amp;"Insumos"&amp;"!A"&amp;MATCH($B8189,#REF!,0),"Ins "&amp;$B8189)</f>
        <v>#REF!</v>
      </c>
      <c r="M8189" s="220"/>
    </row>
    <row r="8190" spans="1:13" x14ac:dyDescent="0.2">
      <c r="A8190" s="35" t="s">
        <v>8169</v>
      </c>
      <c r="B8190" s="1" t="s">
        <v>4654</v>
      </c>
      <c r="C8190" s="45" t="s">
        <v>4</v>
      </c>
      <c r="D8190" s="23" t="s">
        <v>5751</v>
      </c>
      <c r="E8190" s="23" t="s">
        <v>4134</v>
      </c>
      <c r="F8190" s="40">
        <v>4</v>
      </c>
      <c r="G8190" s="25">
        <v>2562</v>
      </c>
      <c r="H8190" s="25">
        <v>10248</v>
      </c>
      <c r="I8190" s="25"/>
      <c r="J8190" s="58" t="e">
        <f>HYPERLINK("#"&amp;"Insumos"&amp;"!A"&amp;MATCH($B8190,#REF!,0),"Ins "&amp;$B8190)</f>
        <v>#REF!</v>
      </c>
      <c r="M8190" s="220"/>
    </row>
    <row r="8191" spans="1:13" x14ac:dyDescent="0.2">
      <c r="A8191" s="35" t="s">
        <v>8169</v>
      </c>
      <c r="B8191" s="1" t="s">
        <v>5007</v>
      </c>
      <c r="C8191" s="45" t="s">
        <v>720</v>
      </c>
      <c r="D8191" s="23" t="s">
        <v>5751</v>
      </c>
      <c r="E8191" s="23" t="s">
        <v>4134</v>
      </c>
      <c r="F8191" s="40">
        <v>1</v>
      </c>
      <c r="G8191" s="25">
        <v>1897</v>
      </c>
      <c r="H8191" s="25">
        <v>1897</v>
      </c>
      <c r="I8191" s="25"/>
      <c r="J8191" s="58" t="e">
        <f>HYPERLINK("#"&amp;"Insumos"&amp;"!A"&amp;MATCH($B8191,#REF!,0),"Ins "&amp;$B8191)</f>
        <v>#REF!</v>
      </c>
      <c r="M8191" s="220"/>
    </row>
    <row r="8192" spans="1:13" x14ac:dyDescent="0.2">
      <c r="A8192" s="35" t="s">
        <v>8169</v>
      </c>
      <c r="B8192" s="1" t="s">
        <v>7446</v>
      </c>
      <c r="C8192" s="45" t="s">
        <v>7447</v>
      </c>
      <c r="D8192" s="23" t="s">
        <v>5751</v>
      </c>
      <c r="E8192" s="23" t="s">
        <v>4134</v>
      </c>
      <c r="F8192" s="40">
        <v>1</v>
      </c>
      <c r="G8192" s="25">
        <v>194940</v>
      </c>
      <c r="H8192" s="25">
        <v>194940</v>
      </c>
      <c r="I8192" s="25"/>
      <c r="J8192" s="58" t="e">
        <f>HYPERLINK("#"&amp;"Insumos"&amp;"!A"&amp;MATCH($B8192,#REF!,0),"Ins "&amp;$B8192)</f>
        <v>#REF!</v>
      </c>
      <c r="M8192" s="220"/>
    </row>
    <row r="8193" spans="1:13" ht="25.5" x14ac:dyDescent="0.2">
      <c r="A8193" s="36" t="s">
        <v>8171</v>
      </c>
      <c r="B8193" s="26" t="s">
        <v>6816</v>
      </c>
      <c r="C8193" s="79" t="s">
        <v>8172</v>
      </c>
      <c r="D8193" s="37" t="s">
        <v>5608</v>
      </c>
      <c r="E8193" s="37" t="s">
        <v>4134</v>
      </c>
      <c r="F8193" s="41"/>
      <c r="G8193" s="27"/>
      <c r="H8193" s="27"/>
      <c r="I8193" s="27">
        <v>178709</v>
      </c>
      <c r="M8193" s="220">
        <f t="shared" si="127"/>
        <v>234037</v>
      </c>
    </row>
    <row r="8194" spans="1:13" x14ac:dyDescent="0.2">
      <c r="A8194" s="35" t="s">
        <v>8171</v>
      </c>
      <c r="B8194" s="1" t="s">
        <v>5577</v>
      </c>
      <c r="C8194" s="45" t="s">
        <v>6346</v>
      </c>
      <c r="D8194" s="23" t="s">
        <v>5734</v>
      </c>
      <c r="E8194" s="23" t="s">
        <v>4141</v>
      </c>
      <c r="F8194" s="40">
        <v>1</v>
      </c>
      <c r="G8194" s="25">
        <v>53481</v>
      </c>
      <c r="H8194" s="25">
        <v>53481</v>
      </c>
      <c r="I8194" s="25"/>
      <c r="J8194" s="58" t="e">
        <f>HYPERLINK("#"&amp;"Insumos"&amp;"!A"&amp;MATCH($B8194,#REF!,0),"Ins "&amp;$B8194)</f>
        <v>#REF!</v>
      </c>
      <c r="M8194" s="220"/>
    </row>
    <row r="8195" spans="1:13" ht="25.5" x14ac:dyDescent="0.2">
      <c r="A8195" s="35" t="s">
        <v>8171</v>
      </c>
      <c r="B8195" s="1" t="s">
        <v>597</v>
      </c>
      <c r="C8195" s="45" t="s">
        <v>8738</v>
      </c>
      <c r="D8195" s="23" t="s">
        <v>5534</v>
      </c>
      <c r="E8195" s="23" t="s">
        <v>8737</v>
      </c>
      <c r="F8195" s="40">
        <v>0.4</v>
      </c>
      <c r="G8195" s="25">
        <v>17302</v>
      </c>
      <c r="H8195" s="25">
        <v>6921</v>
      </c>
      <c r="I8195" s="25"/>
      <c r="J8195" s="58" t="e">
        <f>HYPERLINK("#"&amp;"Insumos"&amp;"!A"&amp;MATCH($B8195,#REF!,0),"Ins "&amp;$B8195)</f>
        <v>#REF!</v>
      </c>
      <c r="M8195" s="220"/>
    </row>
    <row r="8196" spans="1:13" x14ac:dyDescent="0.2">
      <c r="A8196" s="35" t="s">
        <v>8171</v>
      </c>
      <c r="B8196" s="1" t="s">
        <v>5533</v>
      </c>
      <c r="C8196" s="45" t="s">
        <v>5892</v>
      </c>
      <c r="D8196" s="23" t="s">
        <v>977</v>
      </c>
      <c r="E8196" s="23" t="s">
        <v>4134</v>
      </c>
      <c r="F8196" s="40">
        <v>0.5</v>
      </c>
      <c r="G8196" s="25">
        <v>3623</v>
      </c>
      <c r="H8196" s="25">
        <v>1812</v>
      </c>
      <c r="I8196" s="25"/>
      <c r="J8196" s="58" t="e">
        <f>HYPERLINK("#"&amp;"Insumos"&amp;"!A"&amp;MATCH($B8196,#REF!,0),"Ins "&amp;$B8196)</f>
        <v>#REF!</v>
      </c>
      <c r="M8196" s="220"/>
    </row>
    <row r="8197" spans="1:13" x14ac:dyDescent="0.2">
      <c r="A8197" s="35" t="s">
        <v>8171</v>
      </c>
      <c r="B8197" s="1" t="s">
        <v>4654</v>
      </c>
      <c r="C8197" s="45" t="s">
        <v>4</v>
      </c>
      <c r="D8197" s="23" t="s">
        <v>5751</v>
      </c>
      <c r="E8197" s="23" t="s">
        <v>4134</v>
      </c>
      <c r="F8197" s="40">
        <v>2</v>
      </c>
      <c r="G8197" s="25">
        <v>2562</v>
      </c>
      <c r="H8197" s="25">
        <v>5124</v>
      </c>
      <c r="I8197" s="25"/>
      <c r="J8197" s="58" t="e">
        <f>HYPERLINK("#"&amp;"Insumos"&amp;"!A"&amp;MATCH($B8197,#REF!,0),"Ins "&amp;$B8197)</f>
        <v>#REF!</v>
      </c>
      <c r="M8197" s="220"/>
    </row>
    <row r="8198" spans="1:13" x14ac:dyDescent="0.2">
      <c r="A8198" s="35" t="s">
        <v>8171</v>
      </c>
      <c r="B8198" s="1" t="s">
        <v>5007</v>
      </c>
      <c r="C8198" s="45" t="s">
        <v>720</v>
      </c>
      <c r="D8198" s="23" t="s">
        <v>5751</v>
      </c>
      <c r="E8198" s="23" t="s">
        <v>4134</v>
      </c>
      <c r="F8198" s="40">
        <v>1</v>
      </c>
      <c r="G8198" s="25">
        <v>1897</v>
      </c>
      <c r="H8198" s="25">
        <v>1897</v>
      </c>
      <c r="I8198" s="25"/>
      <c r="J8198" s="58" t="e">
        <f>HYPERLINK("#"&amp;"Insumos"&amp;"!A"&amp;MATCH($B8198,#REF!,0),"Ins "&amp;$B8198)</f>
        <v>#REF!</v>
      </c>
      <c r="M8198" s="220"/>
    </row>
    <row r="8199" spans="1:13" x14ac:dyDescent="0.2">
      <c r="A8199" s="35" t="s">
        <v>8171</v>
      </c>
      <c r="B8199" s="1" t="s">
        <v>7452</v>
      </c>
      <c r="C8199" s="45" t="s">
        <v>7453</v>
      </c>
      <c r="D8199" s="23" t="s">
        <v>5751</v>
      </c>
      <c r="E8199" s="23" t="s">
        <v>4134</v>
      </c>
      <c r="F8199" s="40">
        <v>1</v>
      </c>
      <c r="G8199" s="25">
        <v>109474</v>
      </c>
      <c r="H8199" s="25">
        <v>109474</v>
      </c>
      <c r="I8199" s="25"/>
      <c r="J8199" s="58" t="e">
        <f>HYPERLINK("#"&amp;"Insumos"&amp;"!A"&amp;MATCH($B8199,#REF!,0),"Ins "&amp;$B8199)</f>
        <v>#REF!</v>
      </c>
      <c r="M8199" s="220"/>
    </row>
    <row r="8200" spans="1:13" ht="38.25" x14ac:dyDescent="0.2">
      <c r="A8200" s="36" t="s">
        <v>8173</v>
      </c>
      <c r="B8200" s="26" t="s">
        <v>6816</v>
      </c>
      <c r="C8200" s="79" t="s">
        <v>8174</v>
      </c>
      <c r="D8200" s="37" t="s">
        <v>5608</v>
      </c>
      <c r="E8200" s="37" t="s">
        <v>4134</v>
      </c>
      <c r="F8200" s="41"/>
      <c r="G8200" s="27"/>
      <c r="H8200" s="27"/>
      <c r="I8200" s="27">
        <v>203209</v>
      </c>
      <c r="M8200" s="220">
        <f t="shared" ref="M8200:M8257" si="128">ROUND(I8200*(1+$L$2),0)</f>
        <v>266123</v>
      </c>
    </row>
    <row r="8201" spans="1:13" x14ac:dyDescent="0.2">
      <c r="A8201" s="35" t="s">
        <v>8173</v>
      </c>
      <c r="B8201" s="1" t="s">
        <v>5577</v>
      </c>
      <c r="C8201" s="45" t="s">
        <v>6346</v>
      </c>
      <c r="D8201" s="23" t="s">
        <v>5734</v>
      </c>
      <c r="E8201" s="23" t="s">
        <v>4141</v>
      </c>
      <c r="F8201" s="40">
        <v>1</v>
      </c>
      <c r="G8201" s="25">
        <v>53481</v>
      </c>
      <c r="H8201" s="25">
        <v>53481</v>
      </c>
      <c r="I8201" s="25"/>
      <c r="J8201" s="58" t="e">
        <f>HYPERLINK("#"&amp;"Insumos"&amp;"!A"&amp;MATCH($B8201,#REF!,0),"Ins "&amp;$B8201)</f>
        <v>#REF!</v>
      </c>
      <c r="M8201" s="220"/>
    </row>
    <row r="8202" spans="1:13" x14ac:dyDescent="0.2">
      <c r="A8202" s="35" t="s">
        <v>8173</v>
      </c>
      <c r="B8202" s="1" t="s">
        <v>263</v>
      </c>
      <c r="C8202" s="45" t="s">
        <v>696</v>
      </c>
      <c r="D8202" s="23" t="s">
        <v>5534</v>
      </c>
      <c r="E8202" s="23" t="s">
        <v>4140</v>
      </c>
      <c r="F8202" s="40">
        <v>0.01</v>
      </c>
      <c r="G8202" s="25">
        <v>187426</v>
      </c>
      <c r="H8202" s="25">
        <v>1874</v>
      </c>
      <c r="I8202" s="25"/>
      <c r="J8202" s="58" t="e">
        <f>HYPERLINK("#"&amp;"Insumos"&amp;"!A"&amp;MATCH($B8202,#REF!,0),"Ins "&amp;$B8202)</f>
        <v>#REF!</v>
      </c>
      <c r="M8202" s="220"/>
    </row>
    <row r="8203" spans="1:13" x14ac:dyDescent="0.2">
      <c r="A8203" s="35" t="s">
        <v>8173</v>
      </c>
      <c r="B8203" s="1" t="s">
        <v>5533</v>
      </c>
      <c r="C8203" s="45" t="s">
        <v>5892</v>
      </c>
      <c r="D8203" s="23" t="s">
        <v>977</v>
      </c>
      <c r="E8203" s="23" t="s">
        <v>4134</v>
      </c>
      <c r="F8203" s="40">
        <v>0.5</v>
      </c>
      <c r="G8203" s="25">
        <v>3623</v>
      </c>
      <c r="H8203" s="25">
        <v>1812</v>
      </c>
      <c r="I8203" s="25"/>
      <c r="J8203" s="58" t="e">
        <f>HYPERLINK("#"&amp;"Insumos"&amp;"!A"&amp;MATCH($B8203,#REF!,0),"Ins "&amp;$B8203)</f>
        <v>#REF!</v>
      </c>
      <c r="M8203" s="220"/>
    </row>
    <row r="8204" spans="1:13" x14ac:dyDescent="0.2">
      <c r="A8204" s="35" t="s">
        <v>8173</v>
      </c>
      <c r="B8204" s="1" t="s">
        <v>4669</v>
      </c>
      <c r="C8204" s="45" t="s">
        <v>321</v>
      </c>
      <c r="D8204" s="23" t="s">
        <v>5751</v>
      </c>
      <c r="E8204" s="23" t="s">
        <v>4134</v>
      </c>
      <c r="F8204" s="40">
        <v>2</v>
      </c>
      <c r="G8204" s="25">
        <v>4032</v>
      </c>
      <c r="H8204" s="25">
        <v>8064</v>
      </c>
      <c r="I8204" s="25"/>
      <c r="J8204" s="58" t="e">
        <f>HYPERLINK("#"&amp;"Insumos"&amp;"!A"&amp;MATCH($B8204,#REF!,0),"Ins "&amp;$B8204)</f>
        <v>#REF!</v>
      </c>
      <c r="M8204" s="220"/>
    </row>
    <row r="8205" spans="1:13" x14ac:dyDescent="0.2">
      <c r="A8205" s="35" t="s">
        <v>8173</v>
      </c>
      <c r="B8205" s="1" t="s">
        <v>5037</v>
      </c>
      <c r="C8205" s="45" t="s">
        <v>148</v>
      </c>
      <c r="D8205" s="23" t="s">
        <v>5751</v>
      </c>
      <c r="E8205" s="23" t="s">
        <v>4141</v>
      </c>
      <c r="F8205" s="40">
        <v>1</v>
      </c>
      <c r="G8205" s="25">
        <v>5806</v>
      </c>
      <c r="H8205" s="25">
        <v>5806</v>
      </c>
      <c r="I8205" s="25"/>
      <c r="J8205" s="58" t="e">
        <f>HYPERLINK("#"&amp;"Insumos"&amp;"!A"&amp;MATCH($B8205,#REF!,0),"Ins "&amp;$B8205)</f>
        <v>#REF!</v>
      </c>
      <c r="M8205" s="220"/>
    </row>
    <row r="8206" spans="1:13" x14ac:dyDescent="0.2">
      <c r="A8206" s="35" t="s">
        <v>8173</v>
      </c>
      <c r="B8206" s="1" t="s">
        <v>5007</v>
      </c>
      <c r="C8206" s="45" t="s">
        <v>720</v>
      </c>
      <c r="D8206" s="23" t="s">
        <v>5751</v>
      </c>
      <c r="E8206" s="23" t="s">
        <v>4134</v>
      </c>
      <c r="F8206" s="40">
        <v>2</v>
      </c>
      <c r="G8206" s="25">
        <v>1897</v>
      </c>
      <c r="H8206" s="25">
        <v>3794</v>
      </c>
      <c r="I8206" s="25"/>
      <c r="J8206" s="58" t="e">
        <f>HYPERLINK("#"&amp;"Insumos"&amp;"!A"&amp;MATCH($B8206,#REF!,0),"Ins "&amp;$B8206)</f>
        <v>#REF!</v>
      </c>
      <c r="M8206" s="220"/>
    </row>
    <row r="8207" spans="1:13" x14ac:dyDescent="0.2">
      <c r="A8207" s="35" t="s">
        <v>8173</v>
      </c>
      <c r="B8207" s="1" t="s">
        <v>6084</v>
      </c>
      <c r="C8207" s="45" t="s">
        <v>6085</v>
      </c>
      <c r="D8207" s="23" t="s">
        <v>5751</v>
      </c>
      <c r="E8207" s="23" t="s">
        <v>464</v>
      </c>
      <c r="F8207" s="40">
        <v>0.2</v>
      </c>
      <c r="G8207" s="25">
        <v>21306</v>
      </c>
      <c r="H8207" s="25">
        <v>4261</v>
      </c>
      <c r="I8207" s="25"/>
      <c r="J8207" s="58" t="e">
        <f>HYPERLINK("#"&amp;"Insumos"&amp;"!A"&amp;MATCH($B8207,#REF!,0),"Ins "&amp;$B8207)</f>
        <v>#REF!</v>
      </c>
      <c r="M8207" s="220"/>
    </row>
    <row r="8208" spans="1:13" x14ac:dyDescent="0.2">
      <c r="A8208" s="35" t="s">
        <v>8173</v>
      </c>
      <c r="B8208" s="1" t="s">
        <v>7382</v>
      </c>
      <c r="C8208" s="45" t="s">
        <v>7383</v>
      </c>
      <c r="D8208" s="23" t="s">
        <v>5751</v>
      </c>
      <c r="E8208" s="23" t="s">
        <v>4134</v>
      </c>
      <c r="F8208" s="40">
        <v>4</v>
      </c>
      <c r="G8208" s="25">
        <v>286</v>
      </c>
      <c r="H8208" s="25">
        <v>1144</v>
      </c>
      <c r="I8208" s="25"/>
      <c r="J8208" s="58" t="e">
        <f>HYPERLINK("#"&amp;"Insumos"&amp;"!A"&amp;MATCH($B8208,#REF!,0),"Ins "&amp;$B8208)</f>
        <v>#REF!</v>
      </c>
      <c r="M8208" s="220"/>
    </row>
    <row r="8209" spans="1:13" x14ac:dyDescent="0.2">
      <c r="A8209" s="35" t="s">
        <v>8173</v>
      </c>
      <c r="B8209" s="1" t="s">
        <v>7444</v>
      </c>
      <c r="C8209" s="45" t="s">
        <v>7445</v>
      </c>
      <c r="D8209" s="23" t="s">
        <v>5751</v>
      </c>
      <c r="E8209" s="23" t="s">
        <v>4134</v>
      </c>
      <c r="F8209" s="40">
        <v>2</v>
      </c>
      <c r="G8209" s="25">
        <v>643</v>
      </c>
      <c r="H8209" s="25">
        <v>1286</v>
      </c>
      <c r="I8209" s="25"/>
      <c r="J8209" s="58" t="e">
        <f>HYPERLINK("#"&amp;"Insumos"&amp;"!A"&amp;MATCH($B8209,#REF!,0),"Ins "&amp;$B8209)</f>
        <v>#REF!</v>
      </c>
      <c r="M8209" s="220"/>
    </row>
    <row r="8210" spans="1:13" x14ac:dyDescent="0.2">
      <c r="A8210" s="35" t="s">
        <v>8173</v>
      </c>
      <c r="B8210" s="1" t="s">
        <v>7701</v>
      </c>
      <c r="C8210" s="45" t="s">
        <v>7702</v>
      </c>
      <c r="D8210" s="23" t="s">
        <v>5751</v>
      </c>
      <c r="E8210" s="23" t="s">
        <v>464</v>
      </c>
      <c r="F8210" s="40">
        <v>5</v>
      </c>
      <c r="G8210" s="25">
        <v>10046</v>
      </c>
      <c r="H8210" s="25">
        <v>50230</v>
      </c>
      <c r="I8210" s="25"/>
      <c r="J8210" s="58" t="e">
        <f>HYPERLINK("#"&amp;"Insumos"&amp;"!A"&amp;MATCH($B8210,#REF!,0),"Ins "&amp;$B8210)</f>
        <v>#REF!</v>
      </c>
      <c r="M8210" s="220"/>
    </row>
    <row r="8211" spans="1:13" x14ac:dyDescent="0.2">
      <c r="A8211" s="35" t="s">
        <v>8173</v>
      </c>
      <c r="B8211" s="1" t="s">
        <v>7790</v>
      </c>
      <c r="C8211" s="45" t="s">
        <v>7791</v>
      </c>
      <c r="D8211" s="23" t="s">
        <v>5751</v>
      </c>
      <c r="E8211" s="23" t="s">
        <v>464</v>
      </c>
      <c r="F8211" s="40">
        <v>15</v>
      </c>
      <c r="G8211" s="25">
        <v>3641</v>
      </c>
      <c r="H8211" s="25">
        <v>54615</v>
      </c>
      <c r="I8211" s="25"/>
      <c r="J8211" s="58" t="e">
        <f>HYPERLINK("#"&amp;"Insumos"&amp;"!A"&amp;MATCH($B8211,#REF!,0),"Ins "&amp;$B8211)</f>
        <v>#REF!</v>
      </c>
      <c r="M8211" s="220"/>
    </row>
    <row r="8212" spans="1:13" x14ac:dyDescent="0.2">
      <c r="A8212" s="35" t="s">
        <v>8173</v>
      </c>
      <c r="B8212" s="1" t="s">
        <v>7792</v>
      </c>
      <c r="C8212" s="45" t="s">
        <v>7793</v>
      </c>
      <c r="D8212" s="23" t="s">
        <v>5751</v>
      </c>
      <c r="E8212" s="23" t="s">
        <v>4134</v>
      </c>
      <c r="F8212" s="40">
        <v>1</v>
      </c>
      <c r="G8212" s="25">
        <v>16842</v>
      </c>
      <c r="H8212" s="25">
        <v>16842</v>
      </c>
      <c r="I8212" s="25"/>
      <c r="J8212" s="58" t="e">
        <f>HYPERLINK("#"&amp;"Insumos"&amp;"!A"&amp;MATCH($B8212,#REF!,0),"Ins "&amp;$B8212)</f>
        <v>#REF!</v>
      </c>
      <c r="M8212" s="220"/>
    </row>
    <row r="8213" spans="1:13" ht="25.5" x14ac:dyDescent="0.2">
      <c r="A8213" s="36" t="s">
        <v>8175</v>
      </c>
      <c r="B8213" s="26" t="s">
        <v>6816</v>
      </c>
      <c r="C8213" s="79" t="s">
        <v>8176</v>
      </c>
      <c r="D8213" s="37" t="s">
        <v>5608</v>
      </c>
      <c r="E8213" s="37" t="s">
        <v>4134</v>
      </c>
      <c r="F8213" s="41"/>
      <c r="G8213" s="27"/>
      <c r="H8213" s="27"/>
      <c r="I8213" s="27">
        <v>174748</v>
      </c>
      <c r="M8213" s="220">
        <f t="shared" si="128"/>
        <v>228850</v>
      </c>
    </row>
    <row r="8214" spans="1:13" x14ac:dyDescent="0.2">
      <c r="A8214" s="35" t="s">
        <v>8175</v>
      </c>
      <c r="B8214" s="1" t="s">
        <v>5577</v>
      </c>
      <c r="C8214" s="45" t="s">
        <v>6346</v>
      </c>
      <c r="D8214" s="23" t="s">
        <v>5734</v>
      </c>
      <c r="E8214" s="23" t="s">
        <v>4141</v>
      </c>
      <c r="F8214" s="40">
        <v>1</v>
      </c>
      <c r="G8214" s="25">
        <v>53481</v>
      </c>
      <c r="H8214" s="25">
        <v>53481</v>
      </c>
      <c r="I8214" s="25"/>
      <c r="J8214" s="58" t="e">
        <f>HYPERLINK("#"&amp;"Insumos"&amp;"!A"&amp;MATCH($B8214,#REF!,0),"Ins "&amp;$B8214)</f>
        <v>#REF!</v>
      </c>
      <c r="M8214" s="220"/>
    </row>
    <row r="8215" spans="1:13" x14ac:dyDescent="0.2">
      <c r="A8215" s="35" t="s">
        <v>8175</v>
      </c>
      <c r="B8215" s="1" t="s">
        <v>5533</v>
      </c>
      <c r="C8215" s="45" t="s">
        <v>5892</v>
      </c>
      <c r="D8215" s="23" t="s">
        <v>977</v>
      </c>
      <c r="E8215" s="23" t="s">
        <v>4134</v>
      </c>
      <c r="F8215" s="40">
        <v>0.5</v>
      </c>
      <c r="G8215" s="25">
        <v>3623</v>
      </c>
      <c r="H8215" s="25">
        <v>1812</v>
      </c>
      <c r="I8215" s="25"/>
      <c r="J8215" s="58" t="e">
        <f>HYPERLINK("#"&amp;"Insumos"&amp;"!A"&amp;MATCH($B8215,#REF!,0),"Ins "&amp;$B8215)</f>
        <v>#REF!</v>
      </c>
      <c r="M8215" s="220"/>
    </row>
    <row r="8216" spans="1:13" x14ac:dyDescent="0.2">
      <c r="A8216" s="35" t="s">
        <v>8175</v>
      </c>
      <c r="B8216" s="1" t="s">
        <v>4845</v>
      </c>
      <c r="C8216" s="45" t="s">
        <v>7331</v>
      </c>
      <c r="D8216" s="23" t="s">
        <v>5751</v>
      </c>
      <c r="E8216" s="23" t="s">
        <v>4134</v>
      </c>
      <c r="F8216" s="40">
        <v>1</v>
      </c>
      <c r="G8216" s="25">
        <v>15368</v>
      </c>
      <c r="H8216" s="25">
        <v>15368</v>
      </c>
      <c r="I8216" s="25"/>
      <c r="J8216" s="58" t="e">
        <f>HYPERLINK("#"&amp;"Insumos"&amp;"!A"&amp;MATCH($B8216,#REF!,0),"Ins "&amp;$B8216)</f>
        <v>#REF!</v>
      </c>
      <c r="M8216" s="220"/>
    </row>
    <row r="8217" spans="1:13" x14ac:dyDescent="0.2">
      <c r="A8217" s="35" t="s">
        <v>8175</v>
      </c>
      <c r="B8217" s="1" t="s">
        <v>4872</v>
      </c>
      <c r="C8217" s="45" t="s">
        <v>363</v>
      </c>
      <c r="D8217" s="23" t="s">
        <v>5751</v>
      </c>
      <c r="E8217" s="23" t="s">
        <v>287</v>
      </c>
      <c r="F8217" s="40">
        <v>5</v>
      </c>
      <c r="G8217" s="25">
        <v>5565</v>
      </c>
      <c r="H8217" s="25">
        <v>27825</v>
      </c>
      <c r="I8217" s="25"/>
      <c r="J8217" s="58" t="e">
        <f>HYPERLINK("#"&amp;"Insumos"&amp;"!A"&amp;MATCH($B8217,#REF!,0),"Ins "&amp;$B8217)</f>
        <v>#REF!</v>
      </c>
      <c r="M8217" s="220"/>
    </row>
    <row r="8218" spans="1:13" x14ac:dyDescent="0.2">
      <c r="A8218" s="35" t="s">
        <v>8175</v>
      </c>
      <c r="B8218" s="1" t="s">
        <v>5007</v>
      </c>
      <c r="C8218" s="45" t="s">
        <v>720</v>
      </c>
      <c r="D8218" s="23" t="s">
        <v>5751</v>
      </c>
      <c r="E8218" s="23" t="s">
        <v>4134</v>
      </c>
      <c r="F8218" s="40">
        <v>2</v>
      </c>
      <c r="G8218" s="25">
        <v>1897</v>
      </c>
      <c r="H8218" s="25">
        <v>3794</v>
      </c>
      <c r="I8218" s="25"/>
      <c r="J8218" s="58" t="e">
        <f>HYPERLINK("#"&amp;"Insumos"&amp;"!A"&amp;MATCH($B8218,#REF!,0),"Ins "&amp;$B8218)</f>
        <v>#REF!</v>
      </c>
      <c r="M8218" s="220"/>
    </row>
    <row r="8219" spans="1:13" x14ac:dyDescent="0.2">
      <c r="A8219" s="35" t="s">
        <v>8175</v>
      </c>
      <c r="B8219" s="1" t="s">
        <v>6084</v>
      </c>
      <c r="C8219" s="45" t="s">
        <v>6085</v>
      </c>
      <c r="D8219" s="23" t="s">
        <v>5751</v>
      </c>
      <c r="E8219" s="23" t="s">
        <v>464</v>
      </c>
      <c r="F8219" s="40">
        <v>0.05</v>
      </c>
      <c r="G8219" s="25">
        <v>21306</v>
      </c>
      <c r="H8219" s="25">
        <v>1065</v>
      </c>
      <c r="I8219" s="25"/>
      <c r="J8219" s="58" t="e">
        <f>HYPERLINK("#"&amp;"Insumos"&amp;"!A"&amp;MATCH($B8219,#REF!,0),"Ins "&amp;$B8219)</f>
        <v>#REF!</v>
      </c>
      <c r="M8219" s="220"/>
    </row>
    <row r="8220" spans="1:13" x14ac:dyDescent="0.2">
      <c r="A8220" s="35" t="s">
        <v>8175</v>
      </c>
      <c r="B8220" s="1" t="s">
        <v>6108</v>
      </c>
      <c r="C8220" s="45" t="s">
        <v>6109</v>
      </c>
      <c r="D8220" s="23" t="s">
        <v>5751</v>
      </c>
      <c r="E8220" s="23" t="s">
        <v>464</v>
      </c>
      <c r="F8220" s="40">
        <v>15.5</v>
      </c>
      <c r="G8220" s="25">
        <v>3284</v>
      </c>
      <c r="H8220" s="25">
        <v>50902</v>
      </c>
      <c r="I8220" s="25"/>
      <c r="J8220" s="58" t="e">
        <f>HYPERLINK("#"&amp;"Insumos"&amp;"!A"&amp;MATCH($B8220,#REF!,0),"Ins "&amp;$B8220)</f>
        <v>#REF!</v>
      </c>
      <c r="M8220" s="220"/>
    </row>
    <row r="8221" spans="1:13" x14ac:dyDescent="0.2">
      <c r="A8221" s="35" t="s">
        <v>8175</v>
      </c>
      <c r="B8221" s="1" t="s">
        <v>7382</v>
      </c>
      <c r="C8221" s="45" t="s">
        <v>7383</v>
      </c>
      <c r="D8221" s="23" t="s">
        <v>5751</v>
      </c>
      <c r="E8221" s="23" t="s">
        <v>4134</v>
      </c>
      <c r="F8221" s="40">
        <v>4</v>
      </c>
      <c r="G8221" s="25">
        <v>286</v>
      </c>
      <c r="H8221" s="25">
        <v>1144</v>
      </c>
      <c r="I8221" s="25"/>
      <c r="J8221" s="58" t="e">
        <f>HYPERLINK("#"&amp;"Insumos"&amp;"!A"&amp;MATCH($B8221,#REF!,0),"Ins "&amp;$B8221)</f>
        <v>#REF!</v>
      </c>
      <c r="M8221" s="220"/>
    </row>
    <row r="8222" spans="1:13" x14ac:dyDescent="0.2">
      <c r="A8222" s="35" t="s">
        <v>8175</v>
      </c>
      <c r="B8222" s="1" t="s">
        <v>7420</v>
      </c>
      <c r="C8222" s="45" t="s">
        <v>7421</v>
      </c>
      <c r="D8222" s="23" t="s">
        <v>5751</v>
      </c>
      <c r="E8222" s="23" t="s">
        <v>4134</v>
      </c>
      <c r="F8222" s="40">
        <v>1</v>
      </c>
      <c r="G8222" s="25">
        <v>931</v>
      </c>
      <c r="H8222" s="25">
        <v>931</v>
      </c>
      <c r="I8222" s="25"/>
      <c r="J8222" s="58" t="e">
        <f>HYPERLINK("#"&amp;"Insumos"&amp;"!A"&amp;MATCH($B8222,#REF!,0),"Ins "&amp;$B8222)</f>
        <v>#REF!</v>
      </c>
      <c r="M8222" s="220"/>
    </row>
    <row r="8223" spans="1:13" x14ac:dyDescent="0.2">
      <c r="A8223" s="35" t="s">
        <v>8175</v>
      </c>
      <c r="B8223" s="1" t="s">
        <v>7422</v>
      </c>
      <c r="C8223" s="45" t="s">
        <v>7423</v>
      </c>
      <c r="D8223" s="23" t="s">
        <v>5751</v>
      </c>
      <c r="E8223" s="23" t="s">
        <v>4134</v>
      </c>
      <c r="F8223" s="40">
        <v>2</v>
      </c>
      <c r="G8223" s="25">
        <v>1857</v>
      </c>
      <c r="H8223" s="25">
        <v>3714</v>
      </c>
      <c r="I8223" s="25"/>
      <c r="J8223" s="58" t="e">
        <f>HYPERLINK("#"&amp;"Insumos"&amp;"!A"&amp;MATCH($B8223,#REF!,0),"Ins "&amp;$B8223)</f>
        <v>#REF!</v>
      </c>
      <c r="M8223" s="220"/>
    </row>
    <row r="8224" spans="1:13" x14ac:dyDescent="0.2">
      <c r="A8224" s="35" t="s">
        <v>8175</v>
      </c>
      <c r="B8224" s="1" t="s">
        <v>7424</v>
      </c>
      <c r="C8224" s="45" t="s">
        <v>7425</v>
      </c>
      <c r="D8224" s="23" t="s">
        <v>5751</v>
      </c>
      <c r="E8224" s="23" t="s">
        <v>4134</v>
      </c>
      <c r="F8224" s="40">
        <v>1</v>
      </c>
      <c r="G8224" s="25">
        <v>1358</v>
      </c>
      <c r="H8224" s="25">
        <v>1358</v>
      </c>
      <c r="I8224" s="25"/>
      <c r="J8224" s="58" t="e">
        <f>HYPERLINK("#"&amp;"Insumos"&amp;"!A"&amp;MATCH($B8224,#REF!,0),"Ins "&amp;$B8224)</f>
        <v>#REF!</v>
      </c>
      <c r="M8224" s="220"/>
    </row>
    <row r="8225" spans="1:13" x14ac:dyDescent="0.2">
      <c r="A8225" s="35" t="s">
        <v>8175</v>
      </c>
      <c r="B8225" s="1" t="s">
        <v>7434</v>
      </c>
      <c r="C8225" s="45" t="s">
        <v>7435</v>
      </c>
      <c r="D8225" s="23" t="s">
        <v>5751</v>
      </c>
      <c r="E8225" s="23" t="s">
        <v>4134</v>
      </c>
      <c r="F8225" s="40">
        <v>1</v>
      </c>
      <c r="G8225" s="25">
        <v>7859</v>
      </c>
      <c r="H8225" s="25">
        <v>7859</v>
      </c>
      <c r="I8225" s="25"/>
      <c r="J8225" s="58" t="e">
        <f>HYPERLINK("#"&amp;"Insumos"&amp;"!A"&amp;MATCH($B8225,#REF!,0),"Ins "&amp;$B8225)</f>
        <v>#REF!</v>
      </c>
      <c r="M8225" s="220"/>
    </row>
    <row r="8226" spans="1:13" x14ac:dyDescent="0.2">
      <c r="A8226" s="35" t="s">
        <v>8175</v>
      </c>
      <c r="B8226" s="1" t="s">
        <v>7442</v>
      </c>
      <c r="C8226" s="45" t="s">
        <v>7443</v>
      </c>
      <c r="D8226" s="23" t="s">
        <v>5751</v>
      </c>
      <c r="E8226" s="23" t="s">
        <v>4134</v>
      </c>
      <c r="F8226" s="40">
        <v>3</v>
      </c>
      <c r="G8226" s="25">
        <v>1403</v>
      </c>
      <c r="H8226" s="25">
        <v>4209</v>
      </c>
      <c r="I8226" s="25"/>
      <c r="J8226" s="58" t="e">
        <f>HYPERLINK("#"&amp;"Insumos"&amp;"!A"&amp;MATCH($B8226,#REF!,0),"Ins "&amp;$B8226)</f>
        <v>#REF!</v>
      </c>
      <c r="M8226" s="220"/>
    </row>
    <row r="8227" spans="1:13" x14ac:dyDescent="0.2">
      <c r="A8227" s="35" t="s">
        <v>8175</v>
      </c>
      <c r="B8227" s="1" t="s">
        <v>7444</v>
      </c>
      <c r="C8227" s="45" t="s">
        <v>7445</v>
      </c>
      <c r="D8227" s="23" t="s">
        <v>5751</v>
      </c>
      <c r="E8227" s="23" t="s">
        <v>4134</v>
      </c>
      <c r="F8227" s="40">
        <v>2</v>
      </c>
      <c r="G8227" s="25">
        <v>643</v>
      </c>
      <c r="H8227" s="25">
        <v>1286</v>
      </c>
      <c r="I8227" s="25"/>
      <c r="J8227" s="58" t="e">
        <f>HYPERLINK("#"&amp;"Insumos"&amp;"!A"&amp;MATCH($B8227,#REF!,0),"Ins "&amp;$B8227)</f>
        <v>#REF!</v>
      </c>
      <c r="M8227" s="220"/>
    </row>
    <row r="8228" spans="1:13" ht="25.5" x14ac:dyDescent="0.2">
      <c r="A8228" s="36" t="s">
        <v>8177</v>
      </c>
      <c r="B8228" s="26" t="s">
        <v>6816</v>
      </c>
      <c r="C8228" s="79" t="s">
        <v>8178</v>
      </c>
      <c r="D8228" s="37" t="s">
        <v>5608</v>
      </c>
      <c r="E8228" s="37" t="s">
        <v>4134</v>
      </c>
      <c r="F8228" s="41"/>
      <c r="G8228" s="27"/>
      <c r="H8228" s="27"/>
      <c r="I8228" s="27">
        <v>165588</v>
      </c>
      <c r="M8228" s="220">
        <f t="shared" si="128"/>
        <v>216854</v>
      </c>
    </row>
    <row r="8229" spans="1:13" x14ac:dyDescent="0.2">
      <c r="A8229" s="35" t="s">
        <v>8177</v>
      </c>
      <c r="B8229" s="1" t="s">
        <v>5577</v>
      </c>
      <c r="C8229" s="45" t="s">
        <v>6346</v>
      </c>
      <c r="D8229" s="23" t="s">
        <v>5734</v>
      </c>
      <c r="E8229" s="23" t="s">
        <v>4141</v>
      </c>
      <c r="F8229" s="40">
        <v>1</v>
      </c>
      <c r="G8229" s="25">
        <v>53481</v>
      </c>
      <c r="H8229" s="25">
        <v>53481</v>
      </c>
      <c r="I8229" s="25"/>
      <c r="J8229" s="58" t="e">
        <f>HYPERLINK("#"&amp;"Insumos"&amp;"!A"&amp;MATCH($B8229,#REF!,0),"Ins "&amp;$B8229)</f>
        <v>#REF!</v>
      </c>
      <c r="M8229" s="220"/>
    </row>
    <row r="8230" spans="1:13" x14ac:dyDescent="0.2">
      <c r="A8230" s="35" t="s">
        <v>8177</v>
      </c>
      <c r="B8230" s="1" t="s">
        <v>5533</v>
      </c>
      <c r="C8230" s="45" t="s">
        <v>5892</v>
      </c>
      <c r="D8230" s="23" t="s">
        <v>977</v>
      </c>
      <c r="E8230" s="23" t="s">
        <v>4134</v>
      </c>
      <c r="F8230" s="40">
        <v>0.5</v>
      </c>
      <c r="G8230" s="25">
        <v>3623</v>
      </c>
      <c r="H8230" s="25">
        <v>1812</v>
      </c>
      <c r="I8230" s="25"/>
      <c r="J8230" s="58" t="e">
        <f>HYPERLINK("#"&amp;"Insumos"&amp;"!A"&amp;MATCH($B8230,#REF!,0),"Ins "&amp;$B8230)</f>
        <v>#REF!</v>
      </c>
      <c r="M8230" s="220"/>
    </row>
    <row r="8231" spans="1:13" x14ac:dyDescent="0.2">
      <c r="A8231" s="35" t="s">
        <v>8177</v>
      </c>
      <c r="B8231" s="1" t="s">
        <v>4845</v>
      </c>
      <c r="C8231" s="45" t="s">
        <v>7331</v>
      </c>
      <c r="D8231" s="23" t="s">
        <v>5751</v>
      </c>
      <c r="E8231" s="23" t="s">
        <v>4134</v>
      </c>
      <c r="F8231" s="40">
        <v>1</v>
      </c>
      <c r="G8231" s="25">
        <v>15368</v>
      </c>
      <c r="H8231" s="25">
        <v>15368</v>
      </c>
      <c r="I8231" s="25"/>
      <c r="J8231" s="58" t="e">
        <f>HYPERLINK("#"&amp;"Insumos"&amp;"!A"&amp;MATCH($B8231,#REF!,0),"Ins "&amp;$B8231)</f>
        <v>#REF!</v>
      </c>
      <c r="M8231" s="220"/>
    </row>
    <row r="8232" spans="1:13" x14ac:dyDescent="0.2">
      <c r="A8232" s="35" t="s">
        <v>8177</v>
      </c>
      <c r="B8232" s="1" t="s">
        <v>4872</v>
      </c>
      <c r="C8232" s="45" t="s">
        <v>363</v>
      </c>
      <c r="D8232" s="23" t="s">
        <v>5751</v>
      </c>
      <c r="E8232" s="23" t="s">
        <v>287</v>
      </c>
      <c r="F8232" s="40">
        <v>5</v>
      </c>
      <c r="G8232" s="25">
        <v>5565</v>
      </c>
      <c r="H8232" s="25">
        <v>27825</v>
      </c>
      <c r="I8232" s="25"/>
      <c r="J8232" s="58" t="e">
        <f>HYPERLINK("#"&amp;"Insumos"&amp;"!A"&amp;MATCH($B8232,#REF!,0),"Ins "&amp;$B8232)</f>
        <v>#REF!</v>
      </c>
      <c r="M8232" s="220"/>
    </row>
    <row r="8233" spans="1:13" x14ac:dyDescent="0.2">
      <c r="A8233" s="35" t="s">
        <v>8177</v>
      </c>
      <c r="B8233" s="1" t="s">
        <v>5007</v>
      </c>
      <c r="C8233" s="45" t="s">
        <v>720</v>
      </c>
      <c r="D8233" s="23" t="s">
        <v>5751</v>
      </c>
      <c r="E8233" s="23" t="s">
        <v>4134</v>
      </c>
      <c r="F8233" s="40">
        <v>2</v>
      </c>
      <c r="G8233" s="25">
        <v>1897</v>
      </c>
      <c r="H8233" s="25">
        <v>3794</v>
      </c>
      <c r="I8233" s="25"/>
      <c r="J8233" s="58" t="e">
        <f>HYPERLINK("#"&amp;"Insumos"&amp;"!A"&amp;MATCH($B8233,#REF!,0),"Ins "&amp;$B8233)</f>
        <v>#REF!</v>
      </c>
      <c r="M8233" s="220"/>
    </row>
    <row r="8234" spans="1:13" x14ac:dyDescent="0.2">
      <c r="A8234" s="35" t="s">
        <v>8177</v>
      </c>
      <c r="B8234" s="1" t="s">
        <v>6084</v>
      </c>
      <c r="C8234" s="45" t="s">
        <v>6085</v>
      </c>
      <c r="D8234" s="23" t="s">
        <v>5751</v>
      </c>
      <c r="E8234" s="23" t="s">
        <v>464</v>
      </c>
      <c r="F8234" s="40">
        <v>0.05</v>
      </c>
      <c r="G8234" s="25">
        <v>21306</v>
      </c>
      <c r="H8234" s="25">
        <v>1065</v>
      </c>
      <c r="I8234" s="25"/>
      <c r="J8234" s="58" t="e">
        <f>HYPERLINK("#"&amp;"Insumos"&amp;"!A"&amp;MATCH($B8234,#REF!,0),"Ins "&amp;$B8234)</f>
        <v>#REF!</v>
      </c>
      <c r="M8234" s="220"/>
    </row>
    <row r="8235" spans="1:13" x14ac:dyDescent="0.2">
      <c r="A8235" s="35" t="s">
        <v>8177</v>
      </c>
      <c r="B8235" s="1" t="s">
        <v>7382</v>
      </c>
      <c r="C8235" s="45" t="s">
        <v>7383</v>
      </c>
      <c r="D8235" s="23" t="s">
        <v>5751</v>
      </c>
      <c r="E8235" s="23" t="s">
        <v>4134</v>
      </c>
      <c r="F8235" s="40">
        <v>4</v>
      </c>
      <c r="G8235" s="25">
        <v>286</v>
      </c>
      <c r="H8235" s="25">
        <v>1144</v>
      </c>
      <c r="I8235" s="25"/>
      <c r="J8235" s="58" t="e">
        <f>HYPERLINK("#"&amp;"Insumos"&amp;"!A"&amp;MATCH($B8235,#REF!,0),"Ins "&amp;$B8235)</f>
        <v>#REF!</v>
      </c>
      <c r="M8235" s="220"/>
    </row>
    <row r="8236" spans="1:13" x14ac:dyDescent="0.2">
      <c r="A8236" s="35" t="s">
        <v>8177</v>
      </c>
      <c r="B8236" s="1" t="s">
        <v>7418</v>
      </c>
      <c r="C8236" s="45" t="s">
        <v>7419</v>
      </c>
      <c r="D8236" s="23" t="s">
        <v>5751</v>
      </c>
      <c r="E8236" s="23" t="s">
        <v>287</v>
      </c>
      <c r="F8236" s="40">
        <v>15.5</v>
      </c>
      <c r="G8236" s="25">
        <v>2693</v>
      </c>
      <c r="H8236" s="25">
        <v>41742</v>
      </c>
      <c r="I8236" s="25"/>
      <c r="J8236" s="58" t="e">
        <f>HYPERLINK("#"&amp;"Insumos"&amp;"!A"&amp;MATCH($B8236,#REF!,0),"Ins "&amp;$B8236)</f>
        <v>#REF!</v>
      </c>
      <c r="M8236" s="220"/>
    </row>
    <row r="8237" spans="1:13" x14ac:dyDescent="0.2">
      <c r="A8237" s="35" t="s">
        <v>8177</v>
      </c>
      <c r="B8237" s="1" t="s">
        <v>7420</v>
      </c>
      <c r="C8237" s="45" t="s">
        <v>7421</v>
      </c>
      <c r="D8237" s="23" t="s">
        <v>5751</v>
      </c>
      <c r="E8237" s="23" t="s">
        <v>4134</v>
      </c>
      <c r="F8237" s="40">
        <v>1</v>
      </c>
      <c r="G8237" s="25">
        <v>931</v>
      </c>
      <c r="H8237" s="25">
        <v>931</v>
      </c>
      <c r="I8237" s="25"/>
      <c r="J8237" s="58" t="e">
        <f>HYPERLINK("#"&amp;"Insumos"&amp;"!A"&amp;MATCH($B8237,#REF!,0),"Ins "&amp;$B8237)</f>
        <v>#REF!</v>
      </c>
      <c r="M8237" s="220"/>
    </row>
    <row r="8238" spans="1:13" x14ac:dyDescent="0.2">
      <c r="A8238" s="35" t="s">
        <v>8177</v>
      </c>
      <c r="B8238" s="1" t="s">
        <v>7422</v>
      </c>
      <c r="C8238" s="45" t="s">
        <v>7423</v>
      </c>
      <c r="D8238" s="23" t="s">
        <v>5751</v>
      </c>
      <c r="E8238" s="23" t="s">
        <v>4134</v>
      </c>
      <c r="F8238" s="40">
        <v>2</v>
      </c>
      <c r="G8238" s="25">
        <v>1857</v>
      </c>
      <c r="H8238" s="25">
        <v>3714</v>
      </c>
      <c r="I8238" s="25"/>
      <c r="J8238" s="58" t="e">
        <f>HYPERLINK("#"&amp;"Insumos"&amp;"!A"&amp;MATCH($B8238,#REF!,0),"Ins "&amp;$B8238)</f>
        <v>#REF!</v>
      </c>
      <c r="M8238" s="220"/>
    </row>
    <row r="8239" spans="1:13" x14ac:dyDescent="0.2">
      <c r="A8239" s="35" t="s">
        <v>8177</v>
      </c>
      <c r="B8239" s="1" t="s">
        <v>7424</v>
      </c>
      <c r="C8239" s="45" t="s">
        <v>7425</v>
      </c>
      <c r="D8239" s="23" t="s">
        <v>5751</v>
      </c>
      <c r="E8239" s="23" t="s">
        <v>4134</v>
      </c>
      <c r="F8239" s="40">
        <v>1</v>
      </c>
      <c r="G8239" s="25">
        <v>1358</v>
      </c>
      <c r="H8239" s="25">
        <v>1358</v>
      </c>
      <c r="I8239" s="25"/>
      <c r="J8239" s="58" t="e">
        <f>HYPERLINK("#"&amp;"Insumos"&amp;"!A"&amp;MATCH($B8239,#REF!,0),"Ins "&amp;$B8239)</f>
        <v>#REF!</v>
      </c>
      <c r="M8239" s="220"/>
    </row>
    <row r="8240" spans="1:13" x14ac:dyDescent="0.2">
      <c r="A8240" s="35" t="s">
        <v>8177</v>
      </c>
      <c r="B8240" s="1" t="s">
        <v>7434</v>
      </c>
      <c r="C8240" s="45" t="s">
        <v>7435</v>
      </c>
      <c r="D8240" s="23" t="s">
        <v>5751</v>
      </c>
      <c r="E8240" s="23" t="s">
        <v>4134</v>
      </c>
      <c r="F8240" s="40">
        <v>1</v>
      </c>
      <c r="G8240" s="25">
        <v>7859</v>
      </c>
      <c r="H8240" s="25">
        <v>7859</v>
      </c>
      <c r="I8240" s="25"/>
      <c r="J8240" s="58" t="e">
        <f>HYPERLINK("#"&amp;"Insumos"&amp;"!A"&amp;MATCH($B8240,#REF!,0),"Ins "&amp;$B8240)</f>
        <v>#REF!</v>
      </c>
      <c r="M8240" s="220"/>
    </row>
    <row r="8241" spans="1:13" x14ac:dyDescent="0.2">
      <c r="A8241" s="35" t="s">
        <v>8177</v>
      </c>
      <c r="B8241" s="1" t="s">
        <v>7442</v>
      </c>
      <c r="C8241" s="45" t="s">
        <v>7443</v>
      </c>
      <c r="D8241" s="23" t="s">
        <v>5751</v>
      </c>
      <c r="E8241" s="23" t="s">
        <v>4134</v>
      </c>
      <c r="F8241" s="40">
        <v>3</v>
      </c>
      <c r="G8241" s="25">
        <v>1403</v>
      </c>
      <c r="H8241" s="25">
        <v>4209</v>
      </c>
      <c r="I8241" s="25"/>
      <c r="J8241" s="58" t="e">
        <f>HYPERLINK("#"&amp;"Insumos"&amp;"!A"&amp;MATCH($B8241,#REF!,0),"Ins "&amp;$B8241)</f>
        <v>#REF!</v>
      </c>
      <c r="M8241" s="220"/>
    </row>
    <row r="8242" spans="1:13" x14ac:dyDescent="0.2">
      <c r="A8242" s="35" t="s">
        <v>8177</v>
      </c>
      <c r="B8242" s="1" t="s">
        <v>7444</v>
      </c>
      <c r="C8242" s="45" t="s">
        <v>7445</v>
      </c>
      <c r="D8242" s="23" t="s">
        <v>5751</v>
      </c>
      <c r="E8242" s="23" t="s">
        <v>4134</v>
      </c>
      <c r="F8242" s="40">
        <v>2</v>
      </c>
      <c r="G8242" s="25">
        <v>643</v>
      </c>
      <c r="H8242" s="25">
        <v>1286</v>
      </c>
      <c r="I8242" s="25"/>
      <c r="J8242" s="58" t="e">
        <f>HYPERLINK("#"&amp;"Insumos"&amp;"!A"&amp;MATCH($B8242,#REF!,0),"Ins "&amp;$B8242)</f>
        <v>#REF!</v>
      </c>
      <c r="M8242" s="220"/>
    </row>
    <row r="8243" spans="1:13" ht="25.5" x14ac:dyDescent="0.2">
      <c r="A8243" s="36" t="s">
        <v>8179</v>
      </c>
      <c r="B8243" s="26" t="s">
        <v>6816</v>
      </c>
      <c r="C8243" s="79" t="s">
        <v>8180</v>
      </c>
      <c r="D8243" s="37" t="s">
        <v>5608</v>
      </c>
      <c r="E8243" s="37" t="s">
        <v>4134</v>
      </c>
      <c r="F8243" s="41"/>
      <c r="G8243" s="27"/>
      <c r="H8243" s="27"/>
      <c r="I8243" s="27">
        <v>84731</v>
      </c>
      <c r="M8243" s="220">
        <f t="shared" si="128"/>
        <v>110964</v>
      </c>
    </row>
    <row r="8244" spans="1:13" x14ac:dyDescent="0.2">
      <c r="A8244" s="35" t="s">
        <v>8179</v>
      </c>
      <c r="B8244" s="1" t="s">
        <v>5577</v>
      </c>
      <c r="C8244" s="45" t="s">
        <v>6346</v>
      </c>
      <c r="D8244" s="23" t="s">
        <v>5734</v>
      </c>
      <c r="E8244" s="23" t="s">
        <v>4141</v>
      </c>
      <c r="F8244" s="40">
        <v>1</v>
      </c>
      <c r="G8244" s="25">
        <v>53481</v>
      </c>
      <c r="H8244" s="25">
        <v>53481</v>
      </c>
      <c r="I8244" s="25"/>
      <c r="J8244" s="58" t="e">
        <f>HYPERLINK("#"&amp;"Insumos"&amp;"!A"&amp;MATCH($B8244,#REF!,0),"Ins "&amp;$B8244)</f>
        <v>#REF!</v>
      </c>
      <c r="M8244" s="220"/>
    </row>
    <row r="8245" spans="1:13" ht="25.5" x14ac:dyDescent="0.2">
      <c r="A8245" s="35" t="s">
        <v>8179</v>
      </c>
      <c r="B8245" s="1" t="s">
        <v>597</v>
      </c>
      <c r="C8245" s="45" t="s">
        <v>8738</v>
      </c>
      <c r="D8245" s="23" t="s">
        <v>5534</v>
      </c>
      <c r="E8245" s="23" t="s">
        <v>8737</v>
      </c>
      <c r="F8245" s="40">
        <v>0.4</v>
      </c>
      <c r="G8245" s="25">
        <v>17302</v>
      </c>
      <c r="H8245" s="25">
        <v>6921</v>
      </c>
      <c r="I8245" s="25"/>
      <c r="J8245" s="58" t="e">
        <f>HYPERLINK("#"&amp;"Insumos"&amp;"!A"&amp;MATCH($B8245,#REF!,0),"Ins "&amp;$B8245)</f>
        <v>#REF!</v>
      </c>
      <c r="M8245" s="220"/>
    </row>
    <row r="8246" spans="1:13" x14ac:dyDescent="0.2">
      <c r="A8246" s="35" t="s">
        <v>8179</v>
      </c>
      <c r="B8246" s="1" t="s">
        <v>5533</v>
      </c>
      <c r="C8246" s="45" t="s">
        <v>5892</v>
      </c>
      <c r="D8246" s="23" t="s">
        <v>977</v>
      </c>
      <c r="E8246" s="23" t="s">
        <v>4134</v>
      </c>
      <c r="F8246" s="40">
        <v>0.5</v>
      </c>
      <c r="G8246" s="25">
        <v>3623</v>
      </c>
      <c r="H8246" s="25">
        <v>1812</v>
      </c>
      <c r="I8246" s="25"/>
      <c r="J8246" s="58" t="e">
        <f>HYPERLINK("#"&amp;"Insumos"&amp;"!A"&amp;MATCH($B8246,#REF!,0),"Ins "&amp;$B8246)</f>
        <v>#REF!</v>
      </c>
      <c r="M8246" s="220"/>
    </row>
    <row r="8247" spans="1:13" x14ac:dyDescent="0.2">
      <c r="A8247" s="35" t="s">
        <v>8179</v>
      </c>
      <c r="B8247" s="1" t="s">
        <v>4654</v>
      </c>
      <c r="C8247" s="45" t="s">
        <v>4</v>
      </c>
      <c r="D8247" s="23" t="s">
        <v>5751</v>
      </c>
      <c r="E8247" s="23" t="s">
        <v>4134</v>
      </c>
      <c r="F8247" s="40">
        <v>2</v>
      </c>
      <c r="G8247" s="25">
        <v>2562</v>
      </c>
      <c r="H8247" s="25">
        <v>5124</v>
      </c>
      <c r="I8247" s="25"/>
      <c r="J8247" s="58" t="e">
        <f>HYPERLINK("#"&amp;"Insumos"&amp;"!A"&amp;MATCH($B8247,#REF!,0),"Ins "&amp;$B8247)</f>
        <v>#REF!</v>
      </c>
      <c r="M8247" s="220"/>
    </row>
    <row r="8248" spans="1:13" x14ac:dyDescent="0.2">
      <c r="A8248" s="35" t="s">
        <v>8179</v>
      </c>
      <c r="B8248" s="1" t="s">
        <v>5007</v>
      </c>
      <c r="C8248" s="45" t="s">
        <v>720</v>
      </c>
      <c r="D8248" s="23" t="s">
        <v>5751</v>
      </c>
      <c r="E8248" s="23" t="s">
        <v>4134</v>
      </c>
      <c r="F8248" s="40">
        <v>1</v>
      </c>
      <c r="G8248" s="25">
        <v>1897</v>
      </c>
      <c r="H8248" s="25">
        <v>1897</v>
      </c>
      <c r="I8248" s="25"/>
      <c r="J8248" s="58" t="e">
        <f>HYPERLINK("#"&amp;"Insumos"&amp;"!A"&amp;MATCH($B8248,#REF!,0),"Ins "&amp;$B8248)</f>
        <v>#REF!</v>
      </c>
      <c r="M8248" s="220"/>
    </row>
    <row r="8249" spans="1:13" x14ac:dyDescent="0.2">
      <c r="A8249" s="35" t="s">
        <v>8179</v>
      </c>
      <c r="B8249" s="1" t="s">
        <v>7448</v>
      </c>
      <c r="C8249" s="45" t="s">
        <v>7449</v>
      </c>
      <c r="D8249" s="23" t="s">
        <v>5751</v>
      </c>
      <c r="E8249" s="23" t="s">
        <v>4134</v>
      </c>
      <c r="F8249" s="40">
        <v>1</v>
      </c>
      <c r="G8249" s="25">
        <v>15496</v>
      </c>
      <c r="H8249" s="25">
        <v>15496</v>
      </c>
      <c r="I8249" s="25"/>
      <c r="J8249" s="58" t="e">
        <f>HYPERLINK("#"&amp;"Insumos"&amp;"!A"&amp;MATCH($B8249,#REF!,0),"Ins "&amp;$B8249)</f>
        <v>#REF!</v>
      </c>
      <c r="M8249" s="220"/>
    </row>
    <row r="8250" spans="1:13" ht="25.5" x14ac:dyDescent="0.2">
      <c r="A8250" s="36" t="s">
        <v>8181</v>
      </c>
      <c r="B8250" s="26" t="s">
        <v>6816</v>
      </c>
      <c r="C8250" s="79" t="s">
        <v>8182</v>
      </c>
      <c r="D8250" s="37" t="s">
        <v>5608</v>
      </c>
      <c r="E8250" s="37" t="s">
        <v>4134</v>
      </c>
      <c r="F8250" s="41"/>
      <c r="G8250" s="27"/>
      <c r="H8250" s="27"/>
      <c r="I8250" s="27">
        <v>149154</v>
      </c>
      <c r="M8250" s="220">
        <f t="shared" si="128"/>
        <v>195332</v>
      </c>
    </row>
    <row r="8251" spans="1:13" x14ac:dyDescent="0.2">
      <c r="A8251" s="35" t="s">
        <v>8181</v>
      </c>
      <c r="B8251" s="1" t="s">
        <v>5577</v>
      </c>
      <c r="C8251" s="45" t="s">
        <v>6346</v>
      </c>
      <c r="D8251" s="23" t="s">
        <v>5734</v>
      </c>
      <c r="E8251" s="23" t="s">
        <v>4141</v>
      </c>
      <c r="F8251" s="40">
        <v>1</v>
      </c>
      <c r="G8251" s="25">
        <v>53481</v>
      </c>
      <c r="H8251" s="25">
        <v>53481</v>
      </c>
      <c r="I8251" s="25"/>
      <c r="J8251" s="58" t="e">
        <f>HYPERLINK("#"&amp;"Insumos"&amp;"!A"&amp;MATCH($B8251,#REF!,0),"Ins "&amp;$B8251)</f>
        <v>#REF!</v>
      </c>
      <c r="M8251" s="220"/>
    </row>
    <row r="8252" spans="1:13" ht="25.5" x14ac:dyDescent="0.2">
      <c r="A8252" s="35" t="s">
        <v>8181</v>
      </c>
      <c r="B8252" s="1" t="s">
        <v>597</v>
      </c>
      <c r="C8252" s="45" t="s">
        <v>8738</v>
      </c>
      <c r="D8252" s="23" t="s">
        <v>5534</v>
      </c>
      <c r="E8252" s="23" t="s">
        <v>8737</v>
      </c>
      <c r="F8252" s="40">
        <v>0.4</v>
      </c>
      <c r="G8252" s="25">
        <v>17302</v>
      </c>
      <c r="H8252" s="25">
        <v>6921</v>
      </c>
      <c r="I8252" s="25"/>
      <c r="J8252" s="58" t="e">
        <f>HYPERLINK("#"&amp;"Insumos"&amp;"!A"&amp;MATCH($B8252,#REF!,0),"Ins "&amp;$B8252)</f>
        <v>#REF!</v>
      </c>
      <c r="M8252" s="220"/>
    </row>
    <row r="8253" spans="1:13" x14ac:dyDescent="0.2">
      <c r="A8253" s="35" t="s">
        <v>8181</v>
      </c>
      <c r="B8253" s="1" t="s">
        <v>5533</v>
      </c>
      <c r="C8253" s="45" t="s">
        <v>5892</v>
      </c>
      <c r="D8253" s="23" t="s">
        <v>977</v>
      </c>
      <c r="E8253" s="23" t="s">
        <v>4134</v>
      </c>
      <c r="F8253" s="40">
        <v>0.5</v>
      </c>
      <c r="G8253" s="25">
        <v>3623</v>
      </c>
      <c r="H8253" s="25">
        <v>1812</v>
      </c>
      <c r="I8253" s="25"/>
      <c r="J8253" s="58" t="e">
        <f>HYPERLINK("#"&amp;"Insumos"&amp;"!A"&amp;MATCH($B8253,#REF!,0),"Ins "&amp;$B8253)</f>
        <v>#REF!</v>
      </c>
      <c r="M8253" s="220"/>
    </row>
    <row r="8254" spans="1:13" x14ac:dyDescent="0.2">
      <c r="A8254" s="35" t="s">
        <v>8181</v>
      </c>
      <c r="B8254" s="1" t="s">
        <v>4654</v>
      </c>
      <c r="C8254" s="45" t="s">
        <v>4</v>
      </c>
      <c r="D8254" s="23" t="s">
        <v>5751</v>
      </c>
      <c r="E8254" s="23" t="s">
        <v>4134</v>
      </c>
      <c r="F8254" s="40">
        <v>4</v>
      </c>
      <c r="G8254" s="25">
        <v>2562</v>
      </c>
      <c r="H8254" s="25">
        <v>10248</v>
      </c>
      <c r="I8254" s="25"/>
      <c r="J8254" s="58" t="e">
        <f>HYPERLINK("#"&amp;"Insumos"&amp;"!A"&amp;MATCH($B8254,#REF!,0),"Ins "&amp;$B8254)</f>
        <v>#REF!</v>
      </c>
      <c r="M8254" s="220"/>
    </row>
    <row r="8255" spans="1:13" x14ac:dyDescent="0.2">
      <c r="A8255" s="35" t="s">
        <v>8181</v>
      </c>
      <c r="B8255" s="1" t="s">
        <v>5007</v>
      </c>
      <c r="C8255" s="45" t="s">
        <v>720</v>
      </c>
      <c r="D8255" s="23" t="s">
        <v>5751</v>
      </c>
      <c r="E8255" s="23" t="s">
        <v>4134</v>
      </c>
      <c r="F8255" s="40">
        <v>1</v>
      </c>
      <c r="G8255" s="25">
        <v>1897</v>
      </c>
      <c r="H8255" s="25">
        <v>1897</v>
      </c>
      <c r="I8255" s="25"/>
      <c r="J8255" s="58" t="e">
        <f>HYPERLINK("#"&amp;"Insumos"&amp;"!A"&amp;MATCH($B8255,#REF!,0),"Ins "&amp;$B8255)</f>
        <v>#REF!</v>
      </c>
      <c r="M8255" s="220"/>
    </row>
    <row r="8256" spans="1:13" x14ac:dyDescent="0.2">
      <c r="A8256" s="35" t="s">
        <v>8181</v>
      </c>
      <c r="B8256" s="1" t="s">
        <v>7450</v>
      </c>
      <c r="C8256" s="45" t="s">
        <v>7451</v>
      </c>
      <c r="D8256" s="23" t="s">
        <v>5751</v>
      </c>
      <c r="E8256" s="23" t="s">
        <v>4134</v>
      </c>
      <c r="F8256" s="40">
        <v>1</v>
      </c>
      <c r="G8256" s="25">
        <v>74795</v>
      </c>
      <c r="H8256" s="25">
        <v>74795</v>
      </c>
      <c r="I8256" s="25"/>
      <c r="J8256" s="58" t="e">
        <f>HYPERLINK("#"&amp;"Insumos"&amp;"!A"&amp;MATCH($B8256,#REF!,0),"Ins "&amp;$B8256)</f>
        <v>#REF!</v>
      </c>
      <c r="M8256" s="220"/>
    </row>
    <row r="8257" spans="1:13" ht="25.5" x14ac:dyDescent="0.2">
      <c r="A8257" s="36" t="s">
        <v>8183</v>
      </c>
      <c r="B8257" s="26" t="s">
        <v>6816</v>
      </c>
      <c r="C8257" s="79" t="s">
        <v>8184</v>
      </c>
      <c r="D8257" s="37" t="s">
        <v>5608</v>
      </c>
      <c r="E8257" s="37" t="s">
        <v>4134</v>
      </c>
      <c r="F8257" s="41"/>
      <c r="G8257" s="27"/>
      <c r="H8257" s="27"/>
      <c r="I8257" s="27">
        <v>1366257</v>
      </c>
      <c r="M8257" s="220">
        <f t="shared" si="128"/>
        <v>1789250</v>
      </c>
    </row>
    <row r="8258" spans="1:13" x14ac:dyDescent="0.2">
      <c r="A8258" s="35" t="s">
        <v>8183</v>
      </c>
      <c r="B8258" s="1" t="s">
        <v>5577</v>
      </c>
      <c r="C8258" s="45" t="s">
        <v>6346</v>
      </c>
      <c r="D8258" s="23" t="s">
        <v>5734</v>
      </c>
      <c r="E8258" s="23" t="s">
        <v>4141</v>
      </c>
      <c r="F8258" s="40">
        <v>1</v>
      </c>
      <c r="G8258" s="25">
        <v>53481</v>
      </c>
      <c r="H8258" s="25">
        <v>53481</v>
      </c>
      <c r="I8258" s="25"/>
      <c r="J8258" s="58" t="e">
        <f>HYPERLINK("#"&amp;"Insumos"&amp;"!A"&amp;MATCH($B8258,#REF!,0),"Ins "&amp;$B8258)</f>
        <v>#REF!</v>
      </c>
      <c r="M8258" s="220"/>
    </row>
    <row r="8259" spans="1:13" ht="25.5" x14ac:dyDescent="0.2">
      <c r="A8259" s="35" t="s">
        <v>8183</v>
      </c>
      <c r="B8259" s="1" t="s">
        <v>597</v>
      </c>
      <c r="C8259" s="45" t="s">
        <v>8738</v>
      </c>
      <c r="D8259" s="23" t="s">
        <v>5534</v>
      </c>
      <c r="E8259" s="23" t="s">
        <v>8737</v>
      </c>
      <c r="F8259" s="40">
        <v>0.4</v>
      </c>
      <c r="G8259" s="25">
        <v>17302</v>
      </c>
      <c r="H8259" s="25">
        <v>6921</v>
      </c>
      <c r="I8259" s="25"/>
      <c r="J8259" s="58" t="e">
        <f>HYPERLINK("#"&amp;"Insumos"&amp;"!A"&amp;MATCH($B8259,#REF!,0),"Ins "&amp;$B8259)</f>
        <v>#REF!</v>
      </c>
      <c r="M8259" s="220"/>
    </row>
    <row r="8260" spans="1:13" x14ac:dyDescent="0.2">
      <c r="A8260" s="35" t="s">
        <v>8183</v>
      </c>
      <c r="B8260" s="1" t="s">
        <v>5533</v>
      </c>
      <c r="C8260" s="45" t="s">
        <v>5892</v>
      </c>
      <c r="D8260" s="23" t="s">
        <v>977</v>
      </c>
      <c r="E8260" s="23" t="s">
        <v>4134</v>
      </c>
      <c r="F8260" s="40">
        <v>0.5</v>
      </c>
      <c r="G8260" s="25">
        <v>3623</v>
      </c>
      <c r="H8260" s="25">
        <v>1812</v>
      </c>
      <c r="I8260" s="25"/>
      <c r="J8260" s="58" t="e">
        <f>HYPERLINK("#"&amp;"Insumos"&amp;"!A"&amp;MATCH($B8260,#REF!,0),"Ins "&amp;$B8260)</f>
        <v>#REF!</v>
      </c>
      <c r="M8260" s="220"/>
    </row>
    <row r="8261" spans="1:13" x14ac:dyDescent="0.2">
      <c r="A8261" s="35" t="s">
        <v>8183</v>
      </c>
      <c r="B8261" s="1" t="s">
        <v>4654</v>
      </c>
      <c r="C8261" s="45" t="s">
        <v>4</v>
      </c>
      <c r="D8261" s="23" t="s">
        <v>5751</v>
      </c>
      <c r="E8261" s="23" t="s">
        <v>4134</v>
      </c>
      <c r="F8261" s="40">
        <v>2</v>
      </c>
      <c r="G8261" s="25">
        <v>2562</v>
      </c>
      <c r="H8261" s="25">
        <v>5124</v>
      </c>
      <c r="I8261" s="25"/>
      <c r="J8261" s="58" t="e">
        <f>HYPERLINK("#"&amp;"Insumos"&amp;"!A"&amp;MATCH($B8261,#REF!,0),"Ins "&amp;$B8261)</f>
        <v>#REF!</v>
      </c>
      <c r="M8261" s="220"/>
    </row>
    <row r="8262" spans="1:13" x14ac:dyDescent="0.2">
      <c r="A8262" s="35" t="s">
        <v>8183</v>
      </c>
      <c r="B8262" s="1" t="s">
        <v>5007</v>
      </c>
      <c r="C8262" s="45" t="s">
        <v>720</v>
      </c>
      <c r="D8262" s="23" t="s">
        <v>5751</v>
      </c>
      <c r="E8262" s="23" t="s">
        <v>4134</v>
      </c>
      <c r="F8262" s="40">
        <v>1</v>
      </c>
      <c r="G8262" s="25">
        <v>1897</v>
      </c>
      <c r="H8262" s="25">
        <v>1897</v>
      </c>
      <c r="I8262" s="25"/>
      <c r="J8262" s="58" t="e">
        <f>HYPERLINK("#"&amp;"Insumos"&amp;"!A"&amp;MATCH($B8262,#REF!,0),"Ins "&amp;$B8262)</f>
        <v>#REF!</v>
      </c>
      <c r="M8262" s="220"/>
    </row>
    <row r="8263" spans="1:13" x14ac:dyDescent="0.2">
      <c r="A8263" s="35" t="s">
        <v>8183</v>
      </c>
      <c r="B8263" s="1" t="s">
        <v>7454</v>
      </c>
      <c r="C8263" s="45" t="s">
        <v>7455</v>
      </c>
      <c r="D8263" s="23" t="s">
        <v>5751</v>
      </c>
      <c r="E8263" s="23" t="s">
        <v>4134</v>
      </c>
      <c r="F8263" s="40">
        <v>1</v>
      </c>
      <c r="G8263" s="25">
        <v>1297022</v>
      </c>
      <c r="H8263" s="25">
        <v>1297022</v>
      </c>
      <c r="I8263" s="25"/>
      <c r="J8263" s="58" t="e">
        <f>HYPERLINK("#"&amp;"Insumos"&amp;"!A"&amp;MATCH($B8263,#REF!,0),"Ins "&amp;$B8263)</f>
        <v>#REF!</v>
      </c>
      <c r="M8263" s="220"/>
    </row>
    <row r="8264" spans="1:13" ht="38.25" x14ac:dyDescent="0.2">
      <c r="A8264" s="36" t="s">
        <v>8185</v>
      </c>
      <c r="B8264" s="26" t="s">
        <v>6816</v>
      </c>
      <c r="C8264" s="79" t="s">
        <v>8186</v>
      </c>
      <c r="D8264" s="37" t="s">
        <v>5608</v>
      </c>
      <c r="E8264" s="37" t="s">
        <v>4134</v>
      </c>
      <c r="F8264" s="41"/>
      <c r="G8264" s="27"/>
      <c r="H8264" s="27"/>
      <c r="I8264" s="27">
        <v>169845</v>
      </c>
      <c r="M8264" s="220">
        <f t="shared" ref="M8264:M8319" si="129">ROUND(I8264*(1+$L$2),0)</f>
        <v>222429</v>
      </c>
    </row>
    <row r="8265" spans="1:13" x14ac:dyDescent="0.2">
      <c r="A8265" s="35" t="s">
        <v>8185</v>
      </c>
      <c r="B8265" s="1" t="s">
        <v>5577</v>
      </c>
      <c r="C8265" s="45" t="s">
        <v>6346</v>
      </c>
      <c r="D8265" s="23" t="s">
        <v>5734</v>
      </c>
      <c r="E8265" s="23" t="s">
        <v>4141</v>
      </c>
      <c r="F8265" s="40">
        <v>1</v>
      </c>
      <c r="G8265" s="25">
        <v>53481</v>
      </c>
      <c r="H8265" s="25">
        <v>53481</v>
      </c>
      <c r="I8265" s="25"/>
      <c r="J8265" s="58" t="e">
        <f>HYPERLINK("#"&amp;"Insumos"&amp;"!A"&amp;MATCH($B8265,#REF!,0),"Ins "&amp;$B8265)</f>
        <v>#REF!</v>
      </c>
      <c r="M8265" s="220"/>
    </row>
    <row r="8266" spans="1:13" x14ac:dyDescent="0.2">
      <c r="A8266" s="35" t="s">
        <v>8185</v>
      </c>
      <c r="B8266" s="1" t="s">
        <v>263</v>
      </c>
      <c r="C8266" s="45" t="s">
        <v>696</v>
      </c>
      <c r="D8266" s="23" t="s">
        <v>5534</v>
      </c>
      <c r="E8266" s="23" t="s">
        <v>4140</v>
      </c>
      <c r="F8266" s="40">
        <v>1.14E-2</v>
      </c>
      <c r="G8266" s="25">
        <v>187426</v>
      </c>
      <c r="H8266" s="25">
        <v>2137</v>
      </c>
      <c r="I8266" s="25"/>
      <c r="J8266" s="58" t="e">
        <f>HYPERLINK("#"&amp;"Insumos"&amp;"!A"&amp;MATCH($B8266,#REF!,0),"Ins "&amp;$B8266)</f>
        <v>#REF!</v>
      </c>
      <c r="M8266" s="220"/>
    </row>
    <row r="8267" spans="1:13" x14ac:dyDescent="0.2">
      <c r="A8267" s="35" t="s">
        <v>8185</v>
      </c>
      <c r="B8267" s="1" t="s">
        <v>5533</v>
      </c>
      <c r="C8267" s="45" t="s">
        <v>5892</v>
      </c>
      <c r="D8267" s="23" t="s">
        <v>977</v>
      </c>
      <c r="E8267" s="23" t="s">
        <v>4134</v>
      </c>
      <c r="F8267" s="40">
        <v>0.5</v>
      </c>
      <c r="G8267" s="25">
        <v>3623</v>
      </c>
      <c r="H8267" s="25">
        <v>1812</v>
      </c>
      <c r="I8267" s="25"/>
      <c r="J8267" s="58" t="e">
        <f>HYPERLINK("#"&amp;"Insumos"&amp;"!A"&amp;MATCH($B8267,#REF!,0),"Ins "&amp;$B8267)</f>
        <v>#REF!</v>
      </c>
      <c r="M8267" s="220"/>
    </row>
    <row r="8268" spans="1:13" x14ac:dyDescent="0.2">
      <c r="A8268" s="35" t="s">
        <v>8185</v>
      </c>
      <c r="B8268" s="1" t="s">
        <v>4669</v>
      </c>
      <c r="C8268" s="45" t="s">
        <v>321</v>
      </c>
      <c r="D8268" s="23" t="s">
        <v>5751</v>
      </c>
      <c r="E8268" s="23" t="s">
        <v>4134</v>
      </c>
      <c r="F8268" s="40">
        <v>2</v>
      </c>
      <c r="G8268" s="25">
        <v>4032</v>
      </c>
      <c r="H8268" s="25">
        <v>8064</v>
      </c>
      <c r="I8268" s="25"/>
      <c r="J8268" s="58" t="e">
        <f>HYPERLINK("#"&amp;"Insumos"&amp;"!A"&amp;MATCH($B8268,#REF!,0),"Ins "&amp;$B8268)</f>
        <v>#REF!</v>
      </c>
      <c r="M8268" s="220"/>
    </row>
    <row r="8269" spans="1:13" x14ac:dyDescent="0.2">
      <c r="A8269" s="35" t="s">
        <v>8185</v>
      </c>
      <c r="B8269" s="1" t="s">
        <v>4872</v>
      </c>
      <c r="C8269" s="45" t="s">
        <v>363</v>
      </c>
      <c r="D8269" s="23" t="s">
        <v>5751</v>
      </c>
      <c r="E8269" s="23" t="s">
        <v>287</v>
      </c>
      <c r="F8269" s="40">
        <v>5</v>
      </c>
      <c r="G8269" s="25">
        <v>5565</v>
      </c>
      <c r="H8269" s="25">
        <v>27825</v>
      </c>
      <c r="I8269" s="25"/>
      <c r="J8269" s="58" t="e">
        <f>HYPERLINK("#"&amp;"Insumos"&amp;"!A"&amp;MATCH($B8269,#REF!,0),"Ins "&amp;$B8269)</f>
        <v>#REF!</v>
      </c>
      <c r="M8269" s="220"/>
    </row>
    <row r="8270" spans="1:13" x14ac:dyDescent="0.2">
      <c r="A8270" s="35" t="s">
        <v>8185</v>
      </c>
      <c r="B8270" s="1" t="s">
        <v>5007</v>
      </c>
      <c r="C8270" s="45" t="s">
        <v>720</v>
      </c>
      <c r="D8270" s="23" t="s">
        <v>5751</v>
      </c>
      <c r="E8270" s="23" t="s">
        <v>4134</v>
      </c>
      <c r="F8270" s="40">
        <v>2</v>
      </c>
      <c r="G8270" s="25">
        <v>1897</v>
      </c>
      <c r="H8270" s="25">
        <v>3794</v>
      </c>
      <c r="I8270" s="25"/>
      <c r="J8270" s="58" t="e">
        <f>HYPERLINK("#"&amp;"Insumos"&amp;"!A"&amp;MATCH($B8270,#REF!,0),"Ins "&amp;$B8270)</f>
        <v>#REF!</v>
      </c>
      <c r="M8270" s="220"/>
    </row>
    <row r="8271" spans="1:13" x14ac:dyDescent="0.2">
      <c r="A8271" s="35" t="s">
        <v>8185</v>
      </c>
      <c r="B8271" s="1" t="s">
        <v>6084</v>
      </c>
      <c r="C8271" s="45" t="s">
        <v>6085</v>
      </c>
      <c r="D8271" s="23" t="s">
        <v>5751</v>
      </c>
      <c r="E8271" s="23" t="s">
        <v>464</v>
      </c>
      <c r="F8271" s="40">
        <v>0.2</v>
      </c>
      <c r="G8271" s="25">
        <v>21306</v>
      </c>
      <c r="H8271" s="25">
        <v>4261</v>
      </c>
      <c r="I8271" s="25"/>
      <c r="J8271" s="58" t="e">
        <f>HYPERLINK("#"&amp;"Insumos"&amp;"!A"&amp;MATCH($B8271,#REF!,0),"Ins "&amp;$B8271)</f>
        <v>#REF!</v>
      </c>
      <c r="M8271" s="220"/>
    </row>
    <row r="8272" spans="1:13" x14ac:dyDescent="0.2">
      <c r="A8272" s="35" t="s">
        <v>8185</v>
      </c>
      <c r="B8272" s="1" t="s">
        <v>6158</v>
      </c>
      <c r="C8272" s="45" t="s">
        <v>6159</v>
      </c>
      <c r="D8272" s="23" t="s">
        <v>5751</v>
      </c>
      <c r="E8272" s="23" t="s">
        <v>4134</v>
      </c>
      <c r="F8272" s="40">
        <v>1</v>
      </c>
      <c r="G8272" s="25">
        <v>17787</v>
      </c>
      <c r="H8272" s="25">
        <v>17787</v>
      </c>
      <c r="I8272" s="25"/>
      <c r="J8272" s="58" t="e">
        <f>HYPERLINK("#"&amp;"Insumos"&amp;"!A"&amp;MATCH($B8272,#REF!,0),"Ins "&amp;$B8272)</f>
        <v>#REF!</v>
      </c>
      <c r="M8272" s="220"/>
    </row>
    <row r="8273" spans="1:13" x14ac:dyDescent="0.2">
      <c r="A8273" s="35" t="s">
        <v>8185</v>
      </c>
      <c r="B8273" s="1" t="s">
        <v>7382</v>
      </c>
      <c r="C8273" s="45" t="s">
        <v>7383</v>
      </c>
      <c r="D8273" s="23" t="s">
        <v>5751</v>
      </c>
      <c r="E8273" s="23" t="s">
        <v>4134</v>
      </c>
      <c r="F8273" s="40">
        <v>4</v>
      </c>
      <c r="G8273" s="25">
        <v>286</v>
      </c>
      <c r="H8273" s="25">
        <v>1144</v>
      </c>
      <c r="I8273" s="25"/>
      <c r="J8273" s="58" t="e">
        <f>HYPERLINK("#"&amp;"Insumos"&amp;"!A"&amp;MATCH($B8273,#REF!,0),"Ins "&amp;$B8273)</f>
        <v>#REF!</v>
      </c>
      <c r="M8273" s="220"/>
    </row>
    <row r="8274" spans="1:13" x14ac:dyDescent="0.2">
      <c r="A8274" s="35" t="s">
        <v>8185</v>
      </c>
      <c r="B8274" s="1" t="s">
        <v>7418</v>
      </c>
      <c r="C8274" s="45" t="s">
        <v>7419</v>
      </c>
      <c r="D8274" s="23" t="s">
        <v>5751</v>
      </c>
      <c r="E8274" s="23" t="s">
        <v>287</v>
      </c>
      <c r="F8274" s="40">
        <v>15</v>
      </c>
      <c r="G8274" s="25">
        <v>2693</v>
      </c>
      <c r="H8274" s="25">
        <v>40395</v>
      </c>
      <c r="I8274" s="25"/>
      <c r="J8274" s="58" t="e">
        <f>HYPERLINK("#"&amp;"Insumos"&amp;"!A"&amp;MATCH($B8274,#REF!,0),"Ins "&amp;$B8274)</f>
        <v>#REF!</v>
      </c>
      <c r="M8274" s="220"/>
    </row>
    <row r="8275" spans="1:13" x14ac:dyDescent="0.2">
      <c r="A8275" s="35" t="s">
        <v>8185</v>
      </c>
      <c r="B8275" s="1" t="s">
        <v>7434</v>
      </c>
      <c r="C8275" s="45" t="s">
        <v>7435</v>
      </c>
      <c r="D8275" s="23" t="s">
        <v>5751</v>
      </c>
      <c r="E8275" s="23" t="s">
        <v>4134</v>
      </c>
      <c r="F8275" s="40">
        <v>1</v>
      </c>
      <c r="G8275" s="25">
        <v>7859</v>
      </c>
      <c r="H8275" s="25">
        <v>7859</v>
      </c>
      <c r="I8275" s="25"/>
      <c r="J8275" s="58" t="e">
        <f>HYPERLINK("#"&amp;"Insumos"&amp;"!A"&amp;MATCH($B8275,#REF!,0),"Ins "&amp;$B8275)</f>
        <v>#REF!</v>
      </c>
      <c r="M8275" s="220"/>
    </row>
    <row r="8276" spans="1:13" x14ac:dyDescent="0.2">
      <c r="A8276" s="35" t="s">
        <v>8185</v>
      </c>
      <c r="B8276" s="1" t="s">
        <v>7444</v>
      </c>
      <c r="C8276" s="45" t="s">
        <v>7445</v>
      </c>
      <c r="D8276" s="23" t="s">
        <v>5751</v>
      </c>
      <c r="E8276" s="23" t="s">
        <v>4134</v>
      </c>
      <c r="F8276" s="40">
        <v>2</v>
      </c>
      <c r="G8276" s="25">
        <v>643</v>
      </c>
      <c r="H8276" s="25">
        <v>1286</v>
      </c>
      <c r="I8276" s="25"/>
      <c r="J8276" s="58" t="e">
        <f>HYPERLINK("#"&amp;"Insumos"&amp;"!A"&amp;MATCH($B8276,#REF!,0),"Ins "&amp;$B8276)</f>
        <v>#REF!</v>
      </c>
      <c r="M8276" s="220"/>
    </row>
    <row r="8277" spans="1:13" ht="25.5" x14ac:dyDescent="0.2">
      <c r="A8277" s="36" t="s">
        <v>8187</v>
      </c>
      <c r="B8277" s="26" t="s">
        <v>6816</v>
      </c>
      <c r="C8277" s="79" t="s">
        <v>8188</v>
      </c>
      <c r="D8277" s="37" t="s">
        <v>5608</v>
      </c>
      <c r="E8277" s="37" t="s">
        <v>4134</v>
      </c>
      <c r="F8277" s="41"/>
      <c r="G8277" s="27"/>
      <c r="H8277" s="27"/>
      <c r="I8277" s="27">
        <v>252115</v>
      </c>
      <c r="M8277" s="220">
        <f t="shared" si="129"/>
        <v>330170</v>
      </c>
    </row>
    <row r="8278" spans="1:13" x14ac:dyDescent="0.2">
      <c r="A8278" s="35" t="s">
        <v>8187</v>
      </c>
      <c r="B8278" s="1" t="s">
        <v>5577</v>
      </c>
      <c r="C8278" s="45" t="s">
        <v>6346</v>
      </c>
      <c r="D8278" s="23" t="s">
        <v>5734</v>
      </c>
      <c r="E8278" s="23" t="s">
        <v>4141</v>
      </c>
      <c r="F8278" s="40">
        <v>1</v>
      </c>
      <c r="G8278" s="25">
        <v>53481</v>
      </c>
      <c r="H8278" s="25">
        <v>53481</v>
      </c>
      <c r="I8278" s="25"/>
      <c r="J8278" s="58" t="e">
        <f>HYPERLINK("#"&amp;"Insumos"&amp;"!A"&amp;MATCH($B8278,#REF!,0),"Ins "&amp;$B8278)</f>
        <v>#REF!</v>
      </c>
      <c r="M8278" s="220"/>
    </row>
    <row r="8279" spans="1:13" x14ac:dyDescent="0.2">
      <c r="A8279" s="35" t="s">
        <v>8187</v>
      </c>
      <c r="B8279" s="1" t="s">
        <v>5533</v>
      </c>
      <c r="C8279" s="45" t="s">
        <v>5892</v>
      </c>
      <c r="D8279" s="23" t="s">
        <v>977</v>
      </c>
      <c r="E8279" s="23" t="s">
        <v>4134</v>
      </c>
      <c r="F8279" s="40">
        <v>0.5</v>
      </c>
      <c r="G8279" s="25">
        <v>3623</v>
      </c>
      <c r="H8279" s="25">
        <v>1812</v>
      </c>
      <c r="I8279" s="25"/>
      <c r="J8279" s="58" t="e">
        <f>HYPERLINK("#"&amp;"Insumos"&amp;"!A"&amp;MATCH($B8279,#REF!,0),"Ins "&amp;$B8279)</f>
        <v>#REF!</v>
      </c>
      <c r="M8279" s="220"/>
    </row>
    <row r="8280" spans="1:13" x14ac:dyDescent="0.2">
      <c r="A8280" s="35" t="s">
        <v>8187</v>
      </c>
      <c r="B8280" s="1" t="s">
        <v>4872</v>
      </c>
      <c r="C8280" s="45" t="s">
        <v>363</v>
      </c>
      <c r="D8280" s="23" t="s">
        <v>5751</v>
      </c>
      <c r="E8280" s="23" t="s">
        <v>287</v>
      </c>
      <c r="F8280" s="40">
        <v>5</v>
      </c>
      <c r="G8280" s="25">
        <v>5565</v>
      </c>
      <c r="H8280" s="25">
        <v>27825</v>
      </c>
      <c r="I8280" s="25"/>
      <c r="J8280" s="58" t="e">
        <f>HYPERLINK("#"&amp;"Insumos"&amp;"!A"&amp;MATCH($B8280,#REF!,0),"Ins "&amp;$B8280)</f>
        <v>#REF!</v>
      </c>
      <c r="M8280" s="220"/>
    </row>
    <row r="8281" spans="1:13" x14ac:dyDescent="0.2">
      <c r="A8281" s="35" t="s">
        <v>8187</v>
      </c>
      <c r="B8281" s="1" t="s">
        <v>5007</v>
      </c>
      <c r="C8281" s="45" t="s">
        <v>720</v>
      </c>
      <c r="D8281" s="23" t="s">
        <v>5751</v>
      </c>
      <c r="E8281" s="23" t="s">
        <v>4134</v>
      </c>
      <c r="F8281" s="40">
        <v>2</v>
      </c>
      <c r="G8281" s="25">
        <v>1897</v>
      </c>
      <c r="H8281" s="25">
        <v>3794</v>
      </c>
      <c r="I8281" s="25"/>
      <c r="J8281" s="58" t="e">
        <f>HYPERLINK("#"&amp;"Insumos"&amp;"!A"&amp;MATCH($B8281,#REF!,0),"Ins "&amp;$B8281)</f>
        <v>#REF!</v>
      </c>
      <c r="M8281" s="220"/>
    </row>
    <row r="8282" spans="1:13" x14ac:dyDescent="0.2">
      <c r="A8282" s="35" t="s">
        <v>8187</v>
      </c>
      <c r="B8282" s="1" t="s">
        <v>6084</v>
      </c>
      <c r="C8282" s="45" t="s">
        <v>6085</v>
      </c>
      <c r="D8282" s="23" t="s">
        <v>5751</v>
      </c>
      <c r="E8282" s="23" t="s">
        <v>464</v>
      </c>
      <c r="F8282" s="40">
        <v>0.05</v>
      </c>
      <c r="G8282" s="25">
        <v>21306</v>
      </c>
      <c r="H8282" s="25">
        <v>1065</v>
      </c>
      <c r="I8282" s="25"/>
      <c r="J8282" s="58" t="e">
        <f>HYPERLINK("#"&amp;"Insumos"&amp;"!A"&amp;MATCH($B8282,#REF!,0),"Ins "&amp;$B8282)</f>
        <v>#REF!</v>
      </c>
      <c r="M8282" s="220"/>
    </row>
    <row r="8283" spans="1:13" x14ac:dyDescent="0.2">
      <c r="A8283" s="35" t="s">
        <v>8187</v>
      </c>
      <c r="B8283" s="1" t="s">
        <v>6171</v>
      </c>
      <c r="C8283" s="45" t="s">
        <v>6172</v>
      </c>
      <c r="D8283" s="23" t="s">
        <v>5751</v>
      </c>
      <c r="E8283" s="23" t="s">
        <v>4134</v>
      </c>
      <c r="F8283" s="40">
        <v>1</v>
      </c>
      <c r="G8283" s="25">
        <v>101895</v>
      </c>
      <c r="H8283" s="25">
        <v>101895</v>
      </c>
      <c r="I8283" s="25"/>
      <c r="J8283" s="58" t="e">
        <f>HYPERLINK("#"&amp;"Insumos"&amp;"!A"&amp;MATCH($B8283,#REF!,0),"Ins "&amp;$B8283)</f>
        <v>#REF!</v>
      </c>
      <c r="M8283" s="220"/>
    </row>
    <row r="8284" spans="1:13" x14ac:dyDescent="0.2">
      <c r="A8284" s="35" t="s">
        <v>8187</v>
      </c>
      <c r="B8284" s="1" t="s">
        <v>7382</v>
      </c>
      <c r="C8284" s="45" t="s">
        <v>7383</v>
      </c>
      <c r="D8284" s="23" t="s">
        <v>5751</v>
      </c>
      <c r="E8284" s="23" t="s">
        <v>4134</v>
      </c>
      <c r="F8284" s="40">
        <v>4</v>
      </c>
      <c r="G8284" s="25">
        <v>286</v>
      </c>
      <c r="H8284" s="25">
        <v>1144</v>
      </c>
      <c r="I8284" s="25"/>
      <c r="J8284" s="58" t="e">
        <f>HYPERLINK("#"&amp;"Insumos"&amp;"!A"&amp;MATCH($B8284,#REF!,0),"Ins "&amp;$B8284)</f>
        <v>#REF!</v>
      </c>
      <c r="M8284" s="220"/>
    </row>
    <row r="8285" spans="1:13" x14ac:dyDescent="0.2">
      <c r="A8285" s="35" t="s">
        <v>8187</v>
      </c>
      <c r="B8285" s="1" t="s">
        <v>7418</v>
      </c>
      <c r="C8285" s="45" t="s">
        <v>7419</v>
      </c>
      <c r="D8285" s="23" t="s">
        <v>5751</v>
      </c>
      <c r="E8285" s="23" t="s">
        <v>287</v>
      </c>
      <c r="F8285" s="40">
        <v>15.5</v>
      </c>
      <c r="G8285" s="25">
        <v>2693</v>
      </c>
      <c r="H8285" s="25">
        <v>41742</v>
      </c>
      <c r="I8285" s="25"/>
      <c r="J8285" s="58" t="e">
        <f>HYPERLINK("#"&amp;"Insumos"&amp;"!A"&amp;MATCH($B8285,#REF!,0),"Ins "&amp;$B8285)</f>
        <v>#REF!</v>
      </c>
      <c r="M8285" s="220"/>
    </row>
    <row r="8286" spans="1:13" x14ac:dyDescent="0.2">
      <c r="A8286" s="35" t="s">
        <v>8187</v>
      </c>
      <c r="B8286" s="1" t="s">
        <v>7420</v>
      </c>
      <c r="C8286" s="45" t="s">
        <v>7421</v>
      </c>
      <c r="D8286" s="23" t="s">
        <v>5751</v>
      </c>
      <c r="E8286" s="23" t="s">
        <v>4134</v>
      </c>
      <c r="F8286" s="40">
        <v>1</v>
      </c>
      <c r="G8286" s="25">
        <v>931</v>
      </c>
      <c r="H8286" s="25">
        <v>931</v>
      </c>
      <c r="I8286" s="25"/>
      <c r="J8286" s="58" t="e">
        <f>HYPERLINK("#"&amp;"Insumos"&amp;"!A"&amp;MATCH($B8286,#REF!,0),"Ins "&amp;$B8286)</f>
        <v>#REF!</v>
      </c>
      <c r="M8286" s="220"/>
    </row>
    <row r="8287" spans="1:13" x14ac:dyDescent="0.2">
      <c r="A8287" s="35" t="s">
        <v>8187</v>
      </c>
      <c r="B8287" s="1" t="s">
        <v>7422</v>
      </c>
      <c r="C8287" s="45" t="s">
        <v>7423</v>
      </c>
      <c r="D8287" s="23" t="s">
        <v>5751</v>
      </c>
      <c r="E8287" s="23" t="s">
        <v>4134</v>
      </c>
      <c r="F8287" s="40">
        <v>2</v>
      </c>
      <c r="G8287" s="25">
        <v>1857</v>
      </c>
      <c r="H8287" s="25">
        <v>3714</v>
      </c>
      <c r="I8287" s="25"/>
      <c r="J8287" s="58" t="e">
        <f>HYPERLINK("#"&amp;"Insumos"&amp;"!A"&amp;MATCH($B8287,#REF!,0),"Ins "&amp;$B8287)</f>
        <v>#REF!</v>
      </c>
      <c r="M8287" s="220"/>
    </row>
    <row r="8288" spans="1:13" x14ac:dyDescent="0.2">
      <c r="A8288" s="35" t="s">
        <v>8187</v>
      </c>
      <c r="B8288" s="1" t="s">
        <v>7424</v>
      </c>
      <c r="C8288" s="45" t="s">
        <v>7425</v>
      </c>
      <c r="D8288" s="23" t="s">
        <v>5751</v>
      </c>
      <c r="E8288" s="23" t="s">
        <v>4134</v>
      </c>
      <c r="F8288" s="40">
        <v>1</v>
      </c>
      <c r="G8288" s="25">
        <v>1358</v>
      </c>
      <c r="H8288" s="25">
        <v>1358</v>
      </c>
      <c r="I8288" s="25"/>
      <c r="J8288" s="58" t="e">
        <f>HYPERLINK("#"&amp;"Insumos"&amp;"!A"&amp;MATCH($B8288,#REF!,0),"Ins "&amp;$B8288)</f>
        <v>#REF!</v>
      </c>
      <c r="M8288" s="220"/>
    </row>
    <row r="8289" spans="1:13" x14ac:dyDescent="0.2">
      <c r="A8289" s="35" t="s">
        <v>8187</v>
      </c>
      <c r="B8289" s="1" t="s">
        <v>7434</v>
      </c>
      <c r="C8289" s="45" t="s">
        <v>7435</v>
      </c>
      <c r="D8289" s="23" t="s">
        <v>5751</v>
      </c>
      <c r="E8289" s="23" t="s">
        <v>4134</v>
      </c>
      <c r="F8289" s="40">
        <v>1</v>
      </c>
      <c r="G8289" s="25">
        <v>7859</v>
      </c>
      <c r="H8289" s="25">
        <v>7859</v>
      </c>
      <c r="I8289" s="25"/>
      <c r="J8289" s="58" t="e">
        <f>HYPERLINK("#"&amp;"Insumos"&amp;"!A"&amp;MATCH($B8289,#REF!,0),"Ins "&amp;$B8289)</f>
        <v>#REF!</v>
      </c>
      <c r="M8289" s="220"/>
    </row>
    <row r="8290" spans="1:13" x14ac:dyDescent="0.2">
      <c r="A8290" s="35" t="s">
        <v>8187</v>
      </c>
      <c r="B8290" s="1" t="s">
        <v>7442</v>
      </c>
      <c r="C8290" s="45" t="s">
        <v>7443</v>
      </c>
      <c r="D8290" s="23" t="s">
        <v>5751</v>
      </c>
      <c r="E8290" s="23" t="s">
        <v>4134</v>
      </c>
      <c r="F8290" s="40">
        <v>3</v>
      </c>
      <c r="G8290" s="25">
        <v>1403</v>
      </c>
      <c r="H8290" s="25">
        <v>4209</v>
      </c>
      <c r="I8290" s="25"/>
      <c r="J8290" s="58" t="e">
        <f>HYPERLINK("#"&amp;"Insumos"&amp;"!A"&amp;MATCH($B8290,#REF!,0),"Ins "&amp;$B8290)</f>
        <v>#REF!</v>
      </c>
      <c r="M8290" s="220"/>
    </row>
    <row r="8291" spans="1:13" x14ac:dyDescent="0.2">
      <c r="A8291" s="35" t="s">
        <v>8187</v>
      </c>
      <c r="B8291" s="1" t="s">
        <v>7444</v>
      </c>
      <c r="C8291" s="45" t="s">
        <v>7445</v>
      </c>
      <c r="D8291" s="23" t="s">
        <v>5751</v>
      </c>
      <c r="E8291" s="23" t="s">
        <v>4134</v>
      </c>
      <c r="F8291" s="40">
        <v>2</v>
      </c>
      <c r="G8291" s="25">
        <v>643</v>
      </c>
      <c r="H8291" s="25">
        <v>1286</v>
      </c>
      <c r="I8291" s="25"/>
      <c r="J8291" s="58" t="e">
        <f>HYPERLINK("#"&amp;"Insumos"&amp;"!A"&amp;MATCH($B8291,#REF!,0),"Ins "&amp;$B8291)</f>
        <v>#REF!</v>
      </c>
      <c r="M8291" s="220"/>
    </row>
    <row r="8292" spans="1:13" ht="25.5" x14ac:dyDescent="0.2">
      <c r="A8292" s="36" t="s">
        <v>8189</v>
      </c>
      <c r="B8292" s="26" t="s">
        <v>6816</v>
      </c>
      <c r="C8292" s="79" t="s">
        <v>8190</v>
      </c>
      <c r="D8292" s="37" t="s">
        <v>5608</v>
      </c>
      <c r="E8292" s="37" t="s">
        <v>4134</v>
      </c>
      <c r="F8292" s="41"/>
      <c r="G8292" s="27"/>
      <c r="H8292" s="27"/>
      <c r="I8292" s="27">
        <v>261275</v>
      </c>
      <c r="M8292" s="220">
        <f t="shared" si="129"/>
        <v>342166</v>
      </c>
    </row>
    <row r="8293" spans="1:13" x14ac:dyDescent="0.2">
      <c r="A8293" s="35" t="s">
        <v>8189</v>
      </c>
      <c r="B8293" s="1" t="s">
        <v>5577</v>
      </c>
      <c r="C8293" s="45" t="s">
        <v>6346</v>
      </c>
      <c r="D8293" s="23" t="s">
        <v>5734</v>
      </c>
      <c r="E8293" s="23" t="s">
        <v>4141</v>
      </c>
      <c r="F8293" s="40">
        <v>1</v>
      </c>
      <c r="G8293" s="25">
        <v>53481</v>
      </c>
      <c r="H8293" s="25">
        <v>53481</v>
      </c>
      <c r="I8293" s="25"/>
      <c r="J8293" s="58" t="e">
        <f>HYPERLINK("#"&amp;"Insumos"&amp;"!A"&amp;MATCH($B8293,#REF!,0),"Ins "&amp;$B8293)</f>
        <v>#REF!</v>
      </c>
      <c r="M8293" s="220"/>
    </row>
    <row r="8294" spans="1:13" x14ac:dyDescent="0.2">
      <c r="A8294" s="35" t="s">
        <v>8189</v>
      </c>
      <c r="B8294" s="1" t="s">
        <v>5533</v>
      </c>
      <c r="C8294" s="45" t="s">
        <v>5892</v>
      </c>
      <c r="D8294" s="23" t="s">
        <v>977</v>
      </c>
      <c r="E8294" s="23" t="s">
        <v>4134</v>
      </c>
      <c r="F8294" s="40">
        <v>0.5</v>
      </c>
      <c r="G8294" s="25">
        <v>3623</v>
      </c>
      <c r="H8294" s="25">
        <v>1812</v>
      </c>
      <c r="I8294" s="25"/>
      <c r="J8294" s="58" t="e">
        <f>HYPERLINK("#"&amp;"Insumos"&amp;"!A"&amp;MATCH($B8294,#REF!,0),"Ins "&amp;$B8294)</f>
        <v>#REF!</v>
      </c>
      <c r="M8294" s="220"/>
    </row>
    <row r="8295" spans="1:13" x14ac:dyDescent="0.2">
      <c r="A8295" s="35" t="s">
        <v>8189</v>
      </c>
      <c r="B8295" s="1" t="s">
        <v>4872</v>
      </c>
      <c r="C8295" s="45" t="s">
        <v>363</v>
      </c>
      <c r="D8295" s="23" t="s">
        <v>5751</v>
      </c>
      <c r="E8295" s="23" t="s">
        <v>287</v>
      </c>
      <c r="F8295" s="40">
        <v>5</v>
      </c>
      <c r="G8295" s="25">
        <v>5565</v>
      </c>
      <c r="H8295" s="25">
        <v>27825</v>
      </c>
      <c r="I8295" s="25"/>
      <c r="J8295" s="58" t="e">
        <f>HYPERLINK("#"&amp;"Insumos"&amp;"!A"&amp;MATCH($B8295,#REF!,0),"Ins "&amp;$B8295)</f>
        <v>#REF!</v>
      </c>
      <c r="M8295" s="220"/>
    </row>
    <row r="8296" spans="1:13" x14ac:dyDescent="0.2">
      <c r="A8296" s="35" t="s">
        <v>8189</v>
      </c>
      <c r="B8296" s="1" t="s">
        <v>5007</v>
      </c>
      <c r="C8296" s="45" t="s">
        <v>720</v>
      </c>
      <c r="D8296" s="23" t="s">
        <v>5751</v>
      </c>
      <c r="E8296" s="23" t="s">
        <v>4134</v>
      </c>
      <c r="F8296" s="40">
        <v>2</v>
      </c>
      <c r="G8296" s="25">
        <v>1897</v>
      </c>
      <c r="H8296" s="25">
        <v>3794</v>
      </c>
      <c r="I8296" s="25"/>
      <c r="J8296" s="58" t="e">
        <f>HYPERLINK("#"&amp;"Insumos"&amp;"!A"&amp;MATCH($B8296,#REF!,0),"Ins "&amp;$B8296)</f>
        <v>#REF!</v>
      </c>
      <c r="M8296" s="220"/>
    </row>
    <row r="8297" spans="1:13" x14ac:dyDescent="0.2">
      <c r="A8297" s="35" t="s">
        <v>8189</v>
      </c>
      <c r="B8297" s="1" t="s">
        <v>6084</v>
      </c>
      <c r="C8297" s="45" t="s">
        <v>6085</v>
      </c>
      <c r="D8297" s="23" t="s">
        <v>5751</v>
      </c>
      <c r="E8297" s="23" t="s">
        <v>464</v>
      </c>
      <c r="F8297" s="40">
        <v>0.05</v>
      </c>
      <c r="G8297" s="25">
        <v>21306</v>
      </c>
      <c r="H8297" s="25">
        <v>1065</v>
      </c>
      <c r="I8297" s="25"/>
      <c r="J8297" s="58" t="e">
        <f>HYPERLINK("#"&amp;"Insumos"&amp;"!A"&amp;MATCH($B8297,#REF!,0),"Ins "&amp;$B8297)</f>
        <v>#REF!</v>
      </c>
      <c r="M8297" s="220"/>
    </row>
    <row r="8298" spans="1:13" x14ac:dyDescent="0.2">
      <c r="A8298" s="35" t="s">
        <v>8189</v>
      </c>
      <c r="B8298" s="1" t="s">
        <v>6108</v>
      </c>
      <c r="C8298" s="45" t="s">
        <v>6109</v>
      </c>
      <c r="D8298" s="23" t="s">
        <v>5751</v>
      </c>
      <c r="E8298" s="23" t="s">
        <v>464</v>
      </c>
      <c r="F8298" s="40">
        <v>15.5</v>
      </c>
      <c r="G8298" s="25">
        <v>3284</v>
      </c>
      <c r="H8298" s="25">
        <v>50902</v>
      </c>
      <c r="I8298" s="25"/>
      <c r="J8298" s="58" t="e">
        <f>HYPERLINK("#"&amp;"Insumos"&amp;"!A"&amp;MATCH($B8298,#REF!,0),"Ins "&amp;$B8298)</f>
        <v>#REF!</v>
      </c>
      <c r="M8298" s="220"/>
    </row>
    <row r="8299" spans="1:13" x14ac:dyDescent="0.2">
      <c r="A8299" s="35" t="s">
        <v>8189</v>
      </c>
      <c r="B8299" s="1" t="s">
        <v>6171</v>
      </c>
      <c r="C8299" s="45" t="s">
        <v>6172</v>
      </c>
      <c r="D8299" s="23" t="s">
        <v>5751</v>
      </c>
      <c r="E8299" s="23" t="s">
        <v>4134</v>
      </c>
      <c r="F8299" s="40">
        <v>1</v>
      </c>
      <c r="G8299" s="25">
        <v>101895</v>
      </c>
      <c r="H8299" s="25">
        <v>101895</v>
      </c>
      <c r="I8299" s="25"/>
      <c r="J8299" s="58" t="e">
        <f>HYPERLINK("#"&amp;"Insumos"&amp;"!A"&amp;MATCH($B8299,#REF!,0),"Ins "&amp;$B8299)</f>
        <v>#REF!</v>
      </c>
      <c r="M8299" s="220"/>
    </row>
    <row r="8300" spans="1:13" x14ac:dyDescent="0.2">
      <c r="A8300" s="35" t="s">
        <v>8189</v>
      </c>
      <c r="B8300" s="1" t="s">
        <v>7382</v>
      </c>
      <c r="C8300" s="45" t="s">
        <v>7383</v>
      </c>
      <c r="D8300" s="23" t="s">
        <v>5751</v>
      </c>
      <c r="E8300" s="23" t="s">
        <v>4134</v>
      </c>
      <c r="F8300" s="40">
        <v>4</v>
      </c>
      <c r="G8300" s="25">
        <v>286</v>
      </c>
      <c r="H8300" s="25">
        <v>1144</v>
      </c>
      <c r="I8300" s="25"/>
      <c r="J8300" s="58" t="e">
        <f>HYPERLINK("#"&amp;"Insumos"&amp;"!A"&amp;MATCH($B8300,#REF!,0),"Ins "&amp;$B8300)</f>
        <v>#REF!</v>
      </c>
      <c r="M8300" s="220"/>
    </row>
    <row r="8301" spans="1:13" x14ac:dyDescent="0.2">
      <c r="A8301" s="35" t="s">
        <v>8189</v>
      </c>
      <c r="B8301" s="1" t="s">
        <v>7420</v>
      </c>
      <c r="C8301" s="45" t="s">
        <v>7421</v>
      </c>
      <c r="D8301" s="23" t="s">
        <v>5751</v>
      </c>
      <c r="E8301" s="23" t="s">
        <v>4134</v>
      </c>
      <c r="F8301" s="40">
        <v>1</v>
      </c>
      <c r="G8301" s="25">
        <v>931</v>
      </c>
      <c r="H8301" s="25">
        <v>931</v>
      </c>
      <c r="I8301" s="25"/>
      <c r="J8301" s="58" t="e">
        <f>HYPERLINK("#"&amp;"Insumos"&amp;"!A"&amp;MATCH($B8301,#REF!,0),"Ins "&amp;$B8301)</f>
        <v>#REF!</v>
      </c>
      <c r="M8301" s="220"/>
    </row>
    <row r="8302" spans="1:13" x14ac:dyDescent="0.2">
      <c r="A8302" s="35" t="s">
        <v>8189</v>
      </c>
      <c r="B8302" s="1" t="s">
        <v>7422</v>
      </c>
      <c r="C8302" s="45" t="s">
        <v>7423</v>
      </c>
      <c r="D8302" s="23" t="s">
        <v>5751</v>
      </c>
      <c r="E8302" s="23" t="s">
        <v>4134</v>
      </c>
      <c r="F8302" s="40">
        <v>2</v>
      </c>
      <c r="G8302" s="25">
        <v>1857</v>
      </c>
      <c r="H8302" s="25">
        <v>3714</v>
      </c>
      <c r="I8302" s="25"/>
      <c r="J8302" s="58" t="e">
        <f>HYPERLINK("#"&amp;"Insumos"&amp;"!A"&amp;MATCH($B8302,#REF!,0),"Ins "&amp;$B8302)</f>
        <v>#REF!</v>
      </c>
      <c r="M8302" s="220"/>
    </row>
    <row r="8303" spans="1:13" x14ac:dyDescent="0.2">
      <c r="A8303" s="35" t="s">
        <v>8189</v>
      </c>
      <c r="B8303" s="1" t="s">
        <v>7424</v>
      </c>
      <c r="C8303" s="45" t="s">
        <v>7425</v>
      </c>
      <c r="D8303" s="23" t="s">
        <v>5751</v>
      </c>
      <c r="E8303" s="23" t="s">
        <v>4134</v>
      </c>
      <c r="F8303" s="40">
        <v>1</v>
      </c>
      <c r="G8303" s="25">
        <v>1358</v>
      </c>
      <c r="H8303" s="25">
        <v>1358</v>
      </c>
      <c r="I8303" s="25"/>
      <c r="J8303" s="58" t="e">
        <f>HYPERLINK("#"&amp;"Insumos"&amp;"!A"&amp;MATCH($B8303,#REF!,0),"Ins "&amp;$B8303)</f>
        <v>#REF!</v>
      </c>
      <c r="M8303" s="220"/>
    </row>
    <row r="8304" spans="1:13" x14ac:dyDescent="0.2">
      <c r="A8304" s="35" t="s">
        <v>8189</v>
      </c>
      <c r="B8304" s="1" t="s">
        <v>7434</v>
      </c>
      <c r="C8304" s="45" t="s">
        <v>7435</v>
      </c>
      <c r="D8304" s="23" t="s">
        <v>5751</v>
      </c>
      <c r="E8304" s="23" t="s">
        <v>4134</v>
      </c>
      <c r="F8304" s="40">
        <v>1</v>
      </c>
      <c r="G8304" s="25">
        <v>7859</v>
      </c>
      <c r="H8304" s="25">
        <v>7859</v>
      </c>
      <c r="I8304" s="25"/>
      <c r="J8304" s="58" t="e">
        <f>HYPERLINK("#"&amp;"Insumos"&amp;"!A"&amp;MATCH($B8304,#REF!,0),"Ins "&amp;$B8304)</f>
        <v>#REF!</v>
      </c>
      <c r="M8304" s="220"/>
    </row>
    <row r="8305" spans="1:13" x14ac:dyDescent="0.2">
      <c r="A8305" s="35" t="s">
        <v>8189</v>
      </c>
      <c r="B8305" s="1" t="s">
        <v>7442</v>
      </c>
      <c r="C8305" s="45" t="s">
        <v>7443</v>
      </c>
      <c r="D8305" s="23" t="s">
        <v>5751</v>
      </c>
      <c r="E8305" s="23" t="s">
        <v>4134</v>
      </c>
      <c r="F8305" s="40">
        <v>3</v>
      </c>
      <c r="G8305" s="25">
        <v>1403</v>
      </c>
      <c r="H8305" s="25">
        <v>4209</v>
      </c>
      <c r="I8305" s="25"/>
      <c r="J8305" s="58" t="e">
        <f>HYPERLINK("#"&amp;"Insumos"&amp;"!A"&amp;MATCH($B8305,#REF!,0),"Ins "&amp;$B8305)</f>
        <v>#REF!</v>
      </c>
      <c r="M8305" s="220"/>
    </row>
    <row r="8306" spans="1:13" x14ac:dyDescent="0.2">
      <c r="A8306" s="35" t="s">
        <v>8189</v>
      </c>
      <c r="B8306" s="1" t="s">
        <v>7444</v>
      </c>
      <c r="C8306" s="45" t="s">
        <v>7445</v>
      </c>
      <c r="D8306" s="23" t="s">
        <v>5751</v>
      </c>
      <c r="E8306" s="23" t="s">
        <v>4134</v>
      </c>
      <c r="F8306" s="40">
        <v>2</v>
      </c>
      <c r="G8306" s="25">
        <v>643</v>
      </c>
      <c r="H8306" s="25">
        <v>1286</v>
      </c>
      <c r="I8306" s="25"/>
      <c r="J8306" s="58" t="e">
        <f>HYPERLINK("#"&amp;"Insumos"&amp;"!A"&amp;MATCH($B8306,#REF!,0),"Ins "&amp;$B8306)</f>
        <v>#REF!</v>
      </c>
      <c r="M8306" s="220"/>
    </row>
    <row r="8307" spans="1:13" ht="38.25" x14ac:dyDescent="0.2">
      <c r="A8307" s="36" t="s">
        <v>8191</v>
      </c>
      <c r="B8307" s="26" t="s">
        <v>6816</v>
      </c>
      <c r="C8307" s="79" t="s">
        <v>8192</v>
      </c>
      <c r="D8307" s="37" t="s">
        <v>5608</v>
      </c>
      <c r="E8307" s="37" t="s">
        <v>4134</v>
      </c>
      <c r="F8307" s="41"/>
      <c r="G8307" s="27"/>
      <c r="H8307" s="27"/>
      <c r="I8307" s="27">
        <v>167051</v>
      </c>
      <c r="M8307" s="220">
        <f t="shared" si="129"/>
        <v>218770</v>
      </c>
    </row>
    <row r="8308" spans="1:13" ht="25.5" x14ac:dyDescent="0.2">
      <c r="A8308" s="35" t="s">
        <v>8191</v>
      </c>
      <c r="B8308" s="1" t="s">
        <v>4857</v>
      </c>
      <c r="C8308" s="45" t="s">
        <v>358</v>
      </c>
      <c r="D8308" s="23" t="s">
        <v>5751</v>
      </c>
      <c r="E8308" s="23" t="s">
        <v>4134</v>
      </c>
      <c r="F8308" s="40">
        <v>1</v>
      </c>
      <c r="G8308" s="25">
        <v>114328</v>
      </c>
      <c r="H8308" s="25">
        <v>114328</v>
      </c>
      <c r="I8308" s="25"/>
      <c r="J8308" s="58" t="e">
        <f>HYPERLINK("#"&amp;"Insumos"&amp;"!A"&amp;MATCH($B8308,#REF!,0),"Ins "&amp;$B8308)</f>
        <v>#REF!</v>
      </c>
      <c r="M8308" s="220"/>
    </row>
    <row r="8309" spans="1:13" x14ac:dyDescent="0.2">
      <c r="A8309" s="35" t="s">
        <v>8191</v>
      </c>
      <c r="B8309" s="1" t="s">
        <v>4872</v>
      </c>
      <c r="C8309" s="45" t="s">
        <v>363</v>
      </c>
      <c r="D8309" s="23" t="s">
        <v>5751</v>
      </c>
      <c r="E8309" s="23" t="s">
        <v>287</v>
      </c>
      <c r="F8309" s="40">
        <v>2</v>
      </c>
      <c r="G8309" s="25">
        <v>5565</v>
      </c>
      <c r="H8309" s="25">
        <v>11130</v>
      </c>
      <c r="I8309" s="25"/>
      <c r="J8309" s="58" t="e">
        <f>HYPERLINK("#"&amp;"Insumos"&amp;"!A"&amp;MATCH($B8309,#REF!,0),"Ins "&amp;$B8309)</f>
        <v>#REF!</v>
      </c>
      <c r="M8309" s="220"/>
    </row>
    <row r="8310" spans="1:13" x14ac:dyDescent="0.2">
      <c r="A8310" s="35" t="s">
        <v>8191</v>
      </c>
      <c r="B8310" s="1" t="s">
        <v>5007</v>
      </c>
      <c r="C8310" s="45" t="s">
        <v>720</v>
      </c>
      <c r="D8310" s="23" t="s">
        <v>5751</v>
      </c>
      <c r="E8310" s="23" t="s">
        <v>4134</v>
      </c>
      <c r="F8310" s="40">
        <v>2</v>
      </c>
      <c r="G8310" s="25">
        <v>1897</v>
      </c>
      <c r="H8310" s="25">
        <v>3794</v>
      </c>
      <c r="I8310" s="25"/>
      <c r="J8310" s="58" t="e">
        <f>HYPERLINK("#"&amp;"Insumos"&amp;"!A"&amp;MATCH($B8310,#REF!,0),"Ins "&amp;$B8310)</f>
        <v>#REF!</v>
      </c>
      <c r="M8310" s="220"/>
    </row>
    <row r="8311" spans="1:13" x14ac:dyDescent="0.2">
      <c r="A8311" s="35" t="s">
        <v>8191</v>
      </c>
      <c r="B8311" s="1" t="s">
        <v>6084</v>
      </c>
      <c r="C8311" s="45" t="s">
        <v>6085</v>
      </c>
      <c r="D8311" s="23" t="s">
        <v>5751</v>
      </c>
      <c r="E8311" s="23" t="s">
        <v>464</v>
      </c>
      <c r="F8311" s="40">
        <v>0.05</v>
      </c>
      <c r="G8311" s="25">
        <v>21306</v>
      </c>
      <c r="H8311" s="25">
        <v>1065</v>
      </c>
      <c r="I8311" s="25"/>
      <c r="J8311" s="58" t="e">
        <f>HYPERLINK("#"&amp;"Insumos"&amp;"!A"&amp;MATCH($B8311,#REF!,0),"Ins "&amp;$B8311)</f>
        <v>#REF!</v>
      </c>
      <c r="M8311" s="220"/>
    </row>
    <row r="8312" spans="1:13" x14ac:dyDescent="0.2">
      <c r="A8312" s="35" t="s">
        <v>8191</v>
      </c>
      <c r="B8312" s="1" t="s">
        <v>6108</v>
      </c>
      <c r="C8312" s="45" t="s">
        <v>6109</v>
      </c>
      <c r="D8312" s="23" t="s">
        <v>5751</v>
      </c>
      <c r="E8312" s="23" t="s">
        <v>464</v>
      </c>
      <c r="F8312" s="40">
        <v>4</v>
      </c>
      <c r="G8312" s="25">
        <v>3284</v>
      </c>
      <c r="H8312" s="25">
        <v>13136</v>
      </c>
      <c r="I8312" s="25"/>
      <c r="J8312" s="58" t="e">
        <f>HYPERLINK("#"&amp;"Insumos"&amp;"!A"&amp;MATCH($B8312,#REF!,0),"Ins "&amp;$B8312)</f>
        <v>#REF!</v>
      </c>
      <c r="M8312" s="220"/>
    </row>
    <row r="8313" spans="1:13" x14ac:dyDescent="0.2">
      <c r="A8313" s="35" t="s">
        <v>8191</v>
      </c>
      <c r="B8313" s="1" t="s">
        <v>7382</v>
      </c>
      <c r="C8313" s="45" t="s">
        <v>7383</v>
      </c>
      <c r="D8313" s="23" t="s">
        <v>5751</v>
      </c>
      <c r="E8313" s="23" t="s">
        <v>4134</v>
      </c>
      <c r="F8313" s="40">
        <v>4</v>
      </c>
      <c r="G8313" s="25">
        <v>286</v>
      </c>
      <c r="H8313" s="25">
        <v>1144</v>
      </c>
      <c r="I8313" s="25"/>
      <c r="J8313" s="58" t="e">
        <f>HYPERLINK("#"&amp;"Insumos"&amp;"!A"&amp;MATCH($B8313,#REF!,0),"Ins "&amp;$B8313)</f>
        <v>#REF!</v>
      </c>
      <c r="M8313" s="220"/>
    </row>
    <row r="8314" spans="1:13" x14ac:dyDescent="0.2">
      <c r="A8314" s="35" t="s">
        <v>8191</v>
      </c>
      <c r="B8314" s="1" t="s">
        <v>7418</v>
      </c>
      <c r="C8314" s="45" t="s">
        <v>7419</v>
      </c>
      <c r="D8314" s="23" t="s">
        <v>5751</v>
      </c>
      <c r="E8314" s="23" t="s">
        <v>287</v>
      </c>
      <c r="F8314" s="40">
        <v>2</v>
      </c>
      <c r="G8314" s="25">
        <v>2693</v>
      </c>
      <c r="H8314" s="25">
        <v>5386</v>
      </c>
      <c r="I8314" s="25"/>
      <c r="J8314" s="58" t="e">
        <f>HYPERLINK("#"&amp;"Insumos"&amp;"!A"&amp;MATCH($B8314,#REF!,0),"Ins "&amp;$B8314)</f>
        <v>#REF!</v>
      </c>
      <c r="M8314" s="220"/>
    </row>
    <row r="8315" spans="1:13" x14ac:dyDescent="0.2">
      <c r="A8315" s="35" t="s">
        <v>8191</v>
      </c>
      <c r="B8315" s="1" t="s">
        <v>7422</v>
      </c>
      <c r="C8315" s="45" t="s">
        <v>7423</v>
      </c>
      <c r="D8315" s="23" t="s">
        <v>5751</v>
      </c>
      <c r="E8315" s="23" t="s">
        <v>4134</v>
      </c>
      <c r="F8315" s="40">
        <v>2</v>
      </c>
      <c r="G8315" s="25">
        <v>1857</v>
      </c>
      <c r="H8315" s="25">
        <v>3714</v>
      </c>
      <c r="I8315" s="25"/>
      <c r="J8315" s="58" t="e">
        <f>HYPERLINK("#"&amp;"Insumos"&amp;"!A"&amp;MATCH($B8315,#REF!,0),"Ins "&amp;$B8315)</f>
        <v>#REF!</v>
      </c>
      <c r="M8315" s="220"/>
    </row>
    <row r="8316" spans="1:13" x14ac:dyDescent="0.2">
      <c r="A8316" s="35" t="s">
        <v>8191</v>
      </c>
      <c r="B8316" s="1" t="s">
        <v>7434</v>
      </c>
      <c r="C8316" s="45" t="s">
        <v>7435</v>
      </c>
      <c r="D8316" s="23" t="s">
        <v>5751</v>
      </c>
      <c r="E8316" s="23" t="s">
        <v>4134</v>
      </c>
      <c r="F8316" s="40">
        <v>1</v>
      </c>
      <c r="G8316" s="25">
        <v>7859</v>
      </c>
      <c r="H8316" s="25">
        <v>7859</v>
      </c>
      <c r="I8316" s="25"/>
      <c r="J8316" s="58" t="e">
        <f>HYPERLINK("#"&amp;"Insumos"&amp;"!A"&amp;MATCH($B8316,#REF!,0),"Ins "&amp;$B8316)</f>
        <v>#REF!</v>
      </c>
      <c r="M8316" s="220"/>
    </row>
    <row r="8317" spans="1:13" x14ac:dyDescent="0.2">
      <c r="A8317" s="35" t="s">
        <v>8191</v>
      </c>
      <c r="B8317" s="1" t="s">
        <v>7442</v>
      </c>
      <c r="C8317" s="45" t="s">
        <v>7443</v>
      </c>
      <c r="D8317" s="23" t="s">
        <v>5751</v>
      </c>
      <c r="E8317" s="23" t="s">
        <v>4134</v>
      </c>
      <c r="F8317" s="40">
        <v>3</v>
      </c>
      <c r="G8317" s="25">
        <v>1403</v>
      </c>
      <c r="H8317" s="25">
        <v>4209</v>
      </c>
      <c r="I8317" s="25"/>
      <c r="J8317" s="58" t="e">
        <f>HYPERLINK("#"&amp;"Insumos"&amp;"!A"&amp;MATCH($B8317,#REF!,0),"Ins "&amp;$B8317)</f>
        <v>#REF!</v>
      </c>
      <c r="M8317" s="220"/>
    </row>
    <row r="8318" spans="1:13" x14ac:dyDescent="0.2">
      <c r="A8318" s="35" t="s">
        <v>8191</v>
      </c>
      <c r="B8318" s="1" t="s">
        <v>7444</v>
      </c>
      <c r="C8318" s="45" t="s">
        <v>7445</v>
      </c>
      <c r="D8318" s="23" t="s">
        <v>5751</v>
      </c>
      <c r="E8318" s="23" t="s">
        <v>4134</v>
      </c>
      <c r="F8318" s="40">
        <v>2</v>
      </c>
      <c r="G8318" s="25">
        <v>643</v>
      </c>
      <c r="H8318" s="25">
        <v>1286</v>
      </c>
      <c r="I8318" s="25"/>
      <c r="J8318" s="58" t="e">
        <f>HYPERLINK("#"&amp;"Insumos"&amp;"!A"&amp;MATCH($B8318,#REF!,0),"Ins "&amp;$B8318)</f>
        <v>#REF!</v>
      </c>
      <c r="M8318" s="220"/>
    </row>
    <row r="8319" spans="1:13" ht="38.25" x14ac:dyDescent="0.2">
      <c r="A8319" s="36" t="s">
        <v>8193</v>
      </c>
      <c r="B8319" s="26" t="s">
        <v>6816</v>
      </c>
      <c r="C8319" s="79" t="s">
        <v>8194</v>
      </c>
      <c r="D8319" s="37" t="s">
        <v>5608</v>
      </c>
      <c r="E8319" s="37" t="s">
        <v>4134</v>
      </c>
      <c r="F8319" s="41"/>
      <c r="G8319" s="27"/>
      <c r="H8319" s="27"/>
      <c r="I8319" s="27">
        <v>174085</v>
      </c>
      <c r="M8319" s="220">
        <f t="shared" si="129"/>
        <v>227982</v>
      </c>
    </row>
    <row r="8320" spans="1:13" x14ac:dyDescent="0.2">
      <c r="A8320" s="35" t="s">
        <v>8193</v>
      </c>
      <c r="B8320" s="1" t="s">
        <v>5577</v>
      </c>
      <c r="C8320" s="45" t="s">
        <v>6346</v>
      </c>
      <c r="D8320" s="23" t="s">
        <v>5734</v>
      </c>
      <c r="E8320" s="23" t="s">
        <v>4141</v>
      </c>
      <c r="F8320" s="40">
        <v>1</v>
      </c>
      <c r="G8320" s="25">
        <v>53481</v>
      </c>
      <c r="H8320" s="25">
        <v>53481</v>
      </c>
      <c r="I8320" s="25"/>
      <c r="J8320" s="58" t="e">
        <f>HYPERLINK("#"&amp;"Insumos"&amp;"!A"&amp;MATCH($B8320,#REF!,0),"Ins "&amp;$B8320)</f>
        <v>#REF!</v>
      </c>
      <c r="M8320" s="220"/>
    </row>
    <row r="8321" spans="1:13" x14ac:dyDescent="0.2">
      <c r="A8321" s="35" t="s">
        <v>8193</v>
      </c>
      <c r="B8321" s="1" t="s">
        <v>5533</v>
      </c>
      <c r="C8321" s="45" t="s">
        <v>5892</v>
      </c>
      <c r="D8321" s="23" t="s">
        <v>977</v>
      </c>
      <c r="E8321" s="23" t="s">
        <v>4134</v>
      </c>
      <c r="F8321" s="40">
        <v>0.5</v>
      </c>
      <c r="G8321" s="25">
        <v>3623</v>
      </c>
      <c r="H8321" s="25">
        <v>1812</v>
      </c>
      <c r="I8321" s="25"/>
      <c r="J8321" s="58" t="e">
        <f>HYPERLINK("#"&amp;"Insumos"&amp;"!A"&amp;MATCH($B8321,#REF!,0),"Ins "&amp;$B8321)</f>
        <v>#REF!</v>
      </c>
      <c r="M8321" s="220"/>
    </row>
    <row r="8322" spans="1:13" x14ac:dyDescent="0.2">
      <c r="A8322" s="35" t="s">
        <v>8193</v>
      </c>
      <c r="B8322" s="1" t="s">
        <v>4872</v>
      </c>
      <c r="C8322" s="45" t="s">
        <v>363</v>
      </c>
      <c r="D8322" s="23" t="s">
        <v>5751</v>
      </c>
      <c r="E8322" s="23" t="s">
        <v>287</v>
      </c>
      <c r="F8322" s="40">
        <v>3</v>
      </c>
      <c r="G8322" s="25">
        <v>5565</v>
      </c>
      <c r="H8322" s="25">
        <v>16695</v>
      </c>
      <c r="I8322" s="25"/>
      <c r="J8322" s="58" t="e">
        <f>HYPERLINK("#"&amp;"Insumos"&amp;"!A"&amp;MATCH($B8322,#REF!,0),"Ins "&amp;$B8322)</f>
        <v>#REF!</v>
      </c>
      <c r="M8322" s="220"/>
    </row>
    <row r="8323" spans="1:13" x14ac:dyDescent="0.2">
      <c r="A8323" s="35" t="s">
        <v>8193</v>
      </c>
      <c r="B8323" s="1" t="s">
        <v>5007</v>
      </c>
      <c r="C8323" s="45" t="s">
        <v>720</v>
      </c>
      <c r="D8323" s="23" t="s">
        <v>5751</v>
      </c>
      <c r="E8323" s="23" t="s">
        <v>4134</v>
      </c>
      <c r="F8323" s="40">
        <v>2</v>
      </c>
      <c r="G8323" s="25">
        <v>1897</v>
      </c>
      <c r="H8323" s="25">
        <v>3794</v>
      </c>
      <c r="I8323" s="25"/>
      <c r="J8323" s="58" t="e">
        <f>HYPERLINK("#"&amp;"Insumos"&amp;"!A"&amp;MATCH($B8323,#REF!,0),"Ins "&amp;$B8323)</f>
        <v>#REF!</v>
      </c>
      <c r="M8323" s="220"/>
    </row>
    <row r="8324" spans="1:13" x14ac:dyDescent="0.2">
      <c r="A8324" s="35" t="s">
        <v>8193</v>
      </c>
      <c r="B8324" s="1" t="s">
        <v>6084</v>
      </c>
      <c r="C8324" s="45" t="s">
        <v>6085</v>
      </c>
      <c r="D8324" s="23" t="s">
        <v>5751</v>
      </c>
      <c r="E8324" s="23" t="s">
        <v>464</v>
      </c>
      <c r="F8324" s="40">
        <v>0.05</v>
      </c>
      <c r="G8324" s="25">
        <v>21306</v>
      </c>
      <c r="H8324" s="25">
        <v>1065</v>
      </c>
      <c r="I8324" s="25"/>
      <c r="J8324" s="58" t="e">
        <f>HYPERLINK("#"&amp;"Insumos"&amp;"!A"&amp;MATCH($B8324,#REF!,0),"Ins "&amp;$B8324)</f>
        <v>#REF!</v>
      </c>
      <c r="M8324" s="220"/>
    </row>
    <row r="8325" spans="1:13" ht="25.5" x14ac:dyDescent="0.2">
      <c r="A8325" s="35" t="s">
        <v>8193</v>
      </c>
      <c r="B8325" s="1" t="s">
        <v>6169</v>
      </c>
      <c r="C8325" s="45" t="s">
        <v>6170</v>
      </c>
      <c r="D8325" s="23" t="s">
        <v>5751</v>
      </c>
      <c r="E8325" s="23" t="s">
        <v>4134</v>
      </c>
      <c r="F8325" s="40">
        <v>1</v>
      </c>
      <c r="G8325" s="25">
        <v>51692</v>
      </c>
      <c r="H8325" s="25">
        <v>51692</v>
      </c>
      <c r="I8325" s="25"/>
      <c r="J8325" s="58" t="e">
        <f>HYPERLINK("#"&amp;"Insumos"&amp;"!A"&amp;MATCH($B8325,#REF!,0),"Ins "&amp;$B8325)</f>
        <v>#REF!</v>
      </c>
      <c r="M8325" s="220"/>
    </row>
    <row r="8326" spans="1:13" x14ac:dyDescent="0.2">
      <c r="A8326" s="35" t="s">
        <v>8193</v>
      </c>
      <c r="B8326" s="1" t="s">
        <v>7382</v>
      </c>
      <c r="C8326" s="45" t="s">
        <v>7383</v>
      </c>
      <c r="D8326" s="23" t="s">
        <v>5751</v>
      </c>
      <c r="E8326" s="23" t="s">
        <v>4134</v>
      </c>
      <c r="F8326" s="40">
        <v>4</v>
      </c>
      <c r="G8326" s="25">
        <v>286</v>
      </c>
      <c r="H8326" s="25">
        <v>1144</v>
      </c>
      <c r="I8326" s="25"/>
      <c r="J8326" s="58" t="e">
        <f>HYPERLINK("#"&amp;"Insumos"&amp;"!A"&amp;MATCH($B8326,#REF!,0),"Ins "&amp;$B8326)</f>
        <v>#REF!</v>
      </c>
      <c r="M8326" s="220"/>
    </row>
    <row r="8327" spans="1:13" x14ac:dyDescent="0.2">
      <c r="A8327" s="35" t="s">
        <v>8193</v>
      </c>
      <c r="B8327" s="1" t="s">
        <v>7418</v>
      </c>
      <c r="C8327" s="45" t="s">
        <v>7419</v>
      </c>
      <c r="D8327" s="23" t="s">
        <v>5751</v>
      </c>
      <c r="E8327" s="23" t="s">
        <v>287</v>
      </c>
      <c r="F8327" s="40">
        <v>9.3000000000000007</v>
      </c>
      <c r="G8327" s="25">
        <v>2693</v>
      </c>
      <c r="H8327" s="25">
        <v>25045</v>
      </c>
      <c r="I8327" s="25"/>
      <c r="J8327" s="58" t="e">
        <f>HYPERLINK("#"&amp;"Insumos"&amp;"!A"&amp;MATCH($B8327,#REF!,0),"Ins "&amp;$B8327)</f>
        <v>#REF!</v>
      </c>
      <c r="M8327" s="220"/>
    </row>
    <row r="8328" spans="1:13" x14ac:dyDescent="0.2">
      <c r="A8328" s="35" t="s">
        <v>8193</v>
      </c>
      <c r="B8328" s="1" t="s">
        <v>7420</v>
      </c>
      <c r="C8328" s="45" t="s">
        <v>7421</v>
      </c>
      <c r="D8328" s="23" t="s">
        <v>5751</v>
      </c>
      <c r="E8328" s="23" t="s">
        <v>4134</v>
      </c>
      <c r="F8328" s="40">
        <v>1</v>
      </c>
      <c r="G8328" s="25">
        <v>931</v>
      </c>
      <c r="H8328" s="25">
        <v>931</v>
      </c>
      <c r="I8328" s="25"/>
      <c r="J8328" s="58" t="e">
        <f>HYPERLINK("#"&amp;"Insumos"&amp;"!A"&amp;MATCH($B8328,#REF!,0),"Ins "&amp;$B8328)</f>
        <v>#REF!</v>
      </c>
      <c r="M8328" s="220"/>
    </row>
    <row r="8329" spans="1:13" x14ac:dyDescent="0.2">
      <c r="A8329" s="35" t="s">
        <v>8193</v>
      </c>
      <c r="B8329" s="1" t="s">
        <v>7422</v>
      </c>
      <c r="C8329" s="45" t="s">
        <v>7423</v>
      </c>
      <c r="D8329" s="23" t="s">
        <v>5751</v>
      </c>
      <c r="E8329" s="23" t="s">
        <v>4134</v>
      </c>
      <c r="F8329" s="40">
        <v>2</v>
      </c>
      <c r="G8329" s="25">
        <v>1857</v>
      </c>
      <c r="H8329" s="25">
        <v>3714</v>
      </c>
      <c r="I8329" s="25"/>
      <c r="J8329" s="58" t="e">
        <f>HYPERLINK("#"&amp;"Insumos"&amp;"!A"&amp;MATCH($B8329,#REF!,0),"Ins "&amp;$B8329)</f>
        <v>#REF!</v>
      </c>
      <c r="M8329" s="220"/>
    </row>
    <row r="8330" spans="1:13" x14ac:dyDescent="0.2">
      <c r="A8330" s="35" t="s">
        <v>8193</v>
      </c>
      <c r="B8330" s="1" t="s">
        <v>7424</v>
      </c>
      <c r="C8330" s="45" t="s">
        <v>7425</v>
      </c>
      <c r="D8330" s="23" t="s">
        <v>5751</v>
      </c>
      <c r="E8330" s="23" t="s">
        <v>4134</v>
      </c>
      <c r="F8330" s="40">
        <v>1</v>
      </c>
      <c r="G8330" s="25">
        <v>1358</v>
      </c>
      <c r="H8330" s="25">
        <v>1358</v>
      </c>
      <c r="I8330" s="25"/>
      <c r="J8330" s="58" t="e">
        <f>HYPERLINK("#"&amp;"Insumos"&amp;"!A"&amp;MATCH($B8330,#REF!,0),"Ins "&amp;$B8330)</f>
        <v>#REF!</v>
      </c>
      <c r="M8330" s="220"/>
    </row>
    <row r="8331" spans="1:13" x14ac:dyDescent="0.2">
      <c r="A8331" s="35" t="s">
        <v>8193</v>
      </c>
      <c r="B8331" s="1" t="s">
        <v>7434</v>
      </c>
      <c r="C8331" s="45" t="s">
        <v>7435</v>
      </c>
      <c r="D8331" s="23" t="s">
        <v>5751</v>
      </c>
      <c r="E8331" s="23" t="s">
        <v>4134</v>
      </c>
      <c r="F8331" s="40">
        <v>1</v>
      </c>
      <c r="G8331" s="25">
        <v>7859</v>
      </c>
      <c r="H8331" s="25">
        <v>7859</v>
      </c>
      <c r="I8331" s="25"/>
      <c r="J8331" s="58" t="e">
        <f>HYPERLINK("#"&amp;"Insumos"&amp;"!A"&amp;MATCH($B8331,#REF!,0),"Ins "&amp;$B8331)</f>
        <v>#REF!</v>
      </c>
      <c r="M8331" s="220"/>
    </row>
    <row r="8332" spans="1:13" x14ac:dyDescent="0.2">
      <c r="A8332" s="35" t="s">
        <v>8193</v>
      </c>
      <c r="B8332" s="1" t="s">
        <v>7442</v>
      </c>
      <c r="C8332" s="45" t="s">
        <v>7443</v>
      </c>
      <c r="D8332" s="23" t="s">
        <v>5751</v>
      </c>
      <c r="E8332" s="23" t="s">
        <v>4134</v>
      </c>
      <c r="F8332" s="40">
        <v>3</v>
      </c>
      <c r="G8332" s="25">
        <v>1403</v>
      </c>
      <c r="H8332" s="25">
        <v>4209</v>
      </c>
      <c r="I8332" s="25"/>
      <c r="J8332" s="58" t="e">
        <f>HYPERLINK("#"&amp;"Insumos"&amp;"!A"&amp;MATCH($B8332,#REF!,0),"Ins "&amp;$B8332)</f>
        <v>#REF!</v>
      </c>
      <c r="M8332" s="220"/>
    </row>
    <row r="8333" spans="1:13" x14ac:dyDescent="0.2">
      <c r="A8333" s="35" t="s">
        <v>8193</v>
      </c>
      <c r="B8333" s="1" t="s">
        <v>7444</v>
      </c>
      <c r="C8333" s="45" t="s">
        <v>7445</v>
      </c>
      <c r="D8333" s="23" t="s">
        <v>5751</v>
      </c>
      <c r="E8333" s="23" t="s">
        <v>4134</v>
      </c>
      <c r="F8333" s="40">
        <v>2</v>
      </c>
      <c r="G8333" s="25">
        <v>643</v>
      </c>
      <c r="H8333" s="25">
        <v>1286</v>
      </c>
      <c r="I8333" s="25"/>
      <c r="J8333" s="58" t="e">
        <f>HYPERLINK("#"&amp;"Insumos"&amp;"!A"&amp;MATCH($B8333,#REF!,0),"Ins "&amp;$B8333)</f>
        <v>#REF!</v>
      </c>
      <c r="M8333" s="220"/>
    </row>
    <row r="8334" spans="1:13" x14ac:dyDescent="0.2">
      <c r="A8334" s="36" t="s">
        <v>8195</v>
      </c>
      <c r="B8334" s="26" t="s">
        <v>6816</v>
      </c>
      <c r="C8334" s="79" t="s">
        <v>8196</v>
      </c>
      <c r="D8334" s="37" t="s">
        <v>5608</v>
      </c>
      <c r="E8334" s="37" t="s">
        <v>4134</v>
      </c>
      <c r="F8334" s="41"/>
      <c r="G8334" s="27"/>
      <c r="H8334" s="27"/>
      <c r="I8334" s="27">
        <v>61243</v>
      </c>
      <c r="M8334" s="220">
        <f t="shared" ref="M8334:M8383" si="130">ROUND(I8334*(1+$L$2),0)</f>
        <v>80204</v>
      </c>
    </row>
    <row r="8335" spans="1:13" x14ac:dyDescent="0.2">
      <c r="A8335" s="35" t="s">
        <v>8195</v>
      </c>
      <c r="B8335" s="1" t="s">
        <v>5577</v>
      </c>
      <c r="C8335" s="45" t="s">
        <v>6346</v>
      </c>
      <c r="D8335" s="23" t="s">
        <v>5734</v>
      </c>
      <c r="E8335" s="23" t="s">
        <v>4141</v>
      </c>
      <c r="F8335" s="40">
        <v>1</v>
      </c>
      <c r="G8335" s="25">
        <v>53481</v>
      </c>
      <c r="H8335" s="25">
        <v>53481</v>
      </c>
      <c r="I8335" s="25"/>
      <c r="J8335" s="58" t="e">
        <f>HYPERLINK("#"&amp;"Insumos"&amp;"!A"&amp;MATCH($B8335,#REF!,0),"Ins "&amp;$B8335)</f>
        <v>#REF!</v>
      </c>
      <c r="M8335" s="220"/>
    </row>
    <row r="8336" spans="1:13" x14ac:dyDescent="0.2">
      <c r="A8336" s="35" t="s">
        <v>8195</v>
      </c>
      <c r="B8336" s="1" t="s">
        <v>5533</v>
      </c>
      <c r="C8336" s="45" t="s">
        <v>5892</v>
      </c>
      <c r="D8336" s="23" t="s">
        <v>977</v>
      </c>
      <c r="E8336" s="23" t="s">
        <v>4134</v>
      </c>
      <c r="F8336" s="40">
        <v>0.5</v>
      </c>
      <c r="G8336" s="25">
        <v>3623</v>
      </c>
      <c r="H8336" s="25">
        <v>1812</v>
      </c>
      <c r="I8336" s="25"/>
      <c r="J8336" s="58" t="e">
        <f>HYPERLINK("#"&amp;"Insumos"&amp;"!A"&amp;MATCH($B8336,#REF!,0),"Ins "&amp;$B8336)</f>
        <v>#REF!</v>
      </c>
      <c r="M8336" s="220"/>
    </row>
    <row r="8337" spans="1:13" x14ac:dyDescent="0.2">
      <c r="A8337" s="35" t="s">
        <v>8195</v>
      </c>
      <c r="B8337" s="1" t="s">
        <v>4239</v>
      </c>
      <c r="C8337" s="45" t="s">
        <v>1497</v>
      </c>
      <c r="D8337" s="23" t="s">
        <v>5751</v>
      </c>
      <c r="E8337" s="23" t="s">
        <v>4134</v>
      </c>
      <c r="F8337" s="40">
        <v>1</v>
      </c>
      <c r="G8337" s="25">
        <v>3481</v>
      </c>
      <c r="H8337" s="25">
        <v>3481</v>
      </c>
      <c r="I8337" s="25"/>
      <c r="J8337" s="58" t="e">
        <f>HYPERLINK("#"&amp;"Insumos"&amp;"!A"&amp;MATCH($B8337,#REF!,0),"Ins "&amp;$B8337)</f>
        <v>#REF!</v>
      </c>
      <c r="M8337" s="220"/>
    </row>
    <row r="8338" spans="1:13" x14ac:dyDescent="0.2">
      <c r="A8338" s="35" t="s">
        <v>8195</v>
      </c>
      <c r="B8338" s="1" t="s">
        <v>5007</v>
      </c>
      <c r="C8338" s="45" t="s">
        <v>720</v>
      </c>
      <c r="D8338" s="23" t="s">
        <v>5751</v>
      </c>
      <c r="E8338" s="23" t="s">
        <v>4134</v>
      </c>
      <c r="F8338" s="40">
        <v>1</v>
      </c>
      <c r="G8338" s="25">
        <v>1897</v>
      </c>
      <c r="H8338" s="25">
        <v>1897</v>
      </c>
      <c r="I8338" s="25"/>
      <c r="J8338" s="58" t="e">
        <f>HYPERLINK("#"&amp;"Insumos"&amp;"!A"&amp;MATCH($B8338,#REF!,0),"Ins "&amp;$B8338)</f>
        <v>#REF!</v>
      </c>
      <c r="M8338" s="220"/>
    </row>
    <row r="8339" spans="1:13" x14ac:dyDescent="0.2">
      <c r="A8339" s="35" t="s">
        <v>8195</v>
      </c>
      <c r="B8339" s="1" t="s">
        <v>7382</v>
      </c>
      <c r="C8339" s="45" t="s">
        <v>7383</v>
      </c>
      <c r="D8339" s="23" t="s">
        <v>5751</v>
      </c>
      <c r="E8339" s="23" t="s">
        <v>4134</v>
      </c>
      <c r="F8339" s="40">
        <v>2</v>
      </c>
      <c r="G8339" s="25">
        <v>286</v>
      </c>
      <c r="H8339" s="25">
        <v>572</v>
      </c>
      <c r="I8339" s="25"/>
      <c r="J8339" s="58" t="e">
        <f>HYPERLINK("#"&amp;"Insumos"&amp;"!A"&amp;MATCH($B8339,#REF!,0),"Ins "&amp;$B8339)</f>
        <v>#REF!</v>
      </c>
      <c r="M8339" s="220"/>
    </row>
    <row r="8340" spans="1:13" ht="25.5" x14ac:dyDescent="0.2">
      <c r="A8340" s="36" t="s">
        <v>8197</v>
      </c>
      <c r="B8340" s="26" t="s">
        <v>6816</v>
      </c>
      <c r="C8340" s="79" t="s">
        <v>8198</v>
      </c>
      <c r="D8340" s="37" t="s">
        <v>5608</v>
      </c>
      <c r="E8340" s="37" t="s">
        <v>4134</v>
      </c>
      <c r="F8340" s="41"/>
      <c r="G8340" s="27"/>
      <c r="H8340" s="27"/>
      <c r="I8340" s="27">
        <v>8460399</v>
      </c>
      <c r="M8340" s="220">
        <f t="shared" si="130"/>
        <v>11079739</v>
      </c>
    </row>
    <row r="8341" spans="1:13" x14ac:dyDescent="0.2">
      <c r="A8341" s="35" t="s">
        <v>8197</v>
      </c>
      <c r="B8341" s="1" t="s">
        <v>5577</v>
      </c>
      <c r="C8341" s="45" t="s">
        <v>6346</v>
      </c>
      <c r="D8341" s="23" t="s">
        <v>5734</v>
      </c>
      <c r="E8341" s="23" t="s">
        <v>4141</v>
      </c>
      <c r="F8341" s="40">
        <v>4</v>
      </c>
      <c r="G8341" s="25">
        <v>53481</v>
      </c>
      <c r="H8341" s="25">
        <v>213924</v>
      </c>
      <c r="I8341" s="25"/>
      <c r="J8341" s="58" t="e">
        <f>HYPERLINK("#"&amp;"Insumos"&amp;"!A"&amp;MATCH($B8341,#REF!,0),"Ins "&amp;$B8341)</f>
        <v>#REF!</v>
      </c>
      <c r="M8341" s="220"/>
    </row>
    <row r="8342" spans="1:13" x14ac:dyDescent="0.2">
      <c r="A8342" s="35" t="s">
        <v>8197</v>
      </c>
      <c r="B8342" s="1" t="s">
        <v>5533</v>
      </c>
      <c r="C8342" s="45" t="s">
        <v>5892</v>
      </c>
      <c r="D8342" s="23" t="s">
        <v>977</v>
      </c>
      <c r="E8342" s="23" t="s">
        <v>4134</v>
      </c>
      <c r="F8342" s="40">
        <v>5</v>
      </c>
      <c r="G8342" s="25">
        <v>3623</v>
      </c>
      <c r="H8342" s="25">
        <v>18115</v>
      </c>
      <c r="I8342" s="25"/>
      <c r="J8342" s="58" t="e">
        <f>HYPERLINK("#"&amp;"Insumos"&amp;"!A"&amp;MATCH($B8342,#REF!,0),"Ins "&amp;$B8342)</f>
        <v>#REF!</v>
      </c>
      <c r="M8342" s="220"/>
    </row>
    <row r="8343" spans="1:13" x14ac:dyDescent="0.2">
      <c r="A8343" s="35" t="s">
        <v>8197</v>
      </c>
      <c r="B8343" s="1" t="s">
        <v>7368</v>
      </c>
      <c r="C8343" s="45" t="s">
        <v>7369</v>
      </c>
      <c r="D8343" s="23" t="s">
        <v>5751</v>
      </c>
      <c r="E8343" s="23" t="s">
        <v>4134</v>
      </c>
      <c r="F8343" s="40">
        <v>4</v>
      </c>
      <c r="G8343" s="25">
        <v>2573</v>
      </c>
      <c r="H8343" s="25">
        <v>10292</v>
      </c>
      <c r="I8343" s="25"/>
      <c r="J8343" s="58" t="e">
        <f>HYPERLINK("#"&amp;"Insumos"&amp;"!A"&amp;MATCH($B8343,#REF!,0),"Ins "&amp;$B8343)</f>
        <v>#REF!</v>
      </c>
      <c r="M8343" s="220"/>
    </row>
    <row r="8344" spans="1:13" ht="25.5" x14ac:dyDescent="0.2">
      <c r="A8344" s="35" t="s">
        <v>8197</v>
      </c>
      <c r="B8344" s="1" t="s">
        <v>7456</v>
      </c>
      <c r="C8344" s="45" t="s">
        <v>7457</v>
      </c>
      <c r="D8344" s="23" t="s">
        <v>5751</v>
      </c>
      <c r="E8344" s="23" t="s">
        <v>4134</v>
      </c>
      <c r="F8344" s="40">
        <v>1</v>
      </c>
      <c r="G8344" s="25">
        <v>8218068</v>
      </c>
      <c r="H8344" s="25">
        <v>8218068</v>
      </c>
      <c r="I8344" s="25"/>
      <c r="J8344" s="58" t="e">
        <f>HYPERLINK("#"&amp;"Insumos"&amp;"!A"&amp;MATCH($B8344,#REF!,0),"Ins "&amp;$B8344)</f>
        <v>#REF!</v>
      </c>
      <c r="M8344" s="220"/>
    </row>
    <row r="8345" spans="1:13" ht="25.5" x14ac:dyDescent="0.2">
      <c r="A8345" s="36" t="s">
        <v>8199</v>
      </c>
      <c r="B8345" s="26" t="s">
        <v>6816</v>
      </c>
      <c r="C8345" s="79" t="s">
        <v>8200</v>
      </c>
      <c r="D8345" s="37" t="s">
        <v>5608</v>
      </c>
      <c r="E8345" s="37" t="s">
        <v>4134</v>
      </c>
      <c r="F8345" s="41"/>
      <c r="G8345" s="27"/>
      <c r="H8345" s="27"/>
      <c r="I8345" s="27">
        <v>96664</v>
      </c>
      <c r="M8345" s="220">
        <f t="shared" si="130"/>
        <v>126591</v>
      </c>
    </row>
    <row r="8346" spans="1:13" x14ac:dyDescent="0.2">
      <c r="A8346" s="35" t="s">
        <v>8199</v>
      </c>
      <c r="B8346" s="1" t="s">
        <v>5577</v>
      </c>
      <c r="C8346" s="45" t="s">
        <v>6346</v>
      </c>
      <c r="D8346" s="23" t="s">
        <v>5734</v>
      </c>
      <c r="E8346" s="23" t="s">
        <v>4141</v>
      </c>
      <c r="F8346" s="40">
        <v>1</v>
      </c>
      <c r="G8346" s="25">
        <v>53481</v>
      </c>
      <c r="H8346" s="25">
        <v>53481</v>
      </c>
      <c r="I8346" s="25"/>
      <c r="J8346" s="58" t="e">
        <f>HYPERLINK("#"&amp;"Insumos"&amp;"!A"&amp;MATCH($B8346,#REF!,0),"Ins "&amp;$B8346)</f>
        <v>#REF!</v>
      </c>
      <c r="M8346" s="220"/>
    </row>
    <row r="8347" spans="1:13" x14ac:dyDescent="0.2">
      <c r="A8347" s="35" t="s">
        <v>8199</v>
      </c>
      <c r="B8347" s="1" t="s">
        <v>5533</v>
      </c>
      <c r="C8347" s="45" t="s">
        <v>5892</v>
      </c>
      <c r="D8347" s="23" t="s">
        <v>977</v>
      </c>
      <c r="E8347" s="23" t="s">
        <v>4134</v>
      </c>
      <c r="F8347" s="40">
        <v>0.5</v>
      </c>
      <c r="G8347" s="25">
        <v>3623</v>
      </c>
      <c r="H8347" s="25">
        <v>1812</v>
      </c>
      <c r="I8347" s="25"/>
      <c r="J8347" s="58" t="e">
        <f>HYPERLINK("#"&amp;"Insumos"&amp;"!A"&amp;MATCH($B8347,#REF!,0),"Ins "&amp;$B8347)</f>
        <v>#REF!</v>
      </c>
      <c r="M8347" s="220"/>
    </row>
    <row r="8348" spans="1:13" ht="25.5" x14ac:dyDescent="0.2">
      <c r="A8348" s="35" t="s">
        <v>8199</v>
      </c>
      <c r="B8348" s="1" t="s">
        <v>4660</v>
      </c>
      <c r="C8348" s="45" t="s">
        <v>323</v>
      </c>
      <c r="D8348" s="23" t="s">
        <v>5751</v>
      </c>
      <c r="E8348" s="23" t="s">
        <v>4134</v>
      </c>
      <c r="F8348" s="40">
        <v>2</v>
      </c>
      <c r="G8348" s="25">
        <v>3076</v>
      </c>
      <c r="H8348" s="25">
        <v>6152</v>
      </c>
      <c r="I8348" s="25"/>
      <c r="J8348" s="58" t="e">
        <f>HYPERLINK("#"&amp;"Insumos"&amp;"!A"&amp;MATCH($B8348,#REF!,0),"Ins "&amp;$B8348)</f>
        <v>#REF!</v>
      </c>
      <c r="M8348" s="220"/>
    </row>
    <row r="8349" spans="1:13" x14ac:dyDescent="0.2">
      <c r="A8349" s="35" t="s">
        <v>8199</v>
      </c>
      <c r="B8349" s="1" t="s">
        <v>4875</v>
      </c>
      <c r="C8349" s="45" t="s">
        <v>366</v>
      </c>
      <c r="D8349" s="23" t="s">
        <v>5751</v>
      </c>
      <c r="E8349" s="23" t="s">
        <v>287</v>
      </c>
      <c r="F8349" s="40">
        <v>3</v>
      </c>
      <c r="G8349" s="25">
        <v>9093</v>
      </c>
      <c r="H8349" s="25">
        <v>27279</v>
      </c>
      <c r="I8349" s="25"/>
      <c r="J8349" s="58" t="e">
        <f>HYPERLINK("#"&amp;"Insumos"&amp;"!A"&amp;MATCH($B8349,#REF!,0),"Ins "&amp;$B8349)</f>
        <v>#REF!</v>
      </c>
      <c r="M8349" s="220"/>
    </row>
    <row r="8350" spans="1:13" x14ac:dyDescent="0.2">
      <c r="A8350" s="35" t="s">
        <v>8199</v>
      </c>
      <c r="B8350" s="1" t="s">
        <v>5007</v>
      </c>
      <c r="C8350" s="45" t="s">
        <v>720</v>
      </c>
      <c r="D8350" s="23" t="s">
        <v>5751</v>
      </c>
      <c r="E8350" s="23" t="s">
        <v>4134</v>
      </c>
      <c r="F8350" s="40">
        <v>2</v>
      </c>
      <c r="G8350" s="25">
        <v>1897</v>
      </c>
      <c r="H8350" s="25">
        <v>3794</v>
      </c>
      <c r="I8350" s="25"/>
      <c r="J8350" s="58" t="e">
        <f>HYPERLINK("#"&amp;"Insumos"&amp;"!A"&amp;MATCH($B8350,#REF!,0),"Ins "&amp;$B8350)</f>
        <v>#REF!</v>
      </c>
      <c r="M8350" s="220"/>
    </row>
    <row r="8351" spans="1:13" x14ac:dyDescent="0.2">
      <c r="A8351" s="35" t="s">
        <v>8199</v>
      </c>
      <c r="B8351" s="1" t="s">
        <v>7382</v>
      </c>
      <c r="C8351" s="45" t="s">
        <v>7383</v>
      </c>
      <c r="D8351" s="23" t="s">
        <v>5751</v>
      </c>
      <c r="E8351" s="23" t="s">
        <v>4134</v>
      </c>
      <c r="F8351" s="40">
        <v>4</v>
      </c>
      <c r="G8351" s="25">
        <v>286</v>
      </c>
      <c r="H8351" s="25">
        <v>1144</v>
      </c>
      <c r="I8351" s="25"/>
      <c r="J8351" s="58" t="e">
        <f>HYPERLINK("#"&amp;"Insumos"&amp;"!A"&amp;MATCH($B8351,#REF!,0),"Ins "&amp;$B8351)</f>
        <v>#REF!</v>
      </c>
      <c r="M8351" s="220"/>
    </row>
    <row r="8352" spans="1:13" x14ac:dyDescent="0.2">
      <c r="A8352" s="35" t="s">
        <v>8199</v>
      </c>
      <c r="B8352" s="1" t="s">
        <v>7400</v>
      </c>
      <c r="C8352" s="45" t="s">
        <v>7401</v>
      </c>
      <c r="D8352" s="23" t="s">
        <v>5751</v>
      </c>
      <c r="E8352" s="23" t="s">
        <v>4134</v>
      </c>
      <c r="F8352" s="40">
        <v>2</v>
      </c>
      <c r="G8352" s="25">
        <v>1501</v>
      </c>
      <c r="H8352" s="25">
        <v>3002</v>
      </c>
      <c r="I8352" s="25"/>
      <c r="J8352" s="58" t="e">
        <f>HYPERLINK("#"&amp;"Insumos"&amp;"!A"&amp;MATCH($B8352,#REF!,0),"Ins "&amp;$B8352)</f>
        <v>#REF!</v>
      </c>
      <c r="M8352" s="220"/>
    </row>
    <row r="8353" spans="1:13" x14ac:dyDescent="0.2">
      <c r="A8353" s="36" t="s">
        <v>8201</v>
      </c>
      <c r="B8353" s="26" t="s">
        <v>6816</v>
      </c>
      <c r="C8353" s="79" t="s">
        <v>8202</v>
      </c>
      <c r="D8353" s="37" t="s">
        <v>5608</v>
      </c>
      <c r="E8353" s="37" t="s">
        <v>287</v>
      </c>
      <c r="F8353" s="41"/>
      <c r="G8353" s="27"/>
      <c r="H8353" s="27"/>
      <c r="I8353" s="27">
        <v>74489</v>
      </c>
      <c r="M8353" s="220">
        <f t="shared" si="130"/>
        <v>97551</v>
      </c>
    </row>
    <row r="8354" spans="1:13" x14ac:dyDescent="0.2">
      <c r="A8354" s="35" t="s">
        <v>8201</v>
      </c>
      <c r="B8354" s="1" t="s">
        <v>5577</v>
      </c>
      <c r="C8354" s="45" t="s">
        <v>6346</v>
      </c>
      <c r="D8354" s="23" t="s">
        <v>5734</v>
      </c>
      <c r="E8354" s="23" t="s">
        <v>4141</v>
      </c>
      <c r="F8354" s="40">
        <v>0.5</v>
      </c>
      <c r="G8354" s="25">
        <v>53481</v>
      </c>
      <c r="H8354" s="25">
        <v>26741</v>
      </c>
      <c r="I8354" s="25"/>
      <c r="J8354" s="58" t="e">
        <f>HYPERLINK("#"&amp;"Insumos"&amp;"!A"&amp;MATCH($B8354,#REF!,0),"Ins "&amp;$B8354)</f>
        <v>#REF!</v>
      </c>
      <c r="M8354" s="220"/>
    </row>
    <row r="8355" spans="1:13" x14ac:dyDescent="0.2">
      <c r="A8355" s="35" t="s">
        <v>8201</v>
      </c>
      <c r="B8355" s="1" t="s">
        <v>5533</v>
      </c>
      <c r="C8355" s="45" t="s">
        <v>5892</v>
      </c>
      <c r="D8355" s="23" t="s">
        <v>977</v>
      </c>
      <c r="E8355" s="23" t="s">
        <v>4134</v>
      </c>
      <c r="F8355" s="40">
        <v>0.5</v>
      </c>
      <c r="G8355" s="25">
        <v>3623</v>
      </c>
      <c r="H8355" s="25">
        <v>1812</v>
      </c>
      <c r="I8355" s="25"/>
      <c r="J8355" s="58" t="e">
        <f>HYPERLINK("#"&amp;"Insumos"&amp;"!A"&amp;MATCH($B8355,#REF!,0),"Ins "&amp;$B8355)</f>
        <v>#REF!</v>
      </c>
      <c r="M8355" s="220"/>
    </row>
    <row r="8356" spans="1:13" x14ac:dyDescent="0.2">
      <c r="A8356" s="35" t="s">
        <v>8201</v>
      </c>
      <c r="B8356" s="1" t="s">
        <v>7458</v>
      </c>
      <c r="C8356" s="45" t="s">
        <v>7459</v>
      </c>
      <c r="D8356" s="23" t="s">
        <v>5751</v>
      </c>
      <c r="E8356" s="23" t="s">
        <v>4134</v>
      </c>
      <c r="F8356" s="40">
        <v>0.83</v>
      </c>
      <c r="G8356" s="25">
        <v>27477</v>
      </c>
      <c r="H8356" s="25">
        <v>22806</v>
      </c>
      <c r="I8356" s="25"/>
      <c r="J8356" s="58" t="e">
        <f>HYPERLINK("#"&amp;"Insumos"&amp;"!A"&amp;MATCH($B8356,#REF!,0),"Ins "&amp;$B8356)</f>
        <v>#REF!</v>
      </c>
      <c r="M8356" s="220"/>
    </row>
    <row r="8357" spans="1:13" x14ac:dyDescent="0.2">
      <c r="A8357" s="35" t="s">
        <v>8201</v>
      </c>
      <c r="B8357" s="1" t="s">
        <v>7460</v>
      </c>
      <c r="C8357" s="45" t="s">
        <v>7461</v>
      </c>
      <c r="D8357" s="23" t="s">
        <v>5751</v>
      </c>
      <c r="E8357" s="23" t="s">
        <v>464</v>
      </c>
      <c r="F8357" s="40">
        <v>0.43049999999999999</v>
      </c>
      <c r="G8357" s="25">
        <v>27451</v>
      </c>
      <c r="H8357" s="25">
        <v>11818</v>
      </c>
      <c r="I8357" s="25"/>
      <c r="J8357" s="58" t="e">
        <f>HYPERLINK("#"&amp;"Insumos"&amp;"!A"&amp;MATCH($B8357,#REF!,0),"Ins "&amp;$B8357)</f>
        <v>#REF!</v>
      </c>
      <c r="M8357" s="220"/>
    </row>
    <row r="8358" spans="1:13" x14ac:dyDescent="0.2">
      <c r="A8358" s="35" t="s">
        <v>8201</v>
      </c>
      <c r="B8358" s="1" t="s">
        <v>7462</v>
      </c>
      <c r="C8358" s="45" t="s">
        <v>7463</v>
      </c>
      <c r="D8358" s="23" t="s">
        <v>5751</v>
      </c>
      <c r="E8358" s="23" t="s">
        <v>4134</v>
      </c>
      <c r="F8358" s="40">
        <v>0.41</v>
      </c>
      <c r="G8358" s="25">
        <v>11504</v>
      </c>
      <c r="H8358" s="25">
        <v>4717</v>
      </c>
      <c r="I8358" s="25"/>
      <c r="J8358" s="58" t="e">
        <f>HYPERLINK("#"&amp;"Insumos"&amp;"!A"&amp;MATCH($B8358,#REF!,0),"Ins "&amp;$B8358)</f>
        <v>#REF!</v>
      </c>
      <c r="M8358" s="220"/>
    </row>
    <row r="8359" spans="1:13" x14ac:dyDescent="0.2">
      <c r="A8359" s="35" t="s">
        <v>8201</v>
      </c>
      <c r="B8359" s="1" t="s">
        <v>7464</v>
      </c>
      <c r="C8359" s="45" t="s">
        <v>7465</v>
      </c>
      <c r="D8359" s="23" t="s">
        <v>5751</v>
      </c>
      <c r="E8359" s="23" t="s">
        <v>4134</v>
      </c>
      <c r="F8359" s="40">
        <v>0.16</v>
      </c>
      <c r="G8359" s="25">
        <v>41217</v>
      </c>
      <c r="H8359" s="25">
        <v>6595</v>
      </c>
      <c r="I8359" s="25"/>
      <c r="J8359" s="58" t="e">
        <f>HYPERLINK("#"&amp;"Insumos"&amp;"!A"&amp;MATCH($B8359,#REF!,0),"Ins "&amp;$B8359)</f>
        <v>#REF!</v>
      </c>
      <c r="M8359" s="220"/>
    </row>
    <row r="8360" spans="1:13" ht="25.5" x14ac:dyDescent="0.2">
      <c r="A8360" s="36" t="s">
        <v>8203</v>
      </c>
      <c r="B8360" s="26" t="s">
        <v>6816</v>
      </c>
      <c r="C8360" s="79" t="s">
        <v>8204</v>
      </c>
      <c r="D8360" s="37" t="s">
        <v>5608</v>
      </c>
      <c r="E8360" s="37" t="s">
        <v>287</v>
      </c>
      <c r="F8360" s="41"/>
      <c r="G8360" s="27"/>
      <c r="H8360" s="27"/>
      <c r="I8360" s="27">
        <v>93759</v>
      </c>
      <c r="M8360" s="220">
        <f t="shared" si="130"/>
        <v>122787</v>
      </c>
    </row>
    <row r="8361" spans="1:13" x14ac:dyDescent="0.2">
      <c r="A8361" s="35" t="s">
        <v>8203</v>
      </c>
      <c r="B8361" s="1" t="s">
        <v>81</v>
      </c>
      <c r="C8361" s="45" t="s">
        <v>1020</v>
      </c>
      <c r="D8361" s="23" t="s">
        <v>5734</v>
      </c>
      <c r="E8361" s="23" t="s">
        <v>4141</v>
      </c>
      <c r="F8361" s="40">
        <v>0.2</v>
      </c>
      <c r="G8361" s="25">
        <v>75325</v>
      </c>
      <c r="H8361" s="25">
        <v>15065</v>
      </c>
      <c r="I8361" s="25"/>
      <c r="J8361" s="58" t="e">
        <f>HYPERLINK("#"&amp;"Insumos"&amp;"!A"&amp;MATCH($B8361,#REF!,0),"Ins "&amp;$B8361)</f>
        <v>#REF!</v>
      </c>
      <c r="M8361" s="220"/>
    </row>
    <row r="8362" spans="1:13" x14ac:dyDescent="0.2">
      <c r="A8362" s="35" t="s">
        <v>8203</v>
      </c>
      <c r="B8362" s="1" t="s">
        <v>263</v>
      </c>
      <c r="C8362" s="45" t="s">
        <v>696</v>
      </c>
      <c r="D8362" s="23" t="s">
        <v>5534</v>
      </c>
      <c r="E8362" s="23" t="s">
        <v>4140</v>
      </c>
      <c r="F8362" s="40">
        <v>7.0000000000000001E-3</v>
      </c>
      <c r="G8362" s="25">
        <v>187426</v>
      </c>
      <c r="H8362" s="25">
        <v>1312</v>
      </c>
      <c r="I8362" s="25"/>
      <c r="J8362" s="58" t="e">
        <f>HYPERLINK("#"&amp;"Insumos"&amp;"!A"&amp;MATCH($B8362,#REF!,0),"Ins "&amp;$B8362)</f>
        <v>#REF!</v>
      </c>
      <c r="M8362" s="220"/>
    </row>
    <row r="8363" spans="1:13" x14ac:dyDescent="0.2">
      <c r="A8363" s="35" t="s">
        <v>8203</v>
      </c>
      <c r="B8363" s="1" t="s">
        <v>5533</v>
      </c>
      <c r="C8363" s="45" t="s">
        <v>5892</v>
      </c>
      <c r="D8363" s="23" t="s">
        <v>977</v>
      </c>
      <c r="E8363" s="23" t="s">
        <v>4134</v>
      </c>
      <c r="F8363" s="40">
        <v>0.2</v>
      </c>
      <c r="G8363" s="25">
        <v>3623</v>
      </c>
      <c r="H8363" s="25">
        <v>725</v>
      </c>
      <c r="I8363" s="25"/>
      <c r="J8363" s="58" t="e">
        <f>HYPERLINK("#"&amp;"Insumos"&amp;"!A"&amp;MATCH($B8363,#REF!,0),"Ins "&amp;$B8363)</f>
        <v>#REF!</v>
      </c>
      <c r="M8363" s="220"/>
    </row>
    <row r="8364" spans="1:13" x14ac:dyDescent="0.2">
      <c r="A8364" s="35" t="s">
        <v>8203</v>
      </c>
      <c r="B8364" s="1" t="s">
        <v>5007</v>
      </c>
      <c r="C8364" s="45" t="s">
        <v>720</v>
      </c>
      <c r="D8364" s="23" t="s">
        <v>5751</v>
      </c>
      <c r="E8364" s="23" t="s">
        <v>4134</v>
      </c>
      <c r="F8364" s="40">
        <v>0.8</v>
      </c>
      <c r="G8364" s="25">
        <v>1897</v>
      </c>
      <c r="H8364" s="25">
        <v>1518</v>
      </c>
      <c r="I8364" s="25"/>
      <c r="J8364" s="58" t="e">
        <f>HYPERLINK("#"&amp;"Insumos"&amp;"!A"&amp;MATCH($B8364,#REF!,0),"Ins "&amp;$B8364)</f>
        <v>#REF!</v>
      </c>
      <c r="M8364" s="220"/>
    </row>
    <row r="8365" spans="1:13" x14ac:dyDescent="0.2">
      <c r="A8365" s="35" t="s">
        <v>8203</v>
      </c>
      <c r="B8365" s="1" t="s">
        <v>6108</v>
      </c>
      <c r="C8365" s="45" t="s">
        <v>6109</v>
      </c>
      <c r="D8365" s="23" t="s">
        <v>5751</v>
      </c>
      <c r="E8365" s="23" t="s">
        <v>464</v>
      </c>
      <c r="F8365" s="40">
        <v>1.05</v>
      </c>
      <c r="G8365" s="25">
        <v>3284</v>
      </c>
      <c r="H8365" s="25">
        <v>3448</v>
      </c>
      <c r="I8365" s="25"/>
      <c r="J8365" s="58" t="e">
        <f>HYPERLINK("#"&amp;"Insumos"&amp;"!A"&amp;MATCH($B8365,#REF!,0),"Ins "&amp;$B8365)</f>
        <v>#REF!</v>
      </c>
      <c r="M8365" s="220"/>
    </row>
    <row r="8366" spans="1:13" x14ac:dyDescent="0.2">
      <c r="A8366" s="35" t="s">
        <v>8203</v>
      </c>
      <c r="B8366" s="1" t="s">
        <v>7466</v>
      </c>
      <c r="C8366" s="45" t="s">
        <v>7467</v>
      </c>
      <c r="D8366" s="23" t="s">
        <v>5751</v>
      </c>
      <c r="E8366" s="23" t="s">
        <v>4134</v>
      </c>
      <c r="F8366" s="40">
        <v>0.33</v>
      </c>
      <c r="G8366" s="25">
        <v>91919</v>
      </c>
      <c r="H8366" s="25">
        <v>30333</v>
      </c>
      <c r="I8366" s="25"/>
      <c r="J8366" s="58" t="e">
        <f>HYPERLINK("#"&amp;"Insumos"&amp;"!A"&amp;MATCH($B8366,#REF!,0),"Ins "&amp;$B8366)</f>
        <v>#REF!</v>
      </c>
      <c r="M8366" s="220"/>
    </row>
    <row r="8367" spans="1:13" x14ac:dyDescent="0.2">
      <c r="A8367" s="35" t="s">
        <v>8203</v>
      </c>
      <c r="B8367" s="1" t="s">
        <v>7468</v>
      </c>
      <c r="C8367" s="45" t="s">
        <v>7469</v>
      </c>
      <c r="D8367" s="23" t="s">
        <v>5751</v>
      </c>
      <c r="E8367" s="23" t="s">
        <v>4134</v>
      </c>
      <c r="F8367" s="40">
        <v>0.4</v>
      </c>
      <c r="G8367" s="25">
        <v>6462</v>
      </c>
      <c r="H8367" s="25">
        <v>2585</v>
      </c>
      <c r="I8367" s="25"/>
      <c r="J8367" s="58" t="e">
        <f>HYPERLINK("#"&amp;"Insumos"&amp;"!A"&amp;MATCH($B8367,#REF!,0),"Ins "&amp;$B8367)</f>
        <v>#REF!</v>
      </c>
      <c r="M8367" s="220"/>
    </row>
    <row r="8368" spans="1:13" x14ac:dyDescent="0.2">
      <c r="A8368" s="35" t="s">
        <v>8203</v>
      </c>
      <c r="B8368" s="1" t="s">
        <v>7470</v>
      </c>
      <c r="C8368" s="45" t="s">
        <v>7471</v>
      </c>
      <c r="D8368" s="23" t="s">
        <v>5751</v>
      </c>
      <c r="E8368" s="23" t="s">
        <v>4134</v>
      </c>
      <c r="F8368" s="40">
        <v>0.3</v>
      </c>
      <c r="G8368" s="25">
        <v>85674</v>
      </c>
      <c r="H8368" s="25">
        <v>25702</v>
      </c>
      <c r="I8368" s="25"/>
      <c r="J8368" s="58" t="e">
        <f>HYPERLINK("#"&amp;"Insumos"&amp;"!A"&amp;MATCH($B8368,#REF!,0),"Ins "&amp;$B8368)</f>
        <v>#REF!</v>
      </c>
      <c r="M8368" s="220"/>
    </row>
    <row r="8369" spans="1:13" x14ac:dyDescent="0.2">
      <c r="A8369" s="35" t="s">
        <v>8203</v>
      </c>
      <c r="B8369" s="1" t="s">
        <v>7472</v>
      </c>
      <c r="C8369" s="45" t="s">
        <v>7473</v>
      </c>
      <c r="D8369" s="23" t="s">
        <v>5751</v>
      </c>
      <c r="E8369" s="23" t="s">
        <v>4134</v>
      </c>
      <c r="F8369" s="40">
        <v>0.2</v>
      </c>
      <c r="G8369" s="25">
        <v>13405</v>
      </c>
      <c r="H8369" s="25">
        <v>2681</v>
      </c>
      <c r="I8369" s="25"/>
      <c r="J8369" s="58" t="e">
        <f>HYPERLINK("#"&amp;"Insumos"&amp;"!A"&amp;MATCH($B8369,#REF!,0),"Ins "&amp;$B8369)</f>
        <v>#REF!</v>
      </c>
      <c r="M8369" s="220"/>
    </row>
    <row r="8370" spans="1:13" x14ac:dyDescent="0.2">
      <c r="A8370" s="35" t="s">
        <v>8203</v>
      </c>
      <c r="B8370" s="1" t="s">
        <v>7474</v>
      </c>
      <c r="C8370" s="45" t="s">
        <v>7475</v>
      </c>
      <c r="D8370" s="23" t="s">
        <v>5751</v>
      </c>
      <c r="E8370" s="23" t="s">
        <v>4134</v>
      </c>
      <c r="F8370" s="40">
        <v>0.7</v>
      </c>
      <c r="G8370" s="25">
        <v>14843</v>
      </c>
      <c r="H8370" s="25">
        <v>10390</v>
      </c>
      <c r="I8370" s="25"/>
      <c r="J8370" s="58" t="e">
        <f>HYPERLINK("#"&amp;"Insumos"&amp;"!A"&amp;MATCH($B8370,#REF!,0),"Ins "&amp;$B8370)</f>
        <v>#REF!</v>
      </c>
      <c r="M8370" s="220"/>
    </row>
    <row r="8371" spans="1:13" ht="25.5" x14ac:dyDescent="0.2">
      <c r="A8371" s="36" t="s">
        <v>8205</v>
      </c>
      <c r="B8371" s="26" t="s">
        <v>6816</v>
      </c>
      <c r="C8371" s="79" t="s">
        <v>8206</v>
      </c>
      <c r="D8371" s="37" t="s">
        <v>5608</v>
      </c>
      <c r="E8371" s="37" t="s">
        <v>287</v>
      </c>
      <c r="F8371" s="41"/>
      <c r="G8371" s="27"/>
      <c r="H8371" s="27"/>
      <c r="I8371" s="27">
        <v>17476</v>
      </c>
      <c r="M8371" s="220">
        <f t="shared" si="130"/>
        <v>22887</v>
      </c>
    </row>
    <row r="8372" spans="1:13" x14ac:dyDescent="0.2">
      <c r="A8372" s="35" t="s">
        <v>8205</v>
      </c>
      <c r="B8372" s="1" t="s">
        <v>5577</v>
      </c>
      <c r="C8372" s="45" t="s">
        <v>6346</v>
      </c>
      <c r="D8372" s="23" t="s">
        <v>5734</v>
      </c>
      <c r="E8372" s="23" t="s">
        <v>4141</v>
      </c>
      <c r="F8372" s="40">
        <v>0.12</v>
      </c>
      <c r="G8372" s="25">
        <v>53481</v>
      </c>
      <c r="H8372" s="25">
        <v>6418</v>
      </c>
      <c r="I8372" s="25"/>
      <c r="J8372" s="58" t="e">
        <f>HYPERLINK("#"&amp;"Insumos"&amp;"!A"&amp;MATCH($B8372,#REF!,0),"Ins "&amp;$B8372)</f>
        <v>#REF!</v>
      </c>
      <c r="M8372" s="220"/>
    </row>
    <row r="8373" spans="1:13" x14ac:dyDescent="0.2">
      <c r="A8373" s="35" t="s">
        <v>8205</v>
      </c>
      <c r="B8373" s="1" t="s">
        <v>263</v>
      </c>
      <c r="C8373" s="45" t="s">
        <v>696</v>
      </c>
      <c r="D8373" s="23" t="s">
        <v>5534</v>
      </c>
      <c r="E8373" s="23" t="s">
        <v>4140</v>
      </c>
      <c r="F8373" s="40">
        <v>4.0000000000000001E-3</v>
      </c>
      <c r="G8373" s="25">
        <v>187426</v>
      </c>
      <c r="H8373" s="25">
        <v>750</v>
      </c>
      <c r="I8373" s="25"/>
      <c r="J8373" s="58" t="e">
        <f>HYPERLINK("#"&amp;"Insumos"&amp;"!A"&amp;MATCH($B8373,#REF!,0),"Ins "&amp;$B8373)</f>
        <v>#REF!</v>
      </c>
      <c r="M8373" s="220"/>
    </row>
    <row r="8374" spans="1:13" x14ac:dyDescent="0.2">
      <c r="A8374" s="35" t="s">
        <v>8205</v>
      </c>
      <c r="B8374" s="1" t="s">
        <v>5533</v>
      </c>
      <c r="C8374" s="45" t="s">
        <v>5892</v>
      </c>
      <c r="D8374" s="23" t="s">
        <v>977</v>
      </c>
      <c r="E8374" s="23" t="s">
        <v>4134</v>
      </c>
      <c r="F8374" s="40">
        <v>0.1</v>
      </c>
      <c r="G8374" s="25">
        <v>3623</v>
      </c>
      <c r="H8374" s="25">
        <v>362</v>
      </c>
      <c r="I8374" s="25"/>
      <c r="J8374" s="58" t="e">
        <f>HYPERLINK("#"&amp;"Insumos"&amp;"!A"&amp;MATCH($B8374,#REF!,0),"Ins "&amp;$B8374)</f>
        <v>#REF!</v>
      </c>
      <c r="M8374" s="220"/>
    </row>
    <row r="8375" spans="1:13" x14ac:dyDescent="0.2">
      <c r="A8375" s="35" t="s">
        <v>8205</v>
      </c>
      <c r="B8375" s="1" t="s">
        <v>5007</v>
      </c>
      <c r="C8375" s="45" t="s">
        <v>720</v>
      </c>
      <c r="D8375" s="23" t="s">
        <v>5751</v>
      </c>
      <c r="E8375" s="23" t="s">
        <v>4134</v>
      </c>
      <c r="F8375" s="40">
        <v>1</v>
      </c>
      <c r="G8375" s="25">
        <v>1897</v>
      </c>
      <c r="H8375" s="25">
        <v>1897</v>
      </c>
      <c r="I8375" s="25"/>
      <c r="J8375" s="58" t="e">
        <f>HYPERLINK("#"&amp;"Insumos"&amp;"!A"&amp;MATCH($B8375,#REF!,0),"Ins "&amp;$B8375)</f>
        <v>#REF!</v>
      </c>
      <c r="M8375" s="220"/>
    </row>
    <row r="8376" spans="1:13" x14ac:dyDescent="0.2">
      <c r="A8376" s="35" t="s">
        <v>8205</v>
      </c>
      <c r="B8376" s="1" t="s">
        <v>7525</v>
      </c>
      <c r="C8376" s="45" t="s">
        <v>7526</v>
      </c>
      <c r="D8376" s="23" t="s">
        <v>5751</v>
      </c>
      <c r="E8376" s="23" t="s">
        <v>287</v>
      </c>
      <c r="F8376" s="40">
        <v>1.05</v>
      </c>
      <c r="G8376" s="25">
        <v>7666</v>
      </c>
      <c r="H8376" s="25">
        <v>8049</v>
      </c>
      <c r="I8376" s="25"/>
      <c r="J8376" s="58" t="e">
        <f>HYPERLINK("#"&amp;"Insumos"&amp;"!A"&amp;MATCH($B8376,#REF!,0),"Ins "&amp;$B8376)</f>
        <v>#REF!</v>
      </c>
      <c r="M8376" s="220"/>
    </row>
    <row r="8377" spans="1:13" x14ac:dyDescent="0.2">
      <c r="A8377" s="36" t="s">
        <v>8207</v>
      </c>
      <c r="B8377" s="26" t="s">
        <v>6816</v>
      </c>
      <c r="C8377" s="79" t="s">
        <v>8208</v>
      </c>
      <c r="D8377" s="37" t="s">
        <v>5608</v>
      </c>
      <c r="E8377" s="37" t="s">
        <v>4134</v>
      </c>
      <c r="F8377" s="41"/>
      <c r="G8377" s="27"/>
      <c r="H8377" s="27"/>
      <c r="I8377" s="27">
        <v>5062546</v>
      </c>
      <c r="M8377" s="220">
        <f t="shared" si="130"/>
        <v>6629910</v>
      </c>
    </row>
    <row r="8378" spans="1:13" x14ac:dyDescent="0.2">
      <c r="A8378" s="35" t="s">
        <v>8207</v>
      </c>
      <c r="B8378" s="1" t="s">
        <v>7476</v>
      </c>
      <c r="C8378" s="45" t="s">
        <v>7477</v>
      </c>
      <c r="D8378" s="23" t="s">
        <v>5751</v>
      </c>
      <c r="E8378" s="23" t="s">
        <v>4134</v>
      </c>
      <c r="F8378" s="40">
        <v>1</v>
      </c>
      <c r="G8378" s="25">
        <v>5062546</v>
      </c>
      <c r="H8378" s="25">
        <v>5062546</v>
      </c>
      <c r="I8378" s="25"/>
      <c r="J8378" s="58" t="e">
        <f>HYPERLINK("#"&amp;"Insumos"&amp;"!A"&amp;MATCH($B8378,#REF!,0),"Ins "&amp;$B8378)</f>
        <v>#REF!</v>
      </c>
      <c r="M8378" s="220"/>
    </row>
    <row r="8379" spans="1:13" x14ac:dyDescent="0.2">
      <c r="A8379" s="36" t="s">
        <v>8209</v>
      </c>
      <c r="B8379" s="26" t="s">
        <v>6816</v>
      </c>
      <c r="C8379" s="79" t="s">
        <v>8210</v>
      </c>
      <c r="D8379" s="37" t="s">
        <v>5608</v>
      </c>
      <c r="E8379" s="37" t="s">
        <v>4134</v>
      </c>
      <c r="F8379" s="41"/>
      <c r="G8379" s="27"/>
      <c r="H8379" s="27"/>
      <c r="I8379" s="27">
        <v>160617</v>
      </c>
      <c r="M8379" s="220">
        <f t="shared" si="130"/>
        <v>210344</v>
      </c>
    </row>
    <row r="8380" spans="1:13" x14ac:dyDescent="0.2">
      <c r="A8380" s="35" t="s">
        <v>8209</v>
      </c>
      <c r="B8380" s="1" t="s">
        <v>5577</v>
      </c>
      <c r="C8380" s="45" t="s">
        <v>6346</v>
      </c>
      <c r="D8380" s="23" t="s">
        <v>5734</v>
      </c>
      <c r="E8380" s="23" t="s">
        <v>4141</v>
      </c>
      <c r="F8380" s="40">
        <v>0.5</v>
      </c>
      <c r="G8380" s="25">
        <v>53481</v>
      </c>
      <c r="H8380" s="25">
        <v>26741</v>
      </c>
      <c r="I8380" s="25"/>
      <c r="J8380" s="58" t="e">
        <f>HYPERLINK("#"&amp;"Insumos"&amp;"!A"&amp;MATCH($B8380,#REF!,0),"Ins "&amp;$B8380)</f>
        <v>#REF!</v>
      </c>
      <c r="M8380" s="220"/>
    </row>
    <row r="8381" spans="1:13" x14ac:dyDescent="0.2">
      <c r="A8381" s="35" t="s">
        <v>8209</v>
      </c>
      <c r="B8381" s="1" t="s">
        <v>5533</v>
      </c>
      <c r="C8381" s="45" t="s">
        <v>5892</v>
      </c>
      <c r="D8381" s="23" t="s">
        <v>977</v>
      </c>
      <c r="E8381" s="23" t="s">
        <v>4134</v>
      </c>
      <c r="F8381" s="40">
        <v>0.5</v>
      </c>
      <c r="G8381" s="25">
        <v>3623</v>
      </c>
      <c r="H8381" s="25">
        <v>1812</v>
      </c>
      <c r="I8381" s="25"/>
      <c r="J8381" s="58" t="e">
        <f>HYPERLINK("#"&amp;"Insumos"&amp;"!A"&amp;MATCH($B8381,#REF!,0),"Ins "&amp;$B8381)</f>
        <v>#REF!</v>
      </c>
      <c r="M8381" s="220"/>
    </row>
    <row r="8382" spans="1:13" x14ac:dyDescent="0.2">
      <c r="A8382" s="35" t="s">
        <v>8209</v>
      </c>
      <c r="B8382" s="1" t="s">
        <v>7478</v>
      </c>
      <c r="C8382" s="45" t="s">
        <v>7479</v>
      </c>
      <c r="D8382" s="23" t="s">
        <v>5751</v>
      </c>
      <c r="E8382" s="23" t="s">
        <v>4134</v>
      </c>
      <c r="F8382" s="40">
        <v>1</v>
      </c>
      <c r="G8382" s="25">
        <v>132064</v>
      </c>
      <c r="H8382" s="25">
        <v>132064</v>
      </c>
      <c r="I8382" s="25"/>
      <c r="J8382" s="58" t="e">
        <f>HYPERLINK("#"&amp;"Insumos"&amp;"!A"&amp;MATCH($B8382,#REF!,0),"Ins "&amp;$B8382)</f>
        <v>#REF!</v>
      </c>
      <c r="M8382" s="220"/>
    </row>
    <row r="8383" spans="1:13" ht="25.5" x14ac:dyDescent="0.2">
      <c r="A8383" s="36" t="s">
        <v>8211</v>
      </c>
      <c r="B8383" s="26" t="s">
        <v>6816</v>
      </c>
      <c r="C8383" s="79" t="s">
        <v>8212</v>
      </c>
      <c r="D8383" s="37" t="s">
        <v>5608</v>
      </c>
      <c r="E8383" s="37" t="s">
        <v>287</v>
      </c>
      <c r="F8383" s="41"/>
      <c r="G8383" s="27"/>
      <c r="H8383" s="27"/>
      <c r="I8383" s="27">
        <v>76544</v>
      </c>
      <c r="M8383" s="220">
        <f t="shared" si="130"/>
        <v>100242</v>
      </c>
    </row>
    <row r="8384" spans="1:13" x14ac:dyDescent="0.2">
      <c r="A8384" s="35" t="s">
        <v>8211</v>
      </c>
      <c r="B8384" s="1" t="s">
        <v>81</v>
      </c>
      <c r="C8384" s="45" t="s">
        <v>1020</v>
      </c>
      <c r="D8384" s="23" t="s">
        <v>5734</v>
      </c>
      <c r="E8384" s="23" t="s">
        <v>4141</v>
      </c>
      <c r="F8384" s="40">
        <v>0.25</v>
      </c>
      <c r="G8384" s="25">
        <v>75325</v>
      </c>
      <c r="H8384" s="25">
        <v>18831</v>
      </c>
      <c r="I8384" s="25"/>
      <c r="J8384" s="58" t="e">
        <f>HYPERLINK("#"&amp;"Insumos"&amp;"!A"&amp;MATCH($B8384,#REF!,0),"Ins "&amp;$B8384)</f>
        <v>#REF!</v>
      </c>
      <c r="M8384" s="220"/>
    </row>
    <row r="8385" spans="1:13" x14ac:dyDescent="0.2">
      <c r="A8385" s="35" t="s">
        <v>8211</v>
      </c>
      <c r="B8385" s="1" t="s">
        <v>263</v>
      </c>
      <c r="C8385" s="45" t="s">
        <v>696</v>
      </c>
      <c r="D8385" s="23" t="s">
        <v>5534</v>
      </c>
      <c r="E8385" s="23" t="s">
        <v>4140</v>
      </c>
      <c r="F8385" s="40">
        <v>1.4999999999999999E-2</v>
      </c>
      <c r="G8385" s="25">
        <v>187426</v>
      </c>
      <c r="H8385" s="25">
        <v>2811</v>
      </c>
      <c r="I8385" s="25"/>
      <c r="J8385" s="58" t="e">
        <f>HYPERLINK("#"&amp;"Insumos"&amp;"!A"&amp;MATCH($B8385,#REF!,0),"Ins "&amp;$B8385)</f>
        <v>#REF!</v>
      </c>
      <c r="M8385" s="220"/>
    </row>
    <row r="8386" spans="1:13" x14ac:dyDescent="0.2">
      <c r="A8386" s="35" t="s">
        <v>8211</v>
      </c>
      <c r="B8386" s="1" t="s">
        <v>5533</v>
      </c>
      <c r="C8386" s="45" t="s">
        <v>5892</v>
      </c>
      <c r="D8386" s="23" t="s">
        <v>977</v>
      </c>
      <c r="E8386" s="23" t="s">
        <v>4134</v>
      </c>
      <c r="F8386" s="40">
        <v>0.23</v>
      </c>
      <c r="G8386" s="25">
        <v>3623</v>
      </c>
      <c r="H8386" s="25">
        <v>833</v>
      </c>
      <c r="I8386" s="25"/>
      <c r="J8386" s="58" t="e">
        <f>HYPERLINK("#"&amp;"Insumos"&amp;"!A"&amp;MATCH($B8386,#REF!,0),"Ins "&amp;$B8386)</f>
        <v>#REF!</v>
      </c>
      <c r="M8386" s="220"/>
    </row>
    <row r="8387" spans="1:13" x14ac:dyDescent="0.2">
      <c r="A8387" s="35" t="s">
        <v>8211</v>
      </c>
      <c r="B8387" s="1" t="s">
        <v>4883</v>
      </c>
      <c r="C8387" s="45" t="s">
        <v>374</v>
      </c>
      <c r="D8387" s="23" t="s">
        <v>5751</v>
      </c>
      <c r="E8387" s="23" t="s">
        <v>287</v>
      </c>
      <c r="F8387" s="40">
        <v>1</v>
      </c>
      <c r="G8387" s="25">
        <v>4765</v>
      </c>
      <c r="H8387" s="25">
        <v>4765</v>
      </c>
      <c r="I8387" s="25"/>
      <c r="J8387" s="58" t="e">
        <f>HYPERLINK("#"&amp;"Insumos"&amp;"!A"&amp;MATCH($B8387,#REF!,0),"Ins "&amp;$B8387)</f>
        <v>#REF!</v>
      </c>
      <c r="M8387" s="220"/>
    </row>
    <row r="8388" spans="1:13" x14ac:dyDescent="0.2">
      <c r="A8388" s="35" t="s">
        <v>8211</v>
      </c>
      <c r="B8388" s="1" t="s">
        <v>6106</v>
      </c>
      <c r="C8388" s="45" t="s">
        <v>6107</v>
      </c>
      <c r="D8388" s="23" t="s">
        <v>5751</v>
      </c>
      <c r="E8388" s="23" t="s">
        <v>464</v>
      </c>
      <c r="F8388" s="40">
        <v>1.05</v>
      </c>
      <c r="G8388" s="25">
        <v>4867</v>
      </c>
      <c r="H8388" s="25">
        <v>5110</v>
      </c>
      <c r="I8388" s="25"/>
      <c r="J8388" s="58" t="e">
        <f>HYPERLINK("#"&amp;"Insumos"&amp;"!A"&amp;MATCH($B8388,#REF!,0),"Ins "&amp;$B8388)</f>
        <v>#REF!</v>
      </c>
      <c r="M8388" s="220"/>
    </row>
    <row r="8389" spans="1:13" x14ac:dyDescent="0.2">
      <c r="A8389" s="35" t="s">
        <v>8211</v>
      </c>
      <c r="B8389" s="1" t="s">
        <v>7384</v>
      </c>
      <c r="C8389" s="45" t="s">
        <v>7385</v>
      </c>
      <c r="D8389" s="23" t="s">
        <v>5751</v>
      </c>
      <c r="E8389" s="23" t="s">
        <v>4134</v>
      </c>
      <c r="F8389" s="40">
        <v>0.4</v>
      </c>
      <c r="G8389" s="25">
        <v>3287</v>
      </c>
      <c r="H8389" s="25">
        <v>1315</v>
      </c>
      <c r="I8389" s="25"/>
      <c r="J8389" s="58" t="e">
        <f>HYPERLINK("#"&amp;"Insumos"&amp;"!A"&amp;MATCH($B8389,#REF!,0),"Ins "&amp;$B8389)</f>
        <v>#REF!</v>
      </c>
      <c r="M8389" s="220"/>
    </row>
    <row r="8390" spans="1:13" x14ac:dyDescent="0.2">
      <c r="A8390" s="35" t="s">
        <v>8211</v>
      </c>
      <c r="B8390" s="1" t="s">
        <v>7386</v>
      </c>
      <c r="C8390" s="45" t="s">
        <v>7387</v>
      </c>
      <c r="D8390" s="23" t="s">
        <v>5751</v>
      </c>
      <c r="E8390" s="23" t="s">
        <v>4134</v>
      </c>
      <c r="F8390" s="40">
        <v>0.4</v>
      </c>
      <c r="G8390" s="25">
        <v>3501</v>
      </c>
      <c r="H8390" s="25">
        <v>1400</v>
      </c>
      <c r="I8390" s="25"/>
      <c r="J8390" s="58" t="e">
        <f>HYPERLINK("#"&amp;"Insumos"&amp;"!A"&amp;MATCH($B8390,#REF!,0),"Ins "&amp;$B8390)</f>
        <v>#REF!</v>
      </c>
      <c r="M8390" s="220"/>
    </row>
    <row r="8391" spans="1:13" x14ac:dyDescent="0.2">
      <c r="A8391" s="35" t="s">
        <v>8211</v>
      </c>
      <c r="B8391" s="1" t="s">
        <v>7480</v>
      </c>
      <c r="C8391" s="45" t="s">
        <v>7481</v>
      </c>
      <c r="D8391" s="23" t="s">
        <v>5751</v>
      </c>
      <c r="E8391" s="23" t="s">
        <v>464</v>
      </c>
      <c r="F8391" s="40">
        <v>3.15</v>
      </c>
      <c r="G8391" s="25">
        <v>13168</v>
      </c>
      <c r="H8391" s="25">
        <v>41479</v>
      </c>
      <c r="I8391" s="25"/>
      <c r="J8391" s="58" t="e">
        <f>HYPERLINK("#"&amp;"Insumos"&amp;"!A"&amp;MATCH($B8391,#REF!,0),"Ins "&amp;$B8391)</f>
        <v>#REF!</v>
      </c>
      <c r="M8391" s="220"/>
    </row>
    <row r="8392" spans="1:13" ht="38.25" x14ac:dyDescent="0.2">
      <c r="A8392" s="36" t="s">
        <v>8213</v>
      </c>
      <c r="B8392" s="26" t="s">
        <v>6816</v>
      </c>
      <c r="C8392" s="79" t="s">
        <v>8214</v>
      </c>
      <c r="D8392" s="37" t="s">
        <v>5608</v>
      </c>
      <c r="E8392" s="37" t="s">
        <v>4134</v>
      </c>
      <c r="F8392" s="41"/>
      <c r="G8392" s="27"/>
      <c r="H8392" s="27"/>
      <c r="I8392" s="27">
        <v>2522323</v>
      </c>
      <c r="M8392" s="220">
        <f t="shared" ref="M8392:M8451" si="131">ROUND(I8392*(1+$L$2),0)</f>
        <v>3303234</v>
      </c>
    </row>
    <row r="8393" spans="1:13" x14ac:dyDescent="0.2">
      <c r="A8393" s="35" t="s">
        <v>8213</v>
      </c>
      <c r="B8393" s="1" t="s">
        <v>81</v>
      </c>
      <c r="C8393" s="45" t="s">
        <v>1020</v>
      </c>
      <c r="D8393" s="23" t="s">
        <v>5734</v>
      </c>
      <c r="E8393" s="23" t="s">
        <v>4141</v>
      </c>
      <c r="F8393" s="40">
        <v>8</v>
      </c>
      <c r="G8393" s="25">
        <v>75325</v>
      </c>
      <c r="H8393" s="25">
        <v>602600</v>
      </c>
      <c r="I8393" s="25"/>
      <c r="J8393" s="58" t="e">
        <f>HYPERLINK("#"&amp;"Insumos"&amp;"!A"&amp;MATCH($B8393,#REF!,0),"Ins "&amp;$B8393)</f>
        <v>#REF!</v>
      </c>
      <c r="M8393" s="220"/>
    </row>
    <row r="8394" spans="1:13" x14ac:dyDescent="0.2">
      <c r="A8394" s="35" t="s">
        <v>8213</v>
      </c>
      <c r="B8394" s="1" t="s">
        <v>263</v>
      </c>
      <c r="C8394" s="45" t="s">
        <v>696</v>
      </c>
      <c r="D8394" s="23" t="s">
        <v>5534</v>
      </c>
      <c r="E8394" s="23" t="s">
        <v>4140</v>
      </c>
      <c r="F8394" s="40">
        <v>0.8</v>
      </c>
      <c r="G8394" s="25">
        <v>187426</v>
      </c>
      <c r="H8394" s="25">
        <v>149941</v>
      </c>
      <c r="I8394" s="25"/>
      <c r="J8394" s="58" t="e">
        <f>HYPERLINK("#"&amp;"Insumos"&amp;"!A"&amp;MATCH($B8394,#REF!,0),"Ins "&amp;$B8394)</f>
        <v>#REF!</v>
      </c>
      <c r="M8394" s="220"/>
    </row>
    <row r="8395" spans="1:13" x14ac:dyDescent="0.2">
      <c r="A8395" s="35" t="s">
        <v>8213</v>
      </c>
      <c r="B8395" s="1" t="s">
        <v>5533</v>
      </c>
      <c r="C8395" s="45" t="s">
        <v>5892</v>
      </c>
      <c r="D8395" s="23" t="s">
        <v>977</v>
      </c>
      <c r="E8395" s="23" t="s">
        <v>4134</v>
      </c>
      <c r="F8395" s="40">
        <v>14</v>
      </c>
      <c r="G8395" s="25">
        <v>3623</v>
      </c>
      <c r="H8395" s="25">
        <v>50722</v>
      </c>
      <c r="I8395" s="25"/>
      <c r="J8395" s="58" t="e">
        <f>HYPERLINK("#"&amp;"Insumos"&amp;"!A"&amp;MATCH($B8395,#REF!,0),"Ins "&amp;$B8395)</f>
        <v>#REF!</v>
      </c>
      <c r="M8395" s="220"/>
    </row>
    <row r="8396" spans="1:13" x14ac:dyDescent="0.2">
      <c r="A8396" s="35" t="s">
        <v>8213</v>
      </c>
      <c r="B8396" s="1" t="s">
        <v>4724</v>
      </c>
      <c r="C8396" s="45" t="s">
        <v>228</v>
      </c>
      <c r="D8396" s="23" t="s">
        <v>5751</v>
      </c>
      <c r="E8396" s="23" t="s">
        <v>287</v>
      </c>
      <c r="F8396" s="40">
        <v>12.6</v>
      </c>
      <c r="G8396" s="25">
        <v>40973</v>
      </c>
      <c r="H8396" s="25">
        <v>516260</v>
      </c>
      <c r="I8396" s="25"/>
      <c r="J8396" s="58" t="e">
        <f>HYPERLINK("#"&amp;"Insumos"&amp;"!A"&amp;MATCH($B8396,#REF!,0),"Ins "&amp;$B8396)</f>
        <v>#REF!</v>
      </c>
      <c r="M8396" s="220"/>
    </row>
    <row r="8397" spans="1:13" x14ac:dyDescent="0.2">
      <c r="A8397" s="35" t="s">
        <v>8213</v>
      </c>
      <c r="B8397" s="1" t="s">
        <v>4728</v>
      </c>
      <c r="C8397" s="45" t="s">
        <v>232</v>
      </c>
      <c r="D8397" s="23" t="s">
        <v>5751</v>
      </c>
      <c r="E8397" s="23" t="s">
        <v>287</v>
      </c>
      <c r="F8397" s="40">
        <v>11</v>
      </c>
      <c r="G8397" s="25">
        <v>4920</v>
      </c>
      <c r="H8397" s="25">
        <v>54120</v>
      </c>
      <c r="I8397" s="25"/>
      <c r="J8397" s="58" t="e">
        <f>HYPERLINK("#"&amp;"Insumos"&amp;"!A"&amp;MATCH($B8397,#REF!,0),"Ins "&amp;$B8397)</f>
        <v>#REF!</v>
      </c>
      <c r="M8397" s="220"/>
    </row>
    <row r="8398" spans="1:13" x14ac:dyDescent="0.2">
      <c r="A8398" s="35" t="s">
        <v>8213</v>
      </c>
      <c r="B8398" s="1" t="s">
        <v>4898</v>
      </c>
      <c r="C8398" s="45" t="s">
        <v>303</v>
      </c>
      <c r="D8398" s="23" t="s">
        <v>5751</v>
      </c>
      <c r="E8398" s="23" t="s">
        <v>4134</v>
      </c>
      <c r="F8398" s="40">
        <v>4</v>
      </c>
      <c r="G8398" s="25">
        <v>260000</v>
      </c>
      <c r="H8398" s="25">
        <v>1040000</v>
      </c>
      <c r="I8398" s="25"/>
      <c r="J8398" s="58" t="e">
        <f>HYPERLINK("#"&amp;"Insumos"&amp;"!A"&amp;MATCH($B8398,#REF!,0),"Ins "&amp;$B8398)</f>
        <v>#REF!</v>
      </c>
      <c r="M8398" s="220"/>
    </row>
    <row r="8399" spans="1:13" x14ac:dyDescent="0.2">
      <c r="A8399" s="35" t="s">
        <v>8213</v>
      </c>
      <c r="B8399" s="1" t="s">
        <v>6096</v>
      </c>
      <c r="C8399" s="45" t="s">
        <v>6097</v>
      </c>
      <c r="D8399" s="23" t="s">
        <v>5751</v>
      </c>
      <c r="E8399" s="23" t="s">
        <v>4134</v>
      </c>
      <c r="F8399" s="40">
        <v>5</v>
      </c>
      <c r="G8399" s="25">
        <v>21736</v>
      </c>
      <c r="H8399" s="25">
        <v>108680</v>
      </c>
      <c r="I8399" s="25"/>
      <c r="J8399" s="58" t="e">
        <f>HYPERLINK("#"&amp;"Insumos"&amp;"!A"&amp;MATCH($B8399,#REF!,0),"Ins "&amp;$B8399)</f>
        <v>#REF!</v>
      </c>
      <c r="M8399" s="220"/>
    </row>
    <row r="8400" spans="1:13" ht="25.5" x14ac:dyDescent="0.2">
      <c r="A8400" s="36" t="s">
        <v>8215</v>
      </c>
      <c r="B8400" s="26" t="s">
        <v>6816</v>
      </c>
      <c r="C8400" s="79" t="s">
        <v>8216</v>
      </c>
      <c r="D8400" s="37" t="s">
        <v>5608</v>
      </c>
      <c r="E8400" s="37" t="s">
        <v>4134</v>
      </c>
      <c r="F8400" s="41"/>
      <c r="G8400" s="27"/>
      <c r="H8400" s="27"/>
      <c r="I8400" s="27">
        <v>12464554</v>
      </c>
      <c r="M8400" s="220">
        <f t="shared" si="131"/>
        <v>16323580</v>
      </c>
    </row>
    <row r="8401" spans="1:13" x14ac:dyDescent="0.2">
      <c r="A8401" s="35" t="s">
        <v>8215</v>
      </c>
      <c r="B8401" s="1" t="s">
        <v>81</v>
      </c>
      <c r="C8401" s="45" t="s">
        <v>1020</v>
      </c>
      <c r="D8401" s="23" t="s">
        <v>5734</v>
      </c>
      <c r="E8401" s="23" t="s">
        <v>4141</v>
      </c>
      <c r="F8401" s="40">
        <v>16</v>
      </c>
      <c r="G8401" s="25">
        <v>75325</v>
      </c>
      <c r="H8401" s="25">
        <v>1205200</v>
      </c>
      <c r="I8401" s="25"/>
      <c r="J8401" s="58" t="e">
        <f>HYPERLINK("#"&amp;"Insumos"&amp;"!A"&amp;MATCH($B8401,#REF!,0),"Ins "&amp;$B8401)</f>
        <v>#REF!</v>
      </c>
      <c r="M8401" s="220"/>
    </row>
    <row r="8402" spans="1:13" ht="25.5" x14ac:dyDescent="0.2">
      <c r="A8402" s="35" t="s">
        <v>8215</v>
      </c>
      <c r="B8402" s="1" t="s">
        <v>597</v>
      </c>
      <c r="C8402" s="45" t="s">
        <v>8738</v>
      </c>
      <c r="D8402" s="23" t="s">
        <v>5534</v>
      </c>
      <c r="E8402" s="23" t="s">
        <v>8737</v>
      </c>
      <c r="F8402" s="40">
        <v>8</v>
      </c>
      <c r="G8402" s="25">
        <v>17302</v>
      </c>
      <c r="H8402" s="25">
        <v>138416</v>
      </c>
      <c r="I8402" s="25"/>
      <c r="J8402" s="58" t="e">
        <f>HYPERLINK("#"&amp;"Insumos"&amp;"!A"&amp;MATCH($B8402,#REF!,0),"Ins "&amp;$B8402)</f>
        <v>#REF!</v>
      </c>
      <c r="M8402" s="220"/>
    </row>
    <row r="8403" spans="1:13" x14ac:dyDescent="0.2">
      <c r="A8403" s="35" t="s">
        <v>8215</v>
      </c>
      <c r="B8403" s="1" t="s">
        <v>263</v>
      </c>
      <c r="C8403" s="45" t="s">
        <v>696</v>
      </c>
      <c r="D8403" s="23" t="s">
        <v>5534</v>
      </c>
      <c r="E8403" s="23" t="s">
        <v>4140</v>
      </c>
      <c r="F8403" s="40">
        <v>0.55000000000000004</v>
      </c>
      <c r="G8403" s="25">
        <v>187426</v>
      </c>
      <c r="H8403" s="25">
        <v>103084</v>
      </c>
      <c r="I8403" s="25"/>
      <c r="J8403" s="58" t="e">
        <f>HYPERLINK("#"&amp;"Insumos"&amp;"!A"&amp;MATCH($B8403,#REF!,0),"Ins "&amp;$B8403)</f>
        <v>#REF!</v>
      </c>
      <c r="M8403" s="220"/>
    </row>
    <row r="8404" spans="1:13" x14ac:dyDescent="0.2">
      <c r="A8404" s="35" t="s">
        <v>8215</v>
      </c>
      <c r="B8404" s="1" t="s">
        <v>5533</v>
      </c>
      <c r="C8404" s="45" t="s">
        <v>5892</v>
      </c>
      <c r="D8404" s="23" t="s">
        <v>977</v>
      </c>
      <c r="E8404" s="23" t="s">
        <v>4134</v>
      </c>
      <c r="F8404" s="40">
        <v>8</v>
      </c>
      <c r="G8404" s="25">
        <v>3623</v>
      </c>
      <c r="H8404" s="25">
        <v>28984</v>
      </c>
      <c r="I8404" s="25"/>
      <c r="J8404" s="58" t="e">
        <f>HYPERLINK("#"&amp;"Insumos"&amp;"!A"&amp;MATCH($B8404,#REF!,0),"Ins "&amp;$B8404)</f>
        <v>#REF!</v>
      </c>
      <c r="M8404" s="220"/>
    </row>
    <row r="8405" spans="1:13" x14ac:dyDescent="0.2">
      <c r="A8405" s="35" t="s">
        <v>8215</v>
      </c>
      <c r="B8405" s="1" t="s">
        <v>4881</v>
      </c>
      <c r="C8405" s="45" t="s">
        <v>372</v>
      </c>
      <c r="D8405" s="23" t="s">
        <v>5751</v>
      </c>
      <c r="E8405" s="23" t="s">
        <v>287</v>
      </c>
      <c r="F8405" s="40">
        <v>18</v>
      </c>
      <c r="G8405" s="25">
        <v>18500</v>
      </c>
      <c r="H8405" s="25">
        <v>333000</v>
      </c>
      <c r="I8405" s="25"/>
      <c r="J8405" s="58" t="e">
        <f>HYPERLINK("#"&amp;"Insumos"&amp;"!A"&amp;MATCH($B8405,#REF!,0),"Ins "&amp;$B8405)</f>
        <v>#REF!</v>
      </c>
      <c r="M8405" s="220"/>
    </row>
    <row r="8406" spans="1:13" x14ac:dyDescent="0.2">
      <c r="A8406" s="35" t="s">
        <v>8215</v>
      </c>
      <c r="B8406" s="1" t="s">
        <v>4898</v>
      </c>
      <c r="C8406" s="45" t="s">
        <v>303</v>
      </c>
      <c r="D8406" s="23" t="s">
        <v>5751</v>
      </c>
      <c r="E8406" s="23" t="s">
        <v>4134</v>
      </c>
      <c r="F8406" s="40">
        <v>5</v>
      </c>
      <c r="G8406" s="25">
        <v>260000</v>
      </c>
      <c r="H8406" s="25">
        <v>1300000</v>
      </c>
      <c r="I8406" s="25"/>
      <c r="J8406" s="58" t="e">
        <f>HYPERLINK("#"&amp;"Insumos"&amp;"!A"&amp;MATCH($B8406,#REF!,0),"Ins "&amp;$B8406)</f>
        <v>#REF!</v>
      </c>
      <c r="M8406" s="220"/>
    </row>
    <row r="8407" spans="1:13" x14ac:dyDescent="0.2">
      <c r="A8407" s="35" t="s">
        <v>8215</v>
      </c>
      <c r="B8407" s="1" t="s">
        <v>6094</v>
      </c>
      <c r="C8407" s="45" t="s">
        <v>6095</v>
      </c>
      <c r="D8407" s="23" t="s">
        <v>5751</v>
      </c>
      <c r="E8407" s="23" t="s">
        <v>464</v>
      </c>
      <c r="F8407" s="40">
        <v>150</v>
      </c>
      <c r="G8407" s="25">
        <v>25971</v>
      </c>
      <c r="H8407" s="25">
        <v>3895650</v>
      </c>
      <c r="I8407" s="25"/>
      <c r="J8407" s="58" t="e">
        <f>HYPERLINK("#"&amp;"Insumos"&amp;"!A"&amp;MATCH($B8407,#REF!,0),"Ins "&amp;$B8407)</f>
        <v>#REF!</v>
      </c>
      <c r="M8407" s="220"/>
    </row>
    <row r="8408" spans="1:13" x14ac:dyDescent="0.2">
      <c r="A8408" s="35" t="s">
        <v>8215</v>
      </c>
      <c r="B8408" s="1" t="s">
        <v>7348</v>
      </c>
      <c r="C8408" s="45" t="s">
        <v>7349</v>
      </c>
      <c r="D8408" s="23" t="s">
        <v>5751</v>
      </c>
      <c r="E8408" s="23" t="s">
        <v>4134</v>
      </c>
      <c r="F8408" s="40">
        <v>6</v>
      </c>
      <c r="G8408" s="25">
        <v>4286</v>
      </c>
      <c r="H8408" s="25">
        <v>25716</v>
      </c>
      <c r="I8408" s="25"/>
      <c r="J8408" s="58" t="e">
        <f>HYPERLINK("#"&amp;"Insumos"&amp;"!A"&amp;MATCH($B8408,#REF!,0),"Ins "&amp;$B8408)</f>
        <v>#REF!</v>
      </c>
      <c r="M8408" s="220"/>
    </row>
    <row r="8409" spans="1:13" x14ac:dyDescent="0.2">
      <c r="A8409" s="35" t="s">
        <v>8215</v>
      </c>
      <c r="B8409" s="1" t="s">
        <v>7352</v>
      </c>
      <c r="C8409" s="45" t="s">
        <v>7353</v>
      </c>
      <c r="D8409" s="23" t="s">
        <v>5751</v>
      </c>
      <c r="E8409" s="23" t="s">
        <v>287</v>
      </c>
      <c r="F8409" s="40">
        <v>240</v>
      </c>
      <c r="G8409" s="25">
        <v>4143</v>
      </c>
      <c r="H8409" s="25">
        <v>994320</v>
      </c>
      <c r="I8409" s="25"/>
      <c r="J8409" s="58" t="e">
        <f>HYPERLINK("#"&amp;"Insumos"&amp;"!A"&amp;MATCH($B8409,#REF!,0),"Ins "&amp;$B8409)</f>
        <v>#REF!</v>
      </c>
      <c r="M8409" s="220"/>
    </row>
    <row r="8410" spans="1:13" ht="25.5" x14ac:dyDescent="0.2">
      <c r="A8410" s="35" t="s">
        <v>8215</v>
      </c>
      <c r="B8410" s="1" t="s">
        <v>7354</v>
      </c>
      <c r="C8410" s="45" t="s">
        <v>7355</v>
      </c>
      <c r="D8410" s="23" t="s">
        <v>5751</v>
      </c>
      <c r="E8410" s="23" t="s">
        <v>4134</v>
      </c>
      <c r="F8410" s="40">
        <v>60</v>
      </c>
      <c r="G8410" s="25">
        <v>8356</v>
      </c>
      <c r="H8410" s="25">
        <v>501360</v>
      </c>
      <c r="I8410" s="25"/>
      <c r="J8410" s="58" t="e">
        <f>HYPERLINK("#"&amp;"Insumos"&amp;"!A"&amp;MATCH($B8410,#REF!,0),"Ins "&amp;$B8410)</f>
        <v>#REF!</v>
      </c>
      <c r="M8410" s="220"/>
    </row>
    <row r="8411" spans="1:13" x14ac:dyDescent="0.2">
      <c r="A8411" s="35" t="s">
        <v>8215</v>
      </c>
      <c r="B8411" s="1" t="s">
        <v>7356</v>
      </c>
      <c r="C8411" s="45" t="s">
        <v>7357</v>
      </c>
      <c r="D8411" s="23" t="s">
        <v>5751</v>
      </c>
      <c r="E8411" s="23" t="s">
        <v>4134</v>
      </c>
      <c r="F8411" s="40">
        <v>28</v>
      </c>
      <c r="G8411" s="25">
        <v>67853</v>
      </c>
      <c r="H8411" s="25">
        <v>1899884</v>
      </c>
      <c r="I8411" s="25"/>
      <c r="J8411" s="58" t="e">
        <f>HYPERLINK("#"&amp;"Insumos"&amp;"!A"&amp;MATCH($B8411,#REF!,0),"Ins "&amp;$B8411)</f>
        <v>#REF!</v>
      </c>
      <c r="M8411" s="220"/>
    </row>
    <row r="8412" spans="1:13" x14ac:dyDescent="0.2">
      <c r="A8412" s="35" t="s">
        <v>8215</v>
      </c>
      <c r="B8412" s="1" t="s">
        <v>7358</v>
      </c>
      <c r="C8412" s="45" t="s">
        <v>7359</v>
      </c>
      <c r="D8412" s="23" t="s">
        <v>5751</v>
      </c>
      <c r="E8412" s="23" t="s">
        <v>4134</v>
      </c>
      <c r="F8412" s="40">
        <v>6</v>
      </c>
      <c r="G8412" s="25">
        <v>64138</v>
      </c>
      <c r="H8412" s="25">
        <v>384828</v>
      </c>
      <c r="I8412" s="25"/>
      <c r="J8412" s="58" t="e">
        <f>HYPERLINK("#"&amp;"Insumos"&amp;"!A"&amp;MATCH($B8412,#REF!,0),"Ins "&amp;$B8412)</f>
        <v>#REF!</v>
      </c>
      <c r="M8412" s="220"/>
    </row>
    <row r="8413" spans="1:13" x14ac:dyDescent="0.2">
      <c r="A8413" s="35" t="s">
        <v>8215</v>
      </c>
      <c r="B8413" s="1" t="s">
        <v>7360</v>
      </c>
      <c r="C8413" s="45" t="s">
        <v>7361</v>
      </c>
      <c r="D8413" s="23" t="s">
        <v>5751</v>
      </c>
      <c r="E8413" s="23" t="s">
        <v>4134</v>
      </c>
      <c r="F8413" s="40">
        <v>6</v>
      </c>
      <c r="G8413" s="25">
        <v>31930</v>
      </c>
      <c r="H8413" s="25">
        <v>191580</v>
      </c>
      <c r="I8413" s="25"/>
      <c r="J8413" s="58" t="e">
        <f>HYPERLINK("#"&amp;"Insumos"&amp;"!A"&amp;MATCH($B8413,#REF!,0),"Ins "&amp;$B8413)</f>
        <v>#REF!</v>
      </c>
      <c r="M8413" s="220"/>
    </row>
    <row r="8414" spans="1:13" x14ac:dyDescent="0.2">
      <c r="A8414" s="35" t="s">
        <v>8215</v>
      </c>
      <c r="B8414" s="1" t="s">
        <v>7362</v>
      </c>
      <c r="C8414" s="45" t="s">
        <v>7363</v>
      </c>
      <c r="D8414" s="23" t="s">
        <v>5751</v>
      </c>
      <c r="E8414" s="23" t="s">
        <v>4134</v>
      </c>
      <c r="F8414" s="40">
        <v>28</v>
      </c>
      <c r="G8414" s="25">
        <v>49784</v>
      </c>
      <c r="H8414" s="25">
        <v>1393952</v>
      </c>
      <c r="I8414" s="25"/>
      <c r="J8414" s="58" t="e">
        <f>HYPERLINK("#"&amp;"Insumos"&amp;"!A"&amp;MATCH($B8414,#REF!,0),"Ins "&amp;$B8414)</f>
        <v>#REF!</v>
      </c>
      <c r="M8414" s="220"/>
    </row>
    <row r="8415" spans="1:13" x14ac:dyDescent="0.2">
      <c r="A8415" s="35" t="s">
        <v>8215</v>
      </c>
      <c r="B8415" s="1" t="s">
        <v>7482</v>
      </c>
      <c r="C8415" s="45" t="s">
        <v>7483</v>
      </c>
      <c r="D8415" s="23" t="s">
        <v>5751</v>
      </c>
      <c r="E8415" s="23" t="s">
        <v>4134</v>
      </c>
      <c r="F8415" s="40">
        <v>6</v>
      </c>
      <c r="G8415" s="25">
        <v>2931</v>
      </c>
      <c r="H8415" s="25">
        <v>17586</v>
      </c>
      <c r="I8415" s="25"/>
      <c r="J8415" s="58" t="e">
        <f>HYPERLINK("#"&amp;"Insumos"&amp;"!A"&amp;MATCH($B8415,#REF!,0),"Ins "&amp;$B8415)</f>
        <v>#REF!</v>
      </c>
      <c r="M8415" s="220"/>
    </row>
    <row r="8416" spans="1:13" x14ac:dyDescent="0.2">
      <c r="A8416" s="35" t="s">
        <v>8215</v>
      </c>
      <c r="B8416" s="1" t="s">
        <v>7484</v>
      </c>
      <c r="C8416" s="45" t="s">
        <v>7485</v>
      </c>
      <c r="D8416" s="23" t="s">
        <v>5751</v>
      </c>
      <c r="E8416" s="23" t="s">
        <v>4134</v>
      </c>
      <c r="F8416" s="40">
        <v>6</v>
      </c>
      <c r="G8416" s="25">
        <v>8499</v>
      </c>
      <c r="H8416" s="25">
        <v>50994</v>
      </c>
      <c r="I8416" s="25"/>
      <c r="J8416" s="58" t="e">
        <f>HYPERLINK("#"&amp;"Insumos"&amp;"!A"&amp;MATCH($B8416,#REF!,0),"Ins "&amp;$B8416)</f>
        <v>#REF!</v>
      </c>
      <c r="M8416" s="220"/>
    </row>
    <row r="8417" spans="1:13" ht="51" x14ac:dyDescent="0.2">
      <c r="A8417" s="36" t="s">
        <v>8217</v>
      </c>
      <c r="B8417" s="26" t="s">
        <v>6816</v>
      </c>
      <c r="C8417" s="79" t="s">
        <v>8218</v>
      </c>
      <c r="D8417" s="37" t="s">
        <v>5608</v>
      </c>
      <c r="E8417" s="37" t="s">
        <v>4134</v>
      </c>
      <c r="F8417" s="41"/>
      <c r="G8417" s="27"/>
      <c r="H8417" s="27"/>
      <c r="I8417" s="27">
        <v>798325</v>
      </c>
      <c r="M8417" s="220">
        <f t="shared" si="131"/>
        <v>1045486</v>
      </c>
    </row>
    <row r="8418" spans="1:13" x14ac:dyDescent="0.2">
      <c r="A8418" s="35" t="s">
        <v>8217</v>
      </c>
      <c r="B8418" s="1" t="s">
        <v>81</v>
      </c>
      <c r="C8418" s="45" t="s">
        <v>1020</v>
      </c>
      <c r="D8418" s="23" t="s">
        <v>5734</v>
      </c>
      <c r="E8418" s="23" t="s">
        <v>4141</v>
      </c>
      <c r="F8418" s="40">
        <v>4</v>
      </c>
      <c r="G8418" s="25">
        <v>75325</v>
      </c>
      <c r="H8418" s="25">
        <v>301300</v>
      </c>
      <c r="I8418" s="25"/>
      <c r="J8418" s="58" t="e">
        <f>HYPERLINK("#"&amp;"Insumos"&amp;"!A"&amp;MATCH($B8418,#REF!,0),"Ins "&amp;$B8418)</f>
        <v>#REF!</v>
      </c>
      <c r="M8418" s="220"/>
    </row>
    <row r="8419" spans="1:13" x14ac:dyDescent="0.2">
      <c r="A8419" s="35" t="s">
        <v>8217</v>
      </c>
      <c r="B8419" s="1" t="s">
        <v>263</v>
      </c>
      <c r="C8419" s="45" t="s">
        <v>696</v>
      </c>
      <c r="D8419" s="23" t="s">
        <v>5534</v>
      </c>
      <c r="E8419" s="23" t="s">
        <v>4140</v>
      </c>
      <c r="F8419" s="40">
        <v>0.02</v>
      </c>
      <c r="G8419" s="25">
        <v>187426</v>
      </c>
      <c r="H8419" s="25">
        <v>3749</v>
      </c>
      <c r="I8419" s="25"/>
      <c r="J8419" s="58" t="e">
        <f>HYPERLINK("#"&amp;"Insumos"&amp;"!A"&amp;MATCH($B8419,#REF!,0),"Ins "&amp;$B8419)</f>
        <v>#REF!</v>
      </c>
      <c r="M8419" s="220"/>
    </row>
    <row r="8420" spans="1:13" x14ac:dyDescent="0.2">
      <c r="A8420" s="35" t="s">
        <v>8217</v>
      </c>
      <c r="B8420" s="1" t="s">
        <v>5533</v>
      </c>
      <c r="C8420" s="45" t="s">
        <v>5892</v>
      </c>
      <c r="D8420" s="23" t="s">
        <v>977</v>
      </c>
      <c r="E8420" s="23" t="s">
        <v>4134</v>
      </c>
      <c r="F8420" s="40">
        <v>0.5</v>
      </c>
      <c r="G8420" s="25">
        <v>3623</v>
      </c>
      <c r="H8420" s="25">
        <v>1812</v>
      </c>
      <c r="I8420" s="25"/>
      <c r="J8420" s="58" t="e">
        <f>HYPERLINK("#"&amp;"Insumos"&amp;"!A"&amp;MATCH($B8420,#REF!,0),"Ins "&amp;$B8420)</f>
        <v>#REF!</v>
      </c>
      <c r="M8420" s="220"/>
    </row>
    <row r="8421" spans="1:13" x14ac:dyDescent="0.2">
      <c r="A8421" s="35" t="s">
        <v>8217</v>
      </c>
      <c r="B8421" s="1" t="s">
        <v>6039</v>
      </c>
      <c r="C8421" s="45" t="s">
        <v>6040</v>
      </c>
      <c r="D8421" s="23" t="s">
        <v>5751</v>
      </c>
      <c r="E8421" s="23" t="s">
        <v>4134</v>
      </c>
      <c r="F8421" s="40">
        <v>4</v>
      </c>
      <c r="G8421" s="25">
        <v>2667</v>
      </c>
      <c r="H8421" s="25">
        <v>10668</v>
      </c>
      <c r="I8421" s="25"/>
      <c r="J8421" s="58" t="e">
        <f>HYPERLINK("#"&amp;"Insumos"&amp;"!A"&amp;MATCH($B8421,#REF!,0),"Ins "&amp;$B8421)</f>
        <v>#REF!</v>
      </c>
      <c r="M8421" s="220"/>
    </row>
    <row r="8422" spans="1:13" x14ac:dyDescent="0.2">
      <c r="A8422" s="35" t="s">
        <v>8217</v>
      </c>
      <c r="B8422" s="1" t="s">
        <v>6090</v>
      </c>
      <c r="C8422" s="45" t="s">
        <v>6091</v>
      </c>
      <c r="D8422" s="23" t="s">
        <v>5751</v>
      </c>
      <c r="E8422" s="23" t="s">
        <v>464</v>
      </c>
      <c r="F8422" s="40">
        <v>4</v>
      </c>
      <c r="G8422" s="25">
        <v>3200</v>
      </c>
      <c r="H8422" s="25">
        <v>12800</v>
      </c>
      <c r="I8422" s="25"/>
      <c r="J8422" s="58" t="e">
        <f>HYPERLINK("#"&amp;"Insumos"&amp;"!A"&amp;MATCH($B8422,#REF!,0),"Ins "&amp;$B8422)</f>
        <v>#REF!</v>
      </c>
      <c r="M8422" s="220"/>
    </row>
    <row r="8423" spans="1:13" x14ac:dyDescent="0.2">
      <c r="A8423" s="35" t="s">
        <v>8217</v>
      </c>
      <c r="B8423" s="1" t="s">
        <v>6119</v>
      </c>
      <c r="C8423" s="45" t="s">
        <v>6120</v>
      </c>
      <c r="D8423" s="23" t="s">
        <v>5751</v>
      </c>
      <c r="E8423" s="23" t="s">
        <v>4134</v>
      </c>
      <c r="F8423" s="40">
        <v>18</v>
      </c>
      <c r="G8423" s="25">
        <v>1492</v>
      </c>
      <c r="H8423" s="25">
        <v>26856</v>
      </c>
      <c r="I8423" s="25"/>
      <c r="J8423" s="58" t="e">
        <f>HYPERLINK("#"&amp;"Insumos"&amp;"!A"&amp;MATCH($B8423,#REF!,0),"Ins "&amp;$B8423)</f>
        <v>#REF!</v>
      </c>
      <c r="M8423" s="220"/>
    </row>
    <row r="8424" spans="1:13" ht="25.5" x14ac:dyDescent="0.2">
      <c r="A8424" s="35" t="s">
        <v>8217</v>
      </c>
      <c r="B8424" s="1" t="s">
        <v>7364</v>
      </c>
      <c r="C8424" s="45" t="s">
        <v>7365</v>
      </c>
      <c r="D8424" s="23" t="s">
        <v>5751</v>
      </c>
      <c r="E8424" s="23" t="s">
        <v>4134</v>
      </c>
      <c r="F8424" s="40">
        <v>1</v>
      </c>
      <c r="G8424" s="25">
        <v>391190</v>
      </c>
      <c r="H8424" s="25">
        <v>391190</v>
      </c>
      <c r="I8424" s="25"/>
      <c r="J8424" s="58" t="e">
        <f>HYPERLINK("#"&amp;"Insumos"&amp;"!A"&amp;MATCH($B8424,#REF!,0),"Ins "&amp;$B8424)</f>
        <v>#REF!</v>
      </c>
      <c r="M8424" s="220"/>
    </row>
    <row r="8425" spans="1:13" x14ac:dyDescent="0.2">
      <c r="A8425" s="35" t="s">
        <v>8217</v>
      </c>
      <c r="B8425" s="1" t="s">
        <v>7408</v>
      </c>
      <c r="C8425" s="45" t="s">
        <v>7409</v>
      </c>
      <c r="D8425" s="23" t="s">
        <v>5751</v>
      </c>
      <c r="E8425" s="23" t="s">
        <v>4134</v>
      </c>
      <c r="F8425" s="40">
        <v>50</v>
      </c>
      <c r="G8425" s="25">
        <v>999</v>
      </c>
      <c r="H8425" s="25">
        <v>49950</v>
      </c>
      <c r="I8425" s="25"/>
      <c r="J8425" s="58" t="e">
        <f>HYPERLINK("#"&amp;"Insumos"&amp;"!A"&amp;MATCH($B8425,#REF!,0),"Ins "&amp;$B8425)</f>
        <v>#REF!</v>
      </c>
      <c r="M8425" s="220"/>
    </row>
    <row r="8426" spans="1:13" x14ac:dyDescent="0.2">
      <c r="A8426" s="36" t="s">
        <v>8219</v>
      </c>
      <c r="B8426" s="26" t="s">
        <v>6816</v>
      </c>
      <c r="C8426" s="79" t="s">
        <v>8220</v>
      </c>
      <c r="D8426" s="37" t="s">
        <v>5608</v>
      </c>
      <c r="E8426" s="37" t="s">
        <v>4134</v>
      </c>
      <c r="F8426" s="41"/>
      <c r="G8426" s="27"/>
      <c r="H8426" s="27"/>
      <c r="I8426" s="27">
        <v>230185</v>
      </c>
      <c r="M8426" s="220">
        <f t="shared" si="131"/>
        <v>301450</v>
      </c>
    </row>
    <row r="8427" spans="1:13" x14ac:dyDescent="0.2">
      <c r="A8427" s="35" t="s">
        <v>8219</v>
      </c>
      <c r="B8427" s="1" t="s">
        <v>5577</v>
      </c>
      <c r="C8427" s="45" t="s">
        <v>6346</v>
      </c>
      <c r="D8427" s="23" t="s">
        <v>5734</v>
      </c>
      <c r="E8427" s="23" t="s">
        <v>4141</v>
      </c>
      <c r="F8427" s="40">
        <v>0.5</v>
      </c>
      <c r="G8427" s="25">
        <v>53481</v>
      </c>
      <c r="H8427" s="25">
        <v>26741</v>
      </c>
      <c r="I8427" s="25"/>
      <c r="J8427" s="58" t="e">
        <f>HYPERLINK("#"&amp;"Insumos"&amp;"!A"&amp;MATCH($B8427,#REF!,0),"Ins "&amp;$B8427)</f>
        <v>#REF!</v>
      </c>
      <c r="M8427" s="220"/>
    </row>
    <row r="8428" spans="1:13" x14ac:dyDescent="0.2">
      <c r="A8428" s="35" t="s">
        <v>8219</v>
      </c>
      <c r="B8428" s="1" t="s">
        <v>5533</v>
      </c>
      <c r="C8428" s="45" t="s">
        <v>5892</v>
      </c>
      <c r="D8428" s="23" t="s">
        <v>977</v>
      </c>
      <c r="E8428" s="23" t="s">
        <v>4134</v>
      </c>
      <c r="F8428" s="40">
        <v>0.5</v>
      </c>
      <c r="G8428" s="25">
        <v>3623</v>
      </c>
      <c r="H8428" s="25">
        <v>1812</v>
      </c>
      <c r="I8428" s="25"/>
      <c r="J8428" s="58" t="e">
        <f>HYPERLINK("#"&amp;"Insumos"&amp;"!A"&amp;MATCH($B8428,#REF!,0),"Ins "&amp;$B8428)</f>
        <v>#REF!</v>
      </c>
      <c r="M8428" s="220"/>
    </row>
    <row r="8429" spans="1:13" x14ac:dyDescent="0.2">
      <c r="A8429" s="35" t="s">
        <v>8219</v>
      </c>
      <c r="B8429" s="1" t="s">
        <v>7486</v>
      </c>
      <c r="C8429" s="45" t="s">
        <v>7487</v>
      </c>
      <c r="D8429" s="23" t="s">
        <v>5751</v>
      </c>
      <c r="E8429" s="23" t="s">
        <v>4134</v>
      </c>
      <c r="F8429" s="40">
        <v>1</v>
      </c>
      <c r="G8429" s="25">
        <v>201632</v>
      </c>
      <c r="H8429" s="25">
        <v>201632</v>
      </c>
      <c r="I8429" s="25"/>
      <c r="J8429" s="58" t="e">
        <f>HYPERLINK("#"&amp;"Insumos"&amp;"!A"&amp;MATCH($B8429,#REF!,0),"Ins "&amp;$B8429)</f>
        <v>#REF!</v>
      </c>
      <c r="M8429" s="220"/>
    </row>
    <row r="8430" spans="1:13" x14ac:dyDescent="0.2">
      <c r="A8430" s="36" t="s">
        <v>8221</v>
      </c>
      <c r="B8430" s="26" t="s">
        <v>6816</v>
      </c>
      <c r="C8430" s="79" t="s">
        <v>8222</v>
      </c>
      <c r="D8430" s="37" t="s">
        <v>5608</v>
      </c>
      <c r="E8430" s="37" t="s">
        <v>4134</v>
      </c>
      <c r="F8430" s="41"/>
      <c r="G8430" s="27"/>
      <c r="H8430" s="27"/>
      <c r="I8430" s="27">
        <v>41601</v>
      </c>
      <c r="M8430" s="220">
        <f t="shared" si="131"/>
        <v>54481</v>
      </c>
    </row>
    <row r="8431" spans="1:13" x14ac:dyDescent="0.2">
      <c r="A8431" s="35" t="s">
        <v>8221</v>
      </c>
      <c r="B8431" s="1" t="s">
        <v>81</v>
      </c>
      <c r="C8431" s="45" t="s">
        <v>1020</v>
      </c>
      <c r="D8431" s="23" t="s">
        <v>5734</v>
      </c>
      <c r="E8431" s="23" t="s">
        <v>4141</v>
      </c>
      <c r="F8431" s="40">
        <v>0.12</v>
      </c>
      <c r="G8431" s="25">
        <v>75325</v>
      </c>
      <c r="H8431" s="25">
        <v>9039</v>
      </c>
      <c r="I8431" s="25"/>
      <c r="J8431" s="58" t="e">
        <f>HYPERLINK("#"&amp;"Insumos"&amp;"!A"&amp;MATCH($B8431,#REF!,0),"Ins "&amp;$B8431)</f>
        <v>#REF!</v>
      </c>
      <c r="M8431" s="220"/>
    </row>
    <row r="8432" spans="1:13" x14ac:dyDescent="0.2">
      <c r="A8432" s="35" t="s">
        <v>8221</v>
      </c>
      <c r="B8432" s="1" t="s">
        <v>263</v>
      </c>
      <c r="C8432" s="45" t="s">
        <v>696</v>
      </c>
      <c r="D8432" s="23" t="s">
        <v>5534</v>
      </c>
      <c r="E8432" s="23" t="s">
        <v>4140</v>
      </c>
      <c r="F8432" s="40">
        <v>0.05</v>
      </c>
      <c r="G8432" s="25">
        <v>187426</v>
      </c>
      <c r="H8432" s="25">
        <v>9371</v>
      </c>
      <c r="I8432" s="25"/>
      <c r="J8432" s="58" t="e">
        <f>HYPERLINK("#"&amp;"Insumos"&amp;"!A"&amp;MATCH($B8432,#REF!,0),"Ins "&amp;$B8432)</f>
        <v>#REF!</v>
      </c>
      <c r="M8432" s="220"/>
    </row>
    <row r="8433" spans="1:13" x14ac:dyDescent="0.2">
      <c r="A8433" s="35" t="s">
        <v>8221</v>
      </c>
      <c r="B8433" s="1" t="s">
        <v>5533</v>
      </c>
      <c r="C8433" s="45" t="s">
        <v>5892</v>
      </c>
      <c r="D8433" s="23" t="s">
        <v>977</v>
      </c>
      <c r="E8433" s="23" t="s">
        <v>4134</v>
      </c>
      <c r="F8433" s="40">
        <v>2</v>
      </c>
      <c r="G8433" s="25">
        <v>3623</v>
      </c>
      <c r="H8433" s="25">
        <v>7246</v>
      </c>
      <c r="I8433" s="25"/>
      <c r="J8433" s="58" t="e">
        <f>HYPERLINK("#"&amp;"Insumos"&amp;"!A"&amp;MATCH($B8433,#REF!,0),"Ins "&amp;$B8433)</f>
        <v>#REF!</v>
      </c>
      <c r="M8433" s="220"/>
    </row>
    <row r="8434" spans="1:13" x14ac:dyDescent="0.2">
      <c r="A8434" s="35" t="s">
        <v>8221</v>
      </c>
      <c r="B8434" s="1" t="s">
        <v>5007</v>
      </c>
      <c r="C8434" s="45" t="s">
        <v>720</v>
      </c>
      <c r="D8434" s="23" t="s">
        <v>5751</v>
      </c>
      <c r="E8434" s="23" t="s">
        <v>4134</v>
      </c>
      <c r="F8434" s="40">
        <v>1.2</v>
      </c>
      <c r="G8434" s="25">
        <v>1897</v>
      </c>
      <c r="H8434" s="25">
        <v>2276</v>
      </c>
      <c r="I8434" s="25"/>
      <c r="J8434" s="58" t="e">
        <f>HYPERLINK("#"&amp;"Insumos"&amp;"!A"&amp;MATCH($B8434,#REF!,0),"Ins "&amp;$B8434)</f>
        <v>#REF!</v>
      </c>
      <c r="M8434" s="220"/>
    </row>
    <row r="8435" spans="1:13" x14ac:dyDescent="0.2">
      <c r="A8435" s="35" t="s">
        <v>8221</v>
      </c>
      <c r="B8435" s="1" t="s">
        <v>6106</v>
      </c>
      <c r="C8435" s="45" t="s">
        <v>6107</v>
      </c>
      <c r="D8435" s="23" t="s">
        <v>5751</v>
      </c>
      <c r="E8435" s="23" t="s">
        <v>464</v>
      </c>
      <c r="F8435" s="40">
        <v>2.1</v>
      </c>
      <c r="G8435" s="25">
        <v>4867</v>
      </c>
      <c r="H8435" s="25">
        <v>10221</v>
      </c>
      <c r="I8435" s="25"/>
      <c r="J8435" s="58" t="e">
        <f>HYPERLINK("#"&amp;"Insumos"&amp;"!A"&amp;MATCH($B8435,#REF!,0),"Ins "&amp;$B8435)</f>
        <v>#REF!</v>
      </c>
      <c r="M8435" s="220"/>
    </row>
    <row r="8436" spans="1:13" x14ac:dyDescent="0.2">
      <c r="A8436" s="35" t="s">
        <v>8221</v>
      </c>
      <c r="B8436" s="1" t="s">
        <v>6108</v>
      </c>
      <c r="C8436" s="45" t="s">
        <v>6109</v>
      </c>
      <c r="D8436" s="23" t="s">
        <v>5751</v>
      </c>
      <c r="E8436" s="23" t="s">
        <v>464</v>
      </c>
      <c r="F8436" s="40">
        <v>1.05</v>
      </c>
      <c r="G8436" s="25">
        <v>3284</v>
      </c>
      <c r="H8436" s="25">
        <v>3448</v>
      </c>
      <c r="I8436" s="25"/>
      <c r="J8436" s="58" t="e">
        <f>HYPERLINK("#"&amp;"Insumos"&amp;"!A"&amp;MATCH($B8436,#REF!,0),"Ins "&amp;$B8436)</f>
        <v>#REF!</v>
      </c>
      <c r="M8436" s="220"/>
    </row>
    <row r="8437" spans="1:13" ht="25.5" x14ac:dyDescent="0.2">
      <c r="A8437" s="36" t="s">
        <v>8223</v>
      </c>
      <c r="B8437" s="26" t="s">
        <v>6816</v>
      </c>
      <c r="C8437" s="79" t="s">
        <v>8224</v>
      </c>
      <c r="D8437" s="37" t="s">
        <v>5608</v>
      </c>
      <c r="E8437" s="37" t="s">
        <v>287</v>
      </c>
      <c r="F8437" s="41"/>
      <c r="G8437" s="27"/>
      <c r="H8437" s="27"/>
      <c r="I8437" s="27">
        <v>25986</v>
      </c>
      <c r="M8437" s="220">
        <f t="shared" si="131"/>
        <v>34031</v>
      </c>
    </row>
    <row r="8438" spans="1:13" x14ac:dyDescent="0.2">
      <c r="A8438" s="35" t="s">
        <v>8223</v>
      </c>
      <c r="B8438" s="1" t="s">
        <v>81</v>
      </c>
      <c r="C8438" s="45" t="s">
        <v>1020</v>
      </c>
      <c r="D8438" s="23" t="s">
        <v>5734</v>
      </c>
      <c r="E8438" s="23" t="s">
        <v>4141</v>
      </c>
      <c r="F8438" s="40">
        <v>0.12</v>
      </c>
      <c r="G8438" s="25">
        <v>75325</v>
      </c>
      <c r="H8438" s="25">
        <v>9039</v>
      </c>
      <c r="I8438" s="25"/>
      <c r="J8438" s="58" t="e">
        <f>HYPERLINK("#"&amp;"Insumos"&amp;"!A"&amp;MATCH($B8438,#REF!,0),"Ins "&amp;$B8438)</f>
        <v>#REF!</v>
      </c>
      <c r="M8438" s="220"/>
    </row>
    <row r="8439" spans="1:13" x14ac:dyDescent="0.2">
      <c r="A8439" s="35" t="s">
        <v>8223</v>
      </c>
      <c r="B8439" s="1" t="s">
        <v>263</v>
      </c>
      <c r="C8439" s="45" t="s">
        <v>696</v>
      </c>
      <c r="D8439" s="23" t="s">
        <v>5534</v>
      </c>
      <c r="E8439" s="23" t="s">
        <v>4140</v>
      </c>
      <c r="F8439" s="40">
        <v>3.5000000000000001E-3</v>
      </c>
      <c r="G8439" s="25">
        <v>187426</v>
      </c>
      <c r="H8439" s="25">
        <v>656</v>
      </c>
      <c r="I8439" s="25"/>
      <c r="J8439" s="58" t="e">
        <f>HYPERLINK("#"&amp;"Insumos"&amp;"!A"&amp;MATCH($B8439,#REF!,0),"Ins "&amp;$B8439)</f>
        <v>#REF!</v>
      </c>
      <c r="M8439" s="220"/>
    </row>
    <row r="8440" spans="1:13" x14ac:dyDescent="0.2">
      <c r="A8440" s="35" t="s">
        <v>8223</v>
      </c>
      <c r="B8440" s="1" t="s">
        <v>5533</v>
      </c>
      <c r="C8440" s="45" t="s">
        <v>5892</v>
      </c>
      <c r="D8440" s="23" t="s">
        <v>977</v>
      </c>
      <c r="E8440" s="23" t="s">
        <v>4134</v>
      </c>
      <c r="F8440" s="40">
        <v>0.2</v>
      </c>
      <c r="G8440" s="25">
        <v>3623</v>
      </c>
      <c r="H8440" s="25">
        <v>725</v>
      </c>
      <c r="I8440" s="25"/>
      <c r="J8440" s="58" t="e">
        <f>HYPERLINK("#"&amp;"Insumos"&amp;"!A"&amp;MATCH($B8440,#REF!,0),"Ins "&amp;$B8440)</f>
        <v>#REF!</v>
      </c>
      <c r="M8440" s="220"/>
    </row>
    <row r="8441" spans="1:13" x14ac:dyDescent="0.2">
      <c r="A8441" s="35" t="s">
        <v>8223</v>
      </c>
      <c r="B8441" s="1" t="s">
        <v>5007</v>
      </c>
      <c r="C8441" s="45" t="s">
        <v>720</v>
      </c>
      <c r="D8441" s="23" t="s">
        <v>5751</v>
      </c>
      <c r="E8441" s="23" t="s">
        <v>4134</v>
      </c>
      <c r="F8441" s="40">
        <v>1</v>
      </c>
      <c r="G8441" s="25">
        <v>1897</v>
      </c>
      <c r="H8441" s="25">
        <v>1897</v>
      </c>
      <c r="I8441" s="25"/>
      <c r="J8441" s="58" t="e">
        <f>HYPERLINK("#"&amp;"Insumos"&amp;"!A"&amp;MATCH($B8441,#REF!,0),"Ins "&amp;$B8441)</f>
        <v>#REF!</v>
      </c>
      <c r="M8441" s="220"/>
    </row>
    <row r="8442" spans="1:13" x14ac:dyDescent="0.2">
      <c r="A8442" s="35" t="s">
        <v>8223</v>
      </c>
      <c r="B8442" s="1" t="s">
        <v>6106</v>
      </c>
      <c r="C8442" s="45" t="s">
        <v>6107</v>
      </c>
      <c r="D8442" s="23" t="s">
        <v>5751</v>
      </c>
      <c r="E8442" s="23" t="s">
        <v>464</v>
      </c>
      <c r="F8442" s="40">
        <v>2.1</v>
      </c>
      <c r="G8442" s="25">
        <v>4867</v>
      </c>
      <c r="H8442" s="25">
        <v>10221</v>
      </c>
      <c r="I8442" s="25"/>
      <c r="J8442" s="58" t="e">
        <f>HYPERLINK("#"&amp;"Insumos"&amp;"!A"&amp;MATCH($B8442,#REF!,0),"Ins "&amp;$B8442)</f>
        <v>#REF!</v>
      </c>
      <c r="M8442" s="220"/>
    </row>
    <row r="8443" spans="1:13" x14ac:dyDescent="0.2">
      <c r="A8443" s="35" t="s">
        <v>8223</v>
      </c>
      <c r="B8443" s="1" t="s">
        <v>6108</v>
      </c>
      <c r="C8443" s="45" t="s">
        <v>6109</v>
      </c>
      <c r="D8443" s="23" t="s">
        <v>5751</v>
      </c>
      <c r="E8443" s="23" t="s">
        <v>464</v>
      </c>
      <c r="F8443" s="40">
        <v>1.05</v>
      </c>
      <c r="G8443" s="25">
        <v>3284</v>
      </c>
      <c r="H8443" s="25">
        <v>3448</v>
      </c>
      <c r="I8443" s="25"/>
      <c r="J8443" s="58" t="e">
        <f>HYPERLINK("#"&amp;"Insumos"&amp;"!A"&amp;MATCH($B8443,#REF!,0),"Ins "&amp;$B8443)</f>
        <v>#REF!</v>
      </c>
      <c r="M8443" s="220"/>
    </row>
    <row r="8444" spans="1:13" ht="25.5" x14ac:dyDescent="0.2">
      <c r="A8444" s="36" t="s">
        <v>8225</v>
      </c>
      <c r="B8444" s="26" t="s">
        <v>6816</v>
      </c>
      <c r="C8444" s="79" t="s">
        <v>8144</v>
      </c>
      <c r="D8444" s="37" t="s">
        <v>5608</v>
      </c>
      <c r="E8444" s="37" t="s">
        <v>287</v>
      </c>
      <c r="F8444" s="41"/>
      <c r="G8444" s="27"/>
      <c r="H8444" s="27"/>
      <c r="I8444" s="27">
        <v>31112</v>
      </c>
      <c r="M8444" s="220">
        <f t="shared" si="131"/>
        <v>40744</v>
      </c>
    </row>
    <row r="8445" spans="1:13" x14ac:dyDescent="0.2">
      <c r="A8445" s="35" t="s">
        <v>8225</v>
      </c>
      <c r="B8445" s="1" t="s">
        <v>81</v>
      </c>
      <c r="C8445" s="45" t="s">
        <v>1020</v>
      </c>
      <c r="D8445" s="23" t="s">
        <v>5734</v>
      </c>
      <c r="E8445" s="23" t="s">
        <v>4141</v>
      </c>
      <c r="F8445" s="40">
        <v>0.12</v>
      </c>
      <c r="G8445" s="25">
        <v>75325</v>
      </c>
      <c r="H8445" s="25">
        <v>9039</v>
      </c>
      <c r="I8445" s="25"/>
      <c r="J8445" s="58" t="e">
        <f>HYPERLINK("#"&amp;"Insumos"&amp;"!A"&amp;MATCH($B8445,#REF!,0),"Ins "&amp;$B8445)</f>
        <v>#REF!</v>
      </c>
      <c r="M8445" s="220"/>
    </row>
    <row r="8446" spans="1:13" x14ac:dyDescent="0.2">
      <c r="A8446" s="35" t="s">
        <v>8225</v>
      </c>
      <c r="B8446" s="1" t="s">
        <v>263</v>
      </c>
      <c r="C8446" s="45" t="s">
        <v>696</v>
      </c>
      <c r="D8446" s="23" t="s">
        <v>5534</v>
      </c>
      <c r="E8446" s="23" t="s">
        <v>4140</v>
      </c>
      <c r="F8446" s="40">
        <v>3.5000000000000001E-3</v>
      </c>
      <c r="G8446" s="25">
        <v>187426</v>
      </c>
      <c r="H8446" s="25">
        <v>656</v>
      </c>
      <c r="I8446" s="25"/>
      <c r="J8446" s="58" t="e">
        <f>HYPERLINK("#"&amp;"Insumos"&amp;"!A"&amp;MATCH($B8446,#REF!,0),"Ins "&amp;$B8446)</f>
        <v>#REF!</v>
      </c>
      <c r="M8446" s="220"/>
    </row>
    <row r="8447" spans="1:13" x14ac:dyDescent="0.2">
      <c r="A8447" s="35" t="s">
        <v>8225</v>
      </c>
      <c r="B8447" s="1" t="s">
        <v>5533</v>
      </c>
      <c r="C8447" s="45" t="s">
        <v>5892</v>
      </c>
      <c r="D8447" s="23" t="s">
        <v>977</v>
      </c>
      <c r="E8447" s="23" t="s">
        <v>4134</v>
      </c>
      <c r="F8447" s="40">
        <v>0.1</v>
      </c>
      <c r="G8447" s="25">
        <v>3623</v>
      </c>
      <c r="H8447" s="25">
        <v>362</v>
      </c>
      <c r="I8447" s="25"/>
      <c r="J8447" s="58" t="e">
        <f>HYPERLINK("#"&amp;"Insumos"&amp;"!A"&amp;MATCH($B8447,#REF!,0),"Ins "&amp;$B8447)</f>
        <v>#REF!</v>
      </c>
      <c r="M8447" s="220"/>
    </row>
    <row r="8448" spans="1:13" x14ac:dyDescent="0.2">
      <c r="A8448" s="35" t="s">
        <v>8225</v>
      </c>
      <c r="B8448" s="1" t="s">
        <v>5007</v>
      </c>
      <c r="C8448" s="45" t="s">
        <v>720</v>
      </c>
      <c r="D8448" s="23" t="s">
        <v>5751</v>
      </c>
      <c r="E8448" s="23" t="s">
        <v>4134</v>
      </c>
      <c r="F8448" s="40">
        <v>1.2</v>
      </c>
      <c r="G8448" s="25">
        <v>1897</v>
      </c>
      <c r="H8448" s="25">
        <v>2276</v>
      </c>
      <c r="I8448" s="25"/>
      <c r="J8448" s="58" t="e">
        <f>HYPERLINK("#"&amp;"Insumos"&amp;"!A"&amp;MATCH($B8448,#REF!,0),"Ins "&amp;$B8448)</f>
        <v>#REF!</v>
      </c>
      <c r="M8448" s="220"/>
    </row>
    <row r="8449" spans="1:13" x14ac:dyDescent="0.2">
      <c r="A8449" s="35" t="s">
        <v>8225</v>
      </c>
      <c r="B8449" s="1" t="s">
        <v>6106</v>
      </c>
      <c r="C8449" s="45" t="s">
        <v>6107</v>
      </c>
      <c r="D8449" s="23" t="s">
        <v>5751</v>
      </c>
      <c r="E8449" s="23" t="s">
        <v>464</v>
      </c>
      <c r="F8449" s="40">
        <v>3.15</v>
      </c>
      <c r="G8449" s="25">
        <v>4867</v>
      </c>
      <c r="H8449" s="25">
        <v>15331</v>
      </c>
      <c r="I8449" s="25"/>
      <c r="J8449" s="58" t="e">
        <f>HYPERLINK("#"&amp;"Insumos"&amp;"!A"&amp;MATCH($B8449,#REF!,0),"Ins "&amp;$B8449)</f>
        <v>#REF!</v>
      </c>
      <c r="M8449" s="220"/>
    </row>
    <row r="8450" spans="1:13" x14ac:dyDescent="0.2">
      <c r="A8450" s="35" t="s">
        <v>8225</v>
      </c>
      <c r="B8450" s="1" t="s">
        <v>6108</v>
      </c>
      <c r="C8450" s="45" t="s">
        <v>6109</v>
      </c>
      <c r="D8450" s="23" t="s">
        <v>5751</v>
      </c>
      <c r="E8450" s="23" t="s">
        <v>464</v>
      </c>
      <c r="F8450" s="40">
        <v>1.05</v>
      </c>
      <c r="G8450" s="25">
        <v>3284</v>
      </c>
      <c r="H8450" s="25">
        <v>3448</v>
      </c>
      <c r="I8450" s="25"/>
      <c r="J8450" s="58" t="e">
        <f>HYPERLINK("#"&amp;"Insumos"&amp;"!A"&amp;MATCH($B8450,#REF!,0),"Ins "&amp;$B8450)</f>
        <v>#REF!</v>
      </c>
      <c r="M8450" s="220"/>
    </row>
    <row r="8451" spans="1:13" ht="25.5" x14ac:dyDescent="0.2">
      <c r="A8451" s="36" t="s">
        <v>8226</v>
      </c>
      <c r="B8451" s="26" t="s">
        <v>6816</v>
      </c>
      <c r="C8451" s="79" t="s">
        <v>8227</v>
      </c>
      <c r="D8451" s="37" t="s">
        <v>5608</v>
      </c>
      <c r="E8451" s="37" t="s">
        <v>287</v>
      </c>
      <c r="F8451" s="41"/>
      <c r="G8451" s="27"/>
      <c r="H8451" s="27"/>
      <c r="I8451" s="27">
        <v>39136</v>
      </c>
      <c r="M8451" s="220">
        <f t="shared" si="131"/>
        <v>51253</v>
      </c>
    </row>
    <row r="8452" spans="1:13" x14ac:dyDescent="0.2">
      <c r="A8452" s="35" t="s">
        <v>8226</v>
      </c>
      <c r="B8452" s="1" t="s">
        <v>81</v>
      </c>
      <c r="C8452" s="45" t="s">
        <v>1020</v>
      </c>
      <c r="D8452" s="23" t="s">
        <v>5734</v>
      </c>
      <c r="E8452" s="23" t="s">
        <v>4141</v>
      </c>
      <c r="F8452" s="40">
        <v>0.2</v>
      </c>
      <c r="G8452" s="25">
        <v>75325</v>
      </c>
      <c r="H8452" s="25">
        <v>15065</v>
      </c>
      <c r="I8452" s="25"/>
      <c r="J8452" s="58" t="e">
        <f>HYPERLINK("#"&amp;"Insumos"&amp;"!A"&amp;MATCH($B8452,#REF!,0),"Ins "&amp;$B8452)</f>
        <v>#REF!</v>
      </c>
      <c r="M8452" s="220"/>
    </row>
    <row r="8453" spans="1:13" x14ac:dyDescent="0.2">
      <c r="A8453" s="35" t="s">
        <v>8226</v>
      </c>
      <c r="B8453" s="1" t="s">
        <v>263</v>
      </c>
      <c r="C8453" s="45" t="s">
        <v>696</v>
      </c>
      <c r="D8453" s="23" t="s">
        <v>5534</v>
      </c>
      <c r="E8453" s="23" t="s">
        <v>4140</v>
      </c>
      <c r="F8453" s="40">
        <v>0.01</v>
      </c>
      <c r="G8453" s="25">
        <v>187426</v>
      </c>
      <c r="H8453" s="25">
        <v>1874</v>
      </c>
      <c r="I8453" s="25"/>
      <c r="J8453" s="58" t="e">
        <f>HYPERLINK("#"&amp;"Insumos"&amp;"!A"&amp;MATCH($B8453,#REF!,0),"Ins "&amp;$B8453)</f>
        <v>#REF!</v>
      </c>
      <c r="M8453" s="220"/>
    </row>
    <row r="8454" spans="1:13" x14ac:dyDescent="0.2">
      <c r="A8454" s="35" t="s">
        <v>8226</v>
      </c>
      <c r="B8454" s="1" t="s">
        <v>5533</v>
      </c>
      <c r="C8454" s="45" t="s">
        <v>5892</v>
      </c>
      <c r="D8454" s="23" t="s">
        <v>977</v>
      </c>
      <c r="E8454" s="23" t="s">
        <v>4134</v>
      </c>
      <c r="F8454" s="40">
        <v>0.5</v>
      </c>
      <c r="G8454" s="25">
        <v>3623</v>
      </c>
      <c r="H8454" s="25">
        <v>1812</v>
      </c>
      <c r="I8454" s="25"/>
      <c r="J8454" s="58" t="e">
        <f>HYPERLINK("#"&amp;"Insumos"&amp;"!A"&amp;MATCH($B8454,#REF!,0),"Ins "&amp;$B8454)</f>
        <v>#REF!</v>
      </c>
      <c r="M8454" s="220"/>
    </row>
    <row r="8455" spans="1:13" x14ac:dyDescent="0.2">
      <c r="A8455" s="35" t="s">
        <v>8226</v>
      </c>
      <c r="B8455" s="1" t="s">
        <v>4655</v>
      </c>
      <c r="C8455" s="45" t="s">
        <v>325</v>
      </c>
      <c r="D8455" s="23" t="s">
        <v>5751</v>
      </c>
      <c r="E8455" s="23" t="s">
        <v>4134</v>
      </c>
      <c r="F8455" s="40">
        <v>0.5</v>
      </c>
      <c r="G8455" s="25">
        <v>4098</v>
      </c>
      <c r="H8455" s="25">
        <v>2049</v>
      </c>
      <c r="I8455" s="25"/>
      <c r="J8455" s="58" t="e">
        <f>HYPERLINK("#"&amp;"Insumos"&amp;"!A"&amp;MATCH($B8455,#REF!,0),"Ins "&amp;$B8455)</f>
        <v>#REF!</v>
      </c>
      <c r="M8455" s="220"/>
    </row>
    <row r="8456" spans="1:13" x14ac:dyDescent="0.2">
      <c r="A8456" s="35" t="s">
        <v>8226</v>
      </c>
      <c r="B8456" s="1" t="s">
        <v>4668</v>
      </c>
      <c r="C8456" s="45" t="s">
        <v>324</v>
      </c>
      <c r="D8456" s="23" t="s">
        <v>5751</v>
      </c>
      <c r="E8456" s="23" t="s">
        <v>4134</v>
      </c>
      <c r="F8456" s="40">
        <v>0.3</v>
      </c>
      <c r="G8456" s="25">
        <v>10340</v>
      </c>
      <c r="H8456" s="25">
        <v>3102</v>
      </c>
      <c r="I8456" s="25"/>
      <c r="J8456" s="58" t="e">
        <f>HYPERLINK("#"&amp;"Insumos"&amp;"!A"&amp;MATCH($B8456,#REF!,0),"Ins "&amp;$B8456)</f>
        <v>#REF!</v>
      </c>
      <c r="M8456" s="220"/>
    </row>
    <row r="8457" spans="1:13" x14ac:dyDescent="0.2">
      <c r="A8457" s="35" t="s">
        <v>8226</v>
      </c>
      <c r="B8457" s="1" t="s">
        <v>4871</v>
      </c>
      <c r="C8457" s="45" t="s">
        <v>362</v>
      </c>
      <c r="D8457" s="23" t="s">
        <v>5751</v>
      </c>
      <c r="E8457" s="23" t="s">
        <v>287</v>
      </c>
      <c r="F8457" s="40">
        <v>1</v>
      </c>
      <c r="G8457" s="25">
        <v>13337</v>
      </c>
      <c r="H8457" s="25">
        <v>13337</v>
      </c>
      <c r="I8457" s="25"/>
      <c r="J8457" s="58" t="e">
        <f>HYPERLINK("#"&amp;"Insumos"&amp;"!A"&amp;MATCH($B8457,#REF!,0),"Ins "&amp;$B8457)</f>
        <v>#REF!</v>
      </c>
      <c r="M8457" s="220"/>
    </row>
    <row r="8458" spans="1:13" x14ac:dyDescent="0.2">
      <c r="A8458" s="35" t="s">
        <v>8226</v>
      </c>
      <c r="B8458" s="1" t="s">
        <v>5007</v>
      </c>
      <c r="C8458" s="45" t="s">
        <v>720</v>
      </c>
      <c r="D8458" s="23" t="s">
        <v>5751</v>
      </c>
      <c r="E8458" s="23" t="s">
        <v>4134</v>
      </c>
      <c r="F8458" s="40">
        <v>1</v>
      </c>
      <c r="G8458" s="25">
        <v>1897</v>
      </c>
      <c r="H8458" s="25">
        <v>1897</v>
      </c>
      <c r="I8458" s="25"/>
      <c r="J8458" s="58" t="e">
        <f>HYPERLINK("#"&amp;"Insumos"&amp;"!A"&amp;MATCH($B8458,#REF!,0),"Ins "&amp;$B8458)</f>
        <v>#REF!</v>
      </c>
      <c r="M8458" s="220"/>
    </row>
    <row r="8459" spans="1:13" ht="25.5" x14ac:dyDescent="0.2">
      <c r="A8459" s="36" t="s">
        <v>8228</v>
      </c>
      <c r="B8459" s="26" t="s">
        <v>6816</v>
      </c>
      <c r="C8459" s="79" t="s">
        <v>9854</v>
      </c>
      <c r="D8459" s="37" t="s">
        <v>5608</v>
      </c>
      <c r="E8459" s="37" t="s">
        <v>287</v>
      </c>
      <c r="F8459" s="41"/>
      <c r="G8459" s="27"/>
      <c r="H8459" s="27"/>
      <c r="I8459" s="27">
        <v>20582</v>
      </c>
      <c r="M8459" s="220">
        <f t="shared" ref="M8459:M8508" si="132">ROUND(I8459*(1+$L$2),0)</f>
        <v>26954</v>
      </c>
    </row>
    <row r="8460" spans="1:13" x14ac:dyDescent="0.2">
      <c r="A8460" s="35" t="s">
        <v>8228</v>
      </c>
      <c r="B8460" s="1" t="s">
        <v>81</v>
      </c>
      <c r="C8460" s="45" t="s">
        <v>1020</v>
      </c>
      <c r="D8460" s="23" t="s">
        <v>5734</v>
      </c>
      <c r="E8460" s="23" t="s">
        <v>4141</v>
      </c>
      <c r="F8460" s="40">
        <v>0.2</v>
      </c>
      <c r="G8460" s="25">
        <v>75325</v>
      </c>
      <c r="H8460" s="25">
        <v>15065</v>
      </c>
      <c r="I8460" s="25"/>
      <c r="J8460" s="58" t="e">
        <f>HYPERLINK("#"&amp;"Insumos"&amp;"!A"&amp;MATCH($B8460,#REF!,0),"Ins "&amp;$B8460)</f>
        <v>#REF!</v>
      </c>
      <c r="M8460" s="220"/>
    </row>
    <row r="8461" spans="1:13" x14ac:dyDescent="0.2">
      <c r="A8461" s="35" t="s">
        <v>8228</v>
      </c>
      <c r="B8461" s="1" t="s">
        <v>263</v>
      </c>
      <c r="C8461" s="45" t="s">
        <v>696</v>
      </c>
      <c r="D8461" s="23" t="s">
        <v>5534</v>
      </c>
      <c r="E8461" s="23" t="s">
        <v>4140</v>
      </c>
      <c r="F8461" s="40">
        <v>0.01</v>
      </c>
      <c r="G8461" s="25">
        <v>187426</v>
      </c>
      <c r="H8461" s="25">
        <v>1874</v>
      </c>
      <c r="I8461" s="25"/>
      <c r="J8461" s="58" t="e">
        <f>HYPERLINK("#"&amp;"Insumos"&amp;"!A"&amp;MATCH($B8461,#REF!,0),"Ins "&amp;$B8461)</f>
        <v>#REF!</v>
      </c>
      <c r="M8461" s="220"/>
    </row>
    <row r="8462" spans="1:13" x14ac:dyDescent="0.2">
      <c r="A8462" s="35" t="s">
        <v>8228</v>
      </c>
      <c r="B8462" s="1" t="s">
        <v>5533</v>
      </c>
      <c r="C8462" s="45" t="s">
        <v>5892</v>
      </c>
      <c r="D8462" s="23" t="s">
        <v>977</v>
      </c>
      <c r="E8462" s="23" t="s">
        <v>4134</v>
      </c>
      <c r="F8462" s="40">
        <v>0.2</v>
      </c>
      <c r="G8462" s="25">
        <v>3623</v>
      </c>
      <c r="H8462" s="25">
        <v>725</v>
      </c>
      <c r="I8462" s="25"/>
      <c r="J8462" s="58" t="e">
        <f>HYPERLINK("#"&amp;"Insumos"&amp;"!A"&amp;MATCH($B8462,#REF!,0),"Ins "&amp;$B8462)</f>
        <v>#REF!</v>
      </c>
      <c r="M8462" s="220"/>
    </row>
    <row r="8463" spans="1:13" x14ac:dyDescent="0.2">
      <c r="A8463" s="35" t="s">
        <v>8228</v>
      </c>
      <c r="B8463" s="1" t="s">
        <v>4884</v>
      </c>
      <c r="C8463" s="45" t="s">
        <v>375</v>
      </c>
      <c r="D8463" s="23" t="s">
        <v>5751</v>
      </c>
      <c r="E8463" s="23" t="s">
        <v>287</v>
      </c>
      <c r="F8463" s="40">
        <v>1.05</v>
      </c>
      <c r="G8463" s="25">
        <v>2418</v>
      </c>
      <c r="H8463" s="25">
        <v>2539</v>
      </c>
      <c r="I8463" s="25"/>
      <c r="J8463" s="58" t="e">
        <f>HYPERLINK("#"&amp;"Insumos"&amp;"!A"&amp;MATCH($B8463,#REF!,0),"Ins "&amp;$B8463)</f>
        <v>#REF!</v>
      </c>
      <c r="M8463" s="220"/>
    </row>
    <row r="8464" spans="1:13" x14ac:dyDescent="0.2">
      <c r="A8464" s="35" t="s">
        <v>8228</v>
      </c>
      <c r="B8464" s="1" t="s">
        <v>5007</v>
      </c>
      <c r="C8464" s="45" t="s">
        <v>720</v>
      </c>
      <c r="D8464" s="23" t="s">
        <v>5751</v>
      </c>
      <c r="E8464" s="23" t="s">
        <v>4134</v>
      </c>
      <c r="F8464" s="40">
        <v>0.2</v>
      </c>
      <c r="G8464" s="25">
        <v>1897</v>
      </c>
      <c r="H8464" s="25">
        <v>379</v>
      </c>
      <c r="I8464" s="25"/>
      <c r="J8464" s="58" t="e">
        <f>HYPERLINK("#"&amp;"Insumos"&amp;"!A"&amp;MATCH($B8464,#REF!,0),"Ins "&amp;$B8464)</f>
        <v>#REF!</v>
      </c>
      <c r="M8464" s="220"/>
    </row>
    <row r="8465" spans="1:13" ht="25.5" x14ac:dyDescent="0.2">
      <c r="A8465" s="36" t="s">
        <v>8229</v>
      </c>
      <c r="B8465" s="26" t="s">
        <v>6816</v>
      </c>
      <c r="C8465" s="79" t="s">
        <v>8230</v>
      </c>
      <c r="D8465" s="37" t="s">
        <v>5608</v>
      </c>
      <c r="E8465" s="37" t="s">
        <v>4134</v>
      </c>
      <c r="F8465" s="41"/>
      <c r="G8465" s="27"/>
      <c r="H8465" s="27"/>
      <c r="I8465" s="27">
        <v>79215</v>
      </c>
      <c r="M8465" s="220">
        <f t="shared" si="132"/>
        <v>103740</v>
      </c>
    </row>
    <row r="8466" spans="1:13" x14ac:dyDescent="0.2">
      <c r="A8466" s="35" t="s">
        <v>8229</v>
      </c>
      <c r="B8466" s="1" t="s">
        <v>5577</v>
      </c>
      <c r="C8466" s="45" t="s">
        <v>6346</v>
      </c>
      <c r="D8466" s="23" t="s">
        <v>5734</v>
      </c>
      <c r="E8466" s="23" t="s">
        <v>4141</v>
      </c>
      <c r="F8466" s="40">
        <v>0.2</v>
      </c>
      <c r="G8466" s="25">
        <v>53481</v>
      </c>
      <c r="H8466" s="25">
        <v>10696</v>
      </c>
      <c r="I8466" s="25"/>
      <c r="J8466" s="58" t="e">
        <f>HYPERLINK("#"&amp;"Insumos"&amp;"!A"&amp;MATCH($B8466,#REF!,0),"Ins "&amp;$B8466)</f>
        <v>#REF!</v>
      </c>
      <c r="M8466" s="220"/>
    </row>
    <row r="8467" spans="1:13" x14ac:dyDescent="0.2">
      <c r="A8467" s="35" t="s">
        <v>8229</v>
      </c>
      <c r="B8467" s="1" t="s">
        <v>5533</v>
      </c>
      <c r="C8467" s="45" t="s">
        <v>5892</v>
      </c>
      <c r="D8467" s="23" t="s">
        <v>977</v>
      </c>
      <c r="E8467" s="23" t="s">
        <v>4134</v>
      </c>
      <c r="F8467" s="40">
        <v>0.5</v>
      </c>
      <c r="G8467" s="25">
        <v>3623</v>
      </c>
      <c r="H8467" s="25">
        <v>1812</v>
      </c>
      <c r="I8467" s="25"/>
      <c r="J8467" s="58" t="e">
        <f>HYPERLINK("#"&amp;"Insumos"&amp;"!A"&amp;MATCH($B8467,#REF!,0),"Ins "&amp;$B8467)</f>
        <v>#REF!</v>
      </c>
      <c r="M8467" s="220"/>
    </row>
    <row r="8468" spans="1:13" x14ac:dyDescent="0.2">
      <c r="A8468" s="35" t="s">
        <v>8229</v>
      </c>
      <c r="B8468" s="1" t="s">
        <v>5007</v>
      </c>
      <c r="C8468" s="45" t="s">
        <v>720</v>
      </c>
      <c r="D8468" s="23" t="s">
        <v>5751</v>
      </c>
      <c r="E8468" s="23" t="s">
        <v>4134</v>
      </c>
      <c r="F8468" s="40">
        <v>1</v>
      </c>
      <c r="G8468" s="25">
        <v>1897</v>
      </c>
      <c r="H8468" s="25">
        <v>1897</v>
      </c>
      <c r="I8468" s="25"/>
      <c r="J8468" s="58" t="e">
        <f>HYPERLINK("#"&amp;"Insumos"&amp;"!A"&amp;MATCH($B8468,#REF!,0),"Ins "&amp;$B8468)</f>
        <v>#REF!</v>
      </c>
      <c r="M8468" s="220"/>
    </row>
    <row r="8469" spans="1:13" x14ac:dyDescent="0.2">
      <c r="A8469" s="35" t="s">
        <v>8229</v>
      </c>
      <c r="B8469" s="1" t="s">
        <v>6084</v>
      </c>
      <c r="C8469" s="45" t="s">
        <v>6085</v>
      </c>
      <c r="D8469" s="23" t="s">
        <v>5751</v>
      </c>
      <c r="E8469" s="23" t="s">
        <v>464</v>
      </c>
      <c r="F8469" s="40">
        <v>0.02</v>
      </c>
      <c r="G8469" s="25">
        <v>21306</v>
      </c>
      <c r="H8469" s="25">
        <v>426</v>
      </c>
      <c r="I8469" s="25"/>
      <c r="J8469" s="58" t="e">
        <f>HYPERLINK("#"&amp;"Insumos"&amp;"!A"&amp;MATCH($B8469,#REF!,0),"Ins "&amp;$B8469)</f>
        <v>#REF!</v>
      </c>
      <c r="M8469" s="220"/>
    </row>
    <row r="8470" spans="1:13" ht="25.5" x14ac:dyDescent="0.2">
      <c r="A8470" s="35" t="s">
        <v>8229</v>
      </c>
      <c r="B8470" s="1" t="s">
        <v>6169</v>
      </c>
      <c r="C8470" s="45" t="s">
        <v>6170</v>
      </c>
      <c r="D8470" s="23" t="s">
        <v>5751</v>
      </c>
      <c r="E8470" s="23" t="s">
        <v>4134</v>
      </c>
      <c r="F8470" s="40">
        <v>1</v>
      </c>
      <c r="G8470" s="25">
        <v>51692</v>
      </c>
      <c r="H8470" s="25">
        <v>51692</v>
      </c>
      <c r="I8470" s="25"/>
      <c r="J8470" s="58" t="e">
        <f>HYPERLINK("#"&amp;"Insumos"&amp;"!A"&amp;MATCH($B8470,#REF!,0),"Ins "&amp;$B8470)</f>
        <v>#REF!</v>
      </c>
      <c r="M8470" s="220"/>
    </row>
    <row r="8471" spans="1:13" x14ac:dyDescent="0.2">
      <c r="A8471" s="35" t="s">
        <v>8229</v>
      </c>
      <c r="B8471" s="1" t="s">
        <v>7418</v>
      </c>
      <c r="C8471" s="45" t="s">
        <v>7419</v>
      </c>
      <c r="D8471" s="23" t="s">
        <v>5751</v>
      </c>
      <c r="E8471" s="23" t="s">
        <v>287</v>
      </c>
      <c r="F8471" s="40">
        <v>3.15</v>
      </c>
      <c r="G8471" s="25">
        <v>2693</v>
      </c>
      <c r="H8471" s="25">
        <v>8483</v>
      </c>
      <c r="I8471" s="25"/>
      <c r="J8471" s="58" t="e">
        <f>HYPERLINK("#"&amp;"Insumos"&amp;"!A"&amp;MATCH($B8471,#REF!,0),"Ins "&amp;$B8471)</f>
        <v>#REF!</v>
      </c>
      <c r="M8471" s="220"/>
    </row>
    <row r="8472" spans="1:13" x14ac:dyDescent="0.2">
      <c r="A8472" s="35" t="s">
        <v>8229</v>
      </c>
      <c r="B8472" s="1" t="s">
        <v>7442</v>
      </c>
      <c r="C8472" s="45" t="s">
        <v>7443</v>
      </c>
      <c r="D8472" s="23" t="s">
        <v>5751</v>
      </c>
      <c r="E8472" s="23" t="s">
        <v>4134</v>
      </c>
      <c r="F8472" s="40">
        <v>3</v>
      </c>
      <c r="G8472" s="25">
        <v>1403</v>
      </c>
      <c r="H8472" s="25">
        <v>4209</v>
      </c>
      <c r="I8472" s="25"/>
      <c r="J8472" s="58" t="e">
        <f>HYPERLINK("#"&amp;"Insumos"&amp;"!A"&amp;MATCH($B8472,#REF!,0),"Ins "&amp;$B8472)</f>
        <v>#REF!</v>
      </c>
      <c r="M8472" s="220"/>
    </row>
    <row r="8473" spans="1:13" ht="25.5" x14ac:dyDescent="0.2">
      <c r="A8473" s="36" t="s">
        <v>8231</v>
      </c>
      <c r="B8473" s="26" t="s">
        <v>6816</v>
      </c>
      <c r="C8473" s="79" t="s">
        <v>8232</v>
      </c>
      <c r="D8473" s="37" t="s">
        <v>5608</v>
      </c>
      <c r="E8473" s="37" t="s">
        <v>4134</v>
      </c>
      <c r="F8473" s="41"/>
      <c r="G8473" s="27"/>
      <c r="H8473" s="27"/>
      <c r="I8473" s="27">
        <v>693678</v>
      </c>
      <c r="M8473" s="220">
        <f t="shared" si="132"/>
        <v>908441</v>
      </c>
    </row>
    <row r="8474" spans="1:13" x14ac:dyDescent="0.2">
      <c r="A8474" s="35" t="s">
        <v>8231</v>
      </c>
      <c r="B8474" s="1" t="s">
        <v>81</v>
      </c>
      <c r="C8474" s="45" t="s">
        <v>1020</v>
      </c>
      <c r="D8474" s="23" t="s">
        <v>5734</v>
      </c>
      <c r="E8474" s="23" t="s">
        <v>4141</v>
      </c>
      <c r="F8474" s="40">
        <v>4</v>
      </c>
      <c r="G8474" s="25">
        <v>75325</v>
      </c>
      <c r="H8474" s="25">
        <v>301300</v>
      </c>
      <c r="I8474" s="25"/>
      <c r="J8474" s="58" t="e">
        <f>HYPERLINK("#"&amp;"Insumos"&amp;"!A"&amp;MATCH($B8474,#REF!,0),"Ins "&amp;$B8474)</f>
        <v>#REF!</v>
      </c>
      <c r="M8474" s="220"/>
    </row>
    <row r="8475" spans="1:13" x14ac:dyDescent="0.2">
      <c r="A8475" s="35" t="s">
        <v>8231</v>
      </c>
      <c r="B8475" s="1" t="s">
        <v>263</v>
      </c>
      <c r="C8475" s="45" t="s">
        <v>696</v>
      </c>
      <c r="D8475" s="23" t="s">
        <v>5534</v>
      </c>
      <c r="E8475" s="23" t="s">
        <v>4140</v>
      </c>
      <c r="F8475" s="40">
        <v>0.05</v>
      </c>
      <c r="G8475" s="25">
        <v>187426</v>
      </c>
      <c r="H8475" s="25">
        <v>9371</v>
      </c>
      <c r="I8475" s="25"/>
      <c r="J8475" s="58" t="e">
        <f>HYPERLINK("#"&amp;"Insumos"&amp;"!A"&amp;MATCH($B8475,#REF!,0),"Ins "&amp;$B8475)</f>
        <v>#REF!</v>
      </c>
      <c r="M8475" s="220"/>
    </row>
    <row r="8476" spans="1:13" x14ac:dyDescent="0.2">
      <c r="A8476" s="35" t="s">
        <v>8231</v>
      </c>
      <c r="B8476" s="1" t="s">
        <v>5533</v>
      </c>
      <c r="C8476" s="45" t="s">
        <v>5892</v>
      </c>
      <c r="D8476" s="23" t="s">
        <v>977</v>
      </c>
      <c r="E8476" s="23" t="s">
        <v>4134</v>
      </c>
      <c r="F8476" s="40">
        <v>0.5</v>
      </c>
      <c r="G8476" s="25">
        <v>3623</v>
      </c>
      <c r="H8476" s="25">
        <v>1812</v>
      </c>
      <c r="I8476" s="25"/>
      <c r="J8476" s="58" t="e">
        <f>HYPERLINK("#"&amp;"Insumos"&amp;"!A"&amp;MATCH($B8476,#REF!,0),"Ins "&amp;$B8476)</f>
        <v>#REF!</v>
      </c>
      <c r="M8476" s="220"/>
    </row>
    <row r="8477" spans="1:13" x14ac:dyDescent="0.2">
      <c r="A8477" s="35" t="s">
        <v>8231</v>
      </c>
      <c r="B8477" s="1" t="s">
        <v>4674</v>
      </c>
      <c r="C8477" s="45" t="s">
        <v>1476</v>
      </c>
      <c r="D8477" s="23" t="s">
        <v>5751</v>
      </c>
      <c r="E8477" s="23" t="s">
        <v>4134</v>
      </c>
      <c r="F8477" s="40">
        <v>4</v>
      </c>
      <c r="G8477" s="25">
        <v>16527</v>
      </c>
      <c r="H8477" s="25">
        <v>66108</v>
      </c>
      <c r="I8477" s="25"/>
      <c r="J8477" s="58" t="e">
        <f>HYPERLINK("#"&amp;"Insumos"&amp;"!A"&amp;MATCH($B8477,#REF!,0),"Ins "&amp;$B8477)</f>
        <v>#REF!</v>
      </c>
      <c r="M8477" s="220"/>
    </row>
    <row r="8478" spans="1:13" ht="25.5" x14ac:dyDescent="0.2">
      <c r="A8478" s="35" t="s">
        <v>8231</v>
      </c>
      <c r="B8478" s="1" t="s">
        <v>4243</v>
      </c>
      <c r="C8478" s="45" t="s">
        <v>238</v>
      </c>
      <c r="D8478" s="23" t="s">
        <v>5751</v>
      </c>
      <c r="E8478" s="23" t="s">
        <v>4134</v>
      </c>
      <c r="F8478" s="40">
        <v>1</v>
      </c>
      <c r="G8478" s="25">
        <v>6537</v>
      </c>
      <c r="H8478" s="25">
        <v>6537</v>
      </c>
      <c r="I8478" s="25"/>
      <c r="J8478" s="58" t="e">
        <f>HYPERLINK("#"&amp;"Insumos"&amp;"!A"&amp;MATCH($B8478,#REF!,0),"Ins "&amp;$B8478)</f>
        <v>#REF!</v>
      </c>
      <c r="M8478" s="220"/>
    </row>
    <row r="8479" spans="1:13" x14ac:dyDescent="0.2">
      <c r="A8479" s="35" t="s">
        <v>8231</v>
      </c>
      <c r="B8479" s="1" t="s">
        <v>4877</v>
      </c>
      <c r="C8479" s="45" t="s">
        <v>368</v>
      </c>
      <c r="D8479" s="23" t="s">
        <v>5751</v>
      </c>
      <c r="E8479" s="23" t="s">
        <v>287</v>
      </c>
      <c r="F8479" s="40">
        <v>11</v>
      </c>
      <c r="G8479" s="25">
        <v>26250</v>
      </c>
      <c r="H8479" s="25">
        <v>288750</v>
      </c>
      <c r="I8479" s="25"/>
      <c r="J8479" s="58" t="e">
        <f>HYPERLINK("#"&amp;"Insumos"&amp;"!A"&amp;MATCH($B8479,#REF!,0),"Ins "&amp;$B8479)</f>
        <v>#REF!</v>
      </c>
      <c r="M8479" s="220"/>
    </row>
    <row r="8480" spans="1:13" x14ac:dyDescent="0.2">
      <c r="A8480" s="35" t="s">
        <v>8231</v>
      </c>
      <c r="B8480" s="1" t="s">
        <v>6035</v>
      </c>
      <c r="C8480" s="45" t="s">
        <v>9846</v>
      </c>
      <c r="D8480" s="23" t="s">
        <v>5751</v>
      </c>
      <c r="E8480" s="23" t="s">
        <v>464</v>
      </c>
      <c r="F8480" s="40">
        <v>4</v>
      </c>
      <c r="G8480" s="25">
        <v>3952</v>
      </c>
      <c r="H8480" s="25">
        <v>15808</v>
      </c>
      <c r="I8480" s="25"/>
      <c r="J8480" s="58" t="e">
        <f>HYPERLINK("#"&amp;"Insumos"&amp;"!A"&amp;MATCH($B8480,#REF!,0),"Ins "&amp;$B8480)</f>
        <v>#REF!</v>
      </c>
      <c r="M8480" s="220"/>
    </row>
    <row r="8481" spans="1:13" x14ac:dyDescent="0.2">
      <c r="A8481" s="35" t="s">
        <v>8231</v>
      </c>
      <c r="B8481" s="1" t="s">
        <v>6036</v>
      </c>
      <c r="C8481" s="45" t="s">
        <v>9847</v>
      </c>
      <c r="D8481" s="23" t="s">
        <v>5751</v>
      </c>
      <c r="E8481" s="23" t="s">
        <v>4134</v>
      </c>
      <c r="F8481" s="40">
        <v>4</v>
      </c>
      <c r="G8481" s="25">
        <v>998</v>
      </c>
      <c r="H8481" s="25">
        <v>3992</v>
      </c>
      <c r="I8481" s="25"/>
      <c r="J8481" s="58" t="e">
        <f>HYPERLINK("#"&amp;"Insumos"&amp;"!A"&amp;MATCH($B8481,#REF!,0),"Ins "&amp;$B8481)</f>
        <v>#REF!</v>
      </c>
      <c r="M8481" s="220"/>
    </row>
    <row r="8482" spans="1:13" x14ac:dyDescent="0.2">
      <c r="A8482" s="36" t="s">
        <v>8233</v>
      </c>
      <c r="B8482" s="26" t="s">
        <v>6816</v>
      </c>
      <c r="C8482" s="79" t="s">
        <v>8234</v>
      </c>
      <c r="D8482" s="37" t="s">
        <v>5608</v>
      </c>
      <c r="E8482" s="37" t="s">
        <v>4134</v>
      </c>
      <c r="F8482" s="41"/>
      <c r="G8482" s="27"/>
      <c r="H8482" s="27"/>
      <c r="I8482" s="27">
        <v>4999695</v>
      </c>
      <c r="M8482" s="220">
        <f t="shared" si="132"/>
        <v>6547601</v>
      </c>
    </row>
    <row r="8483" spans="1:13" x14ac:dyDescent="0.2">
      <c r="A8483" s="35" t="s">
        <v>8233</v>
      </c>
      <c r="B8483" s="1" t="s">
        <v>7488</v>
      </c>
      <c r="C8483" s="45" t="s">
        <v>7489</v>
      </c>
      <c r="D8483" s="23" t="s">
        <v>5751</v>
      </c>
      <c r="E8483" s="23" t="s">
        <v>4134</v>
      </c>
      <c r="F8483" s="40">
        <v>1</v>
      </c>
      <c r="G8483" s="25">
        <v>4999695</v>
      </c>
      <c r="H8483" s="25">
        <v>4999695</v>
      </c>
      <c r="I8483" s="25"/>
      <c r="J8483" s="58" t="e">
        <f>HYPERLINK("#"&amp;"Insumos"&amp;"!A"&amp;MATCH($B8483,#REF!,0),"Ins "&amp;$B8483)</f>
        <v>#REF!</v>
      </c>
      <c r="M8483" s="220"/>
    </row>
    <row r="8484" spans="1:13" ht="25.5" x14ac:dyDescent="0.2">
      <c r="A8484" s="36" t="s">
        <v>8235</v>
      </c>
      <c r="B8484" s="26" t="s">
        <v>6816</v>
      </c>
      <c r="C8484" s="79" t="s">
        <v>8236</v>
      </c>
      <c r="D8484" s="37" t="s">
        <v>5608</v>
      </c>
      <c r="E8484" s="37" t="s">
        <v>4134</v>
      </c>
      <c r="F8484" s="41"/>
      <c r="G8484" s="27"/>
      <c r="H8484" s="27"/>
      <c r="I8484" s="27">
        <v>27500</v>
      </c>
      <c r="M8484" s="220">
        <f t="shared" si="132"/>
        <v>36014</v>
      </c>
    </row>
    <row r="8485" spans="1:13" x14ac:dyDescent="0.2">
      <c r="A8485" s="35" t="s">
        <v>8235</v>
      </c>
      <c r="B8485" s="1" t="s">
        <v>5577</v>
      </c>
      <c r="C8485" s="45" t="s">
        <v>6346</v>
      </c>
      <c r="D8485" s="23" t="s">
        <v>5734</v>
      </c>
      <c r="E8485" s="23" t="s">
        <v>4141</v>
      </c>
      <c r="F8485" s="40">
        <v>0.12</v>
      </c>
      <c r="G8485" s="25">
        <v>53481</v>
      </c>
      <c r="H8485" s="25">
        <v>6418</v>
      </c>
      <c r="I8485" s="25"/>
      <c r="J8485" s="58" t="e">
        <f>HYPERLINK("#"&amp;"Insumos"&amp;"!A"&amp;MATCH($B8485,#REF!,0),"Ins "&amp;$B8485)</f>
        <v>#REF!</v>
      </c>
      <c r="M8485" s="220"/>
    </row>
    <row r="8486" spans="1:13" x14ac:dyDescent="0.2">
      <c r="A8486" s="35" t="s">
        <v>8235</v>
      </c>
      <c r="B8486" s="1" t="s">
        <v>263</v>
      </c>
      <c r="C8486" s="45" t="s">
        <v>696</v>
      </c>
      <c r="D8486" s="23" t="s">
        <v>5534</v>
      </c>
      <c r="E8486" s="23" t="s">
        <v>4140</v>
      </c>
      <c r="F8486" s="40">
        <v>4.0000000000000001E-3</v>
      </c>
      <c r="G8486" s="25">
        <v>187426</v>
      </c>
      <c r="H8486" s="25">
        <v>750</v>
      </c>
      <c r="I8486" s="25"/>
      <c r="J8486" s="58" t="e">
        <f>HYPERLINK("#"&amp;"Insumos"&amp;"!A"&amp;MATCH($B8486,#REF!,0),"Ins "&amp;$B8486)</f>
        <v>#REF!</v>
      </c>
      <c r="M8486" s="220"/>
    </row>
    <row r="8487" spans="1:13" x14ac:dyDescent="0.2">
      <c r="A8487" s="35" t="s">
        <v>8235</v>
      </c>
      <c r="B8487" s="1" t="s">
        <v>5533</v>
      </c>
      <c r="C8487" s="45" t="s">
        <v>5892</v>
      </c>
      <c r="D8487" s="23" t="s">
        <v>977</v>
      </c>
      <c r="E8487" s="23" t="s">
        <v>4134</v>
      </c>
      <c r="F8487" s="40">
        <v>0.1</v>
      </c>
      <c r="G8487" s="25">
        <v>3623</v>
      </c>
      <c r="H8487" s="25">
        <v>362</v>
      </c>
      <c r="I8487" s="25"/>
      <c r="J8487" s="58" t="e">
        <f>HYPERLINK("#"&amp;"Insumos"&amp;"!A"&amp;MATCH($B8487,#REF!,0),"Ins "&amp;$B8487)</f>
        <v>#REF!</v>
      </c>
      <c r="M8487" s="220"/>
    </row>
    <row r="8488" spans="1:13" x14ac:dyDescent="0.2">
      <c r="A8488" s="35" t="s">
        <v>8235</v>
      </c>
      <c r="B8488" s="1" t="s">
        <v>5007</v>
      </c>
      <c r="C8488" s="45" t="s">
        <v>720</v>
      </c>
      <c r="D8488" s="23" t="s">
        <v>5751</v>
      </c>
      <c r="E8488" s="23" t="s">
        <v>4134</v>
      </c>
      <c r="F8488" s="40">
        <v>1</v>
      </c>
      <c r="G8488" s="25">
        <v>1897</v>
      </c>
      <c r="H8488" s="25">
        <v>1897</v>
      </c>
      <c r="I8488" s="25"/>
      <c r="J8488" s="58" t="e">
        <f>HYPERLINK("#"&amp;"Insumos"&amp;"!A"&amp;MATCH($B8488,#REF!,0),"Ins "&amp;$B8488)</f>
        <v>#REF!</v>
      </c>
      <c r="M8488" s="220"/>
    </row>
    <row r="8489" spans="1:13" x14ac:dyDescent="0.2">
      <c r="A8489" s="35" t="s">
        <v>8235</v>
      </c>
      <c r="B8489" s="1" t="s">
        <v>7527</v>
      </c>
      <c r="C8489" s="45" t="s">
        <v>7528</v>
      </c>
      <c r="D8489" s="23" t="s">
        <v>5751</v>
      </c>
      <c r="E8489" s="23" t="s">
        <v>287</v>
      </c>
      <c r="F8489" s="40">
        <v>1.05</v>
      </c>
      <c r="G8489" s="25">
        <v>17212</v>
      </c>
      <c r="H8489" s="25">
        <v>18073</v>
      </c>
      <c r="I8489" s="25"/>
      <c r="J8489" s="58" t="e">
        <f>HYPERLINK("#"&amp;"Insumos"&amp;"!A"&amp;MATCH($B8489,#REF!,0),"Ins "&amp;$B8489)</f>
        <v>#REF!</v>
      </c>
      <c r="M8489" s="220"/>
    </row>
    <row r="8490" spans="1:13" ht="25.5" x14ac:dyDescent="0.2">
      <c r="A8490" s="36" t="s">
        <v>8237</v>
      </c>
      <c r="B8490" s="26" t="s">
        <v>6816</v>
      </c>
      <c r="C8490" s="79" t="s">
        <v>8238</v>
      </c>
      <c r="D8490" s="37" t="s">
        <v>5608</v>
      </c>
      <c r="E8490" s="37" t="s">
        <v>4134</v>
      </c>
      <c r="F8490" s="41"/>
      <c r="G8490" s="27"/>
      <c r="H8490" s="27"/>
      <c r="I8490" s="27">
        <v>245571</v>
      </c>
      <c r="M8490" s="220">
        <f t="shared" si="132"/>
        <v>321600</v>
      </c>
    </row>
    <row r="8491" spans="1:13" x14ac:dyDescent="0.2">
      <c r="A8491" s="35" t="s">
        <v>8237</v>
      </c>
      <c r="B8491" s="1" t="s">
        <v>81</v>
      </c>
      <c r="C8491" s="45" t="s">
        <v>1020</v>
      </c>
      <c r="D8491" s="23" t="s">
        <v>5734</v>
      </c>
      <c r="E8491" s="23" t="s">
        <v>4141</v>
      </c>
      <c r="F8491" s="40">
        <v>1</v>
      </c>
      <c r="G8491" s="25">
        <v>75325</v>
      </c>
      <c r="H8491" s="25">
        <v>75325</v>
      </c>
      <c r="I8491" s="25"/>
      <c r="J8491" s="58" t="e">
        <f>HYPERLINK("#"&amp;"Insumos"&amp;"!A"&amp;MATCH($B8491,#REF!,0),"Ins "&amp;$B8491)</f>
        <v>#REF!</v>
      </c>
      <c r="M8491" s="220"/>
    </row>
    <row r="8492" spans="1:13" ht="25.5" x14ac:dyDescent="0.2">
      <c r="A8492" s="35" t="s">
        <v>8237</v>
      </c>
      <c r="B8492" s="1" t="s">
        <v>597</v>
      </c>
      <c r="C8492" s="45" t="s">
        <v>8738</v>
      </c>
      <c r="D8492" s="23" t="s">
        <v>5534</v>
      </c>
      <c r="E8492" s="23" t="s">
        <v>8737</v>
      </c>
      <c r="F8492" s="40">
        <v>0.4</v>
      </c>
      <c r="G8492" s="25">
        <v>17302</v>
      </c>
      <c r="H8492" s="25">
        <v>6921</v>
      </c>
      <c r="I8492" s="25"/>
      <c r="J8492" s="58" t="e">
        <f>HYPERLINK("#"&amp;"Insumos"&amp;"!A"&amp;MATCH($B8492,#REF!,0),"Ins "&amp;$B8492)</f>
        <v>#REF!</v>
      </c>
      <c r="M8492" s="220"/>
    </row>
    <row r="8493" spans="1:13" x14ac:dyDescent="0.2">
      <c r="A8493" s="35" t="s">
        <v>8237</v>
      </c>
      <c r="B8493" s="1" t="s">
        <v>263</v>
      </c>
      <c r="C8493" s="45" t="s">
        <v>696</v>
      </c>
      <c r="D8493" s="23" t="s">
        <v>5534</v>
      </c>
      <c r="E8493" s="23" t="s">
        <v>4140</v>
      </c>
      <c r="F8493" s="40">
        <v>9.5999999999999992E-3</v>
      </c>
      <c r="G8493" s="25">
        <v>187426</v>
      </c>
      <c r="H8493" s="25">
        <v>1799</v>
      </c>
      <c r="I8493" s="25"/>
      <c r="J8493" s="58" t="e">
        <f>HYPERLINK("#"&amp;"Insumos"&amp;"!A"&amp;MATCH($B8493,#REF!,0),"Ins "&amp;$B8493)</f>
        <v>#REF!</v>
      </c>
      <c r="M8493" s="220"/>
    </row>
    <row r="8494" spans="1:13" x14ac:dyDescent="0.2">
      <c r="A8494" s="35" t="s">
        <v>8237</v>
      </c>
      <c r="B8494" s="1" t="s">
        <v>5533</v>
      </c>
      <c r="C8494" s="45" t="s">
        <v>5892</v>
      </c>
      <c r="D8494" s="23" t="s">
        <v>977</v>
      </c>
      <c r="E8494" s="23" t="s">
        <v>4134</v>
      </c>
      <c r="F8494" s="40">
        <v>0.5</v>
      </c>
      <c r="G8494" s="25">
        <v>3623</v>
      </c>
      <c r="H8494" s="25">
        <v>1812</v>
      </c>
      <c r="I8494" s="25"/>
      <c r="J8494" s="58" t="e">
        <f>HYPERLINK("#"&amp;"Insumos"&amp;"!A"&amp;MATCH($B8494,#REF!,0),"Ins "&amp;$B8494)</f>
        <v>#REF!</v>
      </c>
      <c r="M8494" s="220"/>
    </row>
    <row r="8495" spans="1:13" x14ac:dyDescent="0.2">
      <c r="A8495" s="35" t="s">
        <v>8237</v>
      </c>
      <c r="B8495" s="1" t="s">
        <v>4673</v>
      </c>
      <c r="C8495" s="45" t="s">
        <v>490</v>
      </c>
      <c r="D8495" s="23" t="s">
        <v>5751</v>
      </c>
      <c r="E8495" s="23" t="s">
        <v>4134</v>
      </c>
      <c r="F8495" s="40">
        <v>2</v>
      </c>
      <c r="G8495" s="25">
        <v>6465</v>
      </c>
      <c r="H8495" s="25">
        <v>12930</v>
      </c>
      <c r="I8495" s="25"/>
      <c r="J8495" s="58" t="e">
        <f>HYPERLINK("#"&amp;"Insumos"&amp;"!A"&amp;MATCH($B8495,#REF!,0),"Ins "&amp;$B8495)</f>
        <v>#REF!</v>
      </c>
      <c r="M8495" s="220"/>
    </row>
    <row r="8496" spans="1:13" x14ac:dyDescent="0.2">
      <c r="A8496" s="35" t="s">
        <v>8237</v>
      </c>
      <c r="B8496" s="1" t="s">
        <v>5089</v>
      </c>
      <c r="C8496" s="45" t="s">
        <v>305</v>
      </c>
      <c r="D8496" s="23" t="s">
        <v>5751</v>
      </c>
      <c r="E8496" s="23" t="s">
        <v>4134</v>
      </c>
      <c r="F8496" s="40">
        <v>1</v>
      </c>
      <c r="G8496" s="25">
        <v>9220</v>
      </c>
      <c r="H8496" s="25">
        <v>9220</v>
      </c>
      <c r="I8496" s="25"/>
      <c r="J8496" s="58" t="e">
        <f>HYPERLINK("#"&amp;"Insumos"&amp;"!A"&amp;MATCH($B8496,#REF!,0),"Ins "&amp;$B8496)</f>
        <v>#REF!</v>
      </c>
      <c r="M8496" s="220"/>
    </row>
    <row r="8497" spans="1:13" x14ac:dyDescent="0.2">
      <c r="A8497" s="35" t="s">
        <v>8237</v>
      </c>
      <c r="B8497" s="1" t="s">
        <v>4845</v>
      </c>
      <c r="C8497" s="45" t="s">
        <v>7331</v>
      </c>
      <c r="D8497" s="23" t="s">
        <v>5751</v>
      </c>
      <c r="E8497" s="23" t="s">
        <v>4134</v>
      </c>
      <c r="F8497" s="40">
        <v>1</v>
      </c>
      <c r="G8497" s="25">
        <v>15368</v>
      </c>
      <c r="H8497" s="25">
        <v>15368</v>
      </c>
      <c r="I8497" s="25"/>
      <c r="J8497" s="58" t="e">
        <f>HYPERLINK("#"&amp;"Insumos"&amp;"!A"&amp;MATCH($B8497,#REF!,0),"Ins "&amp;$B8497)</f>
        <v>#REF!</v>
      </c>
      <c r="M8497" s="220"/>
    </row>
    <row r="8498" spans="1:13" x14ac:dyDescent="0.2">
      <c r="A8498" s="35" t="s">
        <v>8237</v>
      </c>
      <c r="B8498" s="1" t="s">
        <v>6084</v>
      </c>
      <c r="C8498" s="45" t="s">
        <v>6085</v>
      </c>
      <c r="D8498" s="23" t="s">
        <v>5751</v>
      </c>
      <c r="E8498" s="23" t="s">
        <v>464</v>
      </c>
      <c r="F8498" s="40">
        <v>0.2</v>
      </c>
      <c r="G8498" s="25">
        <v>21306</v>
      </c>
      <c r="H8498" s="25">
        <v>4261</v>
      </c>
      <c r="I8498" s="25"/>
      <c r="J8498" s="58" t="e">
        <f>HYPERLINK("#"&amp;"Insumos"&amp;"!A"&amp;MATCH($B8498,#REF!,0),"Ins "&amp;$B8498)</f>
        <v>#REF!</v>
      </c>
      <c r="M8498" s="220"/>
    </row>
    <row r="8499" spans="1:13" x14ac:dyDescent="0.2">
      <c r="A8499" s="35" t="s">
        <v>8237</v>
      </c>
      <c r="B8499" s="1" t="s">
        <v>7382</v>
      </c>
      <c r="C8499" s="45" t="s">
        <v>7383</v>
      </c>
      <c r="D8499" s="23" t="s">
        <v>5751</v>
      </c>
      <c r="E8499" s="23" t="s">
        <v>4134</v>
      </c>
      <c r="F8499" s="40">
        <v>2</v>
      </c>
      <c r="G8499" s="25">
        <v>286</v>
      </c>
      <c r="H8499" s="25">
        <v>572</v>
      </c>
      <c r="I8499" s="25"/>
      <c r="J8499" s="58" t="e">
        <f>HYPERLINK("#"&amp;"Insumos"&amp;"!A"&amp;MATCH($B8499,#REF!,0),"Ins "&amp;$B8499)</f>
        <v>#REF!</v>
      </c>
      <c r="M8499" s="220"/>
    </row>
    <row r="8500" spans="1:13" x14ac:dyDescent="0.2">
      <c r="A8500" s="35" t="s">
        <v>8237</v>
      </c>
      <c r="B8500" s="1" t="s">
        <v>7400</v>
      </c>
      <c r="C8500" s="45" t="s">
        <v>7401</v>
      </c>
      <c r="D8500" s="23" t="s">
        <v>5751</v>
      </c>
      <c r="E8500" s="23" t="s">
        <v>4134</v>
      </c>
      <c r="F8500" s="40">
        <v>2</v>
      </c>
      <c r="G8500" s="25">
        <v>1501</v>
      </c>
      <c r="H8500" s="25">
        <v>3002</v>
      </c>
      <c r="I8500" s="25"/>
      <c r="J8500" s="58" t="e">
        <f>HYPERLINK("#"&amp;"Insumos"&amp;"!A"&amp;MATCH($B8500,#REF!,0),"Ins "&amp;$B8500)</f>
        <v>#REF!</v>
      </c>
      <c r="M8500" s="220"/>
    </row>
    <row r="8501" spans="1:13" x14ac:dyDescent="0.2">
      <c r="A8501" s="35" t="s">
        <v>8237</v>
      </c>
      <c r="B8501" s="1" t="s">
        <v>7438</v>
      </c>
      <c r="C8501" s="45" t="s">
        <v>7439</v>
      </c>
      <c r="D8501" s="23" t="s">
        <v>5751</v>
      </c>
      <c r="E8501" s="23" t="s">
        <v>4134</v>
      </c>
      <c r="F8501" s="40">
        <v>1</v>
      </c>
      <c r="G8501" s="25">
        <v>8429</v>
      </c>
      <c r="H8501" s="25">
        <v>8429</v>
      </c>
      <c r="I8501" s="25"/>
      <c r="J8501" s="58" t="e">
        <f>HYPERLINK("#"&amp;"Insumos"&amp;"!A"&amp;MATCH($B8501,#REF!,0),"Ins "&amp;$B8501)</f>
        <v>#REF!</v>
      </c>
      <c r="M8501" s="220"/>
    </row>
    <row r="8502" spans="1:13" x14ac:dyDescent="0.2">
      <c r="A8502" s="35" t="s">
        <v>8237</v>
      </c>
      <c r="B8502" s="1" t="s">
        <v>7442</v>
      </c>
      <c r="C8502" s="45" t="s">
        <v>7443</v>
      </c>
      <c r="D8502" s="23" t="s">
        <v>5751</v>
      </c>
      <c r="E8502" s="23" t="s">
        <v>4134</v>
      </c>
      <c r="F8502" s="40">
        <v>3</v>
      </c>
      <c r="G8502" s="25">
        <v>1403</v>
      </c>
      <c r="H8502" s="25">
        <v>4209</v>
      </c>
      <c r="I8502" s="25"/>
      <c r="J8502" s="58" t="e">
        <f>HYPERLINK("#"&amp;"Insumos"&amp;"!A"&amp;MATCH($B8502,#REF!,0),"Ins "&amp;$B8502)</f>
        <v>#REF!</v>
      </c>
      <c r="M8502" s="220"/>
    </row>
    <row r="8503" spans="1:13" x14ac:dyDescent="0.2">
      <c r="A8503" s="35" t="s">
        <v>8237</v>
      </c>
      <c r="B8503" s="1" t="s">
        <v>7490</v>
      </c>
      <c r="C8503" s="45" t="s">
        <v>7491</v>
      </c>
      <c r="D8503" s="23" t="s">
        <v>5751</v>
      </c>
      <c r="E8503" s="23" t="s">
        <v>4134</v>
      </c>
      <c r="F8503" s="40">
        <v>4</v>
      </c>
      <c r="G8503" s="25">
        <v>746</v>
      </c>
      <c r="H8503" s="25">
        <v>2984</v>
      </c>
      <c r="I8503" s="25"/>
      <c r="J8503" s="58" t="e">
        <f>HYPERLINK("#"&amp;"Insumos"&amp;"!A"&amp;MATCH($B8503,#REF!,0),"Ins "&amp;$B8503)</f>
        <v>#REF!</v>
      </c>
      <c r="M8503" s="220"/>
    </row>
    <row r="8504" spans="1:13" x14ac:dyDescent="0.2">
      <c r="A8504" s="35" t="s">
        <v>8237</v>
      </c>
      <c r="B8504" s="1" t="s">
        <v>7492</v>
      </c>
      <c r="C8504" s="45" t="s">
        <v>7493</v>
      </c>
      <c r="D8504" s="23" t="s">
        <v>5751</v>
      </c>
      <c r="E8504" s="23" t="s">
        <v>4134</v>
      </c>
      <c r="F8504" s="40">
        <v>1</v>
      </c>
      <c r="G8504" s="25">
        <v>12858</v>
      </c>
      <c r="H8504" s="25">
        <v>12858</v>
      </c>
      <c r="I8504" s="25"/>
      <c r="J8504" s="58" t="e">
        <f>HYPERLINK("#"&amp;"Insumos"&amp;"!A"&amp;MATCH($B8504,#REF!,0),"Ins "&amp;$B8504)</f>
        <v>#REF!</v>
      </c>
      <c r="M8504" s="220"/>
    </row>
    <row r="8505" spans="1:13" x14ac:dyDescent="0.2">
      <c r="A8505" s="35" t="s">
        <v>8237</v>
      </c>
      <c r="B8505" s="1" t="s">
        <v>7790</v>
      </c>
      <c r="C8505" s="45" t="s">
        <v>7791</v>
      </c>
      <c r="D8505" s="23" t="s">
        <v>5751</v>
      </c>
      <c r="E8505" s="23" t="s">
        <v>464</v>
      </c>
      <c r="F8505" s="40">
        <v>9.15</v>
      </c>
      <c r="G8505" s="25">
        <v>3641</v>
      </c>
      <c r="H8505" s="25">
        <v>33315</v>
      </c>
      <c r="I8505" s="25"/>
      <c r="J8505" s="58" t="e">
        <f>HYPERLINK("#"&amp;"Insumos"&amp;"!A"&amp;MATCH($B8505,#REF!,0),"Ins "&amp;$B8505)</f>
        <v>#REF!</v>
      </c>
      <c r="M8505" s="220"/>
    </row>
    <row r="8506" spans="1:13" x14ac:dyDescent="0.2">
      <c r="A8506" s="35" t="s">
        <v>8237</v>
      </c>
      <c r="B8506" s="1" t="s">
        <v>7794</v>
      </c>
      <c r="C8506" s="45" t="s">
        <v>7795</v>
      </c>
      <c r="D8506" s="23" t="s">
        <v>5751</v>
      </c>
      <c r="E8506" s="23" t="s">
        <v>464</v>
      </c>
      <c r="F8506" s="40">
        <v>1.5</v>
      </c>
      <c r="G8506" s="25">
        <v>9570</v>
      </c>
      <c r="H8506" s="25">
        <v>14355</v>
      </c>
      <c r="I8506" s="25"/>
      <c r="J8506" s="58" t="e">
        <f>HYPERLINK("#"&amp;"Insumos"&amp;"!A"&amp;MATCH($B8506,#REF!,0),"Ins "&amp;$B8506)</f>
        <v>#REF!</v>
      </c>
      <c r="M8506" s="220"/>
    </row>
    <row r="8507" spans="1:13" x14ac:dyDescent="0.2">
      <c r="A8507" s="35" t="s">
        <v>8237</v>
      </c>
      <c r="B8507" s="1" t="s">
        <v>7800</v>
      </c>
      <c r="C8507" s="45" t="s">
        <v>7801</v>
      </c>
      <c r="D8507" s="23" t="s">
        <v>5751</v>
      </c>
      <c r="E8507" s="23" t="s">
        <v>464</v>
      </c>
      <c r="F8507" s="40">
        <v>3</v>
      </c>
      <c r="G8507" s="25">
        <v>12737</v>
      </c>
      <c r="H8507" s="25">
        <v>38211</v>
      </c>
      <c r="I8507" s="25"/>
      <c r="J8507" s="58" t="e">
        <f>HYPERLINK("#"&amp;"Insumos"&amp;"!A"&amp;MATCH($B8507,#REF!,0),"Ins "&amp;$B8507)</f>
        <v>#REF!</v>
      </c>
      <c r="M8507" s="220"/>
    </row>
    <row r="8508" spans="1:13" ht="38.25" x14ac:dyDescent="0.2">
      <c r="A8508" s="36" t="s">
        <v>8239</v>
      </c>
      <c r="B8508" s="26" t="s">
        <v>6816</v>
      </c>
      <c r="C8508" s="79" t="s">
        <v>8240</v>
      </c>
      <c r="D8508" s="37" t="s">
        <v>5608</v>
      </c>
      <c r="E8508" s="37" t="s">
        <v>4134</v>
      </c>
      <c r="F8508" s="41"/>
      <c r="G8508" s="27"/>
      <c r="H8508" s="27"/>
      <c r="I8508" s="27">
        <v>218285</v>
      </c>
      <c r="M8508" s="220">
        <f t="shared" si="132"/>
        <v>285866</v>
      </c>
    </row>
    <row r="8509" spans="1:13" x14ac:dyDescent="0.2">
      <c r="A8509" s="35" t="s">
        <v>8239</v>
      </c>
      <c r="B8509" s="1" t="s">
        <v>5577</v>
      </c>
      <c r="C8509" s="45" t="s">
        <v>6346</v>
      </c>
      <c r="D8509" s="23" t="s">
        <v>5734</v>
      </c>
      <c r="E8509" s="23" t="s">
        <v>4141</v>
      </c>
      <c r="F8509" s="40">
        <v>1</v>
      </c>
      <c r="G8509" s="25">
        <v>53481</v>
      </c>
      <c r="H8509" s="25">
        <v>53481</v>
      </c>
      <c r="I8509" s="25"/>
      <c r="J8509" s="58" t="e">
        <f>HYPERLINK("#"&amp;"Insumos"&amp;"!A"&amp;MATCH($B8509,#REF!,0),"Ins "&amp;$B8509)</f>
        <v>#REF!</v>
      </c>
      <c r="M8509" s="220"/>
    </row>
    <row r="8510" spans="1:13" x14ac:dyDescent="0.2">
      <c r="A8510" s="35" t="s">
        <v>8239</v>
      </c>
      <c r="B8510" s="1" t="s">
        <v>263</v>
      </c>
      <c r="C8510" s="45" t="s">
        <v>696</v>
      </c>
      <c r="D8510" s="23" t="s">
        <v>5534</v>
      </c>
      <c r="E8510" s="23" t="s">
        <v>4140</v>
      </c>
      <c r="F8510" s="40">
        <v>0.01</v>
      </c>
      <c r="G8510" s="25">
        <v>187426</v>
      </c>
      <c r="H8510" s="25">
        <v>1874</v>
      </c>
      <c r="I8510" s="25"/>
      <c r="J8510" s="58" t="e">
        <f>HYPERLINK("#"&amp;"Insumos"&amp;"!A"&amp;MATCH($B8510,#REF!,0),"Ins "&amp;$B8510)</f>
        <v>#REF!</v>
      </c>
      <c r="M8510" s="220"/>
    </row>
    <row r="8511" spans="1:13" x14ac:dyDescent="0.2">
      <c r="A8511" s="35" t="s">
        <v>8239</v>
      </c>
      <c r="B8511" s="1" t="s">
        <v>5533</v>
      </c>
      <c r="C8511" s="45" t="s">
        <v>5892</v>
      </c>
      <c r="D8511" s="23" t="s">
        <v>977</v>
      </c>
      <c r="E8511" s="23" t="s">
        <v>4134</v>
      </c>
      <c r="F8511" s="40">
        <v>0.5</v>
      </c>
      <c r="G8511" s="25">
        <v>3623</v>
      </c>
      <c r="H8511" s="25">
        <v>1812</v>
      </c>
      <c r="I8511" s="25"/>
      <c r="J8511" s="58" t="e">
        <f>HYPERLINK("#"&amp;"Insumos"&amp;"!A"&amp;MATCH($B8511,#REF!,0),"Ins "&amp;$B8511)</f>
        <v>#REF!</v>
      </c>
      <c r="M8511" s="220"/>
    </row>
    <row r="8512" spans="1:13" x14ac:dyDescent="0.2">
      <c r="A8512" s="35" t="s">
        <v>8239</v>
      </c>
      <c r="B8512" s="1" t="s">
        <v>4673</v>
      </c>
      <c r="C8512" s="45" t="s">
        <v>490</v>
      </c>
      <c r="D8512" s="23" t="s">
        <v>5751</v>
      </c>
      <c r="E8512" s="23" t="s">
        <v>4134</v>
      </c>
      <c r="F8512" s="40">
        <v>2</v>
      </c>
      <c r="G8512" s="25">
        <v>6465</v>
      </c>
      <c r="H8512" s="25">
        <v>12930</v>
      </c>
      <c r="I8512" s="25"/>
      <c r="J8512" s="58" t="e">
        <f>HYPERLINK("#"&amp;"Insumos"&amp;"!A"&amp;MATCH($B8512,#REF!,0),"Ins "&amp;$B8512)</f>
        <v>#REF!</v>
      </c>
      <c r="M8512" s="220"/>
    </row>
    <row r="8513" spans="1:13" x14ac:dyDescent="0.2">
      <c r="A8513" s="35" t="s">
        <v>8239</v>
      </c>
      <c r="B8513" s="1" t="s">
        <v>5037</v>
      </c>
      <c r="C8513" s="45" t="s">
        <v>148</v>
      </c>
      <c r="D8513" s="23" t="s">
        <v>5751</v>
      </c>
      <c r="E8513" s="23" t="s">
        <v>4141</v>
      </c>
      <c r="F8513" s="40">
        <v>1</v>
      </c>
      <c r="G8513" s="25">
        <v>5806</v>
      </c>
      <c r="H8513" s="25">
        <v>5806</v>
      </c>
      <c r="I8513" s="25"/>
      <c r="J8513" s="58" t="e">
        <f>HYPERLINK("#"&amp;"Insumos"&amp;"!A"&amp;MATCH($B8513,#REF!,0),"Ins "&amp;$B8513)</f>
        <v>#REF!</v>
      </c>
      <c r="M8513" s="220"/>
    </row>
    <row r="8514" spans="1:13" x14ac:dyDescent="0.2">
      <c r="A8514" s="35" t="s">
        <v>8239</v>
      </c>
      <c r="B8514" s="1" t="s">
        <v>5007</v>
      </c>
      <c r="C8514" s="45" t="s">
        <v>720</v>
      </c>
      <c r="D8514" s="23" t="s">
        <v>5751</v>
      </c>
      <c r="E8514" s="23" t="s">
        <v>4134</v>
      </c>
      <c r="F8514" s="40">
        <v>1</v>
      </c>
      <c r="G8514" s="25">
        <v>1897</v>
      </c>
      <c r="H8514" s="25">
        <v>1897</v>
      </c>
      <c r="I8514" s="25"/>
      <c r="J8514" s="58" t="e">
        <f>HYPERLINK("#"&amp;"Insumos"&amp;"!A"&amp;MATCH($B8514,#REF!,0),"Ins "&amp;$B8514)</f>
        <v>#REF!</v>
      </c>
      <c r="M8514" s="220"/>
    </row>
    <row r="8515" spans="1:13" x14ac:dyDescent="0.2">
      <c r="A8515" s="35" t="s">
        <v>8239</v>
      </c>
      <c r="B8515" s="1" t="s">
        <v>6084</v>
      </c>
      <c r="C8515" s="45" t="s">
        <v>6085</v>
      </c>
      <c r="D8515" s="23" t="s">
        <v>5751</v>
      </c>
      <c r="E8515" s="23" t="s">
        <v>464</v>
      </c>
      <c r="F8515" s="40">
        <v>0.2</v>
      </c>
      <c r="G8515" s="25">
        <v>21306</v>
      </c>
      <c r="H8515" s="25">
        <v>4261</v>
      </c>
      <c r="I8515" s="25"/>
      <c r="J8515" s="58" t="e">
        <f>HYPERLINK("#"&amp;"Insumos"&amp;"!A"&amp;MATCH($B8515,#REF!,0),"Ins "&amp;$B8515)</f>
        <v>#REF!</v>
      </c>
      <c r="M8515" s="220"/>
    </row>
    <row r="8516" spans="1:13" x14ac:dyDescent="0.2">
      <c r="A8516" s="35" t="s">
        <v>8239</v>
      </c>
      <c r="B8516" s="1" t="s">
        <v>7382</v>
      </c>
      <c r="C8516" s="45" t="s">
        <v>7383</v>
      </c>
      <c r="D8516" s="23" t="s">
        <v>5751</v>
      </c>
      <c r="E8516" s="23" t="s">
        <v>4134</v>
      </c>
      <c r="F8516" s="40">
        <v>2</v>
      </c>
      <c r="G8516" s="25">
        <v>286</v>
      </c>
      <c r="H8516" s="25">
        <v>572</v>
      </c>
      <c r="I8516" s="25"/>
      <c r="J8516" s="58" t="e">
        <f>HYPERLINK("#"&amp;"Insumos"&amp;"!A"&amp;MATCH($B8516,#REF!,0),"Ins "&amp;$B8516)</f>
        <v>#REF!</v>
      </c>
      <c r="M8516" s="220"/>
    </row>
    <row r="8517" spans="1:13" x14ac:dyDescent="0.2">
      <c r="A8517" s="35" t="s">
        <v>8239</v>
      </c>
      <c r="B8517" s="1" t="s">
        <v>7400</v>
      </c>
      <c r="C8517" s="45" t="s">
        <v>7401</v>
      </c>
      <c r="D8517" s="23" t="s">
        <v>5751</v>
      </c>
      <c r="E8517" s="23" t="s">
        <v>4134</v>
      </c>
      <c r="F8517" s="40">
        <v>2</v>
      </c>
      <c r="G8517" s="25">
        <v>1501</v>
      </c>
      <c r="H8517" s="25">
        <v>3002</v>
      </c>
      <c r="I8517" s="25"/>
      <c r="J8517" s="58" t="e">
        <f>HYPERLINK("#"&amp;"Insumos"&amp;"!A"&amp;MATCH($B8517,#REF!,0),"Ins "&amp;$B8517)</f>
        <v>#REF!</v>
      </c>
      <c r="M8517" s="220"/>
    </row>
    <row r="8518" spans="1:13" x14ac:dyDescent="0.2">
      <c r="A8518" s="35" t="s">
        <v>8239</v>
      </c>
      <c r="B8518" s="1" t="s">
        <v>7490</v>
      </c>
      <c r="C8518" s="45" t="s">
        <v>7491</v>
      </c>
      <c r="D8518" s="23" t="s">
        <v>5751</v>
      </c>
      <c r="E8518" s="23" t="s">
        <v>4134</v>
      </c>
      <c r="F8518" s="40">
        <v>2</v>
      </c>
      <c r="G8518" s="25">
        <v>746</v>
      </c>
      <c r="H8518" s="25">
        <v>1492</v>
      </c>
      <c r="I8518" s="25"/>
      <c r="J8518" s="58" t="e">
        <f>HYPERLINK("#"&amp;"Insumos"&amp;"!A"&amp;MATCH($B8518,#REF!,0),"Ins "&amp;$B8518)</f>
        <v>#REF!</v>
      </c>
      <c r="M8518" s="220"/>
    </row>
    <row r="8519" spans="1:13" x14ac:dyDescent="0.2">
      <c r="A8519" s="35" t="s">
        <v>8239</v>
      </c>
      <c r="B8519" s="1" t="s">
        <v>7492</v>
      </c>
      <c r="C8519" s="45" t="s">
        <v>7493</v>
      </c>
      <c r="D8519" s="23" t="s">
        <v>5751</v>
      </c>
      <c r="E8519" s="23" t="s">
        <v>4134</v>
      </c>
      <c r="F8519" s="40">
        <v>1</v>
      </c>
      <c r="G8519" s="25">
        <v>12858</v>
      </c>
      <c r="H8519" s="25">
        <v>12858</v>
      </c>
      <c r="I8519" s="25"/>
      <c r="J8519" s="58" t="e">
        <f>HYPERLINK("#"&amp;"Insumos"&amp;"!A"&amp;MATCH($B8519,#REF!,0),"Ins "&amp;$B8519)</f>
        <v>#REF!</v>
      </c>
      <c r="M8519" s="220"/>
    </row>
    <row r="8520" spans="1:13" x14ac:dyDescent="0.2">
      <c r="A8520" s="35" t="s">
        <v>8239</v>
      </c>
      <c r="B8520" s="1" t="s">
        <v>7790</v>
      </c>
      <c r="C8520" s="45" t="s">
        <v>7791</v>
      </c>
      <c r="D8520" s="23" t="s">
        <v>5751</v>
      </c>
      <c r="E8520" s="23" t="s">
        <v>464</v>
      </c>
      <c r="F8520" s="40">
        <v>15</v>
      </c>
      <c r="G8520" s="25">
        <v>3641</v>
      </c>
      <c r="H8520" s="25">
        <v>54615</v>
      </c>
      <c r="I8520" s="25"/>
      <c r="J8520" s="58" t="e">
        <f>HYPERLINK("#"&amp;"Insumos"&amp;"!A"&amp;MATCH($B8520,#REF!,0),"Ins "&amp;$B8520)</f>
        <v>#REF!</v>
      </c>
      <c r="M8520" s="220"/>
    </row>
    <row r="8521" spans="1:13" x14ac:dyDescent="0.2">
      <c r="A8521" s="35" t="s">
        <v>8239</v>
      </c>
      <c r="B8521" s="1" t="s">
        <v>7800</v>
      </c>
      <c r="C8521" s="45" t="s">
        <v>7801</v>
      </c>
      <c r="D8521" s="23" t="s">
        <v>5751</v>
      </c>
      <c r="E8521" s="23" t="s">
        <v>464</v>
      </c>
      <c r="F8521" s="40">
        <v>5</v>
      </c>
      <c r="G8521" s="25">
        <v>12737</v>
      </c>
      <c r="H8521" s="25">
        <v>63685</v>
      </c>
      <c r="I8521" s="25"/>
      <c r="J8521" s="58" t="e">
        <f>HYPERLINK("#"&amp;"Insumos"&amp;"!A"&amp;MATCH($B8521,#REF!,0),"Ins "&amp;$B8521)</f>
        <v>#REF!</v>
      </c>
      <c r="M8521" s="220"/>
    </row>
    <row r="8522" spans="1:13" ht="25.5" x14ac:dyDescent="0.2">
      <c r="A8522" s="36" t="s">
        <v>8241</v>
      </c>
      <c r="B8522" s="26" t="s">
        <v>6816</v>
      </c>
      <c r="C8522" s="79" t="s">
        <v>8242</v>
      </c>
      <c r="D8522" s="37" t="s">
        <v>5608</v>
      </c>
      <c r="E8522" s="37" t="s">
        <v>4134</v>
      </c>
      <c r="F8522" s="41"/>
      <c r="G8522" s="27"/>
      <c r="H8522" s="27"/>
      <c r="I8522" s="27">
        <v>232989</v>
      </c>
      <c r="M8522" s="220">
        <f t="shared" ref="M8522:M8578" si="133">ROUND(I8522*(1+$L$2),0)</f>
        <v>305122</v>
      </c>
    </row>
    <row r="8523" spans="1:13" x14ac:dyDescent="0.2">
      <c r="A8523" s="35" t="s">
        <v>8241</v>
      </c>
      <c r="B8523" s="1" t="s">
        <v>5577</v>
      </c>
      <c r="C8523" s="45" t="s">
        <v>6346</v>
      </c>
      <c r="D8523" s="23" t="s">
        <v>5734</v>
      </c>
      <c r="E8523" s="23" t="s">
        <v>4141</v>
      </c>
      <c r="F8523" s="40">
        <v>1</v>
      </c>
      <c r="G8523" s="25">
        <v>53481</v>
      </c>
      <c r="H8523" s="25">
        <v>53481</v>
      </c>
      <c r="I8523" s="25"/>
      <c r="J8523" s="58" t="e">
        <f>HYPERLINK("#"&amp;"Insumos"&amp;"!A"&amp;MATCH($B8523,#REF!,0),"Ins "&amp;$B8523)</f>
        <v>#REF!</v>
      </c>
      <c r="M8523" s="220"/>
    </row>
    <row r="8524" spans="1:13" x14ac:dyDescent="0.2">
      <c r="A8524" s="35" t="s">
        <v>8241</v>
      </c>
      <c r="B8524" s="1" t="s">
        <v>5533</v>
      </c>
      <c r="C8524" s="45" t="s">
        <v>5892</v>
      </c>
      <c r="D8524" s="23" t="s">
        <v>977</v>
      </c>
      <c r="E8524" s="23" t="s">
        <v>4134</v>
      </c>
      <c r="F8524" s="40">
        <v>0.5</v>
      </c>
      <c r="G8524" s="25">
        <v>3623</v>
      </c>
      <c r="H8524" s="25">
        <v>1812</v>
      </c>
      <c r="I8524" s="25"/>
      <c r="J8524" s="58" t="e">
        <f>HYPERLINK("#"&amp;"Insumos"&amp;"!A"&amp;MATCH($B8524,#REF!,0),"Ins "&amp;$B8524)</f>
        <v>#REF!</v>
      </c>
      <c r="M8524" s="220"/>
    </row>
    <row r="8525" spans="1:13" x14ac:dyDescent="0.2">
      <c r="A8525" s="35" t="s">
        <v>8241</v>
      </c>
      <c r="B8525" s="1" t="s">
        <v>4673</v>
      </c>
      <c r="C8525" s="45" t="s">
        <v>490</v>
      </c>
      <c r="D8525" s="23" t="s">
        <v>5751</v>
      </c>
      <c r="E8525" s="23" t="s">
        <v>4134</v>
      </c>
      <c r="F8525" s="40">
        <v>2</v>
      </c>
      <c r="G8525" s="25">
        <v>6465</v>
      </c>
      <c r="H8525" s="25">
        <v>12930</v>
      </c>
      <c r="I8525" s="25"/>
      <c r="J8525" s="58" t="e">
        <f>HYPERLINK("#"&amp;"Insumos"&amp;"!A"&amp;MATCH($B8525,#REF!,0),"Ins "&amp;$B8525)</f>
        <v>#REF!</v>
      </c>
      <c r="M8525" s="220"/>
    </row>
    <row r="8526" spans="1:13" x14ac:dyDescent="0.2">
      <c r="A8526" s="35" t="s">
        <v>8241</v>
      </c>
      <c r="B8526" s="1" t="s">
        <v>4845</v>
      </c>
      <c r="C8526" s="45" t="s">
        <v>7331</v>
      </c>
      <c r="D8526" s="23" t="s">
        <v>5751</v>
      </c>
      <c r="E8526" s="23" t="s">
        <v>4134</v>
      </c>
      <c r="F8526" s="40">
        <v>1</v>
      </c>
      <c r="G8526" s="25">
        <v>15368</v>
      </c>
      <c r="H8526" s="25">
        <v>15368</v>
      </c>
      <c r="I8526" s="25"/>
      <c r="J8526" s="58" t="e">
        <f>HYPERLINK("#"&amp;"Insumos"&amp;"!A"&amp;MATCH($B8526,#REF!,0),"Ins "&amp;$B8526)</f>
        <v>#REF!</v>
      </c>
      <c r="M8526" s="220"/>
    </row>
    <row r="8527" spans="1:13" x14ac:dyDescent="0.2">
      <c r="A8527" s="35" t="s">
        <v>8241</v>
      </c>
      <c r="B8527" s="1" t="s">
        <v>5007</v>
      </c>
      <c r="C8527" s="45" t="s">
        <v>720</v>
      </c>
      <c r="D8527" s="23" t="s">
        <v>5751</v>
      </c>
      <c r="E8527" s="23" t="s">
        <v>4134</v>
      </c>
      <c r="F8527" s="40">
        <v>2</v>
      </c>
      <c r="G8527" s="25">
        <v>1897</v>
      </c>
      <c r="H8527" s="25">
        <v>3794</v>
      </c>
      <c r="I8527" s="25"/>
      <c r="J8527" s="58" t="e">
        <f>HYPERLINK("#"&amp;"Insumos"&amp;"!A"&amp;MATCH($B8527,#REF!,0),"Ins "&amp;$B8527)</f>
        <v>#REF!</v>
      </c>
      <c r="M8527" s="220"/>
    </row>
    <row r="8528" spans="1:13" x14ac:dyDescent="0.2">
      <c r="A8528" s="35" t="s">
        <v>8241</v>
      </c>
      <c r="B8528" s="1" t="s">
        <v>6084</v>
      </c>
      <c r="C8528" s="45" t="s">
        <v>6085</v>
      </c>
      <c r="D8528" s="23" t="s">
        <v>5751</v>
      </c>
      <c r="E8528" s="23" t="s">
        <v>464</v>
      </c>
      <c r="F8528" s="40">
        <v>0.2</v>
      </c>
      <c r="G8528" s="25">
        <v>21306</v>
      </c>
      <c r="H8528" s="25">
        <v>4261</v>
      </c>
      <c r="I8528" s="25"/>
      <c r="J8528" s="58" t="e">
        <f>HYPERLINK("#"&amp;"Insumos"&amp;"!A"&amp;MATCH($B8528,#REF!,0),"Ins "&amp;$B8528)</f>
        <v>#REF!</v>
      </c>
      <c r="M8528" s="220"/>
    </row>
    <row r="8529" spans="1:13" x14ac:dyDescent="0.2">
      <c r="A8529" s="35" t="s">
        <v>8241</v>
      </c>
      <c r="B8529" s="1" t="s">
        <v>7382</v>
      </c>
      <c r="C8529" s="45" t="s">
        <v>7383</v>
      </c>
      <c r="D8529" s="23" t="s">
        <v>5751</v>
      </c>
      <c r="E8529" s="23" t="s">
        <v>4134</v>
      </c>
      <c r="F8529" s="40">
        <v>2</v>
      </c>
      <c r="G8529" s="25">
        <v>286</v>
      </c>
      <c r="H8529" s="25">
        <v>572</v>
      </c>
      <c r="I8529" s="25"/>
      <c r="J8529" s="58" t="e">
        <f>HYPERLINK("#"&amp;"Insumos"&amp;"!A"&amp;MATCH($B8529,#REF!,0),"Ins "&amp;$B8529)</f>
        <v>#REF!</v>
      </c>
      <c r="M8529" s="220"/>
    </row>
    <row r="8530" spans="1:13" x14ac:dyDescent="0.2">
      <c r="A8530" s="35" t="s">
        <v>8241</v>
      </c>
      <c r="B8530" s="1" t="s">
        <v>7400</v>
      </c>
      <c r="C8530" s="45" t="s">
        <v>7401</v>
      </c>
      <c r="D8530" s="23" t="s">
        <v>5751</v>
      </c>
      <c r="E8530" s="23" t="s">
        <v>4134</v>
      </c>
      <c r="F8530" s="40">
        <v>2</v>
      </c>
      <c r="G8530" s="25">
        <v>1501</v>
      </c>
      <c r="H8530" s="25">
        <v>3002</v>
      </c>
      <c r="I8530" s="25"/>
      <c r="J8530" s="58" t="e">
        <f>HYPERLINK("#"&amp;"Insumos"&amp;"!A"&amp;MATCH($B8530,#REF!,0),"Ins "&amp;$B8530)</f>
        <v>#REF!</v>
      </c>
      <c r="M8530" s="220"/>
    </row>
    <row r="8531" spans="1:13" x14ac:dyDescent="0.2">
      <c r="A8531" s="35" t="s">
        <v>8241</v>
      </c>
      <c r="B8531" s="1" t="s">
        <v>7442</v>
      </c>
      <c r="C8531" s="45" t="s">
        <v>7443</v>
      </c>
      <c r="D8531" s="23" t="s">
        <v>5751</v>
      </c>
      <c r="E8531" s="23" t="s">
        <v>4134</v>
      </c>
      <c r="F8531" s="40">
        <v>3</v>
      </c>
      <c r="G8531" s="25">
        <v>1403</v>
      </c>
      <c r="H8531" s="25">
        <v>4209</v>
      </c>
      <c r="I8531" s="25"/>
      <c r="J8531" s="58" t="e">
        <f>HYPERLINK("#"&amp;"Insumos"&amp;"!A"&amp;MATCH($B8531,#REF!,0),"Ins "&amp;$B8531)</f>
        <v>#REF!</v>
      </c>
      <c r="M8531" s="220"/>
    </row>
    <row r="8532" spans="1:13" x14ac:dyDescent="0.2">
      <c r="A8532" s="35" t="s">
        <v>8241</v>
      </c>
      <c r="B8532" s="1" t="s">
        <v>7490</v>
      </c>
      <c r="C8532" s="45" t="s">
        <v>7491</v>
      </c>
      <c r="D8532" s="23" t="s">
        <v>5751</v>
      </c>
      <c r="E8532" s="23" t="s">
        <v>4134</v>
      </c>
      <c r="F8532" s="40">
        <v>2</v>
      </c>
      <c r="G8532" s="25">
        <v>746</v>
      </c>
      <c r="H8532" s="25">
        <v>1492</v>
      </c>
      <c r="I8532" s="25"/>
      <c r="J8532" s="58" t="e">
        <f>HYPERLINK("#"&amp;"Insumos"&amp;"!A"&amp;MATCH($B8532,#REF!,0),"Ins "&amp;$B8532)</f>
        <v>#REF!</v>
      </c>
      <c r="M8532" s="220"/>
    </row>
    <row r="8533" spans="1:13" x14ac:dyDescent="0.2">
      <c r="A8533" s="35" t="s">
        <v>8241</v>
      </c>
      <c r="B8533" s="1" t="s">
        <v>7492</v>
      </c>
      <c r="C8533" s="45" t="s">
        <v>7493</v>
      </c>
      <c r="D8533" s="23" t="s">
        <v>5751</v>
      </c>
      <c r="E8533" s="23" t="s">
        <v>4134</v>
      </c>
      <c r="F8533" s="40">
        <v>1</v>
      </c>
      <c r="G8533" s="25">
        <v>12858</v>
      </c>
      <c r="H8533" s="25">
        <v>12858</v>
      </c>
      <c r="I8533" s="25"/>
      <c r="J8533" s="58" t="e">
        <f>HYPERLINK("#"&amp;"Insumos"&amp;"!A"&amp;MATCH($B8533,#REF!,0),"Ins "&amp;$B8533)</f>
        <v>#REF!</v>
      </c>
      <c r="M8533" s="220"/>
    </row>
    <row r="8534" spans="1:13" x14ac:dyDescent="0.2">
      <c r="A8534" s="35" t="s">
        <v>8241</v>
      </c>
      <c r="B8534" s="1" t="s">
        <v>7790</v>
      </c>
      <c r="C8534" s="45" t="s">
        <v>7791</v>
      </c>
      <c r="D8534" s="23" t="s">
        <v>5751</v>
      </c>
      <c r="E8534" s="23" t="s">
        <v>464</v>
      </c>
      <c r="F8534" s="40">
        <v>15.25</v>
      </c>
      <c r="G8534" s="25">
        <v>3641</v>
      </c>
      <c r="H8534" s="25">
        <v>55525</v>
      </c>
      <c r="I8534" s="25"/>
      <c r="J8534" s="58" t="e">
        <f>HYPERLINK("#"&amp;"Insumos"&amp;"!A"&amp;MATCH($B8534,#REF!,0),"Ins "&amp;$B8534)</f>
        <v>#REF!</v>
      </c>
      <c r="M8534" s="220"/>
    </row>
    <row r="8535" spans="1:13" x14ac:dyDescent="0.2">
      <c r="A8535" s="35" t="s">
        <v>8241</v>
      </c>
      <c r="B8535" s="1" t="s">
        <v>7800</v>
      </c>
      <c r="C8535" s="45" t="s">
        <v>7801</v>
      </c>
      <c r="D8535" s="23" t="s">
        <v>5751</v>
      </c>
      <c r="E8535" s="23" t="s">
        <v>464</v>
      </c>
      <c r="F8535" s="40">
        <v>5</v>
      </c>
      <c r="G8535" s="25">
        <v>12737</v>
      </c>
      <c r="H8535" s="25">
        <v>63685</v>
      </c>
      <c r="I8535" s="25"/>
      <c r="J8535" s="58" t="e">
        <f>HYPERLINK("#"&amp;"Insumos"&amp;"!A"&amp;MATCH($B8535,#REF!,0),"Ins "&amp;$B8535)</f>
        <v>#REF!</v>
      </c>
      <c r="M8535" s="220"/>
    </row>
    <row r="8536" spans="1:13" ht="38.25" x14ac:dyDescent="0.2">
      <c r="A8536" s="36" t="s">
        <v>8243</v>
      </c>
      <c r="B8536" s="26" t="s">
        <v>6816</v>
      </c>
      <c r="C8536" s="79" t="s">
        <v>8244</v>
      </c>
      <c r="D8536" s="37" t="s">
        <v>5608</v>
      </c>
      <c r="E8536" s="37" t="s">
        <v>4134</v>
      </c>
      <c r="F8536" s="41"/>
      <c r="G8536" s="27"/>
      <c r="H8536" s="27"/>
      <c r="I8536" s="27">
        <v>200659</v>
      </c>
      <c r="M8536" s="220">
        <f t="shared" si="133"/>
        <v>262783</v>
      </c>
    </row>
    <row r="8537" spans="1:13" x14ac:dyDescent="0.2">
      <c r="A8537" s="35" t="s">
        <v>8243</v>
      </c>
      <c r="B8537" s="1" t="s">
        <v>5577</v>
      </c>
      <c r="C8537" s="45" t="s">
        <v>6346</v>
      </c>
      <c r="D8537" s="23" t="s">
        <v>5734</v>
      </c>
      <c r="E8537" s="23" t="s">
        <v>4141</v>
      </c>
      <c r="F8537" s="40">
        <v>1</v>
      </c>
      <c r="G8537" s="25">
        <v>53481</v>
      </c>
      <c r="H8537" s="25">
        <v>53481</v>
      </c>
      <c r="I8537" s="25"/>
      <c r="J8537" s="58" t="e">
        <f>HYPERLINK("#"&amp;"Insumos"&amp;"!A"&amp;MATCH($B8537,#REF!,0),"Ins "&amp;$B8537)</f>
        <v>#REF!</v>
      </c>
      <c r="M8537" s="220"/>
    </row>
    <row r="8538" spans="1:13" x14ac:dyDescent="0.2">
      <c r="A8538" s="35" t="s">
        <v>8243</v>
      </c>
      <c r="B8538" s="1" t="s">
        <v>263</v>
      </c>
      <c r="C8538" s="45" t="s">
        <v>696</v>
      </c>
      <c r="D8538" s="23" t="s">
        <v>5534</v>
      </c>
      <c r="E8538" s="23" t="s">
        <v>4140</v>
      </c>
      <c r="F8538" s="40">
        <v>1.14E-2</v>
      </c>
      <c r="G8538" s="25">
        <v>187426</v>
      </c>
      <c r="H8538" s="25">
        <v>2137</v>
      </c>
      <c r="I8538" s="25"/>
      <c r="J8538" s="58" t="e">
        <f>HYPERLINK("#"&amp;"Insumos"&amp;"!A"&amp;MATCH($B8538,#REF!,0),"Ins "&amp;$B8538)</f>
        <v>#REF!</v>
      </c>
      <c r="M8538" s="220"/>
    </row>
    <row r="8539" spans="1:13" x14ac:dyDescent="0.2">
      <c r="A8539" s="35" t="s">
        <v>8243</v>
      </c>
      <c r="B8539" s="1" t="s">
        <v>5533</v>
      </c>
      <c r="C8539" s="45" t="s">
        <v>5892</v>
      </c>
      <c r="D8539" s="23" t="s">
        <v>977</v>
      </c>
      <c r="E8539" s="23" t="s">
        <v>4134</v>
      </c>
      <c r="F8539" s="40">
        <v>0.5</v>
      </c>
      <c r="G8539" s="25">
        <v>3623</v>
      </c>
      <c r="H8539" s="25">
        <v>1812</v>
      </c>
      <c r="I8539" s="25"/>
      <c r="J8539" s="58" t="e">
        <f>HYPERLINK("#"&amp;"Insumos"&amp;"!A"&amp;MATCH($B8539,#REF!,0),"Ins "&amp;$B8539)</f>
        <v>#REF!</v>
      </c>
      <c r="M8539" s="220"/>
    </row>
    <row r="8540" spans="1:13" x14ac:dyDescent="0.2">
      <c r="A8540" s="35" t="s">
        <v>8243</v>
      </c>
      <c r="B8540" s="1" t="s">
        <v>4673</v>
      </c>
      <c r="C8540" s="45" t="s">
        <v>490</v>
      </c>
      <c r="D8540" s="23" t="s">
        <v>5751</v>
      </c>
      <c r="E8540" s="23" t="s">
        <v>4134</v>
      </c>
      <c r="F8540" s="40">
        <v>2</v>
      </c>
      <c r="G8540" s="25">
        <v>6465</v>
      </c>
      <c r="H8540" s="25">
        <v>12930</v>
      </c>
      <c r="I8540" s="25"/>
      <c r="J8540" s="58" t="e">
        <f>HYPERLINK("#"&amp;"Insumos"&amp;"!A"&amp;MATCH($B8540,#REF!,0),"Ins "&amp;$B8540)</f>
        <v>#REF!</v>
      </c>
      <c r="M8540" s="220"/>
    </row>
    <row r="8541" spans="1:13" x14ac:dyDescent="0.2">
      <c r="A8541" s="35" t="s">
        <v>8243</v>
      </c>
      <c r="B8541" s="1" t="s">
        <v>4875</v>
      </c>
      <c r="C8541" s="45" t="s">
        <v>366</v>
      </c>
      <c r="D8541" s="23" t="s">
        <v>5751</v>
      </c>
      <c r="E8541" s="23" t="s">
        <v>287</v>
      </c>
      <c r="F8541" s="40">
        <v>5</v>
      </c>
      <c r="G8541" s="25">
        <v>9093</v>
      </c>
      <c r="H8541" s="25">
        <v>45465</v>
      </c>
      <c r="I8541" s="25"/>
      <c r="J8541" s="58" t="e">
        <f>HYPERLINK("#"&amp;"Insumos"&amp;"!A"&amp;MATCH($B8541,#REF!,0),"Ins "&amp;$B8541)</f>
        <v>#REF!</v>
      </c>
      <c r="M8541" s="220"/>
    </row>
    <row r="8542" spans="1:13" x14ac:dyDescent="0.2">
      <c r="A8542" s="35" t="s">
        <v>8243</v>
      </c>
      <c r="B8542" s="1" t="s">
        <v>5007</v>
      </c>
      <c r="C8542" s="45" t="s">
        <v>720</v>
      </c>
      <c r="D8542" s="23" t="s">
        <v>5751</v>
      </c>
      <c r="E8542" s="23" t="s">
        <v>4134</v>
      </c>
      <c r="F8542" s="40">
        <v>2</v>
      </c>
      <c r="G8542" s="25">
        <v>1897</v>
      </c>
      <c r="H8542" s="25">
        <v>3794</v>
      </c>
      <c r="I8542" s="25"/>
      <c r="J8542" s="58" t="e">
        <f>HYPERLINK("#"&amp;"Insumos"&amp;"!A"&amp;MATCH($B8542,#REF!,0),"Ins "&amp;$B8542)</f>
        <v>#REF!</v>
      </c>
      <c r="M8542" s="220"/>
    </row>
    <row r="8543" spans="1:13" x14ac:dyDescent="0.2">
      <c r="A8543" s="35" t="s">
        <v>8243</v>
      </c>
      <c r="B8543" s="1" t="s">
        <v>6084</v>
      </c>
      <c r="C8543" s="45" t="s">
        <v>6085</v>
      </c>
      <c r="D8543" s="23" t="s">
        <v>5751</v>
      </c>
      <c r="E8543" s="23" t="s">
        <v>464</v>
      </c>
      <c r="F8543" s="40">
        <v>0.2</v>
      </c>
      <c r="G8543" s="25">
        <v>21306</v>
      </c>
      <c r="H8543" s="25">
        <v>4261</v>
      </c>
      <c r="I8543" s="25"/>
      <c r="J8543" s="58" t="e">
        <f>HYPERLINK("#"&amp;"Insumos"&amp;"!A"&amp;MATCH($B8543,#REF!,0),"Ins "&amp;$B8543)</f>
        <v>#REF!</v>
      </c>
      <c r="M8543" s="220"/>
    </row>
    <row r="8544" spans="1:13" x14ac:dyDescent="0.2">
      <c r="A8544" s="35" t="s">
        <v>8243</v>
      </c>
      <c r="B8544" s="1" t="s">
        <v>6158</v>
      </c>
      <c r="C8544" s="45" t="s">
        <v>6159</v>
      </c>
      <c r="D8544" s="23" t="s">
        <v>5751</v>
      </c>
      <c r="E8544" s="23" t="s">
        <v>4134</v>
      </c>
      <c r="F8544" s="40">
        <v>1</v>
      </c>
      <c r="G8544" s="25">
        <v>17787</v>
      </c>
      <c r="H8544" s="25">
        <v>17787</v>
      </c>
      <c r="I8544" s="25"/>
      <c r="J8544" s="58" t="e">
        <f>HYPERLINK("#"&amp;"Insumos"&amp;"!A"&amp;MATCH($B8544,#REF!,0),"Ins "&amp;$B8544)</f>
        <v>#REF!</v>
      </c>
      <c r="M8544" s="220"/>
    </row>
    <row r="8545" spans="1:13" x14ac:dyDescent="0.2">
      <c r="A8545" s="35" t="s">
        <v>8243</v>
      </c>
      <c r="B8545" s="1" t="s">
        <v>7382</v>
      </c>
      <c r="C8545" s="45" t="s">
        <v>7383</v>
      </c>
      <c r="D8545" s="23" t="s">
        <v>5751</v>
      </c>
      <c r="E8545" s="23" t="s">
        <v>4134</v>
      </c>
      <c r="F8545" s="40">
        <v>2</v>
      </c>
      <c r="G8545" s="25">
        <v>286</v>
      </c>
      <c r="H8545" s="25">
        <v>572</v>
      </c>
      <c r="I8545" s="25"/>
      <c r="J8545" s="58" t="e">
        <f>HYPERLINK("#"&amp;"Insumos"&amp;"!A"&amp;MATCH($B8545,#REF!,0),"Ins "&amp;$B8545)</f>
        <v>#REF!</v>
      </c>
      <c r="M8545" s="220"/>
    </row>
    <row r="8546" spans="1:13" x14ac:dyDescent="0.2">
      <c r="A8546" s="35" t="s">
        <v>8243</v>
      </c>
      <c r="B8546" s="1" t="s">
        <v>7400</v>
      </c>
      <c r="C8546" s="45" t="s">
        <v>7401</v>
      </c>
      <c r="D8546" s="23" t="s">
        <v>5751</v>
      </c>
      <c r="E8546" s="23" t="s">
        <v>4134</v>
      </c>
      <c r="F8546" s="40">
        <v>2</v>
      </c>
      <c r="G8546" s="25">
        <v>1501</v>
      </c>
      <c r="H8546" s="25">
        <v>3002</v>
      </c>
      <c r="I8546" s="25"/>
      <c r="J8546" s="58" t="e">
        <f>HYPERLINK("#"&amp;"Insumos"&amp;"!A"&amp;MATCH($B8546,#REF!,0),"Ins "&amp;$B8546)</f>
        <v>#REF!</v>
      </c>
      <c r="M8546" s="220"/>
    </row>
    <row r="8547" spans="1:13" x14ac:dyDescent="0.2">
      <c r="A8547" s="35" t="s">
        <v>8243</v>
      </c>
      <c r="B8547" s="1" t="s">
        <v>7418</v>
      </c>
      <c r="C8547" s="45" t="s">
        <v>7419</v>
      </c>
      <c r="D8547" s="23" t="s">
        <v>5751</v>
      </c>
      <c r="E8547" s="23" t="s">
        <v>287</v>
      </c>
      <c r="F8547" s="40">
        <v>15.25</v>
      </c>
      <c r="G8547" s="25">
        <v>2693</v>
      </c>
      <c r="H8547" s="25">
        <v>41068</v>
      </c>
      <c r="I8547" s="25"/>
      <c r="J8547" s="58" t="e">
        <f>HYPERLINK("#"&amp;"Insumos"&amp;"!A"&amp;MATCH($B8547,#REF!,0),"Ins "&amp;$B8547)</f>
        <v>#REF!</v>
      </c>
      <c r="M8547" s="220"/>
    </row>
    <row r="8548" spans="1:13" x14ac:dyDescent="0.2">
      <c r="A8548" s="35" t="s">
        <v>8243</v>
      </c>
      <c r="B8548" s="1" t="s">
        <v>7490</v>
      </c>
      <c r="C8548" s="45" t="s">
        <v>7491</v>
      </c>
      <c r="D8548" s="23" t="s">
        <v>5751</v>
      </c>
      <c r="E8548" s="23" t="s">
        <v>4134</v>
      </c>
      <c r="F8548" s="40">
        <v>2</v>
      </c>
      <c r="G8548" s="25">
        <v>746</v>
      </c>
      <c r="H8548" s="25">
        <v>1492</v>
      </c>
      <c r="I8548" s="25"/>
      <c r="J8548" s="58" t="e">
        <f>HYPERLINK("#"&amp;"Insumos"&amp;"!A"&amp;MATCH($B8548,#REF!,0),"Ins "&amp;$B8548)</f>
        <v>#REF!</v>
      </c>
      <c r="M8548" s="220"/>
    </row>
    <row r="8549" spans="1:13" x14ac:dyDescent="0.2">
      <c r="A8549" s="35" t="s">
        <v>8243</v>
      </c>
      <c r="B8549" s="1" t="s">
        <v>7492</v>
      </c>
      <c r="C8549" s="45" t="s">
        <v>7493</v>
      </c>
      <c r="D8549" s="23" t="s">
        <v>5751</v>
      </c>
      <c r="E8549" s="23" t="s">
        <v>4134</v>
      </c>
      <c r="F8549" s="40">
        <v>1</v>
      </c>
      <c r="G8549" s="25">
        <v>12858</v>
      </c>
      <c r="H8549" s="25">
        <v>12858</v>
      </c>
      <c r="I8549" s="25"/>
      <c r="J8549" s="58" t="e">
        <f>HYPERLINK("#"&amp;"Insumos"&amp;"!A"&amp;MATCH($B8549,#REF!,0),"Ins "&amp;$B8549)</f>
        <v>#REF!</v>
      </c>
      <c r="M8549" s="220"/>
    </row>
    <row r="8550" spans="1:13" ht="25.5" x14ac:dyDescent="0.2">
      <c r="A8550" s="36" t="s">
        <v>8245</v>
      </c>
      <c r="B8550" s="26" t="s">
        <v>6816</v>
      </c>
      <c r="C8550" s="79" t="s">
        <v>8246</v>
      </c>
      <c r="D8550" s="37" t="s">
        <v>5608</v>
      </c>
      <c r="E8550" s="37" t="s">
        <v>4134</v>
      </c>
      <c r="F8550" s="41"/>
      <c r="G8550" s="27"/>
      <c r="H8550" s="27"/>
      <c r="I8550" s="27">
        <v>268636</v>
      </c>
      <c r="M8550" s="220">
        <f t="shared" si="133"/>
        <v>351806</v>
      </c>
    </row>
    <row r="8551" spans="1:13" x14ac:dyDescent="0.2">
      <c r="A8551" s="35" t="s">
        <v>8245</v>
      </c>
      <c r="B8551" s="1" t="s">
        <v>5577</v>
      </c>
      <c r="C8551" s="45" t="s">
        <v>6346</v>
      </c>
      <c r="D8551" s="23" t="s">
        <v>5734</v>
      </c>
      <c r="E8551" s="23" t="s">
        <v>4141</v>
      </c>
      <c r="F8551" s="40">
        <v>1</v>
      </c>
      <c r="G8551" s="25">
        <v>53481</v>
      </c>
      <c r="H8551" s="25">
        <v>53481</v>
      </c>
      <c r="I8551" s="25"/>
      <c r="J8551" s="58" t="e">
        <f>HYPERLINK("#"&amp;"Insumos"&amp;"!A"&amp;MATCH($B8551,#REF!,0),"Ins "&amp;$B8551)</f>
        <v>#REF!</v>
      </c>
      <c r="M8551" s="220"/>
    </row>
    <row r="8552" spans="1:13" x14ac:dyDescent="0.2">
      <c r="A8552" s="35" t="s">
        <v>8245</v>
      </c>
      <c r="B8552" s="1" t="s">
        <v>5533</v>
      </c>
      <c r="C8552" s="45" t="s">
        <v>5892</v>
      </c>
      <c r="D8552" s="23" t="s">
        <v>977</v>
      </c>
      <c r="E8552" s="23" t="s">
        <v>4134</v>
      </c>
      <c r="F8552" s="40">
        <v>0.5</v>
      </c>
      <c r="G8552" s="25">
        <v>3623</v>
      </c>
      <c r="H8552" s="25">
        <v>1812</v>
      </c>
      <c r="I8552" s="25"/>
      <c r="J8552" s="58" t="e">
        <f>HYPERLINK("#"&amp;"Insumos"&amp;"!A"&amp;MATCH($B8552,#REF!,0),"Ins "&amp;$B8552)</f>
        <v>#REF!</v>
      </c>
      <c r="M8552" s="220"/>
    </row>
    <row r="8553" spans="1:13" x14ac:dyDescent="0.2">
      <c r="A8553" s="35" t="s">
        <v>8245</v>
      </c>
      <c r="B8553" s="1" t="s">
        <v>4673</v>
      </c>
      <c r="C8553" s="45" t="s">
        <v>490</v>
      </c>
      <c r="D8553" s="23" t="s">
        <v>5751</v>
      </c>
      <c r="E8553" s="23" t="s">
        <v>4134</v>
      </c>
      <c r="F8553" s="40">
        <v>2</v>
      </c>
      <c r="G8553" s="25">
        <v>6465</v>
      </c>
      <c r="H8553" s="25">
        <v>12930</v>
      </c>
      <c r="I8553" s="25"/>
      <c r="J8553" s="58" t="e">
        <f>HYPERLINK("#"&amp;"Insumos"&amp;"!A"&amp;MATCH($B8553,#REF!,0),"Ins "&amp;$B8553)</f>
        <v>#REF!</v>
      </c>
      <c r="M8553" s="220"/>
    </row>
    <row r="8554" spans="1:13" x14ac:dyDescent="0.2">
      <c r="A8554" s="35" t="s">
        <v>8245</v>
      </c>
      <c r="B8554" s="1" t="s">
        <v>5007</v>
      </c>
      <c r="C8554" s="45" t="s">
        <v>720</v>
      </c>
      <c r="D8554" s="23" t="s">
        <v>5751</v>
      </c>
      <c r="E8554" s="23" t="s">
        <v>4134</v>
      </c>
      <c r="F8554" s="40">
        <v>2</v>
      </c>
      <c r="G8554" s="25">
        <v>1897</v>
      </c>
      <c r="H8554" s="25">
        <v>3794</v>
      </c>
      <c r="I8554" s="25"/>
      <c r="J8554" s="58" t="e">
        <f>HYPERLINK("#"&amp;"Insumos"&amp;"!A"&amp;MATCH($B8554,#REF!,0),"Ins "&amp;$B8554)</f>
        <v>#REF!</v>
      </c>
      <c r="M8554" s="220"/>
    </row>
    <row r="8555" spans="1:13" x14ac:dyDescent="0.2">
      <c r="A8555" s="35" t="s">
        <v>8245</v>
      </c>
      <c r="B8555" s="1" t="s">
        <v>6084</v>
      </c>
      <c r="C8555" s="45" t="s">
        <v>6085</v>
      </c>
      <c r="D8555" s="23" t="s">
        <v>5751</v>
      </c>
      <c r="E8555" s="23" t="s">
        <v>464</v>
      </c>
      <c r="F8555" s="40">
        <v>0.05</v>
      </c>
      <c r="G8555" s="25">
        <v>21306</v>
      </c>
      <c r="H8555" s="25">
        <v>1065</v>
      </c>
      <c r="I8555" s="25"/>
      <c r="J8555" s="58" t="e">
        <f>HYPERLINK("#"&amp;"Insumos"&amp;"!A"&amp;MATCH($B8555,#REF!,0),"Ins "&amp;$B8555)</f>
        <v>#REF!</v>
      </c>
      <c r="M8555" s="220"/>
    </row>
    <row r="8556" spans="1:13" x14ac:dyDescent="0.2">
      <c r="A8556" s="35" t="s">
        <v>8245</v>
      </c>
      <c r="B8556" s="1" t="s">
        <v>6171</v>
      </c>
      <c r="C8556" s="45" t="s">
        <v>6172</v>
      </c>
      <c r="D8556" s="23" t="s">
        <v>5751</v>
      </c>
      <c r="E8556" s="23" t="s">
        <v>4134</v>
      </c>
      <c r="F8556" s="40">
        <v>1</v>
      </c>
      <c r="G8556" s="25">
        <v>101895</v>
      </c>
      <c r="H8556" s="25">
        <v>101895</v>
      </c>
      <c r="I8556" s="25"/>
      <c r="J8556" s="58" t="e">
        <f>HYPERLINK("#"&amp;"Insumos"&amp;"!A"&amp;MATCH($B8556,#REF!,0),"Ins "&amp;$B8556)</f>
        <v>#REF!</v>
      </c>
      <c r="M8556" s="220"/>
    </row>
    <row r="8557" spans="1:13" x14ac:dyDescent="0.2">
      <c r="A8557" s="35" t="s">
        <v>8245</v>
      </c>
      <c r="B8557" s="1" t="s">
        <v>7382</v>
      </c>
      <c r="C8557" s="45" t="s">
        <v>7383</v>
      </c>
      <c r="D8557" s="23" t="s">
        <v>5751</v>
      </c>
      <c r="E8557" s="23" t="s">
        <v>4134</v>
      </c>
      <c r="F8557" s="40">
        <v>2</v>
      </c>
      <c r="G8557" s="25">
        <v>286</v>
      </c>
      <c r="H8557" s="25">
        <v>572</v>
      </c>
      <c r="I8557" s="25"/>
      <c r="J8557" s="58" t="e">
        <f>HYPERLINK("#"&amp;"Insumos"&amp;"!A"&amp;MATCH($B8557,#REF!,0),"Ins "&amp;$B8557)</f>
        <v>#REF!</v>
      </c>
      <c r="M8557" s="220"/>
    </row>
    <row r="8558" spans="1:13" x14ac:dyDescent="0.2">
      <c r="A8558" s="35" t="s">
        <v>8245</v>
      </c>
      <c r="B8558" s="1" t="s">
        <v>7400</v>
      </c>
      <c r="C8558" s="45" t="s">
        <v>7401</v>
      </c>
      <c r="D8558" s="23" t="s">
        <v>5751</v>
      </c>
      <c r="E8558" s="23" t="s">
        <v>4134</v>
      </c>
      <c r="F8558" s="40">
        <v>2</v>
      </c>
      <c r="G8558" s="25">
        <v>1501</v>
      </c>
      <c r="H8558" s="25">
        <v>3002</v>
      </c>
      <c r="I8558" s="25"/>
      <c r="J8558" s="58" t="e">
        <f>HYPERLINK("#"&amp;"Insumos"&amp;"!A"&amp;MATCH($B8558,#REF!,0),"Ins "&amp;$B8558)</f>
        <v>#REF!</v>
      </c>
      <c r="M8558" s="220"/>
    </row>
    <row r="8559" spans="1:13" x14ac:dyDescent="0.2">
      <c r="A8559" s="35" t="s">
        <v>8245</v>
      </c>
      <c r="B8559" s="1" t="s">
        <v>7442</v>
      </c>
      <c r="C8559" s="45" t="s">
        <v>7443</v>
      </c>
      <c r="D8559" s="23" t="s">
        <v>5751</v>
      </c>
      <c r="E8559" s="23" t="s">
        <v>4134</v>
      </c>
      <c r="F8559" s="40">
        <v>3</v>
      </c>
      <c r="G8559" s="25">
        <v>1403</v>
      </c>
      <c r="H8559" s="25">
        <v>4209</v>
      </c>
      <c r="I8559" s="25"/>
      <c r="J8559" s="58" t="e">
        <f>HYPERLINK("#"&amp;"Insumos"&amp;"!A"&amp;MATCH($B8559,#REF!,0),"Ins "&amp;$B8559)</f>
        <v>#REF!</v>
      </c>
      <c r="M8559" s="220"/>
    </row>
    <row r="8560" spans="1:13" x14ac:dyDescent="0.2">
      <c r="A8560" s="35" t="s">
        <v>8245</v>
      </c>
      <c r="B8560" s="1" t="s">
        <v>7490</v>
      </c>
      <c r="C8560" s="45" t="s">
        <v>7491</v>
      </c>
      <c r="D8560" s="23" t="s">
        <v>5751</v>
      </c>
      <c r="E8560" s="23" t="s">
        <v>4134</v>
      </c>
      <c r="F8560" s="40">
        <v>2</v>
      </c>
      <c r="G8560" s="25">
        <v>746</v>
      </c>
      <c r="H8560" s="25">
        <v>1492</v>
      </c>
      <c r="I8560" s="25"/>
      <c r="J8560" s="58" t="e">
        <f>HYPERLINK("#"&amp;"Insumos"&amp;"!A"&amp;MATCH($B8560,#REF!,0),"Ins "&amp;$B8560)</f>
        <v>#REF!</v>
      </c>
      <c r="M8560" s="220"/>
    </row>
    <row r="8561" spans="1:13" x14ac:dyDescent="0.2">
      <c r="A8561" s="35" t="s">
        <v>8245</v>
      </c>
      <c r="B8561" s="1" t="s">
        <v>7492</v>
      </c>
      <c r="C8561" s="45" t="s">
        <v>7493</v>
      </c>
      <c r="D8561" s="23" t="s">
        <v>5751</v>
      </c>
      <c r="E8561" s="23" t="s">
        <v>4134</v>
      </c>
      <c r="F8561" s="40">
        <v>1</v>
      </c>
      <c r="G8561" s="25">
        <v>12858</v>
      </c>
      <c r="H8561" s="25">
        <v>12858</v>
      </c>
      <c r="I8561" s="25"/>
      <c r="J8561" s="58" t="e">
        <f>HYPERLINK("#"&amp;"Insumos"&amp;"!A"&amp;MATCH($B8561,#REF!,0),"Ins "&amp;$B8561)</f>
        <v>#REF!</v>
      </c>
      <c r="M8561" s="220"/>
    </row>
    <row r="8562" spans="1:13" x14ac:dyDescent="0.2">
      <c r="A8562" s="35" t="s">
        <v>8245</v>
      </c>
      <c r="B8562" s="1" t="s">
        <v>7790</v>
      </c>
      <c r="C8562" s="45" t="s">
        <v>7791</v>
      </c>
      <c r="D8562" s="23" t="s">
        <v>5751</v>
      </c>
      <c r="E8562" s="23" t="s">
        <v>464</v>
      </c>
      <c r="F8562" s="40">
        <v>9.15</v>
      </c>
      <c r="G8562" s="25">
        <v>3641</v>
      </c>
      <c r="H8562" s="25">
        <v>33315</v>
      </c>
      <c r="I8562" s="25"/>
      <c r="J8562" s="58" t="e">
        <f>HYPERLINK("#"&amp;"Insumos"&amp;"!A"&amp;MATCH($B8562,#REF!,0),"Ins "&amp;$B8562)</f>
        <v>#REF!</v>
      </c>
      <c r="M8562" s="220"/>
    </row>
    <row r="8563" spans="1:13" x14ac:dyDescent="0.2">
      <c r="A8563" s="35" t="s">
        <v>8245</v>
      </c>
      <c r="B8563" s="1" t="s">
        <v>7800</v>
      </c>
      <c r="C8563" s="45" t="s">
        <v>7801</v>
      </c>
      <c r="D8563" s="23" t="s">
        <v>5751</v>
      </c>
      <c r="E8563" s="23" t="s">
        <v>464</v>
      </c>
      <c r="F8563" s="40">
        <v>3</v>
      </c>
      <c r="G8563" s="25">
        <v>12737</v>
      </c>
      <c r="H8563" s="25">
        <v>38211</v>
      </c>
      <c r="I8563" s="25"/>
      <c r="J8563" s="58" t="e">
        <f>HYPERLINK("#"&amp;"Insumos"&amp;"!A"&amp;MATCH($B8563,#REF!,0),"Ins "&amp;$B8563)</f>
        <v>#REF!</v>
      </c>
      <c r="M8563" s="220"/>
    </row>
    <row r="8564" spans="1:13" ht="38.25" x14ac:dyDescent="0.2">
      <c r="A8564" s="36" t="s">
        <v>8247</v>
      </c>
      <c r="B8564" s="26" t="s">
        <v>6816</v>
      </c>
      <c r="C8564" s="79" t="s">
        <v>8248</v>
      </c>
      <c r="D8564" s="37" t="s">
        <v>5608</v>
      </c>
      <c r="E8564" s="37" t="s">
        <v>4134</v>
      </c>
      <c r="F8564" s="41"/>
      <c r="G8564" s="27"/>
      <c r="H8564" s="27"/>
      <c r="I8564" s="27">
        <v>218433</v>
      </c>
      <c r="M8564" s="220">
        <f t="shared" si="133"/>
        <v>286060</v>
      </c>
    </row>
    <row r="8565" spans="1:13" x14ac:dyDescent="0.2">
      <c r="A8565" s="35" t="s">
        <v>8247</v>
      </c>
      <c r="B8565" s="1" t="s">
        <v>5577</v>
      </c>
      <c r="C8565" s="45" t="s">
        <v>6346</v>
      </c>
      <c r="D8565" s="23" t="s">
        <v>5734</v>
      </c>
      <c r="E8565" s="23" t="s">
        <v>4141</v>
      </c>
      <c r="F8565" s="40">
        <v>1</v>
      </c>
      <c r="G8565" s="25">
        <v>53481</v>
      </c>
      <c r="H8565" s="25">
        <v>53481</v>
      </c>
      <c r="I8565" s="25"/>
      <c r="J8565" s="58" t="e">
        <f>HYPERLINK("#"&amp;"Insumos"&amp;"!A"&amp;MATCH($B8565,#REF!,0),"Ins "&amp;$B8565)</f>
        <v>#REF!</v>
      </c>
      <c r="M8565" s="220"/>
    </row>
    <row r="8566" spans="1:13" x14ac:dyDescent="0.2">
      <c r="A8566" s="35" t="s">
        <v>8247</v>
      </c>
      <c r="B8566" s="1" t="s">
        <v>5533</v>
      </c>
      <c r="C8566" s="45" t="s">
        <v>5892</v>
      </c>
      <c r="D8566" s="23" t="s">
        <v>977</v>
      </c>
      <c r="E8566" s="23" t="s">
        <v>4134</v>
      </c>
      <c r="F8566" s="40">
        <v>0.5</v>
      </c>
      <c r="G8566" s="25">
        <v>3623</v>
      </c>
      <c r="H8566" s="25">
        <v>1812</v>
      </c>
      <c r="I8566" s="25"/>
      <c r="J8566" s="58" t="e">
        <f>HYPERLINK("#"&amp;"Insumos"&amp;"!A"&amp;MATCH($B8566,#REF!,0),"Ins "&amp;$B8566)</f>
        <v>#REF!</v>
      </c>
      <c r="M8566" s="220"/>
    </row>
    <row r="8567" spans="1:13" x14ac:dyDescent="0.2">
      <c r="A8567" s="35" t="s">
        <v>8247</v>
      </c>
      <c r="B8567" s="1" t="s">
        <v>4673</v>
      </c>
      <c r="C8567" s="45" t="s">
        <v>490</v>
      </c>
      <c r="D8567" s="23" t="s">
        <v>5751</v>
      </c>
      <c r="E8567" s="23" t="s">
        <v>4134</v>
      </c>
      <c r="F8567" s="40">
        <v>2</v>
      </c>
      <c r="G8567" s="25">
        <v>6465</v>
      </c>
      <c r="H8567" s="25">
        <v>12930</v>
      </c>
      <c r="I8567" s="25"/>
      <c r="J8567" s="58" t="e">
        <f>HYPERLINK("#"&amp;"Insumos"&amp;"!A"&amp;MATCH($B8567,#REF!,0),"Ins "&amp;$B8567)</f>
        <v>#REF!</v>
      </c>
      <c r="M8567" s="220"/>
    </row>
    <row r="8568" spans="1:13" x14ac:dyDescent="0.2">
      <c r="A8568" s="35" t="s">
        <v>8247</v>
      </c>
      <c r="B8568" s="1" t="s">
        <v>5007</v>
      </c>
      <c r="C8568" s="45" t="s">
        <v>720</v>
      </c>
      <c r="D8568" s="23" t="s">
        <v>5751</v>
      </c>
      <c r="E8568" s="23" t="s">
        <v>4134</v>
      </c>
      <c r="F8568" s="40">
        <v>2</v>
      </c>
      <c r="G8568" s="25">
        <v>1897</v>
      </c>
      <c r="H8568" s="25">
        <v>3794</v>
      </c>
      <c r="I8568" s="25"/>
      <c r="J8568" s="58" t="e">
        <f>HYPERLINK("#"&amp;"Insumos"&amp;"!A"&amp;MATCH($B8568,#REF!,0),"Ins "&amp;$B8568)</f>
        <v>#REF!</v>
      </c>
      <c r="M8568" s="220"/>
    </row>
    <row r="8569" spans="1:13" x14ac:dyDescent="0.2">
      <c r="A8569" s="35" t="s">
        <v>8247</v>
      </c>
      <c r="B8569" s="1" t="s">
        <v>6084</v>
      </c>
      <c r="C8569" s="45" t="s">
        <v>6085</v>
      </c>
      <c r="D8569" s="23" t="s">
        <v>5751</v>
      </c>
      <c r="E8569" s="23" t="s">
        <v>464</v>
      </c>
      <c r="F8569" s="40">
        <v>0.05</v>
      </c>
      <c r="G8569" s="25">
        <v>21306</v>
      </c>
      <c r="H8569" s="25">
        <v>1065</v>
      </c>
      <c r="I8569" s="25"/>
      <c r="J8569" s="58" t="e">
        <f>HYPERLINK("#"&amp;"Insumos"&amp;"!A"&amp;MATCH($B8569,#REF!,0),"Ins "&amp;$B8569)</f>
        <v>#REF!</v>
      </c>
      <c r="M8569" s="220"/>
    </row>
    <row r="8570" spans="1:13" ht="25.5" x14ac:dyDescent="0.2">
      <c r="A8570" s="35" t="s">
        <v>8247</v>
      </c>
      <c r="B8570" s="1" t="s">
        <v>6169</v>
      </c>
      <c r="C8570" s="45" t="s">
        <v>6170</v>
      </c>
      <c r="D8570" s="23" t="s">
        <v>5751</v>
      </c>
      <c r="E8570" s="23" t="s">
        <v>4134</v>
      </c>
      <c r="F8570" s="40">
        <v>1</v>
      </c>
      <c r="G8570" s="25">
        <v>51692</v>
      </c>
      <c r="H8570" s="25">
        <v>51692</v>
      </c>
      <c r="I8570" s="25"/>
      <c r="J8570" s="58" t="e">
        <f>HYPERLINK("#"&amp;"Insumos"&amp;"!A"&amp;MATCH($B8570,#REF!,0),"Ins "&amp;$B8570)</f>
        <v>#REF!</v>
      </c>
      <c r="M8570" s="220"/>
    </row>
    <row r="8571" spans="1:13" x14ac:dyDescent="0.2">
      <c r="A8571" s="35" t="s">
        <v>8247</v>
      </c>
      <c r="B8571" s="1" t="s">
        <v>7382</v>
      </c>
      <c r="C8571" s="45" t="s">
        <v>7383</v>
      </c>
      <c r="D8571" s="23" t="s">
        <v>5751</v>
      </c>
      <c r="E8571" s="23" t="s">
        <v>4134</v>
      </c>
      <c r="F8571" s="40">
        <v>2</v>
      </c>
      <c r="G8571" s="25">
        <v>286</v>
      </c>
      <c r="H8571" s="25">
        <v>572</v>
      </c>
      <c r="I8571" s="25"/>
      <c r="J8571" s="58" t="e">
        <f>HYPERLINK("#"&amp;"Insumos"&amp;"!A"&amp;MATCH($B8571,#REF!,0),"Ins "&amp;$B8571)</f>
        <v>#REF!</v>
      </c>
      <c r="M8571" s="220"/>
    </row>
    <row r="8572" spans="1:13" x14ac:dyDescent="0.2">
      <c r="A8572" s="35" t="s">
        <v>8247</v>
      </c>
      <c r="B8572" s="1" t="s">
        <v>7400</v>
      </c>
      <c r="C8572" s="45" t="s">
        <v>7401</v>
      </c>
      <c r="D8572" s="23" t="s">
        <v>5751</v>
      </c>
      <c r="E8572" s="23" t="s">
        <v>4134</v>
      </c>
      <c r="F8572" s="40">
        <v>2</v>
      </c>
      <c r="G8572" s="25">
        <v>1501</v>
      </c>
      <c r="H8572" s="25">
        <v>3002</v>
      </c>
      <c r="I8572" s="25"/>
      <c r="J8572" s="58" t="e">
        <f>HYPERLINK("#"&amp;"Insumos"&amp;"!A"&amp;MATCH($B8572,#REF!,0),"Ins "&amp;$B8572)</f>
        <v>#REF!</v>
      </c>
      <c r="M8572" s="220"/>
    </row>
    <row r="8573" spans="1:13" x14ac:dyDescent="0.2">
      <c r="A8573" s="35" t="s">
        <v>8247</v>
      </c>
      <c r="B8573" s="1" t="s">
        <v>7442</v>
      </c>
      <c r="C8573" s="45" t="s">
        <v>7443</v>
      </c>
      <c r="D8573" s="23" t="s">
        <v>5751</v>
      </c>
      <c r="E8573" s="23" t="s">
        <v>4134</v>
      </c>
      <c r="F8573" s="40">
        <v>3</v>
      </c>
      <c r="G8573" s="25">
        <v>1403</v>
      </c>
      <c r="H8573" s="25">
        <v>4209</v>
      </c>
      <c r="I8573" s="25"/>
      <c r="J8573" s="58" t="e">
        <f>HYPERLINK("#"&amp;"Insumos"&amp;"!A"&amp;MATCH($B8573,#REF!,0),"Ins "&amp;$B8573)</f>
        <v>#REF!</v>
      </c>
      <c r="M8573" s="220"/>
    </row>
    <row r="8574" spans="1:13" x14ac:dyDescent="0.2">
      <c r="A8574" s="35" t="s">
        <v>8247</v>
      </c>
      <c r="B8574" s="1" t="s">
        <v>7490</v>
      </c>
      <c r="C8574" s="45" t="s">
        <v>7491</v>
      </c>
      <c r="D8574" s="23" t="s">
        <v>5751</v>
      </c>
      <c r="E8574" s="23" t="s">
        <v>4134</v>
      </c>
      <c r="F8574" s="40">
        <v>2</v>
      </c>
      <c r="G8574" s="25">
        <v>746</v>
      </c>
      <c r="H8574" s="25">
        <v>1492</v>
      </c>
      <c r="I8574" s="25"/>
      <c r="J8574" s="58" t="e">
        <f>HYPERLINK("#"&amp;"Insumos"&amp;"!A"&amp;MATCH($B8574,#REF!,0),"Ins "&amp;$B8574)</f>
        <v>#REF!</v>
      </c>
      <c r="M8574" s="220"/>
    </row>
    <row r="8575" spans="1:13" x14ac:dyDescent="0.2">
      <c r="A8575" s="35" t="s">
        <v>8247</v>
      </c>
      <c r="B8575" s="1" t="s">
        <v>7492</v>
      </c>
      <c r="C8575" s="45" t="s">
        <v>7493</v>
      </c>
      <c r="D8575" s="23" t="s">
        <v>5751</v>
      </c>
      <c r="E8575" s="23" t="s">
        <v>4134</v>
      </c>
      <c r="F8575" s="40">
        <v>1</v>
      </c>
      <c r="G8575" s="25">
        <v>12858</v>
      </c>
      <c r="H8575" s="25">
        <v>12858</v>
      </c>
      <c r="I8575" s="25"/>
      <c r="J8575" s="58" t="e">
        <f>HYPERLINK("#"&amp;"Insumos"&amp;"!A"&amp;MATCH($B8575,#REF!,0),"Ins "&amp;$B8575)</f>
        <v>#REF!</v>
      </c>
      <c r="M8575" s="220"/>
    </row>
    <row r="8576" spans="1:13" x14ac:dyDescent="0.2">
      <c r="A8576" s="35" t="s">
        <v>8247</v>
      </c>
      <c r="B8576" s="1" t="s">
        <v>7790</v>
      </c>
      <c r="C8576" s="45" t="s">
        <v>7791</v>
      </c>
      <c r="D8576" s="23" t="s">
        <v>5751</v>
      </c>
      <c r="E8576" s="23" t="s">
        <v>464</v>
      </c>
      <c r="F8576" s="40">
        <v>9.15</v>
      </c>
      <c r="G8576" s="25">
        <v>3641</v>
      </c>
      <c r="H8576" s="25">
        <v>33315</v>
      </c>
      <c r="I8576" s="25"/>
      <c r="J8576" s="58" t="e">
        <f>HYPERLINK("#"&amp;"Insumos"&amp;"!A"&amp;MATCH($B8576,#REF!,0),"Ins "&amp;$B8576)</f>
        <v>#REF!</v>
      </c>
      <c r="M8576" s="220"/>
    </row>
    <row r="8577" spans="1:13" x14ac:dyDescent="0.2">
      <c r="A8577" s="35" t="s">
        <v>8247</v>
      </c>
      <c r="B8577" s="1" t="s">
        <v>7800</v>
      </c>
      <c r="C8577" s="45" t="s">
        <v>7801</v>
      </c>
      <c r="D8577" s="23" t="s">
        <v>5751</v>
      </c>
      <c r="E8577" s="23" t="s">
        <v>464</v>
      </c>
      <c r="F8577" s="40">
        <v>3</v>
      </c>
      <c r="G8577" s="25">
        <v>12737</v>
      </c>
      <c r="H8577" s="25">
        <v>38211</v>
      </c>
      <c r="I8577" s="25"/>
      <c r="J8577" s="58" t="e">
        <f>HYPERLINK("#"&amp;"Insumos"&amp;"!A"&amp;MATCH($B8577,#REF!,0),"Ins "&amp;$B8577)</f>
        <v>#REF!</v>
      </c>
      <c r="M8577" s="220"/>
    </row>
    <row r="8578" spans="1:13" ht="25.5" x14ac:dyDescent="0.2">
      <c r="A8578" s="36" t="s">
        <v>8249</v>
      </c>
      <c r="B8578" s="26" t="s">
        <v>6816</v>
      </c>
      <c r="C8578" s="79" t="s">
        <v>8250</v>
      </c>
      <c r="D8578" s="37" t="s">
        <v>5608</v>
      </c>
      <c r="E8578" s="37" t="s">
        <v>4134</v>
      </c>
      <c r="F8578" s="41"/>
      <c r="G8578" s="27"/>
      <c r="H8578" s="27"/>
      <c r="I8578" s="27">
        <v>203598</v>
      </c>
      <c r="M8578" s="220">
        <f t="shared" si="133"/>
        <v>266632</v>
      </c>
    </row>
    <row r="8579" spans="1:13" x14ac:dyDescent="0.2">
      <c r="A8579" s="35" t="s">
        <v>8249</v>
      </c>
      <c r="B8579" s="1" t="s">
        <v>81</v>
      </c>
      <c r="C8579" s="45" t="s">
        <v>1020</v>
      </c>
      <c r="D8579" s="23" t="s">
        <v>5734</v>
      </c>
      <c r="E8579" s="23" t="s">
        <v>4141</v>
      </c>
      <c r="F8579" s="40">
        <v>1</v>
      </c>
      <c r="G8579" s="25">
        <v>75325</v>
      </c>
      <c r="H8579" s="25">
        <v>75325</v>
      </c>
      <c r="I8579" s="25"/>
      <c r="J8579" s="58" t="e">
        <f>HYPERLINK("#"&amp;"Insumos"&amp;"!A"&amp;MATCH($B8579,#REF!,0),"Ins "&amp;$B8579)</f>
        <v>#REF!</v>
      </c>
      <c r="M8579" s="220"/>
    </row>
    <row r="8580" spans="1:13" x14ac:dyDescent="0.2">
      <c r="A8580" s="35" t="s">
        <v>8249</v>
      </c>
      <c r="B8580" s="1" t="s">
        <v>5533</v>
      </c>
      <c r="C8580" s="45" t="s">
        <v>5892</v>
      </c>
      <c r="D8580" s="23" t="s">
        <v>977</v>
      </c>
      <c r="E8580" s="23" t="s">
        <v>4134</v>
      </c>
      <c r="F8580" s="40">
        <v>0.5</v>
      </c>
      <c r="G8580" s="25">
        <v>3623</v>
      </c>
      <c r="H8580" s="25">
        <v>1812</v>
      </c>
      <c r="I8580" s="25"/>
      <c r="J8580" s="58" t="e">
        <f>HYPERLINK("#"&amp;"Insumos"&amp;"!A"&amp;MATCH($B8580,#REF!,0),"Ins "&amp;$B8580)</f>
        <v>#REF!</v>
      </c>
      <c r="M8580" s="220"/>
    </row>
    <row r="8581" spans="1:13" x14ac:dyDescent="0.2">
      <c r="A8581" s="35" t="s">
        <v>8249</v>
      </c>
      <c r="B8581" s="1" t="s">
        <v>4673</v>
      </c>
      <c r="C8581" s="45" t="s">
        <v>490</v>
      </c>
      <c r="D8581" s="23" t="s">
        <v>5751</v>
      </c>
      <c r="E8581" s="23" t="s">
        <v>4134</v>
      </c>
      <c r="F8581" s="40">
        <v>2</v>
      </c>
      <c r="G8581" s="25">
        <v>6465</v>
      </c>
      <c r="H8581" s="25">
        <v>12930</v>
      </c>
      <c r="I8581" s="25"/>
      <c r="J8581" s="58" t="e">
        <f>HYPERLINK("#"&amp;"Insumos"&amp;"!A"&amp;MATCH($B8581,#REF!,0),"Ins "&amp;$B8581)</f>
        <v>#REF!</v>
      </c>
      <c r="M8581" s="220"/>
    </row>
    <row r="8582" spans="1:13" x14ac:dyDescent="0.2">
      <c r="A8582" s="35" t="s">
        <v>8249</v>
      </c>
      <c r="B8582" s="1" t="s">
        <v>4845</v>
      </c>
      <c r="C8582" s="45" t="s">
        <v>7331</v>
      </c>
      <c r="D8582" s="23" t="s">
        <v>5751</v>
      </c>
      <c r="E8582" s="23" t="s">
        <v>4134</v>
      </c>
      <c r="F8582" s="40">
        <v>1</v>
      </c>
      <c r="G8582" s="25">
        <v>15368</v>
      </c>
      <c r="H8582" s="25">
        <v>15368</v>
      </c>
      <c r="I8582" s="25"/>
      <c r="J8582" s="58" t="e">
        <f>HYPERLINK("#"&amp;"Insumos"&amp;"!A"&amp;MATCH($B8582,#REF!,0),"Ins "&amp;$B8582)</f>
        <v>#REF!</v>
      </c>
      <c r="M8582" s="220"/>
    </row>
    <row r="8583" spans="1:13" x14ac:dyDescent="0.2">
      <c r="A8583" s="35" t="s">
        <v>8249</v>
      </c>
      <c r="B8583" s="1" t="s">
        <v>4875</v>
      </c>
      <c r="C8583" s="45" t="s">
        <v>366</v>
      </c>
      <c r="D8583" s="23" t="s">
        <v>5751</v>
      </c>
      <c r="E8583" s="23" t="s">
        <v>287</v>
      </c>
      <c r="F8583" s="40">
        <v>3</v>
      </c>
      <c r="G8583" s="25">
        <v>9093</v>
      </c>
      <c r="H8583" s="25">
        <v>27279</v>
      </c>
      <c r="I8583" s="25"/>
      <c r="J8583" s="58" t="e">
        <f>HYPERLINK("#"&amp;"Insumos"&amp;"!A"&amp;MATCH($B8583,#REF!,0),"Ins "&amp;$B8583)</f>
        <v>#REF!</v>
      </c>
      <c r="M8583" s="220"/>
    </row>
    <row r="8584" spans="1:13" x14ac:dyDescent="0.2">
      <c r="A8584" s="35" t="s">
        <v>8249</v>
      </c>
      <c r="B8584" s="1" t="s">
        <v>5007</v>
      </c>
      <c r="C8584" s="45" t="s">
        <v>720</v>
      </c>
      <c r="D8584" s="23" t="s">
        <v>5751</v>
      </c>
      <c r="E8584" s="23" t="s">
        <v>4134</v>
      </c>
      <c r="F8584" s="40">
        <v>2</v>
      </c>
      <c r="G8584" s="25">
        <v>1897</v>
      </c>
      <c r="H8584" s="25">
        <v>3794</v>
      </c>
      <c r="I8584" s="25"/>
      <c r="J8584" s="58" t="e">
        <f>HYPERLINK("#"&amp;"Insumos"&amp;"!A"&amp;MATCH($B8584,#REF!,0),"Ins "&amp;$B8584)</f>
        <v>#REF!</v>
      </c>
      <c r="M8584" s="220"/>
    </row>
    <row r="8585" spans="1:13" x14ac:dyDescent="0.2">
      <c r="A8585" s="35" t="s">
        <v>8249</v>
      </c>
      <c r="B8585" s="1" t="s">
        <v>6084</v>
      </c>
      <c r="C8585" s="45" t="s">
        <v>6085</v>
      </c>
      <c r="D8585" s="23" t="s">
        <v>5751</v>
      </c>
      <c r="E8585" s="23" t="s">
        <v>464</v>
      </c>
      <c r="F8585" s="40">
        <v>0.05</v>
      </c>
      <c r="G8585" s="25">
        <v>21306</v>
      </c>
      <c r="H8585" s="25">
        <v>1065</v>
      </c>
      <c r="I8585" s="25"/>
      <c r="J8585" s="58" t="e">
        <f>HYPERLINK("#"&amp;"Insumos"&amp;"!A"&amp;MATCH($B8585,#REF!,0),"Ins "&amp;$B8585)</f>
        <v>#REF!</v>
      </c>
      <c r="M8585" s="220"/>
    </row>
    <row r="8586" spans="1:13" x14ac:dyDescent="0.2">
      <c r="A8586" s="35" t="s">
        <v>8249</v>
      </c>
      <c r="B8586" s="1" t="s">
        <v>6108</v>
      </c>
      <c r="C8586" s="45" t="s">
        <v>6109</v>
      </c>
      <c r="D8586" s="23" t="s">
        <v>5751</v>
      </c>
      <c r="E8586" s="23" t="s">
        <v>464</v>
      </c>
      <c r="F8586" s="40">
        <v>9.4499999999999993</v>
      </c>
      <c r="G8586" s="25">
        <v>3284</v>
      </c>
      <c r="H8586" s="25">
        <v>31034</v>
      </c>
      <c r="I8586" s="25"/>
      <c r="J8586" s="58" t="e">
        <f>HYPERLINK("#"&amp;"Insumos"&amp;"!A"&amp;MATCH($B8586,#REF!,0),"Ins "&amp;$B8586)</f>
        <v>#REF!</v>
      </c>
      <c r="M8586" s="220"/>
    </row>
    <row r="8587" spans="1:13" x14ac:dyDescent="0.2">
      <c r="A8587" s="35" t="s">
        <v>8249</v>
      </c>
      <c r="B8587" s="1" t="s">
        <v>7382</v>
      </c>
      <c r="C8587" s="45" t="s">
        <v>7383</v>
      </c>
      <c r="D8587" s="23" t="s">
        <v>5751</v>
      </c>
      <c r="E8587" s="23" t="s">
        <v>4134</v>
      </c>
      <c r="F8587" s="40">
        <v>2</v>
      </c>
      <c r="G8587" s="25">
        <v>286</v>
      </c>
      <c r="H8587" s="25">
        <v>572</v>
      </c>
      <c r="I8587" s="25"/>
      <c r="J8587" s="58" t="e">
        <f>HYPERLINK("#"&amp;"Insumos"&amp;"!A"&amp;MATCH($B8587,#REF!,0),"Ins "&amp;$B8587)</f>
        <v>#REF!</v>
      </c>
      <c r="M8587" s="220"/>
    </row>
    <row r="8588" spans="1:13" x14ac:dyDescent="0.2">
      <c r="A8588" s="35" t="s">
        <v>8249</v>
      </c>
      <c r="B8588" s="1" t="s">
        <v>7400</v>
      </c>
      <c r="C8588" s="45" t="s">
        <v>7401</v>
      </c>
      <c r="D8588" s="23" t="s">
        <v>5751</v>
      </c>
      <c r="E8588" s="23" t="s">
        <v>4134</v>
      </c>
      <c r="F8588" s="40">
        <v>2</v>
      </c>
      <c r="G8588" s="25">
        <v>1501</v>
      </c>
      <c r="H8588" s="25">
        <v>3002</v>
      </c>
      <c r="I8588" s="25"/>
      <c r="J8588" s="58" t="e">
        <f>HYPERLINK("#"&amp;"Insumos"&amp;"!A"&amp;MATCH($B8588,#REF!,0),"Ins "&amp;$B8588)</f>
        <v>#REF!</v>
      </c>
      <c r="M8588" s="220"/>
    </row>
    <row r="8589" spans="1:13" x14ac:dyDescent="0.2">
      <c r="A8589" s="35" t="s">
        <v>8249</v>
      </c>
      <c r="B8589" s="1" t="s">
        <v>7442</v>
      </c>
      <c r="C8589" s="45" t="s">
        <v>7443</v>
      </c>
      <c r="D8589" s="23" t="s">
        <v>5751</v>
      </c>
      <c r="E8589" s="23" t="s">
        <v>4134</v>
      </c>
      <c r="F8589" s="40">
        <v>3</v>
      </c>
      <c r="G8589" s="25">
        <v>1403</v>
      </c>
      <c r="H8589" s="25">
        <v>4209</v>
      </c>
      <c r="I8589" s="25"/>
      <c r="J8589" s="58" t="e">
        <f>HYPERLINK("#"&amp;"Insumos"&amp;"!A"&amp;MATCH($B8589,#REF!,0),"Ins "&amp;$B8589)</f>
        <v>#REF!</v>
      </c>
      <c r="M8589" s="220"/>
    </row>
    <row r="8590" spans="1:13" x14ac:dyDescent="0.2">
      <c r="A8590" s="35" t="s">
        <v>8249</v>
      </c>
      <c r="B8590" s="1" t="s">
        <v>7490</v>
      </c>
      <c r="C8590" s="45" t="s">
        <v>7491</v>
      </c>
      <c r="D8590" s="23" t="s">
        <v>5751</v>
      </c>
      <c r="E8590" s="23" t="s">
        <v>4134</v>
      </c>
      <c r="F8590" s="40">
        <v>2</v>
      </c>
      <c r="G8590" s="25">
        <v>746</v>
      </c>
      <c r="H8590" s="25">
        <v>1492</v>
      </c>
      <c r="I8590" s="25"/>
      <c r="J8590" s="58" t="e">
        <f>HYPERLINK("#"&amp;"Insumos"&amp;"!A"&amp;MATCH($B8590,#REF!,0),"Ins "&amp;$B8590)</f>
        <v>#REF!</v>
      </c>
      <c r="M8590" s="220"/>
    </row>
    <row r="8591" spans="1:13" x14ac:dyDescent="0.2">
      <c r="A8591" s="35" t="s">
        <v>8249</v>
      </c>
      <c r="B8591" s="1" t="s">
        <v>7492</v>
      </c>
      <c r="C8591" s="45" t="s">
        <v>7493</v>
      </c>
      <c r="D8591" s="23" t="s">
        <v>5751</v>
      </c>
      <c r="E8591" s="23" t="s">
        <v>4134</v>
      </c>
      <c r="F8591" s="40">
        <v>2</v>
      </c>
      <c r="G8591" s="25">
        <v>12858</v>
      </c>
      <c r="H8591" s="25">
        <v>25716</v>
      </c>
      <c r="I8591" s="25"/>
      <c r="J8591" s="58" t="e">
        <f>HYPERLINK("#"&amp;"Insumos"&amp;"!A"&amp;MATCH($B8591,#REF!,0),"Ins "&amp;$B8591)</f>
        <v>#REF!</v>
      </c>
      <c r="M8591" s="220"/>
    </row>
    <row r="8592" spans="1:13" ht="25.5" x14ac:dyDescent="0.2">
      <c r="A8592" s="36" t="s">
        <v>8251</v>
      </c>
      <c r="B8592" s="26" t="s">
        <v>6816</v>
      </c>
      <c r="C8592" s="79" t="s">
        <v>8252</v>
      </c>
      <c r="D8592" s="37" t="s">
        <v>5608</v>
      </c>
      <c r="E8592" s="37" t="s">
        <v>4134</v>
      </c>
      <c r="F8592" s="41"/>
      <c r="G8592" s="27"/>
      <c r="H8592" s="27"/>
      <c r="I8592" s="27">
        <v>169591</v>
      </c>
      <c r="M8592" s="220">
        <f t="shared" ref="M8592:M8639" si="134">ROUND(I8592*(1+$L$2),0)</f>
        <v>222096</v>
      </c>
    </row>
    <row r="8593" spans="1:13" x14ac:dyDescent="0.2">
      <c r="A8593" s="35" t="s">
        <v>8251</v>
      </c>
      <c r="B8593" s="1" t="s">
        <v>81</v>
      </c>
      <c r="C8593" s="45" t="s">
        <v>1020</v>
      </c>
      <c r="D8593" s="23" t="s">
        <v>5734</v>
      </c>
      <c r="E8593" s="23" t="s">
        <v>4141</v>
      </c>
      <c r="F8593" s="40">
        <v>1</v>
      </c>
      <c r="G8593" s="25">
        <v>75325</v>
      </c>
      <c r="H8593" s="25">
        <v>75325</v>
      </c>
      <c r="I8593" s="25"/>
      <c r="J8593" s="58" t="e">
        <f>HYPERLINK("#"&amp;"Insumos"&amp;"!A"&amp;MATCH($B8593,#REF!,0),"Ins "&amp;$B8593)</f>
        <v>#REF!</v>
      </c>
      <c r="M8593" s="220"/>
    </row>
    <row r="8594" spans="1:13" ht="25.5" x14ac:dyDescent="0.2">
      <c r="A8594" s="35" t="s">
        <v>8251</v>
      </c>
      <c r="B8594" s="1" t="s">
        <v>597</v>
      </c>
      <c r="C8594" s="45" t="s">
        <v>8738</v>
      </c>
      <c r="D8594" s="23" t="s">
        <v>5534</v>
      </c>
      <c r="E8594" s="23" t="s">
        <v>8737</v>
      </c>
      <c r="F8594" s="40">
        <v>0.4</v>
      </c>
      <c r="G8594" s="25">
        <v>17302</v>
      </c>
      <c r="H8594" s="25">
        <v>6921</v>
      </c>
      <c r="I8594" s="25"/>
      <c r="J8594" s="58" t="e">
        <f>HYPERLINK("#"&amp;"Insumos"&amp;"!A"&amp;MATCH($B8594,#REF!,0),"Ins "&amp;$B8594)</f>
        <v>#REF!</v>
      </c>
      <c r="M8594" s="220"/>
    </row>
    <row r="8595" spans="1:13" x14ac:dyDescent="0.2">
      <c r="A8595" s="35" t="s">
        <v>8251</v>
      </c>
      <c r="B8595" s="1" t="s">
        <v>263</v>
      </c>
      <c r="C8595" s="45" t="s">
        <v>696</v>
      </c>
      <c r="D8595" s="23" t="s">
        <v>5534</v>
      </c>
      <c r="E8595" s="23" t="s">
        <v>4140</v>
      </c>
      <c r="F8595" s="40">
        <v>4.1000000000000003E-3</v>
      </c>
      <c r="G8595" s="25">
        <v>187426</v>
      </c>
      <c r="H8595" s="25">
        <v>768</v>
      </c>
      <c r="I8595" s="25"/>
      <c r="J8595" s="58" t="e">
        <f>HYPERLINK("#"&amp;"Insumos"&amp;"!A"&amp;MATCH($B8595,#REF!,0),"Ins "&amp;$B8595)</f>
        <v>#REF!</v>
      </c>
      <c r="M8595" s="220"/>
    </row>
    <row r="8596" spans="1:13" x14ac:dyDescent="0.2">
      <c r="A8596" s="35" t="s">
        <v>8251</v>
      </c>
      <c r="B8596" s="1" t="s">
        <v>5533</v>
      </c>
      <c r="C8596" s="45" t="s">
        <v>5892</v>
      </c>
      <c r="D8596" s="23" t="s">
        <v>977</v>
      </c>
      <c r="E8596" s="23" t="s">
        <v>4134</v>
      </c>
      <c r="F8596" s="40">
        <v>0.5</v>
      </c>
      <c r="G8596" s="25">
        <v>3623</v>
      </c>
      <c r="H8596" s="25">
        <v>1812</v>
      </c>
      <c r="I8596" s="25"/>
      <c r="J8596" s="58" t="e">
        <f>HYPERLINK("#"&amp;"Insumos"&amp;"!A"&amp;MATCH($B8596,#REF!,0),"Ins "&amp;$B8596)</f>
        <v>#REF!</v>
      </c>
      <c r="M8596" s="220"/>
    </row>
    <row r="8597" spans="1:13" x14ac:dyDescent="0.2">
      <c r="A8597" s="35" t="s">
        <v>8251</v>
      </c>
      <c r="B8597" s="1" t="s">
        <v>4654</v>
      </c>
      <c r="C8597" s="45" t="s">
        <v>4</v>
      </c>
      <c r="D8597" s="23" t="s">
        <v>5751</v>
      </c>
      <c r="E8597" s="23" t="s">
        <v>4134</v>
      </c>
      <c r="F8597" s="40">
        <v>4</v>
      </c>
      <c r="G8597" s="25">
        <v>2562</v>
      </c>
      <c r="H8597" s="25">
        <v>10248</v>
      </c>
      <c r="I8597" s="25"/>
      <c r="J8597" s="58" t="e">
        <f>HYPERLINK("#"&amp;"Insumos"&amp;"!A"&amp;MATCH($B8597,#REF!,0),"Ins "&amp;$B8597)</f>
        <v>#REF!</v>
      </c>
      <c r="M8597" s="220"/>
    </row>
    <row r="8598" spans="1:13" x14ac:dyDescent="0.2">
      <c r="A8598" s="35" t="s">
        <v>8251</v>
      </c>
      <c r="B8598" s="1" t="s">
        <v>4241</v>
      </c>
      <c r="C8598" s="45" t="s">
        <v>236</v>
      </c>
      <c r="D8598" s="23" t="s">
        <v>5751</v>
      </c>
      <c r="E8598" s="23" t="s">
        <v>4134</v>
      </c>
      <c r="F8598" s="40">
        <v>1</v>
      </c>
      <c r="G8598" s="25">
        <v>2672</v>
      </c>
      <c r="H8598" s="25">
        <v>2672</v>
      </c>
      <c r="I8598" s="25"/>
      <c r="J8598" s="58" t="e">
        <f>HYPERLINK("#"&amp;"Insumos"&amp;"!A"&amp;MATCH($B8598,#REF!,0),"Ins "&amp;$B8598)</f>
        <v>#REF!</v>
      </c>
      <c r="M8598" s="220"/>
    </row>
    <row r="8599" spans="1:13" x14ac:dyDescent="0.2">
      <c r="A8599" s="35" t="s">
        <v>8251</v>
      </c>
      <c r="B8599" s="1" t="s">
        <v>5089</v>
      </c>
      <c r="C8599" s="45" t="s">
        <v>305</v>
      </c>
      <c r="D8599" s="23" t="s">
        <v>5751</v>
      </c>
      <c r="E8599" s="23" t="s">
        <v>4134</v>
      </c>
      <c r="F8599" s="40">
        <v>1</v>
      </c>
      <c r="G8599" s="25">
        <v>9220</v>
      </c>
      <c r="H8599" s="25">
        <v>9220</v>
      </c>
      <c r="I8599" s="25"/>
      <c r="J8599" s="58" t="e">
        <f>HYPERLINK("#"&amp;"Insumos"&amp;"!A"&amp;MATCH($B8599,#REF!,0),"Ins "&amp;$B8599)</f>
        <v>#REF!</v>
      </c>
      <c r="M8599" s="220"/>
    </row>
    <row r="8600" spans="1:13" x14ac:dyDescent="0.2">
      <c r="A8600" s="35" t="s">
        <v>8251</v>
      </c>
      <c r="B8600" s="1" t="s">
        <v>4823</v>
      </c>
      <c r="C8600" s="45" t="s">
        <v>335</v>
      </c>
      <c r="D8600" s="23" t="s">
        <v>5751</v>
      </c>
      <c r="E8600" s="23" t="s">
        <v>4134</v>
      </c>
      <c r="F8600" s="40">
        <v>1</v>
      </c>
      <c r="G8600" s="25">
        <v>1560</v>
      </c>
      <c r="H8600" s="25">
        <v>1560</v>
      </c>
      <c r="I8600" s="25"/>
      <c r="J8600" s="58" t="e">
        <f>HYPERLINK("#"&amp;"Insumos"&amp;"!A"&amp;MATCH($B8600,#REF!,0),"Ins "&amp;$B8600)</f>
        <v>#REF!</v>
      </c>
      <c r="M8600" s="220"/>
    </row>
    <row r="8601" spans="1:13" x14ac:dyDescent="0.2">
      <c r="A8601" s="35" t="s">
        <v>8251</v>
      </c>
      <c r="B8601" s="1" t="s">
        <v>6084</v>
      </c>
      <c r="C8601" s="45" t="s">
        <v>6085</v>
      </c>
      <c r="D8601" s="23" t="s">
        <v>5751</v>
      </c>
      <c r="E8601" s="23" t="s">
        <v>464</v>
      </c>
      <c r="F8601" s="40">
        <v>0.2</v>
      </c>
      <c r="G8601" s="25">
        <v>21306</v>
      </c>
      <c r="H8601" s="25">
        <v>4261</v>
      </c>
      <c r="I8601" s="25"/>
      <c r="J8601" s="58" t="e">
        <f>HYPERLINK("#"&amp;"Insumos"&amp;"!A"&amp;MATCH($B8601,#REF!,0),"Ins "&amp;$B8601)</f>
        <v>#REF!</v>
      </c>
      <c r="M8601" s="220"/>
    </row>
    <row r="8602" spans="1:13" x14ac:dyDescent="0.2">
      <c r="A8602" s="35" t="s">
        <v>8251</v>
      </c>
      <c r="B8602" s="1" t="s">
        <v>7418</v>
      </c>
      <c r="C8602" s="45" t="s">
        <v>7419</v>
      </c>
      <c r="D8602" s="23" t="s">
        <v>5751</v>
      </c>
      <c r="E8602" s="23" t="s">
        <v>287</v>
      </c>
      <c r="F8602" s="40">
        <v>9.4499999999999993</v>
      </c>
      <c r="G8602" s="25">
        <v>2693</v>
      </c>
      <c r="H8602" s="25">
        <v>25449</v>
      </c>
      <c r="I8602" s="25"/>
      <c r="J8602" s="58" t="e">
        <f>HYPERLINK("#"&amp;"Insumos"&amp;"!A"&amp;MATCH($B8602,#REF!,0),"Ins "&amp;$B8602)</f>
        <v>#REF!</v>
      </c>
      <c r="M8602" s="220"/>
    </row>
    <row r="8603" spans="1:13" x14ac:dyDescent="0.2">
      <c r="A8603" s="35" t="s">
        <v>8251</v>
      </c>
      <c r="B8603" s="1" t="s">
        <v>7440</v>
      </c>
      <c r="C8603" s="45" t="s">
        <v>7441</v>
      </c>
      <c r="D8603" s="23" t="s">
        <v>5751</v>
      </c>
      <c r="E8603" s="23" t="s">
        <v>287</v>
      </c>
      <c r="F8603" s="40">
        <v>1.5</v>
      </c>
      <c r="G8603" s="25">
        <v>7176</v>
      </c>
      <c r="H8603" s="25">
        <v>10764</v>
      </c>
      <c r="I8603" s="25"/>
      <c r="J8603" s="58" t="e">
        <f>HYPERLINK("#"&amp;"Insumos"&amp;"!A"&amp;MATCH($B8603,#REF!,0),"Ins "&amp;$B8603)</f>
        <v>#REF!</v>
      </c>
      <c r="M8603" s="220"/>
    </row>
    <row r="8604" spans="1:13" x14ac:dyDescent="0.2">
      <c r="A8604" s="35" t="s">
        <v>8251</v>
      </c>
      <c r="B8604" s="1" t="s">
        <v>7442</v>
      </c>
      <c r="C8604" s="45" t="s">
        <v>7443</v>
      </c>
      <c r="D8604" s="23" t="s">
        <v>5751</v>
      </c>
      <c r="E8604" s="23" t="s">
        <v>4134</v>
      </c>
      <c r="F8604" s="40">
        <v>3</v>
      </c>
      <c r="G8604" s="25">
        <v>1403</v>
      </c>
      <c r="H8604" s="25">
        <v>4209</v>
      </c>
      <c r="I8604" s="25"/>
      <c r="J8604" s="58" t="e">
        <f>HYPERLINK("#"&amp;"Insumos"&amp;"!A"&amp;MATCH($B8604,#REF!,0),"Ins "&amp;$B8604)</f>
        <v>#REF!</v>
      </c>
      <c r="M8604" s="220"/>
    </row>
    <row r="8605" spans="1:13" x14ac:dyDescent="0.2">
      <c r="A8605" s="35" t="s">
        <v>8251</v>
      </c>
      <c r="B8605" s="1" t="s">
        <v>7494</v>
      </c>
      <c r="C8605" s="45" t="s">
        <v>7495</v>
      </c>
      <c r="D8605" s="23" t="s">
        <v>5751</v>
      </c>
      <c r="E8605" s="23" t="s">
        <v>287</v>
      </c>
      <c r="F8605" s="40">
        <v>3</v>
      </c>
      <c r="G8605" s="25">
        <v>4594</v>
      </c>
      <c r="H8605" s="25">
        <v>13782</v>
      </c>
      <c r="I8605" s="25"/>
      <c r="J8605" s="58" t="e">
        <f>HYPERLINK("#"&amp;"Insumos"&amp;"!A"&amp;MATCH($B8605,#REF!,0),"Ins "&amp;$B8605)</f>
        <v>#REF!</v>
      </c>
      <c r="M8605" s="220"/>
    </row>
    <row r="8606" spans="1:13" x14ac:dyDescent="0.2">
      <c r="A8606" s="35" t="s">
        <v>8251</v>
      </c>
      <c r="B8606" s="1" t="s">
        <v>7496</v>
      </c>
      <c r="C8606" s="45" t="s">
        <v>7497</v>
      </c>
      <c r="D8606" s="23" t="s">
        <v>5751</v>
      </c>
      <c r="E8606" s="23" t="s">
        <v>4134</v>
      </c>
      <c r="F8606" s="40">
        <v>2</v>
      </c>
      <c r="G8606" s="25">
        <v>1300</v>
      </c>
      <c r="H8606" s="25">
        <v>2600</v>
      </c>
      <c r="I8606" s="25"/>
      <c r="J8606" s="58" t="e">
        <f>HYPERLINK("#"&amp;"Insumos"&amp;"!A"&amp;MATCH($B8606,#REF!,0),"Ins "&amp;$B8606)</f>
        <v>#REF!</v>
      </c>
      <c r="M8606" s="220"/>
    </row>
    <row r="8607" spans="1:13" ht="25.5" x14ac:dyDescent="0.2">
      <c r="A8607" s="36" t="s">
        <v>8253</v>
      </c>
      <c r="B8607" s="26" t="s">
        <v>6816</v>
      </c>
      <c r="C8607" s="79" t="s">
        <v>8254</v>
      </c>
      <c r="D8607" s="37" t="s">
        <v>5608</v>
      </c>
      <c r="E8607" s="37" t="s">
        <v>4134</v>
      </c>
      <c r="F8607" s="41"/>
      <c r="G8607" s="27"/>
      <c r="H8607" s="27"/>
      <c r="I8607" s="27">
        <v>112125</v>
      </c>
      <c r="M8607" s="220">
        <f t="shared" si="134"/>
        <v>146839</v>
      </c>
    </row>
    <row r="8608" spans="1:13" x14ac:dyDescent="0.2">
      <c r="A8608" s="35" t="s">
        <v>8253</v>
      </c>
      <c r="B8608" s="1" t="s">
        <v>81</v>
      </c>
      <c r="C8608" s="45" t="s">
        <v>1020</v>
      </c>
      <c r="D8608" s="23" t="s">
        <v>5734</v>
      </c>
      <c r="E8608" s="23" t="s">
        <v>4141</v>
      </c>
      <c r="F8608" s="40">
        <v>0.6</v>
      </c>
      <c r="G8608" s="25">
        <v>75325</v>
      </c>
      <c r="H8608" s="25">
        <v>45195</v>
      </c>
      <c r="I8608" s="25"/>
      <c r="J8608" s="58" t="e">
        <f>HYPERLINK("#"&amp;"Insumos"&amp;"!A"&amp;MATCH($B8608,#REF!,0),"Ins "&amp;$B8608)</f>
        <v>#REF!</v>
      </c>
      <c r="M8608" s="220"/>
    </row>
    <row r="8609" spans="1:13" ht="25.5" x14ac:dyDescent="0.2">
      <c r="A8609" s="35" t="s">
        <v>8253</v>
      </c>
      <c r="B8609" s="1" t="s">
        <v>597</v>
      </c>
      <c r="C8609" s="45" t="s">
        <v>8738</v>
      </c>
      <c r="D8609" s="23" t="s">
        <v>5534</v>
      </c>
      <c r="E8609" s="23" t="s">
        <v>8737</v>
      </c>
      <c r="F8609" s="40">
        <v>0.4</v>
      </c>
      <c r="G8609" s="25">
        <v>17302</v>
      </c>
      <c r="H8609" s="25">
        <v>6921</v>
      </c>
      <c r="I8609" s="25"/>
      <c r="J8609" s="58" t="e">
        <f>HYPERLINK("#"&amp;"Insumos"&amp;"!A"&amp;MATCH($B8609,#REF!,0),"Ins "&amp;$B8609)</f>
        <v>#REF!</v>
      </c>
      <c r="M8609" s="220"/>
    </row>
    <row r="8610" spans="1:13" x14ac:dyDescent="0.2">
      <c r="A8610" s="35" t="s">
        <v>8253</v>
      </c>
      <c r="B8610" s="1" t="s">
        <v>263</v>
      </c>
      <c r="C8610" s="45" t="s">
        <v>696</v>
      </c>
      <c r="D8610" s="23" t="s">
        <v>5534</v>
      </c>
      <c r="E8610" s="23" t="s">
        <v>4140</v>
      </c>
      <c r="F8610" s="40">
        <v>0.03</v>
      </c>
      <c r="G8610" s="25">
        <v>187426</v>
      </c>
      <c r="H8610" s="25">
        <v>5623</v>
      </c>
      <c r="I8610" s="25"/>
      <c r="J8610" s="58" t="e">
        <f>HYPERLINK("#"&amp;"Insumos"&amp;"!A"&amp;MATCH($B8610,#REF!,0),"Ins "&amp;$B8610)</f>
        <v>#REF!</v>
      </c>
      <c r="M8610" s="220"/>
    </row>
    <row r="8611" spans="1:13" x14ac:dyDescent="0.2">
      <c r="A8611" s="35" t="s">
        <v>8253</v>
      </c>
      <c r="B8611" s="1" t="s">
        <v>5533</v>
      </c>
      <c r="C8611" s="45" t="s">
        <v>5892</v>
      </c>
      <c r="D8611" s="23" t="s">
        <v>977</v>
      </c>
      <c r="E8611" s="23" t="s">
        <v>4134</v>
      </c>
      <c r="F8611" s="40">
        <v>0.5</v>
      </c>
      <c r="G8611" s="25">
        <v>3623</v>
      </c>
      <c r="H8611" s="25">
        <v>1812</v>
      </c>
      <c r="I8611" s="25"/>
      <c r="J8611" s="58" t="e">
        <f>HYPERLINK("#"&amp;"Insumos"&amp;"!A"&amp;MATCH($B8611,#REF!,0),"Ins "&amp;$B8611)</f>
        <v>#REF!</v>
      </c>
      <c r="M8611" s="220"/>
    </row>
    <row r="8612" spans="1:13" x14ac:dyDescent="0.2">
      <c r="A8612" s="35" t="s">
        <v>8253</v>
      </c>
      <c r="B8612" s="1" t="s">
        <v>4654</v>
      </c>
      <c r="C8612" s="45" t="s">
        <v>4</v>
      </c>
      <c r="D8612" s="23" t="s">
        <v>5751</v>
      </c>
      <c r="E8612" s="23" t="s">
        <v>4134</v>
      </c>
      <c r="F8612" s="40">
        <v>4</v>
      </c>
      <c r="G8612" s="25">
        <v>2562</v>
      </c>
      <c r="H8612" s="25">
        <v>10248</v>
      </c>
      <c r="I8612" s="25"/>
      <c r="J8612" s="58" t="e">
        <f>HYPERLINK("#"&amp;"Insumos"&amp;"!A"&amp;MATCH($B8612,#REF!,0),"Ins "&amp;$B8612)</f>
        <v>#REF!</v>
      </c>
      <c r="M8612" s="220"/>
    </row>
    <row r="8613" spans="1:13" x14ac:dyDescent="0.2">
      <c r="A8613" s="35" t="s">
        <v>8253</v>
      </c>
      <c r="B8613" s="1" t="s">
        <v>5007</v>
      </c>
      <c r="C8613" s="45" t="s">
        <v>720</v>
      </c>
      <c r="D8613" s="23" t="s">
        <v>5751</v>
      </c>
      <c r="E8613" s="23" t="s">
        <v>4134</v>
      </c>
      <c r="F8613" s="40">
        <v>1</v>
      </c>
      <c r="G8613" s="25">
        <v>1897</v>
      </c>
      <c r="H8613" s="25">
        <v>1897</v>
      </c>
      <c r="I8613" s="25"/>
      <c r="J8613" s="58" t="e">
        <f>HYPERLINK("#"&amp;"Insumos"&amp;"!A"&amp;MATCH($B8613,#REF!,0),"Ins "&amp;$B8613)</f>
        <v>#REF!</v>
      </c>
      <c r="M8613" s="220"/>
    </row>
    <row r="8614" spans="1:13" x14ac:dyDescent="0.2">
      <c r="A8614" s="35" t="s">
        <v>8253</v>
      </c>
      <c r="B8614" s="1" t="s">
        <v>7498</v>
      </c>
      <c r="C8614" s="45" t="s">
        <v>7499</v>
      </c>
      <c r="D8614" s="23" t="s">
        <v>5751</v>
      </c>
      <c r="E8614" s="23" t="s">
        <v>4134</v>
      </c>
      <c r="F8614" s="40">
        <v>1</v>
      </c>
      <c r="G8614" s="25">
        <v>40429</v>
      </c>
      <c r="H8614" s="25">
        <v>40429</v>
      </c>
      <c r="I8614" s="25"/>
      <c r="J8614" s="58" t="e">
        <f>HYPERLINK("#"&amp;"Insumos"&amp;"!A"&amp;MATCH($B8614,#REF!,0),"Ins "&amp;$B8614)</f>
        <v>#REF!</v>
      </c>
      <c r="M8614" s="220"/>
    </row>
    <row r="8615" spans="1:13" ht="25.5" x14ac:dyDescent="0.2">
      <c r="A8615" s="36" t="s">
        <v>8255</v>
      </c>
      <c r="B8615" s="26" t="s">
        <v>6816</v>
      </c>
      <c r="C8615" s="79" t="s">
        <v>8256</v>
      </c>
      <c r="D8615" s="37" t="s">
        <v>5608</v>
      </c>
      <c r="E8615" s="37" t="s">
        <v>4134</v>
      </c>
      <c r="F8615" s="41"/>
      <c r="G8615" s="27"/>
      <c r="H8615" s="27"/>
      <c r="I8615" s="27">
        <v>324271</v>
      </c>
      <c r="M8615" s="220">
        <f t="shared" si="134"/>
        <v>424665</v>
      </c>
    </row>
    <row r="8616" spans="1:13" x14ac:dyDescent="0.2">
      <c r="A8616" s="35" t="s">
        <v>8255</v>
      </c>
      <c r="B8616" s="1" t="s">
        <v>81</v>
      </c>
      <c r="C8616" s="45" t="s">
        <v>1020</v>
      </c>
      <c r="D8616" s="23" t="s">
        <v>5734</v>
      </c>
      <c r="E8616" s="23" t="s">
        <v>4141</v>
      </c>
      <c r="F8616" s="40">
        <v>0.8</v>
      </c>
      <c r="G8616" s="25">
        <v>75325</v>
      </c>
      <c r="H8616" s="25">
        <v>60260</v>
      </c>
      <c r="I8616" s="25"/>
      <c r="J8616" s="58" t="e">
        <f>HYPERLINK("#"&amp;"Insumos"&amp;"!A"&amp;MATCH($B8616,#REF!,0),"Ins "&amp;$B8616)</f>
        <v>#REF!</v>
      </c>
      <c r="M8616" s="220"/>
    </row>
    <row r="8617" spans="1:13" ht="25.5" x14ac:dyDescent="0.2">
      <c r="A8617" s="35" t="s">
        <v>8255</v>
      </c>
      <c r="B8617" s="1" t="s">
        <v>597</v>
      </c>
      <c r="C8617" s="45" t="s">
        <v>8738</v>
      </c>
      <c r="D8617" s="23" t="s">
        <v>5534</v>
      </c>
      <c r="E8617" s="23" t="s">
        <v>8737</v>
      </c>
      <c r="F8617" s="40">
        <v>0.8</v>
      </c>
      <c r="G8617" s="25">
        <v>17302</v>
      </c>
      <c r="H8617" s="25">
        <v>13842</v>
      </c>
      <c r="I8617" s="25"/>
      <c r="J8617" s="58" t="e">
        <f>HYPERLINK("#"&amp;"Insumos"&amp;"!A"&amp;MATCH($B8617,#REF!,0),"Ins "&amp;$B8617)</f>
        <v>#REF!</v>
      </c>
      <c r="M8617" s="220"/>
    </row>
    <row r="8618" spans="1:13" x14ac:dyDescent="0.2">
      <c r="A8618" s="35" t="s">
        <v>8255</v>
      </c>
      <c r="B8618" s="1" t="s">
        <v>263</v>
      </c>
      <c r="C8618" s="45" t="s">
        <v>696</v>
      </c>
      <c r="D8618" s="23" t="s">
        <v>5534</v>
      </c>
      <c r="E8618" s="23" t="s">
        <v>4140</v>
      </c>
      <c r="F8618" s="40">
        <v>0.03</v>
      </c>
      <c r="G8618" s="25">
        <v>187426</v>
      </c>
      <c r="H8618" s="25">
        <v>5623</v>
      </c>
      <c r="I8618" s="25"/>
      <c r="J8618" s="58" t="e">
        <f>HYPERLINK("#"&amp;"Insumos"&amp;"!A"&amp;MATCH($B8618,#REF!,0),"Ins "&amp;$B8618)</f>
        <v>#REF!</v>
      </c>
      <c r="M8618" s="220"/>
    </row>
    <row r="8619" spans="1:13" x14ac:dyDescent="0.2">
      <c r="A8619" s="35" t="s">
        <v>8255</v>
      </c>
      <c r="B8619" s="1" t="s">
        <v>5533</v>
      </c>
      <c r="C8619" s="45" t="s">
        <v>5892</v>
      </c>
      <c r="D8619" s="23" t="s">
        <v>977</v>
      </c>
      <c r="E8619" s="23" t="s">
        <v>4134</v>
      </c>
      <c r="F8619" s="40">
        <v>0.5</v>
      </c>
      <c r="G8619" s="25">
        <v>3623</v>
      </c>
      <c r="H8619" s="25">
        <v>1812</v>
      </c>
      <c r="I8619" s="25"/>
      <c r="J8619" s="58" t="e">
        <f>HYPERLINK("#"&amp;"Insumos"&amp;"!A"&amp;MATCH($B8619,#REF!,0),"Ins "&amp;$B8619)</f>
        <v>#REF!</v>
      </c>
      <c r="M8619" s="220"/>
    </row>
    <row r="8620" spans="1:13" x14ac:dyDescent="0.2">
      <c r="A8620" s="35" t="s">
        <v>8255</v>
      </c>
      <c r="B8620" s="1" t="s">
        <v>4654</v>
      </c>
      <c r="C8620" s="45" t="s">
        <v>4</v>
      </c>
      <c r="D8620" s="23" t="s">
        <v>5751</v>
      </c>
      <c r="E8620" s="23" t="s">
        <v>4134</v>
      </c>
      <c r="F8620" s="40">
        <v>4</v>
      </c>
      <c r="G8620" s="25">
        <v>2562</v>
      </c>
      <c r="H8620" s="25">
        <v>10248</v>
      </c>
      <c r="I8620" s="25"/>
      <c r="J8620" s="58" t="e">
        <f>HYPERLINK("#"&amp;"Insumos"&amp;"!A"&amp;MATCH($B8620,#REF!,0),"Ins "&amp;$B8620)</f>
        <v>#REF!</v>
      </c>
      <c r="M8620" s="220"/>
    </row>
    <row r="8621" spans="1:13" x14ac:dyDescent="0.2">
      <c r="A8621" s="35" t="s">
        <v>8255</v>
      </c>
      <c r="B8621" s="1" t="s">
        <v>5007</v>
      </c>
      <c r="C8621" s="45" t="s">
        <v>720</v>
      </c>
      <c r="D8621" s="23" t="s">
        <v>5751</v>
      </c>
      <c r="E8621" s="23" t="s">
        <v>4134</v>
      </c>
      <c r="F8621" s="40">
        <v>1</v>
      </c>
      <c r="G8621" s="25">
        <v>1897</v>
      </c>
      <c r="H8621" s="25">
        <v>1897</v>
      </c>
      <c r="I8621" s="25"/>
      <c r="J8621" s="58" t="e">
        <f>HYPERLINK("#"&amp;"Insumos"&amp;"!A"&amp;MATCH($B8621,#REF!,0),"Ins "&amp;$B8621)</f>
        <v>#REF!</v>
      </c>
      <c r="M8621" s="220"/>
    </row>
    <row r="8622" spans="1:13" x14ac:dyDescent="0.2">
      <c r="A8622" s="35" t="s">
        <v>8255</v>
      </c>
      <c r="B8622" s="1" t="s">
        <v>7500</v>
      </c>
      <c r="C8622" s="45" t="s">
        <v>7501</v>
      </c>
      <c r="D8622" s="23" t="s">
        <v>5751</v>
      </c>
      <c r="E8622" s="23" t="s">
        <v>4134</v>
      </c>
      <c r="F8622" s="40">
        <v>1</v>
      </c>
      <c r="G8622" s="25">
        <v>230589</v>
      </c>
      <c r="H8622" s="25">
        <v>230589</v>
      </c>
      <c r="I8622" s="25"/>
      <c r="J8622" s="58" t="e">
        <f>HYPERLINK("#"&amp;"Insumos"&amp;"!A"&amp;MATCH($B8622,#REF!,0),"Ins "&amp;$B8622)</f>
        <v>#REF!</v>
      </c>
      <c r="M8622" s="220"/>
    </row>
    <row r="8623" spans="1:13" x14ac:dyDescent="0.2">
      <c r="A8623" s="36" t="s">
        <v>8257</v>
      </c>
      <c r="B8623" s="26" t="s">
        <v>6816</v>
      </c>
      <c r="C8623" s="79" t="s">
        <v>8258</v>
      </c>
      <c r="D8623" s="37" t="s">
        <v>5608</v>
      </c>
      <c r="E8623" s="37" t="s">
        <v>4134</v>
      </c>
      <c r="F8623" s="41"/>
      <c r="G8623" s="27"/>
      <c r="H8623" s="27"/>
      <c r="I8623" s="27">
        <v>277601</v>
      </c>
      <c r="M8623" s="220">
        <f t="shared" si="134"/>
        <v>363546</v>
      </c>
    </row>
    <row r="8624" spans="1:13" x14ac:dyDescent="0.2">
      <c r="A8624" s="35" t="s">
        <v>8257</v>
      </c>
      <c r="B8624" s="1" t="s">
        <v>81</v>
      </c>
      <c r="C8624" s="45" t="s">
        <v>1020</v>
      </c>
      <c r="D8624" s="23" t="s">
        <v>5734</v>
      </c>
      <c r="E8624" s="23" t="s">
        <v>4141</v>
      </c>
      <c r="F8624" s="40">
        <v>0.8</v>
      </c>
      <c r="G8624" s="25">
        <v>75325</v>
      </c>
      <c r="H8624" s="25">
        <v>60260</v>
      </c>
      <c r="I8624" s="25"/>
      <c r="J8624" s="58" t="e">
        <f>HYPERLINK("#"&amp;"Insumos"&amp;"!A"&amp;MATCH($B8624,#REF!,0),"Ins "&amp;$B8624)</f>
        <v>#REF!</v>
      </c>
      <c r="M8624" s="220"/>
    </row>
    <row r="8625" spans="1:13" ht="25.5" x14ac:dyDescent="0.2">
      <c r="A8625" s="35" t="s">
        <v>8257</v>
      </c>
      <c r="B8625" s="1" t="s">
        <v>597</v>
      </c>
      <c r="C8625" s="45" t="s">
        <v>8738</v>
      </c>
      <c r="D8625" s="23" t="s">
        <v>5534</v>
      </c>
      <c r="E8625" s="23" t="s">
        <v>8737</v>
      </c>
      <c r="F8625" s="40">
        <v>0.4</v>
      </c>
      <c r="G8625" s="25">
        <v>17302</v>
      </c>
      <c r="H8625" s="25">
        <v>6921</v>
      </c>
      <c r="I8625" s="25"/>
      <c r="J8625" s="58" t="e">
        <f>HYPERLINK("#"&amp;"Insumos"&amp;"!A"&amp;MATCH($B8625,#REF!,0),"Ins "&amp;$B8625)</f>
        <v>#REF!</v>
      </c>
      <c r="M8625" s="220"/>
    </row>
    <row r="8626" spans="1:13" x14ac:dyDescent="0.2">
      <c r="A8626" s="35" t="s">
        <v>8257</v>
      </c>
      <c r="B8626" s="1" t="s">
        <v>263</v>
      </c>
      <c r="C8626" s="45" t="s">
        <v>696</v>
      </c>
      <c r="D8626" s="23" t="s">
        <v>5534</v>
      </c>
      <c r="E8626" s="23" t="s">
        <v>4140</v>
      </c>
      <c r="F8626" s="40">
        <v>0.03</v>
      </c>
      <c r="G8626" s="25">
        <v>187426</v>
      </c>
      <c r="H8626" s="25">
        <v>5623</v>
      </c>
      <c r="I8626" s="25"/>
      <c r="J8626" s="58" t="e">
        <f>HYPERLINK("#"&amp;"Insumos"&amp;"!A"&amp;MATCH($B8626,#REF!,0),"Ins "&amp;$B8626)</f>
        <v>#REF!</v>
      </c>
      <c r="M8626" s="220"/>
    </row>
    <row r="8627" spans="1:13" x14ac:dyDescent="0.2">
      <c r="A8627" s="35" t="s">
        <v>8257</v>
      </c>
      <c r="B8627" s="1" t="s">
        <v>5533</v>
      </c>
      <c r="C8627" s="45" t="s">
        <v>5892</v>
      </c>
      <c r="D8627" s="23" t="s">
        <v>977</v>
      </c>
      <c r="E8627" s="23" t="s">
        <v>4134</v>
      </c>
      <c r="F8627" s="40">
        <v>0.5</v>
      </c>
      <c r="G8627" s="25">
        <v>3623</v>
      </c>
      <c r="H8627" s="25">
        <v>1812</v>
      </c>
      <c r="I8627" s="25"/>
      <c r="J8627" s="58" t="e">
        <f>HYPERLINK("#"&amp;"Insumos"&amp;"!A"&amp;MATCH($B8627,#REF!,0),"Ins "&amp;$B8627)</f>
        <v>#REF!</v>
      </c>
      <c r="M8627" s="220"/>
    </row>
    <row r="8628" spans="1:13" x14ac:dyDescent="0.2">
      <c r="A8628" s="35" t="s">
        <v>8257</v>
      </c>
      <c r="B8628" s="1" t="s">
        <v>4654</v>
      </c>
      <c r="C8628" s="45" t="s">
        <v>4</v>
      </c>
      <c r="D8628" s="23" t="s">
        <v>5751</v>
      </c>
      <c r="E8628" s="23" t="s">
        <v>4134</v>
      </c>
      <c r="F8628" s="40">
        <v>4</v>
      </c>
      <c r="G8628" s="25">
        <v>2562</v>
      </c>
      <c r="H8628" s="25">
        <v>10248</v>
      </c>
      <c r="I8628" s="25"/>
      <c r="J8628" s="58" t="e">
        <f>HYPERLINK("#"&amp;"Insumos"&amp;"!A"&amp;MATCH($B8628,#REF!,0),"Ins "&amp;$B8628)</f>
        <v>#REF!</v>
      </c>
      <c r="M8628" s="220"/>
    </row>
    <row r="8629" spans="1:13" x14ac:dyDescent="0.2">
      <c r="A8629" s="35" t="s">
        <v>8257</v>
      </c>
      <c r="B8629" s="1" t="s">
        <v>5007</v>
      </c>
      <c r="C8629" s="45" t="s">
        <v>720</v>
      </c>
      <c r="D8629" s="23" t="s">
        <v>5751</v>
      </c>
      <c r="E8629" s="23" t="s">
        <v>4134</v>
      </c>
      <c r="F8629" s="40">
        <v>1</v>
      </c>
      <c r="G8629" s="25">
        <v>1897</v>
      </c>
      <c r="H8629" s="25">
        <v>1897</v>
      </c>
      <c r="I8629" s="25"/>
      <c r="J8629" s="58" t="e">
        <f>HYPERLINK("#"&amp;"Insumos"&amp;"!A"&amp;MATCH($B8629,#REF!,0),"Ins "&amp;$B8629)</f>
        <v>#REF!</v>
      </c>
      <c r="M8629" s="220"/>
    </row>
    <row r="8630" spans="1:13" x14ac:dyDescent="0.2">
      <c r="A8630" s="35" t="s">
        <v>8257</v>
      </c>
      <c r="B8630" s="1" t="s">
        <v>7502</v>
      </c>
      <c r="C8630" s="45" t="s">
        <v>7503</v>
      </c>
      <c r="D8630" s="23" t="s">
        <v>5751</v>
      </c>
      <c r="E8630" s="23" t="s">
        <v>4134</v>
      </c>
      <c r="F8630" s="40">
        <v>1</v>
      </c>
      <c r="G8630" s="25">
        <v>190840</v>
      </c>
      <c r="H8630" s="25">
        <v>190840</v>
      </c>
      <c r="I8630" s="25"/>
      <c r="J8630" s="58" t="e">
        <f>HYPERLINK("#"&amp;"Insumos"&amp;"!A"&amp;MATCH($B8630,#REF!,0),"Ins "&amp;$B8630)</f>
        <v>#REF!</v>
      </c>
      <c r="M8630" s="220"/>
    </row>
    <row r="8631" spans="1:13" ht="25.5" x14ac:dyDescent="0.2">
      <c r="A8631" s="36" t="s">
        <v>8259</v>
      </c>
      <c r="B8631" s="26" t="s">
        <v>6816</v>
      </c>
      <c r="C8631" s="79" t="s">
        <v>8260</v>
      </c>
      <c r="D8631" s="37" t="s">
        <v>5608</v>
      </c>
      <c r="E8631" s="37" t="s">
        <v>4134</v>
      </c>
      <c r="F8631" s="41"/>
      <c r="G8631" s="27"/>
      <c r="H8631" s="27"/>
      <c r="I8631" s="27">
        <v>291565</v>
      </c>
      <c r="M8631" s="220">
        <f t="shared" si="134"/>
        <v>381834</v>
      </c>
    </row>
    <row r="8632" spans="1:13" x14ac:dyDescent="0.2">
      <c r="A8632" s="35" t="s">
        <v>8259</v>
      </c>
      <c r="B8632" s="1" t="s">
        <v>81</v>
      </c>
      <c r="C8632" s="45" t="s">
        <v>1020</v>
      </c>
      <c r="D8632" s="23" t="s">
        <v>5734</v>
      </c>
      <c r="E8632" s="23" t="s">
        <v>4141</v>
      </c>
      <c r="F8632" s="40">
        <v>0.8</v>
      </c>
      <c r="G8632" s="25">
        <v>75325</v>
      </c>
      <c r="H8632" s="25">
        <v>60260</v>
      </c>
      <c r="I8632" s="25"/>
      <c r="J8632" s="58" t="e">
        <f>HYPERLINK("#"&amp;"Insumos"&amp;"!A"&amp;MATCH($B8632,#REF!,0),"Ins "&amp;$B8632)</f>
        <v>#REF!</v>
      </c>
      <c r="M8632" s="220"/>
    </row>
    <row r="8633" spans="1:13" ht="25.5" x14ac:dyDescent="0.2">
      <c r="A8633" s="35" t="s">
        <v>8259</v>
      </c>
      <c r="B8633" s="1" t="s">
        <v>597</v>
      </c>
      <c r="C8633" s="45" t="s">
        <v>8738</v>
      </c>
      <c r="D8633" s="23" t="s">
        <v>5534</v>
      </c>
      <c r="E8633" s="23" t="s">
        <v>8737</v>
      </c>
      <c r="F8633" s="40">
        <v>0.8</v>
      </c>
      <c r="G8633" s="25">
        <v>17302</v>
      </c>
      <c r="H8633" s="25">
        <v>13842</v>
      </c>
      <c r="I8633" s="25"/>
      <c r="J8633" s="58" t="e">
        <f>HYPERLINK("#"&amp;"Insumos"&amp;"!A"&amp;MATCH($B8633,#REF!,0),"Ins "&amp;$B8633)</f>
        <v>#REF!</v>
      </c>
      <c r="M8633" s="220"/>
    </row>
    <row r="8634" spans="1:13" x14ac:dyDescent="0.2">
      <c r="A8634" s="35" t="s">
        <v>8259</v>
      </c>
      <c r="B8634" s="1" t="s">
        <v>263</v>
      </c>
      <c r="C8634" s="45" t="s">
        <v>696</v>
      </c>
      <c r="D8634" s="23" t="s">
        <v>5534</v>
      </c>
      <c r="E8634" s="23" t="s">
        <v>4140</v>
      </c>
      <c r="F8634" s="40">
        <v>0.03</v>
      </c>
      <c r="G8634" s="25">
        <v>187426</v>
      </c>
      <c r="H8634" s="25">
        <v>5623</v>
      </c>
      <c r="I8634" s="25"/>
      <c r="J8634" s="58" t="e">
        <f>HYPERLINK("#"&amp;"Insumos"&amp;"!A"&amp;MATCH($B8634,#REF!,0),"Ins "&amp;$B8634)</f>
        <v>#REF!</v>
      </c>
      <c r="M8634" s="220"/>
    </row>
    <row r="8635" spans="1:13" x14ac:dyDescent="0.2">
      <c r="A8635" s="35" t="s">
        <v>8259</v>
      </c>
      <c r="B8635" s="1" t="s">
        <v>5533</v>
      </c>
      <c r="C8635" s="45" t="s">
        <v>5892</v>
      </c>
      <c r="D8635" s="23" t="s">
        <v>977</v>
      </c>
      <c r="E8635" s="23" t="s">
        <v>4134</v>
      </c>
      <c r="F8635" s="40">
        <v>0.5</v>
      </c>
      <c r="G8635" s="25">
        <v>3623</v>
      </c>
      <c r="H8635" s="25">
        <v>1812</v>
      </c>
      <c r="I8635" s="25"/>
      <c r="J8635" s="58" t="e">
        <f>HYPERLINK("#"&amp;"Insumos"&amp;"!A"&amp;MATCH($B8635,#REF!,0),"Ins "&amp;$B8635)</f>
        <v>#REF!</v>
      </c>
      <c r="M8635" s="220"/>
    </row>
    <row r="8636" spans="1:13" x14ac:dyDescent="0.2">
      <c r="A8636" s="35" t="s">
        <v>8259</v>
      </c>
      <c r="B8636" s="1" t="s">
        <v>4654</v>
      </c>
      <c r="C8636" s="45" t="s">
        <v>4</v>
      </c>
      <c r="D8636" s="23" t="s">
        <v>5751</v>
      </c>
      <c r="E8636" s="23" t="s">
        <v>4134</v>
      </c>
      <c r="F8636" s="40">
        <v>4</v>
      </c>
      <c r="G8636" s="25">
        <v>2562</v>
      </c>
      <c r="H8636" s="25">
        <v>10248</v>
      </c>
      <c r="I8636" s="25"/>
      <c r="J8636" s="58" t="e">
        <f>HYPERLINK("#"&amp;"Insumos"&amp;"!A"&amp;MATCH($B8636,#REF!,0),"Ins "&amp;$B8636)</f>
        <v>#REF!</v>
      </c>
      <c r="M8636" s="220"/>
    </row>
    <row r="8637" spans="1:13" x14ac:dyDescent="0.2">
      <c r="A8637" s="35" t="s">
        <v>8259</v>
      </c>
      <c r="B8637" s="1" t="s">
        <v>5007</v>
      </c>
      <c r="C8637" s="45" t="s">
        <v>720</v>
      </c>
      <c r="D8637" s="23" t="s">
        <v>5751</v>
      </c>
      <c r="E8637" s="23" t="s">
        <v>4134</v>
      </c>
      <c r="F8637" s="40">
        <v>1</v>
      </c>
      <c r="G8637" s="25">
        <v>1897</v>
      </c>
      <c r="H8637" s="25">
        <v>1897</v>
      </c>
      <c r="I8637" s="25"/>
      <c r="J8637" s="58" t="e">
        <f>HYPERLINK("#"&amp;"Insumos"&amp;"!A"&amp;MATCH($B8637,#REF!,0),"Ins "&amp;$B8637)</f>
        <v>#REF!</v>
      </c>
      <c r="M8637" s="220"/>
    </row>
    <row r="8638" spans="1:13" x14ac:dyDescent="0.2">
      <c r="A8638" s="35" t="s">
        <v>8259</v>
      </c>
      <c r="B8638" s="1" t="s">
        <v>7504</v>
      </c>
      <c r="C8638" s="45" t="s">
        <v>7505</v>
      </c>
      <c r="D8638" s="23" t="s">
        <v>5751</v>
      </c>
      <c r="E8638" s="23" t="s">
        <v>4134</v>
      </c>
      <c r="F8638" s="40">
        <v>1</v>
      </c>
      <c r="G8638" s="25">
        <v>197883</v>
      </c>
      <c r="H8638" s="25">
        <v>197883</v>
      </c>
      <c r="I8638" s="25"/>
      <c r="J8638" s="58" t="e">
        <f>HYPERLINK("#"&amp;"Insumos"&amp;"!A"&amp;MATCH($B8638,#REF!,0),"Ins "&amp;$B8638)</f>
        <v>#REF!</v>
      </c>
      <c r="M8638" s="220"/>
    </row>
    <row r="8639" spans="1:13" ht="25.5" x14ac:dyDescent="0.2">
      <c r="A8639" s="36" t="s">
        <v>8261</v>
      </c>
      <c r="B8639" s="26" t="s">
        <v>6816</v>
      </c>
      <c r="C8639" s="79" t="s">
        <v>8262</v>
      </c>
      <c r="D8639" s="37" t="s">
        <v>5608</v>
      </c>
      <c r="E8639" s="37" t="s">
        <v>4134</v>
      </c>
      <c r="F8639" s="41"/>
      <c r="G8639" s="27"/>
      <c r="H8639" s="27"/>
      <c r="I8639" s="27">
        <v>980906</v>
      </c>
      <c r="M8639" s="220">
        <f t="shared" si="134"/>
        <v>1284594</v>
      </c>
    </row>
    <row r="8640" spans="1:13" x14ac:dyDescent="0.2">
      <c r="A8640" s="35" t="s">
        <v>8261</v>
      </c>
      <c r="B8640" s="1" t="s">
        <v>81</v>
      </c>
      <c r="C8640" s="45" t="s">
        <v>1020</v>
      </c>
      <c r="D8640" s="23" t="s">
        <v>5734</v>
      </c>
      <c r="E8640" s="23" t="s">
        <v>4141</v>
      </c>
      <c r="F8640" s="40">
        <v>0.8</v>
      </c>
      <c r="G8640" s="25">
        <v>75325</v>
      </c>
      <c r="H8640" s="25">
        <v>60260</v>
      </c>
      <c r="I8640" s="25"/>
      <c r="J8640" s="58" t="e">
        <f>HYPERLINK("#"&amp;"Insumos"&amp;"!A"&amp;MATCH($B8640,#REF!,0),"Ins "&amp;$B8640)</f>
        <v>#REF!</v>
      </c>
      <c r="M8640" s="220"/>
    </row>
    <row r="8641" spans="1:13" ht="25.5" x14ac:dyDescent="0.2">
      <c r="A8641" s="35" t="s">
        <v>8261</v>
      </c>
      <c r="B8641" s="1" t="s">
        <v>597</v>
      </c>
      <c r="C8641" s="45" t="s">
        <v>8738</v>
      </c>
      <c r="D8641" s="23" t="s">
        <v>5534</v>
      </c>
      <c r="E8641" s="23" t="s">
        <v>8737</v>
      </c>
      <c r="F8641" s="40">
        <v>0.4</v>
      </c>
      <c r="G8641" s="25">
        <v>17302</v>
      </c>
      <c r="H8641" s="25">
        <v>6921</v>
      </c>
      <c r="I8641" s="25"/>
      <c r="J8641" s="58" t="e">
        <f>HYPERLINK("#"&amp;"Insumos"&amp;"!A"&amp;MATCH($B8641,#REF!,0),"Ins "&amp;$B8641)</f>
        <v>#REF!</v>
      </c>
      <c r="M8641" s="220"/>
    </row>
    <row r="8642" spans="1:13" x14ac:dyDescent="0.2">
      <c r="A8642" s="35" t="s">
        <v>8261</v>
      </c>
      <c r="B8642" s="1" t="s">
        <v>263</v>
      </c>
      <c r="C8642" s="45" t="s">
        <v>696</v>
      </c>
      <c r="D8642" s="23" t="s">
        <v>5534</v>
      </c>
      <c r="E8642" s="23" t="s">
        <v>4140</v>
      </c>
      <c r="F8642" s="40">
        <v>0.03</v>
      </c>
      <c r="G8642" s="25">
        <v>187426</v>
      </c>
      <c r="H8642" s="25">
        <v>5623</v>
      </c>
      <c r="I8642" s="25"/>
      <c r="J8642" s="58" t="e">
        <f>HYPERLINK("#"&amp;"Insumos"&amp;"!A"&amp;MATCH($B8642,#REF!,0),"Ins "&amp;$B8642)</f>
        <v>#REF!</v>
      </c>
      <c r="M8642" s="220"/>
    </row>
    <row r="8643" spans="1:13" x14ac:dyDescent="0.2">
      <c r="A8643" s="35" t="s">
        <v>8261</v>
      </c>
      <c r="B8643" s="1" t="s">
        <v>5533</v>
      </c>
      <c r="C8643" s="45" t="s">
        <v>5892</v>
      </c>
      <c r="D8643" s="23" t="s">
        <v>977</v>
      </c>
      <c r="E8643" s="23" t="s">
        <v>4134</v>
      </c>
      <c r="F8643" s="40">
        <v>0.5</v>
      </c>
      <c r="G8643" s="25">
        <v>3623</v>
      </c>
      <c r="H8643" s="25">
        <v>1812</v>
      </c>
      <c r="I8643" s="25"/>
      <c r="J8643" s="58" t="e">
        <f>HYPERLINK("#"&amp;"Insumos"&amp;"!A"&amp;MATCH($B8643,#REF!,0),"Ins "&amp;$B8643)</f>
        <v>#REF!</v>
      </c>
      <c r="M8643" s="220"/>
    </row>
    <row r="8644" spans="1:13" x14ac:dyDescent="0.2">
      <c r="A8644" s="35" t="s">
        <v>8261</v>
      </c>
      <c r="B8644" s="1" t="s">
        <v>4654</v>
      </c>
      <c r="C8644" s="45" t="s">
        <v>4</v>
      </c>
      <c r="D8644" s="23" t="s">
        <v>5751</v>
      </c>
      <c r="E8644" s="23" t="s">
        <v>4134</v>
      </c>
      <c r="F8644" s="40">
        <v>4</v>
      </c>
      <c r="G8644" s="25">
        <v>2562</v>
      </c>
      <c r="H8644" s="25">
        <v>10248</v>
      </c>
      <c r="I8644" s="25"/>
      <c r="J8644" s="58" t="e">
        <f>HYPERLINK("#"&amp;"Insumos"&amp;"!A"&amp;MATCH($B8644,#REF!,0),"Ins "&amp;$B8644)</f>
        <v>#REF!</v>
      </c>
      <c r="M8644" s="220"/>
    </row>
    <row r="8645" spans="1:13" x14ac:dyDescent="0.2">
      <c r="A8645" s="35" t="s">
        <v>8261</v>
      </c>
      <c r="B8645" s="1" t="s">
        <v>5007</v>
      </c>
      <c r="C8645" s="45" t="s">
        <v>720</v>
      </c>
      <c r="D8645" s="23" t="s">
        <v>5751</v>
      </c>
      <c r="E8645" s="23" t="s">
        <v>4134</v>
      </c>
      <c r="F8645" s="40">
        <v>1</v>
      </c>
      <c r="G8645" s="25">
        <v>1897</v>
      </c>
      <c r="H8645" s="25">
        <v>1897</v>
      </c>
      <c r="I8645" s="25"/>
      <c r="J8645" s="58" t="e">
        <f>HYPERLINK("#"&amp;"Insumos"&amp;"!A"&amp;MATCH($B8645,#REF!,0),"Ins "&amp;$B8645)</f>
        <v>#REF!</v>
      </c>
      <c r="M8645" s="220"/>
    </row>
    <row r="8646" spans="1:13" x14ac:dyDescent="0.2">
      <c r="A8646" s="35" t="s">
        <v>8261</v>
      </c>
      <c r="B8646" s="1" t="s">
        <v>7506</v>
      </c>
      <c r="C8646" s="45" t="s">
        <v>7507</v>
      </c>
      <c r="D8646" s="23" t="s">
        <v>5751</v>
      </c>
      <c r="E8646" s="23" t="s">
        <v>4134</v>
      </c>
      <c r="F8646" s="40">
        <v>1</v>
      </c>
      <c r="G8646" s="25">
        <v>894145</v>
      </c>
      <c r="H8646" s="25">
        <v>894145</v>
      </c>
      <c r="I8646" s="25"/>
      <c r="J8646" s="58" t="e">
        <f>HYPERLINK("#"&amp;"Insumos"&amp;"!A"&amp;MATCH($B8646,#REF!,0),"Ins "&amp;$B8646)</f>
        <v>#REF!</v>
      </c>
      <c r="M8646" s="220"/>
    </row>
    <row r="8647" spans="1:13" ht="25.5" x14ac:dyDescent="0.2">
      <c r="A8647" s="36" t="s">
        <v>8263</v>
      </c>
      <c r="B8647" s="26" t="s">
        <v>6816</v>
      </c>
      <c r="C8647" s="79" t="s">
        <v>8264</v>
      </c>
      <c r="D8647" s="37" t="s">
        <v>5608</v>
      </c>
      <c r="E8647" s="37" t="s">
        <v>4134</v>
      </c>
      <c r="F8647" s="41"/>
      <c r="G8647" s="27"/>
      <c r="H8647" s="27"/>
      <c r="I8647" s="27">
        <v>830991</v>
      </c>
      <c r="M8647" s="220">
        <f t="shared" ref="M8647:M8698" si="135">ROUND(I8647*(1+$L$2),0)</f>
        <v>1088266</v>
      </c>
    </row>
    <row r="8648" spans="1:13" x14ac:dyDescent="0.2">
      <c r="A8648" s="35" t="s">
        <v>8263</v>
      </c>
      <c r="B8648" s="1" t="s">
        <v>81</v>
      </c>
      <c r="C8648" s="45" t="s">
        <v>1020</v>
      </c>
      <c r="D8648" s="23" t="s">
        <v>5734</v>
      </c>
      <c r="E8648" s="23" t="s">
        <v>4141</v>
      </c>
      <c r="F8648" s="40">
        <v>0.8</v>
      </c>
      <c r="G8648" s="25">
        <v>75325</v>
      </c>
      <c r="H8648" s="25">
        <v>60260</v>
      </c>
      <c r="I8648" s="25"/>
      <c r="J8648" s="58" t="e">
        <f>HYPERLINK("#"&amp;"Insumos"&amp;"!A"&amp;MATCH($B8648,#REF!,0),"Ins "&amp;$B8648)</f>
        <v>#REF!</v>
      </c>
      <c r="M8648" s="220"/>
    </row>
    <row r="8649" spans="1:13" ht="25.5" x14ac:dyDescent="0.2">
      <c r="A8649" s="35" t="s">
        <v>8263</v>
      </c>
      <c r="B8649" s="1" t="s">
        <v>597</v>
      </c>
      <c r="C8649" s="45" t="s">
        <v>8738</v>
      </c>
      <c r="D8649" s="23" t="s">
        <v>5534</v>
      </c>
      <c r="E8649" s="23" t="s">
        <v>8737</v>
      </c>
      <c r="F8649" s="40">
        <v>0.4</v>
      </c>
      <c r="G8649" s="25">
        <v>17302</v>
      </c>
      <c r="H8649" s="25">
        <v>6921</v>
      </c>
      <c r="I8649" s="25"/>
      <c r="J8649" s="58" t="e">
        <f>HYPERLINK("#"&amp;"Insumos"&amp;"!A"&amp;MATCH($B8649,#REF!,0),"Ins "&amp;$B8649)</f>
        <v>#REF!</v>
      </c>
      <c r="M8649" s="220"/>
    </row>
    <row r="8650" spans="1:13" x14ac:dyDescent="0.2">
      <c r="A8650" s="35" t="s">
        <v>8263</v>
      </c>
      <c r="B8650" s="1" t="s">
        <v>263</v>
      </c>
      <c r="C8650" s="45" t="s">
        <v>696</v>
      </c>
      <c r="D8650" s="23" t="s">
        <v>5534</v>
      </c>
      <c r="E8650" s="23" t="s">
        <v>4140</v>
      </c>
      <c r="F8650" s="40">
        <v>0.03</v>
      </c>
      <c r="G8650" s="25">
        <v>187426</v>
      </c>
      <c r="H8650" s="25">
        <v>5623</v>
      </c>
      <c r="I8650" s="25"/>
      <c r="J8650" s="58" t="e">
        <f>HYPERLINK("#"&amp;"Insumos"&amp;"!A"&amp;MATCH($B8650,#REF!,0),"Ins "&amp;$B8650)</f>
        <v>#REF!</v>
      </c>
      <c r="M8650" s="220"/>
    </row>
    <row r="8651" spans="1:13" x14ac:dyDescent="0.2">
      <c r="A8651" s="35" t="s">
        <v>8263</v>
      </c>
      <c r="B8651" s="1" t="s">
        <v>5533</v>
      </c>
      <c r="C8651" s="45" t="s">
        <v>5892</v>
      </c>
      <c r="D8651" s="23" t="s">
        <v>977</v>
      </c>
      <c r="E8651" s="23" t="s">
        <v>4134</v>
      </c>
      <c r="F8651" s="40">
        <v>0.5</v>
      </c>
      <c r="G8651" s="25">
        <v>3623</v>
      </c>
      <c r="H8651" s="25">
        <v>1812</v>
      </c>
      <c r="I8651" s="25"/>
      <c r="J8651" s="58" t="e">
        <f>HYPERLINK("#"&amp;"Insumos"&amp;"!A"&amp;MATCH($B8651,#REF!,0),"Ins "&amp;$B8651)</f>
        <v>#REF!</v>
      </c>
      <c r="M8651" s="220"/>
    </row>
    <row r="8652" spans="1:13" x14ac:dyDescent="0.2">
      <c r="A8652" s="35" t="s">
        <v>8263</v>
      </c>
      <c r="B8652" s="1" t="s">
        <v>4654</v>
      </c>
      <c r="C8652" s="45" t="s">
        <v>4</v>
      </c>
      <c r="D8652" s="23" t="s">
        <v>5751</v>
      </c>
      <c r="E8652" s="23" t="s">
        <v>4134</v>
      </c>
      <c r="F8652" s="40">
        <v>4</v>
      </c>
      <c r="G8652" s="25">
        <v>2562</v>
      </c>
      <c r="H8652" s="25">
        <v>10248</v>
      </c>
      <c r="I8652" s="25"/>
      <c r="J8652" s="58" t="e">
        <f>HYPERLINK("#"&amp;"Insumos"&amp;"!A"&amp;MATCH($B8652,#REF!,0),"Ins "&amp;$B8652)</f>
        <v>#REF!</v>
      </c>
      <c r="M8652" s="220"/>
    </row>
    <row r="8653" spans="1:13" x14ac:dyDescent="0.2">
      <c r="A8653" s="35" t="s">
        <v>8263</v>
      </c>
      <c r="B8653" s="1" t="s">
        <v>5007</v>
      </c>
      <c r="C8653" s="45" t="s">
        <v>720</v>
      </c>
      <c r="D8653" s="23" t="s">
        <v>5751</v>
      </c>
      <c r="E8653" s="23" t="s">
        <v>4134</v>
      </c>
      <c r="F8653" s="40">
        <v>1</v>
      </c>
      <c r="G8653" s="25">
        <v>1897</v>
      </c>
      <c r="H8653" s="25">
        <v>1897</v>
      </c>
      <c r="I8653" s="25"/>
      <c r="J8653" s="58" t="e">
        <f>HYPERLINK("#"&amp;"Insumos"&amp;"!A"&amp;MATCH($B8653,#REF!,0),"Ins "&amp;$B8653)</f>
        <v>#REF!</v>
      </c>
      <c r="M8653" s="220"/>
    </row>
    <row r="8654" spans="1:13" x14ac:dyDescent="0.2">
      <c r="A8654" s="35" t="s">
        <v>8263</v>
      </c>
      <c r="B8654" s="1" t="s">
        <v>7508</v>
      </c>
      <c r="C8654" s="45" t="s">
        <v>7509</v>
      </c>
      <c r="D8654" s="23" t="s">
        <v>5751</v>
      </c>
      <c r="E8654" s="23" t="s">
        <v>4134</v>
      </c>
      <c r="F8654" s="40">
        <v>1</v>
      </c>
      <c r="G8654" s="25">
        <v>744230</v>
      </c>
      <c r="H8654" s="25">
        <v>744230</v>
      </c>
      <c r="I8654" s="25"/>
      <c r="J8654" s="58" t="e">
        <f>HYPERLINK("#"&amp;"Insumos"&amp;"!A"&amp;MATCH($B8654,#REF!,0),"Ins "&amp;$B8654)</f>
        <v>#REF!</v>
      </c>
      <c r="M8654" s="220"/>
    </row>
    <row r="8655" spans="1:13" ht="25.5" x14ac:dyDescent="0.2">
      <c r="A8655" s="36" t="s">
        <v>8265</v>
      </c>
      <c r="B8655" s="26" t="s">
        <v>6816</v>
      </c>
      <c r="C8655" s="79" t="s">
        <v>8266</v>
      </c>
      <c r="D8655" s="37" t="s">
        <v>5608</v>
      </c>
      <c r="E8655" s="37" t="s">
        <v>4134</v>
      </c>
      <c r="F8655" s="41"/>
      <c r="G8655" s="27"/>
      <c r="H8655" s="27"/>
      <c r="I8655" s="27">
        <v>128257</v>
      </c>
      <c r="M8655" s="220">
        <f t="shared" si="135"/>
        <v>167965</v>
      </c>
    </row>
    <row r="8656" spans="1:13" x14ac:dyDescent="0.2">
      <c r="A8656" s="35" t="s">
        <v>8265</v>
      </c>
      <c r="B8656" s="1" t="s">
        <v>81</v>
      </c>
      <c r="C8656" s="45" t="s">
        <v>1020</v>
      </c>
      <c r="D8656" s="23" t="s">
        <v>5734</v>
      </c>
      <c r="E8656" s="23" t="s">
        <v>4141</v>
      </c>
      <c r="F8656" s="40">
        <v>0.8</v>
      </c>
      <c r="G8656" s="25">
        <v>75325</v>
      </c>
      <c r="H8656" s="25">
        <v>60260</v>
      </c>
      <c r="I8656" s="25"/>
      <c r="J8656" s="58" t="e">
        <f>HYPERLINK("#"&amp;"Insumos"&amp;"!A"&amp;MATCH($B8656,#REF!,0),"Ins "&amp;$B8656)</f>
        <v>#REF!</v>
      </c>
      <c r="M8656" s="220"/>
    </row>
    <row r="8657" spans="1:13" ht="25.5" x14ac:dyDescent="0.2">
      <c r="A8657" s="35" t="s">
        <v>8265</v>
      </c>
      <c r="B8657" s="1" t="s">
        <v>597</v>
      </c>
      <c r="C8657" s="45" t="s">
        <v>8738</v>
      </c>
      <c r="D8657" s="23" t="s">
        <v>5534</v>
      </c>
      <c r="E8657" s="23" t="s">
        <v>8737</v>
      </c>
      <c r="F8657" s="40">
        <v>0.4</v>
      </c>
      <c r="G8657" s="25">
        <v>17302</v>
      </c>
      <c r="H8657" s="25">
        <v>6921</v>
      </c>
      <c r="I8657" s="25"/>
      <c r="J8657" s="58" t="e">
        <f>HYPERLINK("#"&amp;"Insumos"&amp;"!A"&amp;MATCH($B8657,#REF!,0),"Ins "&amp;$B8657)</f>
        <v>#REF!</v>
      </c>
      <c r="M8657" s="220"/>
    </row>
    <row r="8658" spans="1:13" x14ac:dyDescent="0.2">
      <c r="A8658" s="35" t="s">
        <v>8265</v>
      </c>
      <c r="B8658" s="1" t="s">
        <v>263</v>
      </c>
      <c r="C8658" s="45" t="s">
        <v>696</v>
      </c>
      <c r="D8658" s="23" t="s">
        <v>5534</v>
      </c>
      <c r="E8658" s="23" t="s">
        <v>4140</v>
      </c>
      <c r="F8658" s="40">
        <v>0.03</v>
      </c>
      <c r="G8658" s="25">
        <v>187426</v>
      </c>
      <c r="H8658" s="25">
        <v>5623</v>
      </c>
      <c r="I8658" s="25"/>
      <c r="J8658" s="58" t="e">
        <f>HYPERLINK("#"&amp;"Insumos"&amp;"!A"&amp;MATCH($B8658,#REF!,0),"Ins "&amp;$B8658)</f>
        <v>#REF!</v>
      </c>
      <c r="M8658" s="220"/>
    </row>
    <row r="8659" spans="1:13" x14ac:dyDescent="0.2">
      <c r="A8659" s="35" t="s">
        <v>8265</v>
      </c>
      <c r="B8659" s="1" t="s">
        <v>5533</v>
      </c>
      <c r="C8659" s="45" t="s">
        <v>5892</v>
      </c>
      <c r="D8659" s="23" t="s">
        <v>977</v>
      </c>
      <c r="E8659" s="23" t="s">
        <v>4134</v>
      </c>
      <c r="F8659" s="40">
        <v>0.5</v>
      </c>
      <c r="G8659" s="25">
        <v>3623</v>
      </c>
      <c r="H8659" s="25">
        <v>1812</v>
      </c>
      <c r="I8659" s="25"/>
      <c r="J8659" s="58" t="e">
        <f>HYPERLINK("#"&amp;"Insumos"&amp;"!A"&amp;MATCH($B8659,#REF!,0),"Ins "&amp;$B8659)</f>
        <v>#REF!</v>
      </c>
      <c r="M8659" s="220"/>
    </row>
    <row r="8660" spans="1:13" x14ac:dyDescent="0.2">
      <c r="A8660" s="35" t="s">
        <v>8265</v>
      </c>
      <c r="B8660" s="1" t="s">
        <v>4654</v>
      </c>
      <c r="C8660" s="45" t="s">
        <v>4</v>
      </c>
      <c r="D8660" s="23" t="s">
        <v>5751</v>
      </c>
      <c r="E8660" s="23" t="s">
        <v>4134</v>
      </c>
      <c r="F8660" s="40">
        <v>4</v>
      </c>
      <c r="G8660" s="25">
        <v>2562</v>
      </c>
      <c r="H8660" s="25">
        <v>10248</v>
      </c>
      <c r="I8660" s="25"/>
      <c r="J8660" s="58" t="e">
        <f>HYPERLINK("#"&amp;"Insumos"&amp;"!A"&amp;MATCH($B8660,#REF!,0),"Ins "&amp;$B8660)</f>
        <v>#REF!</v>
      </c>
      <c r="M8660" s="220"/>
    </row>
    <row r="8661" spans="1:13" x14ac:dyDescent="0.2">
      <c r="A8661" s="35" t="s">
        <v>8265</v>
      </c>
      <c r="B8661" s="1" t="s">
        <v>5007</v>
      </c>
      <c r="C8661" s="45" t="s">
        <v>720</v>
      </c>
      <c r="D8661" s="23" t="s">
        <v>5751</v>
      </c>
      <c r="E8661" s="23" t="s">
        <v>4134</v>
      </c>
      <c r="F8661" s="40">
        <v>1</v>
      </c>
      <c r="G8661" s="25">
        <v>1897</v>
      </c>
      <c r="H8661" s="25">
        <v>1897</v>
      </c>
      <c r="I8661" s="25"/>
      <c r="J8661" s="58" t="e">
        <f>HYPERLINK("#"&amp;"Insumos"&amp;"!A"&amp;MATCH($B8661,#REF!,0),"Ins "&amp;$B8661)</f>
        <v>#REF!</v>
      </c>
      <c r="M8661" s="220"/>
    </row>
    <row r="8662" spans="1:13" x14ac:dyDescent="0.2">
      <c r="A8662" s="35" t="s">
        <v>8265</v>
      </c>
      <c r="B8662" s="1" t="s">
        <v>7510</v>
      </c>
      <c r="C8662" s="45" t="s">
        <v>8935</v>
      </c>
      <c r="D8662" s="23" t="s">
        <v>5751</v>
      </c>
      <c r="E8662" s="23" t="s">
        <v>4134</v>
      </c>
      <c r="F8662" s="40">
        <v>1</v>
      </c>
      <c r="G8662" s="25">
        <v>41496</v>
      </c>
      <c r="H8662" s="25">
        <v>41496</v>
      </c>
      <c r="I8662" s="25"/>
      <c r="J8662" s="58" t="e">
        <f>HYPERLINK("#"&amp;"Insumos"&amp;"!A"&amp;MATCH($B8662,#REF!,0),"Ins "&amp;$B8662)</f>
        <v>#REF!</v>
      </c>
      <c r="M8662" s="220"/>
    </row>
    <row r="8663" spans="1:13" ht="25.5" x14ac:dyDescent="0.2">
      <c r="A8663" s="36" t="s">
        <v>8267</v>
      </c>
      <c r="B8663" s="26" t="s">
        <v>6816</v>
      </c>
      <c r="C8663" s="79" t="s">
        <v>8268</v>
      </c>
      <c r="D8663" s="37" t="s">
        <v>5608</v>
      </c>
      <c r="E8663" s="37" t="s">
        <v>4134</v>
      </c>
      <c r="F8663" s="41"/>
      <c r="G8663" s="27"/>
      <c r="H8663" s="27"/>
      <c r="I8663" s="27">
        <v>208338</v>
      </c>
      <c r="M8663" s="220">
        <f t="shared" si="135"/>
        <v>272839</v>
      </c>
    </row>
    <row r="8664" spans="1:13" x14ac:dyDescent="0.2">
      <c r="A8664" s="35" t="s">
        <v>8267</v>
      </c>
      <c r="B8664" s="1" t="s">
        <v>81</v>
      </c>
      <c r="C8664" s="45" t="s">
        <v>1020</v>
      </c>
      <c r="D8664" s="23" t="s">
        <v>5734</v>
      </c>
      <c r="E8664" s="23" t="s">
        <v>4141</v>
      </c>
      <c r="F8664" s="40">
        <v>0.8</v>
      </c>
      <c r="G8664" s="25">
        <v>75325</v>
      </c>
      <c r="H8664" s="25">
        <v>60260</v>
      </c>
      <c r="I8664" s="25"/>
      <c r="J8664" s="58" t="e">
        <f>HYPERLINK("#"&amp;"Insumos"&amp;"!A"&amp;MATCH($B8664,#REF!,0),"Ins "&amp;$B8664)</f>
        <v>#REF!</v>
      </c>
      <c r="M8664" s="220"/>
    </row>
    <row r="8665" spans="1:13" ht="25.5" x14ac:dyDescent="0.2">
      <c r="A8665" s="35" t="s">
        <v>8267</v>
      </c>
      <c r="B8665" s="1" t="s">
        <v>597</v>
      </c>
      <c r="C8665" s="45" t="s">
        <v>8738</v>
      </c>
      <c r="D8665" s="23" t="s">
        <v>5534</v>
      </c>
      <c r="E8665" s="23" t="s">
        <v>8737</v>
      </c>
      <c r="F8665" s="40">
        <v>0.4</v>
      </c>
      <c r="G8665" s="25">
        <v>17302</v>
      </c>
      <c r="H8665" s="25">
        <v>6921</v>
      </c>
      <c r="I8665" s="25"/>
      <c r="J8665" s="58" t="e">
        <f>HYPERLINK("#"&amp;"Insumos"&amp;"!A"&amp;MATCH($B8665,#REF!,0),"Ins "&amp;$B8665)</f>
        <v>#REF!</v>
      </c>
      <c r="M8665" s="220"/>
    </row>
    <row r="8666" spans="1:13" x14ac:dyDescent="0.2">
      <c r="A8666" s="35" t="s">
        <v>8267</v>
      </c>
      <c r="B8666" s="1" t="s">
        <v>263</v>
      </c>
      <c r="C8666" s="45" t="s">
        <v>696</v>
      </c>
      <c r="D8666" s="23" t="s">
        <v>5534</v>
      </c>
      <c r="E8666" s="23" t="s">
        <v>4140</v>
      </c>
      <c r="F8666" s="40">
        <v>0.03</v>
      </c>
      <c r="G8666" s="25">
        <v>187426</v>
      </c>
      <c r="H8666" s="25">
        <v>5623</v>
      </c>
      <c r="I8666" s="25"/>
      <c r="J8666" s="58" t="e">
        <f>HYPERLINK("#"&amp;"Insumos"&amp;"!A"&amp;MATCH($B8666,#REF!,0),"Ins "&amp;$B8666)</f>
        <v>#REF!</v>
      </c>
      <c r="M8666" s="220"/>
    </row>
    <row r="8667" spans="1:13" x14ac:dyDescent="0.2">
      <c r="A8667" s="35" t="s">
        <v>8267</v>
      </c>
      <c r="B8667" s="1" t="s">
        <v>5533</v>
      </c>
      <c r="C8667" s="45" t="s">
        <v>5892</v>
      </c>
      <c r="D8667" s="23" t="s">
        <v>977</v>
      </c>
      <c r="E8667" s="23" t="s">
        <v>4134</v>
      </c>
      <c r="F8667" s="40">
        <v>0.5</v>
      </c>
      <c r="G8667" s="25">
        <v>3623</v>
      </c>
      <c r="H8667" s="25">
        <v>1812</v>
      </c>
      <c r="I8667" s="25"/>
      <c r="J8667" s="58" t="e">
        <f>HYPERLINK("#"&amp;"Insumos"&amp;"!A"&amp;MATCH($B8667,#REF!,0),"Ins "&amp;$B8667)</f>
        <v>#REF!</v>
      </c>
      <c r="M8667" s="220"/>
    </row>
    <row r="8668" spans="1:13" x14ac:dyDescent="0.2">
      <c r="A8668" s="35" t="s">
        <v>8267</v>
      </c>
      <c r="B8668" s="1" t="s">
        <v>4654</v>
      </c>
      <c r="C8668" s="45" t="s">
        <v>4</v>
      </c>
      <c r="D8668" s="23" t="s">
        <v>5751</v>
      </c>
      <c r="E8668" s="23" t="s">
        <v>4134</v>
      </c>
      <c r="F8668" s="40">
        <v>4</v>
      </c>
      <c r="G8668" s="25">
        <v>2562</v>
      </c>
      <c r="H8668" s="25">
        <v>10248</v>
      </c>
      <c r="I8668" s="25"/>
      <c r="J8668" s="58" t="e">
        <f>HYPERLINK("#"&amp;"Insumos"&amp;"!A"&amp;MATCH($B8668,#REF!,0),"Ins "&amp;$B8668)</f>
        <v>#REF!</v>
      </c>
      <c r="M8668" s="220"/>
    </row>
    <row r="8669" spans="1:13" x14ac:dyDescent="0.2">
      <c r="A8669" s="35" t="s">
        <v>8267</v>
      </c>
      <c r="B8669" s="1" t="s">
        <v>5007</v>
      </c>
      <c r="C8669" s="45" t="s">
        <v>720</v>
      </c>
      <c r="D8669" s="23" t="s">
        <v>5751</v>
      </c>
      <c r="E8669" s="23" t="s">
        <v>4134</v>
      </c>
      <c r="F8669" s="40">
        <v>1</v>
      </c>
      <c r="G8669" s="25">
        <v>1897</v>
      </c>
      <c r="H8669" s="25">
        <v>1897</v>
      </c>
      <c r="I8669" s="25"/>
      <c r="J8669" s="58" t="e">
        <f>HYPERLINK("#"&amp;"Insumos"&amp;"!A"&amp;MATCH($B8669,#REF!,0),"Ins "&amp;$B8669)</f>
        <v>#REF!</v>
      </c>
      <c r="M8669" s="220"/>
    </row>
    <row r="8670" spans="1:13" x14ac:dyDescent="0.2">
      <c r="A8670" s="35" t="s">
        <v>8267</v>
      </c>
      <c r="B8670" s="1" t="s">
        <v>7511</v>
      </c>
      <c r="C8670" s="45" t="s">
        <v>7512</v>
      </c>
      <c r="D8670" s="23" t="s">
        <v>5751</v>
      </c>
      <c r="E8670" s="23" t="s">
        <v>4134</v>
      </c>
      <c r="F8670" s="40">
        <v>1</v>
      </c>
      <c r="G8670" s="25">
        <v>121577</v>
      </c>
      <c r="H8670" s="25">
        <v>121577</v>
      </c>
      <c r="I8670" s="25"/>
      <c r="J8670" s="58" t="e">
        <f>HYPERLINK("#"&amp;"Insumos"&amp;"!A"&amp;MATCH($B8670,#REF!,0),"Ins "&amp;$B8670)</f>
        <v>#REF!</v>
      </c>
      <c r="M8670" s="220"/>
    </row>
    <row r="8671" spans="1:13" ht="25.5" x14ac:dyDescent="0.2">
      <c r="A8671" s="36" t="s">
        <v>8269</v>
      </c>
      <c r="B8671" s="26" t="s">
        <v>6816</v>
      </c>
      <c r="C8671" s="79" t="s">
        <v>8270</v>
      </c>
      <c r="D8671" s="37" t="s">
        <v>5608</v>
      </c>
      <c r="E8671" s="37" t="s">
        <v>4134</v>
      </c>
      <c r="F8671" s="41"/>
      <c r="G8671" s="27"/>
      <c r="H8671" s="27"/>
      <c r="I8671" s="27">
        <v>186944</v>
      </c>
      <c r="M8671" s="220">
        <f t="shared" si="135"/>
        <v>244822</v>
      </c>
    </row>
    <row r="8672" spans="1:13" x14ac:dyDescent="0.2">
      <c r="A8672" s="35" t="s">
        <v>8269</v>
      </c>
      <c r="B8672" s="1" t="s">
        <v>81</v>
      </c>
      <c r="C8672" s="45" t="s">
        <v>1020</v>
      </c>
      <c r="D8672" s="23" t="s">
        <v>5734</v>
      </c>
      <c r="E8672" s="23" t="s">
        <v>4141</v>
      </c>
      <c r="F8672" s="40">
        <v>0.8</v>
      </c>
      <c r="G8672" s="25">
        <v>75325</v>
      </c>
      <c r="H8672" s="25">
        <v>60260</v>
      </c>
      <c r="I8672" s="25"/>
      <c r="J8672" s="58" t="e">
        <f>HYPERLINK("#"&amp;"Insumos"&amp;"!A"&amp;MATCH($B8672,#REF!,0),"Ins "&amp;$B8672)</f>
        <v>#REF!</v>
      </c>
      <c r="M8672" s="220"/>
    </row>
    <row r="8673" spans="1:13" ht="25.5" x14ac:dyDescent="0.2">
      <c r="A8673" s="35" t="s">
        <v>8269</v>
      </c>
      <c r="B8673" s="1" t="s">
        <v>597</v>
      </c>
      <c r="C8673" s="45" t="s">
        <v>8738</v>
      </c>
      <c r="D8673" s="23" t="s">
        <v>5534</v>
      </c>
      <c r="E8673" s="23" t="s">
        <v>8737</v>
      </c>
      <c r="F8673" s="40">
        <v>0.4</v>
      </c>
      <c r="G8673" s="25">
        <v>17302</v>
      </c>
      <c r="H8673" s="25">
        <v>6921</v>
      </c>
      <c r="I8673" s="25"/>
      <c r="J8673" s="58" t="e">
        <f>HYPERLINK("#"&amp;"Insumos"&amp;"!A"&amp;MATCH($B8673,#REF!,0),"Ins "&amp;$B8673)</f>
        <v>#REF!</v>
      </c>
      <c r="M8673" s="220"/>
    </row>
    <row r="8674" spans="1:13" x14ac:dyDescent="0.2">
      <c r="A8674" s="35" t="s">
        <v>8269</v>
      </c>
      <c r="B8674" s="1" t="s">
        <v>263</v>
      </c>
      <c r="C8674" s="45" t="s">
        <v>696</v>
      </c>
      <c r="D8674" s="23" t="s">
        <v>5534</v>
      </c>
      <c r="E8674" s="23" t="s">
        <v>4140</v>
      </c>
      <c r="F8674" s="40">
        <v>0.03</v>
      </c>
      <c r="G8674" s="25">
        <v>187426</v>
      </c>
      <c r="H8674" s="25">
        <v>5623</v>
      </c>
      <c r="I8674" s="25"/>
      <c r="J8674" s="58" t="e">
        <f>HYPERLINK("#"&amp;"Insumos"&amp;"!A"&amp;MATCH($B8674,#REF!,0),"Ins "&amp;$B8674)</f>
        <v>#REF!</v>
      </c>
      <c r="M8674" s="220"/>
    </row>
    <row r="8675" spans="1:13" x14ac:dyDescent="0.2">
      <c r="A8675" s="35" t="s">
        <v>8269</v>
      </c>
      <c r="B8675" s="1" t="s">
        <v>5533</v>
      </c>
      <c r="C8675" s="45" t="s">
        <v>5892</v>
      </c>
      <c r="D8675" s="23" t="s">
        <v>977</v>
      </c>
      <c r="E8675" s="23" t="s">
        <v>4134</v>
      </c>
      <c r="F8675" s="40">
        <v>0.5</v>
      </c>
      <c r="G8675" s="25">
        <v>3623</v>
      </c>
      <c r="H8675" s="25">
        <v>1812</v>
      </c>
      <c r="I8675" s="25"/>
      <c r="J8675" s="58" t="e">
        <f>HYPERLINK("#"&amp;"Insumos"&amp;"!A"&amp;MATCH($B8675,#REF!,0),"Ins "&amp;$B8675)</f>
        <v>#REF!</v>
      </c>
      <c r="M8675" s="220"/>
    </row>
    <row r="8676" spans="1:13" x14ac:dyDescent="0.2">
      <c r="A8676" s="35" t="s">
        <v>8269</v>
      </c>
      <c r="B8676" s="1" t="s">
        <v>4654</v>
      </c>
      <c r="C8676" s="45" t="s">
        <v>4</v>
      </c>
      <c r="D8676" s="23" t="s">
        <v>5751</v>
      </c>
      <c r="E8676" s="23" t="s">
        <v>4134</v>
      </c>
      <c r="F8676" s="40">
        <v>4</v>
      </c>
      <c r="G8676" s="25">
        <v>2562</v>
      </c>
      <c r="H8676" s="25">
        <v>10248</v>
      </c>
      <c r="I8676" s="25"/>
      <c r="J8676" s="58" t="e">
        <f>HYPERLINK("#"&amp;"Insumos"&amp;"!A"&amp;MATCH($B8676,#REF!,0),"Ins "&amp;$B8676)</f>
        <v>#REF!</v>
      </c>
      <c r="M8676" s="220"/>
    </row>
    <row r="8677" spans="1:13" x14ac:dyDescent="0.2">
      <c r="A8677" s="35" t="s">
        <v>8269</v>
      </c>
      <c r="B8677" s="1" t="s">
        <v>5007</v>
      </c>
      <c r="C8677" s="45" t="s">
        <v>720</v>
      </c>
      <c r="D8677" s="23" t="s">
        <v>5751</v>
      </c>
      <c r="E8677" s="23" t="s">
        <v>4134</v>
      </c>
      <c r="F8677" s="40">
        <v>1</v>
      </c>
      <c r="G8677" s="25">
        <v>1897</v>
      </c>
      <c r="H8677" s="25">
        <v>1897</v>
      </c>
      <c r="I8677" s="25"/>
      <c r="J8677" s="58" t="e">
        <f>HYPERLINK("#"&amp;"Insumos"&amp;"!A"&amp;MATCH($B8677,#REF!,0),"Ins "&amp;$B8677)</f>
        <v>#REF!</v>
      </c>
      <c r="M8677" s="220"/>
    </row>
    <row r="8678" spans="1:13" x14ac:dyDescent="0.2">
      <c r="A8678" s="35" t="s">
        <v>8269</v>
      </c>
      <c r="B8678" s="1" t="s">
        <v>7513</v>
      </c>
      <c r="C8678" s="45" t="s">
        <v>7514</v>
      </c>
      <c r="D8678" s="23" t="s">
        <v>5751</v>
      </c>
      <c r="E8678" s="23" t="s">
        <v>4134</v>
      </c>
      <c r="F8678" s="40">
        <v>1</v>
      </c>
      <c r="G8678" s="25">
        <v>100183</v>
      </c>
      <c r="H8678" s="25">
        <v>100183</v>
      </c>
      <c r="I8678" s="25"/>
      <c r="J8678" s="58" t="e">
        <f>HYPERLINK("#"&amp;"Insumos"&amp;"!A"&amp;MATCH($B8678,#REF!,0),"Ins "&amp;$B8678)</f>
        <v>#REF!</v>
      </c>
      <c r="M8678" s="220"/>
    </row>
    <row r="8679" spans="1:13" ht="38.25" x14ac:dyDescent="0.2">
      <c r="A8679" s="36" t="s">
        <v>8271</v>
      </c>
      <c r="B8679" s="26" t="s">
        <v>6816</v>
      </c>
      <c r="C8679" s="79" t="s">
        <v>8272</v>
      </c>
      <c r="D8679" s="37" t="s">
        <v>5608</v>
      </c>
      <c r="E8679" s="37" t="s">
        <v>4134</v>
      </c>
      <c r="F8679" s="41"/>
      <c r="G8679" s="27"/>
      <c r="H8679" s="27"/>
      <c r="I8679" s="27">
        <v>138278</v>
      </c>
      <c r="M8679" s="220">
        <f t="shared" si="135"/>
        <v>181089</v>
      </c>
    </row>
    <row r="8680" spans="1:13" x14ac:dyDescent="0.2">
      <c r="A8680" s="35" t="s">
        <v>8271</v>
      </c>
      <c r="B8680" s="1" t="s">
        <v>5577</v>
      </c>
      <c r="C8680" s="45" t="s">
        <v>6346</v>
      </c>
      <c r="D8680" s="23" t="s">
        <v>5734</v>
      </c>
      <c r="E8680" s="23" t="s">
        <v>4141</v>
      </c>
      <c r="F8680" s="40">
        <v>1</v>
      </c>
      <c r="G8680" s="25">
        <v>53481</v>
      </c>
      <c r="H8680" s="25">
        <v>53481</v>
      </c>
      <c r="I8680" s="25"/>
      <c r="J8680" s="58" t="e">
        <f>HYPERLINK("#"&amp;"Insumos"&amp;"!A"&amp;MATCH($B8680,#REF!,0),"Ins "&amp;$B8680)</f>
        <v>#REF!</v>
      </c>
      <c r="M8680" s="220"/>
    </row>
    <row r="8681" spans="1:13" x14ac:dyDescent="0.2">
      <c r="A8681" s="35" t="s">
        <v>8271</v>
      </c>
      <c r="B8681" s="1" t="s">
        <v>263</v>
      </c>
      <c r="C8681" s="45" t="s">
        <v>696</v>
      </c>
      <c r="D8681" s="23" t="s">
        <v>5534</v>
      </c>
      <c r="E8681" s="23" t="s">
        <v>4140</v>
      </c>
      <c r="F8681" s="40">
        <v>0.03</v>
      </c>
      <c r="G8681" s="25">
        <v>187426</v>
      </c>
      <c r="H8681" s="25">
        <v>5623</v>
      </c>
      <c r="I8681" s="25"/>
      <c r="J8681" s="58" t="e">
        <f>HYPERLINK("#"&amp;"Insumos"&amp;"!A"&amp;MATCH($B8681,#REF!,0),"Ins "&amp;$B8681)</f>
        <v>#REF!</v>
      </c>
      <c r="M8681" s="220"/>
    </row>
    <row r="8682" spans="1:13" x14ac:dyDescent="0.2">
      <c r="A8682" s="35" t="s">
        <v>8271</v>
      </c>
      <c r="B8682" s="1" t="s">
        <v>5533</v>
      </c>
      <c r="C8682" s="45" t="s">
        <v>5892</v>
      </c>
      <c r="D8682" s="23" t="s">
        <v>977</v>
      </c>
      <c r="E8682" s="23" t="s">
        <v>4134</v>
      </c>
      <c r="F8682" s="40">
        <v>0.5</v>
      </c>
      <c r="G8682" s="25">
        <v>3623</v>
      </c>
      <c r="H8682" s="25">
        <v>1812</v>
      </c>
      <c r="I8682" s="25"/>
      <c r="J8682" s="58" t="e">
        <f>HYPERLINK("#"&amp;"Insumos"&amp;"!A"&amp;MATCH($B8682,#REF!,0),"Ins "&amp;$B8682)</f>
        <v>#REF!</v>
      </c>
      <c r="M8682" s="220"/>
    </row>
    <row r="8683" spans="1:13" x14ac:dyDescent="0.2">
      <c r="A8683" s="35" t="s">
        <v>8271</v>
      </c>
      <c r="B8683" s="1" t="s">
        <v>4845</v>
      </c>
      <c r="C8683" s="45" t="s">
        <v>7331</v>
      </c>
      <c r="D8683" s="23" t="s">
        <v>5751</v>
      </c>
      <c r="E8683" s="23" t="s">
        <v>4134</v>
      </c>
      <c r="F8683" s="40">
        <v>1</v>
      </c>
      <c r="G8683" s="25">
        <v>15368</v>
      </c>
      <c r="H8683" s="25">
        <v>15368</v>
      </c>
      <c r="I8683" s="25"/>
      <c r="J8683" s="58" t="e">
        <f>HYPERLINK("#"&amp;"Insumos"&amp;"!A"&amp;MATCH($B8683,#REF!,0),"Ins "&amp;$B8683)</f>
        <v>#REF!</v>
      </c>
      <c r="M8683" s="220"/>
    </row>
    <row r="8684" spans="1:13" x14ac:dyDescent="0.2">
      <c r="A8684" s="35" t="s">
        <v>8271</v>
      </c>
      <c r="B8684" s="1" t="s">
        <v>5007</v>
      </c>
      <c r="C8684" s="45" t="s">
        <v>720</v>
      </c>
      <c r="D8684" s="23" t="s">
        <v>5751</v>
      </c>
      <c r="E8684" s="23" t="s">
        <v>4134</v>
      </c>
      <c r="F8684" s="40">
        <v>2</v>
      </c>
      <c r="G8684" s="25">
        <v>1897</v>
      </c>
      <c r="H8684" s="25">
        <v>3794</v>
      </c>
      <c r="I8684" s="25"/>
      <c r="J8684" s="58" t="e">
        <f>HYPERLINK("#"&amp;"Insumos"&amp;"!A"&amp;MATCH($B8684,#REF!,0),"Ins "&amp;$B8684)</f>
        <v>#REF!</v>
      </c>
      <c r="M8684" s="220"/>
    </row>
    <row r="8685" spans="1:13" x14ac:dyDescent="0.2">
      <c r="A8685" s="35" t="s">
        <v>8271</v>
      </c>
      <c r="B8685" s="1" t="s">
        <v>6084</v>
      </c>
      <c r="C8685" s="45" t="s">
        <v>6085</v>
      </c>
      <c r="D8685" s="23" t="s">
        <v>5751</v>
      </c>
      <c r="E8685" s="23" t="s">
        <v>464</v>
      </c>
      <c r="F8685" s="40">
        <v>0.05</v>
      </c>
      <c r="G8685" s="25">
        <v>21306</v>
      </c>
      <c r="H8685" s="25">
        <v>1065</v>
      </c>
      <c r="I8685" s="25"/>
      <c r="J8685" s="58" t="e">
        <f>HYPERLINK("#"&amp;"Insumos"&amp;"!A"&amp;MATCH($B8685,#REF!,0),"Ins "&amp;$B8685)</f>
        <v>#REF!</v>
      </c>
      <c r="M8685" s="220"/>
    </row>
    <row r="8686" spans="1:13" x14ac:dyDescent="0.2">
      <c r="A8686" s="35" t="s">
        <v>8271</v>
      </c>
      <c r="B8686" s="1" t="s">
        <v>7418</v>
      </c>
      <c r="C8686" s="45" t="s">
        <v>7419</v>
      </c>
      <c r="D8686" s="23" t="s">
        <v>5751</v>
      </c>
      <c r="E8686" s="23" t="s">
        <v>287</v>
      </c>
      <c r="F8686" s="40">
        <v>9.4499999999999993</v>
      </c>
      <c r="G8686" s="25">
        <v>2693</v>
      </c>
      <c r="H8686" s="25">
        <v>25449</v>
      </c>
      <c r="I8686" s="25"/>
      <c r="J8686" s="58" t="e">
        <f>HYPERLINK("#"&amp;"Insumos"&amp;"!A"&amp;MATCH($B8686,#REF!,0),"Ins "&amp;$B8686)</f>
        <v>#REF!</v>
      </c>
      <c r="M8686" s="220"/>
    </row>
    <row r="8687" spans="1:13" x14ac:dyDescent="0.2">
      <c r="A8687" s="35" t="s">
        <v>8271</v>
      </c>
      <c r="B8687" s="1" t="s">
        <v>7442</v>
      </c>
      <c r="C8687" s="45" t="s">
        <v>7443</v>
      </c>
      <c r="D8687" s="23" t="s">
        <v>5751</v>
      </c>
      <c r="E8687" s="23" t="s">
        <v>4134</v>
      </c>
      <c r="F8687" s="40">
        <v>3</v>
      </c>
      <c r="G8687" s="25">
        <v>1403</v>
      </c>
      <c r="H8687" s="25">
        <v>4209</v>
      </c>
      <c r="I8687" s="25"/>
      <c r="J8687" s="58" t="e">
        <f>HYPERLINK("#"&amp;"Insumos"&amp;"!A"&amp;MATCH($B8687,#REF!,0),"Ins "&amp;$B8687)</f>
        <v>#REF!</v>
      </c>
      <c r="M8687" s="220"/>
    </row>
    <row r="8688" spans="1:13" x14ac:dyDescent="0.2">
      <c r="A8688" s="35" t="s">
        <v>8271</v>
      </c>
      <c r="B8688" s="1" t="s">
        <v>7458</v>
      </c>
      <c r="C8688" s="45" t="s">
        <v>7459</v>
      </c>
      <c r="D8688" s="23" t="s">
        <v>5751</v>
      </c>
      <c r="E8688" s="23" t="s">
        <v>4134</v>
      </c>
      <c r="F8688" s="40">
        <v>1</v>
      </c>
      <c r="G8688" s="25">
        <v>27477</v>
      </c>
      <c r="H8688" s="25">
        <v>27477</v>
      </c>
      <c r="I8688" s="25"/>
      <c r="J8688" s="58" t="e">
        <f>HYPERLINK("#"&amp;"Insumos"&amp;"!A"&amp;MATCH($B8688,#REF!,0),"Ins "&amp;$B8688)</f>
        <v>#REF!</v>
      </c>
      <c r="M8688" s="220"/>
    </row>
    <row r="8689" spans="1:13" ht="38.25" x14ac:dyDescent="0.2">
      <c r="A8689" s="36" t="s">
        <v>8273</v>
      </c>
      <c r="B8689" s="26" t="s">
        <v>6816</v>
      </c>
      <c r="C8689" s="79" t="s">
        <v>8274</v>
      </c>
      <c r="D8689" s="37" t="s">
        <v>5608</v>
      </c>
      <c r="E8689" s="37" t="s">
        <v>4134</v>
      </c>
      <c r="F8689" s="41"/>
      <c r="G8689" s="27"/>
      <c r="H8689" s="27"/>
      <c r="I8689" s="27">
        <v>170808</v>
      </c>
      <c r="M8689" s="220">
        <f t="shared" si="135"/>
        <v>223690</v>
      </c>
    </row>
    <row r="8690" spans="1:13" x14ac:dyDescent="0.2">
      <c r="A8690" s="35" t="s">
        <v>8273</v>
      </c>
      <c r="B8690" s="1" t="s">
        <v>5577</v>
      </c>
      <c r="C8690" s="45" t="s">
        <v>6346</v>
      </c>
      <c r="D8690" s="23" t="s">
        <v>5734</v>
      </c>
      <c r="E8690" s="23" t="s">
        <v>4141</v>
      </c>
      <c r="F8690" s="40">
        <v>1</v>
      </c>
      <c r="G8690" s="25">
        <v>53481</v>
      </c>
      <c r="H8690" s="25">
        <v>53481</v>
      </c>
      <c r="I8690" s="25"/>
      <c r="J8690" s="58" t="e">
        <f>HYPERLINK("#"&amp;"Insumos"&amp;"!A"&amp;MATCH($B8690,#REF!,0),"Ins "&amp;$B8690)</f>
        <v>#REF!</v>
      </c>
      <c r="M8690" s="220"/>
    </row>
    <row r="8691" spans="1:13" x14ac:dyDescent="0.2">
      <c r="A8691" s="35" t="s">
        <v>8273</v>
      </c>
      <c r="B8691" s="1" t="s">
        <v>263</v>
      </c>
      <c r="C8691" s="45" t="s">
        <v>696</v>
      </c>
      <c r="D8691" s="23" t="s">
        <v>5534</v>
      </c>
      <c r="E8691" s="23" t="s">
        <v>4140</v>
      </c>
      <c r="F8691" s="40">
        <v>0.03</v>
      </c>
      <c r="G8691" s="25">
        <v>187426</v>
      </c>
      <c r="H8691" s="25">
        <v>5623</v>
      </c>
      <c r="I8691" s="25"/>
      <c r="J8691" s="58" t="e">
        <f>HYPERLINK("#"&amp;"Insumos"&amp;"!A"&amp;MATCH($B8691,#REF!,0),"Ins "&amp;$B8691)</f>
        <v>#REF!</v>
      </c>
      <c r="M8691" s="220"/>
    </row>
    <row r="8692" spans="1:13" x14ac:dyDescent="0.2">
      <c r="A8692" s="35" t="s">
        <v>8273</v>
      </c>
      <c r="B8692" s="1" t="s">
        <v>5533</v>
      </c>
      <c r="C8692" s="45" t="s">
        <v>5892</v>
      </c>
      <c r="D8692" s="23" t="s">
        <v>977</v>
      </c>
      <c r="E8692" s="23" t="s">
        <v>4134</v>
      </c>
      <c r="F8692" s="40">
        <v>0.5</v>
      </c>
      <c r="G8692" s="25">
        <v>3623</v>
      </c>
      <c r="H8692" s="25">
        <v>1812</v>
      </c>
      <c r="I8692" s="25"/>
      <c r="J8692" s="58" t="e">
        <f>HYPERLINK("#"&amp;"Insumos"&amp;"!A"&amp;MATCH($B8692,#REF!,0),"Ins "&amp;$B8692)</f>
        <v>#REF!</v>
      </c>
      <c r="M8692" s="220"/>
    </row>
    <row r="8693" spans="1:13" x14ac:dyDescent="0.2">
      <c r="A8693" s="35" t="s">
        <v>8273</v>
      </c>
      <c r="B8693" s="1" t="s">
        <v>6084</v>
      </c>
      <c r="C8693" s="45" t="s">
        <v>6085</v>
      </c>
      <c r="D8693" s="23" t="s">
        <v>5751</v>
      </c>
      <c r="E8693" s="23" t="s">
        <v>464</v>
      </c>
      <c r="F8693" s="40">
        <v>0.05</v>
      </c>
      <c r="G8693" s="25">
        <v>21306</v>
      </c>
      <c r="H8693" s="25">
        <v>1065</v>
      </c>
      <c r="I8693" s="25"/>
      <c r="J8693" s="58" t="e">
        <f>HYPERLINK("#"&amp;"Insumos"&amp;"!A"&amp;MATCH($B8693,#REF!,0),"Ins "&amp;$B8693)</f>
        <v>#REF!</v>
      </c>
      <c r="M8693" s="220"/>
    </row>
    <row r="8694" spans="1:13" ht="25.5" x14ac:dyDescent="0.2">
      <c r="A8694" s="35" t="s">
        <v>8273</v>
      </c>
      <c r="B8694" s="1" t="s">
        <v>6169</v>
      </c>
      <c r="C8694" s="45" t="s">
        <v>6170</v>
      </c>
      <c r="D8694" s="23" t="s">
        <v>5751</v>
      </c>
      <c r="E8694" s="23" t="s">
        <v>4134</v>
      </c>
      <c r="F8694" s="40">
        <v>1</v>
      </c>
      <c r="G8694" s="25">
        <v>51692</v>
      </c>
      <c r="H8694" s="25">
        <v>51692</v>
      </c>
      <c r="I8694" s="25"/>
      <c r="J8694" s="58" t="e">
        <f>HYPERLINK("#"&amp;"Insumos"&amp;"!A"&amp;MATCH($B8694,#REF!,0),"Ins "&amp;$B8694)</f>
        <v>#REF!</v>
      </c>
      <c r="M8694" s="220"/>
    </row>
    <row r="8695" spans="1:13" x14ac:dyDescent="0.2">
      <c r="A8695" s="35" t="s">
        <v>8273</v>
      </c>
      <c r="B8695" s="1" t="s">
        <v>7418</v>
      </c>
      <c r="C8695" s="45" t="s">
        <v>7419</v>
      </c>
      <c r="D8695" s="23" t="s">
        <v>5751</v>
      </c>
      <c r="E8695" s="23" t="s">
        <v>287</v>
      </c>
      <c r="F8695" s="40">
        <v>9.4499999999999993</v>
      </c>
      <c r="G8695" s="25">
        <v>2693</v>
      </c>
      <c r="H8695" s="25">
        <v>25449</v>
      </c>
      <c r="I8695" s="25"/>
      <c r="J8695" s="58" t="e">
        <f>HYPERLINK("#"&amp;"Insumos"&amp;"!A"&amp;MATCH($B8695,#REF!,0),"Ins "&amp;$B8695)</f>
        <v>#REF!</v>
      </c>
      <c r="M8695" s="220"/>
    </row>
    <row r="8696" spans="1:13" x14ac:dyDescent="0.2">
      <c r="A8696" s="35" t="s">
        <v>8273</v>
      </c>
      <c r="B8696" s="1" t="s">
        <v>7442</v>
      </c>
      <c r="C8696" s="45" t="s">
        <v>7443</v>
      </c>
      <c r="D8696" s="23" t="s">
        <v>5751</v>
      </c>
      <c r="E8696" s="23" t="s">
        <v>4134</v>
      </c>
      <c r="F8696" s="40">
        <v>3</v>
      </c>
      <c r="G8696" s="25">
        <v>1403</v>
      </c>
      <c r="H8696" s="25">
        <v>4209</v>
      </c>
      <c r="I8696" s="25"/>
      <c r="J8696" s="58" t="e">
        <f>HYPERLINK("#"&amp;"Insumos"&amp;"!A"&amp;MATCH($B8696,#REF!,0),"Ins "&amp;$B8696)</f>
        <v>#REF!</v>
      </c>
      <c r="M8696" s="220"/>
    </row>
    <row r="8697" spans="1:13" x14ac:dyDescent="0.2">
      <c r="A8697" s="35" t="s">
        <v>8273</v>
      </c>
      <c r="B8697" s="1" t="s">
        <v>7458</v>
      </c>
      <c r="C8697" s="45" t="s">
        <v>7459</v>
      </c>
      <c r="D8697" s="23" t="s">
        <v>5751</v>
      </c>
      <c r="E8697" s="23" t="s">
        <v>4134</v>
      </c>
      <c r="F8697" s="40">
        <v>1</v>
      </c>
      <c r="G8697" s="25">
        <v>27477</v>
      </c>
      <c r="H8697" s="25">
        <v>27477</v>
      </c>
      <c r="I8697" s="25"/>
      <c r="J8697" s="58" t="e">
        <f>HYPERLINK("#"&amp;"Insumos"&amp;"!A"&amp;MATCH($B8697,#REF!,0),"Ins "&amp;$B8697)</f>
        <v>#REF!</v>
      </c>
      <c r="M8697" s="220"/>
    </row>
    <row r="8698" spans="1:13" ht="38.25" x14ac:dyDescent="0.2">
      <c r="A8698" s="36" t="s">
        <v>8275</v>
      </c>
      <c r="B8698" s="26" t="s">
        <v>6816</v>
      </c>
      <c r="C8698" s="79" t="s">
        <v>8276</v>
      </c>
      <c r="D8698" s="37" t="s">
        <v>5608</v>
      </c>
      <c r="E8698" s="37" t="s">
        <v>4134</v>
      </c>
      <c r="F8698" s="41"/>
      <c r="G8698" s="27"/>
      <c r="H8698" s="27"/>
      <c r="I8698" s="27">
        <v>247659</v>
      </c>
      <c r="M8698" s="220">
        <f t="shared" si="135"/>
        <v>324334</v>
      </c>
    </row>
    <row r="8699" spans="1:13" x14ac:dyDescent="0.2">
      <c r="A8699" s="35" t="s">
        <v>8275</v>
      </c>
      <c r="B8699" s="1" t="s">
        <v>81</v>
      </c>
      <c r="C8699" s="45" t="s">
        <v>1020</v>
      </c>
      <c r="D8699" s="23" t="s">
        <v>5734</v>
      </c>
      <c r="E8699" s="23" t="s">
        <v>4141</v>
      </c>
      <c r="F8699" s="40">
        <v>1</v>
      </c>
      <c r="G8699" s="25">
        <v>75325</v>
      </c>
      <c r="H8699" s="25">
        <v>75325</v>
      </c>
      <c r="I8699" s="25"/>
      <c r="J8699" s="58" t="e">
        <f>HYPERLINK("#"&amp;"Insumos"&amp;"!A"&amp;MATCH($B8699,#REF!,0),"Ins "&amp;$B8699)</f>
        <v>#REF!</v>
      </c>
      <c r="M8699" s="220"/>
    </row>
    <row r="8700" spans="1:13" x14ac:dyDescent="0.2">
      <c r="A8700" s="35" t="s">
        <v>8275</v>
      </c>
      <c r="B8700" s="1" t="s">
        <v>263</v>
      </c>
      <c r="C8700" s="45" t="s">
        <v>696</v>
      </c>
      <c r="D8700" s="23" t="s">
        <v>5534</v>
      </c>
      <c r="E8700" s="23" t="s">
        <v>4140</v>
      </c>
      <c r="F8700" s="40">
        <v>0.03</v>
      </c>
      <c r="G8700" s="25">
        <v>187426</v>
      </c>
      <c r="H8700" s="25">
        <v>5623</v>
      </c>
      <c r="I8700" s="25"/>
      <c r="J8700" s="58" t="e">
        <f>HYPERLINK("#"&amp;"Insumos"&amp;"!A"&amp;MATCH($B8700,#REF!,0),"Ins "&amp;$B8700)</f>
        <v>#REF!</v>
      </c>
      <c r="M8700" s="220"/>
    </row>
    <row r="8701" spans="1:13" x14ac:dyDescent="0.2">
      <c r="A8701" s="35" t="s">
        <v>8275</v>
      </c>
      <c r="B8701" s="1" t="s">
        <v>5533</v>
      </c>
      <c r="C8701" s="45" t="s">
        <v>5892</v>
      </c>
      <c r="D8701" s="23" t="s">
        <v>977</v>
      </c>
      <c r="E8701" s="23" t="s">
        <v>4134</v>
      </c>
      <c r="F8701" s="40">
        <v>0.5</v>
      </c>
      <c r="G8701" s="25">
        <v>3623</v>
      </c>
      <c r="H8701" s="25">
        <v>1812</v>
      </c>
      <c r="I8701" s="25"/>
      <c r="J8701" s="58" t="e">
        <f>HYPERLINK("#"&amp;"Insumos"&amp;"!A"&amp;MATCH($B8701,#REF!,0),"Ins "&amp;$B8701)</f>
        <v>#REF!</v>
      </c>
      <c r="M8701" s="220"/>
    </row>
    <row r="8702" spans="1:13" x14ac:dyDescent="0.2">
      <c r="A8702" s="35" t="s">
        <v>8275</v>
      </c>
      <c r="B8702" s="1" t="s">
        <v>4673</v>
      </c>
      <c r="C8702" s="45" t="s">
        <v>490</v>
      </c>
      <c r="D8702" s="23" t="s">
        <v>5751</v>
      </c>
      <c r="E8702" s="23" t="s">
        <v>4134</v>
      </c>
      <c r="F8702" s="40">
        <v>2</v>
      </c>
      <c r="G8702" s="25">
        <v>6465</v>
      </c>
      <c r="H8702" s="25">
        <v>12930</v>
      </c>
      <c r="I8702" s="25"/>
      <c r="J8702" s="58" t="e">
        <f>HYPERLINK("#"&amp;"Insumos"&amp;"!A"&amp;MATCH($B8702,#REF!,0),"Ins "&amp;$B8702)</f>
        <v>#REF!</v>
      </c>
      <c r="M8702" s="220"/>
    </row>
    <row r="8703" spans="1:13" x14ac:dyDescent="0.2">
      <c r="A8703" s="35" t="s">
        <v>8275</v>
      </c>
      <c r="B8703" s="1" t="s">
        <v>4323</v>
      </c>
      <c r="C8703" s="45" t="s">
        <v>455</v>
      </c>
      <c r="D8703" s="23" t="s">
        <v>5751</v>
      </c>
      <c r="E8703" s="23" t="s">
        <v>4134</v>
      </c>
      <c r="F8703" s="40">
        <v>1</v>
      </c>
      <c r="G8703" s="25">
        <v>8155</v>
      </c>
      <c r="H8703" s="25">
        <v>8155</v>
      </c>
      <c r="I8703" s="25"/>
      <c r="J8703" s="58" t="e">
        <f>HYPERLINK("#"&amp;"Insumos"&amp;"!A"&amp;MATCH($B8703,#REF!,0),"Ins "&amp;$B8703)</f>
        <v>#REF!</v>
      </c>
      <c r="M8703" s="220"/>
    </row>
    <row r="8704" spans="1:13" x14ac:dyDescent="0.2">
      <c r="A8704" s="35" t="s">
        <v>8275</v>
      </c>
      <c r="B8704" s="1" t="s">
        <v>5007</v>
      </c>
      <c r="C8704" s="45" t="s">
        <v>720</v>
      </c>
      <c r="D8704" s="23" t="s">
        <v>5751</v>
      </c>
      <c r="E8704" s="23" t="s">
        <v>4134</v>
      </c>
      <c r="F8704" s="40">
        <v>2</v>
      </c>
      <c r="G8704" s="25">
        <v>1897</v>
      </c>
      <c r="H8704" s="25">
        <v>3794</v>
      </c>
      <c r="I8704" s="25"/>
      <c r="J8704" s="58" t="e">
        <f>HYPERLINK("#"&amp;"Insumos"&amp;"!A"&amp;MATCH($B8704,#REF!,0),"Ins "&amp;$B8704)</f>
        <v>#REF!</v>
      </c>
      <c r="M8704" s="220"/>
    </row>
    <row r="8705" spans="1:13" x14ac:dyDescent="0.2">
      <c r="A8705" s="35" t="s">
        <v>8275</v>
      </c>
      <c r="B8705" s="1" t="s">
        <v>6084</v>
      </c>
      <c r="C8705" s="45" t="s">
        <v>6085</v>
      </c>
      <c r="D8705" s="23" t="s">
        <v>5751</v>
      </c>
      <c r="E8705" s="23" t="s">
        <v>464</v>
      </c>
      <c r="F8705" s="40">
        <v>0.05</v>
      </c>
      <c r="G8705" s="25">
        <v>21306</v>
      </c>
      <c r="H8705" s="25">
        <v>1065</v>
      </c>
      <c r="I8705" s="25"/>
      <c r="J8705" s="58" t="e">
        <f>HYPERLINK("#"&amp;"Insumos"&amp;"!A"&amp;MATCH($B8705,#REF!,0),"Ins "&amp;$B8705)</f>
        <v>#REF!</v>
      </c>
      <c r="M8705" s="220"/>
    </row>
    <row r="8706" spans="1:13" x14ac:dyDescent="0.2">
      <c r="A8706" s="35" t="s">
        <v>8275</v>
      </c>
      <c r="B8706" s="1" t="s">
        <v>7382</v>
      </c>
      <c r="C8706" s="45" t="s">
        <v>7383</v>
      </c>
      <c r="D8706" s="23" t="s">
        <v>5751</v>
      </c>
      <c r="E8706" s="23" t="s">
        <v>4134</v>
      </c>
      <c r="F8706" s="40">
        <v>2</v>
      </c>
      <c r="G8706" s="25">
        <v>286</v>
      </c>
      <c r="H8706" s="25">
        <v>572</v>
      </c>
      <c r="I8706" s="25"/>
      <c r="J8706" s="58" t="e">
        <f>HYPERLINK("#"&amp;"Insumos"&amp;"!A"&amp;MATCH($B8706,#REF!,0),"Ins "&amp;$B8706)</f>
        <v>#REF!</v>
      </c>
      <c r="M8706" s="220"/>
    </row>
    <row r="8707" spans="1:13" x14ac:dyDescent="0.2">
      <c r="A8707" s="35" t="s">
        <v>8275</v>
      </c>
      <c r="B8707" s="1" t="s">
        <v>7400</v>
      </c>
      <c r="C8707" s="45" t="s">
        <v>7401</v>
      </c>
      <c r="D8707" s="23" t="s">
        <v>5751</v>
      </c>
      <c r="E8707" s="23" t="s">
        <v>4134</v>
      </c>
      <c r="F8707" s="40">
        <v>2</v>
      </c>
      <c r="G8707" s="25">
        <v>1501</v>
      </c>
      <c r="H8707" s="25">
        <v>3002</v>
      </c>
      <c r="I8707" s="25"/>
      <c r="J8707" s="58" t="e">
        <f>HYPERLINK("#"&amp;"Insumos"&amp;"!A"&amp;MATCH($B8707,#REF!,0),"Ins "&amp;$B8707)</f>
        <v>#REF!</v>
      </c>
      <c r="M8707" s="220"/>
    </row>
    <row r="8708" spans="1:13" x14ac:dyDescent="0.2">
      <c r="A8708" s="35" t="s">
        <v>8275</v>
      </c>
      <c r="B8708" s="1" t="s">
        <v>7490</v>
      </c>
      <c r="C8708" s="45" t="s">
        <v>7491</v>
      </c>
      <c r="D8708" s="23" t="s">
        <v>5751</v>
      </c>
      <c r="E8708" s="23" t="s">
        <v>4134</v>
      </c>
      <c r="F8708" s="40">
        <v>2</v>
      </c>
      <c r="G8708" s="25">
        <v>746</v>
      </c>
      <c r="H8708" s="25">
        <v>1492</v>
      </c>
      <c r="I8708" s="25"/>
      <c r="J8708" s="58" t="e">
        <f>HYPERLINK("#"&amp;"Insumos"&amp;"!A"&amp;MATCH($B8708,#REF!,0),"Ins "&amp;$B8708)</f>
        <v>#REF!</v>
      </c>
      <c r="M8708" s="220"/>
    </row>
    <row r="8709" spans="1:13" x14ac:dyDescent="0.2">
      <c r="A8709" s="35" t="s">
        <v>8275</v>
      </c>
      <c r="B8709" s="1" t="s">
        <v>7492</v>
      </c>
      <c r="C8709" s="45" t="s">
        <v>7493</v>
      </c>
      <c r="D8709" s="23" t="s">
        <v>5751</v>
      </c>
      <c r="E8709" s="23" t="s">
        <v>4134</v>
      </c>
      <c r="F8709" s="40">
        <v>1</v>
      </c>
      <c r="G8709" s="25">
        <v>12858</v>
      </c>
      <c r="H8709" s="25">
        <v>12858</v>
      </c>
      <c r="I8709" s="25"/>
      <c r="J8709" s="58" t="e">
        <f>HYPERLINK("#"&amp;"Insumos"&amp;"!A"&amp;MATCH($B8709,#REF!,0),"Ins "&amp;$B8709)</f>
        <v>#REF!</v>
      </c>
      <c r="M8709" s="220"/>
    </row>
    <row r="8710" spans="1:13" x14ac:dyDescent="0.2">
      <c r="A8710" s="35" t="s">
        <v>8275</v>
      </c>
      <c r="B8710" s="1" t="s">
        <v>7790</v>
      </c>
      <c r="C8710" s="45" t="s">
        <v>7791</v>
      </c>
      <c r="D8710" s="23" t="s">
        <v>5751</v>
      </c>
      <c r="E8710" s="23" t="s">
        <v>464</v>
      </c>
      <c r="F8710" s="40">
        <v>15.75</v>
      </c>
      <c r="G8710" s="25">
        <v>3641</v>
      </c>
      <c r="H8710" s="25">
        <v>57346</v>
      </c>
      <c r="I8710" s="25"/>
      <c r="J8710" s="58" t="e">
        <f>HYPERLINK("#"&amp;"Insumos"&amp;"!A"&amp;MATCH($B8710,#REF!,0),"Ins "&amp;$B8710)</f>
        <v>#REF!</v>
      </c>
      <c r="M8710" s="220"/>
    </row>
    <row r="8711" spans="1:13" x14ac:dyDescent="0.2">
      <c r="A8711" s="35" t="s">
        <v>8275</v>
      </c>
      <c r="B8711" s="1" t="s">
        <v>7800</v>
      </c>
      <c r="C8711" s="45" t="s">
        <v>7801</v>
      </c>
      <c r="D8711" s="23" t="s">
        <v>5751</v>
      </c>
      <c r="E8711" s="23" t="s">
        <v>464</v>
      </c>
      <c r="F8711" s="40">
        <v>5</v>
      </c>
      <c r="G8711" s="25">
        <v>12737</v>
      </c>
      <c r="H8711" s="25">
        <v>63685</v>
      </c>
      <c r="I8711" s="25"/>
      <c r="J8711" s="58" t="e">
        <f>HYPERLINK("#"&amp;"Insumos"&amp;"!A"&amp;MATCH($B8711,#REF!,0),"Ins "&amp;$B8711)</f>
        <v>#REF!</v>
      </c>
      <c r="M8711" s="220"/>
    </row>
    <row r="8712" spans="1:13" ht="25.5" x14ac:dyDescent="0.2">
      <c r="A8712" s="36" t="s">
        <v>8277</v>
      </c>
      <c r="B8712" s="26" t="s">
        <v>6816</v>
      </c>
      <c r="C8712" s="79" t="s">
        <v>8278</v>
      </c>
      <c r="D8712" s="37" t="s">
        <v>5608</v>
      </c>
      <c r="E8712" s="37" t="s">
        <v>4134</v>
      </c>
      <c r="F8712" s="41"/>
      <c r="G8712" s="27"/>
      <c r="H8712" s="27"/>
      <c r="I8712" s="27">
        <v>244604</v>
      </c>
      <c r="M8712" s="220">
        <f t="shared" ref="M8712:M8770" si="136">ROUND(I8712*(1+$L$2),0)</f>
        <v>320333</v>
      </c>
    </row>
    <row r="8713" spans="1:13" x14ac:dyDescent="0.2">
      <c r="A8713" s="35" t="s">
        <v>8277</v>
      </c>
      <c r="B8713" s="1" t="s">
        <v>81</v>
      </c>
      <c r="C8713" s="45" t="s">
        <v>1020</v>
      </c>
      <c r="D8713" s="23" t="s">
        <v>5734</v>
      </c>
      <c r="E8713" s="23" t="s">
        <v>4141</v>
      </c>
      <c r="F8713" s="40">
        <v>1</v>
      </c>
      <c r="G8713" s="25">
        <v>75325</v>
      </c>
      <c r="H8713" s="25">
        <v>75325</v>
      </c>
      <c r="I8713" s="25"/>
      <c r="J8713" s="58" t="e">
        <f>HYPERLINK("#"&amp;"Insumos"&amp;"!A"&amp;MATCH($B8713,#REF!,0),"Ins "&amp;$B8713)</f>
        <v>#REF!</v>
      </c>
      <c r="M8713" s="220"/>
    </row>
    <row r="8714" spans="1:13" ht="25.5" x14ac:dyDescent="0.2">
      <c r="A8714" s="35" t="s">
        <v>8277</v>
      </c>
      <c r="B8714" s="1" t="s">
        <v>597</v>
      </c>
      <c r="C8714" s="45" t="s">
        <v>8738</v>
      </c>
      <c r="D8714" s="23" t="s">
        <v>5534</v>
      </c>
      <c r="E8714" s="23" t="s">
        <v>8737</v>
      </c>
      <c r="F8714" s="40">
        <v>0.4</v>
      </c>
      <c r="G8714" s="25">
        <v>17302</v>
      </c>
      <c r="H8714" s="25">
        <v>6921</v>
      </c>
      <c r="I8714" s="25"/>
      <c r="J8714" s="58" t="e">
        <f>HYPERLINK("#"&amp;"Insumos"&amp;"!A"&amp;MATCH($B8714,#REF!,0),"Ins "&amp;$B8714)</f>
        <v>#REF!</v>
      </c>
      <c r="M8714" s="220"/>
    </row>
    <row r="8715" spans="1:13" x14ac:dyDescent="0.2">
      <c r="A8715" s="35" t="s">
        <v>8277</v>
      </c>
      <c r="B8715" s="1" t="s">
        <v>263</v>
      </c>
      <c r="C8715" s="45" t="s">
        <v>696</v>
      </c>
      <c r="D8715" s="23" t="s">
        <v>5534</v>
      </c>
      <c r="E8715" s="23" t="s">
        <v>4140</v>
      </c>
      <c r="F8715" s="40">
        <v>0.03</v>
      </c>
      <c r="G8715" s="25">
        <v>187426</v>
      </c>
      <c r="H8715" s="25">
        <v>5623</v>
      </c>
      <c r="I8715" s="25"/>
      <c r="J8715" s="58" t="e">
        <f>HYPERLINK("#"&amp;"Insumos"&amp;"!A"&amp;MATCH($B8715,#REF!,0),"Ins "&amp;$B8715)</f>
        <v>#REF!</v>
      </c>
      <c r="M8715" s="220"/>
    </row>
    <row r="8716" spans="1:13" x14ac:dyDescent="0.2">
      <c r="A8716" s="35" t="s">
        <v>8277</v>
      </c>
      <c r="B8716" s="1" t="s">
        <v>5533</v>
      </c>
      <c r="C8716" s="45" t="s">
        <v>5892</v>
      </c>
      <c r="D8716" s="23" t="s">
        <v>977</v>
      </c>
      <c r="E8716" s="23" t="s">
        <v>4134</v>
      </c>
      <c r="F8716" s="40">
        <v>0.5</v>
      </c>
      <c r="G8716" s="25">
        <v>3623</v>
      </c>
      <c r="H8716" s="25">
        <v>1812</v>
      </c>
      <c r="I8716" s="25"/>
      <c r="J8716" s="58" t="e">
        <f>HYPERLINK("#"&amp;"Insumos"&amp;"!A"&amp;MATCH($B8716,#REF!,0),"Ins "&amp;$B8716)</f>
        <v>#REF!</v>
      </c>
      <c r="M8716" s="220"/>
    </row>
    <row r="8717" spans="1:13" x14ac:dyDescent="0.2">
      <c r="A8717" s="35" t="s">
        <v>8277</v>
      </c>
      <c r="B8717" s="1" t="s">
        <v>4679</v>
      </c>
      <c r="C8717" s="45" t="s">
        <v>1481</v>
      </c>
      <c r="D8717" s="23" t="s">
        <v>5751</v>
      </c>
      <c r="E8717" s="23" t="s">
        <v>4134</v>
      </c>
      <c r="F8717" s="40">
        <v>2</v>
      </c>
      <c r="G8717" s="25">
        <v>11969</v>
      </c>
      <c r="H8717" s="25">
        <v>23938</v>
      </c>
      <c r="I8717" s="25"/>
      <c r="J8717" s="58" t="e">
        <f>HYPERLINK("#"&amp;"Insumos"&amp;"!A"&amp;MATCH($B8717,#REF!,0),"Ins "&amp;$B8717)</f>
        <v>#REF!</v>
      </c>
      <c r="M8717" s="220"/>
    </row>
    <row r="8718" spans="1:13" x14ac:dyDescent="0.2">
      <c r="A8718" s="35" t="s">
        <v>8277</v>
      </c>
      <c r="B8718" s="1" t="s">
        <v>5089</v>
      </c>
      <c r="C8718" s="45" t="s">
        <v>305</v>
      </c>
      <c r="D8718" s="23" t="s">
        <v>5751</v>
      </c>
      <c r="E8718" s="23" t="s">
        <v>4134</v>
      </c>
      <c r="F8718" s="40">
        <v>1</v>
      </c>
      <c r="G8718" s="25">
        <v>9220</v>
      </c>
      <c r="H8718" s="25">
        <v>9220</v>
      </c>
      <c r="I8718" s="25"/>
      <c r="J8718" s="58" t="e">
        <f>HYPERLINK("#"&amp;"Insumos"&amp;"!A"&amp;MATCH($B8718,#REF!,0),"Ins "&amp;$B8718)</f>
        <v>#REF!</v>
      </c>
      <c r="M8718" s="220"/>
    </row>
    <row r="8719" spans="1:13" x14ac:dyDescent="0.2">
      <c r="A8719" s="35" t="s">
        <v>8277</v>
      </c>
      <c r="B8719" s="1" t="s">
        <v>4881</v>
      </c>
      <c r="C8719" s="45" t="s">
        <v>372</v>
      </c>
      <c r="D8719" s="23" t="s">
        <v>5751</v>
      </c>
      <c r="E8719" s="23" t="s">
        <v>287</v>
      </c>
      <c r="F8719" s="40">
        <v>3</v>
      </c>
      <c r="G8719" s="25">
        <v>18500</v>
      </c>
      <c r="H8719" s="25">
        <v>55500</v>
      </c>
      <c r="I8719" s="25"/>
      <c r="J8719" s="58" t="e">
        <f>HYPERLINK("#"&amp;"Insumos"&amp;"!A"&amp;MATCH($B8719,#REF!,0),"Ins "&amp;$B8719)</f>
        <v>#REF!</v>
      </c>
      <c r="M8719" s="220"/>
    </row>
    <row r="8720" spans="1:13" x14ac:dyDescent="0.2">
      <c r="A8720" s="35" t="s">
        <v>8277</v>
      </c>
      <c r="B8720" s="1" t="s">
        <v>6084</v>
      </c>
      <c r="C8720" s="45" t="s">
        <v>6085</v>
      </c>
      <c r="D8720" s="23" t="s">
        <v>5751</v>
      </c>
      <c r="E8720" s="23" t="s">
        <v>464</v>
      </c>
      <c r="F8720" s="40">
        <v>0.05</v>
      </c>
      <c r="G8720" s="25">
        <v>21306</v>
      </c>
      <c r="H8720" s="25">
        <v>1065</v>
      </c>
      <c r="I8720" s="25"/>
      <c r="J8720" s="58" t="e">
        <f>HYPERLINK("#"&amp;"Insumos"&amp;"!A"&amp;MATCH($B8720,#REF!,0),"Ins "&amp;$B8720)</f>
        <v>#REF!</v>
      </c>
      <c r="M8720" s="220"/>
    </row>
    <row r="8721" spans="1:13" x14ac:dyDescent="0.2">
      <c r="A8721" s="35" t="s">
        <v>8277</v>
      </c>
      <c r="B8721" s="1" t="s">
        <v>7382</v>
      </c>
      <c r="C8721" s="45" t="s">
        <v>7383</v>
      </c>
      <c r="D8721" s="23" t="s">
        <v>5751</v>
      </c>
      <c r="E8721" s="23" t="s">
        <v>4134</v>
      </c>
      <c r="F8721" s="40">
        <v>2</v>
      </c>
      <c r="G8721" s="25">
        <v>286</v>
      </c>
      <c r="H8721" s="25">
        <v>572</v>
      </c>
      <c r="I8721" s="25"/>
      <c r="J8721" s="58" t="e">
        <f>HYPERLINK("#"&amp;"Insumos"&amp;"!A"&amp;MATCH($B8721,#REF!,0),"Ins "&amp;$B8721)</f>
        <v>#REF!</v>
      </c>
      <c r="M8721" s="220"/>
    </row>
    <row r="8722" spans="1:13" x14ac:dyDescent="0.2">
      <c r="A8722" s="35" t="s">
        <v>8277</v>
      </c>
      <c r="B8722" s="1" t="s">
        <v>7418</v>
      </c>
      <c r="C8722" s="45" t="s">
        <v>7419</v>
      </c>
      <c r="D8722" s="23" t="s">
        <v>5751</v>
      </c>
      <c r="E8722" s="23" t="s">
        <v>287</v>
      </c>
      <c r="F8722" s="40">
        <v>9.4499999999999993</v>
      </c>
      <c r="G8722" s="25">
        <v>2693</v>
      </c>
      <c r="H8722" s="25">
        <v>25449</v>
      </c>
      <c r="I8722" s="25"/>
      <c r="J8722" s="58" t="e">
        <f>HYPERLINK("#"&amp;"Insumos"&amp;"!A"&amp;MATCH($B8722,#REF!,0),"Ins "&amp;$B8722)</f>
        <v>#REF!</v>
      </c>
      <c r="M8722" s="220"/>
    </row>
    <row r="8723" spans="1:13" x14ac:dyDescent="0.2">
      <c r="A8723" s="35" t="s">
        <v>8277</v>
      </c>
      <c r="B8723" s="1" t="s">
        <v>7438</v>
      </c>
      <c r="C8723" s="45" t="s">
        <v>7439</v>
      </c>
      <c r="D8723" s="23" t="s">
        <v>5751</v>
      </c>
      <c r="E8723" s="23" t="s">
        <v>4134</v>
      </c>
      <c r="F8723" s="40">
        <v>1</v>
      </c>
      <c r="G8723" s="25">
        <v>8429</v>
      </c>
      <c r="H8723" s="25">
        <v>8429</v>
      </c>
      <c r="I8723" s="25"/>
      <c r="J8723" s="58" t="e">
        <f>HYPERLINK("#"&amp;"Insumos"&amp;"!A"&amp;MATCH($B8723,#REF!,0),"Ins "&amp;$B8723)</f>
        <v>#REF!</v>
      </c>
      <c r="M8723" s="220"/>
    </row>
    <row r="8724" spans="1:13" x14ac:dyDescent="0.2">
      <c r="A8724" s="35" t="s">
        <v>8277</v>
      </c>
      <c r="B8724" s="1" t="s">
        <v>7440</v>
      </c>
      <c r="C8724" s="45" t="s">
        <v>7441</v>
      </c>
      <c r="D8724" s="23" t="s">
        <v>5751</v>
      </c>
      <c r="E8724" s="23" t="s">
        <v>287</v>
      </c>
      <c r="F8724" s="40">
        <v>1.5</v>
      </c>
      <c r="G8724" s="25">
        <v>7176</v>
      </c>
      <c r="H8724" s="25">
        <v>10764</v>
      </c>
      <c r="I8724" s="25"/>
      <c r="J8724" s="58" t="e">
        <f>HYPERLINK("#"&amp;"Insumos"&amp;"!A"&amp;MATCH($B8724,#REF!,0),"Ins "&amp;$B8724)</f>
        <v>#REF!</v>
      </c>
      <c r="M8724" s="220"/>
    </row>
    <row r="8725" spans="1:13" x14ac:dyDescent="0.2">
      <c r="A8725" s="35" t="s">
        <v>8277</v>
      </c>
      <c r="B8725" s="1" t="s">
        <v>7442</v>
      </c>
      <c r="C8725" s="45" t="s">
        <v>7443</v>
      </c>
      <c r="D8725" s="23" t="s">
        <v>5751</v>
      </c>
      <c r="E8725" s="23" t="s">
        <v>4134</v>
      </c>
      <c r="F8725" s="40">
        <v>3</v>
      </c>
      <c r="G8725" s="25">
        <v>1403</v>
      </c>
      <c r="H8725" s="25">
        <v>4209</v>
      </c>
      <c r="I8725" s="25"/>
      <c r="J8725" s="58" t="e">
        <f>HYPERLINK("#"&amp;"Insumos"&amp;"!A"&amp;MATCH($B8725,#REF!,0),"Ins "&amp;$B8725)</f>
        <v>#REF!</v>
      </c>
      <c r="M8725" s="220"/>
    </row>
    <row r="8726" spans="1:13" x14ac:dyDescent="0.2">
      <c r="A8726" s="35" t="s">
        <v>8277</v>
      </c>
      <c r="B8726" s="1" t="s">
        <v>7490</v>
      </c>
      <c r="C8726" s="45" t="s">
        <v>7491</v>
      </c>
      <c r="D8726" s="23" t="s">
        <v>5751</v>
      </c>
      <c r="E8726" s="23" t="s">
        <v>4134</v>
      </c>
      <c r="F8726" s="40">
        <v>2</v>
      </c>
      <c r="G8726" s="25">
        <v>746</v>
      </c>
      <c r="H8726" s="25">
        <v>1492</v>
      </c>
      <c r="I8726" s="25"/>
      <c r="J8726" s="58" t="e">
        <f>HYPERLINK("#"&amp;"Insumos"&amp;"!A"&amp;MATCH($B8726,#REF!,0),"Ins "&amp;$B8726)</f>
        <v>#REF!</v>
      </c>
      <c r="M8726" s="220"/>
    </row>
    <row r="8727" spans="1:13" x14ac:dyDescent="0.2">
      <c r="A8727" s="35" t="s">
        <v>8277</v>
      </c>
      <c r="B8727" s="1" t="s">
        <v>7492</v>
      </c>
      <c r="C8727" s="45" t="s">
        <v>7493</v>
      </c>
      <c r="D8727" s="23" t="s">
        <v>5751</v>
      </c>
      <c r="E8727" s="23" t="s">
        <v>4134</v>
      </c>
      <c r="F8727" s="40">
        <v>1</v>
      </c>
      <c r="G8727" s="25">
        <v>12858</v>
      </c>
      <c r="H8727" s="25">
        <v>12858</v>
      </c>
      <c r="I8727" s="25"/>
      <c r="J8727" s="58" t="e">
        <f>HYPERLINK("#"&amp;"Insumos"&amp;"!A"&amp;MATCH($B8727,#REF!,0),"Ins "&amp;$B8727)</f>
        <v>#REF!</v>
      </c>
      <c r="M8727" s="220"/>
    </row>
    <row r="8728" spans="1:13" ht="25.5" x14ac:dyDescent="0.2">
      <c r="A8728" s="35" t="s">
        <v>8277</v>
      </c>
      <c r="B8728" s="1" t="s">
        <v>7515</v>
      </c>
      <c r="C8728" s="45" t="s">
        <v>7516</v>
      </c>
      <c r="D8728" s="23" t="s">
        <v>5751</v>
      </c>
      <c r="E8728" s="23" t="s">
        <v>4134</v>
      </c>
      <c r="F8728" s="40">
        <v>1</v>
      </c>
      <c r="G8728" s="25">
        <v>1427</v>
      </c>
      <c r="H8728" s="25">
        <v>1427</v>
      </c>
      <c r="I8728" s="25"/>
      <c r="J8728" s="58" t="e">
        <f>HYPERLINK("#"&amp;"Insumos"&amp;"!A"&amp;MATCH($B8728,#REF!,0),"Ins "&amp;$B8728)</f>
        <v>#REF!</v>
      </c>
      <c r="M8728" s="220"/>
    </row>
    <row r="8729" spans="1:13" ht="38.25" x14ac:dyDescent="0.2">
      <c r="A8729" s="36" t="s">
        <v>8279</v>
      </c>
      <c r="B8729" s="26" t="s">
        <v>6816</v>
      </c>
      <c r="C8729" s="79" t="s">
        <v>8280</v>
      </c>
      <c r="D8729" s="37" t="s">
        <v>5608</v>
      </c>
      <c r="E8729" s="37" t="s">
        <v>4134</v>
      </c>
      <c r="F8729" s="41"/>
      <c r="G8729" s="27"/>
      <c r="H8729" s="27"/>
      <c r="I8729" s="27">
        <v>251001</v>
      </c>
      <c r="M8729" s="220">
        <f t="shared" si="136"/>
        <v>328711</v>
      </c>
    </row>
    <row r="8730" spans="1:13" x14ac:dyDescent="0.2">
      <c r="A8730" s="35" t="s">
        <v>8279</v>
      </c>
      <c r="B8730" s="1" t="s">
        <v>81</v>
      </c>
      <c r="C8730" s="45" t="s">
        <v>1020</v>
      </c>
      <c r="D8730" s="23" t="s">
        <v>5734</v>
      </c>
      <c r="E8730" s="23" t="s">
        <v>4141</v>
      </c>
      <c r="F8730" s="40">
        <v>1</v>
      </c>
      <c r="G8730" s="25">
        <v>75325</v>
      </c>
      <c r="H8730" s="25">
        <v>75325</v>
      </c>
      <c r="I8730" s="25"/>
      <c r="J8730" s="58" t="e">
        <f>HYPERLINK("#"&amp;"Insumos"&amp;"!A"&amp;MATCH($B8730,#REF!,0),"Ins "&amp;$B8730)</f>
        <v>#REF!</v>
      </c>
      <c r="M8730" s="220"/>
    </row>
    <row r="8731" spans="1:13" x14ac:dyDescent="0.2">
      <c r="A8731" s="35" t="s">
        <v>8279</v>
      </c>
      <c r="B8731" s="1" t="s">
        <v>263</v>
      </c>
      <c r="C8731" s="45" t="s">
        <v>696</v>
      </c>
      <c r="D8731" s="23" t="s">
        <v>5534</v>
      </c>
      <c r="E8731" s="23" t="s">
        <v>4140</v>
      </c>
      <c r="F8731" s="40">
        <v>0.03</v>
      </c>
      <c r="G8731" s="25">
        <v>187426</v>
      </c>
      <c r="H8731" s="25">
        <v>5623</v>
      </c>
      <c r="I8731" s="25"/>
      <c r="J8731" s="58" t="e">
        <f>HYPERLINK("#"&amp;"Insumos"&amp;"!A"&amp;MATCH($B8731,#REF!,0),"Ins "&amp;$B8731)</f>
        <v>#REF!</v>
      </c>
      <c r="M8731" s="220"/>
    </row>
    <row r="8732" spans="1:13" x14ac:dyDescent="0.2">
      <c r="A8732" s="35" t="s">
        <v>8279</v>
      </c>
      <c r="B8732" s="1" t="s">
        <v>5533</v>
      </c>
      <c r="C8732" s="45" t="s">
        <v>5892</v>
      </c>
      <c r="D8732" s="23" t="s">
        <v>977</v>
      </c>
      <c r="E8732" s="23" t="s">
        <v>4134</v>
      </c>
      <c r="F8732" s="40">
        <v>0.5</v>
      </c>
      <c r="G8732" s="25">
        <v>3623</v>
      </c>
      <c r="H8732" s="25">
        <v>1812</v>
      </c>
      <c r="I8732" s="25"/>
      <c r="J8732" s="58" t="e">
        <f>HYPERLINK("#"&amp;"Insumos"&amp;"!A"&amp;MATCH($B8732,#REF!,0),"Ins "&amp;$B8732)</f>
        <v>#REF!</v>
      </c>
      <c r="M8732" s="220"/>
    </row>
    <row r="8733" spans="1:13" x14ac:dyDescent="0.2">
      <c r="A8733" s="35" t="s">
        <v>8279</v>
      </c>
      <c r="B8733" s="1" t="s">
        <v>4673</v>
      </c>
      <c r="C8733" s="45" t="s">
        <v>490</v>
      </c>
      <c r="D8733" s="23" t="s">
        <v>5751</v>
      </c>
      <c r="E8733" s="23" t="s">
        <v>4134</v>
      </c>
      <c r="F8733" s="40">
        <v>2</v>
      </c>
      <c r="G8733" s="25">
        <v>6465</v>
      </c>
      <c r="H8733" s="25">
        <v>12930</v>
      </c>
      <c r="I8733" s="25"/>
      <c r="J8733" s="58" t="e">
        <f>HYPERLINK("#"&amp;"Insumos"&amp;"!A"&amp;MATCH($B8733,#REF!,0),"Ins "&amp;$B8733)</f>
        <v>#REF!</v>
      </c>
      <c r="M8733" s="220"/>
    </row>
    <row r="8734" spans="1:13" x14ac:dyDescent="0.2">
      <c r="A8734" s="35" t="s">
        <v>8279</v>
      </c>
      <c r="B8734" s="1" t="s">
        <v>5039</v>
      </c>
      <c r="C8734" s="45" t="s">
        <v>151</v>
      </c>
      <c r="D8734" s="23" t="s">
        <v>5751</v>
      </c>
      <c r="E8734" s="23" t="s">
        <v>4134</v>
      </c>
      <c r="F8734" s="40">
        <v>1</v>
      </c>
      <c r="G8734" s="25">
        <v>11497</v>
      </c>
      <c r="H8734" s="25">
        <v>11497</v>
      </c>
      <c r="I8734" s="25"/>
      <c r="J8734" s="58" t="e">
        <f>HYPERLINK("#"&amp;"Insumos"&amp;"!A"&amp;MATCH($B8734,#REF!,0),"Ins "&amp;$B8734)</f>
        <v>#REF!</v>
      </c>
      <c r="M8734" s="220"/>
    </row>
    <row r="8735" spans="1:13" x14ac:dyDescent="0.2">
      <c r="A8735" s="35" t="s">
        <v>8279</v>
      </c>
      <c r="B8735" s="1" t="s">
        <v>5007</v>
      </c>
      <c r="C8735" s="45" t="s">
        <v>720</v>
      </c>
      <c r="D8735" s="23" t="s">
        <v>5751</v>
      </c>
      <c r="E8735" s="23" t="s">
        <v>4134</v>
      </c>
      <c r="F8735" s="40">
        <v>2</v>
      </c>
      <c r="G8735" s="25">
        <v>1897</v>
      </c>
      <c r="H8735" s="25">
        <v>3794</v>
      </c>
      <c r="I8735" s="25"/>
      <c r="J8735" s="58" t="e">
        <f>HYPERLINK("#"&amp;"Insumos"&amp;"!A"&amp;MATCH($B8735,#REF!,0),"Ins "&amp;$B8735)</f>
        <v>#REF!</v>
      </c>
      <c r="M8735" s="220"/>
    </row>
    <row r="8736" spans="1:13" x14ac:dyDescent="0.2">
      <c r="A8736" s="35" t="s">
        <v>8279</v>
      </c>
      <c r="B8736" s="1" t="s">
        <v>6084</v>
      </c>
      <c r="C8736" s="45" t="s">
        <v>6085</v>
      </c>
      <c r="D8736" s="23" t="s">
        <v>5751</v>
      </c>
      <c r="E8736" s="23" t="s">
        <v>464</v>
      </c>
      <c r="F8736" s="40">
        <v>0.05</v>
      </c>
      <c r="G8736" s="25">
        <v>21306</v>
      </c>
      <c r="H8736" s="25">
        <v>1065</v>
      </c>
      <c r="I8736" s="25"/>
      <c r="J8736" s="58" t="e">
        <f>HYPERLINK("#"&amp;"Insumos"&amp;"!A"&amp;MATCH($B8736,#REF!,0),"Ins "&amp;$B8736)</f>
        <v>#REF!</v>
      </c>
      <c r="M8736" s="220"/>
    </row>
    <row r="8737" spans="1:13" x14ac:dyDescent="0.2">
      <c r="A8737" s="35" t="s">
        <v>8279</v>
      </c>
      <c r="B8737" s="1" t="s">
        <v>7382</v>
      </c>
      <c r="C8737" s="45" t="s">
        <v>7383</v>
      </c>
      <c r="D8737" s="23" t="s">
        <v>5751</v>
      </c>
      <c r="E8737" s="23" t="s">
        <v>4134</v>
      </c>
      <c r="F8737" s="40">
        <v>2</v>
      </c>
      <c r="G8737" s="25">
        <v>286</v>
      </c>
      <c r="H8737" s="25">
        <v>572</v>
      </c>
      <c r="I8737" s="25"/>
      <c r="J8737" s="58" t="e">
        <f>HYPERLINK("#"&amp;"Insumos"&amp;"!A"&amp;MATCH($B8737,#REF!,0),"Ins "&amp;$B8737)</f>
        <v>#REF!</v>
      </c>
      <c r="M8737" s="220"/>
    </row>
    <row r="8738" spans="1:13" x14ac:dyDescent="0.2">
      <c r="A8738" s="35" t="s">
        <v>8279</v>
      </c>
      <c r="B8738" s="1" t="s">
        <v>7400</v>
      </c>
      <c r="C8738" s="45" t="s">
        <v>7401</v>
      </c>
      <c r="D8738" s="23" t="s">
        <v>5751</v>
      </c>
      <c r="E8738" s="23" t="s">
        <v>4134</v>
      </c>
      <c r="F8738" s="40">
        <v>2</v>
      </c>
      <c r="G8738" s="25">
        <v>1501</v>
      </c>
      <c r="H8738" s="25">
        <v>3002</v>
      </c>
      <c r="I8738" s="25"/>
      <c r="J8738" s="58" t="e">
        <f>HYPERLINK("#"&amp;"Insumos"&amp;"!A"&amp;MATCH($B8738,#REF!,0),"Ins "&amp;$B8738)</f>
        <v>#REF!</v>
      </c>
      <c r="M8738" s="220"/>
    </row>
    <row r="8739" spans="1:13" x14ac:dyDescent="0.2">
      <c r="A8739" s="35" t="s">
        <v>8279</v>
      </c>
      <c r="B8739" s="1" t="s">
        <v>7490</v>
      </c>
      <c r="C8739" s="45" t="s">
        <v>7491</v>
      </c>
      <c r="D8739" s="23" t="s">
        <v>5751</v>
      </c>
      <c r="E8739" s="23" t="s">
        <v>4134</v>
      </c>
      <c r="F8739" s="40">
        <v>2</v>
      </c>
      <c r="G8739" s="25">
        <v>746</v>
      </c>
      <c r="H8739" s="25">
        <v>1492</v>
      </c>
      <c r="I8739" s="25"/>
      <c r="J8739" s="58" t="e">
        <f>HYPERLINK("#"&amp;"Insumos"&amp;"!A"&amp;MATCH($B8739,#REF!,0),"Ins "&amp;$B8739)</f>
        <v>#REF!</v>
      </c>
      <c r="M8739" s="220"/>
    </row>
    <row r="8740" spans="1:13" x14ac:dyDescent="0.2">
      <c r="A8740" s="35" t="s">
        <v>8279</v>
      </c>
      <c r="B8740" s="1" t="s">
        <v>7492</v>
      </c>
      <c r="C8740" s="45" t="s">
        <v>7493</v>
      </c>
      <c r="D8740" s="23" t="s">
        <v>5751</v>
      </c>
      <c r="E8740" s="23" t="s">
        <v>4134</v>
      </c>
      <c r="F8740" s="40">
        <v>1</v>
      </c>
      <c r="G8740" s="25">
        <v>12858</v>
      </c>
      <c r="H8740" s="25">
        <v>12858</v>
      </c>
      <c r="I8740" s="25"/>
      <c r="J8740" s="58" t="e">
        <f>HYPERLINK("#"&amp;"Insumos"&amp;"!A"&amp;MATCH($B8740,#REF!,0),"Ins "&amp;$B8740)</f>
        <v>#REF!</v>
      </c>
      <c r="M8740" s="220"/>
    </row>
    <row r="8741" spans="1:13" x14ac:dyDescent="0.2">
      <c r="A8741" s="35" t="s">
        <v>8279</v>
      </c>
      <c r="B8741" s="1" t="s">
        <v>7790</v>
      </c>
      <c r="C8741" s="45" t="s">
        <v>7791</v>
      </c>
      <c r="D8741" s="23" t="s">
        <v>5751</v>
      </c>
      <c r="E8741" s="23" t="s">
        <v>464</v>
      </c>
      <c r="F8741" s="40">
        <v>15.75</v>
      </c>
      <c r="G8741" s="25">
        <v>3641</v>
      </c>
      <c r="H8741" s="25">
        <v>57346</v>
      </c>
      <c r="I8741" s="25"/>
      <c r="J8741" s="58" t="e">
        <f>HYPERLINK("#"&amp;"Insumos"&amp;"!A"&amp;MATCH($B8741,#REF!,0),"Ins "&amp;$B8741)</f>
        <v>#REF!</v>
      </c>
      <c r="M8741" s="220"/>
    </row>
    <row r="8742" spans="1:13" x14ac:dyDescent="0.2">
      <c r="A8742" s="35" t="s">
        <v>8279</v>
      </c>
      <c r="B8742" s="1" t="s">
        <v>7800</v>
      </c>
      <c r="C8742" s="45" t="s">
        <v>7801</v>
      </c>
      <c r="D8742" s="23" t="s">
        <v>5751</v>
      </c>
      <c r="E8742" s="23" t="s">
        <v>464</v>
      </c>
      <c r="F8742" s="40">
        <v>5</v>
      </c>
      <c r="G8742" s="25">
        <v>12737</v>
      </c>
      <c r="H8742" s="25">
        <v>63685</v>
      </c>
      <c r="I8742" s="25"/>
      <c r="J8742" s="58" t="e">
        <f>HYPERLINK("#"&amp;"Insumos"&amp;"!A"&amp;MATCH($B8742,#REF!,0),"Ins "&amp;$B8742)</f>
        <v>#REF!</v>
      </c>
      <c r="M8742" s="220"/>
    </row>
    <row r="8743" spans="1:13" ht="25.5" x14ac:dyDescent="0.2">
      <c r="A8743" s="36" t="s">
        <v>8281</v>
      </c>
      <c r="B8743" s="26" t="s">
        <v>6816</v>
      </c>
      <c r="C8743" s="79" t="s">
        <v>8282</v>
      </c>
      <c r="D8743" s="37" t="s">
        <v>5608</v>
      </c>
      <c r="E8743" s="37" t="s">
        <v>4134</v>
      </c>
      <c r="F8743" s="41"/>
      <c r="G8743" s="27"/>
      <c r="H8743" s="27"/>
      <c r="I8743" s="27">
        <v>2009833</v>
      </c>
      <c r="M8743" s="220">
        <f t="shared" si="136"/>
        <v>2632077</v>
      </c>
    </row>
    <row r="8744" spans="1:13" x14ac:dyDescent="0.2">
      <c r="A8744" s="35" t="s">
        <v>8281</v>
      </c>
      <c r="B8744" s="1" t="s">
        <v>81</v>
      </c>
      <c r="C8744" s="45" t="s">
        <v>1020</v>
      </c>
      <c r="D8744" s="23" t="s">
        <v>5734</v>
      </c>
      <c r="E8744" s="23" t="s">
        <v>4141</v>
      </c>
      <c r="F8744" s="40">
        <v>1</v>
      </c>
      <c r="G8744" s="25">
        <v>75325</v>
      </c>
      <c r="H8744" s="25">
        <v>75325</v>
      </c>
      <c r="I8744" s="25"/>
      <c r="J8744" s="58" t="e">
        <f>HYPERLINK("#"&amp;"Insumos"&amp;"!A"&amp;MATCH($B8744,#REF!,0),"Ins "&amp;$B8744)</f>
        <v>#REF!</v>
      </c>
      <c r="M8744" s="220"/>
    </row>
    <row r="8745" spans="1:13" ht="25.5" x14ac:dyDescent="0.2">
      <c r="A8745" s="35" t="s">
        <v>8281</v>
      </c>
      <c r="B8745" s="1" t="s">
        <v>597</v>
      </c>
      <c r="C8745" s="45" t="s">
        <v>8738</v>
      </c>
      <c r="D8745" s="23" t="s">
        <v>5534</v>
      </c>
      <c r="E8745" s="23" t="s">
        <v>8737</v>
      </c>
      <c r="F8745" s="40">
        <v>0.4</v>
      </c>
      <c r="G8745" s="25">
        <v>17302</v>
      </c>
      <c r="H8745" s="25">
        <v>6921</v>
      </c>
      <c r="I8745" s="25"/>
      <c r="J8745" s="58" t="e">
        <f>HYPERLINK("#"&amp;"Insumos"&amp;"!A"&amp;MATCH($B8745,#REF!,0),"Ins "&amp;$B8745)</f>
        <v>#REF!</v>
      </c>
      <c r="M8745" s="220"/>
    </row>
    <row r="8746" spans="1:13" x14ac:dyDescent="0.2">
      <c r="A8746" s="35" t="s">
        <v>8281</v>
      </c>
      <c r="B8746" s="1" t="s">
        <v>263</v>
      </c>
      <c r="C8746" s="45" t="s">
        <v>696</v>
      </c>
      <c r="D8746" s="23" t="s">
        <v>5534</v>
      </c>
      <c r="E8746" s="23" t="s">
        <v>4140</v>
      </c>
      <c r="F8746" s="40">
        <v>1.2699999999999999E-2</v>
      </c>
      <c r="G8746" s="25">
        <v>187426</v>
      </c>
      <c r="H8746" s="25">
        <v>2380</v>
      </c>
      <c r="I8746" s="25"/>
      <c r="J8746" s="58" t="e">
        <f>HYPERLINK("#"&amp;"Insumos"&amp;"!A"&amp;MATCH($B8746,#REF!,0),"Ins "&amp;$B8746)</f>
        <v>#REF!</v>
      </c>
      <c r="M8746" s="220"/>
    </row>
    <row r="8747" spans="1:13" x14ac:dyDescent="0.2">
      <c r="A8747" s="35" t="s">
        <v>8281</v>
      </c>
      <c r="B8747" s="1" t="s">
        <v>5533</v>
      </c>
      <c r="C8747" s="45" t="s">
        <v>5892</v>
      </c>
      <c r="D8747" s="23" t="s">
        <v>977</v>
      </c>
      <c r="E8747" s="23" t="s">
        <v>4134</v>
      </c>
      <c r="F8747" s="40">
        <v>0.5</v>
      </c>
      <c r="G8747" s="25">
        <v>3623</v>
      </c>
      <c r="H8747" s="25">
        <v>1812</v>
      </c>
      <c r="I8747" s="25"/>
      <c r="J8747" s="58" t="e">
        <f>HYPERLINK("#"&amp;"Insumos"&amp;"!A"&amp;MATCH($B8747,#REF!,0),"Ins "&amp;$B8747)</f>
        <v>#REF!</v>
      </c>
      <c r="M8747" s="220"/>
    </row>
    <row r="8748" spans="1:13" x14ac:dyDescent="0.2">
      <c r="A8748" s="35" t="s">
        <v>8281</v>
      </c>
      <c r="B8748" s="1" t="s">
        <v>4875</v>
      </c>
      <c r="C8748" s="45" t="s">
        <v>366</v>
      </c>
      <c r="D8748" s="23" t="s">
        <v>5751</v>
      </c>
      <c r="E8748" s="23" t="s">
        <v>287</v>
      </c>
      <c r="F8748" s="40">
        <v>3</v>
      </c>
      <c r="G8748" s="25">
        <v>9093</v>
      </c>
      <c r="H8748" s="25">
        <v>27279</v>
      </c>
      <c r="I8748" s="25"/>
      <c r="J8748" s="58" t="e">
        <f>HYPERLINK("#"&amp;"Insumos"&amp;"!A"&amp;MATCH($B8748,#REF!,0),"Ins "&amp;$B8748)</f>
        <v>#REF!</v>
      </c>
      <c r="M8748" s="220"/>
    </row>
    <row r="8749" spans="1:13" x14ac:dyDescent="0.2">
      <c r="A8749" s="35" t="s">
        <v>8281</v>
      </c>
      <c r="B8749" s="1" t="s">
        <v>7382</v>
      </c>
      <c r="C8749" s="45" t="s">
        <v>7383</v>
      </c>
      <c r="D8749" s="23" t="s">
        <v>5751</v>
      </c>
      <c r="E8749" s="23" t="s">
        <v>4134</v>
      </c>
      <c r="F8749" s="40">
        <v>2</v>
      </c>
      <c r="G8749" s="25">
        <v>286</v>
      </c>
      <c r="H8749" s="25">
        <v>572</v>
      </c>
      <c r="I8749" s="25"/>
      <c r="J8749" s="58" t="e">
        <f>HYPERLINK("#"&amp;"Insumos"&amp;"!A"&amp;MATCH($B8749,#REF!,0),"Ins "&amp;$B8749)</f>
        <v>#REF!</v>
      </c>
      <c r="M8749" s="220"/>
    </row>
    <row r="8750" spans="1:13" x14ac:dyDescent="0.2">
      <c r="A8750" s="35" t="s">
        <v>8281</v>
      </c>
      <c r="B8750" s="1" t="s">
        <v>7400</v>
      </c>
      <c r="C8750" s="45" t="s">
        <v>7401</v>
      </c>
      <c r="D8750" s="23" t="s">
        <v>5751</v>
      </c>
      <c r="E8750" s="23" t="s">
        <v>4134</v>
      </c>
      <c r="F8750" s="40">
        <v>2</v>
      </c>
      <c r="G8750" s="25">
        <v>1501</v>
      </c>
      <c r="H8750" s="25">
        <v>3002</v>
      </c>
      <c r="I8750" s="25"/>
      <c r="J8750" s="58" t="e">
        <f>HYPERLINK("#"&amp;"Insumos"&amp;"!A"&amp;MATCH($B8750,#REF!,0),"Ins "&amp;$B8750)</f>
        <v>#REF!</v>
      </c>
      <c r="M8750" s="220"/>
    </row>
    <row r="8751" spans="1:13" x14ac:dyDescent="0.2">
      <c r="A8751" s="35" t="s">
        <v>8281</v>
      </c>
      <c r="B8751" s="1" t="s">
        <v>7418</v>
      </c>
      <c r="C8751" s="45" t="s">
        <v>7419</v>
      </c>
      <c r="D8751" s="23" t="s">
        <v>5751</v>
      </c>
      <c r="E8751" s="23" t="s">
        <v>287</v>
      </c>
      <c r="F8751" s="40">
        <v>9.4499999999999993</v>
      </c>
      <c r="G8751" s="25">
        <v>2693</v>
      </c>
      <c r="H8751" s="25">
        <v>25449</v>
      </c>
      <c r="I8751" s="25"/>
      <c r="J8751" s="58" t="e">
        <f>HYPERLINK("#"&amp;"Insumos"&amp;"!A"&amp;MATCH($B8751,#REF!,0),"Ins "&amp;$B8751)</f>
        <v>#REF!</v>
      </c>
      <c r="M8751" s="220"/>
    </row>
    <row r="8752" spans="1:13" x14ac:dyDescent="0.2">
      <c r="A8752" s="35" t="s">
        <v>8281</v>
      </c>
      <c r="B8752" s="1" t="s">
        <v>7490</v>
      </c>
      <c r="C8752" s="45" t="s">
        <v>7491</v>
      </c>
      <c r="D8752" s="23" t="s">
        <v>5751</v>
      </c>
      <c r="E8752" s="23" t="s">
        <v>4134</v>
      </c>
      <c r="F8752" s="40">
        <v>2</v>
      </c>
      <c r="G8752" s="25">
        <v>746</v>
      </c>
      <c r="H8752" s="25">
        <v>1492</v>
      </c>
      <c r="I8752" s="25"/>
      <c r="J8752" s="58" t="e">
        <f>HYPERLINK("#"&amp;"Insumos"&amp;"!A"&amp;MATCH($B8752,#REF!,0),"Ins "&amp;$B8752)</f>
        <v>#REF!</v>
      </c>
      <c r="M8752" s="220"/>
    </row>
    <row r="8753" spans="1:13" x14ac:dyDescent="0.2">
      <c r="A8753" s="35" t="s">
        <v>8281</v>
      </c>
      <c r="B8753" s="1" t="s">
        <v>7492</v>
      </c>
      <c r="C8753" s="45" t="s">
        <v>7493</v>
      </c>
      <c r="D8753" s="23" t="s">
        <v>5751</v>
      </c>
      <c r="E8753" s="23" t="s">
        <v>4134</v>
      </c>
      <c r="F8753" s="40">
        <v>1</v>
      </c>
      <c r="G8753" s="25">
        <v>12858</v>
      </c>
      <c r="H8753" s="25">
        <v>12858</v>
      </c>
      <c r="I8753" s="25"/>
      <c r="J8753" s="58" t="e">
        <f>HYPERLINK("#"&amp;"Insumos"&amp;"!A"&amp;MATCH($B8753,#REF!,0),"Ins "&amp;$B8753)</f>
        <v>#REF!</v>
      </c>
      <c r="M8753" s="220"/>
    </row>
    <row r="8754" spans="1:13" x14ac:dyDescent="0.2">
      <c r="A8754" s="35" t="s">
        <v>8281</v>
      </c>
      <c r="B8754" s="1" t="s">
        <v>7519</v>
      </c>
      <c r="C8754" s="45" t="s">
        <v>7520</v>
      </c>
      <c r="D8754" s="23" t="s">
        <v>5751</v>
      </c>
      <c r="E8754" s="23" t="s">
        <v>4134</v>
      </c>
      <c r="F8754" s="40">
        <v>1</v>
      </c>
      <c r="G8754" s="25">
        <v>1852743</v>
      </c>
      <c r="H8754" s="25">
        <v>1852743</v>
      </c>
      <c r="I8754" s="25"/>
      <c r="J8754" s="58" t="e">
        <f>HYPERLINK("#"&amp;"Insumos"&amp;"!A"&amp;MATCH($B8754,#REF!,0),"Ins "&amp;$B8754)</f>
        <v>#REF!</v>
      </c>
      <c r="M8754" s="220"/>
    </row>
    <row r="8755" spans="1:13" x14ac:dyDescent="0.2">
      <c r="A8755" s="36" t="s">
        <v>8283</v>
      </c>
      <c r="B8755" s="26" t="s">
        <v>6816</v>
      </c>
      <c r="C8755" s="79" t="s">
        <v>8284</v>
      </c>
      <c r="D8755" s="37" t="s">
        <v>5608</v>
      </c>
      <c r="E8755" s="37" t="s">
        <v>4134</v>
      </c>
      <c r="F8755" s="41"/>
      <c r="G8755" s="27"/>
      <c r="H8755" s="27"/>
      <c r="I8755" s="27">
        <v>31030952</v>
      </c>
      <c r="M8755" s="220">
        <f t="shared" si="136"/>
        <v>40638135</v>
      </c>
    </row>
    <row r="8756" spans="1:13" x14ac:dyDescent="0.2">
      <c r="A8756" s="35" t="s">
        <v>8283</v>
      </c>
      <c r="B8756" s="1" t="s">
        <v>81</v>
      </c>
      <c r="C8756" s="45" t="s">
        <v>1020</v>
      </c>
      <c r="D8756" s="23" t="s">
        <v>5734</v>
      </c>
      <c r="E8756" s="23" t="s">
        <v>4141</v>
      </c>
      <c r="F8756" s="40">
        <v>4</v>
      </c>
      <c r="G8756" s="25">
        <v>75325</v>
      </c>
      <c r="H8756" s="25">
        <v>301300</v>
      </c>
      <c r="I8756" s="25"/>
      <c r="J8756" s="58" t="e">
        <f>HYPERLINK("#"&amp;"Insumos"&amp;"!A"&amp;MATCH($B8756,#REF!,0),"Ins "&amp;$B8756)</f>
        <v>#REF!</v>
      </c>
      <c r="M8756" s="220"/>
    </row>
    <row r="8757" spans="1:13" x14ac:dyDescent="0.2">
      <c r="A8757" s="35" t="s">
        <v>8283</v>
      </c>
      <c r="B8757" s="1" t="s">
        <v>263</v>
      </c>
      <c r="C8757" s="45" t="s">
        <v>696</v>
      </c>
      <c r="D8757" s="23" t="s">
        <v>5534</v>
      </c>
      <c r="E8757" s="23" t="s">
        <v>4140</v>
      </c>
      <c r="F8757" s="40">
        <v>0.03</v>
      </c>
      <c r="G8757" s="25">
        <v>187426</v>
      </c>
      <c r="H8757" s="25">
        <v>5623</v>
      </c>
      <c r="I8757" s="25"/>
      <c r="J8757" s="58" t="e">
        <f>HYPERLINK("#"&amp;"Insumos"&amp;"!A"&amp;MATCH($B8757,#REF!,0),"Ins "&amp;$B8757)</f>
        <v>#REF!</v>
      </c>
      <c r="M8757" s="220"/>
    </row>
    <row r="8758" spans="1:13" x14ac:dyDescent="0.2">
      <c r="A8758" s="35" t="s">
        <v>8283</v>
      </c>
      <c r="B8758" s="1" t="s">
        <v>5533</v>
      </c>
      <c r="C8758" s="45" t="s">
        <v>5892</v>
      </c>
      <c r="D8758" s="23" t="s">
        <v>977</v>
      </c>
      <c r="E8758" s="23" t="s">
        <v>4134</v>
      </c>
      <c r="F8758" s="40">
        <v>0.5</v>
      </c>
      <c r="G8758" s="25">
        <v>3623</v>
      </c>
      <c r="H8758" s="25">
        <v>1812</v>
      </c>
      <c r="I8758" s="25"/>
      <c r="J8758" s="58" t="e">
        <f>HYPERLINK("#"&amp;"Insumos"&amp;"!A"&amp;MATCH($B8758,#REF!,0),"Ins "&amp;$B8758)</f>
        <v>#REF!</v>
      </c>
      <c r="M8758" s="220"/>
    </row>
    <row r="8759" spans="1:13" x14ac:dyDescent="0.2">
      <c r="A8759" s="35" t="s">
        <v>8283</v>
      </c>
      <c r="B8759" s="1" t="s">
        <v>7521</v>
      </c>
      <c r="C8759" s="45" t="s">
        <v>7522</v>
      </c>
      <c r="D8759" s="23" t="s">
        <v>5751</v>
      </c>
      <c r="E8759" s="23" t="s">
        <v>4134</v>
      </c>
      <c r="F8759" s="40">
        <v>1</v>
      </c>
      <c r="G8759" s="25">
        <v>30722217</v>
      </c>
      <c r="H8759" s="25">
        <v>30722217</v>
      </c>
      <c r="I8759" s="25"/>
      <c r="J8759" s="58" t="e">
        <f>HYPERLINK("#"&amp;"Insumos"&amp;"!A"&amp;MATCH($B8759,#REF!,0),"Ins "&amp;$B8759)</f>
        <v>#REF!</v>
      </c>
      <c r="M8759" s="220"/>
    </row>
    <row r="8760" spans="1:13" x14ac:dyDescent="0.2">
      <c r="A8760" s="36" t="s">
        <v>8285</v>
      </c>
      <c r="B8760" s="26" t="s">
        <v>6816</v>
      </c>
      <c r="C8760" s="79" t="s">
        <v>7524</v>
      </c>
      <c r="D8760" s="37" t="s">
        <v>5608</v>
      </c>
      <c r="E8760" s="37" t="s">
        <v>4134</v>
      </c>
      <c r="F8760" s="41"/>
      <c r="G8760" s="27"/>
      <c r="H8760" s="27"/>
      <c r="I8760" s="27">
        <v>589887</v>
      </c>
      <c r="M8760" s="220">
        <f t="shared" si="136"/>
        <v>772516</v>
      </c>
    </row>
    <row r="8761" spans="1:13" x14ac:dyDescent="0.2">
      <c r="A8761" s="35" t="s">
        <v>8285</v>
      </c>
      <c r="B8761" s="1" t="s">
        <v>81</v>
      </c>
      <c r="C8761" s="45" t="s">
        <v>1020</v>
      </c>
      <c r="D8761" s="23" t="s">
        <v>5734</v>
      </c>
      <c r="E8761" s="23" t="s">
        <v>4141</v>
      </c>
      <c r="F8761" s="40">
        <v>1.5</v>
      </c>
      <c r="G8761" s="25">
        <v>75325</v>
      </c>
      <c r="H8761" s="25">
        <v>112988</v>
      </c>
      <c r="I8761" s="25"/>
      <c r="J8761" s="58" t="e">
        <f>HYPERLINK("#"&amp;"Insumos"&amp;"!A"&amp;MATCH($B8761,#REF!,0),"Ins "&amp;$B8761)</f>
        <v>#REF!</v>
      </c>
      <c r="M8761" s="220"/>
    </row>
    <row r="8762" spans="1:13" x14ac:dyDescent="0.2">
      <c r="A8762" s="35" t="s">
        <v>8285</v>
      </c>
      <c r="B8762" s="1" t="s">
        <v>263</v>
      </c>
      <c r="C8762" s="45" t="s">
        <v>696</v>
      </c>
      <c r="D8762" s="23" t="s">
        <v>5534</v>
      </c>
      <c r="E8762" s="23" t="s">
        <v>4140</v>
      </c>
      <c r="F8762" s="40">
        <v>0.03</v>
      </c>
      <c r="G8762" s="25">
        <v>187426</v>
      </c>
      <c r="H8762" s="25">
        <v>5623</v>
      </c>
      <c r="I8762" s="25"/>
      <c r="J8762" s="58" t="e">
        <f>HYPERLINK("#"&amp;"Insumos"&amp;"!A"&amp;MATCH($B8762,#REF!,0),"Ins "&amp;$B8762)</f>
        <v>#REF!</v>
      </c>
      <c r="M8762" s="220"/>
    </row>
    <row r="8763" spans="1:13" x14ac:dyDescent="0.2">
      <c r="A8763" s="35" t="s">
        <v>8285</v>
      </c>
      <c r="B8763" s="1" t="s">
        <v>5533</v>
      </c>
      <c r="C8763" s="45" t="s">
        <v>5892</v>
      </c>
      <c r="D8763" s="23" t="s">
        <v>977</v>
      </c>
      <c r="E8763" s="23" t="s">
        <v>4134</v>
      </c>
      <c r="F8763" s="40">
        <v>0.5</v>
      </c>
      <c r="G8763" s="25">
        <v>3623</v>
      </c>
      <c r="H8763" s="25">
        <v>1812</v>
      </c>
      <c r="I8763" s="25"/>
      <c r="J8763" s="58" t="e">
        <f>HYPERLINK("#"&amp;"Insumos"&amp;"!A"&amp;MATCH($B8763,#REF!,0),"Ins "&amp;$B8763)</f>
        <v>#REF!</v>
      </c>
      <c r="M8763" s="220"/>
    </row>
    <row r="8764" spans="1:13" x14ac:dyDescent="0.2">
      <c r="A8764" s="35" t="s">
        <v>8285</v>
      </c>
      <c r="B8764" s="1" t="s">
        <v>7523</v>
      </c>
      <c r="C8764" s="45" t="s">
        <v>7524</v>
      </c>
      <c r="D8764" s="23" t="s">
        <v>5751</v>
      </c>
      <c r="E8764" s="23" t="s">
        <v>4134</v>
      </c>
      <c r="F8764" s="40">
        <v>1</v>
      </c>
      <c r="G8764" s="25">
        <v>469464</v>
      </c>
      <c r="H8764" s="25">
        <v>469464</v>
      </c>
      <c r="I8764" s="25"/>
      <c r="J8764" s="58" t="e">
        <f>HYPERLINK("#"&amp;"Insumos"&amp;"!A"&amp;MATCH($B8764,#REF!,0),"Ins "&amp;$B8764)</f>
        <v>#REF!</v>
      </c>
      <c r="M8764" s="220"/>
    </row>
    <row r="8765" spans="1:13" ht="25.5" x14ac:dyDescent="0.2">
      <c r="A8765" s="36" t="s">
        <v>8286</v>
      </c>
      <c r="B8765" s="26" t="s">
        <v>6816</v>
      </c>
      <c r="C8765" s="79" t="s">
        <v>8287</v>
      </c>
      <c r="D8765" s="37" t="s">
        <v>5608</v>
      </c>
      <c r="E8765" s="37" t="s">
        <v>287</v>
      </c>
      <c r="F8765" s="41"/>
      <c r="G8765" s="27"/>
      <c r="H8765" s="27"/>
      <c r="I8765" s="27">
        <v>249517</v>
      </c>
      <c r="M8765" s="220">
        <f t="shared" si="136"/>
        <v>326767</v>
      </c>
    </row>
    <row r="8766" spans="1:13" x14ac:dyDescent="0.2">
      <c r="A8766" s="35" t="s">
        <v>8286</v>
      </c>
      <c r="B8766" s="1" t="s">
        <v>81</v>
      </c>
      <c r="C8766" s="45" t="s">
        <v>1020</v>
      </c>
      <c r="D8766" s="23" t="s">
        <v>5734</v>
      </c>
      <c r="E8766" s="23" t="s">
        <v>4141</v>
      </c>
      <c r="F8766" s="40">
        <v>0.16</v>
      </c>
      <c r="G8766" s="25">
        <v>75325</v>
      </c>
      <c r="H8766" s="25">
        <v>12052</v>
      </c>
      <c r="I8766" s="25"/>
      <c r="J8766" s="58" t="e">
        <f>HYPERLINK("#"&amp;"Insumos"&amp;"!A"&amp;MATCH($B8766,#REF!,0),"Ins "&amp;$B8766)</f>
        <v>#REF!</v>
      </c>
      <c r="M8766" s="220"/>
    </row>
    <row r="8767" spans="1:13" x14ac:dyDescent="0.2">
      <c r="A8767" s="35" t="s">
        <v>8286</v>
      </c>
      <c r="B8767" s="1" t="s">
        <v>5533</v>
      </c>
      <c r="C8767" s="45" t="s">
        <v>5892</v>
      </c>
      <c r="D8767" s="23" t="s">
        <v>977</v>
      </c>
      <c r="E8767" s="23" t="s">
        <v>4134</v>
      </c>
      <c r="F8767" s="40">
        <v>0.1</v>
      </c>
      <c r="G8767" s="25">
        <v>3623</v>
      </c>
      <c r="H8767" s="25">
        <v>362</v>
      </c>
      <c r="I8767" s="25"/>
      <c r="J8767" s="58" t="e">
        <f>HYPERLINK("#"&amp;"Insumos"&amp;"!A"&amp;MATCH($B8767,#REF!,0),"Ins "&amp;$B8767)</f>
        <v>#REF!</v>
      </c>
      <c r="M8767" s="220"/>
    </row>
    <row r="8768" spans="1:13" x14ac:dyDescent="0.2">
      <c r="A8768" s="35" t="s">
        <v>8286</v>
      </c>
      <c r="B8768" s="1" t="s">
        <v>5007</v>
      </c>
      <c r="C8768" s="45" t="s">
        <v>720</v>
      </c>
      <c r="D8768" s="23" t="s">
        <v>5751</v>
      </c>
      <c r="E8768" s="23" t="s">
        <v>4134</v>
      </c>
      <c r="F8768" s="40">
        <v>1.9</v>
      </c>
      <c r="G8768" s="25">
        <v>1897</v>
      </c>
      <c r="H8768" s="25">
        <v>3604</v>
      </c>
      <c r="I8768" s="25"/>
      <c r="J8768" s="58" t="e">
        <f>HYPERLINK("#"&amp;"Insumos"&amp;"!A"&amp;MATCH($B8768,#REF!,0),"Ins "&amp;$B8768)</f>
        <v>#REF!</v>
      </c>
      <c r="M8768" s="220"/>
    </row>
    <row r="8769" spans="1:13" x14ac:dyDescent="0.2">
      <c r="A8769" s="35" t="s">
        <v>8286</v>
      </c>
      <c r="B8769" s="1" t="s">
        <v>7529</v>
      </c>
      <c r="C8769" s="45" t="s">
        <v>7530</v>
      </c>
      <c r="D8769" s="23" t="s">
        <v>5751</v>
      </c>
      <c r="E8769" s="23" t="s">
        <v>287</v>
      </c>
      <c r="F8769" s="40">
        <v>3.09</v>
      </c>
      <c r="G8769" s="25">
        <v>75566</v>
      </c>
      <c r="H8769" s="25">
        <v>233499</v>
      </c>
      <c r="I8769" s="25"/>
      <c r="J8769" s="58" t="e">
        <f>HYPERLINK("#"&amp;"Insumos"&amp;"!A"&amp;MATCH($B8769,#REF!,0),"Ins "&amp;$B8769)</f>
        <v>#REF!</v>
      </c>
      <c r="M8769" s="220"/>
    </row>
    <row r="8770" spans="1:13" ht="25.5" x14ac:dyDescent="0.2">
      <c r="A8770" s="36" t="s">
        <v>8288</v>
      </c>
      <c r="B8770" s="26" t="s">
        <v>6816</v>
      </c>
      <c r="C8770" s="79" t="s">
        <v>8289</v>
      </c>
      <c r="D8770" s="37" t="s">
        <v>5608</v>
      </c>
      <c r="E8770" s="37" t="s">
        <v>287</v>
      </c>
      <c r="F8770" s="41"/>
      <c r="G8770" s="27"/>
      <c r="H8770" s="27"/>
      <c r="I8770" s="27">
        <v>77741</v>
      </c>
      <c r="M8770" s="220">
        <f t="shared" si="136"/>
        <v>101810</v>
      </c>
    </row>
    <row r="8771" spans="1:13" x14ac:dyDescent="0.2">
      <c r="A8771" s="35" t="s">
        <v>8288</v>
      </c>
      <c r="B8771" s="1" t="s">
        <v>81</v>
      </c>
      <c r="C8771" s="45" t="s">
        <v>1020</v>
      </c>
      <c r="D8771" s="23" t="s">
        <v>5734</v>
      </c>
      <c r="E8771" s="23" t="s">
        <v>4141</v>
      </c>
      <c r="F8771" s="40">
        <v>0.5</v>
      </c>
      <c r="G8771" s="25">
        <v>75325</v>
      </c>
      <c r="H8771" s="25">
        <v>37663</v>
      </c>
      <c r="I8771" s="25"/>
      <c r="J8771" s="58" t="e">
        <f>HYPERLINK("#"&amp;"Insumos"&amp;"!A"&amp;MATCH($B8771,#REF!,0),"Ins "&amp;$B8771)</f>
        <v>#REF!</v>
      </c>
      <c r="M8771" s="220"/>
    </row>
    <row r="8772" spans="1:13" x14ac:dyDescent="0.2">
      <c r="A8772" s="35" t="s">
        <v>8288</v>
      </c>
      <c r="B8772" s="1" t="s">
        <v>263</v>
      </c>
      <c r="C8772" s="45" t="s">
        <v>696</v>
      </c>
      <c r="D8772" s="23" t="s">
        <v>5534</v>
      </c>
      <c r="E8772" s="23" t="s">
        <v>4140</v>
      </c>
      <c r="F8772" s="40">
        <v>3.5000000000000001E-3</v>
      </c>
      <c r="G8772" s="25">
        <v>187426</v>
      </c>
      <c r="H8772" s="25">
        <v>656</v>
      </c>
      <c r="I8772" s="25"/>
      <c r="J8772" s="58" t="e">
        <f>HYPERLINK("#"&amp;"Insumos"&amp;"!A"&amp;MATCH($B8772,#REF!,0),"Ins "&amp;$B8772)</f>
        <v>#REF!</v>
      </c>
      <c r="M8772" s="220"/>
    </row>
    <row r="8773" spans="1:13" x14ac:dyDescent="0.2">
      <c r="A8773" s="35" t="s">
        <v>8288</v>
      </c>
      <c r="B8773" s="1" t="s">
        <v>5533</v>
      </c>
      <c r="C8773" s="45" t="s">
        <v>5892</v>
      </c>
      <c r="D8773" s="23" t="s">
        <v>977</v>
      </c>
      <c r="E8773" s="23" t="s">
        <v>4134</v>
      </c>
      <c r="F8773" s="40">
        <v>0.1</v>
      </c>
      <c r="G8773" s="25">
        <v>3623</v>
      </c>
      <c r="H8773" s="25">
        <v>362</v>
      </c>
      <c r="I8773" s="25"/>
      <c r="J8773" s="58" t="e">
        <f>HYPERLINK("#"&amp;"Insumos"&amp;"!A"&amp;MATCH($B8773,#REF!,0),"Ins "&amp;$B8773)</f>
        <v>#REF!</v>
      </c>
      <c r="M8773" s="220"/>
    </row>
    <row r="8774" spans="1:13" x14ac:dyDescent="0.2">
      <c r="A8774" s="35" t="s">
        <v>8288</v>
      </c>
      <c r="B8774" s="1" t="s">
        <v>5007</v>
      </c>
      <c r="C8774" s="45" t="s">
        <v>720</v>
      </c>
      <c r="D8774" s="23" t="s">
        <v>5751</v>
      </c>
      <c r="E8774" s="23" t="s">
        <v>4134</v>
      </c>
      <c r="F8774" s="40">
        <v>0.5</v>
      </c>
      <c r="G8774" s="25">
        <v>1897</v>
      </c>
      <c r="H8774" s="25">
        <v>949</v>
      </c>
      <c r="I8774" s="25"/>
      <c r="J8774" s="58" t="e">
        <f>HYPERLINK("#"&amp;"Insumos"&amp;"!A"&amp;MATCH($B8774,#REF!,0),"Ins "&amp;$B8774)</f>
        <v>#REF!</v>
      </c>
      <c r="M8774" s="220"/>
    </row>
    <row r="8775" spans="1:13" x14ac:dyDescent="0.2">
      <c r="A8775" s="35" t="s">
        <v>8288</v>
      </c>
      <c r="B8775" s="34" t="s">
        <v>11743</v>
      </c>
      <c r="C8775" s="45" t="s">
        <v>11949</v>
      </c>
      <c r="D8775" s="23" t="s">
        <v>5751</v>
      </c>
      <c r="E8775" s="23" t="s">
        <v>464</v>
      </c>
      <c r="F8775" s="40">
        <v>1.05</v>
      </c>
      <c r="G8775" s="25">
        <v>4160</v>
      </c>
      <c r="H8775" s="25">
        <v>4368</v>
      </c>
      <c r="I8775" s="25"/>
      <c r="J8775" s="58" t="e">
        <f>HYPERLINK("#"&amp;"Insumos"&amp;"!A"&amp;MATCH($B8775,#REF!,0),"Ins "&amp;$B8775)</f>
        <v>#REF!</v>
      </c>
      <c r="M8775" s="220"/>
    </row>
    <row r="8776" spans="1:13" x14ac:dyDescent="0.2">
      <c r="A8776" s="35" t="s">
        <v>8288</v>
      </c>
      <c r="B8776" s="34" t="s">
        <v>4229</v>
      </c>
      <c r="C8776" s="45" t="s">
        <v>487</v>
      </c>
      <c r="D8776" s="23" t="s">
        <v>5751</v>
      </c>
      <c r="E8776" s="23" t="s">
        <v>287</v>
      </c>
      <c r="F8776" s="40">
        <v>3.15</v>
      </c>
      <c r="G8776" s="25">
        <v>10712</v>
      </c>
      <c r="H8776" s="25">
        <v>33743</v>
      </c>
      <c r="I8776" s="25"/>
      <c r="J8776" s="58" t="e">
        <f>HYPERLINK("#"&amp;"Insumos"&amp;"!A"&amp;MATCH($B8776,#REF!,0),"Ins "&amp;$B8776)</f>
        <v>#REF!</v>
      </c>
      <c r="M8776" s="220"/>
    </row>
    <row r="8777" spans="1:13" ht="38.25" x14ac:dyDescent="0.2">
      <c r="A8777" s="36" t="s">
        <v>8290</v>
      </c>
      <c r="B8777" s="26" t="s">
        <v>6816</v>
      </c>
      <c r="C8777" s="79" t="s">
        <v>8291</v>
      </c>
      <c r="D8777" s="37" t="s">
        <v>5608</v>
      </c>
      <c r="E8777" s="37" t="s">
        <v>4134</v>
      </c>
      <c r="F8777" s="41"/>
      <c r="G8777" s="27"/>
      <c r="H8777" s="27"/>
      <c r="I8777" s="27">
        <v>590043</v>
      </c>
      <c r="M8777" s="220">
        <f t="shared" ref="M8777:M8834" si="137">ROUND(I8777*(1+$L$2),0)</f>
        <v>772720</v>
      </c>
    </row>
    <row r="8778" spans="1:13" x14ac:dyDescent="0.2">
      <c r="A8778" s="35" t="s">
        <v>8290</v>
      </c>
      <c r="B8778" s="1" t="s">
        <v>5577</v>
      </c>
      <c r="C8778" s="45" t="s">
        <v>6346</v>
      </c>
      <c r="D8778" s="23" t="s">
        <v>5734</v>
      </c>
      <c r="E8778" s="23" t="s">
        <v>4141</v>
      </c>
      <c r="F8778" s="40">
        <v>0.6</v>
      </c>
      <c r="G8778" s="25">
        <v>53481</v>
      </c>
      <c r="H8778" s="25">
        <v>32089</v>
      </c>
      <c r="I8778" s="25"/>
      <c r="J8778" s="58" t="e">
        <f>HYPERLINK("#"&amp;"Insumos"&amp;"!A"&amp;MATCH($B8778,#REF!,0),"Ins "&amp;$B8778)</f>
        <v>#REF!</v>
      </c>
      <c r="M8778" s="220"/>
    </row>
    <row r="8779" spans="1:13" ht="25.5" x14ac:dyDescent="0.2">
      <c r="A8779" s="35" t="s">
        <v>8290</v>
      </c>
      <c r="B8779" s="1" t="s">
        <v>597</v>
      </c>
      <c r="C8779" s="45" t="s">
        <v>8738</v>
      </c>
      <c r="D8779" s="23" t="s">
        <v>5534</v>
      </c>
      <c r="E8779" s="23" t="s">
        <v>8737</v>
      </c>
      <c r="F8779" s="40">
        <v>0.15</v>
      </c>
      <c r="G8779" s="25">
        <v>17302</v>
      </c>
      <c r="H8779" s="25">
        <v>2595</v>
      </c>
      <c r="I8779" s="25"/>
      <c r="J8779" s="58" t="e">
        <f>HYPERLINK("#"&amp;"Insumos"&amp;"!A"&amp;MATCH($B8779,#REF!,0),"Ins "&amp;$B8779)</f>
        <v>#REF!</v>
      </c>
      <c r="M8779" s="220"/>
    </row>
    <row r="8780" spans="1:13" x14ac:dyDescent="0.2">
      <c r="A8780" s="35" t="s">
        <v>8290</v>
      </c>
      <c r="B8780" s="1" t="s">
        <v>263</v>
      </c>
      <c r="C8780" s="45" t="s">
        <v>696</v>
      </c>
      <c r="D8780" s="23" t="s">
        <v>5534</v>
      </c>
      <c r="E8780" s="23" t="s">
        <v>4140</v>
      </c>
      <c r="F8780" s="40">
        <v>2.6800000000000001E-2</v>
      </c>
      <c r="G8780" s="25">
        <v>187426</v>
      </c>
      <c r="H8780" s="25">
        <v>5023</v>
      </c>
      <c r="I8780" s="25"/>
      <c r="J8780" s="58" t="e">
        <f>HYPERLINK("#"&amp;"Insumos"&amp;"!A"&amp;MATCH($B8780,#REF!,0),"Ins "&amp;$B8780)</f>
        <v>#REF!</v>
      </c>
      <c r="M8780" s="220"/>
    </row>
    <row r="8781" spans="1:13" x14ac:dyDescent="0.2">
      <c r="A8781" s="35" t="s">
        <v>8290</v>
      </c>
      <c r="B8781" s="1" t="s">
        <v>5533</v>
      </c>
      <c r="C8781" s="45" t="s">
        <v>5892</v>
      </c>
      <c r="D8781" s="23" t="s">
        <v>977</v>
      </c>
      <c r="E8781" s="23" t="s">
        <v>4134</v>
      </c>
      <c r="F8781" s="40">
        <v>0.5</v>
      </c>
      <c r="G8781" s="25">
        <v>3623</v>
      </c>
      <c r="H8781" s="25">
        <v>1812</v>
      </c>
      <c r="I8781" s="25"/>
      <c r="J8781" s="58" t="e">
        <f>HYPERLINK("#"&amp;"Insumos"&amp;"!A"&amp;MATCH($B8781,#REF!,0),"Ins "&amp;$B8781)</f>
        <v>#REF!</v>
      </c>
      <c r="M8781" s="220"/>
    </row>
    <row r="8782" spans="1:13" x14ac:dyDescent="0.2">
      <c r="A8782" s="35" t="s">
        <v>8290</v>
      </c>
      <c r="B8782" s="1" t="s">
        <v>4654</v>
      </c>
      <c r="C8782" s="45" t="s">
        <v>4</v>
      </c>
      <c r="D8782" s="23" t="s">
        <v>5751</v>
      </c>
      <c r="E8782" s="23" t="s">
        <v>4134</v>
      </c>
      <c r="F8782" s="40">
        <v>0.5</v>
      </c>
      <c r="G8782" s="25">
        <v>2562</v>
      </c>
      <c r="H8782" s="25">
        <v>1281</v>
      </c>
      <c r="I8782" s="25"/>
      <c r="J8782" s="58" t="e">
        <f>HYPERLINK("#"&amp;"Insumos"&amp;"!A"&amp;MATCH($B8782,#REF!,0),"Ins "&amp;$B8782)</f>
        <v>#REF!</v>
      </c>
      <c r="M8782" s="220"/>
    </row>
    <row r="8783" spans="1:13" x14ac:dyDescent="0.2">
      <c r="A8783" s="35" t="s">
        <v>8290</v>
      </c>
      <c r="B8783" s="1" t="s">
        <v>4943</v>
      </c>
      <c r="C8783" s="45" t="s">
        <v>2383</v>
      </c>
      <c r="D8783" s="23" t="s">
        <v>5751</v>
      </c>
      <c r="E8783" s="23" t="s">
        <v>4134</v>
      </c>
      <c r="F8783" s="40">
        <v>1</v>
      </c>
      <c r="G8783" s="25">
        <v>2028</v>
      </c>
      <c r="H8783" s="25">
        <v>2028</v>
      </c>
      <c r="I8783" s="25"/>
      <c r="J8783" s="58" t="e">
        <f>HYPERLINK("#"&amp;"Insumos"&amp;"!A"&amp;MATCH($B8783,#REF!,0),"Ins "&amp;$B8783)</f>
        <v>#REF!</v>
      </c>
      <c r="M8783" s="220"/>
    </row>
    <row r="8784" spans="1:13" x14ac:dyDescent="0.2">
      <c r="A8784" s="35" t="s">
        <v>8290</v>
      </c>
      <c r="B8784" s="1" t="s">
        <v>5007</v>
      </c>
      <c r="C8784" s="45" t="s">
        <v>720</v>
      </c>
      <c r="D8784" s="23" t="s">
        <v>5751</v>
      </c>
      <c r="E8784" s="23" t="s">
        <v>4134</v>
      </c>
      <c r="F8784" s="40">
        <v>1.2</v>
      </c>
      <c r="G8784" s="25">
        <v>1897</v>
      </c>
      <c r="H8784" s="25">
        <v>2276</v>
      </c>
      <c r="I8784" s="25"/>
      <c r="J8784" s="58" t="e">
        <f>HYPERLINK("#"&amp;"Insumos"&amp;"!A"&amp;MATCH($B8784,#REF!,0),"Ins "&amp;$B8784)</f>
        <v>#REF!</v>
      </c>
      <c r="M8784" s="220"/>
    </row>
    <row r="8785" spans="1:13" x14ac:dyDescent="0.2">
      <c r="A8785" s="35" t="s">
        <v>8290</v>
      </c>
      <c r="B8785" s="1" t="s">
        <v>6152</v>
      </c>
      <c r="C8785" s="45" t="s">
        <v>6153</v>
      </c>
      <c r="D8785" s="23" t="s">
        <v>5751</v>
      </c>
      <c r="E8785" s="23" t="s">
        <v>464</v>
      </c>
      <c r="F8785" s="40">
        <v>6</v>
      </c>
      <c r="G8785" s="25">
        <v>5327</v>
      </c>
      <c r="H8785" s="25">
        <v>31962</v>
      </c>
      <c r="I8785" s="25"/>
      <c r="J8785" s="58" t="e">
        <f>HYPERLINK("#"&amp;"Insumos"&amp;"!A"&amp;MATCH($B8785,#REF!,0),"Ins "&amp;$B8785)</f>
        <v>#REF!</v>
      </c>
      <c r="M8785" s="220"/>
    </row>
    <row r="8786" spans="1:13" x14ac:dyDescent="0.2">
      <c r="A8786" s="35" t="s">
        <v>8290</v>
      </c>
      <c r="B8786" s="1" t="s">
        <v>7418</v>
      </c>
      <c r="C8786" s="45" t="s">
        <v>7419</v>
      </c>
      <c r="D8786" s="23" t="s">
        <v>5751</v>
      </c>
      <c r="E8786" s="23" t="s">
        <v>287</v>
      </c>
      <c r="F8786" s="40">
        <v>20</v>
      </c>
      <c r="G8786" s="25">
        <v>2693</v>
      </c>
      <c r="H8786" s="25">
        <v>53860</v>
      </c>
      <c r="I8786" s="25"/>
      <c r="J8786" s="58" t="e">
        <f>HYPERLINK("#"&amp;"Insumos"&amp;"!A"&amp;MATCH($B8786,#REF!,0),"Ins "&amp;$B8786)</f>
        <v>#REF!</v>
      </c>
      <c r="M8786" s="220"/>
    </row>
    <row r="8787" spans="1:13" x14ac:dyDescent="0.2">
      <c r="A8787" s="35" t="s">
        <v>8290</v>
      </c>
      <c r="B8787" s="1" t="s">
        <v>7597</v>
      </c>
      <c r="C8787" s="45" t="s">
        <v>7598</v>
      </c>
      <c r="D8787" s="23" t="s">
        <v>5751</v>
      </c>
      <c r="E8787" s="23" t="s">
        <v>4134</v>
      </c>
      <c r="F8787" s="40">
        <v>1</v>
      </c>
      <c r="G8787" s="25">
        <v>457117</v>
      </c>
      <c r="H8787" s="25">
        <v>457117</v>
      </c>
      <c r="I8787" s="25"/>
      <c r="J8787" s="58" t="e">
        <f>HYPERLINK("#"&amp;"Insumos"&amp;"!A"&amp;MATCH($B8787,#REF!,0),"Ins "&amp;$B8787)</f>
        <v>#REF!</v>
      </c>
      <c r="M8787" s="220"/>
    </row>
    <row r="8788" spans="1:13" ht="25.5" x14ac:dyDescent="0.2">
      <c r="A8788" s="36" t="s">
        <v>8292</v>
      </c>
      <c r="B8788" s="26" t="s">
        <v>6816</v>
      </c>
      <c r="C8788" s="79" t="s">
        <v>8293</v>
      </c>
      <c r="D8788" s="37" t="s">
        <v>5608</v>
      </c>
      <c r="E8788" s="37" t="s">
        <v>287</v>
      </c>
      <c r="F8788" s="41"/>
      <c r="G8788" s="27"/>
      <c r="H8788" s="27"/>
      <c r="I8788" s="27">
        <v>72778</v>
      </c>
      <c r="M8788" s="220">
        <f t="shared" si="137"/>
        <v>95310</v>
      </c>
    </row>
    <row r="8789" spans="1:13" x14ac:dyDescent="0.2">
      <c r="A8789" s="35" t="s">
        <v>8292</v>
      </c>
      <c r="B8789" s="1" t="s">
        <v>81</v>
      </c>
      <c r="C8789" s="45" t="s">
        <v>1020</v>
      </c>
      <c r="D8789" s="23" t="s">
        <v>5734</v>
      </c>
      <c r="E8789" s="23" t="s">
        <v>4141</v>
      </c>
      <c r="F8789" s="40">
        <v>0.12</v>
      </c>
      <c r="G8789" s="25">
        <v>75325</v>
      </c>
      <c r="H8789" s="25">
        <v>9039</v>
      </c>
      <c r="I8789" s="25"/>
      <c r="J8789" s="58" t="e">
        <f>HYPERLINK("#"&amp;"Insumos"&amp;"!A"&amp;MATCH($B8789,#REF!,0),"Ins "&amp;$B8789)</f>
        <v>#REF!</v>
      </c>
      <c r="M8789" s="220"/>
    </row>
    <row r="8790" spans="1:13" x14ac:dyDescent="0.2">
      <c r="A8790" s="35" t="s">
        <v>8292</v>
      </c>
      <c r="B8790" s="1" t="s">
        <v>263</v>
      </c>
      <c r="C8790" s="45" t="s">
        <v>696</v>
      </c>
      <c r="D8790" s="23" t="s">
        <v>5534</v>
      </c>
      <c r="E8790" s="23" t="s">
        <v>4140</v>
      </c>
      <c r="F8790" s="40">
        <v>3.5000000000000001E-3</v>
      </c>
      <c r="G8790" s="25">
        <v>187426</v>
      </c>
      <c r="H8790" s="25">
        <v>656</v>
      </c>
      <c r="I8790" s="25"/>
      <c r="J8790" s="58" t="e">
        <f>HYPERLINK("#"&amp;"Insumos"&amp;"!A"&amp;MATCH($B8790,#REF!,0),"Ins "&amp;$B8790)</f>
        <v>#REF!</v>
      </c>
      <c r="M8790" s="220"/>
    </row>
    <row r="8791" spans="1:13" x14ac:dyDescent="0.2">
      <c r="A8791" s="35" t="s">
        <v>8292</v>
      </c>
      <c r="B8791" s="1" t="s">
        <v>5533</v>
      </c>
      <c r="C8791" s="45" t="s">
        <v>5892</v>
      </c>
      <c r="D8791" s="23" t="s">
        <v>977</v>
      </c>
      <c r="E8791" s="23" t="s">
        <v>4134</v>
      </c>
      <c r="F8791" s="40">
        <v>0.1</v>
      </c>
      <c r="G8791" s="25">
        <v>3623</v>
      </c>
      <c r="H8791" s="25">
        <v>362</v>
      </c>
      <c r="I8791" s="25"/>
      <c r="J8791" s="58" t="e">
        <f>HYPERLINK("#"&amp;"Insumos"&amp;"!A"&amp;MATCH($B8791,#REF!,0),"Ins "&amp;$B8791)</f>
        <v>#REF!</v>
      </c>
      <c r="M8791" s="220"/>
    </row>
    <row r="8792" spans="1:13" x14ac:dyDescent="0.2">
      <c r="A8792" s="35" t="s">
        <v>8292</v>
      </c>
      <c r="B8792" s="1" t="s">
        <v>5007</v>
      </c>
      <c r="C8792" s="45" t="s">
        <v>720</v>
      </c>
      <c r="D8792" s="23" t="s">
        <v>5751</v>
      </c>
      <c r="E8792" s="23" t="s">
        <v>4134</v>
      </c>
      <c r="F8792" s="40">
        <v>0.5</v>
      </c>
      <c r="G8792" s="25">
        <v>1897</v>
      </c>
      <c r="H8792" s="25">
        <v>949</v>
      </c>
      <c r="I8792" s="25"/>
      <c r="J8792" s="58" t="e">
        <f>HYPERLINK("#"&amp;"Insumos"&amp;"!A"&amp;MATCH($B8792,#REF!,0),"Ins "&amp;$B8792)</f>
        <v>#REF!</v>
      </c>
      <c r="M8792" s="220"/>
    </row>
    <row r="8793" spans="1:13" x14ac:dyDescent="0.2">
      <c r="A8793" s="35" t="s">
        <v>8292</v>
      </c>
      <c r="B8793" s="1" t="s">
        <v>6037</v>
      </c>
      <c r="C8793" s="45" t="s">
        <v>6038</v>
      </c>
      <c r="D8793" s="23" t="s">
        <v>5751</v>
      </c>
      <c r="E8793" s="23" t="s">
        <v>464</v>
      </c>
      <c r="F8793" s="40">
        <v>3.15</v>
      </c>
      <c r="G8793" s="25">
        <v>17988</v>
      </c>
      <c r="H8793" s="25">
        <v>56662</v>
      </c>
      <c r="I8793" s="25"/>
      <c r="J8793" s="58" t="e">
        <f>HYPERLINK("#"&amp;"Insumos"&amp;"!A"&amp;MATCH($B8793,#REF!,0),"Ins "&amp;$B8793)</f>
        <v>#REF!</v>
      </c>
      <c r="M8793" s="220"/>
    </row>
    <row r="8794" spans="1:13" x14ac:dyDescent="0.2">
      <c r="A8794" s="35" t="s">
        <v>8292</v>
      </c>
      <c r="B8794" s="1" t="s">
        <v>6106</v>
      </c>
      <c r="C8794" s="45" t="s">
        <v>6107</v>
      </c>
      <c r="D8794" s="23" t="s">
        <v>5751</v>
      </c>
      <c r="E8794" s="23" t="s">
        <v>464</v>
      </c>
      <c r="F8794" s="40">
        <v>1.05</v>
      </c>
      <c r="G8794" s="25">
        <v>4867</v>
      </c>
      <c r="H8794" s="25">
        <v>5110</v>
      </c>
      <c r="I8794" s="25"/>
      <c r="J8794" s="58" t="e">
        <f>HYPERLINK("#"&amp;"Insumos"&amp;"!A"&amp;MATCH($B8794,#REF!,0),"Ins "&amp;$B8794)</f>
        <v>#REF!</v>
      </c>
      <c r="M8794" s="220"/>
    </row>
    <row r="8795" spans="1:13" ht="25.5" x14ac:dyDescent="0.2">
      <c r="A8795" s="36" t="s">
        <v>8294</v>
      </c>
      <c r="B8795" s="26" t="s">
        <v>6816</v>
      </c>
      <c r="C8795" s="79" t="s">
        <v>8295</v>
      </c>
      <c r="D8795" s="37" t="s">
        <v>5608</v>
      </c>
      <c r="E8795" s="37" t="s">
        <v>287</v>
      </c>
      <c r="F8795" s="41"/>
      <c r="G8795" s="27"/>
      <c r="H8795" s="27"/>
      <c r="I8795" s="27">
        <v>62656</v>
      </c>
      <c r="M8795" s="220">
        <f t="shared" si="137"/>
        <v>82054</v>
      </c>
    </row>
    <row r="8796" spans="1:13" x14ac:dyDescent="0.2">
      <c r="A8796" s="35" t="s">
        <v>8294</v>
      </c>
      <c r="B8796" s="1" t="s">
        <v>81</v>
      </c>
      <c r="C8796" s="45" t="s">
        <v>1020</v>
      </c>
      <c r="D8796" s="23" t="s">
        <v>5734</v>
      </c>
      <c r="E8796" s="23" t="s">
        <v>4141</v>
      </c>
      <c r="F8796" s="40">
        <v>0.12</v>
      </c>
      <c r="G8796" s="25">
        <v>75325</v>
      </c>
      <c r="H8796" s="25">
        <v>9039</v>
      </c>
      <c r="I8796" s="25"/>
      <c r="J8796" s="58" t="e">
        <f>HYPERLINK("#"&amp;"Insumos"&amp;"!A"&amp;MATCH($B8796,#REF!,0),"Ins "&amp;$B8796)</f>
        <v>#REF!</v>
      </c>
      <c r="M8796" s="220"/>
    </row>
    <row r="8797" spans="1:13" x14ac:dyDescent="0.2">
      <c r="A8797" s="35" t="s">
        <v>8294</v>
      </c>
      <c r="B8797" s="1" t="s">
        <v>263</v>
      </c>
      <c r="C8797" s="45" t="s">
        <v>696</v>
      </c>
      <c r="D8797" s="23" t="s">
        <v>5534</v>
      </c>
      <c r="E8797" s="23" t="s">
        <v>4140</v>
      </c>
      <c r="F8797" s="40">
        <v>3.5000000000000001E-3</v>
      </c>
      <c r="G8797" s="25">
        <v>187426</v>
      </c>
      <c r="H8797" s="25">
        <v>656</v>
      </c>
      <c r="I8797" s="25"/>
      <c r="J8797" s="58" t="e">
        <f>HYPERLINK("#"&amp;"Insumos"&amp;"!A"&amp;MATCH($B8797,#REF!,0),"Ins "&amp;$B8797)</f>
        <v>#REF!</v>
      </c>
      <c r="M8797" s="220"/>
    </row>
    <row r="8798" spans="1:13" x14ac:dyDescent="0.2">
      <c r="A8798" s="35" t="s">
        <v>8294</v>
      </c>
      <c r="B8798" s="1" t="s">
        <v>5533</v>
      </c>
      <c r="C8798" s="45" t="s">
        <v>5892</v>
      </c>
      <c r="D8798" s="23" t="s">
        <v>977</v>
      </c>
      <c r="E8798" s="23" t="s">
        <v>4134</v>
      </c>
      <c r="F8798" s="40">
        <v>0.1</v>
      </c>
      <c r="G8798" s="25">
        <v>3623</v>
      </c>
      <c r="H8798" s="25">
        <v>362</v>
      </c>
      <c r="I8798" s="25"/>
      <c r="J8798" s="58" t="e">
        <f>HYPERLINK("#"&amp;"Insumos"&amp;"!A"&amp;MATCH($B8798,#REF!,0),"Ins "&amp;$B8798)</f>
        <v>#REF!</v>
      </c>
      <c r="M8798" s="220"/>
    </row>
    <row r="8799" spans="1:13" x14ac:dyDescent="0.2">
      <c r="A8799" s="35" t="s">
        <v>8294</v>
      </c>
      <c r="B8799" s="1" t="s">
        <v>5007</v>
      </c>
      <c r="C8799" s="45" t="s">
        <v>720</v>
      </c>
      <c r="D8799" s="23" t="s">
        <v>5751</v>
      </c>
      <c r="E8799" s="23" t="s">
        <v>4134</v>
      </c>
      <c r="F8799" s="40">
        <v>0.5</v>
      </c>
      <c r="G8799" s="25">
        <v>1897</v>
      </c>
      <c r="H8799" s="25">
        <v>949</v>
      </c>
      <c r="I8799" s="25"/>
      <c r="J8799" s="58" t="e">
        <f>HYPERLINK("#"&amp;"Insumos"&amp;"!A"&amp;MATCH($B8799,#REF!,0),"Ins "&amp;$B8799)</f>
        <v>#REF!</v>
      </c>
      <c r="M8799" s="220"/>
    </row>
    <row r="8800" spans="1:13" x14ac:dyDescent="0.2">
      <c r="A8800" s="35" t="s">
        <v>8294</v>
      </c>
      <c r="B8800" s="1" t="s">
        <v>6037</v>
      </c>
      <c r="C8800" s="45" t="s">
        <v>6038</v>
      </c>
      <c r="D8800" s="23" t="s">
        <v>5751</v>
      </c>
      <c r="E8800" s="23" t="s">
        <v>464</v>
      </c>
      <c r="F8800" s="40">
        <v>1.05</v>
      </c>
      <c r="G8800" s="25">
        <v>17988</v>
      </c>
      <c r="H8800" s="25">
        <v>18887</v>
      </c>
      <c r="I8800" s="25"/>
      <c r="J8800" s="58" t="e">
        <f>HYPERLINK("#"&amp;"Insumos"&amp;"!A"&amp;MATCH($B8800,#REF!,0),"Ins "&amp;$B8800)</f>
        <v>#REF!</v>
      </c>
      <c r="M8800" s="220"/>
    </row>
    <row r="8801" spans="1:13" x14ac:dyDescent="0.2">
      <c r="A8801" s="35" t="s">
        <v>8294</v>
      </c>
      <c r="B8801" s="1" t="s">
        <v>6106</v>
      </c>
      <c r="C8801" s="45" t="s">
        <v>6107</v>
      </c>
      <c r="D8801" s="23" t="s">
        <v>5751</v>
      </c>
      <c r="E8801" s="23" t="s">
        <v>464</v>
      </c>
      <c r="F8801" s="40">
        <v>1.05</v>
      </c>
      <c r="G8801" s="25">
        <v>4867</v>
      </c>
      <c r="H8801" s="25">
        <v>5110</v>
      </c>
      <c r="I8801" s="25"/>
      <c r="J8801" s="58" t="e">
        <f>HYPERLINK("#"&amp;"Insumos"&amp;"!A"&amp;MATCH($B8801,#REF!,0),"Ins "&amp;$B8801)</f>
        <v>#REF!</v>
      </c>
      <c r="M8801" s="220"/>
    </row>
    <row r="8802" spans="1:13" x14ac:dyDescent="0.2">
      <c r="A8802" s="35" t="s">
        <v>8294</v>
      </c>
      <c r="B8802" s="1" t="s">
        <v>7480</v>
      </c>
      <c r="C8802" s="45" t="s">
        <v>7481</v>
      </c>
      <c r="D8802" s="23" t="s">
        <v>5751</v>
      </c>
      <c r="E8802" s="23" t="s">
        <v>464</v>
      </c>
      <c r="F8802" s="40">
        <v>2.1</v>
      </c>
      <c r="G8802" s="25">
        <v>13168</v>
      </c>
      <c r="H8802" s="25">
        <v>27653</v>
      </c>
      <c r="I8802" s="25"/>
      <c r="J8802" s="58" t="e">
        <f>HYPERLINK("#"&amp;"Insumos"&amp;"!A"&amp;MATCH($B8802,#REF!,0),"Ins "&amp;$B8802)</f>
        <v>#REF!</v>
      </c>
      <c r="M8802" s="220"/>
    </row>
    <row r="8803" spans="1:13" ht="25.5" x14ac:dyDescent="0.2">
      <c r="A8803" s="36" t="s">
        <v>8296</v>
      </c>
      <c r="B8803" s="26" t="s">
        <v>6816</v>
      </c>
      <c r="C8803" s="79" t="s">
        <v>8297</v>
      </c>
      <c r="D8803" s="37" t="s">
        <v>5608</v>
      </c>
      <c r="E8803" s="37" t="s">
        <v>287</v>
      </c>
      <c r="F8803" s="41"/>
      <c r="G8803" s="27"/>
      <c r="H8803" s="27"/>
      <c r="I8803" s="27">
        <v>22775</v>
      </c>
      <c r="M8803" s="220">
        <f t="shared" si="137"/>
        <v>29826</v>
      </c>
    </row>
    <row r="8804" spans="1:13" x14ac:dyDescent="0.2">
      <c r="A8804" s="35" t="s">
        <v>8296</v>
      </c>
      <c r="B8804" s="1" t="s">
        <v>81</v>
      </c>
      <c r="C8804" s="45" t="s">
        <v>1020</v>
      </c>
      <c r="D8804" s="23" t="s">
        <v>5734</v>
      </c>
      <c r="E8804" s="23" t="s">
        <v>4141</v>
      </c>
      <c r="F8804" s="40">
        <v>0.12</v>
      </c>
      <c r="G8804" s="25">
        <v>75325</v>
      </c>
      <c r="H8804" s="25">
        <v>9039</v>
      </c>
      <c r="I8804" s="25"/>
      <c r="J8804" s="58" t="e">
        <f>HYPERLINK("#"&amp;"Insumos"&amp;"!A"&amp;MATCH($B8804,#REF!,0),"Ins "&amp;$B8804)</f>
        <v>#REF!</v>
      </c>
      <c r="M8804" s="220"/>
    </row>
    <row r="8805" spans="1:13" x14ac:dyDescent="0.2">
      <c r="A8805" s="35" t="s">
        <v>8296</v>
      </c>
      <c r="B8805" s="1" t="s">
        <v>263</v>
      </c>
      <c r="C8805" s="45" t="s">
        <v>696</v>
      </c>
      <c r="D8805" s="23" t="s">
        <v>5534</v>
      </c>
      <c r="E8805" s="23" t="s">
        <v>4140</v>
      </c>
      <c r="F8805" s="40">
        <v>3.5000000000000001E-3</v>
      </c>
      <c r="G8805" s="25">
        <v>187426</v>
      </c>
      <c r="H8805" s="25">
        <v>656</v>
      </c>
      <c r="I8805" s="25"/>
      <c r="J8805" s="58" t="e">
        <f>HYPERLINK("#"&amp;"Insumos"&amp;"!A"&amp;MATCH($B8805,#REF!,0),"Ins "&amp;$B8805)</f>
        <v>#REF!</v>
      </c>
      <c r="M8805" s="220"/>
    </row>
    <row r="8806" spans="1:13" x14ac:dyDescent="0.2">
      <c r="A8806" s="35" t="s">
        <v>8296</v>
      </c>
      <c r="B8806" s="1" t="s">
        <v>5533</v>
      </c>
      <c r="C8806" s="45" t="s">
        <v>5892</v>
      </c>
      <c r="D8806" s="23" t="s">
        <v>977</v>
      </c>
      <c r="E8806" s="23" t="s">
        <v>4134</v>
      </c>
      <c r="F8806" s="40">
        <v>0.1</v>
      </c>
      <c r="G8806" s="25">
        <v>3623</v>
      </c>
      <c r="H8806" s="25">
        <v>362</v>
      </c>
      <c r="I8806" s="25"/>
      <c r="J8806" s="58" t="e">
        <f>HYPERLINK("#"&amp;"Insumos"&amp;"!A"&amp;MATCH($B8806,#REF!,0),"Ins "&amp;$B8806)</f>
        <v>#REF!</v>
      </c>
      <c r="M8806" s="220"/>
    </row>
    <row r="8807" spans="1:13" x14ac:dyDescent="0.2">
      <c r="A8807" s="35" t="s">
        <v>8296</v>
      </c>
      <c r="B8807" s="1" t="s">
        <v>5007</v>
      </c>
      <c r="C8807" s="45" t="s">
        <v>720</v>
      </c>
      <c r="D8807" s="23" t="s">
        <v>5751</v>
      </c>
      <c r="E8807" s="23" t="s">
        <v>4134</v>
      </c>
      <c r="F8807" s="40">
        <v>0.5</v>
      </c>
      <c r="G8807" s="25">
        <v>1897</v>
      </c>
      <c r="H8807" s="25">
        <v>949</v>
      </c>
      <c r="I8807" s="25"/>
      <c r="J8807" s="58" t="e">
        <f>HYPERLINK("#"&amp;"Insumos"&amp;"!A"&amp;MATCH($B8807,#REF!,0),"Ins "&amp;$B8807)</f>
        <v>#REF!</v>
      </c>
      <c r="M8807" s="220"/>
    </row>
    <row r="8808" spans="1:13" x14ac:dyDescent="0.2">
      <c r="A8808" s="35" t="s">
        <v>8296</v>
      </c>
      <c r="B8808" s="1" t="s">
        <v>7531</v>
      </c>
      <c r="C8808" s="45" t="s">
        <v>7532</v>
      </c>
      <c r="D8808" s="23" t="s">
        <v>5751</v>
      </c>
      <c r="E8808" s="23" t="s">
        <v>287</v>
      </c>
      <c r="F8808" s="40">
        <v>1.05</v>
      </c>
      <c r="G8808" s="25">
        <v>11209</v>
      </c>
      <c r="H8808" s="25">
        <v>11769</v>
      </c>
      <c r="I8808" s="25"/>
      <c r="J8808" s="58" t="e">
        <f>HYPERLINK("#"&amp;"Insumos"&amp;"!A"&amp;MATCH($B8808,#REF!,0),"Ins "&amp;$B8808)</f>
        <v>#REF!</v>
      </c>
      <c r="M8808" s="220"/>
    </row>
    <row r="8809" spans="1:13" ht="25.5" x14ac:dyDescent="0.2">
      <c r="A8809" s="36" t="s">
        <v>8298</v>
      </c>
      <c r="B8809" s="26" t="s">
        <v>6816</v>
      </c>
      <c r="C8809" s="79" t="s">
        <v>8299</v>
      </c>
      <c r="D8809" s="37" t="s">
        <v>5608</v>
      </c>
      <c r="E8809" s="37" t="s">
        <v>287</v>
      </c>
      <c r="F8809" s="41"/>
      <c r="G8809" s="27"/>
      <c r="H8809" s="27"/>
      <c r="I8809" s="27">
        <v>62322</v>
      </c>
      <c r="M8809" s="220">
        <f t="shared" si="137"/>
        <v>81617</v>
      </c>
    </row>
    <row r="8810" spans="1:13" x14ac:dyDescent="0.2">
      <c r="A8810" s="35" t="s">
        <v>8298</v>
      </c>
      <c r="B8810" s="1" t="s">
        <v>5577</v>
      </c>
      <c r="C8810" s="45" t="s">
        <v>6346</v>
      </c>
      <c r="D8810" s="23" t="s">
        <v>5734</v>
      </c>
      <c r="E8810" s="23" t="s">
        <v>4141</v>
      </c>
      <c r="F8810" s="40">
        <v>0.5</v>
      </c>
      <c r="G8810" s="25">
        <v>53481</v>
      </c>
      <c r="H8810" s="25">
        <v>26741</v>
      </c>
      <c r="I8810" s="25"/>
      <c r="J8810" s="58" t="e">
        <f>HYPERLINK("#"&amp;"Insumos"&amp;"!A"&amp;MATCH($B8810,#REF!,0),"Ins "&amp;$B8810)</f>
        <v>#REF!</v>
      </c>
      <c r="M8810" s="220"/>
    </row>
    <row r="8811" spans="1:13" x14ac:dyDescent="0.2">
      <c r="A8811" s="35" t="s">
        <v>8298</v>
      </c>
      <c r="B8811" s="1" t="s">
        <v>263</v>
      </c>
      <c r="C8811" s="45" t="s">
        <v>696</v>
      </c>
      <c r="D8811" s="23" t="s">
        <v>5534</v>
      </c>
      <c r="E8811" s="23" t="s">
        <v>4140</v>
      </c>
      <c r="F8811" s="40">
        <v>4.0000000000000001E-3</v>
      </c>
      <c r="G8811" s="25">
        <v>187426</v>
      </c>
      <c r="H8811" s="25">
        <v>750</v>
      </c>
      <c r="I8811" s="25"/>
      <c r="J8811" s="58" t="e">
        <f>HYPERLINK("#"&amp;"Insumos"&amp;"!A"&amp;MATCH($B8811,#REF!,0),"Ins "&amp;$B8811)</f>
        <v>#REF!</v>
      </c>
      <c r="M8811" s="220"/>
    </row>
    <row r="8812" spans="1:13" x14ac:dyDescent="0.2">
      <c r="A8812" s="35" t="s">
        <v>8298</v>
      </c>
      <c r="B8812" s="1" t="s">
        <v>5533</v>
      </c>
      <c r="C8812" s="45" t="s">
        <v>5892</v>
      </c>
      <c r="D8812" s="23" t="s">
        <v>977</v>
      </c>
      <c r="E8812" s="23" t="s">
        <v>4134</v>
      </c>
      <c r="F8812" s="40">
        <v>0.2</v>
      </c>
      <c r="G8812" s="25">
        <v>3623</v>
      </c>
      <c r="H8812" s="25">
        <v>725</v>
      </c>
      <c r="I8812" s="25"/>
      <c r="J8812" s="58" t="e">
        <f>HYPERLINK("#"&amp;"Insumos"&amp;"!A"&amp;MATCH($B8812,#REF!,0),"Ins "&amp;$B8812)</f>
        <v>#REF!</v>
      </c>
      <c r="M8812" s="220"/>
    </row>
    <row r="8813" spans="1:13" x14ac:dyDescent="0.2">
      <c r="A8813" s="35" t="s">
        <v>8298</v>
      </c>
      <c r="B8813" s="1" t="s">
        <v>4654</v>
      </c>
      <c r="C8813" s="45" t="s">
        <v>4</v>
      </c>
      <c r="D8813" s="23" t="s">
        <v>5751</v>
      </c>
      <c r="E8813" s="23" t="s">
        <v>4134</v>
      </c>
      <c r="F8813" s="40">
        <v>4</v>
      </c>
      <c r="G8813" s="25">
        <v>2562</v>
      </c>
      <c r="H8813" s="25">
        <v>10248</v>
      </c>
      <c r="I8813" s="25"/>
      <c r="J8813" s="58" t="e">
        <f>HYPERLINK("#"&amp;"Insumos"&amp;"!A"&amp;MATCH($B8813,#REF!,0),"Ins "&amp;$B8813)</f>
        <v>#REF!</v>
      </c>
      <c r="M8813" s="220"/>
    </row>
    <row r="8814" spans="1:13" x14ac:dyDescent="0.2">
      <c r="A8814" s="35" t="s">
        <v>8298</v>
      </c>
      <c r="B8814" s="1" t="s">
        <v>5007</v>
      </c>
      <c r="C8814" s="45" t="s">
        <v>720</v>
      </c>
      <c r="D8814" s="23" t="s">
        <v>5751</v>
      </c>
      <c r="E8814" s="23" t="s">
        <v>4134</v>
      </c>
      <c r="F8814" s="40">
        <v>0.3</v>
      </c>
      <c r="G8814" s="25">
        <v>1897</v>
      </c>
      <c r="H8814" s="25">
        <v>569</v>
      </c>
      <c r="I8814" s="25"/>
      <c r="J8814" s="58" t="e">
        <f>HYPERLINK("#"&amp;"Insumos"&amp;"!A"&amp;MATCH($B8814,#REF!,0),"Ins "&amp;$B8814)</f>
        <v>#REF!</v>
      </c>
      <c r="M8814" s="220"/>
    </row>
    <row r="8815" spans="1:13" x14ac:dyDescent="0.2">
      <c r="A8815" s="35" t="s">
        <v>8298</v>
      </c>
      <c r="B8815" s="1" t="s">
        <v>7533</v>
      </c>
      <c r="C8815" s="45" t="s">
        <v>7534</v>
      </c>
      <c r="D8815" s="23" t="s">
        <v>5751</v>
      </c>
      <c r="E8815" s="23" t="s">
        <v>287</v>
      </c>
      <c r="F8815" s="40">
        <v>1</v>
      </c>
      <c r="G8815" s="25">
        <v>23289</v>
      </c>
      <c r="H8815" s="25">
        <v>23289</v>
      </c>
      <c r="I8815" s="25"/>
      <c r="J8815" s="58" t="e">
        <f>HYPERLINK("#"&amp;"Insumos"&amp;"!A"&amp;MATCH($B8815,#REF!,0),"Ins "&amp;$B8815)</f>
        <v>#REF!</v>
      </c>
      <c r="M8815" s="220"/>
    </row>
    <row r="8816" spans="1:13" ht="25.5" x14ac:dyDescent="0.2">
      <c r="A8816" s="36" t="s">
        <v>8300</v>
      </c>
      <c r="B8816" s="26" t="s">
        <v>6816</v>
      </c>
      <c r="C8816" s="79" t="s">
        <v>8301</v>
      </c>
      <c r="D8816" s="37" t="s">
        <v>5608</v>
      </c>
      <c r="E8816" s="37" t="s">
        <v>4134</v>
      </c>
      <c r="F8816" s="41"/>
      <c r="G8816" s="27"/>
      <c r="H8816" s="27"/>
      <c r="I8816" s="27">
        <v>114166</v>
      </c>
      <c r="M8816" s="220">
        <f t="shared" si="137"/>
        <v>149512</v>
      </c>
    </row>
    <row r="8817" spans="1:13" x14ac:dyDescent="0.2">
      <c r="A8817" s="35" t="s">
        <v>8300</v>
      </c>
      <c r="B8817" s="1" t="s">
        <v>81</v>
      </c>
      <c r="C8817" s="45" t="s">
        <v>1020</v>
      </c>
      <c r="D8817" s="23" t="s">
        <v>5734</v>
      </c>
      <c r="E8817" s="23" t="s">
        <v>4141</v>
      </c>
      <c r="F8817" s="40">
        <v>0.75</v>
      </c>
      <c r="G8817" s="25">
        <v>75325</v>
      </c>
      <c r="H8817" s="25">
        <v>56494</v>
      </c>
      <c r="I8817" s="25"/>
      <c r="J8817" s="58" t="e">
        <f>HYPERLINK("#"&amp;"Insumos"&amp;"!A"&amp;MATCH($B8817,#REF!,0),"Ins "&amp;$B8817)</f>
        <v>#REF!</v>
      </c>
      <c r="M8817" s="220"/>
    </row>
    <row r="8818" spans="1:13" x14ac:dyDescent="0.2">
      <c r="A8818" s="35" t="s">
        <v>8300</v>
      </c>
      <c r="B8818" s="1" t="s">
        <v>263</v>
      </c>
      <c r="C8818" s="45" t="s">
        <v>696</v>
      </c>
      <c r="D8818" s="23" t="s">
        <v>5534</v>
      </c>
      <c r="E8818" s="23" t="s">
        <v>4140</v>
      </c>
      <c r="F8818" s="40">
        <v>1.6799999999999999E-2</v>
      </c>
      <c r="G8818" s="25">
        <v>187426</v>
      </c>
      <c r="H8818" s="25">
        <v>3149</v>
      </c>
      <c r="I8818" s="25"/>
      <c r="J8818" s="58" t="e">
        <f>HYPERLINK("#"&amp;"Insumos"&amp;"!A"&amp;MATCH($B8818,#REF!,0),"Ins "&amp;$B8818)</f>
        <v>#REF!</v>
      </c>
      <c r="M8818" s="220"/>
    </row>
    <row r="8819" spans="1:13" x14ac:dyDescent="0.2">
      <c r="A8819" s="35" t="s">
        <v>8300</v>
      </c>
      <c r="B8819" s="1" t="s">
        <v>5533</v>
      </c>
      <c r="C8819" s="45" t="s">
        <v>5892</v>
      </c>
      <c r="D8819" s="23" t="s">
        <v>977</v>
      </c>
      <c r="E8819" s="23" t="s">
        <v>4134</v>
      </c>
      <c r="F8819" s="40">
        <v>0.1</v>
      </c>
      <c r="G8819" s="25">
        <v>3623</v>
      </c>
      <c r="H8819" s="25">
        <v>362</v>
      </c>
      <c r="I8819" s="25"/>
      <c r="J8819" s="58" t="e">
        <f>HYPERLINK("#"&amp;"Insumos"&amp;"!A"&amp;MATCH($B8819,#REF!,0),"Ins "&amp;$B8819)</f>
        <v>#REF!</v>
      </c>
      <c r="M8819" s="220"/>
    </row>
    <row r="8820" spans="1:13" x14ac:dyDescent="0.2">
      <c r="A8820" s="35" t="s">
        <v>8300</v>
      </c>
      <c r="B8820" s="1" t="s">
        <v>5007</v>
      </c>
      <c r="C8820" s="45" t="s">
        <v>720</v>
      </c>
      <c r="D8820" s="23" t="s">
        <v>5751</v>
      </c>
      <c r="E8820" s="23" t="s">
        <v>4134</v>
      </c>
      <c r="F8820" s="40">
        <v>0.5</v>
      </c>
      <c r="G8820" s="25">
        <v>1897</v>
      </c>
      <c r="H8820" s="25">
        <v>949</v>
      </c>
      <c r="I8820" s="25"/>
      <c r="J8820" s="58" t="e">
        <f>HYPERLINK("#"&amp;"Insumos"&amp;"!A"&amp;MATCH($B8820,#REF!,0),"Ins "&amp;$B8820)</f>
        <v>#REF!</v>
      </c>
      <c r="M8820" s="220"/>
    </row>
    <row r="8821" spans="1:13" x14ac:dyDescent="0.2">
      <c r="A8821" s="35" t="s">
        <v>8300</v>
      </c>
      <c r="B8821" s="1" t="s">
        <v>7535</v>
      </c>
      <c r="C8821" s="45" t="s">
        <v>7536</v>
      </c>
      <c r="D8821" s="23" t="s">
        <v>5751</v>
      </c>
      <c r="E8821" s="23" t="s">
        <v>4134</v>
      </c>
      <c r="F8821" s="40">
        <v>1</v>
      </c>
      <c r="G8821" s="25">
        <v>53212</v>
      </c>
      <c r="H8821" s="25">
        <v>53212</v>
      </c>
      <c r="I8821" s="25"/>
      <c r="J8821" s="58" t="e">
        <f>HYPERLINK("#"&amp;"Insumos"&amp;"!A"&amp;MATCH($B8821,#REF!,0),"Ins "&amp;$B8821)</f>
        <v>#REF!</v>
      </c>
      <c r="M8821" s="220"/>
    </row>
    <row r="8822" spans="1:13" ht="25.5" x14ac:dyDescent="0.2">
      <c r="A8822" s="36" t="s">
        <v>8302</v>
      </c>
      <c r="B8822" s="26" t="s">
        <v>6816</v>
      </c>
      <c r="C8822" s="79" t="s">
        <v>8303</v>
      </c>
      <c r="D8822" s="37" t="s">
        <v>5608</v>
      </c>
      <c r="E8822" s="37" t="s">
        <v>4134</v>
      </c>
      <c r="F8822" s="41"/>
      <c r="G8822" s="27"/>
      <c r="H8822" s="27"/>
      <c r="I8822" s="27">
        <v>138978</v>
      </c>
      <c r="M8822" s="220">
        <f t="shared" si="137"/>
        <v>182006</v>
      </c>
    </row>
    <row r="8823" spans="1:13" x14ac:dyDescent="0.2">
      <c r="A8823" s="35" t="s">
        <v>8302</v>
      </c>
      <c r="B8823" s="1" t="s">
        <v>81</v>
      </c>
      <c r="C8823" s="45" t="s">
        <v>1020</v>
      </c>
      <c r="D8823" s="23" t="s">
        <v>5734</v>
      </c>
      <c r="E8823" s="23" t="s">
        <v>4141</v>
      </c>
      <c r="F8823" s="40">
        <v>0.75</v>
      </c>
      <c r="G8823" s="25">
        <v>75325</v>
      </c>
      <c r="H8823" s="25">
        <v>56494</v>
      </c>
      <c r="I8823" s="25"/>
      <c r="J8823" s="58" t="e">
        <f>HYPERLINK("#"&amp;"Insumos"&amp;"!A"&amp;MATCH($B8823,#REF!,0),"Ins "&amp;$B8823)</f>
        <v>#REF!</v>
      </c>
      <c r="M8823" s="220"/>
    </row>
    <row r="8824" spans="1:13" x14ac:dyDescent="0.2">
      <c r="A8824" s="35" t="s">
        <v>8302</v>
      </c>
      <c r="B8824" s="1" t="s">
        <v>263</v>
      </c>
      <c r="C8824" s="45" t="s">
        <v>696</v>
      </c>
      <c r="D8824" s="23" t="s">
        <v>5534</v>
      </c>
      <c r="E8824" s="23" t="s">
        <v>4140</v>
      </c>
      <c r="F8824" s="40">
        <v>1.6799999999999999E-2</v>
      </c>
      <c r="G8824" s="25">
        <v>187426</v>
      </c>
      <c r="H8824" s="25">
        <v>3149</v>
      </c>
      <c r="I8824" s="25"/>
      <c r="J8824" s="58" t="e">
        <f>HYPERLINK("#"&amp;"Insumos"&amp;"!A"&amp;MATCH($B8824,#REF!,0),"Ins "&amp;$B8824)</f>
        <v>#REF!</v>
      </c>
      <c r="M8824" s="220"/>
    </row>
    <row r="8825" spans="1:13" x14ac:dyDescent="0.2">
      <c r="A8825" s="35" t="s">
        <v>8302</v>
      </c>
      <c r="B8825" s="1" t="s">
        <v>5533</v>
      </c>
      <c r="C8825" s="45" t="s">
        <v>5892</v>
      </c>
      <c r="D8825" s="23" t="s">
        <v>977</v>
      </c>
      <c r="E8825" s="23" t="s">
        <v>4134</v>
      </c>
      <c r="F8825" s="40">
        <v>0.1</v>
      </c>
      <c r="G8825" s="25">
        <v>3623</v>
      </c>
      <c r="H8825" s="25">
        <v>362</v>
      </c>
      <c r="I8825" s="25"/>
      <c r="J8825" s="58" t="e">
        <f>HYPERLINK("#"&amp;"Insumos"&amp;"!A"&amp;MATCH($B8825,#REF!,0),"Ins "&amp;$B8825)</f>
        <v>#REF!</v>
      </c>
      <c r="M8825" s="220"/>
    </row>
    <row r="8826" spans="1:13" x14ac:dyDescent="0.2">
      <c r="A8826" s="35" t="s">
        <v>8302</v>
      </c>
      <c r="B8826" s="1" t="s">
        <v>5007</v>
      </c>
      <c r="C8826" s="45" t="s">
        <v>720</v>
      </c>
      <c r="D8826" s="23" t="s">
        <v>5751</v>
      </c>
      <c r="E8826" s="23" t="s">
        <v>4134</v>
      </c>
      <c r="F8826" s="40">
        <v>0.5</v>
      </c>
      <c r="G8826" s="25">
        <v>1897</v>
      </c>
      <c r="H8826" s="25">
        <v>949</v>
      </c>
      <c r="I8826" s="25"/>
      <c r="J8826" s="58" t="e">
        <f>HYPERLINK("#"&amp;"Insumos"&amp;"!A"&amp;MATCH($B8826,#REF!,0),"Ins "&amp;$B8826)</f>
        <v>#REF!</v>
      </c>
      <c r="M8826" s="220"/>
    </row>
    <row r="8827" spans="1:13" x14ac:dyDescent="0.2">
      <c r="A8827" s="35" t="s">
        <v>8302</v>
      </c>
      <c r="B8827" s="1" t="s">
        <v>7537</v>
      </c>
      <c r="C8827" s="45" t="s">
        <v>7538</v>
      </c>
      <c r="D8827" s="23" t="s">
        <v>5751</v>
      </c>
      <c r="E8827" s="23" t="s">
        <v>4134</v>
      </c>
      <c r="F8827" s="40">
        <v>1</v>
      </c>
      <c r="G8827" s="25">
        <v>78024</v>
      </c>
      <c r="H8827" s="25">
        <v>78024</v>
      </c>
      <c r="I8827" s="25"/>
      <c r="J8827" s="58" t="e">
        <f>HYPERLINK("#"&amp;"Insumos"&amp;"!A"&amp;MATCH($B8827,#REF!,0),"Ins "&amp;$B8827)</f>
        <v>#REF!</v>
      </c>
      <c r="M8827" s="220"/>
    </row>
    <row r="8828" spans="1:13" ht="25.5" x14ac:dyDescent="0.2">
      <c r="A8828" s="36" t="s">
        <v>8304</v>
      </c>
      <c r="B8828" s="26" t="s">
        <v>6816</v>
      </c>
      <c r="C8828" s="79" t="s">
        <v>8305</v>
      </c>
      <c r="D8828" s="37" t="s">
        <v>5608</v>
      </c>
      <c r="E8828" s="37" t="s">
        <v>4134</v>
      </c>
      <c r="F8828" s="41"/>
      <c r="G8828" s="27"/>
      <c r="H8828" s="27"/>
      <c r="I8828" s="27">
        <v>399234</v>
      </c>
      <c r="M8828" s="220">
        <f t="shared" si="137"/>
        <v>522837</v>
      </c>
    </row>
    <row r="8829" spans="1:13" x14ac:dyDescent="0.2">
      <c r="A8829" s="35" t="s">
        <v>8304</v>
      </c>
      <c r="B8829" s="1" t="s">
        <v>81</v>
      </c>
      <c r="C8829" s="45" t="s">
        <v>1020</v>
      </c>
      <c r="D8829" s="23" t="s">
        <v>5734</v>
      </c>
      <c r="E8829" s="23" t="s">
        <v>4141</v>
      </c>
      <c r="F8829" s="40">
        <v>0.75</v>
      </c>
      <c r="G8829" s="25">
        <v>75325</v>
      </c>
      <c r="H8829" s="25">
        <v>56494</v>
      </c>
      <c r="I8829" s="25"/>
      <c r="J8829" s="58" t="e">
        <f>HYPERLINK("#"&amp;"Insumos"&amp;"!A"&amp;MATCH($B8829,#REF!,0),"Ins "&amp;$B8829)</f>
        <v>#REF!</v>
      </c>
      <c r="M8829" s="220"/>
    </row>
    <row r="8830" spans="1:13" x14ac:dyDescent="0.2">
      <c r="A8830" s="35" t="s">
        <v>8304</v>
      </c>
      <c r="B8830" s="1" t="s">
        <v>263</v>
      </c>
      <c r="C8830" s="45" t="s">
        <v>696</v>
      </c>
      <c r="D8830" s="23" t="s">
        <v>5534</v>
      </c>
      <c r="E8830" s="23" t="s">
        <v>4140</v>
      </c>
      <c r="F8830" s="40">
        <v>1.6799999999999999E-2</v>
      </c>
      <c r="G8830" s="25">
        <v>187426</v>
      </c>
      <c r="H8830" s="25">
        <v>3149</v>
      </c>
      <c r="I8830" s="25"/>
      <c r="J8830" s="58" t="e">
        <f>HYPERLINK("#"&amp;"Insumos"&amp;"!A"&amp;MATCH($B8830,#REF!,0),"Ins "&amp;$B8830)</f>
        <v>#REF!</v>
      </c>
      <c r="M8830" s="220"/>
    </row>
    <row r="8831" spans="1:13" x14ac:dyDescent="0.2">
      <c r="A8831" s="35" t="s">
        <v>8304</v>
      </c>
      <c r="B8831" s="1" t="s">
        <v>5533</v>
      </c>
      <c r="C8831" s="45" t="s">
        <v>5892</v>
      </c>
      <c r="D8831" s="23" t="s">
        <v>977</v>
      </c>
      <c r="E8831" s="23" t="s">
        <v>4134</v>
      </c>
      <c r="F8831" s="40">
        <v>0.1</v>
      </c>
      <c r="G8831" s="25">
        <v>3623</v>
      </c>
      <c r="H8831" s="25">
        <v>362</v>
      </c>
      <c r="I8831" s="25"/>
      <c r="J8831" s="58" t="e">
        <f>HYPERLINK("#"&amp;"Insumos"&amp;"!A"&amp;MATCH($B8831,#REF!,0),"Ins "&amp;$B8831)</f>
        <v>#REF!</v>
      </c>
      <c r="M8831" s="220"/>
    </row>
    <row r="8832" spans="1:13" x14ac:dyDescent="0.2">
      <c r="A8832" s="35" t="s">
        <v>8304</v>
      </c>
      <c r="B8832" s="1" t="s">
        <v>5007</v>
      </c>
      <c r="C8832" s="45" t="s">
        <v>720</v>
      </c>
      <c r="D8832" s="23" t="s">
        <v>5751</v>
      </c>
      <c r="E8832" s="23" t="s">
        <v>4134</v>
      </c>
      <c r="F8832" s="40">
        <v>0.5</v>
      </c>
      <c r="G8832" s="25">
        <v>1897</v>
      </c>
      <c r="H8832" s="25">
        <v>949</v>
      </c>
      <c r="I8832" s="25"/>
      <c r="J8832" s="58" t="e">
        <f>HYPERLINK("#"&amp;"Insumos"&amp;"!A"&amp;MATCH($B8832,#REF!,0),"Ins "&amp;$B8832)</f>
        <v>#REF!</v>
      </c>
      <c r="M8832" s="220"/>
    </row>
    <row r="8833" spans="1:13" x14ac:dyDescent="0.2">
      <c r="A8833" s="35" t="s">
        <v>8304</v>
      </c>
      <c r="B8833" s="1" t="s">
        <v>7539</v>
      </c>
      <c r="C8833" s="45" t="s">
        <v>7540</v>
      </c>
      <c r="D8833" s="23" t="s">
        <v>5751</v>
      </c>
      <c r="E8833" s="23" t="s">
        <v>4134</v>
      </c>
      <c r="F8833" s="40">
        <v>1</v>
      </c>
      <c r="G8833" s="25">
        <v>338280</v>
      </c>
      <c r="H8833" s="25">
        <v>338280</v>
      </c>
      <c r="I8833" s="25"/>
      <c r="J8833" s="58" t="e">
        <f>HYPERLINK("#"&amp;"Insumos"&amp;"!A"&amp;MATCH($B8833,#REF!,0),"Ins "&amp;$B8833)</f>
        <v>#REF!</v>
      </c>
      <c r="M8833" s="220"/>
    </row>
    <row r="8834" spans="1:13" ht="25.5" x14ac:dyDescent="0.2">
      <c r="A8834" s="36" t="s">
        <v>8306</v>
      </c>
      <c r="B8834" s="26" t="s">
        <v>6816</v>
      </c>
      <c r="C8834" s="79" t="s">
        <v>8307</v>
      </c>
      <c r="D8834" s="37" t="s">
        <v>5608</v>
      </c>
      <c r="E8834" s="37" t="s">
        <v>4134</v>
      </c>
      <c r="F8834" s="41"/>
      <c r="G8834" s="27"/>
      <c r="H8834" s="27"/>
      <c r="I8834" s="27">
        <v>1219769</v>
      </c>
      <c r="M8834" s="220">
        <f t="shared" si="137"/>
        <v>1597409</v>
      </c>
    </row>
    <row r="8835" spans="1:13" x14ac:dyDescent="0.2">
      <c r="A8835" s="35" t="s">
        <v>8306</v>
      </c>
      <c r="B8835" s="1" t="s">
        <v>210</v>
      </c>
      <c r="C8835" s="45" t="s">
        <v>1027</v>
      </c>
      <c r="D8835" s="23" t="s">
        <v>5734</v>
      </c>
      <c r="E8835" s="23" t="s">
        <v>4141</v>
      </c>
      <c r="F8835" s="40">
        <v>3</v>
      </c>
      <c r="G8835" s="25">
        <v>131824</v>
      </c>
      <c r="H8835" s="25">
        <v>395472</v>
      </c>
      <c r="I8835" s="25"/>
      <c r="J8835" s="58" t="e">
        <f>HYPERLINK("#"&amp;"Insumos"&amp;"!A"&amp;MATCH($B8835,#REF!,0),"Ins "&amp;$B8835)</f>
        <v>#REF!</v>
      </c>
      <c r="M8835" s="220"/>
    </row>
    <row r="8836" spans="1:13" x14ac:dyDescent="0.2">
      <c r="A8836" s="35" t="s">
        <v>8306</v>
      </c>
      <c r="B8836" s="1" t="s">
        <v>263</v>
      </c>
      <c r="C8836" s="45" t="s">
        <v>696</v>
      </c>
      <c r="D8836" s="23" t="s">
        <v>5534</v>
      </c>
      <c r="E8836" s="23" t="s">
        <v>4140</v>
      </c>
      <c r="F8836" s="40">
        <v>1</v>
      </c>
      <c r="G8836" s="25">
        <v>187426</v>
      </c>
      <c r="H8836" s="25">
        <v>187426</v>
      </c>
      <c r="I8836" s="25"/>
      <c r="J8836" s="58" t="e">
        <f>HYPERLINK("#"&amp;"Insumos"&amp;"!A"&amp;MATCH($B8836,#REF!,0),"Ins "&amp;$B8836)</f>
        <v>#REF!</v>
      </c>
      <c r="M8836" s="220"/>
    </row>
    <row r="8837" spans="1:13" x14ac:dyDescent="0.2">
      <c r="A8837" s="35" t="s">
        <v>8306</v>
      </c>
      <c r="B8837" s="1" t="s">
        <v>5533</v>
      </c>
      <c r="C8837" s="45" t="s">
        <v>5892</v>
      </c>
      <c r="D8837" s="23" t="s">
        <v>977</v>
      </c>
      <c r="E8837" s="23" t="s">
        <v>4134</v>
      </c>
      <c r="F8837" s="40">
        <v>2</v>
      </c>
      <c r="G8837" s="25">
        <v>3623</v>
      </c>
      <c r="H8837" s="25">
        <v>7246</v>
      </c>
      <c r="I8837" s="25"/>
      <c r="J8837" s="58" t="e">
        <f>HYPERLINK("#"&amp;"Insumos"&amp;"!A"&amp;MATCH($B8837,#REF!,0),"Ins "&amp;$B8837)</f>
        <v>#REF!</v>
      </c>
      <c r="M8837" s="220"/>
    </row>
    <row r="8838" spans="1:13" x14ac:dyDescent="0.2">
      <c r="A8838" s="35" t="s">
        <v>8306</v>
      </c>
      <c r="B8838" s="1" t="s">
        <v>4654</v>
      </c>
      <c r="C8838" s="45" t="s">
        <v>4</v>
      </c>
      <c r="D8838" s="23" t="s">
        <v>5751</v>
      </c>
      <c r="E8838" s="23" t="s">
        <v>4134</v>
      </c>
      <c r="F8838" s="40">
        <v>10</v>
      </c>
      <c r="G8838" s="25">
        <v>2562</v>
      </c>
      <c r="H8838" s="25">
        <v>25620</v>
      </c>
      <c r="I8838" s="25"/>
      <c r="J8838" s="58" t="e">
        <f>HYPERLINK("#"&amp;"Insumos"&amp;"!A"&amp;MATCH($B8838,#REF!,0),"Ins "&amp;$B8838)</f>
        <v>#REF!</v>
      </c>
      <c r="M8838" s="220"/>
    </row>
    <row r="8839" spans="1:13" x14ac:dyDescent="0.2">
      <c r="A8839" s="35" t="s">
        <v>8306</v>
      </c>
      <c r="B8839" s="1" t="s">
        <v>4898</v>
      </c>
      <c r="C8839" s="45" t="s">
        <v>303</v>
      </c>
      <c r="D8839" s="23" t="s">
        <v>5751</v>
      </c>
      <c r="E8839" s="23" t="s">
        <v>4134</v>
      </c>
      <c r="F8839" s="40">
        <v>1</v>
      </c>
      <c r="G8839" s="25">
        <v>260000</v>
      </c>
      <c r="H8839" s="25">
        <v>260000</v>
      </c>
      <c r="I8839" s="25"/>
      <c r="J8839" s="58" t="e">
        <f>HYPERLINK("#"&amp;"Insumos"&amp;"!A"&amp;MATCH($B8839,#REF!,0),"Ins "&amp;$B8839)</f>
        <v>#REF!</v>
      </c>
      <c r="M8839" s="220"/>
    </row>
    <row r="8840" spans="1:13" x14ac:dyDescent="0.2">
      <c r="A8840" s="35" t="s">
        <v>8306</v>
      </c>
      <c r="B8840" s="1" t="s">
        <v>5007</v>
      </c>
      <c r="C8840" s="45" t="s">
        <v>720</v>
      </c>
      <c r="D8840" s="23" t="s">
        <v>5751</v>
      </c>
      <c r="E8840" s="23" t="s">
        <v>4134</v>
      </c>
      <c r="F8840" s="40">
        <v>10</v>
      </c>
      <c r="G8840" s="25">
        <v>1897</v>
      </c>
      <c r="H8840" s="25">
        <v>18970</v>
      </c>
      <c r="I8840" s="25"/>
      <c r="J8840" s="58" t="e">
        <f>HYPERLINK("#"&amp;"Insumos"&amp;"!A"&amp;MATCH($B8840,#REF!,0),"Ins "&amp;$B8840)</f>
        <v>#REF!</v>
      </c>
      <c r="M8840" s="220"/>
    </row>
    <row r="8841" spans="1:13" x14ac:dyDescent="0.2">
      <c r="A8841" s="35" t="s">
        <v>8306</v>
      </c>
      <c r="B8841" s="1" t="s">
        <v>6031</v>
      </c>
      <c r="C8841" s="45" t="s">
        <v>6032</v>
      </c>
      <c r="D8841" s="23" t="s">
        <v>5751</v>
      </c>
      <c r="E8841" s="23" t="s">
        <v>4134</v>
      </c>
      <c r="F8841" s="40">
        <v>1</v>
      </c>
      <c r="G8841" s="25">
        <v>202187</v>
      </c>
      <c r="H8841" s="25">
        <v>202187</v>
      </c>
      <c r="I8841" s="25"/>
      <c r="J8841" s="58" t="e">
        <f>HYPERLINK("#"&amp;"Insumos"&amp;"!A"&amp;MATCH($B8841,#REF!,0),"Ins "&amp;$B8841)</f>
        <v>#REF!</v>
      </c>
      <c r="M8841" s="220"/>
    </row>
    <row r="8842" spans="1:13" x14ac:dyDescent="0.2">
      <c r="A8842" s="35" t="s">
        <v>8306</v>
      </c>
      <c r="B8842" s="1" t="s">
        <v>7541</v>
      </c>
      <c r="C8842" s="45" t="s">
        <v>7542</v>
      </c>
      <c r="D8842" s="23" t="s">
        <v>5751</v>
      </c>
      <c r="E8842" s="23" t="s">
        <v>4134</v>
      </c>
      <c r="F8842" s="40">
        <v>1</v>
      </c>
      <c r="G8842" s="25">
        <v>122848</v>
      </c>
      <c r="H8842" s="25">
        <v>122848</v>
      </c>
      <c r="I8842" s="25"/>
      <c r="J8842" s="58" t="e">
        <f>HYPERLINK("#"&amp;"Insumos"&amp;"!A"&amp;MATCH($B8842,#REF!,0),"Ins "&amp;$B8842)</f>
        <v>#REF!</v>
      </c>
      <c r="M8842" s="220"/>
    </row>
    <row r="8843" spans="1:13" ht="25.5" x14ac:dyDescent="0.2">
      <c r="A8843" s="36" t="s">
        <v>8308</v>
      </c>
      <c r="B8843" s="26" t="s">
        <v>6816</v>
      </c>
      <c r="C8843" s="79" t="s">
        <v>8309</v>
      </c>
      <c r="D8843" s="37" t="s">
        <v>5608</v>
      </c>
      <c r="E8843" s="37" t="s">
        <v>4134</v>
      </c>
      <c r="F8843" s="41"/>
      <c r="G8843" s="27"/>
      <c r="H8843" s="27"/>
      <c r="I8843" s="27">
        <v>2479310</v>
      </c>
      <c r="M8843" s="220">
        <f t="shared" ref="M8843:M8882" si="138">ROUND(I8843*(1+$L$2),0)</f>
        <v>3246904</v>
      </c>
    </row>
    <row r="8844" spans="1:13" x14ac:dyDescent="0.2">
      <c r="A8844" s="35" t="s">
        <v>8308</v>
      </c>
      <c r="B8844" s="1" t="s">
        <v>5577</v>
      </c>
      <c r="C8844" s="45" t="s">
        <v>6346</v>
      </c>
      <c r="D8844" s="23" t="s">
        <v>5734</v>
      </c>
      <c r="E8844" s="23" t="s">
        <v>4141</v>
      </c>
      <c r="F8844" s="40">
        <v>8</v>
      </c>
      <c r="G8844" s="25">
        <v>53481</v>
      </c>
      <c r="H8844" s="25">
        <v>427848</v>
      </c>
      <c r="I8844" s="25"/>
      <c r="J8844" s="58" t="e">
        <f>HYPERLINK("#"&amp;"Insumos"&amp;"!A"&amp;MATCH($B8844,#REF!,0),"Ins "&amp;$B8844)</f>
        <v>#REF!</v>
      </c>
      <c r="M8844" s="220"/>
    </row>
    <row r="8845" spans="1:13" x14ac:dyDescent="0.2">
      <c r="A8845" s="35" t="s">
        <v>8308</v>
      </c>
      <c r="B8845" s="1" t="s">
        <v>263</v>
      </c>
      <c r="C8845" s="45" t="s">
        <v>696</v>
      </c>
      <c r="D8845" s="23" t="s">
        <v>5534</v>
      </c>
      <c r="E8845" s="23" t="s">
        <v>4140</v>
      </c>
      <c r="F8845" s="40">
        <v>0.8</v>
      </c>
      <c r="G8845" s="25">
        <v>187426</v>
      </c>
      <c r="H8845" s="25">
        <v>149941</v>
      </c>
      <c r="I8845" s="25"/>
      <c r="J8845" s="58" t="e">
        <f>HYPERLINK("#"&amp;"Insumos"&amp;"!A"&amp;MATCH($B8845,#REF!,0),"Ins "&amp;$B8845)</f>
        <v>#REF!</v>
      </c>
      <c r="M8845" s="220"/>
    </row>
    <row r="8846" spans="1:13" x14ac:dyDescent="0.2">
      <c r="A8846" s="35" t="s">
        <v>8308</v>
      </c>
      <c r="B8846" s="1" t="s">
        <v>5533</v>
      </c>
      <c r="C8846" s="45" t="s">
        <v>5892</v>
      </c>
      <c r="D8846" s="23" t="s">
        <v>977</v>
      </c>
      <c r="E8846" s="23" t="s">
        <v>4134</v>
      </c>
      <c r="F8846" s="40">
        <v>3</v>
      </c>
      <c r="G8846" s="25">
        <v>3623</v>
      </c>
      <c r="H8846" s="25">
        <v>10869</v>
      </c>
      <c r="I8846" s="25"/>
      <c r="J8846" s="58" t="e">
        <f>HYPERLINK("#"&amp;"Insumos"&amp;"!A"&amp;MATCH($B8846,#REF!,0),"Ins "&amp;$B8846)</f>
        <v>#REF!</v>
      </c>
      <c r="M8846" s="220"/>
    </row>
    <row r="8847" spans="1:13" x14ac:dyDescent="0.2">
      <c r="A8847" s="35" t="s">
        <v>8308</v>
      </c>
      <c r="B8847" s="1" t="s">
        <v>4724</v>
      </c>
      <c r="C8847" s="45" t="s">
        <v>228</v>
      </c>
      <c r="D8847" s="23" t="s">
        <v>5751</v>
      </c>
      <c r="E8847" s="23" t="s">
        <v>287</v>
      </c>
      <c r="F8847" s="40">
        <v>12.6</v>
      </c>
      <c r="G8847" s="25">
        <v>40973</v>
      </c>
      <c r="H8847" s="25">
        <v>516260</v>
      </c>
      <c r="I8847" s="25"/>
      <c r="J8847" s="58" t="e">
        <f>HYPERLINK("#"&amp;"Insumos"&amp;"!A"&amp;MATCH($B8847,#REF!,0),"Ins "&amp;$B8847)</f>
        <v>#REF!</v>
      </c>
      <c r="M8847" s="220"/>
    </row>
    <row r="8848" spans="1:13" x14ac:dyDescent="0.2">
      <c r="A8848" s="35" t="s">
        <v>8308</v>
      </c>
      <c r="B8848" s="1" t="s">
        <v>4725</v>
      </c>
      <c r="C8848" s="45" t="s">
        <v>229</v>
      </c>
      <c r="D8848" s="23" t="s">
        <v>5751</v>
      </c>
      <c r="E8848" s="23" t="s">
        <v>287</v>
      </c>
      <c r="F8848" s="40">
        <v>40</v>
      </c>
      <c r="G8848" s="25">
        <v>14526</v>
      </c>
      <c r="H8848" s="25">
        <v>581040</v>
      </c>
      <c r="I8848" s="25"/>
      <c r="J8848" s="58" t="e">
        <f>HYPERLINK("#"&amp;"Insumos"&amp;"!A"&amp;MATCH($B8848,#REF!,0),"Ins "&amp;$B8848)</f>
        <v>#REF!</v>
      </c>
      <c r="M8848" s="220"/>
    </row>
    <row r="8849" spans="1:13" ht="25.5" x14ac:dyDescent="0.2">
      <c r="A8849" s="35" t="s">
        <v>8308</v>
      </c>
      <c r="B8849" s="1" t="s">
        <v>6092</v>
      </c>
      <c r="C8849" s="45" t="s">
        <v>6093</v>
      </c>
      <c r="D8849" s="23" t="s">
        <v>5751</v>
      </c>
      <c r="E8849" s="23" t="s">
        <v>4134</v>
      </c>
      <c r="F8849" s="40">
        <v>4</v>
      </c>
      <c r="G8849" s="25">
        <v>176602</v>
      </c>
      <c r="H8849" s="25">
        <v>706408</v>
      </c>
      <c r="I8849" s="25"/>
      <c r="J8849" s="58" t="e">
        <f>HYPERLINK("#"&amp;"Insumos"&amp;"!A"&amp;MATCH($B8849,#REF!,0),"Ins "&amp;$B8849)</f>
        <v>#REF!</v>
      </c>
      <c r="M8849" s="220"/>
    </row>
    <row r="8850" spans="1:13" x14ac:dyDescent="0.2">
      <c r="A8850" s="35" t="s">
        <v>8308</v>
      </c>
      <c r="B8850" s="1" t="s">
        <v>6096</v>
      </c>
      <c r="C8850" s="45" t="s">
        <v>6097</v>
      </c>
      <c r="D8850" s="23" t="s">
        <v>5751</v>
      </c>
      <c r="E8850" s="23" t="s">
        <v>4134</v>
      </c>
      <c r="F8850" s="40">
        <v>4</v>
      </c>
      <c r="G8850" s="25">
        <v>21736</v>
      </c>
      <c r="H8850" s="25">
        <v>86944</v>
      </c>
      <c r="I8850" s="25"/>
      <c r="J8850" s="58" t="e">
        <f>HYPERLINK("#"&amp;"Insumos"&amp;"!A"&amp;MATCH($B8850,#REF!,0),"Ins "&amp;$B8850)</f>
        <v>#REF!</v>
      </c>
      <c r="M8850" s="220"/>
    </row>
    <row r="8851" spans="1:13" x14ac:dyDescent="0.2">
      <c r="A8851" s="36" t="s">
        <v>8310</v>
      </c>
      <c r="B8851" s="26" t="s">
        <v>6816</v>
      </c>
      <c r="C8851" s="79" t="s">
        <v>8311</v>
      </c>
      <c r="D8851" s="37" t="s">
        <v>5608</v>
      </c>
      <c r="E8851" s="37" t="s">
        <v>4134</v>
      </c>
      <c r="F8851" s="41"/>
      <c r="G8851" s="27"/>
      <c r="H8851" s="27"/>
      <c r="I8851" s="27">
        <v>8964629</v>
      </c>
      <c r="M8851" s="220">
        <f t="shared" si="138"/>
        <v>11740078</v>
      </c>
    </row>
    <row r="8852" spans="1:13" x14ac:dyDescent="0.2">
      <c r="A8852" s="35" t="s">
        <v>8310</v>
      </c>
      <c r="B8852" s="1" t="s">
        <v>5577</v>
      </c>
      <c r="C8852" s="45" t="s">
        <v>6346</v>
      </c>
      <c r="D8852" s="23" t="s">
        <v>5734</v>
      </c>
      <c r="E8852" s="23" t="s">
        <v>4141</v>
      </c>
      <c r="F8852" s="40">
        <v>8</v>
      </c>
      <c r="G8852" s="25">
        <v>53481</v>
      </c>
      <c r="H8852" s="25">
        <v>427848</v>
      </c>
      <c r="I8852" s="25"/>
      <c r="J8852" s="58" t="e">
        <f>HYPERLINK("#"&amp;"Insumos"&amp;"!A"&amp;MATCH($B8852,#REF!,0),"Ins "&amp;$B8852)</f>
        <v>#REF!</v>
      </c>
      <c r="M8852" s="220"/>
    </row>
    <row r="8853" spans="1:13" x14ac:dyDescent="0.2">
      <c r="A8853" s="35" t="s">
        <v>8310</v>
      </c>
      <c r="B8853" s="1" t="s">
        <v>263</v>
      </c>
      <c r="C8853" s="45" t="s">
        <v>696</v>
      </c>
      <c r="D8853" s="23" t="s">
        <v>5534</v>
      </c>
      <c r="E8853" s="23" t="s">
        <v>4140</v>
      </c>
      <c r="F8853" s="40">
        <v>1</v>
      </c>
      <c r="G8853" s="25">
        <v>187426</v>
      </c>
      <c r="H8853" s="25">
        <v>187426</v>
      </c>
      <c r="I8853" s="25"/>
      <c r="J8853" s="58" t="e">
        <f>HYPERLINK("#"&amp;"Insumos"&amp;"!A"&amp;MATCH($B8853,#REF!,0),"Ins "&amp;$B8853)</f>
        <v>#REF!</v>
      </c>
      <c r="M8853" s="220"/>
    </row>
    <row r="8854" spans="1:13" x14ac:dyDescent="0.2">
      <c r="A8854" s="35" t="s">
        <v>8310</v>
      </c>
      <c r="B8854" s="1" t="s">
        <v>5533</v>
      </c>
      <c r="C8854" s="45" t="s">
        <v>5892</v>
      </c>
      <c r="D8854" s="23" t="s">
        <v>977</v>
      </c>
      <c r="E8854" s="23" t="s">
        <v>4134</v>
      </c>
      <c r="F8854" s="40">
        <v>3</v>
      </c>
      <c r="G8854" s="25">
        <v>3623</v>
      </c>
      <c r="H8854" s="25">
        <v>10869</v>
      </c>
      <c r="I8854" s="25"/>
      <c r="J8854" s="58" t="e">
        <f>HYPERLINK("#"&amp;"Insumos"&amp;"!A"&amp;MATCH($B8854,#REF!,0),"Ins "&amp;$B8854)</f>
        <v>#REF!</v>
      </c>
      <c r="M8854" s="220"/>
    </row>
    <row r="8855" spans="1:13" x14ac:dyDescent="0.2">
      <c r="A8855" s="35" t="s">
        <v>8310</v>
      </c>
      <c r="B8855" s="1" t="s">
        <v>4724</v>
      </c>
      <c r="C8855" s="45" t="s">
        <v>228</v>
      </c>
      <c r="D8855" s="23" t="s">
        <v>5751</v>
      </c>
      <c r="E8855" s="23" t="s">
        <v>287</v>
      </c>
      <c r="F8855" s="40">
        <v>20</v>
      </c>
      <c r="G8855" s="25">
        <v>40973</v>
      </c>
      <c r="H8855" s="25">
        <v>819460</v>
      </c>
      <c r="I8855" s="25"/>
      <c r="J8855" s="58" t="e">
        <f>HYPERLINK("#"&amp;"Insumos"&amp;"!A"&amp;MATCH($B8855,#REF!,0),"Ins "&amp;$B8855)</f>
        <v>#REF!</v>
      </c>
      <c r="M8855" s="220"/>
    </row>
    <row r="8856" spans="1:13" ht="25.5" x14ac:dyDescent="0.2">
      <c r="A8856" s="35" t="s">
        <v>8310</v>
      </c>
      <c r="B8856" s="1" t="s">
        <v>6092</v>
      </c>
      <c r="C8856" s="45" t="s">
        <v>6093</v>
      </c>
      <c r="D8856" s="23" t="s">
        <v>5751</v>
      </c>
      <c r="E8856" s="23" t="s">
        <v>4134</v>
      </c>
      <c r="F8856" s="40">
        <v>4</v>
      </c>
      <c r="G8856" s="25">
        <v>176602</v>
      </c>
      <c r="H8856" s="25">
        <v>706408</v>
      </c>
      <c r="I8856" s="25"/>
      <c r="J8856" s="58" t="e">
        <f>HYPERLINK("#"&amp;"Insumos"&amp;"!A"&amp;MATCH($B8856,#REF!,0),"Ins "&amp;$B8856)</f>
        <v>#REF!</v>
      </c>
      <c r="M8856" s="220"/>
    </row>
    <row r="8857" spans="1:13" x14ac:dyDescent="0.2">
      <c r="A8857" s="35" t="s">
        <v>8310</v>
      </c>
      <c r="B8857" s="1" t="s">
        <v>6096</v>
      </c>
      <c r="C8857" s="45" t="s">
        <v>6097</v>
      </c>
      <c r="D8857" s="23" t="s">
        <v>5751</v>
      </c>
      <c r="E8857" s="23" t="s">
        <v>4134</v>
      </c>
      <c r="F8857" s="40">
        <v>4</v>
      </c>
      <c r="G8857" s="25">
        <v>21736</v>
      </c>
      <c r="H8857" s="25">
        <v>86944</v>
      </c>
      <c r="I8857" s="25"/>
      <c r="J8857" s="58" t="e">
        <f>HYPERLINK("#"&amp;"Insumos"&amp;"!A"&amp;MATCH($B8857,#REF!,0),"Ins "&amp;$B8857)</f>
        <v>#REF!</v>
      </c>
      <c r="M8857" s="220"/>
    </row>
    <row r="8858" spans="1:13" x14ac:dyDescent="0.2">
      <c r="A8858" s="35" t="s">
        <v>8310</v>
      </c>
      <c r="B8858" s="1" t="s">
        <v>7352</v>
      </c>
      <c r="C8858" s="45" t="s">
        <v>7353</v>
      </c>
      <c r="D8858" s="23" t="s">
        <v>5751</v>
      </c>
      <c r="E8858" s="23" t="s">
        <v>287</v>
      </c>
      <c r="F8858" s="40">
        <v>400</v>
      </c>
      <c r="G8858" s="25">
        <v>4143</v>
      </c>
      <c r="H8858" s="25">
        <v>1657200</v>
      </c>
      <c r="I8858" s="25"/>
      <c r="J8858" s="58" t="e">
        <f>HYPERLINK("#"&amp;"Insumos"&amp;"!A"&amp;MATCH($B8858,#REF!,0),"Ins "&amp;$B8858)</f>
        <v>#REF!</v>
      </c>
      <c r="M8858" s="220"/>
    </row>
    <row r="8859" spans="1:13" x14ac:dyDescent="0.2">
      <c r="A8859" s="35" t="s">
        <v>8310</v>
      </c>
      <c r="B8859" s="1" t="s">
        <v>7356</v>
      </c>
      <c r="C8859" s="45" t="s">
        <v>7357</v>
      </c>
      <c r="D8859" s="23" t="s">
        <v>5751</v>
      </c>
      <c r="E8859" s="23" t="s">
        <v>4134</v>
      </c>
      <c r="F8859" s="40">
        <v>42</v>
      </c>
      <c r="G8859" s="25">
        <v>67853</v>
      </c>
      <c r="H8859" s="25">
        <v>2849826</v>
      </c>
      <c r="I8859" s="25"/>
      <c r="J8859" s="58" t="e">
        <f>HYPERLINK("#"&amp;"Insumos"&amp;"!A"&amp;MATCH($B8859,#REF!,0),"Ins "&amp;$B8859)</f>
        <v>#REF!</v>
      </c>
      <c r="M8859" s="220"/>
    </row>
    <row r="8860" spans="1:13" x14ac:dyDescent="0.2">
      <c r="A8860" s="35" t="s">
        <v>8310</v>
      </c>
      <c r="B8860" s="1" t="s">
        <v>7360</v>
      </c>
      <c r="C8860" s="45" t="s">
        <v>7361</v>
      </c>
      <c r="D8860" s="23" t="s">
        <v>5751</v>
      </c>
      <c r="E8860" s="23" t="s">
        <v>4134</v>
      </c>
      <c r="F8860" s="40">
        <v>4</v>
      </c>
      <c r="G8860" s="25">
        <v>31930</v>
      </c>
      <c r="H8860" s="25">
        <v>127720</v>
      </c>
      <c r="I8860" s="25"/>
      <c r="J8860" s="58" t="e">
        <f>HYPERLINK("#"&amp;"Insumos"&amp;"!A"&amp;MATCH($B8860,#REF!,0),"Ins "&amp;$B8860)</f>
        <v>#REF!</v>
      </c>
      <c r="M8860" s="220"/>
    </row>
    <row r="8861" spans="1:13" x14ac:dyDescent="0.2">
      <c r="A8861" s="35" t="s">
        <v>8310</v>
      </c>
      <c r="B8861" s="1" t="s">
        <v>7362</v>
      </c>
      <c r="C8861" s="45" t="s">
        <v>7363</v>
      </c>
      <c r="D8861" s="23" t="s">
        <v>5751</v>
      </c>
      <c r="E8861" s="23" t="s">
        <v>4134</v>
      </c>
      <c r="F8861" s="40">
        <v>42</v>
      </c>
      <c r="G8861" s="25">
        <v>49784</v>
      </c>
      <c r="H8861" s="25">
        <v>2090928</v>
      </c>
      <c r="I8861" s="25"/>
      <c r="J8861" s="58" t="e">
        <f>HYPERLINK("#"&amp;"Insumos"&amp;"!A"&amp;MATCH($B8861,#REF!,0),"Ins "&amp;$B8861)</f>
        <v>#REF!</v>
      </c>
      <c r="M8861" s="220"/>
    </row>
    <row r="8862" spans="1:13" x14ac:dyDescent="0.2">
      <c r="A8862" s="36" t="s">
        <v>8312</v>
      </c>
      <c r="B8862" s="26" t="s">
        <v>6816</v>
      </c>
      <c r="C8862" s="79" t="s">
        <v>8313</v>
      </c>
      <c r="D8862" s="37" t="s">
        <v>5608</v>
      </c>
      <c r="E8862" s="37" t="s">
        <v>4134</v>
      </c>
      <c r="F8862" s="41"/>
      <c r="G8862" s="27"/>
      <c r="H8862" s="27"/>
      <c r="I8862" s="27">
        <v>4061156</v>
      </c>
      <c r="M8862" s="220">
        <f t="shared" si="138"/>
        <v>5318490</v>
      </c>
    </row>
    <row r="8863" spans="1:13" x14ac:dyDescent="0.2">
      <c r="A8863" s="35" t="s">
        <v>8312</v>
      </c>
      <c r="B8863" s="1" t="s">
        <v>75</v>
      </c>
      <c r="C8863" s="45" t="s">
        <v>1026</v>
      </c>
      <c r="D8863" s="23" t="s">
        <v>5734</v>
      </c>
      <c r="E8863" s="23" t="s">
        <v>4141</v>
      </c>
      <c r="F8863" s="40">
        <v>4</v>
      </c>
      <c r="G8863" s="25">
        <v>97169</v>
      </c>
      <c r="H8863" s="25">
        <v>388676</v>
      </c>
      <c r="I8863" s="25"/>
      <c r="J8863" s="58" t="e">
        <f>HYPERLINK("#"&amp;"Insumos"&amp;"!A"&amp;MATCH($B8863,#REF!,0),"Ins "&amp;$B8863)</f>
        <v>#REF!</v>
      </c>
      <c r="M8863" s="220"/>
    </row>
    <row r="8864" spans="1:13" x14ac:dyDescent="0.2">
      <c r="A8864" s="35" t="s">
        <v>8312</v>
      </c>
      <c r="B8864" s="1" t="s">
        <v>263</v>
      </c>
      <c r="C8864" s="45" t="s">
        <v>696</v>
      </c>
      <c r="D8864" s="23" t="s">
        <v>5534</v>
      </c>
      <c r="E8864" s="23" t="s">
        <v>4140</v>
      </c>
      <c r="F8864" s="40">
        <v>1</v>
      </c>
      <c r="G8864" s="25">
        <v>187426</v>
      </c>
      <c r="H8864" s="25">
        <v>187426</v>
      </c>
      <c r="I8864" s="25"/>
      <c r="J8864" s="58" t="e">
        <f>HYPERLINK("#"&amp;"Insumos"&amp;"!A"&amp;MATCH($B8864,#REF!,0),"Ins "&amp;$B8864)</f>
        <v>#REF!</v>
      </c>
      <c r="M8864" s="220"/>
    </row>
    <row r="8865" spans="1:13" x14ac:dyDescent="0.2">
      <c r="A8865" s="35" t="s">
        <v>8312</v>
      </c>
      <c r="B8865" s="1" t="s">
        <v>5533</v>
      </c>
      <c r="C8865" s="45" t="s">
        <v>5892</v>
      </c>
      <c r="D8865" s="23" t="s">
        <v>977</v>
      </c>
      <c r="E8865" s="23" t="s">
        <v>4134</v>
      </c>
      <c r="F8865" s="40">
        <v>2</v>
      </c>
      <c r="G8865" s="25">
        <v>3623</v>
      </c>
      <c r="H8865" s="25">
        <v>7246</v>
      </c>
      <c r="I8865" s="25"/>
      <c r="J8865" s="58" t="e">
        <f>HYPERLINK("#"&amp;"Insumos"&amp;"!A"&amp;MATCH($B8865,#REF!,0),"Ins "&amp;$B8865)</f>
        <v>#REF!</v>
      </c>
      <c r="M8865" s="220"/>
    </row>
    <row r="8866" spans="1:13" x14ac:dyDescent="0.2">
      <c r="A8866" s="35" t="s">
        <v>8312</v>
      </c>
      <c r="B8866" s="1" t="s">
        <v>4654</v>
      </c>
      <c r="C8866" s="45" t="s">
        <v>4</v>
      </c>
      <c r="D8866" s="23" t="s">
        <v>5751</v>
      </c>
      <c r="E8866" s="23" t="s">
        <v>4134</v>
      </c>
      <c r="F8866" s="40">
        <v>10</v>
      </c>
      <c r="G8866" s="25">
        <v>2562</v>
      </c>
      <c r="H8866" s="25">
        <v>25620</v>
      </c>
      <c r="I8866" s="25"/>
      <c r="J8866" s="58" t="e">
        <f>HYPERLINK("#"&amp;"Insumos"&amp;"!A"&amp;MATCH($B8866,#REF!,0),"Ins "&amp;$B8866)</f>
        <v>#REF!</v>
      </c>
      <c r="M8866" s="220"/>
    </row>
    <row r="8867" spans="1:13" ht="25.5" x14ac:dyDescent="0.2">
      <c r="A8867" s="35" t="s">
        <v>8312</v>
      </c>
      <c r="B8867" s="1" t="s">
        <v>7543</v>
      </c>
      <c r="C8867" s="45" t="s">
        <v>7544</v>
      </c>
      <c r="D8867" s="23" t="s">
        <v>5751</v>
      </c>
      <c r="E8867" s="23" t="s">
        <v>4134</v>
      </c>
      <c r="F8867" s="40">
        <v>1</v>
      </c>
      <c r="G8867" s="25">
        <v>2379855</v>
      </c>
      <c r="H8867" s="25">
        <v>2379855</v>
      </c>
      <c r="I8867" s="25"/>
      <c r="J8867" s="58" t="e">
        <f>HYPERLINK("#"&amp;"Insumos"&amp;"!A"&amp;MATCH($B8867,#REF!,0),"Ins "&amp;$B8867)</f>
        <v>#REF!</v>
      </c>
      <c r="M8867" s="220"/>
    </row>
    <row r="8868" spans="1:13" x14ac:dyDescent="0.2">
      <c r="A8868" s="35" t="s">
        <v>8312</v>
      </c>
      <c r="B8868" s="1" t="s">
        <v>7545</v>
      </c>
      <c r="C8868" s="45" t="s">
        <v>7546</v>
      </c>
      <c r="D8868" s="23" t="s">
        <v>5751</v>
      </c>
      <c r="E8868" s="23" t="s">
        <v>4134</v>
      </c>
      <c r="F8868" s="40">
        <v>2</v>
      </c>
      <c r="G8868" s="25">
        <v>220989</v>
      </c>
      <c r="H8868" s="25">
        <v>441978</v>
      </c>
      <c r="I8868" s="25"/>
      <c r="J8868" s="58" t="e">
        <f>HYPERLINK("#"&amp;"Insumos"&amp;"!A"&amp;MATCH($B8868,#REF!,0),"Ins "&amp;$B8868)</f>
        <v>#REF!</v>
      </c>
      <c r="M8868" s="220"/>
    </row>
    <row r="8869" spans="1:13" x14ac:dyDescent="0.2">
      <c r="A8869" s="35" t="s">
        <v>8312</v>
      </c>
      <c r="B8869" s="1" t="s">
        <v>7547</v>
      </c>
      <c r="C8869" s="45" t="s">
        <v>7548</v>
      </c>
      <c r="D8869" s="23" t="s">
        <v>5751</v>
      </c>
      <c r="E8869" s="23" t="s">
        <v>4134</v>
      </c>
      <c r="F8869" s="40">
        <v>1</v>
      </c>
      <c r="G8869" s="25">
        <v>254985</v>
      </c>
      <c r="H8869" s="25">
        <v>254985</v>
      </c>
      <c r="I8869" s="25"/>
      <c r="J8869" s="58" t="e">
        <f>HYPERLINK("#"&amp;"Insumos"&amp;"!A"&amp;MATCH($B8869,#REF!,0),"Ins "&amp;$B8869)</f>
        <v>#REF!</v>
      </c>
      <c r="M8869" s="220"/>
    </row>
    <row r="8870" spans="1:13" x14ac:dyDescent="0.2">
      <c r="A8870" s="35" t="s">
        <v>8312</v>
      </c>
      <c r="B8870" s="1" t="s">
        <v>7549</v>
      </c>
      <c r="C8870" s="45" t="s">
        <v>7550</v>
      </c>
      <c r="D8870" s="23" t="s">
        <v>5751</v>
      </c>
      <c r="E8870" s="23" t="s">
        <v>4134</v>
      </c>
      <c r="F8870" s="40">
        <v>1</v>
      </c>
      <c r="G8870" s="25">
        <v>372278</v>
      </c>
      <c r="H8870" s="25">
        <v>372278</v>
      </c>
      <c r="I8870" s="25"/>
      <c r="J8870" s="58" t="e">
        <f>HYPERLINK("#"&amp;"Insumos"&amp;"!A"&amp;MATCH($B8870,#REF!,0),"Ins "&amp;$B8870)</f>
        <v>#REF!</v>
      </c>
      <c r="M8870" s="220"/>
    </row>
    <row r="8871" spans="1:13" x14ac:dyDescent="0.2">
      <c r="A8871" s="35" t="s">
        <v>8312</v>
      </c>
      <c r="B8871" s="1" t="s">
        <v>7551</v>
      </c>
      <c r="C8871" s="45" t="s">
        <v>7552</v>
      </c>
      <c r="D8871" s="23" t="s">
        <v>5751</v>
      </c>
      <c r="E8871" s="23" t="s">
        <v>287</v>
      </c>
      <c r="F8871" s="40">
        <v>4</v>
      </c>
      <c r="G8871" s="25">
        <v>773</v>
      </c>
      <c r="H8871" s="25">
        <v>3092</v>
      </c>
      <c r="I8871" s="25"/>
      <c r="J8871" s="58" t="e">
        <f>HYPERLINK("#"&amp;"Insumos"&amp;"!A"&amp;MATCH($B8871,#REF!,0),"Ins "&amp;$B8871)</f>
        <v>#REF!</v>
      </c>
      <c r="M8871" s="220"/>
    </row>
    <row r="8872" spans="1:13" ht="25.5" x14ac:dyDescent="0.2">
      <c r="A8872" s="36" t="s">
        <v>8314</v>
      </c>
      <c r="B8872" s="26" t="s">
        <v>6816</v>
      </c>
      <c r="C8872" s="79" t="s">
        <v>8315</v>
      </c>
      <c r="D8872" s="37" t="s">
        <v>5608</v>
      </c>
      <c r="E8872" s="37" t="s">
        <v>4134</v>
      </c>
      <c r="F8872" s="41"/>
      <c r="G8872" s="27"/>
      <c r="H8872" s="27"/>
      <c r="I8872" s="27">
        <v>259263</v>
      </c>
      <c r="M8872" s="220">
        <f t="shared" si="138"/>
        <v>339531</v>
      </c>
    </row>
    <row r="8873" spans="1:13" x14ac:dyDescent="0.2">
      <c r="A8873" s="35" t="s">
        <v>8314</v>
      </c>
      <c r="B8873" s="1" t="s">
        <v>5577</v>
      </c>
      <c r="C8873" s="45" t="s">
        <v>6346</v>
      </c>
      <c r="D8873" s="23" t="s">
        <v>5734</v>
      </c>
      <c r="E8873" s="23" t="s">
        <v>4141</v>
      </c>
      <c r="F8873" s="40">
        <v>1</v>
      </c>
      <c r="G8873" s="25">
        <v>53481</v>
      </c>
      <c r="H8873" s="25">
        <v>53481</v>
      </c>
      <c r="I8873" s="25"/>
      <c r="J8873" s="58" t="e">
        <f>HYPERLINK("#"&amp;"Insumos"&amp;"!A"&amp;MATCH($B8873,#REF!,0),"Ins "&amp;$B8873)</f>
        <v>#REF!</v>
      </c>
      <c r="M8873" s="220"/>
    </row>
    <row r="8874" spans="1:13" x14ac:dyDescent="0.2">
      <c r="A8874" s="35" t="s">
        <v>8314</v>
      </c>
      <c r="B8874" s="1" t="s">
        <v>263</v>
      </c>
      <c r="C8874" s="45" t="s">
        <v>696</v>
      </c>
      <c r="D8874" s="23" t="s">
        <v>5534</v>
      </c>
      <c r="E8874" s="23" t="s">
        <v>4140</v>
      </c>
      <c r="F8874" s="40">
        <v>5.0000000000000001E-3</v>
      </c>
      <c r="G8874" s="25">
        <v>187426</v>
      </c>
      <c r="H8874" s="25">
        <v>937</v>
      </c>
      <c r="I8874" s="25"/>
      <c r="J8874" s="58" t="e">
        <f>HYPERLINK("#"&amp;"Insumos"&amp;"!A"&amp;MATCH($B8874,#REF!,0),"Ins "&amp;$B8874)</f>
        <v>#REF!</v>
      </c>
      <c r="M8874" s="220"/>
    </row>
    <row r="8875" spans="1:13" x14ac:dyDescent="0.2">
      <c r="A8875" s="35" t="s">
        <v>8314</v>
      </c>
      <c r="B8875" s="1" t="s">
        <v>5533</v>
      </c>
      <c r="C8875" s="45" t="s">
        <v>5892</v>
      </c>
      <c r="D8875" s="23" t="s">
        <v>977</v>
      </c>
      <c r="E8875" s="23" t="s">
        <v>4134</v>
      </c>
      <c r="F8875" s="40">
        <v>2</v>
      </c>
      <c r="G8875" s="25">
        <v>3623</v>
      </c>
      <c r="H8875" s="25">
        <v>7246</v>
      </c>
      <c r="I8875" s="25"/>
      <c r="J8875" s="58" t="e">
        <f>HYPERLINK("#"&amp;"Insumos"&amp;"!A"&amp;MATCH($B8875,#REF!,0),"Ins "&amp;$B8875)</f>
        <v>#REF!</v>
      </c>
      <c r="M8875" s="220"/>
    </row>
    <row r="8876" spans="1:13" x14ac:dyDescent="0.2">
      <c r="A8876" s="35" t="s">
        <v>8314</v>
      </c>
      <c r="B8876" s="1" t="s">
        <v>7553</v>
      </c>
      <c r="C8876" s="45" t="s">
        <v>7554</v>
      </c>
      <c r="D8876" s="23" t="s">
        <v>5751</v>
      </c>
      <c r="E8876" s="23" t="s">
        <v>4134</v>
      </c>
      <c r="F8876" s="40">
        <v>1</v>
      </c>
      <c r="G8876" s="25">
        <v>197599</v>
      </c>
      <c r="H8876" s="25">
        <v>197599</v>
      </c>
      <c r="I8876" s="25"/>
      <c r="J8876" s="58" t="e">
        <f>HYPERLINK("#"&amp;"Insumos"&amp;"!A"&amp;MATCH($B8876,#REF!,0),"Ins "&amp;$B8876)</f>
        <v>#REF!</v>
      </c>
      <c r="M8876" s="220"/>
    </row>
    <row r="8877" spans="1:13" ht="25.5" x14ac:dyDescent="0.2">
      <c r="A8877" s="36" t="s">
        <v>8316</v>
      </c>
      <c r="B8877" s="26" t="s">
        <v>6816</v>
      </c>
      <c r="C8877" s="79" t="s">
        <v>8317</v>
      </c>
      <c r="D8877" s="37" t="s">
        <v>5608</v>
      </c>
      <c r="E8877" s="37" t="s">
        <v>4134</v>
      </c>
      <c r="F8877" s="41"/>
      <c r="G8877" s="27"/>
      <c r="H8877" s="27"/>
      <c r="I8877" s="27">
        <v>308472</v>
      </c>
      <c r="M8877" s="220">
        <f t="shared" si="138"/>
        <v>403975</v>
      </c>
    </row>
    <row r="8878" spans="1:13" x14ac:dyDescent="0.2">
      <c r="A8878" s="35" t="s">
        <v>8316</v>
      </c>
      <c r="B8878" s="1" t="s">
        <v>5577</v>
      </c>
      <c r="C8878" s="45" t="s">
        <v>6346</v>
      </c>
      <c r="D8878" s="23" t="s">
        <v>5734</v>
      </c>
      <c r="E8878" s="23" t="s">
        <v>4141</v>
      </c>
      <c r="F8878" s="40">
        <v>1</v>
      </c>
      <c r="G8878" s="25">
        <v>53481</v>
      </c>
      <c r="H8878" s="25">
        <v>53481</v>
      </c>
      <c r="I8878" s="25"/>
      <c r="J8878" s="58" t="e">
        <f>HYPERLINK("#"&amp;"Insumos"&amp;"!A"&amp;MATCH($B8878,#REF!,0),"Ins "&amp;$B8878)</f>
        <v>#REF!</v>
      </c>
      <c r="M8878" s="220"/>
    </row>
    <row r="8879" spans="1:13" x14ac:dyDescent="0.2">
      <c r="A8879" s="35" t="s">
        <v>8316</v>
      </c>
      <c r="B8879" s="1" t="s">
        <v>263</v>
      </c>
      <c r="C8879" s="45" t="s">
        <v>696</v>
      </c>
      <c r="D8879" s="23" t="s">
        <v>5534</v>
      </c>
      <c r="E8879" s="23" t="s">
        <v>4140</v>
      </c>
      <c r="F8879" s="40">
        <v>0.05</v>
      </c>
      <c r="G8879" s="25">
        <v>187426</v>
      </c>
      <c r="H8879" s="25">
        <v>9371</v>
      </c>
      <c r="I8879" s="25"/>
      <c r="J8879" s="58" t="e">
        <f>HYPERLINK("#"&amp;"Insumos"&amp;"!A"&amp;MATCH($B8879,#REF!,0),"Ins "&amp;$B8879)</f>
        <v>#REF!</v>
      </c>
      <c r="M8879" s="220"/>
    </row>
    <row r="8880" spans="1:13" x14ac:dyDescent="0.2">
      <c r="A8880" s="35" t="s">
        <v>8316</v>
      </c>
      <c r="B8880" s="1" t="s">
        <v>5533</v>
      </c>
      <c r="C8880" s="45" t="s">
        <v>5892</v>
      </c>
      <c r="D8880" s="23" t="s">
        <v>977</v>
      </c>
      <c r="E8880" s="23" t="s">
        <v>4134</v>
      </c>
      <c r="F8880" s="40">
        <v>2</v>
      </c>
      <c r="G8880" s="25">
        <v>3623</v>
      </c>
      <c r="H8880" s="25">
        <v>7246</v>
      </c>
      <c r="I8880" s="25"/>
      <c r="J8880" s="58" t="e">
        <f>HYPERLINK("#"&amp;"Insumos"&amp;"!A"&amp;MATCH($B8880,#REF!,0),"Ins "&amp;$B8880)</f>
        <v>#REF!</v>
      </c>
      <c r="M8880" s="220"/>
    </row>
    <row r="8881" spans="1:13" x14ac:dyDescent="0.2">
      <c r="A8881" s="35" t="s">
        <v>8316</v>
      </c>
      <c r="B8881" s="1" t="s">
        <v>7555</v>
      </c>
      <c r="C8881" s="45" t="s">
        <v>7556</v>
      </c>
      <c r="D8881" s="23" t="s">
        <v>5751</v>
      </c>
      <c r="E8881" s="23" t="s">
        <v>4134</v>
      </c>
      <c r="F8881" s="40">
        <v>1</v>
      </c>
      <c r="G8881" s="25">
        <v>238374</v>
      </c>
      <c r="H8881" s="25">
        <v>238374</v>
      </c>
      <c r="I8881" s="25"/>
      <c r="J8881" s="58" t="e">
        <f>HYPERLINK("#"&amp;"Insumos"&amp;"!A"&amp;MATCH($B8881,#REF!,0),"Ins "&amp;$B8881)</f>
        <v>#REF!</v>
      </c>
      <c r="M8881" s="220"/>
    </row>
    <row r="8882" spans="1:13" ht="25.5" x14ac:dyDescent="0.2">
      <c r="A8882" s="36" t="s">
        <v>8318</v>
      </c>
      <c r="B8882" s="26" t="s">
        <v>6816</v>
      </c>
      <c r="C8882" s="79" t="s">
        <v>8319</v>
      </c>
      <c r="D8882" s="37" t="s">
        <v>5608</v>
      </c>
      <c r="E8882" s="37" t="s">
        <v>4134</v>
      </c>
      <c r="F8882" s="41"/>
      <c r="G8882" s="27"/>
      <c r="H8882" s="27"/>
      <c r="I8882" s="27">
        <v>13165095</v>
      </c>
      <c r="M8882" s="220">
        <f t="shared" si="138"/>
        <v>17241008</v>
      </c>
    </row>
    <row r="8883" spans="1:13" x14ac:dyDescent="0.2">
      <c r="A8883" s="35" t="s">
        <v>8318</v>
      </c>
      <c r="B8883" s="1" t="s">
        <v>5577</v>
      </c>
      <c r="C8883" s="45" t="s">
        <v>6346</v>
      </c>
      <c r="D8883" s="23" t="s">
        <v>5734</v>
      </c>
      <c r="E8883" s="23" t="s">
        <v>4141</v>
      </c>
      <c r="F8883" s="40">
        <v>4</v>
      </c>
      <c r="G8883" s="25">
        <v>53481</v>
      </c>
      <c r="H8883" s="25">
        <v>213924</v>
      </c>
      <c r="I8883" s="25"/>
      <c r="J8883" s="58" t="e">
        <f>HYPERLINK("#"&amp;"Insumos"&amp;"!A"&amp;MATCH($B8883,#REF!,0),"Ins "&amp;$B8883)</f>
        <v>#REF!</v>
      </c>
      <c r="M8883" s="220"/>
    </row>
    <row r="8884" spans="1:13" x14ac:dyDescent="0.2">
      <c r="A8884" s="35" t="s">
        <v>8318</v>
      </c>
      <c r="B8884" s="1" t="s">
        <v>263</v>
      </c>
      <c r="C8884" s="45" t="s">
        <v>696</v>
      </c>
      <c r="D8884" s="23" t="s">
        <v>5534</v>
      </c>
      <c r="E8884" s="23" t="s">
        <v>4140</v>
      </c>
      <c r="F8884" s="40">
        <v>0.5</v>
      </c>
      <c r="G8884" s="25">
        <v>187426</v>
      </c>
      <c r="H8884" s="25">
        <v>93713</v>
      </c>
      <c r="I8884" s="25"/>
      <c r="J8884" s="58" t="e">
        <f>HYPERLINK("#"&amp;"Insumos"&amp;"!A"&amp;MATCH($B8884,#REF!,0),"Ins "&amp;$B8884)</f>
        <v>#REF!</v>
      </c>
      <c r="M8884" s="220"/>
    </row>
    <row r="8885" spans="1:13" x14ac:dyDescent="0.2">
      <c r="A8885" s="35" t="s">
        <v>8318</v>
      </c>
      <c r="B8885" s="1" t="s">
        <v>5533</v>
      </c>
      <c r="C8885" s="45" t="s">
        <v>5892</v>
      </c>
      <c r="D8885" s="23" t="s">
        <v>977</v>
      </c>
      <c r="E8885" s="23" t="s">
        <v>4134</v>
      </c>
      <c r="F8885" s="40">
        <v>2</v>
      </c>
      <c r="G8885" s="25">
        <v>3623</v>
      </c>
      <c r="H8885" s="25">
        <v>7246</v>
      </c>
      <c r="I8885" s="25"/>
      <c r="J8885" s="58" t="e">
        <f>HYPERLINK("#"&amp;"Insumos"&amp;"!A"&amp;MATCH($B8885,#REF!,0),"Ins "&amp;$B8885)</f>
        <v>#REF!</v>
      </c>
      <c r="M8885" s="220"/>
    </row>
    <row r="8886" spans="1:13" x14ac:dyDescent="0.2">
      <c r="A8886" s="35" t="s">
        <v>8318</v>
      </c>
      <c r="B8886" s="1" t="s">
        <v>6037</v>
      </c>
      <c r="C8886" s="45" t="s">
        <v>6038</v>
      </c>
      <c r="D8886" s="23" t="s">
        <v>5751</v>
      </c>
      <c r="E8886" s="23" t="s">
        <v>464</v>
      </c>
      <c r="F8886" s="40">
        <v>3</v>
      </c>
      <c r="G8886" s="25">
        <v>17988</v>
      </c>
      <c r="H8886" s="25">
        <v>53964</v>
      </c>
      <c r="I8886" s="25"/>
      <c r="J8886" s="58" t="e">
        <f>HYPERLINK("#"&amp;"Insumos"&amp;"!A"&amp;MATCH($B8886,#REF!,0),"Ins "&amp;$B8886)</f>
        <v>#REF!</v>
      </c>
      <c r="M8886" s="220"/>
    </row>
    <row r="8887" spans="1:13" x14ac:dyDescent="0.2">
      <c r="A8887" s="35" t="s">
        <v>8318</v>
      </c>
      <c r="B8887" s="1" t="s">
        <v>6039</v>
      </c>
      <c r="C8887" s="45" t="s">
        <v>6040</v>
      </c>
      <c r="D8887" s="23" t="s">
        <v>5751</v>
      </c>
      <c r="E8887" s="23" t="s">
        <v>4134</v>
      </c>
      <c r="F8887" s="40">
        <v>4</v>
      </c>
      <c r="G8887" s="25">
        <v>2667</v>
      </c>
      <c r="H8887" s="25">
        <v>10668</v>
      </c>
      <c r="I8887" s="25"/>
      <c r="J8887" s="58" t="e">
        <f>HYPERLINK("#"&amp;"Insumos"&amp;"!A"&amp;MATCH($B8887,#REF!,0),"Ins "&amp;$B8887)</f>
        <v>#REF!</v>
      </c>
      <c r="M8887" s="220"/>
    </row>
    <row r="8888" spans="1:13" ht="25.5" x14ac:dyDescent="0.2">
      <c r="A8888" s="35" t="s">
        <v>8318</v>
      </c>
      <c r="B8888" s="1" t="s">
        <v>6072</v>
      </c>
      <c r="C8888" s="45" t="s">
        <v>6073</v>
      </c>
      <c r="D8888" s="23" t="s">
        <v>5751</v>
      </c>
      <c r="E8888" s="23" t="s">
        <v>4134</v>
      </c>
      <c r="F8888" s="40">
        <v>10</v>
      </c>
      <c r="G8888" s="25">
        <v>10538</v>
      </c>
      <c r="H8888" s="25">
        <v>105380</v>
      </c>
      <c r="I8888" s="25"/>
      <c r="J8888" s="58" t="e">
        <f>HYPERLINK("#"&amp;"Insumos"&amp;"!A"&amp;MATCH($B8888,#REF!,0),"Ins "&amp;$B8888)</f>
        <v>#REF!</v>
      </c>
      <c r="M8888" s="220"/>
    </row>
    <row r="8889" spans="1:13" x14ac:dyDescent="0.2">
      <c r="A8889" s="35" t="s">
        <v>8318</v>
      </c>
      <c r="B8889" s="1" t="s">
        <v>6082</v>
      </c>
      <c r="C8889" s="45" t="s">
        <v>6083</v>
      </c>
      <c r="D8889" s="23" t="s">
        <v>5751</v>
      </c>
      <c r="E8889" s="23" t="s">
        <v>4134</v>
      </c>
      <c r="F8889" s="40">
        <v>2</v>
      </c>
      <c r="G8889" s="25">
        <v>1397</v>
      </c>
      <c r="H8889" s="25">
        <v>2794</v>
      </c>
      <c r="I8889" s="25"/>
      <c r="J8889" s="58" t="e">
        <f>HYPERLINK("#"&amp;"Insumos"&amp;"!A"&amp;MATCH($B8889,#REF!,0),"Ins "&amp;$B8889)</f>
        <v>#REF!</v>
      </c>
      <c r="M8889" s="220"/>
    </row>
    <row r="8890" spans="1:13" x14ac:dyDescent="0.2">
      <c r="A8890" s="35" t="s">
        <v>8318</v>
      </c>
      <c r="B8890" s="1" t="s">
        <v>6084</v>
      </c>
      <c r="C8890" s="45" t="s">
        <v>6085</v>
      </c>
      <c r="D8890" s="23" t="s">
        <v>5751</v>
      </c>
      <c r="E8890" s="23" t="s">
        <v>464</v>
      </c>
      <c r="F8890" s="40">
        <v>1</v>
      </c>
      <c r="G8890" s="25">
        <v>21306</v>
      </c>
      <c r="H8890" s="25">
        <v>21306</v>
      </c>
      <c r="I8890" s="25"/>
      <c r="J8890" s="58" t="e">
        <f>HYPERLINK("#"&amp;"Insumos"&amp;"!A"&amp;MATCH($B8890,#REF!,0),"Ins "&amp;$B8890)</f>
        <v>#REF!</v>
      </c>
      <c r="M8890" s="220"/>
    </row>
    <row r="8891" spans="1:13" x14ac:dyDescent="0.2">
      <c r="A8891" s="35" t="s">
        <v>8318</v>
      </c>
      <c r="B8891" s="1" t="s">
        <v>6090</v>
      </c>
      <c r="C8891" s="45" t="s">
        <v>6091</v>
      </c>
      <c r="D8891" s="23" t="s">
        <v>5751</v>
      </c>
      <c r="E8891" s="23" t="s">
        <v>464</v>
      </c>
      <c r="F8891" s="40">
        <v>12</v>
      </c>
      <c r="G8891" s="25">
        <v>3200</v>
      </c>
      <c r="H8891" s="25">
        <v>38400</v>
      </c>
      <c r="I8891" s="25"/>
      <c r="J8891" s="58" t="e">
        <f>HYPERLINK("#"&amp;"Insumos"&amp;"!A"&amp;MATCH($B8891,#REF!,0),"Ins "&amp;$B8891)</f>
        <v>#REF!</v>
      </c>
      <c r="M8891" s="220"/>
    </row>
    <row r="8892" spans="1:13" x14ac:dyDescent="0.2">
      <c r="A8892" s="35" t="s">
        <v>8318</v>
      </c>
      <c r="B8892" s="1" t="s">
        <v>6106</v>
      </c>
      <c r="C8892" s="45" t="s">
        <v>6107</v>
      </c>
      <c r="D8892" s="23" t="s">
        <v>5751</v>
      </c>
      <c r="E8892" s="23" t="s">
        <v>464</v>
      </c>
      <c r="F8892" s="40">
        <v>6</v>
      </c>
      <c r="G8892" s="25">
        <v>4867</v>
      </c>
      <c r="H8892" s="25">
        <v>29202</v>
      </c>
      <c r="I8892" s="25"/>
      <c r="J8892" s="58" t="e">
        <f>HYPERLINK("#"&amp;"Insumos"&amp;"!A"&amp;MATCH($B8892,#REF!,0),"Ins "&amp;$B8892)</f>
        <v>#REF!</v>
      </c>
      <c r="M8892" s="220"/>
    </row>
    <row r="8893" spans="1:13" x14ac:dyDescent="0.2">
      <c r="A8893" s="35" t="s">
        <v>8318</v>
      </c>
      <c r="B8893" s="1" t="s">
        <v>6119</v>
      </c>
      <c r="C8893" s="45" t="s">
        <v>6120</v>
      </c>
      <c r="D8893" s="23" t="s">
        <v>5751</v>
      </c>
      <c r="E8893" s="23" t="s">
        <v>4134</v>
      </c>
      <c r="F8893" s="40">
        <v>30</v>
      </c>
      <c r="G8893" s="25">
        <v>1492</v>
      </c>
      <c r="H8893" s="25">
        <v>44760</v>
      </c>
      <c r="I8893" s="25"/>
      <c r="J8893" s="58" t="e">
        <f>HYPERLINK("#"&amp;"Insumos"&amp;"!A"&amp;MATCH($B8893,#REF!,0),"Ins "&amp;$B8893)</f>
        <v>#REF!</v>
      </c>
      <c r="M8893" s="220"/>
    </row>
    <row r="8894" spans="1:13" x14ac:dyDescent="0.2">
      <c r="A8894" s="35" t="s">
        <v>8318</v>
      </c>
      <c r="B8894" s="1" t="s">
        <v>7370</v>
      </c>
      <c r="C8894" s="45" t="s">
        <v>7371</v>
      </c>
      <c r="D8894" s="23" t="s">
        <v>5751</v>
      </c>
      <c r="E8894" s="23" t="s">
        <v>4134</v>
      </c>
      <c r="F8894" s="40">
        <v>15</v>
      </c>
      <c r="G8894" s="25">
        <v>4143</v>
      </c>
      <c r="H8894" s="25">
        <v>62145</v>
      </c>
      <c r="I8894" s="25"/>
      <c r="J8894" s="58" t="e">
        <f>HYPERLINK("#"&amp;"Insumos"&amp;"!A"&amp;MATCH($B8894,#REF!,0),"Ins "&amp;$B8894)</f>
        <v>#REF!</v>
      </c>
      <c r="M8894" s="220"/>
    </row>
    <row r="8895" spans="1:13" x14ac:dyDescent="0.2">
      <c r="A8895" s="35" t="s">
        <v>8318</v>
      </c>
      <c r="B8895" s="1" t="s">
        <v>7478</v>
      </c>
      <c r="C8895" s="45" t="s">
        <v>7479</v>
      </c>
      <c r="D8895" s="23" t="s">
        <v>5751</v>
      </c>
      <c r="E8895" s="23" t="s">
        <v>4134</v>
      </c>
      <c r="F8895" s="40">
        <v>2</v>
      </c>
      <c r="G8895" s="25">
        <v>132064</v>
      </c>
      <c r="H8895" s="25">
        <v>264128</v>
      </c>
      <c r="I8895" s="25"/>
      <c r="J8895" s="58" t="e">
        <f>HYPERLINK("#"&amp;"Insumos"&amp;"!A"&amp;MATCH($B8895,#REF!,0),"Ins "&amp;$B8895)</f>
        <v>#REF!</v>
      </c>
      <c r="M8895" s="220"/>
    </row>
    <row r="8896" spans="1:13" x14ac:dyDescent="0.2">
      <c r="A8896" s="35" t="s">
        <v>8318</v>
      </c>
      <c r="B8896" s="1" t="s">
        <v>7553</v>
      </c>
      <c r="C8896" s="45" t="s">
        <v>7554</v>
      </c>
      <c r="D8896" s="23" t="s">
        <v>5751</v>
      </c>
      <c r="E8896" s="23" t="s">
        <v>4134</v>
      </c>
      <c r="F8896" s="40">
        <v>5</v>
      </c>
      <c r="G8896" s="25">
        <v>197599</v>
      </c>
      <c r="H8896" s="25">
        <v>987995</v>
      </c>
      <c r="I8896" s="25"/>
      <c r="J8896" s="58" t="e">
        <f>HYPERLINK("#"&amp;"Insumos"&amp;"!A"&amp;MATCH($B8896,#REF!,0),"Ins "&amp;$B8896)</f>
        <v>#REF!</v>
      </c>
      <c r="M8896" s="220"/>
    </row>
    <row r="8897" spans="1:13" x14ac:dyDescent="0.2">
      <c r="A8897" s="35" t="s">
        <v>8318</v>
      </c>
      <c r="B8897" s="1" t="s">
        <v>7555</v>
      </c>
      <c r="C8897" s="45" t="s">
        <v>7556</v>
      </c>
      <c r="D8897" s="23" t="s">
        <v>5751</v>
      </c>
      <c r="E8897" s="23" t="s">
        <v>4134</v>
      </c>
      <c r="F8897" s="40">
        <v>2</v>
      </c>
      <c r="G8897" s="25">
        <v>238374</v>
      </c>
      <c r="H8897" s="25">
        <v>476748</v>
      </c>
      <c r="I8897" s="25"/>
      <c r="J8897" s="58" t="e">
        <f>HYPERLINK("#"&amp;"Insumos"&amp;"!A"&amp;MATCH($B8897,#REF!,0),"Ins "&amp;$B8897)</f>
        <v>#REF!</v>
      </c>
      <c r="M8897" s="220"/>
    </row>
    <row r="8898" spans="1:13" x14ac:dyDescent="0.2">
      <c r="A8898" s="35" t="s">
        <v>8318</v>
      </c>
      <c r="B8898" s="1" t="s">
        <v>7557</v>
      </c>
      <c r="C8898" s="45" t="s">
        <v>7558</v>
      </c>
      <c r="D8898" s="23" t="s">
        <v>5751</v>
      </c>
      <c r="E8898" s="23" t="s">
        <v>4134</v>
      </c>
      <c r="F8898" s="40">
        <v>1</v>
      </c>
      <c r="G8898" s="25">
        <v>6428178</v>
      </c>
      <c r="H8898" s="25">
        <v>6428178</v>
      </c>
      <c r="I8898" s="25"/>
      <c r="J8898" s="58" t="e">
        <f>HYPERLINK("#"&amp;"Insumos"&amp;"!A"&amp;MATCH($B8898,#REF!,0),"Ins "&amp;$B8898)</f>
        <v>#REF!</v>
      </c>
      <c r="M8898" s="220"/>
    </row>
    <row r="8899" spans="1:13" x14ac:dyDescent="0.2">
      <c r="A8899" s="35" t="s">
        <v>8318</v>
      </c>
      <c r="B8899" s="1" t="s">
        <v>7559</v>
      </c>
      <c r="C8899" s="45" t="s">
        <v>7560</v>
      </c>
      <c r="D8899" s="23" t="s">
        <v>5751</v>
      </c>
      <c r="E8899" s="23" t="s">
        <v>4134</v>
      </c>
      <c r="F8899" s="40">
        <v>1</v>
      </c>
      <c r="G8899" s="25">
        <v>3108685</v>
      </c>
      <c r="H8899" s="25">
        <v>3108685</v>
      </c>
      <c r="I8899" s="25"/>
      <c r="J8899" s="58" t="e">
        <f>HYPERLINK("#"&amp;"Insumos"&amp;"!A"&amp;MATCH($B8899,#REF!,0),"Ins "&amp;$B8899)</f>
        <v>#REF!</v>
      </c>
      <c r="M8899" s="220"/>
    </row>
    <row r="8900" spans="1:13" x14ac:dyDescent="0.2">
      <c r="A8900" s="35" t="s">
        <v>8318</v>
      </c>
      <c r="B8900" s="1" t="s">
        <v>7561</v>
      </c>
      <c r="C8900" s="45" t="s">
        <v>7562</v>
      </c>
      <c r="D8900" s="23" t="s">
        <v>5751</v>
      </c>
      <c r="E8900" s="23" t="s">
        <v>4134</v>
      </c>
      <c r="F8900" s="40">
        <v>1</v>
      </c>
      <c r="G8900" s="25">
        <v>1113839</v>
      </c>
      <c r="H8900" s="25">
        <v>1113839</v>
      </c>
      <c r="I8900" s="25"/>
      <c r="J8900" s="58" t="e">
        <f>HYPERLINK("#"&amp;"Insumos"&amp;"!A"&amp;MATCH($B8900,#REF!,0),"Ins "&amp;$B8900)</f>
        <v>#REF!</v>
      </c>
      <c r="M8900" s="220"/>
    </row>
    <row r="8901" spans="1:13" x14ac:dyDescent="0.2">
      <c r="A8901" s="35" t="s">
        <v>8318</v>
      </c>
      <c r="B8901" s="1" t="s">
        <v>7563</v>
      </c>
      <c r="C8901" s="45" t="s">
        <v>7564</v>
      </c>
      <c r="D8901" s="23" t="s">
        <v>5751</v>
      </c>
      <c r="E8901" s="23" t="s">
        <v>4134</v>
      </c>
      <c r="F8901" s="40">
        <v>1</v>
      </c>
      <c r="G8901" s="25">
        <v>102020</v>
      </c>
      <c r="H8901" s="25">
        <v>102020</v>
      </c>
      <c r="I8901" s="25"/>
      <c r="J8901" s="58" t="e">
        <f>HYPERLINK("#"&amp;"Insumos"&amp;"!A"&amp;MATCH($B8901,#REF!,0),"Ins "&amp;$B8901)</f>
        <v>#REF!</v>
      </c>
      <c r="M8901" s="220"/>
    </row>
    <row r="8902" spans="1:13" x14ac:dyDescent="0.2">
      <c r="A8902" s="36" t="s">
        <v>8320</v>
      </c>
      <c r="B8902" s="26" t="s">
        <v>6816</v>
      </c>
      <c r="C8902" s="79" t="s">
        <v>8321</v>
      </c>
      <c r="D8902" s="37" t="s">
        <v>5608</v>
      </c>
      <c r="E8902" s="37" t="s">
        <v>4134</v>
      </c>
      <c r="F8902" s="41"/>
      <c r="G8902" s="27"/>
      <c r="H8902" s="27"/>
      <c r="I8902" s="27">
        <v>1428484</v>
      </c>
      <c r="M8902" s="220">
        <f t="shared" ref="M8902:M8962" si="139">ROUND(I8902*(1+$L$2),0)</f>
        <v>1870743</v>
      </c>
    </row>
    <row r="8903" spans="1:13" x14ac:dyDescent="0.2">
      <c r="A8903" s="35" t="s">
        <v>8320</v>
      </c>
      <c r="B8903" s="1" t="s">
        <v>7565</v>
      </c>
      <c r="C8903" s="45" t="s">
        <v>7566</v>
      </c>
      <c r="D8903" s="23" t="s">
        <v>5751</v>
      </c>
      <c r="E8903" s="23" t="s">
        <v>4134</v>
      </c>
      <c r="F8903" s="40">
        <v>1</v>
      </c>
      <c r="G8903" s="25">
        <v>1428484</v>
      </c>
      <c r="H8903" s="25">
        <v>1428484</v>
      </c>
      <c r="I8903" s="25"/>
      <c r="J8903" s="58" t="e">
        <f>HYPERLINK("#"&amp;"Insumos"&amp;"!A"&amp;MATCH($B8903,#REF!,0),"Ins "&amp;$B8903)</f>
        <v>#REF!</v>
      </c>
      <c r="M8903" s="220"/>
    </row>
    <row r="8904" spans="1:13" x14ac:dyDescent="0.2">
      <c r="A8904" s="36" t="s">
        <v>8322</v>
      </c>
      <c r="B8904" s="26" t="s">
        <v>6816</v>
      </c>
      <c r="C8904" s="79" t="s">
        <v>8323</v>
      </c>
      <c r="D8904" s="37" t="s">
        <v>5608</v>
      </c>
      <c r="E8904" s="37" t="s">
        <v>4134</v>
      </c>
      <c r="F8904" s="41"/>
      <c r="G8904" s="27"/>
      <c r="H8904" s="27"/>
      <c r="I8904" s="27">
        <v>6765382</v>
      </c>
      <c r="M8904" s="220">
        <f t="shared" si="139"/>
        <v>8859944</v>
      </c>
    </row>
    <row r="8905" spans="1:13" x14ac:dyDescent="0.2">
      <c r="A8905" s="35" t="s">
        <v>8322</v>
      </c>
      <c r="B8905" s="1" t="s">
        <v>7567</v>
      </c>
      <c r="C8905" s="45" t="s">
        <v>7568</v>
      </c>
      <c r="D8905" s="23" t="s">
        <v>5751</v>
      </c>
      <c r="E8905" s="23" t="s">
        <v>4134</v>
      </c>
      <c r="F8905" s="40">
        <v>1</v>
      </c>
      <c r="G8905" s="25">
        <v>6765382</v>
      </c>
      <c r="H8905" s="25">
        <v>6765382</v>
      </c>
      <c r="I8905" s="25"/>
      <c r="J8905" s="58" t="e">
        <f>HYPERLINK("#"&amp;"Insumos"&amp;"!A"&amp;MATCH($B8905,#REF!,0),"Ins "&amp;$B8905)</f>
        <v>#REF!</v>
      </c>
      <c r="M8905" s="220"/>
    </row>
    <row r="8906" spans="1:13" x14ac:dyDescent="0.2">
      <c r="A8906" s="36" t="s">
        <v>8324</v>
      </c>
      <c r="B8906" s="26" t="s">
        <v>6816</v>
      </c>
      <c r="C8906" s="79" t="s">
        <v>8325</v>
      </c>
      <c r="D8906" s="37" t="s">
        <v>5608</v>
      </c>
      <c r="E8906" s="37" t="s">
        <v>4134</v>
      </c>
      <c r="F8906" s="41"/>
      <c r="G8906" s="27"/>
      <c r="H8906" s="27"/>
      <c r="I8906" s="27">
        <v>1107523</v>
      </c>
      <c r="M8906" s="220">
        <f t="shared" si="139"/>
        <v>1450412</v>
      </c>
    </row>
    <row r="8907" spans="1:13" x14ac:dyDescent="0.2">
      <c r="A8907" s="35" t="s">
        <v>8324</v>
      </c>
      <c r="B8907" s="1" t="s">
        <v>5577</v>
      </c>
      <c r="C8907" s="45" t="s">
        <v>6346</v>
      </c>
      <c r="D8907" s="23" t="s">
        <v>5734</v>
      </c>
      <c r="E8907" s="23" t="s">
        <v>4141</v>
      </c>
      <c r="F8907" s="40">
        <v>8</v>
      </c>
      <c r="G8907" s="25">
        <v>53481</v>
      </c>
      <c r="H8907" s="25">
        <v>427848</v>
      </c>
      <c r="I8907" s="25"/>
      <c r="J8907" s="58" t="e">
        <f>HYPERLINK("#"&amp;"Insumos"&amp;"!A"&amp;MATCH($B8907,#REF!,0),"Ins "&amp;$B8907)</f>
        <v>#REF!</v>
      </c>
      <c r="M8907" s="220"/>
    </row>
    <row r="8908" spans="1:13" ht="25.5" x14ac:dyDescent="0.2">
      <c r="A8908" s="35" t="s">
        <v>8324</v>
      </c>
      <c r="B8908" s="1" t="s">
        <v>597</v>
      </c>
      <c r="C8908" s="45" t="s">
        <v>8738</v>
      </c>
      <c r="D8908" s="23" t="s">
        <v>5534</v>
      </c>
      <c r="E8908" s="23" t="s">
        <v>8737</v>
      </c>
      <c r="F8908" s="40">
        <v>4</v>
      </c>
      <c r="G8908" s="25">
        <v>17302</v>
      </c>
      <c r="H8908" s="25">
        <v>69208</v>
      </c>
      <c r="I8908" s="25"/>
      <c r="J8908" s="58" t="e">
        <f>HYPERLINK("#"&amp;"Insumos"&amp;"!A"&amp;MATCH($B8908,#REF!,0),"Ins "&amp;$B8908)</f>
        <v>#REF!</v>
      </c>
      <c r="M8908" s="220"/>
    </row>
    <row r="8909" spans="1:13" x14ac:dyDescent="0.2">
      <c r="A8909" s="35" t="s">
        <v>8324</v>
      </c>
      <c r="B8909" s="1" t="s">
        <v>5533</v>
      </c>
      <c r="C8909" s="45" t="s">
        <v>5892</v>
      </c>
      <c r="D8909" s="23" t="s">
        <v>977</v>
      </c>
      <c r="E8909" s="23" t="s">
        <v>4134</v>
      </c>
      <c r="F8909" s="40">
        <v>1.865</v>
      </c>
      <c r="G8909" s="25">
        <v>3623</v>
      </c>
      <c r="H8909" s="25">
        <v>6757</v>
      </c>
      <c r="I8909" s="25"/>
      <c r="J8909" s="58" t="e">
        <f>HYPERLINK("#"&amp;"Insumos"&amp;"!A"&amp;MATCH($B8909,#REF!,0),"Ins "&amp;$B8909)</f>
        <v>#REF!</v>
      </c>
      <c r="M8909" s="220"/>
    </row>
    <row r="8910" spans="1:13" x14ac:dyDescent="0.2">
      <c r="A8910" s="35" t="s">
        <v>8324</v>
      </c>
      <c r="B8910" s="1" t="s">
        <v>4677</v>
      </c>
      <c r="C8910" s="45" t="s">
        <v>1479</v>
      </c>
      <c r="D8910" s="23" t="s">
        <v>5751</v>
      </c>
      <c r="E8910" s="23" t="s">
        <v>4134</v>
      </c>
      <c r="F8910" s="40">
        <v>3</v>
      </c>
      <c r="G8910" s="25">
        <v>43726</v>
      </c>
      <c r="H8910" s="25">
        <v>131178</v>
      </c>
      <c r="I8910" s="25"/>
      <c r="J8910" s="58" t="e">
        <f>HYPERLINK("#"&amp;"Insumos"&amp;"!A"&amp;MATCH($B8910,#REF!,0),"Ins "&amp;$B8910)</f>
        <v>#REF!</v>
      </c>
      <c r="M8910" s="220"/>
    </row>
    <row r="8911" spans="1:13" ht="25.5" x14ac:dyDescent="0.2">
      <c r="A8911" s="35" t="s">
        <v>8324</v>
      </c>
      <c r="B8911" s="1" t="s">
        <v>4244</v>
      </c>
      <c r="C8911" s="45" t="s">
        <v>239</v>
      </c>
      <c r="D8911" s="23" t="s">
        <v>5751</v>
      </c>
      <c r="E8911" s="23" t="s">
        <v>4134</v>
      </c>
      <c r="F8911" s="40">
        <v>1</v>
      </c>
      <c r="G8911" s="25">
        <v>22582</v>
      </c>
      <c r="H8911" s="25">
        <v>22582</v>
      </c>
      <c r="I8911" s="25"/>
      <c r="J8911" s="58" t="e">
        <f>HYPERLINK("#"&amp;"Insumos"&amp;"!A"&amp;MATCH($B8911,#REF!,0),"Ins "&amp;$B8911)</f>
        <v>#REF!</v>
      </c>
      <c r="M8911" s="220"/>
    </row>
    <row r="8912" spans="1:13" x14ac:dyDescent="0.2">
      <c r="A8912" s="35" t="s">
        <v>8324</v>
      </c>
      <c r="B8912" s="1" t="s">
        <v>4879</v>
      </c>
      <c r="C8912" s="45" t="s">
        <v>370</v>
      </c>
      <c r="D8912" s="23" t="s">
        <v>5751</v>
      </c>
      <c r="E8912" s="23" t="s">
        <v>287</v>
      </c>
      <c r="F8912" s="40">
        <v>8</v>
      </c>
      <c r="G8912" s="25">
        <v>53150</v>
      </c>
      <c r="H8912" s="25">
        <v>425200</v>
      </c>
      <c r="I8912" s="25"/>
      <c r="J8912" s="58" t="e">
        <f>HYPERLINK("#"&amp;"Insumos"&amp;"!A"&amp;MATCH($B8912,#REF!,0),"Ins "&amp;$B8912)</f>
        <v>#REF!</v>
      </c>
      <c r="M8912" s="220"/>
    </row>
    <row r="8913" spans="1:13" x14ac:dyDescent="0.2">
      <c r="A8913" s="35" t="s">
        <v>8324</v>
      </c>
      <c r="B8913" s="1" t="s">
        <v>6035</v>
      </c>
      <c r="C8913" s="45" t="s">
        <v>9846</v>
      </c>
      <c r="D8913" s="23" t="s">
        <v>5751</v>
      </c>
      <c r="E8913" s="23" t="s">
        <v>464</v>
      </c>
      <c r="F8913" s="40">
        <v>5</v>
      </c>
      <c r="G8913" s="25">
        <v>3952</v>
      </c>
      <c r="H8913" s="25">
        <v>19760</v>
      </c>
      <c r="I8913" s="25"/>
      <c r="J8913" s="58" t="e">
        <f>HYPERLINK("#"&amp;"Insumos"&amp;"!A"&amp;MATCH($B8913,#REF!,0),"Ins "&amp;$B8913)</f>
        <v>#REF!</v>
      </c>
      <c r="M8913" s="220"/>
    </row>
    <row r="8914" spans="1:13" x14ac:dyDescent="0.2">
      <c r="A8914" s="35" t="s">
        <v>8324</v>
      </c>
      <c r="B8914" s="1" t="s">
        <v>6036</v>
      </c>
      <c r="C8914" s="45" t="s">
        <v>9847</v>
      </c>
      <c r="D8914" s="23" t="s">
        <v>5751</v>
      </c>
      <c r="E8914" s="23" t="s">
        <v>4134</v>
      </c>
      <c r="F8914" s="40">
        <v>5</v>
      </c>
      <c r="G8914" s="25">
        <v>998</v>
      </c>
      <c r="H8914" s="25">
        <v>4990</v>
      </c>
      <c r="I8914" s="25"/>
      <c r="J8914" s="58" t="e">
        <f>HYPERLINK("#"&amp;"Insumos"&amp;"!A"&amp;MATCH($B8914,#REF!,0),"Ins "&amp;$B8914)</f>
        <v>#REF!</v>
      </c>
      <c r="M8914" s="220"/>
    </row>
    <row r="8915" spans="1:13" x14ac:dyDescent="0.2">
      <c r="A8915" s="36" t="s">
        <v>8326</v>
      </c>
      <c r="B8915" s="26" t="s">
        <v>6816</v>
      </c>
      <c r="C8915" s="79" t="s">
        <v>8327</v>
      </c>
      <c r="D8915" s="37" t="s">
        <v>5608</v>
      </c>
      <c r="E8915" s="37" t="s">
        <v>4134</v>
      </c>
      <c r="F8915" s="41"/>
      <c r="G8915" s="27"/>
      <c r="H8915" s="27"/>
      <c r="I8915" s="27">
        <v>1326149</v>
      </c>
      <c r="M8915" s="220">
        <f t="shared" si="139"/>
        <v>1736725</v>
      </c>
    </row>
    <row r="8916" spans="1:13" x14ac:dyDescent="0.2">
      <c r="A8916" s="35" t="s">
        <v>8326</v>
      </c>
      <c r="B8916" s="1" t="s">
        <v>5577</v>
      </c>
      <c r="C8916" s="45" t="s">
        <v>6346</v>
      </c>
      <c r="D8916" s="23" t="s">
        <v>5734</v>
      </c>
      <c r="E8916" s="23" t="s">
        <v>4141</v>
      </c>
      <c r="F8916" s="40">
        <v>4</v>
      </c>
      <c r="G8916" s="25">
        <v>53481</v>
      </c>
      <c r="H8916" s="25">
        <v>213924</v>
      </c>
      <c r="I8916" s="25"/>
      <c r="J8916" s="58" t="e">
        <f>HYPERLINK("#"&amp;"Insumos"&amp;"!A"&amp;MATCH($B8916,#REF!,0),"Ins "&amp;$B8916)</f>
        <v>#REF!</v>
      </c>
      <c r="M8916" s="220"/>
    </row>
    <row r="8917" spans="1:13" x14ac:dyDescent="0.2">
      <c r="A8917" s="35" t="s">
        <v>8326</v>
      </c>
      <c r="B8917" s="1" t="s">
        <v>263</v>
      </c>
      <c r="C8917" s="45" t="s">
        <v>696</v>
      </c>
      <c r="D8917" s="23" t="s">
        <v>5534</v>
      </c>
      <c r="E8917" s="23" t="s">
        <v>4140</v>
      </c>
      <c r="F8917" s="40">
        <v>0.05</v>
      </c>
      <c r="G8917" s="25">
        <v>187426</v>
      </c>
      <c r="H8917" s="25">
        <v>9371</v>
      </c>
      <c r="I8917" s="25"/>
      <c r="J8917" s="58" t="e">
        <f>HYPERLINK("#"&amp;"Insumos"&amp;"!A"&amp;MATCH($B8917,#REF!,0),"Ins "&amp;$B8917)</f>
        <v>#REF!</v>
      </c>
      <c r="M8917" s="220"/>
    </row>
    <row r="8918" spans="1:13" x14ac:dyDescent="0.2">
      <c r="A8918" s="35" t="s">
        <v>8326</v>
      </c>
      <c r="B8918" s="1" t="s">
        <v>5533</v>
      </c>
      <c r="C8918" s="45" t="s">
        <v>5892</v>
      </c>
      <c r="D8918" s="23" t="s">
        <v>977</v>
      </c>
      <c r="E8918" s="23" t="s">
        <v>4134</v>
      </c>
      <c r="F8918" s="40">
        <v>2.6</v>
      </c>
      <c r="G8918" s="25">
        <v>3623</v>
      </c>
      <c r="H8918" s="25">
        <v>9420</v>
      </c>
      <c r="I8918" s="25"/>
      <c r="J8918" s="58" t="e">
        <f>HYPERLINK("#"&amp;"Insumos"&amp;"!A"&amp;MATCH($B8918,#REF!,0),"Ins "&amp;$B8918)</f>
        <v>#REF!</v>
      </c>
      <c r="M8918" s="220"/>
    </row>
    <row r="8919" spans="1:13" x14ac:dyDescent="0.2">
      <c r="A8919" s="35" t="s">
        <v>8326</v>
      </c>
      <c r="B8919" s="1" t="s">
        <v>7575</v>
      </c>
      <c r="C8919" s="45" t="s">
        <v>7576</v>
      </c>
      <c r="D8919" s="23" t="s">
        <v>5751</v>
      </c>
      <c r="E8919" s="23" t="s">
        <v>4134</v>
      </c>
      <c r="F8919" s="40">
        <v>1</v>
      </c>
      <c r="G8919" s="25">
        <v>642819</v>
      </c>
      <c r="H8919" s="25">
        <v>642819</v>
      </c>
      <c r="I8919" s="25"/>
      <c r="J8919" s="58" t="e">
        <f>HYPERLINK("#"&amp;"Insumos"&amp;"!A"&amp;MATCH($B8919,#REF!,0),"Ins "&amp;$B8919)</f>
        <v>#REF!</v>
      </c>
      <c r="M8919" s="220"/>
    </row>
    <row r="8920" spans="1:13" x14ac:dyDescent="0.2">
      <c r="A8920" s="35" t="s">
        <v>8326</v>
      </c>
      <c r="B8920" s="1" t="s">
        <v>7577</v>
      </c>
      <c r="C8920" s="45" t="s">
        <v>7578</v>
      </c>
      <c r="D8920" s="23" t="s">
        <v>5751</v>
      </c>
      <c r="E8920" s="23" t="s">
        <v>4134</v>
      </c>
      <c r="F8920" s="40">
        <v>1</v>
      </c>
      <c r="G8920" s="25">
        <v>149991</v>
      </c>
      <c r="H8920" s="25">
        <v>149991</v>
      </c>
      <c r="I8920" s="25"/>
      <c r="J8920" s="58" t="e">
        <f>HYPERLINK("#"&amp;"Insumos"&amp;"!A"&amp;MATCH($B8920,#REF!,0),"Ins "&amp;$B8920)</f>
        <v>#REF!</v>
      </c>
      <c r="M8920" s="220"/>
    </row>
    <row r="8921" spans="1:13" x14ac:dyDescent="0.2">
      <c r="A8921" s="35" t="s">
        <v>8326</v>
      </c>
      <c r="B8921" s="1" t="s">
        <v>7579</v>
      </c>
      <c r="C8921" s="45" t="s">
        <v>7580</v>
      </c>
      <c r="D8921" s="23" t="s">
        <v>5751</v>
      </c>
      <c r="E8921" s="23" t="s">
        <v>4134</v>
      </c>
      <c r="F8921" s="40">
        <v>1</v>
      </c>
      <c r="G8921" s="25">
        <v>47854</v>
      </c>
      <c r="H8921" s="25">
        <v>47854</v>
      </c>
      <c r="I8921" s="25"/>
      <c r="J8921" s="58" t="e">
        <f>HYPERLINK("#"&amp;"Insumos"&amp;"!A"&amp;MATCH($B8921,#REF!,0),"Ins "&amp;$B8921)</f>
        <v>#REF!</v>
      </c>
      <c r="M8921" s="220"/>
    </row>
    <row r="8922" spans="1:13" x14ac:dyDescent="0.2">
      <c r="A8922" s="35" t="s">
        <v>8326</v>
      </c>
      <c r="B8922" s="1" t="s">
        <v>7581</v>
      </c>
      <c r="C8922" s="45" t="s">
        <v>7582</v>
      </c>
      <c r="D8922" s="23" t="s">
        <v>5751</v>
      </c>
      <c r="E8922" s="23" t="s">
        <v>4134</v>
      </c>
      <c r="F8922" s="40">
        <v>3</v>
      </c>
      <c r="G8922" s="25">
        <v>26070</v>
      </c>
      <c r="H8922" s="25">
        <v>78210</v>
      </c>
      <c r="I8922" s="25"/>
      <c r="J8922" s="58" t="e">
        <f>HYPERLINK("#"&amp;"Insumos"&amp;"!A"&amp;MATCH($B8922,#REF!,0),"Ins "&amp;$B8922)</f>
        <v>#REF!</v>
      </c>
      <c r="M8922" s="220"/>
    </row>
    <row r="8923" spans="1:13" x14ac:dyDescent="0.2">
      <c r="A8923" s="35" t="s">
        <v>8326</v>
      </c>
      <c r="B8923" s="1" t="s">
        <v>7583</v>
      </c>
      <c r="C8923" s="45" t="s">
        <v>7584</v>
      </c>
      <c r="D8923" s="23" t="s">
        <v>5751</v>
      </c>
      <c r="E8923" s="23" t="s">
        <v>4134</v>
      </c>
      <c r="F8923" s="40">
        <v>1</v>
      </c>
      <c r="G8923" s="25">
        <v>32854</v>
      </c>
      <c r="H8923" s="25">
        <v>32854</v>
      </c>
      <c r="I8923" s="25"/>
      <c r="J8923" s="58" t="e">
        <f>HYPERLINK("#"&amp;"Insumos"&amp;"!A"&amp;MATCH($B8923,#REF!,0),"Ins "&amp;$B8923)</f>
        <v>#REF!</v>
      </c>
      <c r="M8923" s="220"/>
    </row>
    <row r="8924" spans="1:13" x14ac:dyDescent="0.2">
      <c r="A8924" s="35" t="s">
        <v>8326</v>
      </c>
      <c r="B8924" s="1" t="s">
        <v>7585</v>
      </c>
      <c r="C8924" s="45" t="s">
        <v>7586</v>
      </c>
      <c r="D8924" s="23" t="s">
        <v>5751</v>
      </c>
      <c r="E8924" s="23" t="s">
        <v>4134</v>
      </c>
      <c r="F8924" s="40">
        <v>1</v>
      </c>
      <c r="G8924" s="25">
        <v>32854</v>
      </c>
      <c r="H8924" s="25">
        <v>32854</v>
      </c>
      <c r="I8924" s="25"/>
      <c r="J8924" s="58" t="e">
        <f>HYPERLINK("#"&amp;"Insumos"&amp;"!A"&amp;MATCH($B8924,#REF!,0),"Ins "&amp;$B8924)</f>
        <v>#REF!</v>
      </c>
      <c r="M8924" s="220"/>
    </row>
    <row r="8925" spans="1:13" x14ac:dyDescent="0.2">
      <c r="A8925" s="35" t="s">
        <v>8326</v>
      </c>
      <c r="B8925" s="1" t="s">
        <v>7587</v>
      </c>
      <c r="C8925" s="45" t="s">
        <v>7588</v>
      </c>
      <c r="D8925" s="23" t="s">
        <v>5751</v>
      </c>
      <c r="E8925" s="23" t="s">
        <v>4134</v>
      </c>
      <c r="F8925" s="40">
        <v>2</v>
      </c>
      <c r="G8925" s="25">
        <v>37140</v>
      </c>
      <c r="H8925" s="25">
        <v>74280</v>
      </c>
      <c r="I8925" s="25"/>
      <c r="J8925" s="58" t="e">
        <f>HYPERLINK("#"&amp;"Insumos"&amp;"!A"&amp;MATCH($B8925,#REF!,0),"Ins "&amp;$B8925)</f>
        <v>#REF!</v>
      </c>
      <c r="M8925" s="220"/>
    </row>
    <row r="8926" spans="1:13" x14ac:dyDescent="0.2">
      <c r="A8926" s="35" t="s">
        <v>8326</v>
      </c>
      <c r="B8926" s="1" t="s">
        <v>7589</v>
      </c>
      <c r="C8926" s="45" t="s">
        <v>7590</v>
      </c>
      <c r="D8926" s="23" t="s">
        <v>5751</v>
      </c>
      <c r="E8926" s="23" t="s">
        <v>4134</v>
      </c>
      <c r="F8926" s="40">
        <v>4</v>
      </c>
      <c r="G8926" s="25">
        <v>8643</v>
      </c>
      <c r="H8926" s="25">
        <v>34572</v>
      </c>
      <c r="I8926" s="25"/>
      <c r="J8926" s="58" t="e">
        <f>HYPERLINK("#"&amp;"Insumos"&amp;"!A"&amp;MATCH($B8926,#REF!,0),"Ins "&amp;$B8926)</f>
        <v>#REF!</v>
      </c>
      <c r="M8926" s="220"/>
    </row>
    <row r="8927" spans="1:13" ht="38.25" x14ac:dyDescent="0.2">
      <c r="A8927" s="36" t="s">
        <v>8328</v>
      </c>
      <c r="B8927" s="26" t="s">
        <v>6816</v>
      </c>
      <c r="C8927" s="79" t="s">
        <v>8329</v>
      </c>
      <c r="D8927" s="37" t="s">
        <v>5608</v>
      </c>
      <c r="E8927" s="37" t="s">
        <v>4134</v>
      </c>
      <c r="F8927" s="41"/>
      <c r="G8927" s="27"/>
      <c r="H8927" s="27"/>
      <c r="I8927" s="27">
        <v>1258100</v>
      </c>
      <c r="M8927" s="220">
        <f t="shared" si="139"/>
        <v>1647608</v>
      </c>
    </row>
    <row r="8928" spans="1:13" x14ac:dyDescent="0.2">
      <c r="A8928" s="35" t="s">
        <v>8328</v>
      </c>
      <c r="B8928" s="1" t="s">
        <v>213</v>
      </c>
      <c r="C8928" s="45" t="s">
        <v>1034</v>
      </c>
      <c r="D8928" s="23" t="s">
        <v>5734</v>
      </c>
      <c r="E8928" s="23" t="s">
        <v>4141</v>
      </c>
      <c r="F8928" s="40">
        <v>2</v>
      </c>
      <c r="G8928" s="25">
        <v>184554</v>
      </c>
      <c r="H8928" s="25">
        <v>369108</v>
      </c>
      <c r="I8928" s="25"/>
      <c r="J8928" s="58" t="e">
        <f>HYPERLINK("#"&amp;"Insumos"&amp;"!A"&amp;MATCH($B8928,#REF!,0),"Ins "&amp;$B8928)</f>
        <v>#REF!</v>
      </c>
      <c r="M8928" s="220"/>
    </row>
    <row r="8929" spans="1:13" x14ac:dyDescent="0.2">
      <c r="A8929" s="35" t="s">
        <v>8328</v>
      </c>
      <c r="B8929" s="1" t="s">
        <v>263</v>
      </c>
      <c r="C8929" s="45" t="s">
        <v>696</v>
      </c>
      <c r="D8929" s="23" t="s">
        <v>5534</v>
      </c>
      <c r="E8929" s="23" t="s">
        <v>4140</v>
      </c>
      <c r="F8929" s="40">
        <v>8.2100000000000006E-2</v>
      </c>
      <c r="G8929" s="25">
        <v>187426</v>
      </c>
      <c r="H8929" s="25">
        <v>15388</v>
      </c>
      <c r="I8929" s="25"/>
      <c r="J8929" s="58" t="e">
        <f>HYPERLINK("#"&amp;"Insumos"&amp;"!A"&amp;MATCH($B8929,#REF!,0),"Ins "&amp;$B8929)</f>
        <v>#REF!</v>
      </c>
      <c r="M8929" s="220"/>
    </row>
    <row r="8930" spans="1:13" x14ac:dyDescent="0.2">
      <c r="A8930" s="35" t="s">
        <v>8328</v>
      </c>
      <c r="B8930" s="1" t="s">
        <v>5533</v>
      </c>
      <c r="C8930" s="45" t="s">
        <v>5892</v>
      </c>
      <c r="D8930" s="23" t="s">
        <v>977</v>
      </c>
      <c r="E8930" s="23" t="s">
        <v>4134</v>
      </c>
      <c r="F8930" s="40">
        <v>1</v>
      </c>
      <c r="G8930" s="25">
        <v>3623</v>
      </c>
      <c r="H8930" s="25">
        <v>3623</v>
      </c>
      <c r="I8930" s="25"/>
      <c r="J8930" s="58" t="e">
        <f>HYPERLINK("#"&amp;"Insumos"&amp;"!A"&amp;MATCH($B8930,#REF!,0),"Ins "&amp;$B8930)</f>
        <v>#REF!</v>
      </c>
      <c r="M8930" s="220"/>
    </row>
    <row r="8931" spans="1:13" ht="25.5" x14ac:dyDescent="0.2">
      <c r="A8931" s="35" t="s">
        <v>8328</v>
      </c>
      <c r="B8931" s="1" t="s">
        <v>4714</v>
      </c>
      <c r="C8931" s="45" t="s">
        <v>1492</v>
      </c>
      <c r="D8931" s="23" t="s">
        <v>5751</v>
      </c>
      <c r="E8931" s="23" t="s">
        <v>4134</v>
      </c>
      <c r="F8931" s="40">
        <v>1</v>
      </c>
      <c r="G8931" s="25">
        <v>5467</v>
      </c>
      <c r="H8931" s="25">
        <v>5467</v>
      </c>
      <c r="I8931" s="25"/>
      <c r="J8931" s="58" t="e">
        <f>HYPERLINK("#"&amp;"Insumos"&amp;"!A"&amp;MATCH($B8931,#REF!,0),"Ins "&amp;$B8931)</f>
        <v>#REF!</v>
      </c>
      <c r="M8931" s="220"/>
    </row>
    <row r="8932" spans="1:13" x14ac:dyDescent="0.2">
      <c r="A8932" s="35" t="s">
        <v>8328</v>
      </c>
      <c r="B8932" s="1" t="s">
        <v>4723</v>
      </c>
      <c r="C8932" s="45" t="s">
        <v>227</v>
      </c>
      <c r="D8932" s="23" t="s">
        <v>5751</v>
      </c>
      <c r="E8932" s="23" t="s">
        <v>287</v>
      </c>
      <c r="F8932" s="40">
        <v>5</v>
      </c>
      <c r="G8932" s="25">
        <v>17629</v>
      </c>
      <c r="H8932" s="25">
        <v>88145</v>
      </c>
      <c r="I8932" s="25"/>
      <c r="J8932" s="58" t="e">
        <f>HYPERLINK("#"&amp;"Insumos"&amp;"!A"&amp;MATCH($B8932,#REF!,0),"Ins "&amp;$B8932)</f>
        <v>#REF!</v>
      </c>
      <c r="M8932" s="220"/>
    </row>
    <row r="8933" spans="1:13" ht="25.5" x14ac:dyDescent="0.2">
      <c r="A8933" s="35" t="s">
        <v>8328</v>
      </c>
      <c r="B8933" s="1" t="s">
        <v>5080</v>
      </c>
      <c r="C8933" s="45" t="s">
        <v>1587</v>
      </c>
      <c r="D8933" s="23" t="s">
        <v>5751</v>
      </c>
      <c r="E8933" s="23" t="s">
        <v>4134</v>
      </c>
      <c r="F8933" s="40">
        <v>1</v>
      </c>
      <c r="G8933" s="25">
        <v>24126</v>
      </c>
      <c r="H8933" s="25">
        <v>24126</v>
      </c>
      <c r="I8933" s="25"/>
      <c r="J8933" s="58" t="e">
        <f>HYPERLINK("#"&amp;"Insumos"&amp;"!A"&amp;MATCH($B8933,#REF!,0),"Ins "&amp;$B8933)</f>
        <v>#REF!</v>
      </c>
      <c r="M8933" s="220"/>
    </row>
    <row r="8934" spans="1:13" x14ac:dyDescent="0.2">
      <c r="A8934" s="35" t="s">
        <v>8328</v>
      </c>
      <c r="B8934" s="1" t="s">
        <v>5081</v>
      </c>
      <c r="C8934" s="45" t="s">
        <v>269</v>
      </c>
      <c r="D8934" s="23" t="s">
        <v>5751</v>
      </c>
      <c r="E8934" s="23" t="s">
        <v>467</v>
      </c>
      <c r="F8934" s="40">
        <v>40</v>
      </c>
      <c r="G8934" s="25">
        <v>11884</v>
      </c>
      <c r="H8934" s="25">
        <v>475360</v>
      </c>
      <c r="I8934" s="25"/>
      <c r="J8934" s="58" t="e">
        <f>HYPERLINK("#"&amp;"Insumos"&amp;"!A"&amp;MATCH($B8934,#REF!,0),"Ins "&amp;$B8934)</f>
        <v>#REF!</v>
      </c>
      <c r="M8934" s="220"/>
    </row>
    <row r="8935" spans="1:13" x14ac:dyDescent="0.2">
      <c r="A8935" s="35" t="s">
        <v>8328</v>
      </c>
      <c r="B8935" s="1" t="s">
        <v>4898</v>
      </c>
      <c r="C8935" s="45" t="s">
        <v>303</v>
      </c>
      <c r="D8935" s="23" t="s">
        <v>5751</v>
      </c>
      <c r="E8935" s="23" t="s">
        <v>4134</v>
      </c>
      <c r="F8935" s="40">
        <v>1</v>
      </c>
      <c r="G8935" s="25">
        <v>260000</v>
      </c>
      <c r="H8935" s="25">
        <v>260000</v>
      </c>
      <c r="I8935" s="25"/>
      <c r="J8935" s="58" t="e">
        <f>HYPERLINK("#"&amp;"Insumos"&amp;"!A"&amp;MATCH($B8935,#REF!,0),"Ins "&amp;$B8935)</f>
        <v>#REF!</v>
      </c>
      <c r="M8935" s="220"/>
    </row>
    <row r="8936" spans="1:13" x14ac:dyDescent="0.2">
      <c r="A8936" s="35" t="s">
        <v>8328</v>
      </c>
      <c r="B8936" s="1" t="s">
        <v>5007</v>
      </c>
      <c r="C8936" s="45" t="s">
        <v>720</v>
      </c>
      <c r="D8936" s="23" t="s">
        <v>5751</v>
      </c>
      <c r="E8936" s="23" t="s">
        <v>4134</v>
      </c>
      <c r="F8936" s="40">
        <v>8.9</v>
      </c>
      <c r="G8936" s="25">
        <v>1897</v>
      </c>
      <c r="H8936" s="25">
        <v>16883</v>
      </c>
      <c r="I8936" s="25"/>
      <c r="J8936" s="58" t="e">
        <f>HYPERLINK("#"&amp;"Insumos"&amp;"!A"&amp;MATCH($B8936,#REF!,0),"Ins "&amp;$B8936)</f>
        <v>#REF!</v>
      </c>
      <c r="M8936" s="220"/>
    </row>
    <row r="8937" spans="1:13" x14ac:dyDescent="0.2">
      <c r="A8937" s="36" t="s">
        <v>8330</v>
      </c>
      <c r="B8937" s="26" t="s">
        <v>6816</v>
      </c>
      <c r="C8937" s="79" t="s">
        <v>8331</v>
      </c>
      <c r="D8937" s="37" t="s">
        <v>5608</v>
      </c>
      <c r="E8937" s="37" t="s">
        <v>5705</v>
      </c>
      <c r="F8937" s="41"/>
      <c r="G8937" s="27"/>
      <c r="H8937" s="27"/>
      <c r="I8937" s="27">
        <v>2856969</v>
      </c>
      <c r="M8937" s="220">
        <f t="shared" si="139"/>
        <v>3741487</v>
      </c>
    </row>
    <row r="8938" spans="1:13" ht="51" x14ac:dyDescent="0.2">
      <c r="A8938" s="35" t="s">
        <v>8330</v>
      </c>
      <c r="B8938" s="1" t="s">
        <v>7599</v>
      </c>
      <c r="C8938" s="45" t="s">
        <v>7600</v>
      </c>
      <c r="D8938" s="23" t="s">
        <v>5751</v>
      </c>
      <c r="E8938" s="23" t="s">
        <v>5705</v>
      </c>
      <c r="F8938" s="40">
        <v>1</v>
      </c>
      <c r="G8938" s="25">
        <v>2856969</v>
      </c>
      <c r="H8938" s="25">
        <v>2856969</v>
      </c>
      <c r="I8938" s="25"/>
      <c r="J8938" s="58" t="e">
        <f>HYPERLINK("#"&amp;"Insumos"&amp;"!A"&amp;MATCH($B8938,#REF!,0),"Ins "&amp;$B8938)</f>
        <v>#REF!</v>
      </c>
      <c r="M8938" s="220"/>
    </row>
    <row r="8939" spans="1:13" x14ac:dyDescent="0.2">
      <c r="A8939" s="36" t="s">
        <v>8332</v>
      </c>
      <c r="B8939" s="26" t="s">
        <v>6816</v>
      </c>
      <c r="C8939" s="79" t="s">
        <v>8333</v>
      </c>
      <c r="D8939" s="37" t="s">
        <v>5608</v>
      </c>
      <c r="E8939" s="37" t="s">
        <v>4134</v>
      </c>
      <c r="F8939" s="41"/>
      <c r="G8939" s="27"/>
      <c r="H8939" s="27"/>
      <c r="I8939" s="27">
        <v>7137</v>
      </c>
      <c r="M8939" s="220">
        <f t="shared" si="139"/>
        <v>9347</v>
      </c>
    </row>
    <row r="8940" spans="1:13" x14ac:dyDescent="0.2">
      <c r="A8940" s="35" t="s">
        <v>8332</v>
      </c>
      <c r="B8940" s="1" t="s">
        <v>5577</v>
      </c>
      <c r="C8940" s="45" t="s">
        <v>6346</v>
      </c>
      <c r="D8940" s="23" t="s">
        <v>5734</v>
      </c>
      <c r="E8940" s="23" t="s">
        <v>4141</v>
      </c>
      <c r="F8940" s="40">
        <v>0.1</v>
      </c>
      <c r="G8940" s="25">
        <v>53481</v>
      </c>
      <c r="H8940" s="25">
        <v>5348</v>
      </c>
      <c r="I8940" s="25"/>
      <c r="J8940" s="58" t="e">
        <f>HYPERLINK("#"&amp;"Insumos"&amp;"!A"&amp;MATCH($B8940,#REF!,0),"Ins "&amp;$B8940)</f>
        <v>#REF!</v>
      </c>
      <c r="M8940" s="220"/>
    </row>
    <row r="8941" spans="1:13" x14ac:dyDescent="0.2">
      <c r="A8941" s="35" t="s">
        <v>8332</v>
      </c>
      <c r="B8941" s="1" t="s">
        <v>5533</v>
      </c>
      <c r="C8941" s="45" t="s">
        <v>5892</v>
      </c>
      <c r="D8941" s="23" t="s">
        <v>977</v>
      </c>
      <c r="E8941" s="23" t="s">
        <v>4134</v>
      </c>
      <c r="F8941" s="40">
        <v>0.1</v>
      </c>
      <c r="G8941" s="25">
        <v>3623</v>
      </c>
      <c r="H8941" s="25">
        <v>362</v>
      </c>
      <c r="I8941" s="25"/>
      <c r="J8941" s="58" t="e">
        <f>HYPERLINK("#"&amp;"Insumos"&amp;"!A"&amp;MATCH($B8941,#REF!,0),"Ins "&amp;$B8941)</f>
        <v>#REF!</v>
      </c>
      <c r="M8941" s="220"/>
    </row>
    <row r="8942" spans="1:13" x14ac:dyDescent="0.2">
      <c r="A8942" s="35" t="s">
        <v>8332</v>
      </c>
      <c r="B8942" s="1" t="s">
        <v>7602</v>
      </c>
      <c r="C8942" s="45" t="s">
        <v>7603</v>
      </c>
      <c r="D8942" s="23" t="s">
        <v>5751</v>
      </c>
      <c r="E8942" s="23" t="s">
        <v>4134</v>
      </c>
      <c r="F8942" s="40">
        <v>1</v>
      </c>
      <c r="G8942" s="25">
        <v>1427</v>
      </c>
      <c r="H8942" s="25">
        <v>1427</v>
      </c>
      <c r="I8942" s="25"/>
      <c r="J8942" s="58" t="e">
        <f>HYPERLINK("#"&amp;"Insumos"&amp;"!A"&amp;MATCH($B8942,#REF!,0),"Ins "&amp;$B8942)</f>
        <v>#REF!</v>
      </c>
      <c r="M8942" s="220"/>
    </row>
    <row r="8943" spans="1:13" x14ac:dyDescent="0.2">
      <c r="A8943" s="36" t="s">
        <v>8334</v>
      </c>
      <c r="B8943" s="26" t="s">
        <v>6816</v>
      </c>
      <c r="C8943" s="79" t="s">
        <v>8335</v>
      </c>
      <c r="D8943" s="37" t="s">
        <v>5608</v>
      </c>
      <c r="E8943" s="37" t="s">
        <v>4134</v>
      </c>
      <c r="F8943" s="41"/>
      <c r="G8943" s="27"/>
      <c r="H8943" s="27"/>
      <c r="I8943" s="27">
        <v>7137</v>
      </c>
      <c r="M8943" s="220">
        <f t="shared" si="139"/>
        <v>9347</v>
      </c>
    </row>
    <row r="8944" spans="1:13" x14ac:dyDescent="0.2">
      <c r="A8944" s="35" t="s">
        <v>8334</v>
      </c>
      <c r="B8944" s="1" t="s">
        <v>5577</v>
      </c>
      <c r="C8944" s="45" t="s">
        <v>6346</v>
      </c>
      <c r="D8944" s="23" t="s">
        <v>5734</v>
      </c>
      <c r="E8944" s="23" t="s">
        <v>4141</v>
      </c>
      <c r="F8944" s="40">
        <v>0.1</v>
      </c>
      <c r="G8944" s="25">
        <v>53481</v>
      </c>
      <c r="H8944" s="25">
        <v>5348</v>
      </c>
      <c r="I8944" s="25"/>
      <c r="J8944" s="58" t="e">
        <f>HYPERLINK("#"&amp;"Insumos"&amp;"!A"&amp;MATCH($B8944,#REF!,0),"Ins "&amp;$B8944)</f>
        <v>#REF!</v>
      </c>
      <c r="M8944" s="220"/>
    </row>
    <row r="8945" spans="1:13" x14ac:dyDescent="0.2">
      <c r="A8945" s="35" t="s">
        <v>8334</v>
      </c>
      <c r="B8945" s="1" t="s">
        <v>5533</v>
      </c>
      <c r="C8945" s="45" t="s">
        <v>5892</v>
      </c>
      <c r="D8945" s="23" t="s">
        <v>977</v>
      </c>
      <c r="E8945" s="23" t="s">
        <v>4134</v>
      </c>
      <c r="F8945" s="40">
        <v>0.1</v>
      </c>
      <c r="G8945" s="25">
        <v>3623</v>
      </c>
      <c r="H8945" s="25">
        <v>362</v>
      </c>
      <c r="I8945" s="25"/>
      <c r="J8945" s="58" t="e">
        <f>HYPERLINK("#"&amp;"Insumos"&amp;"!A"&amp;MATCH($B8945,#REF!,0),"Ins "&amp;$B8945)</f>
        <v>#REF!</v>
      </c>
      <c r="M8945" s="220"/>
    </row>
    <row r="8946" spans="1:13" x14ac:dyDescent="0.2">
      <c r="A8946" s="35" t="s">
        <v>8334</v>
      </c>
      <c r="B8946" s="1" t="s">
        <v>7604</v>
      </c>
      <c r="C8946" s="45" t="s">
        <v>7605</v>
      </c>
      <c r="D8946" s="23" t="s">
        <v>5751</v>
      </c>
      <c r="E8946" s="23" t="s">
        <v>4134</v>
      </c>
      <c r="F8946" s="40">
        <v>1</v>
      </c>
      <c r="G8946" s="25">
        <v>1427</v>
      </c>
      <c r="H8946" s="25">
        <v>1427</v>
      </c>
      <c r="I8946" s="25"/>
      <c r="J8946" s="58" t="e">
        <f>HYPERLINK("#"&amp;"Insumos"&amp;"!A"&amp;MATCH($B8946,#REF!,0),"Ins "&amp;$B8946)</f>
        <v>#REF!</v>
      </c>
      <c r="M8946" s="220"/>
    </row>
    <row r="8947" spans="1:13" x14ac:dyDescent="0.2">
      <c r="A8947" s="36" t="s">
        <v>8336</v>
      </c>
      <c r="B8947" s="26" t="s">
        <v>6816</v>
      </c>
      <c r="C8947" s="79" t="s">
        <v>8337</v>
      </c>
      <c r="D8947" s="37" t="s">
        <v>5608</v>
      </c>
      <c r="E8947" s="37" t="s">
        <v>4134</v>
      </c>
      <c r="F8947" s="41"/>
      <c r="G8947" s="27"/>
      <c r="H8947" s="27"/>
      <c r="I8947" s="27">
        <v>7854</v>
      </c>
      <c r="M8947" s="220">
        <f t="shared" si="139"/>
        <v>10286</v>
      </c>
    </row>
    <row r="8948" spans="1:13" x14ac:dyDescent="0.2">
      <c r="A8948" s="35" t="s">
        <v>8336</v>
      </c>
      <c r="B8948" s="1" t="s">
        <v>5577</v>
      </c>
      <c r="C8948" s="45" t="s">
        <v>6346</v>
      </c>
      <c r="D8948" s="23" t="s">
        <v>5734</v>
      </c>
      <c r="E8948" s="23" t="s">
        <v>4141</v>
      </c>
      <c r="F8948" s="40">
        <v>0.1</v>
      </c>
      <c r="G8948" s="25">
        <v>53481</v>
      </c>
      <c r="H8948" s="25">
        <v>5348</v>
      </c>
      <c r="I8948" s="25"/>
      <c r="J8948" s="58" t="e">
        <f>HYPERLINK("#"&amp;"Insumos"&amp;"!A"&amp;MATCH($B8948,#REF!,0),"Ins "&amp;$B8948)</f>
        <v>#REF!</v>
      </c>
      <c r="M8948" s="220"/>
    </row>
    <row r="8949" spans="1:13" x14ac:dyDescent="0.2">
      <c r="A8949" s="35" t="s">
        <v>8336</v>
      </c>
      <c r="B8949" s="1" t="s">
        <v>5533</v>
      </c>
      <c r="C8949" s="45" t="s">
        <v>5892</v>
      </c>
      <c r="D8949" s="23" t="s">
        <v>977</v>
      </c>
      <c r="E8949" s="23" t="s">
        <v>4134</v>
      </c>
      <c r="F8949" s="40">
        <v>0.1</v>
      </c>
      <c r="G8949" s="25">
        <v>3623</v>
      </c>
      <c r="H8949" s="25">
        <v>362</v>
      </c>
      <c r="I8949" s="25"/>
      <c r="J8949" s="58" t="e">
        <f>HYPERLINK("#"&amp;"Insumos"&amp;"!A"&amp;MATCH($B8949,#REF!,0),"Ins "&amp;$B8949)</f>
        <v>#REF!</v>
      </c>
      <c r="M8949" s="220"/>
    </row>
    <row r="8950" spans="1:13" x14ac:dyDescent="0.2">
      <c r="A8950" s="35" t="s">
        <v>8336</v>
      </c>
      <c r="B8950" s="1" t="s">
        <v>7606</v>
      </c>
      <c r="C8950" s="45" t="s">
        <v>7607</v>
      </c>
      <c r="D8950" s="23" t="s">
        <v>5751</v>
      </c>
      <c r="E8950" s="23" t="s">
        <v>4134</v>
      </c>
      <c r="F8950" s="40">
        <v>1</v>
      </c>
      <c r="G8950" s="25">
        <v>2144</v>
      </c>
      <c r="H8950" s="25">
        <v>2144</v>
      </c>
      <c r="I8950" s="25"/>
      <c r="J8950" s="58" t="e">
        <f>HYPERLINK("#"&amp;"Insumos"&amp;"!A"&amp;MATCH($B8950,#REF!,0),"Ins "&amp;$B8950)</f>
        <v>#REF!</v>
      </c>
      <c r="M8950" s="220"/>
    </row>
    <row r="8951" spans="1:13" x14ac:dyDescent="0.2">
      <c r="A8951" s="36" t="s">
        <v>8338</v>
      </c>
      <c r="B8951" s="26" t="s">
        <v>6816</v>
      </c>
      <c r="C8951" s="79" t="s">
        <v>8339</v>
      </c>
      <c r="D8951" s="37" t="s">
        <v>5608</v>
      </c>
      <c r="E8951" s="37" t="s">
        <v>4134</v>
      </c>
      <c r="F8951" s="41"/>
      <c r="G8951" s="27"/>
      <c r="H8951" s="27"/>
      <c r="I8951" s="27">
        <v>749774</v>
      </c>
      <c r="M8951" s="220">
        <f t="shared" si="139"/>
        <v>981904</v>
      </c>
    </row>
    <row r="8952" spans="1:13" x14ac:dyDescent="0.2">
      <c r="A8952" s="35" t="s">
        <v>8338</v>
      </c>
      <c r="B8952" s="1" t="s">
        <v>81</v>
      </c>
      <c r="C8952" s="45" t="s">
        <v>1020</v>
      </c>
      <c r="D8952" s="23" t="s">
        <v>5734</v>
      </c>
      <c r="E8952" s="23" t="s">
        <v>4141</v>
      </c>
      <c r="F8952" s="40">
        <v>4</v>
      </c>
      <c r="G8952" s="25">
        <v>75325</v>
      </c>
      <c r="H8952" s="25">
        <v>301300</v>
      </c>
      <c r="I8952" s="25"/>
      <c r="J8952" s="58" t="e">
        <f>HYPERLINK("#"&amp;"Insumos"&amp;"!A"&amp;MATCH($B8952,#REF!,0),"Ins "&amp;$B8952)</f>
        <v>#REF!</v>
      </c>
      <c r="M8952" s="220"/>
    </row>
    <row r="8953" spans="1:13" x14ac:dyDescent="0.2">
      <c r="A8953" s="35" t="s">
        <v>8338</v>
      </c>
      <c r="B8953" s="1" t="s">
        <v>263</v>
      </c>
      <c r="C8953" s="45" t="s">
        <v>696</v>
      </c>
      <c r="D8953" s="23" t="s">
        <v>5534</v>
      </c>
      <c r="E8953" s="23" t="s">
        <v>4140</v>
      </c>
      <c r="F8953" s="40">
        <v>0.2</v>
      </c>
      <c r="G8953" s="25">
        <v>187426</v>
      </c>
      <c r="H8953" s="25">
        <v>37485</v>
      </c>
      <c r="I8953" s="25"/>
      <c r="J8953" s="58" t="e">
        <f>HYPERLINK("#"&amp;"Insumos"&amp;"!A"&amp;MATCH($B8953,#REF!,0),"Ins "&amp;$B8953)</f>
        <v>#REF!</v>
      </c>
      <c r="M8953" s="220"/>
    </row>
    <row r="8954" spans="1:13" x14ac:dyDescent="0.2">
      <c r="A8954" s="35" t="s">
        <v>8338</v>
      </c>
      <c r="B8954" s="1" t="s">
        <v>5533</v>
      </c>
      <c r="C8954" s="45" t="s">
        <v>5892</v>
      </c>
      <c r="D8954" s="23" t="s">
        <v>977</v>
      </c>
      <c r="E8954" s="23" t="s">
        <v>4134</v>
      </c>
      <c r="F8954" s="40">
        <v>2</v>
      </c>
      <c r="G8954" s="25">
        <v>3623</v>
      </c>
      <c r="H8954" s="25">
        <v>7246</v>
      </c>
      <c r="I8954" s="25"/>
      <c r="J8954" s="58" t="e">
        <f>HYPERLINK("#"&amp;"Insumos"&amp;"!A"&amp;MATCH($B8954,#REF!,0),"Ins "&amp;$B8954)</f>
        <v>#REF!</v>
      </c>
      <c r="M8954" s="220"/>
    </row>
    <row r="8955" spans="1:13" x14ac:dyDescent="0.2">
      <c r="A8955" s="35" t="s">
        <v>8338</v>
      </c>
      <c r="B8955" s="1" t="s">
        <v>4728</v>
      </c>
      <c r="C8955" s="45" t="s">
        <v>232</v>
      </c>
      <c r="D8955" s="23" t="s">
        <v>5751</v>
      </c>
      <c r="E8955" s="23" t="s">
        <v>287</v>
      </c>
      <c r="F8955" s="40">
        <v>6</v>
      </c>
      <c r="G8955" s="25">
        <v>4920</v>
      </c>
      <c r="H8955" s="25">
        <v>29520</v>
      </c>
      <c r="I8955" s="25"/>
      <c r="J8955" s="58" t="e">
        <f>HYPERLINK("#"&amp;"Insumos"&amp;"!A"&amp;MATCH($B8955,#REF!,0),"Ins "&amp;$B8955)</f>
        <v>#REF!</v>
      </c>
      <c r="M8955" s="220"/>
    </row>
    <row r="8956" spans="1:13" x14ac:dyDescent="0.2">
      <c r="A8956" s="35" t="s">
        <v>8338</v>
      </c>
      <c r="B8956" s="1" t="s">
        <v>4841</v>
      </c>
      <c r="C8956" s="45" t="s">
        <v>313</v>
      </c>
      <c r="D8956" s="23" t="s">
        <v>5751</v>
      </c>
      <c r="E8956" s="23" t="s">
        <v>4134</v>
      </c>
      <c r="F8956" s="40">
        <v>1</v>
      </c>
      <c r="G8956" s="25">
        <v>687</v>
      </c>
      <c r="H8956" s="25">
        <v>687</v>
      </c>
      <c r="I8956" s="25"/>
      <c r="J8956" s="58" t="e">
        <f>HYPERLINK("#"&amp;"Insumos"&amp;"!A"&amp;MATCH($B8956,#REF!,0),"Ins "&amp;$B8956)</f>
        <v>#REF!</v>
      </c>
      <c r="M8956" s="220"/>
    </row>
    <row r="8957" spans="1:13" x14ac:dyDescent="0.2">
      <c r="A8957" s="35" t="s">
        <v>8338</v>
      </c>
      <c r="B8957" s="1" t="s">
        <v>4884</v>
      </c>
      <c r="C8957" s="45" t="s">
        <v>375</v>
      </c>
      <c r="D8957" s="23" t="s">
        <v>5751</v>
      </c>
      <c r="E8957" s="23" t="s">
        <v>287</v>
      </c>
      <c r="F8957" s="40">
        <v>1</v>
      </c>
      <c r="G8957" s="25">
        <v>2418</v>
      </c>
      <c r="H8957" s="25">
        <v>2418</v>
      </c>
      <c r="I8957" s="25"/>
      <c r="J8957" s="58" t="e">
        <f>HYPERLINK("#"&amp;"Insumos"&amp;"!A"&amp;MATCH($B8957,#REF!,0),"Ins "&amp;$B8957)</f>
        <v>#REF!</v>
      </c>
      <c r="M8957" s="220"/>
    </row>
    <row r="8958" spans="1:13" x14ac:dyDescent="0.2">
      <c r="A8958" s="35" t="s">
        <v>8338</v>
      </c>
      <c r="B8958" s="1" t="s">
        <v>4898</v>
      </c>
      <c r="C8958" s="45" t="s">
        <v>303</v>
      </c>
      <c r="D8958" s="23" t="s">
        <v>5751</v>
      </c>
      <c r="E8958" s="23" t="s">
        <v>4134</v>
      </c>
      <c r="F8958" s="40">
        <v>1</v>
      </c>
      <c r="G8958" s="25">
        <v>260000</v>
      </c>
      <c r="H8958" s="25">
        <v>260000</v>
      </c>
      <c r="I8958" s="25"/>
      <c r="J8958" s="58" t="e">
        <f>HYPERLINK("#"&amp;"Insumos"&amp;"!A"&amp;MATCH($B8958,#REF!,0),"Ins "&amp;$B8958)</f>
        <v>#REF!</v>
      </c>
      <c r="M8958" s="220"/>
    </row>
    <row r="8959" spans="1:13" x14ac:dyDescent="0.2">
      <c r="A8959" s="35" t="s">
        <v>8338</v>
      </c>
      <c r="B8959" s="1" t="s">
        <v>6104</v>
      </c>
      <c r="C8959" s="45" t="s">
        <v>6105</v>
      </c>
      <c r="D8959" s="23" t="s">
        <v>5751</v>
      </c>
      <c r="E8959" s="23" t="s">
        <v>4134</v>
      </c>
      <c r="F8959" s="40">
        <v>2</v>
      </c>
      <c r="G8959" s="25">
        <v>21736</v>
      </c>
      <c r="H8959" s="25">
        <v>43472</v>
      </c>
      <c r="I8959" s="25"/>
      <c r="J8959" s="58" t="e">
        <f>HYPERLINK("#"&amp;"Insumos"&amp;"!A"&amp;MATCH($B8959,#REF!,0),"Ins "&amp;$B8959)</f>
        <v>#REF!</v>
      </c>
      <c r="M8959" s="220"/>
    </row>
    <row r="8960" spans="1:13" x14ac:dyDescent="0.2">
      <c r="A8960" s="35" t="s">
        <v>8338</v>
      </c>
      <c r="B8960" s="1" t="s">
        <v>6243</v>
      </c>
      <c r="C8960" s="45" t="s">
        <v>6244</v>
      </c>
      <c r="D8960" s="23" t="s">
        <v>5751</v>
      </c>
      <c r="E8960" s="23" t="s">
        <v>287</v>
      </c>
      <c r="F8960" s="40">
        <v>1</v>
      </c>
      <c r="G8960" s="25">
        <v>44714</v>
      </c>
      <c r="H8960" s="25">
        <v>44714</v>
      </c>
      <c r="I8960" s="25"/>
      <c r="J8960" s="58" t="e">
        <f>HYPERLINK("#"&amp;"Insumos"&amp;"!A"&amp;MATCH($B8960,#REF!,0),"Ins "&amp;$B8960)</f>
        <v>#REF!</v>
      </c>
      <c r="M8960" s="220"/>
    </row>
    <row r="8961" spans="1:13" x14ac:dyDescent="0.2">
      <c r="A8961" s="35" t="s">
        <v>8338</v>
      </c>
      <c r="B8961" s="1" t="s">
        <v>7608</v>
      </c>
      <c r="C8961" s="45" t="s">
        <v>7609</v>
      </c>
      <c r="D8961" s="23" t="s">
        <v>5751</v>
      </c>
      <c r="E8961" s="23" t="s">
        <v>464</v>
      </c>
      <c r="F8961" s="40">
        <v>3</v>
      </c>
      <c r="G8961" s="25">
        <v>7644</v>
      </c>
      <c r="H8961" s="25">
        <v>22932</v>
      </c>
      <c r="I8961" s="25"/>
      <c r="J8961" s="58" t="e">
        <f>HYPERLINK("#"&amp;"Insumos"&amp;"!A"&amp;MATCH($B8961,#REF!,0),"Ins "&amp;$B8961)</f>
        <v>#REF!</v>
      </c>
      <c r="M8961" s="220"/>
    </row>
    <row r="8962" spans="1:13" x14ac:dyDescent="0.2">
      <c r="A8962" s="36" t="s">
        <v>8340</v>
      </c>
      <c r="B8962" s="26" t="s">
        <v>6816</v>
      </c>
      <c r="C8962" s="79" t="s">
        <v>8341</v>
      </c>
      <c r="D8962" s="37" t="s">
        <v>5608</v>
      </c>
      <c r="E8962" s="37" t="s">
        <v>5705</v>
      </c>
      <c r="F8962" s="41"/>
      <c r="G8962" s="27"/>
      <c r="H8962" s="27"/>
      <c r="I8962" s="27">
        <v>9340453</v>
      </c>
      <c r="M8962" s="220">
        <f t="shared" si="139"/>
        <v>12232257</v>
      </c>
    </row>
    <row r="8963" spans="1:13" x14ac:dyDescent="0.2">
      <c r="A8963" s="35" t="s">
        <v>8340</v>
      </c>
      <c r="B8963" s="1" t="s">
        <v>71</v>
      </c>
      <c r="C8963" s="45" t="s">
        <v>1022</v>
      </c>
      <c r="D8963" s="23" t="s">
        <v>5734</v>
      </c>
      <c r="E8963" s="23" t="s">
        <v>4141</v>
      </c>
      <c r="F8963" s="40">
        <v>32</v>
      </c>
      <c r="G8963" s="25">
        <v>66987</v>
      </c>
      <c r="H8963" s="25">
        <v>2143584</v>
      </c>
      <c r="I8963" s="25"/>
      <c r="J8963" s="58" t="e">
        <f>HYPERLINK("#"&amp;"Insumos"&amp;"!A"&amp;MATCH($B8963,#REF!,0),"Ins "&amp;$B8963)</f>
        <v>#REF!</v>
      </c>
      <c r="M8963" s="220"/>
    </row>
    <row r="8964" spans="1:13" x14ac:dyDescent="0.2">
      <c r="A8964" s="35" t="s">
        <v>8340</v>
      </c>
      <c r="B8964" s="1" t="s">
        <v>5533</v>
      </c>
      <c r="C8964" s="45" t="s">
        <v>5892</v>
      </c>
      <c r="D8964" s="23" t="s">
        <v>977</v>
      </c>
      <c r="E8964" s="23" t="s">
        <v>4134</v>
      </c>
      <c r="F8964" s="40">
        <v>20</v>
      </c>
      <c r="G8964" s="25">
        <v>3623</v>
      </c>
      <c r="H8964" s="25">
        <v>72460</v>
      </c>
      <c r="I8964" s="25"/>
      <c r="J8964" s="58" t="e">
        <f>HYPERLINK("#"&amp;"Insumos"&amp;"!A"&amp;MATCH($B8964,#REF!,0),"Ins "&amp;$B8964)</f>
        <v>#REF!</v>
      </c>
      <c r="M8964" s="220"/>
    </row>
    <row r="8965" spans="1:13" x14ac:dyDescent="0.2">
      <c r="A8965" s="35" t="s">
        <v>8340</v>
      </c>
      <c r="B8965" s="1" t="s">
        <v>7715</v>
      </c>
      <c r="C8965" s="45" t="s">
        <v>7716</v>
      </c>
      <c r="D8965" s="23" t="s">
        <v>5751</v>
      </c>
      <c r="E8965" s="23" t="s">
        <v>464</v>
      </c>
      <c r="F8965" s="40">
        <v>10.5</v>
      </c>
      <c r="G8965" s="25">
        <v>338536</v>
      </c>
      <c r="H8965" s="25">
        <v>3554628</v>
      </c>
      <c r="I8965" s="25"/>
      <c r="J8965" s="58" t="e">
        <f>HYPERLINK("#"&amp;"Insumos"&amp;"!A"&amp;MATCH($B8965,#REF!,0),"Ins "&amp;$B8965)</f>
        <v>#REF!</v>
      </c>
      <c r="M8965" s="220"/>
    </row>
    <row r="8966" spans="1:13" x14ac:dyDescent="0.2">
      <c r="A8966" s="35" t="s">
        <v>8340</v>
      </c>
      <c r="B8966" s="1" t="s">
        <v>7717</v>
      </c>
      <c r="C8966" s="45" t="s">
        <v>7718</v>
      </c>
      <c r="D8966" s="23" t="s">
        <v>5751</v>
      </c>
      <c r="E8966" s="23" t="s">
        <v>5705</v>
      </c>
      <c r="F8966" s="40">
        <v>1</v>
      </c>
      <c r="G8966" s="25">
        <v>3569781</v>
      </c>
      <c r="H8966" s="25">
        <v>3569781</v>
      </c>
      <c r="I8966" s="25"/>
      <c r="J8966" s="58" t="e">
        <f>HYPERLINK("#"&amp;"Insumos"&amp;"!A"&amp;MATCH($B8966,#REF!,0),"Ins "&amp;$B8966)</f>
        <v>#REF!</v>
      </c>
      <c r="M8966" s="220"/>
    </row>
    <row r="8967" spans="1:13" ht="25.5" x14ac:dyDescent="0.2">
      <c r="A8967" s="36" t="s">
        <v>8342</v>
      </c>
      <c r="B8967" s="26" t="s">
        <v>6816</v>
      </c>
      <c r="C8967" s="79" t="s">
        <v>8343</v>
      </c>
      <c r="D8967" s="37" t="s">
        <v>5608</v>
      </c>
      <c r="E8967" s="37" t="s">
        <v>4134</v>
      </c>
      <c r="F8967" s="41"/>
      <c r="G8967" s="27"/>
      <c r="H8967" s="27"/>
      <c r="I8967" s="27">
        <v>641267</v>
      </c>
      <c r="M8967" s="220">
        <f t="shared" ref="M8967:M9018" si="140">ROUND(I8967*(1+$L$2),0)</f>
        <v>839803</v>
      </c>
    </row>
    <row r="8968" spans="1:13" x14ac:dyDescent="0.2">
      <c r="A8968" s="35" t="s">
        <v>8342</v>
      </c>
      <c r="B8968" s="1" t="s">
        <v>81</v>
      </c>
      <c r="C8968" s="45" t="s">
        <v>1020</v>
      </c>
      <c r="D8968" s="23" t="s">
        <v>5734</v>
      </c>
      <c r="E8968" s="23" t="s">
        <v>4141</v>
      </c>
      <c r="F8968" s="40">
        <v>3</v>
      </c>
      <c r="G8968" s="25">
        <v>75325</v>
      </c>
      <c r="H8968" s="25">
        <v>225975</v>
      </c>
      <c r="I8968" s="25"/>
      <c r="J8968" s="58" t="e">
        <f>HYPERLINK("#"&amp;"Insumos"&amp;"!A"&amp;MATCH($B8968,#REF!,0),"Ins "&amp;$B8968)</f>
        <v>#REF!</v>
      </c>
      <c r="M8968" s="220"/>
    </row>
    <row r="8969" spans="1:13" x14ac:dyDescent="0.2">
      <c r="A8969" s="35" t="s">
        <v>8342</v>
      </c>
      <c r="B8969" s="1" t="s">
        <v>5533</v>
      </c>
      <c r="C8969" s="45" t="s">
        <v>5892</v>
      </c>
      <c r="D8969" s="23" t="s">
        <v>977</v>
      </c>
      <c r="E8969" s="23" t="s">
        <v>4134</v>
      </c>
      <c r="F8969" s="40">
        <v>2</v>
      </c>
      <c r="G8969" s="25">
        <v>3623</v>
      </c>
      <c r="H8969" s="25">
        <v>7246</v>
      </c>
      <c r="I8969" s="25"/>
      <c r="J8969" s="58" t="e">
        <f>HYPERLINK("#"&amp;"Insumos"&amp;"!A"&amp;MATCH($B8969,#REF!,0),"Ins "&amp;$B8969)</f>
        <v>#REF!</v>
      </c>
      <c r="M8969" s="220"/>
    </row>
    <row r="8970" spans="1:13" ht="25.5" x14ac:dyDescent="0.2">
      <c r="A8970" s="35" t="s">
        <v>8342</v>
      </c>
      <c r="B8970" s="1" t="s">
        <v>7719</v>
      </c>
      <c r="C8970" s="45" t="s">
        <v>7720</v>
      </c>
      <c r="D8970" s="23" t="s">
        <v>5751</v>
      </c>
      <c r="E8970" s="23" t="s">
        <v>4134</v>
      </c>
      <c r="F8970" s="40">
        <v>1</v>
      </c>
      <c r="G8970" s="25">
        <v>408046</v>
      </c>
      <c r="H8970" s="25">
        <v>408046</v>
      </c>
      <c r="I8970" s="25"/>
      <c r="J8970" s="58" t="e">
        <f>HYPERLINK("#"&amp;"Insumos"&amp;"!A"&amp;MATCH($B8970,#REF!,0),"Ins "&amp;$B8970)</f>
        <v>#REF!</v>
      </c>
      <c r="M8970" s="220"/>
    </row>
    <row r="8971" spans="1:13" x14ac:dyDescent="0.2">
      <c r="A8971" s="36" t="s">
        <v>8344</v>
      </c>
      <c r="B8971" s="26" t="s">
        <v>6816</v>
      </c>
      <c r="C8971" s="79" t="s">
        <v>8345</v>
      </c>
      <c r="D8971" s="37" t="s">
        <v>5608</v>
      </c>
      <c r="E8971" s="37" t="s">
        <v>4134</v>
      </c>
      <c r="F8971" s="41"/>
      <c r="G8971" s="27"/>
      <c r="H8971" s="27"/>
      <c r="I8971" s="27">
        <v>32703615</v>
      </c>
      <c r="M8971" s="220">
        <f t="shared" si="140"/>
        <v>42828654</v>
      </c>
    </row>
    <row r="8972" spans="1:13" x14ac:dyDescent="0.2">
      <c r="A8972" s="35" t="s">
        <v>8344</v>
      </c>
      <c r="B8972" s="1" t="s">
        <v>81</v>
      </c>
      <c r="C8972" s="45" t="s">
        <v>1020</v>
      </c>
      <c r="D8972" s="23" t="s">
        <v>5734</v>
      </c>
      <c r="E8972" s="23" t="s">
        <v>4141</v>
      </c>
      <c r="F8972" s="40">
        <v>16</v>
      </c>
      <c r="G8972" s="25">
        <v>75325</v>
      </c>
      <c r="H8972" s="25">
        <v>1205200</v>
      </c>
      <c r="I8972" s="25"/>
      <c r="J8972" s="58" t="e">
        <f>HYPERLINK("#"&amp;"Insumos"&amp;"!A"&amp;MATCH($B8972,#REF!,0),"Ins "&amp;$B8972)</f>
        <v>#REF!</v>
      </c>
      <c r="M8972" s="220"/>
    </row>
    <row r="8973" spans="1:13" x14ac:dyDescent="0.2">
      <c r="A8973" s="35" t="s">
        <v>8344</v>
      </c>
      <c r="B8973" s="1" t="s">
        <v>5533</v>
      </c>
      <c r="C8973" s="45" t="s">
        <v>5892</v>
      </c>
      <c r="D8973" s="23" t="s">
        <v>977</v>
      </c>
      <c r="E8973" s="23" t="s">
        <v>4134</v>
      </c>
      <c r="F8973" s="40">
        <v>11</v>
      </c>
      <c r="G8973" s="25">
        <v>3623</v>
      </c>
      <c r="H8973" s="25">
        <v>39853</v>
      </c>
      <c r="I8973" s="25"/>
      <c r="J8973" s="58" t="e">
        <f>HYPERLINK("#"&amp;"Insumos"&amp;"!A"&amp;MATCH($B8973,#REF!,0),"Ins "&amp;$B8973)</f>
        <v>#REF!</v>
      </c>
      <c r="M8973" s="220"/>
    </row>
    <row r="8974" spans="1:13" x14ac:dyDescent="0.2">
      <c r="A8974" s="35" t="s">
        <v>8344</v>
      </c>
      <c r="B8974" s="1" t="s">
        <v>7721</v>
      </c>
      <c r="C8974" s="45" t="s">
        <v>7722</v>
      </c>
      <c r="D8974" s="23" t="s">
        <v>5751</v>
      </c>
      <c r="E8974" s="23" t="s">
        <v>4134</v>
      </c>
      <c r="F8974" s="40">
        <v>1</v>
      </c>
      <c r="G8974" s="25">
        <v>2571271</v>
      </c>
      <c r="H8974" s="25">
        <v>2571271</v>
      </c>
      <c r="I8974" s="25"/>
      <c r="J8974" s="58" t="e">
        <f>HYPERLINK("#"&amp;"Insumos"&amp;"!A"&amp;MATCH($B8974,#REF!,0),"Ins "&amp;$B8974)</f>
        <v>#REF!</v>
      </c>
      <c r="M8974" s="220"/>
    </row>
    <row r="8975" spans="1:13" x14ac:dyDescent="0.2">
      <c r="A8975" s="35" t="s">
        <v>8344</v>
      </c>
      <c r="B8975" s="1" t="s">
        <v>7723</v>
      </c>
      <c r="C8975" s="45" t="s">
        <v>7724</v>
      </c>
      <c r="D8975" s="23" t="s">
        <v>5751</v>
      </c>
      <c r="E8975" s="23" t="s">
        <v>4134</v>
      </c>
      <c r="F8975" s="40">
        <v>3</v>
      </c>
      <c r="G8975" s="25">
        <v>3999754</v>
      </c>
      <c r="H8975" s="25">
        <v>11999262</v>
      </c>
      <c r="I8975" s="25"/>
      <c r="J8975" s="58" t="e">
        <f>HYPERLINK("#"&amp;"Insumos"&amp;"!A"&amp;MATCH($B8975,#REF!,0),"Ins "&amp;$B8975)</f>
        <v>#REF!</v>
      </c>
      <c r="M8975" s="220"/>
    </row>
    <row r="8976" spans="1:13" x14ac:dyDescent="0.2">
      <c r="A8976" s="35" t="s">
        <v>8344</v>
      </c>
      <c r="B8976" s="1" t="s">
        <v>7725</v>
      </c>
      <c r="C8976" s="45" t="s">
        <v>7726</v>
      </c>
      <c r="D8976" s="23" t="s">
        <v>5751</v>
      </c>
      <c r="E8976" s="23" t="s">
        <v>4134</v>
      </c>
      <c r="F8976" s="40">
        <v>3</v>
      </c>
      <c r="G8976" s="25">
        <v>3999754</v>
      </c>
      <c r="H8976" s="25">
        <v>11999262</v>
      </c>
      <c r="I8976" s="25"/>
      <c r="J8976" s="58" t="e">
        <f>HYPERLINK("#"&amp;"Insumos"&amp;"!A"&amp;MATCH($B8976,#REF!,0),"Ins "&amp;$B8976)</f>
        <v>#REF!</v>
      </c>
      <c r="M8976" s="220"/>
    </row>
    <row r="8977" spans="1:13" x14ac:dyDescent="0.2">
      <c r="A8977" s="35" t="s">
        <v>8344</v>
      </c>
      <c r="B8977" s="1" t="s">
        <v>7727</v>
      </c>
      <c r="C8977" s="45" t="s">
        <v>7728</v>
      </c>
      <c r="D8977" s="23" t="s">
        <v>5751</v>
      </c>
      <c r="E8977" s="23" t="s">
        <v>4134</v>
      </c>
      <c r="F8977" s="40">
        <v>1</v>
      </c>
      <c r="G8977" s="25">
        <v>4285453</v>
      </c>
      <c r="H8977" s="25">
        <v>4285453</v>
      </c>
      <c r="I8977" s="25"/>
      <c r="J8977" s="58" t="e">
        <f>HYPERLINK("#"&amp;"Insumos"&amp;"!A"&amp;MATCH($B8977,#REF!,0),"Ins "&amp;$B8977)</f>
        <v>#REF!</v>
      </c>
      <c r="M8977" s="220"/>
    </row>
    <row r="8978" spans="1:13" x14ac:dyDescent="0.2">
      <c r="A8978" s="35" t="s">
        <v>8344</v>
      </c>
      <c r="B8978" s="1" t="s">
        <v>7729</v>
      </c>
      <c r="C8978" s="45" t="s">
        <v>7730</v>
      </c>
      <c r="D8978" s="23" t="s">
        <v>5751</v>
      </c>
      <c r="E8978" s="23" t="s">
        <v>4134</v>
      </c>
      <c r="F8978" s="40">
        <v>1</v>
      </c>
      <c r="G8978" s="25">
        <v>571394</v>
      </c>
      <c r="H8978" s="25">
        <v>571394</v>
      </c>
      <c r="I8978" s="25"/>
      <c r="J8978" s="58" t="e">
        <f>HYPERLINK("#"&amp;"Insumos"&amp;"!A"&amp;MATCH($B8978,#REF!,0),"Ins "&amp;$B8978)</f>
        <v>#REF!</v>
      </c>
      <c r="M8978" s="220"/>
    </row>
    <row r="8979" spans="1:13" x14ac:dyDescent="0.2">
      <c r="A8979" s="35" t="s">
        <v>8344</v>
      </c>
      <c r="B8979" s="1" t="s">
        <v>7731</v>
      </c>
      <c r="C8979" s="45" t="s">
        <v>7732</v>
      </c>
      <c r="D8979" s="23" t="s">
        <v>5751</v>
      </c>
      <c r="E8979" s="23" t="s">
        <v>464</v>
      </c>
      <c r="F8979" s="40">
        <v>40</v>
      </c>
      <c r="G8979" s="25">
        <v>798</v>
      </c>
      <c r="H8979" s="25">
        <v>31920</v>
      </c>
      <c r="I8979" s="25"/>
      <c r="J8979" s="58" t="e">
        <f>HYPERLINK("#"&amp;"Insumos"&amp;"!A"&amp;MATCH($B8979,#REF!,0),"Ins "&amp;$B8979)</f>
        <v>#REF!</v>
      </c>
      <c r="M8979" s="220"/>
    </row>
    <row r="8980" spans="1:13" ht="25.5" x14ac:dyDescent="0.2">
      <c r="A8980" s="36" t="s">
        <v>8346</v>
      </c>
      <c r="B8980" s="26" t="s">
        <v>6816</v>
      </c>
      <c r="C8980" s="79" t="s">
        <v>8347</v>
      </c>
      <c r="D8980" s="37" t="s">
        <v>5608</v>
      </c>
      <c r="E8980" s="37" t="s">
        <v>4134</v>
      </c>
      <c r="F8980" s="41"/>
      <c r="G8980" s="27"/>
      <c r="H8980" s="27"/>
      <c r="I8980" s="27">
        <v>21521411</v>
      </c>
      <c r="M8980" s="220">
        <f t="shared" si="140"/>
        <v>28184440</v>
      </c>
    </row>
    <row r="8981" spans="1:13" x14ac:dyDescent="0.2">
      <c r="A8981" s="35" t="s">
        <v>8346</v>
      </c>
      <c r="B8981" s="1" t="s">
        <v>81</v>
      </c>
      <c r="C8981" s="45" t="s">
        <v>1020</v>
      </c>
      <c r="D8981" s="23" t="s">
        <v>5734</v>
      </c>
      <c r="E8981" s="23" t="s">
        <v>4141</v>
      </c>
      <c r="F8981" s="40">
        <v>16</v>
      </c>
      <c r="G8981" s="25">
        <v>75325</v>
      </c>
      <c r="H8981" s="25">
        <v>1205200</v>
      </c>
      <c r="I8981" s="25"/>
      <c r="J8981" s="58" t="e">
        <f>HYPERLINK("#"&amp;"Insumos"&amp;"!A"&amp;MATCH($B8981,#REF!,0),"Ins "&amp;$B8981)</f>
        <v>#REF!</v>
      </c>
      <c r="M8981" s="220"/>
    </row>
    <row r="8982" spans="1:13" x14ac:dyDescent="0.2">
      <c r="A8982" s="35" t="s">
        <v>8346</v>
      </c>
      <c r="B8982" s="1" t="s">
        <v>5533</v>
      </c>
      <c r="C8982" s="45" t="s">
        <v>5892</v>
      </c>
      <c r="D8982" s="23" t="s">
        <v>977</v>
      </c>
      <c r="E8982" s="23" t="s">
        <v>4134</v>
      </c>
      <c r="F8982" s="40">
        <v>11</v>
      </c>
      <c r="G8982" s="25">
        <v>3623</v>
      </c>
      <c r="H8982" s="25">
        <v>39853</v>
      </c>
      <c r="I8982" s="25"/>
      <c r="J8982" s="58" t="e">
        <f>HYPERLINK("#"&amp;"Insumos"&amp;"!A"&amp;MATCH($B8982,#REF!,0),"Ins "&amp;$B8982)</f>
        <v>#REF!</v>
      </c>
      <c r="M8982" s="220"/>
    </row>
    <row r="8983" spans="1:13" x14ac:dyDescent="0.2">
      <c r="A8983" s="35" t="s">
        <v>8346</v>
      </c>
      <c r="B8983" s="1" t="s">
        <v>7733</v>
      </c>
      <c r="C8983" s="45" t="s">
        <v>7734</v>
      </c>
      <c r="D8983" s="23" t="s">
        <v>5751</v>
      </c>
      <c r="E8983" s="23" t="s">
        <v>4134</v>
      </c>
      <c r="F8983" s="40">
        <v>1</v>
      </c>
      <c r="G8983" s="25">
        <v>20276358</v>
      </c>
      <c r="H8983" s="25">
        <v>20276358</v>
      </c>
      <c r="I8983" s="25"/>
      <c r="J8983" s="58" t="e">
        <f>HYPERLINK("#"&amp;"Insumos"&amp;"!A"&amp;MATCH($B8983,#REF!,0),"Ins "&amp;$B8983)</f>
        <v>#REF!</v>
      </c>
      <c r="M8983" s="220"/>
    </row>
    <row r="8984" spans="1:13" ht="25.5" x14ac:dyDescent="0.2">
      <c r="A8984" s="36" t="s">
        <v>8348</v>
      </c>
      <c r="B8984" s="26" t="s">
        <v>6816</v>
      </c>
      <c r="C8984" s="79" t="s">
        <v>8349</v>
      </c>
      <c r="D8984" s="37" t="s">
        <v>5608</v>
      </c>
      <c r="E8984" s="37" t="s">
        <v>4134</v>
      </c>
      <c r="F8984" s="41"/>
      <c r="G8984" s="27"/>
      <c r="H8984" s="27"/>
      <c r="I8984" s="27">
        <v>73893097</v>
      </c>
      <c r="M8984" s="220">
        <f t="shared" si="140"/>
        <v>96770400</v>
      </c>
    </row>
    <row r="8985" spans="1:13" x14ac:dyDescent="0.2">
      <c r="A8985" s="35" t="s">
        <v>8348</v>
      </c>
      <c r="B8985" s="1" t="s">
        <v>81</v>
      </c>
      <c r="C8985" s="45" t="s">
        <v>1020</v>
      </c>
      <c r="D8985" s="23" t="s">
        <v>5734</v>
      </c>
      <c r="E8985" s="23" t="s">
        <v>4141</v>
      </c>
      <c r="F8985" s="40">
        <v>24</v>
      </c>
      <c r="G8985" s="25">
        <v>75325</v>
      </c>
      <c r="H8985" s="25">
        <v>1807800</v>
      </c>
      <c r="I8985" s="25"/>
      <c r="J8985" s="58" t="e">
        <f>HYPERLINK("#"&amp;"Insumos"&amp;"!A"&amp;MATCH($B8985,#REF!,0),"Ins "&amp;$B8985)</f>
        <v>#REF!</v>
      </c>
      <c r="M8985" s="220"/>
    </row>
    <row r="8986" spans="1:13" x14ac:dyDescent="0.2">
      <c r="A8986" s="35" t="s">
        <v>8348</v>
      </c>
      <c r="B8986" s="1" t="s">
        <v>101</v>
      </c>
      <c r="C8986" s="45" t="s">
        <v>546</v>
      </c>
      <c r="D8986" s="23" t="s">
        <v>5534</v>
      </c>
      <c r="E8986" s="23" t="s">
        <v>4140</v>
      </c>
      <c r="F8986" s="40">
        <v>8</v>
      </c>
      <c r="G8986" s="25">
        <v>296510</v>
      </c>
      <c r="H8986" s="25">
        <v>2372080</v>
      </c>
      <c r="I8986" s="25"/>
      <c r="J8986" s="58" t="e">
        <f>HYPERLINK("#"&amp;"Insumos"&amp;"!A"&amp;MATCH($B8986,#REF!,0),"Ins "&amp;$B8986)</f>
        <v>#REF!</v>
      </c>
      <c r="M8986" s="220"/>
    </row>
    <row r="8987" spans="1:13" x14ac:dyDescent="0.2">
      <c r="A8987" s="35" t="s">
        <v>8348</v>
      </c>
      <c r="B8987" s="1" t="s">
        <v>5533</v>
      </c>
      <c r="C8987" s="45" t="s">
        <v>5892</v>
      </c>
      <c r="D8987" s="23" t="s">
        <v>977</v>
      </c>
      <c r="E8987" s="23" t="s">
        <v>4134</v>
      </c>
      <c r="F8987" s="40">
        <v>16</v>
      </c>
      <c r="G8987" s="25">
        <v>3623</v>
      </c>
      <c r="H8987" s="25">
        <v>57968</v>
      </c>
      <c r="I8987" s="25"/>
      <c r="J8987" s="58" t="e">
        <f>HYPERLINK("#"&amp;"Insumos"&amp;"!A"&amp;MATCH($B8987,#REF!,0),"Ins "&amp;$B8987)</f>
        <v>#REF!</v>
      </c>
      <c r="M8987" s="220"/>
    </row>
    <row r="8988" spans="1:13" x14ac:dyDescent="0.2">
      <c r="A8988" s="35" t="s">
        <v>8348</v>
      </c>
      <c r="B8988" s="1" t="s">
        <v>7735</v>
      </c>
      <c r="C8988" s="45" t="s">
        <v>7736</v>
      </c>
      <c r="D8988" s="23" t="s">
        <v>5751</v>
      </c>
      <c r="E8988" s="23" t="s">
        <v>4134</v>
      </c>
      <c r="F8988" s="40">
        <v>1</v>
      </c>
      <c r="G8988" s="25">
        <v>59382073</v>
      </c>
      <c r="H8988" s="25">
        <v>59382073</v>
      </c>
      <c r="I8988" s="25"/>
      <c r="J8988" s="58" t="e">
        <f>HYPERLINK("#"&amp;"Insumos"&amp;"!A"&amp;MATCH($B8988,#REF!,0),"Ins "&amp;$B8988)</f>
        <v>#REF!</v>
      </c>
      <c r="M8988" s="220"/>
    </row>
    <row r="8989" spans="1:13" x14ac:dyDescent="0.2">
      <c r="A8989" s="35" t="s">
        <v>8348</v>
      </c>
      <c r="B8989" s="1" t="s">
        <v>7737</v>
      </c>
      <c r="C8989" s="45" t="s">
        <v>7738</v>
      </c>
      <c r="D8989" s="23" t="s">
        <v>5751</v>
      </c>
      <c r="E8989" s="23" t="s">
        <v>4134</v>
      </c>
      <c r="F8989" s="40">
        <v>1</v>
      </c>
      <c r="G8989" s="25">
        <v>991208</v>
      </c>
      <c r="H8989" s="25">
        <v>991208</v>
      </c>
      <c r="I8989" s="25"/>
      <c r="J8989" s="58" t="e">
        <f>HYPERLINK("#"&amp;"Insumos"&amp;"!A"&amp;MATCH($B8989,#REF!,0),"Ins "&amp;$B8989)</f>
        <v>#REF!</v>
      </c>
      <c r="M8989" s="220"/>
    </row>
    <row r="8990" spans="1:13" x14ac:dyDescent="0.2">
      <c r="A8990" s="35" t="s">
        <v>8348</v>
      </c>
      <c r="B8990" s="1" t="s">
        <v>7739</v>
      </c>
      <c r="C8990" s="45" t="s">
        <v>7740</v>
      </c>
      <c r="D8990" s="23" t="s">
        <v>5751</v>
      </c>
      <c r="E8990" s="23" t="s">
        <v>4134</v>
      </c>
      <c r="F8990" s="40">
        <v>1</v>
      </c>
      <c r="G8990" s="25">
        <v>9281968</v>
      </c>
      <c r="H8990" s="25">
        <v>9281968</v>
      </c>
      <c r="I8990" s="25"/>
      <c r="J8990" s="58" t="e">
        <f>HYPERLINK("#"&amp;"Insumos"&amp;"!A"&amp;MATCH($B8990,#REF!,0),"Ins "&amp;$B8990)</f>
        <v>#REF!</v>
      </c>
      <c r="M8990" s="220"/>
    </row>
    <row r="8991" spans="1:13" ht="25.5" x14ac:dyDescent="0.2">
      <c r="A8991" s="36" t="s">
        <v>8350</v>
      </c>
      <c r="B8991" s="26" t="s">
        <v>6816</v>
      </c>
      <c r="C8991" s="79" t="s">
        <v>8351</v>
      </c>
      <c r="D8991" s="37" t="s">
        <v>5608</v>
      </c>
      <c r="E8991" s="37" t="s">
        <v>464</v>
      </c>
      <c r="F8991" s="41"/>
      <c r="G8991" s="27"/>
      <c r="H8991" s="27"/>
      <c r="I8991" s="27">
        <v>2004823</v>
      </c>
      <c r="M8991" s="220">
        <f t="shared" si="140"/>
        <v>2625516</v>
      </c>
    </row>
    <row r="8992" spans="1:13" x14ac:dyDescent="0.2">
      <c r="A8992" s="35" t="s">
        <v>8350</v>
      </c>
      <c r="B8992" s="1" t="s">
        <v>81</v>
      </c>
      <c r="C8992" s="45" t="s">
        <v>1020</v>
      </c>
      <c r="D8992" s="23" t="s">
        <v>5734</v>
      </c>
      <c r="E8992" s="23" t="s">
        <v>4141</v>
      </c>
      <c r="F8992" s="40">
        <v>0.5</v>
      </c>
      <c r="G8992" s="25">
        <v>75325</v>
      </c>
      <c r="H8992" s="25">
        <v>37663</v>
      </c>
      <c r="I8992" s="25"/>
      <c r="J8992" s="58" t="e">
        <f>HYPERLINK("#"&amp;"Insumos"&amp;"!A"&amp;MATCH($B8992,#REF!,0),"Ins "&amp;$B8992)</f>
        <v>#REF!</v>
      </c>
      <c r="M8992" s="220"/>
    </row>
    <row r="8993" spans="1:13" x14ac:dyDescent="0.2">
      <c r="A8993" s="35" t="s">
        <v>8350</v>
      </c>
      <c r="B8993" s="1" t="s">
        <v>5533</v>
      </c>
      <c r="C8993" s="45" t="s">
        <v>5892</v>
      </c>
      <c r="D8993" s="23" t="s">
        <v>977</v>
      </c>
      <c r="E8993" s="23" t="s">
        <v>4134</v>
      </c>
      <c r="F8993" s="40">
        <v>0.5</v>
      </c>
      <c r="G8993" s="25">
        <v>3623</v>
      </c>
      <c r="H8993" s="25">
        <v>1812</v>
      </c>
      <c r="I8993" s="25"/>
      <c r="J8993" s="58" t="e">
        <f>HYPERLINK("#"&amp;"Insumos"&amp;"!A"&amp;MATCH($B8993,#REF!,0),"Ins "&amp;$B8993)</f>
        <v>#REF!</v>
      </c>
      <c r="M8993" s="220"/>
    </row>
    <row r="8994" spans="1:13" x14ac:dyDescent="0.2">
      <c r="A8994" s="35" t="s">
        <v>8350</v>
      </c>
      <c r="B8994" s="1" t="s">
        <v>7741</v>
      </c>
      <c r="C8994" s="45" t="s">
        <v>7742</v>
      </c>
      <c r="D8994" s="23" t="s">
        <v>5751</v>
      </c>
      <c r="E8994" s="23" t="s">
        <v>464</v>
      </c>
      <c r="F8994" s="40">
        <v>12.6</v>
      </c>
      <c r="G8994" s="25">
        <v>151885</v>
      </c>
      <c r="H8994" s="25">
        <v>1913751</v>
      </c>
      <c r="I8994" s="25"/>
      <c r="J8994" s="58" t="e">
        <f>HYPERLINK("#"&amp;"Insumos"&amp;"!A"&amp;MATCH($B8994,#REF!,0),"Ins "&amp;$B8994)</f>
        <v>#REF!</v>
      </c>
      <c r="M8994" s="220"/>
    </row>
    <row r="8995" spans="1:13" x14ac:dyDescent="0.2">
      <c r="A8995" s="35" t="s">
        <v>8350</v>
      </c>
      <c r="B8995" s="1" t="s">
        <v>7743</v>
      </c>
      <c r="C8995" s="45" t="s">
        <v>7744</v>
      </c>
      <c r="D8995" s="23" t="s">
        <v>5751</v>
      </c>
      <c r="E8995" s="23" t="s">
        <v>464</v>
      </c>
      <c r="F8995" s="40">
        <v>1.05</v>
      </c>
      <c r="G8995" s="25">
        <v>49140</v>
      </c>
      <c r="H8995" s="25">
        <v>51597</v>
      </c>
      <c r="I8995" s="25"/>
      <c r="J8995" s="58" t="e">
        <f>HYPERLINK("#"&amp;"Insumos"&amp;"!A"&amp;MATCH($B8995,#REF!,0),"Ins "&amp;$B8995)</f>
        <v>#REF!</v>
      </c>
      <c r="M8995" s="220"/>
    </row>
    <row r="8996" spans="1:13" x14ac:dyDescent="0.2">
      <c r="A8996" s="36" t="s">
        <v>8352</v>
      </c>
      <c r="B8996" s="26" t="s">
        <v>6816</v>
      </c>
      <c r="C8996" s="79" t="s">
        <v>6217</v>
      </c>
      <c r="D8996" s="37" t="s">
        <v>5608</v>
      </c>
      <c r="E8996" s="37" t="s">
        <v>4134</v>
      </c>
      <c r="F8996" s="41"/>
      <c r="G8996" s="27"/>
      <c r="H8996" s="27"/>
      <c r="I8996" s="27">
        <v>12856354</v>
      </c>
      <c r="M8996" s="220">
        <f t="shared" si="140"/>
        <v>16836681</v>
      </c>
    </row>
    <row r="8997" spans="1:13" x14ac:dyDescent="0.2">
      <c r="A8997" s="35" t="s">
        <v>8352</v>
      </c>
      <c r="B8997" s="1" t="s">
        <v>7745</v>
      </c>
      <c r="C8997" s="45" t="s">
        <v>7746</v>
      </c>
      <c r="D8997" s="23" t="s">
        <v>5751</v>
      </c>
      <c r="E8997" s="23" t="s">
        <v>4134</v>
      </c>
      <c r="F8997" s="40">
        <v>1</v>
      </c>
      <c r="G8997" s="25">
        <v>12856354</v>
      </c>
      <c r="H8997" s="25">
        <v>12856354</v>
      </c>
      <c r="I8997" s="25"/>
      <c r="J8997" s="58" t="e">
        <f>HYPERLINK("#"&amp;"Insumos"&amp;"!A"&amp;MATCH($B8997,#REF!,0),"Ins "&amp;$B8997)</f>
        <v>#REF!</v>
      </c>
      <c r="M8997" s="220"/>
    </row>
    <row r="8998" spans="1:13" ht="25.5" x14ac:dyDescent="0.2">
      <c r="A8998" s="36" t="s">
        <v>8353</v>
      </c>
      <c r="B8998" s="26" t="s">
        <v>6816</v>
      </c>
      <c r="C8998" s="79" t="s">
        <v>8354</v>
      </c>
      <c r="D8998" s="37" t="s">
        <v>5608</v>
      </c>
      <c r="E8998" s="37" t="s">
        <v>4134</v>
      </c>
      <c r="F8998" s="41"/>
      <c r="G8998" s="27"/>
      <c r="H8998" s="27"/>
      <c r="I8998" s="27">
        <v>1377290</v>
      </c>
      <c r="M8998" s="220">
        <f t="shared" si="140"/>
        <v>1803699</v>
      </c>
    </row>
    <row r="8999" spans="1:13" x14ac:dyDescent="0.2">
      <c r="A8999" s="35" t="s">
        <v>8353</v>
      </c>
      <c r="B8999" s="1" t="s">
        <v>81</v>
      </c>
      <c r="C8999" s="45" t="s">
        <v>1020</v>
      </c>
      <c r="D8999" s="23" t="s">
        <v>5734</v>
      </c>
      <c r="E8999" s="23" t="s">
        <v>4141</v>
      </c>
      <c r="F8999" s="40">
        <v>4</v>
      </c>
      <c r="G8999" s="25">
        <v>75325</v>
      </c>
      <c r="H8999" s="25">
        <v>301300</v>
      </c>
      <c r="I8999" s="25"/>
      <c r="J8999" s="58" t="e">
        <f>HYPERLINK("#"&amp;"Insumos"&amp;"!A"&amp;MATCH($B8999,#REF!,0),"Ins "&amp;$B8999)</f>
        <v>#REF!</v>
      </c>
      <c r="M8999" s="220"/>
    </row>
    <row r="9000" spans="1:13" x14ac:dyDescent="0.2">
      <c r="A9000" s="35" t="s">
        <v>8353</v>
      </c>
      <c r="B9000" s="1" t="s">
        <v>5533</v>
      </c>
      <c r="C9000" s="45" t="s">
        <v>5892</v>
      </c>
      <c r="D9000" s="23" t="s">
        <v>977</v>
      </c>
      <c r="E9000" s="23" t="s">
        <v>4134</v>
      </c>
      <c r="F9000" s="40">
        <v>4</v>
      </c>
      <c r="G9000" s="25">
        <v>3623</v>
      </c>
      <c r="H9000" s="25">
        <v>14492</v>
      </c>
      <c r="I9000" s="25"/>
      <c r="J9000" s="58" t="e">
        <f>HYPERLINK("#"&amp;"Insumos"&amp;"!A"&amp;MATCH($B9000,#REF!,0),"Ins "&amp;$B9000)</f>
        <v>#REF!</v>
      </c>
      <c r="M9000" s="220"/>
    </row>
    <row r="9001" spans="1:13" x14ac:dyDescent="0.2">
      <c r="A9001" s="35" t="s">
        <v>8353</v>
      </c>
      <c r="B9001" s="1" t="s">
        <v>7756</v>
      </c>
      <c r="C9001" s="45" t="s">
        <v>7757</v>
      </c>
      <c r="D9001" s="23" t="s">
        <v>5751</v>
      </c>
      <c r="E9001" s="23" t="s">
        <v>4134</v>
      </c>
      <c r="F9001" s="40">
        <v>1</v>
      </c>
      <c r="G9001" s="25">
        <v>223334</v>
      </c>
      <c r="H9001" s="25">
        <v>223334</v>
      </c>
      <c r="I9001" s="25"/>
      <c r="J9001" s="58" t="e">
        <f>HYPERLINK("#"&amp;"Insumos"&amp;"!A"&amp;MATCH($B9001,#REF!,0),"Ins "&amp;$B9001)</f>
        <v>#REF!</v>
      </c>
      <c r="M9001" s="220"/>
    </row>
    <row r="9002" spans="1:13" x14ac:dyDescent="0.2">
      <c r="A9002" s="35" t="s">
        <v>8353</v>
      </c>
      <c r="B9002" s="1" t="s">
        <v>7758</v>
      </c>
      <c r="C9002" s="45" t="s">
        <v>7759</v>
      </c>
      <c r="D9002" s="23" t="s">
        <v>5751</v>
      </c>
      <c r="E9002" s="23" t="s">
        <v>4134</v>
      </c>
      <c r="F9002" s="40">
        <v>8</v>
      </c>
      <c r="G9002" s="25">
        <v>10822</v>
      </c>
      <c r="H9002" s="25">
        <v>86576</v>
      </c>
      <c r="I9002" s="25"/>
      <c r="J9002" s="58" t="e">
        <f>HYPERLINK("#"&amp;"Insumos"&amp;"!A"&amp;MATCH($B9002,#REF!,0),"Ins "&amp;$B9002)</f>
        <v>#REF!</v>
      </c>
      <c r="M9002" s="220"/>
    </row>
    <row r="9003" spans="1:13" x14ac:dyDescent="0.2">
      <c r="A9003" s="35" t="s">
        <v>8353</v>
      </c>
      <c r="B9003" s="1" t="s">
        <v>7760</v>
      </c>
      <c r="C9003" s="45" t="s">
        <v>7761</v>
      </c>
      <c r="D9003" s="23" t="s">
        <v>5751</v>
      </c>
      <c r="E9003" s="23" t="s">
        <v>4134</v>
      </c>
      <c r="F9003" s="40">
        <v>13</v>
      </c>
      <c r="G9003" s="25">
        <v>17596</v>
      </c>
      <c r="H9003" s="25">
        <v>228748</v>
      </c>
      <c r="I9003" s="25"/>
      <c r="J9003" s="58" t="e">
        <f>HYPERLINK("#"&amp;"Insumos"&amp;"!A"&amp;MATCH($B9003,#REF!,0),"Ins "&amp;$B9003)</f>
        <v>#REF!</v>
      </c>
      <c r="M9003" s="220"/>
    </row>
    <row r="9004" spans="1:13" x14ac:dyDescent="0.2">
      <c r="A9004" s="35" t="s">
        <v>8353</v>
      </c>
      <c r="B9004" s="1" t="s">
        <v>7762</v>
      </c>
      <c r="C9004" s="45" t="s">
        <v>7763</v>
      </c>
      <c r="D9004" s="23" t="s">
        <v>5751</v>
      </c>
      <c r="E9004" s="23" t="s">
        <v>4134</v>
      </c>
      <c r="F9004" s="40">
        <v>12</v>
      </c>
      <c r="G9004" s="25">
        <v>43570</v>
      </c>
      <c r="H9004" s="25">
        <v>522840</v>
      </c>
      <c r="I9004" s="25"/>
      <c r="J9004" s="58" t="e">
        <f>HYPERLINK("#"&amp;"Insumos"&amp;"!A"&amp;MATCH($B9004,#REF!,0),"Ins "&amp;$B9004)</f>
        <v>#REF!</v>
      </c>
      <c r="M9004" s="220"/>
    </row>
    <row r="9005" spans="1:13" ht="25.5" x14ac:dyDescent="0.2">
      <c r="A9005" s="36" t="s">
        <v>8355</v>
      </c>
      <c r="B9005" s="26" t="s">
        <v>6816</v>
      </c>
      <c r="C9005" s="79" t="s">
        <v>8356</v>
      </c>
      <c r="D9005" s="37" t="s">
        <v>5608</v>
      </c>
      <c r="E9005" s="37" t="s">
        <v>464</v>
      </c>
      <c r="F9005" s="41"/>
      <c r="G9005" s="27"/>
      <c r="H9005" s="27"/>
      <c r="I9005" s="27">
        <v>317324</v>
      </c>
      <c r="M9005" s="220">
        <f t="shared" si="140"/>
        <v>415568</v>
      </c>
    </row>
    <row r="9006" spans="1:13" x14ac:dyDescent="0.2">
      <c r="A9006" s="35" t="s">
        <v>8355</v>
      </c>
      <c r="B9006" s="1" t="s">
        <v>5579</v>
      </c>
      <c r="C9006" s="45" t="s">
        <v>1016</v>
      </c>
      <c r="D9006" s="23" t="s">
        <v>5734</v>
      </c>
      <c r="E9006" s="23" t="s">
        <v>4141</v>
      </c>
      <c r="F9006" s="40">
        <v>0.2</v>
      </c>
      <c r="G9006" s="25">
        <v>57672</v>
      </c>
      <c r="H9006" s="25">
        <v>11534</v>
      </c>
      <c r="I9006" s="25"/>
      <c r="J9006" s="58" t="e">
        <f>HYPERLINK("#"&amp;"Insumos"&amp;"!A"&amp;MATCH($B9006,#REF!,0),"Ins "&amp;$B9006)</f>
        <v>#REF!</v>
      </c>
      <c r="M9006" s="220"/>
    </row>
    <row r="9007" spans="1:13" x14ac:dyDescent="0.2">
      <c r="A9007" s="35" t="s">
        <v>8355</v>
      </c>
      <c r="B9007" s="1" t="s">
        <v>5533</v>
      </c>
      <c r="C9007" s="45" t="s">
        <v>5892</v>
      </c>
      <c r="D9007" s="23" t="s">
        <v>977</v>
      </c>
      <c r="E9007" s="23" t="s">
        <v>4134</v>
      </c>
      <c r="F9007" s="40">
        <v>0.1</v>
      </c>
      <c r="G9007" s="25">
        <v>3623</v>
      </c>
      <c r="H9007" s="25">
        <v>362</v>
      </c>
      <c r="I9007" s="25"/>
      <c r="J9007" s="58" t="e">
        <f>HYPERLINK("#"&amp;"Insumos"&amp;"!A"&amp;MATCH($B9007,#REF!,0),"Ins "&amp;$B9007)</f>
        <v>#REF!</v>
      </c>
      <c r="M9007" s="220"/>
    </row>
    <row r="9008" spans="1:13" x14ac:dyDescent="0.2">
      <c r="A9008" s="35" t="s">
        <v>8355</v>
      </c>
      <c r="B9008" s="1" t="s">
        <v>4228</v>
      </c>
      <c r="C9008" s="45" t="s">
        <v>486</v>
      </c>
      <c r="D9008" s="23" t="s">
        <v>5751</v>
      </c>
      <c r="E9008" s="23" t="s">
        <v>287</v>
      </c>
      <c r="F9008" s="40">
        <v>4.2</v>
      </c>
      <c r="G9008" s="25">
        <v>72721</v>
      </c>
      <c r="H9008" s="25">
        <v>305428</v>
      </c>
      <c r="I9008" s="25"/>
      <c r="J9008" s="58" t="e">
        <f>HYPERLINK("#"&amp;"Insumos"&amp;"!A"&amp;MATCH($B9008,#REF!,0),"Ins "&amp;$B9008)</f>
        <v>#REF!</v>
      </c>
      <c r="M9008" s="220"/>
    </row>
    <row r="9009" spans="1:13" ht="25.5" x14ac:dyDescent="0.2">
      <c r="A9009" s="36" t="s">
        <v>8357</v>
      </c>
      <c r="B9009" s="26" t="s">
        <v>6816</v>
      </c>
      <c r="C9009" s="79" t="s">
        <v>8358</v>
      </c>
      <c r="D9009" s="37" t="s">
        <v>5608</v>
      </c>
      <c r="E9009" s="37" t="s">
        <v>464</v>
      </c>
      <c r="F9009" s="41"/>
      <c r="G9009" s="27"/>
      <c r="H9009" s="27"/>
      <c r="I9009" s="27">
        <v>185584</v>
      </c>
      <c r="M9009" s="220">
        <f t="shared" si="140"/>
        <v>243041</v>
      </c>
    </row>
    <row r="9010" spans="1:13" x14ac:dyDescent="0.2">
      <c r="A9010" s="35" t="s">
        <v>8357</v>
      </c>
      <c r="B9010" s="1" t="s">
        <v>5579</v>
      </c>
      <c r="C9010" s="45" t="s">
        <v>1016</v>
      </c>
      <c r="D9010" s="23" t="s">
        <v>5734</v>
      </c>
      <c r="E9010" s="23" t="s">
        <v>4141</v>
      </c>
      <c r="F9010" s="40">
        <v>0.2</v>
      </c>
      <c r="G9010" s="25">
        <v>57672</v>
      </c>
      <c r="H9010" s="25">
        <v>11534</v>
      </c>
      <c r="I9010" s="25"/>
      <c r="J9010" s="58" t="e">
        <f>HYPERLINK("#"&amp;"Insumos"&amp;"!A"&amp;MATCH($B9010,#REF!,0),"Ins "&amp;$B9010)</f>
        <v>#REF!</v>
      </c>
      <c r="M9010" s="220"/>
    </row>
    <row r="9011" spans="1:13" x14ac:dyDescent="0.2">
      <c r="A9011" s="35" t="s">
        <v>8357</v>
      </c>
      <c r="B9011" s="1" t="s">
        <v>5533</v>
      </c>
      <c r="C9011" s="45" t="s">
        <v>5892</v>
      </c>
      <c r="D9011" s="23" t="s">
        <v>977</v>
      </c>
      <c r="E9011" s="23" t="s">
        <v>4134</v>
      </c>
      <c r="F9011" s="40">
        <v>0.1</v>
      </c>
      <c r="G9011" s="25">
        <v>3623</v>
      </c>
      <c r="H9011" s="25">
        <v>362</v>
      </c>
      <c r="I9011" s="25"/>
      <c r="J9011" s="58" t="e">
        <f>HYPERLINK("#"&amp;"Insumos"&amp;"!A"&amp;MATCH($B9011,#REF!,0),"Ins "&amp;$B9011)</f>
        <v>#REF!</v>
      </c>
      <c r="M9011" s="220"/>
    </row>
    <row r="9012" spans="1:13" x14ac:dyDescent="0.2">
      <c r="A9012" s="35" t="s">
        <v>8357</v>
      </c>
      <c r="B9012" s="1" t="s">
        <v>7764</v>
      </c>
      <c r="C9012" s="45" t="s">
        <v>7765</v>
      </c>
      <c r="D9012" s="23" t="s">
        <v>5751</v>
      </c>
      <c r="E9012" s="23" t="s">
        <v>464</v>
      </c>
      <c r="F9012" s="40">
        <v>3.15</v>
      </c>
      <c r="G9012" s="25">
        <v>55139</v>
      </c>
      <c r="H9012" s="25">
        <v>173688</v>
      </c>
      <c r="I9012" s="25"/>
      <c r="J9012" s="58" t="e">
        <f>HYPERLINK("#"&amp;"Insumos"&amp;"!A"&amp;MATCH($B9012,#REF!,0),"Ins "&amp;$B9012)</f>
        <v>#REF!</v>
      </c>
      <c r="M9012" s="220"/>
    </row>
    <row r="9013" spans="1:13" ht="25.5" x14ac:dyDescent="0.2">
      <c r="A9013" s="36" t="s">
        <v>8359</v>
      </c>
      <c r="B9013" s="26" t="s">
        <v>6816</v>
      </c>
      <c r="C9013" s="79" t="s">
        <v>8360</v>
      </c>
      <c r="D9013" s="37" t="s">
        <v>5608</v>
      </c>
      <c r="E9013" s="37" t="s">
        <v>5705</v>
      </c>
      <c r="F9013" s="41"/>
      <c r="G9013" s="27"/>
      <c r="H9013" s="27"/>
      <c r="I9013" s="27">
        <v>3807270</v>
      </c>
      <c r="M9013" s="220">
        <f t="shared" si="140"/>
        <v>4986001</v>
      </c>
    </row>
    <row r="9014" spans="1:13" x14ac:dyDescent="0.2">
      <c r="A9014" s="35" t="s">
        <v>8359</v>
      </c>
      <c r="B9014" s="1" t="s">
        <v>81</v>
      </c>
      <c r="C9014" s="45" t="s">
        <v>1020</v>
      </c>
      <c r="D9014" s="23" t="s">
        <v>5734</v>
      </c>
      <c r="E9014" s="23" t="s">
        <v>4141</v>
      </c>
      <c r="F9014" s="40">
        <v>40</v>
      </c>
      <c r="G9014" s="25">
        <v>75325</v>
      </c>
      <c r="H9014" s="25">
        <v>3013000</v>
      </c>
      <c r="I9014" s="25"/>
      <c r="J9014" s="58" t="e">
        <f>HYPERLINK("#"&amp;"Insumos"&amp;"!A"&amp;MATCH($B9014,#REF!,0),"Ins "&amp;$B9014)</f>
        <v>#REF!</v>
      </c>
      <c r="M9014" s="220"/>
    </row>
    <row r="9015" spans="1:13" x14ac:dyDescent="0.2">
      <c r="A9015" s="35" t="s">
        <v>8359</v>
      </c>
      <c r="B9015" s="1" t="s">
        <v>5533</v>
      </c>
      <c r="C9015" s="45" t="s">
        <v>5892</v>
      </c>
      <c r="D9015" s="23" t="s">
        <v>977</v>
      </c>
      <c r="E9015" s="23" t="s">
        <v>4134</v>
      </c>
      <c r="F9015" s="40">
        <v>40</v>
      </c>
      <c r="G9015" s="25">
        <v>3623</v>
      </c>
      <c r="H9015" s="25">
        <v>144920</v>
      </c>
      <c r="I9015" s="25"/>
      <c r="J9015" s="58" t="e">
        <f>HYPERLINK("#"&amp;"Insumos"&amp;"!A"&amp;MATCH($B9015,#REF!,0),"Ins "&amp;$B9015)</f>
        <v>#REF!</v>
      </c>
      <c r="M9015" s="220"/>
    </row>
    <row r="9016" spans="1:13" x14ac:dyDescent="0.2">
      <c r="A9016" s="35" t="s">
        <v>8359</v>
      </c>
      <c r="B9016" s="1" t="s">
        <v>7338</v>
      </c>
      <c r="C9016" s="45" t="s">
        <v>7339</v>
      </c>
      <c r="D9016" s="23" t="s">
        <v>5751</v>
      </c>
      <c r="E9016" s="23" t="s">
        <v>4134</v>
      </c>
      <c r="F9016" s="40">
        <v>450</v>
      </c>
      <c r="G9016" s="25">
        <v>999</v>
      </c>
      <c r="H9016" s="25">
        <v>449550</v>
      </c>
      <c r="I9016" s="25"/>
      <c r="J9016" s="58" t="e">
        <f>HYPERLINK("#"&amp;"Insumos"&amp;"!A"&amp;MATCH($B9016,#REF!,0),"Ins "&amp;$B9016)</f>
        <v>#REF!</v>
      </c>
      <c r="M9016" s="220"/>
    </row>
    <row r="9017" spans="1:13" x14ac:dyDescent="0.2">
      <c r="A9017" s="35" t="s">
        <v>8359</v>
      </c>
      <c r="B9017" s="1" t="s">
        <v>7340</v>
      </c>
      <c r="C9017" s="45" t="s">
        <v>7341</v>
      </c>
      <c r="D9017" s="23" t="s">
        <v>5751</v>
      </c>
      <c r="E9017" s="23" t="s">
        <v>4134</v>
      </c>
      <c r="F9017" s="40">
        <v>200</v>
      </c>
      <c r="G9017" s="25">
        <v>999</v>
      </c>
      <c r="H9017" s="25">
        <v>199800</v>
      </c>
      <c r="I9017" s="25"/>
      <c r="J9017" s="58" t="e">
        <f>HYPERLINK("#"&amp;"Insumos"&amp;"!A"&amp;MATCH($B9017,#REF!,0),"Ins "&amp;$B9017)</f>
        <v>#REF!</v>
      </c>
      <c r="M9017" s="220"/>
    </row>
    <row r="9018" spans="1:13" ht="25.5" x14ac:dyDescent="0.2">
      <c r="A9018" s="36" t="s">
        <v>8361</v>
      </c>
      <c r="B9018" s="26" t="s">
        <v>6816</v>
      </c>
      <c r="C9018" s="79" t="s">
        <v>8362</v>
      </c>
      <c r="D9018" s="37" t="s">
        <v>5608</v>
      </c>
      <c r="E9018" s="37" t="s">
        <v>4134</v>
      </c>
      <c r="F9018" s="41"/>
      <c r="G9018" s="27"/>
      <c r="H9018" s="27"/>
      <c r="I9018" s="27">
        <v>14464792</v>
      </c>
      <c r="M9018" s="220">
        <f t="shared" si="140"/>
        <v>18943092</v>
      </c>
    </row>
    <row r="9019" spans="1:13" x14ac:dyDescent="0.2">
      <c r="A9019" s="35" t="s">
        <v>8361</v>
      </c>
      <c r="B9019" s="1" t="s">
        <v>81</v>
      </c>
      <c r="C9019" s="45" t="s">
        <v>1020</v>
      </c>
      <c r="D9019" s="23" t="s">
        <v>5734</v>
      </c>
      <c r="E9019" s="23" t="s">
        <v>4141</v>
      </c>
      <c r="F9019" s="40">
        <v>32</v>
      </c>
      <c r="G9019" s="25">
        <v>75325</v>
      </c>
      <c r="H9019" s="25">
        <v>2410400</v>
      </c>
      <c r="I9019" s="25"/>
      <c r="J9019" s="58" t="e">
        <f>HYPERLINK("#"&amp;"Insumos"&amp;"!A"&amp;MATCH($B9019,#REF!,0),"Ins "&amp;$B9019)</f>
        <v>#REF!</v>
      </c>
      <c r="M9019" s="220"/>
    </row>
    <row r="9020" spans="1:13" x14ac:dyDescent="0.2">
      <c r="A9020" s="35" t="s">
        <v>8361</v>
      </c>
      <c r="B9020" s="1" t="s">
        <v>5533</v>
      </c>
      <c r="C9020" s="45" t="s">
        <v>5892</v>
      </c>
      <c r="D9020" s="23" t="s">
        <v>977</v>
      </c>
      <c r="E9020" s="23" t="s">
        <v>4134</v>
      </c>
      <c r="F9020" s="40">
        <v>32</v>
      </c>
      <c r="G9020" s="25">
        <v>3623</v>
      </c>
      <c r="H9020" s="25">
        <v>115936</v>
      </c>
      <c r="I9020" s="25"/>
      <c r="J9020" s="58" t="e">
        <f>HYPERLINK("#"&amp;"Insumos"&amp;"!A"&amp;MATCH($B9020,#REF!,0),"Ins "&amp;$B9020)</f>
        <v>#REF!</v>
      </c>
      <c r="M9020" s="220"/>
    </row>
    <row r="9021" spans="1:13" x14ac:dyDescent="0.2">
      <c r="A9021" s="35" t="s">
        <v>8361</v>
      </c>
      <c r="B9021" s="1" t="s">
        <v>7348</v>
      </c>
      <c r="C9021" s="45" t="s">
        <v>7349</v>
      </c>
      <c r="D9021" s="23" t="s">
        <v>5751</v>
      </c>
      <c r="E9021" s="23" t="s">
        <v>4134</v>
      </c>
      <c r="F9021" s="40">
        <v>20</v>
      </c>
      <c r="G9021" s="25">
        <v>4286</v>
      </c>
      <c r="H9021" s="25">
        <v>85720</v>
      </c>
      <c r="I9021" s="25"/>
      <c r="J9021" s="58" t="e">
        <f>HYPERLINK("#"&amp;"Insumos"&amp;"!A"&amp;MATCH($B9021,#REF!,0),"Ins "&amp;$B9021)</f>
        <v>#REF!</v>
      </c>
      <c r="M9021" s="220"/>
    </row>
    <row r="9022" spans="1:13" x14ac:dyDescent="0.2">
      <c r="A9022" s="35" t="s">
        <v>8361</v>
      </c>
      <c r="B9022" s="1" t="s">
        <v>7352</v>
      </c>
      <c r="C9022" s="45" t="s">
        <v>7353</v>
      </c>
      <c r="D9022" s="23" t="s">
        <v>5751</v>
      </c>
      <c r="E9022" s="23" t="s">
        <v>287</v>
      </c>
      <c r="F9022" s="40">
        <v>472.5</v>
      </c>
      <c r="G9022" s="25">
        <v>4143</v>
      </c>
      <c r="H9022" s="25">
        <v>1957568</v>
      </c>
      <c r="I9022" s="25"/>
      <c r="J9022" s="58" t="e">
        <f>HYPERLINK("#"&amp;"Insumos"&amp;"!A"&amp;MATCH($B9022,#REF!,0),"Ins "&amp;$B9022)</f>
        <v>#REF!</v>
      </c>
      <c r="M9022" s="220"/>
    </row>
    <row r="9023" spans="1:13" ht="25.5" x14ac:dyDescent="0.2">
      <c r="A9023" s="35" t="s">
        <v>8361</v>
      </c>
      <c r="B9023" s="1" t="s">
        <v>7354</v>
      </c>
      <c r="C9023" s="45" t="s">
        <v>7355</v>
      </c>
      <c r="D9023" s="23" t="s">
        <v>5751</v>
      </c>
      <c r="E9023" s="23" t="s">
        <v>4134</v>
      </c>
      <c r="F9023" s="40">
        <v>140</v>
      </c>
      <c r="G9023" s="25">
        <v>8356</v>
      </c>
      <c r="H9023" s="25">
        <v>1169840</v>
      </c>
      <c r="I9023" s="25"/>
      <c r="J9023" s="58" t="e">
        <f>HYPERLINK("#"&amp;"Insumos"&amp;"!A"&amp;MATCH($B9023,#REF!,0),"Ins "&amp;$B9023)</f>
        <v>#REF!</v>
      </c>
      <c r="M9023" s="220"/>
    </row>
    <row r="9024" spans="1:13" x14ac:dyDescent="0.2">
      <c r="A9024" s="35" t="s">
        <v>8361</v>
      </c>
      <c r="B9024" s="1" t="s">
        <v>7356</v>
      </c>
      <c r="C9024" s="45" t="s">
        <v>7357</v>
      </c>
      <c r="D9024" s="23" t="s">
        <v>5751</v>
      </c>
      <c r="E9024" s="23" t="s">
        <v>4134</v>
      </c>
      <c r="F9024" s="40">
        <v>44</v>
      </c>
      <c r="G9024" s="25">
        <v>67853</v>
      </c>
      <c r="H9024" s="25">
        <v>2985532</v>
      </c>
      <c r="I9024" s="25"/>
      <c r="J9024" s="58" t="e">
        <f>HYPERLINK("#"&amp;"Insumos"&amp;"!A"&amp;MATCH($B9024,#REF!,0),"Ins "&amp;$B9024)</f>
        <v>#REF!</v>
      </c>
      <c r="M9024" s="220"/>
    </row>
    <row r="9025" spans="1:13" x14ac:dyDescent="0.2">
      <c r="A9025" s="35" t="s">
        <v>8361</v>
      </c>
      <c r="B9025" s="1" t="s">
        <v>7358</v>
      </c>
      <c r="C9025" s="45" t="s">
        <v>7359</v>
      </c>
      <c r="D9025" s="23" t="s">
        <v>5751</v>
      </c>
      <c r="E9025" s="23" t="s">
        <v>4134</v>
      </c>
      <c r="F9025" s="40">
        <v>4</v>
      </c>
      <c r="G9025" s="25">
        <v>64138</v>
      </c>
      <c r="H9025" s="25">
        <v>256552</v>
      </c>
      <c r="I9025" s="25"/>
      <c r="J9025" s="58" t="e">
        <f>HYPERLINK("#"&amp;"Insumos"&amp;"!A"&amp;MATCH($B9025,#REF!,0),"Ins "&amp;$B9025)</f>
        <v>#REF!</v>
      </c>
      <c r="M9025" s="220"/>
    </row>
    <row r="9026" spans="1:13" x14ac:dyDescent="0.2">
      <c r="A9026" s="35" t="s">
        <v>8361</v>
      </c>
      <c r="B9026" s="1" t="s">
        <v>7360</v>
      </c>
      <c r="C9026" s="45" t="s">
        <v>7361</v>
      </c>
      <c r="D9026" s="23" t="s">
        <v>5751</v>
      </c>
      <c r="E9026" s="23" t="s">
        <v>4134</v>
      </c>
      <c r="F9026" s="40">
        <v>4</v>
      </c>
      <c r="G9026" s="25">
        <v>31930</v>
      </c>
      <c r="H9026" s="25">
        <v>127720</v>
      </c>
      <c r="I9026" s="25"/>
      <c r="J9026" s="58" t="e">
        <f>HYPERLINK("#"&amp;"Insumos"&amp;"!A"&amp;MATCH($B9026,#REF!,0),"Ins "&amp;$B9026)</f>
        <v>#REF!</v>
      </c>
      <c r="M9026" s="220"/>
    </row>
    <row r="9027" spans="1:13" x14ac:dyDescent="0.2">
      <c r="A9027" s="35" t="s">
        <v>8361</v>
      </c>
      <c r="B9027" s="1" t="s">
        <v>7362</v>
      </c>
      <c r="C9027" s="45" t="s">
        <v>7363</v>
      </c>
      <c r="D9027" s="23" t="s">
        <v>5751</v>
      </c>
      <c r="E9027" s="23" t="s">
        <v>4134</v>
      </c>
      <c r="F9027" s="40">
        <v>44</v>
      </c>
      <c r="G9027" s="25">
        <v>49784</v>
      </c>
      <c r="H9027" s="25">
        <v>2190496</v>
      </c>
      <c r="I9027" s="25"/>
      <c r="J9027" s="58" t="e">
        <f>HYPERLINK("#"&amp;"Insumos"&amp;"!A"&amp;MATCH($B9027,#REF!,0),"Ins "&amp;$B9027)</f>
        <v>#REF!</v>
      </c>
      <c r="M9027" s="220"/>
    </row>
    <row r="9028" spans="1:13" x14ac:dyDescent="0.2">
      <c r="A9028" s="35" t="s">
        <v>8361</v>
      </c>
      <c r="B9028" s="1" t="s">
        <v>7699</v>
      </c>
      <c r="C9028" s="45" t="s">
        <v>7700</v>
      </c>
      <c r="D9028" s="23" t="s">
        <v>5751</v>
      </c>
      <c r="E9028" s="23" t="s">
        <v>4134</v>
      </c>
      <c r="F9028" s="40">
        <v>4</v>
      </c>
      <c r="G9028" s="25">
        <v>269636</v>
      </c>
      <c r="H9028" s="25">
        <v>1078544</v>
      </c>
      <c r="I9028" s="25"/>
      <c r="J9028" s="58" t="e">
        <f>HYPERLINK("#"&amp;"Insumos"&amp;"!A"&amp;MATCH($B9028,#REF!,0),"Ins "&amp;$B9028)</f>
        <v>#REF!</v>
      </c>
      <c r="M9028" s="220"/>
    </row>
    <row r="9029" spans="1:13" x14ac:dyDescent="0.2">
      <c r="A9029" s="35" t="s">
        <v>8361</v>
      </c>
      <c r="B9029" s="1" t="s">
        <v>7766</v>
      </c>
      <c r="C9029" s="45" t="s">
        <v>7767</v>
      </c>
      <c r="D9029" s="23" t="s">
        <v>5751</v>
      </c>
      <c r="E9029" s="23" t="s">
        <v>464</v>
      </c>
      <c r="F9029" s="40">
        <v>42</v>
      </c>
      <c r="G9029" s="25">
        <v>27737</v>
      </c>
      <c r="H9029" s="25">
        <v>1164954</v>
      </c>
      <c r="I9029" s="25"/>
      <c r="J9029" s="58" t="e">
        <f>HYPERLINK("#"&amp;"Insumos"&amp;"!A"&amp;MATCH($B9029,#REF!,0),"Ins "&amp;$B9029)</f>
        <v>#REF!</v>
      </c>
      <c r="M9029" s="220"/>
    </row>
    <row r="9030" spans="1:13" x14ac:dyDescent="0.2">
      <c r="A9030" s="35" t="s">
        <v>8361</v>
      </c>
      <c r="B9030" s="1" t="s">
        <v>7768</v>
      </c>
      <c r="C9030" s="45" t="s">
        <v>7769</v>
      </c>
      <c r="D9030" s="23" t="s">
        <v>5751</v>
      </c>
      <c r="E9030" s="23" t="s">
        <v>464</v>
      </c>
      <c r="F9030" s="40">
        <v>16.8</v>
      </c>
      <c r="G9030" s="25">
        <v>54853</v>
      </c>
      <c r="H9030" s="25">
        <v>921530</v>
      </c>
      <c r="I9030" s="25"/>
      <c r="J9030" s="58" t="e">
        <f>HYPERLINK("#"&amp;"Insumos"&amp;"!A"&amp;MATCH($B9030,#REF!,0),"Ins "&amp;$B9030)</f>
        <v>#REF!</v>
      </c>
      <c r="M9030" s="220"/>
    </row>
    <row r="9031" spans="1:13" ht="25.5" x14ac:dyDescent="0.2">
      <c r="A9031" s="36" t="s">
        <v>8363</v>
      </c>
      <c r="B9031" s="26" t="s">
        <v>6816</v>
      </c>
      <c r="C9031" s="79" t="s">
        <v>8364</v>
      </c>
      <c r="D9031" s="37" t="s">
        <v>5608</v>
      </c>
      <c r="E9031" s="37" t="s">
        <v>464</v>
      </c>
      <c r="F9031" s="41"/>
      <c r="G9031" s="27"/>
      <c r="H9031" s="27"/>
      <c r="I9031" s="27">
        <v>296535</v>
      </c>
      <c r="M9031" s="220">
        <f t="shared" ref="M9031:M9091" si="141">ROUND(I9031*(1+$L$2),0)</f>
        <v>388342</v>
      </c>
    </row>
    <row r="9032" spans="1:13" x14ac:dyDescent="0.2">
      <c r="A9032" s="35" t="s">
        <v>8363</v>
      </c>
      <c r="B9032" s="1" t="s">
        <v>81</v>
      </c>
      <c r="C9032" s="45" t="s">
        <v>1020</v>
      </c>
      <c r="D9032" s="23" t="s">
        <v>5734</v>
      </c>
      <c r="E9032" s="23" t="s">
        <v>4141</v>
      </c>
      <c r="F9032" s="40">
        <v>0.25</v>
      </c>
      <c r="G9032" s="25">
        <v>75325</v>
      </c>
      <c r="H9032" s="25">
        <v>18831</v>
      </c>
      <c r="I9032" s="25"/>
      <c r="J9032" s="58" t="e">
        <f>HYPERLINK("#"&amp;"Insumos"&amp;"!A"&amp;MATCH($B9032,#REF!,0),"Ins "&amp;$B9032)</f>
        <v>#REF!</v>
      </c>
      <c r="M9032" s="220"/>
    </row>
    <row r="9033" spans="1:13" x14ac:dyDescent="0.2">
      <c r="A9033" s="35" t="s">
        <v>8363</v>
      </c>
      <c r="B9033" s="1" t="s">
        <v>5533</v>
      </c>
      <c r="C9033" s="45" t="s">
        <v>5892</v>
      </c>
      <c r="D9033" s="23" t="s">
        <v>977</v>
      </c>
      <c r="E9033" s="23" t="s">
        <v>4134</v>
      </c>
      <c r="F9033" s="40">
        <v>0.25</v>
      </c>
      <c r="G9033" s="25">
        <v>3623</v>
      </c>
      <c r="H9033" s="25">
        <v>906</v>
      </c>
      <c r="I9033" s="25"/>
      <c r="J9033" s="58" t="e">
        <f>HYPERLINK("#"&amp;"Insumos"&amp;"!A"&amp;MATCH($B9033,#REF!,0),"Ins "&amp;$B9033)</f>
        <v>#REF!</v>
      </c>
      <c r="M9033" s="220"/>
    </row>
    <row r="9034" spans="1:13" x14ac:dyDescent="0.2">
      <c r="A9034" s="35" t="s">
        <v>8363</v>
      </c>
      <c r="B9034" s="1" t="s">
        <v>6033</v>
      </c>
      <c r="C9034" s="45" t="s">
        <v>6034</v>
      </c>
      <c r="D9034" s="23" t="s">
        <v>5751</v>
      </c>
      <c r="E9034" s="23" t="s">
        <v>4134</v>
      </c>
      <c r="F9034" s="40">
        <v>0.08</v>
      </c>
      <c r="G9034" s="25">
        <v>7458</v>
      </c>
      <c r="H9034" s="25">
        <v>597</v>
      </c>
      <c r="I9034" s="25"/>
      <c r="J9034" s="58" t="e">
        <f>HYPERLINK("#"&amp;"Insumos"&amp;"!A"&amp;MATCH($B9034,#REF!,0),"Ins "&amp;$B9034)</f>
        <v>#REF!</v>
      </c>
      <c r="M9034" s="220"/>
    </row>
    <row r="9035" spans="1:13" x14ac:dyDescent="0.2">
      <c r="A9035" s="35" t="s">
        <v>8363</v>
      </c>
      <c r="B9035" s="1" t="s">
        <v>7770</v>
      </c>
      <c r="C9035" s="45" t="s">
        <v>7771</v>
      </c>
      <c r="D9035" s="23" t="s">
        <v>5751</v>
      </c>
      <c r="E9035" s="23" t="s">
        <v>464</v>
      </c>
      <c r="F9035" s="40">
        <v>4.2</v>
      </c>
      <c r="G9035" s="25">
        <v>60995</v>
      </c>
      <c r="H9035" s="25">
        <v>256179</v>
      </c>
      <c r="I9035" s="25"/>
      <c r="J9035" s="58" t="e">
        <f>HYPERLINK("#"&amp;"Insumos"&amp;"!A"&amp;MATCH($B9035,#REF!,0),"Ins "&amp;$B9035)</f>
        <v>#REF!</v>
      </c>
      <c r="M9035" s="220"/>
    </row>
    <row r="9036" spans="1:13" x14ac:dyDescent="0.2">
      <c r="A9036" s="35" t="s">
        <v>8363</v>
      </c>
      <c r="B9036" s="1" t="s">
        <v>7772</v>
      </c>
      <c r="C9036" s="45" t="s">
        <v>7773</v>
      </c>
      <c r="D9036" s="23" t="s">
        <v>5751</v>
      </c>
      <c r="E9036" s="23" t="s">
        <v>464</v>
      </c>
      <c r="F9036" s="40">
        <v>1.05</v>
      </c>
      <c r="G9036" s="25">
        <v>11070</v>
      </c>
      <c r="H9036" s="25">
        <v>11624</v>
      </c>
      <c r="I9036" s="25"/>
      <c r="J9036" s="58" t="e">
        <f>HYPERLINK("#"&amp;"Insumos"&amp;"!A"&amp;MATCH($B9036,#REF!,0),"Ins "&amp;$B9036)</f>
        <v>#REF!</v>
      </c>
      <c r="M9036" s="220"/>
    </row>
    <row r="9037" spans="1:13" x14ac:dyDescent="0.2">
      <c r="A9037" s="35" t="s">
        <v>8363</v>
      </c>
      <c r="B9037" s="1" t="s">
        <v>7774</v>
      </c>
      <c r="C9037" s="45" t="s">
        <v>7775</v>
      </c>
      <c r="D9037" s="23" t="s">
        <v>5751</v>
      </c>
      <c r="E9037" s="23" t="s">
        <v>464</v>
      </c>
      <c r="F9037" s="40">
        <v>0.16800000000000001</v>
      </c>
      <c r="G9037" s="25">
        <v>45670</v>
      </c>
      <c r="H9037" s="25">
        <v>7673</v>
      </c>
      <c r="I9037" s="25"/>
      <c r="J9037" s="58" t="e">
        <f>HYPERLINK("#"&amp;"Insumos"&amp;"!A"&amp;MATCH($B9037,#REF!,0),"Ins "&amp;$B9037)</f>
        <v>#REF!</v>
      </c>
      <c r="M9037" s="220"/>
    </row>
    <row r="9038" spans="1:13" x14ac:dyDescent="0.2">
      <c r="A9038" s="35" t="s">
        <v>8363</v>
      </c>
      <c r="B9038" s="1" t="s">
        <v>7776</v>
      </c>
      <c r="C9038" s="45" t="s">
        <v>7777</v>
      </c>
      <c r="D9038" s="23" t="s">
        <v>5751</v>
      </c>
      <c r="E9038" s="23" t="s">
        <v>4134</v>
      </c>
      <c r="F9038" s="40">
        <v>0.04</v>
      </c>
      <c r="G9038" s="25">
        <v>18126</v>
      </c>
      <c r="H9038" s="25">
        <v>725</v>
      </c>
      <c r="I9038" s="25"/>
      <c r="J9038" s="58" t="e">
        <f>HYPERLINK("#"&amp;"Insumos"&amp;"!A"&amp;MATCH($B9038,#REF!,0),"Ins "&amp;$B9038)</f>
        <v>#REF!</v>
      </c>
      <c r="M9038" s="220"/>
    </row>
    <row r="9039" spans="1:13" ht="25.5" x14ac:dyDescent="0.2">
      <c r="A9039" s="36" t="s">
        <v>8365</v>
      </c>
      <c r="B9039" s="26" t="s">
        <v>6816</v>
      </c>
      <c r="C9039" s="79" t="s">
        <v>8366</v>
      </c>
      <c r="D9039" s="37" t="s">
        <v>5608</v>
      </c>
      <c r="E9039" s="37" t="s">
        <v>464</v>
      </c>
      <c r="F9039" s="41"/>
      <c r="G9039" s="27"/>
      <c r="H9039" s="27"/>
      <c r="I9039" s="27">
        <v>79631</v>
      </c>
      <c r="M9039" s="220">
        <f t="shared" si="141"/>
        <v>104285</v>
      </c>
    </row>
    <row r="9040" spans="1:13" x14ac:dyDescent="0.2">
      <c r="A9040" s="35" t="s">
        <v>8365</v>
      </c>
      <c r="B9040" s="1" t="s">
        <v>81</v>
      </c>
      <c r="C9040" s="45" t="s">
        <v>1020</v>
      </c>
      <c r="D9040" s="23" t="s">
        <v>5734</v>
      </c>
      <c r="E9040" s="23" t="s">
        <v>4141</v>
      </c>
      <c r="F9040" s="40">
        <v>0.25</v>
      </c>
      <c r="G9040" s="25">
        <v>75325</v>
      </c>
      <c r="H9040" s="25">
        <v>18831</v>
      </c>
      <c r="I9040" s="25"/>
      <c r="J9040" s="58" t="e">
        <f>HYPERLINK("#"&amp;"Insumos"&amp;"!A"&amp;MATCH($B9040,#REF!,0),"Ins "&amp;$B9040)</f>
        <v>#REF!</v>
      </c>
      <c r="M9040" s="220"/>
    </row>
    <row r="9041" spans="1:13" x14ac:dyDescent="0.2">
      <c r="A9041" s="35" t="s">
        <v>8365</v>
      </c>
      <c r="B9041" s="1" t="s">
        <v>5533</v>
      </c>
      <c r="C9041" s="45" t="s">
        <v>5892</v>
      </c>
      <c r="D9041" s="23" t="s">
        <v>977</v>
      </c>
      <c r="E9041" s="23" t="s">
        <v>4134</v>
      </c>
      <c r="F9041" s="40">
        <v>0.25</v>
      </c>
      <c r="G9041" s="25">
        <v>3623</v>
      </c>
      <c r="H9041" s="25">
        <v>906</v>
      </c>
      <c r="I9041" s="25"/>
      <c r="J9041" s="58" t="e">
        <f>HYPERLINK("#"&amp;"Insumos"&amp;"!A"&amp;MATCH($B9041,#REF!,0),"Ins "&amp;$B9041)</f>
        <v>#REF!</v>
      </c>
      <c r="M9041" s="220"/>
    </row>
    <row r="9042" spans="1:13" x14ac:dyDescent="0.2">
      <c r="A9042" s="35" t="s">
        <v>8365</v>
      </c>
      <c r="B9042" s="1" t="s">
        <v>7376</v>
      </c>
      <c r="C9042" s="45" t="s">
        <v>7377</v>
      </c>
      <c r="D9042" s="23" t="s">
        <v>5751</v>
      </c>
      <c r="E9042" s="23" t="s">
        <v>4134</v>
      </c>
      <c r="F9042" s="40">
        <v>0.1</v>
      </c>
      <c r="G9042" s="25">
        <v>2144</v>
      </c>
      <c r="H9042" s="25">
        <v>214</v>
      </c>
      <c r="I9042" s="25"/>
      <c r="J9042" s="58" t="e">
        <f>HYPERLINK("#"&amp;"Insumos"&amp;"!A"&amp;MATCH($B9042,#REF!,0),"Ins "&amp;$B9042)</f>
        <v>#REF!</v>
      </c>
      <c r="M9042" s="220"/>
    </row>
    <row r="9043" spans="1:13" x14ac:dyDescent="0.2">
      <c r="A9043" s="35" t="s">
        <v>8365</v>
      </c>
      <c r="B9043" s="1" t="s">
        <v>7378</v>
      </c>
      <c r="C9043" s="45" t="s">
        <v>7379</v>
      </c>
      <c r="D9043" s="23" t="s">
        <v>5751</v>
      </c>
      <c r="E9043" s="23" t="s">
        <v>4134</v>
      </c>
      <c r="F9043" s="40">
        <v>0.15</v>
      </c>
      <c r="G9043" s="25">
        <v>3502</v>
      </c>
      <c r="H9043" s="25">
        <v>525</v>
      </c>
      <c r="I9043" s="25"/>
      <c r="J9043" s="58" t="e">
        <f>HYPERLINK("#"&amp;"Insumos"&amp;"!A"&amp;MATCH($B9043,#REF!,0),"Ins "&amp;$B9043)</f>
        <v>#REF!</v>
      </c>
      <c r="M9043" s="220"/>
    </row>
    <row r="9044" spans="1:13" x14ac:dyDescent="0.2">
      <c r="A9044" s="35" t="s">
        <v>8365</v>
      </c>
      <c r="B9044" s="1" t="s">
        <v>7778</v>
      </c>
      <c r="C9044" s="45" t="s">
        <v>7779</v>
      </c>
      <c r="D9044" s="23" t="s">
        <v>5751</v>
      </c>
      <c r="E9044" s="23" t="s">
        <v>464</v>
      </c>
      <c r="F9044" s="40">
        <v>4.1500000000000004</v>
      </c>
      <c r="G9044" s="25">
        <v>7285</v>
      </c>
      <c r="H9044" s="25">
        <v>30233</v>
      </c>
      <c r="I9044" s="25"/>
      <c r="J9044" s="58" t="e">
        <f>HYPERLINK("#"&amp;"Insumos"&amp;"!A"&amp;MATCH($B9044,#REF!,0),"Ins "&amp;$B9044)</f>
        <v>#REF!</v>
      </c>
      <c r="M9044" s="220"/>
    </row>
    <row r="9045" spans="1:13" x14ac:dyDescent="0.2">
      <c r="A9045" s="35" t="s">
        <v>8365</v>
      </c>
      <c r="B9045" s="1" t="s">
        <v>7780</v>
      </c>
      <c r="C9045" s="45" t="s">
        <v>7781</v>
      </c>
      <c r="D9045" s="23" t="s">
        <v>5751</v>
      </c>
      <c r="E9045" s="23" t="s">
        <v>464</v>
      </c>
      <c r="F9045" s="40">
        <v>1.05</v>
      </c>
      <c r="G9045" s="25">
        <v>5214</v>
      </c>
      <c r="H9045" s="25">
        <v>5475</v>
      </c>
      <c r="I9045" s="25"/>
      <c r="J9045" s="58" t="e">
        <f>HYPERLINK("#"&amp;"Insumos"&amp;"!A"&amp;MATCH($B9045,#REF!,0),"Ins "&amp;$B9045)</f>
        <v>#REF!</v>
      </c>
      <c r="M9045" s="220"/>
    </row>
    <row r="9046" spans="1:13" x14ac:dyDescent="0.2">
      <c r="A9046" s="35" t="s">
        <v>8365</v>
      </c>
      <c r="B9046" s="1" t="s">
        <v>7782</v>
      </c>
      <c r="C9046" s="45" t="s">
        <v>7783</v>
      </c>
      <c r="D9046" s="23" t="s">
        <v>5751</v>
      </c>
      <c r="E9046" s="23" t="s">
        <v>464</v>
      </c>
      <c r="F9046" s="40">
        <v>1.05</v>
      </c>
      <c r="G9046" s="25">
        <v>22330</v>
      </c>
      <c r="H9046" s="25">
        <v>23447</v>
      </c>
      <c r="I9046" s="25"/>
      <c r="J9046" s="58" t="e">
        <f>HYPERLINK("#"&amp;"Insumos"&amp;"!A"&amp;MATCH($B9046,#REF!,0),"Ins "&amp;$B9046)</f>
        <v>#REF!</v>
      </c>
      <c r="M9046" s="220"/>
    </row>
    <row r="9047" spans="1:13" ht="25.5" x14ac:dyDescent="0.2">
      <c r="A9047" s="36" t="s">
        <v>8367</v>
      </c>
      <c r="B9047" s="26" t="s">
        <v>6816</v>
      </c>
      <c r="C9047" s="79" t="s">
        <v>8368</v>
      </c>
      <c r="D9047" s="37" t="s">
        <v>5608</v>
      </c>
      <c r="E9047" s="37" t="s">
        <v>464</v>
      </c>
      <c r="F9047" s="41"/>
      <c r="G9047" s="27"/>
      <c r="H9047" s="27"/>
      <c r="I9047" s="27">
        <v>144194</v>
      </c>
      <c r="M9047" s="220">
        <f t="shared" si="141"/>
        <v>188836</v>
      </c>
    </row>
    <row r="9048" spans="1:13" x14ac:dyDescent="0.2">
      <c r="A9048" s="35" t="s">
        <v>8367</v>
      </c>
      <c r="B9048" s="1" t="s">
        <v>81</v>
      </c>
      <c r="C9048" s="45" t="s">
        <v>1020</v>
      </c>
      <c r="D9048" s="23" t="s">
        <v>5734</v>
      </c>
      <c r="E9048" s="23" t="s">
        <v>4141</v>
      </c>
      <c r="F9048" s="40">
        <v>0.25</v>
      </c>
      <c r="G9048" s="25">
        <v>75325</v>
      </c>
      <c r="H9048" s="25">
        <v>18831</v>
      </c>
      <c r="I9048" s="25"/>
      <c r="J9048" s="58" t="e">
        <f>HYPERLINK("#"&amp;"Insumos"&amp;"!A"&amp;MATCH($B9048,#REF!,0),"Ins "&amp;$B9048)</f>
        <v>#REF!</v>
      </c>
      <c r="M9048" s="220"/>
    </row>
    <row r="9049" spans="1:13" x14ac:dyDescent="0.2">
      <c r="A9049" s="35" t="s">
        <v>8367</v>
      </c>
      <c r="B9049" s="1" t="s">
        <v>5533</v>
      </c>
      <c r="C9049" s="45" t="s">
        <v>5892</v>
      </c>
      <c r="D9049" s="23" t="s">
        <v>977</v>
      </c>
      <c r="E9049" s="23" t="s">
        <v>4134</v>
      </c>
      <c r="F9049" s="40">
        <v>0.25</v>
      </c>
      <c r="G9049" s="25">
        <v>3623</v>
      </c>
      <c r="H9049" s="25">
        <v>906</v>
      </c>
      <c r="I9049" s="25"/>
      <c r="J9049" s="58" t="e">
        <f>HYPERLINK("#"&amp;"Insumos"&amp;"!A"&amp;MATCH($B9049,#REF!,0),"Ins "&amp;$B9049)</f>
        <v>#REF!</v>
      </c>
      <c r="M9049" s="220"/>
    </row>
    <row r="9050" spans="1:13" x14ac:dyDescent="0.2">
      <c r="A9050" s="35" t="s">
        <v>8367</v>
      </c>
      <c r="B9050" s="1" t="s">
        <v>7372</v>
      </c>
      <c r="C9050" s="45" t="s">
        <v>7373</v>
      </c>
      <c r="D9050" s="23" t="s">
        <v>5751</v>
      </c>
      <c r="E9050" s="23" t="s">
        <v>4134</v>
      </c>
      <c r="F9050" s="40">
        <v>0.1</v>
      </c>
      <c r="G9050" s="25">
        <v>3715</v>
      </c>
      <c r="H9050" s="25">
        <v>372</v>
      </c>
      <c r="I9050" s="25"/>
      <c r="J9050" s="58" t="e">
        <f>HYPERLINK("#"&amp;"Insumos"&amp;"!A"&amp;MATCH($B9050,#REF!,0),"Ins "&amp;$B9050)</f>
        <v>#REF!</v>
      </c>
      <c r="M9050" s="220"/>
    </row>
    <row r="9051" spans="1:13" x14ac:dyDescent="0.2">
      <c r="A9051" s="35" t="s">
        <v>8367</v>
      </c>
      <c r="B9051" s="1" t="s">
        <v>7374</v>
      </c>
      <c r="C9051" s="45" t="s">
        <v>7375</v>
      </c>
      <c r="D9051" s="23" t="s">
        <v>5751</v>
      </c>
      <c r="E9051" s="23" t="s">
        <v>4134</v>
      </c>
      <c r="F9051" s="40">
        <v>0.1</v>
      </c>
      <c r="G9051" s="25">
        <v>12713</v>
      </c>
      <c r="H9051" s="25">
        <v>1271</v>
      </c>
      <c r="I9051" s="25"/>
      <c r="J9051" s="58" t="e">
        <f>HYPERLINK("#"&amp;"Insumos"&amp;"!A"&amp;MATCH($B9051,#REF!,0),"Ins "&amp;$B9051)</f>
        <v>#REF!</v>
      </c>
      <c r="M9051" s="220"/>
    </row>
    <row r="9052" spans="1:13" x14ac:dyDescent="0.2">
      <c r="A9052" s="35" t="s">
        <v>8367</v>
      </c>
      <c r="B9052" s="1" t="s">
        <v>7778</v>
      </c>
      <c r="C9052" s="45" t="s">
        <v>7779</v>
      </c>
      <c r="D9052" s="23" t="s">
        <v>5751</v>
      </c>
      <c r="E9052" s="23" t="s">
        <v>464</v>
      </c>
      <c r="F9052" s="40">
        <v>1.05</v>
      </c>
      <c r="G9052" s="25">
        <v>7285</v>
      </c>
      <c r="H9052" s="25">
        <v>7649</v>
      </c>
      <c r="I9052" s="25"/>
      <c r="J9052" s="58" t="e">
        <f>HYPERLINK("#"&amp;"Insumos"&amp;"!A"&amp;MATCH($B9052,#REF!,0),"Ins "&amp;$B9052)</f>
        <v>#REF!</v>
      </c>
      <c r="M9052" s="220"/>
    </row>
    <row r="9053" spans="1:13" x14ac:dyDescent="0.2">
      <c r="A9053" s="35" t="s">
        <v>8367</v>
      </c>
      <c r="B9053" s="1" t="s">
        <v>7784</v>
      </c>
      <c r="C9053" s="45" t="s">
        <v>7785</v>
      </c>
      <c r="D9053" s="23" t="s">
        <v>5751</v>
      </c>
      <c r="E9053" s="23" t="s">
        <v>464</v>
      </c>
      <c r="F9053" s="40">
        <v>1.05</v>
      </c>
      <c r="G9053" s="25">
        <v>31973</v>
      </c>
      <c r="H9053" s="25">
        <v>33572</v>
      </c>
      <c r="I9053" s="25"/>
      <c r="J9053" s="58" t="e">
        <f>HYPERLINK("#"&amp;"Insumos"&amp;"!A"&amp;MATCH($B9053,#REF!,0),"Ins "&amp;$B9053)</f>
        <v>#REF!</v>
      </c>
      <c r="M9053" s="220"/>
    </row>
    <row r="9054" spans="1:13" x14ac:dyDescent="0.2">
      <c r="A9054" s="35" t="s">
        <v>8367</v>
      </c>
      <c r="B9054" s="1" t="s">
        <v>7786</v>
      </c>
      <c r="C9054" s="45" t="s">
        <v>7787</v>
      </c>
      <c r="D9054" s="23" t="s">
        <v>5751</v>
      </c>
      <c r="E9054" s="23" t="s">
        <v>464</v>
      </c>
      <c r="F9054" s="40">
        <v>4.2</v>
      </c>
      <c r="G9054" s="25">
        <v>19427</v>
      </c>
      <c r="H9054" s="25">
        <v>81593</v>
      </c>
      <c r="I9054" s="25"/>
      <c r="J9054" s="58" t="e">
        <f>HYPERLINK("#"&amp;"Insumos"&amp;"!A"&amp;MATCH($B9054,#REF!,0),"Ins "&amp;$B9054)</f>
        <v>#REF!</v>
      </c>
      <c r="M9054" s="220"/>
    </row>
    <row r="9055" spans="1:13" ht="25.5" x14ac:dyDescent="0.2">
      <c r="A9055" s="36" t="s">
        <v>8369</v>
      </c>
      <c r="B9055" s="26" t="s">
        <v>6816</v>
      </c>
      <c r="C9055" s="79" t="s">
        <v>8370</v>
      </c>
      <c r="D9055" s="37" t="s">
        <v>5608</v>
      </c>
      <c r="E9055" s="37" t="s">
        <v>464</v>
      </c>
      <c r="F9055" s="41"/>
      <c r="G9055" s="27"/>
      <c r="H9055" s="27"/>
      <c r="I9055" s="27">
        <v>195322</v>
      </c>
      <c r="M9055" s="220">
        <f t="shared" si="141"/>
        <v>255794</v>
      </c>
    </row>
    <row r="9056" spans="1:13" x14ac:dyDescent="0.2">
      <c r="A9056" s="35" t="s">
        <v>8369</v>
      </c>
      <c r="B9056" s="1" t="s">
        <v>81</v>
      </c>
      <c r="C9056" s="45" t="s">
        <v>1020</v>
      </c>
      <c r="D9056" s="23" t="s">
        <v>5734</v>
      </c>
      <c r="E9056" s="23" t="s">
        <v>4141</v>
      </c>
      <c r="F9056" s="40">
        <v>0.25</v>
      </c>
      <c r="G9056" s="25">
        <v>75325</v>
      </c>
      <c r="H9056" s="25">
        <v>18831</v>
      </c>
      <c r="I9056" s="25"/>
      <c r="J9056" s="58" t="e">
        <f>HYPERLINK("#"&amp;"Insumos"&amp;"!A"&amp;MATCH($B9056,#REF!,0),"Ins "&amp;$B9056)</f>
        <v>#REF!</v>
      </c>
      <c r="M9056" s="220"/>
    </row>
    <row r="9057" spans="1:13" x14ac:dyDescent="0.2">
      <c r="A9057" s="35" t="s">
        <v>8369</v>
      </c>
      <c r="B9057" s="1" t="s">
        <v>5533</v>
      </c>
      <c r="C9057" s="45" t="s">
        <v>5892</v>
      </c>
      <c r="D9057" s="23" t="s">
        <v>977</v>
      </c>
      <c r="E9057" s="23" t="s">
        <v>4134</v>
      </c>
      <c r="F9057" s="40">
        <v>0.25</v>
      </c>
      <c r="G9057" s="25">
        <v>3623</v>
      </c>
      <c r="H9057" s="25">
        <v>906</v>
      </c>
      <c r="I9057" s="25"/>
      <c r="J9057" s="58" t="e">
        <f>HYPERLINK("#"&amp;"Insumos"&amp;"!A"&amp;MATCH($B9057,#REF!,0),"Ins "&amp;$B9057)</f>
        <v>#REF!</v>
      </c>
      <c r="M9057" s="220"/>
    </row>
    <row r="9058" spans="1:13" x14ac:dyDescent="0.2">
      <c r="A9058" s="35" t="s">
        <v>8369</v>
      </c>
      <c r="B9058" s="1" t="s">
        <v>7372</v>
      </c>
      <c r="C9058" s="45" t="s">
        <v>7373</v>
      </c>
      <c r="D9058" s="23" t="s">
        <v>5751</v>
      </c>
      <c r="E9058" s="23" t="s">
        <v>4134</v>
      </c>
      <c r="F9058" s="40">
        <v>0.4</v>
      </c>
      <c r="G9058" s="25">
        <v>3715</v>
      </c>
      <c r="H9058" s="25">
        <v>1486</v>
      </c>
      <c r="I9058" s="25"/>
      <c r="J9058" s="58" t="e">
        <f>HYPERLINK("#"&amp;"Insumos"&amp;"!A"&amp;MATCH($B9058,#REF!,0),"Ins "&amp;$B9058)</f>
        <v>#REF!</v>
      </c>
      <c r="M9058" s="220"/>
    </row>
    <row r="9059" spans="1:13" x14ac:dyDescent="0.2">
      <c r="A9059" s="35" t="s">
        <v>8369</v>
      </c>
      <c r="B9059" s="1" t="s">
        <v>7374</v>
      </c>
      <c r="C9059" s="45" t="s">
        <v>7375</v>
      </c>
      <c r="D9059" s="23" t="s">
        <v>5751</v>
      </c>
      <c r="E9059" s="23" t="s">
        <v>4134</v>
      </c>
      <c r="F9059" s="40">
        <v>0.4</v>
      </c>
      <c r="G9059" s="25">
        <v>12713</v>
      </c>
      <c r="H9059" s="25">
        <v>5085</v>
      </c>
      <c r="I9059" s="25"/>
      <c r="J9059" s="58" t="e">
        <f>HYPERLINK("#"&amp;"Insumos"&amp;"!A"&amp;MATCH($B9059,#REF!,0),"Ins "&amp;$B9059)</f>
        <v>#REF!</v>
      </c>
      <c r="M9059" s="220"/>
    </row>
    <row r="9060" spans="1:13" x14ac:dyDescent="0.2">
      <c r="A9060" s="35" t="s">
        <v>8369</v>
      </c>
      <c r="B9060" s="1" t="s">
        <v>7778</v>
      </c>
      <c r="C9060" s="45" t="s">
        <v>7779</v>
      </c>
      <c r="D9060" s="23" t="s">
        <v>5751</v>
      </c>
      <c r="E9060" s="23" t="s">
        <v>464</v>
      </c>
      <c r="F9060" s="40">
        <v>1.05</v>
      </c>
      <c r="G9060" s="25">
        <v>7285</v>
      </c>
      <c r="H9060" s="25">
        <v>7649</v>
      </c>
      <c r="I9060" s="25"/>
      <c r="J9060" s="58" t="e">
        <f>HYPERLINK("#"&amp;"Insumos"&amp;"!A"&amp;MATCH($B9060,#REF!,0),"Ins "&amp;$B9060)</f>
        <v>#REF!</v>
      </c>
      <c r="M9060" s="220"/>
    </row>
    <row r="9061" spans="1:13" x14ac:dyDescent="0.2">
      <c r="A9061" s="35" t="s">
        <v>8369</v>
      </c>
      <c r="B9061" s="1" t="s">
        <v>7784</v>
      </c>
      <c r="C9061" s="45" t="s">
        <v>7785</v>
      </c>
      <c r="D9061" s="23" t="s">
        <v>5751</v>
      </c>
      <c r="E9061" s="23" t="s">
        <v>464</v>
      </c>
      <c r="F9061" s="40">
        <v>1.05</v>
      </c>
      <c r="G9061" s="25">
        <v>31973</v>
      </c>
      <c r="H9061" s="25">
        <v>33572</v>
      </c>
      <c r="I9061" s="25"/>
      <c r="J9061" s="58" t="e">
        <f>HYPERLINK("#"&amp;"Insumos"&amp;"!A"&amp;MATCH($B9061,#REF!,0),"Ins "&amp;$B9061)</f>
        <v>#REF!</v>
      </c>
      <c r="M9061" s="220"/>
    </row>
    <row r="9062" spans="1:13" x14ac:dyDescent="0.2">
      <c r="A9062" s="35" t="s">
        <v>8369</v>
      </c>
      <c r="B9062" s="1" t="s">
        <v>7788</v>
      </c>
      <c r="C9062" s="45" t="s">
        <v>7789</v>
      </c>
      <c r="D9062" s="23" t="s">
        <v>5751</v>
      </c>
      <c r="E9062" s="23" t="s">
        <v>464</v>
      </c>
      <c r="F9062" s="40">
        <v>4.2</v>
      </c>
      <c r="G9062" s="25">
        <v>30427</v>
      </c>
      <c r="H9062" s="25">
        <v>127793</v>
      </c>
      <c r="I9062" s="25"/>
      <c r="J9062" s="58" t="e">
        <f>HYPERLINK("#"&amp;"Insumos"&amp;"!A"&amp;MATCH($B9062,#REF!,0),"Ins "&amp;$B9062)</f>
        <v>#REF!</v>
      </c>
      <c r="M9062" s="220"/>
    </row>
    <row r="9063" spans="1:13" ht="25.5" x14ac:dyDescent="0.2">
      <c r="A9063" s="36" t="s">
        <v>8371</v>
      </c>
      <c r="B9063" s="26" t="s">
        <v>6816</v>
      </c>
      <c r="C9063" s="79" t="s">
        <v>8372</v>
      </c>
      <c r="D9063" s="37" t="s">
        <v>5608</v>
      </c>
      <c r="E9063" s="37" t="s">
        <v>4134</v>
      </c>
      <c r="F9063" s="41"/>
      <c r="G9063" s="27"/>
      <c r="H9063" s="27"/>
      <c r="I9063" s="27">
        <v>819278</v>
      </c>
      <c r="M9063" s="220">
        <f t="shared" si="141"/>
        <v>1072926</v>
      </c>
    </row>
    <row r="9064" spans="1:13" x14ac:dyDescent="0.2">
      <c r="A9064" s="35" t="s">
        <v>8371</v>
      </c>
      <c r="B9064" s="1" t="s">
        <v>5577</v>
      </c>
      <c r="C9064" s="45" t="s">
        <v>6346</v>
      </c>
      <c r="D9064" s="23" t="s">
        <v>5734</v>
      </c>
      <c r="E9064" s="23" t="s">
        <v>4141</v>
      </c>
      <c r="F9064" s="40">
        <v>0.5</v>
      </c>
      <c r="G9064" s="25">
        <v>53481</v>
      </c>
      <c r="H9064" s="25">
        <v>26741</v>
      </c>
      <c r="I9064" s="25"/>
      <c r="J9064" s="58" t="e">
        <f>HYPERLINK("#"&amp;"Insumos"&amp;"!A"&amp;MATCH($B9064,#REF!,0),"Ins "&amp;$B9064)</f>
        <v>#REF!</v>
      </c>
      <c r="M9064" s="220"/>
    </row>
    <row r="9065" spans="1:13" ht="25.5" x14ac:dyDescent="0.2">
      <c r="A9065" s="35" t="s">
        <v>8371</v>
      </c>
      <c r="B9065" s="1" t="s">
        <v>597</v>
      </c>
      <c r="C9065" s="45" t="s">
        <v>8738</v>
      </c>
      <c r="D9065" s="23" t="s">
        <v>5534</v>
      </c>
      <c r="E9065" s="23" t="s">
        <v>8737</v>
      </c>
      <c r="F9065" s="40">
        <v>0.4</v>
      </c>
      <c r="G9065" s="25">
        <v>17302</v>
      </c>
      <c r="H9065" s="25">
        <v>6921</v>
      </c>
      <c r="I9065" s="25"/>
      <c r="J9065" s="58" t="e">
        <f>HYPERLINK("#"&amp;"Insumos"&amp;"!A"&amp;MATCH($B9065,#REF!,0),"Ins "&amp;$B9065)</f>
        <v>#REF!</v>
      </c>
      <c r="M9065" s="220"/>
    </row>
    <row r="9066" spans="1:13" x14ac:dyDescent="0.2">
      <c r="A9066" s="35" t="s">
        <v>8371</v>
      </c>
      <c r="B9066" s="1" t="s">
        <v>5533</v>
      </c>
      <c r="C9066" s="45" t="s">
        <v>5892</v>
      </c>
      <c r="D9066" s="23" t="s">
        <v>977</v>
      </c>
      <c r="E9066" s="23" t="s">
        <v>4134</v>
      </c>
      <c r="F9066" s="40">
        <v>0.5</v>
      </c>
      <c r="G9066" s="25">
        <v>3623</v>
      </c>
      <c r="H9066" s="25">
        <v>1812</v>
      </c>
      <c r="I9066" s="25"/>
      <c r="J9066" s="58" t="e">
        <f>HYPERLINK("#"&amp;"Insumos"&amp;"!A"&amp;MATCH($B9066,#REF!,0),"Ins "&amp;$B9066)</f>
        <v>#REF!</v>
      </c>
      <c r="M9066" s="220"/>
    </row>
    <row r="9067" spans="1:13" x14ac:dyDescent="0.2">
      <c r="A9067" s="35" t="s">
        <v>8371</v>
      </c>
      <c r="B9067" s="1" t="s">
        <v>4654</v>
      </c>
      <c r="C9067" s="45" t="s">
        <v>4</v>
      </c>
      <c r="D9067" s="23" t="s">
        <v>5751</v>
      </c>
      <c r="E9067" s="23" t="s">
        <v>4134</v>
      </c>
      <c r="F9067" s="40">
        <v>2</v>
      </c>
      <c r="G9067" s="25">
        <v>2562</v>
      </c>
      <c r="H9067" s="25">
        <v>5124</v>
      </c>
      <c r="I9067" s="25"/>
      <c r="J9067" s="58" t="e">
        <f>HYPERLINK("#"&amp;"Insumos"&amp;"!A"&amp;MATCH($B9067,#REF!,0),"Ins "&amp;$B9067)</f>
        <v>#REF!</v>
      </c>
      <c r="M9067" s="220"/>
    </row>
    <row r="9068" spans="1:13" x14ac:dyDescent="0.2">
      <c r="A9068" s="35" t="s">
        <v>8371</v>
      </c>
      <c r="B9068" s="1" t="s">
        <v>5007</v>
      </c>
      <c r="C9068" s="45" t="s">
        <v>720</v>
      </c>
      <c r="D9068" s="23" t="s">
        <v>5751</v>
      </c>
      <c r="E9068" s="23" t="s">
        <v>4134</v>
      </c>
      <c r="F9068" s="40">
        <v>1</v>
      </c>
      <c r="G9068" s="25">
        <v>1897</v>
      </c>
      <c r="H9068" s="25">
        <v>1897</v>
      </c>
      <c r="I9068" s="25"/>
      <c r="J9068" s="58" t="e">
        <f>HYPERLINK("#"&amp;"Insumos"&amp;"!A"&amp;MATCH($B9068,#REF!,0),"Ins "&amp;$B9068)</f>
        <v>#REF!</v>
      </c>
      <c r="M9068" s="220"/>
    </row>
    <row r="9069" spans="1:13" x14ac:dyDescent="0.2">
      <c r="A9069" s="35" t="s">
        <v>8371</v>
      </c>
      <c r="B9069" s="1" t="s">
        <v>7796</v>
      </c>
      <c r="C9069" s="45" t="s">
        <v>7797</v>
      </c>
      <c r="D9069" s="23" t="s">
        <v>5751</v>
      </c>
      <c r="E9069" s="23" t="s">
        <v>4134</v>
      </c>
      <c r="F9069" s="40">
        <v>1</v>
      </c>
      <c r="G9069" s="25">
        <v>776783</v>
      </c>
      <c r="H9069" s="25">
        <v>776783</v>
      </c>
      <c r="I9069" s="25"/>
      <c r="J9069" s="58" t="e">
        <f>HYPERLINK("#"&amp;"Insumos"&amp;"!A"&amp;MATCH($B9069,#REF!,0),"Ins "&amp;$B9069)</f>
        <v>#REF!</v>
      </c>
      <c r="M9069" s="220"/>
    </row>
    <row r="9070" spans="1:13" ht="25.5" x14ac:dyDescent="0.2">
      <c r="A9070" s="36" t="s">
        <v>8373</v>
      </c>
      <c r="B9070" s="26" t="s">
        <v>6816</v>
      </c>
      <c r="C9070" s="79" t="s">
        <v>8374</v>
      </c>
      <c r="D9070" s="37" t="s">
        <v>5608</v>
      </c>
      <c r="E9070" s="37" t="s">
        <v>4134</v>
      </c>
      <c r="F9070" s="41"/>
      <c r="G9070" s="27"/>
      <c r="H9070" s="27"/>
      <c r="I9070" s="27">
        <v>76711</v>
      </c>
      <c r="M9070" s="220">
        <f t="shared" si="141"/>
        <v>100461</v>
      </c>
    </row>
    <row r="9071" spans="1:13" x14ac:dyDescent="0.2">
      <c r="A9071" s="35" t="s">
        <v>8373</v>
      </c>
      <c r="B9071" s="1" t="s">
        <v>5577</v>
      </c>
      <c r="C9071" s="45" t="s">
        <v>6346</v>
      </c>
      <c r="D9071" s="23" t="s">
        <v>5734</v>
      </c>
      <c r="E9071" s="23" t="s">
        <v>4141</v>
      </c>
      <c r="F9071" s="40">
        <v>0.5</v>
      </c>
      <c r="G9071" s="25">
        <v>53481</v>
      </c>
      <c r="H9071" s="25">
        <v>26741</v>
      </c>
      <c r="I9071" s="25"/>
      <c r="J9071" s="58" t="e">
        <f>HYPERLINK("#"&amp;"Insumos"&amp;"!A"&amp;MATCH($B9071,#REF!,0),"Ins "&amp;$B9071)</f>
        <v>#REF!</v>
      </c>
      <c r="M9071" s="220"/>
    </row>
    <row r="9072" spans="1:13" ht="25.5" x14ac:dyDescent="0.2">
      <c r="A9072" s="35" t="s">
        <v>8373</v>
      </c>
      <c r="B9072" s="1" t="s">
        <v>597</v>
      </c>
      <c r="C9072" s="45" t="s">
        <v>8738</v>
      </c>
      <c r="D9072" s="23" t="s">
        <v>5534</v>
      </c>
      <c r="E9072" s="23" t="s">
        <v>8737</v>
      </c>
      <c r="F9072" s="40">
        <v>0.4</v>
      </c>
      <c r="G9072" s="25">
        <v>17302</v>
      </c>
      <c r="H9072" s="25">
        <v>6921</v>
      </c>
      <c r="I9072" s="25"/>
      <c r="J9072" s="58" t="e">
        <f>HYPERLINK("#"&amp;"Insumos"&amp;"!A"&amp;MATCH($B9072,#REF!,0),"Ins "&amp;$B9072)</f>
        <v>#REF!</v>
      </c>
      <c r="M9072" s="220"/>
    </row>
    <row r="9073" spans="1:13" x14ac:dyDescent="0.2">
      <c r="A9073" s="35" t="s">
        <v>8373</v>
      </c>
      <c r="B9073" s="1" t="s">
        <v>5533</v>
      </c>
      <c r="C9073" s="45" t="s">
        <v>5892</v>
      </c>
      <c r="D9073" s="23" t="s">
        <v>977</v>
      </c>
      <c r="E9073" s="23" t="s">
        <v>4134</v>
      </c>
      <c r="F9073" s="40">
        <v>0.5</v>
      </c>
      <c r="G9073" s="25">
        <v>3623</v>
      </c>
      <c r="H9073" s="25">
        <v>1812</v>
      </c>
      <c r="I9073" s="25"/>
      <c r="J9073" s="58" t="e">
        <f>HYPERLINK("#"&amp;"Insumos"&amp;"!A"&amp;MATCH($B9073,#REF!,0),"Ins "&amp;$B9073)</f>
        <v>#REF!</v>
      </c>
      <c r="M9073" s="220"/>
    </row>
    <row r="9074" spans="1:13" x14ac:dyDescent="0.2">
      <c r="A9074" s="35" t="s">
        <v>8373</v>
      </c>
      <c r="B9074" s="1" t="s">
        <v>4654</v>
      </c>
      <c r="C9074" s="45" t="s">
        <v>4</v>
      </c>
      <c r="D9074" s="23" t="s">
        <v>5751</v>
      </c>
      <c r="E9074" s="23" t="s">
        <v>4134</v>
      </c>
      <c r="F9074" s="40">
        <v>2</v>
      </c>
      <c r="G9074" s="25">
        <v>2562</v>
      </c>
      <c r="H9074" s="25">
        <v>5124</v>
      </c>
      <c r="I9074" s="25"/>
      <c r="J9074" s="58" t="e">
        <f>HYPERLINK("#"&amp;"Insumos"&amp;"!A"&amp;MATCH($B9074,#REF!,0),"Ins "&amp;$B9074)</f>
        <v>#REF!</v>
      </c>
      <c r="M9074" s="220"/>
    </row>
    <row r="9075" spans="1:13" x14ac:dyDescent="0.2">
      <c r="A9075" s="35" t="s">
        <v>8373</v>
      </c>
      <c r="B9075" s="1" t="s">
        <v>5007</v>
      </c>
      <c r="C9075" s="45" t="s">
        <v>720</v>
      </c>
      <c r="D9075" s="23" t="s">
        <v>5751</v>
      </c>
      <c r="E9075" s="23" t="s">
        <v>4134</v>
      </c>
      <c r="F9075" s="40">
        <v>1</v>
      </c>
      <c r="G9075" s="25">
        <v>1897</v>
      </c>
      <c r="H9075" s="25">
        <v>1897</v>
      </c>
      <c r="I9075" s="25"/>
      <c r="J9075" s="58" t="e">
        <f>HYPERLINK("#"&amp;"Insumos"&amp;"!A"&amp;MATCH($B9075,#REF!,0),"Ins "&amp;$B9075)</f>
        <v>#REF!</v>
      </c>
      <c r="M9075" s="220"/>
    </row>
    <row r="9076" spans="1:13" x14ac:dyDescent="0.2">
      <c r="A9076" s="35" t="s">
        <v>8373</v>
      </c>
      <c r="B9076" s="1" t="s">
        <v>7798</v>
      </c>
      <c r="C9076" s="45" t="s">
        <v>7799</v>
      </c>
      <c r="D9076" s="23" t="s">
        <v>5751</v>
      </c>
      <c r="E9076" s="23" t="s">
        <v>4134</v>
      </c>
      <c r="F9076" s="40">
        <v>1</v>
      </c>
      <c r="G9076" s="25">
        <v>34216</v>
      </c>
      <c r="H9076" s="25">
        <v>34216</v>
      </c>
      <c r="I9076" s="25"/>
      <c r="J9076" s="58" t="e">
        <f>HYPERLINK("#"&amp;"Insumos"&amp;"!A"&amp;MATCH($B9076,#REF!,0),"Ins "&amp;$B9076)</f>
        <v>#REF!</v>
      </c>
      <c r="M9076" s="220"/>
    </row>
    <row r="9077" spans="1:13" ht="38.25" x14ac:dyDescent="0.2">
      <c r="A9077" s="36" t="s">
        <v>8375</v>
      </c>
      <c r="B9077" s="26" t="s">
        <v>6816</v>
      </c>
      <c r="C9077" s="79" t="s">
        <v>8376</v>
      </c>
      <c r="D9077" s="37" t="s">
        <v>5608</v>
      </c>
      <c r="E9077" s="37" t="s">
        <v>4134</v>
      </c>
      <c r="F9077" s="41"/>
      <c r="G9077" s="27"/>
      <c r="H9077" s="27"/>
      <c r="I9077" s="27">
        <v>219030</v>
      </c>
      <c r="M9077" s="220">
        <f t="shared" si="141"/>
        <v>286842</v>
      </c>
    </row>
    <row r="9078" spans="1:13" x14ac:dyDescent="0.2">
      <c r="A9078" s="35" t="s">
        <v>8375</v>
      </c>
      <c r="B9078" s="1" t="s">
        <v>5577</v>
      </c>
      <c r="C9078" s="45" t="s">
        <v>6346</v>
      </c>
      <c r="D9078" s="23" t="s">
        <v>5734</v>
      </c>
      <c r="E9078" s="23" t="s">
        <v>4141</v>
      </c>
      <c r="F9078" s="40">
        <v>1</v>
      </c>
      <c r="G9078" s="25">
        <v>53481</v>
      </c>
      <c r="H9078" s="25">
        <v>53481</v>
      </c>
      <c r="I9078" s="25"/>
      <c r="J9078" s="58" t="e">
        <f>HYPERLINK("#"&amp;"Insumos"&amp;"!A"&amp;MATCH($B9078,#REF!,0),"Ins "&amp;$B9078)</f>
        <v>#REF!</v>
      </c>
      <c r="M9078" s="220"/>
    </row>
    <row r="9079" spans="1:13" x14ac:dyDescent="0.2">
      <c r="A9079" s="35" t="s">
        <v>8375</v>
      </c>
      <c r="B9079" s="1" t="s">
        <v>263</v>
      </c>
      <c r="C9079" s="45" t="s">
        <v>696</v>
      </c>
      <c r="D9079" s="23" t="s">
        <v>5534</v>
      </c>
      <c r="E9079" s="23" t="s">
        <v>4140</v>
      </c>
      <c r="F9079" s="40">
        <v>0.01</v>
      </c>
      <c r="G9079" s="25">
        <v>187426</v>
      </c>
      <c r="H9079" s="25">
        <v>1874</v>
      </c>
      <c r="I9079" s="25"/>
      <c r="J9079" s="58" t="e">
        <f>HYPERLINK("#"&amp;"Insumos"&amp;"!A"&amp;MATCH($B9079,#REF!,0),"Ins "&amp;$B9079)</f>
        <v>#REF!</v>
      </c>
      <c r="M9079" s="220"/>
    </row>
    <row r="9080" spans="1:13" x14ac:dyDescent="0.2">
      <c r="A9080" s="35" t="s">
        <v>8375</v>
      </c>
      <c r="B9080" s="1" t="s">
        <v>5533</v>
      </c>
      <c r="C9080" s="45" t="s">
        <v>5892</v>
      </c>
      <c r="D9080" s="23" t="s">
        <v>977</v>
      </c>
      <c r="E9080" s="23" t="s">
        <v>4134</v>
      </c>
      <c r="F9080" s="40">
        <v>0.5</v>
      </c>
      <c r="G9080" s="25">
        <v>3623</v>
      </c>
      <c r="H9080" s="25">
        <v>1812</v>
      </c>
      <c r="I9080" s="25"/>
      <c r="J9080" s="58" t="e">
        <f>HYPERLINK("#"&amp;"Insumos"&amp;"!A"&amp;MATCH($B9080,#REF!,0),"Ins "&amp;$B9080)</f>
        <v>#REF!</v>
      </c>
      <c r="M9080" s="220"/>
    </row>
    <row r="9081" spans="1:13" x14ac:dyDescent="0.2">
      <c r="A9081" s="35" t="s">
        <v>8375</v>
      </c>
      <c r="B9081" s="1" t="s">
        <v>4673</v>
      </c>
      <c r="C9081" s="45" t="s">
        <v>490</v>
      </c>
      <c r="D9081" s="23" t="s">
        <v>5751</v>
      </c>
      <c r="E9081" s="23" t="s">
        <v>4134</v>
      </c>
      <c r="F9081" s="40">
        <v>2</v>
      </c>
      <c r="G9081" s="25">
        <v>6465</v>
      </c>
      <c r="H9081" s="25">
        <v>12930</v>
      </c>
      <c r="I9081" s="25"/>
      <c r="J9081" s="58" t="e">
        <f>HYPERLINK("#"&amp;"Insumos"&amp;"!A"&amp;MATCH($B9081,#REF!,0),"Ins "&amp;$B9081)</f>
        <v>#REF!</v>
      </c>
      <c r="M9081" s="220"/>
    </row>
    <row r="9082" spans="1:13" x14ac:dyDescent="0.2">
      <c r="A9082" s="35" t="s">
        <v>8375</v>
      </c>
      <c r="B9082" s="1" t="s">
        <v>5038</v>
      </c>
      <c r="C9082" s="45" t="s">
        <v>150</v>
      </c>
      <c r="D9082" s="23" t="s">
        <v>5751</v>
      </c>
      <c r="E9082" s="23" t="s">
        <v>4134</v>
      </c>
      <c r="F9082" s="40">
        <v>1</v>
      </c>
      <c r="G9082" s="25">
        <v>6551</v>
      </c>
      <c r="H9082" s="25">
        <v>6551</v>
      </c>
      <c r="I9082" s="25"/>
      <c r="J9082" s="58" t="e">
        <f>HYPERLINK("#"&amp;"Insumos"&amp;"!A"&amp;MATCH($B9082,#REF!,0),"Ins "&amp;$B9082)</f>
        <v>#REF!</v>
      </c>
      <c r="M9082" s="220"/>
    </row>
    <row r="9083" spans="1:13" x14ac:dyDescent="0.2">
      <c r="A9083" s="35" t="s">
        <v>8375</v>
      </c>
      <c r="B9083" s="1" t="s">
        <v>5007</v>
      </c>
      <c r="C9083" s="45" t="s">
        <v>720</v>
      </c>
      <c r="D9083" s="23" t="s">
        <v>5751</v>
      </c>
      <c r="E9083" s="23" t="s">
        <v>4134</v>
      </c>
      <c r="F9083" s="40">
        <v>1</v>
      </c>
      <c r="G9083" s="25">
        <v>1897</v>
      </c>
      <c r="H9083" s="25">
        <v>1897</v>
      </c>
      <c r="I9083" s="25"/>
      <c r="J9083" s="58" t="e">
        <f>HYPERLINK("#"&amp;"Insumos"&amp;"!A"&amp;MATCH($B9083,#REF!,0),"Ins "&amp;$B9083)</f>
        <v>#REF!</v>
      </c>
      <c r="M9083" s="220"/>
    </row>
    <row r="9084" spans="1:13" x14ac:dyDescent="0.2">
      <c r="A9084" s="35" t="s">
        <v>8375</v>
      </c>
      <c r="B9084" s="1" t="s">
        <v>6084</v>
      </c>
      <c r="C9084" s="45" t="s">
        <v>6085</v>
      </c>
      <c r="D9084" s="23" t="s">
        <v>5751</v>
      </c>
      <c r="E9084" s="23" t="s">
        <v>464</v>
      </c>
      <c r="F9084" s="40">
        <v>0.2</v>
      </c>
      <c r="G9084" s="25">
        <v>21306</v>
      </c>
      <c r="H9084" s="25">
        <v>4261</v>
      </c>
      <c r="I9084" s="25"/>
      <c r="J9084" s="58" t="e">
        <f>HYPERLINK("#"&amp;"Insumos"&amp;"!A"&amp;MATCH($B9084,#REF!,0),"Ins "&amp;$B9084)</f>
        <v>#REF!</v>
      </c>
      <c r="M9084" s="220"/>
    </row>
    <row r="9085" spans="1:13" x14ac:dyDescent="0.2">
      <c r="A9085" s="35" t="s">
        <v>8375</v>
      </c>
      <c r="B9085" s="1" t="s">
        <v>7382</v>
      </c>
      <c r="C9085" s="45" t="s">
        <v>7383</v>
      </c>
      <c r="D9085" s="23" t="s">
        <v>5751</v>
      </c>
      <c r="E9085" s="23" t="s">
        <v>4134</v>
      </c>
      <c r="F9085" s="40">
        <v>2</v>
      </c>
      <c r="G9085" s="25">
        <v>286</v>
      </c>
      <c r="H9085" s="25">
        <v>572</v>
      </c>
      <c r="I9085" s="25"/>
      <c r="J9085" s="58" t="e">
        <f>HYPERLINK("#"&amp;"Insumos"&amp;"!A"&amp;MATCH($B9085,#REF!,0),"Ins "&amp;$B9085)</f>
        <v>#REF!</v>
      </c>
      <c r="M9085" s="220"/>
    </row>
    <row r="9086" spans="1:13" x14ac:dyDescent="0.2">
      <c r="A9086" s="35" t="s">
        <v>8375</v>
      </c>
      <c r="B9086" s="1" t="s">
        <v>7400</v>
      </c>
      <c r="C9086" s="45" t="s">
        <v>7401</v>
      </c>
      <c r="D9086" s="23" t="s">
        <v>5751</v>
      </c>
      <c r="E9086" s="23" t="s">
        <v>4134</v>
      </c>
      <c r="F9086" s="40">
        <v>2</v>
      </c>
      <c r="G9086" s="25">
        <v>1501</v>
      </c>
      <c r="H9086" s="25">
        <v>3002</v>
      </c>
      <c r="I9086" s="25"/>
      <c r="J9086" s="58" t="e">
        <f>HYPERLINK("#"&amp;"Insumos"&amp;"!A"&amp;MATCH($B9086,#REF!,0),"Ins "&amp;$B9086)</f>
        <v>#REF!</v>
      </c>
      <c r="M9086" s="220"/>
    </row>
    <row r="9087" spans="1:13" x14ac:dyDescent="0.2">
      <c r="A9087" s="35" t="s">
        <v>8375</v>
      </c>
      <c r="B9087" s="1" t="s">
        <v>7490</v>
      </c>
      <c r="C9087" s="45" t="s">
        <v>7491</v>
      </c>
      <c r="D9087" s="23" t="s">
        <v>5751</v>
      </c>
      <c r="E9087" s="23" t="s">
        <v>4134</v>
      </c>
      <c r="F9087" s="40">
        <v>2</v>
      </c>
      <c r="G9087" s="25">
        <v>746</v>
      </c>
      <c r="H9087" s="25">
        <v>1492</v>
      </c>
      <c r="I9087" s="25"/>
      <c r="J9087" s="58" t="e">
        <f>HYPERLINK("#"&amp;"Insumos"&amp;"!A"&amp;MATCH($B9087,#REF!,0),"Ins "&amp;$B9087)</f>
        <v>#REF!</v>
      </c>
      <c r="M9087" s="220"/>
    </row>
    <row r="9088" spans="1:13" x14ac:dyDescent="0.2">
      <c r="A9088" s="35" t="s">
        <v>8375</v>
      </c>
      <c r="B9088" s="1" t="s">
        <v>7492</v>
      </c>
      <c r="C9088" s="45" t="s">
        <v>7493</v>
      </c>
      <c r="D9088" s="23" t="s">
        <v>5751</v>
      </c>
      <c r="E9088" s="23" t="s">
        <v>4134</v>
      </c>
      <c r="F9088" s="40">
        <v>1</v>
      </c>
      <c r="G9088" s="25">
        <v>12858</v>
      </c>
      <c r="H9088" s="25">
        <v>12858</v>
      </c>
      <c r="I9088" s="25"/>
      <c r="J9088" s="58" t="e">
        <f>HYPERLINK("#"&amp;"Insumos"&amp;"!A"&amp;MATCH($B9088,#REF!,0),"Ins "&amp;$B9088)</f>
        <v>#REF!</v>
      </c>
      <c r="M9088" s="220"/>
    </row>
    <row r="9089" spans="1:13" x14ac:dyDescent="0.2">
      <c r="A9089" s="35" t="s">
        <v>8375</v>
      </c>
      <c r="B9089" s="1" t="s">
        <v>7790</v>
      </c>
      <c r="C9089" s="45" t="s">
        <v>7791</v>
      </c>
      <c r="D9089" s="23" t="s">
        <v>5751</v>
      </c>
      <c r="E9089" s="23" t="s">
        <v>464</v>
      </c>
      <c r="F9089" s="40">
        <v>15</v>
      </c>
      <c r="G9089" s="25">
        <v>3641</v>
      </c>
      <c r="H9089" s="25">
        <v>54615</v>
      </c>
      <c r="I9089" s="25"/>
      <c r="J9089" s="58" t="e">
        <f>HYPERLINK("#"&amp;"Insumos"&amp;"!A"&amp;MATCH($B9089,#REF!,0),"Ins "&amp;$B9089)</f>
        <v>#REF!</v>
      </c>
      <c r="M9089" s="220"/>
    </row>
    <row r="9090" spans="1:13" x14ac:dyDescent="0.2">
      <c r="A9090" s="35" t="s">
        <v>8375</v>
      </c>
      <c r="B9090" s="1" t="s">
        <v>7800</v>
      </c>
      <c r="C9090" s="45" t="s">
        <v>7801</v>
      </c>
      <c r="D9090" s="23" t="s">
        <v>5751</v>
      </c>
      <c r="E9090" s="23" t="s">
        <v>464</v>
      </c>
      <c r="F9090" s="40">
        <v>5</v>
      </c>
      <c r="G9090" s="25">
        <v>12737</v>
      </c>
      <c r="H9090" s="25">
        <v>63685</v>
      </c>
      <c r="I9090" s="25"/>
      <c r="J9090" s="58" t="e">
        <f>HYPERLINK("#"&amp;"Insumos"&amp;"!A"&amp;MATCH($B9090,#REF!,0),"Ins "&amp;$B9090)</f>
        <v>#REF!</v>
      </c>
      <c r="M9090" s="220"/>
    </row>
    <row r="9091" spans="1:13" ht="38.25" x14ac:dyDescent="0.2">
      <c r="A9091" s="36" t="s">
        <v>8377</v>
      </c>
      <c r="B9091" s="26" t="s">
        <v>6816</v>
      </c>
      <c r="C9091" s="79" t="s">
        <v>8378</v>
      </c>
      <c r="D9091" s="37" t="s">
        <v>5608</v>
      </c>
      <c r="E9091" s="37" t="s">
        <v>4134</v>
      </c>
      <c r="F9091" s="41"/>
      <c r="G9091" s="27"/>
      <c r="H9091" s="27"/>
      <c r="I9091" s="27">
        <v>236561</v>
      </c>
      <c r="M9091" s="220">
        <f t="shared" si="141"/>
        <v>309800</v>
      </c>
    </row>
    <row r="9092" spans="1:13" x14ac:dyDescent="0.2">
      <c r="A9092" s="35" t="s">
        <v>8377</v>
      </c>
      <c r="B9092" s="1" t="s">
        <v>5577</v>
      </c>
      <c r="C9092" s="45" t="s">
        <v>6346</v>
      </c>
      <c r="D9092" s="23" t="s">
        <v>5734</v>
      </c>
      <c r="E9092" s="23" t="s">
        <v>4141</v>
      </c>
      <c r="F9092" s="40">
        <v>1</v>
      </c>
      <c r="G9092" s="25">
        <v>53481</v>
      </c>
      <c r="H9092" s="25">
        <v>53481</v>
      </c>
      <c r="I9092" s="25"/>
      <c r="J9092" s="58" t="e">
        <f>HYPERLINK("#"&amp;"Insumos"&amp;"!A"&amp;MATCH($B9092,#REF!,0),"Ins "&amp;$B9092)</f>
        <v>#REF!</v>
      </c>
      <c r="M9092" s="220"/>
    </row>
    <row r="9093" spans="1:13" x14ac:dyDescent="0.2">
      <c r="A9093" s="35" t="s">
        <v>8377</v>
      </c>
      <c r="B9093" s="1" t="s">
        <v>263</v>
      </c>
      <c r="C9093" s="45" t="s">
        <v>696</v>
      </c>
      <c r="D9093" s="23" t="s">
        <v>5534</v>
      </c>
      <c r="E9093" s="23" t="s">
        <v>4140</v>
      </c>
      <c r="F9093" s="40">
        <v>0.01</v>
      </c>
      <c r="G9093" s="25">
        <v>187426</v>
      </c>
      <c r="H9093" s="25">
        <v>1874</v>
      </c>
      <c r="I9093" s="25"/>
      <c r="J9093" s="58" t="e">
        <f>HYPERLINK("#"&amp;"Insumos"&amp;"!A"&amp;MATCH($B9093,#REF!,0),"Ins "&amp;$B9093)</f>
        <v>#REF!</v>
      </c>
      <c r="M9093" s="220"/>
    </row>
    <row r="9094" spans="1:13" x14ac:dyDescent="0.2">
      <c r="A9094" s="35" t="s">
        <v>8377</v>
      </c>
      <c r="B9094" s="1" t="s">
        <v>5533</v>
      </c>
      <c r="C9094" s="45" t="s">
        <v>5892</v>
      </c>
      <c r="D9094" s="23" t="s">
        <v>977</v>
      </c>
      <c r="E9094" s="23" t="s">
        <v>4134</v>
      </c>
      <c r="F9094" s="40">
        <v>0.5</v>
      </c>
      <c r="G9094" s="25">
        <v>3623</v>
      </c>
      <c r="H9094" s="25">
        <v>1812</v>
      </c>
      <c r="I9094" s="25"/>
      <c r="J9094" s="58" t="e">
        <f>HYPERLINK("#"&amp;"Insumos"&amp;"!A"&amp;MATCH($B9094,#REF!,0),"Ins "&amp;$B9094)</f>
        <v>#REF!</v>
      </c>
      <c r="M9094" s="220"/>
    </row>
    <row r="9095" spans="1:13" x14ac:dyDescent="0.2">
      <c r="A9095" s="35" t="s">
        <v>8377</v>
      </c>
      <c r="B9095" s="1" t="s">
        <v>4673</v>
      </c>
      <c r="C9095" s="45" t="s">
        <v>490</v>
      </c>
      <c r="D9095" s="23" t="s">
        <v>5751</v>
      </c>
      <c r="E9095" s="23" t="s">
        <v>4134</v>
      </c>
      <c r="F9095" s="40">
        <v>2</v>
      </c>
      <c r="G9095" s="25">
        <v>6465</v>
      </c>
      <c r="H9095" s="25">
        <v>12930</v>
      </c>
      <c r="I9095" s="25"/>
      <c r="J9095" s="58" t="e">
        <f>HYPERLINK("#"&amp;"Insumos"&amp;"!A"&amp;MATCH($B9095,#REF!,0),"Ins "&amp;$B9095)</f>
        <v>#REF!</v>
      </c>
      <c r="M9095" s="220"/>
    </row>
    <row r="9096" spans="1:13" x14ac:dyDescent="0.2">
      <c r="A9096" s="35" t="s">
        <v>8377</v>
      </c>
      <c r="B9096" s="1" t="s">
        <v>5007</v>
      </c>
      <c r="C9096" s="45" t="s">
        <v>720</v>
      </c>
      <c r="D9096" s="23" t="s">
        <v>5751</v>
      </c>
      <c r="E9096" s="23" t="s">
        <v>4134</v>
      </c>
      <c r="F9096" s="40">
        <v>1</v>
      </c>
      <c r="G9096" s="25">
        <v>1897</v>
      </c>
      <c r="H9096" s="25">
        <v>1897</v>
      </c>
      <c r="I9096" s="25"/>
      <c r="J9096" s="58" t="e">
        <f>HYPERLINK("#"&amp;"Insumos"&amp;"!A"&amp;MATCH($B9096,#REF!,0),"Ins "&amp;$B9096)</f>
        <v>#REF!</v>
      </c>
      <c r="M9096" s="220"/>
    </row>
    <row r="9097" spans="1:13" x14ac:dyDescent="0.2">
      <c r="A9097" s="35" t="s">
        <v>8377</v>
      </c>
      <c r="B9097" s="1" t="s">
        <v>6084</v>
      </c>
      <c r="C9097" s="45" t="s">
        <v>6085</v>
      </c>
      <c r="D9097" s="23" t="s">
        <v>5751</v>
      </c>
      <c r="E9097" s="23" t="s">
        <v>464</v>
      </c>
      <c r="F9097" s="40">
        <v>0.2</v>
      </c>
      <c r="G9097" s="25">
        <v>21306</v>
      </c>
      <c r="H9097" s="25">
        <v>4261</v>
      </c>
      <c r="I9097" s="25"/>
      <c r="J9097" s="58" t="e">
        <f>HYPERLINK("#"&amp;"Insumos"&amp;"!A"&amp;MATCH($B9097,#REF!,0),"Ins "&amp;$B9097)</f>
        <v>#REF!</v>
      </c>
      <c r="M9097" s="220"/>
    </row>
    <row r="9098" spans="1:13" x14ac:dyDescent="0.2">
      <c r="A9098" s="35" t="s">
        <v>8377</v>
      </c>
      <c r="B9098" s="1" t="s">
        <v>6160</v>
      </c>
      <c r="C9098" s="45" t="s">
        <v>6161</v>
      </c>
      <c r="D9098" s="23" t="s">
        <v>5751</v>
      </c>
      <c r="E9098" s="23" t="s">
        <v>4134</v>
      </c>
      <c r="F9098" s="40">
        <v>1</v>
      </c>
      <c r="G9098" s="25">
        <v>24082</v>
      </c>
      <c r="H9098" s="25">
        <v>24082</v>
      </c>
      <c r="I9098" s="25"/>
      <c r="J9098" s="58" t="e">
        <f>HYPERLINK("#"&amp;"Insumos"&amp;"!A"&amp;MATCH($B9098,#REF!,0),"Ins "&amp;$B9098)</f>
        <v>#REF!</v>
      </c>
      <c r="M9098" s="220"/>
    </row>
    <row r="9099" spans="1:13" x14ac:dyDescent="0.2">
      <c r="A9099" s="35" t="s">
        <v>8377</v>
      </c>
      <c r="B9099" s="1" t="s">
        <v>7382</v>
      </c>
      <c r="C9099" s="45" t="s">
        <v>7383</v>
      </c>
      <c r="D9099" s="23" t="s">
        <v>5751</v>
      </c>
      <c r="E9099" s="23" t="s">
        <v>4134</v>
      </c>
      <c r="F9099" s="40">
        <v>2</v>
      </c>
      <c r="G9099" s="25">
        <v>286</v>
      </c>
      <c r="H9099" s="25">
        <v>572</v>
      </c>
      <c r="I9099" s="25"/>
      <c r="J9099" s="58" t="e">
        <f>HYPERLINK("#"&amp;"Insumos"&amp;"!A"&amp;MATCH($B9099,#REF!,0),"Ins "&amp;$B9099)</f>
        <v>#REF!</v>
      </c>
      <c r="M9099" s="220"/>
    </row>
    <row r="9100" spans="1:13" x14ac:dyDescent="0.2">
      <c r="A9100" s="35" t="s">
        <v>8377</v>
      </c>
      <c r="B9100" s="1" t="s">
        <v>7400</v>
      </c>
      <c r="C9100" s="45" t="s">
        <v>7401</v>
      </c>
      <c r="D9100" s="23" t="s">
        <v>5751</v>
      </c>
      <c r="E9100" s="23" t="s">
        <v>4134</v>
      </c>
      <c r="F9100" s="40">
        <v>2</v>
      </c>
      <c r="G9100" s="25">
        <v>1501</v>
      </c>
      <c r="H9100" s="25">
        <v>3002</v>
      </c>
      <c r="I9100" s="25"/>
      <c r="J9100" s="58" t="e">
        <f>HYPERLINK("#"&amp;"Insumos"&amp;"!A"&amp;MATCH($B9100,#REF!,0),"Ins "&amp;$B9100)</f>
        <v>#REF!</v>
      </c>
      <c r="M9100" s="220"/>
    </row>
    <row r="9101" spans="1:13" x14ac:dyDescent="0.2">
      <c r="A9101" s="35" t="s">
        <v>8377</v>
      </c>
      <c r="B9101" s="1" t="s">
        <v>7490</v>
      </c>
      <c r="C9101" s="45" t="s">
        <v>7491</v>
      </c>
      <c r="D9101" s="23" t="s">
        <v>5751</v>
      </c>
      <c r="E9101" s="23" t="s">
        <v>4134</v>
      </c>
      <c r="F9101" s="40">
        <v>2</v>
      </c>
      <c r="G9101" s="25">
        <v>746</v>
      </c>
      <c r="H9101" s="25">
        <v>1492</v>
      </c>
      <c r="I9101" s="25"/>
      <c r="J9101" s="58" t="e">
        <f>HYPERLINK("#"&amp;"Insumos"&amp;"!A"&amp;MATCH($B9101,#REF!,0),"Ins "&amp;$B9101)</f>
        <v>#REF!</v>
      </c>
      <c r="M9101" s="220"/>
    </row>
    <row r="9102" spans="1:13" x14ac:dyDescent="0.2">
      <c r="A9102" s="35" t="s">
        <v>8377</v>
      </c>
      <c r="B9102" s="1" t="s">
        <v>7492</v>
      </c>
      <c r="C9102" s="45" t="s">
        <v>7493</v>
      </c>
      <c r="D9102" s="23" t="s">
        <v>5751</v>
      </c>
      <c r="E9102" s="23" t="s">
        <v>4134</v>
      </c>
      <c r="F9102" s="40">
        <v>1</v>
      </c>
      <c r="G9102" s="25">
        <v>12858</v>
      </c>
      <c r="H9102" s="25">
        <v>12858</v>
      </c>
      <c r="I9102" s="25"/>
      <c r="J9102" s="58" t="e">
        <f>HYPERLINK("#"&amp;"Insumos"&amp;"!A"&amp;MATCH($B9102,#REF!,0),"Ins "&amp;$B9102)</f>
        <v>#REF!</v>
      </c>
      <c r="M9102" s="220"/>
    </row>
    <row r="9103" spans="1:13" x14ac:dyDescent="0.2">
      <c r="A9103" s="35" t="s">
        <v>8377</v>
      </c>
      <c r="B9103" s="1" t="s">
        <v>7790</v>
      </c>
      <c r="C9103" s="45" t="s">
        <v>7791</v>
      </c>
      <c r="D9103" s="23" t="s">
        <v>5751</v>
      </c>
      <c r="E9103" s="23" t="s">
        <v>464</v>
      </c>
      <c r="F9103" s="40">
        <v>15</v>
      </c>
      <c r="G9103" s="25">
        <v>3641</v>
      </c>
      <c r="H9103" s="25">
        <v>54615</v>
      </c>
      <c r="I9103" s="25"/>
      <c r="J9103" s="58" t="e">
        <f>HYPERLINK("#"&amp;"Insumos"&amp;"!A"&amp;MATCH($B9103,#REF!,0),"Ins "&amp;$B9103)</f>
        <v>#REF!</v>
      </c>
      <c r="M9103" s="220"/>
    </row>
    <row r="9104" spans="1:13" x14ac:dyDescent="0.2">
      <c r="A9104" s="35" t="s">
        <v>8377</v>
      </c>
      <c r="B9104" s="1" t="s">
        <v>7800</v>
      </c>
      <c r="C9104" s="45" t="s">
        <v>7801</v>
      </c>
      <c r="D9104" s="23" t="s">
        <v>5751</v>
      </c>
      <c r="E9104" s="23" t="s">
        <v>464</v>
      </c>
      <c r="F9104" s="40">
        <v>5</v>
      </c>
      <c r="G9104" s="25">
        <v>12737</v>
      </c>
      <c r="H9104" s="25">
        <v>63685</v>
      </c>
      <c r="I9104" s="25"/>
      <c r="J9104" s="58" t="e">
        <f>HYPERLINK("#"&amp;"Insumos"&amp;"!A"&amp;MATCH($B9104,#REF!,0),"Ins "&amp;$B9104)</f>
        <v>#REF!</v>
      </c>
      <c r="M9104" s="220"/>
    </row>
    <row r="9105" spans="1:13" x14ac:dyDescent="0.2">
      <c r="A9105" s="36" t="s">
        <v>8379</v>
      </c>
      <c r="B9105" s="26" t="s">
        <v>6816</v>
      </c>
      <c r="C9105" s="79" t="s">
        <v>8380</v>
      </c>
      <c r="D9105" s="37" t="s">
        <v>5608</v>
      </c>
      <c r="E9105" s="37" t="s">
        <v>4134</v>
      </c>
      <c r="F9105" s="41"/>
      <c r="G9105" s="27"/>
      <c r="H9105" s="27"/>
      <c r="I9105" s="27">
        <v>131095</v>
      </c>
      <c r="M9105" s="220">
        <f t="shared" ref="M9105:M9155" si="142">ROUND(I9105*(1+$L$2),0)</f>
        <v>171682</v>
      </c>
    </row>
    <row r="9106" spans="1:13" x14ac:dyDescent="0.2">
      <c r="A9106" s="35" t="s">
        <v>8379</v>
      </c>
      <c r="B9106" s="1" t="s">
        <v>5577</v>
      </c>
      <c r="C9106" s="45" t="s">
        <v>6346</v>
      </c>
      <c r="D9106" s="23" t="s">
        <v>5734</v>
      </c>
      <c r="E9106" s="23" t="s">
        <v>4141</v>
      </c>
      <c r="F9106" s="40">
        <v>0.5</v>
      </c>
      <c r="G9106" s="25">
        <v>53481</v>
      </c>
      <c r="H9106" s="25">
        <v>26741</v>
      </c>
      <c r="I9106" s="25"/>
      <c r="J9106" s="58" t="e">
        <f>HYPERLINK("#"&amp;"Insumos"&amp;"!A"&amp;MATCH($B9106,#REF!,0),"Ins "&amp;$B9106)</f>
        <v>#REF!</v>
      </c>
      <c r="M9106" s="220"/>
    </row>
    <row r="9107" spans="1:13" x14ac:dyDescent="0.2">
      <c r="A9107" s="35" t="s">
        <v>8379</v>
      </c>
      <c r="B9107" s="1" t="s">
        <v>5533</v>
      </c>
      <c r="C9107" s="45" t="s">
        <v>5892</v>
      </c>
      <c r="D9107" s="23" t="s">
        <v>977</v>
      </c>
      <c r="E9107" s="23" t="s">
        <v>4134</v>
      </c>
      <c r="F9107" s="40">
        <v>0.5</v>
      </c>
      <c r="G9107" s="25">
        <v>3623</v>
      </c>
      <c r="H9107" s="25">
        <v>1812</v>
      </c>
      <c r="I9107" s="25"/>
      <c r="J9107" s="58" t="e">
        <f>HYPERLINK("#"&amp;"Insumos"&amp;"!A"&amp;MATCH($B9107,#REF!,0),"Ins "&amp;$B9107)</f>
        <v>#REF!</v>
      </c>
      <c r="M9107" s="220"/>
    </row>
    <row r="9108" spans="1:13" x14ac:dyDescent="0.2">
      <c r="A9108" s="35" t="s">
        <v>8379</v>
      </c>
      <c r="B9108" s="1" t="s">
        <v>4673</v>
      </c>
      <c r="C9108" s="45" t="s">
        <v>490</v>
      </c>
      <c r="D9108" s="23" t="s">
        <v>5751</v>
      </c>
      <c r="E9108" s="23" t="s">
        <v>4134</v>
      </c>
      <c r="F9108" s="40">
        <v>2</v>
      </c>
      <c r="G9108" s="25">
        <v>6465</v>
      </c>
      <c r="H9108" s="25">
        <v>12930</v>
      </c>
      <c r="I9108" s="25"/>
      <c r="J9108" s="58" t="e">
        <f>HYPERLINK("#"&amp;"Insumos"&amp;"!A"&amp;MATCH($B9108,#REF!,0),"Ins "&amp;$B9108)</f>
        <v>#REF!</v>
      </c>
      <c r="M9108" s="220"/>
    </row>
    <row r="9109" spans="1:13" x14ac:dyDescent="0.2">
      <c r="A9109" s="35" t="s">
        <v>8379</v>
      </c>
      <c r="B9109" s="1" t="s">
        <v>7382</v>
      </c>
      <c r="C9109" s="45" t="s">
        <v>7383</v>
      </c>
      <c r="D9109" s="23" t="s">
        <v>5751</v>
      </c>
      <c r="E9109" s="23" t="s">
        <v>4134</v>
      </c>
      <c r="F9109" s="40">
        <v>2</v>
      </c>
      <c r="G9109" s="25">
        <v>286</v>
      </c>
      <c r="H9109" s="25">
        <v>572</v>
      </c>
      <c r="I9109" s="25"/>
      <c r="J9109" s="58" t="e">
        <f>HYPERLINK("#"&amp;"Insumos"&amp;"!A"&amp;MATCH($B9109,#REF!,0),"Ins "&amp;$B9109)</f>
        <v>#REF!</v>
      </c>
      <c r="M9109" s="220"/>
    </row>
    <row r="9110" spans="1:13" x14ac:dyDescent="0.2">
      <c r="A9110" s="35" t="s">
        <v>8379</v>
      </c>
      <c r="B9110" s="1" t="s">
        <v>7400</v>
      </c>
      <c r="C9110" s="45" t="s">
        <v>7401</v>
      </c>
      <c r="D9110" s="23" t="s">
        <v>5751</v>
      </c>
      <c r="E9110" s="23" t="s">
        <v>4134</v>
      </c>
      <c r="F9110" s="40">
        <v>2</v>
      </c>
      <c r="G9110" s="25">
        <v>1501</v>
      </c>
      <c r="H9110" s="25">
        <v>3002</v>
      </c>
      <c r="I9110" s="25"/>
      <c r="J9110" s="58" t="e">
        <f>HYPERLINK("#"&amp;"Insumos"&amp;"!A"&amp;MATCH($B9110,#REF!,0),"Ins "&amp;$B9110)</f>
        <v>#REF!</v>
      </c>
      <c r="M9110" s="220"/>
    </row>
    <row r="9111" spans="1:13" x14ac:dyDescent="0.2">
      <c r="A9111" s="35" t="s">
        <v>8379</v>
      </c>
      <c r="B9111" s="1" t="s">
        <v>7490</v>
      </c>
      <c r="C9111" s="45" t="s">
        <v>7491</v>
      </c>
      <c r="D9111" s="23" t="s">
        <v>5751</v>
      </c>
      <c r="E9111" s="23" t="s">
        <v>4134</v>
      </c>
      <c r="F9111" s="40">
        <v>2</v>
      </c>
      <c r="G9111" s="25">
        <v>746</v>
      </c>
      <c r="H9111" s="25">
        <v>1492</v>
      </c>
      <c r="I9111" s="25"/>
      <c r="J9111" s="58" t="e">
        <f>HYPERLINK("#"&amp;"Insumos"&amp;"!A"&amp;MATCH($B9111,#REF!,0),"Ins "&amp;$B9111)</f>
        <v>#REF!</v>
      </c>
      <c r="M9111" s="220"/>
    </row>
    <row r="9112" spans="1:13" x14ac:dyDescent="0.2">
      <c r="A9112" s="35" t="s">
        <v>8379</v>
      </c>
      <c r="B9112" s="1" t="s">
        <v>7800</v>
      </c>
      <c r="C9112" s="45" t="s">
        <v>7801</v>
      </c>
      <c r="D9112" s="23" t="s">
        <v>5751</v>
      </c>
      <c r="E9112" s="23" t="s">
        <v>464</v>
      </c>
      <c r="F9112" s="40">
        <v>3.05</v>
      </c>
      <c r="G9112" s="25">
        <v>12737</v>
      </c>
      <c r="H9112" s="25">
        <v>38848</v>
      </c>
      <c r="I9112" s="25"/>
      <c r="J9112" s="58" t="e">
        <f>HYPERLINK("#"&amp;"Insumos"&amp;"!A"&amp;MATCH($B9112,#REF!,0),"Ins "&amp;$B9112)</f>
        <v>#REF!</v>
      </c>
      <c r="M9112" s="220"/>
    </row>
    <row r="9113" spans="1:13" x14ac:dyDescent="0.2">
      <c r="A9113" s="35" t="s">
        <v>8379</v>
      </c>
      <c r="B9113" s="1" t="s">
        <v>7802</v>
      </c>
      <c r="C9113" s="45" t="s">
        <v>7803</v>
      </c>
      <c r="D9113" s="23" t="s">
        <v>5751</v>
      </c>
      <c r="E9113" s="23" t="s">
        <v>4134</v>
      </c>
      <c r="F9113" s="40">
        <v>1</v>
      </c>
      <c r="G9113" s="25">
        <v>45698</v>
      </c>
      <c r="H9113" s="25">
        <v>45698</v>
      </c>
      <c r="I9113" s="25"/>
      <c r="J9113" s="58" t="e">
        <f>HYPERLINK("#"&amp;"Insumos"&amp;"!A"&amp;MATCH($B9113,#REF!,0),"Ins "&amp;$B9113)</f>
        <v>#REF!</v>
      </c>
      <c r="M9113" s="220"/>
    </row>
    <row r="9114" spans="1:13" ht="25.5" x14ac:dyDescent="0.2">
      <c r="A9114" s="36" t="s">
        <v>8381</v>
      </c>
      <c r="B9114" s="26" t="s">
        <v>6816</v>
      </c>
      <c r="C9114" s="79" t="s">
        <v>8382</v>
      </c>
      <c r="D9114" s="37" t="s">
        <v>5608</v>
      </c>
      <c r="E9114" s="37" t="s">
        <v>4134</v>
      </c>
      <c r="F9114" s="41"/>
      <c r="G9114" s="27"/>
      <c r="H9114" s="27"/>
      <c r="I9114" s="27">
        <v>35883512</v>
      </c>
      <c r="M9114" s="220">
        <f t="shared" si="142"/>
        <v>46993047</v>
      </c>
    </row>
    <row r="9115" spans="1:13" x14ac:dyDescent="0.2">
      <c r="A9115" s="35" t="s">
        <v>8381</v>
      </c>
      <c r="B9115" s="1" t="s">
        <v>7804</v>
      </c>
      <c r="C9115" s="45" t="s">
        <v>7805</v>
      </c>
      <c r="D9115" s="23" t="s">
        <v>5751</v>
      </c>
      <c r="E9115" s="23" t="s">
        <v>4134</v>
      </c>
      <c r="F9115" s="40">
        <v>1</v>
      </c>
      <c r="G9115" s="25">
        <v>35883512</v>
      </c>
      <c r="H9115" s="25">
        <v>35883512</v>
      </c>
      <c r="I9115" s="25"/>
      <c r="J9115" s="58" t="e">
        <f>HYPERLINK("#"&amp;"Insumos"&amp;"!A"&amp;MATCH($B9115,#REF!,0),"Ins "&amp;$B9115)</f>
        <v>#REF!</v>
      </c>
      <c r="M9115" s="220"/>
    </row>
    <row r="9116" spans="1:13" ht="25.5" x14ac:dyDescent="0.2">
      <c r="A9116" s="36" t="s">
        <v>8383</v>
      </c>
      <c r="B9116" s="26" t="s">
        <v>6816</v>
      </c>
      <c r="C9116" s="79" t="s">
        <v>8384</v>
      </c>
      <c r="D9116" s="37" t="s">
        <v>5608</v>
      </c>
      <c r="E9116" s="37" t="s">
        <v>5705</v>
      </c>
      <c r="F9116" s="41"/>
      <c r="G9116" s="27"/>
      <c r="H9116" s="27"/>
      <c r="I9116" s="27">
        <v>1981253</v>
      </c>
      <c r="M9116" s="220">
        <f t="shared" si="142"/>
        <v>2594649</v>
      </c>
    </row>
    <row r="9117" spans="1:13" x14ac:dyDescent="0.2">
      <c r="A9117" s="35" t="s">
        <v>8383</v>
      </c>
      <c r="B9117" s="1" t="s">
        <v>81</v>
      </c>
      <c r="C9117" s="45" t="s">
        <v>1020</v>
      </c>
      <c r="D9117" s="23" t="s">
        <v>5734</v>
      </c>
      <c r="E9117" s="23" t="s">
        <v>4141</v>
      </c>
      <c r="F9117" s="40">
        <v>24</v>
      </c>
      <c r="G9117" s="25">
        <v>75325</v>
      </c>
      <c r="H9117" s="25">
        <v>1807800</v>
      </c>
      <c r="I9117" s="25"/>
      <c r="J9117" s="58" t="e">
        <f>HYPERLINK("#"&amp;"Insumos"&amp;"!A"&amp;MATCH($B9117,#REF!,0),"Ins "&amp;$B9117)</f>
        <v>#REF!</v>
      </c>
      <c r="M9117" s="220"/>
    </row>
    <row r="9118" spans="1:13" x14ac:dyDescent="0.2">
      <c r="A9118" s="35" t="s">
        <v>8383</v>
      </c>
      <c r="B9118" s="1" t="s">
        <v>5533</v>
      </c>
      <c r="C9118" s="45" t="s">
        <v>5892</v>
      </c>
      <c r="D9118" s="23" t="s">
        <v>977</v>
      </c>
      <c r="E9118" s="23" t="s">
        <v>4134</v>
      </c>
      <c r="F9118" s="40">
        <v>1</v>
      </c>
      <c r="G9118" s="25">
        <v>3623</v>
      </c>
      <c r="H9118" s="25">
        <v>3623</v>
      </c>
      <c r="I9118" s="25"/>
      <c r="J9118" s="58" t="e">
        <f>HYPERLINK("#"&amp;"Insumos"&amp;"!A"&amp;MATCH($B9118,#REF!,0),"Ins "&amp;$B9118)</f>
        <v>#REF!</v>
      </c>
      <c r="M9118" s="220"/>
    </row>
    <row r="9119" spans="1:13" x14ac:dyDescent="0.2">
      <c r="A9119" s="35" t="s">
        <v>8383</v>
      </c>
      <c r="B9119" s="1" t="s">
        <v>7338</v>
      </c>
      <c r="C9119" s="45" t="s">
        <v>7339</v>
      </c>
      <c r="D9119" s="23" t="s">
        <v>5751</v>
      </c>
      <c r="E9119" s="23" t="s">
        <v>4134</v>
      </c>
      <c r="F9119" s="40">
        <v>120</v>
      </c>
      <c r="G9119" s="25">
        <v>999</v>
      </c>
      <c r="H9119" s="25">
        <v>119880</v>
      </c>
      <c r="I9119" s="25"/>
      <c r="J9119" s="58" t="e">
        <f>HYPERLINK("#"&amp;"Insumos"&amp;"!A"&amp;MATCH($B9119,#REF!,0),"Ins "&amp;$B9119)</f>
        <v>#REF!</v>
      </c>
      <c r="M9119" s="220"/>
    </row>
    <row r="9120" spans="1:13" x14ac:dyDescent="0.2">
      <c r="A9120" s="35" t="s">
        <v>8383</v>
      </c>
      <c r="B9120" s="1" t="s">
        <v>7340</v>
      </c>
      <c r="C9120" s="45" t="s">
        <v>7341</v>
      </c>
      <c r="D9120" s="23" t="s">
        <v>5751</v>
      </c>
      <c r="E9120" s="23" t="s">
        <v>4134</v>
      </c>
      <c r="F9120" s="40">
        <v>50</v>
      </c>
      <c r="G9120" s="25">
        <v>999</v>
      </c>
      <c r="H9120" s="25">
        <v>49950</v>
      </c>
      <c r="I9120" s="25"/>
      <c r="J9120" s="58" t="e">
        <f>HYPERLINK("#"&amp;"Insumos"&amp;"!A"&amp;MATCH($B9120,#REF!,0),"Ins "&amp;$B9120)</f>
        <v>#REF!</v>
      </c>
      <c r="M9120" s="220"/>
    </row>
    <row r="9121" spans="1:13" ht="25.5" x14ac:dyDescent="0.2">
      <c r="A9121" s="36" t="s">
        <v>8385</v>
      </c>
      <c r="B9121" s="26" t="s">
        <v>6816</v>
      </c>
      <c r="C9121" s="79" t="s">
        <v>8386</v>
      </c>
      <c r="D9121" s="37" t="s">
        <v>5608</v>
      </c>
      <c r="E9121" s="37" t="s">
        <v>4134</v>
      </c>
      <c r="F9121" s="41"/>
      <c r="G9121" s="27"/>
      <c r="H9121" s="27"/>
      <c r="I9121" s="27">
        <v>9071026</v>
      </c>
      <c r="M9121" s="220">
        <f t="shared" si="142"/>
        <v>11879416</v>
      </c>
    </row>
    <row r="9122" spans="1:13" x14ac:dyDescent="0.2">
      <c r="A9122" s="35" t="s">
        <v>8385</v>
      </c>
      <c r="B9122" s="1" t="s">
        <v>81</v>
      </c>
      <c r="C9122" s="45" t="s">
        <v>1020</v>
      </c>
      <c r="D9122" s="23" t="s">
        <v>5734</v>
      </c>
      <c r="E9122" s="23" t="s">
        <v>4141</v>
      </c>
      <c r="F9122" s="40">
        <v>24</v>
      </c>
      <c r="G9122" s="25">
        <v>75325</v>
      </c>
      <c r="H9122" s="25">
        <v>1807800</v>
      </c>
      <c r="I9122" s="25"/>
      <c r="J9122" s="58" t="e">
        <f>HYPERLINK("#"&amp;"Insumos"&amp;"!A"&amp;MATCH($B9122,#REF!,0),"Ins "&amp;$B9122)</f>
        <v>#REF!</v>
      </c>
      <c r="M9122" s="220"/>
    </row>
    <row r="9123" spans="1:13" x14ac:dyDescent="0.2">
      <c r="A9123" s="35" t="s">
        <v>8385</v>
      </c>
      <c r="B9123" s="1" t="s">
        <v>5533</v>
      </c>
      <c r="C9123" s="45" t="s">
        <v>5892</v>
      </c>
      <c r="D9123" s="23" t="s">
        <v>977</v>
      </c>
      <c r="E9123" s="23" t="s">
        <v>4134</v>
      </c>
      <c r="F9123" s="40">
        <v>4</v>
      </c>
      <c r="G9123" s="25">
        <v>3623</v>
      </c>
      <c r="H9123" s="25">
        <v>14492</v>
      </c>
      <c r="I9123" s="25"/>
      <c r="J9123" s="58" t="e">
        <f>HYPERLINK("#"&amp;"Insumos"&amp;"!A"&amp;MATCH($B9123,#REF!,0),"Ins "&amp;$B9123)</f>
        <v>#REF!</v>
      </c>
      <c r="M9123" s="220"/>
    </row>
    <row r="9124" spans="1:13" x14ac:dyDescent="0.2">
      <c r="A9124" s="35" t="s">
        <v>8385</v>
      </c>
      <c r="B9124" s="1" t="s">
        <v>7348</v>
      </c>
      <c r="C9124" s="45" t="s">
        <v>7349</v>
      </c>
      <c r="D9124" s="23" t="s">
        <v>5751</v>
      </c>
      <c r="E9124" s="23" t="s">
        <v>4134</v>
      </c>
      <c r="F9124" s="40">
        <v>20</v>
      </c>
      <c r="G9124" s="25">
        <v>4286</v>
      </c>
      <c r="H9124" s="25">
        <v>85720</v>
      </c>
      <c r="I9124" s="25"/>
      <c r="J9124" s="58" t="e">
        <f>HYPERLINK("#"&amp;"Insumos"&amp;"!A"&amp;MATCH($B9124,#REF!,0),"Ins "&amp;$B9124)</f>
        <v>#REF!</v>
      </c>
      <c r="M9124" s="220"/>
    </row>
    <row r="9125" spans="1:13" x14ac:dyDescent="0.2">
      <c r="A9125" s="35" t="s">
        <v>8385</v>
      </c>
      <c r="B9125" s="1" t="s">
        <v>7352</v>
      </c>
      <c r="C9125" s="45" t="s">
        <v>7353</v>
      </c>
      <c r="D9125" s="23" t="s">
        <v>5751</v>
      </c>
      <c r="E9125" s="23" t="s">
        <v>287</v>
      </c>
      <c r="F9125" s="40">
        <v>388.5</v>
      </c>
      <c r="G9125" s="25">
        <v>4143</v>
      </c>
      <c r="H9125" s="25">
        <v>1609556</v>
      </c>
      <c r="I9125" s="25"/>
      <c r="J9125" s="58" t="e">
        <f>HYPERLINK("#"&amp;"Insumos"&amp;"!A"&amp;MATCH($B9125,#REF!,0),"Ins "&amp;$B9125)</f>
        <v>#REF!</v>
      </c>
      <c r="M9125" s="220"/>
    </row>
    <row r="9126" spans="1:13" ht="25.5" x14ac:dyDescent="0.2">
      <c r="A9126" s="35" t="s">
        <v>8385</v>
      </c>
      <c r="B9126" s="1" t="s">
        <v>7354</v>
      </c>
      <c r="C9126" s="45" t="s">
        <v>7355</v>
      </c>
      <c r="D9126" s="23" t="s">
        <v>5751</v>
      </c>
      <c r="E9126" s="23" t="s">
        <v>4134</v>
      </c>
      <c r="F9126" s="40">
        <v>100</v>
      </c>
      <c r="G9126" s="25">
        <v>8356</v>
      </c>
      <c r="H9126" s="25">
        <v>835600</v>
      </c>
      <c r="I9126" s="25"/>
      <c r="J9126" s="58" t="e">
        <f>HYPERLINK("#"&amp;"Insumos"&amp;"!A"&amp;MATCH($B9126,#REF!,0),"Ins "&amp;$B9126)</f>
        <v>#REF!</v>
      </c>
      <c r="M9126" s="220"/>
    </row>
    <row r="9127" spans="1:13" x14ac:dyDescent="0.2">
      <c r="A9127" s="35" t="s">
        <v>8385</v>
      </c>
      <c r="B9127" s="1" t="s">
        <v>7356</v>
      </c>
      <c r="C9127" s="45" t="s">
        <v>7357</v>
      </c>
      <c r="D9127" s="23" t="s">
        <v>5751</v>
      </c>
      <c r="E9127" s="23" t="s">
        <v>4134</v>
      </c>
      <c r="F9127" s="40">
        <v>27</v>
      </c>
      <c r="G9127" s="25">
        <v>67853</v>
      </c>
      <c r="H9127" s="25">
        <v>1832031</v>
      </c>
      <c r="I9127" s="25"/>
      <c r="J9127" s="58" t="e">
        <f>HYPERLINK("#"&amp;"Insumos"&amp;"!A"&amp;MATCH($B9127,#REF!,0),"Ins "&amp;$B9127)</f>
        <v>#REF!</v>
      </c>
      <c r="M9127" s="220"/>
    </row>
    <row r="9128" spans="1:13" x14ac:dyDescent="0.2">
      <c r="A9128" s="35" t="s">
        <v>8385</v>
      </c>
      <c r="B9128" s="1" t="s">
        <v>7358</v>
      </c>
      <c r="C9128" s="45" t="s">
        <v>7359</v>
      </c>
      <c r="D9128" s="23" t="s">
        <v>5751</v>
      </c>
      <c r="E9128" s="23" t="s">
        <v>4134</v>
      </c>
      <c r="F9128" s="40">
        <v>2</v>
      </c>
      <c r="G9128" s="25">
        <v>64138</v>
      </c>
      <c r="H9128" s="25">
        <v>128276</v>
      </c>
      <c r="I9128" s="25"/>
      <c r="J9128" s="58" t="e">
        <f>HYPERLINK("#"&amp;"Insumos"&amp;"!A"&amp;MATCH($B9128,#REF!,0),"Ins "&amp;$B9128)</f>
        <v>#REF!</v>
      </c>
      <c r="M9128" s="220"/>
    </row>
    <row r="9129" spans="1:13" x14ac:dyDescent="0.2">
      <c r="A9129" s="35" t="s">
        <v>8385</v>
      </c>
      <c r="B9129" s="1" t="s">
        <v>7360</v>
      </c>
      <c r="C9129" s="45" t="s">
        <v>7361</v>
      </c>
      <c r="D9129" s="23" t="s">
        <v>5751</v>
      </c>
      <c r="E9129" s="23" t="s">
        <v>4134</v>
      </c>
      <c r="F9129" s="40">
        <v>2</v>
      </c>
      <c r="G9129" s="25">
        <v>31930</v>
      </c>
      <c r="H9129" s="25">
        <v>63860</v>
      </c>
      <c r="I9129" s="25"/>
      <c r="J9129" s="58" t="e">
        <f>HYPERLINK("#"&amp;"Insumos"&amp;"!A"&amp;MATCH($B9129,#REF!,0),"Ins "&amp;$B9129)</f>
        <v>#REF!</v>
      </c>
      <c r="M9129" s="220"/>
    </row>
    <row r="9130" spans="1:13" x14ac:dyDescent="0.2">
      <c r="A9130" s="35" t="s">
        <v>8385</v>
      </c>
      <c r="B9130" s="1" t="s">
        <v>7362</v>
      </c>
      <c r="C9130" s="45" t="s">
        <v>7363</v>
      </c>
      <c r="D9130" s="23" t="s">
        <v>5751</v>
      </c>
      <c r="E9130" s="23" t="s">
        <v>4134</v>
      </c>
      <c r="F9130" s="40">
        <v>27</v>
      </c>
      <c r="G9130" s="25">
        <v>49784</v>
      </c>
      <c r="H9130" s="25">
        <v>1344168</v>
      </c>
      <c r="I9130" s="25"/>
      <c r="J9130" s="58" t="e">
        <f>HYPERLINK("#"&amp;"Insumos"&amp;"!A"&amp;MATCH($B9130,#REF!,0),"Ins "&amp;$B9130)</f>
        <v>#REF!</v>
      </c>
      <c r="M9130" s="220"/>
    </row>
    <row r="9131" spans="1:13" x14ac:dyDescent="0.2">
      <c r="A9131" s="35" t="s">
        <v>8385</v>
      </c>
      <c r="B9131" s="1" t="s">
        <v>7699</v>
      </c>
      <c r="C9131" s="45" t="s">
        <v>7700</v>
      </c>
      <c r="D9131" s="23" t="s">
        <v>5751</v>
      </c>
      <c r="E9131" s="23" t="s">
        <v>4134</v>
      </c>
      <c r="F9131" s="40">
        <v>2</v>
      </c>
      <c r="G9131" s="25">
        <v>269636</v>
      </c>
      <c r="H9131" s="25">
        <v>539272</v>
      </c>
      <c r="I9131" s="25"/>
      <c r="J9131" s="58" t="e">
        <f>HYPERLINK("#"&amp;"Insumos"&amp;"!A"&amp;MATCH($B9131,#REF!,0),"Ins "&amp;$B9131)</f>
        <v>#REF!</v>
      </c>
      <c r="M9131" s="220"/>
    </row>
    <row r="9132" spans="1:13" x14ac:dyDescent="0.2">
      <c r="A9132" s="35" t="s">
        <v>8385</v>
      </c>
      <c r="B9132" s="1" t="s">
        <v>7766</v>
      </c>
      <c r="C9132" s="45" t="s">
        <v>7767</v>
      </c>
      <c r="D9132" s="23" t="s">
        <v>5751</v>
      </c>
      <c r="E9132" s="23" t="s">
        <v>464</v>
      </c>
      <c r="F9132" s="40">
        <v>12.6</v>
      </c>
      <c r="G9132" s="25">
        <v>27737</v>
      </c>
      <c r="H9132" s="25">
        <v>349486</v>
      </c>
      <c r="I9132" s="25"/>
      <c r="J9132" s="58" t="e">
        <f>HYPERLINK("#"&amp;"Insumos"&amp;"!A"&amp;MATCH($B9132,#REF!,0),"Ins "&amp;$B9132)</f>
        <v>#REF!</v>
      </c>
      <c r="M9132" s="220"/>
    </row>
    <row r="9133" spans="1:13" x14ac:dyDescent="0.2">
      <c r="A9133" s="35" t="s">
        <v>8385</v>
      </c>
      <c r="B9133" s="1" t="s">
        <v>7768</v>
      </c>
      <c r="C9133" s="45" t="s">
        <v>7769</v>
      </c>
      <c r="D9133" s="23" t="s">
        <v>5751</v>
      </c>
      <c r="E9133" s="23" t="s">
        <v>464</v>
      </c>
      <c r="F9133" s="40">
        <v>8.4</v>
      </c>
      <c r="G9133" s="25">
        <v>54853</v>
      </c>
      <c r="H9133" s="25">
        <v>460765</v>
      </c>
      <c r="I9133" s="25"/>
      <c r="J9133" s="58" t="e">
        <f>HYPERLINK("#"&amp;"Insumos"&amp;"!A"&amp;MATCH($B9133,#REF!,0),"Ins "&amp;$B9133)</f>
        <v>#REF!</v>
      </c>
      <c r="M9133" s="220"/>
    </row>
    <row r="9134" spans="1:13" ht="25.5" x14ac:dyDescent="0.2">
      <c r="A9134" s="36" t="s">
        <v>8387</v>
      </c>
      <c r="B9134" s="26" t="s">
        <v>6816</v>
      </c>
      <c r="C9134" s="79" t="s">
        <v>8388</v>
      </c>
      <c r="D9134" s="37" t="s">
        <v>5608</v>
      </c>
      <c r="E9134" s="37" t="s">
        <v>464</v>
      </c>
      <c r="F9134" s="41"/>
      <c r="G9134" s="27"/>
      <c r="H9134" s="27"/>
      <c r="I9134" s="27">
        <v>404270</v>
      </c>
      <c r="M9134" s="220">
        <f t="shared" si="142"/>
        <v>529432</v>
      </c>
    </row>
    <row r="9135" spans="1:13" x14ac:dyDescent="0.2">
      <c r="A9135" s="35" t="s">
        <v>8387</v>
      </c>
      <c r="B9135" s="1" t="s">
        <v>81</v>
      </c>
      <c r="C9135" s="45" t="s">
        <v>1020</v>
      </c>
      <c r="D9135" s="23" t="s">
        <v>5734</v>
      </c>
      <c r="E9135" s="23" t="s">
        <v>4141</v>
      </c>
      <c r="F9135" s="40">
        <v>0.25</v>
      </c>
      <c r="G9135" s="25">
        <v>75325</v>
      </c>
      <c r="H9135" s="25">
        <v>18831</v>
      </c>
      <c r="I9135" s="25"/>
      <c r="J9135" s="58" t="e">
        <f>HYPERLINK("#"&amp;"Insumos"&amp;"!A"&amp;MATCH($B9135,#REF!,0),"Ins "&amp;$B9135)</f>
        <v>#REF!</v>
      </c>
      <c r="M9135" s="220"/>
    </row>
    <row r="9136" spans="1:13" x14ac:dyDescent="0.2">
      <c r="A9136" s="35" t="s">
        <v>8387</v>
      </c>
      <c r="B9136" s="1" t="s">
        <v>5533</v>
      </c>
      <c r="C9136" s="45" t="s">
        <v>5892</v>
      </c>
      <c r="D9136" s="23" t="s">
        <v>977</v>
      </c>
      <c r="E9136" s="23" t="s">
        <v>4134</v>
      </c>
      <c r="F9136" s="40">
        <v>1</v>
      </c>
      <c r="G9136" s="25">
        <v>3623</v>
      </c>
      <c r="H9136" s="25">
        <v>3623</v>
      </c>
      <c r="I9136" s="25"/>
      <c r="J9136" s="58" t="e">
        <f>HYPERLINK("#"&amp;"Insumos"&amp;"!A"&amp;MATCH($B9136,#REF!,0),"Ins "&amp;$B9136)</f>
        <v>#REF!</v>
      </c>
      <c r="M9136" s="220"/>
    </row>
    <row r="9137" spans="1:13" x14ac:dyDescent="0.2">
      <c r="A9137" s="35" t="s">
        <v>8387</v>
      </c>
      <c r="B9137" s="1" t="s">
        <v>4671</v>
      </c>
      <c r="C9137" s="45" t="s">
        <v>328</v>
      </c>
      <c r="D9137" s="23" t="s">
        <v>5751</v>
      </c>
      <c r="E9137" s="23" t="s">
        <v>4134</v>
      </c>
      <c r="F9137" s="40">
        <v>0.2</v>
      </c>
      <c r="G9137" s="25">
        <v>34461</v>
      </c>
      <c r="H9137" s="25">
        <v>6892</v>
      </c>
      <c r="I9137" s="25"/>
      <c r="J9137" s="58" t="e">
        <f>HYPERLINK("#"&amp;"Insumos"&amp;"!A"&amp;MATCH($B9137,#REF!,0),"Ins "&amp;$B9137)</f>
        <v>#REF!</v>
      </c>
      <c r="M9137" s="220"/>
    </row>
    <row r="9138" spans="1:13" x14ac:dyDescent="0.2">
      <c r="A9138" s="35" t="s">
        <v>8387</v>
      </c>
      <c r="B9138" s="1" t="s">
        <v>6033</v>
      </c>
      <c r="C9138" s="45" t="s">
        <v>6034</v>
      </c>
      <c r="D9138" s="23" t="s">
        <v>5751</v>
      </c>
      <c r="E9138" s="23" t="s">
        <v>4134</v>
      </c>
      <c r="F9138" s="40">
        <v>0.2</v>
      </c>
      <c r="G9138" s="25">
        <v>7458</v>
      </c>
      <c r="H9138" s="25">
        <v>1492</v>
      </c>
      <c r="I9138" s="25"/>
      <c r="J9138" s="58" t="e">
        <f>HYPERLINK("#"&amp;"Insumos"&amp;"!A"&amp;MATCH($B9138,#REF!,0),"Ins "&amp;$B9138)</f>
        <v>#REF!</v>
      </c>
      <c r="M9138" s="220"/>
    </row>
    <row r="9139" spans="1:13" x14ac:dyDescent="0.2">
      <c r="A9139" s="35" t="s">
        <v>8387</v>
      </c>
      <c r="B9139" s="1" t="s">
        <v>7774</v>
      </c>
      <c r="C9139" s="45" t="s">
        <v>7775</v>
      </c>
      <c r="D9139" s="23" t="s">
        <v>5751</v>
      </c>
      <c r="E9139" s="23" t="s">
        <v>464</v>
      </c>
      <c r="F9139" s="40">
        <v>1.05</v>
      </c>
      <c r="G9139" s="25">
        <v>45670</v>
      </c>
      <c r="H9139" s="25">
        <v>47954</v>
      </c>
      <c r="I9139" s="25"/>
      <c r="J9139" s="58" t="e">
        <f>HYPERLINK("#"&amp;"Insumos"&amp;"!A"&amp;MATCH($B9139,#REF!,0),"Ins "&amp;$B9139)</f>
        <v>#REF!</v>
      </c>
      <c r="M9139" s="220"/>
    </row>
    <row r="9140" spans="1:13" x14ac:dyDescent="0.2">
      <c r="A9140" s="35" t="s">
        <v>8387</v>
      </c>
      <c r="B9140" s="1" t="s">
        <v>7786</v>
      </c>
      <c r="C9140" s="45" t="s">
        <v>7787</v>
      </c>
      <c r="D9140" s="23" t="s">
        <v>5751</v>
      </c>
      <c r="E9140" s="23" t="s">
        <v>464</v>
      </c>
      <c r="F9140" s="40">
        <v>1.05</v>
      </c>
      <c r="G9140" s="25">
        <v>19427</v>
      </c>
      <c r="H9140" s="25">
        <v>20398</v>
      </c>
      <c r="I9140" s="25"/>
      <c r="J9140" s="58" t="e">
        <f>HYPERLINK("#"&amp;"Insumos"&amp;"!A"&amp;MATCH($B9140,#REF!,0),"Ins "&amp;$B9140)</f>
        <v>#REF!</v>
      </c>
      <c r="M9140" s="220"/>
    </row>
    <row r="9141" spans="1:13" x14ac:dyDescent="0.2">
      <c r="A9141" s="35" t="s">
        <v>8387</v>
      </c>
      <c r="B9141" s="1" t="s">
        <v>7806</v>
      </c>
      <c r="C9141" s="45" t="s">
        <v>7807</v>
      </c>
      <c r="D9141" s="23" t="s">
        <v>5751</v>
      </c>
      <c r="E9141" s="23" t="s">
        <v>464</v>
      </c>
      <c r="F9141" s="40">
        <v>4.2</v>
      </c>
      <c r="G9141" s="25">
        <v>72638</v>
      </c>
      <c r="H9141" s="25">
        <v>305080</v>
      </c>
      <c r="I9141" s="25"/>
      <c r="J9141" s="58" t="e">
        <f>HYPERLINK("#"&amp;"Insumos"&amp;"!A"&amp;MATCH($B9141,#REF!,0),"Ins "&amp;$B9141)</f>
        <v>#REF!</v>
      </c>
      <c r="M9141" s="220"/>
    </row>
    <row r="9142" spans="1:13" ht="25.5" x14ac:dyDescent="0.2">
      <c r="A9142" s="36" t="s">
        <v>8389</v>
      </c>
      <c r="B9142" s="26" t="s">
        <v>6816</v>
      </c>
      <c r="C9142" s="79" t="s">
        <v>8390</v>
      </c>
      <c r="D9142" s="37" t="s">
        <v>5608</v>
      </c>
      <c r="E9142" s="37" t="s">
        <v>464</v>
      </c>
      <c r="F9142" s="41"/>
      <c r="G9142" s="27"/>
      <c r="H9142" s="27"/>
      <c r="I9142" s="27">
        <v>106400</v>
      </c>
      <c r="M9142" s="220">
        <f t="shared" si="142"/>
        <v>139341</v>
      </c>
    </row>
    <row r="9143" spans="1:13" x14ac:dyDescent="0.2">
      <c r="A9143" s="35" t="s">
        <v>8389</v>
      </c>
      <c r="B9143" s="1" t="s">
        <v>81</v>
      </c>
      <c r="C9143" s="45" t="s">
        <v>1020</v>
      </c>
      <c r="D9143" s="23" t="s">
        <v>5734</v>
      </c>
      <c r="E9143" s="23" t="s">
        <v>4141</v>
      </c>
      <c r="F9143" s="40">
        <v>0.25</v>
      </c>
      <c r="G9143" s="25">
        <v>75325</v>
      </c>
      <c r="H9143" s="25">
        <v>18831</v>
      </c>
      <c r="I9143" s="25"/>
      <c r="J9143" s="58" t="e">
        <f>HYPERLINK("#"&amp;"Insumos"&amp;"!A"&amp;MATCH($B9143,#REF!,0),"Ins "&amp;$B9143)</f>
        <v>#REF!</v>
      </c>
      <c r="M9143" s="220"/>
    </row>
    <row r="9144" spans="1:13" x14ac:dyDescent="0.2">
      <c r="A9144" s="35" t="s">
        <v>8389</v>
      </c>
      <c r="B9144" s="1" t="s">
        <v>5533</v>
      </c>
      <c r="C9144" s="45" t="s">
        <v>5892</v>
      </c>
      <c r="D9144" s="23" t="s">
        <v>977</v>
      </c>
      <c r="E9144" s="23" t="s">
        <v>4134</v>
      </c>
      <c r="F9144" s="40">
        <v>1</v>
      </c>
      <c r="G9144" s="25">
        <v>3623</v>
      </c>
      <c r="H9144" s="25">
        <v>3623</v>
      </c>
      <c r="I9144" s="25"/>
      <c r="J9144" s="58" t="e">
        <f>HYPERLINK("#"&amp;"Insumos"&amp;"!A"&amp;MATCH($B9144,#REF!,0),"Ins "&amp;$B9144)</f>
        <v>#REF!</v>
      </c>
      <c r="M9144" s="220"/>
    </row>
    <row r="9145" spans="1:13" x14ac:dyDescent="0.2">
      <c r="A9145" s="35" t="s">
        <v>8389</v>
      </c>
      <c r="B9145" s="1" t="s">
        <v>4668</v>
      </c>
      <c r="C9145" s="45" t="s">
        <v>324</v>
      </c>
      <c r="D9145" s="23" t="s">
        <v>5751</v>
      </c>
      <c r="E9145" s="23" t="s">
        <v>4134</v>
      </c>
      <c r="F9145" s="40">
        <v>0.2</v>
      </c>
      <c r="G9145" s="25">
        <v>10340</v>
      </c>
      <c r="H9145" s="25">
        <v>2068</v>
      </c>
      <c r="I9145" s="25"/>
      <c r="J9145" s="58" t="e">
        <f>HYPERLINK("#"&amp;"Insumos"&amp;"!A"&amp;MATCH($B9145,#REF!,0),"Ins "&amp;$B9145)</f>
        <v>#REF!</v>
      </c>
      <c r="M9145" s="220"/>
    </row>
    <row r="9146" spans="1:13" x14ac:dyDescent="0.2">
      <c r="A9146" s="35" t="s">
        <v>8389</v>
      </c>
      <c r="B9146" s="1" t="s">
        <v>7376</v>
      </c>
      <c r="C9146" s="45" t="s">
        <v>7377</v>
      </c>
      <c r="D9146" s="23" t="s">
        <v>5751</v>
      </c>
      <c r="E9146" s="23" t="s">
        <v>4134</v>
      </c>
      <c r="F9146" s="40">
        <v>2</v>
      </c>
      <c r="G9146" s="25">
        <v>2144</v>
      </c>
      <c r="H9146" s="25">
        <v>4288</v>
      </c>
      <c r="I9146" s="25"/>
      <c r="J9146" s="58" t="e">
        <f>HYPERLINK("#"&amp;"Insumos"&amp;"!A"&amp;MATCH($B9146,#REF!,0),"Ins "&amp;$B9146)</f>
        <v>#REF!</v>
      </c>
      <c r="M9146" s="220"/>
    </row>
    <row r="9147" spans="1:13" x14ac:dyDescent="0.2">
      <c r="A9147" s="35" t="s">
        <v>8389</v>
      </c>
      <c r="B9147" s="1" t="s">
        <v>7772</v>
      </c>
      <c r="C9147" s="45" t="s">
        <v>7773</v>
      </c>
      <c r="D9147" s="23" t="s">
        <v>5751</v>
      </c>
      <c r="E9147" s="23" t="s">
        <v>464</v>
      </c>
      <c r="F9147" s="40">
        <v>4.2</v>
      </c>
      <c r="G9147" s="25">
        <v>11070</v>
      </c>
      <c r="H9147" s="25">
        <v>46494</v>
      </c>
      <c r="I9147" s="25"/>
      <c r="J9147" s="58" t="e">
        <f>HYPERLINK("#"&amp;"Insumos"&amp;"!A"&amp;MATCH($B9147,#REF!,0),"Ins "&amp;$B9147)</f>
        <v>#REF!</v>
      </c>
      <c r="M9147" s="220"/>
    </row>
    <row r="9148" spans="1:13" x14ac:dyDescent="0.2">
      <c r="A9148" s="35" t="s">
        <v>8389</v>
      </c>
      <c r="B9148" s="1" t="s">
        <v>7778</v>
      </c>
      <c r="C9148" s="45" t="s">
        <v>7779</v>
      </c>
      <c r="D9148" s="23" t="s">
        <v>5751</v>
      </c>
      <c r="E9148" s="23" t="s">
        <v>464</v>
      </c>
      <c r="F9148" s="40">
        <v>1.05</v>
      </c>
      <c r="G9148" s="25">
        <v>7285</v>
      </c>
      <c r="H9148" s="25">
        <v>7649</v>
      </c>
      <c r="I9148" s="25"/>
      <c r="J9148" s="58" t="e">
        <f>HYPERLINK("#"&amp;"Insumos"&amp;"!A"&amp;MATCH($B9148,#REF!,0),"Ins "&amp;$B9148)</f>
        <v>#REF!</v>
      </c>
      <c r="M9148" s="220"/>
    </row>
    <row r="9149" spans="1:13" x14ac:dyDescent="0.2">
      <c r="A9149" s="35" t="s">
        <v>8389</v>
      </c>
      <c r="B9149" s="1" t="s">
        <v>7782</v>
      </c>
      <c r="C9149" s="45" t="s">
        <v>7783</v>
      </c>
      <c r="D9149" s="23" t="s">
        <v>5751</v>
      </c>
      <c r="E9149" s="23" t="s">
        <v>464</v>
      </c>
      <c r="F9149" s="40">
        <v>1.05</v>
      </c>
      <c r="G9149" s="25">
        <v>22330</v>
      </c>
      <c r="H9149" s="25">
        <v>23447</v>
      </c>
      <c r="I9149" s="25"/>
      <c r="J9149" s="58" t="e">
        <f>HYPERLINK("#"&amp;"Insumos"&amp;"!A"&amp;MATCH($B9149,#REF!,0),"Ins "&amp;$B9149)</f>
        <v>#REF!</v>
      </c>
      <c r="M9149" s="220"/>
    </row>
    <row r="9150" spans="1:13" ht="25.5" x14ac:dyDescent="0.2">
      <c r="A9150" s="36" t="s">
        <v>8391</v>
      </c>
      <c r="B9150" s="26" t="s">
        <v>6816</v>
      </c>
      <c r="C9150" s="79" t="s">
        <v>8392</v>
      </c>
      <c r="D9150" s="37" t="s">
        <v>5608</v>
      </c>
      <c r="E9150" s="37" t="s">
        <v>5705</v>
      </c>
      <c r="F9150" s="41"/>
      <c r="G9150" s="27"/>
      <c r="H9150" s="27"/>
      <c r="I9150" s="27">
        <v>2038449</v>
      </c>
      <c r="M9150" s="220">
        <f t="shared" si="142"/>
        <v>2669553</v>
      </c>
    </row>
    <row r="9151" spans="1:13" x14ac:dyDescent="0.2">
      <c r="A9151" s="35" t="s">
        <v>8391</v>
      </c>
      <c r="B9151" s="1" t="s">
        <v>81</v>
      </c>
      <c r="C9151" s="45" t="s">
        <v>1020</v>
      </c>
      <c r="D9151" s="23" t="s">
        <v>5734</v>
      </c>
      <c r="E9151" s="23" t="s">
        <v>4141</v>
      </c>
      <c r="F9151" s="40">
        <v>24</v>
      </c>
      <c r="G9151" s="25">
        <v>75325</v>
      </c>
      <c r="H9151" s="25">
        <v>1807800</v>
      </c>
      <c r="I9151" s="25"/>
      <c r="J9151" s="58" t="e">
        <f>HYPERLINK("#"&amp;"Insumos"&amp;"!A"&amp;MATCH($B9151,#REF!,0),"Ins "&amp;$B9151)</f>
        <v>#REF!</v>
      </c>
      <c r="M9151" s="220"/>
    </row>
    <row r="9152" spans="1:13" x14ac:dyDescent="0.2">
      <c r="A9152" s="35" t="s">
        <v>8391</v>
      </c>
      <c r="B9152" s="1" t="s">
        <v>5533</v>
      </c>
      <c r="C9152" s="45" t="s">
        <v>5892</v>
      </c>
      <c r="D9152" s="23" t="s">
        <v>977</v>
      </c>
      <c r="E9152" s="23" t="s">
        <v>4134</v>
      </c>
      <c r="F9152" s="40">
        <v>3</v>
      </c>
      <c r="G9152" s="25">
        <v>3623</v>
      </c>
      <c r="H9152" s="25">
        <v>10869</v>
      </c>
      <c r="I9152" s="25"/>
      <c r="J9152" s="58" t="e">
        <f>HYPERLINK("#"&amp;"Insumos"&amp;"!A"&amp;MATCH($B9152,#REF!,0),"Ins "&amp;$B9152)</f>
        <v>#REF!</v>
      </c>
      <c r="M9152" s="220"/>
    </row>
    <row r="9153" spans="1:13" x14ac:dyDescent="0.2">
      <c r="A9153" s="35" t="s">
        <v>8391</v>
      </c>
      <c r="B9153" s="1" t="s">
        <v>7338</v>
      </c>
      <c r="C9153" s="45" t="s">
        <v>7339</v>
      </c>
      <c r="D9153" s="23" t="s">
        <v>5751</v>
      </c>
      <c r="E9153" s="23" t="s">
        <v>4134</v>
      </c>
      <c r="F9153" s="40">
        <v>120</v>
      </c>
      <c r="G9153" s="25">
        <v>999</v>
      </c>
      <c r="H9153" s="25">
        <v>119880</v>
      </c>
      <c r="I9153" s="25"/>
      <c r="J9153" s="58" t="e">
        <f>HYPERLINK("#"&amp;"Insumos"&amp;"!A"&amp;MATCH($B9153,#REF!,0),"Ins "&amp;$B9153)</f>
        <v>#REF!</v>
      </c>
      <c r="M9153" s="220"/>
    </row>
    <row r="9154" spans="1:13" x14ac:dyDescent="0.2">
      <c r="A9154" s="35" t="s">
        <v>8391</v>
      </c>
      <c r="B9154" s="1" t="s">
        <v>7340</v>
      </c>
      <c r="C9154" s="45" t="s">
        <v>7341</v>
      </c>
      <c r="D9154" s="23" t="s">
        <v>5751</v>
      </c>
      <c r="E9154" s="23" t="s">
        <v>4134</v>
      </c>
      <c r="F9154" s="40">
        <v>100</v>
      </c>
      <c r="G9154" s="25">
        <v>999</v>
      </c>
      <c r="H9154" s="25">
        <v>99900</v>
      </c>
      <c r="I9154" s="25"/>
      <c r="J9154" s="58" t="e">
        <f>HYPERLINK("#"&amp;"Insumos"&amp;"!A"&amp;MATCH($B9154,#REF!,0),"Ins "&amp;$B9154)</f>
        <v>#REF!</v>
      </c>
      <c r="M9154" s="220"/>
    </row>
    <row r="9155" spans="1:13" ht="25.5" x14ac:dyDescent="0.2">
      <c r="A9155" s="36" t="s">
        <v>8393</v>
      </c>
      <c r="B9155" s="26" t="s">
        <v>6816</v>
      </c>
      <c r="C9155" s="79" t="s">
        <v>8394</v>
      </c>
      <c r="D9155" s="37" t="s">
        <v>5608</v>
      </c>
      <c r="E9155" s="37" t="s">
        <v>4134</v>
      </c>
      <c r="F9155" s="41"/>
      <c r="G9155" s="27"/>
      <c r="H9155" s="27"/>
      <c r="I9155" s="27">
        <v>4731215</v>
      </c>
      <c r="M9155" s="220">
        <f t="shared" si="142"/>
        <v>6195999</v>
      </c>
    </row>
    <row r="9156" spans="1:13" x14ac:dyDescent="0.2">
      <c r="A9156" s="35" t="s">
        <v>8393</v>
      </c>
      <c r="B9156" s="1" t="s">
        <v>81</v>
      </c>
      <c r="C9156" s="45" t="s">
        <v>1020</v>
      </c>
      <c r="D9156" s="23" t="s">
        <v>5734</v>
      </c>
      <c r="E9156" s="23" t="s">
        <v>4141</v>
      </c>
      <c r="F9156" s="40">
        <v>16</v>
      </c>
      <c r="G9156" s="25">
        <v>75325</v>
      </c>
      <c r="H9156" s="25">
        <v>1205200</v>
      </c>
      <c r="I9156" s="25"/>
      <c r="J9156" s="58" t="e">
        <f>HYPERLINK("#"&amp;"Insumos"&amp;"!A"&amp;MATCH($B9156,#REF!,0),"Ins "&amp;$B9156)</f>
        <v>#REF!</v>
      </c>
      <c r="M9156" s="220"/>
    </row>
    <row r="9157" spans="1:13" x14ac:dyDescent="0.2">
      <c r="A9157" s="35" t="s">
        <v>8393</v>
      </c>
      <c r="B9157" s="1" t="s">
        <v>5533</v>
      </c>
      <c r="C9157" s="45" t="s">
        <v>5892</v>
      </c>
      <c r="D9157" s="23" t="s">
        <v>977</v>
      </c>
      <c r="E9157" s="23" t="s">
        <v>4134</v>
      </c>
      <c r="F9157" s="40">
        <v>10</v>
      </c>
      <c r="G9157" s="25">
        <v>3623</v>
      </c>
      <c r="H9157" s="25">
        <v>36230</v>
      </c>
      <c r="I9157" s="25"/>
      <c r="J9157" s="58" t="e">
        <f>HYPERLINK("#"&amp;"Insumos"&amp;"!A"&amp;MATCH($B9157,#REF!,0),"Ins "&amp;$B9157)</f>
        <v>#REF!</v>
      </c>
      <c r="M9157" s="220"/>
    </row>
    <row r="9158" spans="1:13" x14ac:dyDescent="0.2">
      <c r="A9158" s="35" t="s">
        <v>8393</v>
      </c>
      <c r="B9158" s="1" t="s">
        <v>7348</v>
      </c>
      <c r="C9158" s="45" t="s">
        <v>7349</v>
      </c>
      <c r="D9158" s="23" t="s">
        <v>5751</v>
      </c>
      <c r="E9158" s="23" t="s">
        <v>4134</v>
      </c>
      <c r="F9158" s="40">
        <v>8</v>
      </c>
      <c r="G9158" s="25">
        <v>4286</v>
      </c>
      <c r="H9158" s="25">
        <v>34288</v>
      </c>
      <c r="I9158" s="25"/>
      <c r="J9158" s="58" t="e">
        <f>HYPERLINK("#"&amp;"Insumos"&amp;"!A"&amp;MATCH($B9158,#REF!,0),"Ins "&amp;$B9158)</f>
        <v>#REF!</v>
      </c>
      <c r="M9158" s="220"/>
    </row>
    <row r="9159" spans="1:13" x14ac:dyDescent="0.2">
      <c r="A9159" s="35" t="s">
        <v>8393</v>
      </c>
      <c r="B9159" s="1" t="s">
        <v>7352</v>
      </c>
      <c r="C9159" s="45" t="s">
        <v>7353</v>
      </c>
      <c r="D9159" s="23" t="s">
        <v>5751</v>
      </c>
      <c r="E9159" s="23" t="s">
        <v>287</v>
      </c>
      <c r="F9159" s="40">
        <v>157.5</v>
      </c>
      <c r="G9159" s="25">
        <v>4143</v>
      </c>
      <c r="H9159" s="25">
        <v>652523</v>
      </c>
      <c r="I9159" s="25"/>
      <c r="J9159" s="58" t="e">
        <f>HYPERLINK("#"&amp;"Insumos"&amp;"!A"&amp;MATCH($B9159,#REF!,0),"Ins "&amp;$B9159)</f>
        <v>#REF!</v>
      </c>
      <c r="M9159" s="220"/>
    </row>
    <row r="9160" spans="1:13" ht="25.5" x14ac:dyDescent="0.2">
      <c r="A9160" s="35" t="s">
        <v>8393</v>
      </c>
      <c r="B9160" s="1" t="s">
        <v>7354</v>
      </c>
      <c r="C9160" s="45" t="s">
        <v>7355</v>
      </c>
      <c r="D9160" s="23" t="s">
        <v>5751</v>
      </c>
      <c r="E9160" s="23" t="s">
        <v>4134</v>
      </c>
      <c r="F9160" s="40">
        <v>45</v>
      </c>
      <c r="G9160" s="25">
        <v>8356</v>
      </c>
      <c r="H9160" s="25">
        <v>376020</v>
      </c>
      <c r="I9160" s="25"/>
      <c r="J9160" s="58" t="e">
        <f>HYPERLINK("#"&amp;"Insumos"&amp;"!A"&amp;MATCH($B9160,#REF!,0),"Ins "&amp;$B9160)</f>
        <v>#REF!</v>
      </c>
      <c r="M9160" s="220"/>
    </row>
    <row r="9161" spans="1:13" x14ac:dyDescent="0.2">
      <c r="A9161" s="35" t="s">
        <v>8393</v>
      </c>
      <c r="B9161" s="1" t="s">
        <v>7356</v>
      </c>
      <c r="C9161" s="45" t="s">
        <v>7357</v>
      </c>
      <c r="D9161" s="23" t="s">
        <v>5751</v>
      </c>
      <c r="E9161" s="23" t="s">
        <v>4134</v>
      </c>
      <c r="F9161" s="40">
        <v>9</v>
      </c>
      <c r="G9161" s="25">
        <v>67853</v>
      </c>
      <c r="H9161" s="25">
        <v>610677</v>
      </c>
      <c r="I9161" s="25"/>
      <c r="J9161" s="58" t="e">
        <f>HYPERLINK("#"&amp;"Insumos"&amp;"!A"&amp;MATCH($B9161,#REF!,0),"Ins "&amp;$B9161)</f>
        <v>#REF!</v>
      </c>
      <c r="M9161" s="220"/>
    </row>
    <row r="9162" spans="1:13" x14ac:dyDescent="0.2">
      <c r="A9162" s="35" t="s">
        <v>8393</v>
      </c>
      <c r="B9162" s="1" t="s">
        <v>7358</v>
      </c>
      <c r="C9162" s="45" t="s">
        <v>7359</v>
      </c>
      <c r="D9162" s="23" t="s">
        <v>5751</v>
      </c>
      <c r="E9162" s="23" t="s">
        <v>4134</v>
      </c>
      <c r="F9162" s="40">
        <v>2</v>
      </c>
      <c r="G9162" s="25">
        <v>64138</v>
      </c>
      <c r="H9162" s="25">
        <v>128276</v>
      </c>
      <c r="I9162" s="25"/>
      <c r="J9162" s="58" t="e">
        <f>HYPERLINK("#"&amp;"Insumos"&amp;"!A"&amp;MATCH($B9162,#REF!,0),"Ins "&amp;$B9162)</f>
        <v>#REF!</v>
      </c>
      <c r="M9162" s="220"/>
    </row>
    <row r="9163" spans="1:13" x14ac:dyDescent="0.2">
      <c r="A9163" s="35" t="s">
        <v>8393</v>
      </c>
      <c r="B9163" s="1" t="s">
        <v>7360</v>
      </c>
      <c r="C9163" s="45" t="s">
        <v>7361</v>
      </c>
      <c r="D9163" s="23" t="s">
        <v>5751</v>
      </c>
      <c r="E9163" s="23" t="s">
        <v>4134</v>
      </c>
      <c r="F9163" s="40">
        <v>2</v>
      </c>
      <c r="G9163" s="25">
        <v>31930</v>
      </c>
      <c r="H9163" s="25">
        <v>63860</v>
      </c>
      <c r="I9163" s="25"/>
      <c r="J9163" s="58" t="e">
        <f>HYPERLINK("#"&amp;"Insumos"&amp;"!A"&amp;MATCH($B9163,#REF!,0),"Ins "&amp;$B9163)</f>
        <v>#REF!</v>
      </c>
      <c r="M9163" s="220"/>
    </row>
    <row r="9164" spans="1:13" x14ac:dyDescent="0.2">
      <c r="A9164" s="35" t="s">
        <v>8393</v>
      </c>
      <c r="B9164" s="1" t="s">
        <v>7362</v>
      </c>
      <c r="C9164" s="45" t="s">
        <v>7363</v>
      </c>
      <c r="D9164" s="23" t="s">
        <v>5751</v>
      </c>
      <c r="E9164" s="23" t="s">
        <v>4134</v>
      </c>
      <c r="F9164" s="40">
        <v>9</v>
      </c>
      <c r="G9164" s="25">
        <v>49784</v>
      </c>
      <c r="H9164" s="25">
        <v>448056</v>
      </c>
      <c r="I9164" s="25"/>
      <c r="J9164" s="58" t="e">
        <f>HYPERLINK("#"&amp;"Insumos"&amp;"!A"&amp;MATCH($B9164,#REF!,0),"Ins "&amp;$B9164)</f>
        <v>#REF!</v>
      </c>
      <c r="M9164" s="220"/>
    </row>
    <row r="9165" spans="1:13" x14ac:dyDescent="0.2">
      <c r="A9165" s="35" t="s">
        <v>8393</v>
      </c>
      <c r="B9165" s="1" t="s">
        <v>7699</v>
      </c>
      <c r="C9165" s="45" t="s">
        <v>7700</v>
      </c>
      <c r="D9165" s="23" t="s">
        <v>5751</v>
      </c>
      <c r="E9165" s="23" t="s">
        <v>4134</v>
      </c>
      <c r="F9165" s="40">
        <v>2</v>
      </c>
      <c r="G9165" s="25">
        <v>269636</v>
      </c>
      <c r="H9165" s="25">
        <v>539272</v>
      </c>
      <c r="I9165" s="25"/>
      <c r="J9165" s="58" t="e">
        <f>HYPERLINK("#"&amp;"Insumos"&amp;"!A"&amp;MATCH($B9165,#REF!,0),"Ins "&amp;$B9165)</f>
        <v>#REF!</v>
      </c>
      <c r="M9165" s="220"/>
    </row>
    <row r="9166" spans="1:13" x14ac:dyDescent="0.2">
      <c r="A9166" s="35" t="s">
        <v>8393</v>
      </c>
      <c r="B9166" s="1" t="s">
        <v>7766</v>
      </c>
      <c r="C9166" s="45" t="s">
        <v>7767</v>
      </c>
      <c r="D9166" s="23" t="s">
        <v>5751</v>
      </c>
      <c r="E9166" s="23" t="s">
        <v>464</v>
      </c>
      <c r="F9166" s="40">
        <v>10.5</v>
      </c>
      <c r="G9166" s="25">
        <v>27737</v>
      </c>
      <c r="H9166" s="25">
        <v>291239</v>
      </c>
      <c r="I9166" s="25"/>
      <c r="J9166" s="58" t="e">
        <f>HYPERLINK("#"&amp;"Insumos"&amp;"!A"&amp;MATCH($B9166,#REF!,0),"Ins "&amp;$B9166)</f>
        <v>#REF!</v>
      </c>
      <c r="M9166" s="220"/>
    </row>
    <row r="9167" spans="1:13" x14ac:dyDescent="0.2">
      <c r="A9167" s="35" t="s">
        <v>8393</v>
      </c>
      <c r="B9167" s="1" t="s">
        <v>7768</v>
      </c>
      <c r="C9167" s="45" t="s">
        <v>7769</v>
      </c>
      <c r="D9167" s="23" t="s">
        <v>5751</v>
      </c>
      <c r="E9167" s="23" t="s">
        <v>464</v>
      </c>
      <c r="F9167" s="40">
        <v>6.3</v>
      </c>
      <c r="G9167" s="25">
        <v>54853</v>
      </c>
      <c r="H9167" s="25">
        <v>345574</v>
      </c>
      <c r="I9167" s="25"/>
      <c r="J9167" s="58" t="e">
        <f>HYPERLINK("#"&amp;"Insumos"&amp;"!A"&amp;MATCH($B9167,#REF!,0),"Ins "&amp;$B9167)</f>
        <v>#REF!</v>
      </c>
      <c r="M9167" s="220"/>
    </row>
    <row r="9168" spans="1:13" ht="25.5" x14ac:dyDescent="0.2">
      <c r="A9168" s="36" t="s">
        <v>8395</v>
      </c>
      <c r="B9168" s="26" t="s">
        <v>6816</v>
      </c>
      <c r="C9168" s="79" t="s">
        <v>8396</v>
      </c>
      <c r="D9168" s="37" t="s">
        <v>5608</v>
      </c>
      <c r="E9168" s="37" t="s">
        <v>464</v>
      </c>
      <c r="F9168" s="41"/>
      <c r="G9168" s="27"/>
      <c r="H9168" s="27"/>
      <c r="I9168" s="27">
        <v>123796</v>
      </c>
      <c r="M9168" s="220">
        <f t="shared" ref="M9168:M9218" si="143">ROUND(I9168*(1+$L$2),0)</f>
        <v>162123</v>
      </c>
    </row>
    <row r="9169" spans="1:13" x14ac:dyDescent="0.2">
      <c r="A9169" s="35" t="s">
        <v>8395</v>
      </c>
      <c r="B9169" s="1" t="s">
        <v>81</v>
      </c>
      <c r="C9169" s="45" t="s">
        <v>1020</v>
      </c>
      <c r="D9169" s="23" t="s">
        <v>5734</v>
      </c>
      <c r="E9169" s="23" t="s">
        <v>4141</v>
      </c>
      <c r="F9169" s="40">
        <v>0.25</v>
      </c>
      <c r="G9169" s="25">
        <v>75325</v>
      </c>
      <c r="H9169" s="25">
        <v>18831</v>
      </c>
      <c r="I9169" s="25"/>
      <c r="J9169" s="58" t="e">
        <f>HYPERLINK("#"&amp;"Insumos"&amp;"!A"&amp;MATCH($B9169,#REF!,0),"Ins "&amp;$B9169)</f>
        <v>#REF!</v>
      </c>
      <c r="M9169" s="220"/>
    </row>
    <row r="9170" spans="1:13" x14ac:dyDescent="0.2">
      <c r="A9170" s="35" t="s">
        <v>8395</v>
      </c>
      <c r="B9170" s="1" t="s">
        <v>5533</v>
      </c>
      <c r="C9170" s="45" t="s">
        <v>5892</v>
      </c>
      <c r="D9170" s="23" t="s">
        <v>977</v>
      </c>
      <c r="E9170" s="23" t="s">
        <v>4134</v>
      </c>
      <c r="F9170" s="40">
        <v>0.25</v>
      </c>
      <c r="G9170" s="25">
        <v>3623</v>
      </c>
      <c r="H9170" s="25">
        <v>906</v>
      </c>
      <c r="I9170" s="25"/>
      <c r="J9170" s="58" t="e">
        <f>HYPERLINK("#"&amp;"Insumos"&amp;"!A"&amp;MATCH($B9170,#REF!,0),"Ins "&amp;$B9170)</f>
        <v>#REF!</v>
      </c>
      <c r="M9170" s="220"/>
    </row>
    <row r="9171" spans="1:13" x14ac:dyDescent="0.2">
      <c r="A9171" s="35" t="s">
        <v>8395</v>
      </c>
      <c r="B9171" s="1" t="s">
        <v>7372</v>
      </c>
      <c r="C9171" s="45" t="s">
        <v>7373</v>
      </c>
      <c r="D9171" s="23" t="s">
        <v>5751</v>
      </c>
      <c r="E9171" s="23" t="s">
        <v>4134</v>
      </c>
      <c r="F9171" s="40">
        <v>0.1</v>
      </c>
      <c r="G9171" s="25">
        <v>3715</v>
      </c>
      <c r="H9171" s="25">
        <v>372</v>
      </c>
      <c r="I9171" s="25"/>
      <c r="J9171" s="58" t="e">
        <f>HYPERLINK("#"&amp;"Insumos"&amp;"!A"&amp;MATCH($B9171,#REF!,0),"Ins "&amp;$B9171)</f>
        <v>#REF!</v>
      </c>
      <c r="M9171" s="220"/>
    </row>
    <row r="9172" spans="1:13" x14ac:dyDescent="0.2">
      <c r="A9172" s="35" t="s">
        <v>8395</v>
      </c>
      <c r="B9172" s="1" t="s">
        <v>7374</v>
      </c>
      <c r="C9172" s="45" t="s">
        <v>7375</v>
      </c>
      <c r="D9172" s="23" t="s">
        <v>5751</v>
      </c>
      <c r="E9172" s="23" t="s">
        <v>4134</v>
      </c>
      <c r="F9172" s="40">
        <v>0.1</v>
      </c>
      <c r="G9172" s="25">
        <v>12713</v>
      </c>
      <c r="H9172" s="25">
        <v>1271</v>
      </c>
      <c r="I9172" s="25"/>
      <c r="J9172" s="58" t="e">
        <f>HYPERLINK("#"&amp;"Insumos"&amp;"!A"&amp;MATCH($B9172,#REF!,0),"Ins "&amp;$B9172)</f>
        <v>#REF!</v>
      </c>
      <c r="M9172" s="220"/>
    </row>
    <row r="9173" spans="1:13" x14ac:dyDescent="0.2">
      <c r="A9173" s="35" t="s">
        <v>8395</v>
      </c>
      <c r="B9173" s="1" t="s">
        <v>7778</v>
      </c>
      <c r="C9173" s="45" t="s">
        <v>7779</v>
      </c>
      <c r="D9173" s="23" t="s">
        <v>5751</v>
      </c>
      <c r="E9173" s="23" t="s">
        <v>464</v>
      </c>
      <c r="F9173" s="40">
        <v>1.05</v>
      </c>
      <c r="G9173" s="25">
        <v>7285</v>
      </c>
      <c r="H9173" s="25">
        <v>7649</v>
      </c>
      <c r="I9173" s="25"/>
      <c r="J9173" s="58" t="e">
        <f>HYPERLINK("#"&amp;"Insumos"&amp;"!A"&amp;MATCH($B9173,#REF!,0),"Ins "&amp;$B9173)</f>
        <v>#REF!</v>
      </c>
      <c r="M9173" s="220"/>
    </row>
    <row r="9174" spans="1:13" x14ac:dyDescent="0.2">
      <c r="A9174" s="35" t="s">
        <v>8395</v>
      </c>
      <c r="B9174" s="1" t="s">
        <v>7784</v>
      </c>
      <c r="C9174" s="45" t="s">
        <v>7785</v>
      </c>
      <c r="D9174" s="23" t="s">
        <v>5751</v>
      </c>
      <c r="E9174" s="23" t="s">
        <v>464</v>
      </c>
      <c r="F9174" s="40">
        <v>1.05</v>
      </c>
      <c r="G9174" s="25">
        <v>31973</v>
      </c>
      <c r="H9174" s="25">
        <v>33572</v>
      </c>
      <c r="I9174" s="25"/>
      <c r="J9174" s="58" t="e">
        <f>HYPERLINK("#"&amp;"Insumos"&amp;"!A"&amp;MATCH($B9174,#REF!,0),"Ins "&amp;$B9174)</f>
        <v>#REF!</v>
      </c>
      <c r="M9174" s="220"/>
    </row>
    <row r="9175" spans="1:13" x14ac:dyDescent="0.2">
      <c r="A9175" s="35" t="s">
        <v>8395</v>
      </c>
      <c r="B9175" s="1" t="s">
        <v>7786</v>
      </c>
      <c r="C9175" s="45" t="s">
        <v>7787</v>
      </c>
      <c r="D9175" s="23" t="s">
        <v>5751</v>
      </c>
      <c r="E9175" s="23" t="s">
        <v>464</v>
      </c>
      <c r="F9175" s="40">
        <v>3.15</v>
      </c>
      <c r="G9175" s="25">
        <v>19427</v>
      </c>
      <c r="H9175" s="25">
        <v>61195</v>
      </c>
      <c r="I9175" s="25"/>
      <c r="J9175" s="58" t="e">
        <f>HYPERLINK("#"&amp;"Insumos"&amp;"!A"&amp;MATCH($B9175,#REF!,0),"Ins "&amp;$B9175)</f>
        <v>#REF!</v>
      </c>
      <c r="M9175" s="220"/>
    </row>
    <row r="9176" spans="1:13" ht="25.5" x14ac:dyDescent="0.2">
      <c r="A9176" s="36" t="s">
        <v>8397</v>
      </c>
      <c r="B9176" s="26" t="s">
        <v>6816</v>
      </c>
      <c r="C9176" s="79" t="s">
        <v>8398</v>
      </c>
      <c r="D9176" s="37" t="s">
        <v>5608</v>
      </c>
      <c r="E9176" s="37" t="s">
        <v>464</v>
      </c>
      <c r="F9176" s="41"/>
      <c r="G9176" s="27"/>
      <c r="H9176" s="27"/>
      <c r="I9176" s="27">
        <v>87772</v>
      </c>
      <c r="M9176" s="220">
        <f t="shared" si="143"/>
        <v>114946</v>
      </c>
    </row>
    <row r="9177" spans="1:13" x14ac:dyDescent="0.2">
      <c r="A9177" s="35" t="s">
        <v>8397</v>
      </c>
      <c r="B9177" s="1" t="s">
        <v>81</v>
      </c>
      <c r="C9177" s="45" t="s">
        <v>1020</v>
      </c>
      <c r="D9177" s="23" t="s">
        <v>5734</v>
      </c>
      <c r="E9177" s="23" t="s">
        <v>4141</v>
      </c>
      <c r="F9177" s="40">
        <v>0.25</v>
      </c>
      <c r="G9177" s="25">
        <v>75325</v>
      </c>
      <c r="H9177" s="25">
        <v>18831</v>
      </c>
      <c r="I9177" s="25"/>
      <c r="J9177" s="58" t="e">
        <f>HYPERLINK("#"&amp;"Insumos"&amp;"!A"&amp;MATCH($B9177,#REF!,0),"Ins "&amp;$B9177)</f>
        <v>#REF!</v>
      </c>
      <c r="M9177" s="220"/>
    </row>
    <row r="9178" spans="1:13" x14ac:dyDescent="0.2">
      <c r="A9178" s="35" t="s">
        <v>8397</v>
      </c>
      <c r="B9178" s="1" t="s">
        <v>5533</v>
      </c>
      <c r="C9178" s="45" t="s">
        <v>5892</v>
      </c>
      <c r="D9178" s="23" t="s">
        <v>977</v>
      </c>
      <c r="E9178" s="23" t="s">
        <v>4134</v>
      </c>
      <c r="F9178" s="40">
        <v>0.25</v>
      </c>
      <c r="G9178" s="25">
        <v>3623</v>
      </c>
      <c r="H9178" s="25">
        <v>906</v>
      </c>
      <c r="I9178" s="25"/>
      <c r="J9178" s="58" t="e">
        <f>HYPERLINK("#"&amp;"Insumos"&amp;"!A"&amp;MATCH($B9178,#REF!,0),"Ins "&amp;$B9178)</f>
        <v>#REF!</v>
      </c>
      <c r="M9178" s="220"/>
    </row>
    <row r="9179" spans="1:13" x14ac:dyDescent="0.2">
      <c r="A9179" s="35" t="s">
        <v>8397</v>
      </c>
      <c r="B9179" s="1" t="s">
        <v>4668</v>
      </c>
      <c r="C9179" s="45" t="s">
        <v>324</v>
      </c>
      <c r="D9179" s="23" t="s">
        <v>5751</v>
      </c>
      <c r="E9179" s="23" t="s">
        <v>4134</v>
      </c>
      <c r="F9179" s="40">
        <v>0.2</v>
      </c>
      <c r="G9179" s="25">
        <v>10340</v>
      </c>
      <c r="H9179" s="25">
        <v>2068</v>
      </c>
      <c r="I9179" s="25"/>
      <c r="J9179" s="58" t="e">
        <f>HYPERLINK("#"&amp;"Insumos"&amp;"!A"&amp;MATCH($B9179,#REF!,0),"Ins "&amp;$B9179)</f>
        <v>#REF!</v>
      </c>
      <c r="M9179" s="220"/>
    </row>
    <row r="9180" spans="1:13" x14ac:dyDescent="0.2">
      <c r="A9180" s="35" t="s">
        <v>8397</v>
      </c>
      <c r="B9180" s="1" t="s">
        <v>7772</v>
      </c>
      <c r="C9180" s="45" t="s">
        <v>7773</v>
      </c>
      <c r="D9180" s="23" t="s">
        <v>5751</v>
      </c>
      <c r="E9180" s="23" t="s">
        <v>464</v>
      </c>
      <c r="F9180" s="40">
        <v>3.15</v>
      </c>
      <c r="G9180" s="25">
        <v>11070</v>
      </c>
      <c r="H9180" s="25">
        <v>34871</v>
      </c>
      <c r="I9180" s="25"/>
      <c r="J9180" s="58" t="e">
        <f>HYPERLINK("#"&amp;"Insumos"&amp;"!A"&amp;MATCH($B9180,#REF!,0),"Ins "&amp;$B9180)</f>
        <v>#REF!</v>
      </c>
      <c r="M9180" s="220"/>
    </row>
    <row r="9181" spans="1:13" x14ac:dyDescent="0.2">
      <c r="A9181" s="35" t="s">
        <v>8397</v>
      </c>
      <c r="B9181" s="1" t="s">
        <v>7778</v>
      </c>
      <c r="C9181" s="45" t="s">
        <v>7779</v>
      </c>
      <c r="D9181" s="23" t="s">
        <v>5751</v>
      </c>
      <c r="E9181" s="23" t="s">
        <v>464</v>
      </c>
      <c r="F9181" s="40">
        <v>1.05</v>
      </c>
      <c r="G9181" s="25">
        <v>7285</v>
      </c>
      <c r="H9181" s="25">
        <v>7649</v>
      </c>
      <c r="I9181" s="25"/>
      <c r="J9181" s="58" t="e">
        <f>HYPERLINK("#"&amp;"Insumos"&amp;"!A"&amp;MATCH($B9181,#REF!,0),"Ins "&amp;$B9181)</f>
        <v>#REF!</v>
      </c>
      <c r="M9181" s="220"/>
    </row>
    <row r="9182" spans="1:13" x14ac:dyDescent="0.2">
      <c r="A9182" s="35" t="s">
        <v>8397</v>
      </c>
      <c r="B9182" s="1" t="s">
        <v>7782</v>
      </c>
      <c r="C9182" s="45" t="s">
        <v>7783</v>
      </c>
      <c r="D9182" s="23" t="s">
        <v>5751</v>
      </c>
      <c r="E9182" s="23" t="s">
        <v>464</v>
      </c>
      <c r="F9182" s="40">
        <v>1.05</v>
      </c>
      <c r="G9182" s="25">
        <v>22330</v>
      </c>
      <c r="H9182" s="25">
        <v>23447</v>
      </c>
      <c r="I9182" s="25"/>
      <c r="J9182" s="58" t="e">
        <f>HYPERLINK("#"&amp;"Insumos"&amp;"!A"&amp;MATCH($B9182,#REF!,0),"Ins "&amp;$B9182)</f>
        <v>#REF!</v>
      </c>
      <c r="M9182" s="220"/>
    </row>
    <row r="9183" spans="1:13" ht="25.5" x14ac:dyDescent="0.2">
      <c r="A9183" s="36" t="s">
        <v>8399</v>
      </c>
      <c r="B9183" s="26" t="s">
        <v>6816</v>
      </c>
      <c r="C9183" s="79" t="s">
        <v>8400</v>
      </c>
      <c r="D9183" s="37" t="s">
        <v>5608</v>
      </c>
      <c r="E9183" s="37" t="s">
        <v>464</v>
      </c>
      <c r="F9183" s="41"/>
      <c r="G9183" s="27"/>
      <c r="H9183" s="27"/>
      <c r="I9183" s="27">
        <v>78460</v>
      </c>
      <c r="M9183" s="220">
        <f t="shared" si="143"/>
        <v>102751</v>
      </c>
    </row>
    <row r="9184" spans="1:13" x14ac:dyDescent="0.2">
      <c r="A9184" s="35" t="s">
        <v>8399</v>
      </c>
      <c r="B9184" s="1" t="s">
        <v>81</v>
      </c>
      <c r="C9184" s="45" t="s">
        <v>1020</v>
      </c>
      <c r="D9184" s="23" t="s">
        <v>5734</v>
      </c>
      <c r="E9184" s="23" t="s">
        <v>4141</v>
      </c>
      <c r="F9184" s="40">
        <v>0.25</v>
      </c>
      <c r="G9184" s="25">
        <v>75325</v>
      </c>
      <c r="H9184" s="25">
        <v>18831</v>
      </c>
      <c r="I9184" s="25"/>
      <c r="J9184" s="58" t="e">
        <f>HYPERLINK("#"&amp;"Insumos"&amp;"!A"&amp;MATCH($B9184,#REF!,0),"Ins "&amp;$B9184)</f>
        <v>#REF!</v>
      </c>
      <c r="M9184" s="220"/>
    </row>
    <row r="9185" spans="1:13" x14ac:dyDescent="0.2">
      <c r="A9185" s="35" t="s">
        <v>8399</v>
      </c>
      <c r="B9185" s="1" t="s">
        <v>5533</v>
      </c>
      <c r="C9185" s="45" t="s">
        <v>5892</v>
      </c>
      <c r="D9185" s="23" t="s">
        <v>977</v>
      </c>
      <c r="E9185" s="23" t="s">
        <v>4134</v>
      </c>
      <c r="F9185" s="40">
        <v>1</v>
      </c>
      <c r="G9185" s="25">
        <v>3623</v>
      </c>
      <c r="H9185" s="25">
        <v>3623</v>
      </c>
      <c r="I9185" s="25"/>
      <c r="J9185" s="58" t="e">
        <f>HYPERLINK("#"&amp;"Insumos"&amp;"!A"&amp;MATCH($B9185,#REF!,0),"Ins "&amp;$B9185)</f>
        <v>#REF!</v>
      </c>
      <c r="M9185" s="220"/>
    </row>
    <row r="9186" spans="1:13" x14ac:dyDescent="0.2">
      <c r="A9186" s="35" t="s">
        <v>8399</v>
      </c>
      <c r="B9186" s="1" t="s">
        <v>4668</v>
      </c>
      <c r="C9186" s="45" t="s">
        <v>324</v>
      </c>
      <c r="D9186" s="23" t="s">
        <v>5751</v>
      </c>
      <c r="E9186" s="23" t="s">
        <v>4134</v>
      </c>
      <c r="F9186" s="40">
        <v>0.4</v>
      </c>
      <c r="G9186" s="25">
        <v>10340</v>
      </c>
      <c r="H9186" s="25">
        <v>4136</v>
      </c>
      <c r="I9186" s="25"/>
      <c r="J9186" s="58" t="e">
        <f>HYPERLINK("#"&amp;"Insumos"&amp;"!A"&amp;MATCH($B9186,#REF!,0),"Ins "&amp;$B9186)</f>
        <v>#REF!</v>
      </c>
      <c r="M9186" s="220"/>
    </row>
    <row r="9187" spans="1:13" x14ac:dyDescent="0.2">
      <c r="A9187" s="35" t="s">
        <v>8399</v>
      </c>
      <c r="B9187" s="1" t="s">
        <v>7778</v>
      </c>
      <c r="C9187" s="45" t="s">
        <v>7779</v>
      </c>
      <c r="D9187" s="23" t="s">
        <v>5751</v>
      </c>
      <c r="E9187" s="23" t="s">
        <v>464</v>
      </c>
      <c r="F9187" s="40">
        <v>3.15</v>
      </c>
      <c r="G9187" s="25">
        <v>7285</v>
      </c>
      <c r="H9187" s="25">
        <v>22948</v>
      </c>
      <c r="I9187" s="25"/>
      <c r="J9187" s="58" t="e">
        <f>HYPERLINK("#"&amp;"Insumos"&amp;"!A"&amp;MATCH($B9187,#REF!,0),"Ins "&amp;$B9187)</f>
        <v>#REF!</v>
      </c>
      <c r="M9187" s="220"/>
    </row>
    <row r="9188" spans="1:13" x14ac:dyDescent="0.2">
      <c r="A9188" s="35" t="s">
        <v>8399</v>
      </c>
      <c r="B9188" s="1" t="s">
        <v>7780</v>
      </c>
      <c r="C9188" s="45" t="s">
        <v>7781</v>
      </c>
      <c r="D9188" s="23" t="s">
        <v>5751</v>
      </c>
      <c r="E9188" s="23" t="s">
        <v>464</v>
      </c>
      <c r="F9188" s="40">
        <v>1.05</v>
      </c>
      <c r="G9188" s="25">
        <v>5214</v>
      </c>
      <c r="H9188" s="25">
        <v>5475</v>
      </c>
      <c r="I9188" s="25"/>
      <c r="J9188" s="58" t="e">
        <f>HYPERLINK("#"&amp;"Insumos"&amp;"!A"&amp;MATCH($B9188,#REF!,0),"Ins "&amp;$B9188)</f>
        <v>#REF!</v>
      </c>
      <c r="M9188" s="220"/>
    </row>
    <row r="9189" spans="1:13" x14ac:dyDescent="0.2">
      <c r="A9189" s="35" t="s">
        <v>8399</v>
      </c>
      <c r="B9189" s="1" t="s">
        <v>7782</v>
      </c>
      <c r="C9189" s="45" t="s">
        <v>7783</v>
      </c>
      <c r="D9189" s="23" t="s">
        <v>5751</v>
      </c>
      <c r="E9189" s="23" t="s">
        <v>464</v>
      </c>
      <c r="F9189" s="40">
        <v>1.05</v>
      </c>
      <c r="G9189" s="25">
        <v>22330</v>
      </c>
      <c r="H9189" s="25">
        <v>23447</v>
      </c>
      <c r="I9189" s="25"/>
      <c r="J9189" s="58" t="e">
        <f>HYPERLINK("#"&amp;"Insumos"&amp;"!A"&amp;MATCH($B9189,#REF!,0),"Ins "&amp;$B9189)</f>
        <v>#REF!</v>
      </c>
      <c r="M9189" s="220"/>
    </row>
    <row r="9190" spans="1:13" ht="25.5" x14ac:dyDescent="0.2">
      <c r="A9190" s="36" t="s">
        <v>8401</v>
      </c>
      <c r="B9190" s="26" t="s">
        <v>6816</v>
      </c>
      <c r="C9190" s="79" t="s">
        <v>8402</v>
      </c>
      <c r="D9190" s="37" t="s">
        <v>5608</v>
      </c>
      <c r="E9190" s="37" t="s">
        <v>5705</v>
      </c>
      <c r="F9190" s="41"/>
      <c r="G9190" s="27"/>
      <c r="H9190" s="27"/>
      <c r="I9190" s="27">
        <v>2056564</v>
      </c>
      <c r="M9190" s="220">
        <f t="shared" si="143"/>
        <v>2693276</v>
      </c>
    </row>
    <row r="9191" spans="1:13" x14ac:dyDescent="0.2">
      <c r="A9191" s="35" t="s">
        <v>8401</v>
      </c>
      <c r="B9191" s="1" t="s">
        <v>81</v>
      </c>
      <c r="C9191" s="45" t="s">
        <v>1020</v>
      </c>
      <c r="D9191" s="23" t="s">
        <v>5734</v>
      </c>
      <c r="E9191" s="23" t="s">
        <v>4141</v>
      </c>
      <c r="F9191" s="40">
        <v>24</v>
      </c>
      <c r="G9191" s="25">
        <v>75325</v>
      </c>
      <c r="H9191" s="25">
        <v>1807800</v>
      </c>
      <c r="I9191" s="25"/>
      <c r="J9191" s="58" t="e">
        <f>HYPERLINK("#"&amp;"Insumos"&amp;"!A"&amp;MATCH($B9191,#REF!,0),"Ins "&amp;$B9191)</f>
        <v>#REF!</v>
      </c>
      <c r="M9191" s="220"/>
    </row>
    <row r="9192" spans="1:13" x14ac:dyDescent="0.2">
      <c r="A9192" s="35" t="s">
        <v>8401</v>
      </c>
      <c r="B9192" s="1" t="s">
        <v>5533</v>
      </c>
      <c r="C9192" s="45" t="s">
        <v>5892</v>
      </c>
      <c r="D9192" s="23" t="s">
        <v>977</v>
      </c>
      <c r="E9192" s="23" t="s">
        <v>4134</v>
      </c>
      <c r="F9192" s="40">
        <v>8</v>
      </c>
      <c r="G9192" s="25">
        <v>3623</v>
      </c>
      <c r="H9192" s="25">
        <v>28984</v>
      </c>
      <c r="I9192" s="25"/>
      <c r="J9192" s="58" t="e">
        <f>HYPERLINK("#"&amp;"Insumos"&amp;"!A"&amp;MATCH($B9192,#REF!,0),"Ins "&amp;$B9192)</f>
        <v>#REF!</v>
      </c>
      <c r="M9192" s="220"/>
    </row>
    <row r="9193" spans="1:13" x14ac:dyDescent="0.2">
      <c r="A9193" s="35" t="s">
        <v>8401</v>
      </c>
      <c r="B9193" s="1" t="s">
        <v>7338</v>
      </c>
      <c r="C9193" s="45" t="s">
        <v>7339</v>
      </c>
      <c r="D9193" s="23" t="s">
        <v>5751</v>
      </c>
      <c r="E9193" s="23" t="s">
        <v>4134</v>
      </c>
      <c r="F9193" s="40">
        <v>120</v>
      </c>
      <c r="G9193" s="25">
        <v>999</v>
      </c>
      <c r="H9193" s="25">
        <v>119880</v>
      </c>
      <c r="I9193" s="25"/>
      <c r="J9193" s="58" t="e">
        <f>HYPERLINK("#"&amp;"Insumos"&amp;"!A"&amp;MATCH($B9193,#REF!,0),"Ins "&amp;$B9193)</f>
        <v>#REF!</v>
      </c>
      <c r="M9193" s="220"/>
    </row>
    <row r="9194" spans="1:13" x14ac:dyDescent="0.2">
      <c r="A9194" s="35" t="s">
        <v>8401</v>
      </c>
      <c r="B9194" s="1" t="s">
        <v>7340</v>
      </c>
      <c r="C9194" s="45" t="s">
        <v>7341</v>
      </c>
      <c r="D9194" s="23" t="s">
        <v>5751</v>
      </c>
      <c r="E9194" s="23" t="s">
        <v>4134</v>
      </c>
      <c r="F9194" s="40">
        <v>100</v>
      </c>
      <c r="G9194" s="25">
        <v>999</v>
      </c>
      <c r="H9194" s="25">
        <v>99900</v>
      </c>
      <c r="I9194" s="25"/>
      <c r="J9194" s="58" t="e">
        <f>HYPERLINK("#"&amp;"Insumos"&amp;"!A"&amp;MATCH($B9194,#REF!,0),"Ins "&amp;$B9194)</f>
        <v>#REF!</v>
      </c>
      <c r="M9194" s="220"/>
    </row>
    <row r="9195" spans="1:13" ht="25.5" x14ac:dyDescent="0.2">
      <c r="A9195" s="36" t="s">
        <v>8403</v>
      </c>
      <c r="B9195" s="26" t="s">
        <v>6816</v>
      </c>
      <c r="C9195" s="79" t="s">
        <v>8404</v>
      </c>
      <c r="D9195" s="37" t="s">
        <v>5608</v>
      </c>
      <c r="E9195" s="37" t="s">
        <v>4134</v>
      </c>
      <c r="F9195" s="41"/>
      <c r="G9195" s="27"/>
      <c r="H9195" s="27"/>
      <c r="I9195" s="27">
        <v>7721374</v>
      </c>
      <c r="M9195" s="220">
        <f t="shared" si="143"/>
        <v>10111911</v>
      </c>
    </row>
    <row r="9196" spans="1:13" x14ac:dyDescent="0.2">
      <c r="A9196" s="35" t="s">
        <v>8403</v>
      </c>
      <c r="B9196" s="1" t="s">
        <v>81</v>
      </c>
      <c r="C9196" s="45" t="s">
        <v>1020</v>
      </c>
      <c r="D9196" s="23" t="s">
        <v>5734</v>
      </c>
      <c r="E9196" s="23" t="s">
        <v>4141</v>
      </c>
      <c r="F9196" s="40">
        <v>24</v>
      </c>
      <c r="G9196" s="25">
        <v>75325</v>
      </c>
      <c r="H9196" s="25">
        <v>1807800</v>
      </c>
      <c r="I9196" s="25"/>
      <c r="J9196" s="58" t="e">
        <f>HYPERLINK("#"&amp;"Insumos"&amp;"!A"&amp;MATCH($B9196,#REF!,0),"Ins "&amp;$B9196)</f>
        <v>#REF!</v>
      </c>
      <c r="M9196" s="220"/>
    </row>
    <row r="9197" spans="1:13" x14ac:dyDescent="0.2">
      <c r="A9197" s="35" t="s">
        <v>8403</v>
      </c>
      <c r="B9197" s="1" t="s">
        <v>5533</v>
      </c>
      <c r="C9197" s="45" t="s">
        <v>5892</v>
      </c>
      <c r="D9197" s="23" t="s">
        <v>977</v>
      </c>
      <c r="E9197" s="23" t="s">
        <v>4134</v>
      </c>
      <c r="F9197" s="40">
        <v>12</v>
      </c>
      <c r="G9197" s="25">
        <v>3623</v>
      </c>
      <c r="H9197" s="25">
        <v>43476</v>
      </c>
      <c r="I9197" s="25"/>
      <c r="J9197" s="58" t="e">
        <f>HYPERLINK("#"&amp;"Insumos"&amp;"!A"&amp;MATCH($B9197,#REF!,0),"Ins "&amp;$B9197)</f>
        <v>#REF!</v>
      </c>
      <c r="M9197" s="220"/>
    </row>
    <row r="9198" spans="1:13" x14ac:dyDescent="0.2">
      <c r="A9198" s="35" t="s">
        <v>8403</v>
      </c>
      <c r="B9198" s="1" t="s">
        <v>7348</v>
      </c>
      <c r="C9198" s="45" t="s">
        <v>7349</v>
      </c>
      <c r="D9198" s="23" t="s">
        <v>5751</v>
      </c>
      <c r="E9198" s="23" t="s">
        <v>4134</v>
      </c>
      <c r="F9198" s="40">
        <v>10</v>
      </c>
      <c r="G9198" s="25">
        <v>4286</v>
      </c>
      <c r="H9198" s="25">
        <v>42860</v>
      </c>
      <c r="I9198" s="25"/>
      <c r="J9198" s="58" t="e">
        <f>HYPERLINK("#"&amp;"Insumos"&amp;"!A"&amp;MATCH($B9198,#REF!,0),"Ins "&amp;$B9198)</f>
        <v>#REF!</v>
      </c>
      <c r="M9198" s="220"/>
    </row>
    <row r="9199" spans="1:13" x14ac:dyDescent="0.2">
      <c r="A9199" s="35" t="s">
        <v>8403</v>
      </c>
      <c r="B9199" s="1" t="s">
        <v>7352</v>
      </c>
      <c r="C9199" s="45" t="s">
        <v>7353</v>
      </c>
      <c r="D9199" s="23" t="s">
        <v>5751</v>
      </c>
      <c r="E9199" s="23" t="s">
        <v>287</v>
      </c>
      <c r="F9199" s="40">
        <v>283.5</v>
      </c>
      <c r="G9199" s="25">
        <v>4143</v>
      </c>
      <c r="H9199" s="25">
        <v>1174541</v>
      </c>
      <c r="I9199" s="25"/>
      <c r="J9199" s="58" t="e">
        <f>HYPERLINK("#"&amp;"Insumos"&amp;"!A"&amp;MATCH($B9199,#REF!,0),"Ins "&amp;$B9199)</f>
        <v>#REF!</v>
      </c>
      <c r="M9199" s="220"/>
    </row>
    <row r="9200" spans="1:13" ht="25.5" x14ac:dyDescent="0.2">
      <c r="A9200" s="35" t="s">
        <v>8403</v>
      </c>
      <c r="B9200" s="1" t="s">
        <v>7354</v>
      </c>
      <c r="C9200" s="45" t="s">
        <v>7355</v>
      </c>
      <c r="D9200" s="23" t="s">
        <v>5751</v>
      </c>
      <c r="E9200" s="23" t="s">
        <v>4134</v>
      </c>
      <c r="F9200" s="40">
        <v>80</v>
      </c>
      <c r="G9200" s="25">
        <v>8356</v>
      </c>
      <c r="H9200" s="25">
        <v>668480</v>
      </c>
      <c r="I9200" s="25"/>
      <c r="J9200" s="58" t="e">
        <f>HYPERLINK("#"&amp;"Insumos"&amp;"!A"&amp;MATCH($B9200,#REF!,0),"Ins "&amp;$B9200)</f>
        <v>#REF!</v>
      </c>
      <c r="M9200" s="220"/>
    </row>
    <row r="9201" spans="1:13" x14ac:dyDescent="0.2">
      <c r="A9201" s="35" t="s">
        <v>8403</v>
      </c>
      <c r="B9201" s="1" t="s">
        <v>7356</v>
      </c>
      <c r="C9201" s="45" t="s">
        <v>7357</v>
      </c>
      <c r="D9201" s="23" t="s">
        <v>5751</v>
      </c>
      <c r="E9201" s="23" t="s">
        <v>4134</v>
      </c>
      <c r="F9201" s="40">
        <v>21</v>
      </c>
      <c r="G9201" s="25">
        <v>67853</v>
      </c>
      <c r="H9201" s="25">
        <v>1424913</v>
      </c>
      <c r="I9201" s="25"/>
      <c r="J9201" s="58" t="e">
        <f>HYPERLINK("#"&amp;"Insumos"&amp;"!A"&amp;MATCH($B9201,#REF!,0),"Ins "&amp;$B9201)</f>
        <v>#REF!</v>
      </c>
      <c r="M9201" s="220"/>
    </row>
    <row r="9202" spans="1:13" x14ac:dyDescent="0.2">
      <c r="A9202" s="35" t="s">
        <v>8403</v>
      </c>
      <c r="B9202" s="1" t="s">
        <v>7358</v>
      </c>
      <c r="C9202" s="45" t="s">
        <v>7359</v>
      </c>
      <c r="D9202" s="23" t="s">
        <v>5751</v>
      </c>
      <c r="E9202" s="23" t="s">
        <v>4134</v>
      </c>
      <c r="F9202" s="40">
        <v>2</v>
      </c>
      <c r="G9202" s="25">
        <v>64138</v>
      </c>
      <c r="H9202" s="25">
        <v>128276</v>
      </c>
      <c r="I9202" s="25"/>
      <c r="J9202" s="58" t="e">
        <f>HYPERLINK("#"&amp;"Insumos"&amp;"!A"&amp;MATCH($B9202,#REF!,0),"Ins "&amp;$B9202)</f>
        <v>#REF!</v>
      </c>
      <c r="M9202" s="220"/>
    </row>
    <row r="9203" spans="1:13" x14ac:dyDescent="0.2">
      <c r="A9203" s="35" t="s">
        <v>8403</v>
      </c>
      <c r="B9203" s="1" t="s">
        <v>7360</v>
      </c>
      <c r="C9203" s="45" t="s">
        <v>7361</v>
      </c>
      <c r="D9203" s="23" t="s">
        <v>5751</v>
      </c>
      <c r="E9203" s="23" t="s">
        <v>4134</v>
      </c>
      <c r="F9203" s="40">
        <v>2</v>
      </c>
      <c r="G9203" s="25">
        <v>31930</v>
      </c>
      <c r="H9203" s="25">
        <v>63860</v>
      </c>
      <c r="I9203" s="25"/>
      <c r="J9203" s="58" t="e">
        <f>HYPERLINK("#"&amp;"Insumos"&amp;"!A"&amp;MATCH($B9203,#REF!,0),"Ins "&amp;$B9203)</f>
        <v>#REF!</v>
      </c>
      <c r="M9203" s="220"/>
    </row>
    <row r="9204" spans="1:13" x14ac:dyDescent="0.2">
      <c r="A9204" s="35" t="s">
        <v>8403</v>
      </c>
      <c r="B9204" s="1" t="s">
        <v>7362</v>
      </c>
      <c r="C9204" s="45" t="s">
        <v>7363</v>
      </c>
      <c r="D9204" s="23" t="s">
        <v>5751</v>
      </c>
      <c r="E9204" s="23" t="s">
        <v>4134</v>
      </c>
      <c r="F9204" s="40">
        <v>21</v>
      </c>
      <c r="G9204" s="25">
        <v>49784</v>
      </c>
      <c r="H9204" s="25">
        <v>1045464</v>
      </c>
      <c r="I9204" s="25"/>
      <c r="J9204" s="58" t="e">
        <f>HYPERLINK("#"&amp;"Insumos"&amp;"!A"&amp;MATCH($B9204,#REF!,0),"Ins "&amp;$B9204)</f>
        <v>#REF!</v>
      </c>
      <c r="M9204" s="220"/>
    </row>
    <row r="9205" spans="1:13" x14ac:dyDescent="0.2">
      <c r="A9205" s="35" t="s">
        <v>8403</v>
      </c>
      <c r="B9205" s="1" t="s">
        <v>7699</v>
      </c>
      <c r="C9205" s="45" t="s">
        <v>7700</v>
      </c>
      <c r="D9205" s="23" t="s">
        <v>5751</v>
      </c>
      <c r="E9205" s="23" t="s">
        <v>4134</v>
      </c>
      <c r="F9205" s="40">
        <v>2</v>
      </c>
      <c r="G9205" s="25">
        <v>269636</v>
      </c>
      <c r="H9205" s="25">
        <v>539272</v>
      </c>
      <c r="I9205" s="25"/>
      <c r="J9205" s="58" t="e">
        <f>HYPERLINK("#"&amp;"Insumos"&amp;"!A"&amp;MATCH($B9205,#REF!,0),"Ins "&amp;$B9205)</f>
        <v>#REF!</v>
      </c>
      <c r="M9205" s="220"/>
    </row>
    <row r="9206" spans="1:13" x14ac:dyDescent="0.2">
      <c r="A9206" s="35" t="s">
        <v>8403</v>
      </c>
      <c r="B9206" s="1" t="s">
        <v>7766</v>
      </c>
      <c r="C9206" s="45" t="s">
        <v>7767</v>
      </c>
      <c r="D9206" s="23" t="s">
        <v>5751</v>
      </c>
      <c r="E9206" s="23" t="s">
        <v>464</v>
      </c>
      <c r="F9206" s="40">
        <v>15.75</v>
      </c>
      <c r="G9206" s="25">
        <v>27737</v>
      </c>
      <c r="H9206" s="25">
        <v>436858</v>
      </c>
      <c r="I9206" s="25"/>
      <c r="J9206" s="58" t="e">
        <f>HYPERLINK("#"&amp;"Insumos"&amp;"!A"&amp;MATCH($B9206,#REF!,0),"Ins "&amp;$B9206)</f>
        <v>#REF!</v>
      </c>
      <c r="M9206" s="220"/>
    </row>
    <row r="9207" spans="1:13" x14ac:dyDescent="0.2">
      <c r="A9207" s="35" t="s">
        <v>8403</v>
      </c>
      <c r="B9207" s="1" t="s">
        <v>7768</v>
      </c>
      <c r="C9207" s="45" t="s">
        <v>7769</v>
      </c>
      <c r="D9207" s="23" t="s">
        <v>5751</v>
      </c>
      <c r="E9207" s="23" t="s">
        <v>464</v>
      </c>
      <c r="F9207" s="40">
        <v>6.3</v>
      </c>
      <c r="G9207" s="25">
        <v>54853</v>
      </c>
      <c r="H9207" s="25">
        <v>345574</v>
      </c>
      <c r="I9207" s="25"/>
      <c r="J9207" s="58" t="e">
        <f>HYPERLINK("#"&amp;"Insumos"&amp;"!A"&amp;MATCH($B9207,#REF!,0),"Ins "&amp;$B9207)</f>
        <v>#REF!</v>
      </c>
      <c r="M9207" s="220"/>
    </row>
    <row r="9208" spans="1:13" ht="25.5" x14ac:dyDescent="0.2">
      <c r="A9208" s="36" t="s">
        <v>8405</v>
      </c>
      <c r="B9208" s="26" t="s">
        <v>6816</v>
      </c>
      <c r="C9208" s="79" t="s">
        <v>8406</v>
      </c>
      <c r="D9208" s="37" t="s">
        <v>5608</v>
      </c>
      <c r="E9208" s="37" t="s">
        <v>464</v>
      </c>
      <c r="F9208" s="41"/>
      <c r="G9208" s="27"/>
      <c r="H9208" s="27"/>
      <c r="I9208" s="27">
        <v>146162</v>
      </c>
      <c r="M9208" s="220">
        <f t="shared" si="143"/>
        <v>191414</v>
      </c>
    </row>
    <row r="9209" spans="1:13" x14ac:dyDescent="0.2">
      <c r="A9209" s="35" t="s">
        <v>8405</v>
      </c>
      <c r="B9209" s="1" t="s">
        <v>4670</v>
      </c>
      <c r="C9209" s="45" t="s">
        <v>326</v>
      </c>
      <c r="D9209" s="23" t="s">
        <v>5751</v>
      </c>
      <c r="E9209" s="23" t="s">
        <v>4134</v>
      </c>
      <c r="F9209" s="40">
        <v>0.4</v>
      </c>
      <c r="G9209" s="25">
        <v>22741</v>
      </c>
      <c r="H9209" s="25">
        <v>9096</v>
      </c>
      <c r="I9209" s="25"/>
      <c r="J9209" s="58" t="e">
        <f>HYPERLINK("#"&amp;"Insumos"&amp;"!A"&amp;MATCH($B9209,#REF!,0),"Ins "&amp;$B9209)</f>
        <v>#REF!</v>
      </c>
      <c r="M9209" s="220"/>
    </row>
    <row r="9210" spans="1:13" x14ac:dyDescent="0.2">
      <c r="A9210" s="35" t="s">
        <v>8405</v>
      </c>
      <c r="B9210" s="1" t="s">
        <v>7778</v>
      </c>
      <c r="C9210" s="45" t="s">
        <v>7779</v>
      </c>
      <c r="D9210" s="23" t="s">
        <v>5751</v>
      </c>
      <c r="E9210" s="23" t="s">
        <v>464</v>
      </c>
      <c r="F9210" s="40">
        <v>1.05</v>
      </c>
      <c r="G9210" s="25">
        <v>7285</v>
      </c>
      <c r="H9210" s="25">
        <v>7649</v>
      </c>
      <c r="I9210" s="25"/>
      <c r="J9210" s="58" t="e">
        <f>HYPERLINK("#"&amp;"Insumos"&amp;"!A"&amp;MATCH($B9210,#REF!,0),"Ins "&amp;$B9210)</f>
        <v>#REF!</v>
      </c>
      <c r="M9210" s="220"/>
    </row>
    <row r="9211" spans="1:13" x14ac:dyDescent="0.2">
      <c r="A9211" s="35" t="s">
        <v>8405</v>
      </c>
      <c r="B9211" s="1" t="s">
        <v>7784</v>
      </c>
      <c r="C9211" s="45" t="s">
        <v>7785</v>
      </c>
      <c r="D9211" s="23" t="s">
        <v>5751</v>
      </c>
      <c r="E9211" s="23" t="s">
        <v>464</v>
      </c>
      <c r="F9211" s="40">
        <v>1.05</v>
      </c>
      <c r="G9211" s="25">
        <v>31973</v>
      </c>
      <c r="H9211" s="25">
        <v>33572</v>
      </c>
      <c r="I9211" s="25"/>
      <c r="J9211" s="58" t="e">
        <f>HYPERLINK("#"&amp;"Insumos"&amp;"!A"&amp;MATCH($B9211,#REF!,0),"Ins "&amp;$B9211)</f>
        <v>#REF!</v>
      </c>
      <c r="M9211" s="220"/>
    </row>
    <row r="9212" spans="1:13" x14ac:dyDescent="0.2">
      <c r="A9212" s="35" t="s">
        <v>8405</v>
      </c>
      <c r="B9212" s="1" t="s">
        <v>7788</v>
      </c>
      <c r="C9212" s="45" t="s">
        <v>7789</v>
      </c>
      <c r="D9212" s="23" t="s">
        <v>5751</v>
      </c>
      <c r="E9212" s="23" t="s">
        <v>464</v>
      </c>
      <c r="F9212" s="40">
        <v>3.15</v>
      </c>
      <c r="G9212" s="25">
        <v>30427</v>
      </c>
      <c r="H9212" s="25">
        <v>95845</v>
      </c>
      <c r="I9212" s="25"/>
      <c r="J9212" s="58" t="e">
        <f>HYPERLINK("#"&amp;"Insumos"&amp;"!A"&amp;MATCH($B9212,#REF!,0),"Ins "&amp;$B9212)</f>
        <v>#REF!</v>
      </c>
      <c r="M9212" s="220"/>
    </row>
    <row r="9213" spans="1:13" ht="25.5" x14ac:dyDescent="0.2">
      <c r="A9213" s="36" t="s">
        <v>8407</v>
      </c>
      <c r="B9213" s="26" t="s">
        <v>6816</v>
      </c>
      <c r="C9213" s="79" t="s">
        <v>8408</v>
      </c>
      <c r="D9213" s="37" t="s">
        <v>5608</v>
      </c>
      <c r="E9213" s="37" t="s">
        <v>5705</v>
      </c>
      <c r="F9213" s="41"/>
      <c r="G9213" s="27"/>
      <c r="H9213" s="27"/>
      <c r="I9213" s="27">
        <v>3466945</v>
      </c>
      <c r="M9213" s="220">
        <f t="shared" si="143"/>
        <v>4540311</v>
      </c>
    </row>
    <row r="9214" spans="1:13" x14ac:dyDescent="0.2">
      <c r="A9214" s="35" t="s">
        <v>8407</v>
      </c>
      <c r="B9214" s="1" t="s">
        <v>81</v>
      </c>
      <c r="C9214" s="45" t="s">
        <v>1020</v>
      </c>
      <c r="D9214" s="23" t="s">
        <v>5734</v>
      </c>
      <c r="E9214" s="23" t="s">
        <v>4141</v>
      </c>
      <c r="F9214" s="40">
        <v>40</v>
      </c>
      <c r="G9214" s="25">
        <v>75325</v>
      </c>
      <c r="H9214" s="25">
        <v>3013000</v>
      </c>
      <c r="I9214" s="25"/>
      <c r="J9214" s="58" t="e">
        <f>HYPERLINK("#"&amp;"Insumos"&amp;"!A"&amp;MATCH($B9214,#REF!,0),"Ins "&amp;$B9214)</f>
        <v>#REF!</v>
      </c>
      <c r="M9214" s="220"/>
    </row>
    <row r="9215" spans="1:13" x14ac:dyDescent="0.2">
      <c r="A9215" s="35" t="s">
        <v>8407</v>
      </c>
      <c r="B9215" s="1" t="s">
        <v>5533</v>
      </c>
      <c r="C9215" s="45" t="s">
        <v>5892</v>
      </c>
      <c r="D9215" s="23" t="s">
        <v>977</v>
      </c>
      <c r="E9215" s="23" t="s">
        <v>4134</v>
      </c>
      <c r="F9215" s="40">
        <v>15</v>
      </c>
      <c r="G9215" s="25">
        <v>3623</v>
      </c>
      <c r="H9215" s="25">
        <v>54345</v>
      </c>
      <c r="I9215" s="25"/>
      <c r="J9215" s="58" t="e">
        <f>HYPERLINK("#"&amp;"Insumos"&amp;"!A"&amp;MATCH($B9215,#REF!,0),"Ins "&amp;$B9215)</f>
        <v>#REF!</v>
      </c>
      <c r="M9215" s="220"/>
    </row>
    <row r="9216" spans="1:13" x14ac:dyDescent="0.2">
      <c r="A9216" s="35" t="s">
        <v>8407</v>
      </c>
      <c r="B9216" s="1" t="s">
        <v>7338</v>
      </c>
      <c r="C9216" s="45" t="s">
        <v>7339</v>
      </c>
      <c r="D9216" s="23" t="s">
        <v>5751</v>
      </c>
      <c r="E9216" s="23" t="s">
        <v>4134</v>
      </c>
      <c r="F9216" s="40">
        <v>250</v>
      </c>
      <c r="G9216" s="25">
        <v>999</v>
      </c>
      <c r="H9216" s="25">
        <v>249750</v>
      </c>
      <c r="I9216" s="25"/>
      <c r="J9216" s="58" t="e">
        <f>HYPERLINK("#"&amp;"Insumos"&amp;"!A"&amp;MATCH($B9216,#REF!,0),"Ins "&amp;$B9216)</f>
        <v>#REF!</v>
      </c>
      <c r="M9216" s="220"/>
    </row>
    <row r="9217" spans="1:13" x14ac:dyDescent="0.2">
      <c r="A9217" s="35" t="s">
        <v>8407</v>
      </c>
      <c r="B9217" s="1" t="s">
        <v>7340</v>
      </c>
      <c r="C9217" s="45" t="s">
        <v>7341</v>
      </c>
      <c r="D9217" s="23" t="s">
        <v>5751</v>
      </c>
      <c r="E9217" s="23" t="s">
        <v>4134</v>
      </c>
      <c r="F9217" s="40">
        <v>150</v>
      </c>
      <c r="G9217" s="25">
        <v>999</v>
      </c>
      <c r="H9217" s="25">
        <v>149850</v>
      </c>
      <c r="I9217" s="25"/>
      <c r="J9217" s="58" t="e">
        <f>HYPERLINK("#"&amp;"Insumos"&amp;"!A"&amp;MATCH($B9217,#REF!,0),"Ins "&amp;$B9217)</f>
        <v>#REF!</v>
      </c>
      <c r="M9217" s="220"/>
    </row>
    <row r="9218" spans="1:13" ht="25.5" x14ac:dyDescent="0.2">
      <c r="A9218" s="36" t="s">
        <v>8409</v>
      </c>
      <c r="B9218" s="26" t="s">
        <v>6816</v>
      </c>
      <c r="C9218" s="79" t="s">
        <v>8410</v>
      </c>
      <c r="D9218" s="37" t="s">
        <v>5608</v>
      </c>
      <c r="E9218" s="37" t="s">
        <v>4134</v>
      </c>
      <c r="F9218" s="41"/>
      <c r="G9218" s="27"/>
      <c r="H9218" s="27"/>
      <c r="I9218" s="27">
        <v>10344198</v>
      </c>
      <c r="M9218" s="220">
        <f t="shared" si="143"/>
        <v>13546762</v>
      </c>
    </row>
    <row r="9219" spans="1:13" x14ac:dyDescent="0.2">
      <c r="A9219" s="35" t="s">
        <v>8409</v>
      </c>
      <c r="B9219" s="1" t="s">
        <v>7348</v>
      </c>
      <c r="C9219" s="45" t="s">
        <v>7349</v>
      </c>
      <c r="D9219" s="23" t="s">
        <v>5751</v>
      </c>
      <c r="E9219" s="23" t="s">
        <v>4134</v>
      </c>
      <c r="F9219" s="40">
        <v>20</v>
      </c>
      <c r="G9219" s="25">
        <v>4286</v>
      </c>
      <c r="H9219" s="25">
        <v>85720</v>
      </c>
      <c r="I9219" s="25"/>
      <c r="J9219" s="58" t="e">
        <f>HYPERLINK("#"&amp;"Insumos"&amp;"!A"&amp;MATCH($B9219,#REF!,0),"Ins "&amp;$B9219)</f>
        <v>#REF!</v>
      </c>
      <c r="M9219" s="220"/>
    </row>
    <row r="9220" spans="1:13" x14ac:dyDescent="0.2">
      <c r="A9220" s="35" t="s">
        <v>8409</v>
      </c>
      <c r="B9220" s="1" t="s">
        <v>7352</v>
      </c>
      <c r="C9220" s="45" t="s">
        <v>7353</v>
      </c>
      <c r="D9220" s="23" t="s">
        <v>5751</v>
      </c>
      <c r="E9220" s="23" t="s">
        <v>287</v>
      </c>
      <c r="F9220" s="40">
        <v>420</v>
      </c>
      <c r="G9220" s="25">
        <v>4143</v>
      </c>
      <c r="H9220" s="25">
        <v>1740060</v>
      </c>
      <c r="I9220" s="25"/>
      <c r="J9220" s="58" t="e">
        <f>HYPERLINK("#"&amp;"Insumos"&amp;"!A"&amp;MATCH($B9220,#REF!,0),"Ins "&amp;$B9220)</f>
        <v>#REF!</v>
      </c>
      <c r="M9220" s="220"/>
    </row>
    <row r="9221" spans="1:13" ht="25.5" x14ac:dyDescent="0.2">
      <c r="A9221" s="35" t="s">
        <v>8409</v>
      </c>
      <c r="B9221" s="1" t="s">
        <v>7354</v>
      </c>
      <c r="C9221" s="45" t="s">
        <v>7355</v>
      </c>
      <c r="D9221" s="23" t="s">
        <v>5751</v>
      </c>
      <c r="E9221" s="23" t="s">
        <v>4134</v>
      </c>
      <c r="F9221" s="40">
        <v>130</v>
      </c>
      <c r="G9221" s="25">
        <v>8356</v>
      </c>
      <c r="H9221" s="25">
        <v>1086280</v>
      </c>
      <c r="I9221" s="25"/>
      <c r="J9221" s="58" t="e">
        <f>HYPERLINK("#"&amp;"Insumos"&amp;"!A"&amp;MATCH($B9221,#REF!,0),"Ins "&amp;$B9221)</f>
        <v>#REF!</v>
      </c>
      <c r="M9221" s="220"/>
    </row>
    <row r="9222" spans="1:13" x14ac:dyDescent="0.2">
      <c r="A9222" s="35" t="s">
        <v>8409</v>
      </c>
      <c r="B9222" s="1" t="s">
        <v>7356</v>
      </c>
      <c r="C9222" s="45" t="s">
        <v>7357</v>
      </c>
      <c r="D9222" s="23" t="s">
        <v>5751</v>
      </c>
      <c r="E9222" s="23" t="s">
        <v>4134</v>
      </c>
      <c r="F9222" s="40">
        <v>36</v>
      </c>
      <c r="G9222" s="25">
        <v>67853</v>
      </c>
      <c r="H9222" s="25">
        <v>2442708</v>
      </c>
      <c r="I9222" s="25"/>
      <c r="J9222" s="58" t="e">
        <f>HYPERLINK("#"&amp;"Insumos"&amp;"!A"&amp;MATCH($B9222,#REF!,0),"Ins "&amp;$B9222)</f>
        <v>#REF!</v>
      </c>
      <c r="M9222" s="220"/>
    </row>
    <row r="9223" spans="1:13" x14ac:dyDescent="0.2">
      <c r="A9223" s="35" t="s">
        <v>8409</v>
      </c>
      <c r="B9223" s="1" t="s">
        <v>7358</v>
      </c>
      <c r="C9223" s="45" t="s">
        <v>7359</v>
      </c>
      <c r="D9223" s="23" t="s">
        <v>5751</v>
      </c>
      <c r="E9223" s="23" t="s">
        <v>4134</v>
      </c>
      <c r="F9223" s="40">
        <v>4</v>
      </c>
      <c r="G9223" s="25">
        <v>64138</v>
      </c>
      <c r="H9223" s="25">
        <v>256552</v>
      </c>
      <c r="I9223" s="25"/>
      <c r="J9223" s="58" t="e">
        <f>HYPERLINK("#"&amp;"Insumos"&amp;"!A"&amp;MATCH($B9223,#REF!,0),"Ins "&amp;$B9223)</f>
        <v>#REF!</v>
      </c>
      <c r="M9223" s="220"/>
    </row>
    <row r="9224" spans="1:13" x14ac:dyDescent="0.2">
      <c r="A9224" s="35" t="s">
        <v>8409</v>
      </c>
      <c r="B9224" s="1" t="s">
        <v>7360</v>
      </c>
      <c r="C9224" s="45" t="s">
        <v>7361</v>
      </c>
      <c r="D9224" s="23" t="s">
        <v>5751</v>
      </c>
      <c r="E9224" s="23" t="s">
        <v>4134</v>
      </c>
      <c r="F9224" s="40">
        <v>4</v>
      </c>
      <c r="G9224" s="25">
        <v>31930</v>
      </c>
      <c r="H9224" s="25">
        <v>127720</v>
      </c>
      <c r="I9224" s="25"/>
      <c r="J9224" s="58" t="e">
        <f>HYPERLINK("#"&amp;"Insumos"&amp;"!A"&amp;MATCH($B9224,#REF!,0),"Ins "&amp;$B9224)</f>
        <v>#REF!</v>
      </c>
      <c r="M9224" s="220"/>
    </row>
    <row r="9225" spans="1:13" x14ac:dyDescent="0.2">
      <c r="A9225" s="35" t="s">
        <v>8409</v>
      </c>
      <c r="B9225" s="1" t="s">
        <v>7362</v>
      </c>
      <c r="C9225" s="45" t="s">
        <v>7363</v>
      </c>
      <c r="D9225" s="23" t="s">
        <v>5751</v>
      </c>
      <c r="E9225" s="23" t="s">
        <v>4134</v>
      </c>
      <c r="F9225" s="40">
        <v>36</v>
      </c>
      <c r="G9225" s="25">
        <v>49784</v>
      </c>
      <c r="H9225" s="25">
        <v>1792224</v>
      </c>
      <c r="I9225" s="25"/>
      <c r="J9225" s="58" t="e">
        <f>HYPERLINK("#"&amp;"Insumos"&amp;"!A"&amp;MATCH($B9225,#REF!,0),"Ins "&amp;$B9225)</f>
        <v>#REF!</v>
      </c>
      <c r="M9225" s="220"/>
    </row>
    <row r="9226" spans="1:13" x14ac:dyDescent="0.2">
      <c r="A9226" s="35" t="s">
        <v>8409</v>
      </c>
      <c r="B9226" s="1" t="s">
        <v>7699</v>
      </c>
      <c r="C9226" s="45" t="s">
        <v>7700</v>
      </c>
      <c r="D9226" s="23" t="s">
        <v>5751</v>
      </c>
      <c r="E9226" s="23" t="s">
        <v>4134</v>
      </c>
      <c r="F9226" s="40">
        <v>4</v>
      </c>
      <c r="G9226" s="25">
        <v>269636</v>
      </c>
      <c r="H9226" s="25">
        <v>1078544</v>
      </c>
      <c r="I9226" s="25"/>
      <c r="J9226" s="58" t="e">
        <f>HYPERLINK("#"&amp;"Insumos"&amp;"!A"&amp;MATCH($B9226,#REF!,0),"Ins "&amp;$B9226)</f>
        <v>#REF!</v>
      </c>
      <c r="M9226" s="220"/>
    </row>
    <row r="9227" spans="1:13" x14ac:dyDescent="0.2">
      <c r="A9227" s="35" t="s">
        <v>8409</v>
      </c>
      <c r="B9227" s="1" t="s">
        <v>7766</v>
      </c>
      <c r="C9227" s="45" t="s">
        <v>7767</v>
      </c>
      <c r="D9227" s="23" t="s">
        <v>5751</v>
      </c>
      <c r="E9227" s="23" t="s">
        <v>464</v>
      </c>
      <c r="F9227" s="40">
        <v>21</v>
      </c>
      <c r="G9227" s="25">
        <v>27737</v>
      </c>
      <c r="H9227" s="25">
        <v>582477</v>
      </c>
      <c r="I9227" s="25"/>
      <c r="J9227" s="58" t="e">
        <f>HYPERLINK("#"&amp;"Insumos"&amp;"!A"&amp;MATCH($B9227,#REF!,0),"Ins "&amp;$B9227)</f>
        <v>#REF!</v>
      </c>
      <c r="M9227" s="220"/>
    </row>
    <row r="9228" spans="1:13" x14ac:dyDescent="0.2">
      <c r="A9228" s="35" t="s">
        <v>8409</v>
      </c>
      <c r="B9228" s="1" t="s">
        <v>7768</v>
      </c>
      <c r="C9228" s="45" t="s">
        <v>7769</v>
      </c>
      <c r="D9228" s="23" t="s">
        <v>5751</v>
      </c>
      <c r="E9228" s="23" t="s">
        <v>464</v>
      </c>
      <c r="F9228" s="40">
        <v>21</v>
      </c>
      <c r="G9228" s="25">
        <v>54853</v>
      </c>
      <c r="H9228" s="25">
        <v>1151913</v>
      </c>
      <c r="I9228" s="25"/>
      <c r="J9228" s="58" t="e">
        <f>HYPERLINK("#"&amp;"Insumos"&amp;"!A"&amp;MATCH($B9228,#REF!,0),"Ins "&amp;$B9228)</f>
        <v>#REF!</v>
      </c>
      <c r="M9228" s="220"/>
    </row>
    <row r="9229" spans="1:13" ht="25.5" x14ac:dyDescent="0.2">
      <c r="A9229" s="36" t="s">
        <v>8411</v>
      </c>
      <c r="B9229" s="26" t="s">
        <v>6816</v>
      </c>
      <c r="C9229" s="79" t="s">
        <v>8412</v>
      </c>
      <c r="D9229" s="37" t="s">
        <v>5608</v>
      </c>
      <c r="E9229" s="37" t="s">
        <v>4134</v>
      </c>
      <c r="F9229" s="41"/>
      <c r="G9229" s="27"/>
      <c r="H9229" s="27"/>
      <c r="I9229" s="27">
        <v>24619293</v>
      </c>
      <c r="M9229" s="220">
        <f t="shared" ref="M9229:M9277" si="144">ROUND(I9229*(1+$L$2),0)</f>
        <v>32241426</v>
      </c>
    </row>
    <row r="9230" spans="1:13" ht="25.5" x14ac:dyDescent="0.2">
      <c r="A9230" s="35" t="s">
        <v>8411</v>
      </c>
      <c r="B9230" s="1" t="s">
        <v>7808</v>
      </c>
      <c r="C9230" s="45" t="s">
        <v>7809</v>
      </c>
      <c r="D9230" s="23" t="s">
        <v>5751</v>
      </c>
      <c r="E9230" s="23" t="s">
        <v>4134</v>
      </c>
      <c r="F9230" s="40">
        <v>1</v>
      </c>
      <c r="G9230" s="25">
        <v>24619293</v>
      </c>
      <c r="H9230" s="25">
        <v>24619293</v>
      </c>
      <c r="I9230" s="25"/>
      <c r="J9230" s="58" t="e">
        <f>HYPERLINK("#"&amp;"Insumos"&amp;"!A"&amp;MATCH($B9230,#REF!,0),"Ins "&amp;$B9230)</f>
        <v>#REF!</v>
      </c>
      <c r="M9230" s="220"/>
    </row>
    <row r="9231" spans="1:13" ht="25.5" x14ac:dyDescent="0.2">
      <c r="A9231" s="36" t="s">
        <v>8413</v>
      </c>
      <c r="B9231" s="26" t="s">
        <v>6816</v>
      </c>
      <c r="C9231" s="79" t="s">
        <v>8414</v>
      </c>
      <c r="D9231" s="37" t="s">
        <v>5608</v>
      </c>
      <c r="E9231" s="37" t="s">
        <v>287</v>
      </c>
      <c r="F9231" s="41"/>
      <c r="G9231" s="27"/>
      <c r="H9231" s="27"/>
      <c r="I9231" s="27">
        <v>67229</v>
      </c>
      <c r="M9231" s="220">
        <f t="shared" si="144"/>
        <v>88043</v>
      </c>
    </row>
    <row r="9232" spans="1:13" x14ac:dyDescent="0.2">
      <c r="A9232" s="35" t="s">
        <v>8413</v>
      </c>
      <c r="B9232" s="1" t="s">
        <v>5577</v>
      </c>
      <c r="C9232" s="45" t="s">
        <v>6346</v>
      </c>
      <c r="D9232" s="23" t="s">
        <v>5734</v>
      </c>
      <c r="E9232" s="23" t="s">
        <v>4141</v>
      </c>
      <c r="F9232" s="40">
        <v>0.25</v>
      </c>
      <c r="G9232" s="25">
        <v>53481</v>
      </c>
      <c r="H9232" s="25">
        <v>13370</v>
      </c>
      <c r="I9232" s="25"/>
      <c r="J9232" s="58" t="e">
        <f>HYPERLINK("#"&amp;"Insumos"&amp;"!A"&amp;MATCH($B9232,#REF!,0),"Ins "&amp;$B9232)</f>
        <v>#REF!</v>
      </c>
      <c r="M9232" s="220"/>
    </row>
    <row r="9233" spans="1:13" x14ac:dyDescent="0.2">
      <c r="A9233" s="35" t="s">
        <v>8413</v>
      </c>
      <c r="B9233" s="1" t="s">
        <v>263</v>
      </c>
      <c r="C9233" s="45" t="s">
        <v>696</v>
      </c>
      <c r="D9233" s="23" t="s">
        <v>5534</v>
      </c>
      <c r="E9233" s="23" t="s">
        <v>4140</v>
      </c>
      <c r="F9233" s="40">
        <v>0.03</v>
      </c>
      <c r="G9233" s="25">
        <v>187426</v>
      </c>
      <c r="H9233" s="25">
        <v>5623</v>
      </c>
      <c r="I9233" s="25"/>
      <c r="J9233" s="58" t="e">
        <f>HYPERLINK("#"&amp;"Insumos"&amp;"!A"&amp;MATCH($B9233,#REF!,0),"Ins "&amp;$B9233)</f>
        <v>#REF!</v>
      </c>
      <c r="M9233" s="220"/>
    </row>
    <row r="9234" spans="1:13" x14ac:dyDescent="0.2">
      <c r="A9234" s="35" t="s">
        <v>8413</v>
      </c>
      <c r="B9234" s="1" t="s">
        <v>5533</v>
      </c>
      <c r="C9234" s="45" t="s">
        <v>5892</v>
      </c>
      <c r="D9234" s="23" t="s">
        <v>977</v>
      </c>
      <c r="E9234" s="23" t="s">
        <v>4134</v>
      </c>
      <c r="F9234" s="40">
        <v>1.865</v>
      </c>
      <c r="G9234" s="25">
        <v>3623</v>
      </c>
      <c r="H9234" s="25">
        <v>6757</v>
      </c>
      <c r="I9234" s="25"/>
      <c r="J9234" s="58" t="e">
        <f>HYPERLINK("#"&amp;"Insumos"&amp;"!A"&amp;MATCH($B9234,#REF!,0),"Ins "&amp;$B9234)</f>
        <v>#REF!</v>
      </c>
      <c r="M9234" s="220"/>
    </row>
    <row r="9235" spans="1:13" x14ac:dyDescent="0.2">
      <c r="A9235" s="35" t="s">
        <v>8413</v>
      </c>
      <c r="B9235" s="1" t="s">
        <v>7480</v>
      </c>
      <c r="C9235" s="45" t="s">
        <v>7481</v>
      </c>
      <c r="D9235" s="23" t="s">
        <v>5751</v>
      </c>
      <c r="E9235" s="23" t="s">
        <v>464</v>
      </c>
      <c r="F9235" s="40">
        <v>3.15</v>
      </c>
      <c r="G9235" s="25">
        <v>13168</v>
      </c>
      <c r="H9235" s="25">
        <v>41479</v>
      </c>
      <c r="I9235" s="25"/>
      <c r="J9235" s="58" t="e">
        <f>HYPERLINK("#"&amp;"Insumos"&amp;"!A"&amp;MATCH($B9235,#REF!,0),"Ins "&amp;$B9235)</f>
        <v>#REF!</v>
      </c>
      <c r="M9235" s="220"/>
    </row>
    <row r="9236" spans="1:13" ht="25.5" x14ac:dyDescent="0.2">
      <c r="A9236" s="36" t="s">
        <v>9335</v>
      </c>
      <c r="B9236" s="26" t="s">
        <v>6816</v>
      </c>
      <c r="C9236" s="79" t="s">
        <v>9336</v>
      </c>
      <c r="D9236" s="37" t="s">
        <v>5608</v>
      </c>
      <c r="E9236" s="37" t="s">
        <v>4134</v>
      </c>
      <c r="F9236" s="41"/>
      <c r="G9236" s="27"/>
      <c r="H9236" s="27"/>
      <c r="I9236" s="27">
        <v>127581</v>
      </c>
      <c r="M9236" s="220">
        <f t="shared" si="144"/>
        <v>167080</v>
      </c>
    </row>
    <row r="9237" spans="1:13" x14ac:dyDescent="0.2">
      <c r="A9237" s="35" t="s">
        <v>9335</v>
      </c>
      <c r="B9237" s="1" t="s">
        <v>5577</v>
      </c>
      <c r="C9237" s="45" t="s">
        <v>6346</v>
      </c>
      <c r="D9237" s="23" t="s">
        <v>5734</v>
      </c>
      <c r="E9237" s="23" t="s">
        <v>4141</v>
      </c>
      <c r="F9237" s="40">
        <v>0.5</v>
      </c>
      <c r="G9237" s="25">
        <v>53481</v>
      </c>
      <c r="H9237" s="25">
        <v>26741</v>
      </c>
      <c r="I9237" s="25"/>
      <c r="J9237" s="58" t="e">
        <f>HYPERLINK("#"&amp;"Insumos"&amp;"!A"&amp;MATCH($B9237,#REF!,0),"Ins "&amp;$B9237)</f>
        <v>#REF!</v>
      </c>
      <c r="M9237" s="220"/>
    </row>
    <row r="9238" spans="1:13" x14ac:dyDescent="0.2">
      <c r="A9238" s="35" t="s">
        <v>9335</v>
      </c>
      <c r="B9238" s="1" t="s">
        <v>263</v>
      </c>
      <c r="C9238" s="45" t="s">
        <v>696</v>
      </c>
      <c r="D9238" s="23" t="s">
        <v>5534</v>
      </c>
      <c r="E9238" s="23" t="s">
        <v>4140</v>
      </c>
      <c r="F9238" s="40">
        <v>2.6839865273531355E-2</v>
      </c>
      <c r="G9238" s="25">
        <v>187426</v>
      </c>
      <c r="H9238" s="25">
        <v>5030</v>
      </c>
      <c r="I9238" s="25"/>
      <c r="J9238" s="58" t="e">
        <f>HYPERLINK("#"&amp;"Insumos"&amp;"!A"&amp;MATCH($B9238,#REF!,0),"Ins "&amp;$B9238)</f>
        <v>#REF!</v>
      </c>
      <c r="M9238" s="220"/>
    </row>
    <row r="9239" spans="1:13" x14ac:dyDescent="0.2">
      <c r="A9239" s="35" t="s">
        <v>9335</v>
      </c>
      <c r="B9239" s="1" t="s">
        <v>5533</v>
      </c>
      <c r="C9239" s="45" t="s">
        <v>5892</v>
      </c>
      <c r="D9239" s="23" t="s">
        <v>977</v>
      </c>
      <c r="E9239" s="23" t="s">
        <v>4134</v>
      </c>
      <c r="F9239" s="40">
        <v>0.55396096440872555</v>
      </c>
      <c r="G9239" s="25">
        <v>3623</v>
      </c>
      <c r="H9239" s="25">
        <v>2007</v>
      </c>
      <c r="I9239" s="25"/>
      <c r="J9239" s="58" t="e">
        <f>HYPERLINK("#"&amp;"Insumos"&amp;"!A"&amp;MATCH($B9239,#REF!,0),"Ins "&amp;$B9239)</f>
        <v>#REF!</v>
      </c>
      <c r="M9239" s="220"/>
    </row>
    <row r="9240" spans="1:13" x14ac:dyDescent="0.2">
      <c r="A9240" s="35" t="s">
        <v>9335</v>
      </c>
      <c r="B9240" s="34" t="s">
        <v>5007</v>
      </c>
      <c r="C9240" s="45" t="s">
        <v>720</v>
      </c>
      <c r="D9240" s="23" t="s">
        <v>5751</v>
      </c>
      <c r="E9240" s="23" t="s">
        <v>4134</v>
      </c>
      <c r="F9240" s="40">
        <v>0.79</v>
      </c>
      <c r="G9240" s="25">
        <v>1897</v>
      </c>
      <c r="H9240" s="25">
        <v>1499</v>
      </c>
      <c r="I9240" s="25"/>
      <c r="J9240" s="58" t="e">
        <f>HYPERLINK("#"&amp;"Insumos"&amp;"!A"&amp;MATCH($B9240,#REF!,0),"Ins "&amp;$B9240)</f>
        <v>#REF!</v>
      </c>
      <c r="M9240" s="220"/>
    </row>
    <row r="9241" spans="1:13" ht="25.5" x14ac:dyDescent="0.2">
      <c r="A9241" s="35" t="s">
        <v>9335</v>
      </c>
      <c r="B9241" s="34" t="s">
        <v>9337</v>
      </c>
      <c r="C9241" s="45" t="s">
        <v>9341</v>
      </c>
      <c r="D9241" s="23" t="s">
        <v>5751</v>
      </c>
      <c r="E9241" s="23" t="s">
        <v>72</v>
      </c>
      <c r="F9241" s="40">
        <v>1</v>
      </c>
      <c r="G9241" s="25">
        <v>82064</v>
      </c>
      <c r="H9241" s="25">
        <v>82064</v>
      </c>
      <c r="I9241" s="25"/>
      <c r="J9241" s="58" t="e">
        <f>HYPERLINK("#"&amp;"Insumos"&amp;"!A"&amp;MATCH($B9241,#REF!,0),"Ins "&amp;$B9241)</f>
        <v>#REF!</v>
      </c>
      <c r="M9241" s="220"/>
    </row>
    <row r="9242" spans="1:13" x14ac:dyDescent="0.2">
      <c r="A9242" s="35" t="s">
        <v>9335</v>
      </c>
      <c r="B9242" s="34" t="s">
        <v>9338</v>
      </c>
      <c r="C9242" s="45" t="s">
        <v>4</v>
      </c>
      <c r="D9242" s="23" t="s">
        <v>5751</v>
      </c>
      <c r="E9242" s="23" t="s">
        <v>72</v>
      </c>
      <c r="F9242" s="40">
        <v>4</v>
      </c>
      <c r="G9242" s="25">
        <v>2560</v>
      </c>
      <c r="H9242" s="25">
        <v>10240</v>
      </c>
      <c r="I9242" s="25"/>
      <c r="J9242" s="58" t="e">
        <f>HYPERLINK("#"&amp;"Insumos"&amp;"!A"&amp;MATCH($B9242,#REF!,0),"Ins "&amp;$B9242)</f>
        <v>#REF!</v>
      </c>
      <c r="M9242" s="220"/>
    </row>
    <row r="9243" spans="1:13" ht="38.25" x14ac:dyDescent="0.2">
      <c r="A9243" s="36" t="s">
        <v>9339</v>
      </c>
      <c r="B9243" s="26" t="s">
        <v>6816</v>
      </c>
      <c r="C9243" s="79" t="s">
        <v>9343</v>
      </c>
      <c r="D9243" s="37" t="s">
        <v>5608</v>
      </c>
      <c r="E9243" s="37" t="s">
        <v>464</v>
      </c>
      <c r="F9243" s="41"/>
      <c r="G9243" s="27"/>
      <c r="H9243" s="27"/>
      <c r="I9243" s="27">
        <v>27196</v>
      </c>
      <c r="M9243" s="220">
        <f t="shared" si="144"/>
        <v>35616</v>
      </c>
    </row>
    <row r="9244" spans="1:13" x14ac:dyDescent="0.2">
      <c r="A9244" s="35" t="s">
        <v>9339</v>
      </c>
      <c r="B9244" s="1" t="s">
        <v>5577</v>
      </c>
      <c r="C9244" s="45" t="s">
        <v>6346</v>
      </c>
      <c r="D9244" s="23" t="s">
        <v>5734</v>
      </c>
      <c r="E9244" s="23" t="s">
        <v>4141</v>
      </c>
      <c r="F9244" s="40">
        <v>0.21225362802143466</v>
      </c>
      <c r="G9244" s="25">
        <v>53481</v>
      </c>
      <c r="H9244" s="25">
        <v>11352</v>
      </c>
      <c r="I9244" s="25"/>
      <c r="J9244" s="58" t="e">
        <f>HYPERLINK("#"&amp;"Insumos"&amp;"!A"&amp;MATCH($B9244,#REF!,0),"Ins "&amp;$B9244)</f>
        <v>#REF!</v>
      </c>
      <c r="M9244" s="220"/>
    </row>
    <row r="9245" spans="1:13" x14ac:dyDescent="0.2">
      <c r="A9245" s="35" t="s">
        <v>9339</v>
      </c>
      <c r="B9245" s="1" t="s">
        <v>263</v>
      </c>
      <c r="C9245" s="45" t="s">
        <v>696</v>
      </c>
      <c r="D9245" s="23" t="s">
        <v>5534</v>
      </c>
      <c r="E9245" s="23" t="s">
        <v>4140</v>
      </c>
      <c r="F9245" s="40">
        <v>1.4999999999999999E-2</v>
      </c>
      <c r="G9245" s="25">
        <v>187426</v>
      </c>
      <c r="H9245" s="25">
        <v>2811</v>
      </c>
      <c r="I9245" s="25"/>
      <c r="J9245" s="58" t="e">
        <f>HYPERLINK("#"&amp;"Insumos"&amp;"!A"&amp;MATCH($B9245,#REF!,0),"Ins "&amp;$B9245)</f>
        <v>#REF!</v>
      </c>
      <c r="M9245" s="220"/>
    </row>
    <row r="9246" spans="1:13" x14ac:dyDescent="0.2">
      <c r="A9246" s="35" t="s">
        <v>9339</v>
      </c>
      <c r="B9246" s="1" t="s">
        <v>5533</v>
      </c>
      <c r="C9246" s="45" t="s">
        <v>5892</v>
      </c>
      <c r="D9246" s="23" t="s">
        <v>977</v>
      </c>
      <c r="E9246" s="23" t="s">
        <v>4134</v>
      </c>
      <c r="F9246" s="40">
        <v>0.1</v>
      </c>
      <c r="G9246" s="25">
        <v>3623</v>
      </c>
      <c r="H9246" s="25">
        <v>362</v>
      </c>
      <c r="I9246" s="25"/>
      <c r="J9246" s="58" t="e">
        <f>HYPERLINK("#"&amp;"Insumos"&amp;"!A"&amp;MATCH($B9246,#REF!,0),"Ins "&amp;$B9246)</f>
        <v>#REF!</v>
      </c>
      <c r="M9246" s="220"/>
    </row>
    <row r="9247" spans="1:13" x14ac:dyDescent="0.2">
      <c r="A9247" s="35" t="s">
        <v>9339</v>
      </c>
      <c r="B9247" s="34" t="s">
        <v>5007</v>
      </c>
      <c r="C9247" s="45" t="s">
        <v>720</v>
      </c>
      <c r="D9247" s="23" t="s">
        <v>5751</v>
      </c>
      <c r="E9247" s="23" t="s">
        <v>4134</v>
      </c>
      <c r="F9247" s="40">
        <v>0.3</v>
      </c>
      <c r="G9247" s="25">
        <v>1897</v>
      </c>
      <c r="H9247" s="25">
        <v>569</v>
      </c>
      <c r="I9247" s="25"/>
      <c r="J9247" s="58" t="e">
        <f>HYPERLINK("#"&amp;"Insumos"&amp;"!A"&amp;MATCH($B9247,#REF!,0),"Ins "&amp;$B9247)</f>
        <v>#REF!</v>
      </c>
      <c r="M9247" s="220"/>
    </row>
    <row r="9248" spans="1:13" x14ac:dyDescent="0.2">
      <c r="A9248" s="35" t="s">
        <v>9339</v>
      </c>
      <c r="B9248" s="34" t="s">
        <v>9340</v>
      </c>
      <c r="C9248" s="45" t="s">
        <v>9342</v>
      </c>
      <c r="D9248" s="23" t="s">
        <v>5751</v>
      </c>
      <c r="E9248" s="23" t="s">
        <v>464</v>
      </c>
      <c r="F9248" s="40">
        <v>3.03</v>
      </c>
      <c r="G9248" s="25">
        <v>3994</v>
      </c>
      <c r="H9248" s="25">
        <v>12102</v>
      </c>
      <c r="I9248" s="25"/>
      <c r="J9248" s="58" t="e">
        <f>HYPERLINK("#"&amp;"Insumos"&amp;"!A"&amp;MATCH($B9248,#REF!,0),"Ins "&amp;$B9248)</f>
        <v>#REF!</v>
      </c>
      <c r="M9248" s="220"/>
    </row>
    <row r="9249" spans="1:13" ht="38.25" x14ac:dyDescent="0.2">
      <c r="A9249" s="36" t="s">
        <v>9496</v>
      </c>
      <c r="B9249" s="26" t="s">
        <v>6816</v>
      </c>
      <c r="C9249" s="79" t="s">
        <v>9497</v>
      </c>
      <c r="D9249" s="37" t="s">
        <v>5608</v>
      </c>
      <c r="E9249" s="37" t="s">
        <v>4134</v>
      </c>
      <c r="F9249" s="41"/>
      <c r="G9249" s="27"/>
      <c r="H9249" s="27"/>
      <c r="I9249" s="27">
        <v>139198</v>
      </c>
      <c r="M9249" s="220">
        <f t="shared" si="144"/>
        <v>182294</v>
      </c>
    </row>
    <row r="9250" spans="1:13" x14ac:dyDescent="0.2">
      <c r="A9250" s="35" t="s">
        <v>9496</v>
      </c>
      <c r="B9250" s="1" t="s">
        <v>5577</v>
      </c>
      <c r="C9250" s="45" t="s">
        <v>6346</v>
      </c>
      <c r="D9250" s="23" t="s">
        <v>5734</v>
      </c>
      <c r="E9250" s="23" t="s">
        <v>4141</v>
      </c>
      <c r="F9250" s="40">
        <v>0.5</v>
      </c>
      <c r="G9250" s="25">
        <v>53481</v>
      </c>
      <c r="H9250" s="25">
        <v>26741</v>
      </c>
      <c r="I9250" s="25"/>
      <c r="J9250" s="58" t="e">
        <f>HYPERLINK("#"&amp;"Insumos"&amp;"!A"&amp;MATCH($B9250,#REF!,0),"Ins "&amp;$B9250)</f>
        <v>#REF!</v>
      </c>
      <c r="M9250" s="220"/>
    </row>
    <row r="9251" spans="1:13" x14ac:dyDescent="0.2">
      <c r="A9251" s="35" t="s">
        <v>9496</v>
      </c>
      <c r="B9251" s="34" t="s">
        <v>770</v>
      </c>
      <c r="C9251" s="45" t="s">
        <v>9841</v>
      </c>
      <c r="D9251" s="23" t="s">
        <v>5534</v>
      </c>
      <c r="E9251" s="23" t="s">
        <v>4140</v>
      </c>
      <c r="F9251" s="40">
        <v>3.0000000000000001E-3</v>
      </c>
      <c r="G9251" s="25">
        <v>54356</v>
      </c>
      <c r="H9251" s="25">
        <v>163</v>
      </c>
      <c r="I9251" s="25"/>
      <c r="J9251" s="58" t="e">
        <f>HYPERLINK("#"&amp;"Insumos"&amp;"!A"&amp;MATCH($B9251,#REF!,0),"Ins "&amp;$B9251)</f>
        <v>#REF!</v>
      </c>
      <c r="M9251" s="220"/>
    </row>
    <row r="9252" spans="1:13" x14ac:dyDescent="0.2">
      <c r="A9252" s="35" t="s">
        <v>9496</v>
      </c>
      <c r="B9252" s="1" t="s">
        <v>263</v>
      </c>
      <c r="C9252" s="45" t="s">
        <v>696</v>
      </c>
      <c r="D9252" s="23" t="s">
        <v>5534</v>
      </c>
      <c r="E9252" s="23" t="s">
        <v>4140</v>
      </c>
      <c r="F9252" s="40">
        <v>1E-3</v>
      </c>
      <c r="G9252" s="25">
        <v>187426</v>
      </c>
      <c r="H9252" s="25">
        <v>187</v>
      </c>
      <c r="I9252" s="25"/>
      <c r="J9252" s="58" t="e">
        <f>HYPERLINK("#"&amp;"Insumos"&amp;"!A"&amp;MATCH($B9252,#REF!,0),"Ins "&amp;$B9252)</f>
        <v>#REF!</v>
      </c>
      <c r="M9252" s="220"/>
    </row>
    <row r="9253" spans="1:13" x14ac:dyDescent="0.2">
      <c r="A9253" s="35" t="s">
        <v>9496</v>
      </c>
      <c r="B9253" s="1" t="s">
        <v>5533</v>
      </c>
      <c r="C9253" s="45" t="s">
        <v>5892</v>
      </c>
      <c r="D9253" s="23" t="s">
        <v>977</v>
      </c>
      <c r="E9253" s="23" t="s">
        <v>4134</v>
      </c>
      <c r="F9253" s="40">
        <v>0.1</v>
      </c>
      <c r="G9253" s="25">
        <v>3623</v>
      </c>
      <c r="H9253" s="25">
        <v>362</v>
      </c>
      <c r="I9253" s="25"/>
      <c r="J9253" s="58" t="e">
        <f>HYPERLINK("#"&amp;"Insumos"&amp;"!A"&amp;MATCH($B9253,#REF!,0),"Ins "&amp;$B9253)</f>
        <v>#REF!</v>
      </c>
      <c r="M9253" s="220"/>
    </row>
    <row r="9254" spans="1:13" x14ac:dyDescent="0.2">
      <c r="A9254" s="35" t="s">
        <v>9496</v>
      </c>
      <c r="B9254" s="34" t="s">
        <v>5007</v>
      </c>
      <c r="C9254" s="45" t="s">
        <v>720</v>
      </c>
      <c r="D9254" s="23" t="s">
        <v>5751</v>
      </c>
      <c r="E9254" s="23" t="s">
        <v>4134</v>
      </c>
      <c r="F9254" s="40">
        <v>0.3</v>
      </c>
      <c r="G9254" s="25">
        <v>1897</v>
      </c>
      <c r="H9254" s="25">
        <v>569</v>
      </c>
      <c r="I9254" s="25"/>
      <c r="J9254" s="58" t="e">
        <f>HYPERLINK("#"&amp;"Insumos"&amp;"!A"&amp;MATCH($B9254,#REF!,0),"Ins "&amp;$B9254)</f>
        <v>#REF!</v>
      </c>
      <c r="M9254" s="220"/>
    </row>
    <row r="9255" spans="1:13" ht="25.5" x14ac:dyDescent="0.2">
      <c r="A9255" s="35" t="s">
        <v>9496</v>
      </c>
      <c r="B9255" s="34" t="s">
        <v>9498</v>
      </c>
      <c r="C9255" s="45" t="s">
        <v>9499</v>
      </c>
      <c r="D9255" s="23" t="s">
        <v>5751</v>
      </c>
      <c r="E9255" s="23" t="s">
        <v>463</v>
      </c>
      <c r="F9255" s="40">
        <v>1</v>
      </c>
      <c r="G9255" s="25">
        <v>111176</v>
      </c>
      <c r="H9255" s="25">
        <v>111176</v>
      </c>
      <c r="I9255" s="25"/>
      <c r="J9255" s="58" t="e">
        <f>HYPERLINK("#"&amp;"Insumos"&amp;"!A"&amp;MATCH($B9255,#REF!,0),"Ins "&amp;$B9255)</f>
        <v>#REF!</v>
      </c>
      <c r="M9255" s="220"/>
    </row>
    <row r="9256" spans="1:13" ht="25.5" x14ac:dyDescent="0.2">
      <c r="A9256" s="36" t="s">
        <v>9506</v>
      </c>
      <c r="B9256" s="26" t="s">
        <v>6816</v>
      </c>
      <c r="C9256" s="79" t="s">
        <v>9507</v>
      </c>
      <c r="D9256" s="37" t="s">
        <v>5608</v>
      </c>
      <c r="E9256" s="37" t="s">
        <v>4134</v>
      </c>
      <c r="F9256" s="41"/>
      <c r="G9256" s="27"/>
      <c r="H9256" s="27"/>
      <c r="I9256" s="27">
        <v>1799882</v>
      </c>
      <c r="M9256" s="220">
        <f t="shared" si="144"/>
        <v>2357125</v>
      </c>
    </row>
    <row r="9257" spans="1:13" x14ac:dyDescent="0.2">
      <c r="A9257" s="35" t="s">
        <v>9506</v>
      </c>
      <c r="B9257" s="1" t="s">
        <v>5577</v>
      </c>
      <c r="C9257" s="45" t="s">
        <v>6346</v>
      </c>
      <c r="D9257" s="23" t="s">
        <v>5734</v>
      </c>
      <c r="E9257" s="23" t="s">
        <v>4141</v>
      </c>
      <c r="F9257" s="40">
        <v>1</v>
      </c>
      <c r="G9257" s="25">
        <v>53481</v>
      </c>
      <c r="H9257" s="25">
        <v>53481</v>
      </c>
      <c r="I9257" s="25"/>
      <c r="J9257" s="58" t="e">
        <f>HYPERLINK("#"&amp;"Insumos"&amp;"!A"&amp;MATCH($B9257,#REF!,0),"Ins "&amp;$B9257)</f>
        <v>#REF!</v>
      </c>
      <c r="M9257" s="220"/>
    </row>
    <row r="9258" spans="1:13" x14ac:dyDescent="0.2">
      <c r="A9258" s="35" t="s">
        <v>9506</v>
      </c>
      <c r="B9258" s="34" t="s">
        <v>770</v>
      </c>
      <c r="C9258" s="45" t="s">
        <v>9841</v>
      </c>
      <c r="D9258" s="23" t="s">
        <v>5534</v>
      </c>
      <c r="E9258" s="23" t="s">
        <v>4140</v>
      </c>
      <c r="F9258" s="40">
        <v>3.0000000000000001E-3</v>
      </c>
      <c r="G9258" s="25">
        <v>54356</v>
      </c>
      <c r="H9258" s="25">
        <v>163</v>
      </c>
      <c r="I9258" s="25"/>
      <c r="J9258" s="58" t="e">
        <f>HYPERLINK("#"&amp;"Insumos"&amp;"!A"&amp;MATCH($B9258,#REF!,0),"Ins "&amp;$B9258)</f>
        <v>#REF!</v>
      </c>
      <c r="M9258" s="220"/>
    </row>
    <row r="9259" spans="1:13" x14ac:dyDescent="0.2">
      <c r="A9259" s="35" t="s">
        <v>9506</v>
      </c>
      <c r="B9259" s="1" t="s">
        <v>263</v>
      </c>
      <c r="C9259" s="45" t="s">
        <v>696</v>
      </c>
      <c r="D9259" s="23" t="s">
        <v>5534</v>
      </c>
      <c r="E9259" s="23" t="s">
        <v>4140</v>
      </c>
      <c r="F9259" s="40">
        <v>1E-3</v>
      </c>
      <c r="G9259" s="25">
        <v>187426</v>
      </c>
      <c r="H9259" s="25">
        <v>187</v>
      </c>
      <c r="I9259" s="25"/>
      <c r="J9259" s="58" t="e">
        <f>HYPERLINK("#"&amp;"Insumos"&amp;"!A"&amp;MATCH($B9259,#REF!,0),"Ins "&amp;$B9259)</f>
        <v>#REF!</v>
      </c>
      <c r="M9259" s="220"/>
    </row>
    <row r="9260" spans="1:13" x14ac:dyDescent="0.2">
      <c r="A9260" s="35" t="s">
        <v>9506</v>
      </c>
      <c r="B9260" s="1" t="s">
        <v>5533</v>
      </c>
      <c r="C9260" s="45" t="s">
        <v>5892</v>
      </c>
      <c r="D9260" s="23" t="s">
        <v>977</v>
      </c>
      <c r="E9260" s="23" t="s">
        <v>4134</v>
      </c>
      <c r="F9260" s="40">
        <v>0.1</v>
      </c>
      <c r="G9260" s="25">
        <v>3623</v>
      </c>
      <c r="H9260" s="25">
        <v>362</v>
      </c>
      <c r="I9260" s="25"/>
      <c r="J9260" s="58" t="e">
        <f>HYPERLINK("#"&amp;"Insumos"&amp;"!A"&amp;MATCH($B9260,#REF!,0),"Ins "&amp;$B9260)</f>
        <v>#REF!</v>
      </c>
      <c r="M9260" s="220"/>
    </row>
    <row r="9261" spans="1:13" x14ac:dyDescent="0.2">
      <c r="A9261" s="35" t="s">
        <v>9506</v>
      </c>
      <c r="B9261" s="34" t="s">
        <v>5007</v>
      </c>
      <c r="C9261" s="45" t="s">
        <v>720</v>
      </c>
      <c r="D9261" s="23" t="s">
        <v>5751</v>
      </c>
      <c r="E9261" s="23" t="s">
        <v>4134</v>
      </c>
      <c r="F9261" s="40">
        <v>0.3</v>
      </c>
      <c r="G9261" s="25">
        <v>1897</v>
      </c>
      <c r="H9261" s="25">
        <v>569</v>
      </c>
      <c r="I9261" s="25"/>
      <c r="J9261" s="58" t="e">
        <f>HYPERLINK("#"&amp;"Insumos"&amp;"!A"&amp;MATCH($B9261,#REF!,0),"Ins "&amp;$B9261)</f>
        <v>#REF!</v>
      </c>
      <c r="M9261" s="220"/>
    </row>
    <row r="9262" spans="1:13" x14ac:dyDescent="0.2">
      <c r="A9262" s="35" t="s">
        <v>9506</v>
      </c>
      <c r="B9262" s="34" t="s">
        <v>9502</v>
      </c>
      <c r="C9262" s="45" t="s">
        <v>9503</v>
      </c>
      <c r="D9262" s="23" t="s">
        <v>5751</v>
      </c>
      <c r="E9262" s="23" t="s">
        <v>463</v>
      </c>
      <c r="F9262" s="40">
        <v>1</v>
      </c>
      <c r="G9262" s="25">
        <v>1745120</v>
      </c>
      <c r="H9262" s="25">
        <v>1745120</v>
      </c>
      <c r="I9262" s="25"/>
      <c r="J9262" s="58" t="e">
        <f>HYPERLINK("#"&amp;"Insumos"&amp;"!A"&amp;MATCH($B9262,#REF!,0),"Ins "&amp;$B9262)</f>
        <v>#REF!</v>
      </c>
      <c r="M9262" s="220"/>
    </row>
    <row r="9263" spans="1:13" ht="25.5" x14ac:dyDescent="0.2">
      <c r="A9263" s="36" t="s">
        <v>9508</v>
      </c>
      <c r="B9263" s="26" t="s">
        <v>6816</v>
      </c>
      <c r="C9263" s="79" t="s">
        <v>10761</v>
      </c>
      <c r="D9263" s="37" t="s">
        <v>5608</v>
      </c>
      <c r="E9263" s="37" t="s">
        <v>464</v>
      </c>
      <c r="F9263" s="41"/>
      <c r="G9263" s="27"/>
      <c r="H9263" s="27"/>
      <c r="I9263" s="27">
        <v>21638</v>
      </c>
      <c r="M9263" s="220">
        <f t="shared" si="144"/>
        <v>28337</v>
      </c>
    </row>
    <row r="9264" spans="1:13" x14ac:dyDescent="0.2">
      <c r="A9264" s="35" t="s">
        <v>9508</v>
      </c>
      <c r="B9264" s="1" t="s">
        <v>5577</v>
      </c>
      <c r="C9264" s="45" t="s">
        <v>6346</v>
      </c>
      <c r="D9264" s="23" t="s">
        <v>5734</v>
      </c>
      <c r="E9264" s="23" t="s">
        <v>4141</v>
      </c>
      <c r="F9264" s="40">
        <v>0.185</v>
      </c>
      <c r="G9264" s="25">
        <v>53481</v>
      </c>
      <c r="H9264" s="25">
        <v>9894</v>
      </c>
      <c r="I9264" s="25"/>
      <c r="J9264" s="58" t="e">
        <f>HYPERLINK("#"&amp;"Insumos"&amp;"!A"&amp;MATCH($B9264,#REF!,0),"Ins "&amp;$B9264)</f>
        <v>#REF!</v>
      </c>
      <c r="M9264" s="220"/>
    </row>
    <row r="9265" spans="1:13" x14ac:dyDescent="0.2">
      <c r="A9265" s="35" t="s">
        <v>9508</v>
      </c>
      <c r="B9265" s="34" t="s">
        <v>770</v>
      </c>
      <c r="C9265" s="45" t="s">
        <v>9841</v>
      </c>
      <c r="D9265" s="23" t="s">
        <v>5534</v>
      </c>
      <c r="E9265" s="23" t="s">
        <v>4140</v>
      </c>
      <c r="F9265" s="40">
        <v>3.0000000000000001E-3</v>
      </c>
      <c r="G9265" s="25">
        <v>54356</v>
      </c>
      <c r="H9265" s="25">
        <v>163</v>
      </c>
      <c r="I9265" s="25"/>
      <c r="J9265" s="58" t="e">
        <f>HYPERLINK("#"&amp;"Insumos"&amp;"!A"&amp;MATCH($B9265,#REF!,0),"Ins "&amp;$B9265)</f>
        <v>#REF!</v>
      </c>
      <c r="M9265" s="220"/>
    </row>
    <row r="9266" spans="1:13" x14ac:dyDescent="0.2">
      <c r="A9266" s="35" t="s">
        <v>9508</v>
      </c>
      <c r="B9266" s="1" t="s">
        <v>263</v>
      </c>
      <c r="C9266" s="45" t="s">
        <v>696</v>
      </c>
      <c r="D9266" s="23" t="s">
        <v>5534</v>
      </c>
      <c r="E9266" s="23" t="s">
        <v>4140</v>
      </c>
      <c r="F9266" s="40">
        <v>5.0000000000000001E-4</v>
      </c>
      <c r="G9266" s="25">
        <v>187426</v>
      </c>
      <c r="H9266" s="25">
        <v>94</v>
      </c>
      <c r="I9266" s="25"/>
      <c r="J9266" s="58" t="e">
        <f>HYPERLINK("#"&amp;"Insumos"&amp;"!A"&amp;MATCH($B9266,#REF!,0),"Ins "&amp;$B9266)</f>
        <v>#REF!</v>
      </c>
      <c r="M9266" s="220"/>
    </row>
    <row r="9267" spans="1:13" x14ac:dyDescent="0.2">
      <c r="A9267" s="35" t="s">
        <v>9508</v>
      </c>
      <c r="B9267" s="1" t="s">
        <v>5533</v>
      </c>
      <c r="C9267" s="45" t="s">
        <v>5892</v>
      </c>
      <c r="D9267" s="23" t="s">
        <v>977</v>
      </c>
      <c r="E9267" s="23" t="s">
        <v>4134</v>
      </c>
      <c r="F9267" s="40">
        <v>0.05</v>
      </c>
      <c r="G9267" s="25">
        <v>3623</v>
      </c>
      <c r="H9267" s="25">
        <v>181</v>
      </c>
      <c r="I9267" s="25"/>
      <c r="J9267" s="58" t="e">
        <f>HYPERLINK("#"&amp;"Insumos"&amp;"!A"&amp;MATCH($B9267,#REF!,0),"Ins "&amp;$B9267)</f>
        <v>#REF!</v>
      </c>
      <c r="M9267" s="220"/>
    </row>
    <row r="9268" spans="1:13" x14ac:dyDescent="0.2">
      <c r="A9268" s="35" t="s">
        <v>9508</v>
      </c>
      <c r="B9268" s="34" t="s">
        <v>5007</v>
      </c>
      <c r="C9268" s="45" t="s">
        <v>720</v>
      </c>
      <c r="D9268" s="23" t="s">
        <v>5751</v>
      </c>
      <c r="E9268" s="23" t="s">
        <v>4134</v>
      </c>
      <c r="F9268" s="40">
        <v>0.05</v>
      </c>
      <c r="G9268" s="25">
        <v>1897</v>
      </c>
      <c r="H9268" s="25">
        <v>95</v>
      </c>
      <c r="I9268" s="25"/>
      <c r="J9268" s="58" t="e">
        <f>HYPERLINK("#"&amp;"Insumos"&amp;"!A"&amp;MATCH($B9268,#REF!,0),"Ins "&amp;$B9268)</f>
        <v>#REF!</v>
      </c>
      <c r="M9268" s="220"/>
    </row>
    <row r="9269" spans="1:13" x14ac:dyDescent="0.2">
      <c r="A9269" s="35" t="s">
        <v>9508</v>
      </c>
      <c r="B9269" s="34" t="s">
        <v>9504</v>
      </c>
      <c r="C9269" s="45" t="s">
        <v>9505</v>
      </c>
      <c r="D9269" s="23" t="s">
        <v>5751</v>
      </c>
      <c r="E9269" s="23" t="s">
        <v>464</v>
      </c>
      <c r="F9269" s="40">
        <v>1.1000000000000001</v>
      </c>
      <c r="G9269" s="25">
        <v>10192</v>
      </c>
      <c r="H9269" s="25">
        <v>11211</v>
      </c>
      <c r="I9269" s="25"/>
      <c r="J9269" s="58" t="e">
        <f>HYPERLINK("#"&amp;"Insumos"&amp;"!A"&amp;MATCH($B9269,#REF!,0),"Ins "&amp;$B9269)</f>
        <v>#REF!</v>
      </c>
      <c r="M9269" s="220"/>
    </row>
    <row r="9270" spans="1:13" ht="25.5" x14ac:dyDescent="0.2">
      <c r="A9270" s="36" t="s">
        <v>9830</v>
      </c>
      <c r="B9270" s="26" t="s">
        <v>6816</v>
      </c>
      <c r="C9270" s="79" t="s">
        <v>9834</v>
      </c>
      <c r="D9270" s="37" t="s">
        <v>5608</v>
      </c>
      <c r="E9270" s="37" t="s">
        <v>464</v>
      </c>
      <c r="F9270" s="41"/>
      <c r="G9270" s="27"/>
      <c r="H9270" s="27"/>
      <c r="I9270" s="27">
        <v>36345</v>
      </c>
      <c r="M9270" s="220">
        <f t="shared" si="144"/>
        <v>47597</v>
      </c>
    </row>
    <row r="9271" spans="1:13" x14ac:dyDescent="0.2">
      <c r="A9271" s="35" t="s">
        <v>9830</v>
      </c>
      <c r="B9271" s="1" t="s">
        <v>5577</v>
      </c>
      <c r="C9271" s="45" t="s">
        <v>6346</v>
      </c>
      <c r="D9271" s="23" t="s">
        <v>5734</v>
      </c>
      <c r="E9271" s="23" t="s">
        <v>4141</v>
      </c>
      <c r="F9271" s="40">
        <v>0.46</v>
      </c>
      <c r="G9271" s="25">
        <v>53481</v>
      </c>
      <c r="H9271" s="25">
        <v>24601</v>
      </c>
      <c r="I9271" s="25"/>
      <c r="J9271" s="58" t="e">
        <f>HYPERLINK("#"&amp;"Insumos"&amp;"!A"&amp;MATCH($B9271,#REF!,0),"Ins "&amp;$B9271)</f>
        <v>#REF!</v>
      </c>
      <c r="M9271" s="220"/>
    </row>
    <row r="9272" spans="1:13" x14ac:dyDescent="0.2">
      <c r="A9272" s="35" t="s">
        <v>9830</v>
      </c>
      <c r="B9272" s="34" t="s">
        <v>770</v>
      </c>
      <c r="C9272" s="45" t="s">
        <v>9841</v>
      </c>
      <c r="D9272" s="23" t="s">
        <v>5534</v>
      </c>
      <c r="E9272" s="23" t="s">
        <v>4140</v>
      </c>
      <c r="F9272" s="40">
        <v>3.0000000000000001E-3</v>
      </c>
      <c r="G9272" s="25">
        <v>54356</v>
      </c>
      <c r="H9272" s="25">
        <v>163</v>
      </c>
      <c r="I9272" s="25"/>
      <c r="J9272" s="58" t="e">
        <f>HYPERLINK("#"&amp;"Insumos"&amp;"!A"&amp;MATCH($B9272,#REF!,0),"Ins "&amp;$B9272)</f>
        <v>#REF!</v>
      </c>
      <c r="M9272" s="220"/>
    </row>
    <row r="9273" spans="1:13" x14ac:dyDescent="0.2">
      <c r="A9273" s="35" t="s">
        <v>9830</v>
      </c>
      <c r="B9273" s="1" t="s">
        <v>263</v>
      </c>
      <c r="C9273" s="45" t="s">
        <v>696</v>
      </c>
      <c r="D9273" s="23" t="s">
        <v>5534</v>
      </c>
      <c r="E9273" s="23" t="s">
        <v>4140</v>
      </c>
      <c r="F9273" s="40">
        <v>5.0000000000000001E-4</v>
      </c>
      <c r="G9273" s="25">
        <v>187426</v>
      </c>
      <c r="H9273" s="25">
        <v>94</v>
      </c>
      <c r="I9273" s="25"/>
      <c r="J9273" s="58" t="e">
        <f>HYPERLINK("#"&amp;"Insumos"&amp;"!A"&amp;MATCH($B9273,#REF!,0),"Ins "&amp;$B9273)</f>
        <v>#REF!</v>
      </c>
      <c r="M9273" s="220"/>
    </row>
    <row r="9274" spans="1:13" x14ac:dyDescent="0.2">
      <c r="A9274" s="35" t="s">
        <v>9830</v>
      </c>
      <c r="B9274" s="1" t="s">
        <v>5533</v>
      </c>
      <c r="C9274" s="45" t="s">
        <v>5892</v>
      </c>
      <c r="D9274" s="23" t="s">
        <v>977</v>
      </c>
      <c r="E9274" s="23" t="s">
        <v>4134</v>
      </c>
      <c r="F9274" s="40">
        <v>0.05</v>
      </c>
      <c r="G9274" s="25">
        <v>3623</v>
      </c>
      <c r="H9274" s="25">
        <v>181</v>
      </c>
      <c r="I9274" s="25"/>
      <c r="J9274" s="58" t="e">
        <f>HYPERLINK("#"&amp;"Insumos"&amp;"!A"&amp;MATCH($B9274,#REF!,0),"Ins "&amp;$B9274)</f>
        <v>#REF!</v>
      </c>
      <c r="M9274" s="220"/>
    </row>
    <row r="9275" spans="1:13" x14ac:dyDescent="0.2">
      <c r="A9275" s="35" t="s">
        <v>9830</v>
      </c>
      <c r="B9275" s="34" t="s">
        <v>5007</v>
      </c>
      <c r="C9275" s="45" t="s">
        <v>720</v>
      </c>
      <c r="D9275" s="23" t="s">
        <v>5751</v>
      </c>
      <c r="E9275" s="23" t="s">
        <v>4134</v>
      </c>
      <c r="F9275" s="40">
        <v>0.05</v>
      </c>
      <c r="G9275" s="25">
        <v>1897</v>
      </c>
      <c r="H9275" s="25">
        <v>95</v>
      </c>
      <c r="I9275" s="25"/>
      <c r="J9275" s="58" t="e">
        <f>HYPERLINK("#"&amp;"Insumos"&amp;"!A"&amp;MATCH($B9275,#REF!,0),"Ins "&amp;$B9275)</f>
        <v>#REF!</v>
      </c>
      <c r="M9275" s="220"/>
    </row>
    <row r="9276" spans="1:13" x14ac:dyDescent="0.2">
      <c r="A9276" s="35" t="s">
        <v>9830</v>
      </c>
      <c r="B9276" s="34" t="s">
        <v>9831</v>
      </c>
      <c r="C9276" s="45" t="s">
        <v>9832</v>
      </c>
      <c r="D9276" s="23" t="s">
        <v>5751</v>
      </c>
      <c r="E9276" s="23" t="s">
        <v>464</v>
      </c>
      <c r="F9276" s="40">
        <v>1.1000000000000001</v>
      </c>
      <c r="G9276" s="25">
        <v>10192</v>
      </c>
      <c r="H9276" s="25">
        <v>11211</v>
      </c>
      <c r="I9276" s="25"/>
      <c r="J9276" s="58" t="e">
        <f>HYPERLINK("#"&amp;"Insumos"&amp;"!A"&amp;MATCH($B9276,#REF!,0),"Ins "&amp;$B9276)</f>
        <v>#REF!</v>
      </c>
      <c r="M9276" s="220"/>
    </row>
    <row r="9277" spans="1:13" ht="25.5" x14ac:dyDescent="0.2">
      <c r="A9277" s="36" t="s">
        <v>9840</v>
      </c>
      <c r="B9277" s="26" t="s">
        <v>6816</v>
      </c>
      <c r="C9277" s="79" t="s">
        <v>9842</v>
      </c>
      <c r="D9277" s="37" t="s">
        <v>5608</v>
      </c>
      <c r="E9277" s="37" t="s">
        <v>464</v>
      </c>
      <c r="F9277" s="41"/>
      <c r="G9277" s="27"/>
      <c r="H9277" s="27"/>
      <c r="I9277" s="27">
        <v>20769</v>
      </c>
      <c r="M9277" s="220">
        <f t="shared" si="144"/>
        <v>27199</v>
      </c>
    </row>
    <row r="9278" spans="1:13" x14ac:dyDescent="0.2">
      <c r="A9278" s="35" t="s">
        <v>9840</v>
      </c>
      <c r="B9278" s="1" t="s">
        <v>5577</v>
      </c>
      <c r="C9278" s="45" t="s">
        <v>6346</v>
      </c>
      <c r="D9278" s="23" t="s">
        <v>5734</v>
      </c>
      <c r="E9278" s="23" t="s">
        <v>4141</v>
      </c>
      <c r="F9278" s="40">
        <v>0.2</v>
      </c>
      <c r="G9278" s="25">
        <v>53481</v>
      </c>
      <c r="H9278" s="25">
        <v>10696</v>
      </c>
      <c r="I9278" s="25"/>
      <c r="J9278" s="58" t="e">
        <f>HYPERLINK("#"&amp;"Insumos"&amp;"!A"&amp;MATCH($B9278,#REF!,0),"Ins "&amp;$B9278)</f>
        <v>#REF!</v>
      </c>
      <c r="M9278" s="220"/>
    </row>
    <row r="9279" spans="1:13" x14ac:dyDescent="0.2">
      <c r="A9279" s="35" t="s">
        <v>9840</v>
      </c>
      <c r="B9279" s="34" t="s">
        <v>770</v>
      </c>
      <c r="C9279" s="45" t="s">
        <v>9841</v>
      </c>
      <c r="D9279" s="23" t="s">
        <v>5534</v>
      </c>
      <c r="E9279" s="23" t="s">
        <v>4140</v>
      </c>
      <c r="F9279" s="40">
        <v>5.0000000000000001E-3</v>
      </c>
      <c r="G9279" s="25">
        <v>54356</v>
      </c>
      <c r="H9279" s="25">
        <v>272</v>
      </c>
      <c r="I9279" s="25"/>
      <c r="J9279" s="58" t="e">
        <f>HYPERLINK("#"&amp;"Insumos"&amp;"!A"&amp;MATCH($B9279,#REF!,0),"Ins "&amp;$B9279)</f>
        <v>#REF!</v>
      </c>
      <c r="M9279" s="220"/>
    </row>
    <row r="9280" spans="1:13" x14ac:dyDescent="0.2">
      <c r="A9280" s="35" t="s">
        <v>9840</v>
      </c>
      <c r="B9280" s="1" t="s">
        <v>263</v>
      </c>
      <c r="C9280" s="45" t="s">
        <v>696</v>
      </c>
      <c r="D9280" s="23" t="s">
        <v>5534</v>
      </c>
      <c r="E9280" s="23" t="s">
        <v>4140</v>
      </c>
      <c r="F9280" s="40">
        <v>3.0000000000000001E-3</v>
      </c>
      <c r="G9280" s="25">
        <v>187426</v>
      </c>
      <c r="H9280" s="25">
        <v>562</v>
      </c>
      <c r="I9280" s="25"/>
      <c r="J9280" s="58" t="e">
        <f>HYPERLINK("#"&amp;"Insumos"&amp;"!A"&amp;MATCH($B9280,#REF!,0),"Ins "&amp;$B9280)</f>
        <v>#REF!</v>
      </c>
      <c r="M9280" s="220"/>
    </row>
    <row r="9281" spans="1:13" x14ac:dyDescent="0.2">
      <c r="A9281" s="35" t="s">
        <v>9840</v>
      </c>
      <c r="B9281" s="1" t="s">
        <v>5533</v>
      </c>
      <c r="C9281" s="45" t="s">
        <v>5892</v>
      </c>
      <c r="D9281" s="23" t="s">
        <v>977</v>
      </c>
      <c r="E9281" s="23" t="s">
        <v>4134</v>
      </c>
      <c r="F9281" s="40">
        <v>0.1</v>
      </c>
      <c r="G9281" s="25">
        <v>3623</v>
      </c>
      <c r="H9281" s="25">
        <v>362</v>
      </c>
      <c r="I9281" s="25"/>
      <c r="J9281" s="58" t="e">
        <f>HYPERLINK("#"&amp;"Insumos"&amp;"!A"&amp;MATCH($B9281,#REF!,0),"Ins "&amp;$B9281)</f>
        <v>#REF!</v>
      </c>
      <c r="M9281" s="220"/>
    </row>
    <row r="9282" spans="1:13" x14ac:dyDescent="0.2">
      <c r="A9282" s="35" t="s">
        <v>9840</v>
      </c>
      <c r="B9282" s="34" t="s">
        <v>5007</v>
      </c>
      <c r="C9282" s="45" t="s">
        <v>720</v>
      </c>
      <c r="D9282" s="23" t="s">
        <v>5751</v>
      </c>
      <c r="E9282" s="23" t="s">
        <v>4134</v>
      </c>
      <c r="F9282" s="40">
        <v>0.05</v>
      </c>
      <c r="G9282" s="25">
        <v>1897</v>
      </c>
      <c r="H9282" s="25">
        <v>95</v>
      </c>
      <c r="I9282" s="25"/>
      <c r="J9282" s="58" t="e">
        <f>HYPERLINK("#"&amp;"Insumos"&amp;"!A"&amp;MATCH($B9282,#REF!,0),"Ins "&amp;$B9282)</f>
        <v>#REF!</v>
      </c>
      <c r="M9282" s="220"/>
    </row>
    <row r="9283" spans="1:13" x14ac:dyDescent="0.2">
      <c r="A9283" s="35" t="s">
        <v>9840</v>
      </c>
      <c r="B9283" s="34" t="s">
        <v>4688</v>
      </c>
      <c r="C9283" s="45" t="s">
        <v>268</v>
      </c>
      <c r="D9283" s="23" t="s">
        <v>5751</v>
      </c>
      <c r="E9283" s="23" t="s">
        <v>287</v>
      </c>
      <c r="F9283" s="40">
        <v>3.3</v>
      </c>
      <c r="G9283" s="25">
        <v>2236</v>
      </c>
      <c r="H9283" s="25">
        <v>7379</v>
      </c>
      <c r="I9283" s="25"/>
      <c r="J9283" s="58" t="e">
        <f>HYPERLINK("#"&amp;"Insumos"&amp;"!A"&amp;MATCH($B9283,#REF!,0),"Ins "&amp;$B9283)</f>
        <v>#REF!</v>
      </c>
      <c r="M9283" s="220"/>
    </row>
    <row r="9284" spans="1:13" x14ac:dyDescent="0.2">
      <c r="A9284" s="35" t="s">
        <v>9840</v>
      </c>
      <c r="B9284" s="34" t="s">
        <v>7442</v>
      </c>
      <c r="C9284" s="45" t="s">
        <v>7443</v>
      </c>
      <c r="D9284" s="23" t="s">
        <v>5751</v>
      </c>
      <c r="E9284" s="23" t="s">
        <v>4134</v>
      </c>
      <c r="F9284" s="40">
        <v>1</v>
      </c>
      <c r="G9284" s="25">
        <v>1403</v>
      </c>
      <c r="H9284" s="25">
        <v>1403</v>
      </c>
      <c r="I9284" s="25"/>
      <c r="J9284" s="58" t="e">
        <f>HYPERLINK("#"&amp;"Insumos"&amp;"!A"&amp;MATCH($B9284,#REF!,0),"Ins "&amp;$B9284)</f>
        <v>#REF!</v>
      </c>
      <c r="M9284" s="220"/>
    </row>
    <row r="9285" spans="1:13" ht="38.25" x14ac:dyDescent="0.2">
      <c r="A9285" s="36" t="s">
        <v>9843</v>
      </c>
      <c r="B9285" s="26" t="s">
        <v>6816</v>
      </c>
      <c r="C9285" s="79" t="s">
        <v>9844</v>
      </c>
      <c r="D9285" s="37" t="s">
        <v>5608</v>
      </c>
      <c r="E9285" s="37" t="s">
        <v>464</v>
      </c>
      <c r="F9285" s="41"/>
      <c r="G9285" s="27"/>
      <c r="H9285" s="27"/>
      <c r="I9285" s="27">
        <v>40285</v>
      </c>
      <c r="M9285" s="220">
        <f t="shared" ref="M9285:M9341" si="145">ROUND(I9285*(1+$L$2),0)</f>
        <v>52757</v>
      </c>
    </row>
    <row r="9286" spans="1:13" x14ac:dyDescent="0.2">
      <c r="A9286" s="35" t="s">
        <v>9843</v>
      </c>
      <c r="B9286" s="1" t="s">
        <v>5577</v>
      </c>
      <c r="C9286" s="45" t="s">
        <v>6346</v>
      </c>
      <c r="D9286" s="23" t="s">
        <v>5734</v>
      </c>
      <c r="E9286" s="23" t="s">
        <v>4141</v>
      </c>
      <c r="F9286" s="40">
        <v>0.27500000000000002</v>
      </c>
      <c r="G9286" s="25">
        <v>53481</v>
      </c>
      <c r="H9286" s="25">
        <v>14707</v>
      </c>
      <c r="I9286" s="25"/>
      <c r="J9286" s="58" t="e">
        <f>HYPERLINK("#"&amp;"Insumos"&amp;"!A"&amp;MATCH($B9286,#REF!,0),"Ins "&amp;$B9286)</f>
        <v>#REF!</v>
      </c>
      <c r="M9286" s="220"/>
    </row>
    <row r="9287" spans="1:13" x14ac:dyDescent="0.2">
      <c r="A9287" s="35" t="s">
        <v>9843</v>
      </c>
      <c r="B9287" s="34" t="s">
        <v>770</v>
      </c>
      <c r="C9287" s="45" t="s">
        <v>9841</v>
      </c>
      <c r="D9287" s="23" t="s">
        <v>5534</v>
      </c>
      <c r="E9287" s="23" t="s">
        <v>4140</v>
      </c>
      <c r="F9287" s="40">
        <v>5.0000000000000001E-3</v>
      </c>
      <c r="G9287" s="25">
        <v>54356</v>
      </c>
      <c r="H9287" s="25">
        <v>272</v>
      </c>
      <c r="I9287" s="25"/>
      <c r="J9287" s="58" t="e">
        <f>HYPERLINK("#"&amp;"Insumos"&amp;"!A"&amp;MATCH($B9287,#REF!,0),"Ins "&amp;$B9287)</f>
        <v>#REF!</v>
      </c>
      <c r="M9287" s="220"/>
    </row>
    <row r="9288" spans="1:13" x14ac:dyDescent="0.2">
      <c r="A9288" s="35" t="s">
        <v>9843</v>
      </c>
      <c r="B9288" s="1" t="s">
        <v>263</v>
      </c>
      <c r="C9288" s="45" t="s">
        <v>696</v>
      </c>
      <c r="D9288" s="23" t="s">
        <v>5534</v>
      </c>
      <c r="E9288" s="23" t="s">
        <v>4140</v>
      </c>
      <c r="F9288" s="40">
        <v>2E-3</v>
      </c>
      <c r="G9288" s="25">
        <v>187426</v>
      </c>
      <c r="H9288" s="25">
        <v>375</v>
      </c>
      <c r="I9288" s="25"/>
      <c r="J9288" s="58" t="e">
        <f>HYPERLINK("#"&amp;"Insumos"&amp;"!A"&amp;MATCH($B9288,#REF!,0),"Ins "&amp;$B9288)</f>
        <v>#REF!</v>
      </c>
      <c r="M9288" s="220"/>
    </row>
    <row r="9289" spans="1:13" x14ac:dyDescent="0.2">
      <c r="A9289" s="35" t="s">
        <v>9843</v>
      </c>
      <c r="B9289" s="1" t="s">
        <v>5533</v>
      </c>
      <c r="C9289" s="45" t="s">
        <v>5892</v>
      </c>
      <c r="D9289" s="23" t="s">
        <v>977</v>
      </c>
      <c r="E9289" s="23" t="s">
        <v>4134</v>
      </c>
      <c r="F9289" s="40">
        <v>0.1</v>
      </c>
      <c r="G9289" s="25">
        <v>3623</v>
      </c>
      <c r="H9289" s="25">
        <v>362</v>
      </c>
      <c r="I9289" s="25"/>
      <c r="J9289" s="58" t="e">
        <f>HYPERLINK("#"&amp;"Insumos"&amp;"!A"&amp;MATCH($B9289,#REF!,0),"Ins "&amp;$B9289)</f>
        <v>#REF!</v>
      </c>
      <c r="M9289" s="220"/>
    </row>
    <row r="9290" spans="1:13" x14ac:dyDescent="0.2">
      <c r="A9290" s="35" t="s">
        <v>9843</v>
      </c>
      <c r="B9290" s="34" t="s">
        <v>5007</v>
      </c>
      <c r="C9290" s="45" t="s">
        <v>720</v>
      </c>
      <c r="D9290" s="23" t="s">
        <v>5751</v>
      </c>
      <c r="E9290" s="23" t="s">
        <v>4134</v>
      </c>
      <c r="F9290" s="40">
        <v>0.05</v>
      </c>
      <c r="G9290" s="25">
        <v>1897</v>
      </c>
      <c r="H9290" s="25">
        <v>95</v>
      </c>
      <c r="I9290" s="25"/>
      <c r="J9290" s="58" t="e">
        <f>HYPERLINK("#"&amp;"Insumos"&amp;"!A"&amp;MATCH($B9290,#REF!,0),"Ins "&amp;$B9290)</f>
        <v>#REF!</v>
      </c>
      <c r="M9290" s="220"/>
    </row>
    <row r="9291" spans="1:13" x14ac:dyDescent="0.2">
      <c r="A9291" s="35" t="s">
        <v>9843</v>
      </c>
      <c r="B9291" s="34" t="s">
        <v>4878</v>
      </c>
      <c r="C9291" s="45" t="s">
        <v>369</v>
      </c>
      <c r="D9291" s="23" t="s">
        <v>5751</v>
      </c>
      <c r="E9291" s="23" t="s">
        <v>287</v>
      </c>
      <c r="F9291" s="40">
        <v>1</v>
      </c>
      <c r="G9291" s="25">
        <v>15200</v>
      </c>
      <c r="H9291" s="25">
        <v>15200</v>
      </c>
      <c r="I9291" s="25"/>
      <c r="J9291" s="58" t="e">
        <f>HYPERLINK("#"&amp;"Insumos"&amp;"!A"&amp;MATCH($B9291,#REF!,0),"Ins "&amp;$B9291)</f>
        <v>#REF!</v>
      </c>
      <c r="M9291" s="220"/>
    </row>
    <row r="9292" spans="1:13" x14ac:dyDescent="0.2">
      <c r="A9292" s="35" t="s">
        <v>9843</v>
      </c>
      <c r="B9292" s="34" t="s">
        <v>6035</v>
      </c>
      <c r="C9292" s="45" t="s">
        <v>9846</v>
      </c>
      <c r="D9292" s="23" t="s">
        <v>5751</v>
      </c>
      <c r="E9292" s="23" t="s">
        <v>464</v>
      </c>
      <c r="F9292" s="40">
        <v>1</v>
      </c>
      <c r="G9292" s="25">
        <v>3952</v>
      </c>
      <c r="H9292" s="25">
        <v>3952</v>
      </c>
      <c r="I9292" s="25"/>
      <c r="J9292" s="58" t="e">
        <f>HYPERLINK("#"&amp;"Insumos"&amp;"!A"&amp;MATCH($B9292,#REF!,0),"Ins "&amp;$B9292)</f>
        <v>#REF!</v>
      </c>
      <c r="M9292" s="220"/>
    </row>
    <row r="9293" spans="1:13" x14ac:dyDescent="0.2">
      <c r="A9293" s="35" t="s">
        <v>9843</v>
      </c>
      <c r="B9293" s="34" t="s">
        <v>6036</v>
      </c>
      <c r="C9293" s="45" t="s">
        <v>9847</v>
      </c>
      <c r="D9293" s="23" t="s">
        <v>5751</v>
      </c>
      <c r="E9293" s="23" t="s">
        <v>4134</v>
      </c>
      <c r="F9293" s="40">
        <v>2</v>
      </c>
      <c r="G9293" s="25">
        <v>998</v>
      </c>
      <c r="H9293" s="25">
        <v>1996</v>
      </c>
      <c r="I9293" s="25"/>
      <c r="J9293" s="58" t="e">
        <f>HYPERLINK("#"&amp;"Insumos"&amp;"!A"&amp;MATCH($B9293,#REF!,0),"Ins "&amp;$B9293)</f>
        <v>#REF!</v>
      </c>
      <c r="M9293" s="220"/>
    </row>
    <row r="9294" spans="1:13" x14ac:dyDescent="0.2">
      <c r="A9294" s="35" t="s">
        <v>9843</v>
      </c>
      <c r="B9294" s="34" t="s">
        <v>4675</v>
      </c>
      <c r="C9294" s="45" t="s">
        <v>1477</v>
      </c>
      <c r="D9294" s="23" t="s">
        <v>5751</v>
      </c>
      <c r="E9294" s="23" t="s">
        <v>4134</v>
      </c>
      <c r="F9294" s="40">
        <v>0.33333333333333331</v>
      </c>
      <c r="G9294" s="25">
        <v>8995</v>
      </c>
      <c r="H9294" s="25">
        <v>2998</v>
      </c>
      <c r="I9294" s="25"/>
      <c r="J9294" s="58" t="e">
        <f>HYPERLINK("#"&amp;"Insumos"&amp;"!A"&amp;MATCH($B9294,#REF!,0),"Ins "&amp;$B9294)</f>
        <v>#REF!</v>
      </c>
      <c r="M9294" s="220"/>
    </row>
    <row r="9295" spans="1:13" x14ac:dyDescent="0.2">
      <c r="A9295" s="35" t="s">
        <v>9843</v>
      </c>
      <c r="B9295" s="34" t="s">
        <v>9778</v>
      </c>
      <c r="C9295" s="45" t="s">
        <v>9845</v>
      </c>
      <c r="D9295" s="23" t="s">
        <v>5751</v>
      </c>
      <c r="E9295" s="23" t="s">
        <v>463</v>
      </c>
      <c r="F9295" s="40">
        <v>0.1</v>
      </c>
      <c r="G9295" s="25">
        <v>3276</v>
      </c>
      <c r="H9295" s="25">
        <v>328</v>
      </c>
      <c r="I9295" s="25"/>
      <c r="J9295" s="58" t="e">
        <f>HYPERLINK("#"&amp;"Insumos"&amp;"!A"&amp;MATCH($B9295,#REF!,0),"Ins "&amp;$B9295)</f>
        <v>#REF!</v>
      </c>
      <c r="M9295" s="220"/>
    </row>
    <row r="9296" spans="1:13" ht="25.5" x14ac:dyDescent="0.2">
      <c r="A9296" s="36" t="s">
        <v>9856</v>
      </c>
      <c r="B9296" s="26" t="s">
        <v>6816</v>
      </c>
      <c r="C9296" s="79" t="s">
        <v>10762</v>
      </c>
      <c r="D9296" s="37" t="s">
        <v>5608</v>
      </c>
      <c r="E9296" s="37" t="s">
        <v>4134</v>
      </c>
      <c r="F9296" s="41"/>
      <c r="G9296" s="27"/>
      <c r="H9296" s="27"/>
      <c r="I9296" s="27">
        <v>51563</v>
      </c>
      <c r="M9296" s="220">
        <f t="shared" si="145"/>
        <v>67527</v>
      </c>
    </row>
    <row r="9297" spans="1:13" x14ac:dyDescent="0.2">
      <c r="A9297" s="35" t="s">
        <v>9856</v>
      </c>
      <c r="B9297" s="1" t="s">
        <v>5577</v>
      </c>
      <c r="C9297" s="45" t="s">
        <v>6346</v>
      </c>
      <c r="D9297" s="23" t="s">
        <v>5734</v>
      </c>
      <c r="E9297" s="23" t="s">
        <v>4141</v>
      </c>
      <c r="F9297" s="40">
        <v>0.5</v>
      </c>
      <c r="G9297" s="25">
        <v>53481</v>
      </c>
      <c r="H9297" s="25">
        <v>26741</v>
      </c>
      <c r="I9297" s="25"/>
      <c r="J9297" s="58" t="e">
        <f>HYPERLINK("#"&amp;"Insumos"&amp;"!A"&amp;MATCH($B9297,#REF!,0),"Ins "&amp;$B9297)</f>
        <v>#REF!</v>
      </c>
      <c r="M9297" s="220"/>
    </row>
    <row r="9298" spans="1:13" x14ac:dyDescent="0.2">
      <c r="A9298" s="35" t="s">
        <v>7253</v>
      </c>
      <c r="B9298" s="1" t="s">
        <v>263</v>
      </c>
      <c r="C9298" s="45" t="s">
        <v>696</v>
      </c>
      <c r="D9298" s="23" t="s">
        <v>5534</v>
      </c>
      <c r="E9298" s="23" t="s">
        <v>4140</v>
      </c>
      <c r="F9298" s="40">
        <v>0.05</v>
      </c>
      <c r="G9298" s="25">
        <v>187426</v>
      </c>
      <c r="H9298" s="25">
        <v>9371</v>
      </c>
      <c r="I9298" s="25"/>
      <c r="J9298" s="58" t="e">
        <f>HYPERLINK("#"&amp;"Insumos"&amp;"!A"&amp;MATCH($B9298,#REF!,0),"Ins "&amp;$B9298)</f>
        <v>#REF!</v>
      </c>
      <c r="M9298" s="220"/>
    </row>
    <row r="9299" spans="1:13" x14ac:dyDescent="0.2">
      <c r="A9299" s="35" t="s">
        <v>9856</v>
      </c>
      <c r="B9299" s="34" t="s">
        <v>9779</v>
      </c>
      <c r="C9299" s="45" t="s">
        <v>9857</v>
      </c>
      <c r="D9299" s="23" t="s">
        <v>5751</v>
      </c>
      <c r="E9299" s="23" t="s">
        <v>463</v>
      </c>
      <c r="F9299" s="40">
        <v>1</v>
      </c>
      <c r="G9299" s="25">
        <v>17576</v>
      </c>
      <c r="H9299" s="25">
        <v>17576</v>
      </c>
      <c r="I9299" s="25"/>
      <c r="J9299" s="58" t="e">
        <f>HYPERLINK("#"&amp;"Insumos"&amp;"!A"&amp;MATCH($B9299,#REF!,0),"Ins "&amp;$B9299)</f>
        <v>#REF!</v>
      </c>
      <c r="M9299" s="220"/>
    </row>
    <row r="9300" spans="1:13" x14ac:dyDescent="0.2">
      <c r="A9300" s="35" t="s">
        <v>9856</v>
      </c>
      <c r="B9300" s="34" t="s">
        <v>5533</v>
      </c>
      <c r="C9300" s="45" t="s">
        <v>5892</v>
      </c>
      <c r="D9300" s="23" t="s">
        <v>977</v>
      </c>
      <c r="E9300" s="23" t="s">
        <v>4134</v>
      </c>
      <c r="F9300" s="40">
        <v>2</v>
      </c>
      <c r="G9300" s="25">
        <v>3623</v>
      </c>
      <c r="H9300" s="25">
        <v>7246</v>
      </c>
      <c r="I9300" s="25"/>
      <c r="J9300" s="58" t="e">
        <f>HYPERLINK("#"&amp;"Insumos"&amp;"!A"&amp;MATCH($B9300,#REF!,0),"Ins "&amp;$B9300)</f>
        <v>#REF!</v>
      </c>
      <c r="M9300" s="220"/>
    </row>
    <row r="9301" spans="1:13" ht="102" x14ac:dyDescent="0.2">
      <c r="A9301" s="36" t="s">
        <v>9885</v>
      </c>
      <c r="B9301" s="26" t="s">
        <v>6816</v>
      </c>
      <c r="C9301" s="79" t="s">
        <v>10763</v>
      </c>
      <c r="D9301" s="37" t="s">
        <v>5608</v>
      </c>
      <c r="E9301" s="37" t="s">
        <v>465</v>
      </c>
      <c r="F9301" s="41"/>
      <c r="G9301" s="27"/>
      <c r="H9301" s="27"/>
      <c r="I9301" s="27">
        <v>11090</v>
      </c>
      <c r="M9301" s="220">
        <f t="shared" si="145"/>
        <v>14523</v>
      </c>
    </row>
    <row r="9302" spans="1:13" x14ac:dyDescent="0.2">
      <c r="A9302" s="35" t="s">
        <v>9885</v>
      </c>
      <c r="B9302" s="34" t="s">
        <v>75</v>
      </c>
      <c r="C9302" s="45" t="s">
        <v>1026</v>
      </c>
      <c r="D9302" s="23" t="s">
        <v>5734</v>
      </c>
      <c r="E9302" s="23" t="s">
        <v>4141</v>
      </c>
      <c r="F9302" s="40">
        <v>4.1885714285714283E-2</v>
      </c>
      <c r="G9302" s="25">
        <v>97169</v>
      </c>
      <c r="H9302" s="25">
        <v>4070</v>
      </c>
      <c r="I9302" s="25"/>
      <c r="J9302" s="58" t="e">
        <f>HYPERLINK("#"&amp;"Insumos"&amp;"!A"&amp;MATCH($B9302,#REF!,0),"Ins "&amp;$B9302)</f>
        <v>#REF!</v>
      </c>
      <c r="M9302" s="220"/>
    </row>
    <row r="9303" spans="1:13" x14ac:dyDescent="0.2">
      <c r="A9303" s="35" t="s">
        <v>9885</v>
      </c>
      <c r="B9303" s="1" t="s">
        <v>263</v>
      </c>
      <c r="C9303" s="45" t="s">
        <v>696</v>
      </c>
      <c r="D9303" s="23" t="s">
        <v>5534</v>
      </c>
      <c r="E9303" s="23" t="s">
        <v>4140</v>
      </c>
      <c r="F9303" s="40">
        <v>0.02</v>
      </c>
      <c r="G9303" s="25">
        <v>187426</v>
      </c>
      <c r="H9303" s="25">
        <v>3749</v>
      </c>
      <c r="I9303" s="25"/>
      <c r="J9303" s="58" t="e">
        <f>HYPERLINK("#"&amp;"Insumos"&amp;"!A"&amp;MATCH($B9303,#REF!,0),"Ins "&amp;$B9303)</f>
        <v>#REF!</v>
      </c>
      <c r="M9303" s="220"/>
    </row>
    <row r="9304" spans="1:13" x14ac:dyDescent="0.2">
      <c r="A9304" s="35" t="s">
        <v>9885</v>
      </c>
      <c r="B9304" s="34" t="s">
        <v>5007</v>
      </c>
      <c r="C9304" s="45" t="s">
        <v>720</v>
      </c>
      <c r="D9304" s="23" t="s">
        <v>5751</v>
      </c>
      <c r="E9304" s="23" t="s">
        <v>4134</v>
      </c>
      <c r="F9304" s="40">
        <v>0.1</v>
      </c>
      <c r="G9304" s="25">
        <v>1897</v>
      </c>
      <c r="H9304" s="25">
        <v>190</v>
      </c>
      <c r="I9304" s="25"/>
      <c r="J9304" s="58" t="e">
        <f>HYPERLINK("#"&amp;"Insumos"&amp;"!A"&amp;MATCH($B9304,#REF!,0),"Ins "&amp;$B9304)</f>
        <v>#REF!</v>
      </c>
      <c r="M9304" s="220"/>
    </row>
    <row r="9305" spans="1:13" x14ac:dyDescent="0.2">
      <c r="A9305" s="35" t="s">
        <v>9885</v>
      </c>
      <c r="B9305" s="34" t="s">
        <v>5533</v>
      </c>
      <c r="C9305" s="45" t="s">
        <v>5892</v>
      </c>
      <c r="D9305" s="23" t="s">
        <v>977</v>
      </c>
      <c r="E9305" s="23" t="s">
        <v>4134</v>
      </c>
      <c r="F9305" s="40">
        <v>0.1</v>
      </c>
      <c r="G9305" s="25">
        <v>3623</v>
      </c>
      <c r="H9305" s="25">
        <v>362</v>
      </c>
      <c r="I9305" s="25"/>
      <c r="J9305" s="58" t="e">
        <f>HYPERLINK("#"&amp;"Insumos"&amp;"!A"&amp;MATCH($B9305,#REF!,0),"Ins "&amp;$B9305)</f>
        <v>#REF!</v>
      </c>
      <c r="M9305" s="220"/>
    </row>
    <row r="9306" spans="1:13" x14ac:dyDescent="0.2">
      <c r="A9306" s="35" t="s">
        <v>9885</v>
      </c>
      <c r="B9306" s="34" t="s">
        <v>8518</v>
      </c>
      <c r="C9306" s="45" t="s">
        <v>8519</v>
      </c>
      <c r="D9306" s="23" t="s">
        <v>5751</v>
      </c>
      <c r="E9306" s="23" t="s">
        <v>466</v>
      </c>
      <c r="F9306" s="40">
        <v>0.3</v>
      </c>
      <c r="G9306" s="25">
        <v>9064</v>
      </c>
      <c r="H9306" s="25">
        <v>2719</v>
      </c>
      <c r="I9306" s="25"/>
      <c r="J9306" s="58" t="e">
        <f>HYPERLINK("#"&amp;"Insumos"&amp;"!A"&amp;MATCH($B9306,#REF!,0),"Ins "&amp;$B9306)</f>
        <v>#REF!</v>
      </c>
      <c r="M9306" s="220"/>
    </row>
    <row r="9307" spans="1:13" ht="25.5" x14ac:dyDescent="0.2">
      <c r="A9307" s="36" t="s">
        <v>10109</v>
      </c>
      <c r="B9307" s="26" t="s">
        <v>6816</v>
      </c>
      <c r="C9307" s="79" t="s">
        <v>10110</v>
      </c>
      <c r="D9307" s="37" t="s">
        <v>5608</v>
      </c>
      <c r="E9307" s="37" t="s">
        <v>4134</v>
      </c>
      <c r="F9307" s="41"/>
      <c r="G9307" s="27"/>
      <c r="H9307" s="27"/>
      <c r="I9307" s="27">
        <v>88195</v>
      </c>
      <c r="M9307" s="220">
        <f t="shared" si="145"/>
        <v>115500</v>
      </c>
    </row>
    <row r="9308" spans="1:13" x14ac:dyDescent="0.2">
      <c r="A9308" s="35" t="s">
        <v>10109</v>
      </c>
      <c r="B9308" s="1" t="s">
        <v>5577</v>
      </c>
      <c r="C9308" s="45" t="s">
        <v>6346</v>
      </c>
      <c r="D9308" s="23" t="s">
        <v>5734</v>
      </c>
      <c r="E9308" s="23" t="s">
        <v>4141</v>
      </c>
      <c r="F9308" s="40">
        <v>0.7</v>
      </c>
      <c r="G9308" s="25">
        <v>53481</v>
      </c>
      <c r="H9308" s="25">
        <v>37437</v>
      </c>
      <c r="I9308" s="25"/>
      <c r="J9308" s="58" t="e">
        <f>HYPERLINK("#"&amp;"Insumos"&amp;"!A"&amp;MATCH($B9308,#REF!,0),"Ins "&amp;$B9308)</f>
        <v>#REF!</v>
      </c>
      <c r="M9308" s="220"/>
    </row>
    <row r="9309" spans="1:13" x14ac:dyDescent="0.2">
      <c r="A9309" s="35" t="s">
        <v>10109</v>
      </c>
      <c r="B9309" s="1" t="s">
        <v>263</v>
      </c>
      <c r="C9309" s="45" t="s">
        <v>696</v>
      </c>
      <c r="D9309" s="23" t="s">
        <v>5534</v>
      </c>
      <c r="E9309" s="23" t="s">
        <v>4140</v>
      </c>
      <c r="F9309" s="40">
        <v>0.01</v>
      </c>
      <c r="G9309" s="25">
        <v>187426</v>
      </c>
      <c r="H9309" s="25">
        <v>1874</v>
      </c>
      <c r="I9309" s="25"/>
      <c r="J9309" s="58" t="e">
        <f>HYPERLINK("#"&amp;"Insumos"&amp;"!A"&amp;MATCH($B9309,#REF!,0),"Ins "&amp;$B9309)</f>
        <v>#REF!</v>
      </c>
      <c r="M9309" s="220"/>
    </row>
    <row r="9310" spans="1:13" x14ac:dyDescent="0.2">
      <c r="A9310" s="35" t="s">
        <v>10109</v>
      </c>
      <c r="B9310" s="1" t="s">
        <v>5533</v>
      </c>
      <c r="C9310" s="45" t="s">
        <v>5892</v>
      </c>
      <c r="D9310" s="23" t="s">
        <v>977</v>
      </c>
      <c r="E9310" s="23" t="s">
        <v>4134</v>
      </c>
      <c r="F9310" s="40">
        <v>0.5</v>
      </c>
      <c r="G9310" s="25">
        <v>3623</v>
      </c>
      <c r="H9310" s="25">
        <v>1812</v>
      </c>
      <c r="I9310" s="25"/>
      <c r="J9310" s="58" t="e">
        <f>HYPERLINK("#"&amp;"Insumos"&amp;"!A"&amp;MATCH($B9310,#REF!,0),"Ins "&amp;$B9310)</f>
        <v>#REF!</v>
      </c>
      <c r="M9310" s="220"/>
    </row>
    <row r="9311" spans="1:13" x14ac:dyDescent="0.2">
      <c r="A9311" s="35" t="s">
        <v>10109</v>
      </c>
      <c r="B9311" s="34" t="s">
        <v>6148</v>
      </c>
      <c r="C9311" s="45" t="s">
        <v>6149</v>
      </c>
      <c r="D9311" s="23" t="s">
        <v>5751</v>
      </c>
      <c r="E9311" s="23" t="s">
        <v>4134</v>
      </c>
      <c r="F9311" s="40">
        <v>2</v>
      </c>
      <c r="G9311" s="25">
        <v>322</v>
      </c>
      <c r="H9311" s="25">
        <v>644</v>
      </c>
      <c r="I9311" s="25"/>
      <c r="J9311" s="58" t="e">
        <f>HYPERLINK("#"&amp;"Insumos"&amp;"!A"&amp;MATCH($B9311,#REF!,0),"Ins "&amp;$B9311)</f>
        <v>#REF!</v>
      </c>
      <c r="M9311" s="220"/>
    </row>
    <row r="9312" spans="1:13" x14ac:dyDescent="0.2">
      <c r="A9312" s="35" t="s">
        <v>10109</v>
      </c>
      <c r="B9312" s="34" t="s">
        <v>4240</v>
      </c>
      <c r="C9312" s="45" t="s">
        <v>1498</v>
      </c>
      <c r="D9312" s="23" t="s">
        <v>5751</v>
      </c>
      <c r="E9312" s="23" t="s">
        <v>4134</v>
      </c>
      <c r="F9312" s="40">
        <v>1</v>
      </c>
      <c r="G9312" s="25">
        <v>2672</v>
      </c>
      <c r="H9312" s="25">
        <v>2672</v>
      </c>
      <c r="I9312" s="25"/>
      <c r="J9312" s="58" t="e">
        <f>HYPERLINK("#"&amp;"Insumos"&amp;"!A"&amp;MATCH($B9312,#REF!,0),"Ins "&amp;$B9312)</f>
        <v>#REF!</v>
      </c>
      <c r="M9312" s="220"/>
    </row>
    <row r="9313" spans="1:13" x14ac:dyDescent="0.2">
      <c r="A9313" s="35" t="s">
        <v>10109</v>
      </c>
      <c r="B9313" s="34" t="s">
        <v>10069</v>
      </c>
      <c r="C9313" s="45" t="s">
        <v>10112</v>
      </c>
      <c r="D9313" s="23" t="s">
        <v>5751</v>
      </c>
      <c r="E9313" s="23" t="s">
        <v>463</v>
      </c>
      <c r="F9313" s="40">
        <v>1</v>
      </c>
      <c r="G9313" s="25">
        <v>10296</v>
      </c>
      <c r="H9313" s="25">
        <v>10296</v>
      </c>
      <c r="I9313" s="25"/>
      <c r="J9313" s="58" t="e">
        <f>HYPERLINK("#"&amp;"Insumos"&amp;"!A"&amp;MATCH($B9313,#REF!,0),"Ins "&amp;$B9313)</f>
        <v>#REF!</v>
      </c>
      <c r="M9313" s="220"/>
    </row>
    <row r="9314" spans="1:13" x14ac:dyDescent="0.2">
      <c r="A9314" s="35" t="s">
        <v>10109</v>
      </c>
      <c r="B9314" s="34" t="s">
        <v>10068</v>
      </c>
      <c r="C9314" s="45" t="s">
        <v>10111</v>
      </c>
      <c r="D9314" s="23" t="s">
        <v>5751</v>
      </c>
      <c r="E9314" s="23" t="s">
        <v>464</v>
      </c>
      <c r="F9314" s="40">
        <v>10.5</v>
      </c>
      <c r="G9314" s="25">
        <v>1040</v>
      </c>
      <c r="H9314" s="25">
        <v>10920</v>
      </c>
      <c r="I9314" s="25"/>
      <c r="J9314" s="58" t="e">
        <f>HYPERLINK("#"&amp;"Insumos"&amp;"!A"&amp;MATCH($B9314,#REF!,0),"Ins "&amp;$B9314)</f>
        <v>#REF!</v>
      </c>
      <c r="M9314" s="220"/>
    </row>
    <row r="9315" spans="1:13" x14ac:dyDescent="0.2">
      <c r="A9315" s="35" t="s">
        <v>10109</v>
      </c>
      <c r="B9315" s="34" t="s">
        <v>4885</v>
      </c>
      <c r="C9315" s="45" t="s">
        <v>376</v>
      </c>
      <c r="D9315" s="23" t="s">
        <v>5751</v>
      </c>
      <c r="E9315" s="23" t="s">
        <v>287</v>
      </c>
      <c r="F9315" s="40">
        <v>10</v>
      </c>
      <c r="G9315" s="25">
        <v>2254</v>
      </c>
      <c r="H9315" s="25">
        <v>22540</v>
      </c>
      <c r="I9315" s="25"/>
      <c r="J9315" s="58" t="e">
        <f>HYPERLINK("#"&amp;"Insumos"&amp;"!A"&amp;MATCH($B9315,#REF!,0),"Ins "&amp;$B9315)</f>
        <v>#REF!</v>
      </c>
      <c r="M9315" s="220"/>
    </row>
    <row r="9316" spans="1:13" ht="25.5" x14ac:dyDescent="0.2">
      <c r="A9316" s="36" t="s">
        <v>10357</v>
      </c>
      <c r="B9316" s="26" t="s">
        <v>6816</v>
      </c>
      <c r="C9316" s="79" t="s">
        <v>10358</v>
      </c>
      <c r="D9316" s="37" t="s">
        <v>5608</v>
      </c>
      <c r="E9316" s="37" t="s">
        <v>4134</v>
      </c>
      <c r="F9316" s="41"/>
      <c r="G9316" s="27"/>
      <c r="H9316" s="27"/>
      <c r="I9316" s="27">
        <v>165627</v>
      </c>
      <c r="M9316" s="220">
        <f t="shared" si="145"/>
        <v>216905</v>
      </c>
    </row>
    <row r="9317" spans="1:13" x14ac:dyDescent="0.2">
      <c r="A9317" s="35" t="s">
        <v>10357</v>
      </c>
      <c r="B9317" s="1" t="s">
        <v>5577</v>
      </c>
      <c r="C9317" s="45" t="s">
        <v>6346</v>
      </c>
      <c r="D9317" s="23" t="s">
        <v>5734</v>
      </c>
      <c r="E9317" s="23" t="s">
        <v>4141</v>
      </c>
      <c r="F9317" s="40">
        <v>0.5</v>
      </c>
      <c r="G9317" s="25">
        <v>53481</v>
      </c>
      <c r="H9317" s="25">
        <v>26741</v>
      </c>
      <c r="I9317" s="25"/>
      <c r="J9317" s="58" t="e">
        <f>HYPERLINK("#"&amp;"Insumos"&amp;"!A"&amp;MATCH($B9317,#REF!,0),"Ins "&amp;$B9317)</f>
        <v>#REF!</v>
      </c>
      <c r="M9317" s="220"/>
    </row>
    <row r="9318" spans="1:13" x14ac:dyDescent="0.2">
      <c r="A9318" s="35" t="s">
        <v>10357</v>
      </c>
      <c r="B9318" s="1" t="s">
        <v>263</v>
      </c>
      <c r="C9318" s="45" t="s">
        <v>696</v>
      </c>
      <c r="D9318" s="23" t="s">
        <v>5534</v>
      </c>
      <c r="E9318" s="23" t="s">
        <v>4140</v>
      </c>
      <c r="F9318" s="40">
        <v>0.01</v>
      </c>
      <c r="G9318" s="25">
        <v>187426</v>
      </c>
      <c r="H9318" s="25">
        <v>1874</v>
      </c>
      <c r="I9318" s="25"/>
      <c r="J9318" s="58" t="e">
        <f>HYPERLINK("#"&amp;"Insumos"&amp;"!A"&amp;MATCH($B9318,#REF!,0),"Ins "&amp;$B9318)</f>
        <v>#REF!</v>
      </c>
      <c r="M9318" s="220"/>
    </row>
    <row r="9319" spans="1:13" x14ac:dyDescent="0.2">
      <c r="A9319" s="35" t="s">
        <v>10357</v>
      </c>
      <c r="B9319" s="1" t="s">
        <v>5533</v>
      </c>
      <c r="C9319" s="45" t="s">
        <v>5892</v>
      </c>
      <c r="D9319" s="23" t="s">
        <v>977</v>
      </c>
      <c r="E9319" s="23" t="s">
        <v>4134</v>
      </c>
      <c r="F9319" s="40">
        <v>0.5</v>
      </c>
      <c r="G9319" s="25">
        <v>3623</v>
      </c>
      <c r="H9319" s="25">
        <v>1812</v>
      </c>
      <c r="I9319" s="25"/>
      <c r="J9319" s="58" t="e">
        <f>HYPERLINK("#"&amp;"Insumos"&amp;"!A"&amp;MATCH($B9319,#REF!,0),"Ins "&amp;$B9319)</f>
        <v>#REF!</v>
      </c>
      <c r="M9319" s="220"/>
    </row>
    <row r="9320" spans="1:13" ht="25.5" x14ac:dyDescent="0.2">
      <c r="A9320" s="35" t="s">
        <v>10357</v>
      </c>
      <c r="B9320" s="34" t="s">
        <v>10280</v>
      </c>
      <c r="C9320" s="45" t="s">
        <v>12554</v>
      </c>
      <c r="D9320" s="23" t="s">
        <v>5751</v>
      </c>
      <c r="E9320" s="23" t="s">
        <v>463</v>
      </c>
      <c r="F9320" s="40">
        <v>1</v>
      </c>
      <c r="G9320" s="25">
        <v>135200</v>
      </c>
      <c r="H9320" s="25">
        <v>135200</v>
      </c>
      <c r="I9320" s="25"/>
      <c r="J9320" s="58" t="e">
        <f>HYPERLINK("#"&amp;"Insumos"&amp;"!A"&amp;MATCH($B9320,#REF!,0),"Ins "&amp;$B9320)</f>
        <v>#REF!</v>
      </c>
      <c r="M9320" s="220"/>
    </row>
    <row r="9321" spans="1:13" x14ac:dyDescent="0.2">
      <c r="A9321" s="36" t="s">
        <v>11218</v>
      </c>
      <c r="B9321" s="26" t="s">
        <v>6816</v>
      </c>
      <c r="C9321" s="79" t="s">
        <v>11263</v>
      </c>
      <c r="D9321" s="37" t="s">
        <v>5608</v>
      </c>
      <c r="E9321" s="37" t="s">
        <v>11151</v>
      </c>
      <c r="F9321" s="41"/>
      <c r="G9321" s="27"/>
      <c r="H9321" s="27"/>
      <c r="I9321" s="27">
        <v>437178</v>
      </c>
      <c r="M9321" s="220">
        <f t="shared" si="145"/>
        <v>572528</v>
      </c>
    </row>
    <row r="9322" spans="1:13" x14ac:dyDescent="0.2">
      <c r="A9322" s="35" t="s">
        <v>11218</v>
      </c>
      <c r="B9322" s="34" t="s">
        <v>11107</v>
      </c>
      <c r="C9322" s="45" t="s">
        <v>11114</v>
      </c>
      <c r="D9322" s="23" t="s">
        <v>5751</v>
      </c>
      <c r="E9322" s="23" t="s">
        <v>11151</v>
      </c>
      <c r="F9322" s="40">
        <v>1</v>
      </c>
      <c r="G9322" s="25">
        <v>231920</v>
      </c>
      <c r="H9322" s="25">
        <v>231920</v>
      </c>
      <c r="I9322" s="25"/>
      <c r="J9322" s="58" t="e">
        <f>HYPERLINK("#"&amp;"Insumos"&amp;"!A"&amp;MATCH($B9322,#REF!,0),"Ins "&amp;$B9322)</f>
        <v>#REF!</v>
      </c>
      <c r="M9322" s="220"/>
    </row>
    <row r="9323" spans="1:13" x14ac:dyDescent="0.2">
      <c r="A9323" s="35" t="s">
        <v>11218</v>
      </c>
      <c r="B9323" s="34" t="s">
        <v>211</v>
      </c>
      <c r="C9323" s="45" t="s">
        <v>1033</v>
      </c>
      <c r="D9323" s="23" t="s">
        <v>5734</v>
      </c>
      <c r="E9323" s="23" t="s">
        <v>4141</v>
      </c>
      <c r="F9323" s="40">
        <v>1.2</v>
      </c>
      <c r="G9323" s="25">
        <v>140857</v>
      </c>
      <c r="H9323" s="25">
        <v>169028</v>
      </c>
      <c r="I9323" s="25"/>
      <c r="J9323" s="58" t="e">
        <f>HYPERLINK("#"&amp;"Insumos"&amp;"!A"&amp;MATCH($B9323,#REF!,0),"Ins "&amp;$B9323)</f>
        <v>#REF!</v>
      </c>
      <c r="M9323" s="220"/>
    </row>
    <row r="9324" spans="1:13" x14ac:dyDescent="0.2">
      <c r="A9324" s="35" t="s">
        <v>11218</v>
      </c>
      <c r="B9324" s="34" t="s">
        <v>5533</v>
      </c>
      <c r="C9324" s="45" t="s">
        <v>5892</v>
      </c>
      <c r="D9324" s="23" t="s">
        <v>977</v>
      </c>
      <c r="E9324" s="23" t="s">
        <v>4134</v>
      </c>
      <c r="F9324" s="40">
        <v>10</v>
      </c>
      <c r="G9324" s="25">
        <v>3623</v>
      </c>
      <c r="H9324" s="25">
        <v>36230</v>
      </c>
      <c r="I9324" s="25"/>
      <c r="J9324" s="58" t="e">
        <f>HYPERLINK("#"&amp;"Insumos"&amp;"!A"&amp;MATCH($B9324,#REF!,0),"Ins "&amp;$B9324)</f>
        <v>#REF!</v>
      </c>
      <c r="M9324" s="220"/>
    </row>
    <row r="9325" spans="1:13" ht="25.5" x14ac:dyDescent="0.2">
      <c r="A9325" s="36" t="s">
        <v>11219</v>
      </c>
      <c r="B9325" s="26" t="s">
        <v>6816</v>
      </c>
      <c r="C9325" s="79" t="s">
        <v>11264</v>
      </c>
      <c r="D9325" s="37" t="s">
        <v>5608</v>
      </c>
      <c r="E9325" s="37" t="s">
        <v>464</v>
      </c>
      <c r="F9325" s="41"/>
      <c r="G9325" s="27"/>
      <c r="H9325" s="27"/>
      <c r="I9325" s="27">
        <v>57668</v>
      </c>
      <c r="M9325" s="220">
        <f t="shared" si="145"/>
        <v>75522</v>
      </c>
    </row>
    <row r="9326" spans="1:13" s="59" customFormat="1" ht="14.25" x14ac:dyDescent="0.2">
      <c r="A9326" s="60" t="s">
        <v>11219</v>
      </c>
      <c r="B9326" s="60" t="s">
        <v>7778</v>
      </c>
      <c r="C9326" s="66" t="s">
        <v>7779</v>
      </c>
      <c r="D9326" s="61" t="s">
        <v>5751</v>
      </c>
      <c r="E9326" s="61" t="s">
        <v>464</v>
      </c>
      <c r="F9326" s="62">
        <v>5</v>
      </c>
      <c r="G9326" s="63">
        <v>7285</v>
      </c>
      <c r="H9326" s="25">
        <v>36425</v>
      </c>
      <c r="I9326" s="25"/>
      <c r="J9326" s="58" t="e">
        <f>HYPERLINK("#"&amp;"Insumos"&amp;"!A"&amp;MATCH($B9326,#REF!,0),"Ins "&amp;$B9326)</f>
        <v>#REF!</v>
      </c>
      <c r="M9326" s="220"/>
    </row>
    <row r="9327" spans="1:13" s="59" customFormat="1" ht="14.25" x14ac:dyDescent="0.2">
      <c r="A9327" s="60" t="s">
        <v>11219</v>
      </c>
      <c r="B9327" s="60" t="s">
        <v>211</v>
      </c>
      <c r="C9327" s="66" t="s">
        <v>1033</v>
      </c>
      <c r="D9327" s="61" t="s">
        <v>5734</v>
      </c>
      <c r="E9327" s="61" t="s">
        <v>4141</v>
      </c>
      <c r="F9327" s="62">
        <v>0.11222966700000001</v>
      </c>
      <c r="G9327" s="63">
        <v>140857</v>
      </c>
      <c r="H9327" s="25">
        <v>15808</v>
      </c>
      <c r="I9327" s="25"/>
      <c r="J9327" s="58" t="e">
        <f>HYPERLINK("#"&amp;"Insumos"&amp;"!A"&amp;MATCH($B9327,#REF!,0),"Ins "&amp;$B9327)</f>
        <v>#REF!</v>
      </c>
      <c r="M9327" s="220"/>
    </row>
    <row r="9328" spans="1:13" s="59" customFormat="1" ht="14.25" x14ac:dyDescent="0.2">
      <c r="A9328" s="60" t="s">
        <v>11219</v>
      </c>
      <c r="B9328" s="64" t="s">
        <v>5533</v>
      </c>
      <c r="C9328" s="66" t="s">
        <v>5892</v>
      </c>
      <c r="D9328" s="61" t="s">
        <v>977</v>
      </c>
      <c r="E9328" s="61" t="s">
        <v>4134</v>
      </c>
      <c r="F9328" s="65">
        <v>1.5</v>
      </c>
      <c r="G9328" s="63">
        <v>3623</v>
      </c>
      <c r="H9328" s="25">
        <v>5435</v>
      </c>
      <c r="I9328" s="25"/>
      <c r="J9328" s="58" t="e">
        <f>HYPERLINK("#"&amp;"Insumos"&amp;"!A"&amp;MATCH($B9328,#REF!,0),"Ins "&amp;$B9328)</f>
        <v>#REF!</v>
      </c>
      <c r="M9328" s="220"/>
    </row>
    <row r="9329" spans="1:13" ht="25.5" x14ac:dyDescent="0.2">
      <c r="A9329" s="36" t="s">
        <v>11220</v>
      </c>
      <c r="B9329" s="26" t="s">
        <v>6816</v>
      </c>
      <c r="C9329" s="79" t="s">
        <v>11265</v>
      </c>
      <c r="D9329" s="37" t="s">
        <v>5608</v>
      </c>
      <c r="E9329" s="37" t="s">
        <v>11151</v>
      </c>
      <c r="F9329" s="41"/>
      <c r="G9329" s="27"/>
      <c r="H9329" s="27"/>
      <c r="I9329" s="27">
        <v>695419</v>
      </c>
      <c r="M9329" s="220">
        <f t="shared" si="145"/>
        <v>910721</v>
      </c>
    </row>
    <row r="9330" spans="1:13" s="68" customFormat="1" ht="51" x14ac:dyDescent="0.2">
      <c r="A9330" s="66" t="s">
        <v>11220</v>
      </c>
      <c r="B9330" s="66" t="s">
        <v>5100</v>
      </c>
      <c r="C9330" s="66" t="s">
        <v>1599</v>
      </c>
      <c r="D9330" s="61" t="s">
        <v>5751</v>
      </c>
      <c r="E9330" s="61" t="s">
        <v>4134</v>
      </c>
      <c r="F9330" s="67">
        <v>1</v>
      </c>
      <c r="G9330" s="63">
        <v>419732</v>
      </c>
      <c r="H9330" s="25">
        <v>419732</v>
      </c>
      <c r="I9330" s="25"/>
      <c r="J9330" s="58" t="e">
        <f>HYPERLINK("#"&amp;"Insumos"&amp;"!A"&amp;MATCH($B9330,#REF!,0),"Ins "&amp;$B9330)</f>
        <v>#REF!</v>
      </c>
      <c r="M9330" s="220"/>
    </row>
    <row r="9331" spans="1:13" s="59" customFormat="1" ht="14.25" x14ac:dyDescent="0.2">
      <c r="A9331" s="60" t="s">
        <v>11220</v>
      </c>
      <c r="B9331" s="60" t="s">
        <v>211</v>
      </c>
      <c r="C9331" s="66" t="s">
        <v>1033</v>
      </c>
      <c r="D9331" s="61" t="s">
        <v>5734</v>
      </c>
      <c r="E9331" s="61" t="s">
        <v>4141</v>
      </c>
      <c r="F9331" s="62">
        <v>1.7</v>
      </c>
      <c r="G9331" s="63">
        <v>140857</v>
      </c>
      <c r="H9331" s="25">
        <v>239457</v>
      </c>
      <c r="I9331" s="25"/>
      <c r="J9331" s="58" t="e">
        <f>HYPERLINK("#"&amp;"Insumos"&amp;"!A"&amp;MATCH($B9331,#REF!,0),"Ins "&amp;$B9331)</f>
        <v>#REF!</v>
      </c>
      <c r="M9331" s="220"/>
    </row>
    <row r="9332" spans="1:13" s="59" customFormat="1" ht="14.25" x14ac:dyDescent="0.2">
      <c r="A9332" s="60" t="s">
        <v>11220</v>
      </c>
      <c r="B9332" s="64" t="s">
        <v>5533</v>
      </c>
      <c r="C9332" s="66" t="s">
        <v>5892</v>
      </c>
      <c r="D9332" s="61" t="s">
        <v>977</v>
      </c>
      <c r="E9332" s="61" t="s">
        <v>4134</v>
      </c>
      <c r="F9332" s="65">
        <v>10</v>
      </c>
      <c r="G9332" s="63">
        <v>3623</v>
      </c>
      <c r="H9332" s="25">
        <v>36230</v>
      </c>
      <c r="I9332" s="25"/>
      <c r="J9332" s="58" t="e">
        <f>HYPERLINK("#"&amp;"Insumos"&amp;"!A"&amp;MATCH($B9332,#REF!,0),"Ins "&amp;$B9332)</f>
        <v>#REF!</v>
      </c>
      <c r="M9332" s="220"/>
    </row>
    <row r="9333" spans="1:13" x14ac:dyDescent="0.2">
      <c r="A9333" s="36" t="s">
        <v>11221</v>
      </c>
      <c r="B9333" s="26" t="s">
        <v>6816</v>
      </c>
      <c r="C9333" s="79" t="s">
        <v>11266</v>
      </c>
      <c r="D9333" s="37" t="s">
        <v>5608</v>
      </c>
      <c r="E9333" s="37" t="s">
        <v>11151</v>
      </c>
      <c r="F9333" s="41"/>
      <c r="G9333" s="27"/>
      <c r="H9333" s="27"/>
      <c r="I9333" s="27">
        <v>56231</v>
      </c>
      <c r="M9333" s="220">
        <f t="shared" si="145"/>
        <v>73640</v>
      </c>
    </row>
    <row r="9334" spans="1:13" s="59" customFormat="1" ht="14.25" x14ac:dyDescent="0.2">
      <c r="A9334" s="60" t="s">
        <v>11221</v>
      </c>
      <c r="B9334" s="60" t="s">
        <v>4325</v>
      </c>
      <c r="C9334" s="66" t="s">
        <v>7328</v>
      </c>
      <c r="D9334" s="61" t="s">
        <v>5751</v>
      </c>
      <c r="E9334" s="61" t="s">
        <v>4134</v>
      </c>
      <c r="F9334" s="62">
        <v>1</v>
      </c>
      <c r="G9334" s="63">
        <v>13570</v>
      </c>
      <c r="H9334" s="25">
        <v>13570</v>
      </c>
      <c r="I9334" s="25"/>
      <c r="J9334" s="58" t="e">
        <f>HYPERLINK("#"&amp;"Insumos"&amp;"!A"&amp;MATCH($B9334,#REF!,0),"Ins "&amp;$B9334)</f>
        <v>#REF!</v>
      </c>
      <c r="M9334" s="220"/>
    </row>
    <row r="9335" spans="1:13" s="59" customFormat="1" ht="14.25" x14ac:dyDescent="0.2">
      <c r="A9335" s="60" t="s">
        <v>11221</v>
      </c>
      <c r="B9335" s="60" t="s">
        <v>211</v>
      </c>
      <c r="C9335" s="66" t="s">
        <v>1033</v>
      </c>
      <c r="D9335" s="61" t="s">
        <v>5734</v>
      </c>
      <c r="E9335" s="61" t="s">
        <v>4141</v>
      </c>
      <c r="F9335" s="62">
        <v>0.28999999999999998</v>
      </c>
      <c r="G9335" s="63">
        <v>140857</v>
      </c>
      <c r="H9335" s="25">
        <v>40849</v>
      </c>
      <c r="I9335" s="25"/>
      <c r="J9335" s="58" t="e">
        <f>HYPERLINK("#"&amp;"Insumos"&amp;"!A"&amp;MATCH($B9335,#REF!,0),"Ins "&amp;$B9335)</f>
        <v>#REF!</v>
      </c>
      <c r="M9335" s="220"/>
    </row>
    <row r="9336" spans="1:13" s="59" customFormat="1" ht="14.25" x14ac:dyDescent="0.2">
      <c r="A9336" s="60" t="s">
        <v>11221</v>
      </c>
      <c r="B9336" s="64" t="s">
        <v>5533</v>
      </c>
      <c r="C9336" s="66" t="s">
        <v>5892</v>
      </c>
      <c r="D9336" s="61" t="s">
        <v>977</v>
      </c>
      <c r="E9336" s="61" t="s">
        <v>4134</v>
      </c>
      <c r="F9336" s="65">
        <v>0.5</v>
      </c>
      <c r="G9336" s="63">
        <v>3623</v>
      </c>
      <c r="H9336" s="25">
        <v>1812</v>
      </c>
      <c r="I9336" s="25"/>
      <c r="J9336" s="58" t="e">
        <f>HYPERLINK("#"&amp;"Insumos"&amp;"!A"&amp;MATCH($B9336,#REF!,0),"Ins "&amp;$B9336)</f>
        <v>#REF!</v>
      </c>
      <c r="M9336" s="220"/>
    </row>
    <row r="9337" spans="1:13" x14ac:dyDescent="0.2">
      <c r="A9337" s="36" t="s">
        <v>11222</v>
      </c>
      <c r="B9337" s="26" t="s">
        <v>6816</v>
      </c>
      <c r="C9337" s="79" t="s">
        <v>11267</v>
      </c>
      <c r="D9337" s="37" t="s">
        <v>5608</v>
      </c>
      <c r="E9337" s="37" t="s">
        <v>11151</v>
      </c>
      <c r="F9337" s="41"/>
      <c r="G9337" s="27"/>
      <c r="H9337" s="27"/>
      <c r="I9337" s="27">
        <v>118806</v>
      </c>
      <c r="M9337" s="220">
        <f t="shared" si="145"/>
        <v>155588</v>
      </c>
    </row>
    <row r="9338" spans="1:13" s="59" customFormat="1" ht="14.25" x14ac:dyDescent="0.2">
      <c r="A9338" s="60" t="s">
        <v>11222</v>
      </c>
      <c r="B9338" s="60" t="s">
        <v>6290</v>
      </c>
      <c r="C9338" s="66" t="s">
        <v>6350</v>
      </c>
      <c r="D9338" s="61" t="s">
        <v>5751</v>
      </c>
      <c r="E9338" s="61" t="s">
        <v>4134</v>
      </c>
      <c r="F9338" s="62">
        <v>1</v>
      </c>
      <c r="G9338" s="63">
        <v>55827</v>
      </c>
      <c r="H9338" s="25">
        <v>55827</v>
      </c>
      <c r="I9338" s="25"/>
      <c r="J9338" s="58" t="e">
        <f>HYPERLINK("#"&amp;"Insumos"&amp;"!A"&amp;MATCH($B9338,#REF!,0),"Ins "&amp;$B9338)</f>
        <v>#REF!</v>
      </c>
      <c r="M9338" s="220"/>
    </row>
    <row r="9339" spans="1:13" s="59" customFormat="1" ht="14.25" x14ac:dyDescent="0.2">
      <c r="A9339" s="60" t="s">
        <v>11222</v>
      </c>
      <c r="B9339" s="60" t="s">
        <v>200</v>
      </c>
      <c r="C9339" s="66" t="s">
        <v>1037</v>
      </c>
      <c r="D9339" s="61" t="s">
        <v>5734</v>
      </c>
      <c r="E9339" s="61" t="s">
        <v>4141</v>
      </c>
      <c r="F9339" s="62">
        <v>0.28999999999999998</v>
      </c>
      <c r="G9339" s="63">
        <v>210919</v>
      </c>
      <c r="H9339" s="25">
        <v>61167</v>
      </c>
      <c r="I9339" s="25"/>
      <c r="J9339" s="58" t="e">
        <f>HYPERLINK("#"&amp;"Insumos"&amp;"!A"&amp;MATCH($B9339,#REF!,0),"Ins "&amp;$B9339)</f>
        <v>#REF!</v>
      </c>
      <c r="M9339" s="220"/>
    </row>
    <row r="9340" spans="1:13" s="59" customFormat="1" ht="14.25" x14ac:dyDescent="0.2">
      <c r="A9340" s="60" t="s">
        <v>11222</v>
      </c>
      <c r="B9340" s="64" t="s">
        <v>5533</v>
      </c>
      <c r="C9340" s="66" t="s">
        <v>5892</v>
      </c>
      <c r="D9340" s="61" t="s">
        <v>977</v>
      </c>
      <c r="E9340" s="61" t="s">
        <v>4134</v>
      </c>
      <c r="F9340" s="65">
        <v>0.5</v>
      </c>
      <c r="G9340" s="63">
        <v>3623</v>
      </c>
      <c r="H9340" s="25">
        <v>1812</v>
      </c>
      <c r="I9340" s="25"/>
      <c r="J9340" s="58" t="e">
        <f>HYPERLINK("#"&amp;"Insumos"&amp;"!A"&amp;MATCH($B9340,#REF!,0),"Ins "&amp;$B9340)</f>
        <v>#REF!</v>
      </c>
      <c r="M9340" s="220"/>
    </row>
    <row r="9341" spans="1:13" ht="25.5" x14ac:dyDescent="0.2">
      <c r="A9341" s="36" t="s">
        <v>11223</v>
      </c>
      <c r="B9341" s="26" t="s">
        <v>6816</v>
      </c>
      <c r="C9341" s="79" t="s">
        <v>11268</v>
      </c>
      <c r="D9341" s="37" t="s">
        <v>5608</v>
      </c>
      <c r="E9341" s="37" t="s">
        <v>11151</v>
      </c>
      <c r="F9341" s="41"/>
      <c r="G9341" s="27"/>
      <c r="H9341" s="27"/>
      <c r="I9341" s="27">
        <v>131226</v>
      </c>
      <c r="M9341" s="220">
        <f t="shared" si="145"/>
        <v>171854</v>
      </c>
    </row>
    <row r="9342" spans="1:13" s="59" customFormat="1" ht="14.25" x14ac:dyDescent="0.2">
      <c r="A9342" s="60" t="s">
        <v>11223</v>
      </c>
      <c r="B9342" s="60" t="s">
        <v>11154</v>
      </c>
      <c r="C9342" s="66" t="s">
        <v>11116</v>
      </c>
      <c r="D9342" s="61" t="s">
        <v>5751</v>
      </c>
      <c r="E9342" s="61" t="s">
        <v>11151</v>
      </c>
      <c r="F9342" s="62">
        <v>1</v>
      </c>
      <c r="G9342" s="63">
        <v>1655</v>
      </c>
      <c r="H9342" s="25">
        <v>1655</v>
      </c>
      <c r="I9342" s="25"/>
      <c r="J9342" s="58" t="e">
        <f>HYPERLINK("#"&amp;"Insumos"&amp;"!A"&amp;MATCH($B9342,#REF!,0),"Ins "&amp;$B9342)</f>
        <v>#REF!</v>
      </c>
      <c r="M9342" s="220"/>
    </row>
    <row r="9343" spans="1:13" s="59" customFormat="1" ht="14.25" x14ac:dyDescent="0.2">
      <c r="A9343" s="60" t="s">
        <v>11223</v>
      </c>
      <c r="B9343" s="60" t="s">
        <v>11155</v>
      </c>
      <c r="C9343" s="66" t="s">
        <v>11117</v>
      </c>
      <c r="D9343" s="61" t="s">
        <v>5751</v>
      </c>
      <c r="E9343" s="61" t="s">
        <v>11151</v>
      </c>
      <c r="F9343" s="62">
        <v>1</v>
      </c>
      <c r="G9343" s="63">
        <v>676</v>
      </c>
      <c r="H9343" s="25">
        <v>676</v>
      </c>
      <c r="I9343" s="25"/>
      <c r="J9343" s="58" t="e">
        <f>HYPERLINK("#"&amp;"Insumos"&amp;"!A"&amp;MATCH($B9343,#REF!,0),"Ins "&amp;$B9343)</f>
        <v>#REF!</v>
      </c>
      <c r="M9343" s="220"/>
    </row>
    <row r="9344" spans="1:13" s="59" customFormat="1" ht="14.25" x14ac:dyDescent="0.2">
      <c r="A9344" s="60" t="s">
        <v>11223</v>
      </c>
      <c r="B9344" s="60" t="s">
        <v>7414</v>
      </c>
      <c r="C9344" s="66" t="s">
        <v>7415</v>
      </c>
      <c r="D9344" s="61" t="s">
        <v>5751</v>
      </c>
      <c r="E9344" s="61" t="s">
        <v>287</v>
      </c>
      <c r="F9344" s="62">
        <v>6</v>
      </c>
      <c r="G9344" s="63">
        <v>2673</v>
      </c>
      <c r="H9344" s="25">
        <v>16038</v>
      </c>
      <c r="I9344" s="25"/>
      <c r="J9344" s="58" t="e">
        <f>HYPERLINK("#"&amp;"Insumos"&amp;"!A"&amp;MATCH($B9344,#REF!,0),"Ins "&amp;$B9344)</f>
        <v>#REF!</v>
      </c>
      <c r="M9344" s="220"/>
    </row>
    <row r="9345" spans="1:13" s="59" customFormat="1" ht="14.25" x14ac:dyDescent="0.2">
      <c r="A9345" s="60" t="s">
        <v>11223</v>
      </c>
      <c r="B9345" s="64" t="s">
        <v>7416</v>
      </c>
      <c r="C9345" s="66" t="s">
        <v>7417</v>
      </c>
      <c r="D9345" s="61" t="s">
        <v>5751</v>
      </c>
      <c r="E9345" s="61" t="s">
        <v>4134</v>
      </c>
      <c r="F9345" s="62">
        <v>0.33333333333333331</v>
      </c>
      <c r="G9345" s="63">
        <v>572</v>
      </c>
      <c r="H9345" s="25">
        <v>191</v>
      </c>
      <c r="I9345" s="25"/>
      <c r="J9345" s="58" t="e">
        <f>HYPERLINK("#"&amp;"Insumos"&amp;"!A"&amp;MATCH($B9345,#REF!,0),"Ins "&amp;$B9345)</f>
        <v>#REF!</v>
      </c>
      <c r="M9345" s="220"/>
    </row>
    <row r="9346" spans="1:13" s="59" customFormat="1" ht="14.25" x14ac:dyDescent="0.2">
      <c r="A9346" s="60" t="s">
        <v>11223</v>
      </c>
      <c r="B9346" s="64" t="s">
        <v>7418</v>
      </c>
      <c r="C9346" s="66" t="s">
        <v>7419</v>
      </c>
      <c r="D9346" s="61" t="s">
        <v>5751</v>
      </c>
      <c r="E9346" s="61" t="s">
        <v>287</v>
      </c>
      <c r="F9346" s="62">
        <v>18</v>
      </c>
      <c r="G9346" s="63">
        <v>2693</v>
      </c>
      <c r="H9346" s="25">
        <v>48474</v>
      </c>
      <c r="I9346" s="25"/>
      <c r="J9346" s="58" t="e">
        <f>HYPERLINK("#"&amp;"Insumos"&amp;"!A"&amp;MATCH($B9346,#REF!,0),"Ins "&amp;$B9346)</f>
        <v>#REF!</v>
      </c>
      <c r="M9346" s="220"/>
    </row>
    <row r="9347" spans="1:13" s="59" customFormat="1" ht="14.25" x14ac:dyDescent="0.2">
      <c r="A9347" s="60" t="s">
        <v>11223</v>
      </c>
      <c r="B9347" s="60" t="s">
        <v>211</v>
      </c>
      <c r="C9347" s="66" t="s">
        <v>1033</v>
      </c>
      <c r="D9347" s="61" t="s">
        <v>5734</v>
      </c>
      <c r="E9347" s="61" t="s">
        <v>4141</v>
      </c>
      <c r="F9347" s="62">
        <v>0.43</v>
      </c>
      <c r="G9347" s="63">
        <v>140857</v>
      </c>
      <c r="H9347" s="25">
        <v>60569</v>
      </c>
      <c r="I9347" s="25"/>
      <c r="J9347" s="58" t="e">
        <f>HYPERLINK("#"&amp;"Insumos"&amp;"!A"&amp;MATCH($B9347,#REF!,0),"Ins "&amp;$B9347)</f>
        <v>#REF!</v>
      </c>
      <c r="M9347" s="220"/>
    </row>
    <row r="9348" spans="1:13" s="59" customFormat="1" ht="14.25" x14ac:dyDescent="0.2">
      <c r="A9348" s="60" t="s">
        <v>11223</v>
      </c>
      <c r="B9348" s="64" t="s">
        <v>5533</v>
      </c>
      <c r="C9348" s="66" t="s">
        <v>5892</v>
      </c>
      <c r="D9348" s="61" t="s">
        <v>977</v>
      </c>
      <c r="E9348" s="61" t="s">
        <v>4134</v>
      </c>
      <c r="F9348" s="65">
        <v>1</v>
      </c>
      <c r="G9348" s="63">
        <v>3623</v>
      </c>
      <c r="H9348" s="25">
        <v>3623</v>
      </c>
      <c r="I9348" s="25"/>
      <c r="J9348" s="58" t="e">
        <f>HYPERLINK("#"&amp;"Insumos"&amp;"!A"&amp;MATCH($B9348,#REF!,0),"Ins "&amp;$B9348)</f>
        <v>#REF!</v>
      </c>
      <c r="M9348" s="220"/>
    </row>
    <row r="9349" spans="1:13" ht="38.25" x14ac:dyDescent="0.2">
      <c r="A9349" s="36" t="s">
        <v>11224</v>
      </c>
      <c r="B9349" s="26" t="s">
        <v>6816</v>
      </c>
      <c r="C9349" s="79" t="s">
        <v>11269</v>
      </c>
      <c r="D9349" s="37" t="s">
        <v>5608</v>
      </c>
      <c r="E9349" s="37" t="s">
        <v>11151</v>
      </c>
      <c r="F9349" s="41"/>
      <c r="G9349" s="27"/>
      <c r="H9349" s="27"/>
      <c r="I9349" s="27">
        <v>186022</v>
      </c>
      <c r="M9349" s="220">
        <f t="shared" ref="M9349:M9406" si="146">ROUND(I9349*(1+$L$2),0)</f>
        <v>243614</v>
      </c>
    </row>
    <row r="9350" spans="1:13" s="59" customFormat="1" ht="14.25" x14ac:dyDescent="0.2">
      <c r="A9350" s="35" t="s">
        <v>11224</v>
      </c>
      <c r="B9350" s="60" t="s">
        <v>11157</v>
      </c>
      <c r="C9350" s="66" t="s">
        <v>11119</v>
      </c>
      <c r="D9350" s="61" t="s">
        <v>5751</v>
      </c>
      <c r="E9350" s="61" t="s">
        <v>11151</v>
      </c>
      <c r="F9350" s="62">
        <v>1</v>
      </c>
      <c r="G9350" s="63">
        <v>884</v>
      </c>
      <c r="H9350" s="25">
        <v>884</v>
      </c>
      <c r="I9350" s="25"/>
      <c r="J9350" s="58" t="e">
        <f>HYPERLINK("#"&amp;"Insumos"&amp;"!A"&amp;MATCH($B9350,#REF!,0),"Ins "&amp;$B9350)</f>
        <v>#REF!</v>
      </c>
      <c r="M9350" s="220"/>
    </row>
    <row r="9351" spans="1:13" s="59" customFormat="1" ht="14.25" x14ac:dyDescent="0.2">
      <c r="A9351" s="35" t="s">
        <v>11224</v>
      </c>
      <c r="B9351" s="60" t="s">
        <v>7494</v>
      </c>
      <c r="C9351" s="66" t="s">
        <v>7495</v>
      </c>
      <c r="D9351" s="61" t="s">
        <v>5751</v>
      </c>
      <c r="E9351" s="61" t="s">
        <v>287</v>
      </c>
      <c r="F9351" s="62">
        <v>4</v>
      </c>
      <c r="G9351" s="63">
        <v>4594</v>
      </c>
      <c r="H9351" s="25">
        <v>18376</v>
      </c>
      <c r="I9351" s="25"/>
      <c r="J9351" s="58" t="e">
        <f>HYPERLINK("#"&amp;"Insumos"&amp;"!A"&amp;MATCH($B9351,#REF!,0),"Ins "&amp;$B9351)</f>
        <v>#REF!</v>
      </c>
      <c r="M9351" s="220"/>
    </row>
    <row r="9352" spans="1:13" s="59" customFormat="1" ht="14.25" x14ac:dyDescent="0.2">
      <c r="A9352" s="35" t="s">
        <v>11224</v>
      </c>
      <c r="B9352" s="60" t="s">
        <v>7496</v>
      </c>
      <c r="C9352" s="66" t="s">
        <v>7497</v>
      </c>
      <c r="D9352" s="61" t="s">
        <v>5751</v>
      </c>
      <c r="E9352" s="61" t="s">
        <v>4134</v>
      </c>
      <c r="F9352" s="62">
        <v>2</v>
      </c>
      <c r="G9352" s="63">
        <v>1300</v>
      </c>
      <c r="H9352" s="25">
        <v>2600</v>
      </c>
      <c r="I9352" s="25"/>
      <c r="J9352" s="58" t="e">
        <f>HYPERLINK("#"&amp;"Insumos"&amp;"!A"&amp;MATCH($B9352,#REF!,0),"Ins "&amp;$B9352)</f>
        <v>#REF!</v>
      </c>
      <c r="M9352" s="220"/>
    </row>
    <row r="9353" spans="1:13" s="59" customFormat="1" ht="14.25" x14ac:dyDescent="0.2">
      <c r="A9353" s="35" t="s">
        <v>11224</v>
      </c>
      <c r="B9353" s="64" t="s">
        <v>7418</v>
      </c>
      <c r="C9353" s="66" t="s">
        <v>7419</v>
      </c>
      <c r="D9353" s="61" t="s">
        <v>5751</v>
      </c>
      <c r="E9353" s="61" t="s">
        <v>287</v>
      </c>
      <c r="F9353" s="62">
        <v>12</v>
      </c>
      <c r="G9353" s="63">
        <v>2693</v>
      </c>
      <c r="H9353" s="25">
        <v>32316</v>
      </c>
      <c r="I9353" s="25"/>
      <c r="J9353" s="58" t="e">
        <f>HYPERLINK("#"&amp;"Insumos"&amp;"!A"&amp;MATCH($B9353,#REF!,0),"Ins "&amp;$B9353)</f>
        <v>#REF!</v>
      </c>
      <c r="M9353" s="220"/>
    </row>
    <row r="9354" spans="1:13" s="59" customFormat="1" ht="14.25" x14ac:dyDescent="0.2">
      <c r="A9354" s="35" t="s">
        <v>11224</v>
      </c>
      <c r="B9354" s="64" t="s">
        <v>11156</v>
      </c>
      <c r="C9354" s="66" t="s">
        <v>11118</v>
      </c>
      <c r="D9354" s="61" t="s">
        <v>5751</v>
      </c>
      <c r="E9354" s="61" t="s">
        <v>11151</v>
      </c>
      <c r="F9354" s="62">
        <v>1</v>
      </c>
      <c r="G9354" s="63">
        <v>26000</v>
      </c>
      <c r="H9354" s="25">
        <v>26000</v>
      </c>
      <c r="I9354" s="25"/>
      <c r="J9354" s="58" t="e">
        <f>HYPERLINK("#"&amp;"Insumos"&amp;"!A"&amp;MATCH($B9354,#REF!,0),"Ins "&amp;$B9354)</f>
        <v>#REF!</v>
      </c>
      <c r="M9354" s="220"/>
    </row>
    <row r="9355" spans="1:13" s="59" customFormat="1" ht="14.25" x14ac:dyDescent="0.2">
      <c r="A9355" s="35" t="s">
        <v>11224</v>
      </c>
      <c r="B9355" s="60" t="s">
        <v>211</v>
      </c>
      <c r="C9355" s="66" t="s">
        <v>1033</v>
      </c>
      <c r="D9355" s="61" t="s">
        <v>5734</v>
      </c>
      <c r="E9355" s="61" t="s">
        <v>4141</v>
      </c>
      <c r="F9355" s="62">
        <v>0.7</v>
      </c>
      <c r="G9355" s="63">
        <v>140857</v>
      </c>
      <c r="H9355" s="25">
        <v>98600</v>
      </c>
      <c r="I9355" s="25"/>
      <c r="J9355" s="58" t="e">
        <f>HYPERLINK("#"&amp;"Insumos"&amp;"!A"&amp;MATCH($B9355,#REF!,0),"Ins "&amp;$B9355)</f>
        <v>#REF!</v>
      </c>
      <c r="M9355" s="220"/>
    </row>
    <row r="9356" spans="1:13" s="59" customFormat="1" ht="14.25" x14ac:dyDescent="0.2">
      <c r="A9356" s="35" t="s">
        <v>11224</v>
      </c>
      <c r="B9356" s="64" t="s">
        <v>5533</v>
      </c>
      <c r="C9356" s="66" t="s">
        <v>5892</v>
      </c>
      <c r="D9356" s="61" t="s">
        <v>977</v>
      </c>
      <c r="E9356" s="61" t="s">
        <v>4134</v>
      </c>
      <c r="F9356" s="65">
        <v>2</v>
      </c>
      <c r="G9356" s="63">
        <v>3623</v>
      </c>
      <c r="H9356" s="25">
        <v>7246</v>
      </c>
      <c r="I9356" s="25"/>
      <c r="J9356" s="58" t="e">
        <f>HYPERLINK("#"&amp;"Insumos"&amp;"!A"&amp;MATCH($B9356,#REF!,0),"Ins "&amp;$B9356)</f>
        <v>#REF!</v>
      </c>
      <c r="M9356" s="220"/>
    </row>
    <row r="9357" spans="1:13" ht="25.5" x14ac:dyDescent="0.2">
      <c r="A9357" s="36" t="s">
        <v>11225</v>
      </c>
      <c r="B9357" s="26" t="s">
        <v>6816</v>
      </c>
      <c r="C9357" s="79" t="s">
        <v>11270</v>
      </c>
      <c r="D9357" s="37" t="s">
        <v>5608</v>
      </c>
      <c r="E9357" s="37" t="s">
        <v>11151</v>
      </c>
      <c r="F9357" s="41"/>
      <c r="G9357" s="27"/>
      <c r="H9357" s="27"/>
      <c r="I9357" s="27">
        <v>135394</v>
      </c>
      <c r="M9357" s="220">
        <f t="shared" si="146"/>
        <v>177312</v>
      </c>
    </row>
    <row r="9358" spans="1:13" s="59" customFormat="1" ht="14.25" x14ac:dyDescent="0.2">
      <c r="A9358" s="35" t="s">
        <v>11225</v>
      </c>
      <c r="B9358" s="60" t="s">
        <v>11157</v>
      </c>
      <c r="C9358" s="66" t="s">
        <v>11119</v>
      </c>
      <c r="D9358" s="61" t="s">
        <v>5751</v>
      </c>
      <c r="E9358" s="61" t="s">
        <v>11151</v>
      </c>
      <c r="F9358" s="62">
        <v>1</v>
      </c>
      <c r="G9358" s="63">
        <v>884</v>
      </c>
      <c r="H9358" s="25">
        <v>884</v>
      </c>
      <c r="I9358" s="25"/>
      <c r="J9358" s="58" t="e">
        <f>HYPERLINK("#"&amp;"Insumos"&amp;"!A"&amp;MATCH($B9358,#REF!,0),"Ins "&amp;$B9358)</f>
        <v>#REF!</v>
      </c>
      <c r="M9358" s="220"/>
    </row>
    <row r="9359" spans="1:13" s="59" customFormat="1" ht="14.25" x14ac:dyDescent="0.2">
      <c r="A9359" s="35" t="s">
        <v>11225</v>
      </c>
      <c r="B9359" s="60" t="s">
        <v>7414</v>
      </c>
      <c r="C9359" s="66" t="s">
        <v>7415</v>
      </c>
      <c r="D9359" s="61" t="s">
        <v>5751</v>
      </c>
      <c r="E9359" s="61" t="s">
        <v>287</v>
      </c>
      <c r="F9359" s="62">
        <v>6</v>
      </c>
      <c r="G9359" s="63">
        <v>2673</v>
      </c>
      <c r="H9359" s="25">
        <v>16038</v>
      </c>
      <c r="I9359" s="25"/>
      <c r="J9359" s="58" t="e">
        <f>HYPERLINK("#"&amp;"Insumos"&amp;"!A"&amp;MATCH($B9359,#REF!,0),"Ins "&amp;$B9359)</f>
        <v>#REF!</v>
      </c>
      <c r="M9359" s="220"/>
    </row>
    <row r="9360" spans="1:13" s="59" customFormat="1" ht="14.25" x14ac:dyDescent="0.2">
      <c r="A9360" s="35" t="s">
        <v>11225</v>
      </c>
      <c r="B9360" s="60" t="s">
        <v>7418</v>
      </c>
      <c r="C9360" s="66" t="s">
        <v>7419</v>
      </c>
      <c r="D9360" s="61" t="s">
        <v>5751</v>
      </c>
      <c r="E9360" s="61" t="s">
        <v>287</v>
      </c>
      <c r="F9360" s="62">
        <v>18</v>
      </c>
      <c r="G9360" s="63">
        <v>2693</v>
      </c>
      <c r="H9360" s="25">
        <v>48474</v>
      </c>
      <c r="I9360" s="25"/>
      <c r="J9360" s="58" t="e">
        <f>HYPERLINK("#"&amp;"Insumos"&amp;"!A"&amp;MATCH($B9360,#REF!,0),"Ins "&amp;$B9360)</f>
        <v>#REF!</v>
      </c>
      <c r="M9360" s="220"/>
    </row>
    <row r="9361" spans="1:13" s="59" customFormat="1" ht="14.25" x14ac:dyDescent="0.2">
      <c r="A9361" s="35" t="s">
        <v>11225</v>
      </c>
      <c r="B9361" s="64" t="s">
        <v>5037</v>
      </c>
      <c r="C9361" s="66" t="s">
        <v>148</v>
      </c>
      <c r="D9361" s="61" t="s">
        <v>5751</v>
      </c>
      <c r="E9361" s="61" t="s">
        <v>4141</v>
      </c>
      <c r="F9361" s="62">
        <v>1</v>
      </c>
      <c r="G9361" s="63">
        <v>5806</v>
      </c>
      <c r="H9361" s="25">
        <v>5806</v>
      </c>
      <c r="I9361" s="25"/>
      <c r="J9361" s="58" t="e">
        <f>HYPERLINK("#"&amp;"Insumos"&amp;"!A"&amp;MATCH($B9361,#REF!,0),"Ins "&amp;$B9361)</f>
        <v>#REF!</v>
      </c>
      <c r="M9361" s="220"/>
    </row>
    <row r="9362" spans="1:13" s="59" customFormat="1" ht="14.25" x14ac:dyDescent="0.2">
      <c r="A9362" s="35" t="s">
        <v>11225</v>
      </c>
      <c r="B9362" s="64" t="s">
        <v>211</v>
      </c>
      <c r="C9362" s="66" t="s">
        <v>1033</v>
      </c>
      <c r="D9362" s="61" t="s">
        <v>5734</v>
      </c>
      <c r="E9362" s="61" t="s">
        <v>4141</v>
      </c>
      <c r="F9362" s="62">
        <v>0.43</v>
      </c>
      <c r="G9362" s="63">
        <v>140857</v>
      </c>
      <c r="H9362" s="25">
        <v>60569</v>
      </c>
      <c r="I9362" s="25"/>
      <c r="J9362" s="58" t="e">
        <f>HYPERLINK("#"&amp;"Insumos"&amp;"!A"&amp;MATCH($B9362,#REF!,0),"Ins "&amp;$B9362)</f>
        <v>#REF!</v>
      </c>
      <c r="M9362" s="220"/>
    </row>
    <row r="9363" spans="1:13" s="59" customFormat="1" ht="14.25" x14ac:dyDescent="0.2">
      <c r="A9363" s="35" t="s">
        <v>11225</v>
      </c>
      <c r="B9363" s="64" t="s">
        <v>5533</v>
      </c>
      <c r="C9363" s="66" t="s">
        <v>5892</v>
      </c>
      <c r="D9363" s="61" t="s">
        <v>977</v>
      </c>
      <c r="E9363" s="61" t="s">
        <v>4134</v>
      </c>
      <c r="F9363" s="65">
        <v>1</v>
      </c>
      <c r="G9363" s="63">
        <v>3623</v>
      </c>
      <c r="H9363" s="25">
        <v>3623</v>
      </c>
      <c r="I9363" s="25"/>
      <c r="J9363" s="58" t="e">
        <f>HYPERLINK("#"&amp;"Insumos"&amp;"!A"&amp;MATCH($B9363,#REF!,0),"Ins "&amp;$B9363)</f>
        <v>#REF!</v>
      </c>
      <c r="M9363" s="220"/>
    </row>
    <row r="9364" spans="1:13" s="68" customFormat="1" ht="45" x14ac:dyDescent="0.2">
      <c r="A9364" s="69" t="s">
        <v>11226</v>
      </c>
      <c r="B9364" s="70" t="s">
        <v>6816</v>
      </c>
      <c r="C9364" s="80" t="s">
        <v>11271</v>
      </c>
      <c r="D9364" s="70" t="s">
        <v>5608</v>
      </c>
      <c r="E9364" s="37" t="s">
        <v>11151</v>
      </c>
      <c r="F9364" s="71"/>
      <c r="G9364" s="72"/>
      <c r="H9364" s="73"/>
      <c r="I9364" s="27">
        <v>152462</v>
      </c>
      <c r="M9364" s="220">
        <f t="shared" si="146"/>
        <v>199664</v>
      </c>
    </row>
    <row r="9365" spans="1:13" s="59" customFormat="1" ht="14.25" x14ac:dyDescent="0.2">
      <c r="A9365" s="60" t="s">
        <v>11226</v>
      </c>
      <c r="B9365" s="60" t="s">
        <v>4943</v>
      </c>
      <c r="C9365" s="66" t="s">
        <v>2383</v>
      </c>
      <c r="D9365" s="61" t="s">
        <v>5751</v>
      </c>
      <c r="E9365" s="61" t="s">
        <v>4134</v>
      </c>
      <c r="F9365" s="62">
        <v>1</v>
      </c>
      <c r="G9365" s="63">
        <v>2028</v>
      </c>
      <c r="H9365" s="25">
        <v>2028</v>
      </c>
      <c r="I9365" s="25"/>
      <c r="J9365" s="58" t="e">
        <f>HYPERLINK("#"&amp;"Insumos"&amp;"!A"&amp;MATCH($B9365,#REF!,0),"Ins "&amp;$B9365)</f>
        <v>#REF!</v>
      </c>
      <c r="M9365" s="220"/>
    </row>
    <row r="9366" spans="1:13" s="59" customFormat="1" ht="14.25" x14ac:dyDescent="0.2">
      <c r="A9366" s="60" t="s">
        <v>11226</v>
      </c>
      <c r="B9366" s="60" t="s">
        <v>6152</v>
      </c>
      <c r="C9366" s="66" t="s">
        <v>6153</v>
      </c>
      <c r="D9366" s="61" t="s">
        <v>5751</v>
      </c>
      <c r="E9366" s="61" t="s">
        <v>464</v>
      </c>
      <c r="F9366" s="62">
        <v>6</v>
      </c>
      <c r="G9366" s="63">
        <v>5327</v>
      </c>
      <c r="H9366" s="25">
        <v>31962</v>
      </c>
      <c r="I9366" s="25"/>
      <c r="J9366" s="58" t="e">
        <f>HYPERLINK("#"&amp;"Insumos"&amp;"!A"&amp;MATCH($B9366,#REF!,0),"Ins "&amp;$B9366)</f>
        <v>#REF!</v>
      </c>
      <c r="M9366" s="220"/>
    </row>
    <row r="9367" spans="1:13" s="59" customFormat="1" ht="14.25" x14ac:dyDescent="0.2">
      <c r="A9367" s="60" t="s">
        <v>11226</v>
      </c>
      <c r="B9367" s="60" t="s">
        <v>7418</v>
      </c>
      <c r="C9367" s="66" t="s">
        <v>7419</v>
      </c>
      <c r="D9367" s="61" t="s">
        <v>5751</v>
      </c>
      <c r="E9367" s="61" t="s">
        <v>287</v>
      </c>
      <c r="F9367" s="62">
        <v>18</v>
      </c>
      <c r="G9367" s="63">
        <v>2693</v>
      </c>
      <c r="H9367" s="25">
        <v>48474</v>
      </c>
      <c r="I9367" s="25"/>
      <c r="J9367" s="58" t="e">
        <f>HYPERLINK("#"&amp;"Insumos"&amp;"!A"&amp;MATCH($B9367,#REF!,0),"Ins "&amp;$B9367)</f>
        <v>#REF!</v>
      </c>
      <c r="M9367" s="220"/>
    </row>
    <row r="9368" spans="1:13" s="59" customFormat="1" ht="14.25" x14ac:dyDescent="0.2">
      <c r="A9368" s="60" t="s">
        <v>11226</v>
      </c>
      <c r="B9368" s="64" t="s">
        <v>5037</v>
      </c>
      <c r="C9368" s="66" t="s">
        <v>148</v>
      </c>
      <c r="D9368" s="61" t="s">
        <v>5751</v>
      </c>
      <c r="E9368" s="61" t="s">
        <v>4141</v>
      </c>
      <c r="F9368" s="62">
        <v>1</v>
      </c>
      <c r="G9368" s="63">
        <v>5806</v>
      </c>
      <c r="H9368" s="25">
        <v>5806</v>
      </c>
      <c r="I9368" s="25"/>
      <c r="J9368" s="58" t="e">
        <f>HYPERLINK("#"&amp;"Insumos"&amp;"!A"&amp;MATCH($B9368,#REF!,0),"Ins "&amp;$B9368)</f>
        <v>#REF!</v>
      </c>
      <c r="M9368" s="220"/>
    </row>
    <row r="9369" spans="1:13" s="59" customFormat="1" ht="14.25" x14ac:dyDescent="0.2">
      <c r="A9369" s="60" t="s">
        <v>11226</v>
      </c>
      <c r="B9369" s="64" t="s">
        <v>211</v>
      </c>
      <c r="C9369" s="66" t="s">
        <v>1033</v>
      </c>
      <c r="D9369" s="61" t="s">
        <v>5734</v>
      </c>
      <c r="E9369" s="61" t="s">
        <v>4141</v>
      </c>
      <c r="F9369" s="62">
        <v>0.43</v>
      </c>
      <c r="G9369" s="63">
        <v>140857</v>
      </c>
      <c r="H9369" s="25">
        <v>60569</v>
      </c>
      <c r="I9369" s="25"/>
      <c r="J9369" s="58" t="e">
        <f>HYPERLINK("#"&amp;"Insumos"&amp;"!A"&amp;MATCH($B9369,#REF!,0),"Ins "&amp;$B9369)</f>
        <v>#REF!</v>
      </c>
      <c r="M9369" s="220"/>
    </row>
    <row r="9370" spans="1:13" s="59" customFormat="1" ht="14.25" x14ac:dyDescent="0.2">
      <c r="A9370" s="60" t="s">
        <v>11226</v>
      </c>
      <c r="B9370" s="64" t="s">
        <v>5533</v>
      </c>
      <c r="C9370" s="66" t="s">
        <v>5892</v>
      </c>
      <c r="D9370" s="61" t="s">
        <v>977</v>
      </c>
      <c r="E9370" s="61" t="s">
        <v>4134</v>
      </c>
      <c r="F9370" s="65">
        <v>1</v>
      </c>
      <c r="G9370" s="63">
        <v>3623</v>
      </c>
      <c r="H9370" s="25">
        <v>3623</v>
      </c>
      <c r="I9370" s="25"/>
      <c r="J9370" s="58" t="e">
        <f>HYPERLINK("#"&amp;"Insumos"&amp;"!A"&amp;MATCH($B9370,#REF!,0),"Ins "&amp;$B9370)</f>
        <v>#REF!</v>
      </c>
      <c r="M9370" s="220"/>
    </row>
    <row r="9371" spans="1:13" s="68" customFormat="1" ht="30" x14ac:dyDescent="0.2">
      <c r="A9371" s="69" t="s">
        <v>11227</v>
      </c>
      <c r="B9371" s="74" t="s">
        <v>6816</v>
      </c>
      <c r="C9371" s="80" t="s">
        <v>11272</v>
      </c>
      <c r="D9371" s="70" t="s">
        <v>5608</v>
      </c>
      <c r="E9371" s="37" t="s">
        <v>11151</v>
      </c>
      <c r="F9371" s="71"/>
      <c r="G9371" s="72"/>
      <c r="H9371" s="73"/>
      <c r="I9371" s="27">
        <v>153901</v>
      </c>
      <c r="M9371" s="220">
        <f t="shared" si="146"/>
        <v>201549</v>
      </c>
    </row>
    <row r="9372" spans="1:13" s="59" customFormat="1" ht="14.25" x14ac:dyDescent="0.2">
      <c r="A9372" s="60" t="s">
        <v>11227</v>
      </c>
      <c r="B9372" s="60" t="s">
        <v>11157</v>
      </c>
      <c r="C9372" s="66" t="s">
        <v>11119</v>
      </c>
      <c r="D9372" s="61" t="s">
        <v>5751</v>
      </c>
      <c r="E9372" s="61" t="s">
        <v>11151</v>
      </c>
      <c r="F9372" s="62">
        <v>1</v>
      </c>
      <c r="G9372" s="63">
        <v>884</v>
      </c>
      <c r="H9372" s="25">
        <v>884</v>
      </c>
      <c r="I9372" s="25"/>
      <c r="J9372" s="58" t="e">
        <f>HYPERLINK("#"&amp;"Insumos"&amp;"!A"&amp;MATCH($B9372,#REF!,0),"Ins "&amp;$B9372)</f>
        <v>#REF!</v>
      </c>
      <c r="M9372" s="220"/>
    </row>
    <row r="9373" spans="1:13" s="59" customFormat="1" ht="14.25" x14ac:dyDescent="0.2">
      <c r="A9373" s="60" t="s">
        <v>11227</v>
      </c>
      <c r="B9373" s="60" t="s">
        <v>7414</v>
      </c>
      <c r="C9373" s="66" t="s">
        <v>7415</v>
      </c>
      <c r="D9373" s="61" t="s">
        <v>5751</v>
      </c>
      <c r="E9373" s="61" t="s">
        <v>287</v>
      </c>
      <c r="F9373" s="62">
        <v>6</v>
      </c>
      <c r="G9373" s="63">
        <v>2673</v>
      </c>
      <c r="H9373" s="25">
        <v>16038</v>
      </c>
      <c r="I9373" s="25"/>
      <c r="J9373" s="58" t="e">
        <f>HYPERLINK("#"&amp;"Insumos"&amp;"!A"&amp;MATCH($B9373,#REF!,0),"Ins "&amp;$B9373)</f>
        <v>#REF!</v>
      </c>
      <c r="M9373" s="220"/>
    </row>
    <row r="9374" spans="1:13" s="59" customFormat="1" ht="14.25" x14ac:dyDescent="0.2">
      <c r="A9374" s="60" t="s">
        <v>11227</v>
      </c>
      <c r="B9374" s="60" t="s">
        <v>7418</v>
      </c>
      <c r="C9374" s="66" t="s">
        <v>7419</v>
      </c>
      <c r="D9374" s="61" t="s">
        <v>5751</v>
      </c>
      <c r="E9374" s="61" t="s">
        <v>287</v>
      </c>
      <c r="F9374" s="62">
        <v>24</v>
      </c>
      <c r="G9374" s="63">
        <v>2693</v>
      </c>
      <c r="H9374" s="25">
        <v>64632</v>
      </c>
      <c r="I9374" s="25"/>
      <c r="J9374" s="58" t="e">
        <f>HYPERLINK("#"&amp;"Insumos"&amp;"!A"&amp;MATCH($B9374,#REF!,0),"Ins "&amp;$B9374)</f>
        <v>#REF!</v>
      </c>
      <c r="M9374" s="220"/>
    </row>
    <row r="9375" spans="1:13" s="59" customFormat="1" ht="14.25" x14ac:dyDescent="0.2">
      <c r="A9375" s="60" t="s">
        <v>11227</v>
      </c>
      <c r="B9375" s="64" t="s">
        <v>4323</v>
      </c>
      <c r="C9375" s="66" t="s">
        <v>455</v>
      </c>
      <c r="D9375" s="61" t="s">
        <v>5751</v>
      </c>
      <c r="E9375" s="61" t="s">
        <v>4134</v>
      </c>
      <c r="F9375" s="62">
        <v>1</v>
      </c>
      <c r="G9375" s="63">
        <v>8155</v>
      </c>
      <c r="H9375" s="25">
        <v>8155</v>
      </c>
      <c r="I9375" s="25"/>
      <c r="J9375" s="58" t="e">
        <f>HYPERLINK("#"&amp;"Insumos"&amp;"!A"&amp;MATCH($B9375,#REF!,0),"Ins "&amp;$B9375)</f>
        <v>#REF!</v>
      </c>
      <c r="M9375" s="220"/>
    </row>
    <row r="9376" spans="1:13" s="59" customFormat="1" ht="14.25" x14ac:dyDescent="0.2">
      <c r="A9376" s="60" t="s">
        <v>11227</v>
      </c>
      <c r="B9376" s="64" t="s">
        <v>211</v>
      </c>
      <c r="C9376" s="66" t="s">
        <v>1033</v>
      </c>
      <c r="D9376" s="61" t="s">
        <v>5734</v>
      </c>
      <c r="E9376" s="61" t="s">
        <v>4141</v>
      </c>
      <c r="F9376" s="62">
        <v>0.43</v>
      </c>
      <c r="G9376" s="63">
        <v>140857</v>
      </c>
      <c r="H9376" s="25">
        <v>60569</v>
      </c>
      <c r="I9376" s="25"/>
      <c r="J9376" s="58" t="e">
        <f>HYPERLINK("#"&amp;"Insumos"&amp;"!A"&amp;MATCH($B9376,#REF!,0),"Ins "&amp;$B9376)</f>
        <v>#REF!</v>
      </c>
      <c r="M9376" s="220"/>
    </row>
    <row r="9377" spans="1:13" s="59" customFormat="1" ht="14.25" x14ac:dyDescent="0.2">
      <c r="A9377" s="60" t="s">
        <v>11227</v>
      </c>
      <c r="B9377" s="64" t="s">
        <v>5533</v>
      </c>
      <c r="C9377" s="66" t="s">
        <v>5892</v>
      </c>
      <c r="D9377" s="61" t="s">
        <v>977</v>
      </c>
      <c r="E9377" s="61" t="s">
        <v>4134</v>
      </c>
      <c r="F9377" s="65">
        <v>1</v>
      </c>
      <c r="G9377" s="63">
        <v>3623</v>
      </c>
      <c r="H9377" s="25">
        <v>3623</v>
      </c>
      <c r="I9377" s="25"/>
      <c r="J9377" s="58" t="e">
        <f>HYPERLINK("#"&amp;"Insumos"&amp;"!A"&amp;MATCH($B9377,#REF!,0),"Ins "&amp;$B9377)</f>
        <v>#REF!</v>
      </c>
      <c r="M9377" s="220"/>
    </row>
    <row r="9378" spans="1:13" s="68" customFormat="1" ht="45" x14ac:dyDescent="0.2">
      <c r="A9378" s="69" t="s">
        <v>11228</v>
      </c>
      <c r="B9378" s="70" t="s">
        <v>6816</v>
      </c>
      <c r="C9378" s="80" t="s">
        <v>11273</v>
      </c>
      <c r="D9378" s="70" t="s">
        <v>5608</v>
      </c>
      <c r="E9378" s="37" t="s">
        <v>11151</v>
      </c>
      <c r="F9378" s="71"/>
      <c r="G9378" s="72"/>
      <c r="H9378" s="73"/>
      <c r="I9378" s="27">
        <v>168620</v>
      </c>
      <c r="M9378" s="220">
        <f t="shared" si="146"/>
        <v>220825</v>
      </c>
    </row>
    <row r="9379" spans="1:13" s="59" customFormat="1" ht="14.25" x14ac:dyDescent="0.2">
      <c r="A9379" s="60" t="s">
        <v>11228</v>
      </c>
      <c r="B9379" s="60" t="s">
        <v>4943</v>
      </c>
      <c r="C9379" s="66" t="s">
        <v>2383</v>
      </c>
      <c r="D9379" s="61" t="s">
        <v>5751</v>
      </c>
      <c r="E9379" s="61" t="s">
        <v>4134</v>
      </c>
      <c r="F9379" s="62">
        <v>1</v>
      </c>
      <c r="G9379" s="63">
        <v>2028</v>
      </c>
      <c r="H9379" s="25">
        <v>2028</v>
      </c>
      <c r="I9379" s="25"/>
      <c r="J9379" s="58" t="e">
        <f>HYPERLINK("#"&amp;"Insumos"&amp;"!A"&amp;MATCH($B9379,#REF!,0),"Ins "&amp;$B9379)</f>
        <v>#REF!</v>
      </c>
      <c r="M9379" s="220"/>
    </row>
    <row r="9380" spans="1:13" s="59" customFormat="1" ht="14.25" x14ac:dyDescent="0.2">
      <c r="A9380" s="60" t="s">
        <v>11228</v>
      </c>
      <c r="B9380" s="60" t="s">
        <v>6152</v>
      </c>
      <c r="C9380" s="66" t="s">
        <v>6153</v>
      </c>
      <c r="D9380" s="61" t="s">
        <v>5751</v>
      </c>
      <c r="E9380" s="61" t="s">
        <v>464</v>
      </c>
      <c r="F9380" s="62">
        <v>6</v>
      </c>
      <c r="G9380" s="63">
        <v>5327</v>
      </c>
      <c r="H9380" s="25">
        <v>31962</v>
      </c>
      <c r="I9380" s="25"/>
      <c r="J9380" s="58" t="e">
        <f>HYPERLINK("#"&amp;"Insumos"&amp;"!A"&amp;MATCH($B9380,#REF!,0),"Ins "&amp;$B9380)</f>
        <v>#REF!</v>
      </c>
      <c r="M9380" s="220"/>
    </row>
    <row r="9381" spans="1:13" s="59" customFormat="1" ht="14.25" x14ac:dyDescent="0.2">
      <c r="A9381" s="60" t="s">
        <v>11228</v>
      </c>
      <c r="B9381" s="60" t="s">
        <v>7418</v>
      </c>
      <c r="C9381" s="66" t="s">
        <v>7419</v>
      </c>
      <c r="D9381" s="61" t="s">
        <v>5751</v>
      </c>
      <c r="E9381" s="61" t="s">
        <v>287</v>
      </c>
      <c r="F9381" s="62">
        <v>24</v>
      </c>
      <c r="G9381" s="63">
        <v>2693</v>
      </c>
      <c r="H9381" s="25">
        <v>64632</v>
      </c>
      <c r="I9381" s="25"/>
      <c r="J9381" s="58" t="e">
        <f>HYPERLINK("#"&amp;"Insumos"&amp;"!A"&amp;MATCH($B9381,#REF!,0),"Ins "&amp;$B9381)</f>
        <v>#REF!</v>
      </c>
      <c r="M9381" s="220"/>
    </row>
    <row r="9382" spans="1:13" s="59" customFormat="1" ht="14.25" x14ac:dyDescent="0.2">
      <c r="A9382" s="60" t="s">
        <v>11228</v>
      </c>
      <c r="B9382" s="64" t="s">
        <v>5037</v>
      </c>
      <c r="C9382" s="66" t="s">
        <v>148</v>
      </c>
      <c r="D9382" s="61" t="s">
        <v>5751</v>
      </c>
      <c r="E9382" s="61" t="s">
        <v>4141</v>
      </c>
      <c r="F9382" s="62">
        <v>1</v>
      </c>
      <c r="G9382" s="63">
        <v>5806</v>
      </c>
      <c r="H9382" s="25">
        <v>5806</v>
      </c>
      <c r="I9382" s="25"/>
      <c r="J9382" s="58" t="e">
        <f>HYPERLINK("#"&amp;"Insumos"&amp;"!A"&amp;MATCH($B9382,#REF!,0),"Ins "&amp;$B9382)</f>
        <v>#REF!</v>
      </c>
      <c r="M9382" s="220"/>
    </row>
    <row r="9383" spans="1:13" s="59" customFormat="1" ht="14.25" x14ac:dyDescent="0.2">
      <c r="A9383" s="60" t="s">
        <v>11228</v>
      </c>
      <c r="B9383" s="64" t="s">
        <v>211</v>
      </c>
      <c r="C9383" s="66" t="s">
        <v>1033</v>
      </c>
      <c r="D9383" s="61" t="s">
        <v>5734</v>
      </c>
      <c r="E9383" s="61" t="s">
        <v>4141</v>
      </c>
      <c r="F9383" s="62">
        <v>0.43</v>
      </c>
      <c r="G9383" s="63">
        <v>140857</v>
      </c>
      <c r="H9383" s="25">
        <v>60569</v>
      </c>
      <c r="I9383" s="25"/>
      <c r="J9383" s="58" t="e">
        <f>HYPERLINK("#"&amp;"Insumos"&amp;"!A"&amp;MATCH($B9383,#REF!,0),"Ins "&amp;$B9383)</f>
        <v>#REF!</v>
      </c>
      <c r="M9383" s="220"/>
    </row>
    <row r="9384" spans="1:13" s="59" customFormat="1" ht="14.25" x14ac:dyDescent="0.2">
      <c r="A9384" s="60" t="s">
        <v>11228</v>
      </c>
      <c r="B9384" s="64" t="s">
        <v>5533</v>
      </c>
      <c r="C9384" s="66" t="s">
        <v>5892</v>
      </c>
      <c r="D9384" s="61" t="s">
        <v>977</v>
      </c>
      <c r="E9384" s="61" t="s">
        <v>4134</v>
      </c>
      <c r="F9384" s="65">
        <v>1</v>
      </c>
      <c r="G9384" s="63">
        <v>3623</v>
      </c>
      <c r="H9384" s="25">
        <v>3623</v>
      </c>
      <c r="I9384" s="25"/>
      <c r="J9384" s="58" t="e">
        <f>HYPERLINK("#"&amp;"Insumos"&amp;"!A"&amp;MATCH($B9384,#REF!,0),"Ins "&amp;$B9384)</f>
        <v>#REF!</v>
      </c>
      <c r="M9384" s="220"/>
    </row>
    <row r="9385" spans="1:13" s="59" customFormat="1" ht="30" x14ac:dyDescent="0.2">
      <c r="A9385" s="69" t="s">
        <v>11229</v>
      </c>
      <c r="B9385" s="70" t="s">
        <v>6816</v>
      </c>
      <c r="C9385" s="80" t="s">
        <v>11274</v>
      </c>
      <c r="D9385" s="70" t="s">
        <v>5608</v>
      </c>
      <c r="E9385" s="37" t="s">
        <v>11151</v>
      </c>
      <c r="F9385" s="71"/>
      <c r="G9385" s="72"/>
      <c r="H9385" s="75"/>
      <c r="I9385" s="27">
        <v>173401</v>
      </c>
      <c r="M9385" s="220">
        <f t="shared" si="146"/>
        <v>227086</v>
      </c>
    </row>
    <row r="9386" spans="1:13" s="59" customFormat="1" ht="14.25" x14ac:dyDescent="0.2">
      <c r="A9386" s="60" t="s">
        <v>11229</v>
      </c>
      <c r="B9386" s="60" t="s">
        <v>11157</v>
      </c>
      <c r="C9386" s="66" t="s">
        <v>11119</v>
      </c>
      <c r="D9386" s="61" t="s">
        <v>5751</v>
      </c>
      <c r="E9386" s="61" t="s">
        <v>11151</v>
      </c>
      <c r="F9386" s="62">
        <v>1</v>
      </c>
      <c r="G9386" s="63">
        <v>884</v>
      </c>
      <c r="H9386" s="25">
        <v>884</v>
      </c>
      <c r="I9386" s="25"/>
      <c r="J9386" s="58" t="e">
        <f>HYPERLINK("#"&amp;"Insumos"&amp;"!A"&amp;MATCH($B9386,#REF!,0),"Ins "&amp;$B9386)</f>
        <v>#REF!</v>
      </c>
      <c r="M9386" s="220"/>
    </row>
    <row r="9387" spans="1:13" s="59" customFormat="1" ht="14.25" x14ac:dyDescent="0.2">
      <c r="A9387" s="60" t="s">
        <v>11229</v>
      </c>
      <c r="B9387" s="60" t="s">
        <v>7414</v>
      </c>
      <c r="C9387" s="66" t="s">
        <v>7415</v>
      </c>
      <c r="D9387" s="61" t="s">
        <v>5751</v>
      </c>
      <c r="E9387" s="61" t="s">
        <v>287</v>
      </c>
      <c r="F9387" s="62">
        <v>6</v>
      </c>
      <c r="G9387" s="63">
        <v>2673</v>
      </c>
      <c r="H9387" s="25">
        <v>16038</v>
      </c>
      <c r="I9387" s="25"/>
      <c r="J9387" s="58" t="e">
        <f>HYPERLINK("#"&amp;"Insumos"&amp;"!A"&amp;MATCH($B9387,#REF!,0),"Ins "&amp;$B9387)</f>
        <v>#REF!</v>
      </c>
      <c r="M9387" s="220"/>
    </row>
    <row r="9388" spans="1:13" s="59" customFormat="1" ht="14.25" x14ac:dyDescent="0.2">
      <c r="A9388" s="60" t="s">
        <v>11229</v>
      </c>
      <c r="B9388" s="60" t="s">
        <v>7418</v>
      </c>
      <c r="C9388" s="66" t="s">
        <v>7419</v>
      </c>
      <c r="D9388" s="61" t="s">
        <v>5751</v>
      </c>
      <c r="E9388" s="61" t="s">
        <v>287</v>
      </c>
      <c r="F9388" s="62">
        <v>30</v>
      </c>
      <c r="G9388" s="63">
        <v>2693</v>
      </c>
      <c r="H9388" s="25">
        <v>80790</v>
      </c>
      <c r="I9388" s="25"/>
      <c r="J9388" s="58" t="e">
        <f>HYPERLINK("#"&amp;"Insumos"&amp;"!A"&amp;MATCH($B9388,#REF!,0),"Ins "&amp;$B9388)</f>
        <v>#REF!</v>
      </c>
      <c r="M9388" s="220"/>
    </row>
    <row r="9389" spans="1:13" s="59" customFormat="1" ht="14.25" x14ac:dyDescent="0.2">
      <c r="A9389" s="60" t="s">
        <v>11229</v>
      </c>
      <c r="B9389" s="64" t="s">
        <v>5039</v>
      </c>
      <c r="C9389" s="66" t="s">
        <v>151</v>
      </c>
      <c r="D9389" s="61" t="s">
        <v>5751</v>
      </c>
      <c r="E9389" s="61" t="s">
        <v>4134</v>
      </c>
      <c r="F9389" s="62">
        <v>1</v>
      </c>
      <c r="G9389" s="63">
        <v>11497</v>
      </c>
      <c r="H9389" s="25">
        <v>11497</v>
      </c>
      <c r="I9389" s="25"/>
      <c r="J9389" s="58" t="e">
        <f>HYPERLINK("#"&amp;"Insumos"&amp;"!A"&amp;MATCH($B9389,#REF!,0),"Ins "&amp;$B9389)</f>
        <v>#REF!</v>
      </c>
      <c r="M9389" s="220"/>
    </row>
    <row r="9390" spans="1:13" s="59" customFormat="1" ht="14.25" x14ac:dyDescent="0.2">
      <c r="A9390" s="60" t="s">
        <v>11229</v>
      </c>
      <c r="B9390" s="64" t="s">
        <v>211</v>
      </c>
      <c r="C9390" s="66" t="s">
        <v>1033</v>
      </c>
      <c r="D9390" s="61" t="s">
        <v>5734</v>
      </c>
      <c r="E9390" s="61" t="s">
        <v>4141</v>
      </c>
      <c r="F9390" s="62">
        <v>0.43</v>
      </c>
      <c r="G9390" s="63">
        <v>140857</v>
      </c>
      <c r="H9390" s="25">
        <v>60569</v>
      </c>
      <c r="I9390" s="25"/>
      <c r="J9390" s="58" t="e">
        <f>HYPERLINK("#"&amp;"Insumos"&amp;"!A"&amp;MATCH($B9390,#REF!,0),"Ins "&amp;$B9390)</f>
        <v>#REF!</v>
      </c>
      <c r="M9390" s="220"/>
    </row>
    <row r="9391" spans="1:13" s="59" customFormat="1" ht="14.25" x14ac:dyDescent="0.2">
      <c r="A9391" s="60" t="s">
        <v>11229</v>
      </c>
      <c r="B9391" s="64" t="s">
        <v>5533</v>
      </c>
      <c r="C9391" s="66" t="s">
        <v>5892</v>
      </c>
      <c r="D9391" s="61" t="s">
        <v>977</v>
      </c>
      <c r="E9391" s="61" t="s">
        <v>4134</v>
      </c>
      <c r="F9391" s="65">
        <v>1</v>
      </c>
      <c r="G9391" s="63">
        <v>3623</v>
      </c>
      <c r="H9391" s="25">
        <v>3623</v>
      </c>
      <c r="I9391" s="25"/>
      <c r="J9391" s="58" t="e">
        <f>HYPERLINK("#"&amp;"Insumos"&amp;"!A"&amp;MATCH($B9391,#REF!,0),"Ins "&amp;$B9391)</f>
        <v>#REF!</v>
      </c>
      <c r="M9391" s="220"/>
    </row>
    <row r="9392" spans="1:13" s="68" customFormat="1" ht="45" x14ac:dyDescent="0.2">
      <c r="A9392" s="69" t="s">
        <v>11230</v>
      </c>
      <c r="B9392" s="70" t="s">
        <v>6816</v>
      </c>
      <c r="C9392" s="80" t="s">
        <v>11275</v>
      </c>
      <c r="D9392" s="70" t="s">
        <v>5608</v>
      </c>
      <c r="E9392" s="37" t="s">
        <v>11151</v>
      </c>
      <c r="F9392" s="71"/>
      <c r="G9392" s="72"/>
      <c r="H9392" s="73"/>
      <c r="I9392" s="27">
        <v>180601</v>
      </c>
      <c r="M9392" s="220">
        <f t="shared" si="146"/>
        <v>236515</v>
      </c>
    </row>
    <row r="9393" spans="1:13" s="59" customFormat="1" ht="14.25" x14ac:dyDescent="0.2">
      <c r="A9393" s="60" t="s">
        <v>11230</v>
      </c>
      <c r="B9393" s="60" t="s">
        <v>4943</v>
      </c>
      <c r="C9393" s="66" t="s">
        <v>2383</v>
      </c>
      <c r="D9393" s="61" t="s">
        <v>5751</v>
      </c>
      <c r="E9393" s="61" t="s">
        <v>4134</v>
      </c>
      <c r="F9393" s="62">
        <v>1</v>
      </c>
      <c r="G9393" s="63">
        <v>2028</v>
      </c>
      <c r="H9393" s="25">
        <v>2028</v>
      </c>
      <c r="I9393" s="25"/>
      <c r="J9393" s="58" t="e">
        <f>HYPERLINK("#"&amp;"Insumos"&amp;"!A"&amp;MATCH($B9393,#REF!,0),"Ins "&amp;$B9393)</f>
        <v>#REF!</v>
      </c>
      <c r="M9393" s="220"/>
    </row>
    <row r="9394" spans="1:13" s="59" customFormat="1" ht="14.25" x14ac:dyDescent="0.2">
      <c r="A9394" s="60" t="s">
        <v>11230</v>
      </c>
      <c r="B9394" s="60" t="s">
        <v>6152</v>
      </c>
      <c r="C9394" s="66" t="s">
        <v>6153</v>
      </c>
      <c r="D9394" s="61" t="s">
        <v>5751</v>
      </c>
      <c r="E9394" s="61" t="s">
        <v>464</v>
      </c>
      <c r="F9394" s="62">
        <v>6</v>
      </c>
      <c r="G9394" s="63">
        <v>5327</v>
      </c>
      <c r="H9394" s="25">
        <v>31962</v>
      </c>
      <c r="I9394" s="25"/>
      <c r="J9394" s="58" t="e">
        <f>HYPERLINK("#"&amp;"Insumos"&amp;"!A"&amp;MATCH($B9394,#REF!,0),"Ins "&amp;$B9394)</f>
        <v>#REF!</v>
      </c>
      <c r="M9394" s="220"/>
    </row>
    <row r="9395" spans="1:13" s="59" customFormat="1" ht="14.25" x14ac:dyDescent="0.2">
      <c r="A9395" s="60" t="s">
        <v>11230</v>
      </c>
      <c r="B9395" s="60" t="s">
        <v>7418</v>
      </c>
      <c r="C9395" s="66" t="s">
        <v>7419</v>
      </c>
      <c r="D9395" s="61" t="s">
        <v>5751</v>
      </c>
      <c r="E9395" s="61" t="s">
        <v>287</v>
      </c>
      <c r="F9395" s="62">
        <v>24</v>
      </c>
      <c r="G9395" s="63">
        <v>2693</v>
      </c>
      <c r="H9395" s="25">
        <v>64632</v>
      </c>
      <c r="I9395" s="25"/>
      <c r="J9395" s="58" t="e">
        <f>HYPERLINK("#"&amp;"Insumos"&amp;"!A"&amp;MATCH($B9395,#REF!,0),"Ins "&amp;$B9395)</f>
        <v>#REF!</v>
      </c>
      <c r="M9395" s="220"/>
    </row>
    <row r="9396" spans="1:13" s="59" customFormat="1" ht="14.25" x14ac:dyDescent="0.2">
      <c r="A9396" s="60" t="s">
        <v>11230</v>
      </c>
      <c r="B9396" s="64" t="s">
        <v>6158</v>
      </c>
      <c r="C9396" s="66" t="s">
        <v>6159</v>
      </c>
      <c r="D9396" s="61" t="s">
        <v>5751</v>
      </c>
      <c r="E9396" s="61" t="s">
        <v>4134</v>
      </c>
      <c r="F9396" s="62">
        <v>1</v>
      </c>
      <c r="G9396" s="63">
        <v>17787</v>
      </c>
      <c r="H9396" s="25">
        <v>17787</v>
      </c>
      <c r="I9396" s="25"/>
      <c r="J9396" s="58" t="e">
        <f>HYPERLINK("#"&amp;"Insumos"&amp;"!A"&amp;MATCH($B9396,#REF!,0),"Ins "&amp;$B9396)</f>
        <v>#REF!</v>
      </c>
      <c r="M9396" s="220"/>
    </row>
    <row r="9397" spans="1:13" s="59" customFormat="1" ht="14.25" x14ac:dyDescent="0.2">
      <c r="A9397" s="60" t="s">
        <v>11230</v>
      </c>
      <c r="B9397" s="64" t="s">
        <v>211</v>
      </c>
      <c r="C9397" s="66" t="s">
        <v>1033</v>
      </c>
      <c r="D9397" s="61" t="s">
        <v>5734</v>
      </c>
      <c r="E9397" s="61" t="s">
        <v>4141</v>
      </c>
      <c r="F9397" s="62">
        <v>0.43</v>
      </c>
      <c r="G9397" s="63">
        <v>140857</v>
      </c>
      <c r="H9397" s="25">
        <v>60569</v>
      </c>
      <c r="I9397" s="25"/>
      <c r="J9397" s="58" t="e">
        <f>HYPERLINK("#"&amp;"Insumos"&amp;"!A"&amp;MATCH($B9397,#REF!,0),"Ins "&amp;$B9397)</f>
        <v>#REF!</v>
      </c>
      <c r="M9397" s="220"/>
    </row>
    <row r="9398" spans="1:13" s="59" customFormat="1" ht="14.25" x14ac:dyDescent="0.2">
      <c r="A9398" s="60" t="s">
        <v>11230</v>
      </c>
      <c r="B9398" s="64" t="s">
        <v>5533</v>
      </c>
      <c r="C9398" s="66" t="s">
        <v>5892</v>
      </c>
      <c r="D9398" s="61" t="s">
        <v>977</v>
      </c>
      <c r="E9398" s="61" t="s">
        <v>4134</v>
      </c>
      <c r="F9398" s="65">
        <v>1</v>
      </c>
      <c r="G9398" s="63">
        <v>3623</v>
      </c>
      <c r="H9398" s="25">
        <v>3623</v>
      </c>
      <c r="I9398" s="25"/>
      <c r="J9398" s="58" t="e">
        <f>HYPERLINK("#"&amp;"Insumos"&amp;"!A"&amp;MATCH($B9398,#REF!,0),"Ins "&amp;$B9398)</f>
        <v>#REF!</v>
      </c>
      <c r="M9398" s="220"/>
    </row>
    <row r="9399" spans="1:13" s="68" customFormat="1" ht="45" x14ac:dyDescent="0.2">
      <c r="A9399" s="69" t="s">
        <v>11231</v>
      </c>
      <c r="B9399" s="70" t="s">
        <v>6816</v>
      </c>
      <c r="C9399" s="80" t="s">
        <v>11276</v>
      </c>
      <c r="D9399" s="70" t="s">
        <v>5608</v>
      </c>
      <c r="E9399" s="37" t="s">
        <v>11151</v>
      </c>
      <c r="F9399" s="71"/>
      <c r="G9399" s="72"/>
      <c r="H9399" s="73"/>
      <c r="I9399" s="27">
        <v>185986</v>
      </c>
      <c r="M9399" s="220">
        <f t="shared" si="146"/>
        <v>243567</v>
      </c>
    </row>
    <row r="9400" spans="1:13" s="59" customFormat="1" ht="14.25" x14ac:dyDescent="0.2">
      <c r="A9400" s="60" t="s">
        <v>11231</v>
      </c>
      <c r="B9400" s="60" t="s">
        <v>11157</v>
      </c>
      <c r="C9400" s="66" t="s">
        <v>11119</v>
      </c>
      <c r="D9400" s="61" t="s">
        <v>5751</v>
      </c>
      <c r="E9400" s="61" t="s">
        <v>11151</v>
      </c>
      <c r="F9400" s="62">
        <v>1</v>
      </c>
      <c r="G9400" s="63">
        <v>884</v>
      </c>
      <c r="H9400" s="25">
        <v>884</v>
      </c>
      <c r="I9400" s="25"/>
      <c r="J9400" s="58" t="e">
        <f>HYPERLINK("#"&amp;"Insumos"&amp;"!A"&amp;MATCH($B9400,#REF!,0),"Ins "&amp;$B9400)</f>
        <v>#REF!</v>
      </c>
      <c r="M9400" s="220"/>
    </row>
    <row r="9401" spans="1:13" s="59" customFormat="1" ht="14.25" x14ac:dyDescent="0.2">
      <c r="A9401" s="60" t="s">
        <v>11231</v>
      </c>
      <c r="B9401" s="60" t="s">
        <v>7414</v>
      </c>
      <c r="C9401" s="66" t="s">
        <v>7415</v>
      </c>
      <c r="D9401" s="61" t="s">
        <v>5751</v>
      </c>
      <c r="E9401" s="61" t="s">
        <v>287</v>
      </c>
      <c r="F9401" s="62">
        <v>6</v>
      </c>
      <c r="G9401" s="63">
        <v>2673</v>
      </c>
      <c r="H9401" s="25">
        <v>16038</v>
      </c>
      <c r="I9401" s="25"/>
      <c r="J9401" s="58" t="e">
        <f>HYPERLINK("#"&amp;"Insumos"&amp;"!A"&amp;MATCH($B9401,#REF!,0),"Ins "&amp;$B9401)</f>
        <v>#REF!</v>
      </c>
      <c r="M9401" s="220"/>
    </row>
    <row r="9402" spans="1:13" s="59" customFormat="1" ht="14.25" x14ac:dyDescent="0.2">
      <c r="A9402" s="60" t="s">
        <v>11231</v>
      </c>
      <c r="B9402" s="60" t="s">
        <v>7418</v>
      </c>
      <c r="C9402" s="66" t="s">
        <v>7419</v>
      </c>
      <c r="D9402" s="61" t="s">
        <v>5751</v>
      </c>
      <c r="E9402" s="61" t="s">
        <v>287</v>
      </c>
      <c r="F9402" s="62">
        <v>30</v>
      </c>
      <c r="G9402" s="63">
        <v>2693</v>
      </c>
      <c r="H9402" s="25">
        <v>80790</v>
      </c>
      <c r="I9402" s="25"/>
      <c r="J9402" s="58" t="e">
        <f>HYPERLINK("#"&amp;"Insumos"&amp;"!A"&amp;MATCH($B9402,#REF!,0),"Ins "&amp;$B9402)</f>
        <v>#REF!</v>
      </c>
      <c r="M9402" s="220"/>
    </row>
    <row r="9403" spans="1:13" s="59" customFormat="1" ht="14.25" x14ac:dyDescent="0.2">
      <c r="A9403" s="60" t="s">
        <v>11231</v>
      </c>
      <c r="B9403" s="64" t="s">
        <v>6160</v>
      </c>
      <c r="C9403" s="66" t="s">
        <v>6161</v>
      </c>
      <c r="D9403" s="61" t="s">
        <v>5751</v>
      </c>
      <c r="E9403" s="61" t="s">
        <v>4134</v>
      </c>
      <c r="F9403" s="62">
        <v>1</v>
      </c>
      <c r="G9403" s="63">
        <v>24082</v>
      </c>
      <c r="H9403" s="25">
        <v>24082</v>
      </c>
      <c r="I9403" s="25"/>
      <c r="J9403" s="58" t="e">
        <f>HYPERLINK("#"&amp;"Insumos"&amp;"!A"&amp;MATCH($B9403,#REF!,0),"Ins "&amp;$B9403)</f>
        <v>#REF!</v>
      </c>
      <c r="M9403" s="220"/>
    </row>
    <row r="9404" spans="1:13" s="59" customFormat="1" ht="14.25" x14ac:dyDescent="0.2">
      <c r="A9404" s="60" t="s">
        <v>11231</v>
      </c>
      <c r="B9404" s="64" t="s">
        <v>211</v>
      </c>
      <c r="C9404" s="66" t="s">
        <v>1033</v>
      </c>
      <c r="D9404" s="61" t="s">
        <v>5734</v>
      </c>
      <c r="E9404" s="61" t="s">
        <v>4141</v>
      </c>
      <c r="F9404" s="62">
        <v>0.43</v>
      </c>
      <c r="G9404" s="63">
        <v>140857</v>
      </c>
      <c r="H9404" s="25">
        <v>60569</v>
      </c>
      <c r="I9404" s="25"/>
      <c r="J9404" s="58" t="e">
        <f>HYPERLINK("#"&amp;"Insumos"&amp;"!A"&amp;MATCH($B9404,#REF!,0),"Ins "&amp;$B9404)</f>
        <v>#REF!</v>
      </c>
      <c r="M9404" s="220"/>
    </row>
    <row r="9405" spans="1:13" s="59" customFormat="1" ht="14.25" x14ac:dyDescent="0.2">
      <c r="A9405" s="60" t="s">
        <v>11231</v>
      </c>
      <c r="B9405" s="64" t="s">
        <v>5533</v>
      </c>
      <c r="C9405" s="66" t="s">
        <v>5892</v>
      </c>
      <c r="D9405" s="61" t="s">
        <v>977</v>
      </c>
      <c r="E9405" s="61" t="s">
        <v>4134</v>
      </c>
      <c r="F9405" s="65">
        <v>1</v>
      </c>
      <c r="G9405" s="63">
        <v>3623</v>
      </c>
      <c r="H9405" s="25">
        <v>3623</v>
      </c>
      <c r="I9405" s="25"/>
      <c r="J9405" s="58" t="e">
        <f>HYPERLINK("#"&amp;"Insumos"&amp;"!A"&amp;MATCH($B9405,#REF!,0),"Ins "&amp;$B9405)</f>
        <v>#REF!</v>
      </c>
      <c r="M9405" s="220"/>
    </row>
    <row r="9406" spans="1:13" s="59" customFormat="1" ht="45" x14ac:dyDescent="0.2">
      <c r="A9406" s="69" t="s">
        <v>11232</v>
      </c>
      <c r="B9406" s="70" t="s">
        <v>6816</v>
      </c>
      <c r="C9406" s="80" t="s">
        <v>11277</v>
      </c>
      <c r="D9406" s="70" t="s">
        <v>5608</v>
      </c>
      <c r="E9406" s="37" t="s">
        <v>11151</v>
      </c>
      <c r="F9406" s="71"/>
      <c r="G9406" s="72"/>
      <c r="H9406" s="75"/>
      <c r="I9406" s="27">
        <v>203054</v>
      </c>
      <c r="M9406" s="220">
        <f t="shared" si="146"/>
        <v>265920</v>
      </c>
    </row>
    <row r="9407" spans="1:13" s="59" customFormat="1" ht="14.25" x14ac:dyDescent="0.2">
      <c r="A9407" s="60" t="s">
        <v>11232</v>
      </c>
      <c r="B9407" s="60" t="s">
        <v>4943</v>
      </c>
      <c r="C9407" s="66" t="s">
        <v>2383</v>
      </c>
      <c r="D9407" s="61" t="s">
        <v>5751</v>
      </c>
      <c r="E9407" s="61" t="s">
        <v>4134</v>
      </c>
      <c r="F9407" s="62">
        <v>1</v>
      </c>
      <c r="G9407" s="63">
        <v>2028</v>
      </c>
      <c r="H9407" s="25">
        <v>2028</v>
      </c>
      <c r="I9407" s="25"/>
      <c r="J9407" s="58" t="e">
        <f>HYPERLINK("#"&amp;"Insumos"&amp;"!A"&amp;MATCH($B9407,#REF!,0),"Ins "&amp;$B9407)</f>
        <v>#REF!</v>
      </c>
      <c r="M9407" s="220"/>
    </row>
    <row r="9408" spans="1:13" s="59" customFormat="1" ht="14.25" x14ac:dyDescent="0.2">
      <c r="A9408" s="60" t="s">
        <v>11232</v>
      </c>
      <c r="B9408" s="60" t="s">
        <v>6152</v>
      </c>
      <c r="C9408" s="66" t="s">
        <v>6153</v>
      </c>
      <c r="D9408" s="61" t="s">
        <v>5751</v>
      </c>
      <c r="E9408" s="61" t="s">
        <v>464</v>
      </c>
      <c r="F9408" s="62">
        <v>6</v>
      </c>
      <c r="G9408" s="63">
        <v>5327</v>
      </c>
      <c r="H9408" s="25">
        <v>31962</v>
      </c>
      <c r="I9408" s="25"/>
      <c r="J9408" s="58" t="e">
        <f>HYPERLINK("#"&amp;"Insumos"&amp;"!A"&amp;MATCH($B9408,#REF!,0),"Ins "&amp;$B9408)</f>
        <v>#REF!</v>
      </c>
      <c r="M9408" s="220"/>
    </row>
    <row r="9409" spans="1:13" s="59" customFormat="1" ht="14.25" x14ac:dyDescent="0.2">
      <c r="A9409" s="60" t="s">
        <v>11232</v>
      </c>
      <c r="B9409" s="60" t="s">
        <v>7418</v>
      </c>
      <c r="C9409" s="66" t="s">
        <v>7419</v>
      </c>
      <c r="D9409" s="61" t="s">
        <v>5751</v>
      </c>
      <c r="E9409" s="61" t="s">
        <v>287</v>
      </c>
      <c r="F9409" s="62">
        <v>30</v>
      </c>
      <c r="G9409" s="63">
        <v>2693</v>
      </c>
      <c r="H9409" s="25">
        <v>80790</v>
      </c>
      <c r="I9409" s="25"/>
      <c r="J9409" s="58" t="e">
        <f>HYPERLINK("#"&amp;"Insumos"&amp;"!A"&amp;MATCH($B9409,#REF!,0),"Ins "&amp;$B9409)</f>
        <v>#REF!</v>
      </c>
      <c r="M9409" s="220"/>
    </row>
    <row r="9410" spans="1:13" s="59" customFormat="1" ht="14.25" x14ac:dyDescent="0.2">
      <c r="A9410" s="60" t="s">
        <v>11232</v>
      </c>
      <c r="B9410" s="64" t="s">
        <v>6160</v>
      </c>
      <c r="C9410" s="66" t="s">
        <v>6161</v>
      </c>
      <c r="D9410" s="61" t="s">
        <v>5751</v>
      </c>
      <c r="E9410" s="61" t="s">
        <v>4134</v>
      </c>
      <c r="F9410" s="62">
        <v>1</v>
      </c>
      <c r="G9410" s="63">
        <v>24082</v>
      </c>
      <c r="H9410" s="25">
        <v>24082</v>
      </c>
      <c r="I9410" s="25"/>
      <c r="J9410" s="58" t="e">
        <f>HYPERLINK("#"&amp;"Insumos"&amp;"!A"&amp;MATCH($B9410,#REF!,0),"Ins "&amp;$B9410)</f>
        <v>#REF!</v>
      </c>
      <c r="M9410" s="220"/>
    </row>
    <row r="9411" spans="1:13" s="59" customFormat="1" ht="14.25" x14ac:dyDescent="0.2">
      <c r="A9411" s="60" t="s">
        <v>11232</v>
      </c>
      <c r="B9411" s="64" t="s">
        <v>211</v>
      </c>
      <c r="C9411" s="66" t="s">
        <v>1033</v>
      </c>
      <c r="D9411" s="61" t="s">
        <v>5734</v>
      </c>
      <c r="E9411" s="61" t="s">
        <v>4141</v>
      </c>
      <c r="F9411" s="62">
        <v>0.43</v>
      </c>
      <c r="G9411" s="63">
        <v>140857</v>
      </c>
      <c r="H9411" s="25">
        <v>60569</v>
      </c>
      <c r="I9411" s="25"/>
      <c r="J9411" s="58" t="e">
        <f>HYPERLINK("#"&amp;"Insumos"&amp;"!A"&amp;MATCH($B9411,#REF!,0),"Ins "&amp;$B9411)</f>
        <v>#REF!</v>
      </c>
      <c r="M9411" s="220"/>
    </row>
    <row r="9412" spans="1:13" s="59" customFormat="1" ht="14.25" x14ac:dyDescent="0.2">
      <c r="A9412" s="60" t="s">
        <v>11232</v>
      </c>
      <c r="B9412" s="64" t="s">
        <v>5533</v>
      </c>
      <c r="C9412" s="66" t="s">
        <v>5892</v>
      </c>
      <c r="D9412" s="61" t="s">
        <v>977</v>
      </c>
      <c r="E9412" s="61" t="s">
        <v>4134</v>
      </c>
      <c r="F9412" s="65">
        <v>1</v>
      </c>
      <c r="G9412" s="63">
        <v>3623</v>
      </c>
      <c r="H9412" s="25">
        <v>3623</v>
      </c>
      <c r="I9412" s="25"/>
      <c r="J9412" s="58" t="e">
        <f>HYPERLINK("#"&amp;"Insumos"&amp;"!A"&amp;MATCH($B9412,#REF!,0),"Ins "&amp;$B9412)</f>
        <v>#REF!</v>
      </c>
      <c r="M9412" s="220"/>
    </row>
    <row r="9413" spans="1:13" s="59" customFormat="1" ht="45" x14ac:dyDescent="0.2">
      <c r="A9413" s="69" t="s">
        <v>11233</v>
      </c>
      <c r="B9413" s="70" t="s">
        <v>6816</v>
      </c>
      <c r="C9413" s="80" t="s">
        <v>11278</v>
      </c>
      <c r="D9413" s="70" t="s">
        <v>5608</v>
      </c>
      <c r="E9413" s="37" t="s">
        <v>11151</v>
      </c>
      <c r="F9413" s="71"/>
      <c r="G9413" s="72"/>
      <c r="H9413" s="75"/>
      <c r="I9413" s="27">
        <v>219212</v>
      </c>
      <c r="M9413" s="220">
        <f t="shared" ref="M9413:M9471" si="147">ROUND(I9413*(1+$L$2),0)</f>
        <v>287080</v>
      </c>
    </row>
    <row r="9414" spans="1:13" s="59" customFormat="1" ht="14.25" x14ac:dyDescent="0.2">
      <c r="A9414" s="60" t="s">
        <v>11233</v>
      </c>
      <c r="B9414" s="60" t="s">
        <v>4943</v>
      </c>
      <c r="C9414" s="66" t="s">
        <v>2383</v>
      </c>
      <c r="D9414" s="61" t="s">
        <v>5751</v>
      </c>
      <c r="E9414" s="61" t="s">
        <v>4134</v>
      </c>
      <c r="F9414" s="62">
        <v>1</v>
      </c>
      <c r="G9414" s="63">
        <v>2028</v>
      </c>
      <c r="H9414" s="25">
        <v>2028</v>
      </c>
      <c r="I9414" s="25"/>
      <c r="J9414" s="58" t="e">
        <f>HYPERLINK("#"&amp;"Insumos"&amp;"!A"&amp;MATCH($B9414,#REF!,0),"Ins "&amp;$B9414)</f>
        <v>#REF!</v>
      </c>
      <c r="M9414" s="220"/>
    </row>
    <row r="9415" spans="1:13" s="59" customFormat="1" ht="14.25" x14ac:dyDescent="0.2">
      <c r="A9415" s="60" t="s">
        <v>11233</v>
      </c>
      <c r="B9415" s="60" t="s">
        <v>6152</v>
      </c>
      <c r="C9415" s="66" t="s">
        <v>6153</v>
      </c>
      <c r="D9415" s="61" t="s">
        <v>5751</v>
      </c>
      <c r="E9415" s="61" t="s">
        <v>464</v>
      </c>
      <c r="F9415" s="62">
        <v>6</v>
      </c>
      <c r="G9415" s="63">
        <v>5327</v>
      </c>
      <c r="H9415" s="25">
        <v>31962</v>
      </c>
      <c r="I9415" s="25"/>
      <c r="J9415" s="58" t="e">
        <f>HYPERLINK("#"&amp;"Insumos"&amp;"!A"&amp;MATCH($B9415,#REF!,0),"Ins "&amp;$B9415)</f>
        <v>#REF!</v>
      </c>
      <c r="M9415" s="220"/>
    </row>
    <row r="9416" spans="1:13" s="59" customFormat="1" ht="14.25" x14ac:dyDescent="0.2">
      <c r="A9416" s="60" t="s">
        <v>11233</v>
      </c>
      <c r="B9416" s="60" t="s">
        <v>7418</v>
      </c>
      <c r="C9416" s="66" t="s">
        <v>7419</v>
      </c>
      <c r="D9416" s="61" t="s">
        <v>5751</v>
      </c>
      <c r="E9416" s="61" t="s">
        <v>287</v>
      </c>
      <c r="F9416" s="62">
        <v>36</v>
      </c>
      <c r="G9416" s="63">
        <v>2693</v>
      </c>
      <c r="H9416" s="25">
        <v>96948</v>
      </c>
      <c r="I9416" s="25"/>
      <c r="J9416" s="58" t="e">
        <f>HYPERLINK("#"&amp;"Insumos"&amp;"!A"&amp;MATCH($B9416,#REF!,0),"Ins "&amp;$B9416)</f>
        <v>#REF!</v>
      </c>
      <c r="M9416" s="220"/>
    </row>
    <row r="9417" spans="1:13" s="59" customFormat="1" ht="14.25" x14ac:dyDescent="0.2">
      <c r="A9417" s="60" t="s">
        <v>11233</v>
      </c>
      <c r="B9417" s="64" t="s">
        <v>6162</v>
      </c>
      <c r="C9417" s="66" t="s">
        <v>6163</v>
      </c>
      <c r="D9417" s="61" t="s">
        <v>5751</v>
      </c>
      <c r="E9417" s="61" t="s">
        <v>4134</v>
      </c>
      <c r="F9417" s="62">
        <v>1</v>
      </c>
      <c r="G9417" s="63">
        <v>24082</v>
      </c>
      <c r="H9417" s="25">
        <v>24082</v>
      </c>
      <c r="I9417" s="25"/>
      <c r="J9417" s="58" t="e">
        <f>HYPERLINK("#"&amp;"Insumos"&amp;"!A"&amp;MATCH($B9417,#REF!,0),"Ins "&amp;$B9417)</f>
        <v>#REF!</v>
      </c>
      <c r="M9417" s="220"/>
    </row>
    <row r="9418" spans="1:13" s="59" customFormat="1" ht="14.25" x14ac:dyDescent="0.2">
      <c r="A9418" s="60" t="s">
        <v>11233</v>
      </c>
      <c r="B9418" s="64" t="s">
        <v>211</v>
      </c>
      <c r="C9418" s="66" t="s">
        <v>1033</v>
      </c>
      <c r="D9418" s="61" t="s">
        <v>5734</v>
      </c>
      <c r="E9418" s="61" t="s">
        <v>4141</v>
      </c>
      <c r="F9418" s="62">
        <v>0.43</v>
      </c>
      <c r="G9418" s="63">
        <v>140857</v>
      </c>
      <c r="H9418" s="25">
        <v>60569</v>
      </c>
      <c r="I9418" s="25"/>
      <c r="J9418" s="58" t="e">
        <f>HYPERLINK("#"&amp;"Insumos"&amp;"!A"&amp;MATCH($B9418,#REF!,0),"Ins "&amp;$B9418)</f>
        <v>#REF!</v>
      </c>
      <c r="M9418" s="220"/>
    </row>
    <row r="9419" spans="1:13" s="59" customFormat="1" ht="14.25" x14ac:dyDescent="0.2">
      <c r="A9419" s="60" t="s">
        <v>11233</v>
      </c>
      <c r="B9419" s="64" t="s">
        <v>5533</v>
      </c>
      <c r="C9419" s="66" t="s">
        <v>5892</v>
      </c>
      <c r="D9419" s="61" t="s">
        <v>977</v>
      </c>
      <c r="E9419" s="61" t="s">
        <v>4134</v>
      </c>
      <c r="F9419" s="65">
        <v>1</v>
      </c>
      <c r="G9419" s="63">
        <v>3623</v>
      </c>
      <c r="H9419" s="25">
        <v>3623</v>
      </c>
      <c r="I9419" s="25"/>
      <c r="J9419" s="58" t="e">
        <f>HYPERLINK("#"&amp;"Insumos"&amp;"!A"&amp;MATCH($B9419,#REF!,0),"Ins "&amp;$B9419)</f>
        <v>#REF!</v>
      </c>
      <c r="M9419" s="220"/>
    </row>
    <row r="9420" spans="1:13" s="68" customFormat="1" ht="45" x14ac:dyDescent="0.2">
      <c r="A9420" s="69" t="s">
        <v>11234</v>
      </c>
      <c r="B9420" s="70" t="s">
        <v>6816</v>
      </c>
      <c r="C9420" s="80" t="s">
        <v>11279</v>
      </c>
      <c r="D9420" s="70" t="s">
        <v>5608</v>
      </c>
      <c r="E9420" s="37" t="s">
        <v>11151</v>
      </c>
      <c r="F9420" s="71"/>
      <c r="G9420" s="72"/>
      <c r="H9420" s="73"/>
      <c r="I9420" s="27">
        <v>152860</v>
      </c>
      <c r="M9420" s="220">
        <f t="shared" si="147"/>
        <v>200185</v>
      </c>
    </row>
    <row r="9421" spans="1:13" s="59" customFormat="1" ht="14.25" x14ac:dyDescent="0.2">
      <c r="A9421" s="60" t="s">
        <v>11234</v>
      </c>
      <c r="B9421" s="60" t="s">
        <v>4943</v>
      </c>
      <c r="C9421" s="66" t="s">
        <v>2383</v>
      </c>
      <c r="D9421" s="61" t="s">
        <v>5751</v>
      </c>
      <c r="E9421" s="61" t="s">
        <v>4134</v>
      </c>
      <c r="F9421" s="62">
        <v>1</v>
      </c>
      <c r="G9421" s="63">
        <v>2028</v>
      </c>
      <c r="H9421" s="25">
        <v>2028</v>
      </c>
      <c r="I9421" s="25"/>
      <c r="J9421" s="58" t="e">
        <f>HYPERLINK("#"&amp;"Insumos"&amp;"!A"&amp;MATCH($B9421,#REF!,0),"Ins "&amp;$B9421)</f>
        <v>#REF!</v>
      </c>
      <c r="M9421" s="220"/>
    </row>
    <row r="9422" spans="1:13" s="59" customFormat="1" ht="14.25" x14ac:dyDescent="0.2">
      <c r="A9422" s="60" t="s">
        <v>11234</v>
      </c>
      <c r="B9422" s="60" t="s">
        <v>6152</v>
      </c>
      <c r="C9422" s="66" t="s">
        <v>6153</v>
      </c>
      <c r="D9422" s="61" t="s">
        <v>5751</v>
      </c>
      <c r="E9422" s="61" t="s">
        <v>464</v>
      </c>
      <c r="F9422" s="62">
        <v>6</v>
      </c>
      <c r="G9422" s="63">
        <v>5327</v>
      </c>
      <c r="H9422" s="25">
        <v>31962</v>
      </c>
      <c r="I9422" s="25"/>
      <c r="J9422" s="58" t="e">
        <f>HYPERLINK("#"&amp;"Insumos"&amp;"!A"&amp;MATCH($B9422,#REF!,0),"Ins "&amp;$B9422)</f>
        <v>#REF!</v>
      </c>
      <c r="M9422" s="220"/>
    </row>
    <row r="9423" spans="1:13" s="59" customFormat="1" ht="14.25" x14ac:dyDescent="0.2">
      <c r="A9423" s="60" t="s">
        <v>11234</v>
      </c>
      <c r="B9423" s="60" t="s">
        <v>7418</v>
      </c>
      <c r="C9423" s="66" t="s">
        <v>7419</v>
      </c>
      <c r="D9423" s="61" t="s">
        <v>5751</v>
      </c>
      <c r="E9423" s="61" t="s">
        <v>287</v>
      </c>
      <c r="F9423" s="62">
        <v>18</v>
      </c>
      <c r="G9423" s="63">
        <v>2693</v>
      </c>
      <c r="H9423" s="25">
        <v>48474</v>
      </c>
      <c r="I9423" s="25"/>
      <c r="J9423" s="58" t="e">
        <f>HYPERLINK("#"&amp;"Insumos"&amp;"!A"&amp;MATCH($B9423,#REF!,0),"Ins "&amp;$B9423)</f>
        <v>#REF!</v>
      </c>
      <c r="M9423" s="220"/>
    </row>
    <row r="9424" spans="1:13" s="59" customFormat="1" ht="25.5" x14ac:dyDescent="0.2">
      <c r="A9424" s="60" t="s">
        <v>11234</v>
      </c>
      <c r="B9424" s="64" t="s">
        <v>6168</v>
      </c>
      <c r="C9424" s="66" t="s">
        <v>6555</v>
      </c>
      <c r="D9424" s="61" t="s">
        <v>5751</v>
      </c>
      <c r="E9424" s="61" t="s">
        <v>4134</v>
      </c>
      <c r="F9424" s="62">
        <v>1</v>
      </c>
      <c r="G9424" s="63">
        <v>6204</v>
      </c>
      <c r="H9424" s="25">
        <v>6204</v>
      </c>
      <c r="I9424" s="25"/>
      <c r="J9424" s="58" t="e">
        <f>HYPERLINK("#"&amp;"Insumos"&amp;"!A"&amp;MATCH($B9424,#REF!,0),"Ins "&amp;$B9424)</f>
        <v>#REF!</v>
      </c>
      <c r="M9424" s="220"/>
    </row>
    <row r="9425" spans="1:13" s="59" customFormat="1" ht="14.25" x14ac:dyDescent="0.2">
      <c r="A9425" s="60" t="s">
        <v>11234</v>
      </c>
      <c r="B9425" s="64" t="s">
        <v>211</v>
      </c>
      <c r="C9425" s="66" t="s">
        <v>1033</v>
      </c>
      <c r="D9425" s="61" t="s">
        <v>5734</v>
      </c>
      <c r="E9425" s="61" t="s">
        <v>4141</v>
      </c>
      <c r="F9425" s="62">
        <v>0.43</v>
      </c>
      <c r="G9425" s="63">
        <v>140857</v>
      </c>
      <c r="H9425" s="25">
        <v>60569</v>
      </c>
      <c r="I9425" s="25"/>
      <c r="J9425" s="58" t="e">
        <f>HYPERLINK("#"&amp;"Insumos"&amp;"!A"&amp;MATCH($B9425,#REF!,0),"Ins "&amp;$B9425)</f>
        <v>#REF!</v>
      </c>
      <c r="M9425" s="220"/>
    </row>
    <row r="9426" spans="1:13" s="59" customFormat="1" ht="14.25" x14ac:dyDescent="0.2">
      <c r="A9426" s="60" t="s">
        <v>11234</v>
      </c>
      <c r="B9426" s="64" t="s">
        <v>5533</v>
      </c>
      <c r="C9426" s="66" t="s">
        <v>5892</v>
      </c>
      <c r="D9426" s="61" t="s">
        <v>977</v>
      </c>
      <c r="E9426" s="61" t="s">
        <v>4134</v>
      </c>
      <c r="F9426" s="65">
        <v>1</v>
      </c>
      <c r="G9426" s="63">
        <v>3623</v>
      </c>
      <c r="H9426" s="25">
        <v>3623</v>
      </c>
      <c r="I9426" s="25"/>
      <c r="J9426" s="58" t="e">
        <f>HYPERLINK("#"&amp;"Insumos"&amp;"!A"&amp;MATCH($B9426,#REF!,0),"Ins "&amp;$B9426)</f>
        <v>#REF!</v>
      </c>
      <c r="M9426" s="220"/>
    </row>
    <row r="9427" spans="1:13" s="68" customFormat="1" ht="45" x14ac:dyDescent="0.2">
      <c r="A9427" s="69" t="s">
        <v>11235</v>
      </c>
      <c r="B9427" s="70" t="s">
        <v>6816</v>
      </c>
      <c r="C9427" s="80" t="s">
        <v>11280</v>
      </c>
      <c r="D9427" s="70" t="s">
        <v>5608</v>
      </c>
      <c r="E9427" s="37" t="s">
        <v>11151</v>
      </c>
      <c r="F9427" s="71"/>
      <c r="G9427" s="72"/>
      <c r="H9427" s="73"/>
      <c r="I9427" s="27">
        <v>248551</v>
      </c>
      <c r="M9427" s="220">
        <f t="shared" si="147"/>
        <v>325502</v>
      </c>
    </row>
    <row r="9428" spans="1:13" s="59" customFormat="1" ht="14.25" x14ac:dyDescent="0.2">
      <c r="A9428" s="60" t="s">
        <v>11235</v>
      </c>
      <c r="B9428" s="60" t="s">
        <v>4943</v>
      </c>
      <c r="C9428" s="66" t="s">
        <v>2383</v>
      </c>
      <c r="D9428" s="61" t="s">
        <v>5751</v>
      </c>
      <c r="E9428" s="61" t="s">
        <v>4134</v>
      </c>
      <c r="F9428" s="62">
        <v>1</v>
      </c>
      <c r="G9428" s="63">
        <v>2028</v>
      </c>
      <c r="H9428" s="25">
        <v>2028</v>
      </c>
      <c r="I9428" s="25"/>
      <c r="J9428" s="58" t="e">
        <f>HYPERLINK("#"&amp;"Insumos"&amp;"!A"&amp;MATCH($B9428,#REF!,0),"Ins "&amp;$B9428)</f>
        <v>#REF!</v>
      </c>
      <c r="M9428" s="220"/>
    </row>
    <row r="9429" spans="1:13" s="59" customFormat="1" ht="14.25" x14ac:dyDescent="0.2">
      <c r="A9429" s="60" t="s">
        <v>11235</v>
      </c>
      <c r="B9429" s="60" t="s">
        <v>6152</v>
      </c>
      <c r="C9429" s="66" t="s">
        <v>6153</v>
      </c>
      <c r="D9429" s="61" t="s">
        <v>5751</v>
      </c>
      <c r="E9429" s="61" t="s">
        <v>464</v>
      </c>
      <c r="F9429" s="62">
        <v>6</v>
      </c>
      <c r="G9429" s="63">
        <v>5327</v>
      </c>
      <c r="H9429" s="25">
        <v>31962</v>
      </c>
      <c r="I9429" s="25"/>
      <c r="J9429" s="58" t="e">
        <f>HYPERLINK("#"&amp;"Insumos"&amp;"!A"&amp;MATCH($B9429,#REF!,0),"Ins "&amp;$B9429)</f>
        <v>#REF!</v>
      </c>
      <c r="M9429" s="220"/>
    </row>
    <row r="9430" spans="1:13" s="59" customFormat="1" ht="14.25" x14ac:dyDescent="0.2">
      <c r="A9430" s="60" t="s">
        <v>11235</v>
      </c>
      <c r="B9430" s="60" t="s">
        <v>7418</v>
      </c>
      <c r="C9430" s="66" t="s">
        <v>7419</v>
      </c>
      <c r="D9430" s="61" t="s">
        <v>5751</v>
      </c>
      <c r="E9430" s="61" t="s">
        <v>287</v>
      </c>
      <c r="F9430" s="62">
        <v>18</v>
      </c>
      <c r="G9430" s="63">
        <v>2693</v>
      </c>
      <c r="H9430" s="25">
        <v>48474</v>
      </c>
      <c r="I9430" s="25"/>
      <c r="J9430" s="58" t="e">
        <f>HYPERLINK("#"&amp;"Insumos"&amp;"!A"&amp;MATCH($B9430,#REF!,0),"Ins "&amp;$B9430)</f>
        <v>#REF!</v>
      </c>
      <c r="M9430" s="220"/>
    </row>
    <row r="9431" spans="1:13" s="59" customFormat="1" ht="14.25" x14ac:dyDescent="0.2">
      <c r="A9431" s="60" t="s">
        <v>11235</v>
      </c>
      <c r="B9431" s="64" t="s">
        <v>6171</v>
      </c>
      <c r="C9431" s="66" t="s">
        <v>6172</v>
      </c>
      <c r="D9431" s="61" t="s">
        <v>5751</v>
      </c>
      <c r="E9431" s="61" t="s">
        <v>4134</v>
      </c>
      <c r="F9431" s="62">
        <v>1</v>
      </c>
      <c r="G9431" s="63">
        <v>101895</v>
      </c>
      <c r="H9431" s="25">
        <v>101895</v>
      </c>
      <c r="I9431" s="25"/>
      <c r="J9431" s="58" t="e">
        <f>HYPERLINK("#"&amp;"Insumos"&amp;"!A"&amp;MATCH($B9431,#REF!,0),"Ins "&amp;$B9431)</f>
        <v>#REF!</v>
      </c>
      <c r="M9431" s="220"/>
    </row>
    <row r="9432" spans="1:13" s="59" customFormat="1" ht="14.25" x14ac:dyDescent="0.2">
      <c r="A9432" s="60" t="s">
        <v>11235</v>
      </c>
      <c r="B9432" s="64" t="s">
        <v>211</v>
      </c>
      <c r="C9432" s="66" t="s">
        <v>1033</v>
      </c>
      <c r="D9432" s="61" t="s">
        <v>5734</v>
      </c>
      <c r="E9432" s="61" t="s">
        <v>4141</v>
      </c>
      <c r="F9432" s="62">
        <v>0.43</v>
      </c>
      <c r="G9432" s="63">
        <v>140857</v>
      </c>
      <c r="H9432" s="25">
        <v>60569</v>
      </c>
      <c r="I9432" s="25"/>
      <c r="J9432" s="58" t="e">
        <f>HYPERLINK("#"&amp;"Insumos"&amp;"!A"&amp;MATCH($B9432,#REF!,0),"Ins "&amp;$B9432)</f>
        <v>#REF!</v>
      </c>
      <c r="M9432" s="220"/>
    </row>
    <row r="9433" spans="1:13" s="59" customFormat="1" ht="14.25" x14ac:dyDescent="0.2">
      <c r="A9433" s="60" t="s">
        <v>11235</v>
      </c>
      <c r="B9433" s="64" t="s">
        <v>5533</v>
      </c>
      <c r="C9433" s="66" t="s">
        <v>5892</v>
      </c>
      <c r="D9433" s="61" t="s">
        <v>977</v>
      </c>
      <c r="E9433" s="61" t="s">
        <v>4134</v>
      </c>
      <c r="F9433" s="65">
        <v>1</v>
      </c>
      <c r="G9433" s="63">
        <v>3623</v>
      </c>
      <c r="H9433" s="25">
        <v>3623</v>
      </c>
      <c r="I9433" s="25"/>
      <c r="J9433" s="58" t="e">
        <f>HYPERLINK("#"&amp;"Insumos"&amp;"!A"&amp;MATCH($B9433,#REF!,0),"Ins "&amp;$B9433)</f>
        <v>#REF!</v>
      </c>
      <c r="M9433" s="220"/>
    </row>
    <row r="9434" spans="1:13" s="59" customFormat="1" ht="45" x14ac:dyDescent="0.2">
      <c r="A9434" s="69" t="s">
        <v>11236</v>
      </c>
      <c r="B9434" s="70" t="s">
        <v>6816</v>
      </c>
      <c r="C9434" s="80" t="s">
        <v>11281</v>
      </c>
      <c r="D9434" s="70" t="s">
        <v>5608</v>
      </c>
      <c r="E9434" s="37" t="s">
        <v>11151</v>
      </c>
      <c r="F9434" s="71"/>
      <c r="G9434" s="72"/>
      <c r="H9434" s="75"/>
      <c r="I9434" s="27">
        <v>300468</v>
      </c>
      <c r="M9434" s="220">
        <f t="shared" si="147"/>
        <v>393493</v>
      </c>
    </row>
    <row r="9435" spans="1:13" s="59" customFormat="1" ht="14.25" x14ac:dyDescent="0.2">
      <c r="A9435" s="60" t="s">
        <v>11236</v>
      </c>
      <c r="B9435" s="60" t="s">
        <v>11157</v>
      </c>
      <c r="C9435" s="66" t="s">
        <v>11119</v>
      </c>
      <c r="D9435" s="61" t="s">
        <v>5751</v>
      </c>
      <c r="E9435" s="61" t="s">
        <v>11151</v>
      </c>
      <c r="F9435" s="62">
        <v>1</v>
      </c>
      <c r="G9435" s="63">
        <v>884</v>
      </c>
      <c r="H9435" s="25">
        <v>884</v>
      </c>
      <c r="I9435" s="25"/>
      <c r="J9435" s="58" t="e">
        <f>HYPERLINK("#"&amp;"Insumos"&amp;"!A"&amp;MATCH($B9435,#REF!,0),"Ins "&amp;$B9435)</f>
        <v>#REF!</v>
      </c>
      <c r="M9435" s="220"/>
    </row>
    <row r="9436" spans="1:13" s="59" customFormat="1" ht="14.25" x14ac:dyDescent="0.2">
      <c r="A9436" s="60" t="s">
        <v>11236</v>
      </c>
      <c r="B9436" s="60" t="s">
        <v>7414</v>
      </c>
      <c r="C9436" s="66" t="s">
        <v>7415</v>
      </c>
      <c r="D9436" s="61" t="s">
        <v>5751</v>
      </c>
      <c r="E9436" s="61" t="s">
        <v>287</v>
      </c>
      <c r="F9436" s="62">
        <v>15</v>
      </c>
      <c r="G9436" s="63">
        <v>2673</v>
      </c>
      <c r="H9436" s="25">
        <v>40095</v>
      </c>
      <c r="I9436" s="25"/>
      <c r="J9436" s="58" t="e">
        <f>HYPERLINK("#"&amp;"Insumos"&amp;"!A"&amp;MATCH($B9436,#REF!,0),"Ins "&amp;$B9436)</f>
        <v>#REF!</v>
      </c>
      <c r="M9436" s="220"/>
    </row>
    <row r="9437" spans="1:13" s="59" customFormat="1" ht="14.25" x14ac:dyDescent="0.2">
      <c r="A9437" s="60" t="s">
        <v>11236</v>
      </c>
      <c r="B9437" s="60" t="s">
        <v>7418</v>
      </c>
      <c r="C9437" s="66" t="s">
        <v>7419</v>
      </c>
      <c r="D9437" s="61" t="s">
        <v>5751</v>
      </c>
      <c r="E9437" s="61" t="s">
        <v>287</v>
      </c>
      <c r="F9437" s="62">
        <v>45</v>
      </c>
      <c r="G9437" s="63">
        <v>2693</v>
      </c>
      <c r="H9437" s="25">
        <v>121185</v>
      </c>
      <c r="I9437" s="25"/>
      <c r="J9437" s="58" t="e">
        <f>HYPERLINK("#"&amp;"Insumos"&amp;"!A"&amp;MATCH($B9437,#REF!,0),"Ins "&amp;$B9437)</f>
        <v>#REF!</v>
      </c>
      <c r="M9437" s="220"/>
    </row>
    <row r="9438" spans="1:13" s="59" customFormat="1" ht="14.25" x14ac:dyDescent="0.2">
      <c r="A9438" s="60" t="s">
        <v>11236</v>
      </c>
      <c r="B9438" s="64" t="s">
        <v>11158</v>
      </c>
      <c r="C9438" s="66" t="s">
        <v>11120</v>
      </c>
      <c r="D9438" s="61" t="s">
        <v>5751</v>
      </c>
      <c r="E9438" s="61" t="s">
        <v>11151</v>
      </c>
      <c r="F9438" s="62">
        <v>1</v>
      </c>
      <c r="G9438" s="63">
        <v>87256</v>
      </c>
      <c r="H9438" s="25">
        <v>87256</v>
      </c>
      <c r="I9438" s="25"/>
      <c r="J9438" s="58" t="e">
        <f>HYPERLINK("#"&amp;"Insumos"&amp;"!A"&amp;MATCH($B9438,#REF!,0),"Ins "&amp;$B9438)</f>
        <v>#REF!</v>
      </c>
      <c r="M9438" s="220"/>
    </row>
    <row r="9439" spans="1:13" s="59" customFormat="1" ht="14.25" x14ac:dyDescent="0.2">
      <c r="A9439" s="60" t="s">
        <v>11236</v>
      </c>
      <c r="B9439" s="64" t="s">
        <v>211</v>
      </c>
      <c r="C9439" s="66" t="s">
        <v>1033</v>
      </c>
      <c r="D9439" s="61" t="s">
        <v>5734</v>
      </c>
      <c r="E9439" s="61" t="s">
        <v>4141</v>
      </c>
      <c r="F9439" s="62">
        <v>0.33668900000000002</v>
      </c>
      <c r="G9439" s="63">
        <v>140857</v>
      </c>
      <c r="H9439" s="25">
        <v>47425</v>
      </c>
      <c r="I9439" s="25"/>
      <c r="J9439" s="58" t="e">
        <f>HYPERLINK("#"&amp;"Insumos"&amp;"!A"&amp;MATCH($B9439,#REF!,0),"Ins "&amp;$B9439)</f>
        <v>#REF!</v>
      </c>
      <c r="M9439" s="220"/>
    </row>
    <row r="9440" spans="1:13" s="59" customFormat="1" ht="14.25" x14ac:dyDescent="0.2">
      <c r="A9440" s="60" t="s">
        <v>11236</v>
      </c>
      <c r="B9440" s="64" t="s">
        <v>5533</v>
      </c>
      <c r="C9440" s="66" t="s">
        <v>5892</v>
      </c>
      <c r="D9440" s="61" t="s">
        <v>977</v>
      </c>
      <c r="E9440" s="61" t="s">
        <v>4134</v>
      </c>
      <c r="F9440" s="65">
        <v>1</v>
      </c>
      <c r="G9440" s="63">
        <v>3623</v>
      </c>
      <c r="H9440" s="25">
        <v>3623</v>
      </c>
      <c r="I9440" s="25"/>
      <c r="J9440" s="58" t="e">
        <f>HYPERLINK("#"&amp;"Insumos"&amp;"!A"&amp;MATCH($B9440,#REF!,0),"Ins "&amp;$B9440)</f>
        <v>#REF!</v>
      </c>
      <c r="M9440" s="220"/>
    </row>
    <row r="9441" spans="1:13" s="59" customFormat="1" ht="45" x14ac:dyDescent="0.2">
      <c r="A9441" s="69" t="s">
        <v>11237</v>
      </c>
      <c r="B9441" s="74" t="s">
        <v>6816</v>
      </c>
      <c r="C9441" s="80" t="s">
        <v>11282</v>
      </c>
      <c r="D9441" s="70" t="s">
        <v>5608</v>
      </c>
      <c r="E9441" s="37" t="s">
        <v>11151</v>
      </c>
      <c r="F9441" s="71"/>
      <c r="G9441" s="72"/>
      <c r="H9441" s="75"/>
      <c r="I9441" s="27">
        <v>198348</v>
      </c>
      <c r="M9441" s="220">
        <f t="shared" si="147"/>
        <v>259757</v>
      </c>
    </row>
    <row r="9442" spans="1:13" s="59" customFormat="1" ht="14.25" x14ac:dyDescent="0.2">
      <c r="A9442" s="60" t="s">
        <v>11237</v>
      </c>
      <c r="B9442" s="60" t="s">
        <v>4943</v>
      </c>
      <c r="C9442" s="66" t="s">
        <v>2383</v>
      </c>
      <c r="D9442" s="61" t="s">
        <v>5751</v>
      </c>
      <c r="E9442" s="61" t="s">
        <v>4134</v>
      </c>
      <c r="F9442" s="62">
        <v>1</v>
      </c>
      <c r="G9442" s="63">
        <v>2028</v>
      </c>
      <c r="H9442" s="25">
        <v>2028</v>
      </c>
      <c r="I9442" s="25"/>
      <c r="J9442" s="58" t="e">
        <f>HYPERLINK("#"&amp;"Insumos"&amp;"!A"&amp;MATCH($B9442,#REF!,0),"Ins "&amp;$B9442)</f>
        <v>#REF!</v>
      </c>
      <c r="M9442" s="220"/>
    </row>
    <row r="9443" spans="1:13" s="59" customFormat="1" ht="14.25" x14ac:dyDescent="0.2">
      <c r="A9443" s="60" t="s">
        <v>11237</v>
      </c>
      <c r="B9443" s="60" t="s">
        <v>6152</v>
      </c>
      <c r="C9443" s="66" t="s">
        <v>6153</v>
      </c>
      <c r="D9443" s="61" t="s">
        <v>5751</v>
      </c>
      <c r="E9443" s="61" t="s">
        <v>464</v>
      </c>
      <c r="F9443" s="62">
        <v>6</v>
      </c>
      <c r="G9443" s="63">
        <v>5327</v>
      </c>
      <c r="H9443" s="25">
        <v>31962</v>
      </c>
      <c r="I9443" s="25"/>
      <c r="J9443" s="58" t="e">
        <f>HYPERLINK("#"&amp;"Insumos"&amp;"!A"&amp;MATCH($B9443,#REF!,0),"Ins "&amp;$B9443)</f>
        <v>#REF!</v>
      </c>
      <c r="M9443" s="220"/>
    </row>
    <row r="9444" spans="1:13" s="59" customFormat="1" ht="14.25" x14ac:dyDescent="0.2">
      <c r="A9444" s="60" t="s">
        <v>11237</v>
      </c>
      <c r="B9444" s="60" t="s">
        <v>7418</v>
      </c>
      <c r="C9444" s="66" t="s">
        <v>7419</v>
      </c>
      <c r="D9444" s="61" t="s">
        <v>5751</v>
      </c>
      <c r="E9444" s="61" t="s">
        <v>287</v>
      </c>
      <c r="F9444" s="62">
        <v>18</v>
      </c>
      <c r="G9444" s="63">
        <v>2693</v>
      </c>
      <c r="H9444" s="25">
        <v>48474</v>
      </c>
      <c r="I9444" s="25"/>
      <c r="J9444" s="58" t="e">
        <f>HYPERLINK("#"&amp;"Insumos"&amp;"!A"&amp;MATCH($B9444,#REF!,0),"Ins "&amp;$B9444)</f>
        <v>#REF!</v>
      </c>
      <c r="M9444" s="220"/>
    </row>
    <row r="9445" spans="1:13" s="59" customFormat="1" ht="25.5" x14ac:dyDescent="0.2">
      <c r="A9445" s="60" t="s">
        <v>11237</v>
      </c>
      <c r="B9445" s="64" t="s">
        <v>6169</v>
      </c>
      <c r="C9445" s="66" t="s">
        <v>6170</v>
      </c>
      <c r="D9445" s="61" t="s">
        <v>5751</v>
      </c>
      <c r="E9445" s="61" t="s">
        <v>4134</v>
      </c>
      <c r="F9445" s="62">
        <v>1</v>
      </c>
      <c r="G9445" s="63">
        <v>51692</v>
      </c>
      <c r="H9445" s="25">
        <v>51692</v>
      </c>
      <c r="I9445" s="25"/>
      <c r="J9445" s="58" t="e">
        <f>HYPERLINK("#"&amp;"Insumos"&amp;"!A"&amp;MATCH($B9445,#REF!,0),"Ins "&amp;$B9445)</f>
        <v>#REF!</v>
      </c>
      <c r="M9445" s="220"/>
    </row>
    <row r="9446" spans="1:13" s="59" customFormat="1" ht="14.25" x14ac:dyDescent="0.2">
      <c r="A9446" s="60" t="s">
        <v>11237</v>
      </c>
      <c r="B9446" s="64" t="s">
        <v>211</v>
      </c>
      <c r="C9446" s="66" t="s">
        <v>1033</v>
      </c>
      <c r="D9446" s="61" t="s">
        <v>5734</v>
      </c>
      <c r="E9446" s="61" t="s">
        <v>4141</v>
      </c>
      <c r="F9446" s="62">
        <v>0.43</v>
      </c>
      <c r="G9446" s="63">
        <v>140857</v>
      </c>
      <c r="H9446" s="25">
        <v>60569</v>
      </c>
      <c r="I9446" s="25"/>
      <c r="J9446" s="58" t="e">
        <f>HYPERLINK("#"&amp;"Insumos"&amp;"!A"&amp;MATCH($B9446,#REF!,0),"Ins "&amp;$B9446)</f>
        <v>#REF!</v>
      </c>
      <c r="M9446" s="220"/>
    </row>
    <row r="9447" spans="1:13" s="59" customFormat="1" ht="14.25" x14ac:dyDescent="0.2">
      <c r="A9447" s="60" t="s">
        <v>11237</v>
      </c>
      <c r="B9447" s="64" t="s">
        <v>5533</v>
      </c>
      <c r="C9447" s="66" t="s">
        <v>5892</v>
      </c>
      <c r="D9447" s="61" t="s">
        <v>977</v>
      </c>
      <c r="E9447" s="61" t="s">
        <v>4134</v>
      </c>
      <c r="F9447" s="65">
        <v>1</v>
      </c>
      <c r="G9447" s="63">
        <v>3623</v>
      </c>
      <c r="H9447" s="25">
        <v>3623</v>
      </c>
      <c r="I9447" s="25"/>
      <c r="J9447" s="58" t="e">
        <f>HYPERLINK("#"&amp;"Insumos"&amp;"!A"&amp;MATCH($B9447,#REF!,0),"Ins "&amp;$B9447)</f>
        <v>#REF!</v>
      </c>
      <c r="M9447" s="220"/>
    </row>
    <row r="9448" spans="1:13" s="59" customFormat="1" ht="45" x14ac:dyDescent="0.2">
      <c r="A9448" s="69" t="s">
        <v>11238</v>
      </c>
      <c r="B9448" s="74" t="s">
        <v>6816</v>
      </c>
      <c r="C9448" s="80" t="s">
        <v>11283</v>
      </c>
      <c r="D9448" s="70" t="s">
        <v>5608</v>
      </c>
      <c r="E9448" s="37" t="s">
        <v>11151</v>
      </c>
      <c r="F9448" s="71"/>
      <c r="G9448" s="72"/>
      <c r="H9448" s="75"/>
      <c r="I9448" s="27">
        <v>10812</v>
      </c>
      <c r="M9448" s="220">
        <f t="shared" si="147"/>
        <v>14159</v>
      </c>
    </row>
    <row r="9449" spans="1:13" s="59" customFormat="1" ht="14.25" x14ac:dyDescent="0.2">
      <c r="A9449" s="60" t="s">
        <v>11238</v>
      </c>
      <c r="B9449" s="60" t="s">
        <v>7418</v>
      </c>
      <c r="C9449" s="66" t="s">
        <v>7419</v>
      </c>
      <c r="D9449" s="61" t="s">
        <v>5751</v>
      </c>
      <c r="E9449" s="61" t="s">
        <v>287</v>
      </c>
      <c r="F9449" s="62">
        <v>3</v>
      </c>
      <c r="G9449" s="63">
        <v>2693</v>
      </c>
      <c r="H9449" s="25">
        <v>8079</v>
      </c>
      <c r="I9449" s="25"/>
      <c r="J9449" s="58" t="e">
        <f>HYPERLINK("#"&amp;"Insumos"&amp;"!A"&amp;MATCH($B9449,#REF!,0),"Ins "&amp;$B9449)</f>
        <v>#REF!</v>
      </c>
      <c r="M9449" s="220"/>
    </row>
    <row r="9450" spans="1:13" s="59" customFormat="1" ht="14.25" x14ac:dyDescent="0.2">
      <c r="A9450" s="60" t="s">
        <v>11238</v>
      </c>
      <c r="B9450" s="64" t="s">
        <v>211</v>
      </c>
      <c r="C9450" s="66" t="s">
        <v>1033</v>
      </c>
      <c r="D9450" s="61" t="s">
        <v>5734</v>
      </c>
      <c r="E9450" s="61" t="s">
        <v>4141</v>
      </c>
      <c r="F9450" s="62">
        <v>1.6834450000000001E-2</v>
      </c>
      <c r="G9450" s="63">
        <v>140857</v>
      </c>
      <c r="H9450" s="25">
        <v>2371</v>
      </c>
      <c r="I9450" s="25"/>
      <c r="J9450" s="58" t="e">
        <f>HYPERLINK("#"&amp;"Insumos"&amp;"!A"&amp;MATCH($B9450,#REF!,0),"Ins "&amp;$B9450)</f>
        <v>#REF!</v>
      </c>
      <c r="M9450" s="220"/>
    </row>
    <row r="9451" spans="1:13" s="59" customFormat="1" ht="14.25" x14ac:dyDescent="0.2">
      <c r="A9451" s="60" t="s">
        <v>11238</v>
      </c>
      <c r="B9451" s="64" t="s">
        <v>5533</v>
      </c>
      <c r="C9451" s="66" t="s">
        <v>5892</v>
      </c>
      <c r="D9451" s="61" t="s">
        <v>977</v>
      </c>
      <c r="E9451" s="61" t="s">
        <v>4134</v>
      </c>
      <c r="F9451" s="65">
        <v>0.1</v>
      </c>
      <c r="G9451" s="63">
        <v>3623</v>
      </c>
      <c r="H9451" s="25">
        <v>362</v>
      </c>
      <c r="I9451" s="25"/>
      <c r="J9451" s="58" t="e">
        <f>HYPERLINK("#"&amp;"Insumos"&amp;"!A"&amp;MATCH($B9451,#REF!,0),"Ins "&amp;$B9451)</f>
        <v>#REF!</v>
      </c>
      <c r="M9451" s="220"/>
    </row>
    <row r="9452" spans="1:13" s="59" customFormat="1" ht="30" x14ac:dyDescent="0.2">
      <c r="A9452" s="69" t="s">
        <v>11239</v>
      </c>
      <c r="B9452" s="70" t="s">
        <v>6816</v>
      </c>
      <c r="C9452" s="80" t="s">
        <v>11284</v>
      </c>
      <c r="D9452" s="70" t="s">
        <v>5608</v>
      </c>
      <c r="E9452" s="37" t="s">
        <v>11151</v>
      </c>
      <c r="F9452" s="71"/>
      <c r="G9452" s="72"/>
      <c r="H9452" s="75"/>
      <c r="I9452" s="27">
        <v>67970</v>
      </c>
      <c r="M9452" s="220">
        <f t="shared" si="147"/>
        <v>89014</v>
      </c>
    </row>
    <row r="9453" spans="1:13" s="59" customFormat="1" ht="14.25" x14ac:dyDescent="0.2">
      <c r="A9453" s="60" t="s">
        <v>11239</v>
      </c>
      <c r="B9453" s="60" t="s">
        <v>11157</v>
      </c>
      <c r="C9453" s="66" t="s">
        <v>11119</v>
      </c>
      <c r="D9453" s="61" t="s">
        <v>5751</v>
      </c>
      <c r="E9453" s="61" t="s">
        <v>11151</v>
      </c>
      <c r="F9453" s="62">
        <v>1</v>
      </c>
      <c r="G9453" s="63">
        <v>884</v>
      </c>
      <c r="H9453" s="25">
        <v>884</v>
      </c>
      <c r="I9453" s="25"/>
      <c r="J9453" s="58" t="e">
        <f>HYPERLINK("#"&amp;"Insumos"&amp;"!A"&amp;MATCH($B9453,#REF!,0),"Ins "&amp;$B9453)</f>
        <v>#REF!</v>
      </c>
      <c r="M9453" s="220"/>
    </row>
    <row r="9454" spans="1:13" s="59" customFormat="1" ht="14.25" x14ac:dyDescent="0.2">
      <c r="A9454" s="60" t="s">
        <v>11239</v>
      </c>
      <c r="B9454" s="60" t="s">
        <v>7414</v>
      </c>
      <c r="C9454" s="66" t="s">
        <v>7415</v>
      </c>
      <c r="D9454" s="61" t="s">
        <v>5751</v>
      </c>
      <c r="E9454" s="61" t="s">
        <v>287</v>
      </c>
      <c r="F9454" s="62">
        <v>6</v>
      </c>
      <c r="G9454" s="63">
        <v>2673</v>
      </c>
      <c r="H9454" s="25">
        <v>16038</v>
      </c>
      <c r="I9454" s="25"/>
      <c r="J9454" s="58" t="e">
        <f>HYPERLINK("#"&amp;"Insumos"&amp;"!A"&amp;MATCH($B9454,#REF!,0),"Ins "&amp;$B9454)</f>
        <v>#REF!</v>
      </c>
      <c r="M9454" s="220"/>
    </row>
    <row r="9455" spans="1:13" s="59" customFormat="1" ht="14.25" x14ac:dyDescent="0.2">
      <c r="A9455" s="60" t="s">
        <v>11239</v>
      </c>
      <c r="B9455" s="64" t="s">
        <v>211</v>
      </c>
      <c r="C9455" s="66" t="s">
        <v>1033</v>
      </c>
      <c r="D9455" s="61" t="s">
        <v>5734</v>
      </c>
      <c r="E9455" s="61" t="s">
        <v>4141</v>
      </c>
      <c r="F9455" s="62">
        <v>0.33668900000000002</v>
      </c>
      <c r="G9455" s="63">
        <v>140857</v>
      </c>
      <c r="H9455" s="25">
        <v>47425</v>
      </c>
      <c r="I9455" s="25"/>
      <c r="J9455" s="58" t="e">
        <f>HYPERLINK("#"&amp;"Insumos"&amp;"!A"&amp;MATCH($B9455,#REF!,0),"Ins "&amp;$B9455)</f>
        <v>#REF!</v>
      </c>
      <c r="M9455" s="220"/>
    </row>
    <row r="9456" spans="1:13" s="59" customFormat="1" ht="14.25" x14ac:dyDescent="0.2">
      <c r="A9456" s="60" t="s">
        <v>11239</v>
      </c>
      <c r="B9456" s="64" t="s">
        <v>5533</v>
      </c>
      <c r="C9456" s="66" t="s">
        <v>5892</v>
      </c>
      <c r="D9456" s="61" t="s">
        <v>977</v>
      </c>
      <c r="E9456" s="61" t="s">
        <v>4134</v>
      </c>
      <c r="F9456" s="65">
        <v>1</v>
      </c>
      <c r="G9456" s="63">
        <v>3623</v>
      </c>
      <c r="H9456" s="25">
        <v>3623</v>
      </c>
      <c r="I9456" s="25"/>
      <c r="J9456" s="58" t="e">
        <f>HYPERLINK("#"&amp;"Insumos"&amp;"!A"&amp;MATCH($B9456,#REF!,0),"Ins "&amp;$B9456)</f>
        <v>#REF!</v>
      </c>
      <c r="M9456" s="220"/>
    </row>
    <row r="9457" spans="1:13" s="59" customFormat="1" ht="30" x14ac:dyDescent="0.2">
      <c r="A9457" s="69" t="s">
        <v>11240</v>
      </c>
      <c r="B9457" s="70" t="s">
        <v>6816</v>
      </c>
      <c r="C9457" s="80" t="s">
        <v>11285</v>
      </c>
      <c r="D9457" s="70" t="s">
        <v>5608</v>
      </c>
      <c r="E9457" s="37" t="s">
        <v>11151</v>
      </c>
      <c r="F9457" s="71"/>
      <c r="G9457" s="72"/>
      <c r="H9457" s="75"/>
      <c r="I9457" s="27">
        <v>167933</v>
      </c>
      <c r="M9457" s="220">
        <f t="shared" si="147"/>
        <v>219925</v>
      </c>
    </row>
    <row r="9458" spans="1:13" s="59" customFormat="1" ht="14.25" x14ac:dyDescent="0.2">
      <c r="A9458" s="60" t="s">
        <v>11240</v>
      </c>
      <c r="B9458" s="60" t="s">
        <v>11163</v>
      </c>
      <c r="C9458" s="66" t="s">
        <v>11125</v>
      </c>
      <c r="D9458" s="61" t="s">
        <v>5751</v>
      </c>
      <c r="E9458" s="61" t="s">
        <v>11151</v>
      </c>
      <c r="F9458" s="62">
        <v>1</v>
      </c>
      <c r="G9458" s="63">
        <v>18720</v>
      </c>
      <c r="H9458" s="25">
        <v>18720</v>
      </c>
      <c r="I9458" s="25"/>
      <c r="J9458" s="58" t="e">
        <f>HYPERLINK("#"&amp;"Insumos"&amp;"!A"&amp;MATCH($B9458,#REF!,0),"Ins "&amp;$B9458)</f>
        <v>#REF!</v>
      </c>
      <c r="M9458" s="220"/>
    </row>
    <row r="9459" spans="1:13" s="59" customFormat="1" ht="14.25" x14ac:dyDescent="0.2">
      <c r="A9459" s="60" t="s">
        <v>11240</v>
      </c>
      <c r="B9459" s="60" t="s">
        <v>11160</v>
      </c>
      <c r="C9459" s="66" t="s">
        <v>11122</v>
      </c>
      <c r="D9459" s="61" t="s">
        <v>5751</v>
      </c>
      <c r="E9459" s="61" t="s">
        <v>11151</v>
      </c>
      <c r="F9459" s="62">
        <v>1</v>
      </c>
      <c r="G9459" s="63">
        <v>10088</v>
      </c>
      <c r="H9459" s="25">
        <v>10088</v>
      </c>
      <c r="I9459" s="25"/>
      <c r="J9459" s="58" t="e">
        <f>HYPERLINK("#"&amp;"Insumos"&amp;"!A"&amp;MATCH($B9459,#REF!,0),"Ins "&amp;$B9459)</f>
        <v>#REF!</v>
      </c>
      <c r="M9459" s="220"/>
    </row>
    <row r="9460" spans="1:13" s="59" customFormat="1" ht="14.25" x14ac:dyDescent="0.2">
      <c r="A9460" s="60" t="s">
        <v>11240</v>
      </c>
      <c r="B9460" s="60" t="s">
        <v>7438</v>
      </c>
      <c r="C9460" s="66" t="s">
        <v>7439</v>
      </c>
      <c r="D9460" s="61" t="s">
        <v>5751</v>
      </c>
      <c r="E9460" s="61" t="s">
        <v>4134</v>
      </c>
      <c r="F9460" s="62">
        <v>1</v>
      </c>
      <c r="G9460" s="63">
        <v>8429</v>
      </c>
      <c r="H9460" s="25">
        <v>8429</v>
      </c>
      <c r="I9460" s="25"/>
      <c r="J9460" s="58" t="e">
        <f>HYPERLINK("#"&amp;"Insumos"&amp;"!A"&amp;MATCH($B9460,#REF!,0),"Ins "&amp;$B9460)</f>
        <v>#REF!</v>
      </c>
      <c r="M9460" s="220"/>
    </row>
    <row r="9461" spans="1:13" s="59" customFormat="1" ht="14.25" x14ac:dyDescent="0.2">
      <c r="A9461" s="60" t="s">
        <v>11240</v>
      </c>
      <c r="B9461" s="64" t="s">
        <v>7440</v>
      </c>
      <c r="C9461" s="66" t="s">
        <v>7441</v>
      </c>
      <c r="D9461" s="61" t="s">
        <v>5751</v>
      </c>
      <c r="E9461" s="61" t="s">
        <v>287</v>
      </c>
      <c r="F9461" s="62">
        <v>1.5</v>
      </c>
      <c r="G9461" s="63">
        <v>7176</v>
      </c>
      <c r="H9461" s="25">
        <v>10764</v>
      </c>
      <c r="I9461" s="25"/>
      <c r="J9461" s="58" t="e">
        <f>HYPERLINK("#"&amp;"Insumos"&amp;"!A"&amp;MATCH($B9461,#REF!,0),"Ins "&amp;$B9461)</f>
        <v>#REF!</v>
      </c>
      <c r="M9461" s="220"/>
    </row>
    <row r="9462" spans="1:13" s="59" customFormat="1" ht="14.25" x14ac:dyDescent="0.2">
      <c r="A9462" s="60" t="s">
        <v>11240</v>
      </c>
      <c r="B9462" s="64" t="s">
        <v>211</v>
      </c>
      <c r="C9462" s="66" t="s">
        <v>1033</v>
      </c>
      <c r="D9462" s="61" t="s">
        <v>5734</v>
      </c>
      <c r="E9462" s="61" t="s">
        <v>4141</v>
      </c>
      <c r="F9462" s="62">
        <v>0.8</v>
      </c>
      <c r="G9462" s="63">
        <v>140857</v>
      </c>
      <c r="H9462" s="25">
        <v>112686</v>
      </c>
      <c r="I9462" s="25"/>
      <c r="J9462" s="58" t="e">
        <f>HYPERLINK("#"&amp;"Insumos"&amp;"!A"&amp;MATCH($B9462,#REF!,0),"Ins "&amp;$B9462)</f>
        <v>#REF!</v>
      </c>
      <c r="M9462" s="220"/>
    </row>
    <row r="9463" spans="1:13" s="59" customFormat="1" ht="14.25" x14ac:dyDescent="0.2">
      <c r="A9463" s="60" t="s">
        <v>11240</v>
      </c>
      <c r="B9463" s="64" t="s">
        <v>5533</v>
      </c>
      <c r="C9463" s="66" t="s">
        <v>5892</v>
      </c>
      <c r="D9463" s="61" t="s">
        <v>977</v>
      </c>
      <c r="E9463" s="61" t="s">
        <v>4134</v>
      </c>
      <c r="F9463" s="65">
        <v>2</v>
      </c>
      <c r="G9463" s="63">
        <v>3623</v>
      </c>
      <c r="H9463" s="25">
        <v>7246</v>
      </c>
      <c r="I9463" s="25"/>
      <c r="J9463" s="58" t="e">
        <f>HYPERLINK("#"&amp;"Insumos"&amp;"!A"&amp;MATCH($B9463,#REF!,0),"Ins "&amp;$B9463)</f>
        <v>#REF!</v>
      </c>
      <c r="M9463" s="220"/>
    </row>
    <row r="9464" spans="1:13" s="59" customFormat="1" ht="30" x14ac:dyDescent="0.2">
      <c r="A9464" s="69" t="s">
        <v>11241</v>
      </c>
      <c r="B9464" s="70" t="s">
        <v>6816</v>
      </c>
      <c r="C9464" s="80" t="s">
        <v>11286</v>
      </c>
      <c r="D9464" s="70" t="s">
        <v>5608</v>
      </c>
      <c r="E9464" s="37" t="s">
        <v>11151</v>
      </c>
      <c r="F9464" s="71"/>
      <c r="G9464" s="72"/>
      <c r="H9464" s="75"/>
      <c r="I9464" s="27">
        <v>188733</v>
      </c>
      <c r="M9464" s="220">
        <f t="shared" si="147"/>
        <v>247165</v>
      </c>
    </row>
    <row r="9465" spans="1:13" s="59" customFormat="1" ht="14.25" x14ac:dyDescent="0.2">
      <c r="A9465" s="60" t="s">
        <v>11241</v>
      </c>
      <c r="B9465" s="60" t="s">
        <v>11164</v>
      </c>
      <c r="C9465" s="66" t="s">
        <v>11126</v>
      </c>
      <c r="D9465" s="61" t="s">
        <v>5751</v>
      </c>
      <c r="E9465" s="61" t="s">
        <v>11151</v>
      </c>
      <c r="F9465" s="62">
        <v>1</v>
      </c>
      <c r="G9465" s="63">
        <v>39520</v>
      </c>
      <c r="H9465" s="25">
        <v>39520</v>
      </c>
      <c r="I9465" s="25"/>
      <c r="J9465" s="58" t="e">
        <f>HYPERLINK("#"&amp;"Insumos"&amp;"!A"&amp;MATCH($B9465,#REF!,0),"Ins "&amp;$B9465)</f>
        <v>#REF!</v>
      </c>
      <c r="M9465" s="220"/>
    </row>
    <row r="9466" spans="1:13" s="59" customFormat="1" ht="14.25" x14ac:dyDescent="0.2">
      <c r="A9466" s="60" t="s">
        <v>11241</v>
      </c>
      <c r="B9466" s="60" t="s">
        <v>11160</v>
      </c>
      <c r="C9466" s="66" t="s">
        <v>11122</v>
      </c>
      <c r="D9466" s="61" t="s">
        <v>5751</v>
      </c>
      <c r="E9466" s="61" t="s">
        <v>11151</v>
      </c>
      <c r="F9466" s="62">
        <v>1</v>
      </c>
      <c r="G9466" s="63">
        <v>10088</v>
      </c>
      <c r="H9466" s="25">
        <v>10088</v>
      </c>
      <c r="I9466" s="25"/>
      <c r="J9466" s="58" t="e">
        <f>HYPERLINK("#"&amp;"Insumos"&amp;"!A"&amp;MATCH($B9466,#REF!,0),"Ins "&amp;$B9466)</f>
        <v>#REF!</v>
      </c>
      <c r="M9466" s="220"/>
    </row>
    <row r="9467" spans="1:13" s="59" customFormat="1" ht="14.25" x14ac:dyDescent="0.2">
      <c r="A9467" s="60" t="s">
        <v>11241</v>
      </c>
      <c r="B9467" s="60" t="s">
        <v>7438</v>
      </c>
      <c r="C9467" s="66" t="s">
        <v>7439</v>
      </c>
      <c r="D9467" s="61" t="s">
        <v>5751</v>
      </c>
      <c r="E9467" s="61" t="s">
        <v>4134</v>
      </c>
      <c r="F9467" s="62">
        <v>1</v>
      </c>
      <c r="G9467" s="63">
        <v>8429</v>
      </c>
      <c r="H9467" s="25">
        <v>8429</v>
      </c>
      <c r="I9467" s="25"/>
      <c r="J9467" s="58" t="e">
        <f>HYPERLINK("#"&amp;"Insumos"&amp;"!A"&amp;MATCH($B9467,#REF!,0),"Ins "&amp;$B9467)</f>
        <v>#REF!</v>
      </c>
      <c r="M9467" s="220"/>
    </row>
    <row r="9468" spans="1:13" s="59" customFormat="1" ht="14.25" x14ac:dyDescent="0.2">
      <c r="A9468" s="60" t="s">
        <v>11241</v>
      </c>
      <c r="B9468" s="64" t="s">
        <v>7440</v>
      </c>
      <c r="C9468" s="66" t="s">
        <v>7441</v>
      </c>
      <c r="D9468" s="61" t="s">
        <v>5751</v>
      </c>
      <c r="E9468" s="61" t="s">
        <v>287</v>
      </c>
      <c r="F9468" s="62">
        <v>1.5</v>
      </c>
      <c r="G9468" s="63">
        <v>7176</v>
      </c>
      <c r="H9468" s="25">
        <v>10764</v>
      </c>
      <c r="I9468" s="25"/>
      <c r="J9468" s="58" t="e">
        <f>HYPERLINK("#"&amp;"Insumos"&amp;"!A"&amp;MATCH($B9468,#REF!,0),"Ins "&amp;$B9468)</f>
        <v>#REF!</v>
      </c>
      <c r="M9468" s="220"/>
    </row>
    <row r="9469" spans="1:13" s="59" customFormat="1" ht="14.25" x14ac:dyDescent="0.2">
      <c r="A9469" s="60" t="s">
        <v>11241</v>
      </c>
      <c r="B9469" s="64" t="s">
        <v>211</v>
      </c>
      <c r="C9469" s="66" t="s">
        <v>1033</v>
      </c>
      <c r="D9469" s="61" t="s">
        <v>5734</v>
      </c>
      <c r="E9469" s="61" t="s">
        <v>4141</v>
      </c>
      <c r="F9469" s="62">
        <v>0.8</v>
      </c>
      <c r="G9469" s="63">
        <v>140857</v>
      </c>
      <c r="H9469" s="25">
        <v>112686</v>
      </c>
      <c r="I9469" s="25"/>
      <c r="J9469" s="58" t="e">
        <f>HYPERLINK("#"&amp;"Insumos"&amp;"!A"&amp;MATCH($B9469,#REF!,0),"Ins "&amp;$B9469)</f>
        <v>#REF!</v>
      </c>
      <c r="M9469" s="220"/>
    </row>
    <row r="9470" spans="1:13" s="59" customFormat="1" ht="14.25" x14ac:dyDescent="0.2">
      <c r="A9470" s="60" t="s">
        <v>11241</v>
      </c>
      <c r="B9470" s="64" t="s">
        <v>5533</v>
      </c>
      <c r="C9470" s="66" t="s">
        <v>5892</v>
      </c>
      <c r="D9470" s="61" t="s">
        <v>977</v>
      </c>
      <c r="E9470" s="61" t="s">
        <v>4134</v>
      </c>
      <c r="F9470" s="65">
        <v>2</v>
      </c>
      <c r="G9470" s="63">
        <v>3623</v>
      </c>
      <c r="H9470" s="25">
        <v>7246</v>
      </c>
      <c r="I9470" s="25"/>
      <c r="J9470" s="58" t="e">
        <f>HYPERLINK("#"&amp;"Insumos"&amp;"!A"&amp;MATCH($B9470,#REF!,0),"Ins "&amp;$B9470)</f>
        <v>#REF!</v>
      </c>
      <c r="M9470" s="220"/>
    </row>
    <row r="9471" spans="1:13" s="59" customFormat="1" ht="30" x14ac:dyDescent="0.2">
      <c r="A9471" s="69" t="s">
        <v>11242</v>
      </c>
      <c r="B9471" s="70" t="s">
        <v>6816</v>
      </c>
      <c r="C9471" s="80" t="s">
        <v>11287</v>
      </c>
      <c r="D9471" s="70" t="s">
        <v>5608</v>
      </c>
      <c r="E9471" s="37" t="s">
        <v>11151</v>
      </c>
      <c r="F9471" s="71"/>
      <c r="G9471" s="72"/>
      <c r="H9471" s="75"/>
      <c r="I9471" s="27">
        <v>181232</v>
      </c>
      <c r="M9471" s="220">
        <f t="shared" si="147"/>
        <v>237341</v>
      </c>
    </row>
    <row r="9472" spans="1:13" s="59" customFormat="1" ht="14.25" x14ac:dyDescent="0.2">
      <c r="A9472" s="60" t="s">
        <v>11242</v>
      </c>
      <c r="B9472" s="60" t="s">
        <v>11165</v>
      </c>
      <c r="C9472" s="66" t="s">
        <v>11127</v>
      </c>
      <c r="D9472" s="61" t="s">
        <v>5751</v>
      </c>
      <c r="E9472" s="61" t="s">
        <v>11151</v>
      </c>
      <c r="F9472" s="62">
        <v>1</v>
      </c>
      <c r="G9472" s="63">
        <v>101920</v>
      </c>
      <c r="H9472" s="25">
        <v>101920</v>
      </c>
      <c r="I9472" s="25"/>
      <c r="J9472" s="58" t="e">
        <f>HYPERLINK("#"&amp;"Insumos"&amp;"!A"&amp;MATCH($B9472,#REF!,0),"Ins "&amp;$B9472)</f>
        <v>#REF!</v>
      </c>
      <c r="M9472" s="220"/>
    </row>
    <row r="9473" spans="1:13" s="59" customFormat="1" ht="14.25" x14ac:dyDescent="0.2">
      <c r="A9473" s="60" t="s">
        <v>11242</v>
      </c>
      <c r="B9473" s="60" t="s">
        <v>11160</v>
      </c>
      <c r="C9473" s="66" t="s">
        <v>11122</v>
      </c>
      <c r="D9473" s="61" t="s">
        <v>5751</v>
      </c>
      <c r="E9473" s="61" t="s">
        <v>11151</v>
      </c>
      <c r="F9473" s="62">
        <v>1</v>
      </c>
      <c r="G9473" s="63">
        <v>10088</v>
      </c>
      <c r="H9473" s="25">
        <v>10088</v>
      </c>
      <c r="I9473" s="25"/>
      <c r="J9473" s="58" t="e">
        <f>HYPERLINK("#"&amp;"Insumos"&amp;"!A"&amp;MATCH($B9473,#REF!,0),"Ins "&amp;$B9473)</f>
        <v>#REF!</v>
      </c>
      <c r="M9473" s="220"/>
    </row>
    <row r="9474" spans="1:13" s="59" customFormat="1" ht="14.25" x14ac:dyDescent="0.2">
      <c r="A9474" s="60" t="s">
        <v>11242</v>
      </c>
      <c r="B9474" s="60" t="s">
        <v>7438</v>
      </c>
      <c r="C9474" s="66" t="s">
        <v>7439</v>
      </c>
      <c r="D9474" s="61" t="s">
        <v>5751</v>
      </c>
      <c r="E9474" s="61" t="s">
        <v>4134</v>
      </c>
      <c r="F9474" s="62">
        <v>1</v>
      </c>
      <c r="G9474" s="63">
        <v>8429</v>
      </c>
      <c r="H9474" s="25">
        <v>8429</v>
      </c>
      <c r="I9474" s="25"/>
      <c r="J9474" s="58" t="e">
        <f>HYPERLINK("#"&amp;"Insumos"&amp;"!A"&amp;MATCH($B9474,#REF!,0),"Ins "&amp;$B9474)</f>
        <v>#REF!</v>
      </c>
      <c r="M9474" s="220"/>
    </row>
    <row r="9475" spans="1:13" s="59" customFormat="1" ht="14.25" x14ac:dyDescent="0.2">
      <c r="A9475" s="60" t="s">
        <v>11242</v>
      </c>
      <c r="B9475" s="64" t="s">
        <v>7440</v>
      </c>
      <c r="C9475" s="66" t="s">
        <v>7441</v>
      </c>
      <c r="D9475" s="61" t="s">
        <v>5751</v>
      </c>
      <c r="E9475" s="61" t="s">
        <v>287</v>
      </c>
      <c r="F9475" s="62">
        <v>1.5</v>
      </c>
      <c r="G9475" s="63">
        <v>7176</v>
      </c>
      <c r="H9475" s="25">
        <v>10764</v>
      </c>
      <c r="I9475" s="25"/>
      <c r="J9475" s="58" t="e">
        <f>HYPERLINK("#"&amp;"Insumos"&amp;"!A"&amp;MATCH($B9475,#REF!,0),"Ins "&amp;$B9475)</f>
        <v>#REF!</v>
      </c>
      <c r="M9475" s="220"/>
    </row>
    <row r="9476" spans="1:13" s="59" customFormat="1" ht="14.25" x14ac:dyDescent="0.2">
      <c r="A9476" s="60" t="s">
        <v>11242</v>
      </c>
      <c r="B9476" s="64" t="s">
        <v>5577</v>
      </c>
      <c r="C9476" s="66" t="s">
        <v>6346</v>
      </c>
      <c r="D9476" s="61" t="s">
        <v>5734</v>
      </c>
      <c r="E9476" s="61" t="s">
        <v>4141</v>
      </c>
      <c r="F9476" s="62">
        <v>0.8</v>
      </c>
      <c r="G9476" s="63">
        <v>53481</v>
      </c>
      <c r="H9476" s="25">
        <v>42785</v>
      </c>
      <c r="I9476" s="25"/>
      <c r="J9476" s="58" t="e">
        <f>HYPERLINK("#"&amp;"Insumos"&amp;"!A"&amp;MATCH($B9476,#REF!,0),"Ins "&amp;$B9476)</f>
        <v>#REF!</v>
      </c>
      <c r="M9476" s="220"/>
    </row>
    <row r="9477" spans="1:13" s="59" customFormat="1" ht="14.25" x14ac:dyDescent="0.2">
      <c r="A9477" s="60" t="s">
        <v>11242</v>
      </c>
      <c r="B9477" s="64" t="s">
        <v>5533</v>
      </c>
      <c r="C9477" s="66" t="s">
        <v>5892</v>
      </c>
      <c r="D9477" s="61" t="s">
        <v>977</v>
      </c>
      <c r="E9477" s="61" t="s">
        <v>4134</v>
      </c>
      <c r="F9477" s="65">
        <v>2</v>
      </c>
      <c r="G9477" s="63">
        <v>3623</v>
      </c>
      <c r="H9477" s="25">
        <v>7246</v>
      </c>
      <c r="I9477" s="25"/>
      <c r="J9477" s="58" t="e">
        <f>HYPERLINK("#"&amp;"Insumos"&amp;"!A"&amp;MATCH($B9477,#REF!,0),"Ins "&amp;$B9477)</f>
        <v>#REF!</v>
      </c>
      <c r="M9477" s="220"/>
    </row>
    <row r="9478" spans="1:13" s="59" customFormat="1" ht="30" x14ac:dyDescent="0.2">
      <c r="A9478" s="69" t="s">
        <v>11243</v>
      </c>
      <c r="B9478" s="70" t="s">
        <v>6816</v>
      </c>
      <c r="C9478" s="80" t="s">
        <v>11288</v>
      </c>
      <c r="D9478" s="70" t="s">
        <v>5608</v>
      </c>
      <c r="E9478" s="37" t="s">
        <v>11151</v>
      </c>
      <c r="F9478" s="71"/>
      <c r="G9478" s="72"/>
      <c r="H9478" s="75"/>
      <c r="I9478" s="27">
        <v>141712</v>
      </c>
      <c r="M9478" s="220">
        <f t="shared" ref="M9478:M9538" si="148">ROUND(I9478*(1+$L$2),0)</f>
        <v>185586</v>
      </c>
    </row>
    <row r="9479" spans="1:13" s="59" customFormat="1" ht="14.25" x14ac:dyDescent="0.2">
      <c r="A9479" s="60" t="s">
        <v>11243</v>
      </c>
      <c r="B9479" s="60" t="s">
        <v>7336</v>
      </c>
      <c r="C9479" s="66" t="s">
        <v>7337</v>
      </c>
      <c r="D9479" s="61" t="s">
        <v>5751</v>
      </c>
      <c r="E9479" s="61" t="s">
        <v>4134</v>
      </c>
      <c r="F9479" s="62">
        <v>1</v>
      </c>
      <c r="G9479" s="63">
        <v>62400</v>
      </c>
      <c r="H9479" s="25">
        <v>62400</v>
      </c>
      <c r="I9479" s="25"/>
      <c r="J9479" s="58" t="e">
        <f>HYPERLINK("#"&amp;"Insumos"&amp;"!A"&amp;MATCH($B9479,#REF!,0),"Ins "&amp;$B9479)</f>
        <v>#REF!</v>
      </c>
      <c r="M9479" s="220"/>
    </row>
    <row r="9480" spans="1:13" s="59" customFormat="1" ht="14.25" x14ac:dyDescent="0.2">
      <c r="A9480" s="60" t="s">
        <v>11243</v>
      </c>
      <c r="B9480" s="60" t="s">
        <v>11160</v>
      </c>
      <c r="C9480" s="66" t="s">
        <v>11122</v>
      </c>
      <c r="D9480" s="61" t="s">
        <v>5751</v>
      </c>
      <c r="E9480" s="61" t="s">
        <v>11151</v>
      </c>
      <c r="F9480" s="62">
        <v>1</v>
      </c>
      <c r="G9480" s="63">
        <v>10088</v>
      </c>
      <c r="H9480" s="25">
        <v>10088</v>
      </c>
      <c r="I9480" s="25"/>
      <c r="J9480" s="58" t="e">
        <f>HYPERLINK("#"&amp;"Insumos"&amp;"!A"&amp;MATCH($B9480,#REF!,0),"Ins "&amp;$B9480)</f>
        <v>#REF!</v>
      </c>
      <c r="M9480" s="220"/>
    </row>
    <row r="9481" spans="1:13" s="59" customFormat="1" ht="14.25" x14ac:dyDescent="0.2">
      <c r="A9481" s="60" t="s">
        <v>11243</v>
      </c>
      <c r="B9481" s="60" t="s">
        <v>7438</v>
      </c>
      <c r="C9481" s="66" t="s">
        <v>7439</v>
      </c>
      <c r="D9481" s="61" t="s">
        <v>5751</v>
      </c>
      <c r="E9481" s="61" t="s">
        <v>4134</v>
      </c>
      <c r="F9481" s="62">
        <v>1</v>
      </c>
      <c r="G9481" s="63">
        <v>8429</v>
      </c>
      <c r="H9481" s="25">
        <v>8429</v>
      </c>
      <c r="I9481" s="25"/>
      <c r="J9481" s="58" t="e">
        <f>HYPERLINK("#"&amp;"Insumos"&amp;"!A"&amp;MATCH($B9481,#REF!,0),"Ins "&amp;$B9481)</f>
        <v>#REF!</v>
      </c>
      <c r="M9481" s="220"/>
    </row>
    <row r="9482" spans="1:13" s="59" customFormat="1" ht="14.25" x14ac:dyDescent="0.2">
      <c r="A9482" s="60" t="s">
        <v>11243</v>
      </c>
      <c r="B9482" s="64" t="s">
        <v>7440</v>
      </c>
      <c r="C9482" s="66" t="s">
        <v>7441</v>
      </c>
      <c r="D9482" s="61" t="s">
        <v>5751</v>
      </c>
      <c r="E9482" s="61" t="s">
        <v>287</v>
      </c>
      <c r="F9482" s="62">
        <v>1.5</v>
      </c>
      <c r="G9482" s="63">
        <v>7176</v>
      </c>
      <c r="H9482" s="25">
        <v>10764</v>
      </c>
      <c r="I9482" s="25"/>
      <c r="J9482" s="58" t="e">
        <f>HYPERLINK("#"&amp;"Insumos"&amp;"!A"&amp;MATCH($B9482,#REF!,0),"Ins "&amp;$B9482)</f>
        <v>#REF!</v>
      </c>
      <c r="M9482" s="220"/>
    </row>
    <row r="9483" spans="1:13" s="59" customFormat="1" ht="14.25" x14ac:dyDescent="0.2">
      <c r="A9483" s="60" t="s">
        <v>11243</v>
      </c>
      <c r="B9483" s="64" t="s">
        <v>5577</v>
      </c>
      <c r="C9483" s="66" t="s">
        <v>6346</v>
      </c>
      <c r="D9483" s="61" t="s">
        <v>5734</v>
      </c>
      <c r="E9483" s="61" t="s">
        <v>4141</v>
      </c>
      <c r="F9483" s="62">
        <v>0.8</v>
      </c>
      <c r="G9483" s="63">
        <v>53481</v>
      </c>
      <c r="H9483" s="25">
        <v>42785</v>
      </c>
      <c r="I9483" s="25"/>
      <c r="J9483" s="58" t="e">
        <f>HYPERLINK("#"&amp;"Insumos"&amp;"!A"&amp;MATCH($B9483,#REF!,0),"Ins "&amp;$B9483)</f>
        <v>#REF!</v>
      </c>
      <c r="M9483" s="220"/>
    </row>
    <row r="9484" spans="1:13" s="59" customFormat="1" ht="14.25" x14ac:dyDescent="0.2">
      <c r="A9484" s="60" t="s">
        <v>11243</v>
      </c>
      <c r="B9484" s="64" t="s">
        <v>5533</v>
      </c>
      <c r="C9484" s="66" t="s">
        <v>5892</v>
      </c>
      <c r="D9484" s="61" t="s">
        <v>977</v>
      </c>
      <c r="E9484" s="61" t="s">
        <v>4134</v>
      </c>
      <c r="F9484" s="65">
        <v>2</v>
      </c>
      <c r="G9484" s="63">
        <v>3623</v>
      </c>
      <c r="H9484" s="25">
        <v>7246</v>
      </c>
      <c r="I9484" s="25"/>
      <c r="J9484" s="58" t="e">
        <f>HYPERLINK("#"&amp;"Insumos"&amp;"!A"&amp;MATCH($B9484,#REF!,0),"Ins "&amp;$B9484)</f>
        <v>#REF!</v>
      </c>
      <c r="M9484" s="220"/>
    </row>
    <row r="9485" spans="1:13" s="59" customFormat="1" ht="30" x14ac:dyDescent="0.2">
      <c r="A9485" s="69" t="s">
        <v>11244</v>
      </c>
      <c r="B9485" s="70" t="s">
        <v>6816</v>
      </c>
      <c r="C9485" s="80" t="s">
        <v>11289</v>
      </c>
      <c r="D9485" s="70" t="s">
        <v>5608</v>
      </c>
      <c r="E9485" s="37" t="s">
        <v>11151</v>
      </c>
      <c r="F9485" s="71"/>
      <c r="G9485" s="72"/>
      <c r="H9485" s="75"/>
      <c r="I9485" s="27">
        <v>214512</v>
      </c>
      <c r="M9485" s="220">
        <f t="shared" si="148"/>
        <v>280925</v>
      </c>
    </row>
    <row r="9486" spans="1:13" s="59" customFormat="1" ht="14.25" x14ac:dyDescent="0.2">
      <c r="A9486" s="60" t="s">
        <v>11244</v>
      </c>
      <c r="B9486" s="60" t="s">
        <v>11166</v>
      </c>
      <c r="C9486" s="66" t="s">
        <v>11128</v>
      </c>
      <c r="D9486" s="61" t="s">
        <v>5751</v>
      </c>
      <c r="E9486" s="61" t="s">
        <v>11151</v>
      </c>
      <c r="F9486" s="62">
        <v>1</v>
      </c>
      <c r="G9486" s="63">
        <v>135200</v>
      </c>
      <c r="H9486" s="25">
        <v>135200</v>
      </c>
      <c r="I9486" s="25"/>
      <c r="J9486" s="58" t="e">
        <f>HYPERLINK("#"&amp;"Insumos"&amp;"!A"&amp;MATCH($B9486,#REF!,0),"Ins "&amp;$B9486)</f>
        <v>#REF!</v>
      </c>
      <c r="M9486" s="220"/>
    </row>
    <row r="9487" spans="1:13" s="59" customFormat="1" ht="14.25" x14ac:dyDescent="0.2">
      <c r="A9487" s="60" t="s">
        <v>11244</v>
      </c>
      <c r="B9487" s="60" t="s">
        <v>11160</v>
      </c>
      <c r="C9487" s="66" t="s">
        <v>11122</v>
      </c>
      <c r="D9487" s="61" t="s">
        <v>5751</v>
      </c>
      <c r="E9487" s="61" t="s">
        <v>11151</v>
      </c>
      <c r="F9487" s="62">
        <v>1</v>
      </c>
      <c r="G9487" s="63">
        <v>10088</v>
      </c>
      <c r="H9487" s="25">
        <v>10088</v>
      </c>
      <c r="I9487" s="25"/>
      <c r="J9487" s="58" t="e">
        <f>HYPERLINK("#"&amp;"Insumos"&amp;"!A"&amp;MATCH($B9487,#REF!,0),"Ins "&amp;$B9487)</f>
        <v>#REF!</v>
      </c>
      <c r="M9487" s="220"/>
    </row>
    <row r="9488" spans="1:13" s="59" customFormat="1" ht="14.25" x14ac:dyDescent="0.2">
      <c r="A9488" s="60" t="s">
        <v>11244</v>
      </c>
      <c r="B9488" s="60" t="s">
        <v>7438</v>
      </c>
      <c r="C9488" s="66" t="s">
        <v>7439</v>
      </c>
      <c r="D9488" s="61" t="s">
        <v>5751</v>
      </c>
      <c r="E9488" s="61" t="s">
        <v>4134</v>
      </c>
      <c r="F9488" s="62">
        <v>1</v>
      </c>
      <c r="G9488" s="63">
        <v>8429</v>
      </c>
      <c r="H9488" s="25">
        <v>8429</v>
      </c>
      <c r="I9488" s="25"/>
      <c r="J9488" s="58" t="e">
        <f>HYPERLINK("#"&amp;"Insumos"&amp;"!A"&amp;MATCH($B9488,#REF!,0),"Ins "&amp;$B9488)</f>
        <v>#REF!</v>
      </c>
      <c r="M9488" s="220"/>
    </row>
    <row r="9489" spans="1:13" s="59" customFormat="1" ht="14.25" x14ac:dyDescent="0.2">
      <c r="A9489" s="60" t="s">
        <v>11244</v>
      </c>
      <c r="B9489" s="64" t="s">
        <v>7440</v>
      </c>
      <c r="C9489" s="66" t="s">
        <v>7441</v>
      </c>
      <c r="D9489" s="61" t="s">
        <v>5751</v>
      </c>
      <c r="E9489" s="61" t="s">
        <v>287</v>
      </c>
      <c r="F9489" s="62">
        <v>1.5</v>
      </c>
      <c r="G9489" s="63">
        <v>7176</v>
      </c>
      <c r="H9489" s="25">
        <v>10764</v>
      </c>
      <c r="I9489" s="25"/>
      <c r="J9489" s="58" t="e">
        <f>HYPERLINK("#"&amp;"Insumos"&amp;"!A"&amp;MATCH($B9489,#REF!,0),"Ins "&amp;$B9489)</f>
        <v>#REF!</v>
      </c>
      <c r="M9489" s="220"/>
    </row>
    <row r="9490" spans="1:13" s="59" customFormat="1" ht="14.25" x14ac:dyDescent="0.2">
      <c r="A9490" s="60" t="s">
        <v>11244</v>
      </c>
      <c r="B9490" s="64" t="s">
        <v>5577</v>
      </c>
      <c r="C9490" s="66" t="s">
        <v>6346</v>
      </c>
      <c r="D9490" s="61" t="s">
        <v>5734</v>
      </c>
      <c r="E9490" s="61" t="s">
        <v>4141</v>
      </c>
      <c r="F9490" s="62">
        <v>0.8</v>
      </c>
      <c r="G9490" s="63">
        <v>53481</v>
      </c>
      <c r="H9490" s="25">
        <v>42785</v>
      </c>
      <c r="I9490" s="25"/>
      <c r="J9490" s="58" t="e">
        <f>HYPERLINK("#"&amp;"Insumos"&amp;"!A"&amp;MATCH($B9490,#REF!,0),"Ins "&amp;$B9490)</f>
        <v>#REF!</v>
      </c>
      <c r="M9490" s="220"/>
    </row>
    <row r="9491" spans="1:13" s="59" customFormat="1" ht="14.25" x14ac:dyDescent="0.2">
      <c r="A9491" s="60" t="s">
        <v>11244</v>
      </c>
      <c r="B9491" s="64" t="s">
        <v>5533</v>
      </c>
      <c r="C9491" s="66" t="s">
        <v>5892</v>
      </c>
      <c r="D9491" s="61" t="s">
        <v>977</v>
      </c>
      <c r="E9491" s="61" t="s">
        <v>4134</v>
      </c>
      <c r="F9491" s="65">
        <v>2</v>
      </c>
      <c r="G9491" s="63">
        <v>3623</v>
      </c>
      <c r="H9491" s="25">
        <v>7246</v>
      </c>
      <c r="I9491" s="25"/>
      <c r="J9491" s="58" t="e">
        <f>HYPERLINK("#"&amp;"Insumos"&amp;"!A"&amp;MATCH($B9491,#REF!,0),"Ins "&amp;$B9491)</f>
        <v>#REF!</v>
      </c>
      <c r="M9491" s="220"/>
    </row>
    <row r="9492" spans="1:13" s="59" customFormat="1" ht="30" x14ac:dyDescent="0.2">
      <c r="A9492" s="69" t="s">
        <v>11245</v>
      </c>
      <c r="B9492" s="70" t="s">
        <v>6816</v>
      </c>
      <c r="C9492" s="80" t="s">
        <v>11290</v>
      </c>
      <c r="D9492" s="70" t="s">
        <v>5608</v>
      </c>
      <c r="E9492" s="37" t="s">
        <v>11151</v>
      </c>
      <c r="F9492" s="71"/>
      <c r="G9492" s="72"/>
      <c r="H9492" s="75"/>
      <c r="I9492" s="27">
        <v>190592</v>
      </c>
      <c r="M9492" s="220">
        <f t="shared" si="148"/>
        <v>249599</v>
      </c>
    </row>
    <row r="9493" spans="1:13" s="59" customFormat="1" ht="14.25" x14ac:dyDescent="0.2">
      <c r="A9493" s="60" t="s">
        <v>11245</v>
      </c>
      <c r="B9493" s="60" t="s">
        <v>11167</v>
      </c>
      <c r="C9493" s="66" t="s">
        <v>11129</v>
      </c>
      <c r="D9493" s="61" t="s">
        <v>5751</v>
      </c>
      <c r="E9493" s="61" t="s">
        <v>11151</v>
      </c>
      <c r="F9493" s="62">
        <v>1</v>
      </c>
      <c r="G9493" s="63">
        <v>111280</v>
      </c>
      <c r="H9493" s="25">
        <v>111280</v>
      </c>
      <c r="I9493" s="25"/>
      <c r="J9493" s="58" t="e">
        <f>HYPERLINK("#"&amp;"Insumos"&amp;"!A"&amp;MATCH($B9493,#REF!,0),"Ins "&amp;$B9493)</f>
        <v>#REF!</v>
      </c>
      <c r="M9493" s="220"/>
    </row>
    <row r="9494" spans="1:13" s="59" customFormat="1" ht="14.25" x14ac:dyDescent="0.2">
      <c r="A9494" s="60" t="s">
        <v>11245</v>
      </c>
      <c r="B9494" s="60" t="s">
        <v>11160</v>
      </c>
      <c r="C9494" s="66" t="s">
        <v>11122</v>
      </c>
      <c r="D9494" s="61" t="s">
        <v>5751</v>
      </c>
      <c r="E9494" s="61" t="s">
        <v>11151</v>
      </c>
      <c r="F9494" s="62">
        <v>1</v>
      </c>
      <c r="G9494" s="63">
        <v>10088</v>
      </c>
      <c r="H9494" s="25">
        <v>10088</v>
      </c>
      <c r="I9494" s="25"/>
      <c r="J9494" s="58" t="e">
        <f>HYPERLINK("#"&amp;"Insumos"&amp;"!A"&amp;MATCH($B9494,#REF!,0),"Ins "&amp;$B9494)</f>
        <v>#REF!</v>
      </c>
      <c r="M9494" s="220"/>
    </row>
    <row r="9495" spans="1:13" s="59" customFormat="1" ht="14.25" x14ac:dyDescent="0.2">
      <c r="A9495" s="60" t="s">
        <v>11245</v>
      </c>
      <c r="B9495" s="60" t="s">
        <v>7438</v>
      </c>
      <c r="C9495" s="66" t="s">
        <v>7439</v>
      </c>
      <c r="D9495" s="61" t="s">
        <v>5751</v>
      </c>
      <c r="E9495" s="61" t="s">
        <v>4134</v>
      </c>
      <c r="F9495" s="62">
        <v>1</v>
      </c>
      <c r="G9495" s="63">
        <v>8429</v>
      </c>
      <c r="H9495" s="25">
        <v>8429</v>
      </c>
      <c r="I9495" s="25"/>
      <c r="J9495" s="58" t="e">
        <f>HYPERLINK("#"&amp;"Insumos"&amp;"!A"&amp;MATCH($B9495,#REF!,0),"Ins "&amp;$B9495)</f>
        <v>#REF!</v>
      </c>
      <c r="M9495" s="220"/>
    </row>
    <row r="9496" spans="1:13" s="59" customFormat="1" ht="14.25" x14ac:dyDescent="0.2">
      <c r="A9496" s="60" t="s">
        <v>11245</v>
      </c>
      <c r="B9496" s="64" t="s">
        <v>7440</v>
      </c>
      <c r="C9496" s="66" t="s">
        <v>7441</v>
      </c>
      <c r="D9496" s="61" t="s">
        <v>5751</v>
      </c>
      <c r="E9496" s="61" t="s">
        <v>287</v>
      </c>
      <c r="F9496" s="62">
        <v>1.5</v>
      </c>
      <c r="G9496" s="63">
        <v>7176</v>
      </c>
      <c r="H9496" s="25">
        <v>10764</v>
      </c>
      <c r="I9496" s="25"/>
      <c r="J9496" s="58" t="e">
        <f>HYPERLINK("#"&amp;"Insumos"&amp;"!A"&amp;MATCH($B9496,#REF!,0),"Ins "&amp;$B9496)</f>
        <v>#REF!</v>
      </c>
      <c r="M9496" s="220"/>
    </row>
    <row r="9497" spans="1:13" s="59" customFormat="1" ht="14.25" x14ac:dyDescent="0.2">
      <c r="A9497" s="60" t="s">
        <v>11245</v>
      </c>
      <c r="B9497" s="64" t="s">
        <v>5577</v>
      </c>
      <c r="C9497" s="66" t="s">
        <v>6346</v>
      </c>
      <c r="D9497" s="61" t="s">
        <v>5734</v>
      </c>
      <c r="E9497" s="61" t="s">
        <v>4141</v>
      </c>
      <c r="F9497" s="62">
        <v>0.8</v>
      </c>
      <c r="G9497" s="63">
        <v>53481</v>
      </c>
      <c r="H9497" s="25">
        <v>42785</v>
      </c>
      <c r="I9497" s="25"/>
      <c r="J9497" s="58" t="e">
        <f>HYPERLINK("#"&amp;"Insumos"&amp;"!A"&amp;MATCH($B9497,#REF!,0),"Ins "&amp;$B9497)</f>
        <v>#REF!</v>
      </c>
      <c r="M9497" s="220"/>
    </row>
    <row r="9498" spans="1:13" s="59" customFormat="1" ht="14.25" x14ac:dyDescent="0.2">
      <c r="A9498" s="60" t="s">
        <v>11245</v>
      </c>
      <c r="B9498" s="64" t="s">
        <v>5533</v>
      </c>
      <c r="C9498" s="66" t="s">
        <v>5892</v>
      </c>
      <c r="D9498" s="61" t="s">
        <v>977</v>
      </c>
      <c r="E9498" s="61" t="s">
        <v>4134</v>
      </c>
      <c r="F9498" s="65">
        <v>2</v>
      </c>
      <c r="G9498" s="63">
        <v>3623</v>
      </c>
      <c r="H9498" s="25">
        <v>7246</v>
      </c>
      <c r="I9498" s="25"/>
      <c r="J9498" s="58" t="e">
        <f>HYPERLINK("#"&amp;"Insumos"&amp;"!A"&amp;MATCH($B9498,#REF!,0),"Ins "&amp;$B9498)</f>
        <v>#REF!</v>
      </c>
      <c r="M9498" s="220"/>
    </row>
    <row r="9499" spans="1:13" s="59" customFormat="1" ht="15" x14ac:dyDescent="0.2">
      <c r="A9499" s="69" t="s">
        <v>11246</v>
      </c>
      <c r="B9499" s="70" t="s">
        <v>6816</v>
      </c>
      <c r="C9499" s="80" t="s">
        <v>11291</v>
      </c>
      <c r="D9499" s="70" t="s">
        <v>5608</v>
      </c>
      <c r="E9499" s="37" t="s">
        <v>11151</v>
      </c>
      <c r="F9499" s="71"/>
      <c r="G9499" s="72"/>
      <c r="H9499" s="75"/>
      <c r="I9499" s="27">
        <v>157312</v>
      </c>
      <c r="M9499" s="220">
        <f t="shared" si="148"/>
        <v>206016</v>
      </c>
    </row>
    <row r="9500" spans="1:13" s="59" customFormat="1" ht="14.25" x14ac:dyDescent="0.2">
      <c r="A9500" s="60" t="s">
        <v>11246</v>
      </c>
      <c r="B9500" s="60" t="s">
        <v>11168</v>
      </c>
      <c r="C9500" s="66" t="s">
        <v>11130</v>
      </c>
      <c r="D9500" s="61" t="s">
        <v>5751</v>
      </c>
      <c r="E9500" s="61" t="s">
        <v>11151</v>
      </c>
      <c r="F9500" s="62">
        <v>1</v>
      </c>
      <c r="G9500" s="63">
        <v>78000</v>
      </c>
      <c r="H9500" s="25">
        <v>78000</v>
      </c>
      <c r="I9500" s="25"/>
      <c r="J9500" s="58" t="e">
        <f>HYPERLINK("#"&amp;"Insumos"&amp;"!A"&amp;MATCH($B9500,#REF!,0),"Ins "&amp;$B9500)</f>
        <v>#REF!</v>
      </c>
      <c r="M9500" s="220"/>
    </row>
    <row r="9501" spans="1:13" s="59" customFormat="1" ht="14.25" x14ac:dyDescent="0.2">
      <c r="A9501" s="60" t="s">
        <v>11246</v>
      </c>
      <c r="B9501" s="60" t="s">
        <v>11160</v>
      </c>
      <c r="C9501" s="66" t="s">
        <v>11122</v>
      </c>
      <c r="D9501" s="61" t="s">
        <v>5751</v>
      </c>
      <c r="E9501" s="61" t="s">
        <v>11151</v>
      </c>
      <c r="F9501" s="62">
        <v>1</v>
      </c>
      <c r="G9501" s="63">
        <v>10088</v>
      </c>
      <c r="H9501" s="25">
        <v>10088</v>
      </c>
      <c r="I9501" s="25"/>
      <c r="J9501" s="58" t="e">
        <f>HYPERLINK("#"&amp;"Insumos"&amp;"!A"&amp;MATCH($B9501,#REF!,0),"Ins "&amp;$B9501)</f>
        <v>#REF!</v>
      </c>
      <c r="M9501" s="220"/>
    </row>
    <row r="9502" spans="1:13" s="59" customFormat="1" ht="14.25" x14ac:dyDescent="0.2">
      <c r="A9502" s="60" t="s">
        <v>11246</v>
      </c>
      <c r="B9502" s="60" t="s">
        <v>7438</v>
      </c>
      <c r="C9502" s="66" t="s">
        <v>7439</v>
      </c>
      <c r="D9502" s="61" t="s">
        <v>5751</v>
      </c>
      <c r="E9502" s="61" t="s">
        <v>4134</v>
      </c>
      <c r="F9502" s="62">
        <v>1</v>
      </c>
      <c r="G9502" s="63">
        <v>8429</v>
      </c>
      <c r="H9502" s="25">
        <v>8429</v>
      </c>
      <c r="I9502" s="25"/>
      <c r="J9502" s="58" t="e">
        <f>HYPERLINK("#"&amp;"Insumos"&amp;"!A"&amp;MATCH($B9502,#REF!,0),"Ins "&amp;$B9502)</f>
        <v>#REF!</v>
      </c>
      <c r="M9502" s="220"/>
    </row>
    <row r="9503" spans="1:13" s="59" customFormat="1" ht="14.25" x14ac:dyDescent="0.2">
      <c r="A9503" s="60" t="s">
        <v>11246</v>
      </c>
      <c r="B9503" s="64" t="s">
        <v>7440</v>
      </c>
      <c r="C9503" s="66" t="s">
        <v>7441</v>
      </c>
      <c r="D9503" s="61" t="s">
        <v>5751</v>
      </c>
      <c r="E9503" s="61" t="s">
        <v>287</v>
      </c>
      <c r="F9503" s="62">
        <v>1.5</v>
      </c>
      <c r="G9503" s="63">
        <v>7176</v>
      </c>
      <c r="H9503" s="25">
        <v>10764</v>
      </c>
      <c r="I9503" s="25"/>
      <c r="J9503" s="58" t="e">
        <f>HYPERLINK("#"&amp;"Insumos"&amp;"!A"&amp;MATCH($B9503,#REF!,0),"Ins "&amp;$B9503)</f>
        <v>#REF!</v>
      </c>
      <c r="M9503" s="220"/>
    </row>
    <row r="9504" spans="1:13" s="59" customFormat="1" ht="14.25" x14ac:dyDescent="0.2">
      <c r="A9504" s="60" t="s">
        <v>11246</v>
      </c>
      <c r="B9504" s="64" t="s">
        <v>5577</v>
      </c>
      <c r="C9504" s="66" t="s">
        <v>6346</v>
      </c>
      <c r="D9504" s="61" t="s">
        <v>5734</v>
      </c>
      <c r="E9504" s="61" t="s">
        <v>4141</v>
      </c>
      <c r="F9504" s="62">
        <v>0.8</v>
      </c>
      <c r="G9504" s="63">
        <v>53481</v>
      </c>
      <c r="H9504" s="25">
        <v>42785</v>
      </c>
      <c r="I9504" s="25"/>
      <c r="J9504" s="58" t="e">
        <f>HYPERLINK("#"&amp;"Insumos"&amp;"!A"&amp;MATCH($B9504,#REF!,0),"Ins "&amp;$B9504)</f>
        <v>#REF!</v>
      </c>
      <c r="M9504" s="220"/>
    </row>
    <row r="9505" spans="1:13" s="59" customFormat="1" ht="14.25" x14ac:dyDescent="0.2">
      <c r="A9505" s="60" t="s">
        <v>11246</v>
      </c>
      <c r="B9505" s="64" t="s">
        <v>5533</v>
      </c>
      <c r="C9505" s="66" t="s">
        <v>5892</v>
      </c>
      <c r="D9505" s="61" t="s">
        <v>977</v>
      </c>
      <c r="E9505" s="61" t="s">
        <v>4134</v>
      </c>
      <c r="F9505" s="65">
        <v>2</v>
      </c>
      <c r="G9505" s="63">
        <v>3623</v>
      </c>
      <c r="H9505" s="25">
        <v>7246</v>
      </c>
      <c r="I9505" s="25"/>
      <c r="J9505" s="58" t="e">
        <f>HYPERLINK("#"&amp;"Insumos"&amp;"!A"&amp;MATCH($B9505,#REF!,0),"Ins "&amp;$B9505)</f>
        <v>#REF!</v>
      </c>
      <c r="M9505" s="220"/>
    </row>
    <row r="9506" spans="1:13" s="59" customFormat="1" ht="60" x14ac:dyDescent="0.2">
      <c r="A9506" s="69" t="s">
        <v>11247</v>
      </c>
      <c r="B9506" s="74" t="s">
        <v>6816</v>
      </c>
      <c r="C9506" s="80" t="s">
        <v>11292</v>
      </c>
      <c r="D9506" s="70" t="s">
        <v>5608</v>
      </c>
      <c r="E9506" s="37" t="s">
        <v>11151</v>
      </c>
      <c r="F9506" s="71"/>
      <c r="G9506" s="72"/>
      <c r="H9506" s="75"/>
      <c r="I9506" s="27">
        <v>112592</v>
      </c>
      <c r="M9506" s="220">
        <f t="shared" si="148"/>
        <v>147450</v>
      </c>
    </row>
    <row r="9507" spans="1:13" s="59" customFormat="1" ht="14.25" x14ac:dyDescent="0.2">
      <c r="A9507" s="60" t="s">
        <v>11247</v>
      </c>
      <c r="B9507" s="60" t="s">
        <v>11174</v>
      </c>
      <c r="C9507" s="66" t="s">
        <v>11136</v>
      </c>
      <c r="D9507" s="61" t="s">
        <v>5751</v>
      </c>
      <c r="E9507" s="61" t="s">
        <v>11152</v>
      </c>
      <c r="F9507" s="62">
        <v>1</v>
      </c>
      <c r="G9507" s="63">
        <v>33280</v>
      </c>
      <c r="H9507" s="25">
        <v>33280</v>
      </c>
      <c r="I9507" s="25"/>
      <c r="J9507" s="58" t="e">
        <f>HYPERLINK("#"&amp;"Insumos"&amp;"!A"&amp;MATCH($B9507,#REF!,0),"Ins "&amp;$B9507)</f>
        <v>#REF!</v>
      </c>
      <c r="M9507" s="220"/>
    </row>
    <row r="9508" spans="1:13" s="59" customFormat="1" ht="14.25" x14ac:dyDescent="0.2">
      <c r="A9508" s="60" t="s">
        <v>11247</v>
      </c>
      <c r="B9508" s="60" t="s">
        <v>11160</v>
      </c>
      <c r="C9508" s="66" t="s">
        <v>11122</v>
      </c>
      <c r="D9508" s="61" t="s">
        <v>5751</v>
      </c>
      <c r="E9508" s="61" t="s">
        <v>11151</v>
      </c>
      <c r="F9508" s="62">
        <v>1</v>
      </c>
      <c r="G9508" s="63">
        <v>10088</v>
      </c>
      <c r="H9508" s="25">
        <v>10088</v>
      </c>
      <c r="I9508" s="25"/>
      <c r="J9508" s="58" t="e">
        <f>HYPERLINK("#"&amp;"Insumos"&amp;"!A"&amp;MATCH($B9508,#REF!,0),"Ins "&amp;$B9508)</f>
        <v>#REF!</v>
      </c>
      <c r="M9508" s="220"/>
    </row>
    <row r="9509" spans="1:13" s="59" customFormat="1" ht="14.25" x14ac:dyDescent="0.2">
      <c r="A9509" s="60" t="s">
        <v>11247</v>
      </c>
      <c r="B9509" s="60" t="s">
        <v>7438</v>
      </c>
      <c r="C9509" s="66" t="s">
        <v>7439</v>
      </c>
      <c r="D9509" s="61" t="s">
        <v>5751</v>
      </c>
      <c r="E9509" s="61" t="s">
        <v>4134</v>
      </c>
      <c r="F9509" s="62">
        <v>1</v>
      </c>
      <c r="G9509" s="63">
        <v>8429</v>
      </c>
      <c r="H9509" s="25">
        <v>8429</v>
      </c>
      <c r="I9509" s="25"/>
      <c r="J9509" s="58" t="e">
        <f>HYPERLINK("#"&amp;"Insumos"&amp;"!A"&amp;MATCH($B9509,#REF!,0),"Ins "&amp;$B9509)</f>
        <v>#REF!</v>
      </c>
      <c r="M9509" s="220"/>
    </row>
    <row r="9510" spans="1:13" s="59" customFormat="1" ht="14.25" x14ac:dyDescent="0.2">
      <c r="A9510" s="60" t="s">
        <v>11247</v>
      </c>
      <c r="B9510" s="64" t="s">
        <v>7440</v>
      </c>
      <c r="C9510" s="66" t="s">
        <v>7441</v>
      </c>
      <c r="D9510" s="61" t="s">
        <v>5751</v>
      </c>
      <c r="E9510" s="61" t="s">
        <v>287</v>
      </c>
      <c r="F9510" s="62">
        <v>1.5</v>
      </c>
      <c r="G9510" s="63">
        <v>7176</v>
      </c>
      <c r="H9510" s="25">
        <v>10764</v>
      </c>
      <c r="I9510" s="25"/>
      <c r="J9510" s="58" t="e">
        <f>HYPERLINK("#"&amp;"Insumos"&amp;"!A"&amp;MATCH($B9510,#REF!,0),"Ins "&amp;$B9510)</f>
        <v>#REF!</v>
      </c>
      <c r="M9510" s="220"/>
    </row>
    <row r="9511" spans="1:13" s="59" customFormat="1" ht="14.25" x14ac:dyDescent="0.2">
      <c r="A9511" s="60" t="s">
        <v>11247</v>
      </c>
      <c r="B9511" s="64" t="s">
        <v>5577</v>
      </c>
      <c r="C9511" s="66" t="s">
        <v>6346</v>
      </c>
      <c r="D9511" s="61" t="s">
        <v>5734</v>
      </c>
      <c r="E9511" s="61" t="s">
        <v>4141</v>
      </c>
      <c r="F9511" s="62">
        <v>0.8</v>
      </c>
      <c r="G9511" s="63">
        <v>53481</v>
      </c>
      <c r="H9511" s="25">
        <v>42785</v>
      </c>
      <c r="I9511" s="25"/>
      <c r="J9511" s="58" t="e">
        <f>HYPERLINK("#"&amp;"Insumos"&amp;"!A"&amp;MATCH($B9511,#REF!,0),"Ins "&amp;$B9511)</f>
        <v>#REF!</v>
      </c>
      <c r="M9511" s="220"/>
    </row>
    <row r="9512" spans="1:13" s="59" customFormat="1" ht="14.25" x14ac:dyDescent="0.2">
      <c r="A9512" s="60" t="s">
        <v>11247</v>
      </c>
      <c r="B9512" s="64" t="s">
        <v>5533</v>
      </c>
      <c r="C9512" s="66" t="s">
        <v>5892</v>
      </c>
      <c r="D9512" s="61" t="s">
        <v>977</v>
      </c>
      <c r="E9512" s="61" t="s">
        <v>4134</v>
      </c>
      <c r="F9512" s="65">
        <v>2</v>
      </c>
      <c r="G9512" s="63">
        <v>3623</v>
      </c>
      <c r="H9512" s="25">
        <v>7246</v>
      </c>
      <c r="I9512" s="25"/>
      <c r="J9512" s="58" t="e">
        <f>HYPERLINK("#"&amp;"Insumos"&amp;"!A"&amp;MATCH($B9512,#REF!,0),"Ins "&amp;$B9512)</f>
        <v>#REF!</v>
      </c>
      <c r="M9512" s="220"/>
    </row>
    <row r="9513" spans="1:13" s="59" customFormat="1" ht="30" x14ac:dyDescent="0.2">
      <c r="A9513" s="69" t="s">
        <v>11248</v>
      </c>
      <c r="B9513" s="74" t="s">
        <v>6816</v>
      </c>
      <c r="C9513" s="80" t="s">
        <v>11293</v>
      </c>
      <c r="D9513" s="70" t="s">
        <v>5608</v>
      </c>
      <c r="E9513" s="37" t="s">
        <v>464</v>
      </c>
      <c r="F9513" s="71"/>
      <c r="G9513" s="72"/>
      <c r="H9513" s="75"/>
      <c r="I9513" s="27">
        <v>56074</v>
      </c>
      <c r="M9513" s="220">
        <f t="shared" si="148"/>
        <v>73435</v>
      </c>
    </row>
    <row r="9514" spans="1:13" s="59" customFormat="1" ht="14.25" x14ac:dyDescent="0.2">
      <c r="A9514" s="60" t="s">
        <v>11248</v>
      </c>
      <c r="B9514" s="60" t="s">
        <v>11175</v>
      </c>
      <c r="C9514" s="66" t="s">
        <v>11137</v>
      </c>
      <c r="D9514" s="61" t="s">
        <v>5751</v>
      </c>
      <c r="E9514" s="61" t="s">
        <v>11152</v>
      </c>
      <c r="F9514" s="62">
        <v>1</v>
      </c>
      <c r="G9514" s="63">
        <v>24648</v>
      </c>
      <c r="H9514" s="25">
        <v>24648</v>
      </c>
      <c r="I9514" s="25"/>
      <c r="J9514" s="58" t="e">
        <f>HYPERLINK("#"&amp;"Insumos"&amp;"!A"&amp;MATCH($B9514,#REF!,0),"Ins "&amp;$B9514)</f>
        <v>#REF!</v>
      </c>
      <c r="M9514" s="220"/>
    </row>
    <row r="9515" spans="1:13" s="59" customFormat="1" ht="14.25" x14ac:dyDescent="0.2">
      <c r="A9515" s="60" t="s">
        <v>11248</v>
      </c>
      <c r="B9515" s="60" t="s">
        <v>11176</v>
      </c>
      <c r="C9515" s="66" t="s">
        <v>11138</v>
      </c>
      <c r="D9515" s="61" t="s">
        <v>5751</v>
      </c>
      <c r="E9515" s="61" t="s">
        <v>11152</v>
      </c>
      <c r="F9515" s="62">
        <v>1</v>
      </c>
      <c r="G9515" s="63">
        <v>4420</v>
      </c>
      <c r="H9515" s="25">
        <v>4420</v>
      </c>
      <c r="I9515" s="25"/>
      <c r="J9515" s="58" t="e">
        <f>HYPERLINK("#"&amp;"Insumos"&amp;"!A"&amp;MATCH($B9515,#REF!,0),"Ins "&amp;$B9515)</f>
        <v>#REF!</v>
      </c>
      <c r="M9515" s="220"/>
    </row>
    <row r="9516" spans="1:13" s="59" customFormat="1" ht="14.25" x14ac:dyDescent="0.2">
      <c r="A9516" s="60" t="s">
        <v>11248</v>
      </c>
      <c r="B9516" s="64" t="s">
        <v>211</v>
      </c>
      <c r="C9516" s="66" t="s">
        <v>1033</v>
      </c>
      <c r="D9516" s="61" t="s">
        <v>5734</v>
      </c>
      <c r="E9516" s="61" t="s">
        <v>4141</v>
      </c>
      <c r="F9516" s="62">
        <v>0.140287</v>
      </c>
      <c r="G9516" s="63">
        <v>140857</v>
      </c>
      <c r="H9516" s="25">
        <v>19760</v>
      </c>
      <c r="I9516" s="25"/>
      <c r="J9516" s="58" t="e">
        <f>HYPERLINK("#"&amp;"Insumos"&amp;"!A"&amp;MATCH($B9516,#REF!,0),"Ins "&amp;$B9516)</f>
        <v>#REF!</v>
      </c>
      <c r="M9516" s="220"/>
    </row>
    <row r="9517" spans="1:13" s="59" customFormat="1" ht="14.25" x14ac:dyDescent="0.2">
      <c r="A9517" s="60" t="s">
        <v>11248</v>
      </c>
      <c r="B9517" s="64" t="s">
        <v>5533</v>
      </c>
      <c r="C9517" s="66" t="s">
        <v>5892</v>
      </c>
      <c r="D9517" s="61" t="s">
        <v>977</v>
      </c>
      <c r="E9517" s="61" t="s">
        <v>4134</v>
      </c>
      <c r="F9517" s="65">
        <v>2</v>
      </c>
      <c r="G9517" s="63">
        <v>3623</v>
      </c>
      <c r="H9517" s="25">
        <v>7246</v>
      </c>
      <c r="I9517" s="25"/>
      <c r="J9517" s="58" t="e">
        <f>HYPERLINK("#"&amp;"Insumos"&amp;"!A"&amp;MATCH($B9517,#REF!,0),"Ins "&amp;$B9517)</f>
        <v>#REF!</v>
      </c>
      <c r="M9517" s="220"/>
    </row>
    <row r="9518" spans="1:13" s="59" customFormat="1" ht="15" x14ac:dyDescent="0.2">
      <c r="A9518" s="69" t="s">
        <v>11249</v>
      </c>
      <c r="B9518" s="74" t="s">
        <v>6816</v>
      </c>
      <c r="C9518" s="80" t="s">
        <v>11294</v>
      </c>
      <c r="D9518" s="70" t="s">
        <v>5608</v>
      </c>
      <c r="E9518" s="37" t="s">
        <v>464</v>
      </c>
      <c r="F9518" s="71"/>
      <c r="G9518" s="72"/>
      <c r="H9518" s="75"/>
      <c r="I9518" s="27">
        <v>4797</v>
      </c>
      <c r="M9518" s="220">
        <f t="shared" si="148"/>
        <v>6282</v>
      </c>
    </row>
    <row r="9519" spans="1:13" s="59" customFormat="1" ht="14.25" x14ac:dyDescent="0.2">
      <c r="A9519" s="60" t="s">
        <v>11249</v>
      </c>
      <c r="B9519" s="60" t="s">
        <v>7414</v>
      </c>
      <c r="C9519" s="66" t="s">
        <v>7415</v>
      </c>
      <c r="D9519" s="61" t="s">
        <v>5751</v>
      </c>
      <c r="E9519" s="61" t="s">
        <v>287</v>
      </c>
      <c r="F9519" s="62">
        <v>1</v>
      </c>
      <c r="G9519" s="63">
        <v>2673</v>
      </c>
      <c r="H9519" s="25">
        <v>2673</v>
      </c>
      <c r="I9519" s="25"/>
      <c r="J9519" s="58" t="e">
        <f>HYPERLINK("#"&amp;"Insumos"&amp;"!A"&amp;MATCH($B9519,#REF!,0),"Ins "&amp;$B9519)</f>
        <v>#REF!</v>
      </c>
      <c r="M9519" s="220"/>
    </row>
    <row r="9520" spans="1:13" s="59" customFormat="1" ht="14.25" x14ac:dyDescent="0.2">
      <c r="A9520" s="60" t="s">
        <v>11249</v>
      </c>
      <c r="B9520" s="64" t="s">
        <v>211</v>
      </c>
      <c r="C9520" s="66" t="s">
        <v>1033</v>
      </c>
      <c r="D9520" s="61" t="s">
        <v>5734</v>
      </c>
      <c r="E9520" s="61" t="s">
        <v>4141</v>
      </c>
      <c r="F9520" s="62">
        <v>1.1222967E-2</v>
      </c>
      <c r="G9520" s="63">
        <v>140857</v>
      </c>
      <c r="H9520" s="25">
        <v>1581</v>
      </c>
      <c r="I9520" s="25"/>
      <c r="J9520" s="58" t="e">
        <f>HYPERLINK("#"&amp;"Insumos"&amp;"!A"&amp;MATCH($B9520,#REF!,0),"Ins "&amp;$B9520)</f>
        <v>#REF!</v>
      </c>
      <c r="M9520" s="220"/>
    </row>
    <row r="9521" spans="1:13" s="59" customFormat="1" ht="14.25" x14ac:dyDescent="0.2">
      <c r="A9521" s="60" t="s">
        <v>11249</v>
      </c>
      <c r="B9521" s="64" t="s">
        <v>5533</v>
      </c>
      <c r="C9521" s="66" t="s">
        <v>5892</v>
      </c>
      <c r="D9521" s="61" t="s">
        <v>977</v>
      </c>
      <c r="E9521" s="61" t="s">
        <v>4134</v>
      </c>
      <c r="F9521" s="65">
        <v>0.15</v>
      </c>
      <c r="G9521" s="63">
        <v>3623</v>
      </c>
      <c r="H9521" s="25">
        <v>543</v>
      </c>
      <c r="I9521" s="25"/>
      <c r="J9521" s="58" t="e">
        <f>HYPERLINK("#"&amp;"Insumos"&amp;"!A"&amp;MATCH($B9521,#REF!,0),"Ins "&amp;$B9521)</f>
        <v>#REF!</v>
      </c>
      <c r="M9521" s="220"/>
    </row>
    <row r="9522" spans="1:13" s="59" customFormat="1" ht="15" x14ac:dyDescent="0.2">
      <c r="A9522" s="69" t="s">
        <v>11250</v>
      </c>
      <c r="B9522" s="74" t="s">
        <v>6816</v>
      </c>
      <c r="C9522" s="80" t="s">
        <v>11295</v>
      </c>
      <c r="D9522" s="70" t="s">
        <v>5608</v>
      </c>
      <c r="E9522" s="37" t="s">
        <v>464</v>
      </c>
      <c r="F9522" s="71"/>
      <c r="G9522" s="72"/>
      <c r="H9522" s="75"/>
      <c r="I9522" s="27">
        <v>7508</v>
      </c>
      <c r="M9522" s="220">
        <f t="shared" si="148"/>
        <v>9832</v>
      </c>
    </row>
    <row r="9523" spans="1:13" s="59" customFormat="1" ht="14.25" x14ac:dyDescent="0.2">
      <c r="A9523" s="60" t="s">
        <v>11250</v>
      </c>
      <c r="B9523" s="60" t="s">
        <v>7494</v>
      </c>
      <c r="C9523" s="66" t="s">
        <v>7495</v>
      </c>
      <c r="D9523" s="61" t="s">
        <v>5751</v>
      </c>
      <c r="E9523" s="61" t="s">
        <v>287</v>
      </c>
      <c r="F9523" s="62">
        <v>1</v>
      </c>
      <c r="G9523" s="63">
        <v>4594</v>
      </c>
      <c r="H9523" s="25">
        <v>4594</v>
      </c>
      <c r="I9523" s="25"/>
      <c r="J9523" s="58" t="e">
        <f>HYPERLINK("#"&amp;"Insumos"&amp;"!A"&amp;MATCH($B9523,#REF!,0),"Ins "&amp;$B9523)</f>
        <v>#REF!</v>
      </c>
      <c r="M9523" s="220"/>
    </row>
    <row r="9524" spans="1:13" s="59" customFormat="1" ht="14.25" x14ac:dyDescent="0.2">
      <c r="A9524" s="60" t="s">
        <v>11250</v>
      </c>
      <c r="B9524" s="64" t="s">
        <v>211</v>
      </c>
      <c r="C9524" s="66" t="s">
        <v>1033</v>
      </c>
      <c r="D9524" s="61" t="s">
        <v>5734</v>
      </c>
      <c r="E9524" s="61" t="s">
        <v>4141</v>
      </c>
      <c r="F9524" s="62">
        <v>1.6833999999999998E-2</v>
      </c>
      <c r="G9524" s="63">
        <v>140857</v>
      </c>
      <c r="H9524" s="25">
        <v>2371</v>
      </c>
      <c r="I9524" s="25"/>
      <c r="J9524" s="58" t="e">
        <f>HYPERLINK("#"&amp;"Insumos"&amp;"!A"&amp;MATCH($B9524,#REF!,0),"Ins "&amp;$B9524)</f>
        <v>#REF!</v>
      </c>
      <c r="M9524" s="220"/>
    </row>
    <row r="9525" spans="1:13" s="59" customFormat="1" ht="14.25" x14ac:dyDescent="0.2">
      <c r="A9525" s="60" t="s">
        <v>11250</v>
      </c>
      <c r="B9525" s="64" t="s">
        <v>5533</v>
      </c>
      <c r="C9525" s="66" t="s">
        <v>5892</v>
      </c>
      <c r="D9525" s="61" t="s">
        <v>977</v>
      </c>
      <c r="E9525" s="61" t="s">
        <v>4134</v>
      </c>
      <c r="F9525" s="65">
        <v>0.15</v>
      </c>
      <c r="G9525" s="63">
        <v>3623</v>
      </c>
      <c r="H9525" s="25">
        <v>543</v>
      </c>
      <c r="I9525" s="25"/>
      <c r="J9525" s="58" t="e">
        <f>HYPERLINK("#"&amp;"Insumos"&amp;"!A"&amp;MATCH($B9525,#REF!,0),"Ins "&amp;$B9525)</f>
        <v>#REF!</v>
      </c>
      <c r="M9525" s="220"/>
    </row>
    <row r="9526" spans="1:13" s="59" customFormat="1" ht="15" x14ac:dyDescent="0.2">
      <c r="A9526" s="69" t="s">
        <v>11251</v>
      </c>
      <c r="B9526" s="74" t="s">
        <v>6816</v>
      </c>
      <c r="C9526" s="80" t="s">
        <v>11296</v>
      </c>
      <c r="D9526" s="70" t="s">
        <v>5608</v>
      </c>
      <c r="E9526" s="37" t="s">
        <v>464</v>
      </c>
      <c r="F9526" s="71"/>
      <c r="G9526" s="72"/>
      <c r="H9526" s="75"/>
      <c r="I9526" s="27">
        <v>9113</v>
      </c>
      <c r="M9526" s="220">
        <f t="shared" si="148"/>
        <v>11934</v>
      </c>
    </row>
    <row r="9527" spans="1:13" s="59" customFormat="1" ht="14.25" x14ac:dyDescent="0.2">
      <c r="A9527" s="60" t="s">
        <v>11251</v>
      </c>
      <c r="B9527" s="60" t="s">
        <v>11177</v>
      </c>
      <c r="C9527" s="66" t="s">
        <v>11139</v>
      </c>
      <c r="D9527" s="61" t="s">
        <v>5751</v>
      </c>
      <c r="E9527" s="61" t="s">
        <v>11152</v>
      </c>
      <c r="F9527" s="62">
        <v>1</v>
      </c>
      <c r="G9527" s="63">
        <v>5408</v>
      </c>
      <c r="H9527" s="25">
        <v>5408</v>
      </c>
      <c r="I9527" s="25"/>
      <c r="J9527" s="58" t="e">
        <f>HYPERLINK("#"&amp;"Insumos"&amp;"!A"&amp;MATCH($B9527,#REF!,0),"Ins "&amp;$B9527)</f>
        <v>#REF!</v>
      </c>
      <c r="M9527" s="220"/>
    </row>
    <row r="9528" spans="1:13" s="59" customFormat="1" ht="14.25" x14ac:dyDescent="0.2">
      <c r="A9528" s="60" t="s">
        <v>11251</v>
      </c>
      <c r="B9528" s="64" t="s">
        <v>211</v>
      </c>
      <c r="C9528" s="66" t="s">
        <v>1033</v>
      </c>
      <c r="D9528" s="61" t="s">
        <v>5734</v>
      </c>
      <c r="E9528" s="61" t="s">
        <v>4141</v>
      </c>
      <c r="F9528" s="62">
        <v>2.2446000000000001E-2</v>
      </c>
      <c r="G9528" s="63">
        <v>140857</v>
      </c>
      <c r="H9528" s="25">
        <v>3162</v>
      </c>
      <c r="I9528" s="25"/>
      <c r="J9528" s="58" t="e">
        <f>HYPERLINK("#"&amp;"Insumos"&amp;"!A"&amp;MATCH($B9528,#REF!,0),"Ins "&amp;$B9528)</f>
        <v>#REF!</v>
      </c>
      <c r="M9528" s="220"/>
    </row>
    <row r="9529" spans="1:13" s="59" customFormat="1" ht="14.25" x14ac:dyDescent="0.2">
      <c r="A9529" s="60" t="s">
        <v>11251</v>
      </c>
      <c r="B9529" s="64" t="s">
        <v>5533</v>
      </c>
      <c r="C9529" s="66" t="s">
        <v>5892</v>
      </c>
      <c r="D9529" s="61" t="s">
        <v>977</v>
      </c>
      <c r="E9529" s="61" t="s">
        <v>4134</v>
      </c>
      <c r="F9529" s="65">
        <v>0.15</v>
      </c>
      <c r="G9529" s="63">
        <v>3623</v>
      </c>
      <c r="H9529" s="25">
        <v>543</v>
      </c>
      <c r="I9529" s="25"/>
      <c r="J9529" s="58" t="e">
        <f>HYPERLINK("#"&amp;"Insumos"&amp;"!A"&amp;MATCH($B9529,#REF!,0),"Ins "&amp;$B9529)</f>
        <v>#REF!</v>
      </c>
      <c r="M9529" s="220"/>
    </row>
    <row r="9530" spans="1:13" s="59" customFormat="1" ht="15" x14ac:dyDescent="0.2">
      <c r="A9530" s="69" t="s">
        <v>11252</v>
      </c>
      <c r="B9530" s="74" t="s">
        <v>6816</v>
      </c>
      <c r="C9530" s="80" t="s">
        <v>11297</v>
      </c>
      <c r="D9530" s="70" t="s">
        <v>5608</v>
      </c>
      <c r="E9530" s="37" t="s">
        <v>464</v>
      </c>
      <c r="F9530" s="71"/>
      <c r="G9530" s="72"/>
      <c r="H9530" s="75"/>
      <c r="I9530" s="27">
        <v>14126</v>
      </c>
      <c r="M9530" s="220">
        <f t="shared" si="148"/>
        <v>18499</v>
      </c>
    </row>
    <row r="9531" spans="1:13" s="59" customFormat="1" ht="14.25" x14ac:dyDescent="0.2">
      <c r="A9531" s="60" t="s">
        <v>11252</v>
      </c>
      <c r="B9531" s="60" t="s">
        <v>11178</v>
      </c>
      <c r="C9531" s="66" t="s">
        <v>11140</v>
      </c>
      <c r="D9531" s="61" t="s">
        <v>5751</v>
      </c>
      <c r="E9531" s="61" t="s">
        <v>11152</v>
      </c>
      <c r="F9531" s="62">
        <v>1</v>
      </c>
      <c r="G9531" s="63">
        <v>8840</v>
      </c>
      <c r="H9531" s="25">
        <v>8840</v>
      </c>
      <c r="I9531" s="25"/>
      <c r="J9531" s="58" t="e">
        <f>HYPERLINK("#"&amp;"Insumos"&amp;"!A"&amp;MATCH($B9531,#REF!,0),"Ins "&amp;$B9531)</f>
        <v>#REF!</v>
      </c>
      <c r="M9531" s="220"/>
    </row>
    <row r="9532" spans="1:13" s="59" customFormat="1" ht="14.25" x14ac:dyDescent="0.2">
      <c r="A9532" s="60" t="s">
        <v>11252</v>
      </c>
      <c r="B9532" s="64" t="s">
        <v>211</v>
      </c>
      <c r="C9532" s="66" t="s">
        <v>1033</v>
      </c>
      <c r="D9532" s="61" t="s">
        <v>5734</v>
      </c>
      <c r="E9532" s="61" t="s">
        <v>4141</v>
      </c>
      <c r="F9532" s="62">
        <v>3.3668900000000002E-2</v>
      </c>
      <c r="G9532" s="63">
        <v>140857</v>
      </c>
      <c r="H9532" s="25">
        <v>4743</v>
      </c>
      <c r="I9532" s="25"/>
      <c r="J9532" s="58" t="e">
        <f>HYPERLINK("#"&amp;"Insumos"&amp;"!A"&amp;MATCH($B9532,#REF!,0),"Ins "&amp;$B9532)</f>
        <v>#REF!</v>
      </c>
      <c r="M9532" s="220"/>
    </row>
    <row r="9533" spans="1:13" s="59" customFormat="1" ht="14.25" x14ac:dyDescent="0.2">
      <c r="A9533" s="60" t="s">
        <v>11252</v>
      </c>
      <c r="B9533" s="64" t="s">
        <v>5533</v>
      </c>
      <c r="C9533" s="66" t="s">
        <v>5892</v>
      </c>
      <c r="D9533" s="61" t="s">
        <v>977</v>
      </c>
      <c r="E9533" s="61" t="s">
        <v>4134</v>
      </c>
      <c r="F9533" s="65">
        <v>0.15</v>
      </c>
      <c r="G9533" s="63">
        <v>3623</v>
      </c>
      <c r="H9533" s="25">
        <v>543</v>
      </c>
      <c r="I9533" s="25"/>
      <c r="J9533" s="58" t="e">
        <f>HYPERLINK("#"&amp;"Insumos"&amp;"!A"&amp;MATCH($B9533,#REF!,0),"Ins "&amp;$B9533)</f>
        <v>#REF!</v>
      </c>
      <c r="M9533" s="220"/>
    </row>
    <row r="9534" spans="1:13" s="59" customFormat="1" ht="15" x14ac:dyDescent="0.2">
      <c r="A9534" s="69" t="s">
        <v>11253</v>
      </c>
      <c r="B9534" s="74" t="s">
        <v>6816</v>
      </c>
      <c r="C9534" s="80" t="s">
        <v>11298</v>
      </c>
      <c r="D9534" s="70" t="s">
        <v>5608</v>
      </c>
      <c r="E9534" s="37" t="s">
        <v>464</v>
      </c>
      <c r="F9534" s="71"/>
      <c r="G9534" s="72"/>
      <c r="H9534" s="75"/>
      <c r="I9534" s="27">
        <v>18218</v>
      </c>
      <c r="M9534" s="220">
        <f t="shared" si="148"/>
        <v>23858</v>
      </c>
    </row>
    <row r="9535" spans="1:13" s="59" customFormat="1" ht="14.25" x14ac:dyDescent="0.2">
      <c r="A9535" s="60" t="s">
        <v>11253</v>
      </c>
      <c r="B9535" s="60" t="s">
        <v>11179</v>
      </c>
      <c r="C9535" s="66" t="s">
        <v>11141</v>
      </c>
      <c r="D9535" s="61" t="s">
        <v>5751</v>
      </c>
      <c r="E9535" s="61" t="s">
        <v>11152</v>
      </c>
      <c r="F9535" s="62">
        <v>1</v>
      </c>
      <c r="G9535" s="63">
        <v>11960</v>
      </c>
      <c r="H9535" s="25">
        <v>11960</v>
      </c>
      <c r="I9535" s="25"/>
      <c r="J9535" s="58" t="e">
        <f>HYPERLINK("#"&amp;"Insumos"&amp;"!A"&amp;MATCH($B9535,#REF!,0),"Ins "&amp;$B9535)</f>
        <v>#REF!</v>
      </c>
      <c r="M9535" s="220"/>
    </row>
    <row r="9536" spans="1:13" s="59" customFormat="1" ht="14.25" x14ac:dyDescent="0.2">
      <c r="A9536" s="60" t="s">
        <v>11253</v>
      </c>
      <c r="B9536" s="64" t="s">
        <v>211</v>
      </c>
      <c r="C9536" s="66" t="s">
        <v>1033</v>
      </c>
      <c r="D9536" s="61" t="s">
        <v>5734</v>
      </c>
      <c r="E9536" s="61" t="s">
        <v>4141</v>
      </c>
      <c r="F9536" s="62">
        <v>3.9280000000000002E-2</v>
      </c>
      <c r="G9536" s="63">
        <v>140857</v>
      </c>
      <c r="H9536" s="25">
        <v>5533</v>
      </c>
      <c r="I9536" s="25"/>
      <c r="J9536" s="58" t="e">
        <f>HYPERLINK("#"&amp;"Insumos"&amp;"!A"&amp;MATCH($B9536,#REF!,0),"Ins "&amp;$B9536)</f>
        <v>#REF!</v>
      </c>
      <c r="M9536" s="220"/>
    </row>
    <row r="9537" spans="1:13" s="59" customFormat="1" ht="14.25" x14ac:dyDescent="0.2">
      <c r="A9537" s="60" t="s">
        <v>11253</v>
      </c>
      <c r="B9537" s="64" t="s">
        <v>5533</v>
      </c>
      <c r="C9537" s="66" t="s">
        <v>5892</v>
      </c>
      <c r="D9537" s="61" t="s">
        <v>977</v>
      </c>
      <c r="E9537" s="61" t="s">
        <v>4134</v>
      </c>
      <c r="F9537" s="65">
        <v>0.2</v>
      </c>
      <c r="G9537" s="63">
        <v>3623</v>
      </c>
      <c r="H9537" s="25">
        <v>725</v>
      </c>
      <c r="I9537" s="25"/>
      <c r="J9537" s="58" t="e">
        <f>HYPERLINK("#"&amp;"Insumos"&amp;"!A"&amp;MATCH($B9537,#REF!,0),"Ins "&amp;$B9537)</f>
        <v>#REF!</v>
      </c>
      <c r="M9537" s="220"/>
    </row>
    <row r="9538" spans="1:13" s="59" customFormat="1" ht="15" x14ac:dyDescent="0.2">
      <c r="A9538" s="69" t="s">
        <v>11254</v>
      </c>
      <c r="B9538" s="74" t="s">
        <v>6816</v>
      </c>
      <c r="C9538" s="80" t="s">
        <v>11299</v>
      </c>
      <c r="D9538" s="70" t="s">
        <v>5608</v>
      </c>
      <c r="E9538" s="37" t="s">
        <v>464</v>
      </c>
      <c r="F9538" s="71"/>
      <c r="G9538" s="72"/>
      <c r="H9538" s="75"/>
      <c r="I9538" s="27">
        <v>8239</v>
      </c>
      <c r="M9538" s="220">
        <f t="shared" si="148"/>
        <v>10790</v>
      </c>
    </row>
    <row r="9539" spans="1:13" s="59" customFormat="1" ht="14.25" x14ac:dyDescent="0.2">
      <c r="A9539" s="60" t="s">
        <v>11254</v>
      </c>
      <c r="B9539" s="60" t="s">
        <v>11180</v>
      </c>
      <c r="C9539" s="66" t="s">
        <v>11142</v>
      </c>
      <c r="D9539" s="61" t="s">
        <v>5751</v>
      </c>
      <c r="E9539" s="61" t="s">
        <v>11152</v>
      </c>
      <c r="F9539" s="62">
        <v>1</v>
      </c>
      <c r="G9539" s="63">
        <v>3744</v>
      </c>
      <c r="H9539" s="25">
        <v>3744</v>
      </c>
      <c r="I9539" s="25"/>
      <c r="J9539" s="58" t="e">
        <f>HYPERLINK("#"&amp;"Insumos"&amp;"!A"&amp;MATCH($B9539,#REF!,0),"Ins "&amp;$B9539)</f>
        <v>#REF!</v>
      </c>
      <c r="M9539" s="220"/>
    </row>
    <row r="9540" spans="1:13" s="59" customFormat="1" ht="14.25" x14ac:dyDescent="0.2">
      <c r="A9540" s="60" t="s">
        <v>11254</v>
      </c>
      <c r="B9540" s="64" t="s">
        <v>211</v>
      </c>
      <c r="C9540" s="66" t="s">
        <v>1033</v>
      </c>
      <c r="D9540" s="61" t="s">
        <v>5734</v>
      </c>
      <c r="E9540" s="61" t="s">
        <v>4141</v>
      </c>
      <c r="F9540" s="62">
        <v>2.8056999999999999E-2</v>
      </c>
      <c r="G9540" s="63">
        <v>140857</v>
      </c>
      <c r="H9540" s="25">
        <v>3952</v>
      </c>
      <c r="I9540" s="25"/>
      <c r="J9540" s="58" t="e">
        <f>HYPERLINK("#"&amp;"Insumos"&amp;"!A"&amp;MATCH($B9540,#REF!,0),"Ins "&amp;$B9540)</f>
        <v>#REF!</v>
      </c>
      <c r="M9540" s="220"/>
    </row>
    <row r="9541" spans="1:13" s="59" customFormat="1" ht="14.25" x14ac:dyDescent="0.2">
      <c r="A9541" s="60" t="s">
        <v>11254</v>
      </c>
      <c r="B9541" s="64" t="s">
        <v>5533</v>
      </c>
      <c r="C9541" s="66" t="s">
        <v>5892</v>
      </c>
      <c r="D9541" s="61" t="s">
        <v>977</v>
      </c>
      <c r="E9541" s="61" t="s">
        <v>4134</v>
      </c>
      <c r="F9541" s="65">
        <v>0.15</v>
      </c>
      <c r="G9541" s="63">
        <v>3623</v>
      </c>
      <c r="H9541" s="25">
        <v>543</v>
      </c>
      <c r="I9541" s="25"/>
      <c r="J9541" s="58" t="e">
        <f>HYPERLINK("#"&amp;"Insumos"&amp;"!A"&amp;MATCH($B9541,#REF!,0),"Ins "&amp;$B9541)</f>
        <v>#REF!</v>
      </c>
      <c r="M9541" s="220"/>
    </row>
    <row r="9542" spans="1:13" s="59" customFormat="1" ht="15" x14ac:dyDescent="0.2">
      <c r="A9542" s="69" t="s">
        <v>11255</v>
      </c>
      <c r="B9542" s="74" t="s">
        <v>6816</v>
      </c>
      <c r="C9542" s="80" t="s">
        <v>11300</v>
      </c>
      <c r="D9542" s="70" t="s">
        <v>5608</v>
      </c>
      <c r="E9542" s="37" t="s">
        <v>11151</v>
      </c>
      <c r="F9542" s="71"/>
      <c r="G9542" s="72"/>
      <c r="H9542" s="75"/>
      <c r="I9542" s="27">
        <v>110152</v>
      </c>
      <c r="M9542" s="220">
        <f t="shared" ref="M9542:M9599" si="149">ROUND(I9542*(1+$L$2),0)</f>
        <v>144255</v>
      </c>
    </row>
    <row r="9543" spans="1:13" s="59" customFormat="1" ht="14.25" x14ac:dyDescent="0.2">
      <c r="A9543" s="60" t="s">
        <v>11255</v>
      </c>
      <c r="B9543" s="60" t="s">
        <v>11181</v>
      </c>
      <c r="C9543" s="66" t="s">
        <v>11143</v>
      </c>
      <c r="D9543" s="61" t="s">
        <v>5751</v>
      </c>
      <c r="E9543" s="61" t="s">
        <v>11151</v>
      </c>
      <c r="F9543" s="62">
        <v>2</v>
      </c>
      <c r="G9543" s="63">
        <v>29380</v>
      </c>
      <c r="H9543" s="25">
        <v>58760</v>
      </c>
      <c r="I9543" s="25"/>
      <c r="J9543" s="58" t="e">
        <f>HYPERLINK("#"&amp;"Insumos"&amp;"!A"&amp;MATCH($B9543,#REF!,0),"Ins "&amp;$B9543)</f>
        <v>#REF!</v>
      </c>
      <c r="M9543" s="220"/>
    </row>
    <row r="9544" spans="1:13" s="59" customFormat="1" ht="14.25" x14ac:dyDescent="0.2">
      <c r="A9544" s="60" t="s">
        <v>11255</v>
      </c>
      <c r="B9544" s="60" t="s">
        <v>11182</v>
      </c>
      <c r="C9544" s="66" t="s">
        <v>11144</v>
      </c>
      <c r="D9544" s="61" t="s">
        <v>5751</v>
      </c>
      <c r="E9544" s="61" t="s">
        <v>11151</v>
      </c>
      <c r="F9544" s="62">
        <v>1</v>
      </c>
      <c r="G9544" s="63">
        <v>19050</v>
      </c>
      <c r="H9544" s="25">
        <v>19050</v>
      </c>
      <c r="I9544" s="25"/>
      <c r="J9544" s="58" t="e">
        <f>HYPERLINK("#"&amp;"Insumos"&amp;"!A"&amp;MATCH($B9544,#REF!,0),"Ins "&amp;$B9544)</f>
        <v>#REF!</v>
      </c>
      <c r="M9544" s="220"/>
    </row>
    <row r="9545" spans="1:13" s="59" customFormat="1" ht="14.25" x14ac:dyDescent="0.2">
      <c r="A9545" s="60" t="s">
        <v>11255</v>
      </c>
      <c r="B9545" s="64" t="s">
        <v>211</v>
      </c>
      <c r="C9545" s="66" t="s">
        <v>1033</v>
      </c>
      <c r="D9545" s="61" t="s">
        <v>5734</v>
      </c>
      <c r="E9545" s="61" t="s">
        <v>4141</v>
      </c>
      <c r="F9545" s="62">
        <v>0.22445899999999999</v>
      </c>
      <c r="G9545" s="63">
        <v>140857</v>
      </c>
      <c r="H9545" s="25">
        <v>31617</v>
      </c>
      <c r="I9545" s="25"/>
      <c r="J9545" s="58" t="e">
        <f>HYPERLINK("#"&amp;"Insumos"&amp;"!A"&amp;MATCH($B9545,#REF!,0),"Ins "&amp;$B9545)</f>
        <v>#REF!</v>
      </c>
      <c r="M9545" s="220"/>
    </row>
    <row r="9546" spans="1:13" s="59" customFormat="1" ht="14.25" x14ac:dyDescent="0.2">
      <c r="A9546" s="60" t="s">
        <v>11255</v>
      </c>
      <c r="B9546" s="64" t="s">
        <v>5533</v>
      </c>
      <c r="C9546" s="66" t="s">
        <v>5892</v>
      </c>
      <c r="D9546" s="61" t="s">
        <v>977</v>
      </c>
      <c r="E9546" s="61" t="s">
        <v>4134</v>
      </c>
      <c r="F9546" s="65">
        <v>0.2</v>
      </c>
      <c r="G9546" s="63">
        <v>3623</v>
      </c>
      <c r="H9546" s="25">
        <v>725</v>
      </c>
      <c r="I9546" s="25"/>
      <c r="J9546" s="58" t="e">
        <f>HYPERLINK("#"&amp;"Insumos"&amp;"!A"&amp;MATCH($B9546,#REF!,0),"Ins "&amp;$B9546)</f>
        <v>#REF!</v>
      </c>
      <c r="M9546" s="220"/>
    </row>
    <row r="9547" spans="1:13" s="59" customFormat="1" ht="30" x14ac:dyDescent="0.2">
      <c r="A9547" s="69" t="s">
        <v>11256</v>
      </c>
      <c r="B9547" s="74" t="s">
        <v>6816</v>
      </c>
      <c r="C9547" s="80" t="s">
        <v>11301</v>
      </c>
      <c r="D9547" s="70" t="s">
        <v>5608</v>
      </c>
      <c r="E9547" s="37" t="s">
        <v>11151</v>
      </c>
      <c r="F9547" s="71"/>
      <c r="G9547" s="72"/>
      <c r="H9547" s="75"/>
      <c r="I9547" s="27">
        <v>66077</v>
      </c>
      <c r="M9547" s="220">
        <f t="shared" si="149"/>
        <v>86534</v>
      </c>
    </row>
    <row r="9548" spans="1:13" s="59" customFormat="1" ht="14.25" x14ac:dyDescent="0.2">
      <c r="A9548" s="60" t="s">
        <v>11256</v>
      </c>
      <c r="B9548" s="60" t="s">
        <v>11181</v>
      </c>
      <c r="C9548" s="66" t="s">
        <v>11143</v>
      </c>
      <c r="D9548" s="61" t="s">
        <v>5751</v>
      </c>
      <c r="E9548" s="61" t="s">
        <v>11151</v>
      </c>
      <c r="F9548" s="62">
        <v>1</v>
      </c>
      <c r="G9548" s="63">
        <v>29380</v>
      </c>
      <c r="H9548" s="25">
        <v>29380</v>
      </c>
      <c r="I9548" s="25"/>
      <c r="J9548" s="58" t="e">
        <f>HYPERLINK("#"&amp;"Insumos"&amp;"!A"&amp;MATCH($B9548,#REF!,0),"Ins "&amp;$B9548)</f>
        <v>#REF!</v>
      </c>
      <c r="M9548" s="220"/>
    </row>
    <row r="9549" spans="1:13" s="59" customFormat="1" ht="14.25" x14ac:dyDescent="0.2">
      <c r="A9549" s="60" t="s">
        <v>11256</v>
      </c>
      <c r="B9549" s="60" t="s">
        <v>11182</v>
      </c>
      <c r="C9549" s="66" t="s">
        <v>11144</v>
      </c>
      <c r="D9549" s="61" t="s">
        <v>5751</v>
      </c>
      <c r="E9549" s="61" t="s">
        <v>11151</v>
      </c>
      <c r="F9549" s="62">
        <v>1</v>
      </c>
      <c r="G9549" s="63">
        <v>19050</v>
      </c>
      <c r="H9549" s="25">
        <v>19050</v>
      </c>
      <c r="I9549" s="25"/>
      <c r="J9549" s="58" t="e">
        <f>HYPERLINK("#"&amp;"Insumos"&amp;"!A"&amp;MATCH($B9549,#REF!,0),"Ins "&amp;$B9549)</f>
        <v>#REF!</v>
      </c>
      <c r="M9549" s="220"/>
    </row>
    <row r="9550" spans="1:13" s="59" customFormat="1" ht="14.25" x14ac:dyDescent="0.2">
      <c r="A9550" s="60" t="s">
        <v>11256</v>
      </c>
      <c r="B9550" s="60" t="s">
        <v>11183</v>
      </c>
      <c r="C9550" s="66" t="s">
        <v>11145</v>
      </c>
      <c r="D9550" s="61" t="s">
        <v>5751</v>
      </c>
      <c r="E9550" s="61" t="s">
        <v>11151</v>
      </c>
      <c r="F9550" s="62">
        <v>1</v>
      </c>
      <c r="G9550" s="63">
        <v>1114</v>
      </c>
      <c r="H9550" s="25">
        <v>1114</v>
      </c>
      <c r="I9550" s="25"/>
      <c r="J9550" s="58" t="e">
        <f>HYPERLINK("#"&amp;"Insumos"&amp;"!A"&amp;MATCH($B9550,#REF!,0),"Ins "&amp;$B9550)</f>
        <v>#REF!</v>
      </c>
      <c r="M9550" s="220"/>
    </row>
    <row r="9551" spans="1:13" s="59" customFormat="1" ht="14.25" x14ac:dyDescent="0.2">
      <c r="A9551" s="60" t="s">
        <v>11256</v>
      </c>
      <c r="B9551" s="64" t="s">
        <v>211</v>
      </c>
      <c r="C9551" s="66" t="s">
        <v>1033</v>
      </c>
      <c r="D9551" s="61" t="s">
        <v>5734</v>
      </c>
      <c r="E9551" s="61" t="s">
        <v>4141</v>
      </c>
      <c r="F9551" s="62">
        <v>0.11222966700000001</v>
      </c>
      <c r="G9551" s="63">
        <v>140857</v>
      </c>
      <c r="H9551" s="25">
        <v>15808</v>
      </c>
      <c r="I9551" s="25"/>
      <c r="J9551" s="58" t="e">
        <f>HYPERLINK("#"&amp;"Insumos"&amp;"!A"&amp;MATCH($B9551,#REF!,0),"Ins "&amp;$B9551)</f>
        <v>#REF!</v>
      </c>
      <c r="M9551" s="220"/>
    </row>
    <row r="9552" spans="1:13" s="59" customFormat="1" ht="14.25" x14ac:dyDescent="0.2">
      <c r="A9552" s="60" t="s">
        <v>11256</v>
      </c>
      <c r="B9552" s="64" t="s">
        <v>5533</v>
      </c>
      <c r="C9552" s="66" t="s">
        <v>5892</v>
      </c>
      <c r="D9552" s="61" t="s">
        <v>977</v>
      </c>
      <c r="E9552" s="61" t="s">
        <v>4134</v>
      </c>
      <c r="F9552" s="65">
        <v>0.2</v>
      </c>
      <c r="G9552" s="63">
        <v>3623</v>
      </c>
      <c r="H9552" s="25">
        <v>725</v>
      </c>
      <c r="I9552" s="25"/>
      <c r="J9552" s="58" t="e">
        <f>HYPERLINK("#"&amp;"Insumos"&amp;"!A"&amp;MATCH($B9552,#REF!,0),"Ins "&amp;$B9552)</f>
        <v>#REF!</v>
      </c>
      <c r="M9552" s="220"/>
    </row>
    <row r="9553" spans="1:13" s="59" customFormat="1" ht="30" x14ac:dyDescent="0.2">
      <c r="A9553" s="69" t="s">
        <v>11257</v>
      </c>
      <c r="B9553" s="74" t="s">
        <v>6816</v>
      </c>
      <c r="C9553" s="80" t="s">
        <v>11302</v>
      </c>
      <c r="D9553" s="70" t="s">
        <v>5608</v>
      </c>
      <c r="E9553" s="37" t="s">
        <v>11151</v>
      </c>
      <c r="F9553" s="71"/>
      <c r="G9553" s="72"/>
      <c r="H9553" s="75"/>
      <c r="I9553" s="27">
        <v>460359</v>
      </c>
      <c r="M9553" s="220">
        <f t="shared" si="149"/>
        <v>602886</v>
      </c>
    </row>
    <row r="9554" spans="1:13" s="59" customFormat="1" ht="14.25" x14ac:dyDescent="0.2">
      <c r="A9554" s="60" t="s">
        <v>11257</v>
      </c>
      <c r="B9554" s="60" t="s">
        <v>11184</v>
      </c>
      <c r="C9554" s="66" t="s">
        <v>11146</v>
      </c>
      <c r="D9554" s="61" t="s">
        <v>5751</v>
      </c>
      <c r="E9554" s="61" t="s">
        <v>11151</v>
      </c>
      <c r="F9554" s="62">
        <v>1</v>
      </c>
      <c r="G9554" s="63">
        <v>318777</v>
      </c>
      <c r="H9554" s="25">
        <v>318777</v>
      </c>
      <c r="I9554" s="25"/>
      <c r="J9554" s="58" t="e">
        <f>HYPERLINK("#"&amp;"Insumos"&amp;"!A"&amp;MATCH($B9554,#REF!,0),"Ins "&amp;$B9554)</f>
        <v>#REF!</v>
      </c>
      <c r="M9554" s="220"/>
    </row>
    <row r="9555" spans="1:13" s="59" customFormat="1" ht="14.25" x14ac:dyDescent="0.2">
      <c r="A9555" s="60" t="s">
        <v>11257</v>
      </c>
      <c r="B9555" s="64" t="s">
        <v>211</v>
      </c>
      <c r="C9555" s="66" t="s">
        <v>1033</v>
      </c>
      <c r="D9555" s="61" t="s">
        <v>5734</v>
      </c>
      <c r="E9555" s="61" t="s">
        <v>4141</v>
      </c>
      <c r="F9555" s="62">
        <v>1</v>
      </c>
      <c r="G9555" s="63">
        <v>140857</v>
      </c>
      <c r="H9555" s="25">
        <v>140857</v>
      </c>
      <c r="I9555" s="25"/>
      <c r="J9555" s="58" t="e">
        <f>HYPERLINK("#"&amp;"Insumos"&amp;"!A"&amp;MATCH($B9555,#REF!,0),"Ins "&amp;$B9555)</f>
        <v>#REF!</v>
      </c>
      <c r="M9555" s="220"/>
    </row>
    <row r="9556" spans="1:13" s="59" customFormat="1" ht="14.25" x14ac:dyDescent="0.2">
      <c r="A9556" s="60" t="s">
        <v>11257</v>
      </c>
      <c r="B9556" s="64" t="s">
        <v>5533</v>
      </c>
      <c r="C9556" s="66" t="s">
        <v>5892</v>
      </c>
      <c r="D9556" s="61" t="s">
        <v>977</v>
      </c>
      <c r="E9556" s="61" t="s">
        <v>4134</v>
      </c>
      <c r="F9556" s="65">
        <v>0.2</v>
      </c>
      <c r="G9556" s="63">
        <v>3623</v>
      </c>
      <c r="H9556" s="25">
        <v>725</v>
      </c>
      <c r="I9556" s="25"/>
      <c r="J9556" s="58" t="e">
        <f>HYPERLINK("#"&amp;"Insumos"&amp;"!A"&amp;MATCH($B9556,#REF!,0),"Ins "&amp;$B9556)</f>
        <v>#REF!</v>
      </c>
      <c r="M9556" s="220"/>
    </row>
    <row r="9557" spans="1:13" s="59" customFormat="1" ht="30" x14ac:dyDescent="0.2">
      <c r="A9557" s="69" t="s">
        <v>11258</v>
      </c>
      <c r="B9557" s="74" t="s">
        <v>6816</v>
      </c>
      <c r="C9557" s="80" t="s">
        <v>11303</v>
      </c>
      <c r="D9557" s="70" t="s">
        <v>5608</v>
      </c>
      <c r="E9557" s="37" t="s">
        <v>11151</v>
      </c>
      <c r="F9557" s="71"/>
      <c r="G9557" s="72"/>
      <c r="H9557" s="75"/>
      <c r="I9557" s="27">
        <v>460359</v>
      </c>
      <c r="M9557" s="220">
        <f t="shared" si="149"/>
        <v>602886</v>
      </c>
    </row>
    <row r="9558" spans="1:13" s="59" customFormat="1" ht="14.25" x14ac:dyDescent="0.2">
      <c r="A9558" s="60" t="s">
        <v>11258</v>
      </c>
      <c r="B9558" s="60" t="s">
        <v>11185</v>
      </c>
      <c r="C9558" s="66" t="s">
        <v>11147</v>
      </c>
      <c r="D9558" s="61" t="s">
        <v>5751</v>
      </c>
      <c r="E9558" s="61" t="s">
        <v>11151</v>
      </c>
      <c r="F9558" s="62">
        <v>1</v>
      </c>
      <c r="G9558" s="63">
        <v>318777</v>
      </c>
      <c r="H9558" s="25">
        <v>318777</v>
      </c>
      <c r="I9558" s="25"/>
      <c r="J9558" s="58" t="e">
        <f>HYPERLINK("#"&amp;"Insumos"&amp;"!A"&amp;MATCH($B9558,#REF!,0),"Ins "&amp;$B9558)</f>
        <v>#REF!</v>
      </c>
      <c r="M9558" s="220"/>
    </row>
    <row r="9559" spans="1:13" s="59" customFormat="1" ht="14.25" x14ac:dyDescent="0.2">
      <c r="A9559" s="60" t="s">
        <v>11258</v>
      </c>
      <c r="B9559" s="64" t="s">
        <v>211</v>
      </c>
      <c r="C9559" s="66" t="s">
        <v>1033</v>
      </c>
      <c r="D9559" s="61" t="s">
        <v>5734</v>
      </c>
      <c r="E9559" s="61" t="s">
        <v>4141</v>
      </c>
      <c r="F9559" s="62">
        <v>1</v>
      </c>
      <c r="G9559" s="63">
        <v>140857</v>
      </c>
      <c r="H9559" s="25">
        <v>140857</v>
      </c>
      <c r="I9559" s="25"/>
      <c r="J9559" s="58" t="e">
        <f>HYPERLINK("#"&amp;"Insumos"&amp;"!A"&amp;MATCH($B9559,#REF!,0),"Ins "&amp;$B9559)</f>
        <v>#REF!</v>
      </c>
      <c r="M9559" s="220"/>
    </row>
    <row r="9560" spans="1:13" s="59" customFormat="1" ht="14.25" x14ac:dyDescent="0.2">
      <c r="A9560" s="60" t="s">
        <v>11258</v>
      </c>
      <c r="B9560" s="64" t="s">
        <v>5533</v>
      </c>
      <c r="C9560" s="66" t="s">
        <v>5892</v>
      </c>
      <c r="D9560" s="61" t="s">
        <v>977</v>
      </c>
      <c r="E9560" s="61" t="s">
        <v>4134</v>
      </c>
      <c r="F9560" s="65">
        <v>0.2</v>
      </c>
      <c r="G9560" s="63">
        <v>3623</v>
      </c>
      <c r="H9560" s="25">
        <v>725</v>
      </c>
      <c r="I9560" s="25"/>
      <c r="J9560" s="58" t="e">
        <f>HYPERLINK("#"&amp;"Insumos"&amp;"!A"&amp;MATCH($B9560,#REF!,0),"Ins "&amp;$B9560)</f>
        <v>#REF!</v>
      </c>
      <c r="M9560" s="220"/>
    </row>
    <row r="9561" spans="1:13" s="59" customFormat="1" ht="30" x14ac:dyDescent="0.2">
      <c r="A9561" s="69" t="s">
        <v>11259</v>
      </c>
      <c r="B9561" s="74" t="s">
        <v>6816</v>
      </c>
      <c r="C9561" s="80" t="s">
        <v>11304</v>
      </c>
      <c r="D9561" s="70" t="s">
        <v>5608</v>
      </c>
      <c r="E9561" s="37" t="s">
        <v>11151</v>
      </c>
      <c r="F9561" s="71"/>
      <c r="G9561" s="72"/>
      <c r="H9561" s="75"/>
      <c r="I9561" s="27">
        <v>45913</v>
      </c>
      <c r="M9561" s="220">
        <f t="shared" si="149"/>
        <v>60128</v>
      </c>
    </row>
    <row r="9562" spans="1:13" s="59" customFormat="1" ht="14.25" x14ac:dyDescent="0.2">
      <c r="A9562" s="60" t="s">
        <v>11259</v>
      </c>
      <c r="B9562" s="60" t="s">
        <v>11181</v>
      </c>
      <c r="C9562" s="66" t="s">
        <v>11143</v>
      </c>
      <c r="D9562" s="61" t="s">
        <v>5751</v>
      </c>
      <c r="E9562" s="61" t="s">
        <v>11151</v>
      </c>
      <c r="F9562" s="62">
        <v>1</v>
      </c>
      <c r="G9562" s="63">
        <v>29380</v>
      </c>
      <c r="H9562" s="25">
        <v>29380</v>
      </c>
      <c r="I9562" s="25"/>
      <c r="J9562" s="58" t="e">
        <f>HYPERLINK("#"&amp;"Insumos"&amp;"!A"&amp;MATCH($B9562,#REF!,0),"Ins "&amp;$B9562)</f>
        <v>#REF!</v>
      </c>
      <c r="M9562" s="220"/>
    </row>
    <row r="9563" spans="1:13" s="59" customFormat="1" ht="14.25" x14ac:dyDescent="0.2">
      <c r="A9563" s="60" t="s">
        <v>11259</v>
      </c>
      <c r="B9563" s="64" t="s">
        <v>211</v>
      </c>
      <c r="C9563" s="66" t="s">
        <v>1033</v>
      </c>
      <c r="D9563" s="61" t="s">
        <v>5734</v>
      </c>
      <c r="E9563" s="61" t="s">
        <v>4141</v>
      </c>
      <c r="F9563" s="62">
        <v>0.11222966700000001</v>
      </c>
      <c r="G9563" s="63">
        <v>140857</v>
      </c>
      <c r="H9563" s="25">
        <v>15808</v>
      </c>
      <c r="I9563" s="25"/>
      <c r="J9563" s="58" t="e">
        <f>HYPERLINK("#"&amp;"Insumos"&amp;"!A"&amp;MATCH($B9563,#REF!,0),"Ins "&amp;$B9563)</f>
        <v>#REF!</v>
      </c>
      <c r="M9563" s="220"/>
    </row>
    <row r="9564" spans="1:13" s="59" customFormat="1" ht="14.25" x14ac:dyDescent="0.2">
      <c r="A9564" s="60" t="s">
        <v>11259</v>
      </c>
      <c r="B9564" s="64" t="s">
        <v>5533</v>
      </c>
      <c r="C9564" s="66" t="s">
        <v>5892</v>
      </c>
      <c r="D9564" s="61" t="s">
        <v>977</v>
      </c>
      <c r="E9564" s="61" t="s">
        <v>4134</v>
      </c>
      <c r="F9564" s="65">
        <v>0.2</v>
      </c>
      <c r="G9564" s="63">
        <v>3623</v>
      </c>
      <c r="H9564" s="25">
        <v>725</v>
      </c>
      <c r="I9564" s="25"/>
      <c r="J9564" s="58" t="e">
        <f>HYPERLINK("#"&amp;"Insumos"&amp;"!A"&amp;MATCH($B9564,#REF!,0),"Ins "&amp;$B9564)</f>
        <v>#REF!</v>
      </c>
      <c r="M9564" s="220"/>
    </row>
    <row r="9565" spans="1:13" s="59" customFormat="1" ht="30" x14ac:dyDescent="0.2">
      <c r="A9565" s="69" t="s">
        <v>11260</v>
      </c>
      <c r="B9565" s="74" t="s">
        <v>6816</v>
      </c>
      <c r="C9565" s="80" t="s">
        <v>11305</v>
      </c>
      <c r="D9565" s="70" t="s">
        <v>5608</v>
      </c>
      <c r="E9565" s="37" t="s">
        <v>11151</v>
      </c>
      <c r="F9565" s="71"/>
      <c r="G9565" s="72"/>
      <c r="H9565" s="75"/>
      <c r="I9565" s="27">
        <v>27943</v>
      </c>
      <c r="M9565" s="220">
        <f t="shared" si="149"/>
        <v>36594</v>
      </c>
    </row>
    <row r="9566" spans="1:13" s="59" customFormat="1" ht="14.25" x14ac:dyDescent="0.2">
      <c r="A9566" s="60" t="s">
        <v>11260</v>
      </c>
      <c r="B9566" s="60" t="s">
        <v>11186</v>
      </c>
      <c r="C9566" s="66" t="s">
        <v>11148</v>
      </c>
      <c r="D9566" s="61" t="s">
        <v>5751</v>
      </c>
      <c r="E9566" s="61" t="s">
        <v>11151</v>
      </c>
      <c r="F9566" s="62">
        <v>1</v>
      </c>
      <c r="G9566" s="63">
        <v>26000</v>
      </c>
      <c r="H9566" s="25">
        <v>26000</v>
      </c>
      <c r="I9566" s="25"/>
      <c r="J9566" s="58" t="e">
        <f>HYPERLINK("#"&amp;"Insumos"&amp;"!A"&amp;MATCH($B9566,#REF!,0),"Ins "&amp;$B9566)</f>
        <v>#REF!</v>
      </c>
      <c r="M9566" s="220"/>
    </row>
    <row r="9567" spans="1:13" s="59" customFormat="1" ht="14.25" x14ac:dyDescent="0.2">
      <c r="A9567" s="60" t="s">
        <v>11260</v>
      </c>
      <c r="B9567" s="64" t="s">
        <v>211</v>
      </c>
      <c r="C9567" s="66" t="s">
        <v>1033</v>
      </c>
      <c r="D9567" s="61" t="s">
        <v>5734</v>
      </c>
      <c r="E9567" s="61" t="s">
        <v>4141</v>
      </c>
      <c r="F9567" s="62">
        <v>1.1222967E-2</v>
      </c>
      <c r="G9567" s="63">
        <v>140857</v>
      </c>
      <c r="H9567" s="25">
        <v>1581</v>
      </c>
      <c r="I9567" s="25"/>
      <c r="J9567" s="58" t="e">
        <f>HYPERLINK("#"&amp;"Insumos"&amp;"!A"&amp;MATCH($B9567,#REF!,0),"Ins "&amp;$B9567)</f>
        <v>#REF!</v>
      </c>
      <c r="M9567" s="220"/>
    </row>
    <row r="9568" spans="1:13" s="59" customFormat="1" ht="14.25" x14ac:dyDescent="0.2">
      <c r="A9568" s="60" t="s">
        <v>11260</v>
      </c>
      <c r="B9568" s="64" t="s">
        <v>5533</v>
      </c>
      <c r="C9568" s="66" t="s">
        <v>5892</v>
      </c>
      <c r="D9568" s="61" t="s">
        <v>977</v>
      </c>
      <c r="E9568" s="61" t="s">
        <v>4134</v>
      </c>
      <c r="F9568" s="65">
        <v>0.1</v>
      </c>
      <c r="G9568" s="63">
        <v>3623</v>
      </c>
      <c r="H9568" s="25">
        <v>362</v>
      </c>
      <c r="I9568" s="25"/>
      <c r="J9568" s="58" t="e">
        <f>HYPERLINK("#"&amp;"Insumos"&amp;"!A"&amp;MATCH($B9568,#REF!,0),"Ins "&amp;$B9568)</f>
        <v>#REF!</v>
      </c>
      <c r="M9568" s="220"/>
    </row>
    <row r="9569" spans="1:13" s="59" customFormat="1" ht="30" x14ac:dyDescent="0.2">
      <c r="A9569" s="69" t="s">
        <v>11261</v>
      </c>
      <c r="B9569" s="74" t="s">
        <v>6816</v>
      </c>
      <c r="C9569" s="80" t="s">
        <v>11306</v>
      </c>
      <c r="D9569" s="70" t="s">
        <v>5608</v>
      </c>
      <c r="E9569" s="37" t="s">
        <v>11151</v>
      </c>
      <c r="F9569" s="71"/>
      <c r="G9569" s="72"/>
      <c r="H9569" s="75"/>
      <c r="I9569" s="27">
        <v>375804</v>
      </c>
      <c r="M9569" s="220">
        <f t="shared" si="149"/>
        <v>492153</v>
      </c>
    </row>
    <row r="9570" spans="1:13" s="59" customFormat="1" ht="14.25" x14ac:dyDescent="0.2">
      <c r="A9570" s="60" t="s">
        <v>11261</v>
      </c>
      <c r="B9570" s="60" t="s">
        <v>11187</v>
      </c>
      <c r="C9570" s="66" t="s">
        <v>11149</v>
      </c>
      <c r="D9570" s="61" t="s">
        <v>5751</v>
      </c>
      <c r="E9570" s="61" t="s">
        <v>11151</v>
      </c>
      <c r="F9570" s="62">
        <v>1</v>
      </c>
      <c r="G9570" s="63">
        <v>296400</v>
      </c>
      <c r="H9570" s="25">
        <v>296400</v>
      </c>
      <c r="I9570" s="25"/>
      <c r="J9570" s="58" t="e">
        <f>HYPERLINK("#"&amp;"Insumos"&amp;"!A"&amp;MATCH($B9570,#REF!,0),"Ins "&amp;$B9570)</f>
        <v>#REF!</v>
      </c>
      <c r="M9570" s="220"/>
    </row>
    <row r="9571" spans="1:13" s="59" customFormat="1" ht="14.25" x14ac:dyDescent="0.2">
      <c r="A9571" s="60" t="s">
        <v>11261</v>
      </c>
      <c r="B9571" s="64" t="s">
        <v>211</v>
      </c>
      <c r="C9571" s="66" t="s">
        <v>1033</v>
      </c>
      <c r="D9571" s="61" t="s">
        <v>5734</v>
      </c>
      <c r="E9571" s="61" t="s">
        <v>4141</v>
      </c>
      <c r="F9571" s="62">
        <v>0.56114799999999998</v>
      </c>
      <c r="G9571" s="63">
        <v>140857</v>
      </c>
      <c r="H9571" s="25">
        <v>79042</v>
      </c>
      <c r="I9571" s="25"/>
      <c r="J9571" s="58" t="e">
        <f>HYPERLINK("#"&amp;"Insumos"&amp;"!A"&amp;MATCH($B9571,#REF!,0),"Ins "&amp;$B9571)</f>
        <v>#REF!</v>
      </c>
      <c r="M9571" s="220"/>
    </row>
    <row r="9572" spans="1:13" s="59" customFormat="1" ht="14.25" x14ac:dyDescent="0.2">
      <c r="A9572" s="60" t="s">
        <v>11261</v>
      </c>
      <c r="B9572" s="64" t="s">
        <v>5533</v>
      </c>
      <c r="C9572" s="66" t="s">
        <v>5892</v>
      </c>
      <c r="D9572" s="61" t="s">
        <v>977</v>
      </c>
      <c r="E9572" s="61" t="s">
        <v>4134</v>
      </c>
      <c r="F9572" s="65">
        <v>0.1</v>
      </c>
      <c r="G9572" s="63">
        <v>3623</v>
      </c>
      <c r="H9572" s="25">
        <v>362</v>
      </c>
      <c r="I9572" s="25"/>
      <c r="J9572" s="58" t="e">
        <f>HYPERLINK("#"&amp;"Insumos"&amp;"!A"&amp;MATCH($B9572,#REF!,0),"Ins "&amp;$B9572)</f>
        <v>#REF!</v>
      </c>
      <c r="M9572" s="220"/>
    </row>
    <row r="9573" spans="1:13" s="59" customFormat="1" ht="15" x14ac:dyDescent="0.2">
      <c r="A9573" s="69" t="s">
        <v>11262</v>
      </c>
      <c r="B9573" s="74" t="s">
        <v>6816</v>
      </c>
      <c r="C9573" s="80" t="s">
        <v>11150</v>
      </c>
      <c r="D9573" s="70" t="s">
        <v>5608</v>
      </c>
      <c r="E9573" s="37" t="s">
        <v>11151</v>
      </c>
      <c r="F9573" s="71"/>
      <c r="G9573" s="72"/>
      <c r="H9573" s="75"/>
      <c r="I9573" s="27">
        <v>19124</v>
      </c>
      <c r="M9573" s="220">
        <f t="shared" si="149"/>
        <v>25045</v>
      </c>
    </row>
    <row r="9574" spans="1:13" s="59" customFormat="1" ht="14.25" x14ac:dyDescent="0.2">
      <c r="A9574" s="60" t="s">
        <v>11262</v>
      </c>
      <c r="B9574" s="60" t="s">
        <v>11188</v>
      </c>
      <c r="C9574" s="66" t="s">
        <v>11150</v>
      </c>
      <c r="D9574" s="61" t="s">
        <v>5751</v>
      </c>
      <c r="E9574" s="61" t="s">
        <v>11151</v>
      </c>
      <c r="F9574" s="62">
        <v>1</v>
      </c>
      <c r="G9574" s="63">
        <v>15600</v>
      </c>
      <c r="H9574" s="25">
        <v>15600</v>
      </c>
      <c r="I9574" s="25"/>
      <c r="J9574" s="58" t="e">
        <f>HYPERLINK("#"&amp;"Insumos"&amp;"!A"&amp;MATCH($B9574,#REF!,0),"Ins "&amp;$B9574)</f>
        <v>#REF!</v>
      </c>
      <c r="M9574" s="220"/>
    </row>
    <row r="9575" spans="1:13" s="59" customFormat="1" ht="14.25" x14ac:dyDescent="0.2">
      <c r="A9575" s="60" t="s">
        <v>11262</v>
      </c>
      <c r="B9575" s="64" t="s">
        <v>211</v>
      </c>
      <c r="C9575" s="66" t="s">
        <v>1033</v>
      </c>
      <c r="D9575" s="61" t="s">
        <v>5734</v>
      </c>
      <c r="E9575" s="61" t="s">
        <v>4141</v>
      </c>
      <c r="F9575" s="62">
        <v>2.2445933000000001E-2</v>
      </c>
      <c r="G9575" s="63">
        <v>140857</v>
      </c>
      <c r="H9575" s="25">
        <v>3162</v>
      </c>
      <c r="I9575" s="25"/>
      <c r="J9575" s="58" t="e">
        <f>HYPERLINK("#"&amp;"Insumos"&amp;"!A"&amp;MATCH($B9575,#REF!,0),"Ins "&amp;$B9575)</f>
        <v>#REF!</v>
      </c>
      <c r="M9575" s="220"/>
    </row>
    <row r="9576" spans="1:13" s="59" customFormat="1" ht="14.25" x14ac:dyDescent="0.2">
      <c r="A9576" s="60" t="s">
        <v>11262</v>
      </c>
      <c r="B9576" s="64" t="s">
        <v>5533</v>
      </c>
      <c r="C9576" s="66" t="s">
        <v>5892</v>
      </c>
      <c r="D9576" s="61" t="s">
        <v>977</v>
      </c>
      <c r="E9576" s="61" t="s">
        <v>4134</v>
      </c>
      <c r="F9576" s="65">
        <v>0.1</v>
      </c>
      <c r="G9576" s="63">
        <v>3623</v>
      </c>
      <c r="H9576" s="25">
        <v>362</v>
      </c>
      <c r="I9576" s="25"/>
      <c r="J9576" s="58" t="e">
        <f>HYPERLINK("#"&amp;"Insumos"&amp;"!A"&amp;MATCH($B9576,#REF!,0),"Ins "&amp;$B9576)</f>
        <v>#REF!</v>
      </c>
      <c r="M9576" s="220"/>
    </row>
    <row r="9577" spans="1:13" s="59" customFormat="1" ht="45" x14ac:dyDescent="0.2">
      <c r="A9577" s="69" t="s">
        <v>11388</v>
      </c>
      <c r="B9577" s="74" t="s">
        <v>6816</v>
      </c>
      <c r="C9577" s="80" t="s">
        <v>11399</v>
      </c>
      <c r="D9577" s="70" t="s">
        <v>5608</v>
      </c>
      <c r="E9577" s="37" t="s">
        <v>464</v>
      </c>
      <c r="F9577" s="71"/>
      <c r="G9577" s="72"/>
      <c r="H9577" s="75"/>
      <c r="I9577" s="27">
        <v>114897</v>
      </c>
      <c r="M9577" s="220">
        <f t="shared" si="149"/>
        <v>150469</v>
      </c>
    </row>
    <row r="9578" spans="1:13" s="59" customFormat="1" ht="14.25" x14ac:dyDescent="0.2">
      <c r="A9578" s="60" t="s">
        <v>11388</v>
      </c>
      <c r="B9578" s="60" t="s">
        <v>7772</v>
      </c>
      <c r="C9578" s="66" t="s">
        <v>7773</v>
      </c>
      <c r="D9578" s="61" t="s">
        <v>5751</v>
      </c>
      <c r="E9578" s="61" t="s">
        <v>464</v>
      </c>
      <c r="F9578" s="62">
        <v>4</v>
      </c>
      <c r="G9578" s="63">
        <v>11070</v>
      </c>
      <c r="H9578" s="25">
        <v>44280</v>
      </c>
      <c r="I9578" s="25"/>
      <c r="J9578" s="58" t="e">
        <f>HYPERLINK("#"&amp;"Insumos"&amp;"!A"&amp;MATCH($B9578,#REF!,0),"Ins "&amp;$B9578)</f>
        <v>#REF!</v>
      </c>
      <c r="M9578" s="220"/>
    </row>
    <row r="9579" spans="1:13" s="59" customFormat="1" ht="14.25" x14ac:dyDescent="0.2">
      <c r="A9579" s="60" t="s">
        <v>11388</v>
      </c>
      <c r="B9579" s="64" t="s">
        <v>7778</v>
      </c>
      <c r="C9579" s="66" t="s">
        <v>7779</v>
      </c>
      <c r="D9579" s="61" t="s">
        <v>5751</v>
      </c>
      <c r="E9579" s="61" t="s">
        <v>464</v>
      </c>
      <c r="F9579" s="62">
        <v>1</v>
      </c>
      <c r="G9579" s="63">
        <v>7285</v>
      </c>
      <c r="H9579" s="25">
        <v>7285</v>
      </c>
      <c r="I9579" s="25"/>
      <c r="J9579" s="58" t="e">
        <f>HYPERLINK("#"&amp;"Insumos"&amp;"!A"&amp;MATCH($B9579,#REF!,0),"Ins "&amp;$B9579)</f>
        <v>#REF!</v>
      </c>
      <c r="M9579" s="220"/>
    </row>
    <row r="9580" spans="1:13" s="59" customFormat="1" ht="14.25" x14ac:dyDescent="0.2">
      <c r="A9580" s="60" t="s">
        <v>11388</v>
      </c>
      <c r="B9580" s="64" t="s">
        <v>7782</v>
      </c>
      <c r="C9580" s="66" t="s">
        <v>7783</v>
      </c>
      <c r="D9580" s="61" t="s">
        <v>5751</v>
      </c>
      <c r="E9580" s="61" t="s">
        <v>464</v>
      </c>
      <c r="F9580" s="62">
        <v>1</v>
      </c>
      <c r="G9580" s="63">
        <v>22330</v>
      </c>
      <c r="H9580" s="25">
        <v>22330</v>
      </c>
      <c r="I9580" s="25"/>
      <c r="J9580" s="58" t="e">
        <f>HYPERLINK("#"&amp;"Insumos"&amp;"!A"&amp;MATCH($B9580,#REF!,0),"Ins "&amp;$B9580)</f>
        <v>#REF!</v>
      </c>
      <c r="M9580" s="220"/>
    </row>
    <row r="9581" spans="1:13" s="59" customFormat="1" ht="14.25" x14ac:dyDescent="0.2">
      <c r="A9581" s="60" t="s">
        <v>11388</v>
      </c>
      <c r="B9581" s="64" t="s">
        <v>4668</v>
      </c>
      <c r="C9581" s="66" t="s">
        <v>324</v>
      </c>
      <c r="D9581" s="61" t="s">
        <v>5751</v>
      </c>
      <c r="E9581" s="61" t="s">
        <v>4134</v>
      </c>
      <c r="F9581" s="62">
        <v>1</v>
      </c>
      <c r="G9581" s="63">
        <v>10340</v>
      </c>
      <c r="H9581" s="25">
        <v>10340</v>
      </c>
      <c r="I9581" s="25"/>
      <c r="J9581" s="58" t="e">
        <f>HYPERLINK("#"&amp;"Insumos"&amp;"!A"&amp;MATCH($B9581,#REF!,0),"Ins "&amp;$B9581)</f>
        <v>#REF!</v>
      </c>
      <c r="M9581" s="220"/>
    </row>
    <row r="9582" spans="1:13" s="59" customFormat="1" ht="14.25" x14ac:dyDescent="0.2">
      <c r="A9582" s="60" t="s">
        <v>11388</v>
      </c>
      <c r="B9582" s="64" t="s">
        <v>4655</v>
      </c>
      <c r="C9582" s="66" t="s">
        <v>325</v>
      </c>
      <c r="D9582" s="61" t="s">
        <v>5751</v>
      </c>
      <c r="E9582" s="61" t="s">
        <v>4134</v>
      </c>
      <c r="F9582" s="62">
        <v>1</v>
      </c>
      <c r="G9582" s="63">
        <v>4098</v>
      </c>
      <c r="H9582" s="25">
        <v>4098</v>
      </c>
      <c r="I9582" s="25"/>
      <c r="J9582" s="58" t="e">
        <f>HYPERLINK("#"&amp;"Insumos"&amp;"!A"&amp;MATCH($B9582,#REF!,0),"Ins "&amp;$B9582)</f>
        <v>#REF!</v>
      </c>
      <c r="M9582" s="220"/>
    </row>
    <row r="9583" spans="1:13" s="59" customFormat="1" ht="14.25" x14ac:dyDescent="0.2">
      <c r="A9583" s="60" t="s">
        <v>11388</v>
      </c>
      <c r="B9583" s="64" t="s">
        <v>211</v>
      </c>
      <c r="C9583" s="66" t="s">
        <v>1033</v>
      </c>
      <c r="D9583" s="61" t="s">
        <v>5734</v>
      </c>
      <c r="E9583" s="61" t="s">
        <v>4141</v>
      </c>
      <c r="F9583" s="62">
        <v>0.15</v>
      </c>
      <c r="G9583" s="63">
        <v>140857</v>
      </c>
      <c r="H9583" s="25">
        <v>21129</v>
      </c>
      <c r="I9583" s="25"/>
      <c r="J9583" s="58" t="e">
        <f>HYPERLINK("#"&amp;"Insumos"&amp;"!A"&amp;MATCH($B9583,#REF!,0),"Ins "&amp;$B9583)</f>
        <v>#REF!</v>
      </c>
      <c r="M9583" s="220"/>
    </row>
    <row r="9584" spans="1:13" s="59" customFormat="1" ht="14.25" x14ac:dyDescent="0.2">
      <c r="A9584" s="60" t="s">
        <v>11388</v>
      </c>
      <c r="B9584" s="64" t="s">
        <v>5533</v>
      </c>
      <c r="C9584" s="66" t="s">
        <v>5892</v>
      </c>
      <c r="D9584" s="61" t="s">
        <v>977</v>
      </c>
      <c r="E9584" s="61" t="s">
        <v>4134</v>
      </c>
      <c r="F9584" s="65">
        <v>1.5</v>
      </c>
      <c r="G9584" s="63">
        <v>3623</v>
      </c>
      <c r="H9584" s="25">
        <v>5435</v>
      </c>
      <c r="I9584" s="25"/>
      <c r="J9584" s="58" t="e">
        <f>HYPERLINK("#"&amp;"Insumos"&amp;"!A"&amp;MATCH($B9584,#REF!,0),"Ins "&amp;$B9584)</f>
        <v>#REF!</v>
      </c>
      <c r="M9584" s="220"/>
    </row>
    <row r="9585" spans="1:13" s="59" customFormat="1" ht="30" x14ac:dyDescent="0.2">
      <c r="A9585" s="69" t="s">
        <v>11389</v>
      </c>
      <c r="B9585" s="74" t="s">
        <v>6816</v>
      </c>
      <c r="C9585" s="80" t="s">
        <v>11400</v>
      </c>
      <c r="D9585" s="70" t="s">
        <v>5608</v>
      </c>
      <c r="E9585" s="37" t="s">
        <v>11151</v>
      </c>
      <c r="F9585" s="71"/>
      <c r="G9585" s="72"/>
      <c r="H9585" s="75"/>
      <c r="I9585" s="27">
        <v>135792</v>
      </c>
      <c r="M9585" s="220">
        <f t="shared" si="149"/>
        <v>177833</v>
      </c>
    </row>
    <row r="9586" spans="1:13" s="59" customFormat="1" ht="14.25" x14ac:dyDescent="0.2">
      <c r="A9586" s="60" t="s">
        <v>11389</v>
      </c>
      <c r="B9586" s="60" t="s">
        <v>11157</v>
      </c>
      <c r="C9586" s="66" t="s">
        <v>11119</v>
      </c>
      <c r="D9586" s="61" t="s">
        <v>5751</v>
      </c>
      <c r="E9586" s="61" t="s">
        <v>11151</v>
      </c>
      <c r="F9586" s="62">
        <v>1</v>
      </c>
      <c r="G9586" s="63">
        <v>884</v>
      </c>
      <c r="H9586" s="25">
        <v>884</v>
      </c>
      <c r="I9586" s="25"/>
      <c r="J9586" s="58" t="e">
        <f>HYPERLINK("#"&amp;"Insumos"&amp;"!A"&amp;MATCH($B9586,#REF!,0),"Ins "&amp;$B9586)</f>
        <v>#REF!</v>
      </c>
      <c r="M9586" s="220"/>
    </row>
    <row r="9587" spans="1:13" s="59" customFormat="1" ht="14.25" x14ac:dyDescent="0.2">
      <c r="A9587" s="60" t="s">
        <v>11389</v>
      </c>
      <c r="B9587" s="64" t="s">
        <v>7414</v>
      </c>
      <c r="C9587" s="66" t="s">
        <v>7415</v>
      </c>
      <c r="D9587" s="61" t="s">
        <v>5751</v>
      </c>
      <c r="E9587" s="61" t="s">
        <v>287</v>
      </c>
      <c r="F9587" s="62">
        <v>6</v>
      </c>
      <c r="G9587" s="63">
        <v>2673</v>
      </c>
      <c r="H9587" s="25">
        <v>16038</v>
      </c>
      <c r="I9587" s="25"/>
      <c r="J9587" s="58" t="e">
        <f>HYPERLINK("#"&amp;"Insumos"&amp;"!A"&amp;MATCH($B9587,#REF!,0),"Ins "&amp;$B9587)</f>
        <v>#REF!</v>
      </c>
      <c r="M9587" s="220"/>
    </row>
    <row r="9588" spans="1:13" s="59" customFormat="1" ht="14.25" x14ac:dyDescent="0.2">
      <c r="A9588" s="60" t="s">
        <v>11389</v>
      </c>
      <c r="B9588" s="64" t="s">
        <v>7418</v>
      </c>
      <c r="C9588" s="66" t="s">
        <v>7419</v>
      </c>
      <c r="D9588" s="61" t="s">
        <v>5751</v>
      </c>
      <c r="E9588" s="61" t="s">
        <v>287</v>
      </c>
      <c r="F9588" s="62">
        <v>18</v>
      </c>
      <c r="G9588" s="63">
        <v>2693</v>
      </c>
      <c r="H9588" s="25">
        <v>48474</v>
      </c>
      <c r="I9588" s="25"/>
      <c r="J9588" s="58" t="e">
        <f>HYPERLINK("#"&amp;"Insumos"&amp;"!A"&amp;MATCH($B9588,#REF!,0),"Ins "&amp;$B9588)</f>
        <v>#REF!</v>
      </c>
      <c r="M9588" s="220"/>
    </row>
    <row r="9589" spans="1:13" s="59" customFormat="1" ht="25.5" x14ac:dyDescent="0.2">
      <c r="A9589" s="60" t="s">
        <v>11389</v>
      </c>
      <c r="B9589" s="64" t="s">
        <v>6168</v>
      </c>
      <c r="C9589" s="66" t="s">
        <v>6555</v>
      </c>
      <c r="D9589" s="61" t="s">
        <v>5751</v>
      </c>
      <c r="E9589" s="61" t="s">
        <v>4134</v>
      </c>
      <c r="F9589" s="62">
        <v>1</v>
      </c>
      <c r="G9589" s="63">
        <v>6204</v>
      </c>
      <c r="H9589" s="25">
        <v>6204</v>
      </c>
      <c r="I9589" s="25"/>
      <c r="J9589" s="58" t="e">
        <f>HYPERLINK("#"&amp;"Insumos"&amp;"!A"&amp;MATCH($B9589,#REF!,0),"Ins "&amp;$B9589)</f>
        <v>#REF!</v>
      </c>
      <c r="M9589" s="220"/>
    </row>
    <row r="9590" spans="1:13" s="59" customFormat="1" ht="14.25" x14ac:dyDescent="0.2">
      <c r="A9590" s="60" t="s">
        <v>11389</v>
      </c>
      <c r="B9590" s="64" t="s">
        <v>211</v>
      </c>
      <c r="C9590" s="66" t="s">
        <v>1033</v>
      </c>
      <c r="D9590" s="61" t="s">
        <v>5734</v>
      </c>
      <c r="E9590" s="61" t="s">
        <v>4141</v>
      </c>
      <c r="F9590" s="62">
        <v>0.43</v>
      </c>
      <c r="G9590" s="63">
        <v>140857</v>
      </c>
      <c r="H9590" s="25">
        <v>60569</v>
      </c>
      <c r="I9590" s="25"/>
      <c r="J9590" s="58" t="e">
        <f>HYPERLINK("#"&amp;"Insumos"&amp;"!A"&amp;MATCH($B9590,#REF!,0),"Ins "&amp;$B9590)</f>
        <v>#REF!</v>
      </c>
      <c r="M9590" s="220"/>
    </row>
    <row r="9591" spans="1:13" s="59" customFormat="1" ht="14.25" x14ac:dyDescent="0.2">
      <c r="A9591" s="60" t="s">
        <v>11389</v>
      </c>
      <c r="B9591" s="64" t="s">
        <v>5533</v>
      </c>
      <c r="C9591" s="66" t="s">
        <v>5892</v>
      </c>
      <c r="D9591" s="61" t="s">
        <v>977</v>
      </c>
      <c r="E9591" s="61" t="s">
        <v>4134</v>
      </c>
      <c r="F9591" s="62">
        <v>1</v>
      </c>
      <c r="G9591" s="63">
        <v>3623</v>
      </c>
      <c r="H9591" s="25">
        <v>3623</v>
      </c>
      <c r="I9591" s="25"/>
      <c r="J9591" s="58" t="e">
        <f>HYPERLINK("#"&amp;"Insumos"&amp;"!A"&amp;MATCH($B9591,#REF!,0),"Ins "&amp;$B9591)</f>
        <v>#REF!</v>
      </c>
      <c r="M9591" s="220"/>
    </row>
    <row r="9592" spans="1:13" s="59" customFormat="1" ht="30" x14ac:dyDescent="0.2">
      <c r="A9592" s="69" t="s">
        <v>11390</v>
      </c>
      <c r="B9592" s="74" t="s">
        <v>6816</v>
      </c>
      <c r="C9592" s="80" t="s">
        <v>11401</v>
      </c>
      <c r="D9592" s="70" t="s">
        <v>5608</v>
      </c>
      <c r="E9592" s="37" t="s">
        <v>11151</v>
      </c>
      <c r="F9592" s="71"/>
      <c r="G9592" s="72"/>
      <c r="H9592" s="75"/>
      <c r="I9592" s="27">
        <v>469403</v>
      </c>
      <c r="M9592" s="220">
        <f t="shared" si="149"/>
        <v>614730</v>
      </c>
    </row>
    <row r="9593" spans="1:13" s="59" customFormat="1" ht="14.25" x14ac:dyDescent="0.2">
      <c r="A9593" s="60" t="s">
        <v>11390</v>
      </c>
      <c r="B9593" s="60" t="s">
        <v>11169</v>
      </c>
      <c r="C9593" s="66" t="s">
        <v>11131</v>
      </c>
      <c r="D9593" s="61" t="s">
        <v>5751</v>
      </c>
      <c r="E9593" s="61" t="s">
        <v>11151</v>
      </c>
      <c r="F9593" s="62">
        <v>1</v>
      </c>
      <c r="G9593" s="63">
        <v>332800</v>
      </c>
      <c r="H9593" s="25">
        <v>332800</v>
      </c>
      <c r="I9593" s="25"/>
      <c r="J9593" s="58" t="e">
        <f>HYPERLINK("#"&amp;"Insumos"&amp;"!A"&amp;MATCH($B9593,#REF!,0),"Ins "&amp;$B9593)</f>
        <v>#REF!</v>
      </c>
      <c r="M9593" s="220"/>
    </row>
    <row r="9594" spans="1:13" s="59" customFormat="1" ht="14.25" x14ac:dyDescent="0.2">
      <c r="A9594" s="60" t="s">
        <v>11390</v>
      </c>
      <c r="B9594" s="64" t="s">
        <v>11160</v>
      </c>
      <c r="C9594" s="66" t="s">
        <v>11122</v>
      </c>
      <c r="D9594" s="61" t="s">
        <v>5751</v>
      </c>
      <c r="E9594" s="61" t="s">
        <v>11151</v>
      </c>
      <c r="F9594" s="62">
        <v>1</v>
      </c>
      <c r="G9594" s="63">
        <v>10088</v>
      </c>
      <c r="H9594" s="25">
        <v>10088</v>
      </c>
      <c r="I9594" s="25"/>
      <c r="J9594" s="58" t="e">
        <f>HYPERLINK("#"&amp;"Insumos"&amp;"!A"&amp;MATCH($B9594,#REF!,0),"Ins "&amp;$B9594)</f>
        <v>#REF!</v>
      </c>
      <c r="M9594" s="220"/>
    </row>
    <row r="9595" spans="1:13" s="59" customFormat="1" ht="14.25" x14ac:dyDescent="0.2">
      <c r="A9595" s="60" t="s">
        <v>11390</v>
      </c>
      <c r="B9595" s="64" t="s">
        <v>7438</v>
      </c>
      <c r="C9595" s="66" t="s">
        <v>7439</v>
      </c>
      <c r="D9595" s="61" t="s">
        <v>5751</v>
      </c>
      <c r="E9595" s="61" t="s">
        <v>4134</v>
      </c>
      <c r="F9595" s="62">
        <v>1</v>
      </c>
      <c r="G9595" s="63">
        <v>8429</v>
      </c>
      <c r="H9595" s="25">
        <v>8429</v>
      </c>
      <c r="I9595" s="25"/>
      <c r="J9595" s="58" t="e">
        <f>HYPERLINK("#"&amp;"Insumos"&amp;"!A"&amp;MATCH($B9595,#REF!,0),"Ins "&amp;$B9595)</f>
        <v>#REF!</v>
      </c>
      <c r="M9595" s="220"/>
    </row>
    <row r="9596" spans="1:13" s="59" customFormat="1" ht="14.25" x14ac:dyDescent="0.2">
      <c r="A9596" s="60" t="s">
        <v>11390</v>
      </c>
      <c r="B9596" s="64" t="s">
        <v>7440</v>
      </c>
      <c r="C9596" s="66" t="s">
        <v>7441</v>
      </c>
      <c r="D9596" s="61" t="s">
        <v>5751</v>
      </c>
      <c r="E9596" s="61" t="s">
        <v>287</v>
      </c>
      <c r="F9596" s="62">
        <v>0.5</v>
      </c>
      <c r="G9596" s="63">
        <v>7176</v>
      </c>
      <c r="H9596" s="25">
        <v>3588</v>
      </c>
      <c r="I9596" s="25"/>
      <c r="J9596" s="58" t="e">
        <f>HYPERLINK("#"&amp;"Insumos"&amp;"!A"&amp;MATCH($B9596,#REF!,0),"Ins "&amp;$B9596)</f>
        <v>#REF!</v>
      </c>
      <c r="M9596" s="220"/>
    </row>
    <row r="9597" spans="1:13" s="59" customFormat="1" ht="14.25" x14ac:dyDescent="0.2">
      <c r="A9597" s="60" t="s">
        <v>11390</v>
      </c>
      <c r="B9597" s="64" t="s">
        <v>211</v>
      </c>
      <c r="C9597" s="66" t="s">
        <v>1033</v>
      </c>
      <c r="D9597" s="61" t="s">
        <v>5734</v>
      </c>
      <c r="E9597" s="61" t="s">
        <v>4141</v>
      </c>
      <c r="F9597" s="62">
        <v>0.8</v>
      </c>
      <c r="G9597" s="63">
        <v>140857</v>
      </c>
      <c r="H9597" s="25">
        <v>112686</v>
      </c>
      <c r="I9597" s="25"/>
      <c r="J9597" s="58" t="e">
        <f>HYPERLINK("#"&amp;"Insumos"&amp;"!A"&amp;MATCH($B9597,#REF!,0),"Ins "&amp;$B9597)</f>
        <v>#REF!</v>
      </c>
      <c r="M9597" s="220"/>
    </row>
    <row r="9598" spans="1:13" s="59" customFormat="1" ht="14.25" x14ac:dyDescent="0.2">
      <c r="A9598" s="60" t="s">
        <v>11390</v>
      </c>
      <c r="B9598" s="64" t="s">
        <v>5533</v>
      </c>
      <c r="C9598" s="66" t="s">
        <v>5892</v>
      </c>
      <c r="D9598" s="61" t="s">
        <v>977</v>
      </c>
      <c r="E9598" s="61" t="s">
        <v>4134</v>
      </c>
      <c r="F9598" s="62">
        <v>0.5</v>
      </c>
      <c r="G9598" s="63">
        <v>3623</v>
      </c>
      <c r="H9598" s="25">
        <v>1812</v>
      </c>
      <c r="I9598" s="25"/>
      <c r="J9598" s="58" t="e">
        <f>HYPERLINK("#"&amp;"Insumos"&amp;"!A"&amp;MATCH($B9598,#REF!,0),"Ins "&amp;$B9598)</f>
        <v>#REF!</v>
      </c>
      <c r="M9598" s="220"/>
    </row>
    <row r="9599" spans="1:13" s="59" customFormat="1" ht="30" x14ac:dyDescent="0.2">
      <c r="A9599" s="69" t="s">
        <v>11391</v>
      </c>
      <c r="B9599" s="74" t="s">
        <v>6816</v>
      </c>
      <c r="C9599" s="80" t="s">
        <v>11402</v>
      </c>
      <c r="D9599" s="70" t="s">
        <v>5608</v>
      </c>
      <c r="E9599" s="37" t="s">
        <v>11151</v>
      </c>
      <c r="F9599" s="71"/>
      <c r="G9599" s="72"/>
      <c r="H9599" s="75"/>
      <c r="I9599" s="27">
        <v>947179</v>
      </c>
      <c r="M9599" s="220">
        <f t="shared" si="149"/>
        <v>1240426</v>
      </c>
    </row>
    <row r="9600" spans="1:13" s="59" customFormat="1" ht="14.25" x14ac:dyDescent="0.2">
      <c r="A9600" s="60" t="s">
        <v>11391</v>
      </c>
      <c r="B9600" s="60" t="s">
        <v>11170</v>
      </c>
      <c r="C9600" s="66" t="s">
        <v>11132</v>
      </c>
      <c r="D9600" s="61" t="s">
        <v>5751</v>
      </c>
      <c r="E9600" s="61" t="s">
        <v>11151</v>
      </c>
      <c r="F9600" s="62">
        <v>6</v>
      </c>
      <c r="G9600" s="63">
        <v>98800</v>
      </c>
      <c r="H9600" s="25">
        <v>592800</v>
      </c>
      <c r="I9600" s="25"/>
      <c r="J9600" s="58" t="e">
        <f>HYPERLINK("#"&amp;"Insumos"&amp;"!A"&amp;MATCH($B9600,#REF!,0),"Ins "&amp;$B9600)</f>
        <v>#REF!</v>
      </c>
      <c r="M9600" s="220"/>
    </row>
    <row r="9601" spans="1:13" s="59" customFormat="1" ht="14.25" x14ac:dyDescent="0.2">
      <c r="A9601" s="60" t="s">
        <v>11391</v>
      </c>
      <c r="B9601" s="64" t="s">
        <v>11171</v>
      </c>
      <c r="C9601" s="66" t="s">
        <v>11133</v>
      </c>
      <c r="D9601" s="61" t="s">
        <v>5751</v>
      </c>
      <c r="E9601" s="61" t="s">
        <v>11151</v>
      </c>
      <c r="F9601" s="62">
        <v>1</v>
      </c>
      <c r="G9601" s="63">
        <v>156000</v>
      </c>
      <c r="H9601" s="25">
        <v>156000</v>
      </c>
      <c r="I9601" s="25"/>
      <c r="J9601" s="58" t="e">
        <f>HYPERLINK("#"&amp;"Insumos"&amp;"!A"&amp;MATCH($B9601,#REF!,0),"Ins "&amp;$B9601)</f>
        <v>#REF!</v>
      </c>
      <c r="M9601" s="220"/>
    </row>
    <row r="9602" spans="1:13" s="59" customFormat="1" ht="14.25" x14ac:dyDescent="0.2">
      <c r="A9602" s="60" t="s">
        <v>11391</v>
      </c>
      <c r="B9602" s="64" t="s">
        <v>11160</v>
      </c>
      <c r="C9602" s="66" t="s">
        <v>11122</v>
      </c>
      <c r="D9602" s="61" t="s">
        <v>5751</v>
      </c>
      <c r="E9602" s="61" t="s">
        <v>11151</v>
      </c>
      <c r="F9602" s="62">
        <v>1</v>
      </c>
      <c r="G9602" s="63">
        <v>10088</v>
      </c>
      <c r="H9602" s="25">
        <v>10088</v>
      </c>
      <c r="I9602" s="25"/>
      <c r="J9602" s="58" t="e">
        <f>HYPERLINK("#"&amp;"Insumos"&amp;"!A"&amp;MATCH($B9602,#REF!,0),"Ins "&amp;$B9602)</f>
        <v>#REF!</v>
      </c>
      <c r="M9602" s="220"/>
    </row>
    <row r="9603" spans="1:13" s="59" customFormat="1" ht="14.25" x14ac:dyDescent="0.2">
      <c r="A9603" s="60" t="s">
        <v>11391</v>
      </c>
      <c r="B9603" s="64" t="s">
        <v>7438</v>
      </c>
      <c r="C9603" s="66" t="s">
        <v>7439</v>
      </c>
      <c r="D9603" s="61" t="s">
        <v>5751</v>
      </c>
      <c r="E9603" s="61" t="s">
        <v>4134</v>
      </c>
      <c r="F9603" s="62">
        <v>1</v>
      </c>
      <c r="G9603" s="63">
        <v>8429</v>
      </c>
      <c r="H9603" s="25">
        <v>8429</v>
      </c>
      <c r="I9603" s="25"/>
      <c r="J9603" s="58" t="e">
        <f>HYPERLINK("#"&amp;"Insumos"&amp;"!A"&amp;MATCH($B9603,#REF!,0),"Ins "&amp;$B9603)</f>
        <v>#REF!</v>
      </c>
      <c r="M9603" s="220"/>
    </row>
    <row r="9604" spans="1:13" s="59" customFormat="1" ht="14.25" x14ac:dyDescent="0.2">
      <c r="A9604" s="60" t="s">
        <v>11391</v>
      </c>
      <c r="B9604" s="64" t="s">
        <v>7440</v>
      </c>
      <c r="C9604" s="66" t="s">
        <v>7441</v>
      </c>
      <c r="D9604" s="61" t="s">
        <v>5751</v>
      </c>
      <c r="E9604" s="61" t="s">
        <v>287</v>
      </c>
      <c r="F9604" s="62">
        <v>0.5</v>
      </c>
      <c r="G9604" s="63">
        <v>7176</v>
      </c>
      <c r="H9604" s="25">
        <v>3588</v>
      </c>
      <c r="I9604" s="25"/>
      <c r="J9604" s="58" t="e">
        <f>HYPERLINK("#"&amp;"Insumos"&amp;"!A"&amp;MATCH($B9604,#REF!,0),"Ins "&amp;$B9604)</f>
        <v>#REF!</v>
      </c>
      <c r="M9604" s="220"/>
    </row>
    <row r="9605" spans="1:13" s="59" customFormat="1" ht="14.25" x14ac:dyDescent="0.2">
      <c r="A9605" s="60" t="s">
        <v>11391</v>
      </c>
      <c r="B9605" s="64" t="s">
        <v>211</v>
      </c>
      <c r="C9605" s="66" t="s">
        <v>1033</v>
      </c>
      <c r="D9605" s="61" t="s">
        <v>5734</v>
      </c>
      <c r="E9605" s="61" t="s">
        <v>4141</v>
      </c>
      <c r="F9605" s="62">
        <v>1.2</v>
      </c>
      <c r="G9605" s="63">
        <v>140857</v>
      </c>
      <c r="H9605" s="25">
        <v>169028</v>
      </c>
      <c r="I9605" s="25"/>
      <c r="J9605" s="58" t="e">
        <f>HYPERLINK("#"&amp;"Insumos"&amp;"!A"&amp;MATCH($B9605,#REF!,0),"Ins "&amp;$B9605)</f>
        <v>#REF!</v>
      </c>
      <c r="M9605" s="220"/>
    </row>
    <row r="9606" spans="1:13" s="59" customFormat="1" ht="14.25" x14ac:dyDescent="0.2">
      <c r="A9606" s="60" t="s">
        <v>11391</v>
      </c>
      <c r="B9606" s="64" t="s">
        <v>5533</v>
      </c>
      <c r="C9606" s="66" t="s">
        <v>5892</v>
      </c>
      <c r="D9606" s="61" t="s">
        <v>977</v>
      </c>
      <c r="E9606" s="61" t="s">
        <v>4134</v>
      </c>
      <c r="F9606" s="62">
        <v>2</v>
      </c>
      <c r="G9606" s="63">
        <v>3623</v>
      </c>
      <c r="H9606" s="25">
        <v>7246</v>
      </c>
      <c r="I9606" s="25"/>
      <c r="J9606" s="58" t="e">
        <f>HYPERLINK("#"&amp;"Insumos"&amp;"!A"&amp;MATCH($B9606,#REF!,0),"Ins "&amp;$B9606)</f>
        <v>#REF!</v>
      </c>
      <c r="M9606" s="220"/>
    </row>
    <row r="9607" spans="1:13" s="59" customFormat="1" ht="45" x14ac:dyDescent="0.2">
      <c r="A9607" s="69" t="s">
        <v>11392</v>
      </c>
      <c r="B9607" s="74" t="s">
        <v>6816</v>
      </c>
      <c r="C9607" s="80" t="s">
        <v>11403</v>
      </c>
      <c r="D9607" s="70" t="s">
        <v>5608</v>
      </c>
      <c r="E9607" s="37" t="s">
        <v>11151</v>
      </c>
      <c r="F9607" s="71"/>
      <c r="G9607" s="72"/>
      <c r="H9607" s="75"/>
      <c r="I9607" s="27">
        <v>215236</v>
      </c>
      <c r="M9607" s="220">
        <f t="shared" ref="M9607:M9664" si="150">ROUND(I9607*(1+$L$2),0)</f>
        <v>281873</v>
      </c>
    </row>
    <row r="9608" spans="1:13" s="59" customFormat="1" ht="14.25" x14ac:dyDescent="0.2">
      <c r="A9608" s="60" t="s">
        <v>11392</v>
      </c>
      <c r="B9608" s="60" t="s">
        <v>11172</v>
      </c>
      <c r="C9608" s="66" t="s">
        <v>11134</v>
      </c>
      <c r="D9608" s="61" t="s">
        <v>5751</v>
      </c>
      <c r="E9608" s="61" t="s">
        <v>11151</v>
      </c>
      <c r="F9608" s="62">
        <v>1</v>
      </c>
      <c r="G9608" s="63">
        <v>21840</v>
      </c>
      <c r="H9608" s="25">
        <v>21840</v>
      </c>
      <c r="I9608" s="25"/>
      <c r="J9608" s="58" t="e">
        <f>HYPERLINK("#"&amp;"Insumos"&amp;"!A"&amp;MATCH($B9608,#REF!,0),"Ins "&amp;$B9608)</f>
        <v>#REF!</v>
      </c>
      <c r="M9608" s="220"/>
    </row>
    <row r="9609" spans="1:13" s="59" customFormat="1" ht="14.25" x14ac:dyDescent="0.2">
      <c r="A9609" s="60" t="s">
        <v>11392</v>
      </c>
      <c r="B9609" s="64" t="s">
        <v>4871</v>
      </c>
      <c r="C9609" s="66" t="s">
        <v>362</v>
      </c>
      <c r="D9609" s="61" t="s">
        <v>5751</v>
      </c>
      <c r="E9609" s="61" t="s">
        <v>287</v>
      </c>
      <c r="F9609" s="62">
        <v>6</v>
      </c>
      <c r="G9609" s="63">
        <v>13337</v>
      </c>
      <c r="H9609" s="25">
        <v>80022</v>
      </c>
      <c r="I9609" s="25"/>
      <c r="J9609" s="58" t="e">
        <f>HYPERLINK("#"&amp;"Insumos"&amp;"!A"&amp;MATCH($B9609,#REF!,0),"Ins "&amp;$B9609)</f>
        <v>#REF!</v>
      </c>
      <c r="M9609" s="220"/>
    </row>
    <row r="9610" spans="1:13" s="59" customFormat="1" ht="14.25" x14ac:dyDescent="0.2">
      <c r="A9610" s="60" t="s">
        <v>11392</v>
      </c>
      <c r="B9610" s="64" t="s">
        <v>4668</v>
      </c>
      <c r="C9610" s="66" t="s">
        <v>324</v>
      </c>
      <c r="D9610" s="61" t="s">
        <v>5751</v>
      </c>
      <c r="E9610" s="61" t="s">
        <v>4134</v>
      </c>
      <c r="F9610" s="62">
        <v>1</v>
      </c>
      <c r="G9610" s="63">
        <v>10340</v>
      </c>
      <c r="H9610" s="25">
        <v>10340</v>
      </c>
      <c r="I9610" s="25"/>
      <c r="J9610" s="58" t="e">
        <f>HYPERLINK("#"&amp;"Insumos"&amp;"!A"&amp;MATCH($B9610,#REF!,0),"Ins "&amp;$B9610)</f>
        <v>#REF!</v>
      </c>
      <c r="M9610" s="220"/>
    </row>
    <row r="9611" spans="1:13" s="59" customFormat="1" ht="14.25" x14ac:dyDescent="0.2">
      <c r="A9611" s="60" t="s">
        <v>11392</v>
      </c>
      <c r="B9611" s="64" t="s">
        <v>4655</v>
      </c>
      <c r="C9611" s="66" t="s">
        <v>325</v>
      </c>
      <c r="D9611" s="61" t="s">
        <v>5751</v>
      </c>
      <c r="E9611" s="61" t="s">
        <v>4134</v>
      </c>
      <c r="F9611" s="62">
        <v>1</v>
      </c>
      <c r="G9611" s="63">
        <v>4098</v>
      </c>
      <c r="H9611" s="25">
        <v>4098</v>
      </c>
      <c r="I9611" s="25"/>
      <c r="J9611" s="58" t="e">
        <f>HYPERLINK("#"&amp;"Insumos"&amp;"!A"&amp;MATCH($B9611,#REF!,0),"Ins "&amp;$B9611)</f>
        <v>#REF!</v>
      </c>
      <c r="M9611" s="220"/>
    </row>
    <row r="9612" spans="1:13" s="59" customFormat="1" ht="14.25" x14ac:dyDescent="0.2">
      <c r="A9612" s="60" t="s">
        <v>11392</v>
      </c>
      <c r="B9612" s="64" t="s">
        <v>7440</v>
      </c>
      <c r="C9612" s="66" t="s">
        <v>7441</v>
      </c>
      <c r="D9612" s="61" t="s">
        <v>5751</v>
      </c>
      <c r="E9612" s="61" t="s">
        <v>287</v>
      </c>
      <c r="F9612" s="62">
        <v>1</v>
      </c>
      <c r="G9612" s="63">
        <v>7176</v>
      </c>
      <c r="H9612" s="25">
        <v>7176</v>
      </c>
      <c r="I9612" s="25"/>
      <c r="J9612" s="58" t="e">
        <f>HYPERLINK("#"&amp;"Insumos"&amp;"!A"&amp;MATCH($B9612,#REF!,0),"Ins "&amp;$B9612)</f>
        <v>#REF!</v>
      </c>
      <c r="M9612" s="220"/>
    </row>
    <row r="9613" spans="1:13" s="59" customFormat="1" ht="14.25" x14ac:dyDescent="0.2">
      <c r="A9613" s="60" t="s">
        <v>11392</v>
      </c>
      <c r="B9613" s="64" t="s">
        <v>211</v>
      </c>
      <c r="C9613" s="66" t="s">
        <v>1033</v>
      </c>
      <c r="D9613" s="61" t="s">
        <v>5734</v>
      </c>
      <c r="E9613" s="61" t="s">
        <v>4141</v>
      </c>
      <c r="F9613" s="62">
        <v>0.6</v>
      </c>
      <c r="G9613" s="63">
        <v>140857</v>
      </c>
      <c r="H9613" s="25">
        <v>84514</v>
      </c>
      <c r="I9613" s="25"/>
      <c r="J9613" s="58" t="e">
        <f>HYPERLINK("#"&amp;"Insumos"&amp;"!A"&amp;MATCH($B9613,#REF!,0),"Ins "&amp;$B9613)</f>
        <v>#REF!</v>
      </c>
      <c r="M9613" s="220"/>
    </row>
    <row r="9614" spans="1:13" s="59" customFormat="1" ht="14.25" x14ac:dyDescent="0.2">
      <c r="A9614" s="60" t="s">
        <v>11392</v>
      </c>
      <c r="B9614" s="64" t="s">
        <v>5533</v>
      </c>
      <c r="C9614" s="66" t="s">
        <v>5892</v>
      </c>
      <c r="D9614" s="61" t="s">
        <v>977</v>
      </c>
      <c r="E9614" s="61" t="s">
        <v>4134</v>
      </c>
      <c r="F9614" s="62">
        <v>2</v>
      </c>
      <c r="G9614" s="63">
        <v>3623</v>
      </c>
      <c r="H9614" s="25">
        <v>7246</v>
      </c>
      <c r="I9614" s="25"/>
      <c r="J9614" s="58" t="e">
        <f>HYPERLINK("#"&amp;"Insumos"&amp;"!A"&amp;MATCH($B9614,#REF!,0),"Ins "&amp;$B9614)</f>
        <v>#REF!</v>
      </c>
      <c r="M9614" s="220"/>
    </row>
    <row r="9615" spans="1:13" s="59" customFormat="1" ht="15" x14ac:dyDescent="0.2">
      <c r="A9615" s="69" t="s">
        <v>11393</v>
      </c>
      <c r="B9615" s="74" t="s">
        <v>6816</v>
      </c>
      <c r="C9615" s="80" t="s">
        <v>11404</v>
      </c>
      <c r="D9615" s="70" t="s">
        <v>5608</v>
      </c>
      <c r="E9615" s="37" t="s">
        <v>464</v>
      </c>
      <c r="F9615" s="71"/>
      <c r="G9615" s="72"/>
      <c r="H9615" s="75"/>
      <c r="I9615" s="27">
        <v>8789</v>
      </c>
      <c r="M9615" s="220">
        <f t="shared" si="150"/>
        <v>11510</v>
      </c>
    </row>
    <row r="9616" spans="1:13" s="59" customFormat="1" ht="14.25" x14ac:dyDescent="0.2">
      <c r="A9616" s="60" t="s">
        <v>11393</v>
      </c>
      <c r="B9616" s="60" t="s">
        <v>11173</v>
      </c>
      <c r="C9616" s="66" t="s">
        <v>11135</v>
      </c>
      <c r="D9616" s="61" t="s">
        <v>5751</v>
      </c>
      <c r="E9616" s="61" t="s">
        <v>11152</v>
      </c>
      <c r="F9616" s="62">
        <v>1</v>
      </c>
      <c r="G9616" s="63">
        <v>4160</v>
      </c>
      <c r="H9616" s="25">
        <v>4160</v>
      </c>
      <c r="I9616" s="25"/>
      <c r="J9616" s="58" t="e">
        <f>HYPERLINK("#"&amp;"Insumos"&amp;"!A"&amp;MATCH($B9616,#REF!,0),"Ins "&amp;$B9616)</f>
        <v>#REF!</v>
      </c>
      <c r="M9616" s="220"/>
    </row>
    <row r="9617" spans="1:13" s="59" customFormat="1" ht="14.25" x14ac:dyDescent="0.2">
      <c r="A9617" s="60" t="s">
        <v>11393</v>
      </c>
      <c r="B9617" s="64" t="s">
        <v>211</v>
      </c>
      <c r="C9617" s="66" t="s">
        <v>1033</v>
      </c>
      <c r="D9617" s="61" t="s">
        <v>5734</v>
      </c>
      <c r="E9617" s="61" t="s">
        <v>4141</v>
      </c>
      <c r="F9617" s="62">
        <v>0.02</v>
      </c>
      <c r="G9617" s="63">
        <v>140857</v>
      </c>
      <c r="H9617" s="25">
        <v>2817</v>
      </c>
      <c r="I9617" s="25"/>
      <c r="J9617" s="58" t="e">
        <f>HYPERLINK("#"&amp;"Insumos"&amp;"!A"&amp;MATCH($B9617,#REF!,0),"Ins "&amp;$B9617)</f>
        <v>#REF!</v>
      </c>
      <c r="M9617" s="220"/>
    </row>
    <row r="9618" spans="1:13" s="59" customFormat="1" ht="14.25" x14ac:dyDescent="0.2">
      <c r="A9618" s="60" t="s">
        <v>11393</v>
      </c>
      <c r="B9618" s="64" t="s">
        <v>5533</v>
      </c>
      <c r="C9618" s="66" t="s">
        <v>5892</v>
      </c>
      <c r="D9618" s="61" t="s">
        <v>977</v>
      </c>
      <c r="E9618" s="61" t="s">
        <v>4134</v>
      </c>
      <c r="F9618" s="62">
        <v>0.5</v>
      </c>
      <c r="G9618" s="63">
        <v>3623</v>
      </c>
      <c r="H9618" s="25">
        <v>1812</v>
      </c>
      <c r="I9618" s="25"/>
      <c r="J9618" s="58" t="e">
        <f>HYPERLINK("#"&amp;"Insumos"&amp;"!A"&amp;MATCH($B9618,#REF!,0),"Ins "&amp;$B9618)</f>
        <v>#REF!</v>
      </c>
      <c r="M9618" s="220"/>
    </row>
    <row r="9619" spans="1:13" s="59" customFormat="1" ht="45" x14ac:dyDescent="0.2">
      <c r="A9619" s="69" t="s">
        <v>11394</v>
      </c>
      <c r="B9619" s="74" t="s">
        <v>6816</v>
      </c>
      <c r="C9619" s="80" t="s">
        <v>11405</v>
      </c>
      <c r="D9619" s="70" t="s">
        <v>5608</v>
      </c>
      <c r="E9619" s="37" t="s">
        <v>464</v>
      </c>
      <c r="F9619" s="71"/>
      <c r="G9619" s="72"/>
      <c r="H9619" s="75"/>
      <c r="I9619" s="27">
        <v>89001</v>
      </c>
      <c r="M9619" s="220">
        <f t="shared" si="150"/>
        <v>116556</v>
      </c>
    </row>
    <row r="9620" spans="1:13" s="59" customFormat="1" ht="14.25" x14ac:dyDescent="0.2">
      <c r="A9620" s="60" t="s">
        <v>11394</v>
      </c>
      <c r="B9620" s="60" t="s">
        <v>7778</v>
      </c>
      <c r="C9620" s="66" t="s">
        <v>7779</v>
      </c>
      <c r="D9620" s="61" t="s">
        <v>5751</v>
      </c>
      <c r="E9620" s="61" t="s">
        <v>464</v>
      </c>
      <c r="F9620" s="62">
        <v>5</v>
      </c>
      <c r="G9620" s="63">
        <v>7285</v>
      </c>
      <c r="H9620" s="25">
        <v>36425</v>
      </c>
      <c r="I9620" s="25"/>
      <c r="J9620" s="58" t="e">
        <f>HYPERLINK("#"&amp;"Insumos"&amp;"!A"&amp;MATCH($B9620,#REF!,0),"Ins "&amp;$B9620)</f>
        <v>#REF!</v>
      </c>
      <c r="M9620" s="220"/>
    </row>
    <row r="9621" spans="1:13" s="59" customFormat="1" ht="14.25" x14ac:dyDescent="0.2">
      <c r="A9621" s="60" t="s">
        <v>11394</v>
      </c>
      <c r="B9621" s="64" t="s">
        <v>7782</v>
      </c>
      <c r="C9621" s="66" t="s">
        <v>7783</v>
      </c>
      <c r="D9621" s="61" t="s">
        <v>5751</v>
      </c>
      <c r="E9621" s="61" t="s">
        <v>464</v>
      </c>
      <c r="F9621" s="62">
        <v>1</v>
      </c>
      <c r="G9621" s="63">
        <v>22330</v>
      </c>
      <c r="H9621" s="25">
        <v>22330</v>
      </c>
      <c r="I9621" s="25"/>
      <c r="J9621" s="58" t="e">
        <f>HYPERLINK("#"&amp;"Insumos"&amp;"!A"&amp;MATCH($B9621,#REF!,0),"Ins "&amp;$B9621)</f>
        <v>#REF!</v>
      </c>
      <c r="M9621" s="220"/>
    </row>
    <row r="9622" spans="1:13" s="59" customFormat="1" ht="14.25" x14ac:dyDescent="0.2">
      <c r="A9622" s="60" t="s">
        <v>11394</v>
      </c>
      <c r="B9622" s="64" t="s">
        <v>4668</v>
      </c>
      <c r="C9622" s="66" t="s">
        <v>324</v>
      </c>
      <c r="D9622" s="61" t="s">
        <v>5751</v>
      </c>
      <c r="E9622" s="61" t="s">
        <v>4134</v>
      </c>
      <c r="F9622" s="62">
        <v>1</v>
      </c>
      <c r="G9622" s="63">
        <v>10340</v>
      </c>
      <c r="H9622" s="25">
        <v>10340</v>
      </c>
      <c r="I9622" s="25"/>
      <c r="J9622" s="58" t="e">
        <f>HYPERLINK("#"&amp;"Insumos"&amp;"!A"&amp;MATCH($B9622,#REF!,0),"Ins "&amp;$B9622)</f>
        <v>#REF!</v>
      </c>
      <c r="M9622" s="220"/>
    </row>
    <row r="9623" spans="1:13" s="59" customFormat="1" ht="14.25" x14ac:dyDescent="0.2">
      <c r="A9623" s="60" t="s">
        <v>11394</v>
      </c>
      <c r="B9623" s="64" t="s">
        <v>4655</v>
      </c>
      <c r="C9623" s="66" t="s">
        <v>325</v>
      </c>
      <c r="D9623" s="61" t="s">
        <v>5751</v>
      </c>
      <c r="E9623" s="61" t="s">
        <v>4134</v>
      </c>
      <c r="F9623" s="62">
        <v>1</v>
      </c>
      <c r="G9623" s="63">
        <v>4098</v>
      </c>
      <c r="H9623" s="25">
        <v>4098</v>
      </c>
      <c r="I9623" s="25"/>
      <c r="J9623" s="58" t="e">
        <f>HYPERLINK("#"&amp;"Insumos"&amp;"!A"&amp;MATCH($B9623,#REF!,0),"Ins "&amp;$B9623)</f>
        <v>#REF!</v>
      </c>
      <c r="M9623" s="220"/>
    </row>
    <row r="9624" spans="1:13" s="59" customFormat="1" ht="14.25" x14ac:dyDescent="0.2">
      <c r="A9624" s="60" t="s">
        <v>11394</v>
      </c>
      <c r="B9624" s="64" t="s">
        <v>211</v>
      </c>
      <c r="C9624" s="66" t="s">
        <v>1033</v>
      </c>
      <c r="D9624" s="61" t="s">
        <v>5734</v>
      </c>
      <c r="E9624" s="61" t="s">
        <v>4141</v>
      </c>
      <c r="F9624" s="62">
        <v>0.1122296</v>
      </c>
      <c r="G9624" s="63">
        <v>140857</v>
      </c>
      <c r="H9624" s="25">
        <v>15808</v>
      </c>
      <c r="I9624" s="25"/>
      <c r="J9624" s="58" t="e">
        <f>HYPERLINK("#"&amp;"Insumos"&amp;"!A"&amp;MATCH($B9624,#REF!,0),"Ins "&amp;$B9624)</f>
        <v>#REF!</v>
      </c>
      <c r="M9624" s="220"/>
    </row>
    <row r="9625" spans="1:13" s="59" customFormat="1" ht="30" x14ac:dyDescent="0.2">
      <c r="A9625" s="69" t="s">
        <v>11395</v>
      </c>
      <c r="B9625" s="74" t="s">
        <v>6816</v>
      </c>
      <c r="C9625" s="80" t="s">
        <v>11406</v>
      </c>
      <c r="D9625" s="70" t="s">
        <v>5608</v>
      </c>
      <c r="E9625" s="37" t="s">
        <v>11151</v>
      </c>
      <c r="F9625" s="71"/>
      <c r="G9625" s="72"/>
      <c r="H9625" s="75"/>
      <c r="I9625" s="27">
        <v>172407</v>
      </c>
      <c r="M9625" s="220">
        <f t="shared" si="150"/>
        <v>225784</v>
      </c>
    </row>
    <row r="9626" spans="1:13" s="59" customFormat="1" ht="14.25" x14ac:dyDescent="0.2">
      <c r="A9626" s="60" t="s">
        <v>11395</v>
      </c>
      <c r="B9626" s="60" t="s">
        <v>7492</v>
      </c>
      <c r="C9626" s="66" t="s">
        <v>7493</v>
      </c>
      <c r="D9626" s="61" t="s">
        <v>5751</v>
      </c>
      <c r="E9626" s="61" t="s">
        <v>4134</v>
      </c>
      <c r="F9626" s="62">
        <v>1</v>
      </c>
      <c r="G9626" s="63">
        <v>12858</v>
      </c>
      <c r="H9626" s="25">
        <v>12858</v>
      </c>
      <c r="I9626" s="25"/>
      <c r="J9626" s="58" t="e">
        <f>HYPERLINK("#"&amp;"Insumos"&amp;"!A"&amp;MATCH($B9626,#REF!,0),"Ins "&amp;$B9626)</f>
        <v>#REF!</v>
      </c>
      <c r="M9626" s="220"/>
    </row>
    <row r="9627" spans="1:13" s="59" customFormat="1" ht="14.25" x14ac:dyDescent="0.2">
      <c r="A9627" s="60" t="s">
        <v>11395</v>
      </c>
      <c r="B9627" s="64" t="s">
        <v>7800</v>
      </c>
      <c r="C9627" s="66" t="s">
        <v>7801</v>
      </c>
      <c r="D9627" s="61" t="s">
        <v>5751</v>
      </c>
      <c r="E9627" s="61" t="s">
        <v>464</v>
      </c>
      <c r="F9627" s="62">
        <v>6</v>
      </c>
      <c r="G9627" s="63">
        <v>12737</v>
      </c>
      <c r="H9627" s="25">
        <v>76422</v>
      </c>
      <c r="I9627" s="25"/>
      <c r="J9627" s="58" t="e">
        <f>HYPERLINK("#"&amp;"Insumos"&amp;"!A"&amp;MATCH($B9627,#REF!,0),"Ins "&amp;$B9627)</f>
        <v>#REF!</v>
      </c>
      <c r="M9627" s="220"/>
    </row>
    <row r="9628" spans="1:13" s="59" customFormat="1" ht="14.25" x14ac:dyDescent="0.2">
      <c r="A9628" s="60" t="s">
        <v>11395</v>
      </c>
      <c r="B9628" s="64" t="s">
        <v>4673</v>
      </c>
      <c r="C9628" s="66" t="s">
        <v>490</v>
      </c>
      <c r="D9628" s="61" t="s">
        <v>5751</v>
      </c>
      <c r="E9628" s="61" t="s">
        <v>4134</v>
      </c>
      <c r="F9628" s="62">
        <v>1</v>
      </c>
      <c r="G9628" s="63">
        <v>6465</v>
      </c>
      <c r="H9628" s="25">
        <v>6465</v>
      </c>
      <c r="I9628" s="25"/>
      <c r="J9628" s="58" t="e">
        <f>HYPERLINK("#"&amp;"Insumos"&amp;"!A"&amp;MATCH($B9628,#REF!,0),"Ins "&amp;$B9628)</f>
        <v>#REF!</v>
      </c>
      <c r="M9628" s="220"/>
    </row>
    <row r="9629" spans="1:13" s="59" customFormat="1" ht="25.5" x14ac:dyDescent="0.2">
      <c r="A9629" s="60" t="s">
        <v>11395</v>
      </c>
      <c r="B9629" s="64" t="s">
        <v>4660</v>
      </c>
      <c r="C9629" s="66" t="s">
        <v>323</v>
      </c>
      <c r="D9629" s="61" t="s">
        <v>5751</v>
      </c>
      <c r="E9629" s="61" t="s">
        <v>4134</v>
      </c>
      <c r="F9629" s="62">
        <v>1</v>
      </c>
      <c r="G9629" s="63">
        <v>3076</v>
      </c>
      <c r="H9629" s="25">
        <v>3076</v>
      </c>
      <c r="I9629" s="25"/>
      <c r="J9629" s="58" t="e">
        <f>HYPERLINK("#"&amp;"Insumos"&amp;"!A"&amp;MATCH($B9629,#REF!,0),"Ins "&amp;$B9629)</f>
        <v>#REF!</v>
      </c>
      <c r="M9629" s="220"/>
    </row>
    <row r="9630" spans="1:13" s="59" customFormat="1" ht="14.25" x14ac:dyDescent="0.2">
      <c r="A9630" s="60" t="s">
        <v>11395</v>
      </c>
      <c r="B9630" s="64" t="s">
        <v>4952</v>
      </c>
      <c r="C9630" s="66" t="s">
        <v>2398</v>
      </c>
      <c r="D9630" s="61" t="s">
        <v>5751</v>
      </c>
      <c r="E9630" s="61" t="s">
        <v>4134</v>
      </c>
      <c r="F9630" s="62">
        <v>1</v>
      </c>
      <c r="G9630" s="63">
        <v>22538</v>
      </c>
      <c r="H9630" s="25">
        <v>22538</v>
      </c>
      <c r="I9630" s="25"/>
      <c r="J9630" s="58" t="e">
        <f>HYPERLINK("#"&amp;"Insumos"&amp;"!A"&amp;MATCH($B9630,#REF!,0),"Ins "&amp;$B9630)</f>
        <v>#REF!</v>
      </c>
      <c r="M9630" s="220"/>
    </row>
    <row r="9631" spans="1:13" s="59" customFormat="1" ht="14.25" x14ac:dyDescent="0.2">
      <c r="A9631" s="60" t="s">
        <v>11395</v>
      </c>
      <c r="B9631" s="64" t="s">
        <v>211</v>
      </c>
      <c r="C9631" s="66" t="s">
        <v>1033</v>
      </c>
      <c r="D9631" s="61" t="s">
        <v>5734</v>
      </c>
      <c r="E9631" s="61" t="s">
        <v>4141</v>
      </c>
      <c r="F9631" s="62">
        <v>0.33668900000000002</v>
      </c>
      <c r="G9631" s="63">
        <v>140857</v>
      </c>
      <c r="H9631" s="25">
        <v>47425</v>
      </c>
      <c r="I9631" s="25"/>
      <c r="J9631" s="58" t="e">
        <f>HYPERLINK("#"&amp;"Insumos"&amp;"!A"&amp;MATCH($B9631,#REF!,0),"Ins "&amp;$B9631)</f>
        <v>#REF!</v>
      </c>
      <c r="M9631" s="220"/>
    </row>
    <row r="9632" spans="1:13" s="59" customFormat="1" ht="14.25" x14ac:dyDescent="0.2">
      <c r="A9632" s="60" t="s">
        <v>11395</v>
      </c>
      <c r="B9632" s="64" t="s">
        <v>5533</v>
      </c>
      <c r="C9632" s="66" t="s">
        <v>5892</v>
      </c>
      <c r="D9632" s="61" t="s">
        <v>977</v>
      </c>
      <c r="E9632" s="61" t="s">
        <v>4134</v>
      </c>
      <c r="F9632" s="62">
        <v>1</v>
      </c>
      <c r="G9632" s="63">
        <v>3623</v>
      </c>
      <c r="H9632" s="25">
        <v>3623</v>
      </c>
      <c r="I9632" s="25"/>
      <c r="J9632" s="58" t="e">
        <f>HYPERLINK("#"&amp;"Insumos"&amp;"!A"&amp;MATCH($B9632,#REF!,0),"Ins "&amp;$B9632)</f>
        <v>#REF!</v>
      </c>
      <c r="M9632" s="220"/>
    </row>
    <row r="9633" spans="1:13" s="59" customFormat="1" ht="30" x14ac:dyDescent="0.2">
      <c r="A9633" s="69" t="s">
        <v>11396</v>
      </c>
      <c r="B9633" s="74" t="s">
        <v>6816</v>
      </c>
      <c r="C9633" s="80" t="s">
        <v>11407</v>
      </c>
      <c r="D9633" s="70" t="s">
        <v>5608</v>
      </c>
      <c r="E9633" s="37" t="s">
        <v>11151</v>
      </c>
      <c r="F9633" s="71"/>
      <c r="G9633" s="72"/>
      <c r="H9633" s="75"/>
      <c r="I9633" s="27">
        <v>814813</v>
      </c>
      <c r="M9633" s="220">
        <f t="shared" si="150"/>
        <v>1067079</v>
      </c>
    </row>
    <row r="9634" spans="1:13" s="59" customFormat="1" ht="14.25" x14ac:dyDescent="0.2">
      <c r="A9634" s="60" t="s">
        <v>11396</v>
      </c>
      <c r="B9634" s="60" t="s">
        <v>11159</v>
      </c>
      <c r="C9634" s="66" t="s">
        <v>11121</v>
      </c>
      <c r="D9634" s="61" t="s">
        <v>5751</v>
      </c>
      <c r="E9634" s="61" t="s">
        <v>11151</v>
      </c>
      <c r="F9634" s="62">
        <v>1</v>
      </c>
      <c r="G9634" s="63">
        <v>655200</v>
      </c>
      <c r="H9634" s="25">
        <v>655200</v>
      </c>
      <c r="I9634" s="25"/>
      <c r="J9634" s="58" t="e">
        <f>HYPERLINK("#"&amp;"Insumos"&amp;"!A"&amp;MATCH($B9634,#REF!,0),"Ins "&amp;$B9634)</f>
        <v>#REF!</v>
      </c>
      <c r="M9634" s="220"/>
    </row>
    <row r="9635" spans="1:13" s="59" customFormat="1" ht="14.25" x14ac:dyDescent="0.2">
      <c r="A9635" s="60" t="s">
        <v>11396</v>
      </c>
      <c r="B9635" s="64" t="s">
        <v>11160</v>
      </c>
      <c r="C9635" s="66" t="s">
        <v>11122</v>
      </c>
      <c r="D9635" s="61" t="s">
        <v>5751</v>
      </c>
      <c r="E9635" s="61" t="s">
        <v>11151</v>
      </c>
      <c r="F9635" s="62">
        <v>1</v>
      </c>
      <c r="G9635" s="63">
        <v>10088</v>
      </c>
      <c r="H9635" s="25">
        <v>10088</v>
      </c>
      <c r="I9635" s="25"/>
      <c r="J9635" s="58" t="e">
        <f>HYPERLINK("#"&amp;"Insumos"&amp;"!A"&amp;MATCH($B9635,#REF!,0),"Ins "&amp;$B9635)</f>
        <v>#REF!</v>
      </c>
      <c r="M9635" s="220"/>
    </row>
    <row r="9636" spans="1:13" s="59" customFormat="1" ht="14.25" x14ac:dyDescent="0.2">
      <c r="A9636" s="60" t="s">
        <v>11396</v>
      </c>
      <c r="B9636" s="64" t="s">
        <v>7438</v>
      </c>
      <c r="C9636" s="66" t="s">
        <v>7439</v>
      </c>
      <c r="D9636" s="61" t="s">
        <v>5751</v>
      </c>
      <c r="E9636" s="61" t="s">
        <v>4134</v>
      </c>
      <c r="F9636" s="62">
        <v>1</v>
      </c>
      <c r="G9636" s="63">
        <v>8429</v>
      </c>
      <c r="H9636" s="25">
        <v>8429</v>
      </c>
      <c r="I9636" s="25"/>
      <c r="J9636" s="58" t="e">
        <f>HYPERLINK("#"&amp;"Insumos"&amp;"!A"&amp;MATCH($B9636,#REF!,0),"Ins "&amp;$B9636)</f>
        <v>#REF!</v>
      </c>
      <c r="M9636" s="220"/>
    </row>
    <row r="9637" spans="1:13" s="59" customFormat="1" ht="14.25" x14ac:dyDescent="0.2">
      <c r="A9637" s="60" t="s">
        <v>11396</v>
      </c>
      <c r="B9637" s="64" t="s">
        <v>7440</v>
      </c>
      <c r="C9637" s="66" t="s">
        <v>7441</v>
      </c>
      <c r="D9637" s="61" t="s">
        <v>5751</v>
      </c>
      <c r="E9637" s="61" t="s">
        <v>287</v>
      </c>
      <c r="F9637" s="62">
        <v>1.5</v>
      </c>
      <c r="G9637" s="63">
        <v>7176</v>
      </c>
      <c r="H9637" s="25">
        <v>10764</v>
      </c>
      <c r="I9637" s="25"/>
      <c r="J9637" s="58" t="e">
        <f>HYPERLINK("#"&amp;"Insumos"&amp;"!A"&amp;MATCH($B9637,#REF!,0),"Ins "&amp;$B9637)</f>
        <v>#REF!</v>
      </c>
      <c r="M9637" s="220"/>
    </row>
    <row r="9638" spans="1:13" s="59" customFormat="1" ht="14.25" x14ac:dyDescent="0.2">
      <c r="A9638" s="60" t="s">
        <v>11396</v>
      </c>
      <c r="B9638" s="64" t="s">
        <v>11161</v>
      </c>
      <c r="C9638" s="66" t="s">
        <v>11123</v>
      </c>
      <c r="D9638" s="61" t="s">
        <v>5751</v>
      </c>
      <c r="E9638" s="61" t="s">
        <v>11151</v>
      </c>
      <c r="F9638" s="62">
        <v>1</v>
      </c>
      <c r="G9638" s="63">
        <v>10400</v>
      </c>
      <c r="H9638" s="25">
        <v>10400</v>
      </c>
      <c r="I9638" s="25"/>
      <c r="J9638" s="58" t="e">
        <f>HYPERLINK("#"&amp;"Insumos"&amp;"!A"&amp;MATCH($B9638,#REF!,0),"Ins "&amp;$B9638)</f>
        <v>#REF!</v>
      </c>
      <c r="M9638" s="220"/>
    </row>
    <row r="9639" spans="1:13" s="59" customFormat="1" ht="14.25" x14ac:dyDescent="0.2">
      <c r="A9639" s="60" t="s">
        <v>11396</v>
      </c>
      <c r="B9639" s="64" t="s">
        <v>211</v>
      </c>
      <c r="C9639" s="66" t="s">
        <v>1033</v>
      </c>
      <c r="D9639" s="61" t="s">
        <v>5734</v>
      </c>
      <c r="E9639" s="61" t="s">
        <v>4141</v>
      </c>
      <c r="F9639" s="62">
        <v>0.8</v>
      </c>
      <c r="G9639" s="63">
        <v>140857</v>
      </c>
      <c r="H9639" s="25">
        <v>112686</v>
      </c>
      <c r="I9639" s="25"/>
      <c r="J9639" s="58" t="e">
        <f>HYPERLINK("#"&amp;"Insumos"&amp;"!A"&amp;MATCH($B9639,#REF!,0),"Ins "&amp;$B9639)</f>
        <v>#REF!</v>
      </c>
      <c r="M9639" s="220"/>
    </row>
    <row r="9640" spans="1:13" s="59" customFormat="1" ht="14.25" x14ac:dyDescent="0.2">
      <c r="A9640" s="60" t="s">
        <v>11396</v>
      </c>
      <c r="B9640" s="64" t="s">
        <v>5533</v>
      </c>
      <c r="C9640" s="66" t="s">
        <v>5892</v>
      </c>
      <c r="D9640" s="61" t="s">
        <v>977</v>
      </c>
      <c r="E9640" s="61" t="s">
        <v>4134</v>
      </c>
      <c r="F9640" s="62">
        <v>2</v>
      </c>
      <c r="G9640" s="63">
        <v>3623</v>
      </c>
      <c r="H9640" s="25">
        <v>7246</v>
      </c>
      <c r="I9640" s="25"/>
      <c r="J9640" s="58" t="e">
        <f>HYPERLINK("#"&amp;"Insumos"&amp;"!A"&amp;MATCH($B9640,#REF!,0),"Ins "&amp;$B9640)</f>
        <v>#REF!</v>
      </c>
      <c r="M9640" s="220"/>
    </row>
    <row r="9641" spans="1:13" s="59" customFormat="1" ht="30" x14ac:dyDescent="0.2">
      <c r="A9641" s="69" t="s">
        <v>11397</v>
      </c>
      <c r="B9641" s="74" t="s">
        <v>6816</v>
      </c>
      <c r="C9641" s="80" t="s">
        <v>11408</v>
      </c>
      <c r="D9641" s="70" t="s">
        <v>5608</v>
      </c>
      <c r="E9641" s="37" t="s">
        <v>11151</v>
      </c>
      <c r="F9641" s="71"/>
      <c r="G9641" s="72"/>
      <c r="H9641" s="75"/>
      <c r="I9641" s="27">
        <v>752413</v>
      </c>
      <c r="M9641" s="220">
        <f t="shared" si="150"/>
        <v>985360</v>
      </c>
    </row>
    <row r="9642" spans="1:13" s="59" customFormat="1" ht="25.5" x14ac:dyDescent="0.2">
      <c r="A9642" s="60" t="s">
        <v>11397</v>
      </c>
      <c r="B9642" s="60" t="s">
        <v>11162</v>
      </c>
      <c r="C9642" s="66" t="s">
        <v>11124</v>
      </c>
      <c r="D9642" s="61" t="s">
        <v>5751</v>
      </c>
      <c r="E9642" s="61" t="s">
        <v>11151</v>
      </c>
      <c r="F9642" s="62">
        <v>1</v>
      </c>
      <c r="G9642" s="63">
        <v>592800</v>
      </c>
      <c r="H9642" s="25">
        <v>592800</v>
      </c>
      <c r="I9642" s="25"/>
      <c r="J9642" s="58" t="e">
        <f>HYPERLINK("#"&amp;"Insumos"&amp;"!A"&amp;MATCH($B9642,#REF!,0),"Ins "&amp;$B9642)</f>
        <v>#REF!</v>
      </c>
      <c r="M9642" s="220"/>
    </row>
    <row r="9643" spans="1:13" s="59" customFormat="1" ht="14.25" x14ac:dyDescent="0.2">
      <c r="A9643" s="60" t="s">
        <v>11397</v>
      </c>
      <c r="B9643" s="64" t="s">
        <v>11160</v>
      </c>
      <c r="C9643" s="66" t="s">
        <v>11122</v>
      </c>
      <c r="D9643" s="61" t="s">
        <v>5751</v>
      </c>
      <c r="E9643" s="61" t="s">
        <v>11151</v>
      </c>
      <c r="F9643" s="62">
        <v>1</v>
      </c>
      <c r="G9643" s="63">
        <v>10088</v>
      </c>
      <c r="H9643" s="25">
        <v>10088</v>
      </c>
      <c r="I9643" s="25"/>
      <c r="J9643" s="58" t="e">
        <f>HYPERLINK("#"&amp;"Insumos"&amp;"!A"&amp;MATCH($B9643,#REF!,0),"Ins "&amp;$B9643)</f>
        <v>#REF!</v>
      </c>
      <c r="M9643" s="220"/>
    </row>
    <row r="9644" spans="1:13" s="59" customFormat="1" ht="14.25" x14ac:dyDescent="0.2">
      <c r="A9644" s="60" t="s">
        <v>11397</v>
      </c>
      <c r="B9644" s="64" t="s">
        <v>7438</v>
      </c>
      <c r="C9644" s="66" t="s">
        <v>7439</v>
      </c>
      <c r="D9644" s="61" t="s">
        <v>5751</v>
      </c>
      <c r="E9644" s="61" t="s">
        <v>4134</v>
      </c>
      <c r="F9644" s="62">
        <v>1</v>
      </c>
      <c r="G9644" s="63">
        <v>8429</v>
      </c>
      <c r="H9644" s="25">
        <v>8429</v>
      </c>
      <c r="I9644" s="25"/>
      <c r="J9644" s="58" t="e">
        <f>HYPERLINK("#"&amp;"Insumos"&amp;"!A"&amp;MATCH($B9644,#REF!,0),"Ins "&amp;$B9644)</f>
        <v>#REF!</v>
      </c>
      <c r="M9644" s="220"/>
    </row>
    <row r="9645" spans="1:13" s="59" customFormat="1" ht="14.25" x14ac:dyDescent="0.2">
      <c r="A9645" s="60" t="s">
        <v>11397</v>
      </c>
      <c r="B9645" s="64" t="s">
        <v>7440</v>
      </c>
      <c r="C9645" s="66" t="s">
        <v>7441</v>
      </c>
      <c r="D9645" s="61" t="s">
        <v>5751</v>
      </c>
      <c r="E9645" s="61" t="s">
        <v>287</v>
      </c>
      <c r="F9645" s="62">
        <v>1.5</v>
      </c>
      <c r="G9645" s="63">
        <v>7176</v>
      </c>
      <c r="H9645" s="25">
        <v>10764</v>
      </c>
      <c r="I9645" s="25"/>
      <c r="J9645" s="58" t="e">
        <f>HYPERLINK("#"&amp;"Insumos"&amp;"!A"&amp;MATCH($B9645,#REF!,0),"Ins "&amp;$B9645)</f>
        <v>#REF!</v>
      </c>
      <c r="M9645" s="220"/>
    </row>
    <row r="9646" spans="1:13" s="59" customFormat="1" ht="14.25" x14ac:dyDescent="0.2">
      <c r="A9646" s="60" t="s">
        <v>11397</v>
      </c>
      <c r="B9646" s="64" t="s">
        <v>11161</v>
      </c>
      <c r="C9646" s="66" t="s">
        <v>11123</v>
      </c>
      <c r="D9646" s="61" t="s">
        <v>5751</v>
      </c>
      <c r="E9646" s="61" t="s">
        <v>11151</v>
      </c>
      <c r="F9646" s="62">
        <v>1</v>
      </c>
      <c r="G9646" s="63">
        <v>10400</v>
      </c>
      <c r="H9646" s="25">
        <v>10400</v>
      </c>
      <c r="I9646" s="25"/>
      <c r="J9646" s="58" t="e">
        <f>HYPERLINK("#"&amp;"Insumos"&amp;"!A"&amp;MATCH($B9646,#REF!,0),"Ins "&amp;$B9646)</f>
        <v>#REF!</v>
      </c>
      <c r="M9646" s="220"/>
    </row>
    <row r="9647" spans="1:13" s="59" customFormat="1" ht="14.25" x14ac:dyDescent="0.2">
      <c r="A9647" s="60" t="s">
        <v>11397</v>
      </c>
      <c r="B9647" s="64" t="s">
        <v>211</v>
      </c>
      <c r="C9647" s="66" t="s">
        <v>1033</v>
      </c>
      <c r="D9647" s="61" t="s">
        <v>5734</v>
      </c>
      <c r="E9647" s="61" t="s">
        <v>4141</v>
      </c>
      <c r="F9647" s="62">
        <v>0.8</v>
      </c>
      <c r="G9647" s="63">
        <v>140857</v>
      </c>
      <c r="H9647" s="25">
        <v>112686</v>
      </c>
      <c r="I9647" s="25"/>
      <c r="J9647" s="58" t="e">
        <f>HYPERLINK("#"&amp;"Insumos"&amp;"!A"&amp;MATCH($B9647,#REF!,0),"Ins "&amp;$B9647)</f>
        <v>#REF!</v>
      </c>
      <c r="M9647" s="220"/>
    </row>
    <row r="9648" spans="1:13" s="59" customFormat="1" ht="14.25" x14ac:dyDescent="0.2">
      <c r="A9648" s="60" t="s">
        <v>11397</v>
      </c>
      <c r="B9648" s="64" t="s">
        <v>5533</v>
      </c>
      <c r="C9648" s="66" t="s">
        <v>5892</v>
      </c>
      <c r="D9648" s="61" t="s">
        <v>977</v>
      </c>
      <c r="E9648" s="61" t="s">
        <v>4134</v>
      </c>
      <c r="F9648" s="62">
        <v>2</v>
      </c>
      <c r="G9648" s="63">
        <v>3623</v>
      </c>
      <c r="H9648" s="25">
        <v>7246</v>
      </c>
      <c r="I9648" s="25"/>
      <c r="J9648" s="58" t="e">
        <f>HYPERLINK("#"&amp;"Insumos"&amp;"!A"&amp;MATCH($B9648,#REF!,0),"Ins "&amp;$B9648)</f>
        <v>#REF!</v>
      </c>
      <c r="M9648" s="220"/>
    </row>
    <row r="9649" spans="1:13" s="59" customFormat="1" ht="30" x14ac:dyDescent="0.2">
      <c r="A9649" s="69" t="s">
        <v>11398</v>
      </c>
      <c r="B9649" s="74" t="s">
        <v>6816</v>
      </c>
      <c r="C9649" s="80" t="s">
        <v>11401</v>
      </c>
      <c r="D9649" s="70" t="s">
        <v>5608</v>
      </c>
      <c r="E9649" s="37" t="s">
        <v>11151</v>
      </c>
      <c r="F9649" s="71"/>
      <c r="G9649" s="72"/>
      <c r="H9649" s="75"/>
      <c r="I9649" s="27">
        <v>469403</v>
      </c>
      <c r="M9649" s="220">
        <f t="shared" si="150"/>
        <v>614730</v>
      </c>
    </row>
    <row r="9650" spans="1:13" s="59" customFormat="1" ht="14.25" x14ac:dyDescent="0.2">
      <c r="A9650" s="60" t="s">
        <v>11398</v>
      </c>
      <c r="B9650" s="60" t="s">
        <v>11169</v>
      </c>
      <c r="C9650" s="66" t="s">
        <v>11131</v>
      </c>
      <c r="D9650" s="61" t="s">
        <v>5751</v>
      </c>
      <c r="E9650" s="61" t="s">
        <v>11151</v>
      </c>
      <c r="F9650" s="62">
        <v>1</v>
      </c>
      <c r="G9650" s="63">
        <v>332800</v>
      </c>
      <c r="H9650" s="25">
        <v>332800</v>
      </c>
      <c r="I9650" s="25"/>
      <c r="J9650" s="58" t="e">
        <f>HYPERLINK("#"&amp;"Insumos"&amp;"!A"&amp;MATCH($B9650,#REF!,0),"Ins "&amp;$B9650)</f>
        <v>#REF!</v>
      </c>
      <c r="M9650" s="220"/>
    </row>
    <row r="9651" spans="1:13" s="59" customFormat="1" ht="14.25" x14ac:dyDescent="0.2">
      <c r="A9651" s="60" t="s">
        <v>11398</v>
      </c>
      <c r="B9651" s="64" t="s">
        <v>11160</v>
      </c>
      <c r="C9651" s="66" t="s">
        <v>11122</v>
      </c>
      <c r="D9651" s="61" t="s">
        <v>5751</v>
      </c>
      <c r="E9651" s="61" t="s">
        <v>11151</v>
      </c>
      <c r="F9651" s="62">
        <v>1</v>
      </c>
      <c r="G9651" s="63">
        <v>10088</v>
      </c>
      <c r="H9651" s="25">
        <v>10088</v>
      </c>
      <c r="I9651" s="25"/>
      <c r="J9651" s="58" t="e">
        <f>HYPERLINK("#"&amp;"Insumos"&amp;"!A"&amp;MATCH($B9651,#REF!,0),"Ins "&amp;$B9651)</f>
        <v>#REF!</v>
      </c>
      <c r="M9651" s="220"/>
    </row>
    <row r="9652" spans="1:13" s="59" customFormat="1" ht="14.25" x14ac:dyDescent="0.2">
      <c r="A9652" s="60" t="s">
        <v>11398</v>
      </c>
      <c r="B9652" s="64" t="s">
        <v>7438</v>
      </c>
      <c r="C9652" s="66" t="s">
        <v>7439</v>
      </c>
      <c r="D9652" s="61" t="s">
        <v>5751</v>
      </c>
      <c r="E9652" s="61" t="s">
        <v>4134</v>
      </c>
      <c r="F9652" s="62">
        <v>1</v>
      </c>
      <c r="G9652" s="63">
        <v>8429</v>
      </c>
      <c r="H9652" s="25">
        <v>8429</v>
      </c>
      <c r="I9652" s="25"/>
      <c r="J9652" s="58" t="e">
        <f>HYPERLINK("#"&amp;"Insumos"&amp;"!A"&amp;MATCH($B9652,#REF!,0),"Ins "&amp;$B9652)</f>
        <v>#REF!</v>
      </c>
      <c r="M9652" s="220"/>
    </row>
    <row r="9653" spans="1:13" s="59" customFormat="1" ht="14.25" x14ac:dyDescent="0.2">
      <c r="A9653" s="60" t="s">
        <v>11398</v>
      </c>
      <c r="B9653" s="64" t="s">
        <v>7440</v>
      </c>
      <c r="C9653" s="66" t="s">
        <v>7441</v>
      </c>
      <c r="D9653" s="61" t="s">
        <v>5751</v>
      </c>
      <c r="E9653" s="61" t="s">
        <v>287</v>
      </c>
      <c r="F9653" s="62">
        <v>0.5</v>
      </c>
      <c r="G9653" s="63">
        <v>7176</v>
      </c>
      <c r="H9653" s="25">
        <v>3588</v>
      </c>
      <c r="I9653" s="25"/>
      <c r="J9653" s="58" t="e">
        <f>HYPERLINK("#"&amp;"Insumos"&amp;"!A"&amp;MATCH($B9653,#REF!,0),"Ins "&amp;$B9653)</f>
        <v>#REF!</v>
      </c>
      <c r="M9653" s="220"/>
    </row>
    <row r="9654" spans="1:13" s="59" customFormat="1" ht="14.25" x14ac:dyDescent="0.2">
      <c r="A9654" s="60" t="s">
        <v>11398</v>
      </c>
      <c r="B9654" s="64" t="s">
        <v>211</v>
      </c>
      <c r="C9654" s="66" t="s">
        <v>1033</v>
      </c>
      <c r="D9654" s="61" t="s">
        <v>5734</v>
      </c>
      <c r="E9654" s="61" t="s">
        <v>4141</v>
      </c>
      <c r="F9654" s="62">
        <v>0.8</v>
      </c>
      <c r="G9654" s="63">
        <v>140857</v>
      </c>
      <c r="H9654" s="25">
        <v>112686</v>
      </c>
      <c r="I9654" s="25"/>
      <c r="J9654" s="58" t="e">
        <f>HYPERLINK("#"&amp;"Insumos"&amp;"!A"&amp;MATCH($B9654,#REF!,0),"Ins "&amp;$B9654)</f>
        <v>#REF!</v>
      </c>
      <c r="M9654" s="220"/>
    </row>
    <row r="9655" spans="1:13" s="59" customFormat="1" ht="14.25" x14ac:dyDescent="0.2">
      <c r="A9655" s="60" t="s">
        <v>11398</v>
      </c>
      <c r="B9655" s="64" t="s">
        <v>5533</v>
      </c>
      <c r="C9655" s="66" t="s">
        <v>5892</v>
      </c>
      <c r="D9655" s="61" t="s">
        <v>977</v>
      </c>
      <c r="E9655" s="61" t="s">
        <v>4134</v>
      </c>
      <c r="F9655" s="62">
        <v>0.5</v>
      </c>
      <c r="G9655" s="63">
        <v>3623</v>
      </c>
      <c r="H9655" s="25">
        <v>1812</v>
      </c>
      <c r="I9655" s="25"/>
      <c r="J9655" s="58" t="e">
        <f>HYPERLINK("#"&amp;"Insumos"&amp;"!A"&amp;MATCH($B9655,#REF!,0),"Ins "&amp;$B9655)</f>
        <v>#REF!</v>
      </c>
      <c r="M9655" s="220"/>
    </row>
    <row r="9656" spans="1:13" s="59" customFormat="1" ht="45" x14ac:dyDescent="0.2">
      <c r="A9656" s="69" t="s">
        <v>11431</v>
      </c>
      <c r="B9656" s="74" t="s">
        <v>6816</v>
      </c>
      <c r="C9656" s="80" t="s">
        <v>11432</v>
      </c>
      <c r="D9656" s="70" t="s">
        <v>5608</v>
      </c>
      <c r="E9656" s="37" t="s">
        <v>464</v>
      </c>
      <c r="F9656" s="71"/>
      <c r="G9656" s="72"/>
      <c r="H9656" s="75"/>
      <c r="I9656" s="27">
        <v>77326</v>
      </c>
      <c r="M9656" s="220">
        <f t="shared" si="150"/>
        <v>101266</v>
      </c>
    </row>
    <row r="9657" spans="1:13" s="59" customFormat="1" ht="14.25" x14ac:dyDescent="0.2">
      <c r="A9657" s="60" t="s">
        <v>11431</v>
      </c>
      <c r="B9657" s="60" t="s">
        <v>4229</v>
      </c>
      <c r="C9657" s="66" t="s">
        <v>487</v>
      </c>
      <c r="D9657" s="61" t="s">
        <v>5751</v>
      </c>
      <c r="E9657" s="61" t="s">
        <v>287</v>
      </c>
      <c r="F9657" s="62">
        <v>4.2</v>
      </c>
      <c r="G9657" s="63">
        <v>10712</v>
      </c>
      <c r="H9657" s="25">
        <v>44990</v>
      </c>
      <c r="I9657" s="25"/>
      <c r="J9657" s="58" t="e">
        <f>HYPERLINK("#"&amp;"Insumos"&amp;"!A"&amp;MATCH($B9657,#REF!,0),"Ins "&amp;$B9657)</f>
        <v>#REF!</v>
      </c>
      <c r="M9657" s="220"/>
    </row>
    <row r="9658" spans="1:13" s="59" customFormat="1" ht="14.25" x14ac:dyDescent="0.2">
      <c r="A9658" s="60" t="s">
        <v>11431</v>
      </c>
      <c r="B9658" s="64" t="s">
        <v>4236</v>
      </c>
      <c r="C9658" s="66" t="s">
        <v>2350</v>
      </c>
      <c r="D9658" s="61" t="s">
        <v>5751</v>
      </c>
      <c r="E9658" s="61" t="s">
        <v>287</v>
      </c>
      <c r="F9658" s="62">
        <v>1.05</v>
      </c>
      <c r="G9658" s="63">
        <v>6537</v>
      </c>
      <c r="H9658" s="25">
        <v>6864</v>
      </c>
      <c r="I9658" s="25"/>
      <c r="J9658" s="58" t="e">
        <f>HYPERLINK("#"&amp;"Insumos"&amp;"!A"&amp;MATCH($B9658,#REF!,0),"Ins "&amp;$B9658)</f>
        <v>#REF!</v>
      </c>
      <c r="M9658" s="220"/>
    </row>
    <row r="9659" spans="1:13" s="59" customFormat="1" ht="14.25" x14ac:dyDescent="0.2">
      <c r="A9659" s="60" t="s">
        <v>11431</v>
      </c>
      <c r="B9659" s="64" t="s">
        <v>4884</v>
      </c>
      <c r="C9659" s="66" t="s">
        <v>375</v>
      </c>
      <c r="D9659" s="61" t="s">
        <v>5751</v>
      </c>
      <c r="E9659" s="61" t="s">
        <v>287</v>
      </c>
      <c r="F9659" s="62">
        <v>1</v>
      </c>
      <c r="G9659" s="63">
        <v>2418</v>
      </c>
      <c r="H9659" s="25">
        <v>2418</v>
      </c>
      <c r="I9659" s="25"/>
      <c r="J9659" s="58" t="e">
        <f>HYPERLINK("#"&amp;"Insumos"&amp;"!A"&amp;MATCH($B9659,#REF!,0),"Ins "&amp;$B9659)</f>
        <v>#REF!</v>
      </c>
      <c r="M9659" s="220"/>
    </row>
    <row r="9660" spans="1:13" s="59" customFormat="1" ht="14.25" x14ac:dyDescent="0.2">
      <c r="A9660" s="60" t="s">
        <v>11431</v>
      </c>
      <c r="B9660" s="64" t="s">
        <v>4286</v>
      </c>
      <c r="C9660" s="66" t="s">
        <v>1503</v>
      </c>
      <c r="D9660" s="61" t="s">
        <v>5751</v>
      </c>
      <c r="E9660" s="61" t="s">
        <v>4134</v>
      </c>
      <c r="F9660" s="62">
        <v>0.1</v>
      </c>
      <c r="G9660" s="63">
        <v>3153</v>
      </c>
      <c r="H9660" s="25">
        <v>315</v>
      </c>
      <c r="I9660" s="25"/>
      <c r="J9660" s="58" t="e">
        <f>HYPERLINK("#"&amp;"Insumos"&amp;"!A"&amp;MATCH($B9660,#REF!,0),"Ins "&amp;$B9660)</f>
        <v>#REF!</v>
      </c>
      <c r="M9660" s="220"/>
    </row>
    <row r="9661" spans="1:13" s="59" customFormat="1" ht="14.25" x14ac:dyDescent="0.2">
      <c r="A9661" s="60" t="s">
        <v>11431</v>
      </c>
      <c r="B9661" s="64" t="s">
        <v>4841</v>
      </c>
      <c r="C9661" s="66" t="s">
        <v>313</v>
      </c>
      <c r="D9661" s="61" t="s">
        <v>5751</v>
      </c>
      <c r="E9661" s="61" t="s">
        <v>4134</v>
      </c>
      <c r="F9661" s="62">
        <v>0.1</v>
      </c>
      <c r="G9661" s="63">
        <v>687</v>
      </c>
      <c r="H9661" s="25">
        <v>69</v>
      </c>
      <c r="I9661" s="25"/>
      <c r="J9661" s="58" t="e">
        <f>HYPERLINK("#"&amp;"Insumos"&amp;"!A"&amp;MATCH($B9661,#REF!,0),"Ins "&amp;$B9661)</f>
        <v>#REF!</v>
      </c>
      <c r="M9661" s="220"/>
    </row>
    <row r="9662" spans="1:13" s="59" customFormat="1" ht="14.25" x14ac:dyDescent="0.2">
      <c r="A9662" s="60" t="s">
        <v>11431</v>
      </c>
      <c r="B9662" s="64" t="s">
        <v>5533</v>
      </c>
      <c r="C9662" s="66" t="s">
        <v>5892</v>
      </c>
      <c r="D9662" s="61" t="s">
        <v>977</v>
      </c>
      <c r="E9662" s="61" t="s">
        <v>4134</v>
      </c>
      <c r="F9662" s="62">
        <v>0.5</v>
      </c>
      <c r="G9662" s="63">
        <v>3623</v>
      </c>
      <c r="H9662" s="25">
        <v>1812</v>
      </c>
      <c r="I9662" s="25"/>
      <c r="J9662" s="58" t="e">
        <f>HYPERLINK("#"&amp;"Insumos"&amp;"!A"&amp;MATCH($B9662,#REF!,0),"Ins "&amp;$B9662)</f>
        <v>#REF!</v>
      </c>
      <c r="M9662" s="220"/>
    </row>
    <row r="9663" spans="1:13" s="59" customFormat="1" ht="14.25" x14ac:dyDescent="0.2">
      <c r="A9663" s="60" t="s">
        <v>11431</v>
      </c>
      <c r="B9663" s="64" t="s">
        <v>5577</v>
      </c>
      <c r="C9663" s="66" t="s">
        <v>6346</v>
      </c>
      <c r="D9663" s="61" t="s">
        <v>5734</v>
      </c>
      <c r="E9663" s="61" t="s">
        <v>4141</v>
      </c>
      <c r="F9663" s="62">
        <v>0.39</v>
      </c>
      <c r="G9663" s="63">
        <v>53481</v>
      </c>
      <c r="H9663" s="25">
        <v>20858</v>
      </c>
      <c r="I9663" s="25"/>
      <c r="J9663" s="58" t="e">
        <f>HYPERLINK("#"&amp;"Insumos"&amp;"!A"&amp;MATCH($B9663,#REF!,0),"Ins "&amp;$B9663)</f>
        <v>#REF!</v>
      </c>
      <c r="M9663" s="220"/>
    </row>
    <row r="9664" spans="1:13" s="59" customFormat="1" ht="60" x14ac:dyDescent="0.2">
      <c r="A9664" s="69" t="s">
        <v>11513</v>
      </c>
      <c r="B9664" s="74" t="s">
        <v>6816</v>
      </c>
      <c r="C9664" s="80" t="s">
        <v>11514</v>
      </c>
      <c r="D9664" s="70" t="s">
        <v>5608</v>
      </c>
      <c r="E9664" s="37" t="s">
        <v>464</v>
      </c>
      <c r="F9664" s="71"/>
      <c r="G9664" s="72"/>
      <c r="H9664" s="75"/>
      <c r="I9664" s="27">
        <v>61705</v>
      </c>
      <c r="M9664" s="220">
        <f t="shared" si="150"/>
        <v>80809</v>
      </c>
    </row>
    <row r="9665" spans="1:13" s="59" customFormat="1" ht="14.25" x14ac:dyDescent="0.2">
      <c r="A9665" s="60" t="s">
        <v>11513</v>
      </c>
      <c r="B9665" s="60" t="s">
        <v>5577</v>
      </c>
      <c r="C9665" s="66" t="s">
        <v>6346</v>
      </c>
      <c r="D9665" s="61" t="s">
        <v>5734</v>
      </c>
      <c r="E9665" s="61" t="s">
        <v>4141</v>
      </c>
      <c r="F9665" s="62">
        <v>0.2299855109128125</v>
      </c>
      <c r="G9665" s="63">
        <v>53481</v>
      </c>
      <c r="H9665" s="25">
        <v>12300</v>
      </c>
      <c r="I9665" s="25"/>
      <c r="J9665" s="58" t="e">
        <f>HYPERLINK("#"&amp;"Insumos"&amp;"!A"&amp;MATCH($B9665,#REF!,0),"Ins "&amp;$B9665)</f>
        <v>#REF!</v>
      </c>
      <c r="M9665" s="220"/>
    </row>
    <row r="9666" spans="1:13" s="59" customFormat="1" ht="14.25" x14ac:dyDescent="0.2">
      <c r="A9666" s="60" t="s">
        <v>11513</v>
      </c>
      <c r="B9666" s="64" t="s">
        <v>263</v>
      </c>
      <c r="C9666" s="66" t="s">
        <v>696</v>
      </c>
      <c r="D9666" s="61" t="s">
        <v>5534</v>
      </c>
      <c r="E9666" s="61" t="s">
        <v>4140</v>
      </c>
      <c r="F9666" s="62">
        <v>0.1</v>
      </c>
      <c r="G9666" s="63">
        <v>187426</v>
      </c>
      <c r="H9666" s="25">
        <v>18743</v>
      </c>
      <c r="I9666" s="25"/>
      <c r="J9666" s="58" t="e">
        <f>HYPERLINK("#"&amp;"Insumos"&amp;"!A"&amp;MATCH($B9666,#REF!,0),"Ins "&amp;$B9666)</f>
        <v>#REF!</v>
      </c>
      <c r="M9666" s="220"/>
    </row>
    <row r="9667" spans="1:13" s="59" customFormat="1" ht="14.25" x14ac:dyDescent="0.2">
      <c r="A9667" s="60" t="s">
        <v>11513</v>
      </c>
      <c r="B9667" s="64" t="s">
        <v>11515</v>
      </c>
      <c r="C9667" s="66" t="s">
        <v>11531</v>
      </c>
      <c r="D9667" s="61" t="s">
        <v>5751</v>
      </c>
      <c r="E9667" s="61" t="s">
        <v>464</v>
      </c>
      <c r="F9667" s="62">
        <v>2</v>
      </c>
      <c r="G9667" s="63">
        <v>8788</v>
      </c>
      <c r="H9667" s="25">
        <v>17576</v>
      </c>
      <c r="I9667" s="25"/>
      <c r="J9667" s="58" t="e">
        <f>HYPERLINK("#"&amp;"Insumos"&amp;"!A"&amp;MATCH($B9667,#REF!,0),"Ins "&amp;$B9667)</f>
        <v>#REF!</v>
      </c>
      <c r="M9667" s="220"/>
    </row>
    <row r="9668" spans="1:13" s="59" customFormat="1" ht="14.25" x14ac:dyDescent="0.2">
      <c r="A9668" s="60" t="s">
        <v>11513</v>
      </c>
      <c r="B9668" s="64" t="s">
        <v>11516</v>
      </c>
      <c r="C9668" s="66" t="s">
        <v>11532</v>
      </c>
      <c r="D9668" s="61" t="s">
        <v>5751</v>
      </c>
      <c r="E9668" s="61" t="s">
        <v>4134</v>
      </c>
      <c r="F9668" s="62">
        <v>0.5</v>
      </c>
      <c r="G9668" s="63">
        <v>4264</v>
      </c>
      <c r="H9668" s="25">
        <v>2132</v>
      </c>
      <c r="I9668" s="25"/>
      <c r="J9668" s="58" t="e">
        <f>HYPERLINK("#"&amp;"Insumos"&amp;"!A"&amp;MATCH($B9668,#REF!,0),"Ins "&amp;$B9668)</f>
        <v>#REF!</v>
      </c>
      <c r="M9668" s="220"/>
    </row>
    <row r="9669" spans="1:13" s="59" customFormat="1" ht="14.25" x14ac:dyDescent="0.2">
      <c r="A9669" s="60" t="s">
        <v>11513</v>
      </c>
      <c r="B9669" s="64" t="s">
        <v>5056</v>
      </c>
      <c r="C9669" s="66" t="s">
        <v>153</v>
      </c>
      <c r="D9669" s="61" t="s">
        <v>5751</v>
      </c>
      <c r="E9669" s="61" t="s">
        <v>4134</v>
      </c>
      <c r="F9669" s="62">
        <v>0.5</v>
      </c>
      <c r="G9669" s="63">
        <v>14733</v>
      </c>
      <c r="H9669" s="25">
        <v>7367</v>
      </c>
      <c r="I9669" s="25"/>
      <c r="J9669" s="58" t="e">
        <f>HYPERLINK("#"&amp;"Insumos"&amp;"!A"&amp;MATCH($B9669,#REF!,0),"Ins "&amp;$B9669)</f>
        <v>#REF!</v>
      </c>
      <c r="M9669" s="220"/>
    </row>
    <row r="9670" spans="1:13" s="59" customFormat="1" ht="14.25" x14ac:dyDescent="0.2">
      <c r="A9670" s="60" t="s">
        <v>11513</v>
      </c>
      <c r="B9670" s="64" t="s">
        <v>5007</v>
      </c>
      <c r="C9670" s="66" t="s">
        <v>720</v>
      </c>
      <c r="D9670" s="61" t="s">
        <v>5751</v>
      </c>
      <c r="E9670" s="61" t="s">
        <v>4134</v>
      </c>
      <c r="F9670" s="62">
        <v>0.8</v>
      </c>
      <c r="G9670" s="63">
        <v>1897</v>
      </c>
      <c r="H9670" s="25">
        <v>1518</v>
      </c>
      <c r="I9670" s="25"/>
      <c r="J9670" s="58" t="e">
        <f>HYPERLINK("#"&amp;"Insumos"&amp;"!A"&amp;MATCH($B9670,#REF!,0),"Ins "&amp;$B9670)</f>
        <v>#REF!</v>
      </c>
      <c r="M9670" s="220"/>
    </row>
    <row r="9671" spans="1:13" s="59" customFormat="1" ht="14.25" x14ac:dyDescent="0.2">
      <c r="A9671" s="60" t="s">
        <v>11513</v>
      </c>
      <c r="B9671" s="64" t="s">
        <v>7344</v>
      </c>
      <c r="C9671" s="66" t="s">
        <v>7345</v>
      </c>
      <c r="D9671" s="61" t="s">
        <v>5751</v>
      </c>
      <c r="E9671" s="61" t="s">
        <v>4134</v>
      </c>
      <c r="F9671" s="62">
        <v>0.5</v>
      </c>
      <c r="G9671" s="63">
        <v>4138</v>
      </c>
      <c r="H9671" s="25">
        <v>2069</v>
      </c>
      <c r="I9671" s="25"/>
      <c r="J9671" s="58" t="e">
        <f>HYPERLINK("#"&amp;"Insumos"&amp;"!A"&amp;MATCH($B9671,#REF!,0),"Ins "&amp;$B9671)</f>
        <v>#REF!</v>
      </c>
      <c r="M9671" s="220"/>
    </row>
    <row r="9672" spans="1:13" s="59" customFormat="1" ht="30" x14ac:dyDescent="0.2">
      <c r="A9672" s="69" t="s">
        <v>11540</v>
      </c>
      <c r="B9672" s="74" t="s">
        <v>6816</v>
      </c>
      <c r="C9672" s="80" t="s">
        <v>11542</v>
      </c>
      <c r="D9672" s="70" t="s">
        <v>5608</v>
      </c>
      <c r="E9672" s="37" t="s">
        <v>464</v>
      </c>
      <c r="F9672" s="71"/>
      <c r="G9672" s="72"/>
      <c r="H9672" s="75"/>
      <c r="I9672" s="27">
        <v>56547</v>
      </c>
      <c r="M9672" s="220">
        <f t="shared" ref="M9672:M9719" si="151">ROUND(I9672*(1+$L$2),0)</f>
        <v>74054</v>
      </c>
    </row>
    <row r="9673" spans="1:13" s="59" customFormat="1" ht="14.25" x14ac:dyDescent="0.2">
      <c r="A9673" s="60" t="s">
        <v>11540</v>
      </c>
      <c r="B9673" s="60" t="s">
        <v>5577</v>
      </c>
      <c r="C9673" s="66" t="s">
        <v>6346</v>
      </c>
      <c r="D9673" s="61" t="s">
        <v>5734</v>
      </c>
      <c r="E9673" s="61" t="s">
        <v>4141</v>
      </c>
      <c r="F9673" s="62">
        <v>0.2</v>
      </c>
      <c r="G9673" s="63">
        <v>53481</v>
      </c>
      <c r="H9673" s="25">
        <v>10696</v>
      </c>
      <c r="I9673" s="25"/>
      <c r="J9673" s="58" t="e">
        <f>HYPERLINK("#"&amp;"Insumos"&amp;"!A"&amp;MATCH($B9673,#REF!,0),"Ins "&amp;$B9673)</f>
        <v>#REF!</v>
      </c>
      <c r="M9673" s="220"/>
    </row>
    <row r="9674" spans="1:13" s="59" customFormat="1" ht="14.25" x14ac:dyDescent="0.2">
      <c r="A9674" s="60" t="s">
        <v>11540</v>
      </c>
      <c r="B9674" s="64" t="s">
        <v>263</v>
      </c>
      <c r="C9674" s="66" t="s">
        <v>696</v>
      </c>
      <c r="D9674" s="61" t="s">
        <v>5534</v>
      </c>
      <c r="E9674" s="61" t="s">
        <v>4140</v>
      </c>
      <c r="F9674" s="62">
        <v>0.01</v>
      </c>
      <c r="G9674" s="63">
        <v>187426</v>
      </c>
      <c r="H9674" s="25">
        <v>1874</v>
      </c>
      <c r="I9674" s="25"/>
      <c r="J9674" s="58" t="e">
        <f>HYPERLINK("#"&amp;"Insumos"&amp;"!A"&amp;MATCH($B9674,#REF!,0),"Ins "&amp;$B9674)</f>
        <v>#REF!</v>
      </c>
      <c r="M9674" s="220"/>
    </row>
    <row r="9675" spans="1:13" s="59" customFormat="1" ht="14.25" x14ac:dyDescent="0.2">
      <c r="A9675" s="60" t="s">
        <v>11540</v>
      </c>
      <c r="B9675" s="64" t="s">
        <v>4877</v>
      </c>
      <c r="C9675" s="66" t="s">
        <v>368</v>
      </c>
      <c r="D9675" s="61" t="s">
        <v>5751</v>
      </c>
      <c r="E9675" s="61" t="s">
        <v>287</v>
      </c>
      <c r="F9675" s="62">
        <v>1</v>
      </c>
      <c r="G9675" s="63">
        <v>26250</v>
      </c>
      <c r="H9675" s="25">
        <v>26250</v>
      </c>
      <c r="I9675" s="25"/>
      <c r="J9675" s="58" t="e">
        <f>HYPERLINK("#"&amp;"Insumos"&amp;"!A"&amp;MATCH($B9675,#REF!,0),"Ins "&amp;$B9675)</f>
        <v>#REF!</v>
      </c>
      <c r="M9675" s="220"/>
    </row>
    <row r="9676" spans="1:13" s="59" customFormat="1" ht="14.25" x14ac:dyDescent="0.2">
      <c r="A9676" s="60" t="s">
        <v>11540</v>
      </c>
      <c r="B9676" s="64" t="s">
        <v>5007</v>
      </c>
      <c r="C9676" s="66" t="s">
        <v>720</v>
      </c>
      <c r="D9676" s="61" t="s">
        <v>5751</v>
      </c>
      <c r="E9676" s="61" t="s">
        <v>4134</v>
      </c>
      <c r="F9676" s="62">
        <v>0.2</v>
      </c>
      <c r="G9676" s="63">
        <v>1897</v>
      </c>
      <c r="H9676" s="25">
        <v>379</v>
      </c>
      <c r="I9676" s="25"/>
      <c r="J9676" s="58" t="e">
        <f>HYPERLINK("#"&amp;"Insumos"&amp;"!A"&amp;MATCH($B9676,#REF!,0),"Ins "&amp;$B9676)</f>
        <v>#REF!</v>
      </c>
      <c r="M9676" s="220"/>
    </row>
    <row r="9677" spans="1:13" s="59" customFormat="1" ht="14.25" x14ac:dyDescent="0.2">
      <c r="A9677" s="60" t="s">
        <v>11540</v>
      </c>
      <c r="B9677" s="64" t="s">
        <v>5533</v>
      </c>
      <c r="C9677" s="66" t="s">
        <v>5892</v>
      </c>
      <c r="D9677" s="61" t="s">
        <v>977</v>
      </c>
      <c r="E9677" s="61" t="s">
        <v>4134</v>
      </c>
      <c r="F9677" s="62">
        <v>1</v>
      </c>
      <c r="G9677" s="63">
        <v>3623</v>
      </c>
      <c r="H9677" s="25">
        <v>3623</v>
      </c>
      <c r="I9677" s="25"/>
      <c r="J9677" s="58" t="e">
        <f>HYPERLINK("#"&amp;"Insumos"&amp;"!A"&amp;MATCH($B9677,#REF!,0),"Ins "&amp;$B9677)</f>
        <v>#REF!</v>
      </c>
      <c r="M9677" s="220"/>
    </row>
    <row r="9678" spans="1:13" s="59" customFormat="1" ht="14.25" x14ac:dyDescent="0.2">
      <c r="A9678" s="60" t="s">
        <v>11540</v>
      </c>
      <c r="B9678" s="64" t="s">
        <v>11517</v>
      </c>
      <c r="C9678" s="66" t="s">
        <v>11533</v>
      </c>
      <c r="D9678" s="61" t="s">
        <v>5751</v>
      </c>
      <c r="E9678" s="61" t="s">
        <v>4134</v>
      </c>
      <c r="F9678" s="62">
        <v>3</v>
      </c>
      <c r="G9678" s="63">
        <v>624</v>
      </c>
      <c r="H9678" s="25">
        <v>1872</v>
      </c>
      <c r="I9678" s="25"/>
      <c r="J9678" s="58" t="e">
        <f>HYPERLINK("#"&amp;"Insumos"&amp;"!A"&amp;MATCH($B9678,#REF!,0),"Ins "&amp;$B9678)</f>
        <v>#REF!</v>
      </c>
      <c r="M9678" s="220"/>
    </row>
    <row r="9679" spans="1:13" s="59" customFormat="1" ht="14.25" x14ac:dyDescent="0.2">
      <c r="A9679" s="60" t="s">
        <v>11540</v>
      </c>
      <c r="B9679" s="64" t="s">
        <v>7382</v>
      </c>
      <c r="C9679" s="66" t="s">
        <v>7383</v>
      </c>
      <c r="D9679" s="61" t="s">
        <v>5751</v>
      </c>
      <c r="E9679" s="61" t="s">
        <v>4134</v>
      </c>
      <c r="F9679" s="62">
        <v>2.5</v>
      </c>
      <c r="G9679" s="63">
        <v>286</v>
      </c>
      <c r="H9679" s="25">
        <v>715</v>
      </c>
      <c r="I9679" s="25"/>
      <c r="J9679" s="58" t="e">
        <f>HYPERLINK("#"&amp;"Insumos"&amp;"!A"&amp;MATCH($B9679,#REF!,0),"Ins "&amp;$B9679)</f>
        <v>#REF!</v>
      </c>
      <c r="M9679" s="220"/>
    </row>
    <row r="9680" spans="1:13" s="59" customFormat="1" ht="14.25" x14ac:dyDescent="0.2">
      <c r="A9680" s="60" t="s">
        <v>11540</v>
      </c>
      <c r="B9680" s="64" t="s">
        <v>11524</v>
      </c>
      <c r="C9680" s="66" t="s">
        <v>11541</v>
      </c>
      <c r="D9680" s="61" t="s">
        <v>5751</v>
      </c>
      <c r="E9680" s="61" t="s">
        <v>464</v>
      </c>
      <c r="F9680" s="62">
        <v>3</v>
      </c>
      <c r="G9680" s="63">
        <v>2912</v>
      </c>
      <c r="H9680" s="25">
        <v>8736</v>
      </c>
      <c r="I9680" s="25"/>
      <c r="J9680" s="58" t="e">
        <f>HYPERLINK("#"&amp;"Insumos"&amp;"!A"&amp;MATCH($B9680,#REF!,0),"Ins "&amp;$B9680)</f>
        <v>#REF!</v>
      </c>
      <c r="M9680" s="220"/>
    </row>
    <row r="9681" spans="1:13" s="59" customFormat="1" ht="14.25" x14ac:dyDescent="0.2">
      <c r="A9681" s="60" t="s">
        <v>11540</v>
      </c>
      <c r="B9681" s="64" t="s">
        <v>11518</v>
      </c>
      <c r="C9681" s="66" t="s">
        <v>11534</v>
      </c>
      <c r="D9681" s="61" t="s">
        <v>5751</v>
      </c>
      <c r="E9681" s="61" t="s">
        <v>4134</v>
      </c>
      <c r="F9681" s="62">
        <v>0.33</v>
      </c>
      <c r="G9681" s="63">
        <v>7280</v>
      </c>
      <c r="H9681" s="25">
        <v>2402</v>
      </c>
      <c r="I9681" s="25"/>
      <c r="J9681" s="58" t="e">
        <f>HYPERLINK("#"&amp;"Insumos"&amp;"!A"&amp;MATCH($B9681,#REF!,0),"Ins "&amp;$B9681)</f>
        <v>#REF!</v>
      </c>
      <c r="M9681" s="220"/>
    </row>
    <row r="9682" spans="1:13" s="59" customFormat="1" ht="45" x14ac:dyDescent="0.2">
      <c r="A9682" s="69" t="s">
        <v>11543</v>
      </c>
      <c r="B9682" s="74" t="s">
        <v>6816</v>
      </c>
      <c r="C9682" s="80" t="s">
        <v>11546</v>
      </c>
      <c r="D9682" s="70" t="s">
        <v>5608</v>
      </c>
      <c r="E9682" s="37" t="s">
        <v>464</v>
      </c>
      <c r="F9682" s="71"/>
      <c r="G9682" s="72"/>
      <c r="H9682" s="75"/>
      <c r="I9682" s="27">
        <v>66854</v>
      </c>
      <c r="M9682" s="220">
        <f t="shared" si="151"/>
        <v>87552</v>
      </c>
    </row>
    <row r="9683" spans="1:13" s="59" customFormat="1" ht="14.25" x14ac:dyDescent="0.2">
      <c r="A9683" s="60" t="s">
        <v>11543</v>
      </c>
      <c r="B9683" s="60" t="s">
        <v>5577</v>
      </c>
      <c r="C9683" s="66" t="s">
        <v>6346</v>
      </c>
      <c r="D9683" s="61" t="s">
        <v>5734</v>
      </c>
      <c r="E9683" s="61" t="s">
        <v>4141</v>
      </c>
      <c r="F9683" s="62">
        <v>0.5</v>
      </c>
      <c r="G9683" s="63">
        <v>53481</v>
      </c>
      <c r="H9683" s="25">
        <v>26741</v>
      </c>
      <c r="I9683" s="25"/>
      <c r="J9683" s="58" t="e">
        <f>HYPERLINK("#"&amp;"Insumos"&amp;"!A"&amp;MATCH($B9683,#REF!,0),"Ins "&amp;$B9683)</f>
        <v>#REF!</v>
      </c>
      <c r="M9683" s="220"/>
    </row>
    <row r="9684" spans="1:13" s="59" customFormat="1" ht="14.25" x14ac:dyDescent="0.2">
      <c r="A9684" s="60" t="s">
        <v>11543</v>
      </c>
      <c r="B9684" s="64" t="s">
        <v>5007</v>
      </c>
      <c r="C9684" s="66" t="s">
        <v>720</v>
      </c>
      <c r="D9684" s="61" t="s">
        <v>5751</v>
      </c>
      <c r="E9684" s="61" t="s">
        <v>4134</v>
      </c>
      <c r="F9684" s="62">
        <v>0.1</v>
      </c>
      <c r="G9684" s="63">
        <v>1897</v>
      </c>
      <c r="H9684" s="25">
        <v>190</v>
      </c>
      <c r="I9684" s="25"/>
      <c r="J9684" s="58" t="e">
        <f>HYPERLINK("#"&amp;"Insumos"&amp;"!A"&amp;MATCH($B9684,#REF!,0),"Ins "&amp;$B9684)</f>
        <v>#REF!</v>
      </c>
      <c r="M9684" s="220"/>
    </row>
    <row r="9685" spans="1:13" s="59" customFormat="1" ht="14.25" x14ac:dyDescent="0.2">
      <c r="A9685" s="60" t="s">
        <v>11543</v>
      </c>
      <c r="B9685" s="64" t="s">
        <v>263</v>
      </c>
      <c r="C9685" s="66" t="s">
        <v>696</v>
      </c>
      <c r="D9685" s="61" t="s">
        <v>5534</v>
      </c>
      <c r="E9685" s="61" t="s">
        <v>4140</v>
      </c>
      <c r="F9685" s="62">
        <v>0.01</v>
      </c>
      <c r="G9685" s="63">
        <v>187426</v>
      </c>
      <c r="H9685" s="25">
        <v>1874</v>
      </c>
      <c r="I9685" s="25"/>
      <c r="J9685" s="58" t="e">
        <f>HYPERLINK("#"&amp;"Insumos"&amp;"!A"&amp;MATCH($B9685,#REF!,0),"Ins "&amp;$B9685)</f>
        <v>#REF!</v>
      </c>
      <c r="M9685" s="220"/>
    </row>
    <row r="9686" spans="1:13" s="59" customFormat="1" ht="14.25" x14ac:dyDescent="0.2">
      <c r="A9686" s="60" t="s">
        <v>11543</v>
      </c>
      <c r="B9686" s="64" t="s">
        <v>11519</v>
      </c>
      <c r="C9686" s="66" t="s">
        <v>11539</v>
      </c>
      <c r="D9686" s="61" t="s">
        <v>5751</v>
      </c>
      <c r="E9686" s="61" t="s">
        <v>287</v>
      </c>
      <c r="F9686" s="62">
        <v>1.1000000000000001</v>
      </c>
      <c r="G9686" s="63">
        <v>29016</v>
      </c>
      <c r="H9686" s="25">
        <v>31918</v>
      </c>
      <c r="I9686" s="25"/>
      <c r="J9686" s="58" t="e">
        <f>HYPERLINK("#"&amp;"Insumos"&amp;"!A"&amp;MATCH($B9686,#REF!,0),"Ins "&amp;$B9686)</f>
        <v>#REF!</v>
      </c>
      <c r="M9686" s="220"/>
    </row>
    <row r="9687" spans="1:13" s="59" customFormat="1" ht="25.5" x14ac:dyDescent="0.2">
      <c r="A9687" s="60" t="s">
        <v>11543</v>
      </c>
      <c r="B9687" s="64" t="s">
        <v>11520</v>
      </c>
      <c r="C9687" s="66" t="s">
        <v>11535</v>
      </c>
      <c r="D9687" s="61" t="s">
        <v>5751</v>
      </c>
      <c r="E9687" s="61" t="s">
        <v>4134</v>
      </c>
      <c r="F9687" s="62">
        <v>0.3</v>
      </c>
      <c r="G9687" s="63">
        <v>20436</v>
      </c>
      <c r="H9687" s="25">
        <v>6131</v>
      </c>
      <c r="I9687" s="25"/>
      <c r="J9687" s="58" t="e">
        <f>HYPERLINK("#"&amp;"Insumos"&amp;"!A"&amp;MATCH($B9687,#REF!,0),"Ins "&amp;$B9687)</f>
        <v>#REF!</v>
      </c>
      <c r="M9687" s="220"/>
    </row>
    <row r="9688" spans="1:13" s="59" customFormat="1" ht="45" x14ac:dyDescent="0.2">
      <c r="A9688" s="69" t="s">
        <v>11544</v>
      </c>
      <c r="B9688" s="74" t="s">
        <v>6816</v>
      </c>
      <c r="C9688" s="80" t="s">
        <v>11547</v>
      </c>
      <c r="D9688" s="70" t="s">
        <v>5608</v>
      </c>
      <c r="E9688" s="37" t="s">
        <v>4134</v>
      </c>
      <c r="F9688" s="71"/>
      <c r="G9688" s="72"/>
      <c r="H9688" s="75"/>
      <c r="I9688" s="27">
        <v>925422</v>
      </c>
      <c r="M9688" s="220">
        <f t="shared" si="151"/>
        <v>1211933</v>
      </c>
    </row>
    <row r="9689" spans="1:13" s="59" customFormat="1" ht="14.25" x14ac:dyDescent="0.2">
      <c r="A9689" s="60" t="s">
        <v>11544</v>
      </c>
      <c r="B9689" s="60" t="s">
        <v>5577</v>
      </c>
      <c r="C9689" s="66" t="s">
        <v>6346</v>
      </c>
      <c r="D9689" s="61" t="s">
        <v>5734</v>
      </c>
      <c r="E9689" s="61" t="s">
        <v>4141</v>
      </c>
      <c r="F9689" s="62">
        <v>3.45</v>
      </c>
      <c r="G9689" s="63">
        <v>53481</v>
      </c>
      <c r="H9689" s="25">
        <v>184509</v>
      </c>
      <c r="I9689" s="25"/>
      <c r="J9689" s="58" t="e">
        <f>HYPERLINK("#"&amp;"Insumos"&amp;"!A"&amp;MATCH($B9689,#REF!,0),"Ins "&amp;$B9689)</f>
        <v>#REF!</v>
      </c>
      <c r="M9689" s="220"/>
    </row>
    <row r="9690" spans="1:13" s="59" customFormat="1" ht="14.25" x14ac:dyDescent="0.2">
      <c r="A9690" s="60" t="s">
        <v>11544</v>
      </c>
      <c r="B9690" s="64" t="s">
        <v>263</v>
      </c>
      <c r="C9690" s="66" t="s">
        <v>696</v>
      </c>
      <c r="D9690" s="61" t="s">
        <v>5534</v>
      </c>
      <c r="E9690" s="61" t="s">
        <v>4140</v>
      </c>
      <c r="F9690" s="62">
        <v>0.1</v>
      </c>
      <c r="G9690" s="63">
        <v>187426</v>
      </c>
      <c r="H9690" s="25">
        <v>18743</v>
      </c>
      <c r="I9690" s="25"/>
      <c r="J9690" s="58" t="e">
        <f>HYPERLINK("#"&amp;"Insumos"&amp;"!A"&amp;MATCH($B9690,#REF!,0),"Ins "&amp;$B9690)</f>
        <v>#REF!</v>
      </c>
      <c r="M9690" s="220"/>
    </row>
    <row r="9691" spans="1:13" s="59" customFormat="1" ht="14.25" x14ac:dyDescent="0.2">
      <c r="A9691" s="60" t="s">
        <v>11544</v>
      </c>
      <c r="B9691" s="64" t="s">
        <v>6031</v>
      </c>
      <c r="C9691" s="66" t="s">
        <v>6032</v>
      </c>
      <c r="D9691" s="61" t="s">
        <v>5751</v>
      </c>
      <c r="E9691" s="61" t="s">
        <v>4134</v>
      </c>
      <c r="F9691" s="62">
        <v>1</v>
      </c>
      <c r="G9691" s="63">
        <v>202187</v>
      </c>
      <c r="H9691" s="25">
        <v>202187</v>
      </c>
      <c r="I9691" s="25"/>
      <c r="J9691" s="58" t="e">
        <f>HYPERLINK("#"&amp;"Insumos"&amp;"!A"&amp;MATCH($B9691,#REF!,0),"Ins "&amp;$B9691)</f>
        <v>#REF!</v>
      </c>
      <c r="M9691" s="220"/>
    </row>
    <row r="9692" spans="1:13" s="59" customFormat="1" ht="14.25" x14ac:dyDescent="0.2">
      <c r="A9692" s="60" t="s">
        <v>11544</v>
      </c>
      <c r="B9692" s="64" t="s">
        <v>4230</v>
      </c>
      <c r="C9692" s="66" t="s">
        <v>488</v>
      </c>
      <c r="D9692" s="61" t="s">
        <v>5751</v>
      </c>
      <c r="E9692" s="61" t="s">
        <v>287</v>
      </c>
      <c r="F9692" s="62">
        <v>5</v>
      </c>
      <c r="G9692" s="63">
        <v>5907</v>
      </c>
      <c r="H9692" s="25">
        <v>29535</v>
      </c>
      <c r="I9692" s="25"/>
      <c r="J9692" s="58" t="e">
        <f>HYPERLINK("#"&amp;"Insumos"&amp;"!A"&amp;MATCH($B9692,#REF!,0),"Ins "&amp;$B9692)</f>
        <v>#REF!</v>
      </c>
      <c r="M9692" s="220"/>
    </row>
    <row r="9693" spans="1:13" s="59" customFormat="1" ht="14.25" x14ac:dyDescent="0.2">
      <c r="A9693" s="60" t="s">
        <v>11544</v>
      </c>
      <c r="B9693" s="64" t="s">
        <v>6100</v>
      </c>
      <c r="C9693" s="66" t="s">
        <v>6101</v>
      </c>
      <c r="D9693" s="61" t="s">
        <v>5751</v>
      </c>
      <c r="E9693" s="61" t="s">
        <v>4134</v>
      </c>
      <c r="F9693" s="62">
        <v>1</v>
      </c>
      <c r="G9693" s="63">
        <v>176602</v>
      </c>
      <c r="H9693" s="25">
        <v>176602</v>
      </c>
      <c r="I9693" s="25"/>
      <c r="J9693" s="58" t="e">
        <f>HYPERLINK("#"&amp;"Insumos"&amp;"!A"&amp;MATCH($B9693,#REF!,0),"Ins "&amp;$B9693)</f>
        <v>#REF!</v>
      </c>
      <c r="M9693" s="220"/>
    </row>
    <row r="9694" spans="1:13" s="59" customFormat="1" ht="14.25" x14ac:dyDescent="0.2">
      <c r="A9694" s="60" t="s">
        <v>11544</v>
      </c>
      <c r="B9694" s="64" t="s">
        <v>7695</v>
      </c>
      <c r="C9694" s="66" t="s">
        <v>7696</v>
      </c>
      <c r="D9694" s="61" t="s">
        <v>5751</v>
      </c>
      <c r="E9694" s="61" t="s">
        <v>4134</v>
      </c>
      <c r="F9694" s="62">
        <v>1</v>
      </c>
      <c r="G9694" s="63">
        <v>26520</v>
      </c>
      <c r="H9694" s="25">
        <v>26520</v>
      </c>
      <c r="I9694" s="25"/>
      <c r="J9694" s="58" t="e">
        <f>HYPERLINK("#"&amp;"Insumos"&amp;"!A"&amp;MATCH($B9694,#REF!,0),"Ins "&amp;$B9694)</f>
        <v>#REF!</v>
      </c>
      <c r="M9694" s="220"/>
    </row>
    <row r="9695" spans="1:13" s="59" customFormat="1" ht="14.25" x14ac:dyDescent="0.2">
      <c r="A9695" s="60" t="s">
        <v>11544</v>
      </c>
      <c r="B9695" s="64" t="s">
        <v>11521</v>
      </c>
      <c r="C9695" s="66" t="s">
        <v>11536</v>
      </c>
      <c r="D9695" s="61" t="s">
        <v>5751</v>
      </c>
      <c r="E9695" s="61" t="s">
        <v>11151</v>
      </c>
      <c r="F9695" s="62">
        <v>1</v>
      </c>
      <c r="G9695" s="63">
        <v>215384</v>
      </c>
      <c r="H9695" s="25">
        <v>215384</v>
      </c>
      <c r="I9695" s="25"/>
      <c r="J9695" s="58" t="e">
        <f>HYPERLINK("#"&amp;"Insumos"&amp;"!A"&amp;MATCH($B9695,#REF!,0),"Ins "&amp;$B9695)</f>
        <v>#REF!</v>
      </c>
      <c r="M9695" s="220"/>
    </row>
    <row r="9696" spans="1:13" s="59" customFormat="1" ht="14.25" x14ac:dyDescent="0.2">
      <c r="A9696" s="60" t="s">
        <v>11544</v>
      </c>
      <c r="B9696" s="64" t="s">
        <v>4315</v>
      </c>
      <c r="C9696" s="66" t="s">
        <v>1520</v>
      </c>
      <c r="D9696" s="61" t="s">
        <v>5751</v>
      </c>
      <c r="E9696" s="61" t="s">
        <v>4134</v>
      </c>
      <c r="F9696" s="62">
        <v>1</v>
      </c>
      <c r="G9696" s="63">
        <v>71942</v>
      </c>
      <c r="H9696" s="25">
        <v>71942</v>
      </c>
      <c r="I9696" s="25"/>
      <c r="J9696" s="58" t="e">
        <f>HYPERLINK("#"&amp;"Insumos"&amp;"!A"&amp;MATCH($B9696,#REF!,0),"Ins "&amp;$B9696)</f>
        <v>#REF!</v>
      </c>
      <c r="M9696" s="220"/>
    </row>
    <row r="9697" spans="1:13" s="59" customFormat="1" ht="30" x14ac:dyDescent="0.2">
      <c r="A9697" s="69" t="s">
        <v>11545</v>
      </c>
      <c r="B9697" s="74" t="s">
        <v>6816</v>
      </c>
      <c r="C9697" s="80" t="s">
        <v>11552</v>
      </c>
      <c r="D9697" s="70" t="s">
        <v>5608</v>
      </c>
      <c r="E9697" s="37" t="s">
        <v>464</v>
      </c>
      <c r="F9697" s="71"/>
      <c r="G9697" s="72"/>
      <c r="H9697" s="75"/>
      <c r="I9697" s="27">
        <v>26335</v>
      </c>
      <c r="M9697" s="220">
        <f t="shared" si="151"/>
        <v>34488</v>
      </c>
    </row>
    <row r="9698" spans="1:13" s="59" customFormat="1" ht="14.25" x14ac:dyDescent="0.2">
      <c r="A9698" s="60" t="s">
        <v>11545</v>
      </c>
      <c r="B9698" s="60" t="s">
        <v>5577</v>
      </c>
      <c r="C9698" s="66" t="s">
        <v>6346</v>
      </c>
      <c r="D9698" s="61" t="s">
        <v>5734</v>
      </c>
      <c r="E9698" s="61" t="s">
        <v>4141</v>
      </c>
      <c r="F9698" s="62">
        <v>0.28000000000000003</v>
      </c>
      <c r="G9698" s="63">
        <v>53481</v>
      </c>
      <c r="H9698" s="25">
        <v>14975</v>
      </c>
      <c r="I9698" s="25"/>
      <c r="J9698" s="58" t="e">
        <f>HYPERLINK("#"&amp;"Insumos"&amp;"!A"&amp;MATCH($B9698,#REF!,0),"Ins "&amp;$B9698)</f>
        <v>#REF!</v>
      </c>
      <c r="M9698" s="220"/>
    </row>
    <row r="9699" spans="1:13" s="59" customFormat="1" ht="25.5" x14ac:dyDescent="0.2">
      <c r="A9699" s="60" t="s">
        <v>11545</v>
      </c>
      <c r="B9699" s="64" t="s">
        <v>6062</v>
      </c>
      <c r="C9699" s="66" t="s">
        <v>6063</v>
      </c>
      <c r="D9699" s="61" t="s">
        <v>5751</v>
      </c>
      <c r="E9699" s="61" t="s">
        <v>5619</v>
      </c>
      <c r="F9699" s="62">
        <v>0.1</v>
      </c>
      <c r="G9699" s="63">
        <v>32145</v>
      </c>
      <c r="H9699" s="25">
        <v>3215</v>
      </c>
      <c r="I9699" s="25"/>
      <c r="J9699" s="58" t="e">
        <f>HYPERLINK("#"&amp;"Insumos"&amp;"!A"&amp;MATCH($B9699,#REF!,0),"Ins "&amp;$B9699)</f>
        <v>#REF!</v>
      </c>
      <c r="M9699" s="220"/>
    </row>
    <row r="9700" spans="1:13" s="59" customFormat="1" ht="14.25" x14ac:dyDescent="0.2">
      <c r="A9700" s="60" t="s">
        <v>11545</v>
      </c>
      <c r="B9700" s="64" t="s">
        <v>4894</v>
      </c>
      <c r="C9700" s="66" t="s">
        <v>314</v>
      </c>
      <c r="D9700" s="61" t="s">
        <v>5751</v>
      </c>
      <c r="E9700" s="61" t="s">
        <v>4134</v>
      </c>
      <c r="F9700" s="62">
        <v>0.66</v>
      </c>
      <c r="G9700" s="63">
        <v>1464</v>
      </c>
      <c r="H9700" s="25">
        <v>966</v>
      </c>
      <c r="I9700" s="25"/>
      <c r="J9700" s="58" t="e">
        <f>HYPERLINK("#"&amp;"Insumos"&amp;"!A"&amp;MATCH($B9700,#REF!,0),"Ins "&amp;$B9700)</f>
        <v>#REF!</v>
      </c>
      <c r="M9700" s="220"/>
    </row>
    <row r="9701" spans="1:13" s="59" customFormat="1" ht="14.25" x14ac:dyDescent="0.2">
      <c r="A9701" s="60" t="s">
        <v>11545</v>
      </c>
      <c r="B9701" s="64" t="s">
        <v>4841</v>
      </c>
      <c r="C9701" s="66" t="s">
        <v>313</v>
      </c>
      <c r="D9701" s="61" t="s">
        <v>5751</v>
      </c>
      <c r="E9701" s="61" t="s">
        <v>4134</v>
      </c>
      <c r="F9701" s="62">
        <v>0.33</v>
      </c>
      <c r="G9701" s="63">
        <v>687</v>
      </c>
      <c r="H9701" s="25">
        <v>227</v>
      </c>
      <c r="I9701" s="25"/>
      <c r="J9701" s="58" t="e">
        <f>HYPERLINK("#"&amp;"Insumos"&amp;"!A"&amp;MATCH($B9701,#REF!,0),"Ins "&amp;$B9701)</f>
        <v>#REF!</v>
      </c>
      <c r="M9701" s="220"/>
    </row>
    <row r="9702" spans="1:13" s="59" customFormat="1" ht="14.25" x14ac:dyDescent="0.2">
      <c r="A9702" s="60" t="s">
        <v>11545</v>
      </c>
      <c r="B9702" s="64" t="s">
        <v>263</v>
      </c>
      <c r="C9702" s="66" t="s">
        <v>696</v>
      </c>
      <c r="D9702" s="61" t="s">
        <v>5534</v>
      </c>
      <c r="E9702" s="61" t="s">
        <v>4140</v>
      </c>
      <c r="F9702" s="62">
        <v>0.01</v>
      </c>
      <c r="G9702" s="63">
        <v>187426</v>
      </c>
      <c r="H9702" s="25">
        <v>1874</v>
      </c>
      <c r="I9702" s="25"/>
      <c r="J9702" s="58" t="e">
        <f>HYPERLINK("#"&amp;"Insumos"&amp;"!A"&amp;MATCH($B9702,#REF!,0),"Ins "&amp;$B9702)</f>
        <v>#REF!</v>
      </c>
      <c r="M9702" s="220"/>
    </row>
    <row r="9703" spans="1:13" s="59" customFormat="1" ht="14.25" x14ac:dyDescent="0.2">
      <c r="A9703" s="60" t="s">
        <v>11545</v>
      </c>
      <c r="B9703" s="64" t="s">
        <v>4884</v>
      </c>
      <c r="C9703" s="66" t="s">
        <v>375</v>
      </c>
      <c r="D9703" s="61" t="s">
        <v>5751</v>
      </c>
      <c r="E9703" s="61" t="s">
        <v>287</v>
      </c>
      <c r="F9703" s="62">
        <v>2.1</v>
      </c>
      <c r="G9703" s="63">
        <v>2418</v>
      </c>
      <c r="H9703" s="25">
        <v>5078</v>
      </c>
      <c r="I9703" s="25"/>
      <c r="J9703" s="58" t="e">
        <f>HYPERLINK("#"&amp;"Insumos"&amp;"!A"&amp;MATCH($B9703,#REF!,0),"Ins "&amp;$B9703)</f>
        <v>#REF!</v>
      </c>
      <c r="M9703" s="220"/>
    </row>
    <row r="9704" spans="1:13" s="59" customFormat="1" ht="60" x14ac:dyDescent="0.2">
      <c r="A9704" s="69" t="s">
        <v>11548</v>
      </c>
      <c r="B9704" s="74" t="s">
        <v>6816</v>
      </c>
      <c r="C9704" s="80" t="s">
        <v>11554</v>
      </c>
      <c r="D9704" s="70" t="s">
        <v>5608</v>
      </c>
      <c r="E9704" s="37" t="s">
        <v>4134</v>
      </c>
      <c r="F9704" s="71"/>
      <c r="G9704" s="72"/>
      <c r="H9704" s="75"/>
      <c r="I9704" s="27">
        <v>823586</v>
      </c>
      <c r="M9704" s="220">
        <f t="shared" si="151"/>
        <v>1078568</v>
      </c>
    </row>
    <row r="9705" spans="1:13" s="59" customFormat="1" ht="38.25" x14ac:dyDescent="0.2">
      <c r="A9705" s="60" t="s">
        <v>11548</v>
      </c>
      <c r="B9705" s="60" t="s">
        <v>9484</v>
      </c>
      <c r="C9705" s="66" t="s">
        <v>9667</v>
      </c>
      <c r="D9705" s="61" t="s">
        <v>5585</v>
      </c>
      <c r="E9705" s="61" t="s">
        <v>467</v>
      </c>
      <c r="F9705" s="62">
        <v>14</v>
      </c>
      <c r="G9705" s="63">
        <v>8886</v>
      </c>
      <c r="H9705" s="25">
        <v>124404</v>
      </c>
      <c r="I9705" s="25"/>
      <c r="J9705" s="58" t="e">
        <f>HYPERLINK("#"&amp;"Insumos"&amp;"!A"&amp;MATCH($B9705,#REF!,0),"Ins "&amp;$B9705)</f>
        <v>#REF!</v>
      </c>
      <c r="M9705" s="220"/>
    </row>
    <row r="9706" spans="1:13" s="59" customFormat="1" ht="14.25" x14ac:dyDescent="0.2">
      <c r="A9706" s="60" t="s">
        <v>11548</v>
      </c>
      <c r="B9706" s="64" t="s">
        <v>5584</v>
      </c>
      <c r="C9706" s="66" t="s">
        <v>6973</v>
      </c>
      <c r="D9706" s="61" t="s">
        <v>5585</v>
      </c>
      <c r="E9706" s="61" t="s">
        <v>467</v>
      </c>
      <c r="F9706" s="62">
        <v>6</v>
      </c>
      <c r="G9706" s="63">
        <v>8042</v>
      </c>
      <c r="H9706" s="25">
        <v>48252</v>
      </c>
      <c r="I9706" s="25"/>
      <c r="J9706" s="58" t="e">
        <f>HYPERLINK("#"&amp;"Insumos"&amp;"!A"&amp;MATCH($B9706,#REF!,0),"Ins "&amp;$B9706)</f>
        <v>#REF!</v>
      </c>
      <c r="M9706" s="220"/>
    </row>
    <row r="9707" spans="1:13" s="59" customFormat="1" ht="14.25" x14ac:dyDescent="0.2">
      <c r="A9707" s="60" t="s">
        <v>11548</v>
      </c>
      <c r="B9707" s="64" t="s">
        <v>5591</v>
      </c>
      <c r="C9707" s="66" t="s">
        <v>5821</v>
      </c>
      <c r="D9707" s="61" t="s">
        <v>5585</v>
      </c>
      <c r="E9707" s="61" t="s">
        <v>466</v>
      </c>
      <c r="F9707" s="62">
        <v>0.29112500000000002</v>
      </c>
      <c r="G9707" s="63">
        <v>682944</v>
      </c>
      <c r="H9707" s="25">
        <v>198822</v>
      </c>
      <c r="I9707" s="25"/>
      <c r="J9707" s="58" t="e">
        <f>HYPERLINK("#"&amp;"Insumos"&amp;"!A"&amp;MATCH($B9707,#REF!,0),"Ins "&amp;$B9707)</f>
        <v>#REF!</v>
      </c>
      <c r="M9707" s="220"/>
    </row>
    <row r="9708" spans="1:13" s="59" customFormat="1" ht="14.25" x14ac:dyDescent="0.2">
      <c r="A9708" s="60" t="s">
        <v>11548</v>
      </c>
      <c r="B9708" s="64" t="s">
        <v>73</v>
      </c>
      <c r="C9708" s="66" t="s">
        <v>1032</v>
      </c>
      <c r="D9708" s="61" t="s">
        <v>5734</v>
      </c>
      <c r="E9708" s="61" t="s">
        <v>4141</v>
      </c>
      <c r="F9708" s="62">
        <v>2.8</v>
      </c>
      <c r="G9708" s="63">
        <v>105732</v>
      </c>
      <c r="H9708" s="25">
        <v>296050</v>
      </c>
      <c r="I9708" s="25"/>
      <c r="J9708" s="58" t="e">
        <f>HYPERLINK("#"&amp;"Insumos"&amp;"!A"&amp;MATCH($B9708,#REF!,0),"Ins "&amp;$B9708)</f>
        <v>#REF!</v>
      </c>
      <c r="M9708" s="220"/>
    </row>
    <row r="9709" spans="1:13" s="59" customFormat="1" ht="14.25" x14ac:dyDescent="0.2">
      <c r="A9709" s="60" t="s">
        <v>11548</v>
      </c>
      <c r="B9709" s="64" t="s">
        <v>5546</v>
      </c>
      <c r="C9709" s="66" t="s">
        <v>12041</v>
      </c>
      <c r="D9709" s="61" t="s">
        <v>5534</v>
      </c>
      <c r="E9709" s="61" t="s">
        <v>12040</v>
      </c>
      <c r="F9709" s="62">
        <v>6</v>
      </c>
      <c r="G9709" s="63">
        <v>2140</v>
      </c>
      <c r="H9709" s="25">
        <v>12840</v>
      </c>
      <c r="I9709" s="25"/>
      <c r="J9709" s="58" t="e">
        <f>HYPERLINK("#"&amp;"Insumos"&amp;"!A"&amp;MATCH($B9709,#REF!,0),"Ins "&amp;$B9709)</f>
        <v>#REF!</v>
      </c>
      <c r="M9709" s="220"/>
    </row>
    <row r="9710" spans="1:13" s="59" customFormat="1" ht="14.25" x14ac:dyDescent="0.2">
      <c r="A9710" s="60" t="s">
        <v>11548</v>
      </c>
      <c r="B9710" s="64" t="s">
        <v>263</v>
      </c>
      <c r="C9710" s="66" t="s">
        <v>696</v>
      </c>
      <c r="D9710" s="61" t="s">
        <v>5534</v>
      </c>
      <c r="E9710" s="61" t="s">
        <v>4140</v>
      </c>
      <c r="F9710" s="62">
        <v>1.12E-2</v>
      </c>
      <c r="G9710" s="63">
        <v>187426</v>
      </c>
      <c r="H9710" s="25">
        <v>2099</v>
      </c>
      <c r="I9710" s="25"/>
      <c r="J9710" s="58" t="e">
        <f>HYPERLINK("#"&amp;"Insumos"&amp;"!A"&amp;MATCH($B9710,#REF!,0),"Ins "&amp;$B9710)</f>
        <v>#REF!</v>
      </c>
      <c r="M9710" s="220"/>
    </row>
    <row r="9711" spans="1:13" s="59" customFormat="1" ht="14.25" x14ac:dyDescent="0.2">
      <c r="A9711" s="60" t="s">
        <v>11548</v>
      </c>
      <c r="B9711" s="64" t="s">
        <v>5533</v>
      </c>
      <c r="C9711" s="66" t="s">
        <v>5892</v>
      </c>
      <c r="D9711" s="61" t="s">
        <v>977</v>
      </c>
      <c r="E9711" s="61" t="s">
        <v>4134</v>
      </c>
      <c r="F9711" s="62">
        <v>0.35</v>
      </c>
      <c r="G9711" s="63">
        <v>3623</v>
      </c>
      <c r="H9711" s="25">
        <v>1268</v>
      </c>
      <c r="I9711" s="25"/>
      <c r="J9711" s="58" t="e">
        <f>HYPERLINK("#"&amp;"Insumos"&amp;"!A"&amp;MATCH($B9711,#REF!,0),"Ins "&amp;$B9711)</f>
        <v>#REF!</v>
      </c>
      <c r="M9711" s="220"/>
    </row>
    <row r="9712" spans="1:13" s="59" customFormat="1" ht="14.25" x14ac:dyDescent="0.2">
      <c r="A9712" s="60" t="s">
        <v>11548</v>
      </c>
      <c r="B9712" s="64" t="s">
        <v>5474</v>
      </c>
      <c r="C9712" s="66" t="s">
        <v>2250</v>
      </c>
      <c r="D9712" s="61" t="s">
        <v>5751</v>
      </c>
      <c r="E9712" s="61" t="s">
        <v>287</v>
      </c>
      <c r="F9712" s="62">
        <v>0.25</v>
      </c>
      <c r="G9712" s="63">
        <v>4775</v>
      </c>
      <c r="H9712" s="25">
        <v>1194</v>
      </c>
      <c r="I9712" s="25"/>
      <c r="J9712" s="58" t="e">
        <f>HYPERLINK("#"&amp;"Insumos"&amp;"!A"&amp;MATCH($B9712,#REF!,0),"Ins "&amp;$B9712)</f>
        <v>#REF!</v>
      </c>
      <c r="M9712" s="220"/>
    </row>
    <row r="9713" spans="1:13" s="59" customFormat="1" ht="14.25" x14ac:dyDescent="0.2">
      <c r="A9713" s="60" t="s">
        <v>11548</v>
      </c>
      <c r="B9713" s="64" t="s">
        <v>5007</v>
      </c>
      <c r="C9713" s="66" t="s">
        <v>720</v>
      </c>
      <c r="D9713" s="61" t="s">
        <v>5751</v>
      </c>
      <c r="E9713" s="61" t="s">
        <v>4134</v>
      </c>
      <c r="F9713" s="62">
        <v>4.7653600000000003</v>
      </c>
      <c r="G9713" s="63">
        <v>1897</v>
      </c>
      <c r="H9713" s="25">
        <v>9040</v>
      </c>
      <c r="I9713" s="25"/>
      <c r="J9713" s="58" t="e">
        <f>HYPERLINK("#"&amp;"Insumos"&amp;"!A"&amp;MATCH($B9713,#REF!,0),"Ins "&amp;$B9713)</f>
        <v>#REF!</v>
      </c>
      <c r="M9713" s="220"/>
    </row>
    <row r="9714" spans="1:13" s="59" customFormat="1" ht="14.25" x14ac:dyDescent="0.2">
      <c r="A9714" s="60" t="s">
        <v>11548</v>
      </c>
      <c r="B9714" s="64" t="s">
        <v>5349</v>
      </c>
      <c r="C9714" s="66" t="s">
        <v>529</v>
      </c>
      <c r="D9714" s="61" t="s">
        <v>5751</v>
      </c>
      <c r="E9714" s="61" t="s">
        <v>287</v>
      </c>
      <c r="F9714" s="62">
        <v>4.8</v>
      </c>
      <c r="G9714" s="63">
        <v>21973</v>
      </c>
      <c r="H9714" s="25">
        <v>105470</v>
      </c>
      <c r="I9714" s="25"/>
      <c r="J9714" s="58" t="e">
        <f>HYPERLINK("#"&amp;"Insumos"&amp;"!A"&amp;MATCH($B9714,#REF!,0),"Ins "&amp;$B9714)</f>
        <v>#REF!</v>
      </c>
      <c r="M9714" s="220"/>
    </row>
    <row r="9715" spans="1:13" s="59" customFormat="1" ht="14.25" x14ac:dyDescent="0.2">
      <c r="A9715" s="60" t="s">
        <v>11548</v>
      </c>
      <c r="B9715" s="64" t="s">
        <v>5483</v>
      </c>
      <c r="C9715" s="66" t="s">
        <v>1064</v>
      </c>
      <c r="D9715" s="61" t="s">
        <v>5751</v>
      </c>
      <c r="E9715" s="61" t="s">
        <v>467</v>
      </c>
      <c r="F9715" s="62">
        <v>1.7999999999999999E-2</v>
      </c>
      <c r="G9715" s="63">
        <v>6176</v>
      </c>
      <c r="H9715" s="25">
        <v>111</v>
      </c>
      <c r="I9715" s="25"/>
      <c r="J9715" s="58" t="e">
        <f>HYPERLINK("#"&amp;"Insumos"&amp;"!A"&amp;MATCH($B9715,#REF!,0),"Ins "&amp;$B9715)</f>
        <v>#REF!</v>
      </c>
      <c r="M9715" s="220"/>
    </row>
    <row r="9716" spans="1:13" s="59" customFormat="1" ht="14.25" x14ac:dyDescent="0.2">
      <c r="A9716" s="60" t="s">
        <v>11548</v>
      </c>
      <c r="B9716" s="64" t="s">
        <v>5195</v>
      </c>
      <c r="C9716" s="66" t="s">
        <v>462</v>
      </c>
      <c r="D9716" s="61" t="s">
        <v>5751</v>
      </c>
      <c r="E9716" s="61" t="s">
        <v>467</v>
      </c>
      <c r="F9716" s="62">
        <v>0.2</v>
      </c>
      <c r="G9716" s="63">
        <v>22500</v>
      </c>
      <c r="H9716" s="25">
        <v>4500</v>
      </c>
      <c r="I9716" s="25"/>
      <c r="J9716" s="58" t="e">
        <f>HYPERLINK("#"&amp;"Insumos"&amp;"!A"&amp;MATCH($B9716,#REF!,0),"Ins "&amp;$B9716)</f>
        <v>#REF!</v>
      </c>
      <c r="M9716" s="220"/>
    </row>
    <row r="9717" spans="1:13" s="59" customFormat="1" ht="14.25" x14ac:dyDescent="0.2">
      <c r="A9717" s="60" t="s">
        <v>11548</v>
      </c>
      <c r="B9717" s="64" t="s">
        <v>6064</v>
      </c>
      <c r="C9717" s="66" t="s">
        <v>6065</v>
      </c>
      <c r="D9717" s="61" t="s">
        <v>5751</v>
      </c>
      <c r="E9717" s="61" t="s">
        <v>466</v>
      </c>
      <c r="F9717" s="62">
        <v>0.04</v>
      </c>
      <c r="G9717" s="63">
        <v>166951</v>
      </c>
      <c r="H9717" s="25">
        <v>6678</v>
      </c>
      <c r="I9717" s="25"/>
      <c r="J9717" s="58" t="e">
        <f>HYPERLINK("#"&amp;"Insumos"&amp;"!A"&amp;MATCH($B9717,#REF!,0),"Ins "&amp;$B9717)</f>
        <v>#REF!</v>
      </c>
      <c r="M9717" s="220"/>
    </row>
    <row r="9718" spans="1:13" s="59" customFormat="1" ht="25.5" x14ac:dyDescent="0.2">
      <c r="A9718" s="60" t="s">
        <v>11548</v>
      </c>
      <c r="B9718" s="64" t="s">
        <v>6062</v>
      </c>
      <c r="C9718" s="66" t="s">
        <v>6063</v>
      </c>
      <c r="D9718" s="61" t="s">
        <v>5751</v>
      </c>
      <c r="E9718" s="61" t="s">
        <v>5619</v>
      </c>
      <c r="F9718" s="62">
        <v>0.4</v>
      </c>
      <c r="G9718" s="63">
        <v>32145</v>
      </c>
      <c r="H9718" s="25">
        <v>12858</v>
      </c>
      <c r="I9718" s="25"/>
      <c r="J9718" s="58" t="e">
        <f>HYPERLINK("#"&amp;"Insumos"&amp;"!A"&amp;MATCH($B9718,#REF!,0),"Ins "&amp;$B9718)</f>
        <v>#REF!</v>
      </c>
      <c r="M9718" s="220"/>
    </row>
    <row r="9719" spans="1:13" s="59" customFormat="1" ht="60" x14ac:dyDescent="0.2">
      <c r="A9719" s="69" t="s">
        <v>11549</v>
      </c>
      <c r="B9719" s="74" t="s">
        <v>6816</v>
      </c>
      <c r="C9719" s="80" t="s">
        <v>11553</v>
      </c>
      <c r="D9719" s="70" t="s">
        <v>5608</v>
      </c>
      <c r="E9719" s="37" t="s">
        <v>4134</v>
      </c>
      <c r="F9719" s="71"/>
      <c r="G9719" s="72"/>
      <c r="H9719" s="75"/>
      <c r="I9719" s="27">
        <v>648398</v>
      </c>
      <c r="M9719" s="220">
        <f t="shared" si="151"/>
        <v>849142</v>
      </c>
    </row>
    <row r="9720" spans="1:13" s="59" customFormat="1" ht="38.25" x14ac:dyDescent="0.2">
      <c r="A9720" s="60" t="s">
        <v>11549</v>
      </c>
      <c r="B9720" s="60" t="s">
        <v>9484</v>
      </c>
      <c r="C9720" s="66" t="s">
        <v>9667</v>
      </c>
      <c r="D9720" s="61" t="s">
        <v>5585</v>
      </c>
      <c r="E9720" s="61" t="s">
        <v>467</v>
      </c>
      <c r="F9720" s="62">
        <v>10</v>
      </c>
      <c r="G9720" s="63">
        <v>8886</v>
      </c>
      <c r="H9720" s="25">
        <v>88860</v>
      </c>
      <c r="I9720" s="25"/>
      <c r="J9720" s="58" t="e">
        <f>HYPERLINK("#"&amp;"Insumos"&amp;"!A"&amp;MATCH($B9720,#REF!,0),"Ins "&amp;$B9720)</f>
        <v>#REF!</v>
      </c>
      <c r="M9720" s="220"/>
    </row>
    <row r="9721" spans="1:13" s="59" customFormat="1" ht="14.25" x14ac:dyDescent="0.2">
      <c r="A9721" s="60" t="s">
        <v>11549</v>
      </c>
      <c r="B9721" s="64" t="s">
        <v>5584</v>
      </c>
      <c r="C9721" s="66" t="s">
        <v>6973</v>
      </c>
      <c r="D9721" s="61" t="s">
        <v>5585</v>
      </c>
      <c r="E9721" s="61" t="s">
        <v>467</v>
      </c>
      <c r="F9721" s="62">
        <v>4</v>
      </c>
      <c r="G9721" s="63">
        <v>8042</v>
      </c>
      <c r="H9721" s="25">
        <v>32168</v>
      </c>
      <c r="I9721" s="25"/>
      <c r="J9721" s="58" t="e">
        <f>HYPERLINK("#"&amp;"Insumos"&amp;"!A"&amp;MATCH($B9721,#REF!,0),"Ins "&amp;$B9721)</f>
        <v>#REF!</v>
      </c>
      <c r="M9721" s="220"/>
    </row>
    <row r="9722" spans="1:13" s="59" customFormat="1" ht="14.25" x14ac:dyDescent="0.2">
      <c r="A9722" s="60" t="s">
        <v>11549</v>
      </c>
      <c r="B9722" s="64" t="s">
        <v>5591</v>
      </c>
      <c r="C9722" s="66" t="s">
        <v>5821</v>
      </c>
      <c r="D9722" s="61" t="s">
        <v>5585</v>
      </c>
      <c r="E9722" s="61" t="s">
        <v>466</v>
      </c>
      <c r="F9722" s="62">
        <v>0.20812499999999992</v>
      </c>
      <c r="G9722" s="63">
        <v>682944</v>
      </c>
      <c r="H9722" s="25">
        <v>142138</v>
      </c>
      <c r="I9722" s="25"/>
      <c r="J9722" s="58" t="e">
        <f>HYPERLINK("#"&amp;"Insumos"&amp;"!A"&amp;MATCH($B9722,#REF!,0),"Ins "&amp;$B9722)</f>
        <v>#REF!</v>
      </c>
      <c r="M9722" s="220"/>
    </row>
    <row r="9723" spans="1:13" s="59" customFormat="1" ht="14.25" x14ac:dyDescent="0.2">
      <c r="A9723" s="60" t="s">
        <v>11549</v>
      </c>
      <c r="B9723" s="64" t="s">
        <v>73</v>
      </c>
      <c r="C9723" s="66" t="s">
        <v>1032</v>
      </c>
      <c r="D9723" s="61" t="s">
        <v>5734</v>
      </c>
      <c r="E9723" s="61" t="s">
        <v>4141</v>
      </c>
      <c r="F9723" s="62">
        <v>2.5</v>
      </c>
      <c r="G9723" s="63">
        <v>105732</v>
      </c>
      <c r="H9723" s="25">
        <v>264330</v>
      </c>
      <c r="I9723" s="25"/>
      <c r="J9723" s="58" t="e">
        <f>HYPERLINK("#"&amp;"Insumos"&amp;"!A"&amp;MATCH($B9723,#REF!,0),"Ins "&amp;$B9723)</f>
        <v>#REF!</v>
      </c>
      <c r="M9723" s="220"/>
    </row>
    <row r="9724" spans="1:13" s="59" customFormat="1" ht="14.25" x14ac:dyDescent="0.2">
      <c r="A9724" s="60" t="s">
        <v>11549</v>
      </c>
      <c r="B9724" s="64" t="s">
        <v>5546</v>
      </c>
      <c r="C9724" s="66" t="s">
        <v>12041</v>
      </c>
      <c r="D9724" s="61" t="s">
        <v>5534</v>
      </c>
      <c r="E9724" s="61" t="s">
        <v>12040</v>
      </c>
      <c r="F9724" s="62">
        <v>6</v>
      </c>
      <c r="G9724" s="63">
        <v>2140</v>
      </c>
      <c r="H9724" s="25">
        <v>12840</v>
      </c>
      <c r="I9724" s="25"/>
      <c r="J9724" s="58" t="e">
        <f>HYPERLINK("#"&amp;"Insumos"&amp;"!A"&amp;MATCH($B9724,#REF!,0),"Ins "&amp;$B9724)</f>
        <v>#REF!</v>
      </c>
      <c r="M9724" s="220"/>
    </row>
    <row r="9725" spans="1:13" s="59" customFormat="1" ht="14.25" x14ac:dyDescent="0.2">
      <c r="A9725" s="60" t="s">
        <v>11549</v>
      </c>
      <c r="B9725" s="64" t="s">
        <v>263</v>
      </c>
      <c r="C9725" s="66" t="s">
        <v>696</v>
      </c>
      <c r="D9725" s="61" t="s">
        <v>5534</v>
      </c>
      <c r="E9725" s="61" t="s">
        <v>4140</v>
      </c>
      <c r="F9725" s="62">
        <v>1.12E-2</v>
      </c>
      <c r="G9725" s="63">
        <v>187426</v>
      </c>
      <c r="H9725" s="25">
        <v>2099</v>
      </c>
      <c r="I9725" s="25"/>
      <c r="J9725" s="58" t="e">
        <f>HYPERLINK("#"&amp;"Insumos"&amp;"!A"&amp;MATCH($B9725,#REF!,0),"Ins "&amp;$B9725)</f>
        <v>#REF!</v>
      </c>
      <c r="M9725" s="220"/>
    </row>
    <row r="9726" spans="1:13" s="59" customFormat="1" ht="14.25" x14ac:dyDescent="0.2">
      <c r="A9726" s="60" t="s">
        <v>11549</v>
      </c>
      <c r="B9726" s="64" t="s">
        <v>5533</v>
      </c>
      <c r="C9726" s="66" t="s">
        <v>5892</v>
      </c>
      <c r="D9726" s="61" t="s">
        <v>977</v>
      </c>
      <c r="E9726" s="61" t="s">
        <v>4134</v>
      </c>
      <c r="F9726" s="62">
        <v>0.35</v>
      </c>
      <c r="G9726" s="63">
        <v>3623</v>
      </c>
      <c r="H9726" s="25">
        <v>1268</v>
      </c>
      <c r="I9726" s="25"/>
      <c r="J9726" s="58" t="e">
        <f>HYPERLINK("#"&amp;"Insumos"&amp;"!A"&amp;MATCH($B9726,#REF!,0),"Ins "&amp;$B9726)</f>
        <v>#REF!</v>
      </c>
      <c r="M9726" s="220"/>
    </row>
    <row r="9727" spans="1:13" s="59" customFormat="1" ht="14.25" x14ac:dyDescent="0.2">
      <c r="A9727" s="60" t="s">
        <v>11549</v>
      </c>
      <c r="B9727" s="64" t="s">
        <v>5474</v>
      </c>
      <c r="C9727" s="66" t="s">
        <v>2250</v>
      </c>
      <c r="D9727" s="61" t="s">
        <v>5751</v>
      </c>
      <c r="E9727" s="61" t="s">
        <v>287</v>
      </c>
      <c r="F9727" s="62">
        <v>0.25</v>
      </c>
      <c r="G9727" s="63">
        <v>4775</v>
      </c>
      <c r="H9727" s="25">
        <v>1194</v>
      </c>
      <c r="I9727" s="25"/>
      <c r="J9727" s="58" t="e">
        <f>HYPERLINK("#"&amp;"Insumos"&amp;"!A"&amp;MATCH($B9727,#REF!,0),"Ins "&amp;$B9727)</f>
        <v>#REF!</v>
      </c>
      <c r="M9727" s="220"/>
    </row>
    <row r="9728" spans="1:13" s="59" customFormat="1" ht="14.25" x14ac:dyDescent="0.2">
      <c r="A9728" s="60" t="s">
        <v>11549</v>
      </c>
      <c r="B9728" s="64" t="s">
        <v>5007</v>
      </c>
      <c r="C9728" s="66" t="s">
        <v>720</v>
      </c>
      <c r="D9728" s="61" t="s">
        <v>5751</v>
      </c>
      <c r="E9728" s="61" t="s">
        <v>4134</v>
      </c>
      <c r="F9728" s="62">
        <v>4.7653600000000003</v>
      </c>
      <c r="G9728" s="63">
        <v>1897</v>
      </c>
      <c r="H9728" s="25">
        <v>9040</v>
      </c>
      <c r="I9728" s="25"/>
      <c r="J9728" s="58" t="e">
        <f>HYPERLINK("#"&amp;"Insumos"&amp;"!A"&amp;MATCH($B9728,#REF!,0),"Ins "&amp;$B9728)</f>
        <v>#REF!</v>
      </c>
      <c r="M9728" s="220"/>
    </row>
    <row r="9729" spans="1:13" s="59" customFormat="1" ht="14.25" x14ac:dyDescent="0.2">
      <c r="A9729" s="60" t="s">
        <v>11549</v>
      </c>
      <c r="B9729" s="64" t="s">
        <v>5349</v>
      </c>
      <c r="C9729" s="66" t="s">
        <v>529</v>
      </c>
      <c r="D9729" s="61" t="s">
        <v>5751</v>
      </c>
      <c r="E9729" s="61" t="s">
        <v>287</v>
      </c>
      <c r="F9729" s="62">
        <v>3.2</v>
      </c>
      <c r="G9729" s="63">
        <v>21973</v>
      </c>
      <c r="H9729" s="25">
        <v>70314</v>
      </c>
      <c r="I9729" s="25"/>
      <c r="J9729" s="58" t="e">
        <f>HYPERLINK("#"&amp;"Insumos"&amp;"!A"&amp;MATCH($B9729,#REF!,0),"Ins "&amp;$B9729)</f>
        <v>#REF!</v>
      </c>
      <c r="M9729" s="220"/>
    </row>
    <row r="9730" spans="1:13" s="59" customFormat="1" ht="14.25" x14ac:dyDescent="0.2">
      <c r="A9730" s="60" t="s">
        <v>11549</v>
      </c>
      <c r="B9730" s="64" t="s">
        <v>5483</v>
      </c>
      <c r="C9730" s="66" t="s">
        <v>1064</v>
      </c>
      <c r="D9730" s="61" t="s">
        <v>5751</v>
      </c>
      <c r="E9730" s="61" t="s">
        <v>467</v>
      </c>
      <c r="F9730" s="62">
        <v>1.7999999999999999E-2</v>
      </c>
      <c r="G9730" s="63">
        <v>6176</v>
      </c>
      <c r="H9730" s="25">
        <v>111</v>
      </c>
      <c r="I9730" s="25"/>
      <c r="J9730" s="58" t="e">
        <f>HYPERLINK("#"&amp;"Insumos"&amp;"!A"&amp;MATCH($B9730,#REF!,0),"Ins "&amp;$B9730)</f>
        <v>#REF!</v>
      </c>
      <c r="M9730" s="220"/>
    </row>
    <row r="9731" spans="1:13" s="59" customFormat="1" ht="14.25" x14ac:dyDescent="0.2">
      <c r="A9731" s="60" t="s">
        <v>11549</v>
      </c>
      <c r="B9731" s="64" t="s">
        <v>5195</v>
      </c>
      <c r="C9731" s="66" t="s">
        <v>462</v>
      </c>
      <c r="D9731" s="61" t="s">
        <v>5751</v>
      </c>
      <c r="E9731" s="61" t="s">
        <v>467</v>
      </c>
      <c r="F9731" s="62">
        <v>0.2</v>
      </c>
      <c r="G9731" s="63">
        <v>22500</v>
      </c>
      <c r="H9731" s="25">
        <v>4500</v>
      </c>
      <c r="I9731" s="25"/>
      <c r="J9731" s="58" t="e">
        <f>HYPERLINK("#"&amp;"Insumos"&amp;"!A"&amp;MATCH($B9731,#REF!,0),"Ins "&amp;$B9731)</f>
        <v>#REF!</v>
      </c>
      <c r="M9731" s="220"/>
    </row>
    <row r="9732" spans="1:13" s="59" customFormat="1" ht="14.25" x14ac:dyDescent="0.2">
      <c r="A9732" s="60" t="s">
        <v>11549</v>
      </c>
      <c r="B9732" s="64" t="s">
        <v>6064</v>
      </c>
      <c r="C9732" s="66" t="s">
        <v>6065</v>
      </c>
      <c r="D9732" s="61" t="s">
        <v>5751</v>
      </c>
      <c r="E9732" s="61" t="s">
        <v>466</v>
      </c>
      <c r="F9732" s="62">
        <v>0.04</v>
      </c>
      <c r="G9732" s="63">
        <v>166951</v>
      </c>
      <c r="H9732" s="25">
        <v>6678</v>
      </c>
      <c r="I9732" s="25"/>
      <c r="J9732" s="58" t="e">
        <f>HYPERLINK("#"&amp;"Insumos"&amp;"!A"&amp;MATCH($B9732,#REF!,0),"Ins "&amp;$B9732)</f>
        <v>#REF!</v>
      </c>
      <c r="M9732" s="220"/>
    </row>
    <row r="9733" spans="1:13" s="59" customFormat="1" ht="25.5" x14ac:dyDescent="0.2">
      <c r="A9733" s="60" t="s">
        <v>11549</v>
      </c>
      <c r="B9733" s="64" t="s">
        <v>6062</v>
      </c>
      <c r="C9733" s="66" t="s">
        <v>6063</v>
      </c>
      <c r="D9733" s="61" t="s">
        <v>5751</v>
      </c>
      <c r="E9733" s="61" t="s">
        <v>5619</v>
      </c>
      <c r="F9733" s="62">
        <v>0.4</v>
      </c>
      <c r="G9733" s="63">
        <v>32145</v>
      </c>
      <c r="H9733" s="25">
        <v>12858</v>
      </c>
      <c r="I9733" s="25"/>
      <c r="J9733" s="58" t="e">
        <f>HYPERLINK("#"&amp;"Insumos"&amp;"!A"&amp;MATCH($B9733,#REF!,0),"Ins "&amp;$B9733)</f>
        <v>#REF!</v>
      </c>
      <c r="M9733" s="220"/>
    </row>
    <row r="9734" spans="1:13" ht="25.5" x14ac:dyDescent="0.2">
      <c r="A9734" s="36" t="s">
        <v>11550</v>
      </c>
      <c r="B9734" s="26" t="s">
        <v>6816</v>
      </c>
      <c r="C9734" s="79" t="s">
        <v>11571</v>
      </c>
      <c r="D9734" s="37" t="s">
        <v>5608</v>
      </c>
      <c r="E9734" s="37" t="s">
        <v>464</v>
      </c>
      <c r="F9734" s="41"/>
      <c r="G9734" s="27"/>
      <c r="H9734" s="27"/>
      <c r="I9734" s="27">
        <v>50922</v>
      </c>
      <c r="M9734" s="220">
        <f t="shared" ref="M9734:M9791" si="152">ROUND(I9734*(1+$L$2),0)</f>
        <v>66687</v>
      </c>
    </row>
    <row r="9735" spans="1:13" x14ac:dyDescent="0.2">
      <c r="A9735" s="35" t="s">
        <v>11550</v>
      </c>
      <c r="B9735" s="34" t="s">
        <v>5577</v>
      </c>
      <c r="C9735" s="45" t="s">
        <v>6346</v>
      </c>
      <c r="D9735" s="23" t="s">
        <v>5734</v>
      </c>
      <c r="E9735" s="23" t="s">
        <v>4141</v>
      </c>
      <c r="F9735" s="40">
        <v>0.35</v>
      </c>
      <c r="G9735" s="25">
        <v>53481</v>
      </c>
      <c r="H9735" s="25">
        <v>18718</v>
      </c>
      <c r="I9735" s="25"/>
      <c r="J9735" s="58" t="e">
        <f>HYPERLINK("#"&amp;"Insumos"&amp;"!A"&amp;MATCH($B9735,#REF!,0),"Ins "&amp;$B9735)</f>
        <v>#REF!</v>
      </c>
      <c r="M9735" s="220"/>
    </row>
    <row r="9736" spans="1:13" x14ac:dyDescent="0.2">
      <c r="A9736" s="35" t="s">
        <v>11550</v>
      </c>
      <c r="B9736" s="1" t="s">
        <v>263</v>
      </c>
      <c r="C9736" s="45" t="s">
        <v>696</v>
      </c>
      <c r="D9736" s="23" t="s">
        <v>5534</v>
      </c>
      <c r="E9736" s="23" t="s">
        <v>4140</v>
      </c>
      <c r="F9736" s="40">
        <v>2.5000000000000001E-3</v>
      </c>
      <c r="G9736" s="25">
        <v>187426</v>
      </c>
      <c r="H9736" s="25">
        <v>469</v>
      </c>
      <c r="I9736" s="25"/>
      <c r="J9736" s="58" t="e">
        <f>HYPERLINK("#"&amp;"Insumos"&amp;"!A"&amp;MATCH($B9736,#REF!,0),"Ins "&amp;$B9736)</f>
        <v>#REF!</v>
      </c>
      <c r="M9736" s="220"/>
    </row>
    <row r="9737" spans="1:13" x14ac:dyDescent="0.2">
      <c r="A9737" s="35" t="s">
        <v>11550</v>
      </c>
      <c r="B9737" s="1" t="s">
        <v>5533</v>
      </c>
      <c r="C9737" s="45" t="s">
        <v>5892</v>
      </c>
      <c r="D9737" s="23" t="s">
        <v>977</v>
      </c>
      <c r="E9737" s="23" t="s">
        <v>4134</v>
      </c>
      <c r="F9737" s="40">
        <v>0.1</v>
      </c>
      <c r="G9737" s="25">
        <v>3623</v>
      </c>
      <c r="H9737" s="25">
        <v>362</v>
      </c>
      <c r="I9737" s="25"/>
      <c r="J9737" s="58" t="e">
        <f>HYPERLINK("#"&amp;"Insumos"&amp;"!A"&amp;MATCH($B9737,#REF!,0),"Ins "&amp;$B9737)</f>
        <v>#REF!</v>
      </c>
      <c r="M9737" s="220"/>
    </row>
    <row r="9738" spans="1:13" x14ac:dyDescent="0.2">
      <c r="A9738" s="35" t="s">
        <v>11550</v>
      </c>
      <c r="B9738" s="1" t="s">
        <v>4230</v>
      </c>
      <c r="C9738" s="45" t="s">
        <v>488</v>
      </c>
      <c r="D9738" s="23" t="s">
        <v>5751</v>
      </c>
      <c r="E9738" s="23" t="s">
        <v>287</v>
      </c>
      <c r="F9738" s="40">
        <v>4.2</v>
      </c>
      <c r="G9738" s="25">
        <v>5907</v>
      </c>
      <c r="H9738" s="25">
        <v>24809</v>
      </c>
      <c r="I9738" s="25"/>
      <c r="J9738" s="58" t="e">
        <f>HYPERLINK("#"&amp;"Insumos"&amp;"!A"&amp;MATCH($B9738,#REF!,0),"Ins "&amp;$B9738)</f>
        <v>#REF!</v>
      </c>
      <c r="M9738" s="220"/>
    </row>
    <row r="9739" spans="1:13" x14ac:dyDescent="0.2">
      <c r="A9739" s="35" t="s">
        <v>11550</v>
      </c>
      <c r="B9739" s="34" t="s">
        <v>4884</v>
      </c>
      <c r="C9739" s="45" t="s">
        <v>375</v>
      </c>
      <c r="D9739" s="23" t="s">
        <v>5751</v>
      </c>
      <c r="E9739" s="23" t="s">
        <v>287</v>
      </c>
      <c r="F9739" s="40">
        <v>1</v>
      </c>
      <c r="G9739" s="25">
        <v>2418</v>
      </c>
      <c r="H9739" s="25">
        <v>2418</v>
      </c>
      <c r="I9739" s="25"/>
      <c r="J9739" s="58" t="e">
        <f>HYPERLINK("#"&amp;"Insumos"&amp;"!A"&amp;MATCH($B9739,#REF!,0),"Ins "&amp;$B9739)</f>
        <v>#REF!</v>
      </c>
      <c r="M9739" s="220"/>
    </row>
    <row r="9740" spans="1:13" x14ac:dyDescent="0.2">
      <c r="A9740" s="35" t="s">
        <v>11550</v>
      </c>
      <c r="B9740" s="34" t="s">
        <v>4286</v>
      </c>
      <c r="C9740" s="45" t="s">
        <v>1503</v>
      </c>
      <c r="D9740" s="23" t="s">
        <v>5751</v>
      </c>
      <c r="E9740" s="23" t="s">
        <v>4134</v>
      </c>
      <c r="F9740" s="40">
        <v>0.25</v>
      </c>
      <c r="G9740" s="25">
        <v>3153</v>
      </c>
      <c r="H9740" s="25">
        <v>788</v>
      </c>
      <c r="I9740" s="25"/>
      <c r="J9740" s="58" t="e">
        <f>HYPERLINK("#"&amp;"Insumos"&amp;"!A"&amp;MATCH($B9740,#REF!,0),"Ins "&amp;$B9740)</f>
        <v>#REF!</v>
      </c>
      <c r="M9740" s="220"/>
    </row>
    <row r="9741" spans="1:13" x14ac:dyDescent="0.2">
      <c r="A9741" s="35" t="s">
        <v>11550</v>
      </c>
      <c r="B9741" s="34" t="s">
        <v>4841</v>
      </c>
      <c r="C9741" s="45" t="s">
        <v>313</v>
      </c>
      <c r="D9741" s="23" t="s">
        <v>5751</v>
      </c>
      <c r="E9741" s="23" t="s">
        <v>4134</v>
      </c>
      <c r="F9741" s="40">
        <v>0.25</v>
      </c>
      <c r="G9741" s="25">
        <v>687</v>
      </c>
      <c r="H9741" s="25">
        <v>172</v>
      </c>
      <c r="I9741" s="25"/>
      <c r="J9741" s="58" t="e">
        <f>HYPERLINK("#"&amp;"Insumos"&amp;"!A"&amp;MATCH($B9741,#REF!,0),"Ins "&amp;$B9741)</f>
        <v>#REF!</v>
      </c>
      <c r="M9741" s="220"/>
    </row>
    <row r="9742" spans="1:13" x14ac:dyDescent="0.2">
      <c r="A9742" s="35" t="s">
        <v>11550</v>
      </c>
      <c r="B9742" s="34" t="s">
        <v>5196</v>
      </c>
      <c r="C9742" s="45" t="s">
        <v>629</v>
      </c>
      <c r="D9742" s="23" t="s">
        <v>5751</v>
      </c>
      <c r="E9742" s="23" t="s">
        <v>4134</v>
      </c>
      <c r="F9742" s="40">
        <v>0.05</v>
      </c>
      <c r="G9742" s="25">
        <v>3024</v>
      </c>
      <c r="H9742" s="25">
        <v>151</v>
      </c>
      <c r="I9742" s="25"/>
      <c r="J9742" s="58" t="e">
        <f>HYPERLINK("#"&amp;"Insumos"&amp;"!A"&amp;MATCH($B9742,#REF!,0),"Ins "&amp;$B9742)</f>
        <v>#REF!</v>
      </c>
      <c r="M9742" s="220"/>
    </row>
    <row r="9743" spans="1:13" x14ac:dyDescent="0.2">
      <c r="A9743" s="35" t="s">
        <v>11550</v>
      </c>
      <c r="B9743" s="1" t="s">
        <v>5007</v>
      </c>
      <c r="C9743" s="45" t="s">
        <v>720</v>
      </c>
      <c r="D9743" s="23" t="s">
        <v>5751</v>
      </c>
      <c r="E9743" s="23" t="s">
        <v>4134</v>
      </c>
      <c r="F9743" s="40">
        <v>1.6</v>
      </c>
      <c r="G9743" s="25">
        <v>1897</v>
      </c>
      <c r="H9743" s="25">
        <v>3035</v>
      </c>
      <c r="I9743" s="25"/>
      <c r="J9743" s="58" t="e">
        <f>HYPERLINK("#"&amp;"Insumos"&amp;"!A"&amp;MATCH($B9743,#REF!,0),"Ins "&amp;$B9743)</f>
        <v>#REF!</v>
      </c>
      <c r="M9743" s="220"/>
    </row>
    <row r="9744" spans="1:13" ht="25.5" x14ac:dyDescent="0.2">
      <c r="A9744" s="36" t="s">
        <v>11551</v>
      </c>
      <c r="B9744" s="26" t="s">
        <v>6816</v>
      </c>
      <c r="C9744" s="79" t="s">
        <v>11561</v>
      </c>
      <c r="D9744" s="37" t="s">
        <v>5608</v>
      </c>
      <c r="E9744" s="37" t="s">
        <v>464</v>
      </c>
      <c r="F9744" s="41"/>
      <c r="G9744" s="27"/>
      <c r="H9744" s="27"/>
      <c r="I9744" s="27">
        <v>22526</v>
      </c>
      <c r="M9744" s="220">
        <f t="shared" si="152"/>
        <v>29500</v>
      </c>
    </row>
    <row r="9745" spans="1:13" x14ac:dyDescent="0.2">
      <c r="A9745" s="35" t="s">
        <v>11551</v>
      </c>
      <c r="B9745" s="1" t="s">
        <v>81</v>
      </c>
      <c r="C9745" s="45" t="s">
        <v>1020</v>
      </c>
      <c r="D9745" s="23" t="s">
        <v>5734</v>
      </c>
      <c r="E9745" s="23" t="s">
        <v>4141</v>
      </c>
      <c r="F9745" s="40">
        <v>0.2</v>
      </c>
      <c r="G9745" s="25">
        <v>75325</v>
      </c>
      <c r="H9745" s="25">
        <v>15065</v>
      </c>
      <c r="I9745" s="25"/>
      <c r="J9745" s="58" t="e">
        <f>HYPERLINK("#"&amp;"Insumos"&amp;"!A"&amp;MATCH($B9745,#REF!,0),"Ins "&amp;$B9745)</f>
        <v>#REF!</v>
      </c>
      <c r="M9745" s="220"/>
    </row>
    <row r="9746" spans="1:13" x14ac:dyDescent="0.2">
      <c r="A9746" s="35" t="s">
        <v>11551</v>
      </c>
      <c r="B9746" s="1" t="s">
        <v>263</v>
      </c>
      <c r="C9746" s="45" t="s">
        <v>696</v>
      </c>
      <c r="D9746" s="23" t="s">
        <v>5534</v>
      </c>
      <c r="E9746" s="23" t="s">
        <v>4140</v>
      </c>
      <c r="F9746" s="46">
        <v>4.0000000000000002E-4</v>
      </c>
      <c r="G9746" s="25">
        <v>187426</v>
      </c>
      <c r="H9746" s="25">
        <v>75</v>
      </c>
      <c r="I9746" s="25"/>
      <c r="J9746" s="58" t="e">
        <f>HYPERLINK("#"&amp;"Insumos"&amp;"!A"&amp;MATCH($B9746,#REF!,0),"Ins "&amp;$B9746)</f>
        <v>#REF!</v>
      </c>
      <c r="M9746" s="220"/>
    </row>
    <row r="9747" spans="1:13" x14ac:dyDescent="0.2">
      <c r="A9747" s="35" t="s">
        <v>11551</v>
      </c>
      <c r="B9747" s="1" t="s">
        <v>5533</v>
      </c>
      <c r="C9747" s="45" t="s">
        <v>5892</v>
      </c>
      <c r="D9747" s="23" t="s">
        <v>977</v>
      </c>
      <c r="E9747" s="23" t="s">
        <v>4134</v>
      </c>
      <c r="F9747" s="40">
        <v>0.2</v>
      </c>
      <c r="G9747" s="25">
        <v>3623</v>
      </c>
      <c r="H9747" s="25">
        <v>725</v>
      </c>
      <c r="I9747" s="25"/>
      <c r="J9747" s="58" t="e">
        <f>HYPERLINK("#"&amp;"Insumos"&amp;"!A"&amp;MATCH($B9747,#REF!,0),"Ins "&amp;$B9747)</f>
        <v>#REF!</v>
      </c>
      <c r="M9747" s="220"/>
    </row>
    <row r="9748" spans="1:13" x14ac:dyDescent="0.2">
      <c r="A9748" s="35" t="s">
        <v>11551</v>
      </c>
      <c r="B9748" s="1" t="s">
        <v>4887</v>
      </c>
      <c r="C9748" s="45" t="s">
        <v>378</v>
      </c>
      <c r="D9748" s="23" t="s">
        <v>5751</v>
      </c>
      <c r="E9748" s="23" t="s">
        <v>287</v>
      </c>
      <c r="F9748" s="40">
        <v>2.1</v>
      </c>
      <c r="G9748" s="25">
        <v>2946</v>
      </c>
      <c r="H9748" s="25">
        <v>6187</v>
      </c>
      <c r="I9748" s="25"/>
      <c r="J9748" s="58" t="e">
        <f>HYPERLINK("#"&amp;"Insumos"&amp;"!A"&amp;MATCH($B9748,#REF!,0),"Ins "&amp;$B9748)</f>
        <v>#REF!</v>
      </c>
      <c r="M9748" s="220"/>
    </row>
    <row r="9749" spans="1:13" x14ac:dyDescent="0.2">
      <c r="A9749" s="35" t="s">
        <v>11551</v>
      </c>
      <c r="B9749" s="1" t="s">
        <v>5007</v>
      </c>
      <c r="C9749" s="45" t="s">
        <v>720</v>
      </c>
      <c r="D9749" s="23" t="s">
        <v>5751</v>
      </c>
      <c r="E9749" s="23" t="s">
        <v>4134</v>
      </c>
      <c r="F9749" s="40">
        <v>0.25</v>
      </c>
      <c r="G9749" s="25">
        <v>1897</v>
      </c>
      <c r="H9749" s="25">
        <v>474</v>
      </c>
      <c r="I9749" s="25"/>
      <c r="J9749" s="58" t="e">
        <f>HYPERLINK("#"&amp;"Insumos"&amp;"!A"&amp;MATCH($B9749,#REF!,0),"Ins "&amp;$B9749)</f>
        <v>#REF!</v>
      </c>
      <c r="M9749" s="220"/>
    </row>
    <row r="9750" spans="1:13" ht="38.25" x14ac:dyDescent="0.2">
      <c r="A9750" s="36" t="s">
        <v>11555</v>
      </c>
      <c r="B9750" s="26" t="s">
        <v>6816</v>
      </c>
      <c r="C9750" s="79" t="s">
        <v>11564</v>
      </c>
      <c r="D9750" s="37" t="s">
        <v>5608</v>
      </c>
      <c r="E9750" s="37" t="s">
        <v>4134</v>
      </c>
      <c r="F9750" s="41"/>
      <c r="G9750" s="27"/>
      <c r="H9750" s="27"/>
      <c r="I9750" s="27">
        <v>123697</v>
      </c>
      <c r="M9750" s="220">
        <f t="shared" si="152"/>
        <v>161994</v>
      </c>
    </row>
    <row r="9751" spans="1:13" x14ac:dyDescent="0.2">
      <c r="A9751" s="35" t="s">
        <v>11555</v>
      </c>
      <c r="B9751" s="1" t="s">
        <v>5577</v>
      </c>
      <c r="C9751" s="45" t="s">
        <v>6346</v>
      </c>
      <c r="D9751" s="23" t="s">
        <v>5734</v>
      </c>
      <c r="E9751" s="23" t="s">
        <v>4141</v>
      </c>
      <c r="F9751" s="40">
        <v>1</v>
      </c>
      <c r="G9751" s="25">
        <v>53481</v>
      </c>
      <c r="H9751" s="25">
        <v>53481</v>
      </c>
      <c r="I9751" s="25"/>
      <c r="J9751" s="58" t="e">
        <f>HYPERLINK("#"&amp;"Insumos"&amp;"!A"&amp;MATCH($B9751,#REF!,0),"Ins "&amp;$B9751)</f>
        <v>#REF!</v>
      </c>
      <c r="M9751" s="220"/>
    </row>
    <row r="9752" spans="1:13" x14ac:dyDescent="0.2">
      <c r="A9752" s="35" t="s">
        <v>11555</v>
      </c>
      <c r="B9752" s="1" t="s">
        <v>5533</v>
      </c>
      <c r="C9752" s="45" t="s">
        <v>5892</v>
      </c>
      <c r="D9752" s="23" t="s">
        <v>977</v>
      </c>
      <c r="E9752" s="23" t="s">
        <v>4134</v>
      </c>
      <c r="F9752" s="46">
        <v>1</v>
      </c>
      <c r="G9752" s="25">
        <v>3623</v>
      </c>
      <c r="H9752" s="25">
        <v>3623</v>
      </c>
      <c r="I9752" s="25"/>
      <c r="J9752" s="58" t="e">
        <f>HYPERLINK("#"&amp;"Insumos"&amp;"!A"&amp;MATCH($B9752,#REF!,0),"Ins "&amp;$B9752)</f>
        <v>#REF!</v>
      </c>
      <c r="M9752" s="220"/>
    </row>
    <row r="9753" spans="1:13" x14ac:dyDescent="0.2">
      <c r="A9753" s="35" t="s">
        <v>11555</v>
      </c>
      <c r="B9753" s="1" t="s">
        <v>7348</v>
      </c>
      <c r="C9753" s="45" t="s">
        <v>7349</v>
      </c>
      <c r="D9753" s="23" t="s">
        <v>5751</v>
      </c>
      <c r="E9753" s="23" t="s">
        <v>4134</v>
      </c>
      <c r="F9753" s="40">
        <v>1</v>
      </c>
      <c r="G9753" s="25">
        <v>4286</v>
      </c>
      <c r="H9753" s="25">
        <v>4286</v>
      </c>
      <c r="I9753" s="25"/>
      <c r="J9753" s="58" t="e">
        <f>HYPERLINK("#"&amp;"Insumos"&amp;"!A"&amp;MATCH($B9753,#REF!,0),"Ins "&amp;$B9753)</f>
        <v>#REF!</v>
      </c>
      <c r="M9753" s="220"/>
    </row>
    <row r="9754" spans="1:13" x14ac:dyDescent="0.2">
      <c r="A9754" s="35" t="s">
        <v>11555</v>
      </c>
      <c r="B9754" s="1" t="s">
        <v>263</v>
      </c>
      <c r="C9754" s="45" t="s">
        <v>696</v>
      </c>
      <c r="D9754" s="23" t="s">
        <v>5534</v>
      </c>
      <c r="E9754" s="23" t="s">
        <v>4140</v>
      </c>
      <c r="F9754" s="40">
        <v>0.05</v>
      </c>
      <c r="G9754" s="25">
        <v>187426</v>
      </c>
      <c r="H9754" s="25">
        <v>9371</v>
      </c>
      <c r="I9754" s="25"/>
      <c r="J9754" s="58" t="e">
        <f>HYPERLINK("#"&amp;"Insumos"&amp;"!A"&amp;MATCH($B9754,#REF!,0),"Ins "&amp;$B9754)</f>
        <v>#REF!</v>
      </c>
      <c r="M9754" s="220"/>
    </row>
    <row r="9755" spans="1:13" x14ac:dyDescent="0.2">
      <c r="A9755" s="35" t="s">
        <v>11555</v>
      </c>
      <c r="B9755" s="34" t="s">
        <v>11523</v>
      </c>
      <c r="C9755" s="45" t="s">
        <v>11538</v>
      </c>
      <c r="D9755" s="23" t="s">
        <v>5751</v>
      </c>
      <c r="E9755" s="23" t="s">
        <v>4134</v>
      </c>
      <c r="F9755" s="40">
        <v>1</v>
      </c>
      <c r="G9755" s="25">
        <v>52936</v>
      </c>
      <c r="H9755" s="25">
        <v>52936</v>
      </c>
      <c r="I9755" s="25"/>
      <c r="J9755" s="58" t="e">
        <f>HYPERLINK("#"&amp;"Insumos"&amp;"!A"&amp;MATCH($B9755,#REF!,0),"Ins "&amp;$B9755)</f>
        <v>#REF!</v>
      </c>
      <c r="M9755" s="220"/>
    </row>
    <row r="9756" spans="1:13" ht="38.25" x14ac:dyDescent="0.2">
      <c r="A9756" s="36" t="s">
        <v>11556</v>
      </c>
      <c r="B9756" s="26" t="s">
        <v>6816</v>
      </c>
      <c r="C9756" s="79" t="s">
        <v>11572</v>
      </c>
      <c r="D9756" s="37" t="s">
        <v>5608</v>
      </c>
      <c r="E9756" s="37" t="s">
        <v>4134</v>
      </c>
      <c r="F9756" s="41"/>
      <c r="G9756" s="27"/>
      <c r="H9756" s="27"/>
      <c r="I9756" s="27">
        <v>207485</v>
      </c>
      <c r="M9756" s="220">
        <f t="shared" si="152"/>
        <v>271722</v>
      </c>
    </row>
    <row r="9757" spans="1:13" x14ac:dyDescent="0.2">
      <c r="A9757" s="35" t="s">
        <v>11556</v>
      </c>
      <c r="B9757" s="1" t="s">
        <v>81</v>
      </c>
      <c r="C9757" s="45" t="s">
        <v>1020</v>
      </c>
      <c r="D9757" s="23" t="s">
        <v>5734</v>
      </c>
      <c r="E9757" s="23" t="s">
        <v>4141</v>
      </c>
      <c r="F9757" s="40">
        <v>1.5</v>
      </c>
      <c r="G9757" s="25">
        <v>75325</v>
      </c>
      <c r="H9757" s="25">
        <v>112988</v>
      </c>
      <c r="I9757" s="25"/>
      <c r="J9757" s="58" t="e">
        <f>HYPERLINK("#"&amp;"Insumos"&amp;"!A"&amp;MATCH($B9757,#REF!,0),"Ins "&amp;$B9757)</f>
        <v>#REF!</v>
      </c>
      <c r="M9757" s="220"/>
    </row>
    <row r="9758" spans="1:13" ht="25.5" x14ac:dyDescent="0.2">
      <c r="A9758" s="35" t="s">
        <v>11556</v>
      </c>
      <c r="B9758" s="1" t="s">
        <v>597</v>
      </c>
      <c r="C9758" s="45" t="s">
        <v>8738</v>
      </c>
      <c r="D9758" s="23" t="s">
        <v>5534</v>
      </c>
      <c r="E9758" s="23" t="s">
        <v>8737</v>
      </c>
      <c r="F9758" s="40">
        <v>0.4</v>
      </c>
      <c r="G9758" s="25">
        <v>17302</v>
      </c>
      <c r="H9758" s="25">
        <v>6921</v>
      </c>
      <c r="I9758" s="25"/>
      <c r="J9758" s="58" t="e">
        <f>HYPERLINK("#"&amp;"Insumos"&amp;"!A"&amp;MATCH($B9758,#REF!,0),"Ins "&amp;$B9758)</f>
        <v>#REF!</v>
      </c>
      <c r="M9758" s="220"/>
    </row>
    <row r="9759" spans="1:13" x14ac:dyDescent="0.2">
      <c r="A9759" s="35" t="s">
        <v>11556</v>
      </c>
      <c r="B9759" s="1" t="s">
        <v>263</v>
      </c>
      <c r="C9759" s="45" t="s">
        <v>696</v>
      </c>
      <c r="D9759" s="23" t="s">
        <v>5534</v>
      </c>
      <c r="E9759" s="23" t="s">
        <v>4140</v>
      </c>
      <c r="F9759" s="40">
        <v>4.0999999999999999E-4</v>
      </c>
      <c r="G9759" s="25">
        <v>187426</v>
      </c>
      <c r="H9759" s="25">
        <v>77</v>
      </c>
      <c r="I9759" s="25"/>
      <c r="J9759" s="58" t="e">
        <f>HYPERLINK("#"&amp;"Insumos"&amp;"!A"&amp;MATCH($B9759,#REF!,0),"Ins "&amp;$B9759)</f>
        <v>#REF!</v>
      </c>
      <c r="M9759" s="220"/>
    </row>
    <row r="9760" spans="1:13" x14ac:dyDescent="0.2">
      <c r="A9760" s="35" t="s">
        <v>11556</v>
      </c>
      <c r="B9760" s="1" t="s">
        <v>5533</v>
      </c>
      <c r="C9760" s="45" t="s">
        <v>5892</v>
      </c>
      <c r="D9760" s="23" t="s">
        <v>977</v>
      </c>
      <c r="E9760" s="23" t="s">
        <v>4134</v>
      </c>
      <c r="F9760" s="40">
        <v>0.5</v>
      </c>
      <c r="G9760" s="25">
        <v>3623</v>
      </c>
      <c r="H9760" s="25">
        <v>1812</v>
      </c>
      <c r="I9760" s="25"/>
      <c r="J9760" s="58" t="e">
        <f>HYPERLINK("#"&amp;"Insumos"&amp;"!A"&amp;MATCH($B9760,#REF!,0),"Ins "&amp;$B9760)</f>
        <v>#REF!</v>
      </c>
      <c r="M9760" s="220"/>
    </row>
    <row r="9761" spans="1:13" x14ac:dyDescent="0.2">
      <c r="A9761" s="35" t="s">
        <v>11556</v>
      </c>
      <c r="B9761" s="1" t="s">
        <v>4654</v>
      </c>
      <c r="C9761" s="45" t="s">
        <v>4</v>
      </c>
      <c r="D9761" s="23" t="s">
        <v>5751</v>
      </c>
      <c r="E9761" s="23" t="s">
        <v>4134</v>
      </c>
      <c r="F9761" s="40">
        <v>5</v>
      </c>
      <c r="G9761" s="25">
        <v>2562</v>
      </c>
      <c r="H9761" s="25">
        <v>12810</v>
      </c>
      <c r="I9761" s="25"/>
      <c r="J9761" s="58" t="e">
        <f>HYPERLINK("#"&amp;"Insumos"&amp;"!A"&amp;MATCH($B9761,#REF!,0),"Ins "&amp;$B9761)</f>
        <v>#REF!</v>
      </c>
      <c r="M9761" s="220"/>
    </row>
    <row r="9762" spans="1:13" x14ac:dyDescent="0.2">
      <c r="A9762" s="35" t="s">
        <v>11556</v>
      </c>
      <c r="B9762" s="1" t="s">
        <v>4241</v>
      </c>
      <c r="C9762" s="45" t="s">
        <v>236</v>
      </c>
      <c r="D9762" s="23" t="s">
        <v>5751</v>
      </c>
      <c r="E9762" s="23" t="s">
        <v>4134</v>
      </c>
      <c r="F9762" s="40">
        <v>1</v>
      </c>
      <c r="G9762" s="25">
        <v>2672</v>
      </c>
      <c r="H9762" s="25">
        <v>2672</v>
      </c>
      <c r="I9762" s="25"/>
      <c r="J9762" s="58" t="e">
        <f>HYPERLINK("#"&amp;"Insumos"&amp;"!A"&amp;MATCH($B9762,#REF!,0),"Ins "&amp;$B9762)</f>
        <v>#REF!</v>
      </c>
      <c r="M9762" s="220"/>
    </row>
    <row r="9763" spans="1:13" x14ac:dyDescent="0.2">
      <c r="A9763" s="35" t="s">
        <v>11556</v>
      </c>
      <c r="B9763" s="1" t="s">
        <v>4823</v>
      </c>
      <c r="C9763" s="45" t="s">
        <v>335</v>
      </c>
      <c r="D9763" s="23" t="s">
        <v>5751</v>
      </c>
      <c r="E9763" s="23" t="s">
        <v>4134</v>
      </c>
      <c r="F9763" s="40">
        <v>1</v>
      </c>
      <c r="G9763" s="25">
        <v>1560</v>
      </c>
      <c r="H9763" s="25">
        <v>1560</v>
      </c>
      <c r="I9763" s="25"/>
      <c r="J9763" s="58" t="e">
        <f>HYPERLINK("#"&amp;"Insumos"&amp;"!A"&amp;MATCH($B9763,#REF!,0),"Ins "&amp;$B9763)</f>
        <v>#REF!</v>
      </c>
      <c r="M9763" s="220"/>
    </row>
    <row r="9764" spans="1:13" x14ac:dyDescent="0.2">
      <c r="A9764" s="35" t="s">
        <v>11556</v>
      </c>
      <c r="B9764" s="1" t="s">
        <v>6084</v>
      </c>
      <c r="C9764" s="45" t="s">
        <v>6085</v>
      </c>
      <c r="D9764" s="23" t="s">
        <v>5751</v>
      </c>
      <c r="E9764" s="23" t="s">
        <v>464</v>
      </c>
      <c r="F9764" s="40">
        <v>0.2</v>
      </c>
      <c r="G9764" s="25">
        <v>21306</v>
      </c>
      <c r="H9764" s="25">
        <v>4261</v>
      </c>
      <c r="I9764" s="25"/>
      <c r="J9764" s="58" t="e">
        <f>HYPERLINK("#"&amp;"Insumos"&amp;"!A"&amp;MATCH($B9764,#REF!,0),"Ins "&amp;$B9764)</f>
        <v>#REF!</v>
      </c>
      <c r="M9764" s="220"/>
    </row>
    <row r="9765" spans="1:13" x14ac:dyDescent="0.2">
      <c r="A9765" s="35" t="s">
        <v>11556</v>
      </c>
      <c r="B9765" s="1" t="s">
        <v>7414</v>
      </c>
      <c r="C9765" s="45" t="s">
        <v>7415</v>
      </c>
      <c r="D9765" s="23" t="s">
        <v>5751</v>
      </c>
      <c r="E9765" s="23" t="s">
        <v>287</v>
      </c>
      <c r="F9765" s="40">
        <v>3</v>
      </c>
      <c r="G9765" s="25">
        <v>2673</v>
      </c>
      <c r="H9765" s="25">
        <v>8019</v>
      </c>
      <c r="I9765" s="25"/>
      <c r="J9765" s="58" t="e">
        <f>HYPERLINK("#"&amp;"Insumos"&amp;"!A"&amp;MATCH($B9765,#REF!,0),"Ins "&amp;$B9765)</f>
        <v>#REF!</v>
      </c>
      <c r="M9765" s="220"/>
    </row>
    <row r="9766" spans="1:13" x14ac:dyDescent="0.2">
      <c r="A9766" s="35" t="s">
        <v>11556</v>
      </c>
      <c r="B9766" s="1" t="s">
        <v>7416</v>
      </c>
      <c r="C9766" s="45" t="s">
        <v>7417</v>
      </c>
      <c r="D9766" s="23" t="s">
        <v>5751</v>
      </c>
      <c r="E9766" s="23" t="s">
        <v>4134</v>
      </c>
      <c r="F9766" s="40">
        <v>2</v>
      </c>
      <c r="G9766" s="25">
        <v>572</v>
      </c>
      <c r="H9766" s="25">
        <v>1144</v>
      </c>
      <c r="I9766" s="25"/>
      <c r="J9766" s="58" t="e">
        <f>HYPERLINK("#"&amp;"Insumos"&amp;"!A"&amp;MATCH($B9766,#REF!,0),"Ins "&amp;$B9766)</f>
        <v>#REF!</v>
      </c>
      <c r="M9766" s="220"/>
    </row>
    <row r="9767" spans="1:13" x14ac:dyDescent="0.2">
      <c r="A9767" s="35" t="s">
        <v>11556</v>
      </c>
      <c r="B9767" s="34" t="s">
        <v>11526</v>
      </c>
      <c r="C9767" s="45" t="s">
        <v>11573</v>
      </c>
      <c r="D9767" s="23" t="s">
        <v>5751</v>
      </c>
      <c r="E9767" s="23" t="s">
        <v>464</v>
      </c>
      <c r="F9767" s="40">
        <v>18</v>
      </c>
      <c r="G9767" s="25">
        <v>2236</v>
      </c>
      <c r="H9767" s="25">
        <v>40248</v>
      </c>
      <c r="I9767" s="25"/>
      <c r="J9767" s="58" t="e">
        <f>HYPERLINK("#"&amp;"Insumos"&amp;"!A"&amp;MATCH($B9767,#REF!,0),"Ins "&amp;$B9767)</f>
        <v>#REF!</v>
      </c>
      <c r="M9767" s="220"/>
    </row>
    <row r="9768" spans="1:13" x14ac:dyDescent="0.2">
      <c r="A9768" s="35" t="s">
        <v>11556</v>
      </c>
      <c r="B9768" s="1" t="s">
        <v>7440</v>
      </c>
      <c r="C9768" s="45" t="s">
        <v>7441</v>
      </c>
      <c r="D9768" s="23" t="s">
        <v>5751</v>
      </c>
      <c r="E9768" s="23" t="s">
        <v>287</v>
      </c>
      <c r="F9768" s="40">
        <v>1.5</v>
      </c>
      <c r="G9768" s="25">
        <v>7176</v>
      </c>
      <c r="H9768" s="25">
        <v>10764</v>
      </c>
      <c r="I9768" s="25"/>
      <c r="J9768" s="58" t="e">
        <f>HYPERLINK("#"&amp;"Insumos"&amp;"!A"&amp;MATCH($B9768,#REF!,0),"Ins "&amp;$B9768)</f>
        <v>#REF!</v>
      </c>
      <c r="M9768" s="220"/>
    </row>
    <row r="9769" spans="1:13" x14ac:dyDescent="0.2">
      <c r="A9769" s="35" t="s">
        <v>11556</v>
      </c>
      <c r="B9769" s="1" t="s">
        <v>7442</v>
      </c>
      <c r="C9769" s="45" t="s">
        <v>7443</v>
      </c>
      <c r="D9769" s="23" t="s">
        <v>5751</v>
      </c>
      <c r="E9769" s="23" t="s">
        <v>4134</v>
      </c>
      <c r="F9769" s="40">
        <v>3</v>
      </c>
      <c r="G9769" s="25">
        <v>1403</v>
      </c>
      <c r="H9769" s="25">
        <v>4209</v>
      </c>
      <c r="I9769" s="25"/>
      <c r="J9769" s="58" t="e">
        <f>HYPERLINK("#"&amp;"Insumos"&amp;"!A"&amp;MATCH($B9769,#REF!,0),"Ins "&amp;$B9769)</f>
        <v>#REF!</v>
      </c>
      <c r="M9769" s="220"/>
    </row>
    <row r="9770" spans="1:13" ht="25.5" x14ac:dyDescent="0.2">
      <c r="A9770" s="36" t="s">
        <v>11557</v>
      </c>
      <c r="B9770" s="26" t="s">
        <v>6816</v>
      </c>
      <c r="C9770" s="79" t="s">
        <v>11574</v>
      </c>
      <c r="D9770" s="37" t="s">
        <v>5608</v>
      </c>
      <c r="E9770" s="37" t="s">
        <v>4134</v>
      </c>
      <c r="F9770" s="41"/>
      <c r="G9770" s="27"/>
      <c r="H9770" s="27"/>
      <c r="I9770" s="27">
        <v>67226</v>
      </c>
      <c r="M9770" s="220">
        <f t="shared" si="152"/>
        <v>88039</v>
      </c>
    </row>
    <row r="9771" spans="1:13" x14ac:dyDescent="0.2">
      <c r="A9771" s="35" t="s">
        <v>11557</v>
      </c>
      <c r="B9771" s="1" t="s">
        <v>5577</v>
      </c>
      <c r="C9771" s="45" t="s">
        <v>6346</v>
      </c>
      <c r="D9771" s="23" t="s">
        <v>5734</v>
      </c>
      <c r="E9771" s="23" t="s">
        <v>4141</v>
      </c>
      <c r="F9771" s="40">
        <v>0.5</v>
      </c>
      <c r="G9771" s="25">
        <v>53481</v>
      </c>
      <c r="H9771" s="25">
        <v>26741</v>
      </c>
      <c r="I9771" s="25"/>
      <c r="J9771" s="58" t="e">
        <f>HYPERLINK("#"&amp;"Insumos"&amp;"!A"&amp;MATCH($B9771,#REF!,0),"Ins "&amp;$B9771)</f>
        <v>#REF!</v>
      </c>
      <c r="M9771" s="220"/>
    </row>
    <row r="9772" spans="1:13" x14ac:dyDescent="0.2">
      <c r="A9772" s="35" t="s">
        <v>11557</v>
      </c>
      <c r="B9772" s="1" t="s">
        <v>263</v>
      </c>
      <c r="C9772" s="45" t="s">
        <v>696</v>
      </c>
      <c r="D9772" s="23" t="s">
        <v>5534</v>
      </c>
      <c r="E9772" s="23" t="s">
        <v>4140</v>
      </c>
      <c r="F9772" s="40">
        <v>0.05</v>
      </c>
      <c r="G9772" s="25">
        <v>187426</v>
      </c>
      <c r="H9772" s="25">
        <v>9371</v>
      </c>
      <c r="I9772" s="25"/>
      <c r="J9772" s="58" t="e">
        <f>HYPERLINK("#"&amp;"Insumos"&amp;"!A"&amp;MATCH($B9772,#REF!,0),"Ins "&amp;$B9772)</f>
        <v>#REF!</v>
      </c>
      <c r="M9772" s="220"/>
    </row>
    <row r="9773" spans="1:13" x14ac:dyDescent="0.2">
      <c r="A9773" s="35" t="s">
        <v>11557</v>
      </c>
      <c r="B9773" s="34" t="s">
        <v>11527</v>
      </c>
      <c r="C9773" s="45" t="s">
        <v>11575</v>
      </c>
      <c r="D9773" s="23" t="s">
        <v>5751</v>
      </c>
      <c r="E9773" s="23" t="s">
        <v>4134</v>
      </c>
      <c r="F9773" s="40">
        <v>1</v>
      </c>
      <c r="G9773" s="25">
        <v>23868</v>
      </c>
      <c r="H9773" s="25">
        <v>23868</v>
      </c>
      <c r="I9773" s="25"/>
      <c r="J9773" s="58" t="e">
        <f>HYPERLINK("#"&amp;"Insumos"&amp;"!A"&amp;MATCH($B9773,#REF!,0),"Ins "&amp;$B9773)</f>
        <v>#REF!</v>
      </c>
      <c r="M9773" s="220"/>
    </row>
    <row r="9774" spans="1:13" x14ac:dyDescent="0.2">
      <c r="A9774" s="35" t="s">
        <v>11557</v>
      </c>
      <c r="B9774" s="34" t="s">
        <v>5533</v>
      </c>
      <c r="C9774" s="45" t="s">
        <v>5892</v>
      </c>
      <c r="D9774" s="23" t="s">
        <v>977</v>
      </c>
      <c r="E9774" s="23" t="s">
        <v>4134</v>
      </c>
      <c r="F9774" s="40">
        <v>2</v>
      </c>
      <c r="G9774" s="25">
        <v>3623</v>
      </c>
      <c r="H9774" s="25">
        <v>7246</v>
      </c>
      <c r="I9774" s="25"/>
      <c r="J9774" s="58" t="e">
        <f>HYPERLINK("#"&amp;"Insumos"&amp;"!A"&amp;MATCH($B9774,#REF!,0),"Ins "&amp;$B9774)</f>
        <v>#REF!</v>
      </c>
      <c r="M9774" s="220"/>
    </row>
    <row r="9775" spans="1:13" ht="38.25" x14ac:dyDescent="0.2">
      <c r="A9775" s="36" t="s">
        <v>11558</v>
      </c>
      <c r="B9775" s="26" t="s">
        <v>6816</v>
      </c>
      <c r="C9775" s="79" t="s">
        <v>11576</v>
      </c>
      <c r="D9775" s="37" t="s">
        <v>5608</v>
      </c>
      <c r="E9775" s="37" t="s">
        <v>4134</v>
      </c>
      <c r="F9775" s="41"/>
      <c r="G9775" s="27"/>
      <c r="H9775" s="27"/>
      <c r="I9775" s="27">
        <v>80450</v>
      </c>
      <c r="M9775" s="220">
        <f t="shared" si="152"/>
        <v>105357</v>
      </c>
    </row>
    <row r="9776" spans="1:13" s="59" customFormat="1" ht="14.25" x14ac:dyDescent="0.2">
      <c r="A9776" s="35" t="s">
        <v>11558</v>
      </c>
      <c r="B9776" s="60" t="s">
        <v>11157</v>
      </c>
      <c r="C9776" s="66" t="s">
        <v>11119</v>
      </c>
      <c r="D9776" s="61" t="s">
        <v>5751</v>
      </c>
      <c r="E9776" s="61" t="s">
        <v>11151</v>
      </c>
      <c r="F9776" s="62">
        <v>1</v>
      </c>
      <c r="G9776" s="63">
        <v>884</v>
      </c>
      <c r="H9776" s="25">
        <v>884</v>
      </c>
      <c r="I9776" s="25"/>
      <c r="J9776" s="58" t="e">
        <f>HYPERLINK("#"&amp;"Insumos"&amp;"!A"&amp;MATCH($B9776,#REF!,0),"Ins "&amp;$B9776)</f>
        <v>#REF!</v>
      </c>
      <c r="M9776" s="220"/>
    </row>
    <row r="9777" spans="1:13" s="59" customFormat="1" ht="14.25" x14ac:dyDescent="0.2">
      <c r="A9777" s="35" t="s">
        <v>11558</v>
      </c>
      <c r="B9777" s="60" t="s">
        <v>7414</v>
      </c>
      <c r="C9777" s="66" t="s">
        <v>7415</v>
      </c>
      <c r="D9777" s="61" t="s">
        <v>5751</v>
      </c>
      <c r="E9777" s="61" t="s">
        <v>287</v>
      </c>
      <c r="F9777" s="62">
        <v>1</v>
      </c>
      <c r="G9777" s="63">
        <v>2673</v>
      </c>
      <c r="H9777" s="25">
        <v>2673</v>
      </c>
      <c r="I9777" s="25"/>
      <c r="J9777" s="58" t="e">
        <f>HYPERLINK("#"&amp;"Insumos"&amp;"!A"&amp;MATCH($B9777,#REF!,0),"Ins "&amp;$B9777)</f>
        <v>#REF!</v>
      </c>
      <c r="M9777" s="220"/>
    </row>
    <row r="9778" spans="1:13" s="59" customFormat="1" ht="14.25" x14ac:dyDescent="0.2">
      <c r="A9778" s="35" t="s">
        <v>11558</v>
      </c>
      <c r="B9778" s="60" t="s">
        <v>7416</v>
      </c>
      <c r="C9778" s="66" t="s">
        <v>7417</v>
      </c>
      <c r="D9778" s="61" t="s">
        <v>5751</v>
      </c>
      <c r="E9778" s="61" t="s">
        <v>4134</v>
      </c>
      <c r="F9778" s="62">
        <v>1</v>
      </c>
      <c r="G9778" s="63">
        <v>572</v>
      </c>
      <c r="H9778" s="25">
        <v>572</v>
      </c>
      <c r="I9778" s="25"/>
      <c r="J9778" s="58" t="e">
        <f>HYPERLINK("#"&amp;"Insumos"&amp;"!A"&amp;MATCH($B9778,#REF!,0),"Ins "&amp;$B9778)</f>
        <v>#REF!</v>
      </c>
      <c r="M9778" s="220"/>
    </row>
    <row r="9779" spans="1:13" s="59" customFormat="1" ht="14.25" x14ac:dyDescent="0.2">
      <c r="A9779" s="35" t="s">
        <v>11558</v>
      </c>
      <c r="B9779" s="64" t="s">
        <v>11526</v>
      </c>
      <c r="C9779" s="66" t="s">
        <v>11573</v>
      </c>
      <c r="D9779" s="61" t="s">
        <v>5751</v>
      </c>
      <c r="E9779" s="61" t="s">
        <v>464</v>
      </c>
      <c r="F9779" s="62">
        <v>3</v>
      </c>
      <c r="G9779" s="63">
        <v>2236</v>
      </c>
      <c r="H9779" s="25">
        <v>6708</v>
      </c>
      <c r="I9779" s="25"/>
      <c r="J9779" s="58" t="e">
        <f>HYPERLINK("#"&amp;"Insumos"&amp;"!A"&amp;MATCH($B9779,#REF!,0),"Ins "&amp;$B9779)</f>
        <v>#REF!</v>
      </c>
      <c r="M9779" s="220"/>
    </row>
    <row r="9780" spans="1:13" s="59" customFormat="1" ht="14.25" x14ac:dyDescent="0.2">
      <c r="A9780" s="35" t="s">
        <v>11558</v>
      </c>
      <c r="B9780" s="64" t="s">
        <v>11156</v>
      </c>
      <c r="C9780" s="66" t="s">
        <v>11118</v>
      </c>
      <c r="D9780" s="61" t="s">
        <v>5751</v>
      </c>
      <c r="E9780" s="61" t="s">
        <v>11151</v>
      </c>
      <c r="F9780" s="62">
        <v>1</v>
      </c>
      <c r="G9780" s="63">
        <v>26000</v>
      </c>
      <c r="H9780" s="25">
        <v>26000</v>
      </c>
      <c r="I9780" s="25"/>
      <c r="J9780" s="58" t="e">
        <f>HYPERLINK("#"&amp;"Insumos"&amp;"!A"&amp;MATCH($B9780,#REF!,0),"Ins "&amp;$B9780)</f>
        <v>#REF!</v>
      </c>
      <c r="M9780" s="220"/>
    </row>
    <row r="9781" spans="1:13" s="59" customFormat="1" ht="14.25" x14ac:dyDescent="0.2">
      <c r="A9781" s="35" t="s">
        <v>11558</v>
      </c>
      <c r="B9781" s="60" t="s">
        <v>5577</v>
      </c>
      <c r="C9781" s="66" t="s">
        <v>6346</v>
      </c>
      <c r="D9781" s="61" t="s">
        <v>5734</v>
      </c>
      <c r="E9781" s="61" t="s">
        <v>4141</v>
      </c>
      <c r="F9781" s="62">
        <v>0.68</v>
      </c>
      <c r="G9781" s="63">
        <v>53481</v>
      </c>
      <c r="H9781" s="25">
        <v>36367</v>
      </c>
      <c r="I9781" s="25"/>
      <c r="J9781" s="58" t="e">
        <f>HYPERLINK("#"&amp;"Insumos"&amp;"!A"&amp;MATCH($B9781,#REF!,0),"Ins "&amp;$B9781)</f>
        <v>#REF!</v>
      </c>
      <c r="M9781" s="220"/>
    </row>
    <row r="9782" spans="1:13" s="59" customFormat="1" ht="14.25" x14ac:dyDescent="0.2">
      <c r="A9782" s="35" t="s">
        <v>11558</v>
      </c>
      <c r="B9782" s="64" t="s">
        <v>5533</v>
      </c>
      <c r="C9782" s="66" t="s">
        <v>5892</v>
      </c>
      <c r="D9782" s="61" t="s">
        <v>977</v>
      </c>
      <c r="E9782" s="61" t="s">
        <v>4134</v>
      </c>
      <c r="F9782" s="65">
        <v>2</v>
      </c>
      <c r="G9782" s="63">
        <v>3623</v>
      </c>
      <c r="H9782" s="25">
        <v>7246</v>
      </c>
      <c r="I9782" s="25"/>
      <c r="J9782" s="58" t="e">
        <f>HYPERLINK("#"&amp;"Insumos"&amp;"!A"&amp;MATCH($B9782,#REF!,0),"Ins "&amp;$B9782)</f>
        <v>#REF!</v>
      </c>
      <c r="M9782" s="220"/>
    </row>
    <row r="9783" spans="1:13" ht="25.5" x14ac:dyDescent="0.2">
      <c r="A9783" s="36" t="s">
        <v>11559</v>
      </c>
      <c r="B9783" s="26" t="s">
        <v>6816</v>
      </c>
      <c r="C9783" s="79" t="s">
        <v>11577</v>
      </c>
      <c r="D9783" s="37" t="s">
        <v>5608</v>
      </c>
      <c r="E9783" s="37" t="s">
        <v>4134</v>
      </c>
      <c r="F9783" s="41"/>
      <c r="G9783" s="27"/>
      <c r="H9783" s="27"/>
      <c r="I9783" s="27">
        <v>57420</v>
      </c>
      <c r="M9783" s="220">
        <f t="shared" si="152"/>
        <v>75197</v>
      </c>
    </row>
    <row r="9784" spans="1:13" s="59" customFormat="1" ht="14.25" x14ac:dyDescent="0.2">
      <c r="A9784" s="35" t="s">
        <v>11559</v>
      </c>
      <c r="B9784" s="60" t="s">
        <v>11157</v>
      </c>
      <c r="C9784" s="66" t="s">
        <v>11119</v>
      </c>
      <c r="D9784" s="61" t="s">
        <v>5751</v>
      </c>
      <c r="E9784" s="61" t="s">
        <v>11151</v>
      </c>
      <c r="F9784" s="62">
        <v>1</v>
      </c>
      <c r="G9784" s="63">
        <v>884</v>
      </c>
      <c r="H9784" s="25">
        <v>884</v>
      </c>
      <c r="I9784" s="25"/>
      <c r="J9784" s="58" t="e">
        <f>HYPERLINK("#"&amp;"Insumos"&amp;"!A"&amp;MATCH($B9784,#REF!,0),"Ins "&amp;$B9784)</f>
        <v>#REF!</v>
      </c>
      <c r="M9784" s="220"/>
    </row>
    <row r="9785" spans="1:13" s="59" customFormat="1" ht="14.25" x14ac:dyDescent="0.2">
      <c r="A9785" s="35" t="s">
        <v>11559</v>
      </c>
      <c r="B9785" s="60" t="s">
        <v>4885</v>
      </c>
      <c r="C9785" s="66" t="s">
        <v>376</v>
      </c>
      <c r="D9785" s="61" t="s">
        <v>5751</v>
      </c>
      <c r="E9785" s="61" t="s">
        <v>287</v>
      </c>
      <c r="F9785" s="62">
        <v>1</v>
      </c>
      <c r="G9785" s="63">
        <v>2254</v>
      </c>
      <c r="H9785" s="25">
        <v>2254</v>
      </c>
      <c r="I9785" s="25"/>
      <c r="J9785" s="58" t="e">
        <f>HYPERLINK("#"&amp;"Insumos"&amp;"!A"&amp;MATCH($B9785,#REF!,0),"Ins "&amp;$B9785)</f>
        <v>#REF!</v>
      </c>
      <c r="M9785" s="220"/>
    </row>
    <row r="9786" spans="1:13" s="59" customFormat="1" ht="14.25" x14ac:dyDescent="0.2">
      <c r="A9786" s="35" t="s">
        <v>11559</v>
      </c>
      <c r="B9786" s="60" t="s">
        <v>11528</v>
      </c>
      <c r="C9786" s="66" t="s">
        <v>11578</v>
      </c>
      <c r="D9786" s="61" t="s">
        <v>5751</v>
      </c>
      <c r="E9786" s="61" t="s">
        <v>4134</v>
      </c>
      <c r="F9786" s="62">
        <v>1</v>
      </c>
      <c r="G9786" s="63">
        <v>312</v>
      </c>
      <c r="H9786" s="25">
        <v>312</v>
      </c>
      <c r="I9786" s="25"/>
      <c r="J9786" s="58" t="e">
        <f>HYPERLINK("#"&amp;"Insumos"&amp;"!A"&amp;MATCH($B9786,#REF!,0),"Ins "&amp;$B9786)</f>
        <v>#REF!</v>
      </c>
      <c r="M9786" s="220"/>
    </row>
    <row r="9787" spans="1:13" s="59" customFormat="1" ht="14.25" x14ac:dyDescent="0.2">
      <c r="A9787" s="35" t="s">
        <v>11559</v>
      </c>
      <c r="B9787" s="64" t="s">
        <v>7418</v>
      </c>
      <c r="C9787" s="66" t="s">
        <v>7419</v>
      </c>
      <c r="D9787" s="61" t="s">
        <v>5751</v>
      </c>
      <c r="E9787" s="61" t="s">
        <v>287</v>
      </c>
      <c r="F9787" s="62">
        <v>3</v>
      </c>
      <c r="G9787" s="63">
        <v>2693</v>
      </c>
      <c r="H9787" s="25">
        <v>8079</v>
      </c>
      <c r="I9787" s="25"/>
      <c r="J9787" s="58" t="e">
        <f>HYPERLINK("#"&amp;"Insumos"&amp;"!A"&amp;MATCH($B9787,#REF!,0),"Ins "&amp;$B9787)</f>
        <v>#REF!</v>
      </c>
      <c r="M9787" s="220"/>
    </row>
    <row r="9788" spans="1:13" s="59" customFormat="1" ht="14.25" x14ac:dyDescent="0.2">
      <c r="A9788" s="35" t="s">
        <v>11559</v>
      </c>
      <c r="B9788" s="64" t="s">
        <v>11529</v>
      </c>
      <c r="C9788" s="66" t="s">
        <v>11579</v>
      </c>
      <c r="D9788" s="61" t="s">
        <v>5751</v>
      </c>
      <c r="E9788" s="61" t="s">
        <v>4134</v>
      </c>
      <c r="F9788" s="62">
        <v>1</v>
      </c>
      <c r="G9788" s="63">
        <v>2278</v>
      </c>
      <c r="H9788" s="25">
        <v>2278</v>
      </c>
      <c r="I9788" s="25"/>
      <c r="J9788" s="58" t="e">
        <f>HYPERLINK("#"&amp;"Insumos"&amp;"!A"&amp;MATCH($B9788,#REF!,0),"Ins "&amp;$B9788)</f>
        <v>#REF!</v>
      </c>
      <c r="M9788" s="220"/>
    </row>
    <row r="9789" spans="1:13" s="59" customFormat="1" ht="14.25" x14ac:dyDescent="0.2">
      <c r="A9789" s="35" t="s">
        <v>11559</v>
      </c>
      <c r="B9789" s="60" t="s">
        <v>5577</v>
      </c>
      <c r="C9789" s="66" t="s">
        <v>6346</v>
      </c>
      <c r="D9789" s="61" t="s">
        <v>5734</v>
      </c>
      <c r="E9789" s="61" t="s">
        <v>4141</v>
      </c>
      <c r="F9789" s="62">
        <v>0.68</v>
      </c>
      <c r="G9789" s="63">
        <v>53481</v>
      </c>
      <c r="H9789" s="25">
        <v>36367</v>
      </c>
      <c r="I9789" s="25"/>
      <c r="J9789" s="58" t="e">
        <f>HYPERLINK("#"&amp;"Insumos"&amp;"!A"&amp;MATCH($B9789,#REF!,0),"Ins "&amp;$B9789)</f>
        <v>#REF!</v>
      </c>
      <c r="M9789" s="220"/>
    </row>
    <row r="9790" spans="1:13" s="59" customFormat="1" ht="14.25" x14ac:dyDescent="0.2">
      <c r="A9790" s="35" t="s">
        <v>11559</v>
      </c>
      <c r="B9790" s="64" t="s">
        <v>5533</v>
      </c>
      <c r="C9790" s="66" t="s">
        <v>5892</v>
      </c>
      <c r="D9790" s="61" t="s">
        <v>977</v>
      </c>
      <c r="E9790" s="61" t="s">
        <v>4134</v>
      </c>
      <c r="F9790" s="65">
        <v>2</v>
      </c>
      <c r="G9790" s="63">
        <v>3623</v>
      </c>
      <c r="H9790" s="25">
        <v>7246</v>
      </c>
      <c r="I9790" s="25"/>
      <c r="J9790" s="58" t="e">
        <f>HYPERLINK("#"&amp;"Insumos"&amp;"!A"&amp;MATCH($B9790,#REF!,0),"Ins "&amp;$B9790)</f>
        <v>#REF!</v>
      </c>
      <c r="M9790" s="220"/>
    </row>
    <row r="9791" spans="1:13" ht="25.5" x14ac:dyDescent="0.2">
      <c r="A9791" s="36" t="s">
        <v>11560</v>
      </c>
      <c r="B9791" s="26" t="s">
        <v>6816</v>
      </c>
      <c r="C9791" s="79" t="s">
        <v>11580</v>
      </c>
      <c r="D9791" s="37" t="s">
        <v>5608</v>
      </c>
      <c r="E9791" s="37" t="s">
        <v>464</v>
      </c>
      <c r="F9791" s="41"/>
      <c r="G9791" s="27"/>
      <c r="H9791" s="27"/>
      <c r="I9791" s="27">
        <v>34473</v>
      </c>
      <c r="M9791" s="220">
        <f t="shared" si="152"/>
        <v>45146</v>
      </c>
    </row>
    <row r="9792" spans="1:13" x14ac:dyDescent="0.2">
      <c r="A9792" s="35" t="s">
        <v>11560</v>
      </c>
      <c r="B9792" s="1" t="s">
        <v>5577</v>
      </c>
      <c r="C9792" s="45" t="s">
        <v>6346</v>
      </c>
      <c r="D9792" s="23" t="s">
        <v>5734</v>
      </c>
      <c r="E9792" s="23" t="s">
        <v>4141</v>
      </c>
      <c r="F9792" s="40">
        <v>0.5</v>
      </c>
      <c r="G9792" s="25">
        <v>53481</v>
      </c>
      <c r="H9792" s="25">
        <v>26741</v>
      </c>
      <c r="I9792" s="25"/>
      <c r="J9792" s="58" t="e">
        <f>HYPERLINK("#"&amp;"Insumos"&amp;"!A"&amp;MATCH($B9792,#REF!,0),"Ins "&amp;$B9792)</f>
        <v>#REF!</v>
      </c>
      <c r="M9792" s="220"/>
    </row>
    <row r="9793" spans="1:13" x14ac:dyDescent="0.2">
      <c r="A9793" s="35" t="s">
        <v>11560</v>
      </c>
      <c r="B9793" s="1" t="s">
        <v>263</v>
      </c>
      <c r="C9793" s="45" t="s">
        <v>696</v>
      </c>
      <c r="D9793" s="23" t="s">
        <v>5534</v>
      </c>
      <c r="E9793" s="23" t="s">
        <v>4140</v>
      </c>
      <c r="F9793" s="40">
        <v>1E-3</v>
      </c>
      <c r="G9793" s="25">
        <v>187426</v>
      </c>
      <c r="H9793" s="25">
        <v>187</v>
      </c>
      <c r="I9793" s="25"/>
      <c r="J9793" s="58" t="e">
        <f>HYPERLINK("#"&amp;"Insumos"&amp;"!A"&amp;MATCH($B9793,#REF!,0),"Ins "&amp;$B9793)</f>
        <v>#REF!</v>
      </c>
      <c r="M9793" s="220"/>
    </row>
    <row r="9794" spans="1:13" x14ac:dyDescent="0.2">
      <c r="A9794" s="35" t="s">
        <v>11560</v>
      </c>
      <c r="B9794" s="1" t="s">
        <v>5533</v>
      </c>
      <c r="C9794" s="45" t="s">
        <v>5892</v>
      </c>
      <c r="D9794" s="23" t="s">
        <v>977</v>
      </c>
      <c r="E9794" s="23" t="s">
        <v>4134</v>
      </c>
      <c r="F9794" s="40">
        <v>0.1</v>
      </c>
      <c r="G9794" s="25">
        <v>3623</v>
      </c>
      <c r="H9794" s="25">
        <v>362</v>
      </c>
      <c r="I9794" s="25"/>
      <c r="J9794" s="58" t="e">
        <f>HYPERLINK("#"&amp;"Insumos"&amp;"!A"&amp;MATCH($B9794,#REF!,0),"Ins "&amp;$B9794)</f>
        <v>#REF!</v>
      </c>
      <c r="M9794" s="220"/>
    </row>
    <row r="9795" spans="1:13" x14ac:dyDescent="0.2">
      <c r="A9795" s="35" t="s">
        <v>11560</v>
      </c>
      <c r="B9795" s="34" t="s">
        <v>7442</v>
      </c>
      <c r="C9795" s="45" t="s">
        <v>7443</v>
      </c>
      <c r="D9795" s="23" t="s">
        <v>5751</v>
      </c>
      <c r="E9795" s="23" t="s">
        <v>4134</v>
      </c>
      <c r="F9795" s="40">
        <v>0.1</v>
      </c>
      <c r="G9795" s="25">
        <v>1403</v>
      </c>
      <c r="H9795" s="25">
        <v>140</v>
      </c>
      <c r="I9795" s="25"/>
      <c r="J9795" s="58" t="e">
        <f>HYPERLINK("#"&amp;"Insumos"&amp;"!A"&amp;MATCH($B9795,#REF!,0),"Ins "&amp;$B9795)</f>
        <v>#REF!</v>
      </c>
      <c r="M9795" s="220"/>
    </row>
    <row r="9796" spans="1:13" x14ac:dyDescent="0.2">
      <c r="A9796" s="35" t="s">
        <v>11560</v>
      </c>
      <c r="B9796" s="34" t="s">
        <v>11526</v>
      </c>
      <c r="C9796" s="45" t="s">
        <v>11573</v>
      </c>
      <c r="D9796" s="23" t="s">
        <v>5751</v>
      </c>
      <c r="E9796" s="23" t="s">
        <v>464</v>
      </c>
      <c r="F9796" s="40">
        <v>3.15</v>
      </c>
      <c r="G9796" s="25">
        <v>2236</v>
      </c>
      <c r="H9796" s="25">
        <v>7043</v>
      </c>
      <c r="I9796" s="25"/>
      <c r="J9796" s="58" t="e">
        <f>HYPERLINK("#"&amp;"Insumos"&amp;"!A"&amp;MATCH($B9796,#REF!,0),"Ins "&amp;$B9796)</f>
        <v>#REF!</v>
      </c>
      <c r="M9796" s="220"/>
    </row>
    <row r="9797" spans="1:13" ht="25.5" x14ac:dyDescent="0.2">
      <c r="A9797" s="36" t="s">
        <v>11581</v>
      </c>
      <c r="B9797" s="26" t="s">
        <v>6816</v>
      </c>
      <c r="C9797" s="79" t="s">
        <v>11582</v>
      </c>
      <c r="D9797" s="37" t="s">
        <v>5608</v>
      </c>
      <c r="E9797" s="37" t="s">
        <v>464</v>
      </c>
      <c r="F9797" s="41"/>
      <c r="G9797" s="27"/>
      <c r="H9797" s="27"/>
      <c r="I9797" s="27">
        <v>35913</v>
      </c>
      <c r="M9797" s="220">
        <f t="shared" ref="M9797:M9855" si="153">ROUND(I9797*(1+$L$2),0)</f>
        <v>47032</v>
      </c>
    </row>
    <row r="9798" spans="1:13" x14ac:dyDescent="0.2">
      <c r="A9798" s="35" t="s">
        <v>11581</v>
      </c>
      <c r="B9798" s="1" t="s">
        <v>5577</v>
      </c>
      <c r="C9798" s="45" t="s">
        <v>6346</v>
      </c>
      <c r="D9798" s="23" t="s">
        <v>5734</v>
      </c>
      <c r="E9798" s="23" t="s">
        <v>4141</v>
      </c>
      <c r="F9798" s="40">
        <v>0.5</v>
      </c>
      <c r="G9798" s="25">
        <v>53481</v>
      </c>
      <c r="H9798" s="25">
        <v>26741</v>
      </c>
      <c r="I9798" s="25"/>
      <c r="J9798" s="58" t="e">
        <f>HYPERLINK("#"&amp;"Insumos"&amp;"!A"&amp;MATCH($B9798,#REF!,0),"Ins "&amp;$B9798)</f>
        <v>#REF!</v>
      </c>
      <c r="M9798" s="220"/>
    </row>
    <row r="9799" spans="1:13" x14ac:dyDescent="0.2">
      <c r="A9799" s="35" t="s">
        <v>11581</v>
      </c>
      <c r="B9799" s="1" t="s">
        <v>263</v>
      </c>
      <c r="C9799" s="45" t="s">
        <v>696</v>
      </c>
      <c r="D9799" s="23" t="s">
        <v>5534</v>
      </c>
      <c r="E9799" s="23" t="s">
        <v>4140</v>
      </c>
      <c r="F9799" s="40">
        <v>1E-3</v>
      </c>
      <c r="G9799" s="25">
        <v>187426</v>
      </c>
      <c r="H9799" s="25">
        <v>187</v>
      </c>
      <c r="I9799" s="25"/>
      <c r="J9799" s="58" t="e">
        <f>HYPERLINK("#"&amp;"Insumos"&amp;"!A"&amp;MATCH($B9799,#REF!,0),"Ins "&amp;$B9799)</f>
        <v>#REF!</v>
      </c>
      <c r="M9799" s="220"/>
    </row>
    <row r="9800" spans="1:13" x14ac:dyDescent="0.2">
      <c r="A9800" s="35" t="s">
        <v>11581</v>
      </c>
      <c r="B9800" s="1" t="s">
        <v>5533</v>
      </c>
      <c r="C9800" s="45" t="s">
        <v>5892</v>
      </c>
      <c r="D9800" s="23" t="s">
        <v>977</v>
      </c>
      <c r="E9800" s="23" t="s">
        <v>4134</v>
      </c>
      <c r="F9800" s="40">
        <v>0.1</v>
      </c>
      <c r="G9800" s="25">
        <v>3623</v>
      </c>
      <c r="H9800" s="25">
        <v>362</v>
      </c>
      <c r="I9800" s="25"/>
      <c r="J9800" s="58" t="e">
        <f>HYPERLINK("#"&amp;"Insumos"&amp;"!A"&amp;MATCH($B9800,#REF!,0),"Ins "&amp;$B9800)</f>
        <v>#REF!</v>
      </c>
      <c r="M9800" s="220"/>
    </row>
    <row r="9801" spans="1:13" x14ac:dyDescent="0.2">
      <c r="A9801" s="35" t="s">
        <v>11581</v>
      </c>
      <c r="B9801" s="34" t="s">
        <v>7442</v>
      </c>
      <c r="C9801" s="45" t="s">
        <v>7443</v>
      </c>
      <c r="D9801" s="23" t="s">
        <v>5751</v>
      </c>
      <c r="E9801" s="23" t="s">
        <v>4134</v>
      </c>
      <c r="F9801" s="40">
        <v>0.1</v>
      </c>
      <c r="G9801" s="25">
        <v>1403</v>
      </c>
      <c r="H9801" s="25">
        <v>140</v>
      </c>
      <c r="I9801" s="25"/>
      <c r="J9801" s="58" t="e">
        <f>HYPERLINK("#"&amp;"Insumos"&amp;"!A"&amp;MATCH($B9801,#REF!,0),"Ins "&amp;$B9801)</f>
        <v>#REF!</v>
      </c>
      <c r="M9801" s="220"/>
    </row>
    <row r="9802" spans="1:13" x14ac:dyDescent="0.2">
      <c r="A9802" s="35" t="s">
        <v>11581</v>
      </c>
      <c r="B9802" s="34" t="s">
        <v>7418</v>
      </c>
      <c r="C9802" s="45" t="s">
        <v>7419</v>
      </c>
      <c r="D9802" s="23" t="s">
        <v>5751</v>
      </c>
      <c r="E9802" s="23" t="s">
        <v>287</v>
      </c>
      <c r="F9802" s="40">
        <v>3.15</v>
      </c>
      <c r="G9802" s="25">
        <v>2693</v>
      </c>
      <c r="H9802" s="25">
        <v>8483</v>
      </c>
      <c r="I9802" s="25"/>
      <c r="J9802" s="58" t="e">
        <f>HYPERLINK("#"&amp;"Insumos"&amp;"!A"&amp;MATCH($B9802,#REF!,0),"Ins "&amp;$B9802)</f>
        <v>#REF!</v>
      </c>
      <c r="M9802" s="220"/>
    </row>
    <row r="9803" spans="1:13" ht="25.5" x14ac:dyDescent="0.2">
      <c r="A9803" s="36" t="s">
        <v>11583</v>
      </c>
      <c r="B9803" s="26" t="s">
        <v>6816</v>
      </c>
      <c r="C9803" s="79" t="s">
        <v>11584</v>
      </c>
      <c r="D9803" s="37" t="s">
        <v>5608</v>
      </c>
      <c r="E9803" s="37" t="s">
        <v>4134</v>
      </c>
      <c r="F9803" s="41"/>
      <c r="G9803" s="27"/>
      <c r="H9803" s="27"/>
      <c r="I9803" s="27">
        <v>2284891</v>
      </c>
      <c r="M9803" s="220">
        <f t="shared" si="153"/>
        <v>2992293</v>
      </c>
    </row>
    <row r="9804" spans="1:13" x14ac:dyDescent="0.2">
      <c r="A9804" s="35" t="s">
        <v>11583</v>
      </c>
      <c r="B9804" s="1" t="s">
        <v>5577</v>
      </c>
      <c r="C9804" s="45" t="s">
        <v>6346</v>
      </c>
      <c r="D9804" s="23" t="s">
        <v>5734</v>
      </c>
      <c r="E9804" s="23" t="s">
        <v>4141</v>
      </c>
      <c r="F9804" s="40">
        <v>4</v>
      </c>
      <c r="G9804" s="25">
        <v>53481</v>
      </c>
      <c r="H9804" s="25">
        <v>213924</v>
      </c>
      <c r="I9804" s="25"/>
      <c r="J9804" s="58" t="e">
        <f>HYPERLINK("#"&amp;"Insumos"&amp;"!A"&amp;MATCH($B9804,#REF!,0),"Ins "&amp;$B9804)</f>
        <v>#REF!</v>
      </c>
      <c r="M9804" s="220"/>
    </row>
    <row r="9805" spans="1:13" x14ac:dyDescent="0.2">
      <c r="A9805" s="35" t="s">
        <v>11583</v>
      </c>
      <c r="B9805" s="1" t="s">
        <v>5533</v>
      </c>
      <c r="C9805" s="45" t="s">
        <v>5892</v>
      </c>
      <c r="D9805" s="23" t="s">
        <v>977</v>
      </c>
      <c r="E9805" s="23" t="s">
        <v>4134</v>
      </c>
      <c r="F9805" s="40">
        <v>5</v>
      </c>
      <c r="G9805" s="25">
        <v>3623</v>
      </c>
      <c r="H9805" s="25">
        <v>18115</v>
      </c>
      <c r="I9805" s="25"/>
      <c r="J9805" s="58" t="e">
        <f>HYPERLINK("#"&amp;"Insumos"&amp;"!A"&amp;MATCH($B9805,#REF!,0),"Ins "&amp;$B9805)</f>
        <v>#REF!</v>
      </c>
      <c r="M9805" s="220"/>
    </row>
    <row r="9806" spans="1:13" x14ac:dyDescent="0.2">
      <c r="A9806" s="35" t="s">
        <v>11583</v>
      </c>
      <c r="B9806" s="1" t="s">
        <v>7368</v>
      </c>
      <c r="C9806" s="45" t="s">
        <v>7369</v>
      </c>
      <c r="D9806" s="23" t="s">
        <v>5751</v>
      </c>
      <c r="E9806" s="23" t="s">
        <v>4134</v>
      </c>
      <c r="F9806" s="40">
        <v>4</v>
      </c>
      <c r="G9806" s="25">
        <v>2573</v>
      </c>
      <c r="H9806" s="25">
        <v>10292</v>
      </c>
      <c r="I9806" s="25"/>
      <c r="J9806" s="58" t="e">
        <f>HYPERLINK("#"&amp;"Insumos"&amp;"!A"&amp;MATCH($B9806,#REF!,0),"Ins "&amp;$B9806)</f>
        <v>#REF!</v>
      </c>
      <c r="M9806" s="220"/>
    </row>
    <row r="9807" spans="1:13" ht="25.5" x14ac:dyDescent="0.2">
      <c r="A9807" s="35" t="s">
        <v>11583</v>
      </c>
      <c r="B9807" s="34" t="s">
        <v>11530</v>
      </c>
      <c r="C9807" s="45" t="s">
        <v>11585</v>
      </c>
      <c r="D9807" s="23" t="s">
        <v>5751</v>
      </c>
      <c r="E9807" s="23" t="s">
        <v>4134</v>
      </c>
      <c r="F9807" s="40">
        <v>1</v>
      </c>
      <c r="G9807" s="25">
        <v>1980160</v>
      </c>
      <c r="H9807" s="25">
        <v>1980160</v>
      </c>
      <c r="I9807" s="25"/>
      <c r="J9807" s="58" t="e">
        <f>HYPERLINK("#"&amp;"Insumos"&amp;"!A"&amp;MATCH($B9807,#REF!,0),"Ins "&amp;$B9807)</f>
        <v>#REF!</v>
      </c>
      <c r="M9807" s="220"/>
    </row>
    <row r="9808" spans="1:13" x14ac:dyDescent="0.2">
      <c r="A9808" s="35" t="s">
        <v>11583</v>
      </c>
      <c r="B9808" s="34" t="s">
        <v>11153</v>
      </c>
      <c r="C9808" s="45" t="s">
        <v>11115</v>
      </c>
      <c r="D9808" s="23" t="s">
        <v>5751</v>
      </c>
      <c r="E9808" s="23" t="s">
        <v>11151</v>
      </c>
      <c r="F9808" s="40">
        <v>1</v>
      </c>
      <c r="G9808" s="25">
        <v>62400</v>
      </c>
      <c r="H9808" s="25">
        <v>62400</v>
      </c>
      <c r="I9808" s="25"/>
      <c r="J9808" s="58" t="e">
        <f>HYPERLINK("#"&amp;"Insumos"&amp;"!A"&amp;MATCH($B9808,#REF!,0),"Ins "&amp;$B9808)</f>
        <v>#REF!</v>
      </c>
      <c r="M9808" s="220"/>
    </row>
    <row r="9809" spans="1:13" ht="25.5" x14ac:dyDescent="0.2">
      <c r="A9809" s="36" t="s">
        <v>11586</v>
      </c>
      <c r="B9809" s="26" t="s">
        <v>6816</v>
      </c>
      <c r="C9809" s="79" t="s">
        <v>11587</v>
      </c>
      <c r="D9809" s="37" t="s">
        <v>5608</v>
      </c>
      <c r="E9809" s="37" t="s">
        <v>4134</v>
      </c>
      <c r="F9809" s="41"/>
      <c r="G9809" s="27"/>
      <c r="H9809" s="27"/>
      <c r="I9809" s="27">
        <v>232604</v>
      </c>
      <c r="M9809" s="220">
        <f t="shared" si="153"/>
        <v>304618</v>
      </c>
    </row>
    <row r="9810" spans="1:13" x14ac:dyDescent="0.2">
      <c r="A9810" s="35" t="s">
        <v>11586</v>
      </c>
      <c r="B9810" s="1" t="s">
        <v>5577</v>
      </c>
      <c r="C9810" s="45" t="s">
        <v>6346</v>
      </c>
      <c r="D9810" s="23" t="s">
        <v>5734</v>
      </c>
      <c r="E9810" s="23" t="s">
        <v>4141</v>
      </c>
      <c r="F9810" s="40">
        <v>1</v>
      </c>
      <c r="G9810" s="25">
        <v>53481</v>
      </c>
      <c r="H9810" s="25">
        <v>53481</v>
      </c>
      <c r="I9810" s="25"/>
      <c r="J9810" s="58" t="e">
        <f>HYPERLINK("#"&amp;"Insumos"&amp;"!A"&amp;MATCH($B9810,#REF!,0),"Ins "&amp;$B9810)</f>
        <v>#REF!</v>
      </c>
      <c r="M9810" s="220"/>
    </row>
    <row r="9811" spans="1:13" x14ac:dyDescent="0.2">
      <c r="A9811" s="35" t="s">
        <v>11586</v>
      </c>
      <c r="B9811" s="1" t="s">
        <v>5533</v>
      </c>
      <c r="C9811" s="45" t="s">
        <v>5892</v>
      </c>
      <c r="D9811" s="23" t="s">
        <v>977</v>
      </c>
      <c r="E9811" s="23" t="s">
        <v>4134</v>
      </c>
      <c r="F9811" s="40">
        <v>1</v>
      </c>
      <c r="G9811" s="25">
        <v>3623</v>
      </c>
      <c r="H9811" s="25">
        <v>3623</v>
      </c>
      <c r="I9811" s="25"/>
      <c r="J9811" s="58" t="e">
        <f>HYPERLINK("#"&amp;"Insumos"&amp;"!A"&amp;MATCH($B9811,#REF!,0),"Ins "&amp;$B9811)</f>
        <v>#REF!</v>
      </c>
      <c r="M9811" s="220"/>
    </row>
    <row r="9812" spans="1:13" x14ac:dyDescent="0.2">
      <c r="A9812" s="35" t="s">
        <v>11586</v>
      </c>
      <c r="B9812" s="34" t="s">
        <v>11588</v>
      </c>
      <c r="C9812" s="45" t="s">
        <v>11589</v>
      </c>
      <c r="D9812" s="23" t="s">
        <v>5751</v>
      </c>
      <c r="E9812" s="23" t="s">
        <v>4134</v>
      </c>
      <c r="F9812" s="40">
        <v>1</v>
      </c>
      <c r="G9812" s="25">
        <v>175500</v>
      </c>
      <c r="H9812" s="25">
        <v>175500</v>
      </c>
      <c r="I9812" s="25"/>
      <c r="J9812" s="58" t="e">
        <f>HYPERLINK("#"&amp;"Insumos"&amp;"!A"&amp;MATCH($B9812,#REF!,0),"Ins "&amp;$B9812)</f>
        <v>#REF!</v>
      </c>
      <c r="M9812" s="220"/>
    </row>
    <row r="9813" spans="1:13" ht="25.5" x14ac:dyDescent="0.2">
      <c r="A9813" s="36" t="s">
        <v>11595</v>
      </c>
      <c r="B9813" s="26" t="s">
        <v>6816</v>
      </c>
      <c r="C9813" s="79" t="s">
        <v>11596</v>
      </c>
      <c r="D9813" s="37" t="s">
        <v>5608</v>
      </c>
      <c r="E9813" s="37" t="s">
        <v>4134</v>
      </c>
      <c r="F9813" s="41"/>
      <c r="G9813" s="27"/>
      <c r="H9813" s="27"/>
      <c r="I9813" s="27">
        <v>1017622</v>
      </c>
      <c r="M9813" s="220">
        <f t="shared" si="153"/>
        <v>1332678</v>
      </c>
    </row>
    <row r="9814" spans="1:13" x14ac:dyDescent="0.2">
      <c r="A9814" s="35" t="s">
        <v>11595</v>
      </c>
      <c r="B9814" s="1" t="s">
        <v>5577</v>
      </c>
      <c r="C9814" s="45" t="s">
        <v>6346</v>
      </c>
      <c r="D9814" s="23" t="s">
        <v>5734</v>
      </c>
      <c r="E9814" s="23" t="s">
        <v>4141</v>
      </c>
      <c r="F9814" s="40">
        <v>4</v>
      </c>
      <c r="G9814" s="25">
        <v>53481</v>
      </c>
      <c r="H9814" s="25">
        <v>213924</v>
      </c>
      <c r="I9814" s="25"/>
      <c r="J9814" s="58" t="e">
        <f>HYPERLINK("#"&amp;"Insumos"&amp;"!A"&amp;MATCH($B9814,#REF!,0),"Ins "&amp;$B9814)</f>
        <v>#REF!</v>
      </c>
      <c r="M9814" s="220"/>
    </row>
    <row r="9815" spans="1:13" x14ac:dyDescent="0.2">
      <c r="A9815" s="35" t="s">
        <v>11595</v>
      </c>
      <c r="B9815" s="34" t="s">
        <v>263</v>
      </c>
      <c r="C9815" s="45" t="s">
        <v>696</v>
      </c>
      <c r="D9815" s="23" t="s">
        <v>5534</v>
      </c>
      <c r="E9815" s="23" t="s">
        <v>4140</v>
      </c>
      <c r="F9815" s="40">
        <v>0.5</v>
      </c>
      <c r="G9815" s="25">
        <v>187426</v>
      </c>
      <c r="H9815" s="25">
        <v>93713</v>
      </c>
      <c r="I9815" s="25"/>
      <c r="J9815" s="58" t="e">
        <f>HYPERLINK("#"&amp;"Insumos"&amp;"!A"&amp;MATCH($B9815,#REF!,0),"Ins "&amp;$B9815)</f>
        <v>#REF!</v>
      </c>
      <c r="M9815" s="220"/>
    </row>
    <row r="9816" spans="1:13" x14ac:dyDescent="0.2">
      <c r="A9816" s="35" t="s">
        <v>11595</v>
      </c>
      <c r="B9816" s="34" t="s">
        <v>5533</v>
      </c>
      <c r="C9816" s="45" t="s">
        <v>5892</v>
      </c>
      <c r="D9816" s="23" t="s">
        <v>977</v>
      </c>
      <c r="E9816" s="23" t="s">
        <v>4134</v>
      </c>
      <c r="F9816" s="40">
        <v>2</v>
      </c>
      <c r="G9816" s="25">
        <v>3623</v>
      </c>
      <c r="H9816" s="25">
        <v>7246</v>
      </c>
      <c r="I9816" s="25"/>
      <c r="J9816" s="58" t="e">
        <f>HYPERLINK("#"&amp;"Insumos"&amp;"!A"&amp;MATCH($B9816,#REF!,0),"Ins "&amp;$B9816)</f>
        <v>#REF!</v>
      </c>
      <c r="M9816" s="220"/>
    </row>
    <row r="9817" spans="1:13" x14ac:dyDescent="0.2">
      <c r="A9817" s="35" t="s">
        <v>11595</v>
      </c>
      <c r="B9817" s="34" t="s">
        <v>6084</v>
      </c>
      <c r="C9817" s="45" t="s">
        <v>6085</v>
      </c>
      <c r="D9817" s="23" t="s">
        <v>5751</v>
      </c>
      <c r="E9817" s="23" t="s">
        <v>464</v>
      </c>
      <c r="F9817" s="40">
        <v>1</v>
      </c>
      <c r="G9817" s="25">
        <v>21306</v>
      </c>
      <c r="H9817" s="25">
        <v>21306</v>
      </c>
      <c r="I9817" s="25"/>
      <c r="J9817" s="58" t="e">
        <f>HYPERLINK("#"&amp;"Insumos"&amp;"!A"&amp;MATCH($B9817,#REF!,0),"Ins "&amp;$B9817)</f>
        <v>#REF!</v>
      </c>
      <c r="M9817" s="220"/>
    </row>
    <row r="9818" spans="1:13" x14ac:dyDescent="0.2">
      <c r="A9818" s="35" t="s">
        <v>11595</v>
      </c>
      <c r="B9818" s="34" t="s">
        <v>6090</v>
      </c>
      <c r="C9818" s="45" t="s">
        <v>6091</v>
      </c>
      <c r="D9818" s="23" t="s">
        <v>5751</v>
      </c>
      <c r="E9818" s="23" t="s">
        <v>464</v>
      </c>
      <c r="F9818" s="40">
        <v>2</v>
      </c>
      <c r="G9818" s="25">
        <v>3200</v>
      </c>
      <c r="H9818" s="25">
        <v>6400</v>
      </c>
      <c r="I9818" s="25"/>
      <c r="J9818" s="58" t="e">
        <f>HYPERLINK("#"&amp;"Insumos"&amp;"!A"&amp;MATCH($B9818,#REF!,0),"Ins "&amp;$B9818)</f>
        <v>#REF!</v>
      </c>
      <c r="M9818" s="220"/>
    </row>
    <row r="9819" spans="1:13" x14ac:dyDescent="0.2">
      <c r="A9819" s="35" t="s">
        <v>11595</v>
      </c>
      <c r="B9819" s="34" t="s">
        <v>6114</v>
      </c>
      <c r="C9819" s="45" t="s">
        <v>6115</v>
      </c>
      <c r="D9819" s="23" t="s">
        <v>5751</v>
      </c>
      <c r="E9819" s="23" t="s">
        <v>4134</v>
      </c>
      <c r="F9819" s="40">
        <v>3</v>
      </c>
      <c r="G9819" s="25">
        <v>2667</v>
      </c>
      <c r="H9819" s="25">
        <v>8001</v>
      </c>
      <c r="I9819" s="25"/>
      <c r="J9819" s="58" t="e">
        <f>HYPERLINK("#"&amp;"Insumos"&amp;"!A"&amp;MATCH($B9819,#REF!,0),"Ins "&amp;$B9819)</f>
        <v>#REF!</v>
      </c>
      <c r="M9819" s="220"/>
    </row>
    <row r="9820" spans="1:13" x14ac:dyDescent="0.2">
      <c r="A9820" s="35" t="s">
        <v>11595</v>
      </c>
      <c r="B9820" s="34" t="s">
        <v>6119</v>
      </c>
      <c r="C9820" s="45" t="s">
        <v>6120</v>
      </c>
      <c r="D9820" s="23" t="s">
        <v>5751</v>
      </c>
      <c r="E9820" s="23" t="s">
        <v>4134</v>
      </c>
      <c r="F9820" s="40">
        <v>48</v>
      </c>
      <c r="G9820" s="25">
        <v>1492</v>
      </c>
      <c r="H9820" s="25">
        <v>71616</v>
      </c>
      <c r="I9820" s="25"/>
      <c r="J9820" s="58" t="e">
        <f>HYPERLINK("#"&amp;"Insumos"&amp;"!A"&amp;MATCH($B9820,#REF!,0),"Ins "&amp;$B9820)</f>
        <v>#REF!</v>
      </c>
      <c r="M9820" s="220"/>
    </row>
    <row r="9821" spans="1:13" x14ac:dyDescent="0.2">
      <c r="A9821" s="35" t="s">
        <v>11595</v>
      </c>
      <c r="B9821" s="1" t="s">
        <v>6203</v>
      </c>
      <c r="C9821" s="45" t="s">
        <v>6204</v>
      </c>
      <c r="D9821" s="23" t="s">
        <v>5751</v>
      </c>
      <c r="E9821" s="23" t="s">
        <v>4134</v>
      </c>
      <c r="F9821" s="40">
        <v>24</v>
      </c>
      <c r="G9821" s="25">
        <v>6024</v>
      </c>
      <c r="H9821" s="25">
        <v>144576</v>
      </c>
      <c r="I9821" s="25"/>
      <c r="J9821" s="58" t="e">
        <f>HYPERLINK("#"&amp;"Insumos"&amp;"!A"&amp;MATCH($B9821,#REF!,0),"Ins "&amp;$B9821)</f>
        <v>#REF!</v>
      </c>
      <c r="M9821" s="220"/>
    </row>
    <row r="9822" spans="1:13" x14ac:dyDescent="0.2">
      <c r="A9822" s="35" t="s">
        <v>11595</v>
      </c>
      <c r="B9822" s="34" t="s">
        <v>11591</v>
      </c>
      <c r="C9822" s="45" t="s">
        <v>11590</v>
      </c>
      <c r="D9822" s="23" t="s">
        <v>5751</v>
      </c>
      <c r="E9822" s="23" t="s">
        <v>4134</v>
      </c>
      <c r="F9822" s="40">
        <v>1</v>
      </c>
      <c r="G9822" s="25">
        <v>450840</v>
      </c>
      <c r="H9822" s="25">
        <v>450840</v>
      </c>
      <c r="I9822" s="25"/>
      <c r="J9822" s="58" t="e">
        <f>HYPERLINK("#"&amp;"Insumos"&amp;"!A"&amp;MATCH($B9822,#REF!,0),"Ins "&amp;$B9822)</f>
        <v>#REF!</v>
      </c>
      <c r="M9822" s="220"/>
    </row>
    <row r="9823" spans="1:13" s="59" customFormat="1" ht="30" x14ac:dyDescent="0.2">
      <c r="A9823" s="69" t="s">
        <v>11599</v>
      </c>
      <c r="B9823" s="74" t="s">
        <v>6816</v>
      </c>
      <c r="C9823" s="80" t="s">
        <v>11610</v>
      </c>
      <c r="D9823" s="70" t="s">
        <v>5608</v>
      </c>
      <c r="E9823" s="37" t="s">
        <v>4134</v>
      </c>
      <c r="F9823" s="71"/>
      <c r="G9823" s="72"/>
      <c r="H9823" s="75"/>
      <c r="I9823" s="27">
        <v>30299</v>
      </c>
      <c r="M9823" s="220">
        <f t="shared" si="153"/>
        <v>39680</v>
      </c>
    </row>
    <row r="9824" spans="1:13" s="59" customFormat="1" ht="14.25" x14ac:dyDescent="0.2">
      <c r="A9824" s="60" t="s">
        <v>11599</v>
      </c>
      <c r="B9824" s="60" t="s">
        <v>11592</v>
      </c>
      <c r="C9824" s="66" t="s">
        <v>11597</v>
      </c>
      <c r="D9824" s="61" t="s">
        <v>5751</v>
      </c>
      <c r="E9824" s="61" t="s">
        <v>4134</v>
      </c>
      <c r="F9824" s="62">
        <v>1</v>
      </c>
      <c r="G9824" s="63">
        <v>26728</v>
      </c>
      <c r="H9824" s="25">
        <v>26728</v>
      </c>
      <c r="I9824" s="25"/>
      <c r="J9824" s="58" t="e">
        <f>HYPERLINK("#"&amp;"Insumos"&amp;"!A"&amp;MATCH($B9824,#REF!,0),"Ins "&amp;$B9824)</f>
        <v>#REF!</v>
      </c>
      <c r="M9824" s="220"/>
    </row>
    <row r="9825" spans="1:13" s="59" customFormat="1" ht="14.25" x14ac:dyDescent="0.2">
      <c r="A9825" s="60" t="s">
        <v>11599</v>
      </c>
      <c r="B9825" s="64" t="s">
        <v>5577</v>
      </c>
      <c r="C9825" s="66" t="s">
        <v>6346</v>
      </c>
      <c r="D9825" s="61" t="s">
        <v>5734</v>
      </c>
      <c r="E9825" s="61" t="s">
        <v>4141</v>
      </c>
      <c r="F9825" s="62">
        <v>0.06</v>
      </c>
      <c r="G9825" s="63">
        <v>53481</v>
      </c>
      <c r="H9825" s="25">
        <v>3209</v>
      </c>
      <c r="I9825" s="25"/>
      <c r="J9825" s="58" t="e">
        <f>HYPERLINK("#"&amp;"Insumos"&amp;"!A"&amp;MATCH($B9825,#REF!,0),"Ins "&amp;$B9825)</f>
        <v>#REF!</v>
      </c>
      <c r="M9825" s="220"/>
    </row>
    <row r="9826" spans="1:13" s="59" customFormat="1" ht="14.25" x14ac:dyDescent="0.2">
      <c r="A9826" s="60" t="s">
        <v>11599</v>
      </c>
      <c r="B9826" s="64" t="s">
        <v>5533</v>
      </c>
      <c r="C9826" s="66" t="s">
        <v>5892</v>
      </c>
      <c r="D9826" s="61" t="s">
        <v>977</v>
      </c>
      <c r="E9826" s="61" t="s">
        <v>4134</v>
      </c>
      <c r="F9826" s="65">
        <v>0.1</v>
      </c>
      <c r="G9826" s="63">
        <v>3623</v>
      </c>
      <c r="H9826" s="25">
        <v>362</v>
      </c>
      <c r="I9826" s="25"/>
      <c r="J9826" s="58" t="e">
        <f>HYPERLINK("#"&amp;"Insumos"&amp;"!A"&amp;MATCH($B9826,#REF!,0),"Ins "&amp;$B9826)</f>
        <v>#REF!</v>
      </c>
      <c r="M9826" s="220"/>
    </row>
    <row r="9827" spans="1:13" s="59" customFormat="1" ht="30" x14ac:dyDescent="0.2">
      <c r="A9827" s="69" t="s">
        <v>11600</v>
      </c>
      <c r="B9827" s="74" t="s">
        <v>6816</v>
      </c>
      <c r="C9827" s="80" t="s">
        <v>11611</v>
      </c>
      <c r="D9827" s="70" t="s">
        <v>5608</v>
      </c>
      <c r="E9827" s="37" t="s">
        <v>4134</v>
      </c>
      <c r="F9827" s="71"/>
      <c r="G9827" s="72"/>
      <c r="H9827" s="75"/>
      <c r="I9827" s="27">
        <v>32691</v>
      </c>
      <c r="M9827" s="220">
        <f t="shared" si="153"/>
        <v>42812</v>
      </c>
    </row>
    <row r="9828" spans="1:13" s="59" customFormat="1" ht="14.25" x14ac:dyDescent="0.2">
      <c r="A9828" s="60" t="s">
        <v>11600</v>
      </c>
      <c r="B9828" s="60" t="s">
        <v>11593</v>
      </c>
      <c r="C9828" s="66" t="s">
        <v>11598</v>
      </c>
      <c r="D9828" s="61" t="s">
        <v>5751</v>
      </c>
      <c r="E9828" s="61" t="s">
        <v>4134</v>
      </c>
      <c r="F9828" s="62">
        <v>1</v>
      </c>
      <c r="G9828" s="63">
        <v>29120</v>
      </c>
      <c r="H9828" s="25">
        <v>29120</v>
      </c>
      <c r="I9828" s="25"/>
      <c r="J9828" s="58" t="e">
        <f>HYPERLINK("#"&amp;"Insumos"&amp;"!A"&amp;MATCH($B9828,#REF!,0),"Ins "&amp;$B9828)</f>
        <v>#REF!</v>
      </c>
      <c r="M9828" s="220"/>
    </row>
    <row r="9829" spans="1:13" s="59" customFormat="1" ht="14.25" x14ac:dyDescent="0.2">
      <c r="A9829" s="60" t="s">
        <v>11600</v>
      </c>
      <c r="B9829" s="64" t="s">
        <v>5577</v>
      </c>
      <c r="C9829" s="66" t="s">
        <v>6346</v>
      </c>
      <c r="D9829" s="61" t="s">
        <v>5734</v>
      </c>
      <c r="E9829" s="61" t="s">
        <v>4141</v>
      </c>
      <c r="F9829" s="62">
        <v>0.06</v>
      </c>
      <c r="G9829" s="63">
        <v>53481</v>
      </c>
      <c r="H9829" s="25">
        <v>3209</v>
      </c>
      <c r="I9829" s="25"/>
      <c r="J9829" s="58" t="e">
        <f>HYPERLINK("#"&amp;"Insumos"&amp;"!A"&amp;MATCH($B9829,#REF!,0),"Ins "&amp;$B9829)</f>
        <v>#REF!</v>
      </c>
      <c r="M9829" s="220"/>
    </row>
    <row r="9830" spans="1:13" s="59" customFormat="1" ht="14.25" x14ac:dyDescent="0.2">
      <c r="A9830" s="60" t="s">
        <v>11600</v>
      </c>
      <c r="B9830" s="64" t="s">
        <v>5533</v>
      </c>
      <c r="C9830" s="66" t="s">
        <v>5892</v>
      </c>
      <c r="D9830" s="61" t="s">
        <v>977</v>
      </c>
      <c r="E9830" s="61" t="s">
        <v>4134</v>
      </c>
      <c r="F9830" s="65">
        <v>0.1</v>
      </c>
      <c r="G9830" s="63">
        <v>3623</v>
      </c>
      <c r="H9830" s="25">
        <v>362</v>
      </c>
      <c r="I9830" s="25"/>
      <c r="J9830" s="58" t="e">
        <f>HYPERLINK("#"&amp;"Insumos"&amp;"!A"&amp;MATCH($B9830,#REF!,0),"Ins "&amp;$B9830)</f>
        <v>#REF!</v>
      </c>
      <c r="M9830" s="220"/>
    </row>
    <row r="9831" spans="1:13" s="59" customFormat="1" ht="45" x14ac:dyDescent="0.2">
      <c r="A9831" s="69" t="s">
        <v>11601</v>
      </c>
      <c r="B9831" s="74" t="s">
        <v>6816</v>
      </c>
      <c r="C9831" s="80" t="s">
        <v>11801</v>
      </c>
      <c r="D9831" s="70" t="s">
        <v>5608</v>
      </c>
      <c r="E9831" s="37" t="s">
        <v>464</v>
      </c>
      <c r="F9831" s="71"/>
      <c r="G9831" s="72"/>
      <c r="H9831" s="75"/>
      <c r="I9831" s="27">
        <v>401437</v>
      </c>
      <c r="L9831" s="76"/>
      <c r="M9831" s="220">
        <f t="shared" si="153"/>
        <v>525722</v>
      </c>
    </row>
    <row r="9832" spans="1:13" s="59" customFormat="1" ht="14.25" x14ac:dyDescent="0.2">
      <c r="A9832" s="60" t="s">
        <v>11601</v>
      </c>
      <c r="B9832" s="60" t="s">
        <v>81</v>
      </c>
      <c r="C9832" s="66" t="s">
        <v>1020</v>
      </c>
      <c r="D9832" s="61" t="s">
        <v>5734</v>
      </c>
      <c r="E9832" s="61" t="s">
        <v>4141</v>
      </c>
      <c r="F9832" s="62">
        <v>1</v>
      </c>
      <c r="G9832" s="63">
        <v>75325</v>
      </c>
      <c r="H9832" s="25">
        <v>75325</v>
      </c>
      <c r="I9832" s="25"/>
      <c r="J9832" s="58" t="e">
        <f>HYPERLINK("#"&amp;"Insumos"&amp;"!A"&amp;MATCH($B9832,#REF!,0),"Ins "&amp;$B9832)</f>
        <v>#REF!</v>
      </c>
      <c r="M9832" s="220"/>
    </row>
    <row r="9833" spans="1:13" s="59" customFormat="1" ht="14.25" x14ac:dyDescent="0.2">
      <c r="A9833" s="60" t="s">
        <v>11601</v>
      </c>
      <c r="B9833" s="64" t="s">
        <v>263</v>
      </c>
      <c r="C9833" s="66" t="s">
        <v>696</v>
      </c>
      <c r="D9833" s="61" t="s">
        <v>5534</v>
      </c>
      <c r="E9833" s="61" t="s">
        <v>4140</v>
      </c>
      <c r="F9833" s="62">
        <v>0.1</v>
      </c>
      <c r="G9833" s="63">
        <v>187426</v>
      </c>
      <c r="H9833" s="25">
        <v>18743</v>
      </c>
      <c r="I9833" s="25"/>
      <c r="J9833" s="58" t="e">
        <f>HYPERLINK("#"&amp;"Insumos"&amp;"!A"&amp;MATCH($B9833,#REF!,0),"Ins "&amp;$B9833)</f>
        <v>#REF!</v>
      </c>
      <c r="M9833" s="220"/>
    </row>
    <row r="9834" spans="1:13" s="59" customFormat="1" ht="14.25" x14ac:dyDescent="0.2">
      <c r="A9834" s="60" t="s">
        <v>11601</v>
      </c>
      <c r="B9834" s="64" t="s">
        <v>5533</v>
      </c>
      <c r="C9834" s="66" t="s">
        <v>5892</v>
      </c>
      <c r="D9834" s="61" t="s">
        <v>977</v>
      </c>
      <c r="E9834" s="61" t="s">
        <v>4134</v>
      </c>
      <c r="F9834" s="62">
        <v>3</v>
      </c>
      <c r="G9834" s="63">
        <v>3623</v>
      </c>
      <c r="H9834" s="25">
        <v>10869</v>
      </c>
      <c r="I9834" s="25"/>
      <c r="J9834" s="58" t="e">
        <f>HYPERLINK("#"&amp;"Insumos"&amp;"!A"&amp;MATCH($B9834,#REF!,0),"Ins "&amp;$B9834)</f>
        <v>#REF!</v>
      </c>
      <c r="M9834" s="220"/>
    </row>
    <row r="9835" spans="1:13" s="59" customFormat="1" ht="14.25" x14ac:dyDescent="0.2">
      <c r="A9835" s="60" t="s">
        <v>11601</v>
      </c>
      <c r="B9835" s="64" t="s">
        <v>11792</v>
      </c>
      <c r="C9835" s="66" t="s">
        <v>11807</v>
      </c>
      <c r="D9835" s="61" t="s">
        <v>5751</v>
      </c>
      <c r="E9835" s="61" t="s">
        <v>464</v>
      </c>
      <c r="F9835" s="62">
        <v>8</v>
      </c>
      <c r="G9835" s="63">
        <v>16276</v>
      </c>
      <c r="H9835" s="25">
        <v>130208</v>
      </c>
      <c r="I9835" s="25"/>
      <c r="J9835" s="58" t="e">
        <f>HYPERLINK("#"&amp;"Insumos"&amp;"!A"&amp;MATCH($B9835,#REF!,0),"Ins "&amp;$B9835)</f>
        <v>#REF!</v>
      </c>
      <c r="L9835" s="76"/>
      <c r="M9835" s="220"/>
    </row>
    <row r="9836" spans="1:13" s="59" customFormat="1" ht="14.25" x14ac:dyDescent="0.2">
      <c r="A9836" s="60" t="s">
        <v>11601</v>
      </c>
      <c r="B9836" s="64" t="s">
        <v>11802</v>
      </c>
      <c r="C9836" s="66" t="s">
        <v>11808</v>
      </c>
      <c r="D9836" s="61" t="s">
        <v>5751</v>
      </c>
      <c r="E9836" s="61" t="s">
        <v>464</v>
      </c>
      <c r="F9836" s="62">
        <v>1</v>
      </c>
      <c r="G9836" s="63">
        <v>14768</v>
      </c>
      <c r="H9836" s="25">
        <v>14768</v>
      </c>
      <c r="I9836" s="25"/>
      <c r="J9836" s="58" t="e">
        <f>HYPERLINK("#"&amp;"Insumos"&amp;"!A"&amp;MATCH($B9836,#REF!,0),"Ins "&amp;$B9836)</f>
        <v>#REF!</v>
      </c>
      <c r="M9836" s="220"/>
    </row>
    <row r="9837" spans="1:13" s="59" customFormat="1" ht="14.25" x14ac:dyDescent="0.2">
      <c r="A9837" s="60" t="s">
        <v>11601</v>
      </c>
      <c r="B9837" s="64" t="s">
        <v>11803</v>
      </c>
      <c r="C9837" s="66" t="s">
        <v>11809</v>
      </c>
      <c r="D9837" s="61" t="s">
        <v>5751</v>
      </c>
      <c r="E9837" s="61" t="s">
        <v>4134</v>
      </c>
      <c r="F9837" s="62">
        <v>8</v>
      </c>
      <c r="G9837" s="63">
        <v>16432</v>
      </c>
      <c r="H9837" s="25">
        <v>131456</v>
      </c>
      <c r="I9837" s="25"/>
      <c r="J9837" s="58" t="e">
        <f>HYPERLINK("#"&amp;"Insumos"&amp;"!A"&amp;MATCH($B9837,#REF!,0),"Ins "&amp;$B9837)</f>
        <v>#REF!</v>
      </c>
      <c r="M9837" s="220"/>
    </row>
    <row r="9838" spans="1:13" s="59" customFormat="1" ht="14.25" x14ac:dyDescent="0.2">
      <c r="A9838" s="60" t="s">
        <v>11601</v>
      </c>
      <c r="B9838" s="64" t="s">
        <v>11804</v>
      </c>
      <c r="C9838" s="66" t="s">
        <v>11810</v>
      </c>
      <c r="D9838" s="61" t="s">
        <v>5751</v>
      </c>
      <c r="E9838" s="61" t="s">
        <v>4134</v>
      </c>
      <c r="F9838" s="62">
        <v>1</v>
      </c>
      <c r="G9838" s="63">
        <v>12480</v>
      </c>
      <c r="H9838" s="25">
        <v>12480</v>
      </c>
      <c r="I9838" s="25"/>
      <c r="J9838" s="58" t="e">
        <f>HYPERLINK("#"&amp;"Insumos"&amp;"!A"&amp;MATCH($B9838,#REF!,0),"Ins "&amp;$B9838)</f>
        <v>#REF!</v>
      </c>
      <c r="M9838" s="220"/>
    </row>
    <row r="9839" spans="1:13" s="59" customFormat="1" ht="14.25" x14ac:dyDescent="0.2">
      <c r="A9839" s="60" t="s">
        <v>11601</v>
      </c>
      <c r="B9839" s="64" t="s">
        <v>5007</v>
      </c>
      <c r="C9839" s="66" t="s">
        <v>720</v>
      </c>
      <c r="D9839" s="61" t="s">
        <v>5751</v>
      </c>
      <c r="E9839" s="61" t="s">
        <v>4134</v>
      </c>
      <c r="F9839" s="62">
        <v>4</v>
      </c>
      <c r="G9839" s="63">
        <v>1897</v>
      </c>
      <c r="H9839" s="25">
        <v>7588</v>
      </c>
      <c r="I9839" s="25"/>
      <c r="J9839" s="58" t="e">
        <f>HYPERLINK("#"&amp;"Insumos"&amp;"!A"&amp;MATCH($B9839,#REF!,0),"Ins "&amp;$B9839)</f>
        <v>#REF!</v>
      </c>
      <c r="M9839" s="220"/>
    </row>
    <row r="9840" spans="1:13" s="59" customFormat="1" ht="30" x14ac:dyDescent="0.2">
      <c r="A9840" s="69" t="s">
        <v>11602</v>
      </c>
      <c r="B9840" s="74" t="s">
        <v>6816</v>
      </c>
      <c r="C9840" s="80" t="s">
        <v>11811</v>
      </c>
      <c r="D9840" s="70" t="s">
        <v>5608</v>
      </c>
      <c r="E9840" s="37" t="s">
        <v>4134</v>
      </c>
      <c r="F9840" s="71"/>
      <c r="G9840" s="72"/>
      <c r="H9840" s="75"/>
      <c r="I9840" s="27">
        <v>195368</v>
      </c>
      <c r="M9840" s="220">
        <f t="shared" si="153"/>
        <v>255854</v>
      </c>
    </row>
    <row r="9841" spans="1:13" s="59" customFormat="1" ht="14.25" x14ac:dyDescent="0.2">
      <c r="A9841" s="60" t="s">
        <v>11602</v>
      </c>
      <c r="B9841" s="60" t="s">
        <v>81</v>
      </c>
      <c r="C9841" s="66" t="s">
        <v>1020</v>
      </c>
      <c r="D9841" s="61" t="s">
        <v>5734</v>
      </c>
      <c r="E9841" s="61" t="s">
        <v>4141</v>
      </c>
      <c r="F9841" s="62">
        <v>0.25</v>
      </c>
      <c r="G9841" s="63">
        <v>75325</v>
      </c>
      <c r="H9841" s="25">
        <v>18831</v>
      </c>
      <c r="I9841" s="25"/>
      <c r="J9841" s="58" t="e">
        <f>HYPERLINK("#"&amp;"Insumos"&amp;"!A"&amp;MATCH($B9841,#REF!,0),"Ins "&amp;$B9841)</f>
        <v>#REF!</v>
      </c>
      <c r="M9841" s="220"/>
    </row>
    <row r="9842" spans="1:13" s="59" customFormat="1" ht="14.25" x14ac:dyDescent="0.2">
      <c r="A9842" s="60" t="s">
        <v>11602</v>
      </c>
      <c r="B9842" s="64" t="s">
        <v>263</v>
      </c>
      <c r="C9842" s="66" t="s">
        <v>696</v>
      </c>
      <c r="D9842" s="61" t="s">
        <v>5534</v>
      </c>
      <c r="E9842" s="61" t="s">
        <v>4140</v>
      </c>
      <c r="F9842" s="62">
        <v>9.4999999999999998E-3</v>
      </c>
      <c r="G9842" s="63">
        <v>187426</v>
      </c>
      <c r="H9842" s="25">
        <v>1781</v>
      </c>
      <c r="I9842" s="25"/>
      <c r="J9842" s="58" t="e">
        <f>HYPERLINK("#"&amp;"Insumos"&amp;"!A"&amp;MATCH($B9842,#REF!,0),"Ins "&amp;$B9842)</f>
        <v>#REF!</v>
      </c>
      <c r="M9842" s="220"/>
    </row>
    <row r="9843" spans="1:13" s="59" customFormat="1" ht="14.25" x14ac:dyDescent="0.2">
      <c r="A9843" s="60" t="s">
        <v>11602</v>
      </c>
      <c r="B9843" s="64" t="s">
        <v>5533</v>
      </c>
      <c r="C9843" s="66" t="s">
        <v>5892</v>
      </c>
      <c r="D9843" s="61" t="s">
        <v>977</v>
      </c>
      <c r="E9843" s="61" t="s">
        <v>4134</v>
      </c>
      <c r="F9843" s="62">
        <v>0.2</v>
      </c>
      <c r="G9843" s="63">
        <v>3623</v>
      </c>
      <c r="H9843" s="25">
        <v>725</v>
      </c>
      <c r="I9843" s="25"/>
      <c r="J9843" s="58" t="e">
        <f>HYPERLINK("#"&amp;"Insumos"&amp;"!A"&amp;MATCH($B9843,#REF!,0),"Ins "&amp;$B9843)</f>
        <v>#REF!</v>
      </c>
      <c r="M9843" s="220"/>
    </row>
    <row r="9844" spans="1:13" s="59" customFormat="1" ht="14.25" x14ac:dyDescent="0.2">
      <c r="A9844" s="60" t="s">
        <v>11602</v>
      </c>
      <c r="B9844" s="64" t="s">
        <v>11805</v>
      </c>
      <c r="C9844" s="66" t="s">
        <v>11812</v>
      </c>
      <c r="D9844" s="61" t="s">
        <v>5751</v>
      </c>
      <c r="E9844" s="61" t="s">
        <v>4134</v>
      </c>
      <c r="F9844" s="62">
        <v>1</v>
      </c>
      <c r="G9844" s="63">
        <v>136320</v>
      </c>
      <c r="H9844" s="25">
        <v>136320</v>
      </c>
      <c r="I9844" s="25"/>
      <c r="J9844" s="58" t="e">
        <f>HYPERLINK("#"&amp;"Insumos"&amp;"!A"&amp;MATCH($B9844,#REF!,0),"Ins "&amp;$B9844)</f>
        <v>#REF!</v>
      </c>
      <c r="M9844" s="220"/>
    </row>
    <row r="9845" spans="1:13" s="59" customFormat="1" ht="14.25" x14ac:dyDescent="0.2">
      <c r="A9845" s="60" t="s">
        <v>11602</v>
      </c>
      <c r="B9845" s="64" t="s">
        <v>4892</v>
      </c>
      <c r="C9845" s="66" t="s">
        <v>389</v>
      </c>
      <c r="D9845" s="61" t="s">
        <v>5751</v>
      </c>
      <c r="E9845" s="61" t="s">
        <v>4134</v>
      </c>
      <c r="F9845" s="62">
        <v>2</v>
      </c>
      <c r="G9845" s="63">
        <v>5103</v>
      </c>
      <c r="H9845" s="25">
        <v>10206</v>
      </c>
      <c r="I9845" s="25"/>
      <c r="J9845" s="58" t="e">
        <f>HYPERLINK("#"&amp;"Insumos"&amp;"!A"&amp;MATCH($B9845,#REF!,0),"Ins "&amp;$B9845)</f>
        <v>#REF!</v>
      </c>
      <c r="M9845" s="220"/>
    </row>
    <row r="9846" spans="1:13" s="59" customFormat="1" ht="14.25" x14ac:dyDescent="0.2">
      <c r="A9846" s="60" t="s">
        <v>11602</v>
      </c>
      <c r="B9846" s="64" t="s">
        <v>11607</v>
      </c>
      <c r="C9846" s="66" t="s">
        <v>11612</v>
      </c>
      <c r="D9846" s="61" t="s">
        <v>5751</v>
      </c>
      <c r="E9846" s="61" t="s">
        <v>4134</v>
      </c>
      <c r="F9846" s="62">
        <v>6.8150000000000002E-2</v>
      </c>
      <c r="G9846" s="63">
        <v>24232</v>
      </c>
      <c r="H9846" s="25">
        <v>1651</v>
      </c>
      <c r="I9846" s="25"/>
      <c r="J9846" s="58" t="e">
        <f>HYPERLINK("#"&amp;"Insumos"&amp;"!A"&amp;MATCH($B9846,#REF!,0),"Ins "&amp;$B9846)</f>
        <v>#REF!</v>
      </c>
      <c r="M9846" s="220"/>
    </row>
    <row r="9847" spans="1:13" s="59" customFormat="1" ht="14.25" x14ac:dyDescent="0.2">
      <c r="A9847" s="60" t="s">
        <v>11602</v>
      </c>
      <c r="B9847" s="64" t="s">
        <v>11608</v>
      </c>
      <c r="C9847" s="66" t="s">
        <v>11613</v>
      </c>
      <c r="D9847" s="61" t="s">
        <v>5751</v>
      </c>
      <c r="E9847" s="61" t="s">
        <v>4134</v>
      </c>
      <c r="F9847" s="62">
        <v>2</v>
      </c>
      <c r="G9847" s="63">
        <v>3291</v>
      </c>
      <c r="H9847" s="25">
        <v>6582</v>
      </c>
      <c r="I9847" s="25"/>
      <c r="J9847" s="58" t="e">
        <f>HYPERLINK("#"&amp;"Insumos"&amp;"!A"&amp;MATCH($B9847,#REF!,0),"Ins "&amp;$B9847)</f>
        <v>#REF!</v>
      </c>
      <c r="M9847" s="220"/>
    </row>
    <row r="9848" spans="1:13" s="59" customFormat="1" ht="14.25" x14ac:dyDescent="0.2">
      <c r="A9848" s="60" t="s">
        <v>11602</v>
      </c>
      <c r="B9848" s="64" t="s">
        <v>11609</v>
      </c>
      <c r="C9848" s="66" t="s">
        <v>11614</v>
      </c>
      <c r="D9848" s="61" t="s">
        <v>5751</v>
      </c>
      <c r="E9848" s="61" t="s">
        <v>4134</v>
      </c>
      <c r="F9848" s="62">
        <v>1</v>
      </c>
      <c r="G9848" s="63">
        <v>15392</v>
      </c>
      <c r="H9848" s="25">
        <v>15392</v>
      </c>
      <c r="I9848" s="25"/>
      <c r="J9848" s="58" t="e">
        <f>HYPERLINK("#"&amp;"Insumos"&amp;"!A"&amp;MATCH($B9848,#REF!,0),"Ins "&amp;$B9848)</f>
        <v>#REF!</v>
      </c>
      <c r="M9848" s="220"/>
    </row>
    <row r="9849" spans="1:13" s="59" customFormat="1" ht="14.25" x14ac:dyDescent="0.2">
      <c r="A9849" s="60" t="s">
        <v>11602</v>
      </c>
      <c r="B9849" s="64" t="s">
        <v>11616</v>
      </c>
      <c r="C9849" s="66" t="s">
        <v>11615</v>
      </c>
      <c r="D9849" s="61" t="s">
        <v>5751</v>
      </c>
      <c r="E9849" s="61" t="s">
        <v>4134</v>
      </c>
      <c r="F9849" s="62">
        <v>1</v>
      </c>
      <c r="G9849" s="63">
        <v>2230</v>
      </c>
      <c r="H9849" s="25">
        <v>2230</v>
      </c>
      <c r="I9849" s="25"/>
      <c r="J9849" s="58" t="e">
        <f>HYPERLINK("#"&amp;"Insumos"&amp;"!A"&amp;MATCH($B9849,#REF!,0),"Ins "&amp;$B9849)</f>
        <v>#REF!</v>
      </c>
      <c r="M9849" s="220"/>
    </row>
    <row r="9850" spans="1:13" s="59" customFormat="1" ht="14.25" x14ac:dyDescent="0.2">
      <c r="A9850" s="60" t="s">
        <v>11602</v>
      </c>
      <c r="B9850" s="64" t="s">
        <v>5007</v>
      </c>
      <c r="C9850" s="66" t="s">
        <v>720</v>
      </c>
      <c r="D9850" s="61" t="s">
        <v>5751</v>
      </c>
      <c r="E9850" s="61" t="s">
        <v>4134</v>
      </c>
      <c r="F9850" s="62">
        <v>0.87</v>
      </c>
      <c r="G9850" s="63">
        <v>1897</v>
      </c>
      <c r="H9850" s="25">
        <v>1650</v>
      </c>
      <c r="I9850" s="25"/>
      <c r="J9850" s="58" t="e">
        <f>HYPERLINK("#"&amp;"Insumos"&amp;"!A"&amp;MATCH($B9850,#REF!,0),"Ins "&amp;$B9850)</f>
        <v>#REF!</v>
      </c>
      <c r="M9850" s="220"/>
    </row>
    <row r="9851" spans="1:13" s="59" customFormat="1" ht="30" x14ac:dyDescent="0.2">
      <c r="A9851" s="69" t="s">
        <v>11603</v>
      </c>
      <c r="B9851" s="74" t="s">
        <v>6816</v>
      </c>
      <c r="C9851" s="80" t="s">
        <v>11629</v>
      </c>
      <c r="D9851" s="70" t="s">
        <v>5608</v>
      </c>
      <c r="E9851" s="37" t="s">
        <v>4134</v>
      </c>
      <c r="F9851" s="71"/>
      <c r="G9851" s="72"/>
      <c r="H9851" s="75"/>
      <c r="I9851" s="27">
        <v>3795982</v>
      </c>
      <c r="M9851" s="220">
        <f t="shared" si="153"/>
        <v>4971218</v>
      </c>
    </row>
    <row r="9852" spans="1:13" s="59" customFormat="1" ht="14.25" x14ac:dyDescent="0.2">
      <c r="A9852" s="60" t="s">
        <v>11603</v>
      </c>
      <c r="B9852" s="60" t="s">
        <v>5577</v>
      </c>
      <c r="C9852" s="66" t="s">
        <v>6346</v>
      </c>
      <c r="D9852" s="61" t="s">
        <v>5734</v>
      </c>
      <c r="E9852" s="61" t="s">
        <v>4141</v>
      </c>
      <c r="F9852" s="62">
        <v>2</v>
      </c>
      <c r="G9852" s="63">
        <v>53481</v>
      </c>
      <c r="H9852" s="25">
        <v>106962</v>
      </c>
      <c r="I9852" s="25"/>
      <c r="J9852" s="58" t="e">
        <f>HYPERLINK("#"&amp;"Insumos"&amp;"!A"&amp;MATCH($B9852,#REF!,0),"Ins "&amp;$B9852)</f>
        <v>#REF!</v>
      </c>
      <c r="M9852" s="220"/>
    </row>
    <row r="9853" spans="1:13" s="59" customFormat="1" ht="14.25" x14ac:dyDescent="0.2">
      <c r="A9853" s="60" t="s">
        <v>11603</v>
      </c>
      <c r="B9853" s="64" t="s">
        <v>5533</v>
      </c>
      <c r="C9853" s="66" t="s">
        <v>5892</v>
      </c>
      <c r="D9853" s="61" t="s">
        <v>977</v>
      </c>
      <c r="E9853" s="61" t="s">
        <v>4134</v>
      </c>
      <c r="F9853" s="62">
        <v>3</v>
      </c>
      <c r="G9853" s="63">
        <v>3623</v>
      </c>
      <c r="H9853" s="25">
        <v>10869</v>
      </c>
      <c r="I9853" s="25"/>
      <c r="J9853" s="58" t="e">
        <f>HYPERLINK("#"&amp;"Insumos"&amp;"!A"&amp;MATCH($B9853,#REF!,0),"Ins "&amp;$B9853)</f>
        <v>#REF!</v>
      </c>
      <c r="M9853" s="220"/>
    </row>
    <row r="9854" spans="1:13" s="59" customFormat="1" ht="25.5" x14ac:dyDescent="0.2">
      <c r="A9854" s="60" t="s">
        <v>11603</v>
      </c>
      <c r="B9854" s="64" t="s">
        <v>11617</v>
      </c>
      <c r="C9854" s="66" t="s">
        <v>11638</v>
      </c>
      <c r="D9854" s="61" t="s">
        <v>5751</v>
      </c>
      <c r="E9854" s="61" t="s">
        <v>4134</v>
      </c>
      <c r="F9854" s="62">
        <v>1</v>
      </c>
      <c r="G9854" s="63">
        <v>3678151</v>
      </c>
      <c r="H9854" s="25">
        <v>3678151</v>
      </c>
      <c r="I9854" s="25"/>
      <c r="J9854" s="58" t="e">
        <f>HYPERLINK("#"&amp;"Insumos"&amp;"!A"&amp;MATCH($B9854,#REF!,0),"Ins "&amp;$B9854)</f>
        <v>#REF!</v>
      </c>
      <c r="M9854" s="220"/>
    </row>
    <row r="9855" spans="1:13" s="59" customFormat="1" ht="90" x14ac:dyDescent="0.2">
      <c r="A9855" s="69" t="s">
        <v>11604</v>
      </c>
      <c r="B9855" s="74" t="s">
        <v>6816</v>
      </c>
      <c r="C9855" s="80" t="s">
        <v>11630</v>
      </c>
      <c r="D9855" s="70" t="s">
        <v>5608</v>
      </c>
      <c r="E9855" s="37" t="s">
        <v>4134</v>
      </c>
      <c r="F9855" s="71"/>
      <c r="G9855" s="72"/>
      <c r="H9855" s="75"/>
      <c r="I9855" s="27">
        <v>1273739</v>
      </c>
      <c r="M9855" s="220">
        <f t="shared" si="153"/>
        <v>1668089</v>
      </c>
    </row>
    <row r="9856" spans="1:13" s="59" customFormat="1" ht="14.25" x14ac:dyDescent="0.2">
      <c r="A9856" s="60" t="s">
        <v>11604</v>
      </c>
      <c r="B9856" s="60" t="s">
        <v>81</v>
      </c>
      <c r="C9856" s="66" t="s">
        <v>1020</v>
      </c>
      <c r="D9856" s="61" t="s">
        <v>5734</v>
      </c>
      <c r="E9856" s="61" t="s">
        <v>4141</v>
      </c>
      <c r="F9856" s="62">
        <v>7</v>
      </c>
      <c r="G9856" s="63">
        <v>75325</v>
      </c>
      <c r="H9856" s="25">
        <v>527275</v>
      </c>
      <c r="I9856" s="25"/>
      <c r="J9856" s="58" t="e">
        <f>HYPERLINK("#"&amp;"Insumos"&amp;"!A"&amp;MATCH($B9856,#REF!,0),"Ins "&amp;$B9856)</f>
        <v>#REF!</v>
      </c>
      <c r="M9856" s="220"/>
    </row>
    <row r="9857" spans="1:13" s="59" customFormat="1" ht="14.25" x14ac:dyDescent="0.2">
      <c r="A9857" s="60" t="s">
        <v>11604</v>
      </c>
      <c r="B9857" s="64" t="s">
        <v>263</v>
      </c>
      <c r="C9857" s="66" t="s">
        <v>696</v>
      </c>
      <c r="D9857" s="61" t="s">
        <v>5534</v>
      </c>
      <c r="E9857" s="61" t="s">
        <v>4140</v>
      </c>
      <c r="F9857" s="62">
        <v>0.32864199999999999</v>
      </c>
      <c r="G9857" s="63">
        <v>187426</v>
      </c>
      <c r="H9857" s="25">
        <v>61596</v>
      </c>
      <c r="I9857" s="25"/>
      <c r="J9857" s="58" t="e">
        <f>HYPERLINK("#"&amp;"Insumos"&amp;"!A"&amp;MATCH($B9857,#REF!,0),"Ins "&amp;$B9857)</f>
        <v>#REF!</v>
      </c>
      <c r="M9857" s="220"/>
    </row>
    <row r="9858" spans="1:13" s="59" customFormat="1" ht="14.25" x14ac:dyDescent="0.2">
      <c r="A9858" s="60" t="s">
        <v>11604</v>
      </c>
      <c r="B9858" s="64" t="s">
        <v>5533</v>
      </c>
      <c r="C9858" s="66" t="s">
        <v>5892</v>
      </c>
      <c r="D9858" s="61" t="s">
        <v>977</v>
      </c>
      <c r="E9858" s="61" t="s">
        <v>4134</v>
      </c>
      <c r="F9858" s="62">
        <v>0.5</v>
      </c>
      <c r="G9858" s="63">
        <v>3623</v>
      </c>
      <c r="H9858" s="25">
        <v>1812</v>
      </c>
      <c r="I9858" s="25"/>
      <c r="J9858" s="58" t="e">
        <f>HYPERLINK("#"&amp;"Insumos"&amp;"!A"&amp;MATCH($B9858,#REF!,0),"Ins "&amp;$B9858)</f>
        <v>#REF!</v>
      </c>
      <c r="M9858" s="220"/>
    </row>
    <row r="9859" spans="1:13" s="59" customFormat="1" ht="63.75" x14ac:dyDescent="0.2">
      <c r="A9859" s="60" t="s">
        <v>11604</v>
      </c>
      <c r="B9859" s="64" t="s">
        <v>11618</v>
      </c>
      <c r="C9859" s="66" t="s">
        <v>11639</v>
      </c>
      <c r="D9859" s="61" t="s">
        <v>5751</v>
      </c>
      <c r="E9859" s="61" t="s">
        <v>4134</v>
      </c>
      <c r="F9859" s="62">
        <v>1</v>
      </c>
      <c r="G9859" s="63">
        <v>658964</v>
      </c>
      <c r="H9859" s="25">
        <v>658964</v>
      </c>
      <c r="I9859" s="25"/>
      <c r="J9859" s="58" t="e">
        <f>HYPERLINK("#"&amp;"Insumos"&amp;"!A"&amp;MATCH($B9859,#REF!,0),"Ins "&amp;$B9859)</f>
        <v>#REF!</v>
      </c>
      <c r="M9859" s="220"/>
    </row>
    <row r="9860" spans="1:13" s="59" customFormat="1" ht="14.25" x14ac:dyDescent="0.2">
      <c r="A9860" s="60" t="s">
        <v>11604</v>
      </c>
      <c r="B9860" s="64" t="s">
        <v>5007</v>
      </c>
      <c r="C9860" s="66" t="s">
        <v>720</v>
      </c>
      <c r="D9860" s="61" t="s">
        <v>5751</v>
      </c>
      <c r="E9860" s="61" t="s">
        <v>4134</v>
      </c>
      <c r="F9860" s="62">
        <v>12.7</v>
      </c>
      <c r="G9860" s="63">
        <v>1897</v>
      </c>
      <c r="H9860" s="25">
        <v>24092</v>
      </c>
      <c r="I9860" s="25"/>
      <c r="J9860" s="58" t="e">
        <f>HYPERLINK("#"&amp;"Insumos"&amp;"!A"&amp;MATCH($B9860,#REF!,0),"Ins "&amp;$B9860)</f>
        <v>#REF!</v>
      </c>
      <c r="M9860" s="220"/>
    </row>
    <row r="9861" spans="1:13" s="59" customFormat="1" ht="30" x14ac:dyDescent="0.2">
      <c r="A9861" s="69" t="s">
        <v>11605</v>
      </c>
      <c r="B9861" s="74" t="s">
        <v>6816</v>
      </c>
      <c r="C9861" s="80" t="s">
        <v>11631</v>
      </c>
      <c r="D9861" s="70" t="s">
        <v>5608</v>
      </c>
      <c r="E9861" s="37" t="s">
        <v>4134</v>
      </c>
      <c r="F9861" s="71"/>
      <c r="G9861" s="72"/>
      <c r="H9861" s="75"/>
      <c r="I9861" s="27">
        <v>1370234</v>
      </c>
      <c r="M9861" s="220">
        <f t="shared" ref="M9861:M9922" si="154">ROUND(I9861*(1+$L$2),0)</f>
        <v>1794458</v>
      </c>
    </row>
    <row r="9862" spans="1:13" s="59" customFormat="1" ht="14.25" x14ac:dyDescent="0.2">
      <c r="A9862" s="60" t="s">
        <v>11605</v>
      </c>
      <c r="B9862" s="60" t="s">
        <v>5577</v>
      </c>
      <c r="C9862" s="66" t="s">
        <v>6346</v>
      </c>
      <c r="D9862" s="61" t="s">
        <v>5734</v>
      </c>
      <c r="E9862" s="61" t="s">
        <v>4141</v>
      </c>
      <c r="F9862" s="62">
        <v>2</v>
      </c>
      <c r="G9862" s="63">
        <v>53481</v>
      </c>
      <c r="H9862" s="25">
        <v>106962</v>
      </c>
      <c r="I9862" s="25"/>
      <c r="J9862" s="58" t="e">
        <f>HYPERLINK("#"&amp;"Insumos"&amp;"!A"&amp;MATCH($B9862,#REF!,0),"Ins "&amp;$B9862)</f>
        <v>#REF!</v>
      </c>
      <c r="M9862" s="220"/>
    </row>
    <row r="9863" spans="1:13" s="59" customFormat="1" ht="14.25" x14ac:dyDescent="0.2">
      <c r="A9863" s="60" t="s">
        <v>11605</v>
      </c>
      <c r="B9863" s="64" t="s">
        <v>5533</v>
      </c>
      <c r="C9863" s="66" t="s">
        <v>5892</v>
      </c>
      <c r="D9863" s="61" t="s">
        <v>977</v>
      </c>
      <c r="E9863" s="61" t="s">
        <v>4134</v>
      </c>
      <c r="F9863" s="62">
        <v>3</v>
      </c>
      <c r="G9863" s="63">
        <v>3623</v>
      </c>
      <c r="H9863" s="25">
        <v>10869</v>
      </c>
      <c r="I9863" s="25"/>
      <c r="J9863" s="58" t="e">
        <f>HYPERLINK("#"&amp;"Insumos"&amp;"!A"&amp;MATCH($B9863,#REF!,0),"Ins "&amp;$B9863)</f>
        <v>#REF!</v>
      </c>
      <c r="M9863" s="220"/>
    </row>
    <row r="9864" spans="1:13" s="59" customFormat="1" ht="25.5" x14ac:dyDescent="0.2">
      <c r="A9864" s="60" t="s">
        <v>11605</v>
      </c>
      <c r="B9864" s="64" t="s">
        <v>11619</v>
      </c>
      <c r="C9864" s="66" t="s">
        <v>11640</v>
      </c>
      <c r="D9864" s="61" t="s">
        <v>5751</v>
      </c>
      <c r="E9864" s="61" t="s">
        <v>4134</v>
      </c>
      <c r="F9864" s="62">
        <v>1</v>
      </c>
      <c r="G9864" s="63">
        <v>1252403</v>
      </c>
      <c r="H9864" s="25">
        <v>1252403</v>
      </c>
      <c r="I9864" s="25"/>
      <c r="J9864" s="58" t="e">
        <f>HYPERLINK("#"&amp;"Insumos"&amp;"!A"&amp;MATCH($B9864,#REF!,0),"Ins "&amp;$B9864)</f>
        <v>#REF!</v>
      </c>
      <c r="M9864" s="220"/>
    </row>
    <row r="9865" spans="1:13" s="59" customFormat="1" ht="45" x14ac:dyDescent="0.2">
      <c r="A9865" s="69" t="s">
        <v>11606</v>
      </c>
      <c r="B9865" s="74" t="s">
        <v>6816</v>
      </c>
      <c r="C9865" s="80" t="s">
        <v>11635</v>
      </c>
      <c r="D9865" s="70" t="s">
        <v>5608</v>
      </c>
      <c r="E9865" s="37" t="s">
        <v>4134</v>
      </c>
      <c r="F9865" s="71"/>
      <c r="G9865" s="72"/>
      <c r="H9865" s="75"/>
      <c r="I9865" s="27">
        <v>225490</v>
      </c>
      <c r="M9865" s="220">
        <f t="shared" si="154"/>
        <v>295302</v>
      </c>
    </row>
    <row r="9866" spans="1:13" s="59" customFormat="1" ht="14.25" x14ac:dyDescent="0.2">
      <c r="A9866" s="60" t="s">
        <v>11606</v>
      </c>
      <c r="B9866" s="60" t="s">
        <v>81</v>
      </c>
      <c r="C9866" s="66" t="s">
        <v>1020</v>
      </c>
      <c r="D9866" s="61" t="s">
        <v>5734</v>
      </c>
      <c r="E9866" s="61" t="s">
        <v>4141</v>
      </c>
      <c r="F9866" s="62">
        <v>1.4</v>
      </c>
      <c r="G9866" s="63">
        <v>75325</v>
      </c>
      <c r="H9866" s="25">
        <v>105455</v>
      </c>
      <c r="I9866" s="25"/>
      <c r="J9866" s="58" t="e">
        <f>HYPERLINK("#"&amp;"Insumos"&amp;"!A"&amp;MATCH($B9866,#REF!,0),"Ins "&amp;$B9866)</f>
        <v>#REF!</v>
      </c>
      <c r="M9866" s="220"/>
    </row>
    <row r="9867" spans="1:13" s="59" customFormat="1" ht="14.25" x14ac:dyDescent="0.2">
      <c r="A9867" s="60" t="s">
        <v>11606</v>
      </c>
      <c r="B9867" s="64" t="s">
        <v>263</v>
      </c>
      <c r="C9867" s="66" t="s">
        <v>696</v>
      </c>
      <c r="D9867" s="61" t="s">
        <v>5534</v>
      </c>
      <c r="E9867" s="61" t="s">
        <v>4140</v>
      </c>
      <c r="F9867" s="62">
        <v>1.0999999999999999E-2</v>
      </c>
      <c r="G9867" s="63">
        <v>187426</v>
      </c>
      <c r="H9867" s="25">
        <v>2062</v>
      </c>
      <c r="I9867" s="25"/>
      <c r="J9867" s="58" t="e">
        <f>HYPERLINK("#"&amp;"Insumos"&amp;"!A"&amp;MATCH($B9867,#REF!,0),"Ins "&amp;$B9867)</f>
        <v>#REF!</v>
      </c>
      <c r="M9867" s="220"/>
    </row>
    <row r="9868" spans="1:13" s="59" customFormat="1" ht="14.25" x14ac:dyDescent="0.2">
      <c r="A9868" s="60" t="s">
        <v>11606</v>
      </c>
      <c r="B9868" s="64" t="s">
        <v>5533</v>
      </c>
      <c r="C9868" s="66" t="s">
        <v>5892</v>
      </c>
      <c r="D9868" s="61" t="s">
        <v>977</v>
      </c>
      <c r="E9868" s="61" t="s">
        <v>4134</v>
      </c>
      <c r="F9868" s="62">
        <v>0.50509999999999999</v>
      </c>
      <c r="G9868" s="63">
        <v>3623</v>
      </c>
      <c r="H9868" s="25">
        <v>1830</v>
      </c>
      <c r="I9868" s="25"/>
      <c r="J9868" s="58" t="e">
        <f>HYPERLINK("#"&amp;"Insumos"&amp;"!A"&amp;MATCH($B9868,#REF!,0),"Ins "&amp;$B9868)</f>
        <v>#REF!</v>
      </c>
      <c r="M9868" s="220"/>
    </row>
    <row r="9869" spans="1:13" s="59" customFormat="1" ht="25.5" x14ac:dyDescent="0.2">
      <c r="A9869" s="60" t="s">
        <v>11606</v>
      </c>
      <c r="B9869" s="64" t="s">
        <v>4660</v>
      </c>
      <c r="C9869" s="66" t="s">
        <v>323</v>
      </c>
      <c r="D9869" s="61" t="s">
        <v>5751</v>
      </c>
      <c r="E9869" s="61" t="s">
        <v>4134</v>
      </c>
      <c r="F9869" s="62">
        <v>2</v>
      </c>
      <c r="G9869" s="63">
        <v>3076</v>
      </c>
      <c r="H9869" s="25">
        <v>6152</v>
      </c>
      <c r="I9869" s="25"/>
      <c r="J9869" s="58" t="e">
        <f>HYPERLINK("#"&amp;"Insumos"&amp;"!A"&amp;MATCH($B9869,#REF!,0),"Ins "&amp;$B9869)</f>
        <v>#REF!</v>
      </c>
      <c r="M9869" s="220"/>
    </row>
    <row r="9870" spans="1:13" s="59" customFormat="1" ht="14.25" x14ac:dyDescent="0.2">
      <c r="A9870" s="60" t="s">
        <v>11606</v>
      </c>
      <c r="B9870" s="64" t="s">
        <v>4673</v>
      </c>
      <c r="C9870" s="66" t="s">
        <v>490</v>
      </c>
      <c r="D9870" s="61" t="s">
        <v>5751</v>
      </c>
      <c r="E9870" s="61" t="s">
        <v>4134</v>
      </c>
      <c r="F9870" s="62">
        <v>2</v>
      </c>
      <c r="G9870" s="63">
        <v>6465</v>
      </c>
      <c r="H9870" s="25">
        <v>12930</v>
      </c>
      <c r="I9870" s="25"/>
      <c r="J9870" s="58" t="e">
        <f>HYPERLINK("#"&amp;"Insumos"&amp;"!A"&amp;MATCH($B9870,#REF!,0),"Ins "&amp;$B9870)</f>
        <v>#REF!</v>
      </c>
      <c r="M9870" s="220"/>
    </row>
    <row r="9871" spans="1:13" s="59" customFormat="1" ht="14.25" x14ac:dyDescent="0.2">
      <c r="A9871" s="60" t="s">
        <v>11606</v>
      </c>
      <c r="B9871" s="64" t="s">
        <v>4685</v>
      </c>
      <c r="C9871" s="66" t="s">
        <v>265</v>
      </c>
      <c r="D9871" s="61" t="s">
        <v>5751</v>
      </c>
      <c r="E9871" s="61" t="s">
        <v>287</v>
      </c>
      <c r="F9871" s="62">
        <v>3</v>
      </c>
      <c r="G9871" s="63">
        <v>2288</v>
      </c>
      <c r="H9871" s="25">
        <v>6864</v>
      </c>
      <c r="I9871" s="25"/>
      <c r="J9871" s="58" t="e">
        <f>HYPERLINK("#"&amp;"Insumos"&amp;"!A"&amp;MATCH($B9871,#REF!,0),"Ins "&amp;$B9871)</f>
        <v>#REF!</v>
      </c>
      <c r="M9871" s="220"/>
    </row>
    <row r="9872" spans="1:13" s="59" customFormat="1" ht="14.25" x14ac:dyDescent="0.2">
      <c r="A9872" s="60" t="s">
        <v>11606</v>
      </c>
      <c r="B9872" s="64" t="s">
        <v>4688</v>
      </c>
      <c r="C9872" s="66" t="s">
        <v>268</v>
      </c>
      <c r="D9872" s="61" t="s">
        <v>5751</v>
      </c>
      <c r="E9872" s="61" t="s">
        <v>287</v>
      </c>
      <c r="F9872" s="62">
        <v>6</v>
      </c>
      <c r="G9872" s="63">
        <v>2236</v>
      </c>
      <c r="H9872" s="25">
        <v>13416</v>
      </c>
      <c r="I9872" s="25"/>
      <c r="J9872" s="58" t="e">
        <f>HYPERLINK("#"&amp;"Insumos"&amp;"!A"&amp;MATCH($B9872,#REF!,0),"Ins "&amp;$B9872)</f>
        <v>#REF!</v>
      </c>
      <c r="M9872" s="220"/>
    </row>
    <row r="9873" spans="1:13" s="59" customFormat="1" ht="14.25" x14ac:dyDescent="0.2">
      <c r="A9873" s="60" t="s">
        <v>11606</v>
      </c>
      <c r="B9873" s="64" t="s">
        <v>11620</v>
      </c>
      <c r="C9873" s="66" t="s">
        <v>11641</v>
      </c>
      <c r="D9873" s="61" t="s">
        <v>5751</v>
      </c>
      <c r="E9873" s="61" t="s">
        <v>4134</v>
      </c>
      <c r="F9873" s="62">
        <v>1</v>
      </c>
      <c r="G9873" s="63">
        <v>20696</v>
      </c>
      <c r="H9873" s="25">
        <v>20696</v>
      </c>
      <c r="I9873" s="25"/>
      <c r="J9873" s="58" t="e">
        <f>HYPERLINK("#"&amp;"Insumos"&amp;"!A"&amp;MATCH($B9873,#REF!,0),"Ins "&amp;$B9873)</f>
        <v>#REF!</v>
      </c>
      <c r="M9873" s="220"/>
    </row>
    <row r="9874" spans="1:13" s="59" customFormat="1" ht="14.25" x14ac:dyDescent="0.2">
      <c r="A9874" s="60" t="s">
        <v>11606</v>
      </c>
      <c r="B9874" s="64" t="s">
        <v>11621</v>
      </c>
      <c r="C9874" s="66" t="s">
        <v>11642</v>
      </c>
      <c r="D9874" s="61" t="s">
        <v>5751</v>
      </c>
      <c r="E9874" s="61" t="s">
        <v>4134</v>
      </c>
      <c r="F9874" s="62">
        <v>1</v>
      </c>
      <c r="G9874" s="63">
        <v>25012</v>
      </c>
      <c r="H9874" s="25">
        <v>25012</v>
      </c>
      <c r="I9874" s="25"/>
      <c r="J9874" s="58" t="e">
        <f>HYPERLINK("#"&amp;"Insumos"&amp;"!A"&amp;MATCH($B9874,#REF!,0),"Ins "&amp;$B9874)</f>
        <v>#REF!</v>
      </c>
      <c r="M9874" s="220"/>
    </row>
    <row r="9875" spans="1:13" s="59" customFormat="1" ht="14.25" x14ac:dyDescent="0.2">
      <c r="A9875" s="60" t="s">
        <v>11606</v>
      </c>
      <c r="B9875" s="64" t="s">
        <v>4875</v>
      </c>
      <c r="C9875" s="66" t="s">
        <v>366</v>
      </c>
      <c r="D9875" s="61" t="s">
        <v>5751</v>
      </c>
      <c r="E9875" s="61" t="s">
        <v>287</v>
      </c>
      <c r="F9875" s="62">
        <v>3</v>
      </c>
      <c r="G9875" s="63">
        <v>9093</v>
      </c>
      <c r="H9875" s="25">
        <v>27279</v>
      </c>
      <c r="I9875" s="25"/>
      <c r="J9875" s="58" t="e">
        <f>HYPERLINK("#"&amp;"Insumos"&amp;"!A"&amp;MATCH($B9875,#REF!,0),"Ins "&amp;$B9875)</f>
        <v>#REF!</v>
      </c>
      <c r="M9875" s="220"/>
    </row>
    <row r="9876" spans="1:13" s="59" customFormat="1" ht="14.25" x14ac:dyDescent="0.2">
      <c r="A9876" s="60" t="s">
        <v>11606</v>
      </c>
      <c r="B9876" s="64" t="s">
        <v>5007</v>
      </c>
      <c r="C9876" s="66" t="s">
        <v>720</v>
      </c>
      <c r="D9876" s="61" t="s">
        <v>5751</v>
      </c>
      <c r="E9876" s="61" t="s">
        <v>4134</v>
      </c>
      <c r="F9876" s="62">
        <v>2</v>
      </c>
      <c r="G9876" s="63">
        <v>1897</v>
      </c>
      <c r="H9876" s="25">
        <v>3794</v>
      </c>
      <c r="I9876" s="25"/>
      <c r="J9876" s="58" t="e">
        <f>HYPERLINK("#"&amp;"Insumos"&amp;"!A"&amp;MATCH($B9876,#REF!,0),"Ins "&amp;$B9876)</f>
        <v>#REF!</v>
      </c>
      <c r="M9876" s="220"/>
    </row>
    <row r="9877" spans="1:13" s="59" customFormat="1" ht="30" x14ac:dyDescent="0.2">
      <c r="A9877" s="69" t="s">
        <v>11632</v>
      </c>
      <c r="B9877" s="74" t="s">
        <v>6816</v>
      </c>
      <c r="C9877" s="80" t="s">
        <v>11636</v>
      </c>
      <c r="D9877" s="70" t="s">
        <v>5608</v>
      </c>
      <c r="E9877" s="37" t="s">
        <v>464</v>
      </c>
      <c r="F9877" s="71"/>
      <c r="G9877" s="72"/>
      <c r="H9877" s="75"/>
      <c r="I9877" s="27">
        <v>72152</v>
      </c>
      <c r="M9877" s="220">
        <f t="shared" si="154"/>
        <v>94490</v>
      </c>
    </row>
    <row r="9878" spans="1:13" s="59" customFormat="1" ht="14.25" x14ac:dyDescent="0.2">
      <c r="A9878" s="60" t="s">
        <v>11632</v>
      </c>
      <c r="B9878" s="60" t="s">
        <v>5577</v>
      </c>
      <c r="C9878" s="66" t="s">
        <v>6346</v>
      </c>
      <c r="D9878" s="61" t="s">
        <v>5734</v>
      </c>
      <c r="E9878" s="61" t="s">
        <v>4141</v>
      </c>
      <c r="F9878" s="62">
        <v>0.22445899999999999</v>
      </c>
      <c r="G9878" s="63">
        <v>53481</v>
      </c>
      <c r="H9878" s="25">
        <v>12004</v>
      </c>
      <c r="I9878" s="25"/>
      <c r="J9878" s="58" t="e">
        <f>HYPERLINK("#"&amp;"Insumos"&amp;"!A"&amp;MATCH($B9878,#REF!,0),"Ins "&amp;$B9878)</f>
        <v>#REF!</v>
      </c>
      <c r="M9878" s="220"/>
    </row>
    <row r="9879" spans="1:13" s="59" customFormat="1" ht="14.25" x14ac:dyDescent="0.2">
      <c r="A9879" s="60" t="s">
        <v>11632</v>
      </c>
      <c r="B9879" s="64" t="s">
        <v>263</v>
      </c>
      <c r="C9879" s="66" t="s">
        <v>696</v>
      </c>
      <c r="D9879" s="61" t="s">
        <v>5534</v>
      </c>
      <c r="E9879" s="61" t="s">
        <v>4140</v>
      </c>
      <c r="F9879" s="62">
        <v>0.1</v>
      </c>
      <c r="G9879" s="63">
        <v>187426</v>
      </c>
      <c r="H9879" s="25">
        <v>18743</v>
      </c>
      <c r="I9879" s="25"/>
      <c r="J9879" s="58" t="e">
        <f>HYPERLINK("#"&amp;"Insumos"&amp;"!A"&amp;MATCH($B9879,#REF!,0),"Ins "&amp;$B9879)</f>
        <v>#REF!</v>
      </c>
      <c r="M9879" s="220"/>
    </row>
    <row r="9880" spans="1:13" s="59" customFormat="1" ht="14.25" x14ac:dyDescent="0.2">
      <c r="A9880" s="60" t="s">
        <v>11632</v>
      </c>
      <c r="B9880" s="64" t="s">
        <v>5533</v>
      </c>
      <c r="C9880" s="66" t="s">
        <v>5892</v>
      </c>
      <c r="D9880" s="61" t="s">
        <v>977</v>
      </c>
      <c r="E9880" s="61" t="s">
        <v>4134</v>
      </c>
      <c r="F9880" s="62">
        <v>2</v>
      </c>
      <c r="G9880" s="63">
        <v>3623</v>
      </c>
      <c r="H9880" s="25">
        <v>7246</v>
      </c>
      <c r="I9880" s="25"/>
      <c r="J9880" s="58" t="e">
        <f>HYPERLINK("#"&amp;"Insumos"&amp;"!A"&amp;MATCH($B9880,#REF!,0),"Ins "&amp;$B9880)</f>
        <v>#REF!</v>
      </c>
      <c r="M9880" s="220"/>
    </row>
    <row r="9881" spans="1:13" s="59" customFormat="1" ht="14.25" x14ac:dyDescent="0.2">
      <c r="A9881" s="60" t="s">
        <v>11632</v>
      </c>
      <c r="B9881" s="64" t="s">
        <v>11622</v>
      </c>
      <c r="C9881" s="66" t="s">
        <v>11643</v>
      </c>
      <c r="D9881" s="61" t="s">
        <v>5751</v>
      </c>
      <c r="E9881" s="61" t="s">
        <v>464</v>
      </c>
      <c r="F9881" s="62">
        <v>1</v>
      </c>
      <c r="G9881" s="63">
        <v>34159</v>
      </c>
      <c r="H9881" s="25">
        <v>34159</v>
      </c>
      <c r="I9881" s="25"/>
      <c r="J9881" s="58" t="e">
        <f>HYPERLINK("#"&amp;"Insumos"&amp;"!A"&amp;MATCH($B9881,#REF!,0),"Ins "&amp;$B9881)</f>
        <v>#REF!</v>
      </c>
      <c r="M9881" s="220"/>
    </row>
    <row r="9882" spans="1:13" s="59" customFormat="1" ht="45" x14ac:dyDescent="0.2">
      <c r="A9882" s="69" t="s">
        <v>11633</v>
      </c>
      <c r="B9882" s="74" t="s">
        <v>6816</v>
      </c>
      <c r="C9882" s="80" t="s">
        <v>11637</v>
      </c>
      <c r="D9882" s="70" t="s">
        <v>5608</v>
      </c>
      <c r="E9882" s="37" t="s">
        <v>4134</v>
      </c>
      <c r="F9882" s="71"/>
      <c r="G9882" s="72"/>
      <c r="H9882" s="75"/>
      <c r="I9882" s="27">
        <v>4097360</v>
      </c>
      <c r="M9882" s="220">
        <f t="shared" si="154"/>
        <v>5365903</v>
      </c>
    </row>
    <row r="9883" spans="1:13" s="59" customFormat="1" ht="14.25" x14ac:dyDescent="0.2">
      <c r="A9883" s="60" t="s">
        <v>11633</v>
      </c>
      <c r="B9883" s="60" t="s">
        <v>81</v>
      </c>
      <c r="C9883" s="66" t="s">
        <v>1020</v>
      </c>
      <c r="D9883" s="61" t="s">
        <v>5734</v>
      </c>
      <c r="E9883" s="61" t="s">
        <v>4141</v>
      </c>
      <c r="F9883" s="62">
        <v>5</v>
      </c>
      <c r="G9883" s="63">
        <v>75325</v>
      </c>
      <c r="H9883" s="25">
        <v>376625</v>
      </c>
      <c r="I9883" s="25"/>
      <c r="J9883" s="58" t="e">
        <f>HYPERLINK("#"&amp;"Insumos"&amp;"!A"&amp;MATCH($B9883,#REF!,0),"Ins "&amp;$B9883)</f>
        <v>#REF!</v>
      </c>
      <c r="M9883" s="220"/>
    </row>
    <row r="9884" spans="1:13" s="59" customFormat="1" ht="14.25" x14ac:dyDescent="0.2">
      <c r="A9884" s="60" t="s">
        <v>11633</v>
      </c>
      <c r="B9884" s="64" t="s">
        <v>5578</v>
      </c>
      <c r="C9884" s="66" t="s">
        <v>1015</v>
      </c>
      <c r="D9884" s="61" t="s">
        <v>5734</v>
      </c>
      <c r="E9884" s="61" t="s">
        <v>4141</v>
      </c>
      <c r="F9884" s="62">
        <v>5</v>
      </c>
      <c r="G9884" s="63">
        <v>52425</v>
      </c>
      <c r="H9884" s="25">
        <v>262125</v>
      </c>
      <c r="I9884" s="25"/>
      <c r="J9884" s="58" t="e">
        <f>HYPERLINK("#"&amp;"Insumos"&amp;"!A"&amp;MATCH($B9884,#REF!,0),"Ins "&amp;$B9884)</f>
        <v>#REF!</v>
      </c>
      <c r="M9884" s="220"/>
    </row>
    <row r="9885" spans="1:13" s="59" customFormat="1" ht="14.25" x14ac:dyDescent="0.2">
      <c r="A9885" s="60" t="s">
        <v>11633</v>
      </c>
      <c r="B9885" s="64" t="s">
        <v>5533</v>
      </c>
      <c r="C9885" s="66" t="s">
        <v>5892</v>
      </c>
      <c r="D9885" s="61" t="s">
        <v>977</v>
      </c>
      <c r="E9885" s="61" t="s">
        <v>4134</v>
      </c>
      <c r="F9885" s="62">
        <v>3</v>
      </c>
      <c r="G9885" s="63">
        <v>3623</v>
      </c>
      <c r="H9885" s="25">
        <v>10869</v>
      </c>
      <c r="I9885" s="25"/>
      <c r="J9885" s="58" t="e">
        <f>HYPERLINK("#"&amp;"Insumos"&amp;"!A"&amp;MATCH($B9885,#REF!,0),"Ins "&amp;$B9885)</f>
        <v>#REF!</v>
      </c>
      <c r="M9885" s="220"/>
    </row>
    <row r="9886" spans="1:13" s="59" customFormat="1" ht="14.25" x14ac:dyDescent="0.2">
      <c r="A9886" s="60" t="s">
        <v>11633</v>
      </c>
      <c r="B9886" s="64" t="s">
        <v>6104</v>
      </c>
      <c r="C9886" s="66" t="s">
        <v>6105</v>
      </c>
      <c r="D9886" s="61" t="s">
        <v>5751</v>
      </c>
      <c r="E9886" s="61" t="s">
        <v>4134</v>
      </c>
      <c r="F9886" s="62">
        <v>3</v>
      </c>
      <c r="G9886" s="63">
        <v>21736</v>
      </c>
      <c r="H9886" s="25">
        <v>65208</v>
      </c>
      <c r="I9886" s="25"/>
      <c r="J9886" s="58" t="e">
        <f>HYPERLINK("#"&amp;"Insumos"&amp;"!A"&amp;MATCH($B9886,#REF!,0),"Ins "&amp;$B9886)</f>
        <v>#REF!</v>
      </c>
      <c r="M9886" s="220"/>
    </row>
    <row r="9887" spans="1:13" s="59" customFormat="1" ht="14.25" x14ac:dyDescent="0.2">
      <c r="A9887" s="60" t="s">
        <v>11633</v>
      </c>
      <c r="B9887" s="64" t="s">
        <v>7614</v>
      </c>
      <c r="C9887" s="66" t="s">
        <v>7615</v>
      </c>
      <c r="D9887" s="61" t="s">
        <v>5751</v>
      </c>
      <c r="E9887" s="61" t="s">
        <v>466</v>
      </c>
      <c r="F9887" s="62">
        <v>1.5</v>
      </c>
      <c r="G9887" s="63">
        <v>426164</v>
      </c>
      <c r="H9887" s="25">
        <v>639246</v>
      </c>
      <c r="I9887" s="25"/>
      <c r="J9887" s="58" t="e">
        <f>HYPERLINK("#"&amp;"Insumos"&amp;"!A"&amp;MATCH($B9887,#REF!,0),"Ins "&amp;$B9887)</f>
        <v>#REF!</v>
      </c>
      <c r="M9887" s="220"/>
    </row>
    <row r="9888" spans="1:13" s="59" customFormat="1" ht="14.25" x14ac:dyDescent="0.2">
      <c r="A9888" s="60" t="s">
        <v>11633</v>
      </c>
      <c r="B9888" s="64" t="s">
        <v>7699</v>
      </c>
      <c r="C9888" s="66" t="s">
        <v>7700</v>
      </c>
      <c r="D9888" s="61" t="s">
        <v>5751</v>
      </c>
      <c r="E9888" s="61" t="s">
        <v>4134</v>
      </c>
      <c r="F9888" s="62">
        <v>3</v>
      </c>
      <c r="G9888" s="63">
        <v>269636</v>
      </c>
      <c r="H9888" s="25">
        <v>808908</v>
      </c>
      <c r="I9888" s="25"/>
      <c r="J9888" s="58" t="e">
        <f>HYPERLINK("#"&amp;"Insumos"&amp;"!A"&amp;MATCH($B9888,#REF!,0),"Ins "&amp;$B9888)</f>
        <v>#REF!</v>
      </c>
      <c r="M9888" s="220"/>
    </row>
    <row r="9889" spans="1:13" s="59" customFormat="1" ht="14.25" x14ac:dyDescent="0.2">
      <c r="A9889" s="60" t="s">
        <v>11633</v>
      </c>
      <c r="B9889" s="64" t="s">
        <v>11623</v>
      </c>
      <c r="C9889" s="66" t="s">
        <v>11644</v>
      </c>
      <c r="D9889" s="61" t="s">
        <v>5751</v>
      </c>
      <c r="E9889" s="61" t="s">
        <v>464</v>
      </c>
      <c r="F9889" s="62">
        <v>15</v>
      </c>
      <c r="G9889" s="63">
        <v>47788</v>
      </c>
      <c r="H9889" s="25">
        <v>716820</v>
      </c>
      <c r="I9889" s="25"/>
      <c r="J9889" s="58" t="e">
        <f>HYPERLINK("#"&amp;"Insumos"&amp;"!A"&amp;MATCH($B9889,#REF!,0),"Ins "&amp;$B9889)</f>
        <v>#REF!</v>
      </c>
      <c r="M9889" s="220"/>
    </row>
    <row r="9890" spans="1:13" s="59" customFormat="1" ht="14.25" x14ac:dyDescent="0.2">
      <c r="A9890" s="60" t="s">
        <v>11633</v>
      </c>
      <c r="B9890" s="64" t="s">
        <v>7751</v>
      </c>
      <c r="C9890" s="66" t="s">
        <v>7752</v>
      </c>
      <c r="D9890" s="61" t="s">
        <v>5751</v>
      </c>
      <c r="E9890" s="61" t="s">
        <v>467</v>
      </c>
      <c r="F9890" s="62">
        <v>7</v>
      </c>
      <c r="G9890" s="63">
        <v>8920</v>
      </c>
      <c r="H9890" s="25">
        <v>62440</v>
      </c>
      <c r="I9890" s="25"/>
      <c r="J9890" s="58" t="e">
        <f>HYPERLINK("#"&amp;"Insumos"&amp;"!A"&amp;MATCH($B9890,#REF!,0),"Ins "&amp;$B9890)</f>
        <v>#REF!</v>
      </c>
      <c r="M9890" s="220"/>
    </row>
    <row r="9891" spans="1:13" s="59" customFormat="1" ht="14.25" x14ac:dyDescent="0.2">
      <c r="A9891" s="60" t="s">
        <v>11633</v>
      </c>
      <c r="B9891" s="64" t="s">
        <v>7753</v>
      </c>
      <c r="C9891" s="66" t="s">
        <v>540</v>
      </c>
      <c r="D9891" s="61" t="s">
        <v>5751</v>
      </c>
      <c r="E9891" s="61" t="s">
        <v>466</v>
      </c>
      <c r="F9891" s="62">
        <v>1.5</v>
      </c>
      <c r="G9891" s="63">
        <v>734369</v>
      </c>
      <c r="H9891" s="25">
        <v>1101554</v>
      </c>
      <c r="I9891" s="25"/>
      <c r="J9891" s="58" t="e">
        <f>HYPERLINK("#"&amp;"Insumos"&amp;"!A"&amp;MATCH($B9891,#REF!,0),"Ins "&amp;$B9891)</f>
        <v>#REF!</v>
      </c>
      <c r="M9891" s="220"/>
    </row>
    <row r="9892" spans="1:13" s="59" customFormat="1" ht="14.25" x14ac:dyDescent="0.2">
      <c r="A9892" s="60" t="s">
        <v>11633</v>
      </c>
      <c r="B9892" s="64" t="s">
        <v>7754</v>
      </c>
      <c r="C9892" s="66" t="s">
        <v>7755</v>
      </c>
      <c r="D9892" s="61" t="s">
        <v>5751</v>
      </c>
      <c r="E9892" s="61" t="s">
        <v>465</v>
      </c>
      <c r="F9892" s="62">
        <v>7.5</v>
      </c>
      <c r="G9892" s="63">
        <v>7142</v>
      </c>
      <c r="H9892" s="25">
        <v>53565</v>
      </c>
      <c r="I9892" s="25"/>
      <c r="J9892" s="58" t="e">
        <f>HYPERLINK("#"&amp;"Insumos"&amp;"!A"&amp;MATCH($B9892,#REF!,0),"Ins "&amp;$B9892)</f>
        <v>#REF!</v>
      </c>
      <c r="M9892" s="220"/>
    </row>
    <row r="9893" spans="1:13" s="59" customFormat="1" ht="30" x14ac:dyDescent="0.2">
      <c r="A9893" s="69" t="s">
        <v>11634</v>
      </c>
      <c r="B9893" s="74" t="s">
        <v>6816</v>
      </c>
      <c r="C9893" s="80" t="s">
        <v>11646</v>
      </c>
      <c r="D9893" s="70" t="s">
        <v>5608</v>
      </c>
      <c r="E9893" s="37" t="s">
        <v>4134</v>
      </c>
      <c r="F9893" s="71"/>
      <c r="G9893" s="72"/>
      <c r="H9893" s="75"/>
      <c r="I9893" s="27">
        <v>1508602</v>
      </c>
      <c r="M9893" s="220">
        <f t="shared" si="154"/>
        <v>1975665</v>
      </c>
    </row>
    <row r="9894" spans="1:13" s="59" customFormat="1" ht="14.25" x14ac:dyDescent="0.2">
      <c r="A9894" s="60" t="s">
        <v>11634</v>
      </c>
      <c r="B9894" s="60" t="s">
        <v>81</v>
      </c>
      <c r="C9894" s="66" t="s">
        <v>1020</v>
      </c>
      <c r="D9894" s="61" t="s">
        <v>5734</v>
      </c>
      <c r="E9894" s="61" t="s">
        <v>4141</v>
      </c>
      <c r="F9894" s="62">
        <v>0.36</v>
      </c>
      <c r="G9894" s="63">
        <v>75325</v>
      </c>
      <c r="H9894" s="25">
        <v>27117</v>
      </c>
      <c r="I9894" s="25"/>
      <c r="J9894" s="58" t="e">
        <f>HYPERLINK("#"&amp;"Insumos"&amp;"!A"&amp;MATCH($B9894,#REF!,0),"Ins "&amp;$B9894)</f>
        <v>#REF!</v>
      </c>
      <c r="M9894" s="220"/>
    </row>
    <row r="9895" spans="1:13" s="59" customFormat="1" ht="14.25" x14ac:dyDescent="0.2">
      <c r="A9895" s="60" t="s">
        <v>11634</v>
      </c>
      <c r="B9895" s="64" t="s">
        <v>263</v>
      </c>
      <c r="C9895" s="66" t="s">
        <v>696</v>
      </c>
      <c r="D9895" s="61" t="s">
        <v>5534</v>
      </c>
      <c r="E9895" s="61" t="s">
        <v>4140</v>
      </c>
      <c r="F9895" s="62">
        <v>5.0290000000000001E-2</v>
      </c>
      <c r="G9895" s="63">
        <v>187426</v>
      </c>
      <c r="H9895" s="25">
        <v>9426</v>
      </c>
      <c r="I9895" s="25"/>
      <c r="J9895" s="58" t="e">
        <f>HYPERLINK("#"&amp;"Insumos"&amp;"!A"&amp;MATCH($B9895,#REF!,0),"Ins "&amp;$B9895)</f>
        <v>#REF!</v>
      </c>
      <c r="M9895" s="220"/>
    </row>
    <row r="9896" spans="1:13" s="59" customFormat="1" ht="14.25" x14ac:dyDescent="0.2">
      <c r="A9896" s="60" t="s">
        <v>11634</v>
      </c>
      <c r="B9896" s="64" t="s">
        <v>5533</v>
      </c>
      <c r="C9896" s="66" t="s">
        <v>5892</v>
      </c>
      <c r="D9896" s="61" t="s">
        <v>977</v>
      </c>
      <c r="E9896" s="61" t="s">
        <v>4134</v>
      </c>
      <c r="F9896" s="62">
        <v>0.2</v>
      </c>
      <c r="G9896" s="63">
        <v>3623</v>
      </c>
      <c r="H9896" s="25">
        <v>725</v>
      </c>
      <c r="I9896" s="25"/>
      <c r="J9896" s="58" t="e">
        <f>HYPERLINK("#"&amp;"Insumos"&amp;"!A"&amp;MATCH($B9896,#REF!,0),"Ins "&amp;$B9896)</f>
        <v>#REF!</v>
      </c>
      <c r="M9896" s="220"/>
    </row>
    <row r="9897" spans="1:13" s="59" customFormat="1" ht="14.25" x14ac:dyDescent="0.2">
      <c r="A9897" s="60" t="s">
        <v>11634</v>
      </c>
      <c r="B9897" s="64" t="s">
        <v>11623</v>
      </c>
      <c r="C9897" s="66" t="s">
        <v>11644</v>
      </c>
      <c r="D9897" s="61" t="s">
        <v>5751</v>
      </c>
      <c r="E9897" s="61" t="s">
        <v>464</v>
      </c>
      <c r="F9897" s="62">
        <v>30</v>
      </c>
      <c r="G9897" s="63">
        <v>47788</v>
      </c>
      <c r="H9897" s="25">
        <v>1433640</v>
      </c>
      <c r="I9897" s="25"/>
      <c r="J9897" s="58" t="e">
        <f>HYPERLINK("#"&amp;"Insumos"&amp;"!A"&amp;MATCH($B9897,#REF!,0),"Ins "&amp;$B9897)</f>
        <v>#REF!</v>
      </c>
      <c r="M9897" s="220"/>
    </row>
    <row r="9898" spans="1:13" s="59" customFormat="1" ht="14.25" x14ac:dyDescent="0.2">
      <c r="A9898" s="60" t="s">
        <v>11634</v>
      </c>
      <c r="B9898" s="64" t="s">
        <v>11624</v>
      </c>
      <c r="C9898" s="66" t="s">
        <v>11645</v>
      </c>
      <c r="D9898" s="61" t="s">
        <v>5751</v>
      </c>
      <c r="E9898" s="61" t="s">
        <v>4134</v>
      </c>
      <c r="F9898" s="62">
        <v>2</v>
      </c>
      <c r="G9898" s="63">
        <v>18200</v>
      </c>
      <c r="H9898" s="25">
        <v>36400</v>
      </c>
      <c r="I9898" s="25"/>
      <c r="J9898" s="58" t="e">
        <f>HYPERLINK("#"&amp;"Insumos"&amp;"!A"&amp;MATCH($B9898,#REF!,0),"Ins "&amp;$B9898)</f>
        <v>#REF!</v>
      </c>
      <c r="M9898" s="220"/>
    </row>
    <row r="9899" spans="1:13" s="59" customFormat="1" ht="14.25" x14ac:dyDescent="0.2">
      <c r="A9899" s="60" t="s">
        <v>11634</v>
      </c>
      <c r="B9899" s="64" t="s">
        <v>5007</v>
      </c>
      <c r="C9899" s="66" t="s">
        <v>720</v>
      </c>
      <c r="D9899" s="61" t="s">
        <v>5751</v>
      </c>
      <c r="E9899" s="61" t="s">
        <v>4134</v>
      </c>
      <c r="F9899" s="62">
        <v>0.68200000000000005</v>
      </c>
      <c r="G9899" s="63">
        <v>1897</v>
      </c>
      <c r="H9899" s="25">
        <v>1294</v>
      </c>
      <c r="I9899" s="25"/>
      <c r="J9899" s="58" t="e">
        <f>HYPERLINK("#"&amp;"Insumos"&amp;"!A"&amp;MATCH($B9899,#REF!,0),"Ins "&amp;$B9899)</f>
        <v>#REF!</v>
      </c>
      <c r="M9899" s="220"/>
    </row>
    <row r="9900" spans="1:13" s="59" customFormat="1" ht="30" x14ac:dyDescent="0.2">
      <c r="A9900" s="69" t="s">
        <v>11707</v>
      </c>
      <c r="B9900" s="74" t="s">
        <v>6816</v>
      </c>
      <c r="C9900" s="80" t="s">
        <v>11745</v>
      </c>
      <c r="D9900" s="70" t="s">
        <v>5608</v>
      </c>
      <c r="E9900" s="37" t="s">
        <v>464</v>
      </c>
      <c r="F9900" s="71"/>
      <c r="G9900" s="72"/>
      <c r="H9900" s="75"/>
      <c r="I9900" s="27">
        <v>30133</v>
      </c>
      <c r="M9900" s="220">
        <f t="shared" si="154"/>
        <v>39462</v>
      </c>
    </row>
    <row r="9901" spans="1:13" s="59" customFormat="1" ht="14.25" x14ac:dyDescent="0.2">
      <c r="A9901" s="60" t="s">
        <v>11707</v>
      </c>
      <c r="B9901" s="60" t="s">
        <v>81</v>
      </c>
      <c r="C9901" s="66" t="s">
        <v>1020</v>
      </c>
      <c r="D9901" s="61" t="s">
        <v>5734</v>
      </c>
      <c r="E9901" s="61" t="s">
        <v>4141</v>
      </c>
      <c r="F9901" s="62">
        <v>0.15</v>
      </c>
      <c r="G9901" s="63">
        <v>75325</v>
      </c>
      <c r="H9901" s="25">
        <v>11299</v>
      </c>
      <c r="I9901" s="25"/>
      <c r="J9901" s="58" t="e">
        <f>HYPERLINK("#"&amp;"Insumos"&amp;"!A"&amp;MATCH($B9901,#REF!,0),"Ins "&amp;$B9901)</f>
        <v>#REF!</v>
      </c>
      <c r="M9901" s="220"/>
    </row>
    <row r="9902" spans="1:13" s="59" customFormat="1" ht="14.25" x14ac:dyDescent="0.2">
      <c r="A9902" s="60" t="s">
        <v>11707</v>
      </c>
      <c r="B9902" s="64" t="s">
        <v>263</v>
      </c>
      <c r="C9902" s="66" t="s">
        <v>696</v>
      </c>
      <c r="D9902" s="61" t="s">
        <v>5534</v>
      </c>
      <c r="E9902" s="61" t="s">
        <v>4140</v>
      </c>
      <c r="F9902" s="62">
        <v>1.4E-3</v>
      </c>
      <c r="G9902" s="63">
        <v>187426</v>
      </c>
      <c r="H9902" s="25">
        <v>262</v>
      </c>
      <c r="I9902" s="25"/>
      <c r="J9902" s="58" t="e">
        <f>HYPERLINK("#"&amp;"Insumos"&amp;"!A"&amp;MATCH($B9902,#REF!,0),"Ins "&amp;$B9902)</f>
        <v>#REF!</v>
      </c>
      <c r="M9902" s="220"/>
    </row>
    <row r="9903" spans="1:13" s="59" customFormat="1" ht="14.25" x14ac:dyDescent="0.2">
      <c r="A9903" s="60" t="s">
        <v>11707</v>
      </c>
      <c r="B9903" s="64" t="s">
        <v>5533</v>
      </c>
      <c r="C9903" s="66" t="s">
        <v>5892</v>
      </c>
      <c r="D9903" s="61" t="s">
        <v>977</v>
      </c>
      <c r="E9903" s="61" t="s">
        <v>4134</v>
      </c>
      <c r="F9903" s="62">
        <v>0.2</v>
      </c>
      <c r="G9903" s="63">
        <v>3623</v>
      </c>
      <c r="H9903" s="25">
        <v>725</v>
      </c>
      <c r="I9903" s="25"/>
      <c r="J9903" s="58" t="e">
        <f>HYPERLINK("#"&amp;"Insumos"&amp;"!A"&amp;MATCH($B9903,#REF!,0),"Ins "&amp;$B9903)</f>
        <v>#REF!</v>
      </c>
      <c r="M9903" s="220"/>
    </row>
    <row r="9904" spans="1:13" s="59" customFormat="1" ht="14.25" x14ac:dyDescent="0.2">
      <c r="A9904" s="60" t="s">
        <v>11707</v>
      </c>
      <c r="B9904" s="64" t="s">
        <v>4890</v>
      </c>
      <c r="C9904" s="66" t="s">
        <v>379</v>
      </c>
      <c r="D9904" s="61" t="s">
        <v>5751</v>
      </c>
      <c r="E9904" s="61" t="s">
        <v>287</v>
      </c>
      <c r="F9904" s="62">
        <v>1.03</v>
      </c>
      <c r="G9904" s="63">
        <v>6044</v>
      </c>
      <c r="H9904" s="25">
        <v>6225</v>
      </c>
      <c r="I9904" s="25"/>
      <c r="J9904" s="58" t="e">
        <f>HYPERLINK("#"&amp;"Insumos"&amp;"!A"&amp;MATCH($B9904,#REF!,0),"Ins "&amp;$B9904)</f>
        <v>#REF!</v>
      </c>
      <c r="M9904" s="220"/>
    </row>
    <row r="9905" spans="1:13" s="59" customFormat="1" ht="14.25" x14ac:dyDescent="0.2">
      <c r="A9905" s="60" t="s">
        <v>11707</v>
      </c>
      <c r="B9905" s="64" t="s">
        <v>4838</v>
      </c>
      <c r="C9905" s="66" t="s">
        <v>310</v>
      </c>
      <c r="D9905" s="61" t="s">
        <v>5751</v>
      </c>
      <c r="E9905" s="61" t="s">
        <v>4134</v>
      </c>
      <c r="F9905" s="62">
        <v>0.3</v>
      </c>
      <c r="G9905" s="63">
        <v>5394</v>
      </c>
      <c r="H9905" s="25">
        <v>1618</v>
      </c>
      <c r="I9905" s="25"/>
      <c r="J9905" s="58" t="e">
        <f>HYPERLINK("#"&amp;"Insumos"&amp;"!A"&amp;MATCH($B9905,#REF!,0),"Ins "&amp;$B9905)</f>
        <v>#REF!</v>
      </c>
      <c r="M9905" s="220"/>
    </row>
    <row r="9906" spans="1:13" s="59" customFormat="1" ht="25.5" x14ac:dyDescent="0.2">
      <c r="A9906" s="60" t="s">
        <v>11707</v>
      </c>
      <c r="B9906" s="64" t="s">
        <v>6062</v>
      </c>
      <c r="C9906" s="66" t="s">
        <v>6063</v>
      </c>
      <c r="D9906" s="61" t="s">
        <v>5751</v>
      </c>
      <c r="E9906" s="61" t="s">
        <v>5619</v>
      </c>
      <c r="F9906" s="62">
        <v>0.3</v>
      </c>
      <c r="G9906" s="63">
        <v>32145</v>
      </c>
      <c r="H9906" s="25">
        <v>9644</v>
      </c>
      <c r="I9906" s="25"/>
      <c r="J9906" s="58" t="e">
        <f>HYPERLINK("#"&amp;"Insumos"&amp;"!A"&amp;MATCH($B9906,#REF!,0),"Ins "&amp;$B9906)</f>
        <v>#REF!</v>
      </c>
      <c r="M9906" s="220"/>
    </row>
    <row r="9907" spans="1:13" s="59" customFormat="1" ht="14.25" x14ac:dyDescent="0.2">
      <c r="A9907" s="60" t="s">
        <v>11707</v>
      </c>
      <c r="B9907" s="64" t="s">
        <v>5007</v>
      </c>
      <c r="C9907" s="66" t="s">
        <v>720</v>
      </c>
      <c r="D9907" s="61" t="s">
        <v>5751</v>
      </c>
      <c r="E9907" s="61" t="s">
        <v>4134</v>
      </c>
      <c r="F9907" s="62">
        <v>0.19</v>
      </c>
      <c r="G9907" s="63">
        <v>1897</v>
      </c>
      <c r="H9907" s="25">
        <v>360</v>
      </c>
      <c r="I9907" s="25"/>
      <c r="J9907" s="58" t="e">
        <f>HYPERLINK("#"&amp;"Insumos"&amp;"!A"&amp;MATCH($B9907,#REF!,0),"Ins "&amp;$B9907)</f>
        <v>#REF!</v>
      </c>
      <c r="M9907" s="220"/>
    </row>
    <row r="9908" spans="1:13" s="59" customFormat="1" ht="30" x14ac:dyDescent="0.2">
      <c r="A9908" s="69" t="s">
        <v>11708</v>
      </c>
      <c r="B9908" s="74" t="s">
        <v>6816</v>
      </c>
      <c r="C9908" s="80" t="s">
        <v>11746</v>
      </c>
      <c r="D9908" s="70" t="s">
        <v>5608</v>
      </c>
      <c r="E9908" s="37" t="s">
        <v>464</v>
      </c>
      <c r="F9908" s="71"/>
      <c r="G9908" s="72"/>
      <c r="H9908" s="75"/>
      <c r="I9908" s="27">
        <v>21408</v>
      </c>
      <c r="M9908" s="220">
        <f t="shared" si="154"/>
        <v>28036</v>
      </c>
    </row>
    <row r="9909" spans="1:13" s="59" customFormat="1" ht="14.25" x14ac:dyDescent="0.2">
      <c r="A9909" s="60" t="s">
        <v>11708</v>
      </c>
      <c r="B9909" s="60" t="s">
        <v>81</v>
      </c>
      <c r="C9909" s="66" t="s">
        <v>1020</v>
      </c>
      <c r="D9909" s="61" t="s">
        <v>5734</v>
      </c>
      <c r="E9909" s="61" t="s">
        <v>4141</v>
      </c>
      <c r="F9909" s="62">
        <v>0.1</v>
      </c>
      <c r="G9909" s="63">
        <v>75325</v>
      </c>
      <c r="H9909" s="25">
        <v>7533</v>
      </c>
      <c r="I9909" s="25"/>
      <c r="J9909" s="58" t="e">
        <f>HYPERLINK("#"&amp;"Insumos"&amp;"!A"&amp;MATCH($B9909,#REF!,0),"Ins "&amp;$B9909)</f>
        <v>#REF!</v>
      </c>
      <c r="M9909" s="220"/>
    </row>
    <row r="9910" spans="1:13" s="59" customFormat="1" ht="14.25" x14ac:dyDescent="0.2">
      <c r="A9910" s="60" t="s">
        <v>11708</v>
      </c>
      <c r="B9910" s="64" t="s">
        <v>263</v>
      </c>
      <c r="C9910" s="66" t="s">
        <v>696</v>
      </c>
      <c r="D9910" s="61" t="s">
        <v>5534</v>
      </c>
      <c r="E9910" s="61" t="s">
        <v>4140</v>
      </c>
      <c r="F9910" s="77">
        <v>1E-3</v>
      </c>
      <c r="G9910" s="63">
        <v>187426</v>
      </c>
      <c r="H9910" s="25">
        <v>187</v>
      </c>
      <c r="I9910" s="25"/>
      <c r="J9910" s="58" t="e">
        <f>HYPERLINK("#"&amp;"Insumos"&amp;"!A"&amp;MATCH($B9910,#REF!,0),"Ins "&amp;$B9910)</f>
        <v>#REF!</v>
      </c>
      <c r="M9910" s="220"/>
    </row>
    <row r="9911" spans="1:13" s="59" customFormat="1" ht="14.25" x14ac:dyDescent="0.2">
      <c r="A9911" s="60" t="s">
        <v>11708</v>
      </c>
      <c r="B9911" s="64" t="s">
        <v>5533</v>
      </c>
      <c r="C9911" s="66" t="s">
        <v>5892</v>
      </c>
      <c r="D9911" s="61" t="s">
        <v>977</v>
      </c>
      <c r="E9911" s="61" t="s">
        <v>4134</v>
      </c>
      <c r="F9911" s="62">
        <v>0.2</v>
      </c>
      <c r="G9911" s="63">
        <v>3623</v>
      </c>
      <c r="H9911" s="25">
        <v>725</v>
      </c>
      <c r="I9911" s="25"/>
      <c r="J9911" s="58" t="e">
        <f>HYPERLINK("#"&amp;"Insumos"&amp;"!A"&amp;MATCH($B9911,#REF!,0),"Ins "&amp;$B9911)</f>
        <v>#REF!</v>
      </c>
      <c r="M9911" s="220"/>
    </row>
    <row r="9912" spans="1:13" s="59" customFormat="1" ht="14.25" x14ac:dyDescent="0.2">
      <c r="A9912" s="60" t="s">
        <v>11708</v>
      </c>
      <c r="B9912" s="64" t="s">
        <v>4887</v>
      </c>
      <c r="C9912" s="66" t="s">
        <v>378</v>
      </c>
      <c r="D9912" s="61" t="s">
        <v>5751</v>
      </c>
      <c r="E9912" s="61" t="s">
        <v>287</v>
      </c>
      <c r="F9912" s="62">
        <v>1.03</v>
      </c>
      <c r="G9912" s="63">
        <v>2946</v>
      </c>
      <c r="H9912" s="25">
        <v>3034</v>
      </c>
      <c r="I9912" s="25"/>
      <c r="J9912" s="58" t="e">
        <f>HYPERLINK("#"&amp;"Insumos"&amp;"!A"&amp;MATCH($B9912,#REF!,0),"Ins "&amp;$B9912)</f>
        <v>#REF!</v>
      </c>
      <c r="M9912" s="220"/>
    </row>
    <row r="9913" spans="1:13" s="59" customFormat="1" ht="25.5" x14ac:dyDescent="0.2">
      <c r="A9913" s="60" t="s">
        <v>11708</v>
      </c>
      <c r="B9913" s="64" t="s">
        <v>6062</v>
      </c>
      <c r="C9913" s="66" t="s">
        <v>6063</v>
      </c>
      <c r="D9913" s="61" t="s">
        <v>5751</v>
      </c>
      <c r="E9913" s="61" t="s">
        <v>5619</v>
      </c>
      <c r="F9913" s="62">
        <v>0.3</v>
      </c>
      <c r="G9913" s="63">
        <v>32145</v>
      </c>
      <c r="H9913" s="25">
        <v>9644</v>
      </c>
      <c r="I9913" s="25"/>
      <c r="J9913" s="58" t="e">
        <f>HYPERLINK("#"&amp;"Insumos"&amp;"!A"&amp;MATCH($B9913,#REF!,0),"Ins "&amp;$B9913)</f>
        <v>#REF!</v>
      </c>
      <c r="M9913" s="220"/>
    </row>
    <row r="9914" spans="1:13" s="59" customFormat="1" ht="14.25" x14ac:dyDescent="0.2">
      <c r="A9914" s="60" t="s">
        <v>11708</v>
      </c>
      <c r="B9914" s="64" t="s">
        <v>5007</v>
      </c>
      <c r="C9914" s="66" t="s">
        <v>720</v>
      </c>
      <c r="D9914" s="61" t="s">
        <v>5751</v>
      </c>
      <c r="E9914" s="61" t="s">
        <v>4134</v>
      </c>
      <c r="F9914" s="62">
        <v>0.15</v>
      </c>
      <c r="G9914" s="63">
        <v>1897</v>
      </c>
      <c r="H9914" s="25">
        <v>285</v>
      </c>
      <c r="I9914" s="25"/>
      <c r="J9914" s="58" t="e">
        <f>HYPERLINK("#"&amp;"Insumos"&amp;"!A"&amp;MATCH($B9914,#REF!,0),"Ins "&amp;$B9914)</f>
        <v>#REF!</v>
      </c>
      <c r="M9914" s="220"/>
    </row>
    <row r="9915" spans="1:13" s="59" customFormat="1" ht="30" x14ac:dyDescent="0.2">
      <c r="A9915" s="69" t="s">
        <v>11709</v>
      </c>
      <c r="B9915" s="74" t="s">
        <v>6816</v>
      </c>
      <c r="C9915" s="80" t="s">
        <v>11747</v>
      </c>
      <c r="D9915" s="70" t="s">
        <v>5608</v>
      </c>
      <c r="E9915" s="37" t="s">
        <v>464</v>
      </c>
      <c r="F9915" s="71"/>
      <c r="G9915" s="72"/>
      <c r="H9915" s="75"/>
      <c r="I9915" s="27">
        <v>33552</v>
      </c>
      <c r="M9915" s="220">
        <f t="shared" si="154"/>
        <v>43940</v>
      </c>
    </row>
    <row r="9916" spans="1:13" s="59" customFormat="1" ht="14.25" x14ac:dyDescent="0.2">
      <c r="A9916" s="60" t="s">
        <v>11709</v>
      </c>
      <c r="B9916" s="60" t="s">
        <v>81</v>
      </c>
      <c r="C9916" s="66" t="s">
        <v>1020</v>
      </c>
      <c r="D9916" s="61" t="s">
        <v>5734</v>
      </c>
      <c r="E9916" s="61" t="s">
        <v>4141</v>
      </c>
      <c r="F9916" s="62">
        <v>0.15</v>
      </c>
      <c r="G9916" s="63">
        <v>75325</v>
      </c>
      <c r="H9916" s="25">
        <v>11299</v>
      </c>
      <c r="I9916" s="25"/>
      <c r="J9916" s="58" t="e">
        <f>HYPERLINK("#"&amp;"Insumos"&amp;"!A"&amp;MATCH($B9916,#REF!,0),"Ins "&amp;$B9916)</f>
        <v>#REF!</v>
      </c>
      <c r="M9916" s="220"/>
    </row>
    <row r="9917" spans="1:13" s="59" customFormat="1" ht="14.25" x14ac:dyDescent="0.2">
      <c r="A9917" s="60" t="s">
        <v>11709</v>
      </c>
      <c r="B9917" s="64" t="s">
        <v>263</v>
      </c>
      <c r="C9917" s="66" t="s">
        <v>696</v>
      </c>
      <c r="D9917" s="61" t="s">
        <v>5534</v>
      </c>
      <c r="E9917" s="61" t="s">
        <v>4140</v>
      </c>
      <c r="F9917" s="62">
        <v>1E-3</v>
      </c>
      <c r="G9917" s="63">
        <v>187426</v>
      </c>
      <c r="H9917" s="25">
        <v>187</v>
      </c>
      <c r="I9917" s="25"/>
      <c r="J9917" s="58" t="e">
        <f>HYPERLINK("#"&amp;"Insumos"&amp;"!A"&amp;MATCH($B9917,#REF!,0),"Ins "&amp;$B9917)</f>
        <v>#REF!</v>
      </c>
      <c r="M9917" s="220"/>
    </row>
    <row r="9918" spans="1:13" s="59" customFormat="1" ht="14.25" x14ac:dyDescent="0.2">
      <c r="A9918" s="60" t="s">
        <v>11709</v>
      </c>
      <c r="B9918" s="64" t="s">
        <v>5533</v>
      </c>
      <c r="C9918" s="66" t="s">
        <v>5892</v>
      </c>
      <c r="D9918" s="61" t="s">
        <v>977</v>
      </c>
      <c r="E9918" s="61" t="s">
        <v>4134</v>
      </c>
      <c r="F9918" s="62">
        <v>0.2</v>
      </c>
      <c r="G9918" s="63">
        <v>3623</v>
      </c>
      <c r="H9918" s="25">
        <v>725</v>
      </c>
      <c r="I9918" s="25"/>
      <c r="J9918" s="58" t="e">
        <f>HYPERLINK("#"&amp;"Insumos"&amp;"!A"&amp;MATCH($B9918,#REF!,0),"Ins "&amp;$B9918)</f>
        <v>#REF!</v>
      </c>
      <c r="M9918" s="220"/>
    </row>
    <row r="9919" spans="1:13" s="59" customFormat="1" ht="14.25" x14ac:dyDescent="0.2">
      <c r="A9919" s="60" t="s">
        <v>11709</v>
      </c>
      <c r="B9919" s="64" t="s">
        <v>4883</v>
      </c>
      <c r="C9919" s="66" t="s">
        <v>374</v>
      </c>
      <c r="D9919" s="61" t="s">
        <v>5751</v>
      </c>
      <c r="E9919" s="61" t="s">
        <v>287</v>
      </c>
      <c r="F9919" s="62">
        <v>1.03</v>
      </c>
      <c r="G9919" s="63">
        <v>4765</v>
      </c>
      <c r="H9919" s="25">
        <v>4908</v>
      </c>
      <c r="I9919" s="25"/>
      <c r="J9919" s="58" t="e">
        <f>HYPERLINK("#"&amp;"Insumos"&amp;"!A"&amp;MATCH($B9919,#REF!,0),"Ins "&amp;$B9919)</f>
        <v>#REF!</v>
      </c>
      <c r="M9919" s="220"/>
    </row>
    <row r="9920" spans="1:13" s="59" customFormat="1" ht="25.5" x14ac:dyDescent="0.2">
      <c r="A9920" s="60" t="s">
        <v>11709</v>
      </c>
      <c r="B9920" s="64" t="s">
        <v>6062</v>
      </c>
      <c r="C9920" s="66" t="s">
        <v>6063</v>
      </c>
      <c r="D9920" s="61" t="s">
        <v>5751</v>
      </c>
      <c r="E9920" s="61" t="s">
        <v>5619</v>
      </c>
      <c r="F9920" s="62">
        <v>0.5</v>
      </c>
      <c r="G9920" s="63">
        <v>32145</v>
      </c>
      <c r="H9920" s="25">
        <v>16073</v>
      </c>
      <c r="I9920" s="25"/>
      <c r="J9920" s="58" t="e">
        <f>HYPERLINK("#"&amp;"Insumos"&amp;"!A"&amp;MATCH($B9920,#REF!,0),"Ins "&amp;$B9920)</f>
        <v>#REF!</v>
      </c>
      <c r="M9920" s="220"/>
    </row>
    <row r="9921" spans="1:13" s="59" customFormat="1" ht="14.25" x14ac:dyDescent="0.2">
      <c r="A9921" s="60" t="s">
        <v>11709</v>
      </c>
      <c r="B9921" s="64" t="s">
        <v>5007</v>
      </c>
      <c r="C9921" s="66" t="s">
        <v>720</v>
      </c>
      <c r="D9921" s="61" t="s">
        <v>5751</v>
      </c>
      <c r="E9921" s="61" t="s">
        <v>4134</v>
      </c>
      <c r="F9921" s="62">
        <v>0.19</v>
      </c>
      <c r="G9921" s="63">
        <v>1897</v>
      </c>
      <c r="H9921" s="25">
        <v>360</v>
      </c>
      <c r="I9921" s="25"/>
      <c r="J9921" s="58" t="e">
        <f>HYPERLINK("#"&amp;"Insumos"&amp;"!A"&amp;MATCH($B9921,#REF!,0),"Ins "&amp;$B9921)</f>
        <v>#REF!</v>
      </c>
      <c r="M9921" s="220"/>
    </row>
    <row r="9922" spans="1:13" s="59" customFormat="1" ht="30" x14ac:dyDescent="0.2">
      <c r="A9922" s="69" t="s">
        <v>11710</v>
      </c>
      <c r="B9922" s="74" t="s">
        <v>6816</v>
      </c>
      <c r="C9922" s="80" t="s">
        <v>11729</v>
      </c>
      <c r="D9922" s="70" t="s">
        <v>5608</v>
      </c>
      <c r="E9922" s="37" t="s">
        <v>464</v>
      </c>
      <c r="F9922" s="71"/>
      <c r="G9922" s="72"/>
      <c r="H9922" s="75"/>
      <c r="I9922" s="27">
        <v>38995</v>
      </c>
      <c r="M9922" s="220">
        <f t="shared" si="154"/>
        <v>51068</v>
      </c>
    </row>
    <row r="9923" spans="1:13" s="59" customFormat="1" ht="14.25" x14ac:dyDescent="0.2">
      <c r="A9923" s="60" t="s">
        <v>11710</v>
      </c>
      <c r="B9923" s="60" t="s">
        <v>81</v>
      </c>
      <c r="C9923" s="66" t="s">
        <v>1020</v>
      </c>
      <c r="D9923" s="61" t="s">
        <v>5734</v>
      </c>
      <c r="E9923" s="61" t="s">
        <v>4141</v>
      </c>
      <c r="F9923" s="62">
        <v>0.36</v>
      </c>
      <c r="G9923" s="63">
        <v>75325</v>
      </c>
      <c r="H9923" s="25">
        <v>27117</v>
      </c>
      <c r="I9923" s="25"/>
      <c r="J9923" s="58" t="e">
        <f>HYPERLINK("#"&amp;"Insumos"&amp;"!A"&amp;MATCH($B9923,#REF!,0),"Ins "&amp;$B9923)</f>
        <v>#REF!</v>
      </c>
      <c r="M9923" s="220"/>
    </row>
    <row r="9924" spans="1:13" s="59" customFormat="1" ht="14.25" x14ac:dyDescent="0.2">
      <c r="A9924" s="60" t="s">
        <v>11710</v>
      </c>
      <c r="B9924" s="64" t="s">
        <v>263</v>
      </c>
      <c r="C9924" s="66" t="s">
        <v>696</v>
      </c>
      <c r="D9924" s="61" t="s">
        <v>5534</v>
      </c>
      <c r="E9924" s="61" t="s">
        <v>4140</v>
      </c>
      <c r="F9924" s="62">
        <v>5.0000000000000001E-3</v>
      </c>
      <c r="G9924" s="63">
        <v>187426</v>
      </c>
      <c r="H9924" s="25">
        <v>937</v>
      </c>
      <c r="I9924" s="25"/>
      <c r="J9924" s="58" t="e">
        <f>HYPERLINK("#"&amp;"Insumos"&amp;"!A"&amp;MATCH($B9924,#REF!,0),"Ins "&amp;$B9924)</f>
        <v>#REF!</v>
      </c>
      <c r="M9924" s="220"/>
    </row>
    <row r="9925" spans="1:13" s="59" customFormat="1" ht="14.25" x14ac:dyDescent="0.2">
      <c r="A9925" s="60" t="s">
        <v>11710</v>
      </c>
      <c r="B9925" s="64" t="s">
        <v>5533</v>
      </c>
      <c r="C9925" s="66" t="s">
        <v>5892</v>
      </c>
      <c r="D9925" s="61" t="s">
        <v>977</v>
      </c>
      <c r="E9925" s="61" t="s">
        <v>4134</v>
      </c>
      <c r="F9925" s="62">
        <v>0.2</v>
      </c>
      <c r="G9925" s="63">
        <v>3623</v>
      </c>
      <c r="H9925" s="25">
        <v>725</v>
      </c>
      <c r="I9925" s="25"/>
      <c r="J9925" s="58" t="e">
        <f>HYPERLINK("#"&amp;"Insumos"&amp;"!A"&amp;MATCH($B9925,#REF!,0),"Ins "&amp;$B9925)</f>
        <v>#REF!</v>
      </c>
      <c r="M9925" s="220"/>
    </row>
    <row r="9926" spans="1:13" s="59" customFormat="1" ht="14.25" x14ac:dyDescent="0.2">
      <c r="A9926" s="60" t="s">
        <v>11710</v>
      </c>
      <c r="B9926" s="64" t="s">
        <v>11744</v>
      </c>
      <c r="C9926" s="66" t="s">
        <v>11950</v>
      </c>
      <c r="D9926" s="61" t="s">
        <v>5751</v>
      </c>
      <c r="E9926" s="61" t="s">
        <v>464</v>
      </c>
      <c r="F9926" s="62">
        <v>3</v>
      </c>
      <c r="G9926" s="63">
        <v>2652</v>
      </c>
      <c r="H9926" s="25">
        <v>7956</v>
      </c>
      <c r="I9926" s="25"/>
      <c r="J9926" s="58" t="e">
        <f>HYPERLINK("#"&amp;"Insumos"&amp;"!A"&amp;MATCH($B9926,#REF!,0),"Ins "&amp;$B9926)</f>
        <v>#REF!</v>
      </c>
      <c r="M9926" s="220"/>
    </row>
    <row r="9927" spans="1:13" s="59" customFormat="1" ht="14.25" x14ac:dyDescent="0.2">
      <c r="A9927" s="60" t="s">
        <v>11710</v>
      </c>
      <c r="B9927" s="64" t="s">
        <v>5007</v>
      </c>
      <c r="C9927" s="66" t="s">
        <v>720</v>
      </c>
      <c r="D9927" s="61" t="s">
        <v>5751</v>
      </c>
      <c r="E9927" s="61" t="s">
        <v>4134</v>
      </c>
      <c r="F9927" s="62">
        <v>0.68200000000000005</v>
      </c>
      <c r="G9927" s="63">
        <v>1897</v>
      </c>
      <c r="H9927" s="25">
        <v>1294</v>
      </c>
      <c r="I9927" s="25"/>
      <c r="J9927" s="58" t="e">
        <f>HYPERLINK("#"&amp;"Insumos"&amp;"!A"&amp;MATCH($B9927,#REF!,0),"Ins "&amp;$B9927)</f>
        <v>#REF!</v>
      </c>
      <c r="M9927" s="220"/>
    </row>
    <row r="9928" spans="1:13" s="59" customFormat="1" ht="14.25" x14ac:dyDescent="0.2">
      <c r="A9928" s="60" t="s">
        <v>11710</v>
      </c>
      <c r="B9928" s="64" t="s">
        <v>7713</v>
      </c>
      <c r="C9928" s="66" t="s">
        <v>7714</v>
      </c>
      <c r="D9928" s="61" t="s">
        <v>5751</v>
      </c>
      <c r="E9928" s="61" t="s">
        <v>4134</v>
      </c>
      <c r="F9928" s="62">
        <v>1</v>
      </c>
      <c r="G9928" s="63">
        <v>931</v>
      </c>
      <c r="H9928" s="25">
        <v>931</v>
      </c>
      <c r="I9928" s="25"/>
      <c r="J9928" s="58" t="e">
        <f>HYPERLINK("#"&amp;"Insumos"&amp;"!A"&amp;MATCH($B9928,#REF!,0),"Ins "&amp;$B9928)</f>
        <v>#REF!</v>
      </c>
      <c r="M9928" s="220"/>
    </row>
    <row r="9929" spans="1:13" s="59" customFormat="1" ht="14.25" x14ac:dyDescent="0.2">
      <c r="A9929" s="60" t="s">
        <v>11710</v>
      </c>
      <c r="B9929" s="64" t="s">
        <v>6039</v>
      </c>
      <c r="C9929" s="66" t="s">
        <v>6040</v>
      </c>
      <c r="D9929" s="61" t="s">
        <v>5751</v>
      </c>
      <c r="E9929" s="61" t="s">
        <v>4134</v>
      </c>
      <c r="F9929" s="62">
        <v>1.2999999999999999E-2</v>
      </c>
      <c r="G9929" s="63">
        <v>2667</v>
      </c>
      <c r="H9929" s="25">
        <v>35</v>
      </c>
      <c r="I9929" s="25"/>
      <c r="J9929" s="58" t="e">
        <f>HYPERLINK("#"&amp;"Insumos"&amp;"!A"&amp;MATCH($B9929,#REF!,0),"Ins "&amp;$B9929)</f>
        <v>#REF!</v>
      </c>
      <c r="M9929" s="220"/>
    </row>
    <row r="9930" spans="1:13" s="59" customFormat="1" ht="45" x14ac:dyDescent="0.2">
      <c r="A9930" s="69" t="s">
        <v>11711</v>
      </c>
      <c r="B9930" s="74" t="s">
        <v>6816</v>
      </c>
      <c r="C9930" s="80" t="s">
        <v>11947</v>
      </c>
      <c r="D9930" s="70" t="s">
        <v>5608</v>
      </c>
      <c r="E9930" s="37" t="s">
        <v>464</v>
      </c>
      <c r="F9930" s="71"/>
      <c r="G9930" s="72"/>
      <c r="H9930" s="75"/>
      <c r="I9930" s="27">
        <v>43519</v>
      </c>
      <c r="M9930" s="220">
        <f t="shared" ref="M9930:M9969" si="155">ROUND(I9930*(1+$L$2),0)</f>
        <v>56992</v>
      </c>
    </row>
    <row r="9931" spans="1:13" s="59" customFormat="1" ht="14.25" x14ac:dyDescent="0.2">
      <c r="A9931" s="60" t="s">
        <v>11711</v>
      </c>
      <c r="B9931" s="60" t="s">
        <v>81</v>
      </c>
      <c r="C9931" s="66" t="s">
        <v>1020</v>
      </c>
      <c r="D9931" s="61" t="s">
        <v>5734</v>
      </c>
      <c r="E9931" s="61" t="s">
        <v>4141</v>
      </c>
      <c r="F9931" s="62">
        <v>0.36</v>
      </c>
      <c r="G9931" s="63">
        <v>75325</v>
      </c>
      <c r="H9931" s="25">
        <v>27117</v>
      </c>
      <c r="I9931" s="25"/>
      <c r="J9931" s="58" t="e">
        <f>HYPERLINK("#"&amp;"Insumos"&amp;"!A"&amp;MATCH($B9931,#REF!,0),"Ins "&amp;$B9931)</f>
        <v>#REF!</v>
      </c>
      <c r="M9931" s="220"/>
    </row>
    <row r="9932" spans="1:13" s="59" customFormat="1" ht="14.25" x14ac:dyDescent="0.2">
      <c r="A9932" s="60" t="s">
        <v>11711</v>
      </c>
      <c r="B9932" s="64" t="s">
        <v>263</v>
      </c>
      <c r="C9932" s="66" t="s">
        <v>696</v>
      </c>
      <c r="D9932" s="61" t="s">
        <v>5534</v>
      </c>
      <c r="E9932" s="61" t="s">
        <v>4140</v>
      </c>
      <c r="F9932" s="62">
        <v>5.0000000000000001E-3</v>
      </c>
      <c r="G9932" s="63">
        <v>187426</v>
      </c>
      <c r="H9932" s="25">
        <v>937</v>
      </c>
      <c r="I9932" s="25"/>
      <c r="J9932" s="58" t="e">
        <f>HYPERLINK("#"&amp;"Insumos"&amp;"!A"&amp;MATCH($B9932,#REF!,0),"Ins "&amp;$B9932)</f>
        <v>#REF!</v>
      </c>
      <c r="M9932" s="220"/>
    </row>
    <row r="9933" spans="1:13" s="59" customFormat="1" ht="14.25" x14ac:dyDescent="0.2">
      <c r="A9933" s="60" t="s">
        <v>11711</v>
      </c>
      <c r="B9933" s="64" t="s">
        <v>5533</v>
      </c>
      <c r="C9933" s="66" t="s">
        <v>5892</v>
      </c>
      <c r="D9933" s="61" t="s">
        <v>977</v>
      </c>
      <c r="E9933" s="61" t="s">
        <v>4134</v>
      </c>
      <c r="F9933" s="62">
        <v>0.2</v>
      </c>
      <c r="G9933" s="63">
        <v>3623</v>
      </c>
      <c r="H9933" s="25">
        <v>725</v>
      </c>
      <c r="I9933" s="25"/>
      <c r="J9933" s="58" t="e">
        <f>HYPERLINK("#"&amp;"Insumos"&amp;"!A"&amp;MATCH($B9933,#REF!,0),"Ins "&amp;$B9933)</f>
        <v>#REF!</v>
      </c>
      <c r="M9933" s="220"/>
    </row>
    <row r="9934" spans="1:13" s="59" customFormat="1" ht="14.25" x14ac:dyDescent="0.2">
      <c r="A9934" s="60" t="s">
        <v>11711</v>
      </c>
      <c r="B9934" s="64" t="s">
        <v>11743</v>
      </c>
      <c r="C9934" s="66" t="s">
        <v>11949</v>
      </c>
      <c r="D9934" s="61" t="s">
        <v>5751</v>
      </c>
      <c r="E9934" s="61" t="s">
        <v>464</v>
      </c>
      <c r="F9934" s="62">
        <v>3</v>
      </c>
      <c r="G9934" s="63">
        <v>4160</v>
      </c>
      <c r="H9934" s="25">
        <v>12480</v>
      </c>
      <c r="I9934" s="25"/>
      <c r="J9934" s="58" t="e">
        <f>HYPERLINK("#"&amp;"Insumos"&amp;"!A"&amp;MATCH($B9934,#REF!,0),"Ins "&amp;$B9934)</f>
        <v>#REF!</v>
      </c>
      <c r="M9934" s="220"/>
    </row>
    <row r="9935" spans="1:13" s="59" customFormat="1" ht="14.25" x14ac:dyDescent="0.2">
      <c r="A9935" s="60" t="s">
        <v>11711</v>
      </c>
      <c r="B9935" s="64" t="s">
        <v>5007</v>
      </c>
      <c r="C9935" s="66" t="s">
        <v>720</v>
      </c>
      <c r="D9935" s="61" t="s">
        <v>5751</v>
      </c>
      <c r="E9935" s="61" t="s">
        <v>4134</v>
      </c>
      <c r="F9935" s="62">
        <v>0.68200000000000005</v>
      </c>
      <c r="G9935" s="63">
        <v>1897</v>
      </c>
      <c r="H9935" s="25">
        <v>1294</v>
      </c>
      <c r="I9935" s="25"/>
      <c r="J9935" s="58" t="e">
        <f>HYPERLINK("#"&amp;"Insumos"&amp;"!A"&amp;MATCH($B9935,#REF!,0),"Ins "&amp;$B9935)</f>
        <v>#REF!</v>
      </c>
      <c r="M9935" s="220"/>
    </row>
    <row r="9936" spans="1:13" s="59" customFormat="1" ht="14.25" x14ac:dyDescent="0.2">
      <c r="A9936" s="60" t="s">
        <v>11711</v>
      </c>
      <c r="B9936" s="64" t="s">
        <v>7713</v>
      </c>
      <c r="C9936" s="66" t="s">
        <v>7714</v>
      </c>
      <c r="D9936" s="61" t="s">
        <v>5751</v>
      </c>
      <c r="E9936" s="61" t="s">
        <v>4134</v>
      </c>
      <c r="F9936" s="62">
        <v>1</v>
      </c>
      <c r="G9936" s="63">
        <v>931</v>
      </c>
      <c r="H9936" s="25">
        <v>931</v>
      </c>
      <c r="I9936" s="25"/>
      <c r="J9936" s="58" t="e">
        <f>HYPERLINK("#"&amp;"Insumos"&amp;"!A"&amp;MATCH($B9936,#REF!,0),"Ins "&amp;$B9936)</f>
        <v>#REF!</v>
      </c>
      <c r="M9936" s="220"/>
    </row>
    <row r="9937" spans="1:13" s="59" customFormat="1" ht="14.25" x14ac:dyDescent="0.2">
      <c r="A9937" s="60" t="s">
        <v>11711</v>
      </c>
      <c r="B9937" s="64" t="s">
        <v>6039</v>
      </c>
      <c r="C9937" s="66" t="s">
        <v>6040</v>
      </c>
      <c r="D9937" s="61" t="s">
        <v>5751</v>
      </c>
      <c r="E9937" s="61" t="s">
        <v>4134</v>
      </c>
      <c r="F9937" s="62">
        <v>1.2999999999999999E-2</v>
      </c>
      <c r="G9937" s="63">
        <v>2667</v>
      </c>
      <c r="H9937" s="25">
        <v>35</v>
      </c>
      <c r="I9937" s="25"/>
      <c r="J9937" s="58" t="e">
        <f>HYPERLINK("#"&amp;"Insumos"&amp;"!A"&amp;MATCH($B9937,#REF!,0),"Ins "&amp;$B9937)</f>
        <v>#REF!</v>
      </c>
      <c r="M9937" s="220"/>
    </row>
    <row r="9938" spans="1:13" s="59" customFormat="1" ht="30" x14ac:dyDescent="0.2">
      <c r="A9938" s="69" t="s">
        <v>11712</v>
      </c>
      <c r="B9938" s="74" t="s">
        <v>6816</v>
      </c>
      <c r="C9938" s="80" t="s">
        <v>11730</v>
      </c>
      <c r="D9938" s="70" t="s">
        <v>5608</v>
      </c>
      <c r="E9938" s="37" t="s">
        <v>464</v>
      </c>
      <c r="F9938" s="71"/>
      <c r="G9938" s="72"/>
      <c r="H9938" s="75"/>
      <c r="I9938" s="27">
        <v>110310</v>
      </c>
      <c r="M9938" s="220">
        <f t="shared" si="155"/>
        <v>144462</v>
      </c>
    </row>
    <row r="9939" spans="1:13" s="59" customFormat="1" ht="14.25" x14ac:dyDescent="0.2">
      <c r="A9939" s="60" t="s">
        <v>11712</v>
      </c>
      <c r="B9939" s="60" t="s">
        <v>81</v>
      </c>
      <c r="C9939" s="66" t="s">
        <v>1020</v>
      </c>
      <c r="D9939" s="61" t="s">
        <v>5734</v>
      </c>
      <c r="E9939" s="61" t="s">
        <v>4141</v>
      </c>
      <c r="F9939" s="62">
        <v>0.5</v>
      </c>
      <c r="G9939" s="63">
        <v>75325</v>
      </c>
      <c r="H9939" s="25">
        <v>37663</v>
      </c>
      <c r="I9939" s="25"/>
      <c r="J9939" s="58" t="e">
        <f>HYPERLINK("#"&amp;"Insumos"&amp;"!A"&amp;MATCH($B9939,#REF!,0),"Ins "&amp;$B9939)</f>
        <v>#REF!</v>
      </c>
      <c r="M9939" s="220"/>
    </row>
    <row r="9940" spans="1:13" s="59" customFormat="1" ht="14.25" x14ac:dyDescent="0.2">
      <c r="A9940" s="60" t="s">
        <v>11712</v>
      </c>
      <c r="B9940" s="64" t="s">
        <v>263</v>
      </c>
      <c r="C9940" s="66" t="s">
        <v>696</v>
      </c>
      <c r="D9940" s="61" t="s">
        <v>5534</v>
      </c>
      <c r="E9940" s="61" t="s">
        <v>4140</v>
      </c>
      <c r="F9940" s="62">
        <v>5.0000000000000001E-3</v>
      </c>
      <c r="G9940" s="63">
        <v>187426</v>
      </c>
      <c r="H9940" s="25">
        <v>937</v>
      </c>
      <c r="I9940" s="25"/>
      <c r="J9940" s="58" t="e">
        <f>HYPERLINK("#"&amp;"Insumos"&amp;"!A"&amp;MATCH($B9940,#REF!,0),"Ins "&amp;$B9940)</f>
        <v>#REF!</v>
      </c>
      <c r="M9940" s="220"/>
    </row>
    <row r="9941" spans="1:13" s="59" customFormat="1" ht="14.25" x14ac:dyDescent="0.2">
      <c r="A9941" s="60" t="s">
        <v>11712</v>
      </c>
      <c r="B9941" s="64" t="s">
        <v>5533</v>
      </c>
      <c r="C9941" s="66" t="s">
        <v>5892</v>
      </c>
      <c r="D9941" s="61" t="s">
        <v>977</v>
      </c>
      <c r="E9941" s="61" t="s">
        <v>4134</v>
      </c>
      <c r="F9941" s="62">
        <v>0.2</v>
      </c>
      <c r="G9941" s="63">
        <v>3623</v>
      </c>
      <c r="H9941" s="25">
        <v>725</v>
      </c>
      <c r="I9941" s="25"/>
      <c r="J9941" s="58" t="e">
        <f>HYPERLINK("#"&amp;"Insumos"&amp;"!A"&amp;MATCH($B9941,#REF!,0),"Ins "&amp;$B9941)</f>
        <v>#REF!</v>
      </c>
      <c r="M9941" s="220"/>
    </row>
    <row r="9942" spans="1:13" s="59" customFormat="1" ht="14.25" x14ac:dyDescent="0.2">
      <c r="A9942" s="60" t="s">
        <v>11712</v>
      </c>
      <c r="B9942" s="64" t="s">
        <v>4234</v>
      </c>
      <c r="C9942" s="66" t="s">
        <v>2348</v>
      </c>
      <c r="D9942" s="61" t="s">
        <v>5751</v>
      </c>
      <c r="E9942" s="61" t="s">
        <v>287</v>
      </c>
      <c r="F9942" s="62">
        <v>5</v>
      </c>
      <c r="G9942" s="63">
        <v>13745</v>
      </c>
      <c r="H9942" s="25">
        <v>68725</v>
      </c>
      <c r="I9942" s="25"/>
      <c r="J9942" s="58" t="e">
        <f>HYPERLINK("#"&amp;"Insumos"&amp;"!A"&amp;MATCH($B9942,#REF!,0),"Ins "&amp;$B9942)</f>
        <v>#REF!</v>
      </c>
      <c r="M9942" s="220"/>
    </row>
    <row r="9943" spans="1:13" s="59" customFormat="1" ht="14.25" x14ac:dyDescent="0.2">
      <c r="A9943" s="60" t="s">
        <v>11712</v>
      </c>
      <c r="B9943" s="64" t="s">
        <v>5007</v>
      </c>
      <c r="C9943" s="66" t="s">
        <v>720</v>
      </c>
      <c r="D9943" s="61" t="s">
        <v>5751</v>
      </c>
      <c r="E9943" s="61" t="s">
        <v>4134</v>
      </c>
      <c r="F9943" s="62">
        <v>0.68200000000000005</v>
      </c>
      <c r="G9943" s="63">
        <v>1897</v>
      </c>
      <c r="H9943" s="25">
        <v>1294</v>
      </c>
      <c r="I9943" s="25"/>
      <c r="J9943" s="58" t="e">
        <f>HYPERLINK("#"&amp;"Insumos"&amp;"!A"&amp;MATCH($B9943,#REF!,0),"Ins "&amp;$B9943)</f>
        <v>#REF!</v>
      </c>
      <c r="M9943" s="220"/>
    </row>
    <row r="9944" spans="1:13" s="59" customFormat="1" ht="14.25" x14ac:dyDescent="0.2">
      <c r="A9944" s="60" t="s">
        <v>11712</v>
      </c>
      <c r="B9944" s="64" t="s">
        <v>7713</v>
      </c>
      <c r="C9944" s="66" t="s">
        <v>7714</v>
      </c>
      <c r="D9944" s="61" t="s">
        <v>5751</v>
      </c>
      <c r="E9944" s="61" t="s">
        <v>4134</v>
      </c>
      <c r="F9944" s="62">
        <v>1</v>
      </c>
      <c r="G9944" s="63">
        <v>931</v>
      </c>
      <c r="H9944" s="25">
        <v>931</v>
      </c>
      <c r="I9944" s="25"/>
      <c r="J9944" s="58" t="e">
        <f>HYPERLINK("#"&amp;"Insumos"&amp;"!A"&amp;MATCH($B9944,#REF!,0),"Ins "&amp;$B9944)</f>
        <v>#REF!</v>
      </c>
      <c r="M9944" s="220"/>
    </row>
    <row r="9945" spans="1:13" s="59" customFormat="1" ht="14.25" x14ac:dyDescent="0.2">
      <c r="A9945" s="60" t="s">
        <v>11712</v>
      </c>
      <c r="B9945" s="64" t="s">
        <v>6039</v>
      </c>
      <c r="C9945" s="66" t="s">
        <v>6040</v>
      </c>
      <c r="D9945" s="61" t="s">
        <v>5751</v>
      </c>
      <c r="E9945" s="61" t="s">
        <v>4134</v>
      </c>
      <c r="F9945" s="62">
        <v>1.2999999999999999E-2</v>
      </c>
      <c r="G9945" s="63">
        <v>2667</v>
      </c>
      <c r="H9945" s="25">
        <v>35</v>
      </c>
      <c r="I9945" s="25"/>
      <c r="J9945" s="58" t="e">
        <f>HYPERLINK("#"&amp;"Insumos"&amp;"!A"&amp;MATCH($B9945,#REF!,0),"Ins "&amp;$B9945)</f>
        <v>#REF!</v>
      </c>
      <c r="M9945" s="220"/>
    </row>
    <row r="9946" spans="1:13" s="59" customFormat="1" ht="45" x14ac:dyDescent="0.2">
      <c r="A9946" s="69" t="s">
        <v>11713</v>
      </c>
      <c r="B9946" s="74" t="s">
        <v>6816</v>
      </c>
      <c r="C9946" s="80" t="s">
        <v>11731</v>
      </c>
      <c r="D9946" s="70" t="s">
        <v>5608</v>
      </c>
      <c r="E9946" s="37" t="s">
        <v>464</v>
      </c>
      <c r="F9946" s="71"/>
      <c r="G9946" s="72"/>
      <c r="H9946" s="75"/>
      <c r="I9946" s="27">
        <v>116809</v>
      </c>
      <c r="M9946" s="220">
        <f t="shared" si="155"/>
        <v>152973</v>
      </c>
    </row>
    <row r="9947" spans="1:13" s="59" customFormat="1" ht="14.25" x14ac:dyDescent="0.2">
      <c r="A9947" s="60" t="s">
        <v>11713</v>
      </c>
      <c r="B9947" s="60" t="s">
        <v>81</v>
      </c>
      <c r="C9947" s="66" t="s">
        <v>1020</v>
      </c>
      <c r="D9947" s="61" t="s">
        <v>5734</v>
      </c>
      <c r="E9947" s="61" t="s">
        <v>4141</v>
      </c>
      <c r="F9947" s="62">
        <v>0.36</v>
      </c>
      <c r="G9947" s="63">
        <v>75325</v>
      </c>
      <c r="H9947" s="25">
        <v>27117</v>
      </c>
      <c r="I9947" s="25"/>
      <c r="J9947" s="58" t="e">
        <f>HYPERLINK("#"&amp;"Insumos"&amp;"!A"&amp;MATCH($B9947,#REF!,0),"Ins "&amp;$B9947)</f>
        <v>#REF!</v>
      </c>
      <c r="M9947" s="220"/>
    </row>
    <row r="9948" spans="1:13" s="59" customFormat="1" ht="14.25" x14ac:dyDescent="0.2">
      <c r="A9948" s="60" t="s">
        <v>11713</v>
      </c>
      <c r="B9948" s="64" t="s">
        <v>263</v>
      </c>
      <c r="C9948" s="66" t="s">
        <v>696</v>
      </c>
      <c r="D9948" s="61" t="s">
        <v>5534</v>
      </c>
      <c r="E9948" s="61" t="s">
        <v>4140</v>
      </c>
      <c r="F9948" s="62">
        <v>5.0000000000000001E-3</v>
      </c>
      <c r="G9948" s="63">
        <v>187426</v>
      </c>
      <c r="H9948" s="25">
        <v>937</v>
      </c>
      <c r="I9948" s="25"/>
      <c r="J9948" s="58" t="e">
        <f>HYPERLINK("#"&amp;"Insumos"&amp;"!A"&amp;MATCH($B9948,#REF!,0),"Ins "&amp;$B9948)</f>
        <v>#REF!</v>
      </c>
      <c r="M9948" s="220"/>
    </row>
    <row r="9949" spans="1:13" s="59" customFormat="1" ht="14.25" x14ac:dyDescent="0.2">
      <c r="A9949" s="60" t="s">
        <v>11713</v>
      </c>
      <c r="B9949" s="64" t="s">
        <v>5533</v>
      </c>
      <c r="C9949" s="66" t="s">
        <v>5892</v>
      </c>
      <c r="D9949" s="61" t="s">
        <v>977</v>
      </c>
      <c r="E9949" s="61" t="s">
        <v>4134</v>
      </c>
      <c r="F9949" s="62">
        <v>0.2</v>
      </c>
      <c r="G9949" s="63">
        <v>3623</v>
      </c>
      <c r="H9949" s="25">
        <v>725</v>
      </c>
      <c r="I9949" s="25"/>
      <c r="J9949" s="58" t="e">
        <f>HYPERLINK("#"&amp;"Insumos"&amp;"!A"&amp;MATCH($B9949,#REF!,0),"Ins "&amp;$B9949)</f>
        <v>#REF!</v>
      </c>
      <c r="M9949" s="220"/>
    </row>
    <row r="9950" spans="1:13" s="59" customFormat="1" ht="14.25" x14ac:dyDescent="0.2">
      <c r="A9950" s="60" t="s">
        <v>11713</v>
      </c>
      <c r="B9950" s="64" t="s">
        <v>11627</v>
      </c>
      <c r="C9950" s="66" t="s">
        <v>11651</v>
      </c>
      <c r="D9950" s="61" t="s">
        <v>5751</v>
      </c>
      <c r="E9950" s="61" t="s">
        <v>464</v>
      </c>
      <c r="F9950" s="62">
        <v>5</v>
      </c>
      <c r="G9950" s="63">
        <v>17154</v>
      </c>
      <c r="H9950" s="25">
        <v>85770</v>
      </c>
      <c r="I9950" s="25"/>
      <c r="J9950" s="58" t="e">
        <f>HYPERLINK("#"&amp;"Insumos"&amp;"!A"&amp;MATCH($B9950,#REF!,0),"Ins "&amp;$B9950)</f>
        <v>#REF!</v>
      </c>
      <c r="M9950" s="220"/>
    </row>
    <row r="9951" spans="1:13" s="59" customFormat="1" ht="14.25" x14ac:dyDescent="0.2">
      <c r="A9951" s="60" t="s">
        <v>11713</v>
      </c>
      <c r="B9951" s="64" t="s">
        <v>7713</v>
      </c>
      <c r="C9951" s="66" t="s">
        <v>7714</v>
      </c>
      <c r="D9951" s="61" t="s">
        <v>5751</v>
      </c>
      <c r="E9951" s="61" t="s">
        <v>4134</v>
      </c>
      <c r="F9951" s="62">
        <v>1</v>
      </c>
      <c r="G9951" s="63">
        <v>931</v>
      </c>
      <c r="H9951" s="25">
        <v>931</v>
      </c>
      <c r="I9951" s="25"/>
      <c r="J9951" s="58" t="e">
        <f>HYPERLINK("#"&amp;"Insumos"&amp;"!A"&amp;MATCH($B9951,#REF!,0),"Ins "&amp;$B9951)</f>
        <v>#REF!</v>
      </c>
      <c r="M9951" s="220"/>
    </row>
    <row r="9952" spans="1:13" s="59" customFormat="1" ht="14.25" x14ac:dyDescent="0.2">
      <c r="A9952" s="60" t="s">
        <v>11713</v>
      </c>
      <c r="B9952" s="64" t="s">
        <v>5007</v>
      </c>
      <c r="C9952" s="66" t="s">
        <v>720</v>
      </c>
      <c r="D9952" s="61" t="s">
        <v>5751</v>
      </c>
      <c r="E9952" s="61" t="s">
        <v>4134</v>
      </c>
      <c r="F9952" s="62">
        <v>0.68200000000000005</v>
      </c>
      <c r="G9952" s="63">
        <v>1897</v>
      </c>
      <c r="H9952" s="25">
        <v>1294</v>
      </c>
      <c r="I9952" s="25"/>
      <c r="J9952" s="58" t="e">
        <f>HYPERLINK("#"&amp;"Insumos"&amp;"!A"&amp;MATCH($B9952,#REF!,0),"Ins "&amp;$B9952)</f>
        <v>#REF!</v>
      </c>
      <c r="M9952" s="220"/>
    </row>
    <row r="9953" spans="1:13" s="59" customFormat="1" ht="14.25" x14ac:dyDescent="0.2">
      <c r="A9953" s="60" t="s">
        <v>11713</v>
      </c>
      <c r="B9953" s="64" t="s">
        <v>6039</v>
      </c>
      <c r="C9953" s="66" t="s">
        <v>6040</v>
      </c>
      <c r="D9953" s="61" t="s">
        <v>5751</v>
      </c>
      <c r="E9953" s="61" t="s">
        <v>4134</v>
      </c>
      <c r="F9953" s="62">
        <v>1.2999999999999999E-2</v>
      </c>
      <c r="G9953" s="63">
        <v>2667</v>
      </c>
      <c r="H9953" s="25">
        <v>35</v>
      </c>
      <c r="I9953" s="25"/>
      <c r="J9953" s="58" t="e">
        <f>HYPERLINK("#"&amp;"Insumos"&amp;"!A"&amp;MATCH($B9953,#REF!,0),"Ins "&amp;$B9953)</f>
        <v>#REF!</v>
      </c>
      <c r="M9953" s="220"/>
    </row>
    <row r="9954" spans="1:13" s="59" customFormat="1" ht="30" x14ac:dyDescent="0.2">
      <c r="A9954" s="69" t="s">
        <v>11714</v>
      </c>
      <c r="B9954" s="74" t="s">
        <v>6816</v>
      </c>
      <c r="C9954" s="80" t="s">
        <v>11732</v>
      </c>
      <c r="D9954" s="70" t="s">
        <v>5608</v>
      </c>
      <c r="E9954" s="37" t="s">
        <v>4134</v>
      </c>
      <c r="F9954" s="71"/>
      <c r="G9954" s="72"/>
      <c r="H9954" s="75"/>
      <c r="I9954" s="27">
        <v>1758130</v>
      </c>
      <c r="M9954" s="220">
        <f t="shared" si="155"/>
        <v>2302447</v>
      </c>
    </row>
    <row r="9955" spans="1:13" s="59" customFormat="1" ht="14.25" x14ac:dyDescent="0.2">
      <c r="A9955" s="60" t="s">
        <v>11714</v>
      </c>
      <c r="B9955" s="60" t="s">
        <v>211</v>
      </c>
      <c r="C9955" s="66" t="s">
        <v>1033</v>
      </c>
      <c r="D9955" s="61" t="s">
        <v>5734</v>
      </c>
      <c r="E9955" s="61" t="s">
        <v>4141</v>
      </c>
      <c r="F9955" s="62">
        <v>4</v>
      </c>
      <c r="G9955" s="63">
        <v>140857</v>
      </c>
      <c r="H9955" s="25">
        <v>563428</v>
      </c>
      <c r="I9955" s="25"/>
      <c r="J9955" s="58" t="e">
        <f>HYPERLINK("#"&amp;"Insumos"&amp;"!A"&amp;MATCH($B9955,#REF!,0),"Ins "&amp;$B9955)</f>
        <v>#REF!</v>
      </c>
      <c r="M9955" s="220"/>
    </row>
    <row r="9956" spans="1:13" s="59" customFormat="1" ht="14.25" x14ac:dyDescent="0.2">
      <c r="A9956" s="60" t="s">
        <v>11714</v>
      </c>
      <c r="B9956" s="60" t="s">
        <v>263</v>
      </c>
      <c r="C9956" s="66" t="s">
        <v>696</v>
      </c>
      <c r="D9956" s="61" t="s">
        <v>5534</v>
      </c>
      <c r="E9956" s="61" t="s">
        <v>4140</v>
      </c>
      <c r="F9956" s="62">
        <v>0.65</v>
      </c>
      <c r="G9956" s="63">
        <v>187426</v>
      </c>
      <c r="H9956" s="25">
        <v>121827</v>
      </c>
      <c r="I9956" s="25"/>
      <c r="J9956" s="58" t="e">
        <f>HYPERLINK("#"&amp;"Insumos"&amp;"!A"&amp;MATCH($B9956,#REF!,0),"Ins "&amp;$B9956)</f>
        <v>#REF!</v>
      </c>
      <c r="M9956" s="220"/>
    </row>
    <row r="9957" spans="1:13" s="59" customFormat="1" ht="14.25" x14ac:dyDescent="0.2">
      <c r="A9957" s="60" t="s">
        <v>11714</v>
      </c>
      <c r="B9957" s="60" t="s">
        <v>5533</v>
      </c>
      <c r="C9957" s="66" t="s">
        <v>5892</v>
      </c>
      <c r="D9957" s="61" t="s">
        <v>977</v>
      </c>
      <c r="E9957" s="61" t="s">
        <v>4134</v>
      </c>
      <c r="F9957" s="62">
        <v>8</v>
      </c>
      <c r="G9957" s="63">
        <v>3623</v>
      </c>
      <c r="H9957" s="25">
        <v>28984</v>
      </c>
      <c r="I9957" s="25"/>
      <c r="J9957" s="58" t="e">
        <f>HYPERLINK("#"&amp;"Insumos"&amp;"!A"&amp;MATCH($B9957,#REF!,0),"Ins "&amp;$B9957)</f>
        <v>#REF!</v>
      </c>
      <c r="M9957" s="220"/>
    </row>
    <row r="9958" spans="1:13" s="59" customFormat="1" ht="14.25" x14ac:dyDescent="0.2">
      <c r="A9958" s="60" t="s">
        <v>11714</v>
      </c>
      <c r="B9958" s="60" t="s">
        <v>11628</v>
      </c>
      <c r="C9958" s="66" t="s">
        <v>11670</v>
      </c>
      <c r="D9958" s="61" t="s">
        <v>5751</v>
      </c>
      <c r="E9958" s="61" t="s">
        <v>4134</v>
      </c>
      <c r="F9958" s="62">
        <v>2</v>
      </c>
      <c r="G9958" s="63">
        <v>213304</v>
      </c>
      <c r="H9958" s="25">
        <v>426608</v>
      </c>
      <c r="I9958" s="25"/>
      <c r="J9958" s="58" t="e">
        <f>HYPERLINK("#"&amp;"Insumos"&amp;"!A"&amp;MATCH($B9958,#REF!,0),"Ins "&amp;$B9958)</f>
        <v>#REF!</v>
      </c>
      <c r="M9958" s="220"/>
    </row>
    <row r="9959" spans="1:13" s="59" customFormat="1" ht="14.25" x14ac:dyDescent="0.2">
      <c r="A9959" s="60" t="s">
        <v>11714</v>
      </c>
      <c r="B9959" s="60" t="s">
        <v>11652</v>
      </c>
      <c r="C9959" s="66" t="s">
        <v>11671</v>
      </c>
      <c r="D9959" s="61" t="s">
        <v>5751</v>
      </c>
      <c r="E9959" s="61" t="s">
        <v>4134</v>
      </c>
      <c r="F9959" s="62">
        <v>5</v>
      </c>
      <c r="G9959" s="63">
        <v>13260</v>
      </c>
      <c r="H9959" s="25">
        <v>66300</v>
      </c>
      <c r="I9959" s="25"/>
      <c r="J9959" s="58" t="e">
        <f>HYPERLINK("#"&amp;"Insumos"&amp;"!A"&amp;MATCH($B9959,#REF!,0),"Ins "&amp;$B9959)</f>
        <v>#REF!</v>
      </c>
      <c r="M9959" s="220"/>
    </row>
    <row r="9960" spans="1:13" s="59" customFormat="1" ht="14.25" x14ac:dyDescent="0.2">
      <c r="A9960" s="60" t="s">
        <v>11714</v>
      </c>
      <c r="B9960" s="60" t="s">
        <v>11653</v>
      </c>
      <c r="C9960" s="66" t="s">
        <v>11672</v>
      </c>
      <c r="D9960" s="61" t="s">
        <v>5751</v>
      </c>
      <c r="E9960" s="61" t="s">
        <v>4134</v>
      </c>
      <c r="F9960" s="62">
        <v>1</v>
      </c>
      <c r="G9960" s="63">
        <v>51480</v>
      </c>
      <c r="H9960" s="25">
        <v>51480</v>
      </c>
      <c r="I9960" s="25"/>
      <c r="J9960" s="58" t="e">
        <f>HYPERLINK("#"&amp;"Insumos"&amp;"!A"&amp;MATCH($B9960,#REF!,0),"Ins "&amp;$B9960)</f>
        <v>#REF!</v>
      </c>
      <c r="M9960" s="220"/>
    </row>
    <row r="9961" spans="1:13" s="59" customFormat="1" ht="14.25" x14ac:dyDescent="0.2">
      <c r="A9961" s="60" t="s">
        <v>11714</v>
      </c>
      <c r="B9961" s="60" t="s">
        <v>11654</v>
      </c>
      <c r="C9961" s="66" t="s">
        <v>11673</v>
      </c>
      <c r="D9961" s="61" t="s">
        <v>5751</v>
      </c>
      <c r="E9961" s="61" t="s">
        <v>4134</v>
      </c>
      <c r="F9961" s="62">
        <v>2</v>
      </c>
      <c r="G9961" s="63">
        <v>13832</v>
      </c>
      <c r="H9961" s="25">
        <v>27664</v>
      </c>
      <c r="I9961" s="25"/>
      <c r="J9961" s="58" t="e">
        <f>HYPERLINK("#"&amp;"Insumos"&amp;"!A"&amp;MATCH($B9961,#REF!,0),"Ins "&amp;$B9961)</f>
        <v>#REF!</v>
      </c>
      <c r="M9961" s="220"/>
    </row>
    <row r="9962" spans="1:13" s="59" customFormat="1" ht="25.5" x14ac:dyDescent="0.2">
      <c r="A9962" s="60" t="s">
        <v>11714</v>
      </c>
      <c r="B9962" s="60" t="s">
        <v>11655</v>
      </c>
      <c r="C9962" s="66" t="s">
        <v>11674</v>
      </c>
      <c r="D9962" s="61" t="s">
        <v>5751</v>
      </c>
      <c r="E9962" s="61" t="s">
        <v>4134</v>
      </c>
      <c r="F9962" s="62">
        <v>8</v>
      </c>
      <c r="G9962" s="63">
        <v>6448</v>
      </c>
      <c r="H9962" s="25">
        <v>51584</v>
      </c>
      <c r="I9962" s="25"/>
      <c r="J9962" s="58" t="e">
        <f>HYPERLINK("#"&amp;"Insumos"&amp;"!A"&amp;MATCH($B9962,#REF!,0),"Ins "&amp;$B9962)</f>
        <v>#REF!</v>
      </c>
      <c r="M9962" s="220"/>
    </row>
    <row r="9963" spans="1:13" s="59" customFormat="1" ht="14.25" x14ac:dyDescent="0.2">
      <c r="A9963" s="60" t="s">
        <v>11714</v>
      </c>
      <c r="B9963" s="60" t="s">
        <v>11656</v>
      </c>
      <c r="C9963" s="66" t="s">
        <v>11675</v>
      </c>
      <c r="D9963" s="61" t="s">
        <v>5751</v>
      </c>
      <c r="E9963" s="61" t="s">
        <v>4134</v>
      </c>
      <c r="F9963" s="62">
        <v>2</v>
      </c>
      <c r="G9963" s="63">
        <v>6344</v>
      </c>
      <c r="H9963" s="25">
        <v>12688</v>
      </c>
      <c r="I9963" s="25"/>
      <c r="J9963" s="58" t="e">
        <f>HYPERLINK("#"&amp;"Insumos"&amp;"!A"&amp;MATCH($B9963,#REF!,0),"Ins "&amp;$B9963)</f>
        <v>#REF!</v>
      </c>
      <c r="M9963" s="220"/>
    </row>
    <row r="9964" spans="1:13" s="59" customFormat="1" ht="14.25" x14ac:dyDescent="0.2">
      <c r="A9964" s="60" t="s">
        <v>11714</v>
      </c>
      <c r="B9964" s="60" t="s">
        <v>11657</v>
      </c>
      <c r="C9964" s="66" t="s">
        <v>11676</v>
      </c>
      <c r="D9964" s="61" t="s">
        <v>5751</v>
      </c>
      <c r="E9964" s="61" t="s">
        <v>4134</v>
      </c>
      <c r="F9964" s="62">
        <v>2</v>
      </c>
      <c r="G9964" s="63">
        <v>36816</v>
      </c>
      <c r="H9964" s="25">
        <v>73632</v>
      </c>
      <c r="I9964" s="25"/>
      <c r="J9964" s="58" t="e">
        <f>HYPERLINK("#"&amp;"Insumos"&amp;"!A"&amp;MATCH($B9964,#REF!,0),"Ins "&amp;$B9964)</f>
        <v>#REF!</v>
      </c>
      <c r="M9964" s="220"/>
    </row>
    <row r="9965" spans="1:13" s="59" customFormat="1" ht="25.5" x14ac:dyDescent="0.2">
      <c r="A9965" s="60" t="s">
        <v>11714</v>
      </c>
      <c r="B9965" s="60" t="s">
        <v>11658</v>
      </c>
      <c r="C9965" s="66" t="s">
        <v>11677</v>
      </c>
      <c r="D9965" s="61" t="s">
        <v>5751</v>
      </c>
      <c r="E9965" s="61" t="s">
        <v>4134</v>
      </c>
      <c r="F9965" s="62">
        <v>3</v>
      </c>
      <c r="G9965" s="63">
        <v>48568</v>
      </c>
      <c r="H9965" s="25">
        <v>145704</v>
      </c>
      <c r="I9965" s="25"/>
      <c r="J9965" s="58" t="e">
        <f>HYPERLINK("#"&amp;"Insumos"&amp;"!A"&amp;MATCH($B9965,#REF!,0),"Ins "&amp;$B9965)</f>
        <v>#REF!</v>
      </c>
      <c r="M9965" s="220"/>
    </row>
    <row r="9966" spans="1:13" s="59" customFormat="1" ht="14.25" x14ac:dyDescent="0.2">
      <c r="A9966" s="60" t="s">
        <v>11714</v>
      </c>
      <c r="B9966" s="60" t="s">
        <v>11659</v>
      </c>
      <c r="C9966" s="66" t="s">
        <v>11678</v>
      </c>
      <c r="D9966" s="61" t="s">
        <v>5751</v>
      </c>
      <c r="E9966" s="61" t="s">
        <v>4134</v>
      </c>
      <c r="F9966" s="62">
        <v>3</v>
      </c>
      <c r="G9966" s="63">
        <v>6760</v>
      </c>
      <c r="H9966" s="25">
        <v>20280</v>
      </c>
      <c r="I9966" s="25"/>
      <c r="J9966" s="58" t="e">
        <f>HYPERLINK("#"&amp;"Insumos"&amp;"!A"&amp;MATCH($B9966,#REF!,0),"Ins "&amp;$B9966)</f>
        <v>#REF!</v>
      </c>
      <c r="M9966" s="220"/>
    </row>
    <row r="9967" spans="1:13" s="59" customFormat="1" ht="25.5" x14ac:dyDescent="0.2">
      <c r="A9967" s="60" t="s">
        <v>11714</v>
      </c>
      <c r="B9967" s="60" t="s">
        <v>11660</v>
      </c>
      <c r="C9967" s="66" t="s">
        <v>11679</v>
      </c>
      <c r="D9967" s="61" t="s">
        <v>5751</v>
      </c>
      <c r="E9967" s="61" t="s">
        <v>4134</v>
      </c>
      <c r="F9967" s="62">
        <v>3</v>
      </c>
      <c r="G9967" s="63">
        <v>52000</v>
      </c>
      <c r="H9967" s="25">
        <v>156000</v>
      </c>
      <c r="I9967" s="25"/>
      <c r="J9967" s="58" t="e">
        <f>HYPERLINK("#"&amp;"Insumos"&amp;"!A"&amp;MATCH($B9967,#REF!,0),"Ins "&amp;$B9967)</f>
        <v>#REF!</v>
      </c>
      <c r="M9967" s="220"/>
    </row>
    <row r="9968" spans="1:13" s="59" customFormat="1" ht="14.25" x14ac:dyDescent="0.2">
      <c r="A9968" s="60" t="s">
        <v>11714</v>
      </c>
      <c r="B9968" s="60" t="s">
        <v>5007</v>
      </c>
      <c r="C9968" s="66" t="s">
        <v>720</v>
      </c>
      <c r="D9968" s="61" t="s">
        <v>5751</v>
      </c>
      <c r="E9968" s="61" t="s">
        <v>4134</v>
      </c>
      <c r="F9968" s="62">
        <v>6.3</v>
      </c>
      <c r="G9968" s="63">
        <v>1897</v>
      </c>
      <c r="H9968" s="25">
        <v>11951</v>
      </c>
      <c r="I9968" s="25"/>
      <c r="J9968" s="58" t="e">
        <f>HYPERLINK("#"&amp;"Insumos"&amp;"!A"&amp;MATCH($B9968,#REF!,0),"Ins "&amp;$B9968)</f>
        <v>#REF!</v>
      </c>
      <c r="M9968" s="220"/>
    </row>
    <row r="9969" spans="1:13" s="59" customFormat="1" ht="90" x14ac:dyDescent="0.2">
      <c r="A9969" s="69" t="s">
        <v>11715</v>
      </c>
      <c r="B9969" s="74" t="s">
        <v>6816</v>
      </c>
      <c r="C9969" s="80" t="s">
        <v>11748</v>
      </c>
      <c r="D9969" s="70" t="s">
        <v>5608</v>
      </c>
      <c r="E9969" s="37" t="s">
        <v>4134</v>
      </c>
      <c r="F9969" s="71"/>
      <c r="G9969" s="72"/>
      <c r="H9969" s="75"/>
      <c r="I9969" s="27">
        <v>4584498</v>
      </c>
      <c r="M9969" s="220">
        <f t="shared" si="155"/>
        <v>6003859</v>
      </c>
    </row>
    <row r="9970" spans="1:13" s="59" customFormat="1" ht="14.25" x14ac:dyDescent="0.2">
      <c r="A9970" s="60" t="s">
        <v>11715</v>
      </c>
      <c r="B9970" s="60" t="s">
        <v>75</v>
      </c>
      <c r="C9970" s="66" t="s">
        <v>1026</v>
      </c>
      <c r="D9970" s="61" t="s">
        <v>5734</v>
      </c>
      <c r="E9970" s="61" t="s">
        <v>4141</v>
      </c>
      <c r="F9970" s="62">
        <v>4</v>
      </c>
      <c r="G9970" s="63">
        <v>97169</v>
      </c>
      <c r="H9970" s="25">
        <v>388676</v>
      </c>
      <c r="I9970" s="25"/>
      <c r="J9970" s="58" t="e">
        <f>HYPERLINK("#"&amp;"Insumos"&amp;"!A"&amp;MATCH($B9970,#REF!,0),"Ins "&amp;$B9970)</f>
        <v>#REF!</v>
      </c>
      <c r="M9970" s="220"/>
    </row>
    <row r="9971" spans="1:13" s="59" customFormat="1" ht="14.25" x14ac:dyDescent="0.2">
      <c r="A9971" s="60" t="s">
        <v>11715</v>
      </c>
      <c r="B9971" s="60" t="s">
        <v>263</v>
      </c>
      <c r="C9971" s="66" t="s">
        <v>696</v>
      </c>
      <c r="D9971" s="61" t="s">
        <v>5534</v>
      </c>
      <c r="E9971" s="61" t="s">
        <v>4140</v>
      </c>
      <c r="F9971" s="62">
        <v>0.65</v>
      </c>
      <c r="G9971" s="63">
        <v>187426</v>
      </c>
      <c r="H9971" s="25">
        <v>121827</v>
      </c>
      <c r="I9971" s="25"/>
      <c r="J9971" s="58" t="e">
        <f>HYPERLINK("#"&amp;"Insumos"&amp;"!A"&amp;MATCH($B9971,#REF!,0),"Ins "&amp;$B9971)</f>
        <v>#REF!</v>
      </c>
      <c r="M9971" s="220"/>
    </row>
    <row r="9972" spans="1:13" s="59" customFormat="1" ht="14.25" x14ac:dyDescent="0.2">
      <c r="A9972" s="60" t="s">
        <v>11715</v>
      </c>
      <c r="B9972" s="60" t="s">
        <v>5533</v>
      </c>
      <c r="C9972" s="66" t="s">
        <v>5892</v>
      </c>
      <c r="D9972" s="61" t="s">
        <v>977</v>
      </c>
      <c r="E9972" s="61" t="s">
        <v>4134</v>
      </c>
      <c r="F9972" s="62">
        <v>8</v>
      </c>
      <c r="G9972" s="63">
        <v>3623</v>
      </c>
      <c r="H9972" s="25">
        <v>28984</v>
      </c>
      <c r="I9972" s="25"/>
      <c r="J9972" s="58" t="e">
        <f>HYPERLINK("#"&amp;"Insumos"&amp;"!A"&amp;MATCH($B9972,#REF!,0),"Ins "&amp;$B9972)</f>
        <v>#REF!</v>
      </c>
      <c r="M9972" s="220"/>
    </row>
    <row r="9973" spans="1:13" s="59" customFormat="1" ht="25.5" x14ac:dyDescent="0.2">
      <c r="A9973" s="60" t="s">
        <v>11715</v>
      </c>
      <c r="B9973" s="60" t="s">
        <v>11661</v>
      </c>
      <c r="C9973" s="66" t="s">
        <v>11680</v>
      </c>
      <c r="D9973" s="61" t="s">
        <v>5751</v>
      </c>
      <c r="E9973" s="61" t="s">
        <v>4134</v>
      </c>
      <c r="F9973" s="62">
        <v>1</v>
      </c>
      <c r="G9973" s="63">
        <v>1731080</v>
      </c>
      <c r="H9973" s="25">
        <v>1731080</v>
      </c>
      <c r="I9973" s="25"/>
      <c r="J9973" s="58" t="e">
        <f>HYPERLINK("#"&amp;"Insumos"&amp;"!A"&amp;MATCH($B9973,#REF!,0),"Ins "&amp;$B9973)</f>
        <v>#REF!</v>
      </c>
      <c r="M9973" s="220"/>
    </row>
    <row r="9974" spans="1:13" s="59" customFormat="1" ht="14.25" x14ac:dyDescent="0.2">
      <c r="A9974" s="60" t="s">
        <v>11715</v>
      </c>
      <c r="B9974" s="60" t="s">
        <v>11662</v>
      </c>
      <c r="C9974" s="66" t="s">
        <v>11681</v>
      </c>
      <c r="D9974" s="61" t="s">
        <v>5751</v>
      </c>
      <c r="E9974" s="61" t="s">
        <v>4134</v>
      </c>
      <c r="F9974" s="62">
        <v>1</v>
      </c>
      <c r="G9974" s="63">
        <v>230412</v>
      </c>
      <c r="H9974" s="25">
        <v>230412</v>
      </c>
      <c r="I9974" s="25"/>
      <c r="J9974" s="58" t="e">
        <f>HYPERLINK("#"&amp;"Insumos"&amp;"!A"&amp;MATCH($B9974,#REF!,0),"Ins "&amp;$B9974)</f>
        <v>#REF!</v>
      </c>
      <c r="M9974" s="220"/>
    </row>
    <row r="9975" spans="1:13" s="59" customFormat="1" ht="14.25" x14ac:dyDescent="0.2">
      <c r="A9975" s="60" t="s">
        <v>11715</v>
      </c>
      <c r="B9975" s="60" t="s">
        <v>7581</v>
      </c>
      <c r="C9975" s="66" t="s">
        <v>7582</v>
      </c>
      <c r="D9975" s="61" t="s">
        <v>5751</v>
      </c>
      <c r="E9975" s="61" t="s">
        <v>4134</v>
      </c>
      <c r="F9975" s="62">
        <v>4</v>
      </c>
      <c r="G9975" s="63">
        <v>26070</v>
      </c>
      <c r="H9975" s="25">
        <v>104280</v>
      </c>
      <c r="I9975" s="25"/>
      <c r="J9975" s="58" t="e">
        <f>HYPERLINK("#"&amp;"Insumos"&amp;"!A"&amp;MATCH($B9975,#REF!,0),"Ins "&amp;$B9975)</f>
        <v>#REF!</v>
      </c>
      <c r="M9975" s="220"/>
    </row>
    <row r="9976" spans="1:13" s="59" customFormat="1" ht="14.25" x14ac:dyDescent="0.2">
      <c r="A9976" s="60" t="s">
        <v>11715</v>
      </c>
      <c r="B9976" s="60" t="s">
        <v>11663</v>
      </c>
      <c r="C9976" s="66" t="s">
        <v>11682</v>
      </c>
      <c r="D9976" s="61" t="s">
        <v>5751</v>
      </c>
      <c r="E9976" s="61" t="s">
        <v>4134</v>
      </c>
      <c r="F9976" s="62">
        <v>5</v>
      </c>
      <c r="G9976" s="63">
        <v>42900</v>
      </c>
      <c r="H9976" s="25">
        <v>214500</v>
      </c>
      <c r="I9976" s="25"/>
      <c r="J9976" s="58" t="e">
        <f>HYPERLINK("#"&amp;"Insumos"&amp;"!A"&amp;MATCH($B9976,#REF!,0),"Ins "&amp;$B9976)</f>
        <v>#REF!</v>
      </c>
      <c r="M9976" s="220"/>
    </row>
    <row r="9977" spans="1:13" s="59" customFormat="1" ht="14.25" x14ac:dyDescent="0.2">
      <c r="A9977" s="60" t="s">
        <v>11715</v>
      </c>
      <c r="B9977" s="60" t="s">
        <v>11664</v>
      </c>
      <c r="C9977" s="66" t="s">
        <v>11612</v>
      </c>
      <c r="D9977" s="61" t="s">
        <v>5751</v>
      </c>
      <c r="E9977" s="61" t="s">
        <v>4134</v>
      </c>
      <c r="F9977" s="62">
        <v>6.8150000000000002E-2</v>
      </c>
      <c r="G9977" s="63">
        <v>24232</v>
      </c>
      <c r="H9977" s="25">
        <v>1651</v>
      </c>
      <c r="I9977" s="25"/>
      <c r="J9977" s="58" t="e">
        <f>HYPERLINK("#"&amp;"Insumos"&amp;"!A"&amp;MATCH($B9977,#REF!,0),"Ins "&amp;$B9977)</f>
        <v>#REF!</v>
      </c>
      <c r="M9977" s="220"/>
    </row>
    <row r="9978" spans="1:13" s="59" customFormat="1" ht="14.25" x14ac:dyDescent="0.2">
      <c r="A9978" s="60" t="s">
        <v>11715</v>
      </c>
      <c r="B9978" s="60" t="s">
        <v>9032</v>
      </c>
      <c r="C9978" s="66" t="s">
        <v>9094</v>
      </c>
      <c r="D9978" s="61" t="s">
        <v>5751</v>
      </c>
      <c r="E9978" s="61" t="s">
        <v>69</v>
      </c>
      <c r="F9978" s="62">
        <v>0.6</v>
      </c>
      <c r="G9978" s="63">
        <v>13021</v>
      </c>
      <c r="H9978" s="25">
        <v>7813</v>
      </c>
      <c r="I9978" s="25"/>
      <c r="J9978" s="58" t="e">
        <f>HYPERLINK("#"&amp;"Insumos"&amp;"!A"&amp;MATCH($B9978,#REF!,0),"Ins "&amp;$B9978)</f>
        <v>#REF!</v>
      </c>
      <c r="M9978" s="220"/>
    </row>
    <row r="9979" spans="1:13" s="59" customFormat="1" ht="14.25" x14ac:dyDescent="0.2">
      <c r="A9979" s="60" t="s">
        <v>11715</v>
      </c>
      <c r="B9979" s="60" t="s">
        <v>9033</v>
      </c>
      <c r="C9979" s="66" t="s">
        <v>9095</v>
      </c>
      <c r="D9979" s="61" t="s">
        <v>5751</v>
      </c>
      <c r="E9979" s="61" t="s">
        <v>72</v>
      </c>
      <c r="F9979" s="62">
        <v>4</v>
      </c>
      <c r="G9979" s="63">
        <v>985</v>
      </c>
      <c r="H9979" s="25">
        <v>3940</v>
      </c>
      <c r="I9979" s="25"/>
      <c r="J9979" s="58" t="e">
        <f>HYPERLINK("#"&amp;"Insumos"&amp;"!A"&amp;MATCH($B9979,#REF!,0),"Ins "&amp;$B9979)</f>
        <v>#REF!</v>
      </c>
      <c r="M9979" s="220"/>
    </row>
    <row r="9980" spans="1:13" s="59" customFormat="1" ht="14.25" x14ac:dyDescent="0.2">
      <c r="A9980" s="60" t="s">
        <v>11715</v>
      </c>
      <c r="B9980" s="60" t="s">
        <v>9034</v>
      </c>
      <c r="C9980" s="66" t="s">
        <v>9096</v>
      </c>
      <c r="D9980" s="61" t="s">
        <v>5751</v>
      </c>
      <c r="E9980" s="61" t="s">
        <v>72</v>
      </c>
      <c r="F9980" s="62">
        <v>4</v>
      </c>
      <c r="G9980" s="63">
        <v>985</v>
      </c>
      <c r="H9980" s="25">
        <v>3940</v>
      </c>
      <c r="I9980" s="25"/>
      <c r="J9980" s="58" t="e">
        <f>HYPERLINK("#"&amp;"Insumos"&amp;"!A"&amp;MATCH($B9980,#REF!,0),"Ins "&amp;$B9980)</f>
        <v>#REF!</v>
      </c>
      <c r="M9980" s="220"/>
    </row>
    <row r="9981" spans="1:13" s="59" customFormat="1" ht="14.25" x14ac:dyDescent="0.2">
      <c r="A9981" s="60" t="s">
        <v>11715</v>
      </c>
      <c r="B9981" s="60" t="s">
        <v>11665</v>
      </c>
      <c r="C9981" s="66" t="s">
        <v>11683</v>
      </c>
      <c r="D9981" s="61" t="s">
        <v>5751</v>
      </c>
      <c r="E9981" s="61" t="s">
        <v>464</v>
      </c>
      <c r="F9981" s="62">
        <v>2</v>
      </c>
      <c r="G9981" s="63">
        <v>10400</v>
      </c>
      <c r="H9981" s="25">
        <v>20800</v>
      </c>
      <c r="I9981" s="25"/>
      <c r="J9981" s="58" t="e">
        <f>HYPERLINK("#"&amp;"Insumos"&amp;"!A"&amp;MATCH($B9981,#REF!,0),"Ins "&amp;$B9981)</f>
        <v>#REF!</v>
      </c>
      <c r="M9981" s="220"/>
    </row>
    <row r="9982" spans="1:13" s="59" customFormat="1" ht="14.25" x14ac:dyDescent="0.2">
      <c r="A9982" s="60" t="s">
        <v>11715</v>
      </c>
      <c r="B9982" s="60" t="s">
        <v>11666</v>
      </c>
      <c r="C9982" s="66" t="s">
        <v>11684</v>
      </c>
      <c r="D9982" s="61" t="s">
        <v>5751</v>
      </c>
      <c r="E9982" s="61" t="s">
        <v>4134</v>
      </c>
      <c r="F9982" s="62">
        <v>18</v>
      </c>
      <c r="G9982" s="63">
        <v>4874</v>
      </c>
      <c r="H9982" s="25">
        <v>87732</v>
      </c>
      <c r="I9982" s="25"/>
      <c r="J9982" s="58" t="e">
        <f>HYPERLINK("#"&amp;"Insumos"&amp;"!A"&amp;MATCH($B9982,#REF!,0),"Ins "&amp;$B9982)</f>
        <v>#REF!</v>
      </c>
      <c r="M9982" s="220"/>
    </row>
    <row r="9983" spans="1:13" s="59" customFormat="1" ht="14.25" x14ac:dyDescent="0.2">
      <c r="A9983" s="60" t="s">
        <v>11715</v>
      </c>
      <c r="B9983" s="60" t="s">
        <v>11667</v>
      </c>
      <c r="C9983" s="66" t="s">
        <v>11685</v>
      </c>
      <c r="D9983" s="61" t="s">
        <v>5751</v>
      </c>
      <c r="E9983" s="61" t="s">
        <v>4134</v>
      </c>
      <c r="F9983" s="62">
        <v>4</v>
      </c>
      <c r="G9983" s="63">
        <v>327685</v>
      </c>
      <c r="H9983" s="25">
        <v>1310740</v>
      </c>
      <c r="I9983" s="25"/>
      <c r="J9983" s="58" t="e">
        <f>HYPERLINK("#"&amp;"Insumos"&amp;"!A"&amp;MATCH($B9983,#REF!,0),"Ins "&amp;$B9983)</f>
        <v>#REF!</v>
      </c>
      <c r="M9983" s="220"/>
    </row>
    <row r="9984" spans="1:13" s="59" customFormat="1" ht="14.25" x14ac:dyDescent="0.2">
      <c r="A9984" s="60" t="s">
        <v>11715</v>
      </c>
      <c r="B9984" s="60" t="s">
        <v>11668</v>
      </c>
      <c r="C9984" s="66" t="s">
        <v>11686</v>
      </c>
      <c r="D9984" s="61" t="s">
        <v>5751</v>
      </c>
      <c r="E9984" s="61" t="s">
        <v>4134</v>
      </c>
      <c r="F9984" s="62">
        <v>50</v>
      </c>
      <c r="G9984" s="63">
        <v>364</v>
      </c>
      <c r="H9984" s="25">
        <v>18200</v>
      </c>
      <c r="I9984" s="25"/>
      <c r="J9984" s="58" t="e">
        <f>HYPERLINK("#"&amp;"Insumos"&amp;"!A"&amp;MATCH($B9984,#REF!,0),"Ins "&amp;$B9984)</f>
        <v>#REF!</v>
      </c>
      <c r="M9984" s="220"/>
    </row>
    <row r="9985" spans="1:13" s="59" customFormat="1" ht="25.5" x14ac:dyDescent="0.2">
      <c r="A9985" s="60" t="s">
        <v>11715</v>
      </c>
      <c r="B9985" s="60" t="s">
        <v>6074</v>
      </c>
      <c r="C9985" s="66" t="s">
        <v>6075</v>
      </c>
      <c r="D9985" s="61" t="s">
        <v>5751</v>
      </c>
      <c r="E9985" s="61" t="s">
        <v>4134</v>
      </c>
      <c r="F9985" s="62">
        <v>5</v>
      </c>
      <c r="G9985" s="63">
        <v>6820</v>
      </c>
      <c r="H9985" s="25">
        <v>34100</v>
      </c>
      <c r="I9985" s="25"/>
      <c r="J9985" s="58" t="e">
        <f>HYPERLINK("#"&amp;"Insumos"&amp;"!A"&amp;MATCH($B9985,#REF!,0),"Ins "&amp;$B9985)</f>
        <v>#REF!</v>
      </c>
      <c r="M9985" s="220"/>
    </row>
    <row r="9986" spans="1:13" s="59" customFormat="1" ht="14.25" x14ac:dyDescent="0.2">
      <c r="A9986" s="60" t="s">
        <v>11715</v>
      </c>
      <c r="B9986" s="60" t="s">
        <v>11669</v>
      </c>
      <c r="C9986" s="66" t="s">
        <v>11696</v>
      </c>
      <c r="D9986" s="61" t="s">
        <v>5751</v>
      </c>
      <c r="E9986" s="61" t="s">
        <v>4134</v>
      </c>
      <c r="F9986" s="62">
        <v>4</v>
      </c>
      <c r="G9986" s="63">
        <v>260</v>
      </c>
      <c r="H9986" s="25">
        <v>1040</v>
      </c>
      <c r="I9986" s="25"/>
      <c r="J9986" s="58" t="e">
        <f>HYPERLINK("#"&amp;"Insumos"&amp;"!A"&amp;MATCH($B9986,#REF!,0),"Ins "&amp;$B9986)</f>
        <v>#REF!</v>
      </c>
      <c r="M9986" s="220"/>
    </row>
    <row r="9987" spans="1:13" s="59" customFormat="1" ht="14.25" x14ac:dyDescent="0.2">
      <c r="A9987" s="60" t="s">
        <v>11715</v>
      </c>
      <c r="B9987" s="60" t="s">
        <v>7583</v>
      </c>
      <c r="C9987" s="66" t="s">
        <v>7584</v>
      </c>
      <c r="D9987" s="61" t="s">
        <v>5751</v>
      </c>
      <c r="E9987" s="61" t="s">
        <v>4134</v>
      </c>
      <c r="F9987" s="62">
        <v>4</v>
      </c>
      <c r="G9987" s="63">
        <v>32854</v>
      </c>
      <c r="H9987" s="25">
        <v>131416</v>
      </c>
      <c r="I9987" s="25"/>
      <c r="J9987" s="58" t="e">
        <f>HYPERLINK("#"&amp;"Insumos"&amp;"!A"&amp;MATCH($B9987,#REF!,0),"Ins "&amp;$B9987)</f>
        <v>#REF!</v>
      </c>
      <c r="M9987" s="220"/>
    </row>
    <row r="9988" spans="1:13" s="59" customFormat="1" ht="14.25" x14ac:dyDescent="0.2">
      <c r="A9988" s="60" t="s">
        <v>11715</v>
      </c>
      <c r="B9988" s="60" t="s">
        <v>7585</v>
      </c>
      <c r="C9988" s="66" t="s">
        <v>7586</v>
      </c>
      <c r="D9988" s="61" t="s">
        <v>5751</v>
      </c>
      <c r="E9988" s="61" t="s">
        <v>4134</v>
      </c>
      <c r="F9988" s="62">
        <v>4</v>
      </c>
      <c r="G9988" s="63">
        <v>32854</v>
      </c>
      <c r="H9988" s="25">
        <v>131416</v>
      </c>
      <c r="I9988" s="25"/>
      <c r="J9988" s="58" t="e">
        <f>HYPERLINK("#"&amp;"Insumos"&amp;"!A"&amp;MATCH($B9988,#REF!,0),"Ins "&amp;$B9988)</f>
        <v>#REF!</v>
      </c>
      <c r="M9988" s="220"/>
    </row>
    <row r="9989" spans="1:13" s="59" customFormat="1" ht="14.25" x14ac:dyDescent="0.2">
      <c r="A9989" s="60" t="s">
        <v>11715</v>
      </c>
      <c r="B9989" s="60" t="s">
        <v>5007</v>
      </c>
      <c r="C9989" s="66" t="s">
        <v>720</v>
      </c>
      <c r="D9989" s="61" t="s">
        <v>5751</v>
      </c>
      <c r="E9989" s="61" t="s">
        <v>4134</v>
      </c>
      <c r="F9989" s="62">
        <v>6.3</v>
      </c>
      <c r="G9989" s="63">
        <v>1897</v>
      </c>
      <c r="H9989" s="25">
        <v>11951</v>
      </c>
      <c r="I9989" s="25"/>
      <c r="J9989" s="58" t="e">
        <f>HYPERLINK("#"&amp;"Insumos"&amp;"!A"&amp;MATCH($B9989,#REF!,0),"Ins "&amp;$B9989)</f>
        <v>#REF!</v>
      </c>
      <c r="M9989" s="220"/>
    </row>
    <row r="9990" spans="1:13" s="59" customFormat="1" ht="45" x14ac:dyDescent="0.2">
      <c r="A9990" s="69" t="s">
        <v>11716</v>
      </c>
      <c r="B9990" s="74" t="s">
        <v>6816</v>
      </c>
      <c r="C9990" s="80" t="s">
        <v>11733</v>
      </c>
      <c r="D9990" s="70" t="s">
        <v>5608</v>
      </c>
      <c r="E9990" s="37" t="s">
        <v>4134</v>
      </c>
      <c r="F9990" s="71"/>
      <c r="G9990" s="72"/>
      <c r="H9990" s="75"/>
      <c r="I9990" s="27">
        <v>583068</v>
      </c>
      <c r="M9990" s="220">
        <f t="shared" ref="M9990:M10046" si="156">ROUND(I9990*(1+$L$2),0)</f>
        <v>763586</v>
      </c>
    </row>
    <row r="9991" spans="1:13" s="59" customFormat="1" ht="14.25" x14ac:dyDescent="0.2">
      <c r="A9991" s="60" t="s">
        <v>11716</v>
      </c>
      <c r="B9991" s="60" t="s">
        <v>5577</v>
      </c>
      <c r="C9991" s="66" t="s">
        <v>6346</v>
      </c>
      <c r="D9991" s="61" t="s">
        <v>5734</v>
      </c>
      <c r="E9991" s="61" t="s">
        <v>4141</v>
      </c>
      <c r="F9991" s="62">
        <v>2</v>
      </c>
      <c r="G9991" s="63">
        <v>53481</v>
      </c>
      <c r="H9991" s="25">
        <v>106962</v>
      </c>
      <c r="I9991" s="25"/>
      <c r="J9991" s="58" t="e">
        <f>HYPERLINK("#"&amp;"Insumos"&amp;"!A"&amp;MATCH($B9991,#REF!,0),"Ins "&amp;$B9991)</f>
        <v>#REF!</v>
      </c>
      <c r="M9991" s="220"/>
    </row>
    <row r="9992" spans="1:13" s="59" customFormat="1" ht="14.25" x14ac:dyDescent="0.2">
      <c r="A9992" s="60" t="s">
        <v>11716</v>
      </c>
      <c r="B9992" s="60" t="s">
        <v>5533</v>
      </c>
      <c r="C9992" s="66" t="s">
        <v>5892</v>
      </c>
      <c r="D9992" s="61" t="s">
        <v>977</v>
      </c>
      <c r="E9992" s="61" t="s">
        <v>4134</v>
      </c>
      <c r="F9992" s="62">
        <v>11</v>
      </c>
      <c r="G9992" s="63">
        <v>3623</v>
      </c>
      <c r="H9992" s="25">
        <v>39853</v>
      </c>
      <c r="I9992" s="25"/>
      <c r="J9992" s="58" t="e">
        <f>HYPERLINK("#"&amp;"Insumos"&amp;"!A"&amp;MATCH($B9992,#REF!,0),"Ins "&amp;$B9992)</f>
        <v>#REF!</v>
      </c>
      <c r="M9992" s="220"/>
    </row>
    <row r="9993" spans="1:13" s="59" customFormat="1" ht="25.5" x14ac:dyDescent="0.2">
      <c r="A9993" s="60" t="s">
        <v>11716</v>
      </c>
      <c r="B9993" s="60" t="s">
        <v>11687</v>
      </c>
      <c r="C9993" s="66" t="s">
        <v>11697</v>
      </c>
      <c r="D9993" s="61" t="s">
        <v>5751</v>
      </c>
      <c r="E9993" s="61" t="s">
        <v>4134</v>
      </c>
      <c r="F9993" s="62">
        <v>1</v>
      </c>
      <c r="G9993" s="63">
        <v>213876</v>
      </c>
      <c r="H9993" s="25">
        <v>213876</v>
      </c>
      <c r="I9993" s="25"/>
      <c r="J9993" s="58" t="e">
        <f>HYPERLINK("#"&amp;"Insumos"&amp;"!A"&amp;MATCH($B9993,#REF!,0),"Ins "&amp;$B9993)</f>
        <v>#REF!</v>
      </c>
      <c r="M9993" s="220"/>
    </row>
    <row r="9994" spans="1:13" s="59" customFormat="1" ht="14.25" x14ac:dyDescent="0.2">
      <c r="A9994" s="60" t="s">
        <v>11716</v>
      </c>
      <c r="B9994" s="60" t="s">
        <v>11754</v>
      </c>
      <c r="C9994" s="66" t="s">
        <v>11755</v>
      </c>
      <c r="D9994" s="61" t="s">
        <v>5751</v>
      </c>
      <c r="E9994" s="61" t="s">
        <v>4134</v>
      </c>
      <c r="F9994" s="62">
        <v>1</v>
      </c>
      <c r="G9994" s="63">
        <v>90480</v>
      </c>
      <c r="H9994" s="25">
        <v>90480</v>
      </c>
      <c r="I9994" s="25"/>
      <c r="J9994" s="58" t="e">
        <f>HYPERLINK("#"&amp;"Insumos"&amp;"!A"&amp;MATCH($B9994,#REF!,0),"Ins "&amp;$B9994)</f>
        <v>#REF!</v>
      </c>
      <c r="M9994" s="220"/>
    </row>
    <row r="9995" spans="1:13" s="59" customFormat="1" ht="14.25" x14ac:dyDescent="0.2">
      <c r="A9995" s="60" t="s">
        <v>11716</v>
      </c>
      <c r="B9995" s="60" t="s">
        <v>11688</v>
      </c>
      <c r="C9995" s="66" t="s">
        <v>11698</v>
      </c>
      <c r="D9995" s="61" t="s">
        <v>5751</v>
      </c>
      <c r="E9995" s="61" t="s">
        <v>4134</v>
      </c>
      <c r="F9995" s="62">
        <v>1</v>
      </c>
      <c r="G9995" s="63">
        <v>131862</v>
      </c>
      <c r="H9995" s="25">
        <v>131862</v>
      </c>
      <c r="I9995" s="25"/>
      <c r="J9995" s="58" t="e">
        <f>HYPERLINK("#"&amp;"Insumos"&amp;"!A"&amp;MATCH($B9995,#REF!,0),"Ins "&amp;$B9995)</f>
        <v>#REF!</v>
      </c>
      <c r="M9995" s="220"/>
    </row>
    <row r="9996" spans="1:13" s="59" customFormat="1" ht="14.25" x14ac:dyDescent="0.2">
      <c r="A9996" s="60" t="s">
        <v>11716</v>
      </c>
      <c r="B9996" s="60" t="s">
        <v>6039</v>
      </c>
      <c r="C9996" s="66" t="s">
        <v>6040</v>
      </c>
      <c r="D9996" s="61" t="s">
        <v>5751</v>
      </c>
      <c r="E9996" s="61" t="s">
        <v>4134</v>
      </c>
      <c r="F9996" s="62">
        <v>1.2999999999999999E-2</v>
      </c>
      <c r="G9996" s="63">
        <v>2667</v>
      </c>
      <c r="H9996" s="25">
        <v>35</v>
      </c>
      <c r="I9996" s="25"/>
      <c r="J9996" s="58" t="e">
        <f>HYPERLINK("#"&amp;"Insumos"&amp;"!A"&amp;MATCH($B9996,#REF!,0),"Ins "&amp;$B9996)</f>
        <v>#REF!</v>
      </c>
      <c r="M9996" s="220"/>
    </row>
    <row r="9997" spans="1:13" s="59" customFormat="1" ht="30" x14ac:dyDescent="0.2">
      <c r="A9997" s="69" t="s">
        <v>11717</v>
      </c>
      <c r="B9997" s="74" t="s">
        <v>6816</v>
      </c>
      <c r="C9997" s="80" t="s">
        <v>11734</v>
      </c>
      <c r="D9997" s="70" t="s">
        <v>5608</v>
      </c>
      <c r="E9997" s="37" t="s">
        <v>4134</v>
      </c>
      <c r="F9997" s="71"/>
      <c r="G9997" s="72"/>
      <c r="H9997" s="75"/>
      <c r="I9997" s="27">
        <v>25782</v>
      </c>
      <c r="M9997" s="220">
        <f t="shared" si="156"/>
        <v>33764</v>
      </c>
    </row>
    <row r="9998" spans="1:13" s="59" customFormat="1" ht="14.25" x14ac:dyDescent="0.2">
      <c r="A9998" s="60" t="s">
        <v>11717</v>
      </c>
      <c r="B9998" s="60" t="s">
        <v>5577</v>
      </c>
      <c r="C9998" s="66" t="s">
        <v>6346</v>
      </c>
      <c r="D9998" s="61" t="s">
        <v>5734</v>
      </c>
      <c r="E9998" s="61" t="s">
        <v>4141</v>
      </c>
      <c r="F9998" s="62">
        <v>0.25</v>
      </c>
      <c r="G9998" s="63">
        <v>53481</v>
      </c>
      <c r="H9998" s="25">
        <v>13370</v>
      </c>
      <c r="I9998" s="25"/>
      <c r="J9998" s="58" t="e">
        <f>HYPERLINK("#"&amp;"Insumos"&amp;"!A"&amp;MATCH($B9998,#REF!,0),"Ins "&amp;$B9998)</f>
        <v>#REF!</v>
      </c>
      <c r="M9998" s="220"/>
    </row>
    <row r="9999" spans="1:13" s="59" customFormat="1" ht="14.25" x14ac:dyDescent="0.2">
      <c r="A9999" s="60" t="s">
        <v>11717</v>
      </c>
      <c r="B9999" s="60" t="s">
        <v>5533</v>
      </c>
      <c r="C9999" s="66" t="s">
        <v>5892</v>
      </c>
      <c r="D9999" s="61" t="s">
        <v>977</v>
      </c>
      <c r="E9999" s="61" t="s">
        <v>4134</v>
      </c>
      <c r="F9999" s="62">
        <v>3</v>
      </c>
      <c r="G9999" s="63">
        <v>3623</v>
      </c>
      <c r="H9999" s="25">
        <v>10869</v>
      </c>
      <c r="I9999" s="25"/>
      <c r="J9999" s="58" t="e">
        <f>HYPERLINK("#"&amp;"Insumos"&amp;"!A"&amp;MATCH($B9999,#REF!,0),"Ins "&amp;$B9999)</f>
        <v>#REF!</v>
      </c>
      <c r="M9999" s="220"/>
    </row>
    <row r="10000" spans="1:13" s="59" customFormat="1" ht="14.25" x14ac:dyDescent="0.2">
      <c r="A10000" s="60" t="s">
        <v>11717</v>
      </c>
      <c r="B10000" s="60" t="s">
        <v>11689</v>
      </c>
      <c r="C10000" s="66" t="s">
        <v>11699</v>
      </c>
      <c r="D10000" s="61" t="s">
        <v>5751</v>
      </c>
      <c r="E10000" s="61" t="s">
        <v>4134</v>
      </c>
      <c r="F10000" s="62">
        <v>1</v>
      </c>
      <c r="G10000" s="63">
        <v>1508</v>
      </c>
      <c r="H10000" s="25">
        <v>1508</v>
      </c>
      <c r="I10000" s="25"/>
      <c r="J10000" s="58" t="e">
        <f>HYPERLINK("#"&amp;"Insumos"&amp;"!A"&amp;MATCH($B10000,#REF!,0),"Ins "&amp;$B10000)</f>
        <v>#REF!</v>
      </c>
      <c r="M10000" s="220"/>
    </row>
    <row r="10001" spans="1:13" s="59" customFormat="1" ht="14.25" x14ac:dyDescent="0.2">
      <c r="A10001" s="60" t="s">
        <v>11717</v>
      </c>
      <c r="B10001" s="60" t="s">
        <v>6039</v>
      </c>
      <c r="C10001" s="66" t="s">
        <v>6040</v>
      </c>
      <c r="D10001" s="61" t="s">
        <v>5751</v>
      </c>
      <c r="E10001" s="61" t="s">
        <v>4134</v>
      </c>
      <c r="F10001" s="62">
        <v>1.2999999999999999E-2</v>
      </c>
      <c r="G10001" s="63">
        <v>2667</v>
      </c>
      <c r="H10001" s="25">
        <v>35</v>
      </c>
      <c r="I10001" s="25"/>
      <c r="J10001" s="58" t="e">
        <f>HYPERLINK("#"&amp;"Insumos"&amp;"!A"&amp;MATCH($B10001,#REF!,0),"Ins "&amp;$B10001)</f>
        <v>#REF!</v>
      </c>
      <c r="M10001" s="220"/>
    </row>
    <row r="10002" spans="1:13" s="59" customFormat="1" ht="30" x14ac:dyDescent="0.2">
      <c r="A10002" s="69" t="s">
        <v>11718</v>
      </c>
      <c r="B10002" s="74" t="s">
        <v>6816</v>
      </c>
      <c r="C10002" s="80" t="s">
        <v>11735</v>
      </c>
      <c r="D10002" s="70" t="s">
        <v>5608</v>
      </c>
      <c r="E10002" s="37" t="s">
        <v>4134</v>
      </c>
      <c r="F10002" s="71"/>
      <c r="G10002" s="72"/>
      <c r="H10002" s="75"/>
      <c r="I10002" s="27">
        <v>18276</v>
      </c>
      <c r="M10002" s="220">
        <f t="shared" si="156"/>
        <v>23934</v>
      </c>
    </row>
    <row r="10003" spans="1:13" s="59" customFormat="1" ht="14.25" x14ac:dyDescent="0.2">
      <c r="A10003" s="60" t="s">
        <v>11718</v>
      </c>
      <c r="B10003" s="60" t="s">
        <v>5577</v>
      </c>
      <c r="C10003" s="66" t="s">
        <v>6346</v>
      </c>
      <c r="D10003" s="61" t="s">
        <v>5734</v>
      </c>
      <c r="E10003" s="61" t="s">
        <v>4141</v>
      </c>
      <c r="F10003" s="62">
        <v>0.25</v>
      </c>
      <c r="G10003" s="63">
        <v>53481</v>
      </c>
      <c r="H10003" s="25">
        <v>13370</v>
      </c>
      <c r="I10003" s="25"/>
      <c r="J10003" s="58" t="e">
        <f>HYPERLINK("#"&amp;"Insumos"&amp;"!A"&amp;MATCH($B10003,#REF!,0),"Ins "&amp;$B10003)</f>
        <v>#REF!</v>
      </c>
      <c r="M10003" s="220"/>
    </row>
    <row r="10004" spans="1:13" s="59" customFormat="1" ht="14.25" x14ac:dyDescent="0.2">
      <c r="A10004" s="60" t="s">
        <v>11718</v>
      </c>
      <c r="B10004" s="60" t="s">
        <v>5533</v>
      </c>
      <c r="C10004" s="66" t="s">
        <v>5892</v>
      </c>
      <c r="D10004" s="61" t="s">
        <v>977</v>
      </c>
      <c r="E10004" s="61" t="s">
        <v>4134</v>
      </c>
      <c r="F10004" s="62">
        <v>1</v>
      </c>
      <c r="G10004" s="63">
        <v>3623</v>
      </c>
      <c r="H10004" s="25">
        <v>3623</v>
      </c>
      <c r="I10004" s="25"/>
      <c r="J10004" s="58" t="e">
        <f>HYPERLINK("#"&amp;"Insumos"&amp;"!A"&amp;MATCH($B10004,#REF!,0),"Ins "&amp;$B10004)</f>
        <v>#REF!</v>
      </c>
      <c r="M10004" s="220"/>
    </row>
    <row r="10005" spans="1:13" s="59" customFormat="1" ht="14.25" x14ac:dyDescent="0.2">
      <c r="A10005" s="60" t="s">
        <v>11718</v>
      </c>
      <c r="B10005" s="60" t="s">
        <v>11690</v>
      </c>
      <c r="C10005" s="66" t="s">
        <v>11700</v>
      </c>
      <c r="D10005" s="61" t="s">
        <v>5751</v>
      </c>
      <c r="E10005" s="61" t="s">
        <v>4134</v>
      </c>
      <c r="F10005" s="62">
        <v>1</v>
      </c>
      <c r="G10005" s="63">
        <v>1248</v>
      </c>
      <c r="H10005" s="25">
        <v>1248</v>
      </c>
      <c r="I10005" s="25"/>
      <c r="J10005" s="58" t="e">
        <f>HYPERLINK("#"&amp;"Insumos"&amp;"!A"&amp;MATCH($B10005,#REF!,0),"Ins "&amp;$B10005)</f>
        <v>#REF!</v>
      </c>
      <c r="M10005" s="220"/>
    </row>
    <row r="10006" spans="1:13" s="59" customFormat="1" ht="14.25" x14ac:dyDescent="0.2">
      <c r="A10006" s="60" t="s">
        <v>11718</v>
      </c>
      <c r="B10006" s="60" t="s">
        <v>6039</v>
      </c>
      <c r="C10006" s="66" t="s">
        <v>6040</v>
      </c>
      <c r="D10006" s="61" t="s">
        <v>5751</v>
      </c>
      <c r="E10006" s="61" t="s">
        <v>4134</v>
      </c>
      <c r="F10006" s="62">
        <v>1.2999999999999999E-2</v>
      </c>
      <c r="G10006" s="63">
        <v>2667</v>
      </c>
      <c r="H10006" s="25">
        <v>35</v>
      </c>
      <c r="I10006" s="25"/>
      <c r="J10006" s="58" t="e">
        <f>HYPERLINK("#"&amp;"Insumos"&amp;"!A"&amp;MATCH($B10006,#REF!,0),"Ins "&amp;$B10006)</f>
        <v>#REF!</v>
      </c>
      <c r="M10006" s="220"/>
    </row>
    <row r="10007" spans="1:13" s="59" customFormat="1" ht="30" x14ac:dyDescent="0.2">
      <c r="A10007" s="69" t="s">
        <v>11719</v>
      </c>
      <c r="B10007" s="74" t="s">
        <v>6816</v>
      </c>
      <c r="C10007" s="80" t="s">
        <v>11736</v>
      </c>
      <c r="D10007" s="70" t="s">
        <v>5608</v>
      </c>
      <c r="E10007" s="37" t="s">
        <v>4134</v>
      </c>
      <c r="F10007" s="71"/>
      <c r="G10007" s="72"/>
      <c r="H10007" s="75"/>
      <c r="I10007" s="27">
        <v>516915</v>
      </c>
      <c r="M10007" s="220">
        <f t="shared" si="156"/>
        <v>676952</v>
      </c>
    </row>
    <row r="10008" spans="1:13" s="59" customFormat="1" ht="14.25" x14ac:dyDescent="0.2">
      <c r="A10008" s="60" t="s">
        <v>11719</v>
      </c>
      <c r="B10008" s="60" t="s">
        <v>5577</v>
      </c>
      <c r="C10008" s="66" t="s">
        <v>6346</v>
      </c>
      <c r="D10008" s="61" t="s">
        <v>5734</v>
      </c>
      <c r="E10008" s="61" t="s">
        <v>4141</v>
      </c>
      <c r="F10008" s="62">
        <v>1.5</v>
      </c>
      <c r="G10008" s="63">
        <v>53481</v>
      </c>
      <c r="H10008" s="25">
        <v>80222</v>
      </c>
      <c r="I10008" s="25"/>
      <c r="J10008" s="58" t="e">
        <f>HYPERLINK("#"&amp;"Insumos"&amp;"!A"&amp;MATCH($B10008,#REF!,0),"Ins "&amp;$B10008)</f>
        <v>#REF!</v>
      </c>
      <c r="M10008" s="220"/>
    </row>
    <row r="10009" spans="1:13" s="59" customFormat="1" ht="25.5" x14ac:dyDescent="0.2">
      <c r="A10009" s="60" t="s">
        <v>11719</v>
      </c>
      <c r="B10009" s="60" t="s">
        <v>11691</v>
      </c>
      <c r="C10009" s="66" t="s">
        <v>12565</v>
      </c>
      <c r="D10009" s="61" t="s">
        <v>5534</v>
      </c>
      <c r="E10009" s="61" t="s">
        <v>8737</v>
      </c>
      <c r="F10009" s="67">
        <v>0.3</v>
      </c>
      <c r="G10009" s="63">
        <v>86508</v>
      </c>
      <c r="H10009" s="25">
        <v>25952</v>
      </c>
      <c r="I10009" s="25"/>
      <c r="J10009" s="58" t="e">
        <f>HYPERLINK("#"&amp;"Insumos"&amp;"!A"&amp;MATCH($B10009,#REF!,0),"Ins "&amp;$B10009)</f>
        <v>#REF!</v>
      </c>
      <c r="M10009" s="220"/>
    </row>
    <row r="10010" spans="1:13" s="59" customFormat="1" ht="14.25" x14ac:dyDescent="0.2">
      <c r="A10010" s="60" t="s">
        <v>11719</v>
      </c>
      <c r="B10010" s="60" t="s">
        <v>5533</v>
      </c>
      <c r="C10010" s="66" t="s">
        <v>5892</v>
      </c>
      <c r="D10010" s="61" t="s">
        <v>977</v>
      </c>
      <c r="E10010" s="61" t="s">
        <v>4134</v>
      </c>
      <c r="F10010" s="62">
        <v>0.5</v>
      </c>
      <c r="G10010" s="63">
        <v>3623</v>
      </c>
      <c r="H10010" s="25">
        <v>1812</v>
      </c>
      <c r="I10010" s="25"/>
      <c r="J10010" s="58" t="e">
        <f>HYPERLINK("#"&amp;"Insumos"&amp;"!A"&amp;MATCH($B10010,#REF!,0),"Ins "&amp;$B10010)</f>
        <v>#REF!</v>
      </c>
      <c r="M10010" s="220"/>
    </row>
    <row r="10011" spans="1:13" s="59" customFormat="1" ht="14.25" x14ac:dyDescent="0.2">
      <c r="A10011" s="60" t="s">
        <v>11719</v>
      </c>
      <c r="B10011" s="60" t="s">
        <v>4654</v>
      </c>
      <c r="C10011" s="66" t="s">
        <v>4</v>
      </c>
      <c r="D10011" s="61" t="s">
        <v>5751</v>
      </c>
      <c r="E10011" s="61" t="s">
        <v>4134</v>
      </c>
      <c r="F10011" s="62">
        <v>2</v>
      </c>
      <c r="G10011" s="63">
        <v>2562</v>
      </c>
      <c r="H10011" s="25">
        <v>5124</v>
      </c>
      <c r="I10011" s="25"/>
      <c r="J10011" s="58" t="e">
        <f>HYPERLINK("#"&amp;"Insumos"&amp;"!A"&amp;MATCH($B10011,#REF!,0),"Ins "&amp;$B10011)</f>
        <v>#REF!</v>
      </c>
      <c r="M10011" s="220"/>
    </row>
    <row r="10012" spans="1:13" s="59" customFormat="1" ht="14.25" x14ac:dyDescent="0.2">
      <c r="A10012" s="60" t="s">
        <v>11719</v>
      </c>
      <c r="B10012" s="60" t="s">
        <v>5007</v>
      </c>
      <c r="C10012" s="66" t="s">
        <v>720</v>
      </c>
      <c r="D10012" s="61" t="s">
        <v>5751</v>
      </c>
      <c r="E10012" s="61" t="s">
        <v>4134</v>
      </c>
      <c r="F10012" s="62">
        <v>1</v>
      </c>
      <c r="G10012" s="63">
        <v>1897</v>
      </c>
      <c r="H10012" s="25">
        <v>1897</v>
      </c>
      <c r="I10012" s="25"/>
      <c r="J10012" s="58" t="e">
        <f>HYPERLINK("#"&amp;"Insumos"&amp;"!A"&amp;MATCH($B10012,#REF!,0),"Ins "&amp;$B10012)</f>
        <v>#REF!</v>
      </c>
      <c r="M10012" s="220"/>
    </row>
    <row r="10013" spans="1:13" s="59" customFormat="1" ht="14.25" x14ac:dyDescent="0.2">
      <c r="A10013" s="60" t="s">
        <v>11719</v>
      </c>
      <c r="B10013" s="60" t="s">
        <v>11742</v>
      </c>
      <c r="C10013" s="66" t="s">
        <v>11701</v>
      </c>
      <c r="D10013" s="61" t="s">
        <v>5751</v>
      </c>
      <c r="E10013" s="61" t="s">
        <v>4134</v>
      </c>
      <c r="F10013" s="62">
        <v>1</v>
      </c>
      <c r="G10013" s="63">
        <v>401908</v>
      </c>
      <c r="H10013" s="25">
        <v>401908</v>
      </c>
      <c r="I10013" s="25"/>
      <c r="J10013" s="58" t="e">
        <f>HYPERLINK("#"&amp;"Insumos"&amp;"!A"&amp;MATCH($B10013,#REF!,0),"Ins "&amp;$B10013)</f>
        <v>#REF!</v>
      </c>
      <c r="M10013" s="220"/>
    </row>
    <row r="10014" spans="1:13" s="59" customFormat="1" ht="30" x14ac:dyDescent="0.2">
      <c r="A10014" s="69" t="s">
        <v>11720</v>
      </c>
      <c r="B10014" s="74" t="s">
        <v>6816</v>
      </c>
      <c r="C10014" s="80" t="s">
        <v>11741</v>
      </c>
      <c r="D10014" s="70" t="s">
        <v>5608</v>
      </c>
      <c r="E10014" s="37" t="s">
        <v>4134</v>
      </c>
      <c r="F10014" s="71"/>
      <c r="G10014" s="72"/>
      <c r="H10014" s="75"/>
      <c r="I10014" s="27">
        <v>2421770</v>
      </c>
      <c r="M10014" s="220">
        <f t="shared" si="156"/>
        <v>3171550</v>
      </c>
    </row>
    <row r="10015" spans="1:13" s="59" customFormat="1" ht="14.25" x14ac:dyDescent="0.2">
      <c r="A10015" s="60" t="s">
        <v>11720</v>
      </c>
      <c r="B10015" s="60" t="s">
        <v>5577</v>
      </c>
      <c r="C10015" s="66" t="s">
        <v>6346</v>
      </c>
      <c r="D10015" s="61" t="s">
        <v>5734</v>
      </c>
      <c r="E10015" s="61" t="s">
        <v>4141</v>
      </c>
      <c r="F10015" s="62">
        <v>1.5</v>
      </c>
      <c r="G10015" s="63">
        <v>53481</v>
      </c>
      <c r="H10015" s="25">
        <v>80222</v>
      </c>
      <c r="I10015" s="25"/>
      <c r="J10015" s="58" t="e">
        <f>HYPERLINK("#"&amp;"Insumos"&amp;"!A"&amp;MATCH($B10015,#REF!,0),"Ins "&amp;$B10015)</f>
        <v>#REF!</v>
      </c>
      <c r="M10015" s="220"/>
    </row>
    <row r="10016" spans="1:13" s="59" customFormat="1" ht="25.5" x14ac:dyDescent="0.2">
      <c r="A10016" s="60" t="s">
        <v>11720</v>
      </c>
      <c r="B10016" s="60" t="s">
        <v>11691</v>
      </c>
      <c r="C10016" s="66" t="s">
        <v>12565</v>
      </c>
      <c r="D10016" s="61" t="s">
        <v>5534</v>
      </c>
      <c r="E10016" s="61" t="s">
        <v>8737</v>
      </c>
      <c r="F10016" s="62">
        <v>0.3</v>
      </c>
      <c r="G10016" s="63">
        <v>86508</v>
      </c>
      <c r="H10016" s="25">
        <v>25952</v>
      </c>
      <c r="I10016" s="25"/>
      <c r="J10016" s="58" t="e">
        <f>HYPERLINK("#"&amp;"Insumos"&amp;"!A"&amp;MATCH($B10016,#REF!,0),"Ins "&amp;$B10016)</f>
        <v>#REF!</v>
      </c>
      <c r="M10016" s="220"/>
    </row>
    <row r="10017" spans="1:13" s="59" customFormat="1" ht="14.25" x14ac:dyDescent="0.2">
      <c r="A10017" s="60" t="s">
        <v>11720</v>
      </c>
      <c r="B10017" s="60" t="s">
        <v>5533</v>
      </c>
      <c r="C10017" s="66" t="s">
        <v>5892</v>
      </c>
      <c r="D10017" s="61" t="s">
        <v>977</v>
      </c>
      <c r="E10017" s="61" t="s">
        <v>4134</v>
      </c>
      <c r="F10017" s="62">
        <v>0.5</v>
      </c>
      <c r="G10017" s="63">
        <v>3623</v>
      </c>
      <c r="H10017" s="25">
        <v>1812</v>
      </c>
      <c r="I10017" s="25"/>
      <c r="J10017" s="58" t="e">
        <f>HYPERLINK("#"&amp;"Insumos"&amp;"!A"&amp;MATCH($B10017,#REF!,0),"Ins "&amp;$B10017)</f>
        <v>#REF!</v>
      </c>
      <c r="M10017" s="220"/>
    </row>
    <row r="10018" spans="1:13" s="59" customFormat="1" ht="14.25" x14ac:dyDescent="0.2">
      <c r="A10018" s="60" t="s">
        <v>11720</v>
      </c>
      <c r="B10018" s="60" t="s">
        <v>4654</v>
      </c>
      <c r="C10018" s="66" t="s">
        <v>4</v>
      </c>
      <c r="D10018" s="61" t="s">
        <v>5751</v>
      </c>
      <c r="E10018" s="61" t="s">
        <v>4134</v>
      </c>
      <c r="F10018" s="62">
        <v>2</v>
      </c>
      <c r="G10018" s="63">
        <v>2562</v>
      </c>
      <c r="H10018" s="25">
        <v>5124</v>
      </c>
      <c r="I10018" s="25"/>
      <c r="J10018" s="58" t="e">
        <f>HYPERLINK("#"&amp;"Insumos"&amp;"!A"&amp;MATCH($B10018,#REF!,0),"Ins "&amp;$B10018)</f>
        <v>#REF!</v>
      </c>
      <c r="M10018" s="220"/>
    </row>
    <row r="10019" spans="1:13" s="59" customFormat="1" ht="14.25" x14ac:dyDescent="0.2">
      <c r="A10019" s="60" t="s">
        <v>11720</v>
      </c>
      <c r="B10019" s="60" t="s">
        <v>5007</v>
      </c>
      <c r="C10019" s="66" t="s">
        <v>720</v>
      </c>
      <c r="D10019" s="61" t="s">
        <v>5751</v>
      </c>
      <c r="E10019" s="61" t="s">
        <v>4134</v>
      </c>
      <c r="F10019" s="62">
        <v>1</v>
      </c>
      <c r="G10019" s="63">
        <v>1897</v>
      </c>
      <c r="H10019" s="25">
        <v>1897</v>
      </c>
      <c r="I10019" s="25"/>
      <c r="J10019" s="58" t="e">
        <f>HYPERLINK("#"&amp;"Insumos"&amp;"!A"&amp;MATCH($B10019,#REF!,0),"Ins "&amp;$B10019)</f>
        <v>#REF!</v>
      </c>
      <c r="M10019" s="220"/>
    </row>
    <row r="10020" spans="1:13" s="59" customFormat="1" ht="14.25" x14ac:dyDescent="0.2">
      <c r="A10020" s="60" t="s">
        <v>11720</v>
      </c>
      <c r="B10020" s="60" t="s">
        <v>11692</v>
      </c>
      <c r="C10020" s="66" t="s">
        <v>11702</v>
      </c>
      <c r="D10020" s="61" t="s">
        <v>5751</v>
      </c>
      <c r="E10020" s="61" t="s">
        <v>4134</v>
      </c>
      <c r="F10020" s="62">
        <v>1</v>
      </c>
      <c r="G10020" s="63">
        <v>2306763</v>
      </c>
      <c r="H10020" s="25">
        <v>2306763</v>
      </c>
      <c r="I10020" s="25"/>
      <c r="J10020" s="58" t="e">
        <f>HYPERLINK("#"&amp;"Insumos"&amp;"!A"&amp;MATCH($B10020,#REF!,0),"Ins "&amp;$B10020)</f>
        <v>#REF!</v>
      </c>
      <c r="M10020" s="220"/>
    </row>
    <row r="10021" spans="1:13" s="59" customFormat="1" ht="30" x14ac:dyDescent="0.2">
      <c r="A10021" s="69" t="s">
        <v>11721</v>
      </c>
      <c r="B10021" s="74" t="s">
        <v>6816</v>
      </c>
      <c r="C10021" s="80" t="s">
        <v>11737</v>
      </c>
      <c r="D10021" s="70" t="s">
        <v>5608</v>
      </c>
      <c r="E10021" s="37" t="s">
        <v>4134</v>
      </c>
      <c r="F10021" s="71"/>
      <c r="G10021" s="72"/>
      <c r="H10021" s="75"/>
      <c r="I10021" s="27">
        <v>83651</v>
      </c>
      <c r="M10021" s="220">
        <f t="shared" si="156"/>
        <v>109549</v>
      </c>
    </row>
    <row r="10022" spans="1:13" s="59" customFormat="1" ht="14.25" x14ac:dyDescent="0.2">
      <c r="A10022" s="60" t="s">
        <v>11721</v>
      </c>
      <c r="B10022" s="60" t="s">
        <v>81</v>
      </c>
      <c r="C10022" s="66" t="s">
        <v>1020</v>
      </c>
      <c r="D10022" s="61" t="s">
        <v>5734</v>
      </c>
      <c r="E10022" s="61" t="s">
        <v>4141</v>
      </c>
      <c r="F10022" s="62">
        <v>0.4</v>
      </c>
      <c r="G10022" s="63">
        <v>75325</v>
      </c>
      <c r="H10022" s="25">
        <v>30130</v>
      </c>
      <c r="I10022" s="25"/>
      <c r="J10022" s="58" t="e">
        <f>HYPERLINK("#"&amp;"Insumos"&amp;"!A"&amp;MATCH($B10022,#REF!,0),"Ins "&amp;$B10022)</f>
        <v>#REF!</v>
      </c>
      <c r="M10022" s="220"/>
    </row>
    <row r="10023" spans="1:13" s="59" customFormat="1" ht="14.25" x14ac:dyDescent="0.2">
      <c r="A10023" s="60" t="s">
        <v>11721</v>
      </c>
      <c r="B10023" s="60" t="s">
        <v>263</v>
      </c>
      <c r="C10023" s="66" t="s">
        <v>696</v>
      </c>
      <c r="D10023" s="61" t="s">
        <v>5534</v>
      </c>
      <c r="E10023" s="61" t="s">
        <v>4140</v>
      </c>
      <c r="F10023" s="62">
        <v>4.7000000000000002E-3</v>
      </c>
      <c r="G10023" s="63">
        <v>187426</v>
      </c>
      <c r="H10023" s="25">
        <v>881</v>
      </c>
      <c r="I10023" s="25"/>
      <c r="J10023" s="58" t="e">
        <f>HYPERLINK("#"&amp;"Insumos"&amp;"!A"&amp;MATCH($B10023,#REF!,0),"Ins "&amp;$B10023)</f>
        <v>#REF!</v>
      </c>
      <c r="M10023" s="220"/>
    </row>
    <row r="10024" spans="1:13" s="59" customFormat="1" ht="14.25" x14ac:dyDescent="0.2">
      <c r="A10024" s="60" t="s">
        <v>11721</v>
      </c>
      <c r="B10024" s="60" t="s">
        <v>5533</v>
      </c>
      <c r="C10024" s="66" t="s">
        <v>5892</v>
      </c>
      <c r="D10024" s="61" t="s">
        <v>977</v>
      </c>
      <c r="E10024" s="61" t="s">
        <v>4134</v>
      </c>
      <c r="F10024" s="62">
        <v>0.5</v>
      </c>
      <c r="G10024" s="63">
        <v>3623</v>
      </c>
      <c r="H10024" s="25">
        <v>1812</v>
      </c>
      <c r="I10024" s="25"/>
      <c r="J10024" s="58" t="e">
        <f>HYPERLINK("#"&amp;"Insumos"&amp;"!A"&amp;MATCH($B10024,#REF!,0),"Ins "&amp;$B10024)</f>
        <v>#REF!</v>
      </c>
      <c r="M10024" s="220"/>
    </row>
    <row r="10025" spans="1:13" s="59" customFormat="1" ht="14.25" x14ac:dyDescent="0.2">
      <c r="A10025" s="60" t="s">
        <v>11721</v>
      </c>
      <c r="B10025" s="60" t="s">
        <v>4680</v>
      </c>
      <c r="C10025" s="66" t="s">
        <v>205</v>
      </c>
      <c r="D10025" s="61" t="s">
        <v>5751</v>
      </c>
      <c r="E10025" s="61" t="s">
        <v>4134</v>
      </c>
      <c r="F10025" s="62">
        <v>2</v>
      </c>
      <c r="G10025" s="63">
        <v>520</v>
      </c>
      <c r="H10025" s="25">
        <v>1040</v>
      </c>
      <c r="I10025" s="25"/>
      <c r="J10025" s="58" t="e">
        <f>HYPERLINK("#"&amp;"Insumos"&amp;"!A"&amp;MATCH($B10025,#REF!,0),"Ins "&amp;$B10025)</f>
        <v>#REF!</v>
      </c>
      <c r="M10025" s="220"/>
    </row>
    <row r="10026" spans="1:13" s="59" customFormat="1" ht="14.25" x14ac:dyDescent="0.2">
      <c r="A10026" s="60" t="s">
        <v>11721</v>
      </c>
      <c r="B10026" s="60" t="s">
        <v>4685</v>
      </c>
      <c r="C10026" s="66" t="s">
        <v>265</v>
      </c>
      <c r="D10026" s="61" t="s">
        <v>5751</v>
      </c>
      <c r="E10026" s="61" t="s">
        <v>287</v>
      </c>
      <c r="F10026" s="62">
        <v>0.5</v>
      </c>
      <c r="G10026" s="63">
        <v>2288</v>
      </c>
      <c r="H10026" s="25">
        <v>1144</v>
      </c>
      <c r="I10026" s="25"/>
      <c r="J10026" s="58" t="e">
        <f>HYPERLINK("#"&amp;"Insumos"&amp;"!A"&amp;MATCH($B10026,#REF!,0),"Ins "&amp;$B10026)</f>
        <v>#REF!</v>
      </c>
      <c r="M10026" s="220"/>
    </row>
    <row r="10027" spans="1:13" s="59" customFormat="1" ht="14.25" x14ac:dyDescent="0.2">
      <c r="A10027" s="60" t="s">
        <v>11721</v>
      </c>
      <c r="B10027" s="60" t="s">
        <v>4223</v>
      </c>
      <c r="C10027" s="66" t="s">
        <v>483</v>
      </c>
      <c r="D10027" s="61" t="s">
        <v>5751</v>
      </c>
      <c r="E10027" s="61" t="s">
        <v>287</v>
      </c>
      <c r="F10027" s="62">
        <v>1.5</v>
      </c>
      <c r="G10027" s="63">
        <v>3132</v>
      </c>
      <c r="H10027" s="25">
        <v>4698</v>
      </c>
      <c r="I10027" s="25"/>
      <c r="J10027" s="58" t="e">
        <f>HYPERLINK("#"&amp;"Insumos"&amp;"!A"&amp;MATCH($B10027,#REF!,0),"Ins "&amp;$B10027)</f>
        <v>#REF!</v>
      </c>
      <c r="M10027" s="220"/>
    </row>
    <row r="10028" spans="1:13" s="59" customFormat="1" ht="25.5" x14ac:dyDescent="0.2">
      <c r="A10028" s="60" t="s">
        <v>11721</v>
      </c>
      <c r="B10028" s="60" t="s">
        <v>4705</v>
      </c>
      <c r="C10028" s="66" t="s">
        <v>516</v>
      </c>
      <c r="D10028" s="61" t="s">
        <v>5751</v>
      </c>
      <c r="E10028" s="61" t="s">
        <v>4134</v>
      </c>
      <c r="F10028" s="62">
        <v>1</v>
      </c>
      <c r="G10028" s="63">
        <v>39957</v>
      </c>
      <c r="H10028" s="25">
        <v>39957</v>
      </c>
      <c r="I10028" s="25"/>
      <c r="J10028" s="58" t="e">
        <f>HYPERLINK("#"&amp;"Insumos"&amp;"!A"&amp;MATCH($B10028,#REF!,0),"Ins "&amp;$B10028)</f>
        <v>#REF!</v>
      </c>
      <c r="M10028" s="220"/>
    </row>
    <row r="10029" spans="1:13" s="59" customFormat="1" ht="14.25" x14ac:dyDescent="0.2">
      <c r="A10029" s="60" t="s">
        <v>11721</v>
      </c>
      <c r="B10029" s="60" t="s">
        <v>4887</v>
      </c>
      <c r="C10029" s="66" t="s">
        <v>378</v>
      </c>
      <c r="D10029" s="61" t="s">
        <v>5751</v>
      </c>
      <c r="E10029" s="61" t="s">
        <v>287</v>
      </c>
      <c r="F10029" s="62">
        <v>0.5</v>
      </c>
      <c r="G10029" s="63">
        <v>2946</v>
      </c>
      <c r="H10029" s="25">
        <v>1473</v>
      </c>
      <c r="I10029" s="25"/>
      <c r="J10029" s="58" t="e">
        <f>HYPERLINK("#"&amp;"Insumos"&amp;"!A"&amp;MATCH($B10029,#REF!,0),"Ins "&amp;$B10029)</f>
        <v>#REF!</v>
      </c>
      <c r="M10029" s="220"/>
    </row>
    <row r="10030" spans="1:13" s="59" customFormat="1" ht="14.25" x14ac:dyDescent="0.2">
      <c r="A10030" s="60" t="s">
        <v>11721</v>
      </c>
      <c r="B10030" s="60" t="s">
        <v>4903</v>
      </c>
      <c r="C10030" s="66" t="s">
        <v>489</v>
      </c>
      <c r="D10030" s="61" t="s">
        <v>5751</v>
      </c>
      <c r="E10030" s="61" t="s">
        <v>4135</v>
      </c>
      <c r="F10030" s="62">
        <v>0.2</v>
      </c>
      <c r="G10030" s="63">
        <v>5939</v>
      </c>
      <c r="H10030" s="25">
        <v>1188</v>
      </c>
      <c r="I10030" s="25"/>
      <c r="J10030" s="58" t="e">
        <f>HYPERLINK("#"&amp;"Insumos"&amp;"!A"&amp;MATCH($B10030,#REF!,0),"Ins "&amp;$B10030)</f>
        <v>#REF!</v>
      </c>
      <c r="M10030" s="220"/>
    </row>
    <row r="10031" spans="1:13" s="59" customFormat="1" ht="14.25" x14ac:dyDescent="0.2">
      <c r="A10031" s="60" t="s">
        <v>11721</v>
      </c>
      <c r="B10031" s="60" t="s">
        <v>5007</v>
      </c>
      <c r="C10031" s="66" t="s">
        <v>720</v>
      </c>
      <c r="D10031" s="61" t="s">
        <v>5751</v>
      </c>
      <c r="E10031" s="61" t="s">
        <v>4134</v>
      </c>
      <c r="F10031" s="62">
        <v>0.7</v>
      </c>
      <c r="G10031" s="63">
        <v>1897</v>
      </c>
      <c r="H10031" s="25">
        <v>1328</v>
      </c>
      <c r="I10031" s="25"/>
      <c r="J10031" s="58" t="e">
        <f>HYPERLINK("#"&amp;"Insumos"&amp;"!A"&amp;MATCH($B10031,#REF!,0),"Ins "&amp;$B10031)</f>
        <v>#REF!</v>
      </c>
      <c r="M10031" s="220"/>
    </row>
    <row r="10032" spans="1:13" s="59" customFormat="1" ht="30" x14ac:dyDescent="0.2">
      <c r="A10032" s="69" t="s">
        <v>11722</v>
      </c>
      <c r="B10032" s="74" t="s">
        <v>6816</v>
      </c>
      <c r="C10032" s="80" t="s">
        <v>11749</v>
      </c>
      <c r="D10032" s="70" t="s">
        <v>5608</v>
      </c>
      <c r="E10032" s="37" t="s">
        <v>4134</v>
      </c>
      <c r="F10032" s="71"/>
      <c r="G10032" s="72"/>
      <c r="H10032" s="75"/>
      <c r="I10032" s="27">
        <v>250103</v>
      </c>
      <c r="M10032" s="220">
        <f t="shared" si="156"/>
        <v>327535</v>
      </c>
    </row>
    <row r="10033" spans="1:13" s="59" customFormat="1" ht="14.25" x14ac:dyDescent="0.2">
      <c r="A10033" s="60" t="s">
        <v>11722</v>
      </c>
      <c r="B10033" s="60" t="s">
        <v>5577</v>
      </c>
      <c r="C10033" s="66" t="s">
        <v>6346</v>
      </c>
      <c r="D10033" s="61" t="s">
        <v>5734</v>
      </c>
      <c r="E10033" s="61" t="s">
        <v>4141</v>
      </c>
      <c r="F10033" s="62">
        <v>1.5</v>
      </c>
      <c r="G10033" s="63">
        <v>53481</v>
      </c>
      <c r="H10033" s="25">
        <v>80222</v>
      </c>
      <c r="I10033" s="25"/>
      <c r="J10033" s="58" t="e">
        <f>HYPERLINK("#"&amp;"Insumos"&amp;"!A"&amp;MATCH($B10033,#REF!,0),"Ins "&amp;$B10033)</f>
        <v>#REF!</v>
      </c>
      <c r="M10033" s="220"/>
    </row>
    <row r="10034" spans="1:13" s="59" customFormat="1" ht="25.5" x14ac:dyDescent="0.2">
      <c r="A10034" s="60" t="s">
        <v>11722</v>
      </c>
      <c r="B10034" s="60" t="s">
        <v>11691</v>
      </c>
      <c r="C10034" s="66" t="s">
        <v>12565</v>
      </c>
      <c r="D10034" s="61" t="s">
        <v>5534</v>
      </c>
      <c r="E10034" s="61" t="s">
        <v>8737</v>
      </c>
      <c r="F10034" s="62">
        <v>0.3</v>
      </c>
      <c r="G10034" s="63">
        <v>86508</v>
      </c>
      <c r="H10034" s="25">
        <v>25952</v>
      </c>
      <c r="I10034" s="25"/>
      <c r="J10034" s="58" t="e">
        <f>HYPERLINK("#"&amp;"Insumos"&amp;"!A"&amp;MATCH($B10034,#REF!,0),"Ins "&amp;$B10034)</f>
        <v>#REF!</v>
      </c>
      <c r="M10034" s="220"/>
    </row>
    <row r="10035" spans="1:13" s="59" customFormat="1" ht="14.25" x14ac:dyDescent="0.2">
      <c r="A10035" s="60" t="s">
        <v>11722</v>
      </c>
      <c r="B10035" s="60" t="s">
        <v>5533</v>
      </c>
      <c r="C10035" s="66" t="s">
        <v>5892</v>
      </c>
      <c r="D10035" s="61" t="s">
        <v>977</v>
      </c>
      <c r="E10035" s="61" t="s">
        <v>4134</v>
      </c>
      <c r="F10035" s="62">
        <v>0.5</v>
      </c>
      <c r="G10035" s="63">
        <v>3623</v>
      </c>
      <c r="H10035" s="25">
        <v>1812</v>
      </c>
      <c r="I10035" s="25"/>
      <c r="J10035" s="58" t="e">
        <f>HYPERLINK("#"&amp;"Insumos"&amp;"!A"&amp;MATCH($B10035,#REF!,0),"Ins "&amp;$B10035)</f>
        <v>#REF!</v>
      </c>
      <c r="M10035" s="220"/>
    </row>
    <row r="10036" spans="1:13" s="59" customFormat="1" ht="14.25" x14ac:dyDescent="0.2">
      <c r="A10036" s="60" t="s">
        <v>11722</v>
      </c>
      <c r="B10036" s="60" t="s">
        <v>4654</v>
      </c>
      <c r="C10036" s="66" t="s">
        <v>4</v>
      </c>
      <c r="D10036" s="61" t="s">
        <v>5751</v>
      </c>
      <c r="E10036" s="61" t="s">
        <v>4134</v>
      </c>
      <c r="F10036" s="62">
        <v>2</v>
      </c>
      <c r="G10036" s="63">
        <v>2562</v>
      </c>
      <c r="H10036" s="25">
        <v>5124</v>
      </c>
      <c r="I10036" s="25"/>
      <c r="J10036" s="58" t="e">
        <f>HYPERLINK("#"&amp;"Insumos"&amp;"!A"&amp;MATCH($B10036,#REF!,0),"Ins "&amp;$B10036)</f>
        <v>#REF!</v>
      </c>
      <c r="M10036" s="220"/>
    </row>
    <row r="10037" spans="1:13" s="59" customFormat="1" ht="14.25" x14ac:dyDescent="0.2">
      <c r="A10037" s="60" t="s">
        <v>11722</v>
      </c>
      <c r="B10037" s="60" t="s">
        <v>5007</v>
      </c>
      <c r="C10037" s="66" t="s">
        <v>720</v>
      </c>
      <c r="D10037" s="61" t="s">
        <v>5751</v>
      </c>
      <c r="E10037" s="61" t="s">
        <v>4134</v>
      </c>
      <c r="F10037" s="62">
        <v>1</v>
      </c>
      <c r="G10037" s="63">
        <v>1897</v>
      </c>
      <c r="H10037" s="25">
        <v>1897</v>
      </c>
      <c r="I10037" s="25"/>
      <c r="J10037" s="58" t="e">
        <f>HYPERLINK("#"&amp;"Insumos"&amp;"!A"&amp;MATCH($B10037,#REF!,0),"Ins "&amp;$B10037)</f>
        <v>#REF!</v>
      </c>
      <c r="M10037" s="220"/>
    </row>
    <row r="10038" spans="1:13" s="59" customFormat="1" ht="14.25" x14ac:dyDescent="0.2">
      <c r="A10038" s="60" t="s">
        <v>11722</v>
      </c>
      <c r="B10038" s="60" t="s">
        <v>11693</v>
      </c>
      <c r="C10038" s="66" t="s">
        <v>11703</v>
      </c>
      <c r="D10038" s="61" t="s">
        <v>5751</v>
      </c>
      <c r="E10038" s="61" t="s">
        <v>4134</v>
      </c>
      <c r="F10038" s="62">
        <v>1</v>
      </c>
      <c r="G10038" s="63">
        <v>135096</v>
      </c>
      <c r="H10038" s="25">
        <v>135096</v>
      </c>
      <c r="I10038" s="25"/>
      <c r="J10038" s="58" t="e">
        <f>HYPERLINK("#"&amp;"Insumos"&amp;"!A"&amp;MATCH($B10038,#REF!,0),"Ins "&amp;$B10038)</f>
        <v>#REF!</v>
      </c>
      <c r="M10038" s="220"/>
    </row>
    <row r="10039" spans="1:13" s="59" customFormat="1" ht="30" x14ac:dyDescent="0.2">
      <c r="A10039" s="69" t="s">
        <v>11723</v>
      </c>
      <c r="B10039" s="74" t="s">
        <v>6816</v>
      </c>
      <c r="C10039" s="80" t="s">
        <v>11750</v>
      </c>
      <c r="D10039" s="70" t="s">
        <v>5608</v>
      </c>
      <c r="E10039" s="37" t="s">
        <v>4134</v>
      </c>
      <c r="F10039" s="71"/>
      <c r="G10039" s="72"/>
      <c r="H10039" s="75"/>
      <c r="I10039" s="27">
        <v>54304</v>
      </c>
      <c r="M10039" s="220">
        <f t="shared" si="156"/>
        <v>71117</v>
      </c>
    </row>
    <row r="10040" spans="1:13" s="59" customFormat="1" ht="14.25" x14ac:dyDescent="0.2">
      <c r="A10040" s="60" t="s">
        <v>11723</v>
      </c>
      <c r="B10040" s="60" t="s">
        <v>5577</v>
      </c>
      <c r="C10040" s="66" t="s">
        <v>6346</v>
      </c>
      <c r="D10040" s="61" t="s">
        <v>5734</v>
      </c>
      <c r="E10040" s="61" t="s">
        <v>4141</v>
      </c>
      <c r="F10040" s="62">
        <v>0.5</v>
      </c>
      <c r="G10040" s="63">
        <v>53481</v>
      </c>
      <c r="H10040" s="25">
        <v>26741</v>
      </c>
      <c r="I10040" s="25"/>
      <c r="J10040" s="58" t="e">
        <f>HYPERLINK("#"&amp;"Insumos"&amp;"!A"&amp;MATCH($B10040,#REF!,0),"Ins "&amp;$B10040)</f>
        <v>#REF!</v>
      </c>
      <c r="M10040" s="220"/>
    </row>
    <row r="10041" spans="1:13" s="59" customFormat="1" ht="25.5" x14ac:dyDescent="0.2">
      <c r="A10041" s="60" t="s">
        <v>11723</v>
      </c>
      <c r="B10041" s="60" t="s">
        <v>597</v>
      </c>
      <c r="C10041" s="66" t="s">
        <v>8738</v>
      </c>
      <c r="D10041" s="61" t="s">
        <v>5534</v>
      </c>
      <c r="E10041" s="61" t="s">
        <v>8737</v>
      </c>
      <c r="F10041" s="62">
        <v>0.1</v>
      </c>
      <c r="G10041" s="63">
        <v>17302</v>
      </c>
      <c r="H10041" s="25">
        <v>1730</v>
      </c>
      <c r="I10041" s="25"/>
      <c r="J10041" s="58" t="e">
        <f>HYPERLINK("#"&amp;"Insumos"&amp;"!A"&amp;MATCH($B10041,#REF!,0),"Ins "&amp;$B10041)</f>
        <v>#REF!</v>
      </c>
      <c r="M10041" s="220"/>
    </row>
    <row r="10042" spans="1:13" s="59" customFormat="1" ht="14.25" x14ac:dyDescent="0.2">
      <c r="A10042" s="60" t="s">
        <v>11723</v>
      </c>
      <c r="B10042" s="60" t="s">
        <v>5533</v>
      </c>
      <c r="C10042" s="66" t="s">
        <v>5892</v>
      </c>
      <c r="D10042" s="61" t="s">
        <v>977</v>
      </c>
      <c r="E10042" s="61" t="s">
        <v>4134</v>
      </c>
      <c r="F10042" s="62">
        <v>0.5</v>
      </c>
      <c r="G10042" s="63">
        <v>3623</v>
      </c>
      <c r="H10042" s="25">
        <v>1812</v>
      </c>
      <c r="I10042" s="25"/>
      <c r="J10042" s="58" t="e">
        <f>HYPERLINK("#"&amp;"Insumos"&amp;"!A"&amp;MATCH($B10042,#REF!,0),"Ins "&amp;$B10042)</f>
        <v>#REF!</v>
      </c>
      <c r="M10042" s="220"/>
    </row>
    <row r="10043" spans="1:13" s="59" customFormat="1" ht="14.25" x14ac:dyDescent="0.2">
      <c r="A10043" s="60" t="s">
        <v>11723</v>
      </c>
      <c r="B10043" s="60" t="s">
        <v>4654</v>
      </c>
      <c r="C10043" s="66" t="s">
        <v>4</v>
      </c>
      <c r="D10043" s="61" t="s">
        <v>5751</v>
      </c>
      <c r="E10043" s="61" t="s">
        <v>4134</v>
      </c>
      <c r="F10043" s="62">
        <v>2</v>
      </c>
      <c r="G10043" s="63">
        <v>2562</v>
      </c>
      <c r="H10043" s="25">
        <v>5124</v>
      </c>
      <c r="I10043" s="25"/>
      <c r="J10043" s="58" t="e">
        <f>HYPERLINK("#"&amp;"Insumos"&amp;"!A"&amp;MATCH($B10043,#REF!,0),"Ins "&amp;$B10043)</f>
        <v>#REF!</v>
      </c>
      <c r="M10043" s="220"/>
    </row>
    <row r="10044" spans="1:13" s="59" customFormat="1" ht="14.25" x14ac:dyDescent="0.2">
      <c r="A10044" s="60" t="s">
        <v>11723</v>
      </c>
      <c r="B10044" s="60" t="s">
        <v>5007</v>
      </c>
      <c r="C10044" s="66" t="s">
        <v>720</v>
      </c>
      <c r="D10044" s="61" t="s">
        <v>5751</v>
      </c>
      <c r="E10044" s="61" t="s">
        <v>4134</v>
      </c>
      <c r="F10044" s="62">
        <v>1</v>
      </c>
      <c r="G10044" s="63">
        <v>1897</v>
      </c>
      <c r="H10044" s="25">
        <v>1897</v>
      </c>
      <c r="I10044" s="25"/>
      <c r="J10044" s="58" t="e">
        <f>HYPERLINK("#"&amp;"Insumos"&amp;"!A"&amp;MATCH($B10044,#REF!,0),"Ins "&amp;$B10044)</f>
        <v>#REF!</v>
      </c>
      <c r="M10044" s="220"/>
    </row>
    <row r="10045" spans="1:13" s="59" customFormat="1" ht="14.25" x14ac:dyDescent="0.2">
      <c r="A10045" s="60" t="s">
        <v>11723</v>
      </c>
      <c r="B10045" s="60" t="s">
        <v>7428</v>
      </c>
      <c r="C10045" s="66" t="s">
        <v>7429</v>
      </c>
      <c r="D10045" s="61" t="s">
        <v>5751</v>
      </c>
      <c r="E10045" s="61" t="s">
        <v>4134</v>
      </c>
      <c r="F10045" s="62">
        <v>1</v>
      </c>
      <c r="G10045" s="63">
        <v>17000</v>
      </c>
      <c r="H10045" s="25">
        <v>17000</v>
      </c>
      <c r="I10045" s="25"/>
      <c r="J10045" s="58" t="e">
        <f>HYPERLINK("#"&amp;"Insumos"&amp;"!A"&amp;MATCH($B10045,#REF!,0),"Ins "&amp;$B10045)</f>
        <v>#REF!</v>
      </c>
      <c r="M10045" s="220"/>
    </row>
    <row r="10046" spans="1:13" s="59" customFormat="1" ht="30" x14ac:dyDescent="0.2">
      <c r="A10046" s="69" t="s">
        <v>11724</v>
      </c>
      <c r="B10046" s="74" t="s">
        <v>6816</v>
      </c>
      <c r="C10046" s="80" t="s">
        <v>11738</v>
      </c>
      <c r="D10046" s="70" t="s">
        <v>5608</v>
      </c>
      <c r="E10046" s="37" t="s">
        <v>4134</v>
      </c>
      <c r="F10046" s="71"/>
      <c r="G10046" s="72"/>
      <c r="H10046" s="75"/>
      <c r="I10046" s="27">
        <v>27400</v>
      </c>
      <c r="M10046" s="220">
        <f t="shared" si="156"/>
        <v>35883</v>
      </c>
    </row>
    <row r="10047" spans="1:13" s="59" customFormat="1" ht="14.25" x14ac:dyDescent="0.2">
      <c r="A10047" s="60" t="s">
        <v>11724</v>
      </c>
      <c r="B10047" s="60" t="s">
        <v>5577</v>
      </c>
      <c r="C10047" s="66" t="s">
        <v>6346</v>
      </c>
      <c r="D10047" s="61" t="s">
        <v>5734</v>
      </c>
      <c r="E10047" s="61" t="s">
        <v>4141</v>
      </c>
      <c r="F10047" s="62">
        <v>0.2</v>
      </c>
      <c r="G10047" s="63">
        <v>53481</v>
      </c>
      <c r="H10047" s="25">
        <v>10696</v>
      </c>
      <c r="I10047" s="25"/>
      <c r="J10047" s="58" t="e">
        <f>HYPERLINK("#"&amp;"Insumos"&amp;"!A"&amp;MATCH($B10047,#REF!,0),"Ins "&amp;$B10047)</f>
        <v>#REF!</v>
      </c>
      <c r="M10047" s="220"/>
    </row>
    <row r="10048" spans="1:13" s="59" customFormat="1" ht="14.25" x14ac:dyDescent="0.2">
      <c r="A10048" s="60" t="s">
        <v>11724</v>
      </c>
      <c r="B10048" s="60" t="s">
        <v>263</v>
      </c>
      <c r="C10048" s="66" t="s">
        <v>696</v>
      </c>
      <c r="D10048" s="61" t="s">
        <v>5534</v>
      </c>
      <c r="E10048" s="61" t="s">
        <v>4140</v>
      </c>
      <c r="F10048" s="62">
        <v>5.0000000000000001E-3</v>
      </c>
      <c r="G10048" s="63">
        <v>187426</v>
      </c>
      <c r="H10048" s="25">
        <v>937</v>
      </c>
      <c r="I10048" s="25"/>
      <c r="J10048" s="58" t="e">
        <f>HYPERLINK("#"&amp;"Insumos"&amp;"!A"&amp;MATCH($B10048,#REF!,0),"Ins "&amp;$B10048)</f>
        <v>#REF!</v>
      </c>
      <c r="M10048" s="220"/>
    </row>
    <row r="10049" spans="1:13" s="59" customFormat="1" ht="14.25" x14ac:dyDescent="0.2">
      <c r="A10049" s="60" t="s">
        <v>11724</v>
      </c>
      <c r="B10049" s="60" t="s">
        <v>5533</v>
      </c>
      <c r="C10049" s="66" t="s">
        <v>5892</v>
      </c>
      <c r="D10049" s="61" t="s">
        <v>977</v>
      </c>
      <c r="E10049" s="61" t="s">
        <v>4134</v>
      </c>
      <c r="F10049" s="62">
        <v>0.1</v>
      </c>
      <c r="G10049" s="63">
        <v>3623</v>
      </c>
      <c r="H10049" s="25">
        <v>362</v>
      </c>
      <c r="I10049" s="25"/>
      <c r="J10049" s="58" t="e">
        <f>HYPERLINK("#"&amp;"Insumos"&amp;"!A"&amp;MATCH($B10049,#REF!,0),"Ins "&amp;$B10049)</f>
        <v>#REF!</v>
      </c>
      <c r="M10049" s="220"/>
    </row>
    <row r="10050" spans="1:13" s="59" customFormat="1" ht="14.25" x14ac:dyDescent="0.2">
      <c r="A10050" s="60" t="s">
        <v>11724</v>
      </c>
      <c r="B10050" s="60" t="s">
        <v>5007</v>
      </c>
      <c r="C10050" s="66" t="s">
        <v>720</v>
      </c>
      <c r="D10050" s="61" t="s">
        <v>5751</v>
      </c>
      <c r="E10050" s="61" t="s">
        <v>4134</v>
      </c>
      <c r="F10050" s="62">
        <v>0.5</v>
      </c>
      <c r="G10050" s="63">
        <v>1897</v>
      </c>
      <c r="H10050" s="25">
        <v>949</v>
      </c>
      <c r="I10050" s="25"/>
      <c r="J10050" s="58" t="e">
        <f>HYPERLINK("#"&amp;"Insumos"&amp;"!A"&amp;MATCH($B10050,#REF!,0),"Ins "&amp;$B10050)</f>
        <v>#REF!</v>
      </c>
      <c r="M10050" s="220"/>
    </row>
    <row r="10051" spans="1:13" s="59" customFormat="1" ht="14.25" x14ac:dyDescent="0.2">
      <c r="A10051" s="60" t="s">
        <v>11724</v>
      </c>
      <c r="B10051" s="60" t="s">
        <v>11694</v>
      </c>
      <c r="C10051" s="66" t="s">
        <v>11704</v>
      </c>
      <c r="D10051" s="61" t="s">
        <v>5751</v>
      </c>
      <c r="E10051" s="61" t="s">
        <v>4134</v>
      </c>
      <c r="F10051" s="62">
        <v>1</v>
      </c>
      <c r="G10051" s="63">
        <v>14456</v>
      </c>
      <c r="H10051" s="25">
        <v>14456</v>
      </c>
      <c r="I10051" s="25"/>
      <c r="J10051" s="58" t="e">
        <f>HYPERLINK("#"&amp;"Insumos"&amp;"!A"&amp;MATCH($B10051,#REF!,0),"Ins "&amp;$B10051)</f>
        <v>#REF!</v>
      </c>
      <c r="M10051" s="220"/>
    </row>
    <row r="10052" spans="1:13" s="59" customFormat="1" ht="45" x14ac:dyDescent="0.2">
      <c r="A10052" s="69" t="s">
        <v>11725</v>
      </c>
      <c r="B10052" s="74" t="s">
        <v>6816</v>
      </c>
      <c r="C10052" s="80" t="s">
        <v>11751</v>
      </c>
      <c r="D10052" s="70" t="s">
        <v>5608</v>
      </c>
      <c r="E10052" s="37" t="s">
        <v>4134</v>
      </c>
      <c r="F10052" s="71"/>
      <c r="G10052" s="72"/>
      <c r="H10052" s="75"/>
      <c r="I10052" s="27">
        <v>185454</v>
      </c>
      <c r="M10052" s="220">
        <f t="shared" ref="M10052:M10115" si="157">ROUND(I10052*(1+$L$2),0)</f>
        <v>242871</v>
      </c>
    </row>
    <row r="10053" spans="1:13" s="59" customFormat="1" ht="14.25" x14ac:dyDescent="0.2">
      <c r="A10053" s="60" t="s">
        <v>11725</v>
      </c>
      <c r="B10053" s="60" t="s">
        <v>5577</v>
      </c>
      <c r="C10053" s="66" t="s">
        <v>6346</v>
      </c>
      <c r="D10053" s="61" t="s">
        <v>5734</v>
      </c>
      <c r="E10053" s="61" t="s">
        <v>4141</v>
      </c>
      <c r="F10053" s="62">
        <v>0.8</v>
      </c>
      <c r="G10053" s="63">
        <v>53481</v>
      </c>
      <c r="H10053" s="25">
        <v>42785</v>
      </c>
      <c r="I10053" s="25"/>
      <c r="J10053" s="58" t="e">
        <f>HYPERLINK("#"&amp;"Insumos"&amp;"!A"&amp;MATCH($B10053,#REF!,0),"Ins "&amp;$B10053)</f>
        <v>#REF!</v>
      </c>
      <c r="M10053" s="220"/>
    </row>
    <row r="10054" spans="1:13" s="59" customFormat="1" ht="25.5" x14ac:dyDescent="0.2">
      <c r="A10054" s="60" t="s">
        <v>11725</v>
      </c>
      <c r="B10054" s="60" t="s">
        <v>4857</v>
      </c>
      <c r="C10054" s="66" t="s">
        <v>358</v>
      </c>
      <c r="D10054" s="61" t="s">
        <v>5751</v>
      </c>
      <c r="E10054" s="61" t="s">
        <v>4134</v>
      </c>
      <c r="F10054" s="62">
        <v>1</v>
      </c>
      <c r="G10054" s="63">
        <v>114328</v>
      </c>
      <c r="H10054" s="25">
        <v>114328</v>
      </c>
      <c r="I10054" s="25"/>
      <c r="J10054" s="58" t="e">
        <f>HYPERLINK("#"&amp;"Insumos"&amp;"!A"&amp;MATCH($B10054,#REF!,0),"Ins "&amp;$B10054)</f>
        <v>#REF!</v>
      </c>
      <c r="M10054" s="220"/>
    </row>
    <row r="10055" spans="1:13" s="59" customFormat="1" ht="14.25" x14ac:dyDescent="0.2">
      <c r="A10055" s="60" t="s">
        <v>11725</v>
      </c>
      <c r="B10055" s="60" t="s">
        <v>4887</v>
      </c>
      <c r="C10055" s="66" t="s">
        <v>378</v>
      </c>
      <c r="D10055" s="61" t="s">
        <v>5751</v>
      </c>
      <c r="E10055" s="61" t="s">
        <v>287</v>
      </c>
      <c r="F10055" s="62">
        <v>1.03</v>
      </c>
      <c r="G10055" s="63">
        <v>2946</v>
      </c>
      <c r="H10055" s="25">
        <v>3034</v>
      </c>
      <c r="I10055" s="25"/>
      <c r="J10055" s="58" t="e">
        <f>HYPERLINK("#"&amp;"Insumos"&amp;"!A"&amp;MATCH($B10055,#REF!,0),"Ins "&amp;$B10055)</f>
        <v>#REF!</v>
      </c>
      <c r="M10055" s="220"/>
    </row>
    <row r="10056" spans="1:13" s="59" customFormat="1" ht="14.25" x14ac:dyDescent="0.2">
      <c r="A10056" s="60" t="s">
        <v>11725</v>
      </c>
      <c r="B10056" s="60" t="s">
        <v>5007</v>
      </c>
      <c r="C10056" s="66" t="s">
        <v>720</v>
      </c>
      <c r="D10056" s="61" t="s">
        <v>5751</v>
      </c>
      <c r="E10056" s="61" t="s">
        <v>4134</v>
      </c>
      <c r="F10056" s="62">
        <v>2</v>
      </c>
      <c r="G10056" s="63">
        <v>1897</v>
      </c>
      <c r="H10056" s="25">
        <v>3794</v>
      </c>
      <c r="I10056" s="25"/>
      <c r="J10056" s="58" t="e">
        <f>HYPERLINK("#"&amp;"Insumos"&amp;"!A"&amp;MATCH($B10056,#REF!,0),"Ins "&amp;$B10056)</f>
        <v>#REF!</v>
      </c>
      <c r="M10056" s="220"/>
    </row>
    <row r="10057" spans="1:13" s="59" customFormat="1" ht="14.25" x14ac:dyDescent="0.2">
      <c r="A10057" s="60" t="s">
        <v>11725</v>
      </c>
      <c r="B10057" s="60" t="s">
        <v>6084</v>
      </c>
      <c r="C10057" s="66" t="s">
        <v>6085</v>
      </c>
      <c r="D10057" s="61" t="s">
        <v>5751</v>
      </c>
      <c r="E10057" s="61" t="s">
        <v>464</v>
      </c>
      <c r="F10057" s="62">
        <v>0.05</v>
      </c>
      <c r="G10057" s="63">
        <v>21306</v>
      </c>
      <c r="H10057" s="25">
        <v>1065</v>
      </c>
      <c r="I10057" s="25"/>
      <c r="J10057" s="58" t="e">
        <f>HYPERLINK("#"&amp;"Insumos"&amp;"!A"&amp;MATCH($B10057,#REF!,0),"Ins "&amp;$B10057)</f>
        <v>#REF!</v>
      </c>
      <c r="M10057" s="220"/>
    </row>
    <row r="10058" spans="1:13" s="59" customFormat="1" ht="14.25" x14ac:dyDescent="0.2">
      <c r="A10058" s="60" t="s">
        <v>11725</v>
      </c>
      <c r="B10058" s="60" t="s">
        <v>6108</v>
      </c>
      <c r="C10058" s="66" t="s">
        <v>6109</v>
      </c>
      <c r="D10058" s="61" t="s">
        <v>5751</v>
      </c>
      <c r="E10058" s="61" t="s">
        <v>464</v>
      </c>
      <c r="F10058" s="62">
        <v>4</v>
      </c>
      <c r="G10058" s="63">
        <v>3284</v>
      </c>
      <c r="H10058" s="25">
        <v>13136</v>
      </c>
      <c r="I10058" s="25"/>
      <c r="J10058" s="58" t="e">
        <f>HYPERLINK("#"&amp;"Insumos"&amp;"!A"&amp;MATCH($B10058,#REF!,0),"Ins "&amp;$B10058)</f>
        <v>#REF!</v>
      </c>
      <c r="M10058" s="220"/>
    </row>
    <row r="10059" spans="1:13" s="59" customFormat="1" ht="14.25" x14ac:dyDescent="0.2">
      <c r="A10059" s="60" t="s">
        <v>11725</v>
      </c>
      <c r="B10059" s="60" t="s">
        <v>7382</v>
      </c>
      <c r="C10059" s="66" t="s">
        <v>7383</v>
      </c>
      <c r="D10059" s="61" t="s">
        <v>5751</v>
      </c>
      <c r="E10059" s="61" t="s">
        <v>4134</v>
      </c>
      <c r="F10059" s="62">
        <v>4</v>
      </c>
      <c r="G10059" s="63">
        <v>286</v>
      </c>
      <c r="H10059" s="25">
        <v>1144</v>
      </c>
      <c r="I10059" s="25"/>
      <c r="J10059" s="58" t="e">
        <f>HYPERLINK("#"&amp;"Insumos"&amp;"!A"&amp;MATCH($B10059,#REF!,0),"Ins "&amp;$B10059)</f>
        <v>#REF!</v>
      </c>
      <c r="M10059" s="220"/>
    </row>
    <row r="10060" spans="1:13" s="59" customFormat="1" ht="14.25" x14ac:dyDescent="0.2">
      <c r="A10060" s="60" t="s">
        <v>11725</v>
      </c>
      <c r="B10060" s="60" t="s">
        <v>4680</v>
      </c>
      <c r="C10060" s="66" t="s">
        <v>205</v>
      </c>
      <c r="D10060" s="61" t="s">
        <v>5751</v>
      </c>
      <c r="E10060" s="61" t="s">
        <v>4134</v>
      </c>
      <c r="F10060" s="62">
        <v>2</v>
      </c>
      <c r="G10060" s="63">
        <v>520</v>
      </c>
      <c r="H10060" s="25">
        <v>1040</v>
      </c>
      <c r="I10060" s="25"/>
      <c r="J10060" s="58" t="e">
        <f>HYPERLINK("#"&amp;"Insumos"&amp;"!A"&amp;MATCH($B10060,#REF!,0),"Ins "&amp;$B10060)</f>
        <v>#REF!</v>
      </c>
      <c r="M10060" s="220"/>
    </row>
    <row r="10061" spans="1:13" s="59" customFormat="1" ht="14.25" x14ac:dyDescent="0.2">
      <c r="A10061" s="60" t="s">
        <v>11725</v>
      </c>
      <c r="B10061" s="60" t="s">
        <v>11157</v>
      </c>
      <c r="C10061" s="66" t="s">
        <v>11119</v>
      </c>
      <c r="D10061" s="61" t="s">
        <v>5751</v>
      </c>
      <c r="E10061" s="61" t="s">
        <v>11151</v>
      </c>
      <c r="F10061" s="62">
        <v>1</v>
      </c>
      <c r="G10061" s="63">
        <v>884</v>
      </c>
      <c r="H10061" s="25">
        <v>884</v>
      </c>
      <c r="I10061" s="25"/>
      <c r="J10061" s="58" t="e">
        <f>HYPERLINK("#"&amp;"Insumos"&amp;"!A"&amp;MATCH($B10061,#REF!,0),"Ins "&amp;$B10061)</f>
        <v>#REF!</v>
      </c>
      <c r="M10061" s="220"/>
    </row>
    <row r="10062" spans="1:13" s="59" customFormat="1" ht="14.25" x14ac:dyDescent="0.2">
      <c r="A10062" s="60" t="s">
        <v>11725</v>
      </c>
      <c r="B10062" s="60" t="s">
        <v>7442</v>
      </c>
      <c r="C10062" s="66" t="s">
        <v>7443</v>
      </c>
      <c r="D10062" s="61" t="s">
        <v>5751</v>
      </c>
      <c r="E10062" s="61" t="s">
        <v>4134</v>
      </c>
      <c r="F10062" s="62">
        <v>3</v>
      </c>
      <c r="G10062" s="63">
        <v>1403</v>
      </c>
      <c r="H10062" s="25">
        <v>4209</v>
      </c>
      <c r="I10062" s="25"/>
      <c r="J10062" s="58" t="e">
        <f>HYPERLINK("#"&amp;"Insumos"&amp;"!A"&amp;MATCH($B10062,#REF!,0),"Ins "&amp;$B10062)</f>
        <v>#REF!</v>
      </c>
      <c r="M10062" s="220"/>
    </row>
    <row r="10063" spans="1:13" s="59" customFormat="1" ht="14.25" x14ac:dyDescent="0.2">
      <c r="A10063" s="60" t="s">
        <v>11725</v>
      </c>
      <c r="B10063" s="60" t="s">
        <v>6039</v>
      </c>
      <c r="C10063" s="66" t="s">
        <v>6040</v>
      </c>
      <c r="D10063" s="61" t="s">
        <v>5751</v>
      </c>
      <c r="E10063" s="61" t="s">
        <v>4134</v>
      </c>
      <c r="F10063" s="62">
        <v>1.2999999999999999E-2</v>
      </c>
      <c r="G10063" s="63">
        <v>2667</v>
      </c>
      <c r="H10063" s="25">
        <v>35</v>
      </c>
      <c r="I10063" s="25"/>
      <c r="J10063" s="58" t="e">
        <f>HYPERLINK("#"&amp;"Insumos"&amp;"!A"&amp;MATCH($B10063,#REF!,0),"Ins "&amp;$B10063)</f>
        <v>#REF!</v>
      </c>
      <c r="M10063" s="220"/>
    </row>
    <row r="10064" spans="1:13" s="59" customFormat="1" ht="30" x14ac:dyDescent="0.2">
      <c r="A10064" s="69" t="s">
        <v>11726</v>
      </c>
      <c r="B10064" s="74" t="s">
        <v>6816</v>
      </c>
      <c r="C10064" s="80" t="s">
        <v>11752</v>
      </c>
      <c r="D10064" s="70" t="s">
        <v>5608</v>
      </c>
      <c r="E10064" s="37" t="s">
        <v>464</v>
      </c>
      <c r="F10064" s="71"/>
      <c r="G10064" s="72"/>
      <c r="H10064" s="75"/>
      <c r="I10064" s="27">
        <v>42652</v>
      </c>
      <c r="M10064" s="220">
        <f t="shared" si="157"/>
        <v>55857</v>
      </c>
    </row>
    <row r="10065" spans="1:13" s="59" customFormat="1" ht="14.25" x14ac:dyDescent="0.2">
      <c r="A10065" s="60" t="s">
        <v>11726</v>
      </c>
      <c r="B10065" s="60" t="s">
        <v>81</v>
      </c>
      <c r="C10065" s="66" t="s">
        <v>1020</v>
      </c>
      <c r="D10065" s="61" t="s">
        <v>5734</v>
      </c>
      <c r="E10065" s="61" t="s">
        <v>4141</v>
      </c>
      <c r="F10065" s="62">
        <v>0.36</v>
      </c>
      <c r="G10065" s="63">
        <v>75325</v>
      </c>
      <c r="H10065" s="25">
        <v>27117</v>
      </c>
      <c r="I10065" s="25"/>
      <c r="J10065" s="58" t="e">
        <f>HYPERLINK("#"&amp;"Insumos"&amp;"!A"&amp;MATCH($B10065,#REF!,0),"Ins "&amp;$B10065)</f>
        <v>#REF!</v>
      </c>
      <c r="M10065" s="220"/>
    </row>
    <row r="10066" spans="1:13" s="59" customFormat="1" ht="14.25" x14ac:dyDescent="0.2">
      <c r="A10066" s="60" t="s">
        <v>11726</v>
      </c>
      <c r="B10066" s="60" t="s">
        <v>263</v>
      </c>
      <c r="C10066" s="66" t="s">
        <v>696</v>
      </c>
      <c r="D10066" s="61" t="s">
        <v>5534</v>
      </c>
      <c r="E10066" s="61" t="s">
        <v>4140</v>
      </c>
      <c r="F10066" s="62">
        <v>5.0000000000000001E-3</v>
      </c>
      <c r="G10066" s="63">
        <v>187426</v>
      </c>
      <c r="H10066" s="25">
        <v>937</v>
      </c>
      <c r="I10066" s="25"/>
      <c r="J10066" s="58" t="e">
        <f>HYPERLINK("#"&amp;"Insumos"&amp;"!A"&amp;MATCH($B10066,#REF!,0),"Ins "&amp;$B10066)</f>
        <v>#REF!</v>
      </c>
      <c r="M10066" s="220"/>
    </row>
    <row r="10067" spans="1:13" s="59" customFormat="1" ht="14.25" x14ac:dyDescent="0.2">
      <c r="A10067" s="60" t="s">
        <v>11726</v>
      </c>
      <c r="B10067" s="60" t="s">
        <v>5533</v>
      </c>
      <c r="C10067" s="66" t="s">
        <v>5892</v>
      </c>
      <c r="D10067" s="61" t="s">
        <v>977</v>
      </c>
      <c r="E10067" s="61" t="s">
        <v>4134</v>
      </c>
      <c r="F10067" s="62">
        <v>0.2</v>
      </c>
      <c r="G10067" s="63">
        <v>3623</v>
      </c>
      <c r="H10067" s="25">
        <v>725</v>
      </c>
      <c r="I10067" s="25"/>
      <c r="J10067" s="58" t="e">
        <f>HYPERLINK("#"&amp;"Insumos"&amp;"!A"&amp;MATCH($B10067,#REF!,0),"Ins "&amp;$B10067)</f>
        <v>#REF!</v>
      </c>
      <c r="M10067" s="220"/>
    </row>
    <row r="10068" spans="1:13" s="59" customFormat="1" ht="14.25" x14ac:dyDescent="0.2">
      <c r="A10068" s="60" t="s">
        <v>11726</v>
      </c>
      <c r="B10068" s="60" t="s">
        <v>4223</v>
      </c>
      <c r="C10068" s="66" t="s">
        <v>483</v>
      </c>
      <c r="D10068" s="61" t="s">
        <v>5751</v>
      </c>
      <c r="E10068" s="61" t="s">
        <v>287</v>
      </c>
      <c r="F10068" s="62">
        <v>4</v>
      </c>
      <c r="G10068" s="63">
        <v>3132</v>
      </c>
      <c r="H10068" s="25">
        <v>12528</v>
      </c>
      <c r="I10068" s="25"/>
      <c r="J10068" s="58" t="e">
        <f>HYPERLINK("#"&amp;"Insumos"&amp;"!A"&amp;MATCH($B10068,#REF!,0),"Ins "&amp;$B10068)</f>
        <v>#REF!</v>
      </c>
      <c r="M10068" s="220"/>
    </row>
    <row r="10069" spans="1:13" s="59" customFormat="1" ht="14.25" x14ac:dyDescent="0.2">
      <c r="A10069" s="60" t="s">
        <v>11726</v>
      </c>
      <c r="B10069" s="60" t="s">
        <v>5007</v>
      </c>
      <c r="C10069" s="66" t="s">
        <v>720</v>
      </c>
      <c r="D10069" s="61" t="s">
        <v>5751</v>
      </c>
      <c r="E10069" s="61" t="s">
        <v>4134</v>
      </c>
      <c r="F10069" s="62">
        <v>0.2</v>
      </c>
      <c r="G10069" s="63">
        <v>1897</v>
      </c>
      <c r="H10069" s="25">
        <v>379</v>
      </c>
      <c r="I10069" s="25"/>
      <c r="J10069" s="58" t="e">
        <f>HYPERLINK("#"&amp;"Insumos"&amp;"!A"&amp;MATCH($B10069,#REF!,0),"Ins "&amp;$B10069)</f>
        <v>#REF!</v>
      </c>
      <c r="M10069" s="220"/>
    </row>
    <row r="10070" spans="1:13" s="59" customFormat="1" ht="14.25" x14ac:dyDescent="0.2">
      <c r="A10070" s="60" t="s">
        <v>11726</v>
      </c>
      <c r="B10070" s="60" t="s">
        <v>7713</v>
      </c>
      <c r="C10070" s="66" t="s">
        <v>7714</v>
      </c>
      <c r="D10070" s="61" t="s">
        <v>5751</v>
      </c>
      <c r="E10070" s="61" t="s">
        <v>4134</v>
      </c>
      <c r="F10070" s="62">
        <v>1</v>
      </c>
      <c r="G10070" s="63">
        <v>931</v>
      </c>
      <c r="H10070" s="25">
        <v>931</v>
      </c>
      <c r="I10070" s="25"/>
      <c r="J10070" s="58" t="e">
        <f>HYPERLINK("#"&amp;"Insumos"&amp;"!A"&amp;MATCH($B10070,#REF!,0),"Ins "&amp;$B10070)</f>
        <v>#REF!</v>
      </c>
      <c r="M10070" s="220"/>
    </row>
    <row r="10071" spans="1:13" s="59" customFormat="1" ht="14.25" x14ac:dyDescent="0.2">
      <c r="A10071" s="60" t="s">
        <v>11726</v>
      </c>
      <c r="B10071" s="60" t="s">
        <v>6039</v>
      </c>
      <c r="C10071" s="66" t="s">
        <v>6040</v>
      </c>
      <c r="D10071" s="61" t="s">
        <v>5751</v>
      </c>
      <c r="E10071" s="61" t="s">
        <v>4134</v>
      </c>
      <c r="F10071" s="62">
        <v>1.2999999999999999E-2</v>
      </c>
      <c r="G10071" s="63">
        <v>2667</v>
      </c>
      <c r="H10071" s="25">
        <v>35</v>
      </c>
      <c r="I10071" s="25"/>
      <c r="J10071" s="58" t="e">
        <f>HYPERLINK("#"&amp;"Insumos"&amp;"!A"&amp;MATCH($B10071,#REF!,0),"Ins "&amp;$B10071)</f>
        <v>#REF!</v>
      </c>
      <c r="M10071" s="220"/>
    </row>
    <row r="10072" spans="1:13" s="59" customFormat="1" ht="45" x14ac:dyDescent="0.2">
      <c r="A10072" s="69" t="s">
        <v>11727</v>
      </c>
      <c r="B10072" s="74" t="s">
        <v>6816</v>
      </c>
      <c r="C10072" s="80" t="s">
        <v>11739</v>
      </c>
      <c r="D10072" s="70" t="s">
        <v>5608</v>
      </c>
      <c r="E10072" s="37" t="s">
        <v>464</v>
      </c>
      <c r="F10072" s="71"/>
      <c r="G10072" s="72"/>
      <c r="H10072" s="75"/>
      <c r="I10072" s="27">
        <v>103612</v>
      </c>
      <c r="M10072" s="220">
        <f t="shared" si="157"/>
        <v>135690</v>
      </c>
    </row>
    <row r="10073" spans="1:13" s="59" customFormat="1" ht="14.25" x14ac:dyDescent="0.2">
      <c r="A10073" s="60" t="s">
        <v>11727</v>
      </c>
      <c r="B10073" s="60" t="s">
        <v>210</v>
      </c>
      <c r="C10073" s="66" t="s">
        <v>1027</v>
      </c>
      <c r="D10073" s="61" t="s">
        <v>5734</v>
      </c>
      <c r="E10073" s="61" t="s">
        <v>4141</v>
      </c>
      <c r="F10073" s="62">
        <v>0.5</v>
      </c>
      <c r="G10073" s="63">
        <v>131824</v>
      </c>
      <c r="H10073" s="25">
        <v>65912</v>
      </c>
      <c r="I10073" s="25"/>
      <c r="J10073" s="58" t="e">
        <f>HYPERLINK("#"&amp;"Insumos"&amp;"!A"&amp;MATCH($B10073,#REF!,0),"Ins "&amp;$B10073)</f>
        <v>#REF!</v>
      </c>
      <c r="M10073" s="220"/>
    </row>
    <row r="10074" spans="1:13" s="59" customFormat="1" ht="14.25" x14ac:dyDescent="0.2">
      <c r="A10074" s="60" t="s">
        <v>11727</v>
      </c>
      <c r="B10074" s="60" t="s">
        <v>263</v>
      </c>
      <c r="C10074" s="66" t="s">
        <v>696</v>
      </c>
      <c r="D10074" s="61" t="s">
        <v>5534</v>
      </c>
      <c r="E10074" s="61" t="s">
        <v>4140</v>
      </c>
      <c r="F10074" s="62">
        <v>6.6E-3</v>
      </c>
      <c r="G10074" s="63">
        <v>187426</v>
      </c>
      <c r="H10074" s="25">
        <v>1237</v>
      </c>
      <c r="I10074" s="25"/>
      <c r="J10074" s="58" t="e">
        <f>HYPERLINK("#"&amp;"Insumos"&amp;"!A"&amp;MATCH($B10074,#REF!,0),"Ins "&amp;$B10074)</f>
        <v>#REF!</v>
      </c>
      <c r="M10074" s="220"/>
    </row>
    <row r="10075" spans="1:13" s="59" customFormat="1" ht="14.25" x14ac:dyDescent="0.2">
      <c r="A10075" s="60" t="s">
        <v>11727</v>
      </c>
      <c r="B10075" s="60" t="s">
        <v>5533</v>
      </c>
      <c r="C10075" s="66" t="s">
        <v>5892</v>
      </c>
      <c r="D10075" s="61" t="s">
        <v>977</v>
      </c>
      <c r="E10075" s="61" t="s">
        <v>4134</v>
      </c>
      <c r="F10075" s="62">
        <v>0.1</v>
      </c>
      <c r="G10075" s="63">
        <v>3623</v>
      </c>
      <c r="H10075" s="25">
        <v>362</v>
      </c>
      <c r="I10075" s="25"/>
      <c r="J10075" s="58" t="e">
        <f>HYPERLINK("#"&amp;"Insumos"&amp;"!A"&amp;MATCH($B10075,#REF!,0),"Ins "&amp;$B10075)</f>
        <v>#REF!</v>
      </c>
      <c r="M10075" s="220"/>
    </row>
    <row r="10076" spans="1:13" s="59" customFormat="1" ht="14.25" x14ac:dyDescent="0.2">
      <c r="A10076" s="60" t="s">
        <v>11727</v>
      </c>
      <c r="B10076" s="60" t="s">
        <v>11695</v>
      </c>
      <c r="C10076" s="66" t="s">
        <v>11753</v>
      </c>
      <c r="D10076" s="61" t="s">
        <v>5751</v>
      </c>
      <c r="E10076" s="61" t="s">
        <v>464</v>
      </c>
      <c r="F10076" s="62">
        <v>4</v>
      </c>
      <c r="G10076" s="63">
        <v>8736</v>
      </c>
      <c r="H10076" s="25">
        <v>34944</v>
      </c>
      <c r="I10076" s="25"/>
      <c r="J10076" s="58" t="e">
        <f>HYPERLINK("#"&amp;"Insumos"&amp;"!A"&amp;MATCH($B10076,#REF!,0),"Ins "&amp;$B10076)</f>
        <v>#REF!</v>
      </c>
      <c r="M10076" s="220"/>
    </row>
    <row r="10077" spans="1:13" s="59" customFormat="1" ht="14.25" x14ac:dyDescent="0.2">
      <c r="A10077" s="60" t="s">
        <v>11727</v>
      </c>
      <c r="B10077" s="60" t="s">
        <v>5007</v>
      </c>
      <c r="C10077" s="66" t="s">
        <v>720</v>
      </c>
      <c r="D10077" s="61" t="s">
        <v>5751</v>
      </c>
      <c r="E10077" s="61" t="s">
        <v>4134</v>
      </c>
      <c r="F10077" s="62">
        <v>0.61</v>
      </c>
      <c r="G10077" s="63">
        <v>1897</v>
      </c>
      <c r="H10077" s="25">
        <v>1157</v>
      </c>
      <c r="I10077" s="25"/>
      <c r="J10077" s="58" t="e">
        <f>HYPERLINK("#"&amp;"Insumos"&amp;"!A"&amp;MATCH($B10077,#REF!,0),"Ins "&amp;$B10077)</f>
        <v>#REF!</v>
      </c>
      <c r="M10077" s="220"/>
    </row>
    <row r="10078" spans="1:13" s="59" customFormat="1" ht="45" x14ac:dyDescent="0.2">
      <c r="A10078" s="69" t="s">
        <v>11728</v>
      </c>
      <c r="B10078" s="74" t="s">
        <v>6816</v>
      </c>
      <c r="C10078" s="80" t="s">
        <v>11740</v>
      </c>
      <c r="D10078" s="70" t="s">
        <v>5608</v>
      </c>
      <c r="E10078" s="37" t="s">
        <v>4134</v>
      </c>
      <c r="F10078" s="71"/>
      <c r="G10078" s="72"/>
      <c r="H10078" s="75"/>
      <c r="I10078" s="27">
        <v>100560</v>
      </c>
      <c r="M10078" s="220">
        <f t="shared" si="157"/>
        <v>131693</v>
      </c>
    </row>
    <row r="10079" spans="1:13" s="59" customFormat="1" ht="14.25" x14ac:dyDescent="0.2">
      <c r="A10079" s="60" t="s">
        <v>11728</v>
      </c>
      <c r="B10079" s="60" t="s">
        <v>81</v>
      </c>
      <c r="C10079" s="66" t="s">
        <v>1020</v>
      </c>
      <c r="D10079" s="61" t="s">
        <v>5734</v>
      </c>
      <c r="E10079" s="61" t="s">
        <v>4141</v>
      </c>
      <c r="F10079" s="62">
        <v>0.6</v>
      </c>
      <c r="G10079" s="63">
        <v>75325</v>
      </c>
      <c r="H10079" s="25">
        <v>45195</v>
      </c>
      <c r="I10079" s="25"/>
      <c r="J10079" s="58" t="e">
        <f>HYPERLINK("#"&amp;"Insumos"&amp;"!A"&amp;MATCH($B10079,#REF!,0),"Ins "&amp;$B10079)</f>
        <v>#REF!</v>
      </c>
      <c r="M10079" s="220"/>
    </row>
    <row r="10080" spans="1:13" s="59" customFormat="1" ht="14.25" x14ac:dyDescent="0.2">
      <c r="A10080" s="60" t="s">
        <v>11728</v>
      </c>
      <c r="B10080" s="60" t="s">
        <v>263</v>
      </c>
      <c r="C10080" s="66" t="s">
        <v>696</v>
      </c>
      <c r="D10080" s="61" t="s">
        <v>5534</v>
      </c>
      <c r="E10080" s="61" t="s">
        <v>4140</v>
      </c>
      <c r="F10080" s="62">
        <v>0.01</v>
      </c>
      <c r="G10080" s="63">
        <v>187426</v>
      </c>
      <c r="H10080" s="25">
        <v>1874</v>
      </c>
      <c r="I10080" s="25"/>
      <c r="J10080" s="58" t="e">
        <f>HYPERLINK("#"&amp;"Insumos"&amp;"!A"&amp;MATCH($B10080,#REF!,0),"Ins "&amp;$B10080)</f>
        <v>#REF!</v>
      </c>
      <c r="M10080" s="220"/>
    </row>
    <row r="10081" spans="1:13" s="59" customFormat="1" ht="14.25" x14ac:dyDescent="0.2">
      <c r="A10081" s="60" t="s">
        <v>11728</v>
      </c>
      <c r="B10081" s="60" t="s">
        <v>5533</v>
      </c>
      <c r="C10081" s="66" t="s">
        <v>5892</v>
      </c>
      <c r="D10081" s="61" t="s">
        <v>977</v>
      </c>
      <c r="E10081" s="61" t="s">
        <v>4134</v>
      </c>
      <c r="F10081" s="62">
        <v>1</v>
      </c>
      <c r="G10081" s="63">
        <v>3623</v>
      </c>
      <c r="H10081" s="25">
        <v>3623</v>
      </c>
      <c r="I10081" s="25"/>
      <c r="J10081" s="58" t="e">
        <f>HYPERLINK("#"&amp;"Insumos"&amp;"!A"&amp;MATCH($B10081,#REF!,0),"Ins "&amp;$B10081)</f>
        <v>#REF!</v>
      </c>
      <c r="M10081" s="220"/>
    </row>
    <row r="10082" spans="1:13" s="59" customFormat="1" ht="25.5" x14ac:dyDescent="0.2">
      <c r="A10082" s="60" t="s">
        <v>11728</v>
      </c>
      <c r="B10082" s="60" t="s">
        <v>11706</v>
      </c>
      <c r="C10082" s="66" t="s">
        <v>11705</v>
      </c>
      <c r="D10082" s="61" t="s">
        <v>5751</v>
      </c>
      <c r="E10082" s="61" t="s">
        <v>4134</v>
      </c>
      <c r="F10082" s="62">
        <v>1</v>
      </c>
      <c r="G10082" s="63">
        <v>49868</v>
      </c>
      <c r="H10082" s="25">
        <v>49868</v>
      </c>
      <c r="I10082" s="25"/>
      <c r="J10082" s="58" t="e">
        <f>HYPERLINK("#"&amp;"Insumos"&amp;"!A"&amp;MATCH($B10082,#REF!,0),"Ins "&amp;$B10082)</f>
        <v>#REF!</v>
      </c>
      <c r="M10082" s="220"/>
    </row>
    <row r="10083" spans="1:13" s="59" customFormat="1" ht="30" x14ac:dyDescent="0.2">
      <c r="A10083" s="69" t="s">
        <v>11776</v>
      </c>
      <c r="B10083" s="74" t="s">
        <v>6816</v>
      </c>
      <c r="C10083" s="80" t="s">
        <v>11779</v>
      </c>
      <c r="D10083" s="70" t="s">
        <v>5608</v>
      </c>
      <c r="E10083" s="37" t="s">
        <v>4134</v>
      </c>
      <c r="F10083" s="71"/>
      <c r="G10083" s="72"/>
      <c r="H10083" s="75"/>
      <c r="I10083" s="27">
        <v>867034</v>
      </c>
      <c r="M10083" s="220">
        <f t="shared" si="157"/>
        <v>1135468</v>
      </c>
    </row>
    <row r="10084" spans="1:13" s="59" customFormat="1" ht="14.25" x14ac:dyDescent="0.2">
      <c r="A10084" s="60" t="s">
        <v>11776</v>
      </c>
      <c r="B10084" s="60" t="s">
        <v>211</v>
      </c>
      <c r="C10084" s="66" t="s">
        <v>1033</v>
      </c>
      <c r="D10084" s="61" t="s">
        <v>5734</v>
      </c>
      <c r="E10084" s="61" t="s">
        <v>4141</v>
      </c>
      <c r="F10084" s="62">
        <v>6</v>
      </c>
      <c r="G10084" s="63">
        <v>140857</v>
      </c>
      <c r="H10084" s="25">
        <v>845142</v>
      </c>
      <c r="I10084" s="25"/>
      <c r="J10084" s="58" t="e">
        <f>HYPERLINK("#"&amp;"Insumos"&amp;"!A"&amp;MATCH($B10084,#REF!,0),"Ins "&amp;$B10084)</f>
        <v>#REF!</v>
      </c>
      <c r="M10084" s="220"/>
    </row>
    <row r="10085" spans="1:13" s="59" customFormat="1" ht="14.25" x14ac:dyDescent="0.2">
      <c r="A10085" s="60" t="s">
        <v>11776</v>
      </c>
      <c r="B10085" s="60" t="s">
        <v>5533</v>
      </c>
      <c r="C10085" s="66" t="s">
        <v>5892</v>
      </c>
      <c r="D10085" s="61" t="s">
        <v>977</v>
      </c>
      <c r="E10085" s="61" t="s">
        <v>4134</v>
      </c>
      <c r="F10085" s="62">
        <v>1</v>
      </c>
      <c r="G10085" s="63">
        <v>3623</v>
      </c>
      <c r="H10085" s="25">
        <v>3623</v>
      </c>
      <c r="I10085" s="25"/>
      <c r="J10085" s="58" t="e">
        <f>HYPERLINK("#"&amp;"Insumos"&amp;"!A"&amp;MATCH($B10085,#REF!,0),"Ins "&amp;$B10085)</f>
        <v>#REF!</v>
      </c>
      <c r="M10085" s="220"/>
    </row>
    <row r="10086" spans="1:13" s="59" customFormat="1" ht="14.25" x14ac:dyDescent="0.2">
      <c r="A10086" s="60" t="s">
        <v>11776</v>
      </c>
      <c r="B10086" s="60" t="s">
        <v>5056</v>
      </c>
      <c r="C10086" s="66" t="s">
        <v>153</v>
      </c>
      <c r="D10086" s="61" t="s">
        <v>5751</v>
      </c>
      <c r="E10086" s="61" t="s">
        <v>4134</v>
      </c>
      <c r="F10086" s="62">
        <v>1</v>
      </c>
      <c r="G10086" s="63">
        <v>14733</v>
      </c>
      <c r="H10086" s="25">
        <v>14733</v>
      </c>
      <c r="I10086" s="25"/>
      <c r="J10086" s="58" t="e">
        <f>HYPERLINK("#"&amp;"Insumos"&amp;"!A"&amp;MATCH($B10086,#REF!,0),"Ins "&amp;$B10086)</f>
        <v>#REF!</v>
      </c>
      <c r="M10086" s="220"/>
    </row>
    <row r="10087" spans="1:13" s="59" customFormat="1" ht="14.25" x14ac:dyDescent="0.2">
      <c r="A10087" s="60" t="s">
        <v>11776</v>
      </c>
      <c r="B10087" s="60" t="s">
        <v>11517</v>
      </c>
      <c r="C10087" s="66" t="s">
        <v>11533</v>
      </c>
      <c r="D10087" s="61" t="s">
        <v>5751</v>
      </c>
      <c r="E10087" s="61" t="s">
        <v>4134</v>
      </c>
      <c r="F10087" s="62">
        <v>1</v>
      </c>
      <c r="G10087" s="63">
        <v>624</v>
      </c>
      <c r="H10087" s="25">
        <v>624</v>
      </c>
      <c r="I10087" s="25"/>
      <c r="J10087" s="58" t="e">
        <f>HYPERLINK("#"&amp;"Insumos"&amp;"!A"&amp;MATCH($B10087,#REF!,0),"Ins "&amp;$B10087)</f>
        <v>#REF!</v>
      </c>
      <c r="M10087" s="220"/>
    </row>
    <row r="10088" spans="1:13" s="59" customFormat="1" ht="14.25" x14ac:dyDescent="0.2">
      <c r="A10088" s="60" t="s">
        <v>11776</v>
      </c>
      <c r="B10088" s="60" t="s">
        <v>11524</v>
      </c>
      <c r="C10088" s="66" t="s">
        <v>11541</v>
      </c>
      <c r="D10088" s="61" t="s">
        <v>5751</v>
      </c>
      <c r="E10088" s="61" t="s">
        <v>464</v>
      </c>
      <c r="F10088" s="62">
        <v>1</v>
      </c>
      <c r="G10088" s="63">
        <v>2912</v>
      </c>
      <c r="H10088" s="25">
        <v>2912</v>
      </c>
      <c r="I10088" s="25"/>
      <c r="J10088" s="58" t="e">
        <f>HYPERLINK("#"&amp;"Insumos"&amp;"!A"&amp;MATCH($B10088,#REF!,0),"Ins "&amp;$B10088)</f>
        <v>#REF!</v>
      </c>
      <c r="M10088" s="220"/>
    </row>
    <row r="10089" spans="1:13" s="59" customFormat="1" ht="60" x14ac:dyDescent="0.2">
      <c r="A10089" s="69" t="s">
        <v>11777</v>
      </c>
      <c r="B10089" s="74" t="s">
        <v>6816</v>
      </c>
      <c r="C10089" s="80" t="s">
        <v>11780</v>
      </c>
      <c r="D10089" s="70" t="s">
        <v>5608</v>
      </c>
      <c r="E10089" s="37" t="s">
        <v>4134</v>
      </c>
      <c r="F10089" s="71"/>
      <c r="G10089" s="72"/>
      <c r="H10089" s="75"/>
      <c r="I10089" s="27">
        <v>591199</v>
      </c>
      <c r="M10089" s="220">
        <f t="shared" si="157"/>
        <v>774234</v>
      </c>
    </row>
    <row r="10090" spans="1:13" s="59" customFormat="1" ht="14.25" x14ac:dyDescent="0.2">
      <c r="A10090" s="60" t="s">
        <v>11777</v>
      </c>
      <c r="B10090" s="60" t="s">
        <v>81</v>
      </c>
      <c r="C10090" s="66" t="s">
        <v>1020</v>
      </c>
      <c r="D10090" s="61" t="s">
        <v>5734</v>
      </c>
      <c r="E10090" s="61" t="s">
        <v>4141</v>
      </c>
      <c r="F10090" s="62">
        <v>1.3</v>
      </c>
      <c r="G10090" s="63">
        <v>75325</v>
      </c>
      <c r="H10090" s="25">
        <v>97923</v>
      </c>
      <c r="I10090" s="25"/>
      <c r="J10090" s="58" t="e">
        <f>HYPERLINK("#"&amp;"Insumos"&amp;"!A"&amp;MATCH($B10090,#REF!,0),"Ins "&amp;$B10090)</f>
        <v>#REF!</v>
      </c>
      <c r="M10090" s="220"/>
    </row>
    <row r="10091" spans="1:13" s="59" customFormat="1" ht="14.25" x14ac:dyDescent="0.2">
      <c r="A10091" s="60" t="s">
        <v>11777</v>
      </c>
      <c r="B10091" s="60" t="s">
        <v>263</v>
      </c>
      <c r="C10091" s="66" t="s">
        <v>696</v>
      </c>
      <c r="D10091" s="61" t="s">
        <v>5534</v>
      </c>
      <c r="E10091" s="61" t="s">
        <v>4140</v>
      </c>
      <c r="F10091" s="62">
        <v>1.26E-2</v>
      </c>
      <c r="G10091" s="63">
        <v>187426</v>
      </c>
      <c r="H10091" s="25">
        <v>2362</v>
      </c>
      <c r="I10091" s="25"/>
      <c r="J10091" s="58" t="e">
        <f>HYPERLINK("#"&amp;"Insumos"&amp;"!A"&amp;MATCH($B10091,#REF!,0),"Ins "&amp;$B10091)</f>
        <v>#REF!</v>
      </c>
      <c r="M10091" s="220"/>
    </row>
    <row r="10092" spans="1:13" s="59" customFormat="1" ht="14.25" x14ac:dyDescent="0.2">
      <c r="A10092" s="60" t="s">
        <v>11777</v>
      </c>
      <c r="B10092" s="60" t="s">
        <v>5533</v>
      </c>
      <c r="C10092" s="66" t="s">
        <v>5892</v>
      </c>
      <c r="D10092" s="61" t="s">
        <v>977</v>
      </c>
      <c r="E10092" s="61" t="s">
        <v>4134</v>
      </c>
      <c r="F10092" s="62">
        <v>0.5</v>
      </c>
      <c r="G10092" s="63">
        <v>3623</v>
      </c>
      <c r="H10092" s="25">
        <v>1812</v>
      </c>
      <c r="I10092" s="25"/>
      <c r="J10092" s="58" t="e">
        <f>HYPERLINK("#"&amp;"Insumos"&amp;"!A"&amp;MATCH($B10092,#REF!,0),"Ins "&amp;$B10092)</f>
        <v>#REF!</v>
      </c>
      <c r="M10092" s="220"/>
    </row>
    <row r="10093" spans="1:13" s="59" customFormat="1" ht="14.25" x14ac:dyDescent="0.2">
      <c r="A10093" s="60" t="s">
        <v>11777</v>
      </c>
      <c r="B10093" s="60" t="s">
        <v>4654</v>
      </c>
      <c r="C10093" s="66" t="s">
        <v>4</v>
      </c>
      <c r="D10093" s="61" t="s">
        <v>5751</v>
      </c>
      <c r="E10093" s="61" t="s">
        <v>4134</v>
      </c>
      <c r="F10093" s="62">
        <v>1</v>
      </c>
      <c r="G10093" s="63">
        <v>2562</v>
      </c>
      <c r="H10093" s="25">
        <v>2562</v>
      </c>
      <c r="I10093" s="25"/>
      <c r="J10093" s="58" t="e">
        <f>HYPERLINK("#"&amp;"Insumos"&amp;"!A"&amp;MATCH($B10093,#REF!,0),"Ins "&amp;$B10093)</f>
        <v>#REF!</v>
      </c>
      <c r="M10093" s="220"/>
    </row>
    <row r="10094" spans="1:13" s="59" customFormat="1" ht="14.25" x14ac:dyDescent="0.2">
      <c r="A10094" s="60" t="s">
        <v>11777</v>
      </c>
      <c r="B10094" s="60" t="s">
        <v>4933</v>
      </c>
      <c r="C10094" s="66" t="s">
        <v>2367</v>
      </c>
      <c r="D10094" s="61" t="s">
        <v>5751</v>
      </c>
      <c r="E10094" s="61" t="s">
        <v>4134</v>
      </c>
      <c r="F10094" s="62">
        <v>1</v>
      </c>
      <c r="G10094" s="63">
        <v>119447</v>
      </c>
      <c r="H10094" s="25">
        <v>119447</v>
      </c>
      <c r="I10094" s="25"/>
      <c r="J10094" s="58" t="e">
        <f>HYPERLINK("#"&amp;"Insumos"&amp;"!A"&amp;MATCH($B10094,#REF!,0),"Ins "&amp;$B10094)</f>
        <v>#REF!</v>
      </c>
      <c r="M10094" s="220"/>
    </row>
    <row r="10095" spans="1:13" s="59" customFormat="1" ht="14.25" x14ac:dyDescent="0.2">
      <c r="A10095" s="60" t="s">
        <v>11777</v>
      </c>
      <c r="B10095" s="60" t="s">
        <v>4326</v>
      </c>
      <c r="C10095" s="66" t="s">
        <v>1528</v>
      </c>
      <c r="D10095" s="61" t="s">
        <v>5751</v>
      </c>
      <c r="E10095" s="61" t="s">
        <v>4134</v>
      </c>
      <c r="F10095" s="62">
        <v>1</v>
      </c>
      <c r="G10095" s="63">
        <v>11192</v>
      </c>
      <c r="H10095" s="25">
        <v>11192</v>
      </c>
      <c r="I10095" s="25"/>
      <c r="J10095" s="58" t="e">
        <f>HYPERLINK("#"&amp;"Insumos"&amp;"!A"&amp;MATCH($B10095,#REF!,0),"Ins "&amp;$B10095)</f>
        <v>#REF!</v>
      </c>
      <c r="M10095" s="220"/>
    </row>
    <row r="10096" spans="1:13" s="59" customFormat="1" ht="14.25" x14ac:dyDescent="0.2">
      <c r="A10096" s="60" t="s">
        <v>11777</v>
      </c>
      <c r="B10096" s="60" t="s">
        <v>4878</v>
      </c>
      <c r="C10096" s="66" t="s">
        <v>369</v>
      </c>
      <c r="D10096" s="61" t="s">
        <v>5751</v>
      </c>
      <c r="E10096" s="61" t="s">
        <v>287</v>
      </c>
      <c r="F10096" s="62">
        <v>3</v>
      </c>
      <c r="G10096" s="63">
        <v>15200</v>
      </c>
      <c r="H10096" s="25">
        <v>45600</v>
      </c>
      <c r="I10096" s="25"/>
      <c r="J10096" s="58" t="e">
        <f>HYPERLINK("#"&amp;"Insumos"&amp;"!A"&amp;MATCH($B10096,#REF!,0),"Ins "&amp;$B10096)</f>
        <v>#REF!</v>
      </c>
      <c r="M10096" s="220"/>
    </row>
    <row r="10097" spans="1:13" s="59" customFormat="1" ht="14.25" x14ac:dyDescent="0.2">
      <c r="A10097" s="60" t="s">
        <v>11777</v>
      </c>
      <c r="B10097" s="60" t="s">
        <v>11765</v>
      </c>
      <c r="C10097" s="66" t="s">
        <v>11782</v>
      </c>
      <c r="D10097" s="61" t="s">
        <v>5751</v>
      </c>
      <c r="E10097" s="61" t="s">
        <v>4134</v>
      </c>
      <c r="F10097" s="62">
        <v>1</v>
      </c>
      <c r="G10097" s="63">
        <v>1394</v>
      </c>
      <c r="H10097" s="25">
        <v>1394</v>
      </c>
      <c r="I10097" s="25"/>
      <c r="J10097" s="58" t="e">
        <f>HYPERLINK("#"&amp;"Insumos"&amp;"!A"&amp;MATCH($B10097,#REF!,0),"Ins "&amp;$B10097)</f>
        <v>#REF!</v>
      </c>
      <c r="M10097" s="220"/>
    </row>
    <row r="10098" spans="1:13" s="59" customFormat="1" ht="14.25" x14ac:dyDescent="0.2">
      <c r="A10098" s="60" t="s">
        <v>11777</v>
      </c>
      <c r="B10098" s="60" t="s">
        <v>4230</v>
      </c>
      <c r="C10098" s="66" t="s">
        <v>488</v>
      </c>
      <c r="D10098" s="61" t="s">
        <v>5751</v>
      </c>
      <c r="E10098" s="61" t="s">
        <v>287</v>
      </c>
      <c r="F10098" s="62">
        <v>3</v>
      </c>
      <c r="G10098" s="63">
        <v>5907</v>
      </c>
      <c r="H10098" s="25">
        <v>17721</v>
      </c>
      <c r="I10098" s="25"/>
      <c r="J10098" s="58" t="e">
        <f>HYPERLINK("#"&amp;"Insumos"&amp;"!A"&amp;MATCH($B10098,#REF!,0),"Ins "&amp;$B10098)</f>
        <v>#REF!</v>
      </c>
      <c r="M10098" s="220"/>
    </row>
    <row r="10099" spans="1:13" s="59" customFormat="1" ht="14.25" x14ac:dyDescent="0.2">
      <c r="A10099" s="60" t="s">
        <v>11777</v>
      </c>
      <c r="B10099" s="60" t="s">
        <v>4898</v>
      </c>
      <c r="C10099" s="66" t="s">
        <v>303</v>
      </c>
      <c r="D10099" s="61" t="s">
        <v>5751</v>
      </c>
      <c r="E10099" s="61" t="s">
        <v>4134</v>
      </c>
      <c r="F10099" s="62">
        <v>1</v>
      </c>
      <c r="G10099" s="63">
        <v>260000</v>
      </c>
      <c r="H10099" s="25">
        <v>260000</v>
      </c>
      <c r="I10099" s="25"/>
      <c r="J10099" s="58" t="e">
        <f>HYPERLINK("#"&amp;"Insumos"&amp;"!A"&amp;MATCH($B10099,#REF!,0),"Ins "&amp;$B10099)</f>
        <v>#REF!</v>
      </c>
      <c r="M10099" s="220"/>
    </row>
    <row r="10100" spans="1:13" s="59" customFormat="1" ht="14.25" x14ac:dyDescent="0.2">
      <c r="A10100" s="60" t="s">
        <v>11777</v>
      </c>
      <c r="B10100" s="60" t="s">
        <v>7695</v>
      </c>
      <c r="C10100" s="66" t="s">
        <v>7696</v>
      </c>
      <c r="D10100" s="61" t="s">
        <v>5751</v>
      </c>
      <c r="E10100" s="61" t="s">
        <v>4134</v>
      </c>
      <c r="F10100" s="62">
        <v>1</v>
      </c>
      <c r="G10100" s="63">
        <v>26520</v>
      </c>
      <c r="H10100" s="25">
        <v>26520</v>
      </c>
      <c r="I10100" s="25"/>
      <c r="J10100" s="58" t="e">
        <f>HYPERLINK("#"&amp;"Insumos"&amp;"!A"&amp;MATCH($B10100,#REF!,0),"Ins "&amp;$B10100)</f>
        <v>#REF!</v>
      </c>
      <c r="M10100" s="220"/>
    </row>
    <row r="10101" spans="1:13" s="59" customFormat="1" ht="14.25" x14ac:dyDescent="0.2">
      <c r="A10101" s="60" t="s">
        <v>11777</v>
      </c>
      <c r="B10101" s="60" t="s">
        <v>5007</v>
      </c>
      <c r="C10101" s="66" t="s">
        <v>720</v>
      </c>
      <c r="D10101" s="61" t="s">
        <v>5751</v>
      </c>
      <c r="E10101" s="61" t="s">
        <v>4134</v>
      </c>
      <c r="F10101" s="62">
        <v>2.4598399999999998</v>
      </c>
      <c r="G10101" s="63">
        <v>1897</v>
      </c>
      <c r="H10101" s="25">
        <v>4666</v>
      </c>
      <c r="I10101" s="25"/>
      <c r="J10101" s="58" t="e">
        <f>HYPERLINK("#"&amp;"Insumos"&amp;"!A"&amp;MATCH($B10101,#REF!,0),"Ins "&amp;$B10101)</f>
        <v>#REF!</v>
      </c>
      <c r="M10101" s="220"/>
    </row>
    <row r="10102" spans="1:13" s="59" customFormat="1" ht="45" x14ac:dyDescent="0.2">
      <c r="A10102" s="69" t="s">
        <v>11778</v>
      </c>
      <c r="B10102" s="74" t="s">
        <v>6816</v>
      </c>
      <c r="C10102" s="80" t="s">
        <v>11781</v>
      </c>
      <c r="D10102" s="70" t="s">
        <v>5608</v>
      </c>
      <c r="E10102" s="37" t="s">
        <v>464</v>
      </c>
      <c r="F10102" s="71"/>
      <c r="G10102" s="72"/>
      <c r="H10102" s="75"/>
      <c r="I10102" s="27">
        <v>44281</v>
      </c>
      <c r="M10102" s="220">
        <f t="shared" si="157"/>
        <v>57990</v>
      </c>
    </row>
    <row r="10103" spans="1:13" s="59" customFormat="1" ht="14.25" x14ac:dyDescent="0.2">
      <c r="A10103" s="60" t="s">
        <v>11778</v>
      </c>
      <c r="B10103" s="60" t="s">
        <v>81</v>
      </c>
      <c r="C10103" s="66" t="s">
        <v>1020</v>
      </c>
      <c r="D10103" s="61" t="s">
        <v>5734</v>
      </c>
      <c r="E10103" s="61" t="s">
        <v>4141</v>
      </c>
      <c r="F10103" s="62">
        <v>0.25</v>
      </c>
      <c r="G10103" s="63">
        <v>75325</v>
      </c>
      <c r="H10103" s="25">
        <v>18831</v>
      </c>
      <c r="I10103" s="25"/>
      <c r="J10103" s="58" t="e">
        <f>HYPERLINK("#"&amp;"Insumos"&amp;"!A"&amp;MATCH($B10103,#REF!,0),"Ins "&amp;$B10103)</f>
        <v>#REF!</v>
      </c>
      <c r="M10103" s="220"/>
    </row>
    <row r="10104" spans="1:13" s="59" customFormat="1" ht="14.25" x14ac:dyDescent="0.2">
      <c r="A10104" s="60" t="s">
        <v>11778</v>
      </c>
      <c r="B10104" s="60" t="s">
        <v>263</v>
      </c>
      <c r="C10104" s="66" t="s">
        <v>696</v>
      </c>
      <c r="D10104" s="61" t="s">
        <v>5534</v>
      </c>
      <c r="E10104" s="61" t="s">
        <v>4140</v>
      </c>
      <c r="F10104" s="62">
        <v>1.26E-2</v>
      </c>
      <c r="G10104" s="63">
        <v>187426</v>
      </c>
      <c r="H10104" s="25">
        <v>2362</v>
      </c>
      <c r="I10104" s="25"/>
      <c r="J10104" s="58" t="e">
        <f>HYPERLINK("#"&amp;"Insumos"&amp;"!A"&amp;MATCH($B10104,#REF!,0),"Ins "&amp;$B10104)</f>
        <v>#REF!</v>
      </c>
      <c r="M10104" s="220"/>
    </row>
    <row r="10105" spans="1:13" s="59" customFormat="1" ht="14.25" x14ac:dyDescent="0.2">
      <c r="A10105" s="60" t="s">
        <v>11778</v>
      </c>
      <c r="B10105" s="60" t="s">
        <v>5533</v>
      </c>
      <c r="C10105" s="66" t="s">
        <v>5892</v>
      </c>
      <c r="D10105" s="61" t="s">
        <v>977</v>
      </c>
      <c r="E10105" s="61" t="s">
        <v>4134</v>
      </c>
      <c r="F10105" s="62">
        <v>0.5</v>
      </c>
      <c r="G10105" s="63">
        <v>3623</v>
      </c>
      <c r="H10105" s="25">
        <v>1812</v>
      </c>
      <c r="I10105" s="25"/>
      <c r="J10105" s="58" t="e">
        <f>HYPERLINK("#"&amp;"Insumos"&amp;"!A"&amp;MATCH($B10105,#REF!,0),"Ins "&amp;$B10105)</f>
        <v>#REF!</v>
      </c>
      <c r="M10105" s="220"/>
    </row>
    <row r="10106" spans="1:13" s="59" customFormat="1" ht="14.25" x14ac:dyDescent="0.2">
      <c r="A10106" s="60" t="s">
        <v>11778</v>
      </c>
      <c r="B10106" s="60" t="s">
        <v>4230</v>
      </c>
      <c r="C10106" s="66" t="s">
        <v>488</v>
      </c>
      <c r="D10106" s="61" t="s">
        <v>5751</v>
      </c>
      <c r="E10106" s="61" t="s">
        <v>287</v>
      </c>
      <c r="F10106" s="62">
        <v>3</v>
      </c>
      <c r="G10106" s="63">
        <v>5907</v>
      </c>
      <c r="H10106" s="25">
        <v>17721</v>
      </c>
      <c r="I10106" s="25"/>
      <c r="J10106" s="58" t="e">
        <f>HYPERLINK("#"&amp;"Insumos"&amp;"!A"&amp;MATCH($B10106,#REF!,0),"Ins "&amp;$B10106)</f>
        <v>#REF!</v>
      </c>
      <c r="M10106" s="220"/>
    </row>
    <row r="10107" spans="1:13" s="59" customFormat="1" ht="14.25" x14ac:dyDescent="0.2">
      <c r="A10107" s="60" t="s">
        <v>11778</v>
      </c>
      <c r="B10107" s="60" t="s">
        <v>4884</v>
      </c>
      <c r="C10107" s="66" t="s">
        <v>375</v>
      </c>
      <c r="D10107" s="61" t="s">
        <v>5751</v>
      </c>
      <c r="E10107" s="61" t="s">
        <v>287</v>
      </c>
      <c r="F10107" s="62">
        <v>1</v>
      </c>
      <c r="G10107" s="63">
        <v>2418</v>
      </c>
      <c r="H10107" s="25">
        <v>2418</v>
      </c>
      <c r="I10107" s="25"/>
      <c r="J10107" s="58" t="e">
        <f>HYPERLINK("#"&amp;"Insumos"&amp;"!A"&amp;MATCH($B10107,#REF!,0),"Ins "&amp;$B10107)</f>
        <v>#REF!</v>
      </c>
      <c r="M10107" s="220"/>
    </row>
    <row r="10108" spans="1:13" s="59" customFormat="1" ht="14.25" x14ac:dyDescent="0.2">
      <c r="A10108" s="60" t="s">
        <v>11778</v>
      </c>
      <c r="B10108" s="60" t="s">
        <v>4877</v>
      </c>
      <c r="C10108" s="66" t="s">
        <v>368</v>
      </c>
      <c r="D10108" s="61" t="s">
        <v>5751</v>
      </c>
      <c r="E10108" s="61" t="s">
        <v>287</v>
      </c>
      <c r="F10108" s="62">
        <v>3.125E-2</v>
      </c>
      <c r="G10108" s="63">
        <v>26250</v>
      </c>
      <c r="H10108" s="25">
        <v>820</v>
      </c>
      <c r="I10108" s="25"/>
      <c r="J10108" s="58" t="e">
        <f>HYPERLINK("#"&amp;"Insumos"&amp;"!A"&amp;MATCH($B10108,#REF!,0),"Ins "&amp;$B10108)</f>
        <v>#REF!</v>
      </c>
      <c r="M10108" s="220"/>
    </row>
    <row r="10109" spans="1:13" s="59" customFormat="1" ht="14.25" x14ac:dyDescent="0.2">
      <c r="A10109" s="60" t="s">
        <v>11778</v>
      </c>
      <c r="B10109" s="60" t="s">
        <v>11766</v>
      </c>
      <c r="C10109" s="66" t="s">
        <v>11783</v>
      </c>
      <c r="D10109" s="61" t="s">
        <v>5751</v>
      </c>
      <c r="E10109" s="61" t="s">
        <v>4134</v>
      </c>
      <c r="F10109" s="62">
        <v>0.125</v>
      </c>
      <c r="G10109" s="63">
        <v>2538</v>
      </c>
      <c r="H10109" s="25">
        <v>317</v>
      </c>
      <c r="I10109" s="25"/>
      <c r="J10109" s="58" t="e">
        <f>HYPERLINK("#"&amp;"Insumos"&amp;"!A"&amp;MATCH($B10109,#REF!,0),"Ins "&amp;$B10109)</f>
        <v>#REF!</v>
      </c>
      <c r="M10109" s="220"/>
    </row>
    <row r="10110" spans="1:13" ht="25.5" x14ac:dyDescent="0.2">
      <c r="A10110" s="36" t="s">
        <v>11798</v>
      </c>
      <c r="B10110" s="26" t="s">
        <v>6816</v>
      </c>
      <c r="C10110" s="79" t="s">
        <v>11799</v>
      </c>
      <c r="D10110" s="37" t="s">
        <v>5608</v>
      </c>
      <c r="E10110" s="37" t="s">
        <v>4134</v>
      </c>
      <c r="F10110" s="41"/>
      <c r="G10110" s="27"/>
      <c r="H10110" s="27"/>
      <c r="I10110" s="27">
        <v>67919</v>
      </c>
      <c r="M10110" s="220">
        <f t="shared" si="157"/>
        <v>88947</v>
      </c>
    </row>
    <row r="10111" spans="1:13" x14ac:dyDescent="0.2">
      <c r="A10111" s="35" t="s">
        <v>11798</v>
      </c>
      <c r="B10111" s="1" t="s">
        <v>5577</v>
      </c>
      <c r="C10111" s="45" t="s">
        <v>6346</v>
      </c>
      <c r="D10111" s="23" t="s">
        <v>5734</v>
      </c>
      <c r="E10111" s="23" t="s">
        <v>4141</v>
      </c>
      <c r="F10111" s="40">
        <v>0.5</v>
      </c>
      <c r="G10111" s="25">
        <v>53481</v>
      </c>
      <c r="H10111" s="25">
        <v>26741</v>
      </c>
      <c r="I10111" s="25"/>
      <c r="J10111" s="58" t="e">
        <f>HYPERLINK("#"&amp;"Insumos"&amp;"!A"&amp;MATCH($B10111,#REF!,0),"Ins "&amp;$B10111)</f>
        <v>#REF!</v>
      </c>
      <c r="M10111" s="220"/>
    </row>
    <row r="10112" spans="1:13" x14ac:dyDescent="0.2">
      <c r="A10112" s="35" t="s">
        <v>11798</v>
      </c>
      <c r="B10112" s="1" t="s">
        <v>263</v>
      </c>
      <c r="C10112" s="45" t="s">
        <v>696</v>
      </c>
      <c r="D10112" s="23" t="s">
        <v>5534</v>
      </c>
      <c r="E10112" s="23" t="s">
        <v>4140</v>
      </c>
      <c r="F10112" s="40">
        <v>0.05</v>
      </c>
      <c r="G10112" s="25">
        <v>187426</v>
      </c>
      <c r="H10112" s="25">
        <v>9371</v>
      </c>
      <c r="I10112" s="25"/>
      <c r="J10112" s="58" t="e">
        <f>HYPERLINK("#"&amp;"Insumos"&amp;"!A"&amp;MATCH($B10112,#REF!,0),"Ins "&amp;$B10112)</f>
        <v>#REF!</v>
      </c>
      <c r="M10112" s="220"/>
    </row>
    <row r="10113" spans="1:13" x14ac:dyDescent="0.2">
      <c r="A10113" s="35" t="s">
        <v>11798</v>
      </c>
      <c r="B10113" s="34" t="s">
        <v>11791</v>
      </c>
      <c r="C10113" s="45" t="s">
        <v>11800</v>
      </c>
      <c r="D10113" s="23" t="s">
        <v>5751</v>
      </c>
      <c r="E10113" s="23" t="s">
        <v>4134</v>
      </c>
      <c r="F10113" s="40">
        <v>1</v>
      </c>
      <c r="G10113" s="25">
        <v>28184</v>
      </c>
      <c r="H10113" s="25">
        <v>28184</v>
      </c>
      <c r="I10113" s="25"/>
      <c r="J10113" s="58" t="e">
        <f>HYPERLINK("#"&amp;"Insumos"&amp;"!A"&amp;MATCH($B10113,#REF!,0),"Ins "&amp;$B10113)</f>
        <v>#REF!</v>
      </c>
      <c r="M10113" s="220"/>
    </row>
    <row r="10114" spans="1:13" x14ac:dyDescent="0.2">
      <c r="A10114" s="35" t="s">
        <v>11798</v>
      </c>
      <c r="B10114" s="34" t="s">
        <v>5533</v>
      </c>
      <c r="C10114" s="45" t="s">
        <v>5892</v>
      </c>
      <c r="D10114" s="23" t="s">
        <v>977</v>
      </c>
      <c r="E10114" s="23" t="s">
        <v>4134</v>
      </c>
      <c r="F10114" s="40">
        <v>1</v>
      </c>
      <c r="G10114" s="25">
        <v>3623</v>
      </c>
      <c r="H10114" s="25">
        <v>3623</v>
      </c>
      <c r="I10114" s="25"/>
      <c r="J10114" s="58" t="e">
        <f>HYPERLINK("#"&amp;"Insumos"&amp;"!A"&amp;MATCH($B10114,#REF!,0),"Ins "&amp;$B10114)</f>
        <v>#REF!</v>
      </c>
      <c r="M10114" s="220"/>
    </row>
    <row r="10115" spans="1:13" ht="38.25" x14ac:dyDescent="0.2">
      <c r="A10115" s="36" t="s">
        <v>11813</v>
      </c>
      <c r="B10115" s="26" t="s">
        <v>6816</v>
      </c>
      <c r="C10115" s="79" t="s">
        <v>11814</v>
      </c>
      <c r="D10115" s="37" t="s">
        <v>5608</v>
      </c>
      <c r="E10115" s="37" t="s">
        <v>464</v>
      </c>
      <c r="F10115" s="41"/>
      <c r="G10115" s="27"/>
      <c r="H10115" s="27"/>
      <c r="I10115" s="27">
        <v>99735</v>
      </c>
      <c r="M10115" s="220">
        <f t="shared" si="157"/>
        <v>130613</v>
      </c>
    </row>
    <row r="10116" spans="1:13" x14ac:dyDescent="0.2">
      <c r="A10116" s="35" t="s">
        <v>11813</v>
      </c>
      <c r="B10116" s="34" t="s">
        <v>5577</v>
      </c>
      <c r="C10116" s="45" t="s">
        <v>6346</v>
      </c>
      <c r="D10116" s="23" t="s">
        <v>5734</v>
      </c>
      <c r="E10116" s="23" t="s">
        <v>4141</v>
      </c>
      <c r="F10116" s="40">
        <v>0.4</v>
      </c>
      <c r="G10116" s="25">
        <v>53481</v>
      </c>
      <c r="H10116" s="25">
        <v>21392</v>
      </c>
      <c r="I10116" s="25"/>
      <c r="J10116" s="58" t="e">
        <f>HYPERLINK("#"&amp;"Insumos"&amp;"!A"&amp;MATCH($B10116,#REF!,0),"Ins "&amp;$B10116)</f>
        <v>#REF!</v>
      </c>
      <c r="M10116" s="220"/>
    </row>
    <row r="10117" spans="1:13" x14ac:dyDescent="0.2">
      <c r="A10117" s="35" t="s">
        <v>11813</v>
      </c>
      <c r="B10117" s="1" t="s">
        <v>263</v>
      </c>
      <c r="C10117" s="45" t="s">
        <v>696</v>
      </c>
      <c r="D10117" s="23" t="s">
        <v>5534</v>
      </c>
      <c r="E10117" s="23" t="s">
        <v>4140</v>
      </c>
      <c r="F10117" s="40">
        <v>2.5000000000000001E-3</v>
      </c>
      <c r="G10117" s="25">
        <v>187426</v>
      </c>
      <c r="H10117" s="25">
        <v>469</v>
      </c>
      <c r="I10117" s="25"/>
      <c r="J10117" s="58" t="e">
        <f>HYPERLINK("#"&amp;"Insumos"&amp;"!A"&amp;MATCH($B10117,#REF!,0),"Ins "&amp;$B10117)</f>
        <v>#REF!</v>
      </c>
      <c r="M10117" s="220"/>
    </row>
    <row r="10118" spans="1:13" x14ac:dyDescent="0.2">
      <c r="A10118" s="35" t="s">
        <v>11813</v>
      </c>
      <c r="B10118" s="1" t="s">
        <v>5533</v>
      </c>
      <c r="C10118" s="45" t="s">
        <v>5892</v>
      </c>
      <c r="D10118" s="23" t="s">
        <v>977</v>
      </c>
      <c r="E10118" s="23" t="s">
        <v>4134</v>
      </c>
      <c r="F10118" s="40">
        <v>0.1</v>
      </c>
      <c r="G10118" s="25">
        <v>3623</v>
      </c>
      <c r="H10118" s="25">
        <v>362</v>
      </c>
      <c r="I10118" s="25"/>
      <c r="J10118" s="58" t="e">
        <f>HYPERLINK("#"&amp;"Insumos"&amp;"!A"&amp;MATCH($B10118,#REF!,0),"Ins "&amp;$B10118)</f>
        <v>#REF!</v>
      </c>
      <c r="M10118" s="220"/>
    </row>
    <row r="10119" spans="1:13" x14ac:dyDescent="0.2">
      <c r="A10119" s="35" t="s">
        <v>11813</v>
      </c>
      <c r="B10119" s="34" t="s">
        <v>7786</v>
      </c>
      <c r="C10119" s="45" t="s">
        <v>7787</v>
      </c>
      <c r="D10119" s="23" t="s">
        <v>5751</v>
      </c>
      <c r="E10119" s="23" t="s">
        <v>464</v>
      </c>
      <c r="F10119" s="40">
        <v>3.15</v>
      </c>
      <c r="G10119" s="25">
        <v>19427</v>
      </c>
      <c r="H10119" s="25">
        <v>61195</v>
      </c>
      <c r="I10119" s="25"/>
      <c r="J10119" s="58" t="e">
        <f>HYPERLINK("#"&amp;"Insumos"&amp;"!A"&amp;MATCH($B10119,#REF!,0),"Ins "&amp;$B10119)</f>
        <v>#REF!</v>
      </c>
      <c r="M10119" s="220"/>
    </row>
    <row r="10120" spans="1:13" x14ac:dyDescent="0.2">
      <c r="A10120" s="35" t="s">
        <v>11813</v>
      </c>
      <c r="B10120" s="1" t="s">
        <v>4230</v>
      </c>
      <c r="C10120" s="45" t="s">
        <v>488</v>
      </c>
      <c r="D10120" s="23" t="s">
        <v>5751</v>
      </c>
      <c r="E10120" s="23" t="s">
        <v>287</v>
      </c>
      <c r="F10120" s="40">
        <v>1.05</v>
      </c>
      <c r="G10120" s="25">
        <v>5907</v>
      </c>
      <c r="H10120" s="25">
        <v>6202</v>
      </c>
      <c r="I10120" s="25"/>
      <c r="J10120" s="58" t="e">
        <f>HYPERLINK("#"&amp;"Insumos"&amp;"!A"&amp;MATCH($B10120,#REF!,0),"Ins "&amp;$B10120)</f>
        <v>#REF!</v>
      </c>
      <c r="M10120" s="220"/>
    </row>
    <row r="10121" spans="1:13" x14ac:dyDescent="0.2">
      <c r="A10121" s="35" t="s">
        <v>11813</v>
      </c>
      <c r="B10121" s="34" t="s">
        <v>11806</v>
      </c>
      <c r="C10121" s="45" t="s">
        <v>11824</v>
      </c>
      <c r="D10121" s="23" t="s">
        <v>5751</v>
      </c>
      <c r="E10121" s="23" t="s">
        <v>4134</v>
      </c>
      <c r="F10121" s="40">
        <v>0.14285714285714285</v>
      </c>
      <c r="G10121" s="25">
        <v>24856</v>
      </c>
      <c r="H10121" s="25">
        <v>3551</v>
      </c>
      <c r="I10121" s="25"/>
      <c r="J10121" s="58" t="e">
        <f>HYPERLINK("#"&amp;"Insumos"&amp;"!A"&amp;MATCH($B10121,#REF!,0),"Ins "&amp;$B10121)</f>
        <v>#REF!</v>
      </c>
      <c r="M10121" s="220"/>
    </row>
    <row r="10122" spans="1:13" x14ac:dyDescent="0.2">
      <c r="A10122" s="35" t="s">
        <v>11813</v>
      </c>
      <c r="B10122" s="34" t="s">
        <v>4884</v>
      </c>
      <c r="C10122" s="45" t="s">
        <v>375</v>
      </c>
      <c r="D10122" s="23" t="s">
        <v>5751</v>
      </c>
      <c r="E10122" s="23" t="s">
        <v>287</v>
      </c>
      <c r="F10122" s="40">
        <v>1</v>
      </c>
      <c r="G10122" s="25">
        <v>2418</v>
      </c>
      <c r="H10122" s="25">
        <v>2418</v>
      </c>
      <c r="I10122" s="25"/>
      <c r="J10122" s="58" t="e">
        <f>HYPERLINK("#"&amp;"Insumos"&amp;"!A"&amp;MATCH($B10122,#REF!,0),"Ins "&amp;$B10122)</f>
        <v>#REF!</v>
      </c>
      <c r="M10122" s="220"/>
    </row>
    <row r="10123" spans="1:13" x14ac:dyDescent="0.2">
      <c r="A10123" s="35" t="s">
        <v>11813</v>
      </c>
      <c r="B10123" s="34" t="s">
        <v>4286</v>
      </c>
      <c r="C10123" s="45" t="s">
        <v>1503</v>
      </c>
      <c r="D10123" s="23" t="s">
        <v>5751</v>
      </c>
      <c r="E10123" s="23" t="s">
        <v>4134</v>
      </c>
      <c r="F10123" s="40">
        <v>0.25</v>
      </c>
      <c r="G10123" s="25">
        <v>3153</v>
      </c>
      <c r="H10123" s="25">
        <v>788</v>
      </c>
      <c r="I10123" s="25"/>
      <c r="J10123" s="58" t="e">
        <f>HYPERLINK("#"&amp;"Insumos"&amp;"!A"&amp;MATCH($B10123,#REF!,0),"Ins "&amp;$B10123)</f>
        <v>#REF!</v>
      </c>
      <c r="M10123" s="220"/>
    </row>
    <row r="10124" spans="1:13" x14ac:dyDescent="0.2">
      <c r="A10124" s="35" t="s">
        <v>11813</v>
      </c>
      <c r="B10124" s="34" t="s">
        <v>4841</v>
      </c>
      <c r="C10124" s="45" t="s">
        <v>313</v>
      </c>
      <c r="D10124" s="23" t="s">
        <v>5751</v>
      </c>
      <c r="E10124" s="23" t="s">
        <v>4134</v>
      </c>
      <c r="F10124" s="40">
        <v>0.25</v>
      </c>
      <c r="G10124" s="25">
        <v>687</v>
      </c>
      <c r="H10124" s="25">
        <v>172</v>
      </c>
      <c r="I10124" s="25"/>
      <c r="J10124" s="58" t="e">
        <f>HYPERLINK("#"&amp;"Insumos"&amp;"!A"&amp;MATCH($B10124,#REF!,0),"Ins "&amp;$B10124)</f>
        <v>#REF!</v>
      </c>
      <c r="M10124" s="220"/>
    </row>
    <row r="10125" spans="1:13" x14ac:dyDescent="0.2">
      <c r="A10125" s="35" t="s">
        <v>11813</v>
      </c>
      <c r="B10125" s="34" t="s">
        <v>5196</v>
      </c>
      <c r="C10125" s="45" t="s">
        <v>629</v>
      </c>
      <c r="D10125" s="23" t="s">
        <v>5751</v>
      </c>
      <c r="E10125" s="23" t="s">
        <v>4134</v>
      </c>
      <c r="F10125" s="40">
        <v>0.05</v>
      </c>
      <c r="G10125" s="25">
        <v>3024</v>
      </c>
      <c r="H10125" s="25">
        <v>151</v>
      </c>
      <c r="I10125" s="25"/>
      <c r="J10125" s="58" t="e">
        <f>HYPERLINK("#"&amp;"Insumos"&amp;"!A"&amp;MATCH($B10125,#REF!,0),"Ins "&amp;$B10125)</f>
        <v>#REF!</v>
      </c>
      <c r="M10125" s="220"/>
    </row>
    <row r="10126" spans="1:13" x14ac:dyDescent="0.2">
      <c r="A10126" s="35" t="s">
        <v>11813</v>
      </c>
      <c r="B10126" s="1" t="s">
        <v>5007</v>
      </c>
      <c r="C10126" s="45" t="s">
        <v>720</v>
      </c>
      <c r="D10126" s="23" t="s">
        <v>5751</v>
      </c>
      <c r="E10126" s="23" t="s">
        <v>4134</v>
      </c>
      <c r="F10126" s="40">
        <v>1.6</v>
      </c>
      <c r="G10126" s="25">
        <v>1897</v>
      </c>
      <c r="H10126" s="25">
        <v>3035</v>
      </c>
      <c r="I10126" s="25"/>
      <c r="J10126" s="58" t="e">
        <f>HYPERLINK("#"&amp;"Insumos"&amp;"!A"&amp;MATCH($B10126,#REF!,0),"Ins "&amp;$B10126)</f>
        <v>#REF!</v>
      </c>
      <c r="M10126" s="220"/>
    </row>
    <row r="10127" spans="1:13" s="59" customFormat="1" ht="30" x14ac:dyDescent="0.2">
      <c r="A10127" s="69" t="s">
        <v>11825</v>
      </c>
      <c r="B10127" s="74" t="s">
        <v>6816</v>
      </c>
      <c r="C10127" s="80" t="s">
        <v>11826</v>
      </c>
      <c r="D10127" s="70" t="s">
        <v>5608</v>
      </c>
      <c r="E10127" s="37" t="s">
        <v>4134</v>
      </c>
      <c r="F10127" s="71"/>
      <c r="G10127" s="72"/>
      <c r="H10127" s="75"/>
      <c r="I10127" s="27">
        <v>86680</v>
      </c>
      <c r="M10127" s="220">
        <f t="shared" ref="M10127:M10179" si="158">ROUND(I10127*(1+$L$2),0)</f>
        <v>113516</v>
      </c>
    </row>
    <row r="10128" spans="1:13" s="59" customFormat="1" ht="14.25" x14ac:dyDescent="0.2">
      <c r="A10128" s="60" t="s">
        <v>11825</v>
      </c>
      <c r="B10128" s="60" t="s">
        <v>5577</v>
      </c>
      <c r="C10128" s="66" t="s">
        <v>6346</v>
      </c>
      <c r="D10128" s="61" t="s">
        <v>5734</v>
      </c>
      <c r="E10128" s="61" t="s">
        <v>4141</v>
      </c>
      <c r="F10128" s="62">
        <v>0.2</v>
      </c>
      <c r="G10128" s="63">
        <v>53481</v>
      </c>
      <c r="H10128" s="25">
        <v>10696</v>
      </c>
      <c r="I10128" s="25"/>
      <c r="J10128" s="58" t="e">
        <f>HYPERLINK("#"&amp;"Insumos"&amp;"!A"&amp;MATCH($B10128,#REF!,0),"Ins "&amp;$B10128)</f>
        <v>#REF!</v>
      </c>
      <c r="M10128" s="220"/>
    </row>
    <row r="10129" spans="1:13" s="59" customFormat="1" ht="14.25" x14ac:dyDescent="0.2">
      <c r="A10129" s="60" t="s">
        <v>11825</v>
      </c>
      <c r="B10129" s="60" t="s">
        <v>263</v>
      </c>
      <c r="C10129" s="66" t="s">
        <v>696</v>
      </c>
      <c r="D10129" s="61" t="s">
        <v>5534</v>
      </c>
      <c r="E10129" s="61" t="s">
        <v>4140</v>
      </c>
      <c r="F10129" s="62">
        <v>5.0000000000000001E-3</v>
      </c>
      <c r="G10129" s="63">
        <v>187426</v>
      </c>
      <c r="H10129" s="25">
        <v>937</v>
      </c>
      <c r="I10129" s="25"/>
      <c r="J10129" s="58" t="e">
        <f>HYPERLINK("#"&amp;"Insumos"&amp;"!A"&amp;MATCH($B10129,#REF!,0),"Ins "&amp;$B10129)</f>
        <v>#REF!</v>
      </c>
      <c r="M10129" s="220"/>
    </row>
    <row r="10130" spans="1:13" s="59" customFormat="1" ht="14.25" x14ac:dyDescent="0.2">
      <c r="A10130" s="60" t="s">
        <v>11825</v>
      </c>
      <c r="B10130" s="60" t="s">
        <v>5533</v>
      </c>
      <c r="C10130" s="66" t="s">
        <v>5892</v>
      </c>
      <c r="D10130" s="61" t="s">
        <v>977</v>
      </c>
      <c r="E10130" s="61" t="s">
        <v>4134</v>
      </c>
      <c r="F10130" s="62">
        <v>0.1</v>
      </c>
      <c r="G10130" s="63">
        <v>3623</v>
      </c>
      <c r="H10130" s="25">
        <v>362</v>
      </c>
      <c r="I10130" s="25"/>
      <c r="J10130" s="58" t="e">
        <f>HYPERLINK("#"&amp;"Insumos"&amp;"!A"&amp;MATCH($B10130,#REF!,0),"Ins "&amp;$B10130)</f>
        <v>#REF!</v>
      </c>
      <c r="M10130" s="220"/>
    </row>
    <row r="10131" spans="1:13" s="59" customFormat="1" ht="14.25" x14ac:dyDescent="0.2">
      <c r="A10131" s="60" t="s">
        <v>11825</v>
      </c>
      <c r="B10131" s="60" t="s">
        <v>5007</v>
      </c>
      <c r="C10131" s="66" t="s">
        <v>720</v>
      </c>
      <c r="D10131" s="61" t="s">
        <v>5751</v>
      </c>
      <c r="E10131" s="61" t="s">
        <v>4134</v>
      </c>
      <c r="F10131" s="62">
        <v>0.5</v>
      </c>
      <c r="G10131" s="63">
        <v>1897</v>
      </c>
      <c r="H10131" s="25">
        <v>949</v>
      </c>
      <c r="I10131" s="25"/>
      <c r="J10131" s="58" t="e">
        <f>HYPERLINK("#"&amp;"Insumos"&amp;"!A"&amp;MATCH($B10131,#REF!,0),"Ins "&amp;$B10131)</f>
        <v>#REF!</v>
      </c>
      <c r="M10131" s="220"/>
    </row>
    <row r="10132" spans="1:13" s="59" customFormat="1" ht="14.25" x14ac:dyDescent="0.2">
      <c r="A10132" s="60" t="s">
        <v>11825</v>
      </c>
      <c r="B10132" s="60" t="s">
        <v>11815</v>
      </c>
      <c r="C10132" s="66" t="s">
        <v>11827</v>
      </c>
      <c r="D10132" s="61" t="s">
        <v>5751</v>
      </c>
      <c r="E10132" s="61" t="s">
        <v>4134</v>
      </c>
      <c r="F10132" s="62">
        <v>1</v>
      </c>
      <c r="G10132" s="63">
        <v>73736</v>
      </c>
      <c r="H10132" s="25">
        <v>73736</v>
      </c>
      <c r="I10132" s="25"/>
      <c r="J10132" s="58" t="e">
        <f>HYPERLINK("#"&amp;"Insumos"&amp;"!A"&amp;MATCH($B10132,#REF!,0),"Ins "&amp;$B10132)</f>
        <v>#REF!</v>
      </c>
      <c r="M10132" s="220"/>
    </row>
    <row r="10133" spans="1:13" ht="25.5" x14ac:dyDescent="0.2">
      <c r="A10133" s="36" t="s">
        <v>11829</v>
      </c>
      <c r="B10133" s="26" t="s">
        <v>6816</v>
      </c>
      <c r="C10133" s="79" t="s">
        <v>11830</v>
      </c>
      <c r="D10133" s="37" t="s">
        <v>5608</v>
      </c>
      <c r="E10133" s="37" t="s">
        <v>4134</v>
      </c>
      <c r="F10133" s="41"/>
      <c r="G10133" s="27"/>
      <c r="H10133" s="27"/>
      <c r="I10133" s="27">
        <v>509400</v>
      </c>
      <c r="M10133" s="220">
        <f t="shared" si="158"/>
        <v>667110</v>
      </c>
    </row>
    <row r="10134" spans="1:13" x14ac:dyDescent="0.2">
      <c r="A10134" s="35" t="s">
        <v>11829</v>
      </c>
      <c r="B10134" s="1" t="s">
        <v>5577</v>
      </c>
      <c r="C10134" s="45" t="s">
        <v>6346</v>
      </c>
      <c r="D10134" s="23" t="s">
        <v>5734</v>
      </c>
      <c r="E10134" s="23" t="s">
        <v>4141</v>
      </c>
      <c r="F10134" s="40">
        <v>1</v>
      </c>
      <c r="G10134" s="25">
        <v>53481</v>
      </c>
      <c r="H10134" s="25">
        <v>53481</v>
      </c>
      <c r="I10134" s="25"/>
      <c r="J10134" s="58" t="e">
        <f>HYPERLINK("#"&amp;"Insumos"&amp;"!A"&amp;MATCH($B10134,#REF!,0),"Ins "&amp;$B10134)</f>
        <v>#REF!</v>
      </c>
      <c r="M10134" s="220"/>
    </row>
    <row r="10135" spans="1:13" x14ac:dyDescent="0.2">
      <c r="A10135" s="35" t="s">
        <v>11829</v>
      </c>
      <c r="B10135" s="1" t="s">
        <v>5533</v>
      </c>
      <c r="C10135" s="45" t="s">
        <v>5892</v>
      </c>
      <c r="D10135" s="23" t="s">
        <v>977</v>
      </c>
      <c r="E10135" s="23" t="s">
        <v>4134</v>
      </c>
      <c r="F10135" s="40">
        <v>1</v>
      </c>
      <c r="G10135" s="25">
        <v>3623</v>
      </c>
      <c r="H10135" s="25">
        <v>3623</v>
      </c>
      <c r="I10135" s="25"/>
      <c r="J10135" s="58" t="e">
        <f>HYPERLINK("#"&amp;"Insumos"&amp;"!A"&amp;MATCH($B10135,#REF!,0),"Ins "&amp;$B10135)</f>
        <v>#REF!</v>
      </c>
      <c r="M10135" s="220"/>
    </row>
    <row r="10136" spans="1:13" x14ac:dyDescent="0.2">
      <c r="A10136" s="35" t="s">
        <v>11829</v>
      </c>
      <c r="B10136" s="34" t="s">
        <v>11816</v>
      </c>
      <c r="C10136" s="45" t="s">
        <v>11828</v>
      </c>
      <c r="D10136" s="23" t="s">
        <v>5751</v>
      </c>
      <c r="E10136" s="23" t="s">
        <v>4134</v>
      </c>
      <c r="F10136" s="40">
        <v>1</v>
      </c>
      <c r="G10136" s="25">
        <v>452296</v>
      </c>
      <c r="H10136" s="25">
        <v>452296</v>
      </c>
      <c r="I10136" s="25"/>
      <c r="J10136" s="58" t="e">
        <f>HYPERLINK("#"&amp;"Insumos"&amp;"!A"&amp;MATCH($B10136,#REF!,0),"Ins "&amp;$B10136)</f>
        <v>#REF!</v>
      </c>
      <c r="M10136" s="220"/>
    </row>
    <row r="10137" spans="1:13" ht="25.5" x14ac:dyDescent="0.2">
      <c r="A10137" s="36" t="s">
        <v>11831</v>
      </c>
      <c r="B10137" s="26" t="s">
        <v>6816</v>
      </c>
      <c r="C10137" s="79" t="s">
        <v>11832</v>
      </c>
      <c r="D10137" s="37" t="s">
        <v>5608</v>
      </c>
      <c r="E10137" s="37" t="s">
        <v>4134</v>
      </c>
      <c r="F10137" s="41"/>
      <c r="G10137" s="27"/>
      <c r="H10137" s="27"/>
      <c r="I10137" s="27">
        <v>6651693</v>
      </c>
      <c r="M10137" s="220">
        <f t="shared" si="158"/>
        <v>8711057</v>
      </c>
    </row>
    <row r="10138" spans="1:13" x14ac:dyDescent="0.2">
      <c r="A10138" s="35" t="s">
        <v>11831</v>
      </c>
      <c r="B10138" s="1" t="s">
        <v>5577</v>
      </c>
      <c r="C10138" s="45" t="s">
        <v>6346</v>
      </c>
      <c r="D10138" s="23" t="s">
        <v>5734</v>
      </c>
      <c r="E10138" s="23" t="s">
        <v>4141</v>
      </c>
      <c r="F10138" s="40">
        <v>6</v>
      </c>
      <c r="G10138" s="25">
        <v>53481</v>
      </c>
      <c r="H10138" s="25">
        <v>320886</v>
      </c>
      <c r="I10138" s="25"/>
      <c r="J10138" s="58" t="e">
        <f>HYPERLINK("#"&amp;"Insumos"&amp;"!A"&amp;MATCH($B10138,#REF!,0),"Ins "&amp;$B10138)</f>
        <v>#REF!</v>
      </c>
      <c r="M10138" s="220"/>
    </row>
    <row r="10139" spans="1:13" x14ac:dyDescent="0.2">
      <c r="A10139" s="35" t="s">
        <v>11831</v>
      </c>
      <c r="B10139" s="1" t="s">
        <v>5533</v>
      </c>
      <c r="C10139" s="45" t="s">
        <v>5892</v>
      </c>
      <c r="D10139" s="23" t="s">
        <v>977</v>
      </c>
      <c r="E10139" s="23" t="s">
        <v>4134</v>
      </c>
      <c r="F10139" s="40">
        <v>5</v>
      </c>
      <c r="G10139" s="25">
        <v>3623</v>
      </c>
      <c r="H10139" s="25">
        <v>18115</v>
      </c>
      <c r="I10139" s="25"/>
      <c r="J10139" s="58" t="e">
        <f>HYPERLINK("#"&amp;"Insumos"&amp;"!A"&amp;MATCH($B10139,#REF!,0),"Ins "&amp;$B10139)</f>
        <v>#REF!</v>
      </c>
      <c r="M10139" s="220"/>
    </row>
    <row r="10140" spans="1:13" x14ac:dyDescent="0.2">
      <c r="A10140" s="35" t="s">
        <v>11831</v>
      </c>
      <c r="B10140" s="1" t="s">
        <v>7368</v>
      </c>
      <c r="C10140" s="45" t="s">
        <v>7369</v>
      </c>
      <c r="D10140" s="23" t="s">
        <v>5751</v>
      </c>
      <c r="E10140" s="23" t="s">
        <v>4134</v>
      </c>
      <c r="F10140" s="40">
        <v>4</v>
      </c>
      <c r="G10140" s="25">
        <v>2573</v>
      </c>
      <c r="H10140" s="25">
        <v>10292</v>
      </c>
      <c r="I10140" s="25"/>
      <c r="J10140" s="58" t="e">
        <f>HYPERLINK("#"&amp;"Insumos"&amp;"!A"&amp;MATCH($B10140,#REF!,0),"Ins "&amp;$B10140)</f>
        <v>#REF!</v>
      </c>
      <c r="M10140" s="220"/>
    </row>
    <row r="10141" spans="1:13" ht="25.5" x14ac:dyDescent="0.2">
      <c r="A10141" s="35" t="s">
        <v>11831</v>
      </c>
      <c r="B10141" s="34" t="s">
        <v>11817</v>
      </c>
      <c r="C10141" s="45" t="s">
        <v>11833</v>
      </c>
      <c r="D10141" s="23" t="s">
        <v>5751</v>
      </c>
      <c r="E10141" s="23" t="s">
        <v>4134</v>
      </c>
      <c r="F10141" s="40">
        <v>1</v>
      </c>
      <c r="G10141" s="25">
        <v>6240000</v>
      </c>
      <c r="H10141" s="25">
        <v>6240000</v>
      </c>
      <c r="I10141" s="25"/>
      <c r="J10141" s="58" t="e">
        <f>HYPERLINK("#"&amp;"Insumos"&amp;"!A"&amp;MATCH($B10141,#REF!,0),"Ins "&amp;$B10141)</f>
        <v>#REF!</v>
      </c>
      <c r="M10141" s="220"/>
    </row>
    <row r="10142" spans="1:13" x14ac:dyDescent="0.2">
      <c r="A10142" s="35" t="s">
        <v>11831</v>
      </c>
      <c r="B10142" s="34" t="s">
        <v>11153</v>
      </c>
      <c r="C10142" s="45" t="s">
        <v>11115</v>
      </c>
      <c r="D10142" s="23" t="s">
        <v>5751</v>
      </c>
      <c r="E10142" s="23" t="s">
        <v>11151</v>
      </c>
      <c r="F10142" s="40">
        <v>1</v>
      </c>
      <c r="G10142" s="25">
        <v>62400</v>
      </c>
      <c r="H10142" s="25">
        <v>62400</v>
      </c>
      <c r="I10142" s="25"/>
      <c r="J10142" s="58" t="e">
        <f>HYPERLINK("#"&amp;"Insumos"&amp;"!A"&amp;MATCH($B10142,#REF!,0),"Ins "&amp;$B10142)</f>
        <v>#REF!</v>
      </c>
      <c r="M10142" s="220"/>
    </row>
    <row r="10143" spans="1:13" ht="25.5" x14ac:dyDescent="0.2">
      <c r="A10143" s="36" t="s">
        <v>11843</v>
      </c>
      <c r="B10143" s="26" t="s">
        <v>6816</v>
      </c>
      <c r="C10143" s="79" t="s">
        <v>11844</v>
      </c>
      <c r="D10143" s="37" t="s">
        <v>5608</v>
      </c>
      <c r="E10143" s="37" t="s">
        <v>464</v>
      </c>
      <c r="F10143" s="41"/>
      <c r="G10143" s="27"/>
      <c r="H10143" s="27"/>
      <c r="I10143" s="27">
        <v>38041</v>
      </c>
      <c r="M10143" s="220">
        <f t="shared" si="158"/>
        <v>49818</v>
      </c>
    </row>
    <row r="10144" spans="1:13" x14ac:dyDescent="0.2">
      <c r="A10144" s="35" t="s">
        <v>11843</v>
      </c>
      <c r="B10144" s="34" t="s">
        <v>81</v>
      </c>
      <c r="C10144" s="45" t="s">
        <v>1020</v>
      </c>
      <c r="D10144" s="23" t="s">
        <v>5734</v>
      </c>
      <c r="E10144" s="23" t="s">
        <v>4141</v>
      </c>
      <c r="F10144" s="40">
        <v>0.15</v>
      </c>
      <c r="G10144" s="25">
        <v>75325</v>
      </c>
      <c r="H10144" s="25">
        <v>11299</v>
      </c>
      <c r="I10144" s="25"/>
      <c r="J10144" s="58" t="e">
        <f>HYPERLINK("#"&amp;"Insumos"&amp;"!A"&amp;MATCH($B10144,#REF!,0),"Ins "&amp;$B10144)</f>
        <v>#REF!</v>
      </c>
      <c r="M10144" s="220"/>
    </row>
    <row r="10145" spans="1:13" x14ac:dyDescent="0.2">
      <c r="A10145" s="35" t="s">
        <v>11843</v>
      </c>
      <c r="B10145" s="1" t="s">
        <v>263</v>
      </c>
      <c r="C10145" s="45" t="s">
        <v>696</v>
      </c>
      <c r="D10145" s="23" t="s">
        <v>5534</v>
      </c>
      <c r="E10145" s="23" t="s">
        <v>4140</v>
      </c>
      <c r="F10145" s="40">
        <v>2.8999999999999998E-3</v>
      </c>
      <c r="G10145" s="25">
        <v>187426</v>
      </c>
      <c r="H10145" s="25">
        <v>544</v>
      </c>
      <c r="I10145" s="25"/>
      <c r="J10145" s="58" t="e">
        <f>HYPERLINK("#"&amp;"Insumos"&amp;"!A"&amp;MATCH($B10145,#REF!,0),"Ins "&amp;$B10145)</f>
        <v>#REF!</v>
      </c>
      <c r="M10145" s="220"/>
    </row>
    <row r="10146" spans="1:13" x14ac:dyDescent="0.2">
      <c r="A10146" s="35" t="s">
        <v>11843</v>
      </c>
      <c r="B10146" s="1" t="s">
        <v>5533</v>
      </c>
      <c r="C10146" s="45" t="s">
        <v>5892</v>
      </c>
      <c r="D10146" s="23" t="s">
        <v>977</v>
      </c>
      <c r="E10146" s="23" t="s">
        <v>4134</v>
      </c>
      <c r="F10146" s="40">
        <v>0.1</v>
      </c>
      <c r="G10146" s="25">
        <v>3623</v>
      </c>
      <c r="H10146" s="25">
        <v>362</v>
      </c>
      <c r="I10146" s="25"/>
      <c r="J10146" s="58" t="e">
        <f>HYPERLINK("#"&amp;"Insumos"&amp;"!A"&amp;MATCH($B10146,#REF!,0),"Ins "&amp;$B10146)</f>
        <v>#REF!</v>
      </c>
      <c r="M10146" s="220"/>
    </row>
    <row r="10147" spans="1:13" x14ac:dyDescent="0.2">
      <c r="A10147" s="35" t="s">
        <v>11843</v>
      </c>
      <c r="B10147" s="34" t="s">
        <v>4235</v>
      </c>
      <c r="C10147" s="45" t="s">
        <v>2349</v>
      </c>
      <c r="D10147" s="23" t="s">
        <v>5751</v>
      </c>
      <c r="E10147" s="23" t="s">
        <v>287</v>
      </c>
      <c r="F10147" s="40">
        <v>2.0299999999999998</v>
      </c>
      <c r="G10147" s="25">
        <v>9242</v>
      </c>
      <c r="H10147" s="25">
        <v>18761</v>
      </c>
      <c r="I10147" s="25"/>
      <c r="J10147" s="58" t="e">
        <f>HYPERLINK("#"&amp;"Insumos"&amp;"!A"&amp;MATCH($B10147,#REF!,0),"Ins "&amp;$B10147)</f>
        <v>#REF!</v>
      </c>
      <c r="M10147" s="220"/>
    </row>
    <row r="10148" spans="1:13" x14ac:dyDescent="0.2">
      <c r="A10148" s="35" t="s">
        <v>11843</v>
      </c>
      <c r="B10148" s="1" t="s">
        <v>4236</v>
      </c>
      <c r="C10148" s="45" t="s">
        <v>2350</v>
      </c>
      <c r="D10148" s="23" t="s">
        <v>5751</v>
      </c>
      <c r="E10148" s="23" t="s">
        <v>287</v>
      </c>
      <c r="F10148" s="40">
        <v>1</v>
      </c>
      <c r="G10148" s="25">
        <v>6537</v>
      </c>
      <c r="H10148" s="25">
        <v>6537</v>
      </c>
      <c r="I10148" s="25"/>
      <c r="J10148" s="58" t="e">
        <f>HYPERLINK("#"&amp;"Insumos"&amp;"!A"&amp;MATCH($B10148,#REF!,0),"Ins "&amp;$B10148)</f>
        <v>#REF!</v>
      </c>
      <c r="M10148" s="220"/>
    </row>
    <row r="10149" spans="1:13" x14ac:dyDescent="0.2">
      <c r="A10149" s="35" t="s">
        <v>11843</v>
      </c>
      <c r="B10149" s="34" t="s">
        <v>5007</v>
      </c>
      <c r="C10149" s="45" t="s">
        <v>720</v>
      </c>
      <c r="D10149" s="23" t="s">
        <v>5751</v>
      </c>
      <c r="E10149" s="23" t="s">
        <v>4134</v>
      </c>
      <c r="F10149" s="40">
        <v>0.28383999999999998</v>
      </c>
      <c r="G10149" s="25">
        <v>1897</v>
      </c>
      <c r="H10149" s="25">
        <v>538</v>
      </c>
      <c r="I10149" s="25"/>
      <c r="J10149" s="58" t="e">
        <f>HYPERLINK("#"&amp;"Insumos"&amp;"!A"&amp;MATCH($B10149,#REF!,0),"Ins "&amp;$B10149)</f>
        <v>#REF!</v>
      </c>
      <c r="M10149" s="220"/>
    </row>
    <row r="10150" spans="1:13" s="59" customFormat="1" ht="45" x14ac:dyDescent="0.2">
      <c r="A10150" s="69" t="s">
        <v>11845</v>
      </c>
      <c r="B10150" s="74" t="s">
        <v>6816</v>
      </c>
      <c r="C10150" s="80" t="s">
        <v>11849</v>
      </c>
      <c r="D10150" s="70" t="s">
        <v>5608</v>
      </c>
      <c r="E10150" s="37" t="s">
        <v>4134</v>
      </c>
      <c r="F10150" s="71"/>
      <c r="G10150" s="72"/>
      <c r="H10150" s="75"/>
      <c r="I10150" s="27">
        <v>197663</v>
      </c>
      <c r="M10150" s="220">
        <f t="shared" si="158"/>
        <v>258859</v>
      </c>
    </row>
    <row r="10151" spans="1:13" s="59" customFormat="1" ht="14.25" x14ac:dyDescent="0.2">
      <c r="A10151" s="60" t="s">
        <v>11845</v>
      </c>
      <c r="B10151" s="60" t="s">
        <v>81</v>
      </c>
      <c r="C10151" s="66" t="s">
        <v>1020</v>
      </c>
      <c r="D10151" s="61" t="s">
        <v>5734</v>
      </c>
      <c r="E10151" s="61" t="s">
        <v>4141</v>
      </c>
      <c r="F10151" s="62">
        <v>1</v>
      </c>
      <c r="G10151" s="63">
        <v>75325</v>
      </c>
      <c r="H10151" s="25">
        <v>75325</v>
      </c>
      <c r="I10151" s="25"/>
      <c r="J10151" s="58" t="e">
        <f>HYPERLINK("#"&amp;"Insumos"&amp;"!A"&amp;MATCH($B10151,#REF!,0),"Ins "&amp;$B10151)</f>
        <v>#REF!</v>
      </c>
      <c r="M10151" s="220"/>
    </row>
    <row r="10152" spans="1:13" s="59" customFormat="1" ht="14.25" x14ac:dyDescent="0.2">
      <c r="A10152" s="60" t="s">
        <v>11845</v>
      </c>
      <c r="B10152" s="64" t="s">
        <v>263</v>
      </c>
      <c r="C10152" s="66" t="s">
        <v>696</v>
      </c>
      <c r="D10152" s="61" t="s">
        <v>5534</v>
      </c>
      <c r="E10152" s="61" t="s">
        <v>4140</v>
      </c>
      <c r="F10152" s="62">
        <v>9.5999999999999992E-3</v>
      </c>
      <c r="G10152" s="63">
        <v>187426</v>
      </c>
      <c r="H10152" s="25">
        <v>1799</v>
      </c>
      <c r="I10152" s="25"/>
      <c r="J10152" s="58" t="e">
        <f>HYPERLINK("#"&amp;"Insumos"&amp;"!A"&amp;MATCH($B10152,#REF!,0),"Ins "&amp;$B10152)</f>
        <v>#REF!</v>
      </c>
      <c r="M10152" s="220"/>
    </row>
    <row r="10153" spans="1:13" s="59" customFormat="1" ht="14.25" x14ac:dyDescent="0.2">
      <c r="A10153" s="60" t="s">
        <v>11845</v>
      </c>
      <c r="B10153" s="64" t="s">
        <v>5533</v>
      </c>
      <c r="C10153" s="66" t="s">
        <v>5892</v>
      </c>
      <c r="D10153" s="61" t="s">
        <v>977</v>
      </c>
      <c r="E10153" s="61" t="s">
        <v>4134</v>
      </c>
      <c r="F10153" s="62">
        <v>0.5</v>
      </c>
      <c r="G10153" s="63">
        <v>3623</v>
      </c>
      <c r="H10153" s="25">
        <v>1812</v>
      </c>
      <c r="I10153" s="25"/>
      <c r="J10153" s="58" t="e">
        <f>HYPERLINK("#"&amp;"Insumos"&amp;"!A"&amp;MATCH($B10153,#REF!,0),"Ins "&amp;$B10153)</f>
        <v>#REF!</v>
      </c>
      <c r="M10153" s="220"/>
    </row>
    <row r="10154" spans="1:13" s="59" customFormat="1" ht="14.25" x14ac:dyDescent="0.2">
      <c r="A10154" s="60" t="s">
        <v>11845</v>
      </c>
      <c r="B10154" s="64" t="s">
        <v>4673</v>
      </c>
      <c r="C10154" s="66" t="s">
        <v>490</v>
      </c>
      <c r="D10154" s="61" t="s">
        <v>5751</v>
      </c>
      <c r="E10154" s="61" t="s">
        <v>4134</v>
      </c>
      <c r="F10154" s="62">
        <v>2</v>
      </c>
      <c r="G10154" s="63">
        <v>6465</v>
      </c>
      <c r="H10154" s="25">
        <v>12930</v>
      </c>
      <c r="I10154" s="25"/>
      <c r="J10154" s="58" t="e">
        <f>HYPERLINK("#"&amp;"Insumos"&amp;"!A"&amp;MATCH($B10154,#REF!,0),"Ins "&amp;$B10154)</f>
        <v>#REF!</v>
      </c>
      <c r="M10154" s="220"/>
    </row>
    <row r="10155" spans="1:13" s="59" customFormat="1" ht="14.25" x14ac:dyDescent="0.2">
      <c r="A10155" s="60" t="s">
        <v>11845</v>
      </c>
      <c r="B10155" s="64" t="s">
        <v>4845</v>
      </c>
      <c r="C10155" s="66" t="s">
        <v>7331</v>
      </c>
      <c r="D10155" s="61" t="s">
        <v>5751</v>
      </c>
      <c r="E10155" s="61" t="s">
        <v>4134</v>
      </c>
      <c r="F10155" s="62">
        <v>1</v>
      </c>
      <c r="G10155" s="63">
        <v>15368</v>
      </c>
      <c r="H10155" s="25">
        <v>15368</v>
      </c>
      <c r="I10155" s="25"/>
      <c r="J10155" s="58" t="e">
        <f>HYPERLINK("#"&amp;"Insumos"&amp;"!A"&amp;MATCH($B10155,#REF!,0),"Ins "&amp;$B10155)</f>
        <v>#REF!</v>
      </c>
      <c r="M10155" s="220"/>
    </row>
    <row r="10156" spans="1:13" s="59" customFormat="1" ht="14.25" x14ac:dyDescent="0.2">
      <c r="A10156" s="60" t="s">
        <v>11845</v>
      </c>
      <c r="B10156" s="64" t="s">
        <v>6084</v>
      </c>
      <c r="C10156" s="66" t="s">
        <v>6085</v>
      </c>
      <c r="D10156" s="61" t="s">
        <v>5751</v>
      </c>
      <c r="E10156" s="61" t="s">
        <v>464</v>
      </c>
      <c r="F10156" s="62">
        <v>0.2</v>
      </c>
      <c r="G10156" s="63">
        <v>21306</v>
      </c>
      <c r="H10156" s="25">
        <v>4261</v>
      </c>
      <c r="I10156" s="25"/>
      <c r="J10156" s="58" t="e">
        <f>HYPERLINK("#"&amp;"Insumos"&amp;"!A"&amp;MATCH($B10156,#REF!,0),"Ins "&amp;$B10156)</f>
        <v>#REF!</v>
      </c>
      <c r="M10156" s="220"/>
    </row>
    <row r="10157" spans="1:13" s="59" customFormat="1" ht="14.25" x14ac:dyDescent="0.2">
      <c r="A10157" s="60" t="s">
        <v>11845</v>
      </c>
      <c r="B10157" s="64" t="s">
        <v>7382</v>
      </c>
      <c r="C10157" s="66" t="s">
        <v>7383</v>
      </c>
      <c r="D10157" s="61" t="s">
        <v>5751</v>
      </c>
      <c r="E10157" s="61" t="s">
        <v>4134</v>
      </c>
      <c r="F10157" s="62">
        <v>2</v>
      </c>
      <c r="G10157" s="63">
        <v>286</v>
      </c>
      <c r="H10157" s="25">
        <v>572</v>
      </c>
      <c r="I10157" s="25"/>
      <c r="J10157" s="58" t="e">
        <f>HYPERLINK("#"&amp;"Insumos"&amp;"!A"&amp;MATCH($B10157,#REF!,0),"Ins "&amp;$B10157)</f>
        <v>#REF!</v>
      </c>
      <c r="M10157" s="220"/>
    </row>
    <row r="10158" spans="1:13" s="59" customFormat="1" ht="14.25" x14ac:dyDescent="0.2">
      <c r="A10158" s="60" t="s">
        <v>11845</v>
      </c>
      <c r="B10158" s="64" t="s">
        <v>7400</v>
      </c>
      <c r="C10158" s="66" t="s">
        <v>7401</v>
      </c>
      <c r="D10158" s="61" t="s">
        <v>5751</v>
      </c>
      <c r="E10158" s="61" t="s">
        <v>4134</v>
      </c>
      <c r="F10158" s="62">
        <v>2</v>
      </c>
      <c r="G10158" s="63">
        <v>1501</v>
      </c>
      <c r="H10158" s="25">
        <v>3002</v>
      </c>
      <c r="I10158" s="25"/>
      <c r="J10158" s="58" t="e">
        <f>HYPERLINK("#"&amp;"Insumos"&amp;"!A"&amp;MATCH($B10158,#REF!,0),"Ins "&amp;$B10158)</f>
        <v>#REF!</v>
      </c>
      <c r="M10158" s="220"/>
    </row>
    <row r="10159" spans="1:13" s="59" customFormat="1" ht="14.25" x14ac:dyDescent="0.2">
      <c r="A10159" s="60" t="s">
        <v>11845</v>
      </c>
      <c r="B10159" s="64" t="s">
        <v>7442</v>
      </c>
      <c r="C10159" s="66" t="s">
        <v>7443</v>
      </c>
      <c r="D10159" s="61" t="s">
        <v>5751</v>
      </c>
      <c r="E10159" s="61" t="s">
        <v>4134</v>
      </c>
      <c r="F10159" s="62">
        <v>3</v>
      </c>
      <c r="G10159" s="63">
        <v>1403</v>
      </c>
      <c r="H10159" s="25">
        <v>4209</v>
      </c>
      <c r="I10159" s="25"/>
      <c r="J10159" s="58" t="e">
        <f>HYPERLINK("#"&amp;"Insumos"&amp;"!A"&amp;MATCH($B10159,#REF!,0),"Ins "&amp;$B10159)</f>
        <v>#REF!</v>
      </c>
      <c r="M10159" s="220"/>
    </row>
    <row r="10160" spans="1:13" s="59" customFormat="1" ht="14.25" x14ac:dyDescent="0.2">
      <c r="A10160" s="60" t="s">
        <v>11845</v>
      </c>
      <c r="B10160" s="64" t="s">
        <v>7490</v>
      </c>
      <c r="C10160" s="66" t="s">
        <v>7491</v>
      </c>
      <c r="D10160" s="61" t="s">
        <v>5751</v>
      </c>
      <c r="E10160" s="61" t="s">
        <v>4134</v>
      </c>
      <c r="F10160" s="62">
        <v>2</v>
      </c>
      <c r="G10160" s="63">
        <v>746</v>
      </c>
      <c r="H10160" s="25">
        <v>1492</v>
      </c>
      <c r="I10160" s="25"/>
      <c r="J10160" s="58" t="e">
        <f>HYPERLINK("#"&amp;"Insumos"&amp;"!A"&amp;MATCH($B10160,#REF!,0),"Ins "&amp;$B10160)</f>
        <v>#REF!</v>
      </c>
      <c r="M10160" s="220"/>
    </row>
    <row r="10161" spans="1:13" s="59" customFormat="1" ht="14.25" x14ac:dyDescent="0.2">
      <c r="A10161" s="60" t="s">
        <v>11845</v>
      </c>
      <c r="B10161" s="64" t="s">
        <v>7492</v>
      </c>
      <c r="C10161" s="66" t="s">
        <v>7493</v>
      </c>
      <c r="D10161" s="61" t="s">
        <v>5751</v>
      </c>
      <c r="E10161" s="61" t="s">
        <v>4134</v>
      </c>
      <c r="F10161" s="62">
        <v>1</v>
      </c>
      <c r="G10161" s="63">
        <v>12858</v>
      </c>
      <c r="H10161" s="25">
        <v>12858</v>
      </c>
      <c r="I10161" s="25"/>
      <c r="J10161" s="58" t="e">
        <f>HYPERLINK("#"&amp;"Insumos"&amp;"!A"&amp;MATCH($B10161,#REF!,0),"Ins "&amp;$B10161)</f>
        <v>#REF!</v>
      </c>
      <c r="M10161" s="220"/>
    </row>
    <row r="10162" spans="1:13" s="59" customFormat="1" ht="14.25" x14ac:dyDescent="0.2">
      <c r="A10162" s="60" t="s">
        <v>11845</v>
      </c>
      <c r="B10162" s="64" t="s">
        <v>7790</v>
      </c>
      <c r="C10162" s="66" t="s">
        <v>7791</v>
      </c>
      <c r="D10162" s="61" t="s">
        <v>5751</v>
      </c>
      <c r="E10162" s="61" t="s">
        <v>464</v>
      </c>
      <c r="F10162" s="62">
        <v>3.15</v>
      </c>
      <c r="G10162" s="63">
        <v>3641</v>
      </c>
      <c r="H10162" s="25">
        <v>11469</v>
      </c>
      <c r="I10162" s="25"/>
      <c r="J10162" s="58" t="e">
        <f>HYPERLINK("#"&amp;"Insumos"&amp;"!A"&amp;MATCH($B10162,#REF!,0),"Ins "&amp;$B10162)</f>
        <v>#REF!</v>
      </c>
      <c r="M10162" s="220"/>
    </row>
    <row r="10163" spans="1:13" s="59" customFormat="1" ht="14.25" x14ac:dyDescent="0.2">
      <c r="A10163" s="60" t="s">
        <v>11845</v>
      </c>
      <c r="B10163" s="64" t="s">
        <v>7794</v>
      </c>
      <c r="C10163" s="66" t="s">
        <v>7795</v>
      </c>
      <c r="D10163" s="61" t="s">
        <v>5751</v>
      </c>
      <c r="E10163" s="61" t="s">
        <v>464</v>
      </c>
      <c r="F10163" s="62">
        <v>1.5</v>
      </c>
      <c r="G10163" s="63">
        <v>9570</v>
      </c>
      <c r="H10163" s="25">
        <v>14355</v>
      </c>
      <c r="I10163" s="25"/>
      <c r="J10163" s="58" t="e">
        <f>HYPERLINK("#"&amp;"Insumos"&amp;"!A"&amp;MATCH($B10163,#REF!,0),"Ins "&amp;$B10163)</f>
        <v>#REF!</v>
      </c>
      <c r="M10163" s="220"/>
    </row>
    <row r="10164" spans="1:13" s="59" customFormat="1" ht="14.25" x14ac:dyDescent="0.2">
      <c r="A10164" s="60" t="s">
        <v>11845</v>
      </c>
      <c r="B10164" s="64" t="s">
        <v>7800</v>
      </c>
      <c r="C10164" s="66" t="s">
        <v>7801</v>
      </c>
      <c r="D10164" s="61" t="s">
        <v>5751</v>
      </c>
      <c r="E10164" s="61" t="s">
        <v>464</v>
      </c>
      <c r="F10164" s="62">
        <v>3</v>
      </c>
      <c r="G10164" s="63">
        <v>12737</v>
      </c>
      <c r="H10164" s="25">
        <v>38211</v>
      </c>
      <c r="I10164" s="25"/>
      <c r="J10164" s="58" t="e">
        <f>HYPERLINK("#"&amp;"Insumos"&amp;"!A"&amp;MATCH($B10164,#REF!,0),"Ins "&amp;$B10164)</f>
        <v>#REF!</v>
      </c>
      <c r="M10164" s="220"/>
    </row>
    <row r="10165" spans="1:13" s="59" customFormat="1" ht="60" x14ac:dyDescent="0.2">
      <c r="A10165" s="69" t="s">
        <v>11846</v>
      </c>
      <c r="B10165" s="74" t="s">
        <v>6816</v>
      </c>
      <c r="C10165" s="80" t="s">
        <v>11850</v>
      </c>
      <c r="D10165" s="70" t="s">
        <v>5608</v>
      </c>
      <c r="E10165" s="37" t="s">
        <v>4134</v>
      </c>
      <c r="F10165" s="71"/>
      <c r="G10165" s="72"/>
      <c r="H10165" s="75"/>
      <c r="I10165" s="27">
        <v>313984</v>
      </c>
      <c r="M10165" s="220">
        <f t="shared" si="158"/>
        <v>411193</v>
      </c>
    </row>
    <row r="10166" spans="1:13" s="59" customFormat="1" ht="14.25" x14ac:dyDescent="0.2">
      <c r="A10166" s="60" t="s">
        <v>11846</v>
      </c>
      <c r="B10166" s="60" t="s">
        <v>213</v>
      </c>
      <c r="C10166" s="66" t="s">
        <v>1034</v>
      </c>
      <c r="D10166" s="61" t="s">
        <v>5734</v>
      </c>
      <c r="E10166" s="61" t="s">
        <v>4141</v>
      </c>
      <c r="F10166" s="62">
        <v>0.65</v>
      </c>
      <c r="G10166" s="63">
        <v>184554</v>
      </c>
      <c r="H10166" s="25">
        <v>119960</v>
      </c>
      <c r="I10166" s="25"/>
      <c r="J10166" s="58" t="e">
        <f>HYPERLINK("#"&amp;"Insumos"&amp;"!A"&amp;MATCH($B10166,#REF!,0),"Ins "&amp;$B10166)</f>
        <v>#REF!</v>
      </c>
      <c r="M10166" s="220"/>
    </row>
    <row r="10167" spans="1:13" s="59" customFormat="1" ht="14.25" x14ac:dyDescent="0.2">
      <c r="A10167" s="60" t="s">
        <v>11846</v>
      </c>
      <c r="B10167" s="64" t="s">
        <v>263</v>
      </c>
      <c r="C10167" s="66" t="s">
        <v>696</v>
      </c>
      <c r="D10167" s="61" t="s">
        <v>5534</v>
      </c>
      <c r="E10167" s="61" t="s">
        <v>4140</v>
      </c>
      <c r="F10167" s="62">
        <v>3.9199999999999999E-2</v>
      </c>
      <c r="G10167" s="63">
        <v>187426</v>
      </c>
      <c r="H10167" s="25">
        <v>7347</v>
      </c>
      <c r="I10167" s="25"/>
      <c r="J10167" s="58" t="e">
        <f>HYPERLINK("#"&amp;"Insumos"&amp;"!A"&amp;MATCH($B10167,#REF!,0),"Ins "&amp;$B10167)</f>
        <v>#REF!</v>
      </c>
      <c r="M10167" s="220"/>
    </row>
    <row r="10168" spans="1:13" s="59" customFormat="1" ht="14.25" x14ac:dyDescent="0.2">
      <c r="A10168" s="60" t="s">
        <v>11846</v>
      </c>
      <c r="B10168" s="64" t="s">
        <v>5533</v>
      </c>
      <c r="C10168" s="66" t="s">
        <v>5892</v>
      </c>
      <c r="D10168" s="61" t="s">
        <v>977</v>
      </c>
      <c r="E10168" s="61" t="s">
        <v>4134</v>
      </c>
      <c r="F10168" s="62">
        <v>0.1</v>
      </c>
      <c r="G10168" s="63">
        <v>3623</v>
      </c>
      <c r="H10168" s="25">
        <v>362</v>
      </c>
      <c r="I10168" s="25"/>
      <c r="J10168" s="58" t="e">
        <f>HYPERLINK("#"&amp;"Insumos"&amp;"!A"&amp;MATCH($B10168,#REF!,0),"Ins "&amp;$B10168)</f>
        <v>#REF!</v>
      </c>
      <c r="M10168" s="220"/>
    </row>
    <row r="10169" spans="1:13" s="59" customFormat="1" ht="14.25" x14ac:dyDescent="0.2">
      <c r="A10169" s="60" t="s">
        <v>11846</v>
      </c>
      <c r="B10169" s="64" t="s">
        <v>4248</v>
      </c>
      <c r="C10169" s="66" t="s">
        <v>242</v>
      </c>
      <c r="D10169" s="61" t="s">
        <v>5751</v>
      </c>
      <c r="E10169" s="61" t="s">
        <v>287</v>
      </c>
      <c r="F10169" s="62">
        <v>1.5</v>
      </c>
      <c r="G10169" s="63">
        <v>5410</v>
      </c>
      <c r="H10169" s="25">
        <v>8115</v>
      </c>
      <c r="I10169" s="25"/>
      <c r="J10169" s="58" t="e">
        <f>HYPERLINK("#"&amp;"Insumos"&amp;"!A"&amp;MATCH($B10169,#REF!,0),"Ins "&amp;$B10169)</f>
        <v>#REF!</v>
      </c>
      <c r="M10169" s="220"/>
    </row>
    <row r="10170" spans="1:13" s="59" customFormat="1" ht="14.25" x14ac:dyDescent="0.2">
      <c r="A10170" s="60" t="s">
        <v>11846</v>
      </c>
      <c r="B10170" s="64" t="s">
        <v>4286</v>
      </c>
      <c r="C10170" s="66" t="s">
        <v>1503</v>
      </c>
      <c r="D10170" s="61" t="s">
        <v>5751</v>
      </c>
      <c r="E10170" s="61" t="s">
        <v>4134</v>
      </c>
      <c r="F10170" s="62">
        <v>1</v>
      </c>
      <c r="G10170" s="63">
        <v>3153</v>
      </c>
      <c r="H10170" s="25">
        <v>3153</v>
      </c>
      <c r="I10170" s="25"/>
      <c r="J10170" s="58" t="e">
        <f>HYPERLINK("#"&amp;"Insumos"&amp;"!A"&amp;MATCH($B10170,#REF!,0),"Ins "&amp;$B10170)</f>
        <v>#REF!</v>
      </c>
      <c r="M10170" s="220"/>
    </row>
    <row r="10171" spans="1:13" s="59" customFormat="1" ht="14.25" x14ac:dyDescent="0.2">
      <c r="A10171" s="60" t="s">
        <v>11846</v>
      </c>
      <c r="B10171" s="64" t="s">
        <v>4305</v>
      </c>
      <c r="C10171" s="66" t="s">
        <v>452</v>
      </c>
      <c r="D10171" s="61" t="s">
        <v>5751</v>
      </c>
      <c r="E10171" s="61" t="s">
        <v>4134</v>
      </c>
      <c r="F10171" s="62">
        <v>2</v>
      </c>
      <c r="G10171" s="63">
        <v>1193</v>
      </c>
      <c r="H10171" s="25">
        <v>2386</v>
      </c>
      <c r="I10171" s="25"/>
      <c r="J10171" s="58" t="e">
        <f>HYPERLINK("#"&amp;"Insumos"&amp;"!A"&amp;MATCH($B10171,#REF!,0),"Ins "&amp;$B10171)</f>
        <v>#REF!</v>
      </c>
      <c r="M10171" s="220"/>
    </row>
    <row r="10172" spans="1:13" s="59" customFormat="1" ht="14.25" x14ac:dyDescent="0.2">
      <c r="A10172" s="60" t="s">
        <v>11846</v>
      </c>
      <c r="B10172" s="64" t="s">
        <v>4841</v>
      </c>
      <c r="C10172" s="66" t="s">
        <v>313</v>
      </c>
      <c r="D10172" s="61" t="s">
        <v>5751</v>
      </c>
      <c r="E10172" s="61" t="s">
        <v>4134</v>
      </c>
      <c r="F10172" s="62">
        <v>1</v>
      </c>
      <c r="G10172" s="63">
        <v>687</v>
      </c>
      <c r="H10172" s="25">
        <v>687</v>
      </c>
      <c r="I10172" s="25"/>
      <c r="J10172" s="58" t="e">
        <f>HYPERLINK("#"&amp;"Insumos"&amp;"!A"&amp;MATCH($B10172,#REF!,0),"Ins "&amp;$B10172)</f>
        <v>#REF!</v>
      </c>
      <c r="M10172" s="220"/>
    </row>
    <row r="10173" spans="1:13" s="59" customFormat="1" ht="14.25" x14ac:dyDescent="0.2">
      <c r="A10173" s="60" t="s">
        <v>11846</v>
      </c>
      <c r="B10173" s="64" t="s">
        <v>4877</v>
      </c>
      <c r="C10173" s="66" t="s">
        <v>368</v>
      </c>
      <c r="D10173" s="61" t="s">
        <v>5751</v>
      </c>
      <c r="E10173" s="61" t="s">
        <v>287</v>
      </c>
      <c r="F10173" s="62">
        <v>6</v>
      </c>
      <c r="G10173" s="63">
        <v>26250</v>
      </c>
      <c r="H10173" s="25">
        <v>157500</v>
      </c>
      <c r="I10173" s="25"/>
      <c r="J10173" s="58" t="e">
        <f>HYPERLINK("#"&amp;"Insumos"&amp;"!A"&amp;MATCH($B10173,#REF!,0),"Ins "&amp;$B10173)</f>
        <v>#REF!</v>
      </c>
      <c r="M10173" s="220"/>
    </row>
    <row r="10174" spans="1:13" s="59" customFormat="1" ht="14.25" x14ac:dyDescent="0.2">
      <c r="A10174" s="60" t="s">
        <v>11846</v>
      </c>
      <c r="B10174" s="64" t="s">
        <v>4884</v>
      </c>
      <c r="C10174" s="66" t="s">
        <v>375</v>
      </c>
      <c r="D10174" s="61" t="s">
        <v>5751</v>
      </c>
      <c r="E10174" s="61" t="s">
        <v>287</v>
      </c>
      <c r="F10174" s="62">
        <v>1.5</v>
      </c>
      <c r="G10174" s="63">
        <v>2418</v>
      </c>
      <c r="H10174" s="25">
        <v>3627</v>
      </c>
      <c r="I10174" s="25"/>
      <c r="J10174" s="58" t="e">
        <f>HYPERLINK("#"&amp;"Insumos"&amp;"!A"&amp;MATCH($B10174,#REF!,0),"Ins "&amp;$B10174)</f>
        <v>#REF!</v>
      </c>
      <c r="M10174" s="220"/>
    </row>
    <row r="10175" spans="1:13" s="59" customFormat="1" ht="14.25" x14ac:dyDescent="0.2">
      <c r="A10175" s="60" t="s">
        <v>11846</v>
      </c>
      <c r="B10175" s="64" t="s">
        <v>4894</v>
      </c>
      <c r="C10175" s="66" t="s">
        <v>314</v>
      </c>
      <c r="D10175" s="61" t="s">
        <v>5751</v>
      </c>
      <c r="E10175" s="61" t="s">
        <v>4134</v>
      </c>
      <c r="F10175" s="62">
        <v>1</v>
      </c>
      <c r="G10175" s="63">
        <v>1464</v>
      </c>
      <c r="H10175" s="25">
        <v>1464</v>
      </c>
      <c r="I10175" s="25"/>
      <c r="J10175" s="58" t="e">
        <f>HYPERLINK("#"&amp;"Insumos"&amp;"!A"&amp;MATCH($B10175,#REF!,0),"Ins "&amp;$B10175)</f>
        <v>#REF!</v>
      </c>
      <c r="M10175" s="220"/>
    </row>
    <row r="10176" spans="1:13" s="59" customFormat="1" ht="14.25" x14ac:dyDescent="0.2">
      <c r="A10176" s="60" t="s">
        <v>11846</v>
      </c>
      <c r="B10176" s="64" t="s">
        <v>5007</v>
      </c>
      <c r="C10176" s="66" t="s">
        <v>720</v>
      </c>
      <c r="D10176" s="61" t="s">
        <v>5751</v>
      </c>
      <c r="E10176" s="61" t="s">
        <v>4134</v>
      </c>
      <c r="F10176" s="62">
        <v>4</v>
      </c>
      <c r="G10176" s="63">
        <v>1897</v>
      </c>
      <c r="H10176" s="25">
        <v>7588</v>
      </c>
      <c r="I10176" s="25"/>
      <c r="J10176" s="58" t="e">
        <f>HYPERLINK("#"&amp;"Insumos"&amp;"!A"&amp;MATCH($B10176,#REF!,0),"Ins "&amp;$B10176)</f>
        <v>#REF!</v>
      </c>
      <c r="M10176" s="220"/>
    </row>
    <row r="10177" spans="1:13" s="59" customFormat="1" ht="14.25" x14ac:dyDescent="0.2">
      <c r="A10177" s="60" t="s">
        <v>11846</v>
      </c>
      <c r="B10177" s="64" t="s">
        <v>4759</v>
      </c>
      <c r="C10177" s="66" t="s">
        <v>1287</v>
      </c>
      <c r="D10177" s="61" t="s">
        <v>5751</v>
      </c>
      <c r="E10177" s="61" t="s">
        <v>4134</v>
      </c>
      <c r="F10177" s="62">
        <v>8.9999999999999993E-3</v>
      </c>
      <c r="G10177" s="63">
        <v>64889</v>
      </c>
      <c r="H10177" s="25">
        <v>584</v>
      </c>
      <c r="I10177" s="25"/>
      <c r="J10177" s="58" t="e">
        <f>HYPERLINK("#"&amp;"Insumos"&amp;"!A"&amp;MATCH($B10177,#REF!,0),"Ins "&amp;$B10177)</f>
        <v>#REF!</v>
      </c>
      <c r="M10177" s="220"/>
    </row>
    <row r="10178" spans="1:13" s="59" customFormat="1" ht="14.25" x14ac:dyDescent="0.2">
      <c r="A10178" s="60" t="s">
        <v>11846</v>
      </c>
      <c r="B10178" s="64" t="s">
        <v>4785</v>
      </c>
      <c r="C10178" s="66" t="s">
        <v>176</v>
      </c>
      <c r="D10178" s="61" t="s">
        <v>5751</v>
      </c>
      <c r="E10178" s="61" t="s">
        <v>4134</v>
      </c>
      <c r="F10178" s="62">
        <v>8.9999999999999993E-3</v>
      </c>
      <c r="G10178" s="63">
        <v>134508</v>
      </c>
      <c r="H10178" s="25">
        <v>1211</v>
      </c>
      <c r="I10178" s="25"/>
      <c r="J10178" s="58" t="e">
        <f>HYPERLINK("#"&amp;"Insumos"&amp;"!A"&amp;MATCH($B10178,#REF!,0),"Ins "&amp;$B10178)</f>
        <v>#REF!</v>
      </c>
      <c r="M10178" s="220"/>
    </row>
    <row r="10179" spans="1:13" s="59" customFormat="1" ht="45" x14ac:dyDescent="0.2">
      <c r="A10179" s="69" t="s">
        <v>11847</v>
      </c>
      <c r="B10179" s="74" t="s">
        <v>6816</v>
      </c>
      <c r="C10179" s="80" t="s">
        <v>11851</v>
      </c>
      <c r="D10179" s="70" t="s">
        <v>5608</v>
      </c>
      <c r="E10179" s="37" t="s">
        <v>4134</v>
      </c>
      <c r="F10179" s="71"/>
      <c r="G10179" s="72"/>
      <c r="H10179" s="75"/>
      <c r="I10179" s="27">
        <v>59460</v>
      </c>
      <c r="M10179" s="220">
        <f t="shared" si="158"/>
        <v>77869</v>
      </c>
    </row>
    <row r="10180" spans="1:13" s="59" customFormat="1" ht="14.25" x14ac:dyDescent="0.2">
      <c r="A10180" s="60" t="s">
        <v>11847</v>
      </c>
      <c r="B10180" s="60" t="s">
        <v>5577</v>
      </c>
      <c r="C10180" s="66" t="s">
        <v>6346</v>
      </c>
      <c r="D10180" s="61" t="s">
        <v>5734</v>
      </c>
      <c r="E10180" s="61" t="s">
        <v>4141</v>
      </c>
      <c r="F10180" s="62">
        <v>0.5</v>
      </c>
      <c r="G10180" s="63">
        <v>53481</v>
      </c>
      <c r="H10180" s="25">
        <v>26741</v>
      </c>
      <c r="I10180" s="25"/>
      <c r="J10180" s="58" t="e">
        <f>HYPERLINK("#"&amp;"Insumos"&amp;"!A"&amp;MATCH($B10180,#REF!,0),"Ins "&amp;$B10180)</f>
        <v>#REF!</v>
      </c>
      <c r="M10180" s="220"/>
    </row>
    <row r="10181" spans="1:13" s="59" customFormat="1" ht="14.25" x14ac:dyDescent="0.2">
      <c r="A10181" s="60" t="s">
        <v>11847</v>
      </c>
      <c r="B10181" s="64" t="s">
        <v>5533</v>
      </c>
      <c r="C10181" s="66" t="s">
        <v>5892</v>
      </c>
      <c r="D10181" s="61" t="s">
        <v>977</v>
      </c>
      <c r="E10181" s="61" t="s">
        <v>4134</v>
      </c>
      <c r="F10181" s="62">
        <v>0.5</v>
      </c>
      <c r="G10181" s="63">
        <v>3623</v>
      </c>
      <c r="H10181" s="25">
        <v>1812</v>
      </c>
      <c r="I10181" s="25"/>
      <c r="J10181" s="58" t="e">
        <f>HYPERLINK("#"&amp;"Insumos"&amp;"!A"&amp;MATCH($B10181,#REF!,0),"Ins "&amp;$B10181)</f>
        <v>#REF!</v>
      </c>
      <c r="M10181" s="220"/>
    </row>
    <row r="10182" spans="1:13" s="59" customFormat="1" ht="14.25" x14ac:dyDescent="0.2">
      <c r="A10182" s="60" t="s">
        <v>11847</v>
      </c>
      <c r="B10182" s="64" t="s">
        <v>4673</v>
      </c>
      <c r="C10182" s="66" t="s">
        <v>490</v>
      </c>
      <c r="D10182" s="61" t="s">
        <v>5751</v>
      </c>
      <c r="E10182" s="61" t="s">
        <v>4134</v>
      </c>
      <c r="F10182" s="62">
        <v>2</v>
      </c>
      <c r="G10182" s="63">
        <v>6465</v>
      </c>
      <c r="H10182" s="25">
        <v>12930</v>
      </c>
      <c r="I10182" s="25"/>
      <c r="J10182" s="58" t="e">
        <f>HYPERLINK("#"&amp;"Insumos"&amp;"!A"&amp;MATCH($B10182,#REF!,0),"Ins "&amp;$B10182)</f>
        <v>#REF!</v>
      </c>
      <c r="M10182" s="220"/>
    </row>
    <row r="10183" spans="1:13" s="59" customFormat="1" ht="25.5" x14ac:dyDescent="0.2">
      <c r="A10183" s="60" t="s">
        <v>11847</v>
      </c>
      <c r="B10183" s="64" t="s">
        <v>11821</v>
      </c>
      <c r="C10183" s="66" t="s">
        <v>11853</v>
      </c>
      <c r="D10183" s="61" t="s">
        <v>5751</v>
      </c>
      <c r="E10183" s="61" t="s">
        <v>4134</v>
      </c>
      <c r="F10183" s="62">
        <v>1</v>
      </c>
      <c r="G10183" s="63">
        <v>9246</v>
      </c>
      <c r="H10183" s="25">
        <v>9246</v>
      </c>
      <c r="I10183" s="25"/>
      <c r="J10183" s="58" t="e">
        <f>HYPERLINK("#"&amp;"Insumos"&amp;"!A"&amp;MATCH($B10183,#REF!,0),"Ins "&amp;$B10183)</f>
        <v>#REF!</v>
      </c>
      <c r="M10183" s="220"/>
    </row>
    <row r="10184" spans="1:13" s="59" customFormat="1" ht="14.25" x14ac:dyDescent="0.2">
      <c r="A10184" s="60" t="s">
        <v>11847</v>
      </c>
      <c r="B10184" s="64" t="s">
        <v>4654</v>
      </c>
      <c r="C10184" s="66" t="s">
        <v>4</v>
      </c>
      <c r="D10184" s="61" t="s">
        <v>5751</v>
      </c>
      <c r="E10184" s="61" t="s">
        <v>4134</v>
      </c>
      <c r="F10184" s="62">
        <v>2</v>
      </c>
      <c r="G10184" s="63">
        <v>2562</v>
      </c>
      <c r="H10184" s="25">
        <v>5124</v>
      </c>
      <c r="I10184" s="25"/>
      <c r="J10184" s="58" t="e">
        <f>HYPERLINK("#"&amp;"Insumos"&amp;"!A"&amp;MATCH($B10184,#REF!,0),"Ins "&amp;$B10184)</f>
        <v>#REF!</v>
      </c>
      <c r="M10184" s="220"/>
    </row>
    <row r="10185" spans="1:13" s="59" customFormat="1" ht="25.5" x14ac:dyDescent="0.2">
      <c r="A10185" s="60" t="s">
        <v>11847</v>
      </c>
      <c r="B10185" s="64" t="s">
        <v>11691</v>
      </c>
      <c r="C10185" s="66" t="s">
        <v>12565</v>
      </c>
      <c r="D10185" s="61" t="s">
        <v>5534</v>
      </c>
      <c r="E10185" s="61" t="s">
        <v>8737</v>
      </c>
      <c r="F10185" s="62">
        <v>4.1700000000000001E-2</v>
      </c>
      <c r="G10185" s="63">
        <v>86508</v>
      </c>
      <c r="H10185" s="25">
        <v>3607</v>
      </c>
      <c r="I10185" s="25"/>
      <c r="J10185" s="58" t="e">
        <f>HYPERLINK("#"&amp;"Insumos"&amp;"!A"&amp;MATCH($B10185,#REF!,0),"Ins "&amp;$B10185)</f>
        <v>#REF!</v>
      </c>
      <c r="M10185" s="220"/>
    </row>
    <row r="10186" spans="1:13" s="59" customFormat="1" ht="30" x14ac:dyDescent="0.2">
      <c r="A10186" s="69" t="s">
        <v>11848</v>
      </c>
      <c r="B10186" s="74" t="s">
        <v>6816</v>
      </c>
      <c r="C10186" s="80" t="s">
        <v>11852</v>
      </c>
      <c r="D10186" s="70" t="s">
        <v>5608</v>
      </c>
      <c r="E10186" s="37" t="s">
        <v>4134</v>
      </c>
      <c r="F10186" s="71"/>
      <c r="G10186" s="72"/>
      <c r="H10186" s="75"/>
      <c r="I10186" s="27">
        <v>110819</v>
      </c>
      <c r="M10186" s="220">
        <f t="shared" ref="M10186:M10239" si="159">ROUND(I10186*(1+$L$2),0)</f>
        <v>145129</v>
      </c>
    </row>
    <row r="10187" spans="1:13" s="59" customFormat="1" ht="14.25" x14ac:dyDescent="0.2">
      <c r="A10187" s="60" t="s">
        <v>11848</v>
      </c>
      <c r="B10187" s="60" t="s">
        <v>5577</v>
      </c>
      <c r="C10187" s="66" t="s">
        <v>6346</v>
      </c>
      <c r="D10187" s="61" t="s">
        <v>5734</v>
      </c>
      <c r="E10187" s="61" t="s">
        <v>4141</v>
      </c>
      <c r="F10187" s="62">
        <v>1</v>
      </c>
      <c r="G10187" s="63">
        <v>53481</v>
      </c>
      <c r="H10187" s="25">
        <v>53481</v>
      </c>
      <c r="I10187" s="25"/>
      <c r="J10187" s="58" t="e">
        <f>HYPERLINK("#"&amp;"Insumos"&amp;"!A"&amp;MATCH($B10187,#REF!,0),"Ins "&amp;$B10187)</f>
        <v>#REF!</v>
      </c>
      <c r="M10187" s="220"/>
    </row>
    <row r="10188" spans="1:13" s="59" customFormat="1" ht="25.5" x14ac:dyDescent="0.2">
      <c r="A10188" s="60" t="s">
        <v>11848</v>
      </c>
      <c r="B10188" s="64" t="s">
        <v>11691</v>
      </c>
      <c r="C10188" s="66" t="s">
        <v>12565</v>
      </c>
      <c r="D10188" s="61" t="s">
        <v>5534</v>
      </c>
      <c r="E10188" s="61" t="s">
        <v>8737</v>
      </c>
      <c r="F10188" s="62">
        <v>0.17</v>
      </c>
      <c r="G10188" s="63">
        <v>86508</v>
      </c>
      <c r="H10188" s="25">
        <v>14706</v>
      </c>
      <c r="I10188" s="25"/>
      <c r="J10188" s="58" t="e">
        <f>HYPERLINK("#"&amp;"Insumos"&amp;"!A"&amp;MATCH($B10188,#REF!,0),"Ins "&amp;$B10188)</f>
        <v>#REF!</v>
      </c>
      <c r="M10188" s="220"/>
    </row>
    <row r="10189" spans="1:13" s="59" customFormat="1" ht="14.25" x14ac:dyDescent="0.2">
      <c r="A10189" s="60" t="s">
        <v>11848</v>
      </c>
      <c r="B10189" s="64" t="s">
        <v>5533</v>
      </c>
      <c r="C10189" s="66" t="s">
        <v>5892</v>
      </c>
      <c r="D10189" s="61" t="s">
        <v>977</v>
      </c>
      <c r="E10189" s="61" t="s">
        <v>4134</v>
      </c>
      <c r="F10189" s="62">
        <v>0.5</v>
      </c>
      <c r="G10189" s="63">
        <v>3623</v>
      </c>
      <c r="H10189" s="25">
        <v>1812</v>
      </c>
      <c r="I10189" s="25"/>
      <c r="J10189" s="58" t="e">
        <f>HYPERLINK("#"&amp;"Insumos"&amp;"!A"&amp;MATCH($B10189,#REF!,0),"Ins "&amp;$B10189)</f>
        <v>#REF!</v>
      </c>
      <c r="M10189" s="220"/>
    </row>
    <row r="10190" spans="1:13" s="59" customFormat="1" ht="14.25" x14ac:dyDescent="0.2">
      <c r="A10190" s="60" t="s">
        <v>11848</v>
      </c>
      <c r="B10190" s="64" t="s">
        <v>4654</v>
      </c>
      <c r="C10190" s="66" t="s">
        <v>4</v>
      </c>
      <c r="D10190" s="61" t="s">
        <v>5751</v>
      </c>
      <c r="E10190" s="61" t="s">
        <v>4134</v>
      </c>
      <c r="F10190" s="62">
        <v>2</v>
      </c>
      <c r="G10190" s="63">
        <v>2562</v>
      </c>
      <c r="H10190" s="25">
        <v>5124</v>
      </c>
      <c r="I10190" s="25"/>
      <c r="J10190" s="58" t="e">
        <f>HYPERLINK("#"&amp;"Insumos"&amp;"!A"&amp;MATCH($B10190,#REF!,0),"Ins "&amp;$B10190)</f>
        <v>#REF!</v>
      </c>
      <c r="M10190" s="220"/>
    </row>
    <row r="10191" spans="1:13" s="59" customFormat="1" ht="14.25" x14ac:dyDescent="0.2">
      <c r="A10191" s="60" t="s">
        <v>11848</v>
      </c>
      <c r="B10191" s="64" t="s">
        <v>5007</v>
      </c>
      <c r="C10191" s="66" t="s">
        <v>720</v>
      </c>
      <c r="D10191" s="61" t="s">
        <v>5751</v>
      </c>
      <c r="E10191" s="61" t="s">
        <v>4134</v>
      </c>
      <c r="F10191" s="62">
        <v>1</v>
      </c>
      <c r="G10191" s="63">
        <v>1897</v>
      </c>
      <c r="H10191" s="25">
        <v>1897</v>
      </c>
      <c r="I10191" s="25"/>
      <c r="J10191" s="58" t="e">
        <f>HYPERLINK("#"&amp;"Insumos"&amp;"!A"&amp;MATCH($B10191,#REF!,0),"Ins "&amp;$B10191)</f>
        <v>#REF!</v>
      </c>
      <c r="M10191" s="220"/>
    </row>
    <row r="10192" spans="1:13" s="59" customFormat="1" ht="14.25" x14ac:dyDescent="0.2">
      <c r="A10192" s="60" t="s">
        <v>11848</v>
      </c>
      <c r="B10192" s="64" t="s">
        <v>11822</v>
      </c>
      <c r="C10192" s="66" t="s">
        <v>11854</v>
      </c>
      <c r="D10192" s="61" t="s">
        <v>5751</v>
      </c>
      <c r="E10192" s="61" t="s">
        <v>4134</v>
      </c>
      <c r="F10192" s="62">
        <v>1</v>
      </c>
      <c r="G10192" s="63">
        <v>33799</v>
      </c>
      <c r="H10192" s="25">
        <v>33799</v>
      </c>
      <c r="I10192" s="25"/>
      <c r="J10192" s="58" t="e">
        <f>HYPERLINK("#"&amp;"Insumos"&amp;"!A"&amp;MATCH($B10192,#REF!,0),"Ins "&amp;$B10192)</f>
        <v>#REF!</v>
      </c>
      <c r="M10192" s="220"/>
    </row>
    <row r="10193" spans="1:13" s="59" customFormat="1" ht="30" x14ac:dyDescent="0.2">
      <c r="A10193" s="69" t="s">
        <v>11884</v>
      </c>
      <c r="B10193" s="74" t="s">
        <v>6816</v>
      </c>
      <c r="C10193" s="80" t="s">
        <v>8354</v>
      </c>
      <c r="D10193" s="70" t="s">
        <v>5608</v>
      </c>
      <c r="E10193" s="37" t="s">
        <v>4134</v>
      </c>
      <c r="F10193" s="71"/>
      <c r="G10193" s="72"/>
      <c r="H10193" s="75"/>
      <c r="I10193" s="27">
        <v>549948</v>
      </c>
      <c r="M10193" s="220">
        <f t="shared" si="159"/>
        <v>720212</v>
      </c>
    </row>
    <row r="10194" spans="1:13" s="59" customFormat="1" ht="14.25" x14ac:dyDescent="0.2">
      <c r="A10194" s="60" t="s">
        <v>11884</v>
      </c>
      <c r="B10194" s="60" t="s">
        <v>81</v>
      </c>
      <c r="C10194" s="66" t="s">
        <v>1020</v>
      </c>
      <c r="D10194" s="61" t="s">
        <v>5734</v>
      </c>
      <c r="E10194" s="61" t="s">
        <v>4141</v>
      </c>
      <c r="F10194" s="62">
        <v>4</v>
      </c>
      <c r="G10194" s="63">
        <v>75325</v>
      </c>
      <c r="H10194" s="25">
        <v>301300</v>
      </c>
      <c r="I10194" s="25"/>
      <c r="J10194" s="58" t="e">
        <f>HYPERLINK("#"&amp;"Insumos"&amp;"!A"&amp;MATCH($B10194,#REF!,0),"Ins "&amp;$B10194)</f>
        <v>#REF!</v>
      </c>
      <c r="M10194" s="220"/>
    </row>
    <row r="10195" spans="1:13" s="59" customFormat="1" ht="14.25" x14ac:dyDescent="0.2">
      <c r="A10195" s="60" t="s">
        <v>11884</v>
      </c>
      <c r="B10195" s="64" t="s">
        <v>5533</v>
      </c>
      <c r="C10195" s="66" t="s">
        <v>5892</v>
      </c>
      <c r="D10195" s="61" t="s">
        <v>977</v>
      </c>
      <c r="E10195" s="61" t="s">
        <v>4134</v>
      </c>
      <c r="F10195" s="62">
        <v>4</v>
      </c>
      <c r="G10195" s="63">
        <v>3623</v>
      </c>
      <c r="H10195" s="25">
        <v>14492</v>
      </c>
      <c r="I10195" s="25"/>
      <c r="J10195" s="58" t="e">
        <f>HYPERLINK("#"&amp;"Insumos"&amp;"!A"&amp;MATCH($B10195,#REF!,0),"Ins "&amp;$B10195)</f>
        <v>#REF!</v>
      </c>
      <c r="M10195" s="220"/>
    </row>
    <row r="10196" spans="1:13" s="59" customFormat="1" ht="14.25" x14ac:dyDescent="0.2">
      <c r="A10196" s="60" t="s">
        <v>11884</v>
      </c>
      <c r="B10196" s="64" t="s">
        <v>7756</v>
      </c>
      <c r="C10196" s="66" t="s">
        <v>7757</v>
      </c>
      <c r="D10196" s="61" t="s">
        <v>5751</v>
      </c>
      <c r="E10196" s="61" t="s">
        <v>4134</v>
      </c>
      <c r="F10196" s="62">
        <v>1</v>
      </c>
      <c r="G10196" s="63">
        <v>223334</v>
      </c>
      <c r="H10196" s="25">
        <v>223334</v>
      </c>
      <c r="I10196" s="25"/>
      <c r="J10196" s="58" t="e">
        <f>HYPERLINK("#"&amp;"Insumos"&amp;"!A"&amp;MATCH($B10196,#REF!,0),"Ins "&amp;$B10196)</f>
        <v>#REF!</v>
      </c>
      <c r="M10196" s="220"/>
    </row>
    <row r="10197" spans="1:13" s="59" customFormat="1" ht="14.25" x14ac:dyDescent="0.2">
      <c r="A10197" s="60" t="s">
        <v>11884</v>
      </c>
      <c r="B10197" s="64" t="s">
        <v>7758</v>
      </c>
      <c r="C10197" s="66" t="s">
        <v>7759</v>
      </c>
      <c r="D10197" s="61" t="s">
        <v>5751</v>
      </c>
      <c r="E10197" s="61" t="s">
        <v>4134</v>
      </c>
      <c r="F10197" s="62">
        <v>1</v>
      </c>
      <c r="G10197" s="63">
        <v>10822</v>
      </c>
      <c r="H10197" s="25">
        <v>10822</v>
      </c>
      <c r="I10197" s="25"/>
      <c r="J10197" s="58" t="e">
        <f>HYPERLINK("#"&amp;"Insumos"&amp;"!A"&amp;MATCH($B10197,#REF!,0),"Ins "&amp;$B10197)</f>
        <v>#REF!</v>
      </c>
      <c r="M10197" s="220"/>
    </row>
    <row r="10198" spans="1:13" s="59" customFormat="1" ht="105" x14ac:dyDescent="0.2">
      <c r="A10198" s="69" t="s">
        <v>11890</v>
      </c>
      <c r="B10198" s="74" t="s">
        <v>6816</v>
      </c>
      <c r="C10198" s="80" t="s">
        <v>11891</v>
      </c>
      <c r="D10198" s="70" t="s">
        <v>5608</v>
      </c>
      <c r="E10198" s="37" t="s">
        <v>4134</v>
      </c>
      <c r="F10198" s="71"/>
      <c r="G10198" s="72"/>
      <c r="H10198" s="75"/>
      <c r="I10198" s="27">
        <v>265119</v>
      </c>
      <c r="M10198" s="220">
        <f t="shared" si="159"/>
        <v>347200</v>
      </c>
    </row>
    <row r="10199" spans="1:13" s="59" customFormat="1" ht="14.25" x14ac:dyDescent="0.2">
      <c r="A10199" s="60" t="s">
        <v>11890</v>
      </c>
      <c r="B10199" s="60" t="s">
        <v>5577</v>
      </c>
      <c r="C10199" s="66" t="s">
        <v>6346</v>
      </c>
      <c r="D10199" s="61" t="s">
        <v>5734</v>
      </c>
      <c r="E10199" s="61" t="s">
        <v>4141</v>
      </c>
      <c r="F10199" s="62">
        <v>2</v>
      </c>
      <c r="G10199" s="63">
        <v>53481</v>
      </c>
      <c r="H10199" s="25">
        <v>106962</v>
      </c>
      <c r="I10199" s="25"/>
      <c r="J10199" s="58" t="e">
        <f>HYPERLINK("#"&amp;"Insumos"&amp;"!A"&amp;MATCH($B10199,#REF!,0),"Ins "&amp;$B10199)</f>
        <v>#REF!</v>
      </c>
      <c r="M10199" s="220"/>
    </row>
    <row r="10200" spans="1:13" s="59" customFormat="1" ht="14.25" x14ac:dyDescent="0.2">
      <c r="A10200" s="60" t="s">
        <v>11890</v>
      </c>
      <c r="B10200" s="64" t="s">
        <v>263</v>
      </c>
      <c r="C10200" s="66" t="s">
        <v>696</v>
      </c>
      <c r="D10200" s="61" t="s">
        <v>5534</v>
      </c>
      <c r="E10200" s="61" t="s">
        <v>4140</v>
      </c>
      <c r="F10200" s="62">
        <v>0.1</v>
      </c>
      <c r="G10200" s="63">
        <v>187426</v>
      </c>
      <c r="H10200" s="25">
        <v>18743</v>
      </c>
      <c r="I10200" s="25"/>
      <c r="J10200" s="58" t="e">
        <f>HYPERLINK("#"&amp;"Insumos"&amp;"!A"&amp;MATCH($B10200,#REF!,0),"Ins "&amp;$B10200)</f>
        <v>#REF!</v>
      </c>
      <c r="M10200" s="220"/>
    </row>
    <row r="10201" spans="1:13" s="59" customFormat="1" ht="14.25" x14ac:dyDescent="0.2">
      <c r="A10201" s="60" t="s">
        <v>11890</v>
      </c>
      <c r="B10201" s="64" t="s">
        <v>4881</v>
      </c>
      <c r="C10201" s="66" t="s">
        <v>372</v>
      </c>
      <c r="D10201" s="61" t="s">
        <v>5751</v>
      </c>
      <c r="E10201" s="61" t="s">
        <v>287</v>
      </c>
      <c r="F10201" s="62">
        <v>5</v>
      </c>
      <c r="G10201" s="63">
        <v>18500</v>
      </c>
      <c r="H10201" s="25">
        <v>92500</v>
      </c>
      <c r="I10201" s="25"/>
      <c r="J10201" s="58" t="e">
        <f>HYPERLINK("#"&amp;"Insumos"&amp;"!A"&amp;MATCH($B10201,#REF!,0),"Ins "&amp;$B10201)</f>
        <v>#REF!</v>
      </c>
      <c r="M10201" s="220"/>
    </row>
    <row r="10202" spans="1:13" s="59" customFormat="1" ht="14.25" x14ac:dyDescent="0.2">
      <c r="A10202" s="60" t="s">
        <v>11890</v>
      </c>
      <c r="B10202" s="64" t="s">
        <v>7482</v>
      </c>
      <c r="C10202" s="66" t="s">
        <v>7483</v>
      </c>
      <c r="D10202" s="61" t="s">
        <v>5751</v>
      </c>
      <c r="E10202" s="61" t="s">
        <v>4134</v>
      </c>
      <c r="F10202" s="62">
        <v>6</v>
      </c>
      <c r="G10202" s="63">
        <v>2931</v>
      </c>
      <c r="H10202" s="25">
        <v>17586</v>
      </c>
      <c r="I10202" s="25"/>
      <c r="J10202" s="58" t="e">
        <f>HYPERLINK("#"&amp;"Insumos"&amp;"!A"&amp;MATCH($B10202,#REF!,0),"Ins "&amp;$B10202)</f>
        <v>#REF!</v>
      </c>
      <c r="M10202" s="220"/>
    </row>
    <row r="10203" spans="1:13" s="59" customFormat="1" ht="14.25" x14ac:dyDescent="0.2">
      <c r="A10203" s="60" t="s">
        <v>11890</v>
      </c>
      <c r="B10203" s="64" t="s">
        <v>11517</v>
      </c>
      <c r="C10203" s="66" t="s">
        <v>11533</v>
      </c>
      <c r="D10203" s="61" t="s">
        <v>5751</v>
      </c>
      <c r="E10203" s="61" t="s">
        <v>4134</v>
      </c>
      <c r="F10203" s="62">
        <v>2</v>
      </c>
      <c r="G10203" s="63">
        <v>624</v>
      </c>
      <c r="H10203" s="25">
        <v>1248</v>
      </c>
      <c r="I10203" s="25"/>
      <c r="J10203" s="58" t="e">
        <f>HYPERLINK("#"&amp;"Insumos"&amp;"!A"&amp;MATCH($B10203,#REF!,0),"Ins "&amp;$B10203)</f>
        <v>#REF!</v>
      </c>
      <c r="M10203" s="220"/>
    </row>
    <row r="10204" spans="1:13" s="59" customFormat="1" ht="14.25" x14ac:dyDescent="0.2">
      <c r="A10204" s="60" t="s">
        <v>11890</v>
      </c>
      <c r="B10204" s="64" t="s">
        <v>11524</v>
      </c>
      <c r="C10204" s="66" t="s">
        <v>11541</v>
      </c>
      <c r="D10204" s="61" t="s">
        <v>5751</v>
      </c>
      <c r="E10204" s="61" t="s">
        <v>464</v>
      </c>
      <c r="F10204" s="62">
        <v>2</v>
      </c>
      <c r="G10204" s="63">
        <v>2912</v>
      </c>
      <c r="H10204" s="25">
        <v>5824</v>
      </c>
      <c r="I10204" s="25"/>
      <c r="J10204" s="58" t="e">
        <f>HYPERLINK("#"&amp;"Insumos"&amp;"!A"&amp;MATCH($B10204,#REF!,0),"Ins "&amp;$B10204)</f>
        <v>#REF!</v>
      </c>
      <c r="M10204" s="220"/>
    </row>
    <row r="10205" spans="1:13" s="59" customFormat="1" ht="14.25" x14ac:dyDescent="0.2">
      <c r="A10205" s="60" t="s">
        <v>11890</v>
      </c>
      <c r="B10205" s="64" t="s">
        <v>11885</v>
      </c>
      <c r="C10205" s="66" t="s">
        <v>11888</v>
      </c>
      <c r="D10205" s="61" t="s">
        <v>5751</v>
      </c>
      <c r="E10205" s="61" t="s">
        <v>4134</v>
      </c>
      <c r="F10205" s="62">
        <v>2</v>
      </c>
      <c r="G10205" s="63">
        <v>10504</v>
      </c>
      <c r="H10205" s="25">
        <v>21008</v>
      </c>
      <c r="I10205" s="25"/>
      <c r="J10205" s="58" t="e">
        <f>HYPERLINK("#"&amp;"Insumos"&amp;"!A"&amp;MATCH($B10205,#REF!,0),"Ins "&amp;$B10205)</f>
        <v>#REF!</v>
      </c>
      <c r="M10205" s="220"/>
    </row>
    <row r="10206" spans="1:13" s="59" customFormat="1" ht="14.25" x14ac:dyDescent="0.2">
      <c r="A10206" s="60" t="s">
        <v>11890</v>
      </c>
      <c r="B10206" s="64" t="s">
        <v>11886</v>
      </c>
      <c r="C10206" s="66" t="s">
        <v>11889</v>
      </c>
      <c r="D10206" s="61" t="s">
        <v>5751</v>
      </c>
      <c r="E10206" s="61" t="s">
        <v>4134</v>
      </c>
      <c r="F10206" s="62">
        <v>2</v>
      </c>
      <c r="G10206" s="63">
        <v>624</v>
      </c>
      <c r="H10206" s="25">
        <v>1248</v>
      </c>
      <c r="I10206" s="25"/>
      <c r="J10206" s="58" t="e">
        <f>HYPERLINK("#"&amp;"Insumos"&amp;"!A"&amp;MATCH($B10206,#REF!,0),"Ins "&amp;$B10206)</f>
        <v>#REF!</v>
      </c>
      <c r="M10206" s="220"/>
    </row>
    <row r="10207" spans="1:13" s="59" customFormat="1" ht="30" x14ac:dyDescent="0.2">
      <c r="A10207" s="69" t="s">
        <v>11892</v>
      </c>
      <c r="B10207" s="74" t="s">
        <v>6816</v>
      </c>
      <c r="C10207" s="80" t="s">
        <v>11288</v>
      </c>
      <c r="D10207" s="70" t="s">
        <v>5608</v>
      </c>
      <c r="E10207" s="37" t="s">
        <v>4134</v>
      </c>
      <c r="F10207" s="71"/>
      <c r="G10207" s="72"/>
      <c r="H10207" s="75"/>
      <c r="I10207" s="27">
        <v>139167</v>
      </c>
      <c r="M10207" s="220">
        <f t="shared" si="159"/>
        <v>182253</v>
      </c>
    </row>
    <row r="10208" spans="1:13" s="59" customFormat="1" ht="14.25" x14ac:dyDescent="0.2">
      <c r="A10208" s="60" t="s">
        <v>11892</v>
      </c>
      <c r="B10208" s="60" t="s">
        <v>7336</v>
      </c>
      <c r="C10208" s="66" t="s">
        <v>7337</v>
      </c>
      <c r="D10208" s="61" t="s">
        <v>5751</v>
      </c>
      <c r="E10208" s="61" t="s">
        <v>4134</v>
      </c>
      <c r="F10208" s="62">
        <v>1</v>
      </c>
      <c r="G10208" s="63">
        <v>62400</v>
      </c>
      <c r="H10208" s="25">
        <v>62400</v>
      </c>
      <c r="I10208" s="25"/>
      <c r="J10208" s="58" t="e">
        <f>HYPERLINK("#"&amp;"Insumos"&amp;"!A"&amp;MATCH($B10208,#REF!,0),"Ins "&amp;$B10208)</f>
        <v>#REF!</v>
      </c>
      <c r="M10208" s="220"/>
    </row>
    <row r="10209" spans="1:13" s="59" customFormat="1" ht="14.25" x14ac:dyDescent="0.2">
      <c r="A10209" s="60" t="s">
        <v>11892</v>
      </c>
      <c r="B10209" s="64" t="s">
        <v>7440</v>
      </c>
      <c r="C10209" s="66" t="s">
        <v>7441</v>
      </c>
      <c r="D10209" s="61" t="s">
        <v>5751</v>
      </c>
      <c r="E10209" s="61" t="s">
        <v>287</v>
      </c>
      <c r="F10209" s="62">
        <v>1.5</v>
      </c>
      <c r="G10209" s="63">
        <v>7176</v>
      </c>
      <c r="H10209" s="25">
        <v>10764</v>
      </c>
      <c r="I10209" s="25"/>
      <c r="J10209" s="58" t="e">
        <f>HYPERLINK("#"&amp;"Insumos"&amp;"!A"&amp;MATCH($B10209,#REF!,0),"Ins "&amp;$B10209)</f>
        <v>#REF!</v>
      </c>
      <c r="M10209" s="220"/>
    </row>
    <row r="10210" spans="1:13" s="59" customFormat="1" ht="14.25" x14ac:dyDescent="0.2">
      <c r="A10210" s="60" t="s">
        <v>11892</v>
      </c>
      <c r="B10210" s="64" t="s">
        <v>81</v>
      </c>
      <c r="C10210" s="66" t="s">
        <v>1020</v>
      </c>
      <c r="D10210" s="61" t="s">
        <v>5734</v>
      </c>
      <c r="E10210" s="61" t="s">
        <v>4141</v>
      </c>
      <c r="F10210" s="62">
        <v>0.6</v>
      </c>
      <c r="G10210" s="63">
        <v>75325</v>
      </c>
      <c r="H10210" s="25">
        <v>45195</v>
      </c>
      <c r="I10210" s="25"/>
      <c r="J10210" s="58" t="e">
        <f>HYPERLINK("#"&amp;"Insumos"&amp;"!A"&amp;MATCH($B10210,#REF!,0),"Ins "&amp;$B10210)</f>
        <v>#REF!</v>
      </c>
      <c r="M10210" s="220"/>
    </row>
    <row r="10211" spans="1:13" s="59" customFormat="1" ht="14.25" x14ac:dyDescent="0.2">
      <c r="A10211" s="60" t="s">
        <v>11892</v>
      </c>
      <c r="B10211" s="64" t="s">
        <v>5533</v>
      </c>
      <c r="C10211" s="66" t="s">
        <v>5892</v>
      </c>
      <c r="D10211" s="61" t="s">
        <v>977</v>
      </c>
      <c r="E10211" s="61" t="s">
        <v>4134</v>
      </c>
      <c r="F10211" s="62">
        <v>2</v>
      </c>
      <c r="G10211" s="63">
        <v>3623</v>
      </c>
      <c r="H10211" s="25">
        <v>7246</v>
      </c>
      <c r="I10211" s="25"/>
      <c r="J10211" s="58" t="e">
        <f>HYPERLINK("#"&amp;"Insumos"&amp;"!A"&amp;MATCH($B10211,#REF!,0),"Ins "&amp;$B10211)</f>
        <v>#REF!</v>
      </c>
      <c r="M10211" s="220"/>
    </row>
    <row r="10212" spans="1:13" s="59" customFormat="1" ht="25.5" x14ac:dyDescent="0.2">
      <c r="A10212" s="60" t="s">
        <v>11892</v>
      </c>
      <c r="B10212" s="64" t="s">
        <v>597</v>
      </c>
      <c r="C10212" s="66" t="s">
        <v>8738</v>
      </c>
      <c r="D10212" s="61" t="s">
        <v>5534</v>
      </c>
      <c r="E10212" s="61" t="s">
        <v>8737</v>
      </c>
      <c r="F10212" s="62">
        <v>0.4</v>
      </c>
      <c r="G10212" s="63">
        <v>17302</v>
      </c>
      <c r="H10212" s="25">
        <v>6921</v>
      </c>
      <c r="I10212" s="25"/>
      <c r="J10212" s="58" t="e">
        <f>HYPERLINK("#"&amp;"Insumos"&amp;"!A"&amp;MATCH($B10212,#REF!,0),"Ins "&amp;$B10212)</f>
        <v>#REF!</v>
      </c>
      <c r="M10212" s="220"/>
    </row>
    <row r="10213" spans="1:13" s="59" customFormat="1" ht="14.25" x14ac:dyDescent="0.2">
      <c r="A10213" s="60" t="s">
        <v>11892</v>
      </c>
      <c r="B10213" s="64" t="s">
        <v>263</v>
      </c>
      <c r="C10213" s="66" t="s">
        <v>696</v>
      </c>
      <c r="D10213" s="61" t="s">
        <v>5534</v>
      </c>
      <c r="E10213" s="61" t="s">
        <v>4140</v>
      </c>
      <c r="F10213" s="62">
        <v>2.86E-2</v>
      </c>
      <c r="G10213" s="63">
        <v>187426</v>
      </c>
      <c r="H10213" s="25">
        <v>5360</v>
      </c>
      <c r="I10213" s="25"/>
      <c r="J10213" s="58" t="e">
        <f>HYPERLINK("#"&amp;"Insumos"&amp;"!A"&amp;MATCH($B10213,#REF!,0),"Ins "&amp;$B10213)</f>
        <v>#REF!</v>
      </c>
      <c r="M10213" s="220"/>
    </row>
    <row r="10214" spans="1:13" s="59" customFormat="1" ht="14.25" x14ac:dyDescent="0.2">
      <c r="A10214" s="60" t="s">
        <v>11892</v>
      </c>
      <c r="B10214" s="64" t="s">
        <v>4654</v>
      </c>
      <c r="C10214" s="66" t="s">
        <v>4</v>
      </c>
      <c r="D10214" s="61" t="s">
        <v>5751</v>
      </c>
      <c r="E10214" s="61" t="s">
        <v>4134</v>
      </c>
      <c r="F10214" s="62">
        <v>0.5</v>
      </c>
      <c r="G10214" s="63">
        <v>2562</v>
      </c>
      <c r="H10214" s="25">
        <v>1281</v>
      </c>
      <c r="I10214" s="25"/>
      <c r="J10214" s="58" t="e">
        <f>HYPERLINK("#"&amp;"Insumos"&amp;"!A"&amp;MATCH($B10214,#REF!,0),"Ins "&amp;$B10214)</f>
        <v>#REF!</v>
      </c>
      <c r="M10214" s="220"/>
    </row>
    <row r="10215" spans="1:13" s="59" customFormat="1" ht="30" x14ac:dyDescent="0.2">
      <c r="A10215" s="69" t="s">
        <v>11893</v>
      </c>
      <c r="B10215" s="74" t="s">
        <v>6816</v>
      </c>
      <c r="C10215" s="80" t="s">
        <v>11285</v>
      </c>
      <c r="D10215" s="70" t="s">
        <v>5608</v>
      </c>
      <c r="E10215" s="37" t="s">
        <v>4134</v>
      </c>
      <c r="F10215" s="71"/>
      <c r="G10215" s="72"/>
      <c r="H10215" s="75"/>
      <c r="I10215" s="27">
        <v>91899</v>
      </c>
      <c r="M10215" s="220">
        <f t="shared" si="159"/>
        <v>120351</v>
      </c>
    </row>
    <row r="10216" spans="1:13" s="59" customFormat="1" ht="14.25" x14ac:dyDescent="0.2">
      <c r="A10216" s="60" t="s">
        <v>11893</v>
      </c>
      <c r="B10216" s="60" t="s">
        <v>11163</v>
      </c>
      <c r="C10216" s="66" t="s">
        <v>11125</v>
      </c>
      <c r="D10216" s="61" t="s">
        <v>5751</v>
      </c>
      <c r="E10216" s="61" t="s">
        <v>11151</v>
      </c>
      <c r="F10216" s="62">
        <v>1</v>
      </c>
      <c r="G10216" s="63">
        <v>18720</v>
      </c>
      <c r="H10216" s="25">
        <v>18720</v>
      </c>
      <c r="I10216" s="25"/>
      <c r="J10216" s="58" t="e">
        <f>HYPERLINK("#"&amp;"Insumos"&amp;"!A"&amp;MATCH($B10216,#REF!,0),"Ins "&amp;$B10216)</f>
        <v>#REF!</v>
      </c>
      <c r="M10216" s="220"/>
    </row>
    <row r="10217" spans="1:13" s="59" customFormat="1" ht="14.25" x14ac:dyDescent="0.2">
      <c r="A10217" s="60" t="s">
        <v>11893</v>
      </c>
      <c r="B10217" s="64" t="s">
        <v>7440</v>
      </c>
      <c r="C10217" s="66" t="s">
        <v>7441</v>
      </c>
      <c r="D10217" s="61" t="s">
        <v>5751</v>
      </c>
      <c r="E10217" s="61" t="s">
        <v>287</v>
      </c>
      <c r="F10217" s="62">
        <v>1</v>
      </c>
      <c r="G10217" s="63">
        <v>7176</v>
      </c>
      <c r="H10217" s="25">
        <v>7176</v>
      </c>
      <c r="I10217" s="25"/>
      <c r="J10217" s="58" t="e">
        <f>HYPERLINK("#"&amp;"Insumos"&amp;"!A"&amp;MATCH($B10217,#REF!,0),"Ins "&amp;$B10217)</f>
        <v>#REF!</v>
      </c>
      <c r="M10217" s="220"/>
    </row>
    <row r="10218" spans="1:13" s="59" customFormat="1" ht="14.25" x14ac:dyDescent="0.2">
      <c r="A10218" s="60" t="s">
        <v>11893</v>
      </c>
      <c r="B10218" s="64" t="s">
        <v>81</v>
      </c>
      <c r="C10218" s="66" t="s">
        <v>1020</v>
      </c>
      <c r="D10218" s="61" t="s">
        <v>5734</v>
      </c>
      <c r="E10218" s="61" t="s">
        <v>4141</v>
      </c>
      <c r="F10218" s="62">
        <v>0.6</v>
      </c>
      <c r="G10218" s="63">
        <v>75325</v>
      </c>
      <c r="H10218" s="25">
        <v>45195</v>
      </c>
      <c r="I10218" s="25"/>
      <c r="J10218" s="58" t="e">
        <f>HYPERLINK("#"&amp;"Insumos"&amp;"!A"&amp;MATCH($B10218,#REF!,0),"Ins "&amp;$B10218)</f>
        <v>#REF!</v>
      </c>
      <c r="M10218" s="220"/>
    </row>
    <row r="10219" spans="1:13" s="59" customFormat="1" ht="14.25" x14ac:dyDescent="0.2">
      <c r="A10219" s="60" t="s">
        <v>11893</v>
      </c>
      <c r="B10219" s="64" t="s">
        <v>5533</v>
      </c>
      <c r="C10219" s="66" t="s">
        <v>5892</v>
      </c>
      <c r="D10219" s="61" t="s">
        <v>977</v>
      </c>
      <c r="E10219" s="61" t="s">
        <v>4134</v>
      </c>
      <c r="F10219" s="62">
        <v>2</v>
      </c>
      <c r="G10219" s="63">
        <v>3623</v>
      </c>
      <c r="H10219" s="25">
        <v>7246</v>
      </c>
      <c r="I10219" s="25"/>
      <c r="J10219" s="58" t="e">
        <f>HYPERLINK("#"&amp;"Insumos"&amp;"!A"&amp;MATCH($B10219,#REF!,0),"Ins "&amp;$B10219)</f>
        <v>#REF!</v>
      </c>
      <c r="M10219" s="220"/>
    </row>
    <row r="10220" spans="1:13" s="59" customFormat="1" ht="25.5" x14ac:dyDescent="0.2">
      <c r="A10220" s="60" t="s">
        <v>11893</v>
      </c>
      <c r="B10220" s="64" t="s">
        <v>597</v>
      </c>
      <c r="C10220" s="66" t="s">
        <v>8738</v>
      </c>
      <c r="D10220" s="61" t="s">
        <v>5534</v>
      </c>
      <c r="E10220" s="61" t="s">
        <v>8737</v>
      </c>
      <c r="F10220" s="62">
        <v>0.4</v>
      </c>
      <c r="G10220" s="63">
        <v>17302</v>
      </c>
      <c r="H10220" s="25">
        <v>6921</v>
      </c>
      <c r="I10220" s="25"/>
      <c r="J10220" s="58" t="e">
        <f>HYPERLINK("#"&amp;"Insumos"&amp;"!A"&amp;MATCH($B10220,#REF!,0),"Ins "&amp;$B10220)</f>
        <v>#REF!</v>
      </c>
      <c r="M10220" s="220"/>
    </row>
    <row r="10221" spans="1:13" s="59" customFormat="1" ht="14.25" x14ac:dyDescent="0.2">
      <c r="A10221" s="60" t="s">
        <v>11893</v>
      </c>
      <c r="B10221" s="64" t="s">
        <v>263</v>
      </c>
      <c r="C10221" s="66" t="s">
        <v>696</v>
      </c>
      <c r="D10221" s="61" t="s">
        <v>5534</v>
      </c>
      <c r="E10221" s="61" t="s">
        <v>4140</v>
      </c>
      <c r="F10221" s="62">
        <v>2.86E-2</v>
      </c>
      <c r="G10221" s="63">
        <v>187426</v>
      </c>
      <c r="H10221" s="25">
        <v>5360</v>
      </c>
      <c r="I10221" s="25"/>
      <c r="J10221" s="58" t="e">
        <f>HYPERLINK("#"&amp;"Insumos"&amp;"!A"&amp;MATCH($B10221,#REF!,0),"Ins "&amp;$B10221)</f>
        <v>#REF!</v>
      </c>
      <c r="M10221" s="220"/>
    </row>
    <row r="10222" spans="1:13" s="59" customFormat="1" ht="14.25" x14ac:dyDescent="0.2">
      <c r="A10222" s="60" t="s">
        <v>11893</v>
      </c>
      <c r="B10222" s="64" t="s">
        <v>4654</v>
      </c>
      <c r="C10222" s="66" t="s">
        <v>4</v>
      </c>
      <c r="D10222" s="61" t="s">
        <v>5751</v>
      </c>
      <c r="E10222" s="61" t="s">
        <v>4134</v>
      </c>
      <c r="F10222" s="62">
        <v>0.5</v>
      </c>
      <c r="G10222" s="63">
        <v>2562</v>
      </c>
      <c r="H10222" s="25">
        <v>1281</v>
      </c>
      <c r="I10222" s="25"/>
      <c r="J10222" s="58" t="e">
        <f>HYPERLINK("#"&amp;"Insumos"&amp;"!A"&amp;MATCH($B10222,#REF!,0),"Ins "&amp;$B10222)</f>
        <v>#REF!</v>
      </c>
      <c r="M10222" s="220"/>
    </row>
    <row r="10223" spans="1:13" s="59" customFormat="1" ht="45" x14ac:dyDescent="0.2">
      <c r="A10223" s="69" t="s">
        <v>11894</v>
      </c>
      <c r="B10223" s="74" t="s">
        <v>6816</v>
      </c>
      <c r="C10223" s="80" t="s">
        <v>11897</v>
      </c>
      <c r="D10223" s="70" t="s">
        <v>5608</v>
      </c>
      <c r="E10223" s="37" t="s">
        <v>4134</v>
      </c>
      <c r="F10223" s="71"/>
      <c r="G10223" s="72"/>
      <c r="H10223" s="75"/>
      <c r="I10223" s="27">
        <v>327688</v>
      </c>
      <c r="M10223" s="220">
        <f t="shared" si="159"/>
        <v>429140</v>
      </c>
    </row>
    <row r="10224" spans="1:13" s="59" customFormat="1" ht="14.25" x14ac:dyDescent="0.2">
      <c r="A10224" s="60" t="s">
        <v>11894</v>
      </c>
      <c r="B10224" s="60" t="s">
        <v>5577</v>
      </c>
      <c r="C10224" s="66" t="s">
        <v>6346</v>
      </c>
      <c r="D10224" s="61" t="s">
        <v>5734</v>
      </c>
      <c r="E10224" s="61" t="s">
        <v>4141</v>
      </c>
      <c r="F10224" s="62">
        <v>1.5</v>
      </c>
      <c r="G10224" s="63">
        <v>53481</v>
      </c>
      <c r="H10224" s="25">
        <v>80222</v>
      </c>
      <c r="I10224" s="25"/>
      <c r="J10224" s="58" t="e">
        <f>HYPERLINK("#"&amp;"Insumos"&amp;"!A"&amp;MATCH($B10224,#REF!,0),"Ins "&amp;$B10224)</f>
        <v>#REF!</v>
      </c>
      <c r="M10224" s="220"/>
    </row>
    <row r="10225" spans="1:13" s="59" customFormat="1" ht="14.25" x14ac:dyDescent="0.2">
      <c r="A10225" s="60" t="s">
        <v>11894</v>
      </c>
      <c r="B10225" s="64" t="s">
        <v>11887</v>
      </c>
      <c r="C10225" s="66" t="s">
        <v>11898</v>
      </c>
      <c r="D10225" s="61" t="s">
        <v>5751</v>
      </c>
      <c r="E10225" s="61" t="s">
        <v>4134</v>
      </c>
      <c r="F10225" s="62">
        <v>1</v>
      </c>
      <c r="G10225" s="63">
        <v>156000</v>
      </c>
      <c r="H10225" s="25">
        <v>156000</v>
      </c>
      <c r="I10225" s="25"/>
      <c r="J10225" s="58" t="e">
        <f>HYPERLINK("#"&amp;"Insumos"&amp;"!A"&amp;MATCH($B10225,#REF!,0),"Ins "&amp;$B10225)</f>
        <v>#REF!</v>
      </c>
      <c r="M10225" s="220"/>
    </row>
    <row r="10226" spans="1:13" s="59" customFormat="1" ht="14.25" x14ac:dyDescent="0.2">
      <c r="A10226" s="60" t="s">
        <v>11894</v>
      </c>
      <c r="B10226" s="64" t="s">
        <v>11815</v>
      </c>
      <c r="C10226" s="66" t="s">
        <v>11827</v>
      </c>
      <c r="D10226" s="61" t="s">
        <v>5751</v>
      </c>
      <c r="E10226" s="61" t="s">
        <v>4134</v>
      </c>
      <c r="F10226" s="62">
        <v>1</v>
      </c>
      <c r="G10226" s="63">
        <v>73736</v>
      </c>
      <c r="H10226" s="25">
        <v>73736</v>
      </c>
      <c r="I10226" s="25"/>
      <c r="J10226" s="58" t="e">
        <f>HYPERLINK("#"&amp;"Insumos"&amp;"!A"&amp;MATCH($B10226,#REF!,0),"Ins "&amp;$B10226)</f>
        <v>#REF!</v>
      </c>
      <c r="M10226" s="220"/>
    </row>
    <row r="10227" spans="1:13" s="59" customFormat="1" ht="14.25" x14ac:dyDescent="0.2">
      <c r="A10227" s="60" t="s">
        <v>11894</v>
      </c>
      <c r="B10227" s="64" t="s">
        <v>5533</v>
      </c>
      <c r="C10227" s="66" t="s">
        <v>5892</v>
      </c>
      <c r="D10227" s="61" t="s">
        <v>977</v>
      </c>
      <c r="E10227" s="61" t="s">
        <v>4134</v>
      </c>
      <c r="F10227" s="62">
        <v>2</v>
      </c>
      <c r="G10227" s="63">
        <v>3623</v>
      </c>
      <c r="H10227" s="25">
        <v>7246</v>
      </c>
      <c r="I10227" s="25"/>
      <c r="J10227" s="58" t="e">
        <f>HYPERLINK("#"&amp;"Insumos"&amp;"!A"&amp;MATCH($B10227,#REF!,0),"Ins "&amp;$B10227)</f>
        <v>#REF!</v>
      </c>
      <c r="M10227" s="220"/>
    </row>
    <row r="10228" spans="1:13" s="59" customFormat="1" ht="14.25" x14ac:dyDescent="0.2">
      <c r="A10228" s="60" t="s">
        <v>11894</v>
      </c>
      <c r="B10228" s="64" t="s">
        <v>263</v>
      </c>
      <c r="C10228" s="66" t="s">
        <v>696</v>
      </c>
      <c r="D10228" s="61" t="s">
        <v>5534</v>
      </c>
      <c r="E10228" s="61" t="s">
        <v>4140</v>
      </c>
      <c r="F10228" s="62">
        <v>2.86E-2</v>
      </c>
      <c r="G10228" s="63">
        <v>187426</v>
      </c>
      <c r="H10228" s="25">
        <v>5360</v>
      </c>
      <c r="I10228" s="25"/>
      <c r="J10228" s="58" t="e">
        <f>HYPERLINK("#"&amp;"Insumos"&amp;"!A"&amp;MATCH($B10228,#REF!,0),"Ins "&amp;$B10228)</f>
        <v>#REF!</v>
      </c>
      <c r="M10228" s="220"/>
    </row>
    <row r="10229" spans="1:13" s="59" customFormat="1" ht="14.25" x14ac:dyDescent="0.2">
      <c r="A10229" s="60" t="s">
        <v>11894</v>
      </c>
      <c r="B10229" s="64" t="s">
        <v>4654</v>
      </c>
      <c r="C10229" s="66" t="s">
        <v>4</v>
      </c>
      <c r="D10229" s="61" t="s">
        <v>5751</v>
      </c>
      <c r="E10229" s="61" t="s">
        <v>4134</v>
      </c>
      <c r="F10229" s="62">
        <v>2</v>
      </c>
      <c r="G10229" s="63">
        <v>2562</v>
      </c>
      <c r="H10229" s="25">
        <v>5124</v>
      </c>
      <c r="I10229" s="25"/>
      <c r="J10229" s="58" t="e">
        <f>HYPERLINK("#"&amp;"Insumos"&amp;"!A"&amp;MATCH($B10229,#REF!,0),"Ins "&amp;$B10229)</f>
        <v>#REF!</v>
      </c>
      <c r="M10229" s="220"/>
    </row>
    <row r="10230" spans="1:13" s="59" customFormat="1" ht="45" x14ac:dyDescent="0.2">
      <c r="A10230" s="69" t="s">
        <v>11948</v>
      </c>
      <c r="B10230" s="74" t="s">
        <v>6816</v>
      </c>
      <c r="C10230" s="80" t="s">
        <v>12037</v>
      </c>
      <c r="D10230" s="70" t="s">
        <v>5608</v>
      </c>
      <c r="E10230" s="37" t="s">
        <v>464</v>
      </c>
      <c r="F10230" s="71"/>
      <c r="G10230" s="72"/>
      <c r="H10230" s="75"/>
      <c r="I10230" s="27">
        <v>42011</v>
      </c>
      <c r="M10230" s="220">
        <f t="shared" si="159"/>
        <v>55018</v>
      </c>
    </row>
    <row r="10231" spans="1:13" s="59" customFormat="1" ht="14.25" x14ac:dyDescent="0.2">
      <c r="A10231" s="60" t="s">
        <v>11948</v>
      </c>
      <c r="B10231" s="60" t="s">
        <v>81</v>
      </c>
      <c r="C10231" s="66" t="s">
        <v>1020</v>
      </c>
      <c r="D10231" s="61" t="s">
        <v>5734</v>
      </c>
      <c r="E10231" s="61" t="s">
        <v>4141</v>
      </c>
      <c r="F10231" s="62">
        <v>0.36</v>
      </c>
      <c r="G10231" s="63">
        <v>75325</v>
      </c>
      <c r="H10231" s="25">
        <v>27117</v>
      </c>
      <c r="I10231" s="25"/>
      <c r="J10231" s="58" t="e">
        <f>HYPERLINK("#"&amp;"Insumos"&amp;"!A"&amp;MATCH($B10231,#REF!,0),"Ins "&amp;$B10231)</f>
        <v>#REF!</v>
      </c>
      <c r="M10231" s="220"/>
    </row>
    <row r="10232" spans="1:13" s="59" customFormat="1" ht="14.25" x14ac:dyDescent="0.2">
      <c r="A10232" s="60" t="s">
        <v>11948</v>
      </c>
      <c r="B10232" s="64" t="s">
        <v>263</v>
      </c>
      <c r="C10232" s="66" t="s">
        <v>696</v>
      </c>
      <c r="D10232" s="61" t="s">
        <v>5534</v>
      </c>
      <c r="E10232" s="61" t="s">
        <v>4140</v>
      </c>
      <c r="F10232" s="62">
        <v>5.0000000000000001E-3</v>
      </c>
      <c r="G10232" s="63">
        <v>187426</v>
      </c>
      <c r="H10232" s="25">
        <v>937</v>
      </c>
      <c r="I10232" s="25"/>
      <c r="J10232" s="58" t="e">
        <f>HYPERLINK("#"&amp;"Insumos"&amp;"!A"&amp;MATCH($B10232,#REF!,0),"Ins "&amp;$B10232)</f>
        <v>#REF!</v>
      </c>
      <c r="M10232" s="220"/>
    </row>
    <row r="10233" spans="1:13" s="59" customFormat="1" ht="14.25" x14ac:dyDescent="0.2">
      <c r="A10233" s="60" t="s">
        <v>11948</v>
      </c>
      <c r="B10233" s="64" t="s">
        <v>5533</v>
      </c>
      <c r="C10233" s="66" t="s">
        <v>5892</v>
      </c>
      <c r="D10233" s="61" t="s">
        <v>977</v>
      </c>
      <c r="E10233" s="61" t="s">
        <v>4134</v>
      </c>
      <c r="F10233" s="62">
        <v>0.2</v>
      </c>
      <c r="G10233" s="63">
        <v>3623</v>
      </c>
      <c r="H10233" s="25">
        <v>725</v>
      </c>
      <c r="I10233" s="25"/>
      <c r="J10233" s="58" t="e">
        <f>HYPERLINK("#"&amp;"Insumos"&amp;"!A"&amp;MATCH($B10233,#REF!,0),"Ins "&amp;$B10233)</f>
        <v>#REF!</v>
      </c>
      <c r="M10233" s="220"/>
    </row>
    <row r="10234" spans="1:13" s="59" customFormat="1" ht="14.25" x14ac:dyDescent="0.2">
      <c r="A10234" s="60" t="s">
        <v>11948</v>
      </c>
      <c r="B10234" s="64" t="s">
        <v>11743</v>
      </c>
      <c r="C10234" s="66" t="s">
        <v>11949</v>
      </c>
      <c r="D10234" s="61" t="s">
        <v>5751</v>
      </c>
      <c r="E10234" s="61" t="s">
        <v>464</v>
      </c>
      <c r="F10234" s="62">
        <v>2</v>
      </c>
      <c r="G10234" s="63">
        <v>4160</v>
      </c>
      <c r="H10234" s="25">
        <v>8320</v>
      </c>
      <c r="I10234" s="25"/>
      <c r="J10234" s="58" t="e">
        <f>HYPERLINK("#"&amp;"Insumos"&amp;"!A"&amp;MATCH($B10234,#REF!,0),"Ins "&amp;$B10234)</f>
        <v>#REF!</v>
      </c>
      <c r="M10234" s="220"/>
    </row>
    <row r="10235" spans="1:13" s="59" customFormat="1" ht="14.25" x14ac:dyDescent="0.2">
      <c r="A10235" s="60" t="s">
        <v>11948</v>
      </c>
      <c r="B10235" s="64" t="s">
        <v>11744</v>
      </c>
      <c r="C10235" s="66" t="s">
        <v>11950</v>
      </c>
      <c r="D10235" s="61" t="s">
        <v>5751</v>
      </c>
      <c r="E10235" s="61" t="s">
        <v>464</v>
      </c>
      <c r="F10235" s="62">
        <v>1</v>
      </c>
      <c r="G10235" s="63">
        <v>2652</v>
      </c>
      <c r="H10235" s="25">
        <v>2652</v>
      </c>
      <c r="I10235" s="25"/>
      <c r="J10235" s="58" t="e">
        <f>HYPERLINK("#"&amp;"Insumos"&amp;"!A"&amp;MATCH($B10235,#REF!,0),"Ins "&amp;$B10235)</f>
        <v>#REF!</v>
      </c>
      <c r="M10235" s="220"/>
    </row>
    <row r="10236" spans="1:13" s="59" customFormat="1" ht="14.25" x14ac:dyDescent="0.2">
      <c r="A10236" s="60" t="s">
        <v>11948</v>
      </c>
      <c r="B10236" s="64" t="s">
        <v>5007</v>
      </c>
      <c r="C10236" s="66" t="s">
        <v>720</v>
      </c>
      <c r="D10236" s="61" t="s">
        <v>5751</v>
      </c>
      <c r="E10236" s="61" t="s">
        <v>4134</v>
      </c>
      <c r="F10236" s="62">
        <v>0.68200000000000005</v>
      </c>
      <c r="G10236" s="63">
        <v>1897</v>
      </c>
      <c r="H10236" s="25">
        <v>1294</v>
      </c>
      <c r="I10236" s="25"/>
      <c r="J10236" s="58" t="e">
        <f>HYPERLINK("#"&amp;"Insumos"&amp;"!A"&amp;MATCH($B10236,#REF!,0),"Ins "&amp;$B10236)</f>
        <v>#REF!</v>
      </c>
      <c r="M10236" s="220"/>
    </row>
    <row r="10237" spans="1:13" s="59" customFormat="1" ht="14.25" x14ac:dyDescent="0.2">
      <c r="A10237" s="60" t="s">
        <v>11948</v>
      </c>
      <c r="B10237" s="64" t="s">
        <v>7713</v>
      </c>
      <c r="C10237" s="66" t="s">
        <v>7714</v>
      </c>
      <c r="D10237" s="61" t="s">
        <v>5751</v>
      </c>
      <c r="E10237" s="61" t="s">
        <v>4134</v>
      </c>
      <c r="F10237" s="62">
        <v>1</v>
      </c>
      <c r="G10237" s="63">
        <v>931</v>
      </c>
      <c r="H10237" s="25">
        <v>931</v>
      </c>
      <c r="I10237" s="25"/>
      <c r="J10237" s="58" t="e">
        <f>HYPERLINK("#"&amp;"Insumos"&amp;"!A"&amp;MATCH($B10237,#REF!,0),"Ins "&amp;$B10237)</f>
        <v>#REF!</v>
      </c>
      <c r="M10237" s="220"/>
    </row>
    <row r="10238" spans="1:13" s="59" customFormat="1" ht="14.25" x14ac:dyDescent="0.2">
      <c r="A10238" s="60" t="s">
        <v>11948</v>
      </c>
      <c r="B10238" s="64" t="s">
        <v>6039</v>
      </c>
      <c r="C10238" s="66" t="s">
        <v>6040</v>
      </c>
      <c r="D10238" s="61" t="s">
        <v>5751</v>
      </c>
      <c r="E10238" s="61" t="s">
        <v>4134</v>
      </c>
      <c r="F10238" s="62">
        <v>1.2999999999999999E-2</v>
      </c>
      <c r="G10238" s="63">
        <v>2667</v>
      </c>
      <c r="H10238" s="25">
        <v>35</v>
      </c>
      <c r="I10238" s="25"/>
      <c r="J10238" s="58" t="e">
        <f>HYPERLINK("#"&amp;"Insumos"&amp;"!A"&amp;MATCH($B10238,#REF!,0),"Ins "&amp;$B10238)</f>
        <v>#REF!</v>
      </c>
      <c r="M10238" s="220"/>
    </row>
    <row r="10239" spans="1:13" s="68" customFormat="1" ht="45" x14ac:dyDescent="0.2">
      <c r="A10239" s="69" t="s">
        <v>12035</v>
      </c>
      <c r="B10239" s="70" t="s">
        <v>6816</v>
      </c>
      <c r="C10239" s="80" t="s">
        <v>12036</v>
      </c>
      <c r="D10239" s="70" t="s">
        <v>5608</v>
      </c>
      <c r="E10239" s="37" t="s">
        <v>4134</v>
      </c>
      <c r="F10239" s="71"/>
      <c r="G10239" s="72"/>
      <c r="H10239" s="73"/>
      <c r="I10239" s="27">
        <v>104272</v>
      </c>
      <c r="M10239" s="220">
        <f t="shared" si="159"/>
        <v>136555</v>
      </c>
    </row>
    <row r="10240" spans="1:13" s="59" customFormat="1" ht="14.25" x14ac:dyDescent="0.2">
      <c r="A10240" s="60" t="s">
        <v>12035</v>
      </c>
      <c r="B10240" s="60" t="s">
        <v>5577</v>
      </c>
      <c r="C10240" s="66" t="s">
        <v>6346</v>
      </c>
      <c r="D10240" s="61" t="s">
        <v>5734</v>
      </c>
      <c r="E10240" s="61" t="s">
        <v>4141</v>
      </c>
      <c r="F10240" s="62">
        <v>1</v>
      </c>
      <c r="G10240" s="63">
        <v>53481</v>
      </c>
      <c r="H10240" s="25">
        <v>53481</v>
      </c>
      <c r="I10240" s="25"/>
      <c r="J10240" s="58" t="e">
        <f>HYPERLINK("#"&amp;"Insumos"&amp;"!A"&amp;MATCH($B10240,#REF!,0),"Ins "&amp;$B10240)</f>
        <v>#REF!</v>
      </c>
      <c r="M10240" s="220"/>
    </row>
    <row r="10241" spans="1:13" s="59" customFormat="1" ht="14.25" x14ac:dyDescent="0.2">
      <c r="A10241" s="60" t="s">
        <v>12035</v>
      </c>
      <c r="B10241" s="60" t="s">
        <v>263</v>
      </c>
      <c r="C10241" s="66" t="s">
        <v>696</v>
      </c>
      <c r="D10241" s="61" t="s">
        <v>5534</v>
      </c>
      <c r="E10241" s="61" t="s">
        <v>4140</v>
      </c>
      <c r="F10241" s="62">
        <v>1.14E-2</v>
      </c>
      <c r="G10241" s="63">
        <v>187426</v>
      </c>
      <c r="H10241" s="25">
        <v>2137</v>
      </c>
      <c r="I10241" s="25"/>
      <c r="J10241" s="58" t="e">
        <f>HYPERLINK("#"&amp;"Insumos"&amp;"!A"&amp;MATCH($B10241,#REF!,0),"Ins "&amp;$B10241)</f>
        <v>#REF!</v>
      </c>
      <c r="M10241" s="220"/>
    </row>
    <row r="10242" spans="1:13" s="59" customFormat="1" ht="14.25" x14ac:dyDescent="0.2">
      <c r="A10242" s="60" t="s">
        <v>12035</v>
      </c>
      <c r="B10242" s="60" t="s">
        <v>5533</v>
      </c>
      <c r="C10242" s="66" t="s">
        <v>5892</v>
      </c>
      <c r="D10242" s="61" t="s">
        <v>977</v>
      </c>
      <c r="E10242" s="61" t="s">
        <v>4134</v>
      </c>
      <c r="F10242" s="62">
        <v>0.5</v>
      </c>
      <c r="G10242" s="63">
        <v>3623</v>
      </c>
      <c r="H10242" s="25">
        <v>1812</v>
      </c>
      <c r="I10242" s="25"/>
      <c r="J10242" s="58" t="e">
        <f>HYPERLINK("#"&amp;"Insumos"&amp;"!A"&amp;MATCH($B10242,#REF!,0),"Ins "&amp;$B10242)</f>
        <v>#REF!</v>
      </c>
      <c r="M10242" s="220"/>
    </row>
    <row r="10243" spans="1:13" s="59" customFormat="1" ht="14.25" x14ac:dyDescent="0.2">
      <c r="A10243" s="60" t="s">
        <v>12035</v>
      </c>
      <c r="B10243" s="64" t="s">
        <v>4654</v>
      </c>
      <c r="C10243" s="66" t="s">
        <v>4</v>
      </c>
      <c r="D10243" s="61" t="s">
        <v>5751</v>
      </c>
      <c r="E10243" s="61" t="s">
        <v>4134</v>
      </c>
      <c r="F10243" s="62">
        <v>5</v>
      </c>
      <c r="G10243" s="63">
        <v>2562</v>
      </c>
      <c r="H10243" s="25">
        <v>12810</v>
      </c>
      <c r="I10243" s="25"/>
      <c r="J10243" s="58" t="e">
        <f>HYPERLINK("#"&amp;"Insumos"&amp;"!A"&amp;MATCH($B10243,#REF!,0),"Ins "&amp;$B10243)</f>
        <v>#REF!</v>
      </c>
      <c r="M10243" s="220"/>
    </row>
    <row r="10244" spans="1:13" s="59" customFormat="1" ht="14.25" x14ac:dyDescent="0.2">
      <c r="A10244" s="60" t="s">
        <v>12035</v>
      </c>
      <c r="B10244" s="64" t="s">
        <v>7414</v>
      </c>
      <c r="C10244" s="66" t="s">
        <v>7415</v>
      </c>
      <c r="D10244" s="61" t="s">
        <v>5751</v>
      </c>
      <c r="E10244" s="61" t="s">
        <v>287</v>
      </c>
      <c r="F10244" s="62">
        <v>1</v>
      </c>
      <c r="G10244" s="63">
        <v>2673</v>
      </c>
      <c r="H10244" s="25">
        <v>2673</v>
      </c>
      <c r="I10244" s="25"/>
      <c r="J10244" s="58" t="e">
        <f>HYPERLINK("#"&amp;"Insumos"&amp;"!A"&amp;MATCH($B10244,#REF!,0),"Ins "&amp;$B10244)</f>
        <v>#REF!</v>
      </c>
      <c r="M10244" s="220"/>
    </row>
    <row r="10245" spans="1:13" s="59" customFormat="1" ht="14.25" x14ac:dyDescent="0.2">
      <c r="A10245" s="60" t="s">
        <v>12035</v>
      </c>
      <c r="B10245" s="64" t="s">
        <v>5007</v>
      </c>
      <c r="C10245" s="66" t="s">
        <v>720</v>
      </c>
      <c r="D10245" s="61" t="s">
        <v>5751</v>
      </c>
      <c r="E10245" s="61" t="s">
        <v>4134</v>
      </c>
      <c r="F10245" s="65">
        <v>1</v>
      </c>
      <c r="G10245" s="63">
        <v>1897</v>
      </c>
      <c r="H10245" s="25">
        <v>1897</v>
      </c>
      <c r="I10245" s="25"/>
      <c r="J10245" s="58" t="e">
        <f>HYPERLINK("#"&amp;"Insumos"&amp;"!A"&amp;MATCH($B10245,#REF!,0),"Ins "&amp;$B10245)</f>
        <v>#REF!</v>
      </c>
      <c r="M10245" s="220"/>
    </row>
    <row r="10246" spans="1:13" s="59" customFormat="1" ht="14.25" x14ac:dyDescent="0.2">
      <c r="A10246" s="60" t="s">
        <v>12035</v>
      </c>
      <c r="B10246" s="64" t="s">
        <v>6084</v>
      </c>
      <c r="C10246" s="66" t="s">
        <v>6085</v>
      </c>
      <c r="D10246" s="61" t="s">
        <v>5751</v>
      </c>
      <c r="E10246" s="61" t="s">
        <v>464</v>
      </c>
      <c r="F10246" s="65">
        <v>0.2</v>
      </c>
      <c r="G10246" s="63">
        <v>21306</v>
      </c>
      <c r="H10246" s="25">
        <v>4261</v>
      </c>
      <c r="I10246" s="25"/>
      <c r="J10246" s="58" t="e">
        <f>HYPERLINK("#"&amp;"Insumos"&amp;"!A"&amp;MATCH($B10246,#REF!,0),"Ins "&amp;$B10246)</f>
        <v>#REF!</v>
      </c>
      <c r="M10246" s="220"/>
    </row>
    <row r="10247" spans="1:13" s="59" customFormat="1" ht="14.25" x14ac:dyDescent="0.2">
      <c r="A10247" s="60" t="s">
        <v>12035</v>
      </c>
      <c r="B10247" s="64" t="s">
        <v>6158</v>
      </c>
      <c r="C10247" s="66" t="s">
        <v>6159</v>
      </c>
      <c r="D10247" s="61" t="s">
        <v>5751</v>
      </c>
      <c r="E10247" s="61" t="s">
        <v>4134</v>
      </c>
      <c r="F10247" s="65">
        <v>1</v>
      </c>
      <c r="G10247" s="63">
        <v>17787</v>
      </c>
      <c r="H10247" s="25">
        <v>17787</v>
      </c>
      <c r="I10247" s="25"/>
      <c r="J10247" s="58" t="e">
        <f>HYPERLINK("#"&amp;"Insumos"&amp;"!A"&amp;MATCH($B10247,#REF!,0),"Ins "&amp;$B10247)</f>
        <v>#REF!</v>
      </c>
      <c r="M10247" s="220"/>
    </row>
    <row r="10248" spans="1:13" s="59" customFormat="1" ht="14.25" x14ac:dyDescent="0.2">
      <c r="A10248" s="60" t="s">
        <v>12035</v>
      </c>
      <c r="B10248" s="64" t="s">
        <v>7382</v>
      </c>
      <c r="C10248" s="66" t="s">
        <v>7383</v>
      </c>
      <c r="D10248" s="61" t="s">
        <v>5751</v>
      </c>
      <c r="E10248" s="61" t="s">
        <v>4134</v>
      </c>
      <c r="F10248" s="65">
        <v>4</v>
      </c>
      <c r="G10248" s="63">
        <v>286</v>
      </c>
      <c r="H10248" s="25">
        <v>1144</v>
      </c>
      <c r="I10248" s="25"/>
      <c r="J10248" s="58" t="e">
        <f>HYPERLINK("#"&amp;"Insumos"&amp;"!A"&amp;MATCH($B10248,#REF!,0),"Ins "&amp;$B10248)</f>
        <v>#REF!</v>
      </c>
      <c r="M10248" s="220"/>
    </row>
    <row r="10249" spans="1:13" s="59" customFormat="1" ht="14.25" x14ac:dyDescent="0.2">
      <c r="A10249" s="60" t="s">
        <v>12035</v>
      </c>
      <c r="B10249" s="64" t="s">
        <v>7418</v>
      </c>
      <c r="C10249" s="66" t="s">
        <v>7419</v>
      </c>
      <c r="D10249" s="61" t="s">
        <v>5751</v>
      </c>
      <c r="E10249" s="61" t="s">
        <v>287</v>
      </c>
      <c r="F10249" s="65">
        <v>2</v>
      </c>
      <c r="G10249" s="63">
        <v>2693</v>
      </c>
      <c r="H10249" s="25">
        <v>5386</v>
      </c>
      <c r="I10249" s="25"/>
      <c r="J10249" s="58" t="e">
        <f>HYPERLINK("#"&amp;"Insumos"&amp;"!A"&amp;MATCH($B10249,#REF!,0),"Ins "&amp;$B10249)</f>
        <v>#REF!</v>
      </c>
      <c r="M10249" s="220"/>
    </row>
    <row r="10250" spans="1:13" s="59" customFormat="1" ht="14.25" x14ac:dyDescent="0.2">
      <c r="A10250" s="60" t="s">
        <v>12035</v>
      </c>
      <c r="B10250" s="64" t="s">
        <v>11157</v>
      </c>
      <c r="C10250" s="66" t="s">
        <v>11119</v>
      </c>
      <c r="D10250" s="61" t="s">
        <v>5751</v>
      </c>
      <c r="E10250" s="61" t="s">
        <v>11151</v>
      </c>
      <c r="F10250" s="65">
        <v>1</v>
      </c>
      <c r="G10250" s="63">
        <v>884</v>
      </c>
      <c r="H10250" s="25">
        <v>884</v>
      </c>
      <c r="I10250" s="25"/>
      <c r="J10250" s="58" t="e">
        <f>HYPERLINK("#"&amp;"Insumos"&amp;"!A"&amp;MATCH($B10250,#REF!,0),"Ins "&amp;$B10250)</f>
        <v>#REF!</v>
      </c>
      <c r="M10250" s="220"/>
    </row>
    <row r="10251" spans="1:13" s="68" customFormat="1" ht="45" x14ac:dyDescent="0.2">
      <c r="A10251" s="69" t="s">
        <v>12039</v>
      </c>
      <c r="B10251" s="70" t="s">
        <v>6816</v>
      </c>
      <c r="C10251" s="80" t="s">
        <v>12038</v>
      </c>
      <c r="D10251" s="70" t="s">
        <v>5608</v>
      </c>
      <c r="E10251" s="37" t="s">
        <v>4134</v>
      </c>
      <c r="F10251" s="71"/>
      <c r="G10251" s="72"/>
      <c r="H10251" s="73"/>
      <c r="I10251" s="27">
        <v>103557</v>
      </c>
      <c r="M10251" s="220">
        <f t="shared" ref="M10251:M10289" si="160">ROUND(I10251*(1+$L$2),0)</f>
        <v>135618</v>
      </c>
    </row>
    <row r="10252" spans="1:13" s="59" customFormat="1" ht="14.25" x14ac:dyDescent="0.2">
      <c r="A10252" s="60" t="s">
        <v>12039</v>
      </c>
      <c r="B10252" s="60" t="s">
        <v>5577</v>
      </c>
      <c r="C10252" s="66" t="s">
        <v>6346</v>
      </c>
      <c r="D10252" s="61" t="s">
        <v>5734</v>
      </c>
      <c r="E10252" s="61" t="s">
        <v>4141</v>
      </c>
      <c r="F10252" s="62">
        <v>1</v>
      </c>
      <c r="G10252" s="63">
        <v>53481</v>
      </c>
      <c r="H10252" s="25">
        <v>53481</v>
      </c>
      <c r="I10252" s="25"/>
      <c r="J10252" s="58" t="e">
        <f>HYPERLINK("#"&amp;"Insumos"&amp;"!A"&amp;MATCH($B10252,#REF!,0),"Ins "&amp;$B10252)</f>
        <v>#REF!</v>
      </c>
      <c r="M10252" s="220"/>
    </row>
    <row r="10253" spans="1:13" s="59" customFormat="1" ht="14.25" x14ac:dyDescent="0.2">
      <c r="A10253" s="60" t="s">
        <v>12039</v>
      </c>
      <c r="B10253" s="60" t="s">
        <v>5533</v>
      </c>
      <c r="C10253" s="66" t="s">
        <v>5892</v>
      </c>
      <c r="D10253" s="61" t="s">
        <v>977</v>
      </c>
      <c r="E10253" s="61" t="s">
        <v>4134</v>
      </c>
      <c r="F10253" s="62">
        <v>0.5</v>
      </c>
      <c r="G10253" s="63">
        <v>3623</v>
      </c>
      <c r="H10253" s="25">
        <v>1812</v>
      </c>
      <c r="I10253" s="25"/>
      <c r="J10253" s="58" t="e">
        <f>HYPERLINK("#"&amp;"Insumos"&amp;"!A"&amp;MATCH($B10253,#REF!,0),"Ins "&amp;$B10253)</f>
        <v>#REF!</v>
      </c>
      <c r="M10253" s="220"/>
    </row>
    <row r="10254" spans="1:13" s="59" customFormat="1" ht="14.25" x14ac:dyDescent="0.2">
      <c r="A10254" s="60" t="s">
        <v>12039</v>
      </c>
      <c r="B10254" s="60" t="s">
        <v>4845</v>
      </c>
      <c r="C10254" s="66" t="s">
        <v>7331</v>
      </c>
      <c r="D10254" s="61" t="s">
        <v>5751</v>
      </c>
      <c r="E10254" s="61" t="s">
        <v>4134</v>
      </c>
      <c r="F10254" s="62">
        <v>1</v>
      </c>
      <c r="G10254" s="63">
        <v>15368</v>
      </c>
      <c r="H10254" s="25">
        <v>15368</v>
      </c>
      <c r="I10254" s="25"/>
      <c r="J10254" s="58" t="e">
        <f>HYPERLINK("#"&amp;"Insumos"&amp;"!A"&amp;MATCH($B10254,#REF!,0),"Ins "&amp;$B10254)</f>
        <v>#REF!</v>
      </c>
      <c r="M10254" s="220"/>
    </row>
    <row r="10255" spans="1:13" s="59" customFormat="1" ht="14.25" x14ac:dyDescent="0.2">
      <c r="A10255" s="60" t="s">
        <v>12039</v>
      </c>
      <c r="B10255" s="64" t="s">
        <v>7414</v>
      </c>
      <c r="C10255" s="66" t="s">
        <v>7415</v>
      </c>
      <c r="D10255" s="61" t="s">
        <v>5751</v>
      </c>
      <c r="E10255" s="61" t="s">
        <v>287</v>
      </c>
      <c r="F10255" s="62">
        <v>1</v>
      </c>
      <c r="G10255" s="63">
        <v>2673</v>
      </c>
      <c r="H10255" s="25">
        <v>2673</v>
      </c>
      <c r="I10255" s="25"/>
      <c r="J10255" s="58" t="e">
        <f>HYPERLINK("#"&amp;"Insumos"&amp;"!A"&amp;MATCH($B10255,#REF!,0),"Ins "&amp;$B10255)</f>
        <v>#REF!</v>
      </c>
      <c r="M10255" s="220"/>
    </row>
    <row r="10256" spans="1:13" s="59" customFormat="1" ht="14.25" x14ac:dyDescent="0.2">
      <c r="A10256" s="60" t="s">
        <v>12039</v>
      </c>
      <c r="B10256" s="64" t="s">
        <v>5007</v>
      </c>
      <c r="C10256" s="66" t="s">
        <v>720</v>
      </c>
      <c r="D10256" s="61" t="s">
        <v>5751</v>
      </c>
      <c r="E10256" s="61" t="s">
        <v>4134</v>
      </c>
      <c r="F10256" s="62">
        <v>1</v>
      </c>
      <c r="G10256" s="63">
        <v>1897</v>
      </c>
      <c r="H10256" s="25">
        <v>1897</v>
      </c>
      <c r="I10256" s="25"/>
      <c r="J10256" s="58" t="e">
        <f>HYPERLINK("#"&amp;"Insumos"&amp;"!A"&amp;MATCH($B10256,#REF!,0),"Ins "&amp;$B10256)</f>
        <v>#REF!</v>
      </c>
      <c r="M10256" s="220"/>
    </row>
    <row r="10257" spans="1:13" s="59" customFormat="1" ht="14.25" x14ac:dyDescent="0.2">
      <c r="A10257" s="60" t="s">
        <v>12039</v>
      </c>
      <c r="B10257" s="64" t="s">
        <v>6084</v>
      </c>
      <c r="C10257" s="66" t="s">
        <v>6085</v>
      </c>
      <c r="D10257" s="61" t="s">
        <v>5751</v>
      </c>
      <c r="E10257" s="61" t="s">
        <v>464</v>
      </c>
      <c r="F10257" s="65">
        <v>0.05</v>
      </c>
      <c r="G10257" s="63">
        <v>21306</v>
      </c>
      <c r="H10257" s="25">
        <v>1065</v>
      </c>
      <c r="I10257" s="25"/>
      <c r="J10257" s="58" t="e">
        <f>HYPERLINK("#"&amp;"Insumos"&amp;"!A"&amp;MATCH($B10257,#REF!,0),"Ins "&amp;$B10257)</f>
        <v>#REF!</v>
      </c>
      <c r="M10257" s="220"/>
    </row>
    <row r="10258" spans="1:13" s="59" customFormat="1" ht="14.25" x14ac:dyDescent="0.2">
      <c r="A10258" s="60" t="s">
        <v>12039</v>
      </c>
      <c r="B10258" s="64" t="s">
        <v>7382</v>
      </c>
      <c r="C10258" s="66" t="s">
        <v>7383</v>
      </c>
      <c r="D10258" s="61" t="s">
        <v>5751</v>
      </c>
      <c r="E10258" s="61" t="s">
        <v>4134</v>
      </c>
      <c r="F10258" s="65">
        <v>4</v>
      </c>
      <c r="G10258" s="63">
        <v>286</v>
      </c>
      <c r="H10258" s="25">
        <v>1144</v>
      </c>
      <c r="I10258" s="25"/>
      <c r="J10258" s="58" t="e">
        <f>HYPERLINK("#"&amp;"Insumos"&amp;"!A"&amp;MATCH($B10258,#REF!,0),"Ins "&amp;$B10258)</f>
        <v>#REF!</v>
      </c>
      <c r="M10258" s="220"/>
    </row>
    <row r="10259" spans="1:13" s="59" customFormat="1" ht="14.25" x14ac:dyDescent="0.2">
      <c r="A10259" s="60" t="s">
        <v>12039</v>
      </c>
      <c r="B10259" s="64" t="s">
        <v>7418</v>
      </c>
      <c r="C10259" s="66" t="s">
        <v>7419</v>
      </c>
      <c r="D10259" s="61" t="s">
        <v>5751</v>
      </c>
      <c r="E10259" s="61" t="s">
        <v>287</v>
      </c>
      <c r="F10259" s="65">
        <v>3.05</v>
      </c>
      <c r="G10259" s="63">
        <v>2693</v>
      </c>
      <c r="H10259" s="25">
        <v>8214</v>
      </c>
      <c r="I10259" s="25"/>
      <c r="J10259" s="58" t="e">
        <f>HYPERLINK("#"&amp;"Insumos"&amp;"!A"&amp;MATCH($B10259,#REF!,0),"Ins "&amp;$B10259)</f>
        <v>#REF!</v>
      </c>
      <c r="M10259" s="220"/>
    </row>
    <row r="10260" spans="1:13" s="59" customFormat="1" ht="14.25" x14ac:dyDescent="0.2">
      <c r="A10260" s="60" t="s">
        <v>12039</v>
      </c>
      <c r="B10260" s="64" t="s">
        <v>11157</v>
      </c>
      <c r="C10260" s="66" t="s">
        <v>11119</v>
      </c>
      <c r="D10260" s="61" t="s">
        <v>5751</v>
      </c>
      <c r="E10260" s="61" t="s">
        <v>11151</v>
      </c>
      <c r="F10260" s="65">
        <v>1</v>
      </c>
      <c r="G10260" s="63">
        <v>884</v>
      </c>
      <c r="H10260" s="25">
        <v>884</v>
      </c>
      <c r="I10260" s="25"/>
      <c r="J10260" s="58" t="e">
        <f>HYPERLINK("#"&amp;"Insumos"&amp;"!A"&amp;MATCH($B10260,#REF!,0),"Ins "&amp;$B10260)</f>
        <v>#REF!</v>
      </c>
      <c r="M10260" s="220"/>
    </row>
    <row r="10261" spans="1:13" s="59" customFormat="1" ht="14.25" x14ac:dyDescent="0.2">
      <c r="A10261" s="60" t="s">
        <v>12039</v>
      </c>
      <c r="B10261" s="64" t="s">
        <v>7442</v>
      </c>
      <c r="C10261" s="66" t="s">
        <v>7443</v>
      </c>
      <c r="D10261" s="61" t="s">
        <v>5751</v>
      </c>
      <c r="E10261" s="61" t="s">
        <v>4134</v>
      </c>
      <c r="F10261" s="65">
        <v>3</v>
      </c>
      <c r="G10261" s="63">
        <v>1403</v>
      </c>
      <c r="H10261" s="25">
        <v>4209</v>
      </c>
      <c r="I10261" s="25"/>
      <c r="J10261" s="58" t="e">
        <f>HYPERLINK("#"&amp;"Insumos"&amp;"!A"&amp;MATCH($B10261,#REF!,0),"Ins "&amp;$B10261)</f>
        <v>#REF!</v>
      </c>
      <c r="M10261" s="220"/>
    </row>
    <row r="10262" spans="1:13" s="59" customFormat="1" ht="14.25" x14ac:dyDescent="0.2">
      <c r="A10262" s="60" t="s">
        <v>12039</v>
      </c>
      <c r="B10262" s="64" t="s">
        <v>4654</v>
      </c>
      <c r="C10262" s="66" t="s">
        <v>4</v>
      </c>
      <c r="D10262" s="61" t="s">
        <v>5751</v>
      </c>
      <c r="E10262" s="61" t="s">
        <v>4134</v>
      </c>
      <c r="F10262" s="65">
        <v>5</v>
      </c>
      <c r="G10262" s="63">
        <v>2562</v>
      </c>
      <c r="H10262" s="25">
        <v>12810</v>
      </c>
      <c r="I10262" s="25"/>
      <c r="J10262" s="58" t="e">
        <f>HYPERLINK("#"&amp;"Insumos"&amp;"!A"&amp;MATCH($B10262,#REF!,0),"Ins "&amp;$B10262)</f>
        <v>#REF!</v>
      </c>
      <c r="M10262" s="220"/>
    </row>
    <row r="10263" spans="1:13" s="68" customFormat="1" ht="75" x14ac:dyDescent="0.2">
      <c r="A10263" s="69" t="s">
        <v>12094</v>
      </c>
      <c r="B10263" s="70" t="s">
        <v>6816</v>
      </c>
      <c r="C10263" s="80" t="s">
        <v>12095</v>
      </c>
      <c r="D10263" s="70" t="s">
        <v>5608</v>
      </c>
      <c r="E10263" s="37" t="s">
        <v>4134</v>
      </c>
      <c r="F10263" s="71"/>
      <c r="G10263" s="72"/>
      <c r="H10263" s="73"/>
      <c r="I10263" s="27">
        <v>1540165</v>
      </c>
      <c r="M10263" s="220">
        <f t="shared" si="160"/>
        <v>2017000</v>
      </c>
    </row>
    <row r="10264" spans="1:13" s="59" customFormat="1" ht="14.25" x14ac:dyDescent="0.2">
      <c r="A10264" s="60" t="s">
        <v>12094</v>
      </c>
      <c r="B10264" s="60" t="s">
        <v>75</v>
      </c>
      <c r="C10264" s="66" t="s">
        <v>1026</v>
      </c>
      <c r="D10264" s="61" t="s">
        <v>5734</v>
      </c>
      <c r="E10264" s="61" t="s">
        <v>4141</v>
      </c>
      <c r="F10264" s="62">
        <v>4</v>
      </c>
      <c r="G10264" s="63">
        <v>97169</v>
      </c>
      <c r="H10264" s="25">
        <v>388676</v>
      </c>
      <c r="I10264" s="25"/>
      <c r="J10264" s="58" t="e">
        <f>HYPERLINK("#"&amp;"Insumos"&amp;"!A"&amp;MATCH($B10264,#REF!,0),"Ins "&amp;$B10264)</f>
        <v>#REF!</v>
      </c>
      <c r="M10264" s="220"/>
    </row>
    <row r="10265" spans="1:13" s="59" customFormat="1" ht="14.25" x14ac:dyDescent="0.2">
      <c r="A10265" s="60" t="s">
        <v>12094</v>
      </c>
      <c r="B10265" s="60" t="s">
        <v>263</v>
      </c>
      <c r="C10265" s="66" t="s">
        <v>696</v>
      </c>
      <c r="D10265" s="61" t="s">
        <v>5534</v>
      </c>
      <c r="E10265" s="61" t="s">
        <v>4140</v>
      </c>
      <c r="F10265" s="62">
        <v>0.65</v>
      </c>
      <c r="G10265" s="63">
        <v>187426</v>
      </c>
      <c r="H10265" s="25">
        <v>121827</v>
      </c>
      <c r="I10265" s="25"/>
      <c r="J10265" s="58" t="e">
        <f>HYPERLINK("#"&amp;"Insumos"&amp;"!A"&amp;MATCH($B10265,#REF!,0),"Ins "&amp;$B10265)</f>
        <v>#REF!</v>
      </c>
      <c r="M10265" s="220"/>
    </row>
    <row r="10266" spans="1:13" s="59" customFormat="1" ht="14.25" x14ac:dyDescent="0.2">
      <c r="A10266" s="60" t="s">
        <v>12094</v>
      </c>
      <c r="B10266" s="60" t="s">
        <v>5533</v>
      </c>
      <c r="C10266" s="66" t="s">
        <v>5892</v>
      </c>
      <c r="D10266" s="61" t="s">
        <v>977</v>
      </c>
      <c r="E10266" s="61" t="s">
        <v>4134</v>
      </c>
      <c r="F10266" s="62">
        <v>8</v>
      </c>
      <c r="G10266" s="63">
        <v>3623</v>
      </c>
      <c r="H10266" s="25">
        <v>28984</v>
      </c>
      <c r="I10266" s="25"/>
      <c r="J10266" s="58" t="e">
        <f>HYPERLINK("#"&amp;"Insumos"&amp;"!A"&amp;MATCH($B10266,#REF!,0),"Ins "&amp;$B10266)</f>
        <v>#REF!</v>
      </c>
      <c r="M10266" s="220"/>
    </row>
    <row r="10267" spans="1:13" s="59" customFormat="1" ht="25.5" x14ac:dyDescent="0.2">
      <c r="A10267" s="60" t="s">
        <v>12094</v>
      </c>
      <c r="B10267" s="64" t="s">
        <v>12076</v>
      </c>
      <c r="C10267" s="66" t="s">
        <v>12113</v>
      </c>
      <c r="D10267" s="61" t="s">
        <v>5751</v>
      </c>
      <c r="E10267" s="61" t="s">
        <v>4134</v>
      </c>
      <c r="F10267" s="62">
        <v>1</v>
      </c>
      <c r="G10267" s="63">
        <v>461760</v>
      </c>
      <c r="H10267" s="25">
        <v>461760</v>
      </c>
      <c r="I10267" s="25"/>
      <c r="J10267" s="58" t="e">
        <f>HYPERLINK("#"&amp;"Insumos"&amp;"!A"&amp;MATCH($B10267,#REF!,0),"Ins "&amp;$B10267)</f>
        <v>#REF!</v>
      </c>
      <c r="M10267" s="220"/>
    </row>
    <row r="10268" spans="1:13" s="59" customFormat="1" ht="14.25" x14ac:dyDescent="0.2">
      <c r="A10268" s="60" t="s">
        <v>12094</v>
      </c>
      <c r="B10268" s="64" t="s">
        <v>12077</v>
      </c>
      <c r="C10268" s="66" t="s">
        <v>12114</v>
      </c>
      <c r="D10268" s="61" t="s">
        <v>5751</v>
      </c>
      <c r="E10268" s="61" t="s">
        <v>4134</v>
      </c>
      <c r="F10268" s="62">
        <v>1</v>
      </c>
      <c r="G10268" s="63">
        <v>221728</v>
      </c>
      <c r="H10268" s="25">
        <v>221728</v>
      </c>
      <c r="I10268" s="25"/>
      <c r="J10268" s="58" t="e">
        <f>HYPERLINK("#"&amp;"Insumos"&amp;"!A"&amp;MATCH($B10268,#REF!,0),"Ins "&amp;$B10268)</f>
        <v>#REF!</v>
      </c>
      <c r="M10268" s="220"/>
    </row>
    <row r="10269" spans="1:13" s="59" customFormat="1" ht="14.25" x14ac:dyDescent="0.2">
      <c r="A10269" s="60" t="s">
        <v>12094</v>
      </c>
      <c r="B10269" s="64" t="s">
        <v>12078</v>
      </c>
      <c r="C10269" s="66" t="s">
        <v>12115</v>
      </c>
      <c r="D10269" s="61" t="s">
        <v>5751</v>
      </c>
      <c r="E10269" s="61" t="s">
        <v>4134</v>
      </c>
      <c r="F10269" s="65">
        <v>1</v>
      </c>
      <c r="G10269" s="63">
        <v>221728</v>
      </c>
      <c r="H10269" s="25">
        <v>221728</v>
      </c>
      <c r="I10269" s="25"/>
      <c r="J10269" s="58" t="e">
        <f>HYPERLINK("#"&amp;"Insumos"&amp;"!A"&amp;MATCH($B10269,#REF!,0),"Ins "&amp;$B10269)</f>
        <v>#REF!</v>
      </c>
      <c r="M10269" s="220"/>
    </row>
    <row r="10270" spans="1:13" s="59" customFormat="1" ht="14.25" x14ac:dyDescent="0.2">
      <c r="A10270" s="60" t="s">
        <v>12094</v>
      </c>
      <c r="B10270" s="64" t="s">
        <v>12079</v>
      </c>
      <c r="C10270" s="66" t="s">
        <v>12116</v>
      </c>
      <c r="D10270" s="61" t="s">
        <v>5751</v>
      </c>
      <c r="E10270" s="61" t="s">
        <v>4134</v>
      </c>
      <c r="F10270" s="65">
        <v>0.13300000000000001</v>
      </c>
      <c r="G10270" s="63">
        <v>78485</v>
      </c>
      <c r="H10270" s="25">
        <v>10439</v>
      </c>
      <c r="I10270" s="25"/>
      <c r="J10270" s="58" t="e">
        <f>HYPERLINK("#"&amp;"Insumos"&amp;"!A"&amp;MATCH($B10270,#REF!,0),"Ins "&amp;$B10270)</f>
        <v>#REF!</v>
      </c>
      <c r="M10270" s="220"/>
    </row>
    <row r="10271" spans="1:13" s="59" customFormat="1" ht="14.25" x14ac:dyDescent="0.2">
      <c r="A10271" s="60" t="s">
        <v>12094</v>
      </c>
      <c r="B10271" s="64" t="s">
        <v>11664</v>
      </c>
      <c r="C10271" s="66" t="s">
        <v>11612</v>
      </c>
      <c r="D10271" s="61" t="s">
        <v>5751</v>
      </c>
      <c r="E10271" s="61" t="s">
        <v>4134</v>
      </c>
      <c r="F10271" s="65">
        <v>6.8150000000000002E-2</v>
      </c>
      <c r="G10271" s="63">
        <v>24232</v>
      </c>
      <c r="H10271" s="25">
        <v>1651</v>
      </c>
      <c r="I10271" s="25"/>
      <c r="J10271" s="58" t="e">
        <f>HYPERLINK("#"&amp;"Insumos"&amp;"!A"&amp;MATCH($B10271,#REF!,0),"Ins "&amp;$B10271)</f>
        <v>#REF!</v>
      </c>
      <c r="M10271" s="220"/>
    </row>
    <row r="10272" spans="1:13" s="59" customFormat="1" ht="14.25" x14ac:dyDescent="0.2">
      <c r="A10272" s="60" t="s">
        <v>12094</v>
      </c>
      <c r="B10272" s="64" t="s">
        <v>9032</v>
      </c>
      <c r="C10272" s="66" t="s">
        <v>9094</v>
      </c>
      <c r="D10272" s="61" t="s">
        <v>5751</v>
      </c>
      <c r="E10272" s="61" t="s">
        <v>69</v>
      </c>
      <c r="F10272" s="65">
        <v>0.6</v>
      </c>
      <c r="G10272" s="63">
        <v>13021</v>
      </c>
      <c r="H10272" s="25">
        <v>7813</v>
      </c>
      <c r="I10272" s="25"/>
      <c r="J10272" s="58" t="e">
        <f>HYPERLINK("#"&amp;"Insumos"&amp;"!A"&amp;MATCH($B10272,#REF!,0),"Ins "&amp;$B10272)</f>
        <v>#REF!</v>
      </c>
      <c r="M10272" s="220"/>
    </row>
    <row r="10273" spans="1:13" s="59" customFormat="1" ht="14.25" x14ac:dyDescent="0.2">
      <c r="A10273" s="60" t="s">
        <v>12094</v>
      </c>
      <c r="B10273" s="64" t="s">
        <v>9033</v>
      </c>
      <c r="C10273" s="66" t="s">
        <v>9095</v>
      </c>
      <c r="D10273" s="61" t="s">
        <v>5751</v>
      </c>
      <c r="E10273" s="61" t="s">
        <v>72</v>
      </c>
      <c r="F10273" s="65">
        <v>4</v>
      </c>
      <c r="G10273" s="63">
        <v>985</v>
      </c>
      <c r="H10273" s="25">
        <v>3940</v>
      </c>
      <c r="I10273" s="25"/>
      <c r="J10273" s="58" t="e">
        <f>HYPERLINK("#"&amp;"Insumos"&amp;"!A"&amp;MATCH($B10273,#REF!,0),"Ins "&amp;$B10273)</f>
        <v>#REF!</v>
      </c>
      <c r="M10273" s="220"/>
    </row>
    <row r="10274" spans="1:13" s="59" customFormat="1" ht="14.25" x14ac:dyDescent="0.2">
      <c r="A10274" s="60" t="s">
        <v>12094</v>
      </c>
      <c r="B10274" s="64" t="s">
        <v>9034</v>
      </c>
      <c r="C10274" s="66" t="s">
        <v>9096</v>
      </c>
      <c r="D10274" s="61" t="s">
        <v>5751</v>
      </c>
      <c r="E10274" s="61" t="s">
        <v>72</v>
      </c>
      <c r="F10274" s="65">
        <v>4</v>
      </c>
      <c r="G10274" s="63">
        <v>985</v>
      </c>
      <c r="H10274" s="25">
        <v>3940</v>
      </c>
      <c r="I10274" s="25"/>
      <c r="J10274" s="58" t="e">
        <f>HYPERLINK("#"&amp;"Insumos"&amp;"!A"&amp;MATCH($B10274,#REF!,0),"Ins "&amp;$B10274)</f>
        <v>#REF!</v>
      </c>
      <c r="M10274" s="220"/>
    </row>
    <row r="10275" spans="1:13" s="59" customFormat="1" ht="14.25" x14ac:dyDescent="0.2">
      <c r="A10275" s="60" t="s">
        <v>12094</v>
      </c>
      <c r="B10275" s="64" t="s">
        <v>11665</v>
      </c>
      <c r="C10275" s="66" t="s">
        <v>11683</v>
      </c>
      <c r="D10275" s="61" t="s">
        <v>5751</v>
      </c>
      <c r="E10275" s="61" t="s">
        <v>464</v>
      </c>
      <c r="F10275" s="62">
        <v>1</v>
      </c>
      <c r="G10275" s="63">
        <v>10400</v>
      </c>
      <c r="H10275" s="25">
        <v>10400</v>
      </c>
      <c r="I10275" s="25"/>
      <c r="J10275" s="58" t="e">
        <f>HYPERLINK("#"&amp;"Insumos"&amp;"!A"&amp;MATCH($B10275,#REF!,0),"Ins "&amp;$B10275)</f>
        <v>#REF!</v>
      </c>
      <c r="M10275" s="220"/>
    </row>
    <row r="10276" spans="1:13" s="59" customFormat="1" ht="14.25" x14ac:dyDescent="0.2">
      <c r="A10276" s="60" t="s">
        <v>12094</v>
      </c>
      <c r="B10276" s="64" t="s">
        <v>11666</v>
      </c>
      <c r="C10276" s="66" t="s">
        <v>11684</v>
      </c>
      <c r="D10276" s="61" t="s">
        <v>5751</v>
      </c>
      <c r="E10276" s="61" t="s">
        <v>4134</v>
      </c>
      <c r="F10276" s="62">
        <v>2</v>
      </c>
      <c r="G10276" s="63">
        <v>4874</v>
      </c>
      <c r="H10276" s="25">
        <v>9748</v>
      </c>
      <c r="I10276" s="25"/>
      <c r="J10276" s="58" t="e">
        <f>HYPERLINK("#"&amp;"Insumos"&amp;"!A"&amp;MATCH($B10276,#REF!,0),"Ins "&amp;$B10276)</f>
        <v>#REF!</v>
      </c>
      <c r="M10276" s="220"/>
    </row>
    <row r="10277" spans="1:13" s="59" customFormat="1" ht="14.25" x14ac:dyDescent="0.2">
      <c r="A10277" s="60" t="s">
        <v>12094</v>
      </c>
      <c r="B10277" s="64" t="s">
        <v>12080</v>
      </c>
      <c r="C10277" s="66" t="s">
        <v>12117</v>
      </c>
      <c r="D10277" s="61" t="s">
        <v>5751</v>
      </c>
      <c r="E10277" s="61" t="s">
        <v>4134</v>
      </c>
      <c r="F10277" s="62">
        <v>4</v>
      </c>
      <c r="G10277" s="63">
        <v>3110</v>
      </c>
      <c r="H10277" s="25">
        <v>12440</v>
      </c>
      <c r="I10277" s="25"/>
      <c r="J10277" s="58" t="e">
        <f>HYPERLINK("#"&amp;"Insumos"&amp;"!A"&amp;MATCH($B10277,#REF!,0),"Ins "&amp;$B10277)</f>
        <v>#REF!</v>
      </c>
      <c r="M10277" s="220"/>
    </row>
    <row r="10278" spans="1:13" s="59" customFormat="1" ht="14.25" x14ac:dyDescent="0.2">
      <c r="A10278" s="60" t="s">
        <v>12094</v>
      </c>
      <c r="B10278" s="64" t="s">
        <v>11668</v>
      </c>
      <c r="C10278" s="66" t="s">
        <v>11686</v>
      </c>
      <c r="D10278" s="61" t="s">
        <v>5751</v>
      </c>
      <c r="E10278" s="61" t="s">
        <v>4134</v>
      </c>
      <c r="F10278" s="62">
        <v>20</v>
      </c>
      <c r="G10278" s="63">
        <v>364</v>
      </c>
      <c r="H10278" s="25">
        <v>7280</v>
      </c>
      <c r="I10278" s="25"/>
      <c r="J10278" s="58" t="e">
        <f>HYPERLINK("#"&amp;"Insumos"&amp;"!A"&amp;MATCH($B10278,#REF!,0),"Ins "&amp;$B10278)</f>
        <v>#REF!</v>
      </c>
      <c r="M10278" s="220"/>
    </row>
    <row r="10279" spans="1:13" s="59" customFormat="1" ht="25.5" x14ac:dyDescent="0.2">
      <c r="A10279" s="60" t="s">
        <v>12094</v>
      </c>
      <c r="B10279" s="64" t="s">
        <v>12081</v>
      </c>
      <c r="C10279" s="66" t="s">
        <v>12118</v>
      </c>
      <c r="D10279" s="61" t="s">
        <v>5751</v>
      </c>
      <c r="E10279" s="61" t="s">
        <v>4134</v>
      </c>
      <c r="F10279" s="62">
        <v>4</v>
      </c>
      <c r="G10279" s="63">
        <v>1040</v>
      </c>
      <c r="H10279" s="25">
        <v>4160</v>
      </c>
      <c r="I10279" s="25"/>
      <c r="J10279" s="58" t="e">
        <f>HYPERLINK("#"&amp;"Insumos"&amp;"!A"&amp;MATCH($B10279,#REF!,0),"Ins "&amp;$B10279)</f>
        <v>#REF!</v>
      </c>
      <c r="M10279" s="220"/>
    </row>
    <row r="10280" spans="1:13" s="59" customFormat="1" ht="14.25" x14ac:dyDescent="0.2">
      <c r="A10280" s="60" t="s">
        <v>12094</v>
      </c>
      <c r="B10280" s="64" t="s">
        <v>11669</v>
      </c>
      <c r="C10280" s="66" t="s">
        <v>11696</v>
      </c>
      <c r="D10280" s="61" t="s">
        <v>5751</v>
      </c>
      <c r="E10280" s="61" t="s">
        <v>4134</v>
      </c>
      <c r="F10280" s="62">
        <v>21</v>
      </c>
      <c r="G10280" s="63">
        <v>260</v>
      </c>
      <c r="H10280" s="25">
        <v>5460</v>
      </c>
      <c r="I10280" s="25"/>
      <c r="J10280" s="58" t="e">
        <f>HYPERLINK("#"&amp;"Insumos"&amp;"!A"&amp;MATCH($B10280,#REF!,0),"Ins "&amp;$B10280)</f>
        <v>#REF!</v>
      </c>
      <c r="M10280" s="220"/>
    </row>
    <row r="10281" spans="1:13" s="59" customFormat="1" ht="25.5" x14ac:dyDescent="0.2">
      <c r="A10281" s="60" t="s">
        <v>12094</v>
      </c>
      <c r="B10281" s="64" t="s">
        <v>12082</v>
      </c>
      <c r="C10281" s="66" t="s">
        <v>12119</v>
      </c>
      <c r="D10281" s="61" t="s">
        <v>5751</v>
      </c>
      <c r="E10281" s="61" t="s">
        <v>4134</v>
      </c>
      <c r="F10281" s="62">
        <v>5</v>
      </c>
      <c r="G10281" s="63">
        <v>1248</v>
      </c>
      <c r="H10281" s="25">
        <v>6240</v>
      </c>
      <c r="I10281" s="25"/>
      <c r="J10281" s="58" t="e">
        <f>HYPERLINK("#"&amp;"Insumos"&amp;"!A"&amp;MATCH($B10281,#REF!,0),"Ins "&amp;$B10281)</f>
        <v>#REF!</v>
      </c>
      <c r="M10281" s="220"/>
    </row>
    <row r="10282" spans="1:13" s="59" customFormat="1" ht="14.25" x14ac:dyDescent="0.2">
      <c r="A10282" s="60" t="s">
        <v>12094</v>
      </c>
      <c r="B10282" s="64" t="s">
        <v>5007</v>
      </c>
      <c r="C10282" s="66" t="s">
        <v>720</v>
      </c>
      <c r="D10282" s="61" t="s">
        <v>5751</v>
      </c>
      <c r="E10282" s="61" t="s">
        <v>4134</v>
      </c>
      <c r="F10282" s="62">
        <v>6.3</v>
      </c>
      <c r="G10282" s="63">
        <v>1897</v>
      </c>
      <c r="H10282" s="25">
        <v>11951</v>
      </c>
      <c r="I10282" s="25"/>
      <c r="J10282" s="58" t="e">
        <f>HYPERLINK("#"&amp;"Insumos"&amp;"!A"&amp;MATCH($B10282,#REF!,0),"Ins "&amp;$B10282)</f>
        <v>#REF!</v>
      </c>
      <c r="M10282" s="220"/>
    </row>
    <row r="10283" spans="1:13" s="68" customFormat="1" ht="60" x14ac:dyDescent="0.2">
      <c r="A10283" s="69" t="s">
        <v>12127</v>
      </c>
      <c r="B10283" s="70" t="s">
        <v>6816</v>
      </c>
      <c r="C10283" s="80" t="s">
        <v>12138</v>
      </c>
      <c r="D10283" s="70" t="s">
        <v>5608</v>
      </c>
      <c r="E10283" s="37" t="s">
        <v>4134</v>
      </c>
      <c r="F10283" s="71"/>
      <c r="G10283" s="72"/>
      <c r="H10283" s="73"/>
      <c r="I10283" s="27">
        <v>26032</v>
      </c>
      <c r="M10283" s="220">
        <f t="shared" si="160"/>
        <v>34092</v>
      </c>
    </row>
    <row r="10284" spans="1:13" s="59" customFormat="1" ht="14.25" x14ac:dyDescent="0.2">
      <c r="A10284" s="60" t="s">
        <v>12127</v>
      </c>
      <c r="B10284" s="64" t="s">
        <v>81</v>
      </c>
      <c r="C10284" s="66" t="s">
        <v>1020</v>
      </c>
      <c r="D10284" s="61" t="s">
        <v>5734</v>
      </c>
      <c r="E10284" s="61" t="s">
        <v>4141</v>
      </c>
      <c r="F10284" s="62">
        <v>0.1</v>
      </c>
      <c r="G10284" s="63">
        <v>75325</v>
      </c>
      <c r="H10284" s="25">
        <v>7533</v>
      </c>
      <c r="I10284" s="25"/>
      <c r="J10284" s="58" t="e">
        <f>HYPERLINK("#"&amp;"Insumos"&amp;"!A"&amp;MATCH($B10284,#REF!,0),"Ins "&amp;$B10284)</f>
        <v>#REF!</v>
      </c>
      <c r="M10284" s="220"/>
    </row>
    <row r="10285" spans="1:13" s="59" customFormat="1" ht="14.25" x14ac:dyDescent="0.2">
      <c r="A10285" s="60" t="s">
        <v>12127</v>
      </c>
      <c r="B10285" s="64" t="s">
        <v>263</v>
      </c>
      <c r="C10285" s="66" t="s">
        <v>696</v>
      </c>
      <c r="D10285" s="61" t="s">
        <v>5534</v>
      </c>
      <c r="E10285" s="61" t="s">
        <v>4140</v>
      </c>
      <c r="F10285" s="62">
        <v>1.1999999999999999E-3</v>
      </c>
      <c r="G10285" s="63">
        <v>187426</v>
      </c>
      <c r="H10285" s="25">
        <v>225</v>
      </c>
      <c r="I10285" s="25"/>
      <c r="J10285" s="58" t="e">
        <f>HYPERLINK("#"&amp;"Insumos"&amp;"!A"&amp;MATCH($B10285,#REF!,0),"Ins "&amp;$B10285)</f>
        <v>#REF!</v>
      </c>
      <c r="M10285" s="220"/>
    </row>
    <row r="10286" spans="1:13" s="59" customFormat="1" ht="14.25" x14ac:dyDescent="0.2">
      <c r="A10286" s="60" t="s">
        <v>12127</v>
      </c>
      <c r="B10286" s="64" t="s">
        <v>5533</v>
      </c>
      <c r="C10286" s="66" t="s">
        <v>5892</v>
      </c>
      <c r="D10286" s="61" t="s">
        <v>977</v>
      </c>
      <c r="E10286" s="61" t="s">
        <v>4134</v>
      </c>
      <c r="F10286" s="62">
        <v>0.2</v>
      </c>
      <c r="G10286" s="63">
        <v>3623</v>
      </c>
      <c r="H10286" s="25">
        <v>725</v>
      </c>
      <c r="I10286" s="25"/>
      <c r="J10286" s="58" t="e">
        <f>HYPERLINK("#"&amp;"Insumos"&amp;"!A"&amp;MATCH($B10286,#REF!,0),"Ins "&amp;$B10286)</f>
        <v>#REF!</v>
      </c>
      <c r="M10286" s="220"/>
    </row>
    <row r="10287" spans="1:13" s="59" customFormat="1" ht="14.25" x14ac:dyDescent="0.2">
      <c r="A10287" s="60" t="s">
        <v>12127</v>
      </c>
      <c r="B10287" s="64" t="s">
        <v>12083</v>
      </c>
      <c r="C10287" s="66" t="s">
        <v>12120</v>
      </c>
      <c r="D10287" s="61" t="s">
        <v>5751</v>
      </c>
      <c r="E10287" s="61" t="s">
        <v>4134</v>
      </c>
      <c r="F10287" s="62">
        <v>1</v>
      </c>
      <c r="G10287" s="63">
        <v>17264</v>
      </c>
      <c r="H10287" s="25">
        <v>17264</v>
      </c>
      <c r="I10287" s="25"/>
      <c r="J10287" s="58" t="e">
        <f>HYPERLINK("#"&amp;"Insumos"&amp;"!A"&amp;MATCH($B10287,#REF!,0),"Ins "&amp;$B10287)</f>
        <v>#REF!</v>
      </c>
      <c r="M10287" s="220"/>
    </row>
    <row r="10288" spans="1:13" s="59" customFormat="1" ht="14.25" x14ac:dyDescent="0.2">
      <c r="A10288" s="60" t="s">
        <v>12127</v>
      </c>
      <c r="B10288" s="64" t="s">
        <v>5007</v>
      </c>
      <c r="C10288" s="66" t="s">
        <v>720</v>
      </c>
      <c r="D10288" s="61" t="s">
        <v>5751</v>
      </c>
      <c r="E10288" s="61" t="s">
        <v>4134</v>
      </c>
      <c r="F10288" s="62">
        <v>0.15</v>
      </c>
      <c r="G10288" s="63">
        <v>1897</v>
      </c>
      <c r="H10288" s="25">
        <v>285</v>
      </c>
      <c r="I10288" s="25"/>
      <c r="J10288" s="58" t="e">
        <f>HYPERLINK("#"&amp;"Insumos"&amp;"!A"&amp;MATCH($B10288,#REF!,0),"Ins "&amp;$B10288)</f>
        <v>#REF!</v>
      </c>
      <c r="M10288" s="220"/>
    </row>
    <row r="10289" spans="1:13" s="68" customFormat="1" ht="90" x14ac:dyDescent="0.2">
      <c r="A10289" s="69" t="s">
        <v>12128</v>
      </c>
      <c r="B10289" s="70" t="s">
        <v>6816</v>
      </c>
      <c r="C10289" s="80" t="s">
        <v>12139</v>
      </c>
      <c r="D10289" s="70" t="s">
        <v>5608</v>
      </c>
      <c r="E10289" s="37" t="s">
        <v>4134</v>
      </c>
      <c r="F10289" s="71"/>
      <c r="G10289" s="72"/>
      <c r="H10289" s="73"/>
      <c r="I10289" s="27">
        <v>888268</v>
      </c>
      <c r="M10289" s="220">
        <f t="shared" si="160"/>
        <v>1163276</v>
      </c>
    </row>
    <row r="10290" spans="1:13" s="59" customFormat="1" ht="14.25" x14ac:dyDescent="0.2">
      <c r="A10290" s="60" t="s">
        <v>12128</v>
      </c>
      <c r="B10290" s="64" t="s">
        <v>81</v>
      </c>
      <c r="C10290" s="66" t="s">
        <v>1020</v>
      </c>
      <c r="D10290" s="61" t="s">
        <v>5734</v>
      </c>
      <c r="E10290" s="61" t="s">
        <v>4141</v>
      </c>
      <c r="F10290" s="62">
        <v>3</v>
      </c>
      <c r="G10290" s="63">
        <v>75325</v>
      </c>
      <c r="H10290" s="25">
        <v>225975</v>
      </c>
      <c r="I10290" s="25"/>
      <c r="J10290" s="58" t="e">
        <f>HYPERLINK("#"&amp;"Insumos"&amp;"!A"&amp;MATCH($B10290,#REF!,0),"Ins "&amp;$B10290)</f>
        <v>#REF!</v>
      </c>
      <c r="M10290" s="220"/>
    </row>
    <row r="10291" spans="1:13" s="59" customFormat="1" ht="14.25" x14ac:dyDescent="0.2">
      <c r="A10291" s="60" t="s">
        <v>12128</v>
      </c>
      <c r="B10291" s="64" t="s">
        <v>263</v>
      </c>
      <c r="C10291" s="66" t="s">
        <v>696</v>
      </c>
      <c r="D10291" s="61" t="s">
        <v>5534</v>
      </c>
      <c r="E10291" s="61" t="s">
        <v>4140</v>
      </c>
      <c r="F10291" s="62">
        <v>0.2</v>
      </c>
      <c r="G10291" s="63">
        <v>187426</v>
      </c>
      <c r="H10291" s="25">
        <v>37485</v>
      </c>
      <c r="I10291" s="25"/>
      <c r="J10291" s="58" t="e">
        <f>HYPERLINK("#"&amp;"Insumos"&amp;"!A"&amp;MATCH($B10291,#REF!,0),"Ins "&amp;$B10291)</f>
        <v>#REF!</v>
      </c>
      <c r="M10291" s="220"/>
    </row>
    <row r="10292" spans="1:13" s="59" customFormat="1" ht="14.25" x14ac:dyDescent="0.2">
      <c r="A10292" s="60" t="s">
        <v>12128</v>
      </c>
      <c r="B10292" s="64" t="s">
        <v>5533</v>
      </c>
      <c r="C10292" s="66" t="s">
        <v>5892</v>
      </c>
      <c r="D10292" s="61" t="s">
        <v>977</v>
      </c>
      <c r="E10292" s="61" t="s">
        <v>4134</v>
      </c>
      <c r="F10292" s="62">
        <v>4</v>
      </c>
      <c r="G10292" s="63">
        <v>3623</v>
      </c>
      <c r="H10292" s="25">
        <v>14492</v>
      </c>
      <c r="I10292" s="25"/>
      <c r="J10292" s="58" t="e">
        <f>HYPERLINK("#"&amp;"Insumos"&amp;"!A"&amp;MATCH($B10292,#REF!,0),"Ins "&amp;$B10292)</f>
        <v>#REF!</v>
      </c>
      <c r="M10292" s="220"/>
    </row>
    <row r="10293" spans="1:13" s="59" customFormat="1" ht="14.25" x14ac:dyDescent="0.2">
      <c r="A10293" s="60" t="s">
        <v>12128</v>
      </c>
      <c r="B10293" s="64" t="s">
        <v>5007</v>
      </c>
      <c r="C10293" s="66" t="s">
        <v>720</v>
      </c>
      <c r="D10293" s="61" t="s">
        <v>5751</v>
      </c>
      <c r="E10293" s="61" t="s">
        <v>4134</v>
      </c>
      <c r="F10293" s="62">
        <v>0.5</v>
      </c>
      <c r="G10293" s="63">
        <v>1897</v>
      </c>
      <c r="H10293" s="25">
        <v>949</v>
      </c>
      <c r="I10293" s="25"/>
      <c r="J10293" s="58" t="e">
        <f>HYPERLINK("#"&amp;"Insumos"&amp;"!A"&amp;MATCH($B10293,#REF!,0),"Ins "&amp;$B10293)</f>
        <v>#REF!</v>
      </c>
      <c r="M10293" s="220"/>
    </row>
    <row r="10294" spans="1:13" s="59" customFormat="1" ht="14.25" x14ac:dyDescent="0.2">
      <c r="A10294" s="60" t="s">
        <v>12128</v>
      </c>
      <c r="B10294" s="64" t="s">
        <v>4654</v>
      </c>
      <c r="C10294" s="66" t="s">
        <v>4</v>
      </c>
      <c r="D10294" s="61" t="s">
        <v>5751</v>
      </c>
      <c r="E10294" s="61" t="s">
        <v>4134</v>
      </c>
      <c r="F10294" s="62">
        <v>4</v>
      </c>
      <c r="G10294" s="63">
        <v>2562</v>
      </c>
      <c r="H10294" s="25">
        <v>10248</v>
      </c>
      <c r="I10294" s="25"/>
      <c r="J10294" s="58" t="e">
        <f>HYPERLINK("#"&amp;"Insumos"&amp;"!A"&amp;MATCH($B10294,#REF!,0),"Ins "&amp;$B10294)</f>
        <v>#REF!</v>
      </c>
      <c r="M10294" s="220"/>
    </row>
    <row r="10295" spans="1:13" s="59" customFormat="1" ht="25.5" x14ac:dyDescent="0.2">
      <c r="A10295" s="60" t="s">
        <v>12128</v>
      </c>
      <c r="B10295" s="64" t="s">
        <v>12096</v>
      </c>
      <c r="C10295" s="66" t="s">
        <v>12121</v>
      </c>
      <c r="D10295" s="61" t="s">
        <v>5751</v>
      </c>
      <c r="E10295" s="61" t="s">
        <v>4134</v>
      </c>
      <c r="F10295" s="62">
        <v>1</v>
      </c>
      <c r="G10295" s="63">
        <v>310960</v>
      </c>
      <c r="H10295" s="25">
        <v>310960</v>
      </c>
      <c r="I10295" s="25"/>
      <c r="J10295" s="58" t="e">
        <f>HYPERLINK("#"&amp;"Insumos"&amp;"!A"&amp;MATCH($B10295,#REF!,0),"Ins "&amp;$B10295)</f>
        <v>#REF!</v>
      </c>
      <c r="M10295" s="220"/>
    </row>
    <row r="10296" spans="1:13" s="59" customFormat="1" ht="14.25" x14ac:dyDescent="0.2">
      <c r="A10296" s="60" t="s">
        <v>12128</v>
      </c>
      <c r="B10296" s="64" t="s">
        <v>12097</v>
      </c>
      <c r="C10296" s="66" t="s">
        <v>12115</v>
      </c>
      <c r="D10296" s="61" t="s">
        <v>5751</v>
      </c>
      <c r="E10296" s="61" t="s">
        <v>4134</v>
      </c>
      <c r="F10296" s="62">
        <v>1</v>
      </c>
      <c r="G10296" s="63">
        <v>221728</v>
      </c>
      <c r="H10296" s="25">
        <v>221728</v>
      </c>
      <c r="I10296" s="25"/>
      <c r="J10296" s="58" t="e">
        <f>HYPERLINK("#"&amp;"Insumos"&amp;"!A"&amp;MATCH($B10296,#REF!,0),"Ins "&amp;$B10296)</f>
        <v>#REF!</v>
      </c>
      <c r="M10296" s="220"/>
    </row>
    <row r="10297" spans="1:13" s="59" customFormat="1" ht="14.25" x14ac:dyDescent="0.2">
      <c r="A10297" s="60" t="s">
        <v>12128</v>
      </c>
      <c r="B10297" s="64" t="s">
        <v>12079</v>
      </c>
      <c r="C10297" s="66" t="s">
        <v>12116</v>
      </c>
      <c r="D10297" s="61" t="s">
        <v>5751</v>
      </c>
      <c r="E10297" s="61" t="s">
        <v>4134</v>
      </c>
      <c r="F10297" s="62">
        <v>0.1</v>
      </c>
      <c r="G10297" s="63">
        <v>78485</v>
      </c>
      <c r="H10297" s="25">
        <v>7849</v>
      </c>
      <c r="I10297" s="25"/>
      <c r="J10297" s="58" t="e">
        <f>HYPERLINK("#"&amp;"Insumos"&amp;"!A"&amp;MATCH($B10297,#REF!,0),"Ins "&amp;$B10297)</f>
        <v>#REF!</v>
      </c>
      <c r="M10297" s="220"/>
    </row>
    <row r="10298" spans="1:13" s="59" customFormat="1" ht="14.25" x14ac:dyDescent="0.2">
      <c r="A10298" s="60" t="s">
        <v>12128</v>
      </c>
      <c r="B10298" s="64" t="s">
        <v>11664</v>
      </c>
      <c r="C10298" s="66" t="s">
        <v>11612</v>
      </c>
      <c r="D10298" s="61" t="s">
        <v>5751</v>
      </c>
      <c r="E10298" s="61" t="s">
        <v>4134</v>
      </c>
      <c r="F10298" s="62">
        <v>6.8150000000000002E-2</v>
      </c>
      <c r="G10298" s="63">
        <v>24232</v>
      </c>
      <c r="H10298" s="25">
        <v>1651</v>
      </c>
      <c r="I10298" s="25"/>
      <c r="J10298" s="58" t="e">
        <f>HYPERLINK("#"&amp;"Insumos"&amp;"!A"&amp;MATCH($B10298,#REF!,0),"Ins "&amp;$B10298)</f>
        <v>#REF!</v>
      </c>
      <c r="M10298" s="220"/>
    </row>
    <row r="10299" spans="1:13" s="59" customFormat="1" ht="14.25" x14ac:dyDescent="0.2">
      <c r="A10299" s="60" t="s">
        <v>12128</v>
      </c>
      <c r="B10299" s="64" t="s">
        <v>9032</v>
      </c>
      <c r="C10299" s="66" t="s">
        <v>9094</v>
      </c>
      <c r="D10299" s="61" t="s">
        <v>5751</v>
      </c>
      <c r="E10299" s="61" t="s">
        <v>69</v>
      </c>
      <c r="F10299" s="62">
        <v>0.6</v>
      </c>
      <c r="G10299" s="63">
        <v>13021</v>
      </c>
      <c r="H10299" s="25">
        <v>7813</v>
      </c>
      <c r="I10299" s="25"/>
      <c r="J10299" s="58" t="e">
        <f>HYPERLINK("#"&amp;"Insumos"&amp;"!A"&amp;MATCH($B10299,#REF!,0),"Ins "&amp;$B10299)</f>
        <v>#REF!</v>
      </c>
      <c r="M10299" s="220"/>
    </row>
    <row r="10300" spans="1:13" s="59" customFormat="1" ht="14.25" x14ac:dyDescent="0.2">
      <c r="A10300" s="60" t="s">
        <v>12128</v>
      </c>
      <c r="B10300" s="64" t="s">
        <v>9033</v>
      </c>
      <c r="C10300" s="66" t="s">
        <v>9095</v>
      </c>
      <c r="D10300" s="61" t="s">
        <v>5751</v>
      </c>
      <c r="E10300" s="61" t="s">
        <v>72</v>
      </c>
      <c r="F10300" s="62">
        <v>4</v>
      </c>
      <c r="G10300" s="63">
        <v>985</v>
      </c>
      <c r="H10300" s="25">
        <v>3940</v>
      </c>
      <c r="I10300" s="25"/>
      <c r="J10300" s="58" t="e">
        <f>HYPERLINK("#"&amp;"Insumos"&amp;"!A"&amp;MATCH($B10300,#REF!,0),"Ins "&amp;$B10300)</f>
        <v>#REF!</v>
      </c>
      <c r="M10300" s="220"/>
    </row>
    <row r="10301" spans="1:13" s="59" customFormat="1" ht="14.25" x14ac:dyDescent="0.2">
      <c r="A10301" s="60" t="s">
        <v>12128</v>
      </c>
      <c r="B10301" s="64" t="s">
        <v>9034</v>
      </c>
      <c r="C10301" s="66" t="s">
        <v>9096</v>
      </c>
      <c r="D10301" s="61" t="s">
        <v>5751</v>
      </c>
      <c r="E10301" s="61" t="s">
        <v>72</v>
      </c>
      <c r="F10301" s="62">
        <v>4</v>
      </c>
      <c r="G10301" s="63">
        <v>985</v>
      </c>
      <c r="H10301" s="25">
        <v>3940</v>
      </c>
      <c r="I10301" s="25"/>
      <c r="J10301" s="58" t="e">
        <f>HYPERLINK("#"&amp;"Insumos"&amp;"!A"&amp;MATCH($B10301,#REF!,0),"Ins "&amp;$B10301)</f>
        <v>#REF!</v>
      </c>
      <c r="M10301" s="220"/>
    </row>
    <row r="10302" spans="1:13" s="59" customFormat="1" ht="14.25" x14ac:dyDescent="0.2">
      <c r="A10302" s="60" t="s">
        <v>12128</v>
      </c>
      <c r="B10302" s="64" t="s">
        <v>11665</v>
      </c>
      <c r="C10302" s="66" t="s">
        <v>11683</v>
      </c>
      <c r="D10302" s="61" t="s">
        <v>5751</v>
      </c>
      <c r="E10302" s="61" t="s">
        <v>464</v>
      </c>
      <c r="F10302" s="62">
        <v>0.2</v>
      </c>
      <c r="G10302" s="63">
        <v>10400</v>
      </c>
      <c r="H10302" s="25">
        <v>2080</v>
      </c>
      <c r="I10302" s="25"/>
      <c r="J10302" s="58" t="e">
        <f>HYPERLINK("#"&amp;"Insumos"&amp;"!A"&amp;MATCH($B10302,#REF!,0),"Ins "&amp;$B10302)</f>
        <v>#REF!</v>
      </c>
      <c r="M10302" s="220"/>
    </row>
    <row r="10303" spans="1:13" s="59" customFormat="1" ht="14.25" x14ac:dyDescent="0.2">
      <c r="A10303" s="60" t="s">
        <v>12128</v>
      </c>
      <c r="B10303" s="64" t="s">
        <v>11666</v>
      </c>
      <c r="C10303" s="66" t="s">
        <v>11684</v>
      </c>
      <c r="D10303" s="61" t="s">
        <v>5751</v>
      </c>
      <c r="E10303" s="61" t="s">
        <v>4134</v>
      </c>
      <c r="F10303" s="62">
        <v>2</v>
      </c>
      <c r="G10303" s="63">
        <v>4874</v>
      </c>
      <c r="H10303" s="25">
        <v>9748</v>
      </c>
      <c r="I10303" s="25"/>
      <c r="J10303" s="58" t="e">
        <f>HYPERLINK("#"&amp;"Insumos"&amp;"!A"&amp;MATCH($B10303,#REF!,0),"Ins "&amp;$B10303)</f>
        <v>#REF!</v>
      </c>
      <c r="M10303" s="220"/>
    </row>
    <row r="10304" spans="1:13" s="59" customFormat="1" ht="14.25" x14ac:dyDescent="0.2">
      <c r="A10304" s="60" t="s">
        <v>12128</v>
      </c>
      <c r="B10304" s="64" t="s">
        <v>12080</v>
      </c>
      <c r="C10304" s="66" t="s">
        <v>12117</v>
      </c>
      <c r="D10304" s="61" t="s">
        <v>5751</v>
      </c>
      <c r="E10304" s="61" t="s">
        <v>4134</v>
      </c>
      <c r="F10304" s="62">
        <v>4</v>
      </c>
      <c r="G10304" s="63">
        <v>3110</v>
      </c>
      <c r="H10304" s="25">
        <v>12440</v>
      </c>
      <c r="I10304" s="25"/>
      <c r="J10304" s="58" t="e">
        <f>HYPERLINK("#"&amp;"Insumos"&amp;"!A"&amp;MATCH($B10304,#REF!,0),"Ins "&amp;$B10304)</f>
        <v>#REF!</v>
      </c>
      <c r="M10304" s="220"/>
    </row>
    <row r="10305" spans="1:13" s="59" customFormat="1" ht="14.25" x14ac:dyDescent="0.2">
      <c r="A10305" s="60" t="s">
        <v>12128</v>
      </c>
      <c r="B10305" s="64" t="s">
        <v>11668</v>
      </c>
      <c r="C10305" s="66" t="s">
        <v>11686</v>
      </c>
      <c r="D10305" s="61" t="s">
        <v>5751</v>
      </c>
      <c r="E10305" s="61" t="s">
        <v>4134</v>
      </c>
      <c r="F10305" s="62">
        <v>4</v>
      </c>
      <c r="G10305" s="63">
        <v>364</v>
      </c>
      <c r="H10305" s="25">
        <v>1456</v>
      </c>
      <c r="I10305" s="25"/>
      <c r="J10305" s="58" t="e">
        <f>HYPERLINK("#"&amp;"Insumos"&amp;"!A"&amp;MATCH($B10305,#REF!,0),"Ins "&amp;$B10305)</f>
        <v>#REF!</v>
      </c>
      <c r="M10305" s="220"/>
    </row>
    <row r="10306" spans="1:13" s="59" customFormat="1" ht="25.5" x14ac:dyDescent="0.2">
      <c r="A10306" s="60" t="s">
        <v>12128</v>
      </c>
      <c r="B10306" s="64" t="s">
        <v>12081</v>
      </c>
      <c r="C10306" s="66" t="s">
        <v>12118</v>
      </c>
      <c r="D10306" s="61" t="s">
        <v>5751</v>
      </c>
      <c r="E10306" s="61" t="s">
        <v>4134</v>
      </c>
      <c r="F10306" s="62">
        <v>4</v>
      </c>
      <c r="G10306" s="63">
        <v>1040</v>
      </c>
      <c r="H10306" s="25">
        <v>4160</v>
      </c>
      <c r="I10306" s="25"/>
      <c r="J10306" s="58" t="e">
        <f>HYPERLINK("#"&amp;"Insumos"&amp;"!A"&amp;MATCH($B10306,#REF!,0),"Ins "&amp;$B10306)</f>
        <v>#REF!</v>
      </c>
      <c r="M10306" s="220"/>
    </row>
    <row r="10307" spans="1:13" s="59" customFormat="1" ht="14.25" x14ac:dyDescent="0.2">
      <c r="A10307" s="60" t="s">
        <v>12128</v>
      </c>
      <c r="B10307" s="64" t="s">
        <v>11669</v>
      </c>
      <c r="C10307" s="66" t="s">
        <v>11696</v>
      </c>
      <c r="D10307" s="61" t="s">
        <v>5751</v>
      </c>
      <c r="E10307" s="61" t="s">
        <v>4134</v>
      </c>
      <c r="F10307" s="62">
        <v>5</v>
      </c>
      <c r="G10307" s="63">
        <v>260</v>
      </c>
      <c r="H10307" s="25">
        <v>1300</v>
      </c>
      <c r="I10307" s="25"/>
      <c r="J10307" s="58" t="e">
        <f>HYPERLINK("#"&amp;"Insumos"&amp;"!A"&amp;MATCH($B10307,#REF!,0),"Ins "&amp;$B10307)</f>
        <v>#REF!</v>
      </c>
      <c r="M10307" s="220"/>
    </row>
    <row r="10308" spans="1:13" s="59" customFormat="1" ht="14.25" x14ac:dyDescent="0.2">
      <c r="A10308" s="60" t="s">
        <v>12128</v>
      </c>
      <c r="B10308" s="64" t="s">
        <v>5007</v>
      </c>
      <c r="C10308" s="66" t="s">
        <v>720</v>
      </c>
      <c r="D10308" s="61" t="s">
        <v>5751</v>
      </c>
      <c r="E10308" s="61" t="s">
        <v>4134</v>
      </c>
      <c r="F10308" s="62">
        <v>5.3</v>
      </c>
      <c r="G10308" s="63">
        <v>1897</v>
      </c>
      <c r="H10308" s="25">
        <v>10054</v>
      </c>
      <c r="I10308" s="25"/>
      <c r="J10308" s="58" t="e">
        <f>HYPERLINK("#"&amp;"Insumos"&amp;"!A"&amp;MATCH($B10308,#REF!,0),"Ins "&amp;$B10308)</f>
        <v>#REF!</v>
      </c>
      <c r="M10308" s="220"/>
    </row>
    <row r="10309" spans="1:13" s="68" customFormat="1" ht="45" x14ac:dyDescent="0.2">
      <c r="A10309" s="69" t="s">
        <v>12129</v>
      </c>
      <c r="B10309" s="70" t="s">
        <v>6816</v>
      </c>
      <c r="C10309" s="80" t="s">
        <v>12140</v>
      </c>
      <c r="D10309" s="70" t="s">
        <v>5608</v>
      </c>
      <c r="E10309" s="37" t="s">
        <v>4134</v>
      </c>
      <c r="F10309" s="71"/>
      <c r="G10309" s="72"/>
      <c r="H10309" s="73"/>
      <c r="I10309" s="27">
        <v>69198</v>
      </c>
      <c r="M10309" s="220">
        <f t="shared" ref="M10309:M10366" si="161">ROUND(I10309*(1+$L$2),0)</f>
        <v>90622</v>
      </c>
    </row>
    <row r="10310" spans="1:13" s="59" customFormat="1" ht="14.25" x14ac:dyDescent="0.2">
      <c r="A10310" s="60" t="s">
        <v>12129</v>
      </c>
      <c r="B10310" s="64" t="s">
        <v>81</v>
      </c>
      <c r="C10310" s="66" t="s">
        <v>1020</v>
      </c>
      <c r="D10310" s="61" t="s">
        <v>5734</v>
      </c>
      <c r="E10310" s="61" t="s">
        <v>4141</v>
      </c>
      <c r="F10310" s="62">
        <v>0.5</v>
      </c>
      <c r="G10310" s="63">
        <v>75325</v>
      </c>
      <c r="H10310" s="25">
        <v>37663</v>
      </c>
      <c r="I10310" s="25"/>
      <c r="J10310" s="58" t="e">
        <f>HYPERLINK("#"&amp;"Insumos"&amp;"!A"&amp;MATCH($B10310,#REF!,0),"Ins "&amp;$B10310)</f>
        <v>#REF!</v>
      </c>
      <c r="M10310" s="220"/>
    </row>
    <row r="10311" spans="1:13" s="59" customFormat="1" ht="14.25" x14ac:dyDescent="0.2">
      <c r="A10311" s="60" t="s">
        <v>12129</v>
      </c>
      <c r="B10311" s="64" t="s">
        <v>263</v>
      </c>
      <c r="C10311" s="66" t="s">
        <v>696</v>
      </c>
      <c r="D10311" s="61" t="s">
        <v>5534</v>
      </c>
      <c r="E10311" s="61" t="s">
        <v>4140</v>
      </c>
      <c r="F10311" s="62">
        <v>5.0000000000000001E-3</v>
      </c>
      <c r="G10311" s="63">
        <v>187426</v>
      </c>
      <c r="H10311" s="25">
        <v>937</v>
      </c>
      <c r="I10311" s="25"/>
      <c r="J10311" s="58" t="e">
        <f>HYPERLINK("#"&amp;"Insumos"&amp;"!A"&amp;MATCH($B10311,#REF!,0),"Ins "&amp;$B10311)</f>
        <v>#REF!</v>
      </c>
      <c r="M10311" s="220"/>
    </row>
    <row r="10312" spans="1:13" s="59" customFormat="1" ht="14.25" x14ac:dyDescent="0.2">
      <c r="A10312" s="60" t="s">
        <v>12129</v>
      </c>
      <c r="B10312" s="64" t="s">
        <v>5533</v>
      </c>
      <c r="C10312" s="66" t="s">
        <v>5892</v>
      </c>
      <c r="D10312" s="61" t="s">
        <v>977</v>
      </c>
      <c r="E10312" s="61" t="s">
        <v>4134</v>
      </c>
      <c r="F10312" s="62">
        <v>0.2</v>
      </c>
      <c r="G10312" s="63">
        <v>3623</v>
      </c>
      <c r="H10312" s="25">
        <v>725</v>
      </c>
      <c r="I10312" s="25"/>
      <c r="J10312" s="58" t="e">
        <f>HYPERLINK("#"&amp;"Insumos"&amp;"!A"&amp;MATCH($B10312,#REF!,0),"Ins "&amp;$B10312)</f>
        <v>#REF!</v>
      </c>
      <c r="M10312" s="220"/>
    </row>
    <row r="10313" spans="1:13" s="59" customFormat="1" ht="14.25" x14ac:dyDescent="0.2">
      <c r="A10313" s="60" t="s">
        <v>12129</v>
      </c>
      <c r="B10313" s="64" t="s">
        <v>6106</v>
      </c>
      <c r="C10313" s="66" t="s">
        <v>6107</v>
      </c>
      <c r="D10313" s="61" t="s">
        <v>5751</v>
      </c>
      <c r="E10313" s="61" t="s">
        <v>464</v>
      </c>
      <c r="F10313" s="62">
        <v>4</v>
      </c>
      <c r="G10313" s="63">
        <v>4867</v>
      </c>
      <c r="H10313" s="25">
        <v>19468</v>
      </c>
      <c r="I10313" s="25"/>
      <c r="J10313" s="58" t="e">
        <f>HYPERLINK("#"&amp;"Insumos"&amp;"!A"&amp;MATCH($B10313,#REF!,0),"Ins "&amp;$B10313)</f>
        <v>#REF!</v>
      </c>
      <c r="M10313" s="220"/>
    </row>
    <row r="10314" spans="1:13" s="59" customFormat="1" ht="14.25" x14ac:dyDescent="0.2">
      <c r="A10314" s="60" t="s">
        <v>12129</v>
      </c>
      <c r="B10314" s="64" t="s">
        <v>6108</v>
      </c>
      <c r="C10314" s="66" t="s">
        <v>6109</v>
      </c>
      <c r="D10314" s="61" t="s">
        <v>5751</v>
      </c>
      <c r="E10314" s="61" t="s">
        <v>464</v>
      </c>
      <c r="F10314" s="62">
        <v>1</v>
      </c>
      <c r="G10314" s="63">
        <v>3284</v>
      </c>
      <c r="H10314" s="25">
        <v>3284</v>
      </c>
      <c r="I10314" s="25"/>
      <c r="J10314" s="58" t="e">
        <f>HYPERLINK("#"&amp;"Insumos"&amp;"!A"&amp;MATCH($B10314,#REF!,0),"Ins "&amp;$B10314)</f>
        <v>#REF!</v>
      </c>
      <c r="M10314" s="220"/>
    </row>
    <row r="10315" spans="1:13" s="59" customFormat="1" ht="14.25" x14ac:dyDescent="0.2">
      <c r="A10315" s="60" t="s">
        <v>12129</v>
      </c>
      <c r="B10315" s="64" t="s">
        <v>11177</v>
      </c>
      <c r="C10315" s="66" t="s">
        <v>11139</v>
      </c>
      <c r="D10315" s="61" t="s">
        <v>5751</v>
      </c>
      <c r="E10315" s="61" t="s">
        <v>11152</v>
      </c>
      <c r="F10315" s="62">
        <v>1</v>
      </c>
      <c r="G10315" s="63">
        <v>5408</v>
      </c>
      <c r="H10315" s="25">
        <v>5408</v>
      </c>
      <c r="I10315" s="25"/>
      <c r="J10315" s="58" t="e">
        <f>HYPERLINK("#"&amp;"Insumos"&amp;"!A"&amp;MATCH($B10315,#REF!,0),"Ins "&amp;$B10315)</f>
        <v>#REF!</v>
      </c>
      <c r="M10315" s="220"/>
    </row>
    <row r="10316" spans="1:13" s="59" customFormat="1" ht="14.25" x14ac:dyDescent="0.2">
      <c r="A10316" s="60" t="s">
        <v>12129</v>
      </c>
      <c r="B10316" s="64" t="s">
        <v>12098</v>
      </c>
      <c r="C10316" s="66" t="s">
        <v>12122</v>
      </c>
      <c r="D10316" s="61" t="s">
        <v>5751</v>
      </c>
      <c r="E10316" s="61" t="s">
        <v>4134</v>
      </c>
      <c r="F10316" s="62">
        <v>0.1</v>
      </c>
      <c r="G10316" s="63">
        <v>2756</v>
      </c>
      <c r="H10316" s="25">
        <v>276</v>
      </c>
      <c r="I10316" s="25"/>
      <c r="J10316" s="58" t="e">
        <f>HYPERLINK("#"&amp;"Insumos"&amp;"!A"&amp;MATCH($B10316,#REF!,0),"Ins "&amp;$B10316)</f>
        <v>#REF!</v>
      </c>
      <c r="M10316" s="220"/>
    </row>
    <row r="10317" spans="1:13" s="59" customFormat="1" ht="14.25" x14ac:dyDescent="0.2">
      <c r="A10317" s="60" t="s">
        <v>12129</v>
      </c>
      <c r="B10317" s="64" t="s">
        <v>6114</v>
      </c>
      <c r="C10317" s="66" t="s">
        <v>6115</v>
      </c>
      <c r="D10317" s="61" t="s">
        <v>5751</v>
      </c>
      <c r="E10317" s="61" t="s">
        <v>4134</v>
      </c>
      <c r="F10317" s="62">
        <v>0.05</v>
      </c>
      <c r="G10317" s="63">
        <v>2667</v>
      </c>
      <c r="H10317" s="25">
        <v>133</v>
      </c>
      <c r="I10317" s="25"/>
      <c r="J10317" s="58" t="e">
        <f>HYPERLINK("#"&amp;"Insumos"&amp;"!A"&amp;MATCH($B10317,#REF!,0),"Ins "&amp;$B10317)</f>
        <v>#REF!</v>
      </c>
      <c r="M10317" s="220"/>
    </row>
    <row r="10318" spans="1:13" s="59" customFormat="1" ht="14.25" x14ac:dyDescent="0.2">
      <c r="A10318" s="60" t="s">
        <v>12129</v>
      </c>
      <c r="B10318" s="64" t="s">
        <v>6116</v>
      </c>
      <c r="C10318" s="66" t="s">
        <v>6117</v>
      </c>
      <c r="D10318" s="61" t="s">
        <v>5751</v>
      </c>
      <c r="E10318" s="61" t="s">
        <v>4138</v>
      </c>
      <c r="F10318" s="62">
        <v>5.0000000000000001E-3</v>
      </c>
      <c r="G10318" s="63">
        <v>74569</v>
      </c>
      <c r="H10318" s="25">
        <v>373</v>
      </c>
      <c r="I10318" s="25"/>
      <c r="J10318" s="58" t="e">
        <f>HYPERLINK("#"&amp;"Insumos"&amp;"!A"&amp;MATCH($B10318,#REF!,0),"Ins "&amp;$B10318)</f>
        <v>#REF!</v>
      </c>
      <c r="M10318" s="220"/>
    </row>
    <row r="10319" spans="1:13" s="59" customFormat="1" ht="14.25" x14ac:dyDescent="0.2">
      <c r="A10319" s="60" t="s">
        <v>12129</v>
      </c>
      <c r="B10319" s="64" t="s">
        <v>7713</v>
      </c>
      <c r="C10319" s="66" t="s">
        <v>7714</v>
      </c>
      <c r="D10319" s="61" t="s">
        <v>5751</v>
      </c>
      <c r="E10319" s="61" t="s">
        <v>4134</v>
      </c>
      <c r="F10319" s="62">
        <v>1</v>
      </c>
      <c r="G10319" s="63">
        <v>931</v>
      </c>
      <c r="H10319" s="25">
        <v>931</v>
      </c>
      <c r="I10319" s="25"/>
      <c r="J10319" s="58" t="e">
        <f>HYPERLINK("#"&amp;"Insumos"&amp;"!A"&amp;MATCH($B10319,#REF!,0),"Ins "&amp;$B10319)</f>
        <v>#REF!</v>
      </c>
      <c r="M10319" s="220"/>
    </row>
    <row r="10320" spans="1:13" s="68" customFormat="1" ht="45" x14ac:dyDescent="0.2">
      <c r="A10320" s="69" t="s">
        <v>12130</v>
      </c>
      <c r="B10320" s="70" t="s">
        <v>6816</v>
      </c>
      <c r="C10320" s="80" t="s">
        <v>12141</v>
      </c>
      <c r="D10320" s="70" t="s">
        <v>5608</v>
      </c>
      <c r="E10320" s="37" t="s">
        <v>4134</v>
      </c>
      <c r="F10320" s="71"/>
      <c r="G10320" s="72"/>
      <c r="H10320" s="73"/>
      <c r="I10320" s="27">
        <v>104272</v>
      </c>
      <c r="M10320" s="220">
        <f t="shared" si="161"/>
        <v>136555</v>
      </c>
    </row>
    <row r="10321" spans="1:13" s="59" customFormat="1" ht="14.25" x14ac:dyDescent="0.2">
      <c r="A10321" s="60" t="s">
        <v>12130</v>
      </c>
      <c r="B10321" s="64" t="s">
        <v>5577</v>
      </c>
      <c r="C10321" s="66" t="s">
        <v>6346</v>
      </c>
      <c r="D10321" s="61" t="s">
        <v>5734</v>
      </c>
      <c r="E10321" s="61" t="s">
        <v>4141</v>
      </c>
      <c r="F10321" s="62">
        <v>1</v>
      </c>
      <c r="G10321" s="63">
        <v>53481</v>
      </c>
      <c r="H10321" s="25">
        <v>53481</v>
      </c>
      <c r="I10321" s="25"/>
      <c r="J10321" s="58" t="e">
        <f>HYPERLINK("#"&amp;"Insumos"&amp;"!A"&amp;MATCH($B10321,#REF!,0),"Ins "&amp;$B10321)</f>
        <v>#REF!</v>
      </c>
      <c r="M10321" s="220"/>
    </row>
    <row r="10322" spans="1:13" s="59" customFormat="1" ht="14.25" x14ac:dyDescent="0.2">
      <c r="A10322" s="60" t="s">
        <v>12130</v>
      </c>
      <c r="B10322" s="64" t="s">
        <v>263</v>
      </c>
      <c r="C10322" s="66" t="s">
        <v>696</v>
      </c>
      <c r="D10322" s="61" t="s">
        <v>5534</v>
      </c>
      <c r="E10322" s="61" t="s">
        <v>4140</v>
      </c>
      <c r="F10322" s="62">
        <v>1.14E-2</v>
      </c>
      <c r="G10322" s="63">
        <v>187426</v>
      </c>
      <c r="H10322" s="25">
        <v>2137</v>
      </c>
      <c r="I10322" s="25"/>
      <c r="J10322" s="58" t="e">
        <f>HYPERLINK("#"&amp;"Insumos"&amp;"!A"&amp;MATCH($B10322,#REF!,0),"Ins "&amp;$B10322)</f>
        <v>#REF!</v>
      </c>
      <c r="M10322" s="220"/>
    </row>
    <row r="10323" spans="1:13" s="59" customFormat="1" ht="14.25" x14ac:dyDescent="0.2">
      <c r="A10323" s="60" t="s">
        <v>12130</v>
      </c>
      <c r="B10323" s="64" t="s">
        <v>5533</v>
      </c>
      <c r="C10323" s="66" t="s">
        <v>5892</v>
      </c>
      <c r="D10323" s="61" t="s">
        <v>977</v>
      </c>
      <c r="E10323" s="61" t="s">
        <v>4134</v>
      </c>
      <c r="F10323" s="62">
        <v>0.5</v>
      </c>
      <c r="G10323" s="63">
        <v>3623</v>
      </c>
      <c r="H10323" s="25">
        <v>1812</v>
      </c>
      <c r="I10323" s="25"/>
      <c r="J10323" s="58" t="e">
        <f>HYPERLINK("#"&amp;"Insumos"&amp;"!A"&amp;MATCH($B10323,#REF!,0),"Ins "&amp;$B10323)</f>
        <v>#REF!</v>
      </c>
      <c r="M10323" s="220"/>
    </row>
    <row r="10324" spans="1:13" s="59" customFormat="1" ht="14.25" x14ac:dyDescent="0.2">
      <c r="A10324" s="60" t="s">
        <v>12130</v>
      </c>
      <c r="B10324" s="64" t="s">
        <v>4654</v>
      </c>
      <c r="C10324" s="66" t="s">
        <v>4</v>
      </c>
      <c r="D10324" s="61" t="s">
        <v>5751</v>
      </c>
      <c r="E10324" s="61" t="s">
        <v>4134</v>
      </c>
      <c r="F10324" s="62">
        <v>5</v>
      </c>
      <c r="G10324" s="63">
        <v>2562</v>
      </c>
      <c r="H10324" s="25">
        <v>12810</v>
      </c>
      <c r="I10324" s="25"/>
      <c r="J10324" s="58" t="e">
        <f>HYPERLINK("#"&amp;"Insumos"&amp;"!A"&amp;MATCH($B10324,#REF!,0),"Ins "&amp;$B10324)</f>
        <v>#REF!</v>
      </c>
      <c r="M10324" s="220"/>
    </row>
    <row r="10325" spans="1:13" s="59" customFormat="1" ht="14.25" x14ac:dyDescent="0.2">
      <c r="A10325" s="60" t="s">
        <v>12130</v>
      </c>
      <c r="B10325" s="64" t="s">
        <v>7414</v>
      </c>
      <c r="C10325" s="66" t="s">
        <v>7415</v>
      </c>
      <c r="D10325" s="61" t="s">
        <v>5751</v>
      </c>
      <c r="E10325" s="61" t="s">
        <v>287</v>
      </c>
      <c r="F10325" s="62">
        <v>1</v>
      </c>
      <c r="G10325" s="63">
        <v>2673</v>
      </c>
      <c r="H10325" s="25">
        <v>2673</v>
      </c>
      <c r="I10325" s="25"/>
      <c r="J10325" s="58" t="e">
        <f>HYPERLINK("#"&amp;"Insumos"&amp;"!A"&amp;MATCH($B10325,#REF!,0),"Ins "&amp;$B10325)</f>
        <v>#REF!</v>
      </c>
      <c r="M10325" s="220"/>
    </row>
    <row r="10326" spans="1:13" s="59" customFormat="1" ht="14.25" x14ac:dyDescent="0.2">
      <c r="A10326" s="60" t="s">
        <v>12130</v>
      </c>
      <c r="B10326" s="64" t="s">
        <v>5007</v>
      </c>
      <c r="C10326" s="66" t="s">
        <v>720</v>
      </c>
      <c r="D10326" s="61" t="s">
        <v>5751</v>
      </c>
      <c r="E10326" s="61" t="s">
        <v>4134</v>
      </c>
      <c r="F10326" s="62">
        <v>1</v>
      </c>
      <c r="G10326" s="63">
        <v>1897</v>
      </c>
      <c r="H10326" s="25">
        <v>1897</v>
      </c>
      <c r="I10326" s="25"/>
      <c r="J10326" s="58" t="e">
        <f>HYPERLINK("#"&amp;"Insumos"&amp;"!A"&amp;MATCH($B10326,#REF!,0),"Ins "&amp;$B10326)</f>
        <v>#REF!</v>
      </c>
      <c r="M10326" s="220"/>
    </row>
    <row r="10327" spans="1:13" s="59" customFormat="1" ht="14.25" x14ac:dyDescent="0.2">
      <c r="A10327" s="60" t="s">
        <v>12130</v>
      </c>
      <c r="B10327" s="64" t="s">
        <v>6084</v>
      </c>
      <c r="C10327" s="66" t="s">
        <v>6085</v>
      </c>
      <c r="D10327" s="61" t="s">
        <v>5751</v>
      </c>
      <c r="E10327" s="61" t="s">
        <v>464</v>
      </c>
      <c r="F10327" s="62">
        <v>0.2</v>
      </c>
      <c r="G10327" s="63">
        <v>21306</v>
      </c>
      <c r="H10327" s="25">
        <v>4261</v>
      </c>
      <c r="I10327" s="25"/>
      <c r="J10327" s="58" t="e">
        <f>HYPERLINK("#"&amp;"Insumos"&amp;"!A"&amp;MATCH($B10327,#REF!,0),"Ins "&amp;$B10327)</f>
        <v>#REF!</v>
      </c>
      <c r="M10327" s="220"/>
    </row>
    <row r="10328" spans="1:13" s="59" customFormat="1" ht="14.25" x14ac:dyDescent="0.2">
      <c r="A10328" s="60" t="s">
        <v>12130</v>
      </c>
      <c r="B10328" s="64" t="s">
        <v>6158</v>
      </c>
      <c r="C10328" s="66" t="s">
        <v>6159</v>
      </c>
      <c r="D10328" s="61" t="s">
        <v>5751</v>
      </c>
      <c r="E10328" s="61" t="s">
        <v>4134</v>
      </c>
      <c r="F10328" s="62">
        <v>1</v>
      </c>
      <c r="G10328" s="63">
        <v>17787</v>
      </c>
      <c r="H10328" s="25">
        <v>17787</v>
      </c>
      <c r="I10328" s="25"/>
      <c r="J10328" s="58" t="e">
        <f>HYPERLINK("#"&amp;"Insumos"&amp;"!A"&amp;MATCH($B10328,#REF!,0),"Ins "&amp;$B10328)</f>
        <v>#REF!</v>
      </c>
      <c r="M10328" s="220"/>
    </row>
    <row r="10329" spans="1:13" s="59" customFormat="1" ht="14.25" x14ac:dyDescent="0.2">
      <c r="A10329" s="60" t="s">
        <v>12130</v>
      </c>
      <c r="B10329" s="64" t="s">
        <v>7382</v>
      </c>
      <c r="C10329" s="66" t="s">
        <v>7383</v>
      </c>
      <c r="D10329" s="61" t="s">
        <v>5751</v>
      </c>
      <c r="E10329" s="61" t="s">
        <v>4134</v>
      </c>
      <c r="F10329" s="62">
        <v>4</v>
      </c>
      <c r="G10329" s="63">
        <v>286</v>
      </c>
      <c r="H10329" s="25">
        <v>1144</v>
      </c>
      <c r="I10329" s="25"/>
      <c r="J10329" s="58" t="e">
        <f>HYPERLINK("#"&amp;"Insumos"&amp;"!A"&amp;MATCH($B10329,#REF!,0),"Ins "&amp;$B10329)</f>
        <v>#REF!</v>
      </c>
      <c r="M10329" s="220"/>
    </row>
    <row r="10330" spans="1:13" s="59" customFormat="1" ht="14.25" x14ac:dyDescent="0.2">
      <c r="A10330" s="60" t="s">
        <v>12130</v>
      </c>
      <c r="B10330" s="64" t="s">
        <v>7418</v>
      </c>
      <c r="C10330" s="66" t="s">
        <v>7419</v>
      </c>
      <c r="D10330" s="61" t="s">
        <v>5751</v>
      </c>
      <c r="E10330" s="61" t="s">
        <v>287</v>
      </c>
      <c r="F10330" s="62">
        <v>2</v>
      </c>
      <c r="G10330" s="63">
        <v>2693</v>
      </c>
      <c r="H10330" s="25">
        <v>5386</v>
      </c>
      <c r="I10330" s="25"/>
      <c r="J10330" s="58" t="e">
        <f>HYPERLINK("#"&amp;"Insumos"&amp;"!A"&amp;MATCH($B10330,#REF!,0),"Ins "&amp;$B10330)</f>
        <v>#REF!</v>
      </c>
      <c r="M10330" s="220"/>
    </row>
    <row r="10331" spans="1:13" s="59" customFormat="1" ht="14.25" x14ac:dyDescent="0.2">
      <c r="A10331" s="60" t="s">
        <v>12130</v>
      </c>
      <c r="B10331" s="64" t="s">
        <v>11157</v>
      </c>
      <c r="C10331" s="66" t="s">
        <v>11119</v>
      </c>
      <c r="D10331" s="61" t="s">
        <v>5751</v>
      </c>
      <c r="E10331" s="61" t="s">
        <v>11151</v>
      </c>
      <c r="F10331" s="62">
        <v>1</v>
      </c>
      <c r="G10331" s="63">
        <v>884</v>
      </c>
      <c r="H10331" s="25">
        <v>884</v>
      </c>
      <c r="I10331" s="25"/>
      <c r="J10331" s="58" t="e">
        <f>HYPERLINK("#"&amp;"Insumos"&amp;"!A"&amp;MATCH($B10331,#REF!,0),"Ins "&amp;$B10331)</f>
        <v>#REF!</v>
      </c>
      <c r="M10331" s="220"/>
    </row>
    <row r="10332" spans="1:13" s="68" customFormat="1" ht="45" x14ac:dyDescent="0.2">
      <c r="A10332" s="69" t="s">
        <v>12131</v>
      </c>
      <c r="B10332" s="70" t="s">
        <v>6816</v>
      </c>
      <c r="C10332" s="80" t="s">
        <v>12142</v>
      </c>
      <c r="D10332" s="70" t="s">
        <v>5608</v>
      </c>
      <c r="E10332" s="37" t="s">
        <v>4134</v>
      </c>
      <c r="F10332" s="71"/>
      <c r="G10332" s="72"/>
      <c r="H10332" s="73"/>
      <c r="I10332" s="27">
        <v>103557</v>
      </c>
      <c r="M10332" s="220">
        <f t="shared" si="161"/>
        <v>135618</v>
      </c>
    </row>
    <row r="10333" spans="1:13" s="59" customFormat="1" ht="14.25" x14ac:dyDescent="0.2">
      <c r="A10333" s="60" t="s">
        <v>12131</v>
      </c>
      <c r="B10333" s="64" t="s">
        <v>5577</v>
      </c>
      <c r="C10333" s="66" t="s">
        <v>6346</v>
      </c>
      <c r="D10333" s="61" t="s">
        <v>5734</v>
      </c>
      <c r="E10333" s="61" t="s">
        <v>4141</v>
      </c>
      <c r="F10333" s="62">
        <v>1</v>
      </c>
      <c r="G10333" s="63">
        <v>53481</v>
      </c>
      <c r="H10333" s="25">
        <v>53481</v>
      </c>
      <c r="I10333" s="25"/>
      <c r="J10333" s="58" t="e">
        <f>HYPERLINK("#"&amp;"Insumos"&amp;"!A"&amp;MATCH($B10333,#REF!,0),"Ins "&amp;$B10333)</f>
        <v>#REF!</v>
      </c>
      <c r="M10333" s="220"/>
    </row>
    <row r="10334" spans="1:13" s="59" customFormat="1" ht="14.25" x14ac:dyDescent="0.2">
      <c r="A10334" s="60" t="s">
        <v>12131</v>
      </c>
      <c r="B10334" s="64" t="s">
        <v>5533</v>
      </c>
      <c r="C10334" s="66" t="s">
        <v>5892</v>
      </c>
      <c r="D10334" s="61" t="s">
        <v>977</v>
      </c>
      <c r="E10334" s="61" t="s">
        <v>4134</v>
      </c>
      <c r="F10334" s="62">
        <v>0.5</v>
      </c>
      <c r="G10334" s="63">
        <v>3623</v>
      </c>
      <c r="H10334" s="25">
        <v>1812</v>
      </c>
      <c r="I10334" s="25"/>
      <c r="J10334" s="58" t="e">
        <f>HYPERLINK("#"&amp;"Insumos"&amp;"!A"&amp;MATCH($B10334,#REF!,0),"Ins "&amp;$B10334)</f>
        <v>#REF!</v>
      </c>
      <c r="M10334" s="220"/>
    </row>
    <row r="10335" spans="1:13" s="59" customFormat="1" ht="14.25" x14ac:dyDescent="0.2">
      <c r="A10335" s="60" t="s">
        <v>12131</v>
      </c>
      <c r="B10335" s="64" t="s">
        <v>4845</v>
      </c>
      <c r="C10335" s="66" t="s">
        <v>7331</v>
      </c>
      <c r="D10335" s="61" t="s">
        <v>5751</v>
      </c>
      <c r="E10335" s="61" t="s">
        <v>4134</v>
      </c>
      <c r="F10335" s="62">
        <v>1</v>
      </c>
      <c r="G10335" s="63">
        <v>15368</v>
      </c>
      <c r="H10335" s="25">
        <v>15368</v>
      </c>
      <c r="I10335" s="25"/>
      <c r="J10335" s="58" t="e">
        <f>HYPERLINK("#"&amp;"Insumos"&amp;"!A"&amp;MATCH($B10335,#REF!,0),"Ins "&amp;$B10335)</f>
        <v>#REF!</v>
      </c>
      <c r="M10335" s="220"/>
    </row>
    <row r="10336" spans="1:13" s="59" customFormat="1" ht="14.25" x14ac:dyDescent="0.2">
      <c r="A10336" s="60" t="s">
        <v>12131</v>
      </c>
      <c r="B10336" s="64" t="s">
        <v>7414</v>
      </c>
      <c r="C10336" s="66" t="s">
        <v>7415</v>
      </c>
      <c r="D10336" s="61" t="s">
        <v>5751</v>
      </c>
      <c r="E10336" s="61" t="s">
        <v>287</v>
      </c>
      <c r="F10336" s="62">
        <v>1</v>
      </c>
      <c r="G10336" s="63">
        <v>2673</v>
      </c>
      <c r="H10336" s="25">
        <v>2673</v>
      </c>
      <c r="I10336" s="25"/>
      <c r="J10336" s="58" t="e">
        <f>HYPERLINK("#"&amp;"Insumos"&amp;"!A"&amp;MATCH($B10336,#REF!,0),"Ins "&amp;$B10336)</f>
        <v>#REF!</v>
      </c>
      <c r="M10336" s="220"/>
    </row>
    <row r="10337" spans="1:13" s="59" customFormat="1" ht="14.25" x14ac:dyDescent="0.2">
      <c r="A10337" s="60" t="s">
        <v>12131</v>
      </c>
      <c r="B10337" s="64" t="s">
        <v>5007</v>
      </c>
      <c r="C10337" s="66" t="s">
        <v>720</v>
      </c>
      <c r="D10337" s="61" t="s">
        <v>5751</v>
      </c>
      <c r="E10337" s="61" t="s">
        <v>4134</v>
      </c>
      <c r="F10337" s="62">
        <v>1</v>
      </c>
      <c r="G10337" s="63">
        <v>1897</v>
      </c>
      <c r="H10337" s="25">
        <v>1897</v>
      </c>
      <c r="I10337" s="25"/>
      <c r="J10337" s="58" t="e">
        <f>HYPERLINK("#"&amp;"Insumos"&amp;"!A"&amp;MATCH($B10337,#REF!,0),"Ins "&amp;$B10337)</f>
        <v>#REF!</v>
      </c>
      <c r="M10337" s="220"/>
    </row>
    <row r="10338" spans="1:13" s="59" customFormat="1" ht="14.25" x14ac:dyDescent="0.2">
      <c r="A10338" s="60" t="s">
        <v>12131</v>
      </c>
      <c r="B10338" s="64" t="s">
        <v>6084</v>
      </c>
      <c r="C10338" s="66" t="s">
        <v>6085</v>
      </c>
      <c r="D10338" s="61" t="s">
        <v>5751</v>
      </c>
      <c r="E10338" s="61" t="s">
        <v>464</v>
      </c>
      <c r="F10338" s="62">
        <v>0.05</v>
      </c>
      <c r="G10338" s="63">
        <v>21306</v>
      </c>
      <c r="H10338" s="25">
        <v>1065</v>
      </c>
      <c r="I10338" s="25"/>
      <c r="J10338" s="58" t="e">
        <f>HYPERLINK("#"&amp;"Insumos"&amp;"!A"&amp;MATCH($B10338,#REF!,0),"Ins "&amp;$B10338)</f>
        <v>#REF!</v>
      </c>
      <c r="M10338" s="220"/>
    </row>
    <row r="10339" spans="1:13" s="59" customFormat="1" ht="14.25" x14ac:dyDescent="0.2">
      <c r="A10339" s="60" t="s">
        <v>12131</v>
      </c>
      <c r="B10339" s="64" t="s">
        <v>7382</v>
      </c>
      <c r="C10339" s="66" t="s">
        <v>7383</v>
      </c>
      <c r="D10339" s="61" t="s">
        <v>5751</v>
      </c>
      <c r="E10339" s="61" t="s">
        <v>4134</v>
      </c>
      <c r="F10339" s="62">
        <v>4</v>
      </c>
      <c r="G10339" s="63">
        <v>286</v>
      </c>
      <c r="H10339" s="25">
        <v>1144</v>
      </c>
      <c r="I10339" s="25"/>
      <c r="J10339" s="58" t="e">
        <f>HYPERLINK("#"&amp;"Insumos"&amp;"!A"&amp;MATCH($B10339,#REF!,0),"Ins "&amp;$B10339)</f>
        <v>#REF!</v>
      </c>
      <c r="M10339" s="220"/>
    </row>
    <row r="10340" spans="1:13" s="59" customFormat="1" ht="14.25" x14ac:dyDescent="0.2">
      <c r="A10340" s="60" t="s">
        <v>12131</v>
      </c>
      <c r="B10340" s="64" t="s">
        <v>7418</v>
      </c>
      <c r="C10340" s="66" t="s">
        <v>7419</v>
      </c>
      <c r="D10340" s="61" t="s">
        <v>5751</v>
      </c>
      <c r="E10340" s="61" t="s">
        <v>287</v>
      </c>
      <c r="F10340" s="62">
        <v>3.05</v>
      </c>
      <c r="G10340" s="63">
        <v>2693</v>
      </c>
      <c r="H10340" s="25">
        <v>8214</v>
      </c>
      <c r="I10340" s="25"/>
      <c r="J10340" s="58" t="e">
        <f>HYPERLINK("#"&amp;"Insumos"&amp;"!A"&amp;MATCH($B10340,#REF!,0),"Ins "&amp;$B10340)</f>
        <v>#REF!</v>
      </c>
      <c r="M10340" s="220"/>
    </row>
    <row r="10341" spans="1:13" s="59" customFormat="1" ht="14.25" x14ac:dyDescent="0.2">
      <c r="A10341" s="60" t="s">
        <v>12131</v>
      </c>
      <c r="B10341" s="64" t="s">
        <v>11157</v>
      </c>
      <c r="C10341" s="66" t="s">
        <v>11119</v>
      </c>
      <c r="D10341" s="61" t="s">
        <v>5751</v>
      </c>
      <c r="E10341" s="61" t="s">
        <v>11151</v>
      </c>
      <c r="F10341" s="62">
        <v>1</v>
      </c>
      <c r="G10341" s="63">
        <v>884</v>
      </c>
      <c r="H10341" s="25">
        <v>884</v>
      </c>
      <c r="I10341" s="25"/>
      <c r="J10341" s="58" t="e">
        <f>HYPERLINK("#"&amp;"Insumos"&amp;"!A"&amp;MATCH($B10341,#REF!,0),"Ins "&amp;$B10341)</f>
        <v>#REF!</v>
      </c>
      <c r="M10341" s="220"/>
    </row>
    <row r="10342" spans="1:13" s="59" customFormat="1" ht="14.25" x14ac:dyDescent="0.2">
      <c r="A10342" s="60" t="s">
        <v>12131</v>
      </c>
      <c r="B10342" s="64" t="s">
        <v>7442</v>
      </c>
      <c r="C10342" s="66" t="s">
        <v>7443</v>
      </c>
      <c r="D10342" s="61" t="s">
        <v>5751</v>
      </c>
      <c r="E10342" s="61" t="s">
        <v>4134</v>
      </c>
      <c r="F10342" s="62">
        <v>3</v>
      </c>
      <c r="G10342" s="63">
        <v>1403</v>
      </c>
      <c r="H10342" s="25">
        <v>4209</v>
      </c>
      <c r="I10342" s="25"/>
      <c r="J10342" s="58" t="e">
        <f>HYPERLINK("#"&amp;"Insumos"&amp;"!A"&amp;MATCH($B10342,#REF!,0),"Ins "&amp;$B10342)</f>
        <v>#REF!</v>
      </c>
      <c r="M10342" s="220"/>
    </row>
    <row r="10343" spans="1:13" s="59" customFormat="1" ht="14.25" x14ac:dyDescent="0.2">
      <c r="A10343" s="60" t="s">
        <v>12131</v>
      </c>
      <c r="B10343" s="64" t="s">
        <v>4654</v>
      </c>
      <c r="C10343" s="66" t="s">
        <v>4</v>
      </c>
      <c r="D10343" s="61" t="s">
        <v>5751</v>
      </c>
      <c r="E10343" s="61" t="s">
        <v>4134</v>
      </c>
      <c r="F10343" s="62">
        <v>5</v>
      </c>
      <c r="G10343" s="63">
        <v>2562</v>
      </c>
      <c r="H10343" s="25">
        <v>12810</v>
      </c>
      <c r="I10343" s="25"/>
      <c r="J10343" s="58" t="e">
        <f>HYPERLINK("#"&amp;"Insumos"&amp;"!A"&amp;MATCH($B10343,#REF!,0),"Ins "&amp;$B10343)</f>
        <v>#REF!</v>
      </c>
      <c r="M10343" s="220"/>
    </row>
    <row r="10344" spans="1:13" s="68" customFormat="1" ht="45" x14ac:dyDescent="0.2">
      <c r="A10344" s="69" t="s">
        <v>12132</v>
      </c>
      <c r="B10344" s="70" t="s">
        <v>6816</v>
      </c>
      <c r="C10344" s="80" t="s">
        <v>12143</v>
      </c>
      <c r="D10344" s="70" t="s">
        <v>5608</v>
      </c>
      <c r="E10344" s="37" t="s">
        <v>4134</v>
      </c>
      <c r="F10344" s="71"/>
      <c r="G10344" s="72"/>
      <c r="H10344" s="73"/>
      <c r="I10344" s="27">
        <v>178867</v>
      </c>
      <c r="M10344" s="220">
        <f t="shared" si="161"/>
        <v>234244</v>
      </c>
    </row>
    <row r="10345" spans="1:13" s="59" customFormat="1" ht="14.25" x14ac:dyDescent="0.2">
      <c r="A10345" s="60" t="s">
        <v>12132</v>
      </c>
      <c r="B10345" s="64" t="s">
        <v>4943</v>
      </c>
      <c r="C10345" s="66" t="s">
        <v>2383</v>
      </c>
      <c r="D10345" s="61" t="s">
        <v>5751</v>
      </c>
      <c r="E10345" s="61" t="s">
        <v>4134</v>
      </c>
      <c r="F10345" s="62">
        <v>1</v>
      </c>
      <c r="G10345" s="63">
        <v>2028</v>
      </c>
      <c r="H10345" s="25">
        <v>2028</v>
      </c>
      <c r="I10345" s="25"/>
      <c r="J10345" s="58" t="e">
        <f>HYPERLINK("#"&amp;"Insumos"&amp;"!A"&amp;MATCH($B10345,#REF!,0),"Ins "&amp;$B10345)</f>
        <v>#REF!</v>
      </c>
      <c r="M10345" s="220"/>
    </row>
    <row r="10346" spans="1:13" s="59" customFormat="1" ht="14.25" x14ac:dyDescent="0.2">
      <c r="A10346" s="60" t="s">
        <v>12132</v>
      </c>
      <c r="B10346" s="64" t="s">
        <v>7414</v>
      </c>
      <c r="C10346" s="66" t="s">
        <v>7415</v>
      </c>
      <c r="D10346" s="61" t="s">
        <v>5751</v>
      </c>
      <c r="E10346" s="61" t="s">
        <v>287</v>
      </c>
      <c r="F10346" s="62">
        <v>1</v>
      </c>
      <c r="G10346" s="63">
        <v>2673</v>
      </c>
      <c r="H10346" s="25">
        <v>2673</v>
      </c>
      <c r="I10346" s="25"/>
      <c r="J10346" s="58" t="e">
        <f>HYPERLINK("#"&amp;"Insumos"&amp;"!A"&amp;MATCH($B10346,#REF!,0),"Ins "&amp;$B10346)</f>
        <v>#REF!</v>
      </c>
      <c r="M10346" s="220"/>
    </row>
    <row r="10347" spans="1:13" s="59" customFormat="1" ht="14.25" x14ac:dyDescent="0.2">
      <c r="A10347" s="60" t="s">
        <v>12132</v>
      </c>
      <c r="B10347" s="64" t="s">
        <v>7418</v>
      </c>
      <c r="C10347" s="66" t="s">
        <v>7419</v>
      </c>
      <c r="D10347" s="61" t="s">
        <v>5751</v>
      </c>
      <c r="E10347" s="61" t="s">
        <v>287</v>
      </c>
      <c r="F10347" s="62">
        <v>3</v>
      </c>
      <c r="G10347" s="63">
        <v>2693</v>
      </c>
      <c r="H10347" s="25">
        <v>8079</v>
      </c>
      <c r="I10347" s="25"/>
      <c r="J10347" s="58" t="e">
        <f>HYPERLINK("#"&amp;"Insumos"&amp;"!A"&amp;MATCH($B10347,#REF!,0),"Ins "&amp;$B10347)</f>
        <v>#REF!</v>
      </c>
      <c r="M10347" s="220"/>
    </row>
    <row r="10348" spans="1:13" s="59" customFormat="1" ht="14.25" x14ac:dyDescent="0.2">
      <c r="A10348" s="60" t="s">
        <v>12132</v>
      </c>
      <c r="B10348" s="64" t="s">
        <v>6171</v>
      </c>
      <c r="C10348" s="66" t="s">
        <v>6172</v>
      </c>
      <c r="D10348" s="61" t="s">
        <v>5751</v>
      </c>
      <c r="E10348" s="61" t="s">
        <v>4134</v>
      </c>
      <c r="F10348" s="62">
        <v>1</v>
      </c>
      <c r="G10348" s="63">
        <v>101895</v>
      </c>
      <c r="H10348" s="25">
        <v>101895</v>
      </c>
      <c r="I10348" s="25"/>
      <c r="J10348" s="58" t="e">
        <f>HYPERLINK("#"&amp;"Insumos"&amp;"!A"&amp;MATCH($B10348,#REF!,0),"Ins "&amp;$B10348)</f>
        <v>#REF!</v>
      </c>
      <c r="M10348" s="220"/>
    </row>
    <row r="10349" spans="1:13" s="59" customFormat="1" ht="14.25" x14ac:dyDescent="0.2">
      <c r="A10349" s="60" t="s">
        <v>12132</v>
      </c>
      <c r="B10349" s="64" t="s">
        <v>211</v>
      </c>
      <c r="C10349" s="66" t="s">
        <v>1033</v>
      </c>
      <c r="D10349" s="61" t="s">
        <v>5734</v>
      </c>
      <c r="E10349" s="61" t="s">
        <v>4141</v>
      </c>
      <c r="F10349" s="62">
        <v>0.43</v>
      </c>
      <c r="G10349" s="63">
        <v>140857</v>
      </c>
      <c r="H10349" s="25">
        <v>60569</v>
      </c>
      <c r="I10349" s="25"/>
      <c r="J10349" s="58" t="e">
        <f>HYPERLINK("#"&amp;"Insumos"&amp;"!A"&amp;MATCH($B10349,#REF!,0),"Ins "&amp;$B10349)</f>
        <v>#REF!</v>
      </c>
      <c r="M10349" s="220"/>
    </row>
    <row r="10350" spans="1:13" s="59" customFormat="1" ht="14.25" x14ac:dyDescent="0.2">
      <c r="A10350" s="60" t="s">
        <v>12132</v>
      </c>
      <c r="B10350" s="64" t="s">
        <v>5533</v>
      </c>
      <c r="C10350" s="66" t="s">
        <v>5892</v>
      </c>
      <c r="D10350" s="61" t="s">
        <v>977</v>
      </c>
      <c r="E10350" s="61" t="s">
        <v>4134</v>
      </c>
      <c r="F10350" s="62">
        <v>1</v>
      </c>
      <c r="G10350" s="63">
        <v>3623</v>
      </c>
      <c r="H10350" s="25">
        <v>3623</v>
      </c>
      <c r="I10350" s="25"/>
      <c r="J10350" s="58" t="e">
        <f>HYPERLINK("#"&amp;"Insumos"&amp;"!A"&amp;MATCH($B10350,#REF!,0),"Ins "&amp;$B10350)</f>
        <v>#REF!</v>
      </c>
      <c r="M10350" s="220"/>
    </row>
    <row r="10351" spans="1:13" s="68" customFormat="1" ht="45" x14ac:dyDescent="0.2">
      <c r="A10351" s="69" t="s">
        <v>12133</v>
      </c>
      <c r="B10351" s="70" t="s">
        <v>6816</v>
      </c>
      <c r="C10351" s="80" t="s">
        <v>12144</v>
      </c>
      <c r="D10351" s="70" t="s">
        <v>5608</v>
      </c>
      <c r="E10351" s="37" t="s">
        <v>4134</v>
      </c>
      <c r="F10351" s="71"/>
      <c r="G10351" s="72"/>
      <c r="H10351" s="73"/>
      <c r="I10351" s="27">
        <v>83682</v>
      </c>
      <c r="M10351" s="220">
        <f t="shared" si="161"/>
        <v>109590</v>
      </c>
    </row>
    <row r="10352" spans="1:13" s="59" customFormat="1" ht="14.25" x14ac:dyDescent="0.2">
      <c r="A10352" s="60" t="s">
        <v>12133</v>
      </c>
      <c r="B10352" s="64" t="s">
        <v>81</v>
      </c>
      <c r="C10352" s="66" t="s">
        <v>1020</v>
      </c>
      <c r="D10352" s="61" t="s">
        <v>5734</v>
      </c>
      <c r="E10352" s="61" t="s">
        <v>4141</v>
      </c>
      <c r="F10352" s="62">
        <v>0.75</v>
      </c>
      <c r="G10352" s="63">
        <v>75325</v>
      </c>
      <c r="H10352" s="25">
        <v>56494</v>
      </c>
      <c r="I10352" s="25"/>
      <c r="J10352" s="58" t="e">
        <f>HYPERLINK("#"&amp;"Insumos"&amp;"!A"&amp;MATCH($B10352,#REF!,0),"Ins "&amp;$B10352)</f>
        <v>#REF!</v>
      </c>
      <c r="M10352" s="220"/>
    </row>
    <row r="10353" spans="1:13" s="59" customFormat="1" ht="14.25" x14ac:dyDescent="0.2">
      <c r="A10353" s="60" t="s">
        <v>12133</v>
      </c>
      <c r="B10353" s="64" t="s">
        <v>263</v>
      </c>
      <c r="C10353" s="66" t="s">
        <v>696</v>
      </c>
      <c r="D10353" s="61" t="s">
        <v>5534</v>
      </c>
      <c r="E10353" s="61" t="s">
        <v>4140</v>
      </c>
      <c r="F10353" s="62">
        <v>1.6799999999999999E-2</v>
      </c>
      <c r="G10353" s="63">
        <v>187426</v>
      </c>
      <c r="H10353" s="25">
        <v>3149</v>
      </c>
      <c r="I10353" s="25"/>
      <c r="J10353" s="58" t="e">
        <f>HYPERLINK("#"&amp;"Insumos"&amp;"!A"&amp;MATCH($B10353,#REF!,0),"Ins "&amp;$B10353)</f>
        <v>#REF!</v>
      </c>
      <c r="M10353" s="220"/>
    </row>
    <row r="10354" spans="1:13" s="59" customFormat="1" ht="14.25" x14ac:dyDescent="0.2">
      <c r="A10354" s="60" t="s">
        <v>12133</v>
      </c>
      <c r="B10354" s="64" t="s">
        <v>5533</v>
      </c>
      <c r="C10354" s="66" t="s">
        <v>5892</v>
      </c>
      <c r="D10354" s="61" t="s">
        <v>977</v>
      </c>
      <c r="E10354" s="61" t="s">
        <v>4134</v>
      </c>
      <c r="F10354" s="62">
        <v>0.1</v>
      </c>
      <c r="G10354" s="63">
        <v>3623</v>
      </c>
      <c r="H10354" s="25">
        <v>362</v>
      </c>
      <c r="I10354" s="25"/>
      <c r="J10354" s="58" t="e">
        <f>HYPERLINK("#"&amp;"Insumos"&amp;"!A"&amp;MATCH($B10354,#REF!,0),"Ins "&amp;$B10354)</f>
        <v>#REF!</v>
      </c>
      <c r="M10354" s="220"/>
    </row>
    <row r="10355" spans="1:13" s="59" customFormat="1" ht="14.25" x14ac:dyDescent="0.2">
      <c r="A10355" s="60" t="s">
        <v>12133</v>
      </c>
      <c r="B10355" s="64" t="s">
        <v>5007</v>
      </c>
      <c r="C10355" s="66" t="s">
        <v>720</v>
      </c>
      <c r="D10355" s="61" t="s">
        <v>5751</v>
      </c>
      <c r="E10355" s="61" t="s">
        <v>4134</v>
      </c>
      <c r="F10355" s="62">
        <v>0.5</v>
      </c>
      <c r="G10355" s="63">
        <v>1897</v>
      </c>
      <c r="H10355" s="25">
        <v>949</v>
      </c>
      <c r="I10355" s="25"/>
      <c r="J10355" s="58" t="e">
        <f>HYPERLINK("#"&amp;"Insumos"&amp;"!A"&amp;MATCH($B10355,#REF!,0),"Ins "&amp;$B10355)</f>
        <v>#REF!</v>
      </c>
      <c r="M10355" s="220"/>
    </row>
    <row r="10356" spans="1:13" s="59" customFormat="1" ht="14.25" x14ac:dyDescent="0.2">
      <c r="A10356" s="60" t="s">
        <v>12133</v>
      </c>
      <c r="B10356" s="64" t="s">
        <v>4654</v>
      </c>
      <c r="C10356" s="66" t="s">
        <v>4</v>
      </c>
      <c r="D10356" s="61" t="s">
        <v>5751</v>
      </c>
      <c r="E10356" s="61" t="s">
        <v>4134</v>
      </c>
      <c r="F10356" s="62">
        <v>4</v>
      </c>
      <c r="G10356" s="63">
        <v>2562</v>
      </c>
      <c r="H10356" s="25">
        <v>10248</v>
      </c>
      <c r="I10356" s="25"/>
      <c r="J10356" s="58" t="e">
        <f>HYPERLINK("#"&amp;"Insumos"&amp;"!A"&amp;MATCH($B10356,#REF!,0),"Ins "&amp;$B10356)</f>
        <v>#REF!</v>
      </c>
      <c r="M10356" s="220"/>
    </row>
    <row r="10357" spans="1:13" s="59" customFormat="1" ht="14.25" x14ac:dyDescent="0.2">
      <c r="A10357" s="60" t="s">
        <v>12133</v>
      </c>
      <c r="B10357" s="64" t="s">
        <v>11804</v>
      </c>
      <c r="C10357" s="66" t="s">
        <v>11810</v>
      </c>
      <c r="D10357" s="61" t="s">
        <v>5751</v>
      </c>
      <c r="E10357" s="61" t="s">
        <v>4134</v>
      </c>
      <c r="F10357" s="62">
        <v>1</v>
      </c>
      <c r="G10357" s="63">
        <v>12480</v>
      </c>
      <c r="H10357" s="25">
        <v>12480</v>
      </c>
      <c r="I10357" s="25"/>
      <c r="J10357" s="58" t="e">
        <f>HYPERLINK("#"&amp;"Insumos"&amp;"!A"&amp;MATCH($B10357,#REF!,0),"Ins "&amp;$B10357)</f>
        <v>#REF!</v>
      </c>
      <c r="M10357" s="220"/>
    </row>
    <row r="10358" spans="1:13" s="68" customFormat="1" ht="30" x14ac:dyDescent="0.2">
      <c r="A10358" s="69" t="s">
        <v>12134</v>
      </c>
      <c r="B10358" s="70" t="s">
        <v>6816</v>
      </c>
      <c r="C10358" s="80" t="s">
        <v>12145</v>
      </c>
      <c r="D10358" s="70" t="s">
        <v>5608</v>
      </c>
      <c r="E10358" s="37" t="s">
        <v>4134</v>
      </c>
      <c r="F10358" s="71"/>
      <c r="G10358" s="72"/>
      <c r="H10358" s="73"/>
      <c r="I10358" s="27">
        <v>39393</v>
      </c>
      <c r="M10358" s="220">
        <f t="shared" si="161"/>
        <v>51589</v>
      </c>
    </row>
    <row r="10359" spans="1:13" s="59" customFormat="1" ht="14.25" x14ac:dyDescent="0.2">
      <c r="A10359" s="60" t="s">
        <v>12134</v>
      </c>
      <c r="B10359" s="64" t="s">
        <v>81</v>
      </c>
      <c r="C10359" s="66" t="s">
        <v>1020</v>
      </c>
      <c r="D10359" s="61" t="s">
        <v>5734</v>
      </c>
      <c r="E10359" s="61" t="s">
        <v>4141</v>
      </c>
      <c r="F10359" s="62">
        <v>0.36</v>
      </c>
      <c r="G10359" s="63">
        <v>75325</v>
      </c>
      <c r="H10359" s="25">
        <v>27117</v>
      </c>
      <c r="I10359" s="25"/>
      <c r="J10359" s="58" t="e">
        <f>HYPERLINK("#"&amp;"Insumos"&amp;"!A"&amp;MATCH($B10359,#REF!,0),"Ins "&amp;$B10359)</f>
        <v>#REF!</v>
      </c>
      <c r="M10359" s="220"/>
    </row>
    <row r="10360" spans="1:13" s="59" customFormat="1" ht="14.25" x14ac:dyDescent="0.2">
      <c r="A10360" s="60" t="s">
        <v>12134</v>
      </c>
      <c r="B10360" s="64" t="s">
        <v>263</v>
      </c>
      <c r="C10360" s="66" t="s">
        <v>696</v>
      </c>
      <c r="D10360" s="61" t="s">
        <v>5534</v>
      </c>
      <c r="E10360" s="61" t="s">
        <v>4140</v>
      </c>
      <c r="F10360" s="62">
        <v>5.0000000000000001E-3</v>
      </c>
      <c r="G10360" s="63">
        <v>187426</v>
      </c>
      <c r="H10360" s="25">
        <v>937</v>
      </c>
      <c r="I10360" s="25"/>
      <c r="J10360" s="58" t="e">
        <f>HYPERLINK("#"&amp;"Insumos"&amp;"!A"&amp;MATCH($B10360,#REF!,0),"Ins "&amp;$B10360)</f>
        <v>#REF!</v>
      </c>
      <c r="M10360" s="220"/>
    </row>
    <row r="10361" spans="1:13" s="59" customFormat="1" ht="14.25" x14ac:dyDescent="0.2">
      <c r="A10361" s="60" t="s">
        <v>12134</v>
      </c>
      <c r="B10361" s="64" t="s">
        <v>5533</v>
      </c>
      <c r="C10361" s="66" t="s">
        <v>5892</v>
      </c>
      <c r="D10361" s="61" t="s">
        <v>977</v>
      </c>
      <c r="E10361" s="61" t="s">
        <v>4134</v>
      </c>
      <c r="F10361" s="62">
        <v>0.2</v>
      </c>
      <c r="G10361" s="63">
        <v>3623</v>
      </c>
      <c r="H10361" s="25">
        <v>725</v>
      </c>
      <c r="I10361" s="25"/>
      <c r="J10361" s="58" t="e">
        <f>HYPERLINK("#"&amp;"Insumos"&amp;"!A"&amp;MATCH($B10361,#REF!,0),"Ins "&amp;$B10361)</f>
        <v>#REF!</v>
      </c>
      <c r="M10361" s="220"/>
    </row>
    <row r="10362" spans="1:13" s="59" customFormat="1" ht="14.25" x14ac:dyDescent="0.2">
      <c r="A10362" s="60" t="s">
        <v>12134</v>
      </c>
      <c r="B10362" s="64" t="s">
        <v>11744</v>
      </c>
      <c r="C10362" s="66" t="s">
        <v>11950</v>
      </c>
      <c r="D10362" s="61" t="s">
        <v>5751</v>
      </c>
      <c r="E10362" s="61" t="s">
        <v>464</v>
      </c>
      <c r="F10362" s="62">
        <v>3.15</v>
      </c>
      <c r="G10362" s="63">
        <v>2652</v>
      </c>
      <c r="H10362" s="25">
        <v>8354</v>
      </c>
      <c r="I10362" s="25"/>
      <c r="J10362" s="58" t="e">
        <f>HYPERLINK("#"&amp;"Insumos"&amp;"!A"&amp;MATCH($B10362,#REF!,0),"Ins "&amp;$B10362)</f>
        <v>#REF!</v>
      </c>
      <c r="M10362" s="220"/>
    </row>
    <row r="10363" spans="1:13" s="59" customFormat="1" ht="14.25" x14ac:dyDescent="0.2">
      <c r="A10363" s="60" t="s">
        <v>12134</v>
      </c>
      <c r="B10363" s="64" t="s">
        <v>5007</v>
      </c>
      <c r="C10363" s="66" t="s">
        <v>720</v>
      </c>
      <c r="D10363" s="61" t="s">
        <v>5751</v>
      </c>
      <c r="E10363" s="61" t="s">
        <v>4134</v>
      </c>
      <c r="F10363" s="62">
        <v>0.68200000000000005</v>
      </c>
      <c r="G10363" s="63">
        <v>1897</v>
      </c>
      <c r="H10363" s="25">
        <v>1294</v>
      </c>
      <c r="I10363" s="25"/>
      <c r="J10363" s="58" t="e">
        <f>HYPERLINK("#"&amp;"Insumos"&amp;"!A"&amp;MATCH($B10363,#REF!,0),"Ins "&amp;$B10363)</f>
        <v>#REF!</v>
      </c>
      <c r="M10363" s="220"/>
    </row>
    <row r="10364" spans="1:13" s="59" customFormat="1" ht="14.25" x14ac:dyDescent="0.2">
      <c r="A10364" s="60" t="s">
        <v>12134</v>
      </c>
      <c r="B10364" s="64" t="s">
        <v>7713</v>
      </c>
      <c r="C10364" s="66" t="s">
        <v>7714</v>
      </c>
      <c r="D10364" s="61" t="s">
        <v>5751</v>
      </c>
      <c r="E10364" s="61" t="s">
        <v>4134</v>
      </c>
      <c r="F10364" s="62">
        <v>1</v>
      </c>
      <c r="G10364" s="63">
        <v>931</v>
      </c>
      <c r="H10364" s="25">
        <v>931</v>
      </c>
      <c r="I10364" s="25"/>
      <c r="J10364" s="58" t="e">
        <f>HYPERLINK("#"&amp;"Insumos"&amp;"!A"&amp;MATCH($B10364,#REF!,0),"Ins "&amp;$B10364)</f>
        <v>#REF!</v>
      </c>
      <c r="M10364" s="220"/>
    </row>
    <row r="10365" spans="1:13" s="59" customFormat="1" ht="14.25" x14ac:dyDescent="0.2">
      <c r="A10365" s="60" t="s">
        <v>12134</v>
      </c>
      <c r="B10365" s="64" t="s">
        <v>6039</v>
      </c>
      <c r="C10365" s="66" t="s">
        <v>6040</v>
      </c>
      <c r="D10365" s="61" t="s">
        <v>5751</v>
      </c>
      <c r="E10365" s="61" t="s">
        <v>4134</v>
      </c>
      <c r="F10365" s="62">
        <v>1.2999999999999999E-2</v>
      </c>
      <c r="G10365" s="63">
        <v>2667</v>
      </c>
      <c r="H10365" s="25">
        <v>35</v>
      </c>
      <c r="I10365" s="25"/>
      <c r="J10365" s="58" t="e">
        <f>HYPERLINK("#"&amp;"Insumos"&amp;"!A"&amp;MATCH($B10365,#REF!,0),"Ins "&amp;$B10365)</f>
        <v>#REF!</v>
      </c>
      <c r="M10365" s="220"/>
    </row>
    <row r="10366" spans="1:13" s="68" customFormat="1" ht="45" x14ac:dyDescent="0.2">
      <c r="A10366" s="69" t="s">
        <v>12135</v>
      </c>
      <c r="B10366" s="70" t="s">
        <v>6816</v>
      </c>
      <c r="C10366" s="80" t="s">
        <v>12146</v>
      </c>
      <c r="D10366" s="70" t="s">
        <v>5608</v>
      </c>
      <c r="E10366" s="37" t="s">
        <v>4134</v>
      </c>
      <c r="F10366" s="71"/>
      <c r="G10366" s="72"/>
      <c r="H10366" s="73"/>
      <c r="I10366" s="27">
        <v>682404</v>
      </c>
      <c r="M10366" s="220">
        <f t="shared" si="161"/>
        <v>893676</v>
      </c>
    </row>
    <row r="10367" spans="1:13" s="59" customFormat="1" ht="14.25" x14ac:dyDescent="0.2">
      <c r="A10367" s="60" t="s">
        <v>12135</v>
      </c>
      <c r="B10367" s="64" t="s">
        <v>5577</v>
      </c>
      <c r="C10367" s="66" t="s">
        <v>6346</v>
      </c>
      <c r="D10367" s="61" t="s">
        <v>5734</v>
      </c>
      <c r="E10367" s="61" t="s">
        <v>4141</v>
      </c>
      <c r="F10367" s="62">
        <v>4</v>
      </c>
      <c r="G10367" s="63">
        <v>53481</v>
      </c>
      <c r="H10367" s="25">
        <v>213924</v>
      </c>
      <c r="I10367" s="25"/>
      <c r="J10367" s="58" t="e">
        <f>HYPERLINK("#"&amp;"Insumos"&amp;"!A"&amp;MATCH($B10367,#REF!,0),"Ins "&amp;$B10367)</f>
        <v>#REF!</v>
      </c>
      <c r="M10367" s="220"/>
    </row>
    <row r="10368" spans="1:13" s="59" customFormat="1" ht="14.25" x14ac:dyDescent="0.2">
      <c r="A10368" s="60" t="s">
        <v>12135</v>
      </c>
      <c r="B10368" s="64" t="s">
        <v>263</v>
      </c>
      <c r="C10368" s="66" t="s">
        <v>696</v>
      </c>
      <c r="D10368" s="61" t="s">
        <v>5534</v>
      </c>
      <c r="E10368" s="61" t="s">
        <v>4140</v>
      </c>
      <c r="F10368" s="62">
        <v>0.1</v>
      </c>
      <c r="G10368" s="63">
        <v>187426</v>
      </c>
      <c r="H10368" s="25">
        <v>18743</v>
      </c>
      <c r="I10368" s="25"/>
      <c r="J10368" s="58" t="e">
        <f>HYPERLINK("#"&amp;"Insumos"&amp;"!A"&amp;MATCH($B10368,#REF!,0),"Ins "&amp;$B10368)</f>
        <v>#REF!</v>
      </c>
      <c r="M10368" s="220"/>
    </row>
    <row r="10369" spans="1:13" s="59" customFormat="1" ht="14.25" x14ac:dyDescent="0.2">
      <c r="A10369" s="60" t="s">
        <v>12135</v>
      </c>
      <c r="B10369" s="64" t="s">
        <v>5533</v>
      </c>
      <c r="C10369" s="66" t="s">
        <v>5892</v>
      </c>
      <c r="D10369" s="61" t="s">
        <v>977</v>
      </c>
      <c r="E10369" s="61" t="s">
        <v>4134</v>
      </c>
      <c r="F10369" s="62">
        <v>2</v>
      </c>
      <c r="G10369" s="63">
        <v>3623</v>
      </c>
      <c r="H10369" s="25">
        <v>7246</v>
      </c>
      <c r="I10369" s="25"/>
      <c r="J10369" s="58" t="e">
        <f>HYPERLINK("#"&amp;"Insumos"&amp;"!A"&amp;MATCH($B10369,#REF!,0),"Ins "&amp;$B10369)</f>
        <v>#REF!</v>
      </c>
      <c r="M10369" s="220"/>
    </row>
    <row r="10370" spans="1:13" s="59" customFormat="1" ht="25.5" x14ac:dyDescent="0.2">
      <c r="A10370" s="60" t="s">
        <v>12135</v>
      </c>
      <c r="B10370" s="64" t="s">
        <v>12099</v>
      </c>
      <c r="C10370" s="66" t="s">
        <v>12123</v>
      </c>
      <c r="D10370" s="61" t="s">
        <v>5751</v>
      </c>
      <c r="E10370" s="61" t="s">
        <v>4134</v>
      </c>
      <c r="F10370" s="62">
        <v>1</v>
      </c>
      <c r="G10370" s="63">
        <v>215488</v>
      </c>
      <c r="H10370" s="25">
        <v>215488</v>
      </c>
      <c r="I10370" s="25"/>
      <c r="J10370" s="58" t="e">
        <f>HYPERLINK("#"&amp;"Insumos"&amp;"!A"&amp;MATCH($B10370,#REF!,0),"Ins "&amp;$B10370)</f>
        <v>#REF!</v>
      </c>
      <c r="M10370" s="220"/>
    </row>
    <row r="10371" spans="1:13" s="59" customFormat="1" ht="14.25" x14ac:dyDescent="0.2">
      <c r="A10371" s="60" t="s">
        <v>12135</v>
      </c>
      <c r="B10371" s="64" t="s">
        <v>6031</v>
      </c>
      <c r="C10371" s="66" t="s">
        <v>6032</v>
      </c>
      <c r="D10371" s="61" t="s">
        <v>5751</v>
      </c>
      <c r="E10371" s="61" t="s">
        <v>4134</v>
      </c>
      <c r="F10371" s="62">
        <v>1</v>
      </c>
      <c r="G10371" s="63">
        <v>202187</v>
      </c>
      <c r="H10371" s="25">
        <v>202187</v>
      </c>
      <c r="I10371" s="25"/>
      <c r="J10371" s="58" t="e">
        <f>HYPERLINK("#"&amp;"Insumos"&amp;"!A"&amp;MATCH($B10371,#REF!,0),"Ins "&amp;$B10371)</f>
        <v>#REF!</v>
      </c>
      <c r="M10371" s="220"/>
    </row>
    <row r="10372" spans="1:13" s="59" customFormat="1" ht="14.25" x14ac:dyDescent="0.2">
      <c r="A10372" s="60" t="s">
        <v>12135</v>
      </c>
      <c r="B10372" s="64" t="s">
        <v>6033</v>
      </c>
      <c r="C10372" s="66" t="s">
        <v>6034</v>
      </c>
      <c r="D10372" s="61" t="s">
        <v>5751</v>
      </c>
      <c r="E10372" s="61" t="s">
        <v>4134</v>
      </c>
      <c r="F10372" s="62">
        <v>2</v>
      </c>
      <c r="G10372" s="63">
        <v>7458</v>
      </c>
      <c r="H10372" s="25">
        <v>14916</v>
      </c>
      <c r="I10372" s="25"/>
      <c r="J10372" s="58" t="e">
        <f>HYPERLINK("#"&amp;"Insumos"&amp;"!A"&amp;MATCH($B10372,#REF!,0),"Ins "&amp;$B10372)</f>
        <v>#REF!</v>
      </c>
      <c r="M10372" s="220"/>
    </row>
    <row r="10373" spans="1:13" s="59" customFormat="1" ht="14.25" x14ac:dyDescent="0.2">
      <c r="A10373" s="60" t="s">
        <v>12135</v>
      </c>
      <c r="B10373" s="64" t="s">
        <v>6035</v>
      </c>
      <c r="C10373" s="66" t="s">
        <v>9846</v>
      </c>
      <c r="D10373" s="61" t="s">
        <v>5751</v>
      </c>
      <c r="E10373" s="61" t="s">
        <v>464</v>
      </c>
      <c r="F10373" s="62">
        <v>2</v>
      </c>
      <c r="G10373" s="63">
        <v>3952</v>
      </c>
      <c r="H10373" s="25">
        <v>7904</v>
      </c>
      <c r="I10373" s="25"/>
      <c r="J10373" s="58" t="e">
        <f>HYPERLINK("#"&amp;"Insumos"&amp;"!A"&amp;MATCH($B10373,#REF!,0),"Ins "&amp;$B10373)</f>
        <v>#REF!</v>
      </c>
      <c r="M10373" s="220"/>
    </row>
    <row r="10374" spans="1:13" s="59" customFormat="1" ht="14.25" x14ac:dyDescent="0.2">
      <c r="A10374" s="60" t="s">
        <v>12135</v>
      </c>
      <c r="B10374" s="64" t="s">
        <v>6036</v>
      </c>
      <c r="C10374" s="66" t="s">
        <v>9847</v>
      </c>
      <c r="D10374" s="61" t="s">
        <v>5751</v>
      </c>
      <c r="E10374" s="61" t="s">
        <v>4134</v>
      </c>
      <c r="F10374" s="62">
        <v>2</v>
      </c>
      <c r="G10374" s="63">
        <v>998</v>
      </c>
      <c r="H10374" s="25">
        <v>1996</v>
      </c>
      <c r="I10374" s="25"/>
      <c r="J10374" s="58" t="e">
        <f>HYPERLINK("#"&amp;"Insumos"&amp;"!A"&amp;MATCH($B10374,#REF!,0),"Ins "&amp;$B10374)</f>
        <v>#REF!</v>
      </c>
      <c r="M10374" s="220"/>
    </row>
    <row r="10375" spans="1:13" s="68" customFormat="1" ht="45" x14ac:dyDescent="0.2">
      <c r="A10375" s="69" t="s">
        <v>12136</v>
      </c>
      <c r="B10375" s="70" t="s">
        <v>6816</v>
      </c>
      <c r="C10375" s="80" t="s">
        <v>10922</v>
      </c>
      <c r="D10375" s="70" t="s">
        <v>5608</v>
      </c>
      <c r="E10375" s="37" t="s">
        <v>4134</v>
      </c>
      <c r="F10375" s="71"/>
      <c r="G10375" s="72"/>
      <c r="H10375" s="73"/>
      <c r="I10375" s="27">
        <v>1468593</v>
      </c>
      <c r="M10375" s="220">
        <f t="shared" ref="M10375:M10430" si="162">ROUND(I10375*(1+$L$2),0)</f>
        <v>1923269</v>
      </c>
    </row>
    <row r="10376" spans="1:13" s="59" customFormat="1" ht="14.25" x14ac:dyDescent="0.2">
      <c r="A10376" s="60" t="s">
        <v>12136</v>
      </c>
      <c r="B10376" s="64" t="s">
        <v>213</v>
      </c>
      <c r="C10376" s="66" t="s">
        <v>1034</v>
      </c>
      <c r="D10376" s="61" t="s">
        <v>5734</v>
      </c>
      <c r="E10376" s="61" t="s">
        <v>4141</v>
      </c>
      <c r="F10376" s="62">
        <v>1.3</v>
      </c>
      <c r="G10376" s="63">
        <v>184554</v>
      </c>
      <c r="H10376" s="25">
        <v>239920</v>
      </c>
      <c r="I10376" s="25"/>
      <c r="J10376" s="58" t="e">
        <f>HYPERLINK("#"&amp;"Insumos"&amp;"!A"&amp;MATCH($B10376,#REF!,0),"Ins "&amp;$B10376)</f>
        <v>#REF!</v>
      </c>
      <c r="M10376" s="220"/>
    </row>
    <row r="10377" spans="1:13" s="59" customFormat="1" ht="14.25" x14ac:dyDescent="0.2">
      <c r="A10377" s="60" t="s">
        <v>12136</v>
      </c>
      <c r="B10377" s="64" t="s">
        <v>263</v>
      </c>
      <c r="C10377" s="66" t="s">
        <v>696</v>
      </c>
      <c r="D10377" s="61" t="s">
        <v>5534</v>
      </c>
      <c r="E10377" s="61" t="s">
        <v>4140</v>
      </c>
      <c r="F10377" s="62">
        <v>4.82E-2</v>
      </c>
      <c r="G10377" s="63">
        <v>187426</v>
      </c>
      <c r="H10377" s="25">
        <v>9034</v>
      </c>
      <c r="I10377" s="25"/>
      <c r="J10377" s="58" t="e">
        <f>HYPERLINK("#"&amp;"Insumos"&amp;"!A"&amp;MATCH($B10377,#REF!,0),"Ins "&amp;$B10377)</f>
        <v>#REF!</v>
      </c>
      <c r="M10377" s="220"/>
    </row>
    <row r="10378" spans="1:13" s="59" customFormat="1" ht="14.25" x14ac:dyDescent="0.2">
      <c r="A10378" s="60" t="s">
        <v>12136</v>
      </c>
      <c r="B10378" s="64" t="s">
        <v>262</v>
      </c>
      <c r="C10378" s="66" t="s">
        <v>292</v>
      </c>
      <c r="D10378" s="61" t="s">
        <v>5534</v>
      </c>
      <c r="E10378" s="61" t="s">
        <v>4140</v>
      </c>
      <c r="F10378" s="62">
        <v>0.125</v>
      </c>
      <c r="G10378" s="63">
        <v>4348310</v>
      </c>
      <c r="H10378" s="25">
        <v>543539</v>
      </c>
      <c r="I10378" s="25"/>
      <c r="J10378" s="58" t="e">
        <f>HYPERLINK("#"&amp;"Insumos"&amp;"!A"&amp;MATCH($B10378,#REF!,0),"Ins "&amp;$B10378)</f>
        <v>#REF!</v>
      </c>
      <c r="M10378" s="220"/>
    </row>
    <row r="10379" spans="1:13" s="59" customFormat="1" ht="38.25" x14ac:dyDescent="0.2">
      <c r="A10379" s="60" t="s">
        <v>12136</v>
      </c>
      <c r="B10379" s="64" t="s">
        <v>4571</v>
      </c>
      <c r="C10379" s="66" t="s">
        <v>1434</v>
      </c>
      <c r="D10379" s="61" t="s">
        <v>5751</v>
      </c>
      <c r="E10379" s="61" t="s">
        <v>4138</v>
      </c>
      <c r="F10379" s="62">
        <v>7.0000000000000007E-2</v>
      </c>
      <c r="G10379" s="63">
        <v>196676</v>
      </c>
      <c r="H10379" s="25">
        <v>13767</v>
      </c>
      <c r="I10379" s="25"/>
      <c r="J10379" s="58" t="e">
        <f>HYPERLINK("#"&amp;"Insumos"&amp;"!A"&amp;MATCH($B10379,#REF!,0),"Ins "&amp;$B10379)</f>
        <v>#REF!</v>
      </c>
      <c r="M10379" s="220"/>
    </row>
    <row r="10380" spans="1:13" s="59" customFormat="1" ht="14.25" x14ac:dyDescent="0.2">
      <c r="A10380" s="60" t="s">
        <v>12136</v>
      </c>
      <c r="B10380" s="64" t="s">
        <v>5086</v>
      </c>
      <c r="C10380" s="66" t="s">
        <v>1584</v>
      </c>
      <c r="D10380" s="61" t="s">
        <v>5751</v>
      </c>
      <c r="E10380" s="61" t="s">
        <v>4134</v>
      </c>
      <c r="F10380" s="62">
        <v>1</v>
      </c>
      <c r="G10380" s="63">
        <v>458626</v>
      </c>
      <c r="H10380" s="25">
        <v>458626</v>
      </c>
      <c r="I10380" s="25"/>
      <c r="J10380" s="58" t="e">
        <f>HYPERLINK("#"&amp;"Insumos"&amp;"!A"&amp;MATCH($B10380,#REF!,0),"Ins "&amp;$B10380)</f>
        <v>#REF!</v>
      </c>
      <c r="M10380" s="220"/>
    </row>
    <row r="10381" spans="1:13" s="59" customFormat="1" ht="14.25" x14ac:dyDescent="0.2">
      <c r="A10381" s="60" t="s">
        <v>12136</v>
      </c>
      <c r="B10381" s="64" t="s">
        <v>12100</v>
      </c>
      <c r="C10381" s="66" t="s">
        <v>12124</v>
      </c>
      <c r="D10381" s="61" t="s">
        <v>5751</v>
      </c>
      <c r="E10381" s="61" t="s">
        <v>4134</v>
      </c>
      <c r="F10381" s="62">
        <v>1</v>
      </c>
      <c r="G10381" s="63">
        <v>16432</v>
      </c>
      <c r="H10381" s="25">
        <v>16432</v>
      </c>
      <c r="I10381" s="25"/>
      <c r="J10381" s="58" t="e">
        <f>HYPERLINK("#"&amp;"Insumos"&amp;"!A"&amp;MATCH($B10381,#REF!,0),"Ins "&amp;$B10381)</f>
        <v>#REF!</v>
      </c>
      <c r="M10381" s="220"/>
    </row>
    <row r="10382" spans="1:13" s="59" customFormat="1" ht="14.25" x14ac:dyDescent="0.2">
      <c r="A10382" s="60" t="s">
        <v>12136</v>
      </c>
      <c r="B10382" s="64" t="s">
        <v>5065</v>
      </c>
      <c r="C10382" s="66" t="s">
        <v>4150</v>
      </c>
      <c r="D10382" s="61" t="s">
        <v>5751</v>
      </c>
      <c r="E10382" s="61" t="s">
        <v>4134</v>
      </c>
      <c r="F10382" s="62">
        <v>1</v>
      </c>
      <c r="G10382" s="63">
        <v>2172</v>
      </c>
      <c r="H10382" s="25">
        <v>2172</v>
      </c>
      <c r="I10382" s="25"/>
      <c r="J10382" s="58" t="e">
        <f>HYPERLINK("#"&amp;"Insumos"&amp;"!A"&amp;MATCH($B10382,#REF!,0),"Ins "&amp;$B10382)</f>
        <v>#REF!</v>
      </c>
      <c r="M10382" s="220"/>
    </row>
    <row r="10383" spans="1:13" s="59" customFormat="1" ht="14.25" x14ac:dyDescent="0.2">
      <c r="A10383" s="60" t="s">
        <v>12136</v>
      </c>
      <c r="B10383" s="64" t="s">
        <v>7642</v>
      </c>
      <c r="C10383" s="66" t="s">
        <v>7643</v>
      </c>
      <c r="D10383" s="61" t="s">
        <v>5751</v>
      </c>
      <c r="E10383" s="61" t="s">
        <v>4134</v>
      </c>
      <c r="F10383" s="62">
        <v>3</v>
      </c>
      <c r="G10383" s="63">
        <v>8944</v>
      </c>
      <c r="H10383" s="25">
        <v>26832</v>
      </c>
      <c r="I10383" s="25"/>
      <c r="J10383" s="58" t="e">
        <f>HYPERLINK("#"&amp;"Insumos"&amp;"!A"&amp;MATCH($B10383,#REF!,0),"Ins "&amp;$B10383)</f>
        <v>#REF!</v>
      </c>
      <c r="M10383" s="220"/>
    </row>
    <row r="10384" spans="1:13" s="59" customFormat="1" ht="14.25" x14ac:dyDescent="0.2">
      <c r="A10384" s="60" t="s">
        <v>12136</v>
      </c>
      <c r="B10384" s="64" t="s">
        <v>12101</v>
      </c>
      <c r="C10384" s="66" t="s">
        <v>12125</v>
      </c>
      <c r="D10384" s="61" t="s">
        <v>5751</v>
      </c>
      <c r="E10384" s="61" t="s">
        <v>4134</v>
      </c>
      <c r="F10384" s="62">
        <v>1</v>
      </c>
      <c r="G10384" s="63">
        <v>22308</v>
      </c>
      <c r="H10384" s="25">
        <v>22308</v>
      </c>
      <c r="I10384" s="25"/>
      <c r="J10384" s="58" t="e">
        <f>HYPERLINK("#"&amp;"Insumos"&amp;"!A"&amp;MATCH($B10384,#REF!,0),"Ins "&amp;$B10384)</f>
        <v>#REF!</v>
      </c>
      <c r="M10384" s="220"/>
    </row>
    <row r="10385" spans="1:13" s="59" customFormat="1" ht="14.25" x14ac:dyDescent="0.2">
      <c r="A10385" s="60" t="s">
        <v>12136</v>
      </c>
      <c r="B10385" s="64" t="s">
        <v>4248</v>
      </c>
      <c r="C10385" s="66" t="s">
        <v>242</v>
      </c>
      <c r="D10385" s="61" t="s">
        <v>5751</v>
      </c>
      <c r="E10385" s="61" t="s">
        <v>287</v>
      </c>
      <c r="F10385" s="62">
        <v>2</v>
      </c>
      <c r="G10385" s="63">
        <v>5410</v>
      </c>
      <c r="H10385" s="25">
        <v>10820</v>
      </c>
      <c r="I10385" s="25"/>
      <c r="J10385" s="58" t="e">
        <f>HYPERLINK("#"&amp;"Insumos"&amp;"!A"&amp;MATCH($B10385,#REF!,0),"Ins "&amp;$B10385)</f>
        <v>#REF!</v>
      </c>
      <c r="M10385" s="220"/>
    </row>
    <row r="10386" spans="1:13" s="59" customFormat="1" ht="14.25" x14ac:dyDescent="0.2">
      <c r="A10386" s="60" t="s">
        <v>12136</v>
      </c>
      <c r="B10386" s="64" t="s">
        <v>4305</v>
      </c>
      <c r="C10386" s="66" t="s">
        <v>452</v>
      </c>
      <c r="D10386" s="61" t="s">
        <v>5751</v>
      </c>
      <c r="E10386" s="61" t="s">
        <v>4134</v>
      </c>
      <c r="F10386" s="62">
        <v>2</v>
      </c>
      <c r="G10386" s="63">
        <v>1193</v>
      </c>
      <c r="H10386" s="25">
        <v>2386</v>
      </c>
      <c r="I10386" s="25"/>
      <c r="J10386" s="58" t="e">
        <f>HYPERLINK("#"&amp;"Insumos"&amp;"!A"&amp;MATCH($B10386,#REF!,0),"Ins "&amp;$B10386)</f>
        <v>#REF!</v>
      </c>
      <c r="M10386" s="220"/>
    </row>
    <row r="10387" spans="1:13" s="59" customFormat="1" ht="14.25" x14ac:dyDescent="0.2">
      <c r="A10387" s="60" t="s">
        <v>12136</v>
      </c>
      <c r="B10387" s="64" t="s">
        <v>11806</v>
      </c>
      <c r="C10387" s="66" t="s">
        <v>11824</v>
      </c>
      <c r="D10387" s="61" t="s">
        <v>5751</v>
      </c>
      <c r="E10387" s="61" t="s">
        <v>4134</v>
      </c>
      <c r="F10387" s="62">
        <v>4</v>
      </c>
      <c r="G10387" s="63">
        <v>24856</v>
      </c>
      <c r="H10387" s="25">
        <v>99424</v>
      </c>
      <c r="I10387" s="25"/>
      <c r="J10387" s="58" t="e">
        <f>HYPERLINK("#"&amp;"Insumos"&amp;"!A"&amp;MATCH($B10387,#REF!,0),"Ins "&amp;$B10387)</f>
        <v>#REF!</v>
      </c>
      <c r="M10387" s="220"/>
    </row>
    <row r="10388" spans="1:13" s="59" customFormat="1" ht="14.25" x14ac:dyDescent="0.2">
      <c r="A10388" s="60" t="s">
        <v>12136</v>
      </c>
      <c r="B10388" s="64" t="s">
        <v>5007</v>
      </c>
      <c r="C10388" s="66" t="s">
        <v>720</v>
      </c>
      <c r="D10388" s="61" t="s">
        <v>5751</v>
      </c>
      <c r="E10388" s="61" t="s">
        <v>4134</v>
      </c>
      <c r="F10388" s="62">
        <v>12.3</v>
      </c>
      <c r="G10388" s="63">
        <v>1897</v>
      </c>
      <c r="H10388" s="25">
        <v>23333</v>
      </c>
      <c r="I10388" s="25"/>
      <c r="J10388" s="58" t="e">
        <f>HYPERLINK("#"&amp;"Insumos"&amp;"!A"&amp;MATCH($B10388,#REF!,0),"Ins "&amp;$B10388)</f>
        <v>#REF!</v>
      </c>
      <c r="M10388" s="220"/>
    </row>
    <row r="10389" spans="1:13" s="68" customFormat="1" ht="30" x14ac:dyDescent="0.2">
      <c r="A10389" s="69" t="s">
        <v>12137</v>
      </c>
      <c r="B10389" s="70" t="s">
        <v>6816</v>
      </c>
      <c r="C10389" s="80" t="s">
        <v>12320</v>
      </c>
      <c r="D10389" s="70" t="s">
        <v>5608</v>
      </c>
      <c r="E10389" s="37" t="s">
        <v>464</v>
      </c>
      <c r="F10389" s="71"/>
      <c r="G10389" s="72"/>
      <c r="H10389" s="73"/>
      <c r="I10389" s="27">
        <v>43877</v>
      </c>
      <c r="M10389" s="220">
        <f t="shared" si="162"/>
        <v>57461</v>
      </c>
    </row>
    <row r="10390" spans="1:13" s="59" customFormat="1" ht="14.25" x14ac:dyDescent="0.2">
      <c r="A10390" s="60" t="s">
        <v>12137</v>
      </c>
      <c r="B10390" s="64" t="s">
        <v>212</v>
      </c>
      <c r="C10390" s="66" t="s">
        <v>1021</v>
      </c>
      <c r="D10390" s="61" t="s">
        <v>5734</v>
      </c>
      <c r="E10390" s="61" t="s">
        <v>4141</v>
      </c>
      <c r="F10390" s="62">
        <v>7.0000000000000007E-2</v>
      </c>
      <c r="G10390" s="63">
        <v>105459</v>
      </c>
      <c r="H10390" s="25">
        <v>7382</v>
      </c>
      <c r="I10390" s="25"/>
      <c r="J10390" s="58" t="e">
        <f>HYPERLINK("#"&amp;"Insumos"&amp;"!A"&amp;MATCH($B10390,#REF!,0),"Ins "&amp;$B10390)</f>
        <v>#REF!</v>
      </c>
      <c r="M10390" s="220"/>
    </row>
    <row r="10391" spans="1:13" s="59" customFormat="1" ht="14.25" x14ac:dyDescent="0.2">
      <c r="A10391" s="60" t="s">
        <v>12137</v>
      </c>
      <c r="B10391" s="64" t="s">
        <v>263</v>
      </c>
      <c r="C10391" s="66" t="s">
        <v>696</v>
      </c>
      <c r="D10391" s="61" t="s">
        <v>5534</v>
      </c>
      <c r="E10391" s="61" t="s">
        <v>4140</v>
      </c>
      <c r="F10391" s="62">
        <v>1.0500000000000001E-2</v>
      </c>
      <c r="G10391" s="63">
        <v>187426</v>
      </c>
      <c r="H10391" s="25">
        <v>1968</v>
      </c>
      <c r="I10391" s="25"/>
      <c r="J10391" s="58" t="e">
        <f>HYPERLINK("#"&amp;"Insumos"&amp;"!A"&amp;MATCH($B10391,#REF!,0),"Ins "&amp;$B10391)</f>
        <v>#REF!</v>
      </c>
      <c r="M10391" s="220"/>
    </row>
    <row r="10392" spans="1:13" s="59" customFormat="1" ht="14.25" x14ac:dyDescent="0.2">
      <c r="A10392" s="60" t="s">
        <v>12137</v>
      </c>
      <c r="B10392" s="64" t="s">
        <v>5533</v>
      </c>
      <c r="C10392" s="66" t="s">
        <v>5892</v>
      </c>
      <c r="D10392" s="61" t="s">
        <v>977</v>
      </c>
      <c r="E10392" s="61" t="s">
        <v>4134</v>
      </c>
      <c r="F10392" s="62">
        <v>0.1</v>
      </c>
      <c r="G10392" s="63">
        <v>3623</v>
      </c>
      <c r="H10392" s="25">
        <v>362</v>
      </c>
      <c r="I10392" s="25"/>
      <c r="J10392" s="58" t="e">
        <f>HYPERLINK("#"&amp;"Insumos"&amp;"!A"&amp;MATCH($B10392,#REF!,0),"Ins "&amp;$B10392)</f>
        <v>#REF!</v>
      </c>
      <c r="M10392" s="220"/>
    </row>
    <row r="10393" spans="1:13" s="59" customFormat="1" ht="14.25" x14ac:dyDescent="0.2">
      <c r="A10393" s="60" t="s">
        <v>12137</v>
      </c>
      <c r="B10393" s="64" t="s">
        <v>5007</v>
      </c>
      <c r="C10393" s="66" t="s">
        <v>720</v>
      </c>
      <c r="D10393" s="61" t="s">
        <v>5751</v>
      </c>
      <c r="E10393" s="61" t="s">
        <v>4134</v>
      </c>
      <c r="F10393" s="62">
        <v>0.8</v>
      </c>
      <c r="G10393" s="63">
        <v>1897</v>
      </c>
      <c r="H10393" s="25">
        <v>1518</v>
      </c>
      <c r="I10393" s="25"/>
      <c r="J10393" s="58" t="e">
        <f>HYPERLINK("#"&amp;"Insumos"&amp;"!A"&amp;MATCH($B10393,#REF!,0),"Ins "&amp;$B10393)</f>
        <v>#REF!</v>
      </c>
      <c r="M10393" s="220"/>
    </row>
    <row r="10394" spans="1:13" s="59" customFormat="1" ht="14.25" x14ac:dyDescent="0.2">
      <c r="A10394" s="60" t="s">
        <v>12137</v>
      </c>
      <c r="B10394" s="64" t="s">
        <v>12102</v>
      </c>
      <c r="C10394" s="66" t="s">
        <v>12126</v>
      </c>
      <c r="D10394" s="61" t="s">
        <v>5751</v>
      </c>
      <c r="E10394" s="61" t="s">
        <v>464</v>
      </c>
      <c r="F10394" s="62">
        <v>1</v>
      </c>
      <c r="G10394" s="63">
        <v>16095</v>
      </c>
      <c r="H10394" s="25">
        <v>16095</v>
      </c>
      <c r="I10394" s="25"/>
      <c r="J10394" s="58" t="e">
        <f>HYPERLINK("#"&amp;"Insumos"&amp;"!A"&amp;MATCH($B10394,#REF!,0),"Ins "&amp;$B10394)</f>
        <v>#REF!</v>
      </c>
      <c r="M10394" s="220"/>
    </row>
    <row r="10395" spans="1:13" s="59" customFormat="1" ht="14.25" x14ac:dyDescent="0.2">
      <c r="A10395" s="60" t="s">
        <v>12137</v>
      </c>
      <c r="B10395" s="64" t="s">
        <v>7344</v>
      </c>
      <c r="C10395" s="66" t="s">
        <v>7345</v>
      </c>
      <c r="D10395" s="61" t="s">
        <v>5751</v>
      </c>
      <c r="E10395" s="61" t="s">
        <v>4134</v>
      </c>
      <c r="F10395" s="62">
        <v>4</v>
      </c>
      <c r="G10395" s="63">
        <v>4138</v>
      </c>
      <c r="H10395" s="25">
        <v>16552</v>
      </c>
      <c r="I10395" s="25"/>
      <c r="J10395" s="58" t="e">
        <f>HYPERLINK("#"&amp;"Insumos"&amp;"!A"&amp;MATCH($B10395,#REF!,0),"Ins "&amp;$B10395)</f>
        <v>#REF!</v>
      </c>
      <c r="M10395" s="220"/>
    </row>
    <row r="10396" spans="1:13" s="59" customFormat="1" ht="90" x14ac:dyDescent="0.2">
      <c r="A10396" s="69" t="s">
        <v>12214</v>
      </c>
      <c r="B10396" s="70" t="s">
        <v>6816</v>
      </c>
      <c r="C10396" s="80" t="s">
        <v>12228</v>
      </c>
      <c r="D10396" s="70" t="s">
        <v>5608</v>
      </c>
      <c r="E10396" s="37" t="s">
        <v>4134</v>
      </c>
      <c r="F10396" s="71"/>
      <c r="G10396" s="72"/>
      <c r="H10396" s="73"/>
      <c r="I10396" s="27">
        <v>1989653</v>
      </c>
      <c r="J10396" s="68"/>
      <c r="M10396" s="220">
        <f t="shared" si="162"/>
        <v>2605650</v>
      </c>
    </row>
    <row r="10397" spans="1:13" s="59" customFormat="1" ht="14.25" x14ac:dyDescent="0.2">
      <c r="A10397" s="60" t="s">
        <v>12214</v>
      </c>
      <c r="B10397" s="64" t="s">
        <v>81</v>
      </c>
      <c r="C10397" s="66" t="s">
        <v>1020</v>
      </c>
      <c r="D10397" s="61" t="s">
        <v>5734</v>
      </c>
      <c r="E10397" s="61" t="s">
        <v>4141</v>
      </c>
      <c r="F10397" s="62">
        <v>0.6</v>
      </c>
      <c r="G10397" s="63">
        <v>75325</v>
      </c>
      <c r="H10397" s="25">
        <v>45195</v>
      </c>
      <c r="I10397" s="25"/>
      <c r="J10397" s="58" t="e">
        <f>HYPERLINK("#"&amp;"Insumos"&amp;"!A"&amp;MATCH($B10397,#REF!,0),"Ins "&amp;$B10397)</f>
        <v>#REF!</v>
      </c>
      <c r="M10397" s="220"/>
    </row>
    <row r="10398" spans="1:13" s="59" customFormat="1" ht="14.25" x14ac:dyDescent="0.2">
      <c r="A10398" s="60" t="s">
        <v>12214</v>
      </c>
      <c r="B10398" s="64" t="s">
        <v>5533</v>
      </c>
      <c r="C10398" s="66" t="s">
        <v>5892</v>
      </c>
      <c r="D10398" s="61" t="s">
        <v>977</v>
      </c>
      <c r="E10398" s="61" t="s">
        <v>4134</v>
      </c>
      <c r="F10398" s="62">
        <v>2</v>
      </c>
      <c r="G10398" s="63">
        <v>3623</v>
      </c>
      <c r="H10398" s="25">
        <v>7246</v>
      </c>
      <c r="I10398" s="25"/>
      <c r="J10398" s="58" t="e">
        <f>HYPERLINK("#"&amp;"Insumos"&amp;"!A"&amp;MATCH($B10398,#REF!,0),"Ins "&amp;$B10398)</f>
        <v>#REF!</v>
      </c>
      <c r="M10398" s="220"/>
    </row>
    <row r="10399" spans="1:13" s="59" customFormat="1" ht="14.25" x14ac:dyDescent="0.2">
      <c r="A10399" s="60" t="s">
        <v>12214</v>
      </c>
      <c r="B10399" s="64" t="s">
        <v>12103</v>
      </c>
      <c r="C10399" s="66" t="s">
        <v>12178</v>
      </c>
      <c r="D10399" s="61" t="s">
        <v>5751</v>
      </c>
      <c r="E10399" s="61" t="s">
        <v>4134</v>
      </c>
      <c r="F10399" s="62">
        <v>1</v>
      </c>
      <c r="G10399" s="63">
        <v>1487304</v>
      </c>
      <c r="H10399" s="25">
        <v>1487304</v>
      </c>
      <c r="I10399" s="25"/>
      <c r="J10399" s="58" t="e">
        <f>HYPERLINK("#"&amp;"Insumos"&amp;"!A"&amp;MATCH($B10399,#REF!,0),"Ins "&amp;$B10399)</f>
        <v>#REF!</v>
      </c>
      <c r="M10399" s="220"/>
    </row>
    <row r="10400" spans="1:13" s="59" customFormat="1" ht="25.5" x14ac:dyDescent="0.2">
      <c r="A10400" s="60" t="s">
        <v>12214</v>
      </c>
      <c r="B10400" s="64" t="s">
        <v>12104</v>
      </c>
      <c r="C10400" s="66" t="s">
        <v>12179</v>
      </c>
      <c r="D10400" s="61" t="s">
        <v>5751</v>
      </c>
      <c r="E10400" s="61" t="s">
        <v>4134</v>
      </c>
      <c r="F10400" s="62">
        <v>1</v>
      </c>
      <c r="G10400" s="63">
        <v>433160</v>
      </c>
      <c r="H10400" s="25">
        <v>433160</v>
      </c>
      <c r="I10400" s="25"/>
      <c r="J10400" s="58" t="e">
        <f>HYPERLINK("#"&amp;"Insumos"&amp;"!A"&amp;MATCH($B10400,#REF!,0),"Ins "&amp;$B10400)</f>
        <v>#REF!</v>
      </c>
      <c r="M10400" s="220"/>
    </row>
    <row r="10401" spans="1:13" s="59" customFormat="1" ht="14.25" x14ac:dyDescent="0.2">
      <c r="A10401" s="60" t="s">
        <v>12214</v>
      </c>
      <c r="B10401" s="64" t="s">
        <v>7442</v>
      </c>
      <c r="C10401" s="66" t="s">
        <v>7443</v>
      </c>
      <c r="D10401" s="61" t="s">
        <v>5751</v>
      </c>
      <c r="E10401" s="61" t="s">
        <v>4134</v>
      </c>
      <c r="F10401" s="62">
        <v>6</v>
      </c>
      <c r="G10401" s="63">
        <v>1403</v>
      </c>
      <c r="H10401" s="25">
        <v>8418</v>
      </c>
      <c r="I10401" s="25"/>
      <c r="J10401" s="58" t="e">
        <f>HYPERLINK("#"&amp;"Insumos"&amp;"!A"&amp;MATCH($B10401,#REF!,0),"Ins "&amp;$B10401)</f>
        <v>#REF!</v>
      </c>
      <c r="M10401" s="220"/>
    </row>
    <row r="10402" spans="1:13" s="59" customFormat="1" ht="14.25" x14ac:dyDescent="0.2">
      <c r="A10402" s="60" t="s">
        <v>12214</v>
      </c>
      <c r="B10402" s="64" t="s">
        <v>6084</v>
      </c>
      <c r="C10402" s="66" t="s">
        <v>6085</v>
      </c>
      <c r="D10402" s="61" t="s">
        <v>5751</v>
      </c>
      <c r="E10402" s="61" t="s">
        <v>464</v>
      </c>
      <c r="F10402" s="62">
        <v>0.02</v>
      </c>
      <c r="G10402" s="63">
        <v>21306</v>
      </c>
      <c r="H10402" s="25">
        <v>426</v>
      </c>
      <c r="I10402" s="25"/>
      <c r="J10402" s="58" t="e">
        <f>HYPERLINK("#"&amp;"Insumos"&amp;"!A"&amp;MATCH($B10402,#REF!,0),"Ins "&amp;$B10402)</f>
        <v>#REF!</v>
      </c>
      <c r="M10402" s="220"/>
    </row>
    <row r="10403" spans="1:13" s="59" customFormat="1" ht="14.25" x14ac:dyDescent="0.2">
      <c r="A10403" s="60" t="s">
        <v>12214</v>
      </c>
      <c r="B10403" s="64" t="s">
        <v>12105</v>
      </c>
      <c r="C10403" s="66" t="s">
        <v>12180</v>
      </c>
      <c r="D10403" s="61" t="s">
        <v>5751</v>
      </c>
      <c r="E10403" s="61" t="s">
        <v>4134</v>
      </c>
      <c r="F10403" s="62">
        <v>4</v>
      </c>
      <c r="G10403" s="63">
        <v>1976</v>
      </c>
      <c r="H10403" s="25">
        <v>7904</v>
      </c>
      <c r="I10403" s="25"/>
      <c r="J10403" s="58" t="e">
        <f>HYPERLINK("#"&amp;"Insumos"&amp;"!A"&amp;MATCH($B10403,#REF!,0),"Ins "&amp;$B10403)</f>
        <v>#REF!</v>
      </c>
      <c r="M10403" s="220"/>
    </row>
    <row r="10404" spans="1:13" s="59" customFormat="1" ht="90" x14ac:dyDescent="0.2">
      <c r="A10404" s="69" t="s">
        <v>12215</v>
      </c>
      <c r="B10404" s="70" t="s">
        <v>6816</v>
      </c>
      <c r="C10404" s="80" t="s">
        <v>12229</v>
      </c>
      <c r="D10404" s="70" t="s">
        <v>5608</v>
      </c>
      <c r="E10404" s="37" t="s">
        <v>4134</v>
      </c>
      <c r="F10404" s="71"/>
      <c r="G10404" s="72"/>
      <c r="H10404" s="73"/>
      <c r="I10404" s="27">
        <v>136094</v>
      </c>
      <c r="J10404" s="68"/>
      <c r="M10404" s="220">
        <f t="shared" si="162"/>
        <v>178229</v>
      </c>
    </row>
    <row r="10405" spans="1:13" s="59" customFormat="1" ht="14.25" x14ac:dyDescent="0.2">
      <c r="A10405" s="60" t="s">
        <v>12215</v>
      </c>
      <c r="B10405" s="64" t="s">
        <v>81</v>
      </c>
      <c r="C10405" s="66" t="s">
        <v>1020</v>
      </c>
      <c r="D10405" s="61" t="s">
        <v>5734</v>
      </c>
      <c r="E10405" s="61" t="s">
        <v>4141</v>
      </c>
      <c r="F10405" s="62">
        <v>1.5</v>
      </c>
      <c r="G10405" s="63">
        <v>75325</v>
      </c>
      <c r="H10405" s="25">
        <v>112988</v>
      </c>
      <c r="I10405" s="25"/>
      <c r="J10405" s="58" t="e">
        <f>HYPERLINK("#"&amp;"Insumos"&amp;"!A"&amp;MATCH($B10405,#REF!,0),"Ins "&amp;$B10405)</f>
        <v>#REF!</v>
      </c>
      <c r="M10405" s="220"/>
    </row>
    <row r="10406" spans="1:13" s="59" customFormat="1" ht="14.25" x14ac:dyDescent="0.2">
      <c r="A10406" s="60" t="s">
        <v>12215</v>
      </c>
      <c r="B10406" s="64" t="s">
        <v>5533</v>
      </c>
      <c r="C10406" s="66" t="s">
        <v>5892</v>
      </c>
      <c r="D10406" s="61" t="s">
        <v>977</v>
      </c>
      <c r="E10406" s="61" t="s">
        <v>4134</v>
      </c>
      <c r="F10406" s="62">
        <v>1</v>
      </c>
      <c r="G10406" s="63">
        <v>3623</v>
      </c>
      <c r="H10406" s="25">
        <v>3623</v>
      </c>
      <c r="I10406" s="25"/>
      <c r="J10406" s="58" t="e">
        <f>HYPERLINK("#"&amp;"Insumos"&amp;"!A"&amp;MATCH($B10406,#REF!,0),"Ins "&amp;$B10406)</f>
        <v>#REF!</v>
      </c>
      <c r="M10406" s="220"/>
    </row>
    <row r="10407" spans="1:13" s="59" customFormat="1" ht="14.25" x14ac:dyDescent="0.2">
      <c r="A10407" s="60" t="s">
        <v>12215</v>
      </c>
      <c r="B10407" s="64" t="s">
        <v>4240</v>
      </c>
      <c r="C10407" s="66" t="s">
        <v>1498</v>
      </c>
      <c r="D10407" s="61" t="s">
        <v>5751</v>
      </c>
      <c r="E10407" s="61" t="s">
        <v>4134</v>
      </c>
      <c r="F10407" s="62">
        <v>1</v>
      </c>
      <c r="G10407" s="63">
        <v>2672</v>
      </c>
      <c r="H10407" s="25">
        <v>2672</v>
      </c>
      <c r="I10407" s="25"/>
      <c r="J10407" s="58" t="e">
        <f>HYPERLINK("#"&amp;"Insumos"&amp;"!A"&amp;MATCH($B10407,#REF!,0),"Ins "&amp;$B10407)</f>
        <v>#REF!</v>
      </c>
      <c r="M10407" s="220"/>
    </row>
    <row r="10408" spans="1:13" s="59" customFormat="1" ht="14.25" x14ac:dyDescent="0.2">
      <c r="A10408" s="60" t="s">
        <v>12215</v>
      </c>
      <c r="B10408" s="64" t="s">
        <v>9780</v>
      </c>
      <c r="C10408" s="66" t="s">
        <v>9886</v>
      </c>
      <c r="D10408" s="61" t="s">
        <v>5751</v>
      </c>
      <c r="E10408" s="61" t="s">
        <v>463</v>
      </c>
      <c r="F10408" s="62">
        <v>1</v>
      </c>
      <c r="G10408" s="63">
        <v>936</v>
      </c>
      <c r="H10408" s="25">
        <v>936</v>
      </c>
      <c r="I10408" s="25"/>
      <c r="J10408" s="58" t="e">
        <f>HYPERLINK("#"&amp;"Insumos"&amp;"!A"&amp;MATCH($B10408,#REF!,0),"Ins "&amp;$B10408)</f>
        <v>#REF!</v>
      </c>
      <c r="M10408" s="220"/>
    </row>
    <row r="10409" spans="1:13" s="59" customFormat="1" ht="14.25" x14ac:dyDescent="0.2">
      <c r="A10409" s="60" t="s">
        <v>12215</v>
      </c>
      <c r="B10409" s="64" t="s">
        <v>12106</v>
      </c>
      <c r="C10409" s="66" t="s">
        <v>12181</v>
      </c>
      <c r="D10409" s="61" t="s">
        <v>5751</v>
      </c>
      <c r="E10409" s="61" t="s">
        <v>4134</v>
      </c>
      <c r="F10409" s="62">
        <v>4</v>
      </c>
      <c r="G10409" s="63">
        <v>208</v>
      </c>
      <c r="H10409" s="25">
        <v>832</v>
      </c>
      <c r="I10409" s="25"/>
      <c r="J10409" s="58" t="e">
        <f>HYPERLINK("#"&amp;"Insumos"&amp;"!A"&amp;MATCH($B10409,#REF!,0),"Ins "&amp;$B10409)</f>
        <v>#REF!</v>
      </c>
      <c r="M10409" s="220"/>
    </row>
    <row r="10410" spans="1:13" s="59" customFormat="1" ht="14.25" x14ac:dyDescent="0.2">
      <c r="A10410" s="60" t="s">
        <v>12215</v>
      </c>
      <c r="B10410" s="64" t="s">
        <v>7416</v>
      </c>
      <c r="C10410" s="66" t="s">
        <v>7417</v>
      </c>
      <c r="D10410" s="61" t="s">
        <v>5751</v>
      </c>
      <c r="E10410" s="61" t="s">
        <v>4134</v>
      </c>
      <c r="F10410" s="62">
        <v>2</v>
      </c>
      <c r="G10410" s="63">
        <v>572</v>
      </c>
      <c r="H10410" s="25">
        <v>1144</v>
      </c>
      <c r="I10410" s="25"/>
      <c r="J10410" s="58" t="e">
        <f>HYPERLINK("#"&amp;"Insumos"&amp;"!A"&amp;MATCH($B10410,#REF!,0),"Ins "&amp;$B10410)</f>
        <v>#REF!</v>
      </c>
      <c r="M10410" s="220"/>
    </row>
    <row r="10411" spans="1:13" s="59" customFormat="1" ht="14.25" x14ac:dyDescent="0.2">
      <c r="A10411" s="60" t="s">
        <v>12215</v>
      </c>
      <c r="B10411" s="64" t="s">
        <v>12107</v>
      </c>
      <c r="C10411" s="66" t="s">
        <v>12182</v>
      </c>
      <c r="D10411" s="61" t="s">
        <v>5751</v>
      </c>
      <c r="E10411" s="61" t="s">
        <v>287</v>
      </c>
      <c r="F10411" s="62">
        <v>2</v>
      </c>
      <c r="G10411" s="63">
        <v>1248</v>
      </c>
      <c r="H10411" s="25">
        <v>2496</v>
      </c>
      <c r="I10411" s="25"/>
      <c r="J10411" s="58" t="e">
        <f>HYPERLINK("#"&amp;"Insumos"&amp;"!A"&amp;MATCH($B10411,#REF!,0),"Ins "&amp;$B10411)</f>
        <v>#REF!</v>
      </c>
      <c r="M10411" s="220"/>
    </row>
    <row r="10412" spans="1:13" s="59" customFormat="1" ht="14.25" x14ac:dyDescent="0.2">
      <c r="A10412" s="60" t="s">
        <v>12215</v>
      </c>
      <c r="B10412" s="64" t="s">
        <v>6084</v>
      </c>
      <c r="C10412" s="66" t="s">
        <v>6085</v>
      </c>
      <c r="D10412" s="61" t="s">
        <v>5751</v>
      </c>
      <c r="E10412" s="61" t="s">
        <v>464</v>
      </c>
      <c r="F10412" s="62">
        <v>0.01</v>
      </c>
      <c r="G10412" s="63">
        <v>21306</v>
      </c>
      <c r="H10412" s="25">
        <v>213</v>
      </c>
      <c r="I10412" s="25"/>
      <c r="J10412" s="58" t="e">
        <f>HYPERLINK("#"&amp;"Insumos"&amp;"!A"&amp;MATCH($B10412,#REF!,0),"Ins "&amp;$B10412)</f>
        <v>#REF!</v>
      </c>
      <c r="M10412" s="220"/>
    </row>
    <row r="10413" spans="1:13" s="59" customFormat="1" ht="14.25" x14ac:dyDescent="0.2">
      <c r="A10413" s="60" t="s">
        <v>12215</v>
      </c>
      <c r="B10413" s="64" t="s">
        <v>4785</v>
      </c>
      <c r="C10413" s="66" t="s">
        <v>176</v>
      </c>
      <c r="D10413" s="61" t="s">
        <v>5751</v>
      </c>
      <c r="E10413" s="61" t="s">
        <v>4134</v>
      </c>
      <c r="F10413" s="62">
        <v>5.0000000000000001E-3</v>
      </c>
      <c r="G10413" s="63">
        <v>134508</v>
      </c>
      <c r="H10413" s="25">
        <v>673</v>
      </c>
      <c r="I10413" s="25"/>
      <c r="J10413" s="58" t="e">
        <f>HYPERLINK("#"&amp;"Insumos"&amp;"!A"&amp;MATCH($B10413,#REF!,0),"Ins "&amp;$B10413)</f>
        <v>#REF!</v>
      </c>
      <c r="M10413" s="220"/>
    </row>
    <row r="10414" spans="1:13" s="59" customFormat="1" ht="14.25" x14ac:dyDescent="0.2">
      <c r="A10414" s="60" t="s">
        <v>12215</v>
      </c>
      <c r="B10414" s="64" t="s">
        <v>5736</v>
      </c>
      <c r="C10414" s="66" t="s">
        <v>5744</v>
      </c>
      <c r="D10414" s="61" t="s">
        <v>5751</v>
      </c>
      <c r="E10414" s="61" t="s">
        <v>4134</v>
      </c>
      <c r="F10414" s="62">
        <v>2</v>
      </c>
      <c r="G10414" s="63">
        <v>52</v>
      </c>
      <c r="H10414" s="25">
        <v>104</v>
      </c>
      <c r="I10414" s="25"/>
      <c r="J10414" s="58" t="e">
        <f>HYPERLINK("#"&amp;"Insumos"&amp;"!A"&amp;MATCH($B10414,#REF!,0),"Ins "&amp;$B10414)</f>
        <v>#REF!</v>
      </c>
      <c r="M10414" s="220"/>
    </row>
    <row r="10415" spans="1:13" s="59" customFormat="1" ht="25.5" x14ac:dyDescent="0.2">
      <c r="A10415" s="60" t="s">
        <v>12215</v>
      </c>
      <c r="B10415" s="64" t="s">
        <v>6168</v>
      </c>
      <c r="C10415" s="66" t="s">
        <v>6555</v>
      </c>
      <c r="D10415" s="61" t="s">
        <v>5751</v>
      </c>
      <c r="E10415" s="61" t="s">
        <v>4134</v>
      </c>
      <c r="F10415" s="62">
        <v>1</v>
      </c>
      <c r="G10415" s="63">
        <v>6204</v>
      </c>
      <c r="H10415" s="25">
        <v>6204</v>
      </c>
      <c r="I10415" s="25"/>
      <c r="J10415" s="58" t="e">
        <f>HYPERLINK("#"&amp;"Insumos"&amp;"!A"&amp;MATCH($B10415,#REF!,0),"Ins "&amp;$B10415)</f>
        <v>#REF!</v>
      </c>
      <c r="M10415" s="220"/>
    </row>
    <row r="10416" spans="1:13" s="59" customFormat="1" ht="14.25" x14ac:dyDescent="0.2">
      <c r="A10416" s="60" t="s">
        <v>12215</v>
      </c>
      <c r="B10416" s="64" t="s">
        <v>7442</v>
      </c>
      <c r="C10416" s="66" t="s">
        <v>7443</v>
      </c>
      <c r="D10416" s="61" t="s">
        <v>5751</v>
      </c>
      <c r="E10416" s="61" t="s">
        <v>4134</v>
      </c>
      <c r="F10416" s="62">
        <v>3</v>
      </c>
      <c r="G10416" s="63">
        <v>1403</v>
      </c>
      <c r="H10416" s="25">
        <v>4209</v>
      </c>
      <c r="I10416" s="25"/>
      <c r="J10416" s="58" t="e">
        <f>HYPERLINK("#"&amp;"Insumos"&amp;"!A"&amp;MATCH($B10416,#REF!,0),"Ins "&amp;$B10416)</f>
        <v>#REF!</v>
      </c>
      <c r="M10416" s="220"/>
    </row>
    <row r="10417" spans="1:13" s="59" customFormat="1" ht="105" x14ac:dyDescent="0.2">
      <c r="A10417" s="69" t="s">
        <v>12216</v>
      </c>
      <c r="B10417" s="70" t="s">
        <v>6816</v>
      </c>
      <c r="C10417" s="80" t="s">
        <v>12230</v>
      </c>
      <c r="D10417" s="70" t="s">
        <v>5608</v>
      </c>
      <c r="E10417" s="37" t="s">
        <v>4134</v>
      </c>
      <c r="F10417" s="71"/>
      <c r="G10417" s="72"/>
      <c r="H10417" s="73"/>
      <c r="I10417" s="27">
        <v>116308</v>
      </c>
      <c r="J10417" s="68"/>
      <c r="M10417" s="220">
        <f t="shared" si="162"/>
        <v>152317</v>
      </c>
    </row>
    <row r="10418" spans="1:13" s="59" customFormat="1" ht="14.25" x14ac:dyDescent="0.2">
      <c r="A10418" s="60" t="s">
        <v>12216</v>
      </c>
      <c r="B10418" s="64" t="s">
        <v>81</v>
      </c>
      <c r="C10418" s="66" t="s">
        <v>1020</v>
      </c>
      <c r="D10418" s="61" t="s">
        <v>5734</v>
      </c>
      <c r="E10418" s="61" t="s">
        <v>4141</v>
      </c>
      <c r="F10418" s="62">
        <v>1</v>
      </c>
      <c r="G10418" s="63">
        <v>75325</v>
      </c>
      <c r="H10418" s="25">
        <v>75325</v>
      </c>
      <c r="I10418" s="25"/>
      <c r="J10418" s="58" t="e">
        <f>HYPERLINK("#"&amp;"Insumos"&amp;"!A"&amp;MATCH($B10418,#REF!,0),"Ins "&amp;$B10418)</f>
        <v>#REF!</v>
      </c>
      <c r="M10418" s="220"/>
    </row>
    <row r="10419" spans="1:13" s="59" customFormat="1" ht="14.25" x14ac:dyDescent="0.2">
      <c r="A10419" s="60" t="s">
        <v>12216</v>
      </c>
      <c r="B10419" s="64" t="s">
        <v>5533</v>
      </c>
      <c r="C10419" s="66" t="s">
        <v>5892</v>
      </c>
      <c r="D10419" s="61" t="s">
        <v>977</v>
      </c>
      <c r="E10419" s="61" t="s">
        <v>4134</v>
      </c>
      <c r="F10419" s="62">
        <v>1</v>
      </c>
      <c r="G10419" s="63">
        <v>3623</v>
      </c>
      <c r="H10419" s="25">
        <v>3623</v>
      </c>
      <c r="I10419" s="25"/>
      <c r="J10419" s="58" t="e">
        <f>HYPERLINK("#"&amp;"Insumos"&amp;"!A"&amp;MATCH($B10419,#REF!,0),"Ins "&amp;$B10419)</f>
        <v>#REF!</v>
      </c>
      <c r="M10419" s="220"/>
    </row>
    <row r="10420" spans="1:13" s="59" customFormat="1" ht="14.25" x14ac:dyDescent="0.2">
      <c r="A10420" s="60" t="s">
        <v>12216</v>
      </c>
      <c r="B10420" s="64" t="s">
        <v>12108</v>
      </c>
      <c r="C10420" s="66" t="s">
        <v>12183</v>
      </c>
      <c r="D10420" s="61" t="s">
        <v>5751</v>
      </c>
      <c r="E10420" s="61" t="s">
        <v>4134</v>
      </c>
      <c r="F10420" s="62">
        <v>1</v>
      </c>
      <c r="G10420" s="63">
        <v>624</v>
      </c>
      <c r="H10420" s="25">
        <v>624</v>
      </c>
      <c r="I10420" s="25"/>
      <c r="J10420" s="58" t="e">
        <f>HYPERLINK("#"&amp;"Insumos"&amp;"!A"&amp;MATCH($B10420,#REF!,0),"Ins "&amp;$B10420)</f>
        <v>#REF!</v>
      </c>
      <c r="M10420" s="220"/>
    </row>
    <row r="10421" spans="1:13" s="59" customFormat="1" ht="14.25" x14ac:dyDescent="0.2">
      <c r="A10421" s="60" t="s">
        <v>12216</v>
      </c>
      <c r="B10421" s="64" t="s">
        <v>11155</v>
      </c>
      <c r="C10421" s="66" t="s">
        <v>11117</v>
      </c>
      <c r="D10421" s="61" t="s">
        <v>5751</v>
      </c>
      <c r="E10421" s="61" t="s">
        <v>11151</v>
      </c>
      <c r="F10421" s="62">
        <v>1</v>
      </c>
      <c r="G10421" s="63">
        <v>676</v>
      </c>
      <c r="H10421" s="25">
        <v>676</v>
      </c>
      <c r="I10421" s="25"/>
      <c r="J10421" s="58" t="e">
        <f>HYPERLINK("#"&amp;"Insumos"&amp;"!A"&amp;MATCH($B10421,#REF!,0),"Ins "&amp;$B10421)</f>
        <v>#REF!</v>
      </c>
      <c r="M10421" s="220"/>
    </row>
    <row r="10422" spans="1:13" s="59" customFormat="1" ht="14.25" x14ac:dyDescent="0.2">
      <c r="A10422" s="60" t="s">
        <v>12216</v>
      </c>
      <c r="B10422" s="64" t="s">
        <v>12106</v>
      </c>
      <c r="C10422" s="66" t="s">
        <v>12181</v>
      </c>
      <c r="D10422" s="61" t="s">
        <v>5751</v>
      </c>
      <c r="E10422" s="61" t="s">
        <v>4134</v>
      </c>
      <c r="F10422" s="62">
        <v>4</v>
      </c>
      <c r="G10422" s="63">
        <v>208</v>
      </c>
      <c r="H10422" s="25">
        <v>832</v>
      </c>
      <c r="I10422" s="25"/>
      <c r="J10422" s="58" t="e">
        <f>HYPERLINK("#"&amp;"Insumos"&amp;"!A"&amp;MATCH($B10422,#REF!,0),"Ins "&amp;$B10422)</f>
        <v>#REF!</v>
      </c>
      <c r="M10422" s="220"/>
    </row>
    <row r="10423" spans="1:13" s="59" customFormat="1" ht="14.25" x14ac:dyDescent="0.2">
      <c r="A10423" s="60" t="s">
        <v>12216</v>
      </c>
      <c r="B10423" s="64" t="s">
        <v>11528</v>
      </c>
      <c r="C10423" s="66" t="s">
        <v>11578</v>
      </c>
      <c r="D10423" s="61" t="s">
        <v>5751</v>
      </c>
      <c r="E10423" s="61" t="s">
        <v>4134</v>
      </c>
      <c r="F10423" s="62">
        <v>2</v>
      </c>
      <c r="G10423" s="63">
        <v>312</v>
      </c>
      <c r="H10423" s="25">
        <v>624</v>
      </c>
      <c r="I10423" s="25"/>
      <c r="J10423" s="58" t="e">
        <f>HYPERLINK("#"&amp;"Insumos"&amp;"!A"&amp;MATCH($B10423,#REF!,0),"Ins "&amp;$B10423)</f>
        <v>#REF!</v>
      </c>
      <c r="M10423" s="220"/>
    </row>
    <row r="10424" spans="1:13" s="59" customFormat="1" ht="14.25" x14ac:dyDescent="0.2">
      <c r="A10424" s="60" t="s">
        <v>12216</v>
      </c>
      <c r="B10424" s="64" t="s">
        <v>6150</v>
      </c>
      <c r="C10424" s="66" t="s">
        <v>6151</v>
      </c>
      <c r="D10424" s="61" t="s">
        <v>5751</v>
      </c>
      <c r="E10424" s="61" t="s">
        <v>4134</v>
      </c>
      <c r="F10424" s="62">
        <v>3</v>
      </c>
      <c r="G10424" s="63">
        <v>834</v>
      </c>
      <c r="H10424" s="25">
        <v>2502</v>
      </c>
      <c r="I10424" s="25"/>
      <c r="J10424" s="58" t="e">
        <f>HYPERLINK("#"&amp;"Insumos"&amp;"!A"&amp;MATCH($B10424,#REF!,0),"Ins "&amp;$B10424)</f>
        <v>#REF!</v>
      </c>
      <c r="M10424" s="220"/>
    </row>
    <row r="10425" spans="1:13" s="59" customFormat="1" ht="14.25" x14ac:dyDescent="0.2">
      <c r="A10425" s="60" t="s">
        <v>12216</v>
      </c>
      <c r="B10425" s="64" t="s">
        <v>6084</v>
      </c>
      <c r="C10425" s="66" t="s">
        <v>6085</v>
      </c>
      <c r="D10425" s="61" t="s">
        <v>5751</v>
      </c>
      <c r="E10425" s="61" t="s">
        <v>464</v>
      </c>
      <c r="F10425" s="62">
        <v>1.4999999999999999E-2</v>
      </c>
      <c r="G10425" s="63">
        <v>21306</v>
      </c>
      <c r="H10425" s="25">
        <v>320</v>
      </c>
      <c r="I10425" s="25"/>
      <c r="J10425" s="58" t="e">
        <f>HYPERLINK("#"&amp;"Insumos"&amp;"!A"&amp;MATCH($B10425,#REF!,0),"Ins "&amp;$B10425)</f>
        <v>#REF!</v>
      </c>
      <c r="M10425" s="220"/>
    </row>
    <row r="10426" spans="1:13" s="59" customFormat="1" ht="14.25" x14ac:dyDescent="0.2">
      <c r="A10426" s="60" t="s">
        <v>12216</v>
      </c>
      <c r="B10426" s="64" t="s">
        <v>4785</v>
      </c>
      <c r="C10426" s="66" t="s">
        <v>176</v>
      </c>
      <c r="D10426" s="61" t="s">
        <v>5751</v>
      </c>
      <c r="E10426" s="61" t="s">
        <v>4134</v>
      </c>
      <c r="F10426" s="62">
        <v>7.0000000000000001E-3</v>
      </c>
      <c r="G10426" s="63">
        <v>134508</v>
      </c>
      <c r="H10426" s="25">
        <v>942</v>
      </c>
      <c r="I10426" s="25"/>
      <c r="J10426" s="58" t="e">
        <f>HYPERLINK("#"&amp;"Insumos"&amp;"!A"&amp;MATCH($B10426,#REF!,0),"Ins "&amp;$B10426)</f>
        <v>#REF!</v>
      </c>
      <c r="M10426" s="220"/>
    </row>
    <row r="10427" spans="1:13" s="59" customFormat="1" ht="14.25" x14ac:dyDescent="0.2">
      <c r="A10427" s="60" t="s">
        <v>12216</v>
      </c>
      <c r="B10427" s="64" t="s">
        <v>7436</v>
      </c>
      <c r="C10427" s="66" t="s">
        <v>7437</v>
      </c>
      <c r="D10427" s="61" t="s">
        <v>5751</v>
      </c>
      <c r="E10427" s="61" t="s">
        <v>4134</v>
      </c>
      <c r="F10427" s="62">
        <v>1</v>
      </c>
      <c r="G10427" s="63">
        <v>15368</v>
      </c>
      <c r="H10427" s="25">
        <v>15368</v>
      </c>
      <c r="I10427" s="25"/>
      <c r="J10427" s="58" t="e">
        <f>HYPERLINK("#"&amp;"Insumos"&amp;"!A"&amp;MATCH($B10427,#REF!,0),"Ins "&amp;$B10427)</f>
        <v>#REF!</v>
      </c>
      <c r="M10427" s="220"/>
    </row>
    <row r="10428" spans="1:13" s="59" customFormat="1" ht="14.25" x14ac:dyDescent="0.2">
      <c r="A10428" s="60" t="s">
        <v>12216</v>
      </c>
      <c r="B10428" s="64" t="s">
        <v>7436</v>
      </c>
      <c r="C10428" s="66" t="s">
        <v>7437</v>
      </c>
      <c r="D10428" s="61" t="s">
        <v>5751</v>
      </c>
      <c r="E10428" s="61" t="s">
        <v>4134</v>
      </c>
      <c r="F10428" s="62">
        <v>1</v>
      </c>
      <c r="G10428" s="63">
        <v>15368</v>
      </c>
      <c r="H10428" s="25">
        <v>15368</v>
      </c>
      <c r="I10428" s="25"/>
      <c r="J10428" s="58" t="e">
        <f>HYPERLINK("#"&amp;"Insumos"&amp;"!A"&amp;MATCH($B10428,#REF!,0),"Ins "&amp;$B10428)</f>
        <v>#REF!</v>
      </c>
      <c r="M10428" s="220"/>
    </row>
    <row r="10429" spans="1:13" s="59" customFormat="1" ht="14.25" x14ac:dyDescent="0.2">
      <c r="A10429" s="60" t="s">
        <v>12216</v>
      </c>
      <c r="B10429" s="64" t="s">
        <v>5736</v>
      </c>
      <c r="C10429" s="66" t="s">
        <v>5744</v>
      </c>
      <c r="D10429" s="61" t="s">
        <v>5751</v>
      </c>
      <c r="E10429" s="61" t="s">
        <v>4134</v>
      </c>
      <c r="F10429" s="62">
        <v>2</v>
      </c>
      <c r="G10429" s="63">
        <v>52</v>
      </c>
      <c r="H10429" s="25">
        <v>104</v>
      </c>
      <c r="I10429" s="25"/>
      <c r="J10429" s="58" t="e">
        <f>HYPERLINK("#"&amp;"Insumos"&amp;"!A"&amp;MATCH($B10429,#REF!,0),"Ins "&amp;$B10429)</f>
        <v>#REF!</v>
      </c>
      <c r="M10429" s="220"/>
    </row>
    <row r="10430" spans="1:13" s="59" customFormat="1" ht="60" x14ac:dyDescent="0.2">
      <c r="A10430" s="69" t="s">
        <v>12217</v>
      </c>
      <c r="B10430" s="70" t="s">
        <v>6816</v>
      </c>
      <c r="C10430" s="80" t="s">
        <v>12231</v>
      </c>
      <c r="D10430" s="70" t="s">
        <v>5608</v>
      </c>
      <c r="E10430" s="37" t="s">
        <v>464</v>
      </c>
      <c r="F10430" s="71"/>
      <c r="G10430" s="72"/>
      <c r="H10430" s="73"/>
      <c r="I10430" s="27">
        <v>18201</v>
      </c>
      <c r="J10430" s="68"/>
      <c r="M10430" s="220">
        <f t="shared" si="162"/>
        <v>23836</v>
      </c>
    </row>
    <row r="10431" spans="1:13" s="59" customFormat="1" ht="14.25" x14ac:dyDescent="0.2">
      <c r="A10431" s="60" t="s">
        <v>12217</v>
      </c>
      <c r="B10431" s="64" t="s">
        <v>81</v>
      </c>
      <c r="C10431" s="66" t="s">
        <v>1020</v>
      </c>
      <c r="D10431" s="61" t="s">
        <v>5734</v>
      </c>
      <c r="E10431" s="61" t="s">
        <v>4141</v>
      </c>
      <c r="F10431" s="62">
        <v>0.05</v>
      </c>
      <c r="G10431" s="63">
        <v>75325</v>
      </c>
      <c r="H10431" s="25">
        <v>3766</v>
      </c>
      <c r="I10431" s="25"/>
      <c r="J10431" s="58" t="e">
        <f>HYPERLINK("#"&amp;"Insumos"&amp;"!A"&amp;MATCH($B10431,#REF!,0),"Ins "&amp;$B10431)</f>
        <v>#REF!</v>
      </c>
      <c r="M10431" s="220"/>
    </row>
    <row r="10432" spans="1:13" s="59" customFormat="1" ht="14.25" x14ac:dyDescent="0.2">
      <c r="A10432" s="60" t="s">
        <v>12217</v>
      </c>
      <c r="B10432" s="64" t="s">
        <v>5533</v>
      </c>
      <c r="C10432" s="66" t="s">
        <v>5892</v>
      </c>
      <c r="D10432" s="61" t="s">
        <v>977</v>
      </c>
      <c r="E10432" s="61" t="s">
        <v>4134</v>
      </c>
      <c r="F10432" s="62">
        <v>1</v>
      </c>
      <c r="G10432" s="63">
        <v>3623</v>
      </c>
      <c r="H10432" s="25">
        <v>3623</v>
      </c>
      <c r="I10432" s="25"/>
      <c r="J10432" s="58" t="e">
        <f>HYPERLINK("#"&amp;"Insumos"&amp;"!A"&amp;MATCH($B10432,#REF!,0),"Ins "&amp;$B10432)</f>
        <v>#REF!</v>
      </c>
      <c r="M10432" s="220"/>
    </row>
    <row r="10433" spans="1:13" s="59" customFormat="1" ht="14.25" x14ac:dyDescent="0.2">
      <c r="A10433" s="60" t="s">
        <v>12217</v>
      </c>
      <c r="B10433" s="64" t="s">
        <v>12109</v>
      </c>
      <c r="C10433" s="66" t="s">
        <v>12213</v>
      </c>
      <c r="D10433" s="61" t="s">
        <v>5751</v>
      </c>
      <c r="E10433" s="61" t="s">
        <v>464</v>
      </c>
      <c r="F10433" s="62">
        <v>1.05</v>
      </c>
      <c r="G10433" s="63">
        <v>3432</v>
      </c>
      <c r="H10433" s="25">
        <v>3604</v>
      </c>
      <c r="I10433" s="25"/>
      <c r="J10433" s="58" t="e">
        <f>HYPERLINK("#"&amp;"Insumos"&amp;"!A"&amp;MATCH($B10433,#REF!,0),"Ins "&amp;$B10433)</f>
        <v>#REF!</v>
      </c>
      <c r="M10433" s="220"/>
    </row>
    <row r="10434" spans="1:13" s="59" customFormat="1" ht="14.25" x14ac:dyDescent="0.2">
      <c r="A10434" s="60" t="s">
        <v>12217</v>
      </c>
      <c r="B10434" s="64" t="s">
        <v>12109</v>
      </c>
      <c r="C10434" s="66" t="s">
        <v>12213</v>
      </c>
      <c r="D10434" s="61" t="s">
        <v>5751</v>
      </c>
      <c r="E10434" s="61" t="s">
        <v>464</v>
      </c>
      <c r="F10434" s="62">
        <v>1.05</v>
      </c>
      <c r="G10434" s="63">
        <v>3432</v>
      </c>
      <c r="H10434" s="25">
        <v>3604</v>
      </c>
      <c r="I10434" s="25"/>
      <c r="J10434" s="58" t="e">
        <f>HYPERLINK("#"&amp;"Insumos"&amp;"!A"&amp;MATCH($B10434,#REF!,0),"Ins "&amp;$B10434)</f>
        <v>#REF!</v>
      </c>
      <c r="M10434" s="220"/>
    </row>
    <row r="10435" spans="1:13" s="59" customFormat="1" ht="14.25" x14ac:dyDescent="0.2">
      <c r="A10435" s="60" t="s">
        <v>12217</v>
      </c>
      <c r="B10435" s="64" t="s">
        <v>12109</v>
      </c>
      <c r="C10435" s="66" t="s">
        <v>12213</v>
      </c>
      <c r="D10435" s="61" t="s">
        <v>5751</v>
      </c>
      <c r="E10435" s="61" t="s">
        <v>464</v>
      </c>
      <c r="F10435" s="62">
        <v>1.05</v>
      </c>
      <c r="G10435" s="63">
        <v>3432</v>
      </c>
      <c r="H10435" s="25">
        <v>3604</v>
      </c>
      <c r="I10435" s="25"/>
      <c r="J10435" s="58" t="e">
        <f>HYPERLINK("#"&amp;"Insumos"&amp;"!A"&amp;MATCH($B10435,#REF!,0),"Ins "&amp;$B10435)</f>
        <v>#REF!</v>
      </c>
      <c r="M10435" s="220"/>
    </row>
    <row r="10436" spans="1:13" s="59" customFormat="1" ht="60" x14ac:dyDescent="0.2">
      <c r="A10436" s="69" t="s">
        <v>12218</v>
      </c>
      <c r="B10436" s="70" t="s">
        <v>6816</v>
      </c>
      <c r="C10436" s="80" t="s">
        <v>12232</v>
      </c>
      <c r="D10436" s="70" t="s">
        <v>5608</v>
      </c>
      <c r="E10436" s="37" t="s">
        <v>4134</v>
      </c>
      <c r="F10436" s="71"/>
      <c r="G10436" s="72"/>
      <c r="H10436" s="73"/>
      <c r="I10436" s="27">
        <v>119478</v>
      </c>
      <c r="J10436" s="68"/>
      <c r="M10436" s="220">
        <f t="shared" ref="M10436:M10487" si="163">ROUND(I10436*(1+$L$2),0)</f>
        <v>156468</v>
      </c>
    </row>
    <row r="10437" spans="1:13" s="59" customFormat="1" ht="14.25" x14ac:dyDescent="0.2">
      <c r="A10437" s="60" t="s">
        <v>12218</v>
      </c>
      <c r="B10437" s="64" t="s">
        <v>81</v>
      </c>
      <c r="C10437" s="66" t="s">
        <v>1020</v>
      </c>
      <c r="D10437" s="61" t="s">
        <v>5734</v>
      </c>
      <c r="E10437" s="61" t="s">
        <v>4141</v>
      </c>
      <c r="F10437" s="62">
        <v>0.5</v>
      </c>
      <c r="G10437" s="63">
        <v>75325</v>
      </c>
      <c r="H10437" s="25">
        <v>37663</v>
      </c>
      <c r="I10437" s="25"/>
      <c r="J10437" s="58" t="e">
        <f>HYPERLINK("#"&amp;"Insumos"&amp;"!A"&amp;MATCH($B10437,#REF!,0),"Ins "&amp;$B10437)</f>
        <v>#REF!</v>
      </c>
      <c r="M10437" s="220"/>
    </row>
    <row r="10438" spans="1:13" s="59" customFormat="1" ht="14.25" x14ac:dyDescent="0.2">
      <c r="A10438" s="60" t="s">
        <v>12218</v>
      </c>
      <c r="B10438" s="64" t="s">
        <v>5533</v>
      </c>
      <c r="C10438" s="66" t="s">
        <v>5892</v>
      </c>
      <c r="D10438" s="61" t="s">
        <v>977</v>
      </c>
      <c r="E10438" s="61" t="s">
        <v>4134</v>
      </c>
      <c r="F10438" s="62">
        <v>1</v>
      </c>
      <c r="G10438" s="63">
        <v>3623</v>
      </c>
      <c r="H10438" s="25">
        <v>3623</v>
      </c>
      <c r="I10438" s="25"/>
      <c r="J10438" s="58" t="e">
        <f>HYPERLINK("#"&amp;"Insumos"&amp;"!A"&amp;MATCH($B10438,#REF!,0),"Ins "&amp;$B10438)</f>
        <v>#REF!</v>
      </c>
      <c r="M10438" s="220"/>
    </row>
    <row r="10439" spans="1:13" s="59" customFormat="1" ht="25.5" x14ac:dyDescent="0.2">
      <c r="A10439" s="60" t="s">
        <v>12218</v>
      </c>
      <c r="B10439" s="64" t="s">
        <v>12110</v>
      </c>
      <c r="C10439" s="66" t="s">
        <v>12184</v>
      </c>
      <c r="D10439" s="61" t="s">
        <v>5751</v>
      </c>
      <c r="E10439" s="61" t="s">
        <v>4134</v>
      </c>
      <c r="F10439" s="62">
        <v>1</v>
      </c>
      <c r="G10439" s="63">
        <v>78000</v>
      </c>
      <c r="H10439" s="25">
        <v>78000</v>
      </c>
      <c r="I10439" s="25"/>
      <c r="J10439" s="58" t="e">
        <f>HYPERLINK("#"&amp;"Insumos"&amp;"!A"&amp;MATCH($B10439,#REF!,0),"Ins "&amp;$B10439)</f>
        <v>#REF!</v>
      </c>
      <c r="M10439" s="220"/>
    </row>
    <row r="10440" spans="1:13" s="59" customFormat="1" ht="14.25" x14ac:dyDescent="0.2">
      <c r="A10440" s="60" t="s">
        <v>12218</v>
      </c>
      <c r="B10440" s="64" t="s">
        <v>5256</v>
      </c>
      <c r="C10440" s="66" t="s">
        <v>2385</v>
      </c>
      <c r="D10440" s="61" t="s">
        <v>5751</v>
      </c>
      <c r="E10440" s="61" t="s">
        <v>4134</v>
      </c>
      <c r="F10440" s="62">
        <v>0.04</v>
      </c>
      <c r="G10440" s="63">
        <v>4505</v>
      </c>
      <c r="H10440" s="25">
        <v>180</v>
      </c>
      <c r="I10440" s="25"/>
      <c r="J10440" s="58" t="e">
        <f>HYPERLINK("#"&amp;"Insumos"&amp;"!A"&amp;MATCH($B10440,#REF!,0),"Ins "&amp;$B10440)</f>
        <v>#REF!</v>
      </c>
      <c r="M10440" s="220"/>
    </row>
    <row r="10441" spans="1:13" s="59" customFormat="1" ht="14.25" x14ac:dyDescent="0.2">
      <c r="A10441" s="60" t="s">
        <v>12218</v>
      </c>
      <c r="B10441" s="64" t="s">
        <v>12111</v>
      </c>
      <c r="C10441" s="66" t="s">
        <v>12185</v>
      </c>
      <c r="D10441" s="61" t="s">
        <v>5751</v>
      </c>
      <c r="E10441" s="61" t="s">
        <v>4134</v>
      </c>
      <c r="F10441" s="62">
        <v>0.04</v>
      </c>
      <c r="G10441" s="63">
        <v>312</v>
      </c>
      <c r="H10441" s="25">
        <v>12</v>
      </c>
      <c r="I10441" s="25"/>
      <c r="J10441" s="58" t="e">
        <f>HYPERLINK("#"&amp;"Insumos"&amp;"!A"&amp;MATCH($B10441,#REF!,0),"Ins "&amp;$B10441)</f>
        <v>#REF!</v>
      </c>
      <c r="M10441" s="220"/>
    </row>
    <row r="10442" spans="1:13" s="59" customFormat="1" ht="60" x14ac:dyDescent="0.2">
      <c r="A10442" s="69" t="s">
        <v>12219</v>
      </c>
      <c r="B10442" s="70" t="s">
        <v>6816</v>
      </c>
      <c r="C10442" s="80" t="s">
        <v>12233</v>
      </c>
      <c r="D10442" s="70" t="s">
        <v>5608</v>
      </c>
      <c r="E10442" s="37" t="s">
        <v>4134</v>
      </c>
      <c r="F10442" s="71"/>
      <c r="G10442" s="72"/>
      <c r="H10442" s="73"/>
      <c r="I10442" s="27">
        <v>39013</v>
      </c>
      <c r="J10442" s="68"/>
      <c r="M10442" s="220">
        <f t="shared" si="163"/>
        <v>51091</v>
      </c>
    </row>
    <row r="10443" spans="1:13" s="59" customFormat="1" ht="14.25" x14ac:dyDescent="0.2">
      <c r="A10443" s="60" t="s">
        <v>12219</v>
      </c>
      <c r="B10443" s="64" t="s">
        <v>81</v>
      </c>
      <c r="C10443" s="66" t="s">
        <v>1020</v>
      </c>
      <c r="D10443" s="61" t="s">
        <v>5734</v>
      </c>
      <c r="E10443" s="61" t="s">
        <v>4141</v>
      </c>
      <c r="F10443" s="62">
        <v>0.3</v>
      </c>
      <c r="G10443" s="63">
        <v>75325</v>
      </c>
      <c r="H10443" s="25">
        <v>22598</v>
      </c>
      <c r="I10443" s="25"/>
      <c r="J10443" s="58" t="e">
        <f>HYPERLINK("#"&amp;"Insumos"&amp;"!A"&amp;MATCH($B10443,#REF!,0),"Ins "&amp;$B10443)</f>
        <v>#REF!</v>
      </c>
      <c r="M10443" s="220"/>
    </row>
    <row r="10444" spans="1:13" s="59" customFormat="1" ht="14.25" x14ac:dyDescent="0.2">
      <c r="A10444" s="60" t="s">
        <v>12219</v>
      </c>
      <c r="B10444" s="64" t="s">
        <v>5533</v>
      </c>
      <c r="C10444" s="66" t="s">
        <v>5892</v>
      </c>
      <c r="D10444" s="61" t="s">
        <v>977</v>
      </c>
      <c r="E10444" s="61" t="s">
        <v>4134</v>
      </c>
      <c r="F10444" s="62">
        <v>1</v>
      </c>
      <c r="G10444" s="63">
        <v>3623</v>
      </c>
      <c r="H10444" s="25">
        <v>3623</v>
      </c>
      <c r="I10444" s="25"/>
      <c r="J10444" s="58" t="e">
        <f>HYPERLINK("#"&amp;"Insumos"&amp;"!A"&amp;MATCH($B10444,#REF!,0),"Ins "&amp;$B10444)</f>
        <v>#REF!</v>
      </c>
      <c r="M10444" s="220"/>
    </row>
    <row r="10445" spans="1:13" s="59" customFormat="1" ht="14.25" x14ac:dyDescent="0.2">
      <c r="A10445" s="60" t="s">
        <v>12219</v>
      </c>
      <c r="B10445" s="64" t="s">
        <v>12112</v>
      </c>
      <c r="C10445" s="66" t="s">
        <v>12186</v>
      </c>
      <c r="D10445" s="61" t="s">
        <v>5751</v>
      </c>
      <c r="E10445" s="61" t="s">
        <v>4134</v>
      </c>
      <c r="F10445" s="62">
        <v>1</v>
      </c>
      <c r="G10445" s="63">
        <v>11960</v>
      </c>
      <c r="H10445" s="25">
        <v>11960</v>
      </c>
      <c r="I10445" s="25"/>
      <c r="J10445" s="58" t="e">
        <f>HYPERLINK("#"&amp;"Insumos"&amp;"!A"&amp;MATCH($B10445,#REF!,0),"Ins "&amp;$B10445)</f>
        <v>#REF!</v>
      </c>
      <c r="M10445" s="220"/>
    </row>
    <row r="10446" spans="1:13" s="59" customFormat="1" ht="14.25" x14ac:dyDescent="0.2">
      <c r="A10446" s="60" t="s">
        <v>12219</v>
      </c>
      <c r="B10446" s="64" t="s">
        <v>12106</v>
      </c>
      <c r="C10446" s="66" t="s">
        <v>12181</v>
      </c>
      <c r="D10446" s="61" t="s">
        <v>5751</v>
      </c>
      <c r="E10446" s="61" t="s">
        <v>4134</v>
      </c>
      <c r="F10446" s="62">
        <v>4</v>
      </c>
      <c r="G10446" s="63">
        <v>208</v>
      </c>
      <c r="H10446" s="25">
        <v>832</v>
      </c>
      <c r="I10446" s="25"/>
      <c r="J10446" s="58" t="e">
        <f>HYPERLINK("#"&amp;"Insumos"&amp;"!A"&amp;MATCH($B10446,#REF!,0),"Ins "&amp;$B10446)</f>
        <v>#REF!</v>
      </c>
      <c r="M10446" s="220"/>
    </row>
    <row r="10447" spans="1:13" s="59" customFormat="1" ht="60" x14ac:dyDescent="0.2">
      <c r="A10447" s="69" t="s">
        <v>12220</v>
      </c>
      <c r="B10447" s="70" t="s">
        <v>6816</v>
      </c>
      <c r="C10447" s="80" t="s">
        <v>12234</v>
      </c>
      <c r="D10447" s="70" t="s">
        <v>5608</v>
      </c>
      <c r="E10447" s="37" t="s">
        <v>4134</v>
      </c>
      <c r="F10447" s="71"/>
      <c r="G10447" s="72"/>
      <c r="H10447" s="73"/>
      <c r="I10447" s="27">
        <v>54344</v>
      </c>
      <c r="J10447" s="68"/>
      <c r="M10447" s="220">
        <f t="shared" si="163"/>
        <v>71169</v>
      </c>
    </row>
    <row r="10448" spans="1:13" s="59" customFormat="1" ht="14.25" x14ac:dyDescent="0.2">
      <c r="A10448" s="60" t="s">
        <v>12220</v>
      </c>
      <c r="B10448" s="64" t="s">
        <v>81</v>
      </c>
      <c r="C10448" s="66" t="s">
        <v>1020</v>
      </c>
      <c r="D10448" s="61" t="s">
        <v>5734</v>
      </c>
      <c r="E10448" s="61" t="s">
        <v>4141</v>
      </c>
      <c r="F10448" s="62">
        <v>0.2</v>
      </c>
      <c r="G10448" s="63">
        <v>75325</v>
      </c>
      <c r="H10448" s="25">
        <v>15065</v>
      </c>
      <c r="I10448" s="25"/>
      <c r="J10448" s="58" t="e">
        <f>HYPERLINK("#"&amp;"Insumos"&amp;"!A"&amp;MATCH($B10448,#REF!,0),"Ins "&amp;$B10448)</f>
        <v>#REF!</v>
      </c>
      <c r="M10448" s="220"/>
    </row>
    <row r="10449" spans="1:13" s="59" customFormat="1" ht="14.25" x14ac:dyDescent="0.2">
      <c r="A10449" s="60" t="s">
        <v>12220</v>
      </c>
      <c r="B10449" s="64" t="s">
        <v>5533</v>
      </c>
      <c r="C10449" s="66" t="s">
        <v>5892</v>
      </c>
      <c r="D10449" s="61" t="s">
        <v>977</v>
      </c>
      <c r="E10449" s="61" t="s">
        <v>4134</v>
      </c>
      <c r="F10449" s="62">
        <v>1</v>
      </c>
      <c r="G10449" s="63">
        <v>3623</v>
      </c>
      <c r="H10449" s="25">
        <v>3623</v>
      </c>
      <c r="I10449" s="25"/>
      <c r="J10449" s="58" t="e">
        <f>HYPERLINK("#"&amp;"Insumos"&amp;"!A"&amp;MATCH($B10449,#REF!,0),"Ins "&amp;$B10449)</f>
        <v>#REF!</v>
      </c>
      <c r="M10449" s="220"/>
    </row>
    <row r="10450" spans="1:13" s="59" customFormat="1" ht="14.25" x14ac:dyDescent="0.2">
      <c r="A10450" s="60" t="s">
        <v>12220</v>
      </c>
      <c r="B10450" s="64" t="s">
        <v>7460</v>
      </c>
      <c r="C10450" s="66" t="s">
        <v>7461</v>
      </c>
      <c r="D10450" s="61" t="s">
        <v>5751</v>
      </c>
      <c r="E10450" s="61" t="s">
        <v>464</v>
      </c>
      <c r="F10450" s="62">
        <v>1.05</v>
      </c>
      <c r="G10450" s="63">
        <v>27451</v>
      </c>
      <c r="H10450" s="25">
        <v>28824</v>
      </c>
      <c r="I10450" s="25"/>
      <c r="J10450" s="58" t="e">
        <f>HYPERLINK("#"&amp;"Insumos"&amp;"!A"&amp;MATCH($B10450,#REF!,0),"Ins "&amp;$B10450)</f>
        <v>#REF!</v>
      </c>
      <c r="M10450" s="220"/>
    </row>
    <row r="10451" spans="1:13" s="59" customFormat="1" ht="25.5" x14ac:dyDescent="0.2">
      <c r="A10451" s="60" t="s">
        <v>12220</v>
      </c>
      <c r="B10451" s="64" t="s">
        <v>12147</v>
      </c>
      <c r="C10451" s="66" t="s">
        <v>12187</v>
      </c>
      <c r="D10451" s="61" t="s">
        <v>5751</v>
      </c>
      <c r="E10451" s="61" t="s">
        <v>4134</v>
      </c>
      <c r="F10451" s="62">
        <v>0.3</v>
      </c>
      <c r="G10451" s="63">
        <v>2496</v>
      </c>
      <c r="H10451" s="25">
        <v>749</v>
      </c>
      <c r="I10451" s="25"/>
      <c r="J10451" s="58" t="e">
        <f>HYPERLINK("#"&amp;"Insumos"&amp;"!A"&amp;MATCH($B10451,#REF!,0),"Ins "&amp;$B10451)</f>
        <v>#REF!</v>
      </c>
      <c r="M10451" s="220"/>
    </row>
    <row r="10452" spans="1:13" s="59" customFormat="1" ht="25.5" x14ac:dyDescent="0.2">
      <c r="A10452" s="60" t="s">
        <v>12220</v>
      </c>
      <c r="B10452" s="64" t="s">
        <v>12148</v>
      </c>
      <c r="C10452" s="66" t="s">
        <v>12188</v>
      </c>
      <c r="D10452" s="61" t="s">
        <v>5751</v>
      </c>
      <c r="E10452" s="61" t="s">
        <v>4134</v>
      </c>
      <c r="F10452" s="62">
        <v>0.3</v>
      </c>
      <c r="G10452" s="63">
        <v>2704</v>
      </c>
      <c r="H10452" s="25">
        <v>811</v>
      </c>
      <c r="I10452" s="25"/>
      <c r="J10452" s="58" t="e">
        <f>HYPERLINK("#"&amp;"Insumos"&amp;"!A"&amp;MATCH($B10452,#REF!,0),"Ins "&amp;$B10452)</f>
        <v>#REF!</v>
      </c>
      <c r="M10452" s="220"/>
    </row>
    <row r="10453" spans="1:13" s="59" customFormat="1" ht="25.5" x14ac:dyDescent="0.2">
      <c r="A10453" s="60" t="s">
        <v>12220</v>
      </c>
      <c r="B10453" s="64" t="s">
        <v>12149</v>
      </c>
      <c r="C10453" s="66" t="s">
        <v>12189</v>
      </c>
      <c r="D10453" s="61" t="s">
        <v>5751</v>
      </c>
      <c r="E10453" s="61" t="s">
        <v>4134</v>
      </c>
      <c r="F10453" s="62">
        <v>0.3</v>
      </c>
      <c r="G10453" s="63">
        <v>1040</v>
      </c>
      <c r="H10453" s="25">
        <v>312</v>
      </c>
      <c r="I10453" s="25"/>
      <c r="J10453" s="58" t="e">
        <f>HYPERLINK("#"&amp;"Insumos"&amp;"!A"&amp;MATCH($B10453,#REF!,0),"Ins "&amp;$B10453)</f>
        <v>#REF!</v>
      </c>
      <c r="M10453" s="220"/>
    </row>
    <row r="10454" spans="1:13" s="59" customFormat="1" ht="14.25" x14ac:dyDescent="0.2">
      <c r="A10454" s="60" t="s">
        <v>12220</v>
      </c>
      <c r="B10454" s="64" t="s">
        <v>12109</v>
      </c>
      <c r="C10454" s="66" t="s">
        <v>12213</v>
      </c>
      <c r="D10454" s="61" t="s">
        <v>5751</v>
      </c>
      <c r="E10454" s="61" t="s">
        <v>464</v>
      </c>
      <c r="F10454" s="62">
        <v>1.0815000000000001</v>
      </c>
      <c r="G10454" s="63">
        <v>3432</v>
      </c>
      <c r="H10454" s="25">
        <v>3712</v>
      </c>
      <c r="I10454" s="25"/>
      <c r="J10454" s="58" t="e">
        <f>HYPERLINK("#"&amp;"Insumos"&amp;"!A"&amp;MATCH($B10454,#REF!,0),"Ins "&amp;$B10454)</f>
        <v>#REF!</v>
      </c>
      <c r="M10454" s="220"/>
    </row>
    <row r="10455" spans="1:13" s="59" customFormat="1" ht="14.25" x14ac:dyDescent="0.2">
      <c r="A10455" s="60" t="s">
        <v>12220</v>
      </c>
      <c r="B10455" s="64" t="s">
        <v>12150</v>
      </c>
      <c r="C10455" s="66" t="s">
        <v>12190</v>
      </c>
      <c r="D10455" s="61" t="s">
        <v>5751</v>
      </c>
      <c r="E10455" s="61" t="s">
        <v>4134</v>
      </c>
      <c r="F10455" s="62">
        <v>1</v>
      </c>
      <c r="G10455" s="63">
        <v>104</v>
      </c>
      <c r="H10455" s="25">
        <v>104</v>
      </c>
      <c r="I10455" s="25"/>
      <c r="J10455" s="58" t="e">
        <f>HYPERLINK("#"&amp;"Insumos"&amp;"!A"&amp;MATCH($B10455,#REF!,0),"Ins "&amp;$B10455)</f>
        <v>#REF!</v>
      </c>
      <c r="M10455" s="220"/>
    </row>
    <row r="10456" spans="1:13" s="59" customFormat="1" ht="14.25" x14ac:dyDescent="0.2">
      <c r="A10456" s="60" t="s">
        <v>12220</v>
      </c>
      <c r="B10456" s="64" t="s">
        <v>7382</v>
      </c>
      <c r="C10456" s="66" t="s">
        <v>7383</v>
      </c>
      <c r="D10456" s="61" t="s">
        <v>5751</v>
      </c>
      <c r="E10456" s="61" t="s">
        <v>4134</v>
      </c>
      <c r="F10456" s="62">
        <v>4</v>
      </c>
      <c r="G10456" s="63">
        <v>286</v>
      </c>
      <c r="H10456" s="25">
        <v>1144</v>
      </c>
      <c r="I10456" s="25"/>
      <c r="J10456" s="58" t="e">
        <f>HYPERLINK("#"&amp;"Insumos"&amp;"!A"&amp;MATCH($B10456,#REF!,0),"Ins "&amp;$B10456)</f>
        <v>#REF!</v>
      </c>
      <c r="M10456" s="220"/>
    </row>
    <row r="10457" spans="1:13" s="59" customFormat="1" ht="15" x14ac:dyDescent="0.2">
      <c r="A10457" s="69" t="s">
        <v>12221</v>
      </c>
      <c r="B10457" s="70" t="s">
        <v>6816</v>
      </c>
      <c r="C10457" s="80" t="s">
        <v>11299</v>
      </c>
      <c r="D10457" s="70" t="s">
        <v>5608</v>
      </c>
      <c r="E10457" s="37" t="s">
        <v>464</v>
      </c>
      <c r="F10457" s="71"/>
      <c r="G10457" s="72"/>
      <c r="H10457" s="73"/>
      <c r="I10457" s="27">
        <v>8759</v>
      </c>
      <c r="J10457" s="68"/>
      <c r="M10457" s="220">
        <f t="shared" si="163"/>
        <v>11471</v>
      </c>
    </row>
    <row r="10458" spans="1:13" s="59" customFormat="1" ht="14.25" x14ac:dyDescent="0.2">
      <c r="A10458" s="60" t="s">
        <v>12221</v>
      </c>
      <c r="B10458" s="64" t="s">
        <v>12151</v>
      </c>
      <c r="C10458" s="66" t="s">
        <v>12191</v>
      </c>
      <c r="D10458" s="61" t="s">
        <v>5751</v>
      </c>
      <c r="E10458" s="61" t="s">
        <v>11152</v>
      </c>
      <c r="F10458" s="62">
        <v>1</v>
      </c>
      <c r="G10458" s="63">
        <v>4264</v>
      </c>
      <c r="H10458" s="25">
        <v>4264</v>
      </c>
      <c r="I10458" s="25"/>
      <c r="J10458" s="58" t="e">
        <f>HYPERLINK("#"&amp;"Insumos"&amp;"!A"&amp;MATCH($B10458,#REF!,0),"Ins "&amp;$B10458)</f>
        <v>#REF!</v>
      </c>
      <c r="M10458" s="220"/>
    </row>
    <row r="10459" spans="1:13" s="59" customFormat="1" ht="14.25" x14ac:dyDescent="0.2">
      <c r="A10459" s="60" t="s">
        <v>12221</v>
      </c>
      <c r="B10459" s="64" t="s">
        <v>211</v>
      </c>
      <c r="C10459" s="66" t="s">
        <v>1033</v>
      </c>
      <c r="D10459" s="61" t="s">
        <v>5734</v>
      </c>
      <c r="E10459" s="61" t="s">
        <v>4141</v>
      </c>
      <c r="F10459" s="62">
        <v>2.8056999999999999E-2</v>
      </c>
      <c r="G10459" s="63">
        <v>140857</v>
      </c>
      <c r="H10459" s="25">
        <v>3952</v>
      </c>
      <c r="I10459" s="25"/>
      <c r="J10459" s="58" t="e">
        <f>HYPERLINK("#"&amp;"Insumos"&amp;"!A"&amp;MATCH($B10459,#REF!,0),"Ins "&amp;$B10459)</f>
        <v>#REF!</v>
      </c>
      <c r="M10459" s="220"/>
    </row>
    <row r="10460" spans="1:13" s="59" customFormat="1" ht="14.25" x14ac:dyDescent="0.2">
      <c r="A10460" s="60" t="s">
        <v>12221</v>
      </c>
      <c r="B10460" s="64" t="s">
        <v>5533</v>
      </c>
      <c r="C10460" s="66" t="s">
        <v>5892</v>
      </c>
      <c r="D10460" s="61" t="s">
        <v>977</v>
      </c>
      <c r="E10460" s="61" t="s">
        <v>4134</v>
      </c>
      <c r="F10460" s="62">
        <v>0.15</v>
      </c>
      <c r="G10460" s="63">
        <v>3623</v>
      </c>
      <c r="H10460" s="25">
        <v>543</v>
      </c>
      <c r="I10460" s="25"/>
      <c r="J10460" s="58" t="e">
        <f>HYPERLINK("#"&amp;"Insumos"&amp;"!A"&amp;MATCH($B10460,#REF!,0),"Ins "&amp;$B10460)</f>
        <v>#REF!</v>
      </c>
      <c r="M10460" s="220"/>
    </row>
    <row r="10461" spans="1:13" s="59" customFormat="1" ht="150" x14ac:dyDescent="0.2">
      <c r="A10461" s="69" t="s">
        <v>12222</v>
      </c>
      <c r="B10461" s="70" t="s">
        <v>6816</v>
      </c>
      <c r="C10461" s="80" t="s">
        <v>12235</v>
      </c>
      <c r="D10461" s="70" t="s">
        <v>5608</v>
      </c>
      <c r="E10461" s="37" t="s">
        <v>4134</v>
      </c>
      <c r="F10461" s="71"/>
      <c r="G10461" s="72"/>
      <c r="H10461" s="73"/>
      <c r="I10461" s="27">
        <v>5686480</v>
      </c>
      <c r="J10461" s="68"/>
      <c r="M10461" s="220">
        <f t="shared" si="163"/>
        <v>7447014</v>
      </c>
    </row>
    <row r="10462" spans="1:13" s="59" customFormat="1" ht="14.25" x14ac:dyDescent="0.2">
      <c r="A10462" s="60" t="s">
        <v>12222</v>
      </c>
      <c r="B10462" s="64" t="s">
        <v>81</v>
      </c>
      <c r="C10462" s="66" t="s">
        <v>1020</v>
      </c>
      <c r="D10462" s="61" t="s">
        <v>5734</v>
      </c>
      <c r="E10462" s="61" t="s">
        <v>4141</v>
      </c>
      <c r="F10462" s="62">
        <v>0.2</v>
      </c>
      <c r="G10462" s="63">
        <v>75325</v>
      </c>
      <c r="H10462" s="25">
        <v>15065</v>
      </c>
      <c r="I10462" s="25"/>
      <c r="J10462" s="58" t="e">
        <f>HYPERLINK("#"&amp;"Insumos"&amp;"!A"&amp;MATCH($B10462,#REF!,0),"Ins "&amp;$B10462)</f>
        <v>#REF!</v>
      </c>
      <c r="M10462" s="220"/>
    </row>
    <row r="10463" spans="1:13" s="59" customFormat="1" ht="14.25" x14ac:dyDescent="0.2">
      <c r="A10463" s="60" t="s">
        <v>12222</v>
      </c>
      <c r="B10463" s="64" t="s">
        <v>5533</v>
      </c>
      <c r="C10463" s="66" t="s">
        <v>5892</v>
      </c>
      <c r="D10463" s="61" t="s">
        <v>977</v>
      </c>
      <c r="E10463" s="61" t="s">
        <v>4134</v>
      </c>
      <c r="F10463" s="62">
        <v>1</v>
      </c>
      <c r="G10463" s="63">
        <v>3623</v>
      </c>
      <c r="H10463" s="25">
        <v>3623</v>
      </c>
      <c r="I10463" s="25"/>
      <c r="J10463" s="58" t="e">
        <f>HYPERLINK("#"&amp;"Insumos"&amp;"!A"&amp;MATCH($B10463,#REF!,0),"Ins "&amp;$B10463)</f>
        <v>#REF!</v>
      </c>
      <c r="M10463" s="220"/>
    </row>
    <row r="10464" spans="1:13" s="59" customFormat="1" ht="14.25" x14ac:dyDescent="0.2">
      <c r="A10464" s="60" t="s">
        <v>12222</v>
      </c>
      <c r="B10464" s="64" t="s">
        <v>11591</v>
      </c>
      <c r="C10464" s="66" t="s">
        <v>11590</v>
      </c>
      <c r="D10464" s="61" t="s">
        <v>5751</v>
      </c>
      <c r="E10464" s="61" t="s">
        <v>4134</v>
      </c>
      <c r="F10464" s="62">
        <v>2</v>
      </c>
      <c r="G10464" s="63">
        <v>450840</v>
      </c>
      <c r="H10464" s="25">
        <v>901680</v>
      </c>
      <c r="I10464" s="25"/>
      <c r="J10464" s="58" t="e">
        <f>HYPERLINK("#"&amp;"Insumos"&amp;"!A"&amp;MATCH($B10464,#REF!,0),"Ins "&amp;$B10464)</f>
        <v>#REF!</v>
      </c>
      <c r="M10464" s="220"/>
    </row>
    <row r="10465" spans="1:13" s="59" customFormat="1" ht="14.25" x14ac:dyDescent="0.2">
      <c r="A10465" s="60" t="s">
        <v>12222</v>
      </c>
      <c r="B10465" s="64" t="s">
        <v>11181</v>
      </c>
      <c r="C10465" s="66" t="s">
        <v>11143</v>
      </c>
      <c r="D10465" s="61" t="s">
        <v>5751</v>
      </c>
      <c r="E10465" s="61" t="s">
        <v>11151</v>
      </c>
      <c r="F10465" s="62">
        <v>26</v>
      </c>
      <c r="G10465" s="63">
        <v>29380</v>
      </c>
      <c r="H10465" s="25">
        <v>763880</v>
      </c>
      <c r="I10465" s="25"/>
      <c r="J10465" s="58" t="e">
        <f>HYPERLINK("#"&amp;"Insumos"&amp;"!A"&amp;MATCH($B10465,#REF!,0),"Ins "&amp;$B10465)</f>
        <v>#REF!</v>
      </c>
      <c r="M10465" s="220"/>
    </row>
    <row r="10466" spans="1:13" s="59" customFormat="1" ht="14.25" x14ac:dyDescent="0.2">
      <c r="A10466" s="60" t="s">
        <v>12222</v>
      </c>
      <c r="B10466" s="64" t="s">
        <v>11592</v>
      </c>
      <c r="C10466" s="66" t="s">
        <v>11597</v>
      </c>
      <c r="D10466" s="61" t="s">
        <v>5751</v>
      </c>
      <c r="E10466" s="61" t="s">
        <v>4134</v>
      </c>
      <c r="F10466" s="62">
        <v>26</v>
      </c>
      <c r="G10466" s="63">
        <v>26728</v>
      </c>
      <c r="H10466" s="25">
        <v>694928</v>
      </c>
      <c r="I10466" s="25"/>
      <c r="J10466" s="58" t="e">
        <f>HYPERLINK("#"&amp;"Insumos"&amp;"!A"&amp;MATCH($B10466,#REF!,0),"Ins "&amp;$B10466)</f>
        <v>#REF!</v>
      </c>
      <c r="M10466" s="220"/>
    </row>
    <row r="10467" spans="1:13" s="59" customFormat="1" ht="14.25" x14ac:dyDescent="0.2">
      <c r="A10467" s="60" t="s">
        <v>12222</v>
      </c>
      <c r="B10467" s="64" t="s">
        <v>12152</v>
      </c>
      <c r="C10467" s="66" t="s">
        <v>12192</v>
      </c>
      <c r="D10467" s="61" t="s">
        <v>5751</v>
      </c>
      <c r="E10467" s="61" t="s">
        <v>4134</v>
      </c>
      <c r="F10467" s="62">
        <v>4</v>
      </c>
      <c r="G10467" s="63">
        <v>200096</v>
      </c>
      <c r="H10467" s="25">
        <v>800384</v>
      </c>
      <c r="I10467" s="25"/>
      <c r="J10467" s="58" t="e">
        <f>HYPERLINK("#"&amp;"Insumos"&amp;"!A"&amp;MATCH($B10467,#REF!,0),"Ins "&amp;$B10467)</f>
        <v>#REF!</v>
      </c>
      <c r="M10467" s="220"/>
    </row>
    <row r="10468" spans="1:13" s="59" customFormat="1" ht="14.25" x14ac:dyDescent="0.2">
      <c r="A10468" s="60" t="s">
        <v>12222</v>
      </c>
      <c r="B10468" s="64" t="s">
        <v>12153</v>
      </c>
      <c r="C10468" s="66" t="s">
        <v>12193</v>
      </c>
      <c r="D10468" s="61" t="s">
        <v>5751</v>
      </c>
      <c r="E10468" s="61" t="s">
        <v>4134</v>
      </c>
      <c r="F10468" s="62">
        <v>2</v>
      </c>
      <c r="G10468" s="63">
        <v>78728</v>
      </c>
      <c r="H10468" s="25">
        <v>157456</v>
      </c>
      <c r="I10468" s="25"/>
      <c r="J10468" s="58" t="e">
        <f>HYPERLINK("#"&amp;"Insumos"&amp;"!A"&amp;MATCH($B10468,#REF!,0),"Ins "&amp;$B10468)</f>
        <v>#REF!</v>
      </c>
      <c r="M10468" s="220"/>
    </row>
    <row r="10469" spans="1:13" s="59" customFormat="1" ht="63.75" x14ac:dyDescent="0.2">
      <c r="A10469" s="60" t="s">
        <v>12222</v>
      </c>
      <c r="B10469" s="64" t="s">
        <v>12154</v>
      </c>
      <c r="C10469" s="66" t="s">
        <v>12194</v>
      </c>
      <c r="D10469" s="61" t="s">
        <v>5751</v>
      </c>
      <c r="E10469" s="61" t="s">
        <v>4134</v>
      </c>
      <c r="F10469" s="62">
        <v>1</v>
      </c>
      <c r="G10469" s="63">
        <v>1563848</v>
      </c>
      <c r="H10469" s="25">
        <v>1563848</v>
      </c>
      <c r="I10469" s="25"/>
      <c r="J10469" s="58" t="e">
        <f>HYPERLINK("#"&amp;"Insumos"&amp;"!A"&amp;MATCH($B10469,#REF!,0),"Ins "&amp;$B10469)</f>
        <v>#REF!</v>
      </c>
      <c r="M10469" s="220"/>
    </row>
    <row r="10470" spans="1:13" s="59" customFormat="1" ht="25.5" x14ac:dyDescent="0.2">
      <c r="A10470" s="60" t="s">
        <v>12222</v>
      </c>
      <c r="B10470" s="64" t="s">
        <v>12155</v>
      </c>
      <c r="C10470" s="66" t="s">
        <v>12195</v>
      </c>
      <c r="D10470" s="61" t="s">
        <v>5751</v>
      </c>
      <c r="E10470" s="61" t="s">
        <v>4134</v>
      </c>
      <c r="F10470" s="62">
        <v>1</v>
      </c>
      <c r="G10470" s="63">
        <v>213824</v>
      </c>
      <c r="H10470" s="25">
        <v>213824</v>
      </c>
      <c r="I10470" s="25"/>
      <c r="J10470" s="58" t="e">
        <f>HYPERLINK("#"&amp;"Insumos"&amp;"!A"&amp;MATCH($B10470,#REF!,0),"Ins "&amp;$B10470)</f>
        <v>#REF!</v>
      </c>
      <c r="M10470" s="220"/>
    </row>
    <row r="10471" spans="1:13" s="59" customFormat="1" ht="25.5" x14ac:dyDescent="0.2">
      <c r="A10471" s="60" t="s">
        <v>12222</v>
      </c>
      <c r="B10471" s="64" t="s">
        <v>12156</v>
      </c>
      <c r="C10471" s="66" t="s">
        <v>12196</v>
      </c>
      <c r="D10471" s="61" t="s">
        <v>5751</v>
      </c>
      <c r="E10471" s="61" t="s">
        <v>4134</v>
      </c>
      <c r="F10471" s="62">
        <v>2</v>
      </c>
      <c r="G10471" s="63">
        <v>285896</v>
      </c>
      <c r="H10471" s="25">
        <v>571792</v>
      </c>
      <c r="I10471" s="25"/>
      <c r="J10471" s="58" t="e">
        <f>HYPERLINK("#"&amp;"Insumos"&amp;"!A"&amp;MATCH($B10471,#REF!,0),"Ins "&amp;$B10471)</f>
        <v>#REF!</v>
      </c>
      <c r="M10471" s="220"/>
    </row>
    <row r="10472" spans="1:13" s="59" customFormat="1" ht="75" x14ac:dyDescent="0.2">
      <c r="A10472" s="69" t="s">
        <v>12223</v>
      </c>
      <c r="B10472" s="70" t="s">
        <v>6816</v>
      </c>
      <c r="C10472" s="80" t="s">
        <v>12236</v>
      </c>
      <c r="D10472" s="70" t="s">
        <v>5608</v>
      </c>
      <c r="E10472" s="37" t="s">
        <v>4134</v>
      </c>
      <c r="F10472" s="71"/>
      <c r="G10472" s="72"/>
      <c r="H10472" s="73"/>
      <c r="I10472" s="27">
        <v>12106393</v>
      </c>
      <c r="J10472" s="68"/>
      <c r="M10472" s="220">
        <f t="shared" si="163"/>
        <v>15854532</v>
      </c>
    </row>
    <row r="10473" spans="1:13" s="59" customFormat="1" ht="14.25" x14ac:dyDescent="0.2">
      <c r="A10473" s="60" t="s">
        <v>12223</v>
      </c>
      <c r="B10473" s="64" t="s">
        <v>81</v>
      </c>
      <c r="C10473" s="66" t="s">
        <v>1020</v>
      </c>
      <c r="D10473" s="61" t="s">
        <v>5734</v>
      </c>
      <c r="E10473" s="61" t="s">
        <v>4141</v>
      </c>
      <c r="F10473" s="62">
        <v>10</v>
      </c>
      <c r="G10473" s="63">
        <v>75325</v>
      </c>
      <c r="H10473" s="25">
        <v>753250</v>
      </c>
      <c r="I10473" s="25"/>
      <c r="J10473" s="58" t="e">
        <f>HYPERLINK("#"&amp;"Insumos"&amp;"!A"&amp;MATCH($B10473,#REF!,0),"Ins "&amp;$B10473)</f>
        <v>#REF!</v>
      </c>
      <c r="M10473" s="220"/>
    </row>
    <row r="10474" spans="1:13" s="59" customFormat="1" ht="14.25" x14ac:dyDescent="0.2">
      <c r="A10474" s="60" t="s">
        <v>12223</v>
      </c>
      <c r="B10474" s="64" t="s">
        <v>5533</v>
      </c>
      <c r="C10474" s="66" t="s">
        <v>5892</v>
      </c>
      <c r="D10474" s="61" t="s">
        <v>977</v>
      </c>
      <c r="E10474" s="61" t="s">
        <v>4134</v>
      </c>
      <c r="F10474" s="62">
        <v>1</v>
      </c>
      <c r="G10474" s="63">
        <v>3623</v>
      </c>
      <c r="H10474" s="25">
        <v>3623</v>
      </c>
      <c r="I10474" s="25"/>
      <c r="J10474" s="58" t="e">
        <f>HYPERLINK("#"&amp;"Insumos"&amp;"!A"&amp;MATCH($B10474,#REF!,0),"Ins "&amp;$B10474)</f>
        <v>#REF!</v>
      </c>
      <c r="M10474" s="220"/>
    </row>
    <row r="10475" spans="1:13" s="59" customFormat="1" ht="14.25" x14ac:dyDescent="0.2">
      <c r="A10475" s="60" t="s">
        <v>12223</v>
      </c>
      <c r="B10475" s="64" t="s">
        <v>12157</v>
      </c>
      <c r="C10475" s="66" t="s">
        <v>12197</v>
      </c>
      <c r="D10475" s="61" t="s">
        <v>5751</v>
      </c>
      <c r="E10475" s="61" t="s">
        <v>4134</v>
      </c>
      <c r="F10475" s="62">
        <v>1</v>
      </c>
      <c r="G10475" s="63">
        <v>11048128</v>
      </c>
      <c r="H10475" s="25">
        <v>11048128</v>
      </c>
      <c r="I10475" s="25"/>
      <c r="J10475" s="58" t="e">
        <f>HYPERLINK("#"&amp;"Insumos"&amp;"!A"&amp;MATCH($B10475,#REF!,0),"Ins "&amp;$B10475)</f>
        <v>#REF!</v>
      </c>
      <c r="M10475" s="220"/>
    </row>
    <row r="10476" spans="1:13" s="59" customFormat="1" ht="25.5" x14ac:dyDescent="0.2">
      <c r="A10476" s="60" t="s">
        <v>12223</v>
      </c>
      <c r="B10476" s="64" t="s">
        <v>12158</v>
      </c>
      <c r="C10476" s="66" t="s">
        <v>12198</v>
      </c>
      <c r="D10476" s="61" t="s">
        <v>5751</v>
      </c>
      <c r="E10476" s="61" t="s">
        <v>4134</v>
      </c>
      <c r="F10476" s="62">
        <v>1</v>
      </c>
      <c r="G10476" s="63">
        <v>284648</v>
      </c>
      <c r="H10476" s="25">
        <v>284648</v>
      </c>
      <c r="I10476" s="25"/>
      <c r="J10476" s="58" t="e">
        <f>HYPERLINK("#"&amp;"Insumos"&amp;"!A"&amp;MATCH($B10476,#REF!,0),"Ins "&amp;$B10476)</f>
        <v>#REF!</v>
      </c>
      <c r="M10476" s="220"/>
    </row>
    <row r="10477" spans="1:13" s="59" customFormat="1" ht="14.25" x14ac:dyDescent="0.2">
      <c r="A10477" s="60" t="s">
        <v>12223</v>
      </c>
      <c r="B10477" s="64" t="s">
        <v>12159</v>
      </c>
      <c r="C10477" s="66" t="s">
        <v>12199</v>
      </c>
      <c r="D10477" s="61" t="s">
        <v>5751</v>
      </c>
      <c r="E10477" s="61" t="s">
        <v>4134</v>
      </c>
      <c r="F10477" s="62">
        <v>1</v>
      </c>
      <c r="G10477" s="63">
        <v>16744</v>
      </c>
      <c r="H10477" s="25">
        <v>16744</v>
      </c>
      <c r="I10477" s="25"/>
      <c r="J10477" s="58" t="e">
        <f>HYPERLINK("#"&amp;"Insumos"&amp;"!A"&amp;MATCH($B10477,#REF!,0),"Ins "&amp;$B10477)</f>
        <v>#REF!</v>
      </c>
      <c r="M10477" s="220"/>
    </row>
    <row r="10478" spans="1:13" s="59" customFormat="1" ht="75" x14ac:dyDescent="0.2">
      <c r="A10478" s="69" t="s">
        <v>12224</v>
      </c>
      <c r="B10478" s="70" t="s">
        <v>6816</v>
      </c>
      <c r="C10478" s="80" t="s">
        <v>12237</v>
      </c>
      <c r="D10478" s="70" t="s">
        <v>5608</v>
      </c>
      <c r="E10478" s="37" t="s">
        <v>4134</v>
      </c>
      <c r="F10478" s="71"/>
      <c r="G10478" s="72"/>
      <c r="H10478" s="73"/>
      <c r="I10478" s="27">
        <v>43035</v>
      </c>
      <c r="J10478" s="68"/>
      <c r="M10478" s="220">
        <f t="shared" si="163"/>
        <v>56359</v>
      </c>
    </row>
    <row r="10479" spans="1:13" s="59" customFormat="1" ht="14.25" x14ac:dyDescent="0.2">
      <c r="A10479" s="60" t="s">
        <v>12224</v>
      </c>
      <c r="B10479" s="64" t="s">
        <v>81</v>
      </c>
      <c r="C10479" s="66" t="s">
        <v>1020</v>
      </c>
      <c r="D10479" s="61" t="s">
        <v>5734</v>
      </c>
      <c r="E10479" s="61" t="s">
        <v>4141</v>
      </c>
      <c r="F10479" s="62">
        <v>0.2</v>
      </c>
      <c r="G10479" s="63">
        <v>75325</v>
      </c>
      <c r="H10479" s="25">
        <v>15065</v>
      </c>
      <c r="I10479" s="25"/>
      <c r="J10479" s="58" t="e">
        <f>HYPERLINK("#"&amp;"Insumos"&amp;"!A"&amp;MATCH($B10479,#REF!,0),"Ins "&amp;$B10479)</f>
        <v>#REF!</v>
      </c>
      <c r="M10479" s="220"/>
    </row>
    <row r="10480" spans="1:13" s="59" customFormat="1" ht="14.25" x14ac:dyDescent="0.2">
      <c r="A10480" s="60" t="s">
        <v>12224</v>
      </c>
      <c r="B10480" s="64" t="s">
        <v>5533</v>
      </c>
      <c r="C10480" s="66" t="s">
        <v>5892</v>
      </c>
      <c r="D10480" s="61" t="s">
        <v>977</v>
      </c>
      <c r="E10480" s="61" t="s">
        <v>4134</v>
      </c>
      <c r="F10480" s="62">
        <v>1</v>
      </c>
      <c r="G10480" s="63">
        <v>3623</v>
      </c>
      <c r="H10480" s="25">
        <v>3623</v>
      </c>
      <c r="I10480" s="25"/>
      <c r="J10480" s="58" t="e">
        <f>HYPERLINK("#"&amp;"Insumos"&amp;"!A"&amp;MATCH($B10480,#REF!,0),"Ins "&amp;$B10480)</f>
        <v>#REF!</v>
      </c>
      <c r="M10480" s="220"/>
    </row>
    <row r="10481" spans="1:13" s="59" customFormat="1" ht="14.25" x14ac:dyDescent="0.2">
      <c r="A10481" s="60" t="s">
        <v>12224</v>
      </c>
      <c r="B10481" s="64" t="s">
        <v>4845</v>
      </c>
      <c r="C10481" s="66" t="s">
        <v>7331</v>
      </c>
      <c r="D10481" s="61" t="s">
        <v>5751</v>
      </c>
      <c r="E10481" s="61" t="s">
        <v>4134</v>
      </c>
      <c r="F10481" s="62">
        <v>1</v>
      </c>
      <c r="G10481" s="63">
        <v>15368</v>
      </c>
      <c r="H10481" s="25">
        <v>15368</v>
      </c>
      <c r="I10481" s="25"/>
      <c r="J10481" s="58" t="e">
        <f>HYPERLINK("#"&amp;"Insumos"&amp;"!A"&amp;MATCH($B10481,#REF!,0),"Ins "&amp;$B10481)</f>
        <v>#REF!</v>
      </c>
      <c r="M10481" s="220"/>
    </row>
    <row r="10482" spans="1:13" s="59" customFormat="1" ht="14.25" x14ac:dyDescent="0.2">
      <c r="A10482" s="60" t="s">
        <v>12224</v>
      </c>
      <c r="B10482" s="64" t="s">
        <v>7602</v>
      </c>
      <c r="C10482" s="66" t="s">
        <v>7603</v>
      </c>
      <c r="D10482" s="61" t="s">
        <v>5751</v>
      </c>
      <c r="E10482" s="61" t="s">
        <v>4134</v>
      </c>
      <c r="F10482" s="62">
        <v>1</v>
      </c>
      <c r="G10482" s="63">
        <v>1427</v>
      </c>
      <c r="H10482" s="25">
        <v>1427</v>
      </c>
      <c r="I10482" s="25"/>
      <c r="J10482" s="58" t="e">
        <f>HYPERLINK("#"&amp;"Insumos"&amp;"!A"&amp;MATCH($B10482,#REF!,0),"Ins "&amp;$B10482)</f>
        <v>#REF!</v>
      </c>
      <c r="M10482" s="220"/>
    </row>
    <row r="10483" spans="1:13" s="59" customFormat="1" ht="14.25" x14ac:dyDescent="0.2">
      <c r="A10483" s="60" t="s">
        <v>12224</v>
      </c>
      <c r="B10483" s="64" t="s">
        <v>7442</v>
      </c>
      <c r="C10483" s="66" t="s">
        <v>7443</v>
      </c>
      <c r="D10483" s="61" t="s">
        <v>5751</v>
      </c>
      <c r="E10483" s="61" t="s">
        <v>4134</v>
      </c>
      <c r="F10483" s="62">
        <v>3</v>
      </c>
      <c r="G10483" s="63">
        <v>1403</v>
      </c>
      <c r="H10483" s="25">
        <v>4209</v>
      </c>
      <c r="I10483" s="25"/>
      <c r="J10483" s="58" t="e">
        <f>HYPERLINK("#"&amp;"Insumos"&amp;"!A"&amp;MATCH($B10483,#REF!,0),"Ins "&amp;$B10483)</f>
        <v>#REF!</v>
      </c>
      <c r="M10483" s="220"/>
    </row>
    <row r="10484" spans="1:13" s="59" customFormat="1" ht="14.25" x14ac:dyDescent="0.2">
      <c r="A10484" s="60" t="s">
        <v>12224</v>
      </c>
      <c r="B10484" s="64" t="s">
        <v>12106</v>
      </c>
      <c r="C10484" s="66" t="s">
        <v>12181</v>
      </c>
      <c r="D10484" s="61" t="s">
        <v>5751</v>
      </c>
      <c r="E10484" s="61" t="s">
        <v>4134</v>
      </c>
      <c r="F10484" s="62">
        <v>2</v>
      </c>
      <c r="G10484" s="63">
        <v>208</v>
      </c>
      <c r="H10484" s="25">
        <v>416</v>
      </c>
      <c r="I10484" s="25"/>
      <c r="J10484" s="58" t="e">
        <f>HYPERLINK("#"&amp;"Insumos"&amp;"!A"&amp;MATCH($B10484,#REF!,0),"Ins "&amp;$B10484)</f>
        <v>#REF!</v>
      </c>
      <c r="M10484" s="220"/>
    </row>
    <row r="10485" spans="1:13" s="59" customFormat="1" ht="14.25" x14ac:dyDescent="0.2">
      <c r="A10485" s="60" t="s">
        <v>12224</v>
      </c>
      <c r="B10485" s="64" t="s">
        <v>12160</v>
      </c>
      <c r="C10485" s="66" t="s">
        <v>12200</v>
      </c>
      <c r="D10485" s="61" t="s">
        <v>5751</v>
      </c>
      <c r="E10485" s="61" t="s">
        <v>4134</v>
      </c>
      <c r="F10485" s="62">
        <v>1</v>
      </c>
      <c r="G10485" s="63">
        <v>2288</v>
      </c>
      <c r="H10485" s="25">
        <v>2288</v>
      </c>
      <c r="I10485" s="25"/>
      <c r="J10485" s="58" t="e">
        <f>HYPERLINK("#"&amp;"Insumos"&amp;"!A"&amp;MATCH($B10485,#REF!,0),"Ins "&amp;$B10485)</f>
        <v>#REF!</v>
      </c>
      <c r="M10485" s="220"/>
    </row>
    <row r="10486" spans="1:13" s="59" customFormat="1" ht="14.25" x14ac:dyDescent="0.2">
      <c r="A10486" s="60" t="s">
        <v>12224</v>
      </c>
      <c r="B10486" s="64" t="s">
        <v>6084</v>
      </c>
      <c r="C10486" s="66" t="s">
        <v>6085</v>
      </c>
      <c r="D10486" s="61" t="s">
        <v>5751</v>
      </c>
      <c r="E10486" s="61" t="s">
        <v>464</v>
      </c>
      <c r="F10486" s="62">
        <v>0.03</v>
      </c>
      <c r="G10486" s="63">
        <v>21306</v>
      </c>
      <c r="H10486" s="25">
        <v>639</v>
      </c>
      <c r="I10486" s="25"/>
      <c r="J10486" s="58" t="e">
        <f>HYPERLINK("#"&amp;"Insumos"&amp;"!A"&amp;MATCH($B10486,#REF!,0),"Ins "&amp;$B10486)</f>
        <v>#REF!</v>
      </c>
      <c r="M10486" s="220"/>
    </row>
    <row r="10487" spans="1:13" s="59" customFormat="1" ht="75" x14ac:dyDescent="0.2">
      <c r="A10487" s="69" t="s">
        <v>12225</v>
      </c>
      <c r="B10487" s="70" t="s">
        <v>6816</v>
      </c>
      <c r="C10487" s="80" t="s">
        <v>12238</v>
      </c>
      <c r="D10487" s="70" t="s">
        <v>5608</v>
      </c>
      <c r="E10487" s="37" t="s">
        <v>4134</v>
      </c>
      <c r="F10487" s="71"/>
      <c r="G10487" s="72"/>
      <c r="H10487" s="73"/>
      <c r="I10487" s="27">
        <v>1379663</v>
      </c>
      <c r="J10487" s="68"/>
      <c r="M10487" s="220">
        <f t="shared" si="163"/>
        <v>1806807</v>
      </c>
    </row>
    <row r="10488" spans="1:13" s="59" customFormat="1" ht="14.25" x14ac:dyDescent="0.2">
      <c r="A10488" s="60" t="s">
        <v>12225</v>
      </c>
      <c r="B10488" s="64" t="s">
        <v>81</v>
      </c>
      <c r="C10488" s="66" t="s">
        <v>1020</v>
      </c>
      <c r="D10488" s="61" t="s">
        <v>5734</v>
      </c>
      <c r="E10488" s="61" t="s">
        <v>4141</v>
      </c>
      <c r="F10488" s="62">
        <v>0.2</v>
      </c>
      <c r="G10488" s="63">
        <v>75325</v>
      </c>
      <c r="H10488" s="25">
        <v>15065</v>
      </c>
      <c r="I10488" s="25"/>
      <c r="J10488" s="58" t="e">
        <f>HYPERLINK("#"&amp;"Insumos"&amp;"!A"&amp;MATCH($B10488,#REF!,0),"Ins "&amp;$B10488)</f>
        <v>#REF!</v>
      </c>
      <c r="M10488" s="220"/>
    </row>
    <row r="10489" spans="1:13" s="59" customFormat="1" ht="14.25" x14ac:dyDescent="0.2">
      <c r="A10489" s="60" t="s">
        <v>12225</v>
      </c>
      <c r="B10489" s="64" t="s">
        <v>5533</v>
      </c>
      <c r="C10489" s="66" t="s">
        <v>5892</v>
      </c>
      <c r="D10489" s="61" t="s">
        <v>977</v>
      </c>
      <c r="E10489" s="61" t="s">
        <v>4134</v>
      </c>
      <c r="F10489" s="62">
        <v>1</v>
      </c>
      <c r="G10489" s="63">
        <v>3623</v>
      </c>
      <c r="H10489" s="25">
        <v>3623</v>
      </c>
      <c r="I10489" s="25"/>
      <c r="J10489" s="58" t="e">
        <f>HYPERLINK("#"&amp;"Insumos"&amp;"!A"&amp;MATCH($B10489,#REF!,0),"Ins "&amp;$B10489)</f>
        <v>#REF!</v>
      </c>
      <c r="M10489" s="220"/>
    </row>
    <row r="10490" spans="1:13" s="59" customFormat="1" ht="14.25" x14ac:dyDescent="0.2">
      <c r="A10490" s="60" t="s">
        <v>12225</v>
      </c>
      <c r="B10490" s="64" t="s">
        <v>11521</v>
      </c>
      <c r="C10490" s="66" t="s">
        <v>11536</v>
      </c>
      <c r="D10490" s="61" t="s">
        <v>5751</v>
      </c>
      <c r="E10490" s="61" t="s">
        <v>11151</v>
      </c>
      <c r="F10490" s="62">
        <v>1</v>
      </c>
      <c r="G10490" s="63">
        <v>215384</v>
      </c>
      <c r="H10490" s="25">
        <v>215384</v>
      </c>
      <c r="I10490" s="25"/>
      <c r="J10490" s="58" t="e">
        <f>HYPERLINK("#"&amp;"Insumos"&amp;"!A"&amp;MATCH($B10490,#REF!,0),"Ins "&amp;$B10490)</f>
        <v>#REF!</v>
      </c>
      <c r="M10490" s="220"/>
    </row>
    <row r="10491" spans="1:13" s="59" customFormat="1" ht="25.5" x14ac:dyDescent="0.2">
      <c r="A10491" s="60" t="s">
        <v>12225</v>
      </c>
      <c r="B10491" s="64" t="s">
        <v>12161</v>
      </c>
      <c r="C10491" s="66" t="s">
        <v>12201</v>
      </c>
      <c r="D10491" s="61" t="s">
        <v>5751</v>
      </c>
      <c r="E10491" s="61" t="s">
        <v>4134</v>
      </c>
      <c r="F10491" s="62">
        <v>1</v>
      </c>
      <c r="G10491" s="63">
        <v>174200</v>
      </c>
      <c r="H10491" s="25">
        <v>174200</v>
      </c>
      <c r="I10491" s="25"/>
      <c r="J10491" s="58" t="e">
        <f>HYPERLINK("#"&amp;"Insumos"&amp;"!A"&amp;MATCH($B10491,#REF!,0),"Ins "&amp;$B10491)</f>
        <v>#REF!</v>
      </c>
      <c r="M10491" s="220"/>
    </row>
    <row r="10492" spans="1:13" s="59" customFormat="1" ht="14.25" x14ac:dyDescent="0.2">
      <c r="A10492" s="60" t="s">
        <v>12225</v>
      </c>
      <c r="B10492" s="64" t="s">
        <v>12162</v>
      </c>
      <c r="C10492" s="66" t="s">
        <v>12202</v>
      </c>
      <c r="D10492" s="61" t="s">
        <v>5751</v>
      </c>
      <c r="E10492" s="61" t="s">
        <v>4134</v>
      </c>
      <c r="F10492" s="62">
        <v>1</v>
      </c>
      <c r="G10492" s="63">
        <v>83408</v>
      </c>
      <c r="H10492" s="25">
        <v>83408</v>
      </c>
      <c r="I10492" s="25"/>
      <c r="J10492" s="58" t="e">
        <f>HYPERLINK("#"&amp;"Insumos"&amp;"!A"&amp;MATCH($B10492,#REF!,0),"Ins "&amp;$B10492)</f>
        <v>#REF!</v>
      </c>
      <c r="M10492" s="220"/>
    </row>
    <row r="10493" spans="1:13" s="59" customFormat="1" ht="14.25" x14ac:dyDescent="0.2">
      <c r="A10493" s="60" t="s">
        <v>12225</v>
      </c>
      <c r="B10493" s="64" t="s">
        <v>4898</v>
      </c>
      <c r="C10493" s="66" t="s">
        <v>303</v>
      </c>
      <c r="D10493" s="61" t="s">
        <v>5751</v>
      </c>
      <c r="E10493" s="61" t="s">
        <v>4134</v>
      </c>
      <c r="F10493" s="62">
        <v>2</v>
      </c>
      <c r="G10493" s="63">
        <v>260000</v>
      </c>
      <c r="H10493" s="25">
        <v>520000</v>
      </c>
      <c r="I10493" s="25"/>
      <c r="J10493" s="58" t="e">
        <f>HYPERLINK("#"&amp;"Insumos"&amp;"!A"&amp;MATCH($B10493,#REF!,0),"Ins "&amp;$B10493)</f>
        <v>#REF!</v>
      </c>
      <c r="M10493" s="220"/>
    </row>
    <row r="10494" spans="1:13" s="59" customFormat="1" ht="14.25" x14ac:dyDescent="0.2">
      <c r="A10494" s="60" t="s">
        <v>12225</v>
      </c>
      <c r="B10494" s="64" t="s">
        <v>12163</v>
      </c>
      <c r="C10494" s="66" t="s">
        <v>12203</v>
      </c>
      <c r="D10494" s="61" t="s">
        <v>5751</v>
      </c>
      <c r="E10494" s="61" t="s">
        <v>4134</v>
      </c>
      <c r="F10494" s="62">
        <v>2</v>
      </c>
      <c r="G10494" s="63">
        <v>7176</v>
      </c>
      <c r="H10494" s="25">
        <v>14352</v>
      </c>
      <c r="I10494" s="25"/>
      <c r="J10494" s="58" t="e">
        <f>HYPERLINK("#"&amp;"Insumos"&amp;"!A"&amp;MATCH($B10494,#REF!,0),"Ins "&amp;$B10494)</f>
        <v>#REF!</v>
      </c>
      <c r="M10494" s="220"/>
    </row>
    <row r="10495" spans="1:13" s="59" customFormat="1" ht="14.25" x14ac:dyDescent="0.2">
      <c r="A10495" s="60" t="s">
        <v>12225</v>
      </c>
      <c r="B10495" s="64" t="s">
        <v>11594</v>
      </c>
      <c r="C10495" s="66" t="s">
        <v>11775</v>
      </c>
      <c r="D10495" s="61" t="s">
        <v>5751</v>
      </c>
      <c r="E10495" s="61" t="s">
        <v>287</v>
      </c>
      <c r="F10495" s="62">
        <v>1.7</v>
      </c>
      <c r="G10495" s="63">
        <v>98909</v>
      </c>
      <c r="H10495" s="25">
        <v>168145</v>
      </c>
      <c r="I10495" s="25"/>
      <c r="J10495" s="58" t="e">
        <f>HYPERLINK("#"&amp;"Insumos"&amp;"!A"&amp;MATCH($B10495,#REF!,0),"Ins "&amp;$B10495)</f>
        <v>#REF!</v>
      </c>
      <c r="M10495" s="220"/>
    </row>
    <row r="10496" spans="1:13" s="59" customFormat="1" ht="14.25" x14ac:dyDescent="0.2">
      <c r="A10496" s="60" t="s">
        <v>12225</v>
      </c>
      <c r="B10496" s="64" t="s">
        <v>7780</v>
      </c>
      <c r="C10496" s="66" t="s">
        <v>7781</v>
      </c>
      <c r="D10496" s="61" t="s">
        <v>5751</v>
      </c>
      <c r="E10496" s="61" t="s">
        <v>464</v>
      </c>
      <c r="F10496" s="62">
        <v>2</v>
      </c>
      <c r="G10496" s="63">
        <v>5214</v>
      </c>
      <c r="H10496" s="25">
        <v>10428</v>
      </c>
      <c r="I10496" s="25"/>
      <c r="J10496" s="58" t="e">
        <f>HYPERLINK("#"&amp;"Insumos"&amp;"!A"&amp;MATCH($B10496,#REF!,0),"Ins "&amp;$B10496)</f>
        <v>#REF!</v>
      </c>
      <c r="M10496" s="220"/>
    </row>
    <row r="10497" spans="1:13" s="59" customFormat="1" ht="14.25" x14ac:dyDescent="0.2">
      <c r="A10497" s="60" t="s">
        <v>12225</v>
      </c>
      <c r="B10497" s="64" t="s">
        <v>12164</v>
      </c>
      <c r="C10497" s="66" t="s">
        <v>12204</v>
      </c>
      <c r="D10497" s="61" t="s">
        <v>5751</v>
      </c>
      <c r="E10497" s="61" t="s">
        <v>4134</v>
      </c>
      <c r="F10497" s="62">
        <v>1</v>
      </c>
      <c r="G10497" s="63">
        <v>728</v>
      </c>
      <c r="H10497" s="25">
        <v>728</v>
      </c>
      <c r="I10497" s="25"/>
      <c r="J10497" s="58" t="e">
        <f>HYPERLINK("#"&amp;"Insumos"&amp;"!A"&amp;MATCH($B10497,#REF!,0),"Ins "&amp;$B10497)</f>
        <v>#REF!</v>
      </c>
      <c r="M10497" s="220"/>
    </row>
    <row r="10498" spans="1:13" s="59" customFormat="1" ht="14.25" x14ac:dyDescent="0.2">
      <c r="A10498" s="60" t="s">
        <v>12225</v>
      </c>
      <c r="B10498" s="64" t="s">
        <v>11517</v>
      </c>
      <c r="C10498" s="66" t="s">
        <v>11533</v>
      </c>
      <c r="D10498" s="61" t="s">
        <v>5751</v>
      </c>
      <c r="E10498" s="61" t="s">
        <v>4134</v>
      </c>
      <c r="F10498" s="62">
        <v>2</v>
      </c>
      <c r="G10498" s="63">
        <v>624</v>
      </c>
      <c r="H10498" s="25">
        <v>1248</v>
      </c>
      <c r="I10498" s="25"/>
      <c r="J10498" s="58" t="e">
        <f>HYPERLINK("#"&amp;"Insumos"&amp;"!A"&amp;MATCH($B10498,#REF!,0),"Ins "&amp;$B10498)</f>
        <v>#REF!</v>
      </c>
      <c r="M10498" s="220"/>
    </row>
    <row r="10499" spans="1:13" s="59" customFormat="1" ht="14.25" x14ac:dyDescent="0.2">
      <c r="A10499" s="60" t="s">
        <v>12225</v>
      </c>
      <c r="B10499" s="64" t="s">
        <v>11524</v>
      </c>
      <c r="C10499" s="66" t="s">
        <v>11541</v>
      </c>
      <c r="D10499" s="61" t="s">
        <v>5751</v>
      </c>
      <c r="E10499" s="61" t="s">
        <v>464</v>
      </c>
      <c r="F10499" s="62">
        <v>2</v>
      </c>
      <c r="G10499" s="63">
        <v>2912</v>
      </c>
      <c r="H10499" s="25">
        <v>5824</v>
      </c>
      <c r="I10499" s="25"/>
      <c r="J10499" s="58" t="e">
        <f>HYPERLINK("#"&amp;"Insumos"&amp;"!A"&amp;MATCH($B10499,#REF!,0),"Ins "&amp;$B10499)</f>
        <v>#REF!</v>
      </c>
      <c r="M10499" s="220"/>
    </row>
    <row r="10500" spans="1:13" s="59" customFormat="1" ht="14.25" x14ac:dyDescent="0.2">
      <c r="A10500" s="60" t="s">
        <v>12225</v>
      </c>
      <c r="B10500" s="64" t="s">
        <v>11623</v>
      </c>
      <c r="C10500" s="66" t="s">
        <v>11644</v>
      </c>
      <c r="D10500" s="61" t="s">
        <v>5751</v>
      </c>
      <c r="E10500" s="61" t="s">
        <v>464</v>
      </c>
      <c r="F10500" s="62">
        <v>3.5</v>
      </c>
      <c r="G10500" s="63">
        <v>47788</v>
      </c>
      <c r="H10500" s="25">
        <v>167258</v>
      </c>
      <c r="I10500" s="25"/>
      <c r="J10500" s="58" t="e">
        <f>HYPERLINK("#"&amp;"Insumos"&amp;"!A"&amp;MATCH($B10500,#REF!,0),"Ins "&amp;$B10500)</f>
        <v>#REF!</v>
      </c>
      <c r="M10500" s="220"/>
    </row>
    <row r="10501" spans="1:13" s="59" customFormat="1" ht="75" x14ac:dyDescent="0.2">
      <c r="A10501" s="69" t="s">
        <v>12226</v>
      </c>
      <c r="B10501" s="70" t="s">
        <v>6816</v>
      </c>
      <c r="C10501" s="80" t="s">
        <v>12239</v>
      </c>
      <c r="D10501" s="70" t="s">
        <v>5608</v>
      </c>
      <c r="E10501" s="37" t="s">
        <v>4134</v>
      </c>
      <c r="F10501" s="71"/>
      <c r="G10501" s="72"/>
      <c r="H10501" s="73"/>
      <c r="I10501" s="27">
        <v>1717605</v>
      </c>
      <c r="J10501" s="68"/>
      <c r="M10501" s="220">
        <f t="shared" ref="M10501:M10562" si="164">ROUND(I10501*(1+$L$2),0)</f>
        <v>2249376</v>
      </c>
    </row>
    <row r="10502" spans="1:13" s="59" customFormat="1" ht="14.25" x14ac:dyDescent="0.2">
      <c r="A10502" s="60" t="s">
        <v>12226</v>
      </c>
      <c r="B10502" s="64" t="s">
        <v>81</v>
      </c>
      <c r="C10502" s="66" t="s">
        <v>1020</v>
      </c>
      <c r="D10502" s="61" t="s">
        <v>5734</v>
      </c>
      <c r="E10502" s="61" t="s">
        <v>4141</v>
      </c>
      <c r="F10502" s="62">
        <v>2</v>
      </c>
      <c r="G10502" s="63">
        <v>75325</v>
      </c>
      <c r="H10502" s="25">
        <v>150650</v>
      </c>
      <c r="I10502" s="25"/>
      <c r="J10502" s="58" t="e">
        <f>HYPERLINK("#"&amp;"Insumos"&amp;"!A"&amp;MATCH($B10502,#REF!,0),"Ins "&amp;$B10502)</f>
        <v>#REF!</v>
      </c>
      <c r="M10502" s="220"/>
    </row>
    <row r="10503" spans="1:13" s="59" customFormat="1" ht="14.25" x14ac:dyDescent="0.2">
      <c r="A10503" s="60" t="s">
        <v>12226</v>
      </c>
      <c r="B10503" s="64" t="s">
        <v>5533</v>
      </c>
      <c r="C10503" s="66" t="s">
        <v>5892</v>
      </c>
      <c r="D10503" s="61" t="s">
        <v>977</v>
      </c>
      <c r="E10503" s="61" t="s">
        <v>4134</v>
      </c>
      <c r="F10503" s="62">
        <v>2</v>
      </c>
      <c r="G10503" s="63">
        <v>3623</v>
      </c>
      <c r="H10503" s="25">
        <v>7246</v>
      </c>
      <c r="I10503" s="25"/>
      <c r="J10503" s="58" t="e">
        <f>HYPERLINK("#"&amp;"Insumos"&amp;"!A"&amp;MATCH($B10503,#REF!,0),"Ins "&amp;$B10503)</f>
        <v>#REF!</v>
      </c>
      <c r="M10503" s="220"/>
    </row>
    <row r="10504" spans="1:13" s="59" customFormat="1" ht="25.5" x14ac:dyDescent="0.2">
      <c r="A10504" s="60" t="s">
        <v>12226</v>
      </c>
      <c r="B10504" s="64" t="s">
        <v>12165</v>
      </c>
      <c r="C10504" s="66" t="s">
        <v>12205</v>
      </c>
      <c r="D10504" s="61" t="s">
        <v>5751</v>
      </c>
      <c r="E10504" s="61" t="s">
        <v>4134</v>
      </c>
      <c r="F10504" s="62">
        <v>2</v>
      </c>
      <c r="G10504" s="63">
        <v>5304</v>
      </c>
      <c r="H10504" s="25">
        <v>10608</v>
      </c>
      <c r="I10504" s="25"/>
      <c r="J10504" s="58" t="e">
        <f>HYPERLINK("#"&amp;"Insumos"&amp;"!A"&amp;MATCH($B10504,#REF!,0),"Ins "&amp;$B10504)</f>
        <v>#REF!</v>
      </c>
      <c r="M10504" s="220"/>
    </row>
    <row r="10505" spans="1:13" s="59" customFormat="1" ht="14.25" x14ac:dyDescent="0.2">
      <c r="A10505" s="60" t="s">
        <v>12226</v>
      </c>
      <c r="B10505" s="64" t="s">
        <v>7374</v>
      </c>
      <c r="C10505" s="66" t="s">
        <v>7375</v>
      </c>
      <c r="D10505" s="61" t="s">
        <v>5751</v>
      </c>
      <c r="E10505" s="61" t="s">
        <v>4134</v>
      </c>
      <c r="F10505" s="62">
        <v>1</v>
      </c>
      <c r="G10505" s="63">
        <v>12713</v>
      </c>
      <c r="H10505" s="25">
        <v>12713</v>
      </c>
      <c r="I10505" s="25"/>
      <c r="J10505" s="58" t="e">
        <f>HYPERLINK("#"&amp;"Insumos"&amp;"!A"&amp;MATCH($B10505,#REF!,0),"Ins "&amp;$B10505)</f>
        <v>#REF!</v>
      </c>
      <c r="M10505" s="220"/>
    </row>
    <row r="10506" spans="1:13" s="59" customFormat="1" ht="14.25" x14ac:dyDescent="0.2">
      <c r="A10506" s="60" t="s">
        <v>12226</v>
      </c>
      <c r="B10506" s="64" t="s">
        <v>12166</v>
      </c>
      <c r="C10506" s="66" t="s">
        <v>12206</v>
      </c>
      <c r="D10506" s="61" t="s">
        <v>5751</v>
      </c>
      <c r="E10506" s="61" t="s">
        <v>4134</v>
      </c>
      <c r="F10506" s="62">
        <v>1</v>
      </c>
      <c r="G10506" s="63">
        <v>7696</v>
      </c>
      <c r="H10506" s="25">
        <v>7696</v>
      </c>
      <c r="I10506" s="25"/>
      <c r="J10506" s="58" t="e">
        <f>HYPERLINK("#"&amp;"Insumos"&amp;"!A"&amp;MATCH($B10506,#REF!,0),"Ins "&amp;$B10506)</f>
        <v>#REF!</v>
      </c>
      <c r="M10506" s="220"/>
    </row>
    <row r="10507" spans="1:13" s="59" customFormat="1" ht="14.25" x14ac:dyDescent="0.2">
      <c r="A10507" s="60" t="s">
        <v>12226</v>
      </c>
      <c r="B10507" s="64" t="s">
        <v>10288</v>
      </c>
      <c r="C10507" s="66" t="s">
        <v>11109</v>
      </c>
      <c r="D10507" s="61" t="s">
        <v>5751</v>
      </c>
      <c r="E10507" s="61" t="s">
        <v>464</v>
      </c>
      <c r="F10507" s="62">
        <v>6</v>
      </c>
      <c r="G10507" s="63">
        <v>8476</v>
      </c>
      <c r="H10507" s="25">
        <v>50856</v>
      </c>
      <c r="I10507" s="25"/>
      <c r="J10507" s="58" t="e">
        <f>HYPERLINK("#"&amp;"Insumos"&amp;"!A"&amp;MATCH($B10507,#REF!,0),"Ins "&amp;$B10507)</f>
        <v>#REF!</v>
      </c>
      <c r="M10507" s="220"/>
    </row>
    <row r="10508" spans="1:13" s="59" customFormat="1" ht="14.25" x14ac:dyDescent="0.2">
      <c r="A10508" s="60" t="s">
        <v>12226</v>
      </c>
      <c r="B10508" s="64" t="s">
        <v>9778</v>
      </c>
      <c r="C10508" s="66" t="s">
        <v>9845</v>
      </c>
      <c r="D10508" s="61" t="s">
        <v>5751</v>
      </c>
      <c r="E10508" s="61" t="s">
        <v>463</v>
      </c>
      <c r="F10508" s="62">
        <v>1</v>
      </c>
      <c r="G10508" s="63">
        <v>3276</v>
      </c>
      <c r="H10508" s="25">
        <v>3276</v>
      </c>
      <c r="I10508" s="25"/>
      <c r="J10508" s="58" t="e">
        <f>HYPERLINK("#"&amp;"Insumos"&amp;"!A"&amp;MATCH($B10508,#REF!,0),"Ins "&amp;$B10508)</f>
        <v>#REF!</v>
      </c>
      <c r="M10508" s="220"/>
    </row>
    <row r="10509" spans="1:13" s="59" customFormat="1" ht="14.25" x14ac:dyDescent="0.2">
      <c r="A10509" s="60" t="s">
        <v>12226</v>
      </c>
      <c r="B10509" s="64" t="s">
        <v>11524</v>
      </c>
      <c r="C10509" s="66" t="s">
        <v>11541</v>
      </c>
      <c r="D10509" s="61" t="s">
        <v>5751</v>
      </c>
      <c r="E10509" s="61" t="s">
        <v>464</v>
      </c>
      <c r="F10509" s="62">
        <v>4</v>
      </c>
      <c r="G10509" s="63">
        <v>2912</v>
      </c>
      <c r="H10509" s="25">
        <v>11648</v>
      </c>
      <c r="I10509" s="25"/>
      <c r="J10509" s="58" t="e">
        <f>HYPERLINK("#"&amp;"Insumos"&amp;"!A"&amp;MATCH($B10509,#REF!,0),"Ins "&amp;$B10509)</f>
        <v>#REF!</v>
      </c>
      <c r="M10509" s="220"/>
    </row>
    <row r="10510" spans="1:13" s="59" customFormat="1" ht="14.25" x14ac:dyDescent="0.2">
      <c r="A10510" s="60" t="s">
        <v>12226</v>
      </c>
      <c r="B10510" s="64" t="s">
        <v>4306</v>
      </c>
      <c r="C10510" s="66" t="s">
        <v>453</v>
      </c>
      <c r="D10510" s="61" t="s">
        <v>5751</v>
      </c>
      <c r="E10510" s="61" t="s">
        <v>4134</v>
      </c>
      <c r="F10510" s="62">
        <v>4</v>
      </c>
      <c r="G10510" s="63">
        <v>1520</v>
      </c>
      <c r="H10510" s="25">
        <v>6080</v>
      </c>
      <c r="I10510" s="25"/>
      <c r="J10510" s="58" t="e">
        <f>HYPERLINK("#"&amp;"Insumos"&amp;"!A"&amp;MATCH($B10510,#REF!,0),"Ins "&amp;$B10510)</f>
        <v>#REF!</v>
      </c>
      <c r="M10510" s="220"/>
    </row>
    <row r="10511" spans="1:13" s="59" customFormat="1" ht="89.25" x14ac:dyDescent="0.2">
      <c r="A10511" s="60" t="s">
        <v>12226</v>
      </c>
      <c r="B10511" s="64" t="s">
        <v>12167</v>
      </c>
      <c r="C10511" s="66" t="s">
        <v>12207</v>
      </c>
      <c r="D10511" s="61" t="s">
        <v>5751</v>
      </c>
      <c r="E10511" s="61" t="s">
        <v>4134</v>
      </c>
      <c r="F10511" s="62">
        <v>2</v>
      </c>
      <c r="G10511" s="63">
        <v>728416</v>
      </c>
      <c r="H10511" s="25">
        <v>1456832</v>
      </c>
      <c r="I10511" s="25"/>
      <c r="J10511" s="58" t="e">
        <f>HYPERLINK("#"&amp;"Insumos"&amp;"!A"&amp;MATCH($B10511,#REF!,0),"Ins "&amp;$B10511)</f>
        <v>#REF!</v>
      </c>
      <c r="M10511" s="220"/>
    </row>
    <row r="10512" spans="1:13" s="59" customFormat="1" ht="75" x14ac:dyDescent="0.2">
      <c r="A10512" s="69" t="s">
        <v>12227</v>
      </c>
      <c r="B10512" s="70" t="s">
        <v>6816</v>
      </c>
      <c r="C10512" s="80" t="s">
        <v>12240</v>
      </c>
      <c r="D10512" s="70" t="s">
        <v>5608</v>
      </c>
      <c r="E10512" s="37" t="s">
        <v>4134</v>
      </c>
      <c r="F10512" s="71"/>
      <c r="G10512" s="72"/>
      <c r="H10512" s="73"/>
      <c r="I10512" s="27">
        <v>3117850</v>
      </c>
      <c r="J10512" s="68"/>
      <c r="M10512" s="220">
        <f t="shared" si="164"/>
        <v>4083136</v>
      </c>
    </row>
    <row r="10513" spans="1:13" s="59" customFormat="1" ht="14.25" x14ac:dyDescent="0.2">
      <c r="A10513" s="60" t="s">
        <v>12227</v>
      </c>
      <c r="B10513" s="64" t="s">
        <v>81</v>
      </c>
      <c r="C10513" s="66" t="s">
        <v>1020</v>
      </c>
      <c r="D10513" s="61" t="s">
        <v>5734</v>
      </c>
      <c r="E10513" s="61" t="s">
        <v>4141</v>
      </c>
      <c r="F10513" s="62">
        <v>2</v>
      </c>
      <c r="G10513" s="63">
        <v>75325</v>
      </c>
      <c r="H10513" s="25">
        <v>150650</v>
      </c>
      <c r="I10513" s="25"/>
      <c r="J10513" s="58" t="e">
        <f>HYPERLINK("#"&amp;"Insumos"&amp;"!A"&amp;MATCH($B10513,#REF!,0),"Ins "&amp;$B10513)</f>
        <v>#REF!</v>
      </c>
      <c r="M10513" s="220"/>
    </row>
    <row r="10514" spans="1:13" s="59" customFormat="1" ht="14.25" x14ac:dyDescent="0.2">
      <c r="A10514" s="60" t="s">
        <v>12227</v>
      </c>
      <c r="B10514" s="64" t="s">
        <v>5533</v>
      </c>
      <c r="C10514" s="66" t="s">
        <v>5892</v>
      </c>
      <c r="D10514" s="61" t="s">
        <v>977</v>
      </c>
      <c r="E10514" s="61" t="s">
        <v>4134</v>
      </c>
      <c r="F10514" s="62">
        <v>2</v>
      </c>
      <c r="G10514" s="63">
        <v>3623</v>
      </c>
      <c r="H10514" s="25">
        <v>7246</v>
      </c>
      <c r="I10514" s="25"/>
      <c r="J10514" s="58" t="e">
        <f>HYPERLINK("#"&amp;"Insumos"&amp;"!A"&amp;MATCH($B10514,#REF!,0),"Ins "&amp;$B10514)</f>
        <v>#REF!</v>
      </c>
      <c r="M10514" s="220"/>
    </row>
    <row r="10515" spans="1:13" s="59" customFormat="1" ht="14.25" x14ac:dyDescent="0.2">
      <c r="A10515" s="60" t="s">
        <v>12227</v>
      </c>
      <c r="B10515" s="64" t="s">
        <v>5086</v>
      </c>
      <c r="C10515" s="66" t="s">
        <v>1584</v>
      </c>
      <c r="D10515" s="61" t="s">
        <v>5751</v>
      </c>
      <c r="E10515" s="61" t="s">
        <v>4134</v>
      </c>
      <c r="F10515" s="62">
        <v>1</v>
      </c>
      <c r="G10515" s="63">
        <v>458626</v>
      </c>
      <c r="H10515" s="25">
        <v>458626</v>
      </c>
      <c r="I10515" s="25"/>
      <c r="J10515" s="58" t="e">
        <f>HYPERLINK("#"&amp;"Insumos"&amp;"!A"&amp;MATCH($B10515,#REF!,0),"Ins "&amp;$B10515)</f>
        <v>#REF!</v>
      </c>
      <c r="M10515" s="220"/>
    </row>
    <row r="10516" spans="1:13" s="59" customFormat="1" ht="14.25" x14ac:dyDescent="0.2">
      <c r="A10516" s="60" t="s">
        <v>12227</v>
      </c>
      <c r="B10516" s="64" t="s">
        <v>12168</v>
      </c>
      <c r="C10516" s="66" t="s">
        <v>12208</v>
      </c>
      <c r="D10516" s="61" t="s">
        <v>5751</v>
      </c>
      <c r="E10516" s="61" t="s">
        <v>4134</v>
      </c>
      <c r="F10516" s="62">
        <v>1</v>
      </c>
      <c r="G10516" s="63">
        <v>1165424</v>
      </c>
      <c r="H10516" s="25">
        <v>1165424</v>
      </c>
      <c r="I10516" s="25"/>
      <c r="J10516" s="58" t="e">
        <f>HYPERLINK("#"&amp;"Insumos"&amp;"!A"&amp;MATCH($B10516,#REF!,0),"Ins "&amp;$B10516)</f>
        <v>#REF!</v>
      </c>
      <c r="M10516" s="220"/>
    </row>
    <row r="10517" spans="1:13" s="59" customFormat="1" ht="14.25" x14ac:dyDescent="0.2">
      <c r="A10517" s="60" t="s">
        <v>12227</v>
      </c>
      <c r="B10517" s="64" t="s">
        <v>5056</v>
      </c>
      <c r="C10517" s="66" t="s">
        <v>153</v>
      </c>
      <c r="D10517" s="61" t="s">
        <v>5751</v>
      </c>
      <c r="E10517" s="61" t="s">
        <v>4134</v>
      </c>
      <c r="F10517" s="62">
        <v>2</v>
      </c>
      <c r="G10517" s="63">
        <v>14733</v>
      </c>
      <c r="H10517" s="25">
        <v>29466</v>
      </c>
      <c r="I10517" s="25"/>
      <c r="J10517" s="58" t="e">
        <f>HYPERLINK("#"&amp;"Insumos"&amp;"!A"&amp;MATCH($B10517,#REF!,0),"Ins "&amp;$B10517)</f>
        <v>#REF!</v>
      </c>
      <c r="M10517" s="220"/>
    </row>
    <row r="10518" spans="1:13" s="59" customFormat="1" ht="14.25" x14ac:dyDescent="0.2">
      <c r="A10518" s="60" t="s">
        <v>12227</v>
      </c>
      <c r="B10518" s="64" t="s">
        <v>4301</v>
      </c>
      <c r="C10518" s="66" t="s">
        <v>449</v>
      </c>
      <c r="D10518" s="61" t="s">
        <v>5751</v>
      </c>
      <c r="E10518" s="61" t="s">
        <v>4134</v>
      </c>
      <c r="F10518" s="62">
        <v>4</v>
      </c>
      <c r="G10518" s="63">
        <v>15030</v>
      </c>
      <c r="H10518" s="25">
        <v>60120</v>
      </c>
      <c r="I10518" s="25"/>
      <c r="J10518" s="58" t="e">
        <f>HYPERLINK("#"&amp;"Insumos"&amp;"!A"&amp;MATCH($B10518,#REF!,0),"Ins "&amp;$B10518)</f>
        <v>#REF!</v>
      </c>
      <c r="M10518" s="220"/>
    </row>
    <row r="10519" spans="1:13" s="59" customFormat="1" ht="14.25" x14ac:dyDescent="0.2">
      <c r="A10519" s="60" t="s">
        <v>12227</v>
      </c>
      <c r="B10519" s="64" t="s">
        <v>4304</v>
      </c>
      <c r="C10519" s="66" t="s">
        <v>451</v>
      </c>
      <c r="D10519" s="61" t="s">
        <v>5751</v>
      </c>
      <c r="E10519" s="61" t="s">
        <v>4134</v>
      </c>
      <c r="F10519" s="62">
        <v>1</v>
      </c>
      <c r="G10519" s="63">
        <v>2970</v>
      </c>
      <c r="H10519" s="25">
        <v>2970</v>
      </c>
      <c r="I10519" s="25"/>
      <c r="J10519" s="58" t="e">
        <f>HYPERLINK("#"&amp;"Insumos"&amp;"!A"&amp;MATCH($B10519,#REF!,0),"Ins "&amp;$B10519)</f>
        <v>#REF!</v>
      </c>
      <c r="M10519" s="220"/>
    </row>
    <row r="10520" spans="1:13" s="59" customFormat="1" ht="14.25" x14ac:dyDescent="0.2">
      <c r="A10520" s="60" t="s">
        <v>12227</v>
      </c>
      <c r="B10520" s="64" t="s">
        <v>4691</v>
      </c>
      <c r="C10520" s="66" t="s">
        <v>1484</v>
      </c>
      <c r="D10520" s="61" t="s">
        <v>5751</v>
      </c>
      <c r="E10520" s="61" t="s">
        <v>4134</v>
      </c>
      <c r="F10520" s="62">
        <v>1</v>
      </c>
      <c r="G10520" s="63">
        <v>5254</v>
      </c>
      <c r="H10520" s="25">
        <v>5254</v>
      </c>
      <c r="I10520" s="25"/>
      <c r="J10520" s="58" t="e">
        <f>HYPERLINK("#"&amp;"Insumos"&amp;"!A"&amp;MATCH($B10520,#REF!,0),"Ins "&amp;$B10520)</f>
        <v>#REF!</v>
      </c>
      <c r="M10520" s="220"/>
    </row>
    <row r="10521" spans="1:13" s="59" customFormat="1" ht="14.25" x14ac:dyDescent="0.2">
      <c r="A10521" s="60" t="s">
        <v>12227</v>
      </c>
      <c r="B10521" s="64" t="s">
        <v>12169</v>
      </c>
      <c r="C10521" s="66" t="s">
        <v>12209</v>
      </c>
      <c r="D10521" s="61" t="s">
        <v>5751</v>
      </c>
      <c r="E10521" s="61" t="s">
        <v>4134</v>
      </c>
      <c r="F10521" s="62">
        <v>1</v>
      </c>
      <c r="G10521" s="63">
        <v>59696</v>
      </c>
      <c r="H10521" s="25">
        <v>59696</v>
      </c>
      <c r="I10521" s="25"/>
      <c r="J10521" s="58" t="e">
        <f>HYPERLINK("#"&amp;"Insumos"&amp;"!A"&amp;MATCH($B10521,#REF!,0),"Ins "&amp;$B10521)</f>
        <v>#REF!</v>
      </c>
      <c r="M10521" s="220"/>
    </row>
    <row r="10522" spans="1:13" s="59" customFormat="1" ht="14.25" x14ac:dyDescent="0.2">
      <c r="A10522" s="60" t="s">
        <v>12227</v>
      </c>
      <c r="B10522" s="64" t="s">
        <v>12170</v>
      </c>
      <c r="C10522" s="66" t="s">
        <v>12210</v>
      </c>
      <c r="D10522" s="61" t="s">
        <v>5751</v>
      </c>
      <c r="E10522" s="61" t="s">
        <v>4134</v>
      </c>
      <c r="F10522" s="62">
        <v>1</v>
      </c>
      <c r="G10522" s="63">
        <v>21320</v>
      </c>
      <c r="H10522" s="25">
        <v>21320</v>
      </c>
      <c r="I10522" s="25"/>
      <c r="J10522" s="58" t="e">
        <f>HYPERLINK("#"&amp;"Insumos"&amp;"!A"&amp;MATCH($B10522,#REF!,0),"Ins "&amp;$B10522)</f>
        <v>#REF!</v>
      </c>
      <c r="M10522" s="220"/>
    </row>
    <row r="10523" spans="1:13" s="59" customFormat="1" ht="25.5" x14ac:dyDescent="0.2">
      <c r="A10523" s="60" t="s">
        <v>12227</v>
      </c>
      <c r="B10523" s="64" t="s">
        <v>4238</v>
      </c>
      <c r="C10523" s="66" t="s">
        <v>1496</v>
      </c>
      <c r="D10523" s="61" t="s">
        <v>5751</v>
      </c>
      <c r="E10523" s="61" t="s">
        <v>287</v>
      </c>
      <c r="F10523" s="62">
        <v>15</v>
      </c>
      <c r="G10523" s="63">
        <v>4871</v>
      </c>
      <c r="H10523" s="25">
        <v>73065</v>
      </c>
      <c r="I10523" s="25"/>
      <c r="J10523" s="58" t="e">
        <f>HYPERLINK("#"&amp;"Insumos"&amp;"!A"&amp;MATCH($B10523,#REF!,0),"Ins "&amp;$B10523)</f>
        <v>#REF!</v>
      </c>
      <c r="M10523" s="220"/>
    </row>
    <row r="10524" spans="1:13" s="59" customFormat="1" ht="14.25" x14ac:dyDescent="0.2">
      <c r="A10524" s="60" t="s">
        <v>12227</v>
      </c>
      <c r="B10524" s="64" t="s">
        <v>7360</v>
      </c>
      <c r="C10524" s="66" t="s">
        <v>7361</v>
      </c>
      <c r="D10524" s="61" t="s">
        <v>5751</v>
      </c>
      <c r="E10524" s="61" t="s">
        <v>4134</v>
      </c>
      <c r="F10524" s="62">
        <v>1</v>
      </c>
      <c r="G10524" s="63">
        <v>31930</v>
      </c>
      <c r="H10524" s="25">
        <v>31930</v>
      </c>
      <c r="I10524" s="25"/>
      <c r="J10524" s="58" t="e">
        <f>HYPERLINK("#"&amp;"Insumos"&amp;"!A"&amp;MATCH($B10524,#REF!,0),"Ins "&amp;$B10524)</f>
        <v>#REF!</v>
      </c>
      <c r="M10524" s="220"/>
    </row>
    <row r="10525" spans="1:13" s="59" customFormat="1" ht="14.25" x14ac:dyDescent="0.2">
      <c r="A10525" s="60" t="s">
        <v>12227</v>
      </c>
      <c r="B10525" s="64" t="s">
        <v>7699</v>
      </c>
      <c r="C10525" s="66" t="s">
        <v>7700</v>
      </c>
      <c r="D10525" s="61" t="s">
        <v>5751</v>
      </c>
      <c r="E10525" s="61" t="s">
        <v>4134</v>
      </c>
      <c r="F10525" s="62">
        <v>2</v>
      </c>
      <c r="G10525" s="63">
        <v>269636</v>
      </c>
      <c r="H10525" s="25">
        <v>539272</v>
      </c>
      <c r="I10525" s="25"/>
      <c r="J10525" s="58" t="e">
        <f>HYPERLINK("#"&amp;"Insumos"&amp;"!A"&amp;MATCH($B10525,#REF!,0),"Ins "&amp;$B10525)</f>
        <v>#REF!</v>
      </c>
      <c r="M10525" s="220"/>
    </row>
    <row r="10526" spans="1:13" s="59" customFormat="1" ht="14.25" x14ac:dyDescent="0.2">
      <c r="A10526" s="60" t="s">
        <v>12227</v>
      </c>
      <c r="B10526" s="64" t="s">
        <v>4265</v>
      </c>
      <c r="C10526" s="66" t="s">
        <v>315</v>
      </c>
      <c r="D10526" s="61" t="s">
        <v>5751</v>
      </c>
      <c r="E10526" s="61" t="s">
        <v>4134</v>
      </c>
      <c r="F10526" s="62">
        <v>1</v>
      </c>
      <c r="G10526" s="63">
        <v>217201</v>
      </c>
      <c r="H10526" s="25">
        <v>217201</v>
      </c>
      <c r="I10526" s="25"/>
      <c r="J10526" s="58" t="e">
        <f>HYPERLINK("#"&amp;"Insumos"&amp;"!A"&amp;MATCH($B10526,#REF!,0),"Ins "&amp;$B10526)</f>
        <v>#REF!</v>
      </c>
      <c r="M10526" s="220"/>
    </row>
    <row r="10527" spans="1:13" s="59" customFormat="1" ht="14.25" x14ac:dyDescent="0.2">
      <c r="A10527" s="60" t="s">
        <v>12227</v>
      </c>
      <c r="B10527" s="64" t="s">
        <v>4723</v>
      </c>
      <c r="C10527" s="66" t="s">
        <v>227</v>
      </c>
      <c r="D10527" s="61" t="s">
        <v>5751</v>
      </c>
      <c r="E10527" s="61" t="s">
        <v>287</v>
      </c>
      <c r="F10527" s="62">
        <v>12</v>
      </c>
      <c r="G10527" s="63">
        <v>17629</v>
      </c>
      <c r="H10527" s="25">
        <v>211548</v>
      </c>
      <c r="I10527" s="25"/>
      <c r="J10527" s="58" t="e">
        <f>HYPERLINK("#"&amp;"Insumos"&amp;"!A"&amp;MATCH($B10527,#REF!,0),"Ins "&amp;$B10527)</f>
        <v>#REF!</v>
      </c>
      <c r="M10527" s="220"/>
    </row>
    <row r="10528" spans="1:13" s="59" customFormat="1" ht="14.25" x14ac:dyDescent="0.2">
      <c r="A10528" s="60" t="s">
        <v>12227</v>
      </c>
      <c r="B10528" s="64" t="s">
        <v>11524</v>
      </c>
      <c r="C10528" s="66" t="s">
        <v>11541</v>
      </c>
      <c r="D10528" s="61" t="s">
        <v>5751</v>
      </c>
      <c r="E10528" s="61" t="s">
        <v>464</v>
      </c>
      <c r="F10528" s="62">
        <v>7</v>
      </c>
      <c r="G10528" s="63">
        <v>2912</v>
      </c>
      <c r="H10528" s="25">
        <v>20384</v>
      </c>
      <c r="I10528" s="25"/>
      <c r="J10528" s="58" t="e">
        <f>HYPERLINK("#"&amp;"Insumos"&amp;"!A"&amp;MATCH($B10528,#REF!,0),"Ins "&amp;$B10528)</f>
        <v>#REF!</v>
      </c>
      <c r="M10528" s="220"/>
    </row>
    <row r="10529" spans="1:13" s="59" customFormat="1" ht="14.25" x14ac:dyDescent="0.2">
      <c r="A10529" s="60" t="s">
        <v>12227</v>
      </c>
      <c r="B10529" s="64" t="s">
        <v>4306</v>
      </c>
      <c r="C10529" s="66" t="s">
        <v>453</v>
      </c>
      <c r="D10529" s="61" t="s">
        <v>5751</v>
      </c>
      <c r="E10529" s="61" t="s">
        <v>4134</v>
      </c>
      <c r="F10529" s="62">
        <v>6</v>
      </c>
      <c r="G10529" s="63">
        <v>1520</v>
      </c>
      <c r="H10529" s="25">
        <v>9120</v>
      </c>
      <c r="I10529" s="25"/>
      <c r="J10529" s="58" t="e">
        <f>HYPERLINK("#"&amp;"Insumos"&amp;"!A"&amp;MATCH($B10529,#REF!,0),"Ins "&amp;$B10529)</f>
        <v>#REF!</v>
      </c>
      <c r="M10529" s="220"/>
    </row>
    <row r="10530" spans="1:13" s="59" customFormat="1" ht="14.25" x14ac:dyDescent="0.2">
      <c r="A10530" s="60" t="s">
        <v>12227</v>
      </c>
      <c r="B10530" s="64" t="s">
        <v>4875</v>
      </c>
      <c r="C10530" s="66" t="s">
        <v>366</v>
      </c>
      <c r="D10530" s="61" t="s">
        <v>5751</v>
      </c>
      <c r="E10530" s="61" t="s">
        <v>287</v>
      </c>
      <c r="F10530" s="62">
        <v>6</v>
      </c>
      <c r="G10530" s="63">
        <v>9093</v>
      </c>
      <c r="H10530" s="25">
        <v>54558</v>
      </c>
      <c r="I10530" s="25"/>
      <c r="J10530" s="58" t="e">
        <f>HYPERLINK("#"&amp;"Insumos"&amp;"!A"&amp;MATCH($B10530,#REF!,0),"Ins "&amp;$B10530)</f>
        <v>#REF!</v>
      </c>
      <c r="M10530" s="220"/>
    </row>
    <row r="10531" spans="1:13" s="59" customFormat="1" ht="45" x14ac:dyDescent="0.2">
      <c r="A10531" s="69" t="s">
        <v>12241</v>
      </c>
      <c r="B10531" s="70" t="s">
        <v>6816</v>
      </c>
      <c r="C10531" s="80" t="s">
        <v>10708</v>
      </c>
      <c r="D10531" s="70" t="s">
        <v>5608</v>
      </c>
      <c r="E10531" s="37" t="s">
        <v>4134</v>
      </c>
      <c r="F10531" s="71"/>
      <c r="G10531" s="72"/>
      <c r="H10531" s="73"/>
      <c r="I10531" s="27">
        <v>182298</v>
      </c>
      <c r="J10531" s="68"/>
      <c r="M10531" s="220">
        <f t="shared" si="164"/>
        <v>238737</v>
      </c>
    </row>
    <row r="10532" spans="1:13" s="59" customFormat="1" ht="14.25" x14ac:dyDescent="0.2">
      <c r="A10532" s="60" t="s">
        <v>12241</v>
      </c>
      <c r="B10532" s="64" t="s">
        <v>81</v>
      </c>
      <c r="C10532" s="66" t="s">
        <v>1020</v>
      </c>
      <c r="D10532" s="61" t="s">
        <v>5734</v>
      </c>
      <c r="E10532" s="61" t="s">
        <v>4141</v>
      </c>
      <c r="F10532" s="62">
        <v>1</v>
      </c>
      <c r="G10532" s="63">
        <v>75325</v>
      </c>
      <c r="H10532" s="25">
        <v>75325</v>
      </c>
      <c r="I10532" s="25"/>
      <c r="J10532" s="58" t="e">
        <f>HYPERLINK("#"&amp;"Insumos"&amp;"!A"&amp;MATCH($B10532,#REF!,0),"Ins "&amp;$B10532)</f>
        <v>#REF!</v>
      </c>
      <c r="M10532" s="220"/>
    </row>
    <row r="10533" spans="1:13" s="59" customFormat="1" ht="14.25" x14ac:dyDescent="0.2">
      <c r="A10533" s="60" t="s">
        <v>12241</v>
      </c>
      <c r="B10533" s="64" t="s">
        <v>263</v>
      </c>
      <c r="C10533" s="66" t="s">
        <v>696</v>
      </c>
      <c r="D10533" s="61" t="s">
        <v>5534</v>
      </c>
      <c r="E10533" s="61" t="s">
        <v>4140</v>
      </c>
      <c r="F10533" s="62">
        <v>9.5999999999999992E-3</v>
      </c>
      <c r="G10533" s="63">
        <v>187426</v>
      </c>
      <c r="H10533" s="25">
        <v>1799</v>
      </c>
      <c r="I10533" s="25"/>
      <c r="J10533" s="58" t="e">
        <f>HYPERLINK("#"&amp;"Insumos"&amp;"!A"&amp;MATCH($B10533,#REF!,0),"Ins "&amp;$B10533)</f>
        <v>#REF!</v>
      </c>
      <c r="M10533" s="220"/>
    </row>
    <row r="10534" spans="1:13" s="59" customFormat="1" ht="14.25" x14ac:dyDescent="0.2">
      <c r="A10534" s="60" t="s">
        <v>12241</v>
      </c>
      <c r="B10534" s="64" t="s">
        <v>5533</v>
      </c>
      <c r="C10534" s="66" t="s">
        <v>5892</v>
      </c>
      <c r="D10534" s="61" t="s">
        <v>977</v>
      </c>
      <c r="E10534" s="61" t="s">
        <v>4134</v>
      </c>
      <c r="F10534" s="62">
        <v>0.5</v>
      </c>
      <c r="G10534" s="63">
        <v>3623</v>
      </c>
      <c r="H10534" s="25">
        <v>1812</v>
      </c>
      <c r="I10534" s="25"/>
      <c r="J10534" s="58" t="e">
        <f>HYPERLINK("#"&amp;"Insumos"&amp;"!A"&amp;MATCH($B10534,#REF!,0),"Ins "&amp;$B10534)</f>
        <v>#REF!</v>
      </c>
      <c r="M10534" s="220"/>
    </row>
    <row r="10535" spans="1:13" s="59" customFormat="1" ht="25.5" x14ac:dyDescent="0.2">
      <c r="A10535" s="60" t="s">
        <v>12241</v>
      </c>
      <c r="B10535" s="64" t="s">
        <v>4660</v>
      </c>
      <c r="C10535" s="66" t="s">
        <v>323</v>
      </c>
      <c r="D10535" s="61" t="s">
        <v>5751</v>
      </c>
      <c r="E10535" s="61" t="s">
        <v>4134</v>
      </c>
      <c r="F10535" s="62">
        <v>2</v>
      </c>
      <c r="G10535" s="63">
        <v>3076</v>
      </c>
      <c r="H10535" s="25">
        <v>6152</v>
      </c>
      <c r="I10535" s="25"/>
      <c r="J10535" s="58" t="e">
        <f>HYPERLINK("#"&amp;"Insumos"&amp;"!A"&amp;MATCH($B10535,#REF!,0),"Ins "&amp;$B10535)</f>
        <v>#REF!</v>
      </c>
      <c r="M10535" s="220"/>
    </row>
    <row r="10536" spans="1:13" s="59" customFormat="1" ht="14.25" x14ac:dyDescent="0.2">
      <c r="A10536" s="60" t="s">
        <v>12241</v>
      </c>
      <c r="B10536" s="64" t="s">
        <v>4673</v>
      </c>
      <c r="C10536" s="66" t="s">
        <v>490</v>
      </c>
      <c r="D10536" s="61" t="s">
        <v>5751</v>
      </c>
      <c r="E10536" s="61" t="s">
        <v>4134</v>
      </c>
      <c r="F10536" s="62">
        <v>2</v>
      </c>
      <c r="G10536" s="63">
        <v>6465</v>
      </c>
      <c r="H10536" s="25">
        <v>12930</v>
      </c>
      <c r="I10536" s="25"/>
      <c r="J10536" s="58" t="e">
        <f>HYPERLINK("#"&amp;"Insumos"&amp;"!A"&amp;MATCH($B10536,#REF!,0),"Ins "&amp;$B10536)</f>
        <v>#REF!</v>
      </c>
      <c r="M10536" s="220"/>
    </row>
    <row r="10537" spans="1:13" s="59" customFormat="1" ht="14.25" x14ac:dyDescent="0.2">
      <c r="A10537" s="60" t="s">
        <v>12241</v>
      </c>
      <c r="B10537" s="64" t="s">
        <v>12171</v>
      </c>
      <c r="C10537" s="66" t="s">
        <v>12211</v>
      </c>
      <c r="D10537" s="61" t="s">
        <v>5751</v>
      </c>
      <c r="E10537" s="61" t="s">
        <v>287</v>
      </c>
      <c r="F10537" s="62">
        <v>3</v>
      </c>
      <c r="G10537" s="63">
        <v>1456</v>
      </c>
      <c r="H10537" s="25">
        <v>4368</v>
      </c>
      <c r="I10537" s="25"/>
      <c r="J10537" s="58" t="e">
        <f>HYPERLINK("#"&amp;"Insumos"&amp;"!A"&amp;MATCH($B10537,#REF!,0),"Ins "&amp;$B10537)</f>
        <v>#REF!</v>
      </c>
      <c r="M10537" s="220"/>
    </row>
    <row r="10538" spans="1:13" s="59" customFormat="1" ht="14.25" x14ac:dyDescent="0.2">
      <c r="A10538" s="60" t="s">
        <v>12241</v>
      </c>
      <c r="B10538" s="64" t="s">
        <v>12172</v>
      </c>
      <c r="C10538" s="66" t="s">
        <v>12212</v>
      </c>
      <c r="D10538" s="61" t="s">
        <v>5751</v>
      </c>
      <c r="E10538" s="61" t="s">
        <v>287</v>
      </c>
      <c r="F10538" s="62">
        <v>6</v>
      </c>
      <c r="G10538" s="63">
        <v>3016</v>
      </c>
      <c r="H10538" s="25">
        <v>18096</v>
      </c>
      <c r="I10538" s="25"/>
      <c r="J10538" s="58" t="e">
        <f>HYPERLINK("#"&amp;"Insumos"&amp;"!A"&amp;MATCH($B10538,#REF!,0),"Ins "&amp;$B10538)</f>
        <v>#REF!</v>
      </c>
      <c r="M10538" s="220"/>
    </row>
    <row r="10539" spans="1:13" s="59" customFormat="1" ht="14.25" x14ac:dyDescent="0.2">
      <c r="A10539" s="60" t="s">
        <v>12241</v>
      </c>
      <c r="B10539" s="64" t="s">
        <v>4729</v>
      </c>
      <c r="C10539" s="66" t="s">
        <v>1494</v>
      </c>
      <c r="D10539" s="61" t="s">
        <v>5751</v>
      </c>
      <c r="E10539" s="61" t="s">
        <v>287</v>
      </c>
      <c r="F10539" s="62">
        <v>1</v>
      </c>
      <c r="G10539" s="63">
        <v>5140</v>
      </c>
      <c r="H10539" s="25">
        <v>5140</v>
      </c>
      <c r="I10539" s="25"/>
      <c r="J10539" s="58" t="e">
        <f>HYPERLINK("#"&amp;"Insumos"&amp;"!A"&amp;MATCH($B10539,#REF!,0),"Ins "&amp;$B10539)</f>
        <v>#REF!</v>
      </c>
      <c r="M10539" s="220"/>
    </row>
    <row r="10540" spans="1:13" s="59" customFormat="1" ht="14.25" x14ac:dyDescent="0.2">
      <c r="A10540" s="60" t="s">
        <v>12241</v>
      </c>
      <c r="B10540" s="64" t="s">
        <v>4261</v>
      </c>
      <c r="C10540" s="66" t="s">
        <v>450</v>
      </c>
      <c r="D10540" s="61" t="s">
        <v>5751</v>
      </c>
      <c r="E10540" s="61" t="s">
        <v>4134</v>
      </c>
      <c r="F10540" s="62">
        <v>1</v>
      </c>
      <c r="G10540" s="63">
        <v>16193</v>
      </c>
      <c r="H10540" s="25">
        <v>16193</v>
      </c>
      <c r="I10540" s="25"/>
      <c r="J10540" s="58" t="e">
        <f>HYPERLINK("#"&amp;"Insumos"&amp;"!A"&amp;MATCH($B10540,#REF!,0),"Ins "&amp;$B10540)</f>
        <v>#REF!</v>
      </c>
      <c r="M10540" s="220"/>
    </row>
    <row r="10541" spans="1:13" s="59" customFormat="1" ht="14.25" x14ac:dyDescent="0.2">
      <c r="A10541" s="60" t="s">
        <v>12241</v>
      </c>
      <c r="B10541" s="64" t="s">
        <v>5089</v>
      </c>
      <c r="C10541" s="66" t="s">
        <v>305</v>
      </c>
      <c r="D10541" s="61" t="s">
        <v>5751</v>
      </c>
      <c r="E10541" s="61" t="s">
        <v>4134</v>
      </c>
      <c r="F10541" s="62">
        <v>1</v>
      </c>
      <c r="G10541" s="63">
        <v>9220</v>
      </c>
      <c r="H10541" s="25">
        <v>9220</v>
      </c>
      <c r="I10541" s="25"/>
      <c r="J10541" s="58" t="e">
        <f>HYPERLINK("#"&amp;"Insumos"&amp;"!A"&amp;MATCH($B10541,#REF!,0),"Ins "&amp;$B10541)</f>
        <v>#REF!</v>
      </c>
      <c r="M10541" s="220"/>
    </row>
    <row r="10542" spans="1:13" s="59" customFormat="1" ht="14.25" x14ac:dyDescent="0.2">
      <c r="A10542" s="60" t="s">
        <v>12241</v>
      </c>
      <c r="B10542" s="64" t="s">
        <v>4875</v>
      </c>
      <c r="C10542" s="66" t="s">
        <v>366</v>
      </c>
      <c r="D10542" s="61" t="s">
        <v>5751</v>
      </c>
      <c r="E10542" s="61" t="s">
        <v>287</v>
      </c>
      <c r="F10542" s="62">
        <v>3</v>
      </c>
      <c r="G10542" s="63">
        <v>9093</v>
      </c>
      <c r="H10542" s="25">
        <v>27279</v>
      </c>
      <c r="I10542" s="25"/>
      <c r="J10542" s="58" t="e">
        <f>HYPERLINK("#"&amp;"Insumos"&amp;"!A"&amp;MATCH($B10542,#REF!,0),"Ins "&amp;$B10542)</f>
        <v>#REF!</v>
      </c>
      <c r="M10542" s="220"/>
    </row>
    <row r="10543" spans="1:13" s="59" customFormat="1" ht="14.25" x14ac:dyDescent="0.2">
      <c r="A10543" s="60" t="s">
        <v>12241</v>
      </c>
      <c r="B10543" s="64" t="s">
        <v>5007</v>
      </c>
      <c r="C10543" s="66" t="s">
        <v>720</v>
      </c>
      <c r="D10543" s="61" t="s">
        <v>5751</v>
      </c>
      <c r="E10543" s="61" t="s">
        <v>4134</v>
      </c>
      <c r="F10543" s="62">
        <v>2.1</v>
      </c>
      <c r="G10543" s="63">
        <v>1897</v>
      </c>
      <c r="H10543" s="25">
        <v>3984</v>
      </c>
      <c r="I10543" s="25"/>
      <c r="J10543" s="58" t="e">
        <f>HYPERLINK("#"&amp;"Insumos"&amp;"!A"&amp;MATCH($B10543,#REF!,0),"Ins "&amp;$B10543)</f>
        <v>#REF!</v>
      </c>
      <c r="M10543" s="220"/>
    </row>
    <row r="10544" spans="1:13" s="59" customFormat="1" ht="30" x14ac:dyDescent="0.2">
      <c r="A10544" s="69" t="s">
        <v>12242</v>
      </c>
      <c r="B10544" s="70" t="s">
        <v>6816</v>
      </c>
      <c r="C10544" s="80" t="s">
        <v>12245</v>
      </c>
      <c r="D10544" s="70" t="s">
        <v>5608</v>
      </c>
      <c r="E10544" s="37" t="s">
        <v>4134</v>
      </c>
      <c r="F10544" s="71"/>
      <c r="G10544" s="72"/>
      <c r="H10544" s="73"/>
      <c r="I10544" s="27">
        <v>536984</v>
      </c>
      <c r="J10544" s="68"/>
      <c r="M10544" s="220">
        <f t="shared" si="164"/>
        <v>703234</v>
      </c>
    </row>
    <row r="10545" spans="1:13" s="59" customFormat="1" ht="14.25" x14ac:dyDescent="0.2">
      <c r="A10545" s="60" t="s">
        <v>12242</v>
      </c>
      <c r="B10545" s="64" t="s">
        <v>5577</v>
      </c>
      <c r="C10545" s="66" t="s">
        <v>6346</v>
      </c>
      <c r="D10545" s="61" t="s">
        <v>5734</v>
      </c>
      <c r="E10545" s="61" t="s">
        <v>4141</v>
      </c>
      <c r="F10545" s="62">
        <v>0.5</v>
      </c>
      <c r="G10545" s="63">
        <v>53481</v>
      </c>
      <c r="H10545" s="25">
        <v>26741</v>
      </c>
      <c r="I10545" s="25"/>
      <c r="J10545" s="58" t="e">
        <f>HYPERLINK("#"&amp;"Insumos"&amp;"!A"&amp;MATCH($B10545,#REF!,0),"Ins "&amp;$B10545)</f>
        <v>#REF!</v>
      </c>
      <c r="M10545" s="220"/>
    </row>
    <row r="10546" spans="1:13" s="59" customFormat="1" ht="14.25" x14ac:dyDescent="0.2">
      <c r="A10546" s="60" t="s">
        <v>12242</v>
      </c>
      <c r="B10546" s="64" t="s">
        <v>263</v>
      </c>
      <c r="C10546" s="66" t="s">
        <v>696</v>
      </c>
      <c r="D10546" s="61" t="s">
        <v>5534</v>
      </c>
      <c r="E10546" s="61" t="s">
        <v>4140</v>
      </c>
      <c r="F10546" s="62">
        <v>0.1</v>
      </c>
      <c r="G10546" s="63">
        <v>187426</v>
      </c>
      <c r="H10546" s="25">
        <v>18743</v>
      </c>
      <c r="I10546" s="25"/>
      <c r="J10546" s="58" t="e">
        <f>HYPERLINK("#"&amp;"Insumos"&amp;"!A"&amp;MATCH($B10546,#REF!,0),"Ins "&amp;$B10546)</f>
        <v>#REF!</v>
      </c>
      <c r="M10546" s="220"/>
    </row>
    <row r="10547" spans="1:13" s="59" customFormat="1" ht="14.25" x14ac:dyDescent="0.2">
      <c r="A10547" s="60" t="s">
        <v>12242</v>
      </c>
      <c r="B10547" s="64" t="s">
        <v>5533</v>
      </c>
      <c r="C10547" s="66" t="s">
        <v>5892</v>
      </c>
      <c r="D10547" s="61" t="s">
        <v>977</v>
      </c>
      <c r="E10547" s="61" t="s">
        <v>4134</v>
      </c>
      <c r="F10547" s="62">
        <v>2</v>
      </c>
      <c r="G10547" s="63">
        <v>3623</v>
      </c>
      <c r="H10547" s="25">
        <v>7246</v>
      </c>
      <c r="I10547" s="25"/>
      <c r="J10547" s="58" t="e">
        <f>HYPERLINK("#"&amp;"Insumos"&amp;"!A"&amp;MATCH($B10547,#REF!,0),"Ins "&amp;$B10547)</f>
        <v>#REF!</v>
      </c>
      <c r="M10547" s="220"/>
    </row>
    <row r="10548" spans="1:13" s="59" customFormat="1" ht="14.25" x14ac:dyDescent="0.2">
      <c r="A10548" s="60" t="s">
        <v>12242</v>
      </c>
      <c r="B10548" s="64" t="s">
        <v>6187</v>
      </c>
      <c r="C10548" s="66" t="s">
        <v>6188</v>
      </c>
      <c r="D10548" s="61" t="s">
        <v>5751</v>
      </c>
      <c r="E10548" s="61" t="s">
        <v>4134</v>
      </c>
      <c r="F10548" s="62">
        <v>1</v>
      </c>
      <c r="G10548" s="63">
        <v>481763</v>
      </c>
      <c r="H10548" s="25">
        <v>481763</v>
      </c>
      <c r="I10548" s="25"/>
      <c r="J10548" s="58" t="e">
        <f>HYPERLINK("#"&amp;"Insumos"&amp;"!A"&amp;MATCH($B10548,#REF!,0),"Ins "&amp;$B10548)</f>
        <v>#REF!</v>
      </c>
      <c r="M10548" s="220"/>
    </row>
    <row r="10549" spans="1:13" s="59" customFormat="1" ht="14.25" x14ac:dyDescent="0.2">
      <c r="A10549" s="60" t="s">
        <v>12242</v>
      </c>
      <c r="B10549" s="64" t="s">
        <v>4884</v>
      </c>
      <c r="C10549" s="66" t="s">
        <v>375</v>
      </c>
      <c r="D10549" s="61" t="s">
        <v>5751</v>
      </c>
      <c r="E10549" s="61" t="s">
        <v>287</v>
      </c>
      <c r="F10549" s="62">
        <v>1.03</v>
      </c>
      <c r="G10549" s="63">
        <v>2418</v>
      </c>
      <c r="H10549" s="25">
        <v>2491</v>
      </c>
      <c r="I10549" s="25"/>
      <c r="J10549" s="58" t="e">
        <f>HYPERLINK("#"&amp;"Insumos"&amp;"!A"&amp;MATCH($B10549,#REF!,0),"Ins "&amp;$B10549)</f>
        <v>#REF!</v>
      </c>
      <c r="M10549" s="220"/>
    </row>
    <row r="10550" spans="1:13" s="59" customFormat="1" ht="45" x14ac:dyDescent="0.2">
      <c r="A10550" s="69" t="s">
        <v>12243</v>
      </c>
      <c r="B10550" s="70" t="s">
        <v>6816</v>
      </c>
      <c r="C10550" s="80" t="s">
        <v>11580</v>
      </c>
      <c r="D10550" s="70" t="s">
        <v>5608</v>
      </c>
      <c r="E10550" s="37" t="s">
        <v>464</v>
      </c>
      <c r="F10550" s="71"/>
      <c r="G10550" s="72"/>
      <c r="H10550" s="73"/>
      <c r="I10550" s="27">
        <v>36930</v>
      </c>
      <c r="J10550" s="68"/>
      <c r="M10550" s="220">
        <f t="shared" si="164"/>
        <v>48364</v>
      </c>
    </row>
    <row r="10551" spans="1:13" s="59" customFormat="1" ht="14.25" x14ac:dyDescent="0.2">
      <c r="A10551" s="60" t="s">
        <v>12243</v>
      </c>
      <c r="B10551" s="64" t="s">
        <v>5577</v>
      </c>
      <c r="C10551" s="66" t="s">
        <v>6346</v>
      </c>
      <c r="D10551" s="61" t="s">
        <v>5734</v>
      </c>
      <c r="E10551" s="61" t="s">
        <v>4141</v>
      </c>
      <c r="F10551" s="62">
        <v>0.5</v>
      </c>
      <c r="G10551" s="63">
        <v>53481</v>
      </c>
      <c r="H10551" s="25">
        <v>26741</v>
      </c>
      <c r="I10551" s="25"/>
      <c r="J10551" s="58" t="e">
        <f>HYPERLINK("#"&amp;"Insumos"&amp;"!A"&amp;MATCH($B10551,#REF!,0),"Ins "&amp;$B10551)</f>
        <v>#REF!</v>
      </c>
      <c r="M10551" s="220"/>
    </row>
    <row r="10552" spans="1:13" s="59" customFormat="1" ht="14.25" x14ac:dyDescent="0.2">
      <c r="A10552" s="60" t="s">
        <v>12243</v>
      </c>
      <c r="B10552" s="64" t="s">
        <v>263</v>
      </c>
      <c r="C10552" s="66" t="s">
        <v>696</v>
      </c>
      <c r="D10552" s="61" t="s">
        <v>5534</v>
      </c>
      <c r="E10552" s="61" t="s">
        <v>4140</v>
      </c>
      <c r="F10552" s="62">
        <v>1E-3</v>
      </c>
      <c r="G10552" s="63">
        <v>187426</v>
      </c>
      <c r="H10552" s="25">
        <v>187</v>
      </c>
      <c r="I10552" s="25"/>
      <c r="J10552" s="58" t="e">
        <f>HYPERLINK("#"&amp;"Insumos"&amp;"!A"&amp;MATCH($B10552,#REF!,0),"Ins "&amp;$B10552)</f>
        <v>#REF!</v>
      </c>
      <c r="M10552" s="220"/>
    </row>
    <row r="10553" spans="1:13" s="59" customFormat="1" ht="14.25" x14ac:dyDescent="0.2">
      <c r="A10553" s="60" t="s">
        <v>12243</v>
      </c>
      <c r="B10553" s="64" t="s">
        <v>5533</v>
      </c>
      <c r="C10553" s="66" t="s">
        <v>5892</v>
      </c>
      <c r="D10553" s="61" t="s">
        <v>977</v>
      </c>
      <c r="E10553" s="61" t="s">
        <v>4134</v>
      </c>
      <c r="F10553" s="62">
        <v>0.1</v>
      </c>
      <c r="G10553" s="63">
        <v>3623</v>
      </c>
      <c r="H10553" s="25">
        <v>362</v>
      </c>
      <c r="I10553" s="25"/>
      <c r="J10553" s="58" t="e">
        <f>HYPERLINK("#"&amp;"Insumos"&amp;"!A"&amp;MATCH($B10553,#REF!,0),"Ins "&amp;$B10553)</f>
        <v>#REF!</v>
      </c>
      <c r="M10553" s="220"/>
    </row>
    <row r="10554" spans="1:13" s="59" customFormat="1" ht="14.25" x14ac:dyDescent="0.2">
      <c r="A10554" s="60" t="s">
        <v>12243</v>
      </c>
      <c r="B10554" s="64" t="s">
        <v>7442</v>
      </c>
      <c r="C10554" s="66" t="s">
        <v>7443</v>
      </c>
      <c r="D10554" s="61" t="s">
        <v>5751</v>
      </c>
      <c r="E10554" s="61" t="s">
        <v>4134</v>
      </c>
      <c r="F10554" s="62">
        <v>0.1</v>
      </c>
      <c r="G10554" s="63">
        <v>1403</v>
      </c>
      <c r="H10554" s="25">
        <v>140</v>
      </c>
      <c r="I10554" s="25"/>
      <c r="J10554" s="58" t="e">
        <f>HYPERLINK("#"&amp;"Insumos"&amp;"!A"&amp;MATCH($B10554,#REF!,0),"Ins "&amp;$B10554)</f>
        <v>#REF!</v>
      </c>
      <c r="M10554" s="220"/>
    </row>
    <row r="10555" spans="1:13" s="59" customFormat="1" ht="14.25" x14ac:dyDescent="0.2">
      <c r="A10555" s="60" t="s">
        <v>12243</v>
      </c>
      <c r="B10555" s="64" t="s">
        <v>12172</v>
      </c>
      <c r="C10555" s="66" t="s">
        <v>12212</v>
      </c>
      <c r="D10555" s="61" t="s">
        <v>5751</v>
      </c>
      <c r="E10555" s="61" t="s">
        <v>287</v>
      </c>
      <c r="F10555" s="62">
        <v>3.15</v>
      </c>
      <c r="G10555" s="63">
        <v>3016</v>
      </c>
      <c r="H10555" s="25">
        <v>9500</v>
      </c>
      <c r="I10555" s="25"/>
      <c r="J10555" s="58" t="e">
        <f>HYPERLINK("#"&amp;"Insumos"&amp;"!A"&amp;MATCH($B10555,#REF!,0),"Ins "&amp;$B10555)</f>
        <v>#REF!</v>
      </c>
      <c r="M10555" s="220"/>
    </row>
    <row r="10556" spans="1:13" s="59" customFormat="1" ht="45" x14ac:dyDescent="0.2">
      <c r="A10556" s="69" t="s">
        <v>12244</v>
      </c>
      <c r="B10556" s="70" t="s">
        <v>6816</v>
      </c>
      <c r="C10556" s="80" t="s">
        <v>11582</v>
      </c>
      <c r="D10556" s="70" t="s">
        <v>5608</v>
      </c>
      <c r="E10556" s="37" t="s">
        <v>464</v>
      </c>
      <c r="F10556" s="71"/>
      <c r="G10556" s="72"/>
      <c r="H10556" s="73"/>
      <c r="I10556" s="27">
        <v>37012</v>
      </c>
      <c r="J10556" s="68"/>
      <c r="M10556" s="220">
        <f t="shared" si="164"/>
        <v>48471</v>
      </c>
    </row>
    <row r="10557" spans="1:13" s="59" customFormat="1" ht="14.25" x14ac:dyDescent="0.2">
      <c r="A10557" s="60" t="s">
        <v>12244</v>
      </c>
      <c r="B10557" s="64" t="s">
        <v>5577</v>
      </c>
      <c r="C10557" s="66" t="s">
        <v>6346</v>
      </c>
      <c r="D10557" s="61" t="s">
        <v>5734</v>
      </c>
      <c r="E10557" s="61" t="s">
        <v>4141</v>
      </c>
      <c r="F10557" s="62">
        <v>0.5</v>
      </c>
      <c r="G10557" s="63">
        <v>53481</v>
      </c>
      <c r="H10557" s="25">
        <v>26741</v>
      </c>
      <c r="I10557" s="25"/>
      <c r="J10557" s="58" t="e">
        <f>HYPERLINK("#"&amp;"Insumos"&amp;"!A"&amp;MATCH($B10557,#REF!,0),"Ins "&amp;$B10557)</f>
        <v>#REF!</v>
      </c>
      <c r="M10557" s="220"/>
    </row>
    <row r="10558" spans="1:13" s="59" customFormat="1" ht="14.25" x14ac:dyDescent="0.2">
      <c r="A10558" s="60" t="s">
        <v>12244</v>
      </c>
      <c r="B10558" s="64" t="s">
        <v>263</v>
      </c>
      <c r="C10558" s="66" t="s">
        <v>696</v>
      </c>
      <c r="D10558" s="61" t="s">
        <v>5534</v>
      </c>
      <c r="E10558" s="61" t="s">
        <v>4140</v>
      </c>
      <c r="F10558" s="62">
        <v>1E-3</v>
      </c>
      <c r="G10558" s="63">
        <v>187426</v>
      </c>
      <c r="H10558" s="25">
        <v>187</v>
      </c>
      <c r="I10558" s="25"/>
      <c r="J10558" s="58" t="e">
        <f>HYPERLINK("#"&amp;"Insumos"&amp;"!A"&amp;MATCH($B10558,#REF!,0),"Ins "&amp;$B10558)</f>
        <v>#REF!</v>
      </c>
      <c r="M10558" s="220"/>
    </row>
    <row r="10559" spans="1:13" s="59" customFormat="1" ht="14.25" x14ac:dyDescent="0.2">
      <c r="A10559" s="60" t="s">
        <v>12244</v>
      </c>
      <c r="B10559" s="64" t="s">
        <v>5533</v>
      </c>
      <c r="C10559" s="66" t="s">
        <v>5892</v>
      </c>
      <c r="D10559" s="61" t="s">
        <v>977</v>
      </c>
      <c r="E10559" s="61" t="s">
        <v>4134</v>
      </c>
      <c r="F10559" s="62">
        <v>0.1</v>
      </c>
      <c r="G10559" s="63">
        <v>3623</v>
      </c>
      <c r="H10559" s="25">
        <v>362</v>
      </c>
      <c r="I10559" s="25"/>
      <c r="J10559" s="58" t="e">
        <f>HYPERLINK("#"&amp;"Insumos"&amp;"!A"&amp;MATCH($B10559,#REF!,0),"Ins "&amp;$B10559)</f>
        <v>#REF!</v>
      </c>
      <c r="M10559" s="220"/>
    </row>
    <row r="10560" spans="1:13" s="59" customFormat="1" ht="14.25" x14ac:dyDescent="0.2">
      <c r="A10560" s="60" t="s">
        <v>12244</v>
      </c>
      <c r="B10560" s="64" t="s">
        <v>7442</v>
      </c>
      <c r="C10560" s="66" t="s">
        <v>7443</v>
      </c>
      <c r="D10560" s="61" t="s">
        <v>5751</v>
      </c>
      <c r="E10560" s="61" t="s">
        <v>4134</v>
      </c>
      <c r="F10560" s="62">
        <v>0.1</v>
      </c>
      <c r="G10560" s="63">
        <v>1403</v>
      </c>
      <c r="H10560" s="25">
        <v>140</v>
      </c>
      <c r="I10560" s="25"/>
      <c r="J10560" s="58" t="e">
        <f>HYPERLINK("#"&amp;"Insumos"&amp;"!A"&amp;MATCH($B10560,#REF!,0),"Ins "&amp;$B10560)</f>
        <v>#REF!</v>
      </c>
      <c r="M10560" s="220"/>
    </row>
    <row r="10561" spans="1:13" s="59" customFormat="1" ht="14.25" x14ac:dyDescent="0.2">
      <c r="A10561" s="60" t="s">
        <v>12244</v>
      </c>
      <c r="B10561" s="64" t="s">
        <v>4233</v>
      </c>
      <c r="C10561" s="66" t="s">
        <v>2356</v>
      </c>
      <c r="D10561" s="61" t="s">
        <v>5751</v>
      </c>
      <c r="E10561" s="61" t="s">
        <v>287</v>
      </c>
      <c r="F10561" s="62">
        <v>3.15</v>
      </c>
      <c r="G10561" s="63">
        <v>3042</v>
      </c>
      <c r="H10561" s="25">
        <v>9582</v>
      </c>
      <c r="I10561" s="25"/>
      <c r="J10561" s="58" t="e">
        <f>HYPERLINK("#"&amp;"Insumos"&amp;"!A"&amp;MATCH($B10561,#REF!,0),"Ins "&amp;$B10561)</f>
        <v>#REF!</v>
      </c>
      <c r="M10561" s="220"/>
    </row>
    <row r="10562" spans="1:13" x14ac:dyDescent="0.2">
      <c r="A10562" s="36" t="s">
        <v>12281</v>
      </c>
      <c r="B10562" s="26" t="s">
        <v>6816</v>
      </c>
      <c r="C10562" s="79" t="s">
        <v>12282</v>
      </c>
      <c r="D10562" s="37" t="s">
        <v>5608</v>
      </c>
      <c r="E10562" s="37" t="s">
        <v>4134</v>
      </c>
      <c r="F10562" s="41"/>
      <c r="G10562" s="27"/>
      <c r="H10562" s="27"/>
      <c r="I10562" s="27">
        <v>89507</v>
      </c>
      <c r="M10562" s="220">
        <f t="shared" si="164"/>
        <v>117218</v>
      </c>
    </row>
    <row r="10563" spans="1:13" x14ac:dyDescent="0.2">
      <c r="A10563" s="35" t="s">
        <v>12281</v>
      </c>
      <c r="B10563" s="1" t="s">
        <v>5577</v>
      </c>
      <c r="C10563" s="45" t="s">
        <v>6346</v>
      </c>
      <c r="D10563" s="23" t="s">
        <v>5734</v>
      </c>
      <c r="E10563" s="23" t="s">
        <v>4141</v>
      </c>
      <c r="F10563" s="40">
        <v>0.5</v>
      </c>
      <c r="G10563" s="25">
        <v>53481</v>
      </c>
      <c r="H10563" s="25">
        <v>26741</v>
      </c>
      <c r="I10563" s="25"/>
      <c r="J10563" s="58" t="e">
        <f>HYPERLINK("#"&amp;"Insumos"&amp;"!A"&amp;MATCH($B10563,#REF!,0),"Ins "&amp;$B10563)</f>
        <v>#REF!</v>
      </c>
      <c r="M10563" s="220"/>
    </row>
    <row r="10564" spans="1:13" x14ac:dyDescent="0.2">
      <c r="A10564" s="35" t="s">
        <v>12281</v>
      </c>
      <c r="B10564" s="1" t="s">
        <v>263</v>
      </c>
      <c r="C10564" s="45" t="s">
        <v>696</v>
      </c>
      <c r="D10564" s="23" t="s">
        <v>5534</v>
      </c>
      <c r="E10564" s="23" t="s">
        <v>4140</v>
      </c>
      <c r="F10564" s="40">
        <v>5.0000000000000001E-3</v>
      </c>
      <c r="G10564" s="25">
        <v>187426</v>
      </c>
      <c r="H10564" s="25">
        <v>937</v>
      </c>
      <c r="I10564" s="25"/>
      <c r="J10564" s="58" t="e">
        <f>HYPERLINK("#"&amp;"Insumos"&amp;"!A"&amp;MATCH($B10564,#REF!,0),"Ins "&amp;$B10564)</f>
        <v>#REF!</v>
      </c>
      <c r="M10564" s="220"/>
    </row>
    <row r="10565" spans="1:13" x14ac:dyDescent="0.2">
      <c r="A10565" s="35" t="s">
        <v>12281</v>
      </c>
      <c r="B10565" s="1" t="s">
        <v>5533</v>
      </c>
      <c r="C10565" s="45" t="s">
        <v>5892</v>
      </c>
      <c r="D10565" s="23" t="s">
        <v>977</v>
      </c>
      <c r="E10565" s="23" t="s">
        <v>4134</v>
      </c>
      <c r="F10565" s="40">
        <v>1</v>
      </c>
      <c r="G10565" s="25">
        <v>3623</v>
      </c>
      <c r="H10565" s="25">
        <v>3623</v>
      </c>
      <c r="I10565" s="25"/>
      <c r="J10565" s="58" t="e">
        <f>HYPERLINK("#"&amp;"Insumos"&amp;"!A"&amp;MATCH($B10565,#REF!,0),"Ins "&amp;$B10565)</f>
        <v>#REF!</v>
      </c>
      <c r="M10565" s="220"/>
    </row>
    <row r="10566" spans="1:13" x14ac:dyDescent="0.2">
      <c r="A10566" s="35" t="s">
        <v>12281</v>
      </c>
      <c r="B10566" s="34" t="s">
        <v>12265</v>
      </c>
      <c r="C10566" s="45" t="s">
        <v>12283</v>
      </c>
      <c r="D10566" s="23" t="s">
        <v>5751</v>
      </c>
      <c r="E10566" s="23" t="s">
        <v>4134</v>
      </c>
      <c r="F10566" s="40">
        <v>1</v>
      </c>
      <c r="G10566" s="25">
        <v>58206</v>
      </c>
      <c r="H10566" s="25">
        <v>58206</v>
      </c>
      <c r="I10566" s="25"/>
      <c r="J10566" s="58" t="e">
        <f>HYPERLINK("#"&amp;"Insumos"&amp;"!A"&amp;MATCH($B10566,#REF!,0),"Ins "&amp;$B10566)</f>
        <v>#REF!</v>
      </c>
      <c r="M10566" s="220"/>
    </row>
    <row r="10567" spans="1:13" ht="38.25" x14ac:dyDescent="0.2">
      <c r="A10567" s="36" t="s">
        <v>12285</v>
      </c>
      <c r="B10567" s="26" t="s">
        <v>6816</v>
      </c>
      <c r="C10567" s="79" t="s">
        <v>12286</v>
      </c>
      <c r="D10567" s="37" t="s">
        <v>5608</v>
      </c>
      <c r="E10567" s="37" t="s">
        <v>464</v>
      </c>
      <c r="F10567" s="41"/>
      <c r="G10567" s="27"/>
      <c r="H10567" s="27"/>
      <c r="I10567" s="27">
        <v>26357</v>
      </c>
      <c r="M10567" s="220">
        <f t="shared" ref="M10567:M10617" si="165">ROUND(I10567*(1+$L$2),0)</f>
        <v>34517</v>
      </c>
    </row>
    <row r="10568" spans="1:13" x14ac:dyDescent="0.2">
      <c r="A10568" s="35" t="s">
        <v>12285</v>
      </c>
      <c r="B10568" s="1" t="s">
        <v>81</v>
      </c>
      <c r="C10568" s="45" t="s">
        <v>1020</v>
      </c>
      <c r="D10568" s="23" t="s">
        <v>5734</v>
      </c>
      <c r="E10568" s="23" t="s">
        <v>4141</v>
      </c>
      <c r="F10568" s="40">
        <v>0.12</v>
      </c>
      <c r="G10568" s="25">
        <v>75325</v>
      </c>
      <c r="H10568" s="25">
        <v>9039</v>
      </c>
      <c r="I10568" s="25"/>
      <c r="J10568" s="58" t="e">
        <f>HYPERLINK("#"&amp;"Insumos"&amp;"!A"&amp;MATCH($B10568,#REF!,0),"Ins "&amp;$B10568)</f>
        <v>#REF!</v>
      </c>
      <c r="M10568" s="220"/>
    </row>
    <row r="10569" spans="1:13" x14ac:dyDescent="0.2">
      <c r="A10569" s="35" t="s">
        <v>12285</v>
      </c>
      <c r="B10569" s="1" t="s">
        <v>263</v>
      </c>
      <c r="C10569" s="45" t="s">
        <v>696</v>
      </c>
      <c r="D10569" s="23" t="s">
        <v>5534</v>
      </c>
      <c r="E10569" s="23" t="s">
        <v>4140</v>
      </c>
      <c r="F10569" s="40">
        <v>3.3E-3</v>
      </c>
      <c r="G10569" s="25">
        <v>187426</v>
      </c>
      <c r="H10569" s="25">
        <v>619</v>
      </c>
      <c r="I10569" s="25"/>
      <c r="J10569" s="58" t="e">
        <f>HYPERLINK("#"&amp;"Insumos"&amp;"!A"&amp;MATCH($B10569,#REF!,0),"Ins "&amp;$B10569)</f>
        <v>#REF!</v>
      </c>
      <c r="M10569" s="220"/>
    </row>
    <row r="10570" spans="1:13" x14ac:dyDescent="0.2">
      <c r="A10570" s="35" t="s">
        <v>12285</v>
      </c>
      <c r="B10570" s="1" t="s">
        <v>5533</v>
      </c>
      <c r="C10570" s="45" t="s">
        <v>5892</v>
      </c>
      <c r="D10570" s="23" t="s">
        <v>977</v>
      </c>
      <c r="E10570" s="23" t="s">
        <v>4134</v>
      </c>
      <c r="F10570" s="40">
        <v>0.1</v>
      </c>
      <c r="G10570" s="25">
        <v>3623</v>
      </c>
      <c r="H10570" s="25">
        <v>362</v>
      </c>
      <c r="I10570" s="25"/>
      <c r="J10570" s="58" t="e">
        <f>HYPERLINK("#"&amp;"Insumos"&amp;"!A"&amp;MATCH($B10570,#REF!,0),"Ins "&amp;$B10570)</f>
        <v>#REF!</v>
      </c>
      <c r="M10570" s="220"/>
    </row>
    <row r="10571" spans="1:13" x14ac:dyDescent="0.2">
      <c r="A10571" s="35" t="s">
        <v>12285</v>
      </c>
      <c r="B10571" s="34" t="s">
        <v>12267</v>
      </c>
      <c r="C10571" s="45" t="s">
        <v>12287</v>
      </c>
      <c r="D10571" s="23" t="s">
        <v>5751</v>
      </c>
      <c r="E10571" s="23" t="s">
        <v>464</v>
      </c>
      <c r="F10571" s="40">
        <v>3.1</v>
      </c>
      <c r="G10571" s="25">
        <v>5178</v>
      </c>
      <c r="H10571" s="25">
        <v>16052</v>
      </c>
      <c r="I10571" s="25"/>
      <c r="J10571" s="58" t="e">
        <f>HYPERLINK("#"&amp;"Insumos"&amp;"!A"&amp;MATCH($B10571,#REF!,0),"Ins "&amp;$B10571)</f>
        <v>#REF!</v>
      </c>
      <c r="M10571" s="220"/>
    </row>
    <row r="10572" spans="1:13" x14ac:dyDescent="0.2">
      <c r="A10572" s="35" t="s">
        <v>12285</v>
      </c>
      <c r="B10572" s="1" t="s">
        <v>5007</v>
      </c>
      <c r="C10572" s="45" t="s">
        <v>720</v>
      </c>
      <c r="D10572" s="23" t="s">
        <v>5751</v>
      </c>
      <c r="E10572" s="23" t="s">
        <v>4134</v>
      </c>
      <c r="F10572" s="40">
        <v>0.15</v>
      </c>
      <c r="G10572" s="25">
        <v>1897</v>
      </c>
      <c r="H10572" s="25">
        <v>285</v>
      </c>
      <c r="I10572" s="25"/>
      <c r="J10572" s="58" t="e">
        <f>HYPERLINK("#"&amp;"Insumos"&amp;"!A"&amp;MATCH($B10572,#REF!,0),"Ins "&amp;$B10572)</f>
        <v>#REF!</v>
      </c>
      <c r="M10572" s="220"/>
    </row>
    <row r="10573" spans="1:13" ht="38.25" x14ac:dyDescent="0.2">
      <c r="A10573" s="36" t="s">
        <v>12306</v>
      </c>
      <c r="B10573" s="26" t="s">
        <v>6816</v>
      </c>
      <c r="C10573" s="79" t="s">
        <v>12307</v>
      </c>
      <c r="D10573" s="37" t="s">
        <v>5608</v>
      </c>
      <c r="E10573" s="37" t="s">
        <v>4134</v>
      </c>
      <c r="F10573" s="41"/>
      <c r="G10573" s="27"/>
      <c r="H10573" s="27"/>
      <c r="I10573" s="27">
        <v>109665</v>
      </c>
      <c r="M10573" s="220">
        <f t="shared" si="165"/>
        <v>143617</v>
      </c>
    </row>
    <row r="10574" spans="1:13" x14ac:dyDescent="0.2">
      <c r="A10574" s="35" t="s">
        <v>12306</v>
      </c>
      <c r="B10574" s="1" t="s">
        <v>5577</v>
      </c>
      <c r="C10574" s="45" t="s">
        <v>6346</v>
      </c>
      <c r="D10574" s="23" t="s">
        <v>5734</v>
      </c>
      <c r="E10574" s="23" t="s">
        <v>4141</v>
      </c>
      <c r="F10574" s="40">
        <v>1</v>
      </c>
      <c r="G10574" s="25">
        <v>53481</v>
      </c>
      <c r="H10574" s="25">
        <v>53481</v>
      </c>
      <c r="I10574" s="25"/>
      <c r="J10574" s="58" t="e">
        <f>HYPERLINK("#"&amp;"Insumos"&amp;"!A"&amp;MATCH($B10574,#REF!,0),"Ins "&amp;$B10574)</f>
        <v>#REF!</v>
      </c>
      <c r="M10574" s="220"/>
    </row>
    <row r="10575" spans="1:13" x14ac:dyDescent="0.2">
      <c r="A10575" s="35" t="s">
        <v>12306</v>
      </c>
      <c r="B10575" s="1" t="s">
        <v>5533</v>
      </c>
      <c r="C10575" s="45" t="s">
        <v>5892</v>
      </c>
      <c r="D10575" s="23" t="s">
        <v>977</v>
      </c>
      <c r="E10575" s="23" t="s">
        <v>4134</v>
      </c>
      <c r="F10575" s="40">
        <v>0.5</v>
      </c>
      <c r="G10575" s="25">
        <v>3623</v>
      </c>
      <c r="H10575" s="25">
        <v>1812</v>
      </c>
      <c r="I10575" s="25"/>
      <c r="J10575" s="58" t="e">
        <f>HYPERLINK("#"&amp;"Insumos"&amp;"!A"&amp;MATCH($B10575,#REF!,0),"Ins "&amp;$B10575)</f>
        <v>#REF!</v>
      </c>
      <c r="M10575" s="220"/>
    </row>
    <row r="10576" spans="1:13" x14ac:dyDescent="0.2">
      <c r="A10576" s="35" t="s">
        <v>12306</v>
      </c>
      <c r="B10576" s="1" t="s">
        <v>4845</v>
      </c>
      <c r="C10576" s="45" t="s">
        <v>7331</v>
      </c>
      <c r="D10576" s="23" t="s">
        <v>5751</v>
      </c>
      <c r="E10576" s="23" t="s">
        <v>4134</v>
      </c>
      <c r="F10576" s="40">
        <v>1</v>
      </c>
      <c r="G10576" s="25">
        <v>15368</v>
      </c>
      <c r="H10576" s="25">
        <v>15368</v>
      </c>
      <c r="I10576" s="25"/>
      <c r="J10576" s="58" t="e">
        <f>HYPERLINK("#"&amp;"Insumos"&amp;"!A"&amp;MATCH($B10576,#REF!,0),"Ins "&amp;$B10576)</f>
        <v>#REF!</v>
      </c>
      <c r="M10576" s="220"/>
    </row>
    <row r="10577" spans="1:13" x14ac:dyDescent="0.2">
      <c r="A10577" s="35" t="s">
        <v>12306</v>
      </c>
      <c r="B10577" s="1" t="s">
        <v>4872</v>
      </c>
      <c r="C10577" s="45" t="s">
        <v>363</v>
      </c>
      <c r="D10577" s="23" t="s">
        <v>5751</v>
      </c>
      <c r="E10577" s="23" t="s">
        <v>287</v>
      </c>
      <c r="F10577" s="40">
        <v>1</v>
      </c>
      <c r="G10577" s="25">
        <v>5565</v>
      </c>
      <c r="H10577" s="25">
        <v>5565</v>
      </c>
      <c r="I10577" s="25"/>
      <c r="J10577" s="58" t="e">
        <f>HYPERLINK("#"&amp;"Insumos"&amp;"!A"&amp;MATCH($B10577,#REF!,0),"Ins "&amp;$B10577)</f>
        <v>#REF!</v>
      </c>
      <c r="M10577" s="220"/>
    </row>
    <row r="10578" spans="1:13" x14ac:dyDescent="0.2">
      <c r="A10578" s="35" t="s">
        <v>12306</v>
      </c>
      <c r="B10578" s="1" t="s">
        <v>5007</v>
      </c>
      <c r="C10578" s="45" t="s">
        <v>720</v>
      </c>
      <c r="D10578" s="23" t="s">
        <v>5751</v>
      </c>
      <c r="E10578" s="23" t="s">
        <v>4134</v>
      </c>
      <c r="F10578" s="40">
        <v>2</v>
      </c>
      <c r="G10578" s="25">
        <v>1897</v>
      </c>
      <c r="H10578" s="25">
        <v>3794</v>
      </c>
      <c r="I10578" s="25"/>
      <c r="J10578" s="58" t="e">
        <f>HYPERLINK("#"&amp;"Insumos"&amp;"!A"&amp;MATCH($B10578,#REF!,0),"Ins "&amp;$B10578)</f>
        <v>#REF!</v>
      </c>
      <c r="M10578" s="220"/>
    </row>
    <row r="10579" spans="1:13" x14ac:dyDescent="0.2">
      <c r="A10579" s="35" t="s">
        <v>12306</v>
      </c>
      <c r="B10579" s="1" t="s">
        <v>6084</v>
      </c>
      <c r="C10579" s="45" t="s">
        <v>6085</v>
      </c>
      <c r="D10579" s="23" t="s">
        <v>5751</v>
      </c>
      <c r="E10579" s="23" t="s">
        <v>464</v>
      </c>
      <c r="F10579" s="40">
        <v>0.05</v>
      </c>
      <c r="G10579" s="25">
        <v>21306</v>
      </c>
      <c r="H10579" s="25">
        <v>1065</v>
      </c>
      <c r="I10579" s="25"/>
      <c r="J10579" s="58" t="e">
        <f>HYPERLINK("#"&amp;"Insumos"&amp;"!A"&amp;MATCH($B10579,#REF!,0),"Ins "&amp;$B10579)</f>
        <v>#REF!</v>
      </c>
      <c r="M10579" s="220"/>
    </row>
    <row r="10580" spans="1:13" x14ac:dyDescent="0.2">
      <c r="A10580" s="35" t="s">
        <v>12306</v>
      </c>
      <c r="B10580" s="1" t="s">
        <v>7382</v>
      </c>
      <c r="C10580" s="45" t="s">
        <v>7383</v>
      </c>
      <c r="D10580" s="23" t="s">
        <v>5751</v>
      </c>
      <c r="E10580" s="23" t="s">
        <v>4134</v>
      </c>
      <c r="F10580" s="40">
        <v>4</v>
      </c>
      <c r="G10580" s="25">
        <v>286</v>
      </c>
      <c r="H10580" s="25">
        <v>1144</v>
      </c>
      <c r="I10580" s="25"/>
      <c r="J10580" s="58" t="e">
        <f>HYPERLINK("#"&amp;"Insumos"&amp;"!A"&amp;MATCH($B10580,#REF!,0),"Ins "&amp;$B10580)</f>
        <v>#REF!</v>
      </c>
      <c r="M10580" s="220"/>
    </row>
    <row r="10581" spans="1:13" x14ac:dyDescent="0.2">
      <c r="A10581" s="35" t="s">
        <v>12306</v>
      </c>
      <c r="B10581" s="1" t="s">
        <v>7418</v>
      </c>
      <c r="C10581" s="45" t="s">
        <v>7419</v>
      </c>
      <c r="D10581" s="23" t="s">
        <v>5751</v>
      </c>
      <c r="E10581" s="23" t="s">
        <v>287</v>
      </c>
      <c r="F10581" s="40">
        <v>3</v>
      </c>
      <c r="G10581" s="25">
        <v>2693</v>
      </c>
      <c r="H10581" s="25">
        <v>8079</v>
      </c>
      <c r="I10581" s="25"/>
      <c r="J10581" s="58" t="e">
        <f>HYPERLINK("#"&amp;"Insumos"&amp;"!A"&amp;MATCH($B10581,#REF!,0),"Ins "&amp;$B10581)</f>
        <v>#REF!</v>
      </c>
      <c r="M10581" s="220"/>
    </row>
    <row r="10582" spans="1:13" x14ac:dyDescent="0.2">
      <c r="A10582" s="35" t="s">
        <v>12306</v>
      </c>
      <c r="B10582" s="1" t="s">
        <v>7420</v>
      </c>
      <c r="C10582" s="45" t="s">
        <v>7421</v>
      </c>
      <c r="D10582" s="23" t="s">
        <v>5751</v>
      </c>
      <c r="E10582" s="23" t="s">
        <v>4134</v>
      </c>
      <c r="F10582" s="40">
        <v>1</v>
      </c>
      <c r="G10582" s="25">
        <v>931</v>
      </c>
      <c r="H10582" s="25">
        <v>931</v>
      </c>
      <c r="I10582" s="25"/>
      <c r="J10582" s="58" t="e">
        <f>HYPERLINK("#"&amp;"Insumos"&amp;"!A"&amp;MATCH($B10582,#REF!,0),"Ins "&amp;$B10582)</f>
        <v>#REF!</v>
      </c>
      <c r="M10582" s="220"/>
    </row>
    <row r="10583" spans="1:13" x14ac:dyDescent="0.2">
      <c r="A10583" s="35" t="s">
        <v>12306</v>
      </c>
      <c r="B10583" s="1" t="s">
        <v>7422</v>
      </c>
      <c r="C10583" s="45" t="s">
        <v>7423</v>
      </c>
      <c r="D10583" s="23" t="s">
        <v>5751</v>
      </c>
      <c r="E10583" s="23" t="s">
        <v>4134</v>
      </c>
      <c r="F10583" s="40">
        <v>2</v>
      </c>
      <c r="G10583" s="25">
        <v>1857</v>
      </c>
      <c r="H10583" s="25">
        <v>3714</v>
      </c>
      <c r="I10583" s="25"/>
      <c r="J10583" s="58" t="e">
        <f>HYPERLINK("#"&amp;"Insumos"&amp;"!A"&amp;MATCH($B10583,#REF!,0),"Ins "&amp;$B10583)</f>
        <v>#REF!</v>
      </c>
      <c r="M10583" s="220"/>
    </row>
    <row r="10584" spans="1:13" x14ac:dyDescent="0.2">
      <c r="A10584" s="35" t="s">
        <v>12306</v>
      </c>
      <c r="B10584" s="1" t="s">
        <v>7424</v>
      </c>
      <c r="C10584" s="45" t="s">
        <v>7425</v>
      </c>
      <c r="D10584" s="23" t="s">
        <v>5751</v>
      </c>
      <c r="E10584" s="23" t="s">
        <v>4134</v>
      </c>
      <c r="F10584" s="40">
        <v>1</v>
      </c>
      <c r="G10584" s="25">
        <v>1358</v>
      </c>
      <c r="H10584" s="25">
        <v>1358</v>
      </c>
      <c r="I10584" s="25"/>
      <c r="J10584" s="58" t="e">
        <f>HYPERLINK("#"&amp;"Insumos"&amp;"!A"&amp;MATCH($B10584,#REF!,0),"Ins "&amp;$B10584)</f>
        <v>#REF!</v>
      </c>
      <c r="M10584" s="220"/>
    </row>
    <row r="10585" spans="1:13" x14ac:dyDescent="0.2">
      <c r="A10585" s="35" t="s">
        <v>12306</v>
      </c>
      <c r="B10585" s="1" t="s">
        <v>7434</v>
      </c>
      <c r="C10585" s="45" t="s">
        <v>7435</v>
      </c>
      <c r="D10585" s="23" t="s">
        <v>5751</v>
      </c>
      <c r="E10585" s="23" t="s">
        <v>4134</v>
      </c>
      <c r="F10585" s="40">
        <v>1</v>
      </c>
      <c r="G10585" s="25">
        <v>7859</v>
      </c>
      <c r="H10585" s="25">
        <v>7859</v>
      </c>
      <c r="I10585" s="25"/>
      <c r="J10585" s="58" t="e">
        <f>HYPERLINK("#"&amp;"Insumos"&amp;"!A"&amp;MATCH($B10585,#REF!,0),"Ins "&amp;$B10585)</f>
        <v>#REF!</v>
      </c>
      <c r="M10585" s="220"/>
    </row>
    <row r="10586" spans="1:13" x14ac:dyDescent="0.2">
      <c r="A10586" s="35" t="s">
        <v>12306</v>
      </c>
      <c r="B10586" s="1" t="s">
        <v>7442</v>
      </c>
      <c r="C10586" s="45" t="s">
        <v>7443</v>
      </c>
      <c r="D10586" s="23" t="s">
        <v>5751</v>
      </c>
      <c r="E10586" s="23" t="s">
        <v>4134</v>
      </c>
      <c r="F10586" s="40">
        <v>3</v>
      </c>
      <c r="G10586" s="25">
        <v>1403</v>
      </c>
      <c r="H10586" s="25">
        <v>4209</v>
      </c>
      <c r="I10586" s="25"/>
      <c r="J10586" s="58" t="e">
        <f>HYPERLINK("#"&amp;"Insumos"&amp;"!A"&amp;MATCH($B10586,#REF!,0),"Ins "&amp;$B10586)</f>
        <v>#REF!</v>
      </c>
      <c r="M10586" s="220"/>
    </row>
    <row r="10587" spans="1:13" x14ac:dyDescent="0.2">
      <c r="A10587" s="35" t="s">
        <v>12306</v>
      </c>
      <c r="B10587" s="1" t="s">
        <v>7444</v>
      </c>
      <c r="C10587" s="45" t="s">
        <v>7445</v>
      </c>
      <c r="D10587" s="23" t="s">
        <v>5751</v>
      </c>
      <c r="E10587" s="23" t="s">
        <v>4134</v>
      </c>
      <c r="F10587" s="40">
        <v>2</v>
      </c>
      <c r="G10587" s="25">
        <v>643</v>
      </c>
      <c r="H10587" s="25">
        <v>1286</v>
      </c>
      <c r="I10587" s="25"/>
      <c r="J10587" s="58" t="e">
        <f>HYPERLINK("#"&amp;"Insumos"&amp;"!A"&amp;MATCH($B10587,#REF!,0),"Ins "&amp;$B10587)</f>
        <v>#REF!</v>
      </c>
      <c r="M10587" s="220"/>
    </row>
    <row r="10588" spans="1:13" ht="38.25" x14ac:dyDescent="0.2">
      <c r="A10588" s="36" t="s">
        <v>12308</v>
      </c>
      <c r="B10588" s="26" t="s">
        <v>6816</v>
      </c>
      <c r="C10588" s="79" t="s">
        <v>12313</v>
      </c>
      <c r="D10588" s="37" t="s">
        <v>5608</v>
      </c>
      <c r="E10588" s="37" t="s">
        <v>4134</v>
      </c>
      <c r="F10588" s="41"/>
      <c r="G10588" s="27"/>
      <c r="H10588" s="27"/>
      <c r="I10588" s="27">
        <v>183289</v>
      </c>
      <c r="M10588" s="220">
        <f t="shared" si="165"/>
        <v>240035</v>
      </c>
    </row>
    <row r="10589" spans="1:13" x14ac:dyDescent="0.2">
      <c r="A10589" s="35" t="s">
        <v>12308</v>
      </c>
      <c r="B10589" s="1" t="s">
        <v>81</v>
      </c>
      <c r="C10589" s="45" t="s">
        <v>1020</v>
      </c>
      <c r="D10589" s="23" t="s">
        <v>5734</v>
      </c>
      <c r="E10589" s="23" t="s">
        <v>4141</v>
      </c>
      <c r="F10589" s="40">
        <v>1</v>
      </c>
      <c r="G10589" s="25">
        <v>75325</v>
      </c>
      <c r="H10589" s="25">
        <v>75325</v>
      </c>
      <c r="I10589" s="25"/>
      <c r="J10589" s="58" t="e">
        <f>HYPERLINK("#"&amp;"Insumos"&amp;"!A"&amp;MATCH($B10589,#REF!,0),"Ins "&amp;$B10589)</f>
        <v>#REF!</v>
      </c>
      <c r="M10589" s="220"/>
    </row>
    <row r="10590" spans="1:13" ht="25.5" x14ac:dyDescent="0.2">
      <c r="A10590" s="35" t="s">
        <v>12308</v>
      </c>
      <c r="B10590" s="1" t="s">
        <v>597</v>
      </c>
      <c r="C10590" s="45" t="s">
        <v>8738</v>
      </c>
      <c r="D10590" s="23" t="s">
        <v>5534</v>
      </c>
      <c r="E10590" s="23" t="s">
        <v>8737</v>
      </c>
      <c r="F10590" s="40">
        <v>0.4</v>
      </c>
      <c r="G10590" s="25">
        <v>17302</v>
      </c>
      <c r="H10590" s="25">
        <v>6921</v>
      </c>
      <c r="I10590" s="25"/>
      <c r="J10590" s="58" t="e">
        <f>HYPERLINK("#"&amp;"Insumos"&amp;"!A"&amp;MATCH($B10590,#REF!,0),"Ins "&amp;$B10590)</f>
        <v>#REF!</v>
      </c>
      <c r="M10590" s="220"/>
    </row>
    <row r="10591" spans="1:13" x14ac:dyDescent="0.2">
      <c r="A10591" s="35" t="s">
        <v>12308</v>
      </c>
      <c r="B10591" s="1" t="s">
        <v>263</v>
      </c>
      <c r="C10591" s="45" t="s">
        <v>696</v>
      </c>
      <c r="D10591" s="23" t="s">
        <v>5534</v>
      </c>
      <c r="E10591" s="23" t="s">
        <v>4140</v>
      </c>
      <c r="F10591" s="40">
        <v>0.01</v>
      </c>
      <c r="G10591" s="25">
        <v>187426</v>
      </c>
      <c r="H10591" s="25">
        <v>1874</v>
      </c>
      <c r="I10591" s="25"/>
      <c r="J10591" s="58" t="e">
        <f>HYPERLINK("#"&amp;"Insumos"&amp;"!A"&amp;MATCH($B10591,#REF!,0),"Ins "&amp;$B10591)</f>
        <v>#REF!</v>
      </c>
      <c r="M10591" s="220"/>
    </row>
    <row r="10592" spans="1:13" x14ac:dyDescent="0.2">
      <c r="A10592" s="35" t="s">
        <v>12308</v>
      </c>
      <c r="B10592" s="1" t="s">
        <v>5533</v>
      </c>
      <c r="C10592" s="45" t="s">
        <v>5892</v>
      </c>
      <c r="D10592" s="23" t="s">
        <v>977</v>
      </c>
      <c r="E10592" s="23" t="s">
        <v>4134</v>
      </c>
      <c r="F10592" s="40">
        <v>0.5</v>
      </c>
      <c r="G10592" s="25">
        <v>3623</v>
      </c>
      <c r="H10592" s="25">
        <v>1812</v>
      </c>
      <c r="I10592" s="25"/>
      <c r="J10592" s="58" t="e">
        <f>HYPERLINK("#"&amp;"Insumos"&amp;"!A"&amp;MATCH($B10592,#REF!,0),"Ins "&amp;$B10592)</f>
        <v>#REF!</v>
      </c>
      <c r="M10592" s="220"/>
    </row>
    <row r="10593" spans="1:13" x14ac:dyDescent="0.2">
      <c r="A10593" s="35" t="s">
        <v>12308</v>
      </c>
      <c r="B10593" s="1" t="s">
        <v>4669</v>
      </c>
      <c r="C10593" s="45" t="s">
        <v>321</v>
      </c>
      <c r="D10593" s="23" t="s">
        <v>5751</v>
      </c>
      <c r="E10593" s="23" t="s">
        <v>4134</v>
      </c>
      <c r="F10593" s="40">
        <v>2</v>
      </c>
      <c r="G10593" s="25">
        <v>4032</v>
      </c>
      <c r="H10593" s="25">
        <v>8064</v>
      </c>
      <c r="I10593" s="25"/>
      <c r="J10593" s="58" t="e">
        <f>HYPERLINK("#"&amp;"Insumos"&amp;"!A"&amp;MATCH($B10593,#REF!,0),"Ins "&amp;$B10593)</f>
        <v>#REF!</v>
      </c>
      <c r="M10593" s="220"/>
    </row>
    <row r="10594" spans="1:13" x14ac:dyDescent="0.2">
      <c r="A10594" s="35" t="s">
        <v>12308</v>
      </c>
      <c r="B10594" s="1" t="s">
        <v>6084</v>
      </c>
      <c r="C10594" s="45" t="s">
        <v>6085</v>
      </c>
      <c r="D10594" s="23" t="s">
        <v>5751</v>
      </c>
      <c r="E10594" s="23" t="s">
        <v>464</v>
      </c>
      <c r="F10594" s="40">
        <v>0.2</v>
      </c>
      <c r="G10594" s="25">
        <v>21306</v>
      </c>
      <c r="H10594" s="25">
        <v>4261</v>
      </c>
      <c r="I10594" s="25"/>
      <c r="J10594" s="58" t="e">
        <f>HYPERLINK("#"&amp;"Insumos"&amp;"!A"&amp;MATCH($B10594,#REF!,0),"Ins "&amp;$B10594)</f>
        <v>#REF!</v>
      </c>
      <c r="M10594" s="220"/>
    </row>
    <row r="10595" spans="1:13" x14ac:dyDescent="0.2">
      <c r="A10595" s="35" t="s">
        <v>12308</v>
      </c>
      <c r="B10595" s="1" t="s">
        <v>7382</v>
      </c>
      <c r="C10595" s="45" t="s">
        <v>7383</v>
      </c>
      <c r="D10595" s="23" t="s">
        <v>5751</v>
      </c>
      <c r="E10595" s="23" t="s">
        <v>4134</v>
      </c>
      <c r="F10595" s="40">
        <v>8</v>
      </c>
      <c r="G10595" s="25">
        <v>286</v>
      </c>
      <c r="H10595" s="25">
        <v>2288</v>
      </c>
      <c r="I10595" s="25"/>
      <c r="J10595" s="58" t="e">
        <f>HYPERLINK("#"&amp;"Insumos"&amp;"!A"&amp;MATCH($B10595,#REF!,0),"Ins "&amp;$B10595)</f>
        <v>#REF!</v>
      </c>
      <c r="M10595" s="220"/>
    </row>
    <row r="10596" spans="1:13" x14ac:dyDescent="0.2">
      <c r="A10596" s="35" t="s">
        <v>12308</v>
      </c>
      <c r="B10596" s="1" t="s">
        <v>7436</v>
      </c>
      <c r="C10596" s="45" t="s">
        <v>7437</v>
      </c>
      <c r="D10596" s="23" t="s">
        <v>5751</v>
      </c>
      <c r="E10596" s="23" t="s">
        <v>4134</v>
      </c>
      <c r="F10596" s="40">
        <v>1</v>
      </c>
      <c r="G10596" s="25">
        <v>15368</v>
      </c>
      <c r="H10596" s="25">
        <v>15368</v>
      </c>
      <c r="I10596" s="25"/>
      <c r="J10596" s="58" t="e">
        <f>HYPERLINK("#"&amp;"Insumos"&amp;"!A"&amp;MATCH($B10596,#REF!,0),"Ins "&amp;$B10596)</f>
        <v>#REF!</v>
      </c>
      <c r="M10596" s="220"/>
    </row>
    <row r="10597" spans="1:13" x14ac:dyDescent="0.2">
      <c r="A10597" s="35" t="s">
        <v>12308</v>
      </c>
      <c r="B10597" s="1" t="s">
        <v>7438</v>
      </c>
      <c r="C10597" s="45" t="s">
        <v>7439</v>
      </c>
      <c r="D10597" s="23" t="s">
        <v>5751</v>
      </c>
      <c r="E10597" s="23" t="s">
        <v>4134</v>
      </c>
      <c r="F10597" s="40">
        <v>1</v>
      </c>
      <c r="G10597" s="25">
        <v>8429</v>
      </c>
      <c r="H10597" s="25">
        <v>8429</v>
      </c>
      <c r="I10597" s="25"/>
      <c r="J10597" s="58" t="e">
        <f>HYPERLINK("#"&amp;"Insumos"&amp;"!A"&amp;MATCH($B10597,#REF!,0),"Ins "&amp;$B10597)</f>
        <v>#REF!</v>
      </c>
      <c r="M10597" s="220"/>
    </row>
    <row r="10598" spans="1:13" x14ac:dyDescent="0.2">
      <c r="A10598" s="35" t="s">
        <v>12308</v>
      </c>
      <c r="B10598" s="1" t="s">
        <v>7442</v>
      </c>
      <c r="C10598" s="45" t="s">
        <v>7443</v>
      </c>
      <c r="D10598" s="23" t="s">
        <v>5751</v>
      </c>
      <c r="E10598" s="23" t="s">
        <v>4134</v>
      </c>
      <c r="F10598" s="40">
        <v>3</v>
      </c>
      <c r="G10598" s="25">
        <v>1403</v>
      </c>
      <c r="H10598" s="25">
        <v>4209</v>
      </c>
      <c r="I10598" s="25"/>
      <c r="J10598" s="58" t="e">
        <f>HYPERLINK("#"&amp;"Insumos"&amp;"!A"&amp;MATCH($B10598,#REF!,0),"Ins "&amp;$B10598)</f>
        <v>#REF!</v>
      </c>
      <c r="M10598" s="220"/>
    </row>
    <row r="10599" spans="1:13" x14ac:dyDescent="0.2">
      <c r="A10599" s="35" t="s">
        <v>12308</v>
      </c>
      <c r="B10599" s="1" t="s">
        <v>7444</v>
      </c>
      <c r="C10599" s="45" t="s">
        <v>7445</v>
      </c>
      <c r="D10599" s="23" t="s">
        <v>5751</v>
      </c>
      <c r="E10599" s="23" t="s">
        <v>4134</v>
      </c>
      <c r="F10599" s="40">
        <v>4</v>
      </c>
      <c r="G10599" s="25">
        <v>643</v>
      </c>
      <c r="H10599" s="25">
        <v>2572</v>
      </c>
      <c r="I10599" s="25"/>
      <c r="J10599" s="58" t="e">
        <f>HYPERLINK("#"&amp;"Insumos"&amp;"!A"&amp;MATCH($B10599,#REF!,0),"Ins "&amp;$B10599)</f>
        <v>#REF!</v>
      </c>
      <c r="M10599" s="220"/>
    </row>
    <row r="10600" spans="1:13" x14ac:dyDescent="0.2">
      <c r="A10600" s="35" t="s">
        <v>12308</v>
      </c>
      <c r="B10600" s="1" t="s">
        <v>7701</v>
      </c>
      <c r="C10600" s="45" t="s">
        <v>7702</v>
      </c>
      <c r="D10600" s="23" t="s">
        <v>5751</v>
      </c>
      <c r="E10600" s="23" t="s">
        <v>464</v>
      </c>
      <c r="F10600" s="40">
        <v>1</v>
      </c>
      <c r="G10600" s="25">
        <v>10046</v>
      </c>
      <c r="H10600" s="25">
        <v>10046</v>
      </c>
      <c r="I10600" s="25"/>
      <c r="J10600" s="58" t="e">
        <f>HYPERLINK("#"&amp;"Insumos"&amp;"!A"&amp;MATCH($B10600,#REF!,0),"Ins "&amp;$B10600)</f>
        <v>#REF!</v>
      </c>
      <c r="M10600" s="220"/>
    </row>
    <row r="10601" spans="1:13" x14ac:dyDescent="0.2">
      <c r="A10601" s="35" t="s">
        <v>12308</v>
      </c>
      <c r="B10601" s="1" t="s">
        <v>7790</v>
      </c>
      <c r="C10601" s="45" t="s">
        <v>7791</v>
      </c>
      <c r="D10601" s="23" t="s">
        <v>5751</v>
      </c>
      <c r="E10601" s="23" t="s">
        <v>464</v>
      </c>
      <c r="F10601" s="40">
        <v>3</v>
      </c>
      <c r="G10601" s="25">
        <v>3641</v>
      </c>
      <c r="H10601" s="25">
        <v>10923</v>
      </c>
      <c r="I10601" s="25"/>
      <c r="J10601" s="58" t="e">
        <f>HYPERLINK("#"&amp;"Insumos"&amp;"!A"&amp;MATCH($B10601,#REF!,0),"Ins "&amp;$B10601)</f>
        <v>#REF!</v>
      </c>
      <c r="M10601" s="220"/>
    </row>
    <row r="10602" spans="1:13" x14ac:dyDescent="0.2">
      <c r="A10602" s="35" t="s">
        <v>12308</v>
      </c>
      <c r="B10602" s="1" t="s">
        <v>7792</v>
      </c>
      <c r="C10602" s="45" t="s">
        <v>7793</v>
      </c>
      <c r="D10602" s="23" t="s">
        <v>5751</v>
      </c>
      <c r="E10602" s="23" t="s">
        <v>4134</v>
      </c>
      <c r="F10602" s="40">
        <v>1</v>
      </c>
      <c r="G10602" s="25">
        <v>16842</v>
      </c>
      <c r="H10602" s="25">
        <v>16842</v>
      </c>
      <c r="I10602" s="25"/>
      <c r="J10602" s="58" t="e">
        <f>HYPERLINK("#"&amp;"Insumos"&amp;"!A"&amp;MATCH($B10602,#REF!,0),"Ins "&amp;$B10602)</f>
        <v>#REF!</v>
      </c>
      <c r="M10602" s="220"/>
    </row>
    <row r="10603" spans="1:13" x14ac:dyDescent="0.2">
      <c r="A10603" s="35" t="s">
        <v>12308</v>
      </c>
      <c r="B10603" s="1" t="s">
        <v>7794</v>
      </c>
      <c r="C10603" s="45" t="s">
        <v>7795</v>
      </c>
      <c r="D10603" s="23" t="s">
        <v>5751</v>
      </c>
      <c r="E10603" s="23" t="s">
        <v>464</v>
      </c>
      <c r="F10603" s="40">
        <v>1.5</v>
      </c>
      <c r="G10603" s="25">
        <v>9570</v>
      </c>
      <c r="H10603" s="25">
        <v>14355</v>
      </c>
      <c r="I10603" s="25"/>
      <c r="J10603" s="58" t="e">
        <f>HYPERLINK("#"&amp;"Insumos"&amp;"!A"&amp;MATCH($B10603,#REF!,0),"Ins "&amp;$B10603)</f>
        <v>#REF!</v>
      </c>
      <c r="M10603" s="220"/>
    </row>
    <row r="10604" spans="1:13" ht="38.25" x14ac:dyDescent="0.2">
      <c r="A10604" s="36" t="s">
        <v>12309</v>
      </c>
      <c r="B10604" s="26" t="s">
        <v>6816</v>
      </c>
      <c r="C10604" s="79" t="s">
        <v>12314</v>
      </c>
      <c r="D10604" s="37" t="s">
        <v>5608</v>
      </c>
      <c r="E10604" s="37" t="s">
        <v>4134</v>
      </c>
      <c r="F10604" s="41"/>
      <c r="G10604" s="27"/>
      <c r="H10604" s="27"/>
      <c r="I10604" s="27">
        <v>119333</v>
      </c>
      <c r="M10604" s="220">
        <f t="shared" si="165"/>
        <v>156278</v>
      </c>
    </row>
    <row r="10605" spans="1:13" x14ac:dyDescent="0.2">
      <c r="A10605" s="35" t="s">
        <v>12309</v>
      </c>
      <c r="B10605" s="1" t="s">
        <v>5577</v>
      </c>
      <c r="C10605" s="45" t="s">
        <v>6346</v>
      </c>
      <c r="D10605" s="23" t="s">
        <v>5734</v>
      </c>
      <c r="E10605" s="23" t="s">
        <v>4141</v>
      </c>
      <c r="F10605" s="40">
        <v>1</v>
      </c>
      <c r="G10605" s="25">
        <v>53481</v>
      </c>
      <c r="H10605" s="25">
        <v>53481</v>
      </c>
      <c r="I10605" s="25"/>
      <c r="J10605" s="58" t="e">
        <f>HYPERLINK("#"&amp;"Insumos"&amp;"!A"&amp;MATCH($B10605,#REF!,0),"Ins "&amp;$B10605)</f>
        <v>#REF!</v>
      </c>
      <c r="M10605" s="220"/>
    </row>
    <row r="10606" spans="1:13" x14ac:dyDescent="0.2">
      <c r="A10606" s="35" t="s">
        <v>12309</v>
      </c>
      <c r="B10606" s="1" t="s">
        <v>263</v>
      </c>
      <c r="C10606" s="45" t="s">
        <v>696</v>
      </c>
      <c r="D10606" s="23" t="s">
        <v>5534</v>
      </c>
      <c r="E10606" s="23" t="s">
        <v>4140</v>
      </c>
      <c r="F10606" s="40">
        <v>0.01</v>
      </c>
      <c r="G10606" s="25">
        <v>187426</v>
      </c>
      <c r="H10606" s="25">
        <v>1874</v>
      </c>
      <c r="I10606" s="25"/>
      <c r="J10606" s="58" t="e">
        <f>HYPERLINK("#"&amp;"Insumos"&amp;"!A"&amp;MATCH($B10606,#REF!,0),"Ins "&amp;$B10606)</f>
        <v>#REF!</v>
      </c>
      <c r="M10606" s="220"/>
    </row>
    <row r="10607" spans="1:13" x14ac:dyDescent="0.2">
      <c r="A10607" s="35" t="s">
        <v>12309</v>
      </c>
      <c r="B10607" s="1" t="s">
        <v>5533</v>
      </c>
      <c r="C10607" s="45" t="s">
        <v>5892</v>
      </c>
      <c r="D10607" s="23" t="s">
        <v>977</v>
      </c>
      <c r="E10607" s="23" t="s">
        <v>4134</v>
      </c>
      <c r="F10607" s="40">
        <v>0.5</v>
      </c>
      <c r="G10607" s="25">
        <v>3623</v>
      </c>
      <c r="H10607" s="25">
        <v>1812</v>
      </c>
      <c r="I10607" s="25"/>
      <c r="J10607" s="58" t="e">
        <f>HYPERLINK("#"&amp;"Insumos"&amp;"!A"&amp;MATCH($B10607,#REF!,0),"Ins "&amp;$B10607)</f>
        <v>#REF!</v>
      </c>
      <c r="M10607" s="220"/>
    </row>
    <row r="10608" spans="1:13" x14ac:dyDescent="0.2">
      <c r="A10608" s="35" t="s">
        <v>12309</v>
      </c>
      <c r="B10608" s="1" t="s">
        <v>4669</v>
      </c>
      <c r="C10608" s="45" t="s">
        <v>321</v>
      </c>
      <c r="D10608" s="23" t="s">
        <v>5751</v>
      </c>
      <c r="E10608" s="23" t="s">
        <v>4134</v>
      </c>
      <c r="F10608" s="40">
        <v>2</v>
      </c>
      <c r="G10608" s="25">
        <v>4032</v>
      </c>
      <c r="H10608" s="25">
        <v>8064</v>
      </c>
      <c r="I10608" s="25"/>
      <c r="J10608" s="58" t="e">
        <f>HYPERLINK("#"&amp;"Insumos"&amp;"!A"&amp;MATCH($B10608,#REF!,0),"Ins "&amp;$B10608)</f>
        <v>#REF!</v>
      </c>
      <c r="M10608" s="220"/>
    </row>
    <row r="10609" spans="1:13" x14ac:dyDescent="0.2">
      <c r="A10609" s="35" t="s">
        <v>12309</v>
      </c>
      <c r="B10609" s="1" t="s">
        <v>5037</v>
      </c>
      <c r="C10609" s="45" t="s">
        <v>148</v>
      </c>
      <c r="D10609" s="23" t="s">
        <v>5751</v>
      </c>
      <c r="E10609" s="23" t="s">
        <v>4141</v>
      </c>
      <c r="F10609" s="40">
        <v>1</v>
      </c>
      <c r="G10609" s="25">
        <v>5806</v>
      </c>
      <c r="H10609" s="25">
        <v>5806</v>
      </c>
      <c r="I10609" s="25"/>
      <c r="J10609" s="58" t="e">
        <f>HYPERLINK("#"&amp;"Insumos"&amp;"!A"&amp;MATCH($B10609,#REF!,0),"Ins "&amp;$B10609)</f>
        <v>#REF!</v>
      </c>
      <c r="M10609" s="220"/>
    </row>
    <row r="10610" spans="1:13" x14ac:dyDescent="0.2">
      <c r="A10610" s="35" t="s">
        <v>12309</v>
      </c>
      <c r="B10610" s="1" t="s">
        <v>5007</v>
      </c>
      <c r="C10610" s="45" t="s">
        <v>720</v>
      </c>
      <c r="D10610" s="23" t="s">
        <v>5751</v>
      </c>
      <c r="E10610" s="23" t="s">
        <v>4134</v>
      </c>
      <c r="F10610" s="40">
        <v>2</v>
      </c>
      <c r="G10610" s="25">
        <v>1897</v>
      </c>
      <c r="H10610" s="25">
        <v>3794</v>
      </c>
      <c r="I10610" s="25"/>
      <c r="J10610" s="58" t="e">
        <f>HYPERLINK("#"&amp;"Insumos"&amp;"!A"&amp;MATCH($B10610,#REF!,0),"Ins "&amp;$B10610)</f>
        <v>#REF!</v>
      </c>
      <c r="M10610" s="220"/>
    </row>
    <row r="10611" spans="1:13" x14ac:dyDescent="0.2">
      <c r="A10611" s="35" t="s">
        <v>12309</v>
      </c>
      <c r="B10611" s="1" t="s">
        <v>6084</v>
      </c>
      <c r="C10611" s="45" t="s">
        <v>6085</v>
      </c>
      <c r="D10611" s="23" t="s">
        <v>5751</v>
      </c>
      <c r="E10611" s="23" t="s">
        <v>464</v>
      </c>
      <c r="F10611" s="40">
        <v>0.2</v>
      </c>
      <c r="G10611" s="25">
        <v>21306</v>
      </c>
      <c r="H10611" s="25">
        <v>4261</v>
      </c>
      <c r="I10611" s="25"/>
      <c r="J10611" s="58" t="e">
        <f>HYPERLINK("#"&amp;"Insumos"&amp;"!A"&amp;MATCH($B10611,#REF!,0),"Ins "&amp;$B10611)</f>
        <v>#REF!</v>
      </c>
      <c r="M10611" s="220"/>
    </row>
    <row r="10612" spans="1:13" x14ac:dyDescent="0.2">
      <c r="A10612" s="35" t="s">
        <v>12309</v>
      </c>
      <c r="B10612" s="1" t="s">
        <v>7382</v>
      </c>
      <c r="C10612" s="45" t="s">
        <v>7383</v>
      </c>
      <c r="D10612" s="23" t="s">
        <v>5751</v>
      </c>
      <c r="E10612" s="23" t="s">
        <v>4134</v>
      </c>
      <c r="F10612" s="40">
        <v>4</v>
      </c>
      <c r="G10612" s="25">
        <v>286</v>
      </c>
      <c r="H10612" s="25">
        <v>1144</v>
      </c>
      <c r="I10612" s="25"/>
      <c r="J10612" s="58" t="e">
        <f>HYPERLINK("#"&amp;"Insumos"&amp;"!A"&amp;MATCH($B10612,#REF!,0),"Ins "&amp;$B10612)</f>
        <v>#REF!</v>
      </c>
      <c r="M10612" s="220"/>
    </row>
    <row r="10613" spans="1:13" x14ac:dyDescent="0.2">
      <c r="A10613" s="35" t="s">
        <v>12309</v>
      </c>
      <c r="B10613" s="1" t="s">
        <v>7444</v>
      </c>
      <c r="C10613" s="45" t="s">
        <v>7445</v>
      </c>
      <c r="D10613" s="23" t="s">
        <v>5751</v>
      </c>
      <c r="E10613" s="23" t="s">
        <v>4134</v>
      </c>
      <c r="F10613" s="40">
        <v>2</v>
      </c>
      <c r="G10613" s="25">
        <v>643</v>
      </c>
      <c r="H10613" s="25">
        <v>1286</v>
      </c>
      <c r="I10613" s="25"/>
      <c r="J10613" s="58" t="e">
        <f>HYPERLINK("#"&amp;"Insumos"&amp;"!A"&amp;MATCH($B10613,#REF!,0),"Ins "&amp;$B10613)</f>
        <v>#REF!</v>
      </c>
      <c r="M10613" s="220"/>
    </row>
    <row r="10614" spans="1:13" x14ac:dyDescent="0.2">
      <c r="A10614" s="35" t="s">
        <v>12309</v>
      </c>
      <c r="B10614" s="1" t="s">
        <v>7701</v>
      </c>
      <c r="C10614" s="45" t="s">
        <v>7702</v>
      </c>
      <c r="D10614" s="23" t="s">
        <v>5751</v>
      </c>
      <c r="E10614" s="23" t="s">
        <v>464</v>
      </c>
      <c r="F10614" s="40">
        <v>1</v>
      </c>
      <c r="G10614" s="25">
        <v>10046</v>
      </c>
      <c r="H10614" s="25">
        <v>10046</v>
      </c>
      <c r="I10614" s="25"/>
      <c r="J10614" s="58" t="e">
        <f>HYPERLINK("#"&amp;"Insumos"&amp;"!A"&amp;MATCH($B10614,#REF!,0),"Ins "&amp;$B10614)</f>
        <v>#REF!</v>
      </c>
      <c r="M10614" s="220"/>
    </row>
    <row r="10615" spans="1:13" x14ac:dyDescent="0.2">
      <c r="A10615" s="35" t="s">
        <v>12309</v>
      </c>
      <c r="B10615" s="1" t="s">
        <v>7790</v>
      </c>
      <c r="C10615" s="45" t="s">
        <v>7791</v>
      </c>
      <c r="D10615" s="23" t="s">
        <v>5751</v>
      </c>
      <c r="E10615" s="23" t="s">
        <v>464</v>
      </c>
      <c r="F10615" s="40">
        <v>3</v>
      </c>
      <c r="G10615" s="25">
        <v>3641</v>
      </c>
      <c r="H10615" s="25">
        <v>10923</v>
      </c>
      <c r="I10615" s="25"/>
      <c r="J10615" s="58" t="e">
        <f>HYPERLINK("#"&amp;"Insumos"&amp;"!A"&amp;MATCH($B10615,#REF!,0),"Ins "&amp;$B10615)</f>
        <v>#REF!</v>
      </c>
      <c r="M10615" s="220"/>
    </row>
    <row r="10616" spans="1:13" x14ac:dyDescent="0.2">
      <c r="A10616" s="35" t="s">
        <v>12309</v>
      </c>
      <c r="B10616" s="1" t="s">
        <v>7792</v>
      </c>
      <c r="C10616" s="45" t="s">
        <v>7793</v>
      </c>
      <c r="D10616" s="23" t="s">
        <v>5751</v>
      </c>
      <c r="E10616" s="23" t="s">
        <v>4134</v>
      </c>
      <c r="F10616" s="40">
        <v>1</v>
      </c>
      <c r="G10616" s="25">
        <v>16842</v>
      </c>
      <c r="H10616" s="25">
        <v>16842</v>
      </c>
      <c r="I10616" s="25"/>
      <c r="J10616" s="58" t="e">
        <f>HYPERLINK("#"&amp;"Insumos"&amp;"!A"&amp;MATCH($B10616,#REF!,0),"Ins "&amp;$B10616)</f>
        <v>#REF!</v>
      </c>
      <c r="M10616" s="220"/>
    </row>
    <row r="10617" spans="1:13" ht="38.25" x14ac:dyDescent="0.2">
      <c r="A10617" s="36" t="s">
        <v>12310</v>
      </c>
      <c r="B10617" s="26" t="s">
        <v>6816</v>
      </c>
      <c r="C10617" s="79" t="s">
        <v>12319</v>
      </c>
      <c r="D10617" s="37" t="s">
        <v>5608</v>
      </c>
      <c r="E10617" s="37" t="s">
        <v>4134</v>
      </c>
      <c r="F10617" s="41"/>
      <c r="G10617" s="27"/>
      <c r="H10617" s="27"/>
      <c r="I10617" s="27">
        <v>147539</v>
      </c>
      <c r="M10617" s="220">
        <f t="shared" si="165"/>
        <v>193217</v>
      </c>
    </row>
    <row r="10618" spans="1:13" x14ac:dyDescent="0.2">
      <c r="A10618" s="35" t="s">
        <v>12310</v>
      </c>
      <c r="B10618" s="1" t="s">
        <v>81</v>
      </c>
      <c r="C10618" s="45" t="s">
        <v>1020</v>
      </c>
      <c r="D10618" s="23" t="s">
        <v>5734</v>
      </c>
      <c r="E10618" s="23" t="s">
        <v>4141</v>
      </c>
      <c r="F10618" s="40">
        <v>1</v>
      </c>
      <c r="G10618" s="25">
        <v>75325</v>
      </c>
      <c r="H10618" s="25">
        <v>75325</v>
      </c>
      <c r="I10618" s="25"/>
      <c r="J10618" s="58" t="e">
        <f>HYPERLINK("#"&amp;"Insumos"&amp;"!A"&amp;MATCH($B10618,#REF!,0),"Ins "&amp;$B10618)</f>
        <v>#REF!</v>
      </c>
      <c r="M10618" s="220"/>
    </row>
    <row r="10619" spans="1:13" x14ac:dyDescent="0.2">
      <c r="A10619" s="35" t="s">
        <v>12310</v>
      </c>
      <c r="B10619" s="1" t="s">
        <v>263</v>
      </c>
      <c r="C10619" s="45" t="s">
        <v>696</v>
      </c>
      <c r="D10619" s="23" t="s">
        <v>5534</v>
      </c>
      <c r="E10619" s="23" t="s">
        <v>4140</v>
      </c>
      <c r="F10619" s="40">
        <v>0.03</v>
      </c>
      <c r="G10619" s="25">
        <v>187426</v>
      </c>
      <c r="H10619" s="25">
        <v>5623</v>
      </c>
      <c r="I10619" s="25"/>
      <c r="J10619" s="58" t="e">
        <f>HYPERLINK("#"&amp;"Insumos"&amp;"!A"&amp;MATCH($B10619,#REF!,0),"Ins "&amp;$B10619)</f>
        <v>#REF!</v>
      </c>
      <c r="M10619" s="220"/>
    </row>
    <row r="10620" spans="1:13" x14ac:dyDescent="0.2">
      <c r="A10620" s="35" t="s">
        <v>12310</v>
      </c>
      <c r="B10620" s="1" t="s">
        <v>5533</v>
      </c>
      <c r="C10620" s="45" t="s">
        <v>5892</v>
      </c>
      <c r="D10620" s="23" t="s">
        <v>977</v>
      </c>
      <c r="E10620" s="23" t="s">
        <v>4134</v>
      </c>
      <c r="F10620" s="40">
        <v>0.5</v>
      </c>
      <c r="G10620" s="25">
        <v>3623</v>
      </c>
      <c r="H10620" s="25">
        <v>1812</v>
      </c>
      <c r="I10620" s="25"/>
      <c r="J10620" s="58" t="e">
        <f>HYPERLINK("#"&amp;"Insumos"&amp;"!A"&amp;MATCH($B10620,#REF!,0),"Ins "&amp;$B10620)</f>
        <v>#REF!</v>
      </c>
      <c r="M10620" s="220"/>
    </row>
    <row r="10621" spans="1:13" x14ac:dyDescent="0.2">
      <c r="A10621" s="35" t="s">
        <v>12310</v>
      </c>
      <c r="B10621" s="1" t="s">
        <v>4669</v>
      </c>
      <c r="C10621" s="45" t="s">
        <v>321</v>
      </c>
      <c r="D10621" s="23" t="s">
        <v>5751</v>
      </c>
      <c r="E10621" s="23" t="s">
        <v>4134</v>
      </c>
      <c r="F10621" s="40">
        <v>3</v>
      </c>
      <c r="G10621" s="25">
        <v>4032</v>
      </c>
      <c r="H10621" s="25">
        <v>12096</v>
      </c>
      <c r="I10621" s="25"/>
      <c r="J10621" s="58" t="e">
        <f>HYPERLINK("#"&amp;"Insumos"&amp;"!A"&amp;MATCH($B10621,#REF!,0),"Ins "&amp;$B10621)</f>
        <v>#REF!</v>
      </c>
      <c r="M10621" s="220"/>
    </row>
    <row r="10622" spans="1:13" x14ac:dyDescent="0.2">
      <c r="A10622" s="35" t="s">
        <v>12310</v>
      </c>
      <c r="B10622" s="1" t="s">
        <v>4323</v>
      </c>
      <c r="C10622" s="45" t="s">
        <v>455</v>
      </c>
      <c r="D10622" s="23" t="s">
        <v>5751</v>
      </c>
      <c r="E10622" s="23" t="s">
        <v>4134</v>
      </c>
      <c r="F10622" s="40">
        <v>1</v>
      </c>
      <c r="G10622" s="25">
        <v>8155</v>
      </c>
      <c r="H10622" s="25">
        <v>8155</v>
      </c>
      <c r="I10622" s="25"/>
      <c r="J10622" s="58" t="e">
        <f>HYPERLINK("#"&amp;"Insumos"&amp;"!A"&amp;MATCH($B10622,#REF!,0),"Ins "&amp;$B10622)</f>
        <v>#REF!</v>
      </c>
      <c r="M10622" s="220"/>
    </row>
    <row r="10623" spans="1:13" x14ac:dyDescent="0.2">
      <c r="A10623" s="35" t="s">
        <v>12310</v>
      </c>
      <c r="B10623" s="1" t="s">
        <v>5007</v>
      </c>
      <c r="C10623" s="45" t="s">
        <v>720</v>
      </c>
      <c r="D10623" s="23" t="s">
        <v>5751</v>
      </c>
      <c r="E10623" s="23" t="s">
        <v>4134</v>
      </c>
      <c r="F10623" s="40">
        <v>2</v>
      </c>
      <c r="G10623" s="25">
        <v>1897</v>
      </c>
      <c r="H10623" s="25">
        <v>3794</v>
      </c>
      <c r="I10623" s="25"/>
      <c r="J10623" s="58" t="e">
        <f>HYPERLINK("#"&amp;"Insumos"&amp;"!A"&amp;MATCH($B10623,#REF!,0),"Ins "&amp;$B10623)</f>
        <v>#REF!</v>
      </c>
      <c r="M10623" s="220"/>
    </row>
    <row r="10624" spans="1:13" x14ac:dyDescent="0.2">
      <c r="A10624" s="35" t="s">
        <v>12310</v>
      </c>
      <c r="B10624" s="1" t="s">
        <v>6084</v>
      </c>
      <c r="C10624" s="45" t="s">
        <v>6085</v>
      </c>
      <c r="D10624" s="23" t="s">
        <v>5751</v>
      </c>
      <c r="E10624" s="23" t="s">
        <v>464</v>
      </c>
      <c r="F10624" s="40">
        <v>0.05</v>
      </c>
      <c r="G10624" s="25">
        <v>21306</v>
      </c>
      <c r="H10624" s="25">
        <v>1065</v>
      </c>
      <c r="I10624" s="25"/>
      <c r="J10624" s="58" t="e">
        <f>HYPERLINK("#"&amp;"Insumos"&amp;"!A"&amp;MATCH($B10624,#REF!,0),"Ins "&amp;$B10624)</f>
        <v>#REF!</v>
      </c>
      <c r="M10624" s="220"/>
    </row>
    <row r="10625" spans="1:13" x14ac:dyDescent="0.2">
      <c r="A10625" s="35" t="s">
        <v>12310</v>
      </c>
      <c r="B10625" s="1" t="s">
        <v>7382</v>
      </c>
      <c r="C10625" s="45" t="s">
        <v>7383</v>
      </c>
      <c r="D10625" s="23" t="s">
        <v>5751</v>
      </c>
      <c r="E10625" s="23" t="s">
        <v>4134</v>
      </c>
      <c r="F10625" s="40">
        <v>2</v>
      </c>
      <c r="G10625" s="25">
        <v>286</v>
      </c>
      <c r="H10625" s="25">
        <v>572</v>
      </c>
      <c r="I10625" s="25"/>
      <c r="J10625" s="58" t="e">
        <f>HYPERLINK("#"&amp;"Insumos"&amp;"!A"&amp;MATCH($B10625,#REF!,0),"Ins "&amp;$B10625)</f>
        <v>#REF!</v>
      </c>
      <c r="M10625" s="220"/>
    </row>
    <row r="10626" spans="1:13" x14ac:dyDescent="0.2">
      <c r="A10626" s="35" t="s">
        <v>12310</v>
      </c>
      <c r="B10626" s="1" t="s">
        <v>7444</v>
      </c>
      <c r="C10626" s="45" t="s">
        <v>7445</v>
      </c>
      <c r="D10626" s="23" t="s">
        <v>5751</v>
      </c>
      <c r="E10626" s="23" t="s">
        <v>4134</v>
      </c>
      <c r="F10626" s="40">
        <v>2</v>
      </c>
      <c r="G10626" s="25">
        <v>643</v>
      </c>
      <c r="H10626" s="25">
        <v>1286</v>
      </c>
      <c r="I10626" s="25"/>
      <c r="J10626" s="58" t="e">
        <f>HYPERLINK("#"&amp;"Insumos"&amp;"!A"&amp;MATCH($B10626,#REF!,0),"Ins "&amp;$B10626)</f>
        <v>#REF!</v>
      </c>
      <c r="M10626" s="220"/>
    </row>
    <row r="10627" spans="1:13" x14ac:dyDescent="0.2">
      <c r="A10627" s="35" t="s">
        <v>12310</v>
      </c>
      <c r="B10627" s="1" t="s">
        <v>7792</v>
      </c>
      <c r="C10627" s="45" t="s">
        <v>7793</v>
      </c>
      <c r="D10627" s="23" t="s">
        <v>5751</v>
      </c>
      <c r="E10627" s="23" t="s">
        <v>4134</v>
      </c>
      <c r="F10627" s="40">
        <v>1</v>
      </c>
      <c r="G10627" s="25">
        <v>16842</v>
      </c>
      <c r="H10627" s="25">
        <v>16842</v>
      </c>
      <c r="I10627" s="25"/>
      <c r="J10627" s="58" t="e">
        <f>HYPERLINK("#"&amp;"Insumos"&amp;"!A"&amp;MATCH($B10627,#REF!,0),"Ins "&amp;$B10627)</f>
        <v>#REF!</v>
      </c>
      <c r="M10627" s="220"/>
    </row>
    <row r="10628" spans="1:13" x14ac:dyDescent="0.2">
      <c r="A10628" s="35" t="s">
        <v>12310</v>
      </c>
      <c r="B10628" s="1" t="s">
        <v>7790</v>
      </c>
      <c r="C10628" s="45" t="s">
        <v>7791</v>
      </c>
      <c r="D10628" s="23" t="s">
        <v>5751</v>
      </c>
      <c r="E10628" s="23" t="s">
        <v>464</v>
      </c>
      <c r="F10628" s="40">
        <v>3</v>
      </c>
      <c r="G10628" s="25">
        <v>3641</v>
      </c>
      <c r="H10628" s="25">
        <v>10923</v>
      </c>
      <c r="I10628" s="25"/>
      <c r="J10628" s="58" t="e">
        <f>HYPERLINK("#"&amp;"Insumos"&amp;"!A"&amp;MATCH($B10628,#REF!,0),"Ins "&amp;$B10628)</f>
        <v>#REF!</v>
      </c>
      <c r="M10628" s="220"/>
    </row>
    <row r="10629" spans="1:13" x14ac:dyDescent="0.2">
      <c r="A10629" s="35" t="s">
        <v>12310</v>
      </c>
      <c r="B10629" s="1" t="s">
        <v>7701</v>
      </c>
      <c r="C10629" s="45" t="s">
        <v>7702</v>
      </c>
      <c r="D10629" s="23" t="s">
        <v>5751</v>
      </c>
      <c r="E10629" s="23" t="s">
        <v>464</v>
      </c>
      <c r="F10629" s="40">
        <v>1</v>
      </c>
      <c r="G10629" s="25">
        <v>10046</v>
      </c>
      <c r="H10629" s="25">
        <v>10046</v>
      </c>
      <c r="I10629" s="25"/>
      <c r="J10629" s="58" t="e">
        <f>HYPERLINK("#"&amp;"Insumos"&amp;"!A"&amp;MATCH($B10629,#REF!,0),"Ins "&amp;$B10629)</f>
        <v>#REF!</v>
      </c>
      <c r="M10629" s="220"/>
    </row>
    <row r="10630" spans="1:13" ht="25.5" x14ac:dyDescent="0.2">
      <c r="A10630" s="36" t="s">
        <v>12311</v>
      </c>
      <c r="B10630" s="26" t="s">
        <v>6816</v>
      </c>
      <c r="C10630" s="79" t="s">
        <v>12315</v>
      </c>
      <c r="D10630" s="37" t="s">
        <v>5608</v>
      </c>
      <c r="E10630" s="37" t="s">
        <v>4134</v>
      </c>
      <c r="F10630" s="41"/>
      <c r="G10630" s="27"/>
      <c r="H10630" s="27"/>
      <c r="I10630" s="27">
        <v>99672</v>
      </c>
      <c r="M10630" s="220">
        <f t="shared" ref="M10630:M10683" si="166">ROUND(I10630*(1+$L$2),0)</f>
        <v>130530</v>
      </c>
    </row>
    <row r="10631" spans="1:13" x14ac:dyDescent="0.2">
      <c r="A10631" s="35" t="s">
        <v>12311</v>
      </c>
      <c r="B10631" s="1" t="s">
        <v>81</v>
      </c>
      <c r="C10631" s="45" t="s">
        <v>1020</v>
      </c>
      <c r="D10631" s="23" t="s">
        <v>5734</v>
      </c>
      <c r="E10631" s="23" t="s">
        <v>4141</v>
      </c>
      <c r="F10631" s="40">
        <v>0.6</v>
      </c>
      <c r="G10631" s="25">
        <v>75325</v>
      </c>
      <c r="H10631" s="25">
        <v>45195</v>
      </c>
      <c r="I10631" s="25"/>
      <c r="J10631" s="58" t="e">
        <f>HYPERLINK("#"&amp;"Insumos"&amp;"!A"&amp;MATCH($B10631,#REF!,0),"Ins "&amp;$B10631)</f>
        <v>#REF!</v>
      </c>
      <c r="M10631" s="220"/>
    </row>
    <row r="10632" spans="1:13" ht="25.5" x14ac:dyDescent="0.2">
      <c r="A10632" s="35" t="s">
        <v>12311</v>
      </c>
      <c r="B10632" s="1" t="s">
        <v>597</v>
      </c>
      <c r="C10632" s="45" t="s">
        <v>8738</v>
      </c>
      <c r="D10632" s="23" t="s">
        <v>5534</v>
      </c>
      <c r="E10632" s="23" t="s">
        <v>8737</v>
      </c>
      <c r="F10632" s="40">
        <v>0.4</v>
      </c>
      <c r="G10632" s="25">
        <v>17302</v>
      </c>
      <c r="H10632" s="25">
        <v>6921</v>
      </c>
      <c r="I10632" s="25"/>
      <c r="J10632" s="58" t="e">
        <f>HYPERLINK("#"&amp;"Insumos"&amp;"!A"&amp;MATCH($B10632,#REF!,0),"Ins "&amp;$B10632)</f>
        <v>#REF!</v>
      </c>
      <c r="M10632" s="220"/>
    </row>
    <row r="10633" spans="1:13" x14ac:dyDescent="0.2">
      <c r="A10633" s="35" t="s">
        <v>12311</v>
      </c>
      <c r="B10633" s="1" t="s">
        <v>263</v>
      </c>
      <c r="C10633" s="45" t="s">
        <v>696</v>
      </c>
      <c r="D10633" s="23" t="s">
        <v>5534</v>
      </c>
      <c r="E10633" s="23" t="s">
        <v>4140</v>
      </c>
      <c r="F10633" s="40">
        <v>0.03</v>
      </c>
      <c r="G10633" s="25">
        <v>187426</v>
      </c>
      <c r="H10633" s="25">
        <v>5623</v>
      </c>
      <c r="I10633" s="25"/>
      <c r="J10633" s="58" t="e">
        <f>HYPERLINK("#"&amp;"Insumos"&amp;"!A"&amp;MATCH($B10633,#REF!,0),"Ins "&amp;$B10633)</f>
        <v>#REF!</v>
      </c>
      <c r="M10633" s="220"/>
    </row>
    <row r="10634" spans="1:13" x14ac:dyDescent="0.2">
      <c r="A10634" s="35" t="s">
        <v>12311</v>
      </c>
      <c r="B10634" s="1" t="s">
        <v>5533</v>
      </c>
      <c r="C10634" s="45" t="s">
        <v>5892</v>
      </c>
      <c r="D10634" s="23" t="s">
        <v>977</v>
      </c>
      <c r="E10634" s="23" t="s">
        <v>4134</v>
      </c>
      <c r="F10634" s="40">
        <v>0.5</v>
      </c>
      <c r="G10634" s="25">
        <v>3623</v>
      </c>
      <c r="H10634" s="25">
        <v>1812</v>
      </c>
      <c r="I10634" s="25"/>
      <c r="J10634" s="58" t="e">
        <f>HYPERLINK("#"&amp;"Insumos"&amp;"!A"&amp;MATCH($B10634,#REF!,0),"Ins "&amp;$B10634)</f>
        <v>#REF!</v>
      </c>
      <c r="M10634" s="220"/>
    </row>
    <row r="10635" spans="1:13" x14ac:dyDescent="0.2">
      <c r="A10635" s="35" t="s">
        <v>12311</v>
      </c>
      <c r="B10635" s="1" t="s">
        <v>4654</v>
      </c>
      <c r="C10635" s="45" t="s">
        <v>4</v>
      </c>
      <c r="D10635" s="23" t="s">
        <v>5751</v>
      </c>
      <c r="E10635" s="23" t="s">
        <v>4134</v>
      </c>
      <c r="F10635" s="40">
        <v>4</v>
      </c>
      <c r="G10635" s="25">
        <v>2562</v>
      </c>
      <c r="H10635" s="25">
        <v>10248</v>
      </c>
      <c r="I10635" s="25"/>
      <c r="J10635" s="58" t="e">
        <f>HYPERLINK("#"&amp;"Insumos"&amp;"!A"&amp;MATCH($B10635,#REF!,0),"Ins "&amp;$B10635)</f>
        <v>#REF!</v>
      </c>
      <c r="M10635" s="220"/>
    </row>
    <row r="10636" spans="1:13" x14ac:dyDescent="0.2">
      <c r="A10636" s="35" t="s">
        <v>12311</v>
      </c>
      <c r="B10636" s="1" t="s">
        <v>5007</v>
      </c>
      <c r="C10636" s="45" t="s">
        <v>720</v>
      </c>
      <c r="D10636" s="23" t="s">
        <v>5751</v>
      </c>
      <c r="E10636" s="23" t="s">
        <v>4134</v>
      </c>
      <c r="F10636" s="40">
        <v>1</v>
      </c>
      <c r="G10636" s="25">
        <v>1897</v>
      </c>
      <c r="H10636" s="25">
        <v>1897</v>
      </c>
      <c r="I10636" s="25"/>
      <c r="J10636" s="58" t="e">
        <f>HYPERLINK("#"&amp;"Insumos"&amp;"!A"&amp;MATCH($B10636,#REF!,0),"Ins "&amp;$B10636)</f>
        <v>#REF!</v>
      </c>
      <c r="M10636" s="220"/>
    </row>
    <row r="10637" spans="1:13" ht="25.5" x14ac:dyDescent="0.2">
      <c r="A10637" s="35" t="s">
        <v>12311</v>
      </c>
      <c r="B10637" s="1" t="s">
        <v>12290</v>
      </c>
      <c r="C10637" s="45" t="s">
        <v>12317</v>
      </c>
      <c r="D10637" s="23" t="s">
        <v>5751</v>
      </c>
      <c r="E10637" s="23" t="s">
        <v>4134</v>
      </c>
      <c r="F10637" s="40">
        <v>1</v>
      </c>
      <c r="G10637" s="25">
        <v>27976</v>
      </c>
      <c r="H10637" s="25">
        <v>27976</v>
      </c>
      <c r="I10637" s="25"/>
      <c r="J10637" s="58" t="e">
        <f>HYPERLINK("#"&amp;"Insumos"&amp;"!A"&amp;MATCH($B10637,#REF!,0),"Ins "&amp;$B10637)</f>
        <v>#REF!</v>
      </c>
      <c r="M10637" s="220"/>
    </row>
    <row r="10638" spans="1:13" ht="25.5" x14ac:dyDescent="0.2">
      <c r="A10638" s="36" t="s">
        <v>12312</v>
      </c>
      <c r="B10638" s="26" t="s">
        <v>6816</v>
      </c>
      <c r="C10638" s="79" t="s">
        <v>12316</v>
      </c>
      <c r="D10638" s="37" t="s">
        <v>5608</v>
      </c>
      <c r="E10638" s="37" t="s">
        <v>4134</v>
      </c>
      <c r="F10638" s="41"/>
      <c r="G10638" s="27"/>
      <c r="H10638" s="27"/>
      <c r="I10638" s="27">
        <v>85731</v>
      </c>
      <c r="M10638" s="220">
        <f t="shared" si="166"/>
        <v>112273</v>
      </c>
    </row>
    <row r="10639" spans="1:13" x14ac:dyDescent="0.2">
      <c r="A10639" s="35" t="s">
        <v>12312</v>
      </c>
      <c r="B10639" s="1" t="s">
        <v>81</v>
      </c>
      <c r="C10639" s="45" t="s">
        <v>1020</v>
      </c>
      <c r="D10639" s="23" t="s">
        <v>5734</v>
      </c>
      <c r="E10639" s="23" t="s">
        <v>4141</v>
      </c>
      <c r="F10639" s="40">
        <v>0.6</v>
      </c>
      <c r="G10639" s="25">
        <v>75325</v>
      </c>
      <c r="H10639" s="25">
        <v>45195</v>
      </c>
      <c r="I10639" s="25"/>
      <c r="J10639" s="58" t="e">
        <f>HYPERLINK("#"&amp;"Insumos"&amp;"!A"&amp;MATCH($B10639,#REF!,0),"Ins "&amp;$B10639)</f>
        <v>#REF!</v>
      </c>
      <c r="M10639" s="220"/>
    </row>
    <row r="10640" spans="1:13" x14ac:dyDescent="0.2">
      <c r="A10640" s="35" t="s">
        <v>12312</v>
      </c>
      <c r="B10640" s="1" t="s">
        <v>263</v>
      </c>
      <c r="C10640" s="45" t="s">
        <v>696</v>
      </c>
      <c r="D10640" s="23" t="s">
        <v>5534</v>
      </c>
      <c r="E10640" s="23" t="s">
        <v>4140</v>
      </c>
      <c r="F10640" s="40">
        <v>0.03</v>
      </c>
      <c r="G10640" s="25">
        <v>187426</v>
      </c>
      <c r="H10640" s="25">
        <v>5623</v>
      </c>
      <c r="I10640" s="25"/>
      <c r="J10640" s="58" t="e">
        <f>HYPERLINK("#"&amp;"Insumos"&amp;"!A"&amp;MATCH($B10640,#REF!,0),"Ins "&amp;$B10640)</f>
        <v>#REF!</v>
      </c>
      <c r="M10640" s="220"/>
    </row>
    <row r="10641" spans="1:13" x14ac:dyDescent="0.2">
      <c r="A10641" s="35" t="s">
        <v>12312</v>
      </c>
      <c r="B10641" s="1" t="s">
        <v>5533</v>
      </c>
      <c r="C10641" s="45" t="s">
        <v>5892</v>
      </c>
      <c r="D10641" s="23" t="s">
        <v>977</v>
      </c>
      <c r="E10641" s="23" t="s">
        <v>4134</v>
      </c>
      <c r="F10641" s="40">
        <v>0.5</v>
      </c>
      <c r="G10641" s="25">
        <v>3623</v>
      </c>
      <c r="H10641" s="25">
        <v>1812</v>
      </c>
      <c r="I10641" s="25"/>
      <c r="J10641" s="58" t="e">
        <f>HYPERLINK("#"&amp;"Insumos"&amp;"!A"&amp;MATCH($B10641,#REF!,0),"Ins "&amp;$B10641)</f>
        <v>#REF!</v>
      </c>
      <c r="M10641" s="220"/>
    </row>
    <row r="10642" spans="1:13" x14ac:dyDescent="0.2">
      <c r="A10642" s="35" t="s">
        <v>12312</v>
      </c>
      <c r="B10642" s="1" t="s">
        <v>4654</v>
      </c>
      <c r="C10642" s="45" t="s">
        <v>4</v>
      </c>
      <c r="D10642" s="23" t="s">
        <v>5751</v>
      </c>
      <c r="E10642" s="23" t="s">
        <v>4134</v>
      </c>
      <c r="F10642" s="40">
        <v>4</v>
      </c>
      <c r="G10642" s="25">
        <v>2562</v>
      </c>
      <c r="H10642" s="25">
        <v>10248</v>
      </c>
      <c r="I10642" s="25"/>
      <c r="J10642" s="58" t="e">
        <f>HYPERLINK("#"&amp;"Insumos"&amp;"!A"&amp;MATCH($B10642,#REF!,0),"Ins "&amp;$B10642)</f>
        <v>#REF!</v>
      </c>
      <c r="M10642" s="220"/>
    </row>
    <row r="10643" spans="1:13" x14ac:dyDescent="0.2">
      <c r="A10643" s="35" t="s">
        <v>12312</v>
      </c>
      <c r="B10643" s="1" t="s">
        <v>5007</v>
      </c>
      <c r="C10643" s="45" t="s">
        <v>720</v>
      </c>
      <c r="D10643" s="23" t="s">
        <v>5751</v>
      </c>
      <c r="E10643" s="23" t="s">
        <v>4134</v>
      </c>
      <c r="F10643" s="40">
        <v>1</v>
      </c>
      <c r="G10643" s="25">
        <v>1897</v>
      </c>
      <c r="H10643" s="25">
        <v>1897</v>
      </c>
      <c r="I10643" s="25"/>
      <c r="J10643" s="58" t="e">
        <f>HYPERLINK("#"&amp;"Insumos"&amp;"!A"&amp;MATCH($B10643,#REF!,0),"Ins "&amp;$B10643)</f>
        <v>#REF!</v>
      </c>
      <c r="M10643" s="220"/>
    </row>
    <row r="10644" spans="1:13" x14ac:dyDescent="0.2">
      <c r="A10644" s="35" t="s">
        <v>12312</v>
      </c>
      <c r="B10644" s="1" t="s">
        <v>12291</v>
      </c>
      <c r="C10644" s="45" t="s">
        <v>12318</v>
      </c>
      <c r="D10644" s="23" t="s">
        <v>5751</v>
      </c>
      <c r="E10644" s="23" t="s">
        <v>4134</v>
      </c>
      <c r="F10644" s="40">
        <v>1</v>
      </c>
      <c r="G10644" s="25">
        <v>20956</v>
      </c>
      <c r="H10644" s="25">
        <v>20956</v>
      </c>
      <c r="I10644" s="25"/>
      <c r="J10644" s="58" t="e">
        <f>HYPERLINK("#"&amp;"Insumos"&amp;"!A"&amp;MATCH($B10644,#REF!,0),"Ins "&amp;$B10644)</f>
        <v>#REF!</v>
      </c>
      <c r="M10644" s="220"/>
    </row>
    <row r="10645" spans="1:13" ht="25.5" x14ac:dyDescent="0.2">
      <c r="A10645" s="36" t="s">
        <v>12334</v>
      </c>
      <c r="B10645" s="26" t="s">
        <v>6816</v>
      </c>
      <c r="C10645" s="79" t="s">
        <v>12337</v>
      </c>
      <c r="D10645" s="37" t="s">
        <v>5608</v>
      </c>
      <c r="E10645" s="37" t="s">
        <v>4134</v>
      </c>
      <c r="F10645" s="41"/>
      <c r="G10645" s="27"/>
      <c r="H10645" s="27"/>
      <c r="I10645" s="27">
        <v>65701</v>
      </c>
      <c r="M10645" s="220">
        <f t="shared" si="166"/>
        <v>86042</v>
      </c>
    </row>
    <row r="10646" spans="1:13" x14ac:dyDescent="0.2">
      <c r="A10646" s="35" t="s">
        <v>12334</v>
      </c>
      <c r="B10646" s="1" t="s">
        <v>81</v>
      </c>
      <c r="C10646" s="45" t="s">
        <v>1020</v>
      </c>
      <c r="D10646" s="23" t="s">
        <v>5734</v>
      </c>
      <c r="E10646" s="23" t="s">
        <v>4141</v>
      </c>
      <c r="F10646" s="40">
        <v>0.5</v>
      </c>
      <c r="G10646" s="25">
        <v>75325</v>
      </c>
      <c r="H10646" s="25">
        <v>37663</v>
      </c>
      <c r="I10646" s="25"/>
      <c r="J10646" s="58" t="e">
        <f>HYPERLINK("#"&amp;"Insumos"&amp;"!A"&amp;MATCH($B10646,#REF!,0),"Ins "&amp;$B10646)</f>
        <v>#REF!</v>
      </c>
      <c r="M10646" s="220"/>
    </row>
    <row r="10647" spans="1:13" x14ac:dyDescent="0.2">
      <c r="A10647" s="35" t="s">
        <v>12334</v>
      </c>
      <c r="B10647" s="1" t="s">
        <v>263</v>
      </c>
      <c r="C10647" s="45" t="s">
        <v>696</v>
      </c>
      <c r="D10647" s="23" t="s">
        <v>5534</v>
      </c>
      <c r="E10647" s="23" t="s">
        <v>4140</v>
      </c>
      <c r="F10647" s="40">
        <v>4.0999999999999999E-4</v>
      </c>
      <c r="G10647" s="25">
        <v>187426</v>
      </c>
      <c r="H10647" s="25">
        <v>77</v>
      </c>
      <c r="I10647" s="25"/>
      <c r="J10647" s="58" t="e">
        <f>HYPERLINK("#"&amp;"Insumos"&amp;"!A"&amp;MATCH($B10647,#REF!,0),"Ins "&amp;$B10647)</f>
        <v>#REF!</v>
      </c>
      <c r="M10647" s="220"/>
    </row>
    <row r="10648" spans="1:13" x14ac:dyDescent="0.2">
      <c r="A10648" s="35" t="s">
        <v>12334</v>
      </c>
      <c r="B10648" s="1" t="s">
        <v>5533</v>
      </c>
      <c r="C10648" s="45" t="s">
        <v>5892</v>
      </c>
      <c r="D10648" s="23" t="s">
        <v>977</v>
      </c>
      <c r="E10648" s="23" t="s">
        <v>4134</v>
      </c>
      <c r="F10648" s="40">
        <v>0.5</v>
      </c>
      <c r="G10648" s="25">
        <v>3623</v>
      </c>
      <c r="H10648" s="25">
        <v>1812</v>
      </c>
      <c r="I10648" s="25"/>
      <c r="J10648" s="58" t="e">
        <f>HYPERLINK("#"&amp;"Insumos"&amp;"!A"&amp;MATCH($B10648,#REF!,0),"Ins "&amp;$B10648)</f>
        <v>#REF!</v>
      </c>
      <c r="M10648" s="220"/>
    </row>
    <row r="10649" spans="1:13" x14ac:dyDescent="0.2">
      <c r="A10649" s="35" t="s">
        <v>12334</v>
      </c>
      <c r="B10649" s="1" t="s">
        <v>11154</v>
      </c>
      <c r="C10649" s="45" t="s">
        <v>11116</v>
      </c>
      <c r="D10649" s="23" t="s">
        <v>5751</v>
      </c>
      <c r="E10649" s="23" t="s">
        <v>11151</v>
      </c>
      <c r="F10649" s="40">
        <v>1</v>
      </c>
      <c r="G10649" s="25">
        <v>1655</v>
      </c>
      <c r="H10649" s="25">
        <v>1655</v>
      </c>
      <c r="I10649" s="25"/>
      <c r="J10649" s="58" t="e">
        <f>HYPERLINK("#"&amp;"Insumos"&amp;"!A"&amp;MATCH($B10649,#REF!,0),"Ins "&amp;$B10649)</f>
        <v>#REF!</v>
      </c>
      <c r="M10649" s="220"/>
    </row>
    <row r="10650" spans="1:13" x14ac:dyDescent="0.2">
      <c r="A10650" s="35" t="s">
        <v>12334</v>
      </c>
      <c r="B10650" s="1" t="s">
        <v>11155</v>
      </c>
      <c r="C10650" s="45" t="s">
        <v>11117</v>
      </c>
      <c r="D10650" s="23" t="s">
        <v>5751</v>
      </c>
      <c r="E10650" s="23" t="s">
        <v>11151</v>
      </c>
      <c r="F10650" s="40">
        <v>1</v>
      </c>
      <c r="G10650" s="25">
        <v>676</v>
      </c>
      <c r="H10650" s="25">
        <v>676</v>
      </c>
      <c r="I10650" s="25"/>
      <c r="J10650" s="58" t="e">
        <f>HYPERLINK("#"&amp;"Insumos"&amp;"!A"&amp;MATCH($B10650,#REF!,0),"Ins "&amp;$B10650)</f>
        <v>#REF!</v>
      </c>
      <c r="M10650" s="220"/>
    </row>
    <row r="10651" spans="1:13" x14ac:dyDescent="0.2">
      <c r="A10651" s="35" t="s">
        <v>12334</v>
      </c>
      <c r="B10651" s="1" t="s">
        <v>6084</v>
      </c>
      <c r="C10651" s="45" t="s">
        <v>6085</v>
      </c>
      <c r="D10651" s="23" t="s">
        <v>5751</v>
      </c>
      <c r="E10651" s="23" t="s">
        <v>464</v>
      </c>
      <c r="F10651" s="40">
        <v>0.15</v>
      </c>
      <c r="G10651" s="25">
        <v>21306</v>
      </c>
      <c r="H10651" s="25">
        <v>3196</v>
      </c>
      <c r="I10651" s="25"/>
      <c r="J10651" s="58" t="e">
        <f>HYPERLINK("#"&amp;"Insumos"&amp;"!A"&amp;MATCH($B10651,#REF!,0),"Ins "&amp;$B10651)</f>
        <v>#REF!</v>
      </c>
      <c r="M10651" s="220"/>
    </row>
    <row r="10652" spans="1:13" x14ac:dyDescent="0.2">
      <c r="A10652" s="35" t="s">
        <v>12334</v>
      </c>
      <c r="B10652" s="1" t="s">
        <v>6152</v>
      </c>
      <c r="C10652" s="45" t="s">
        <v>6153</v>
      </c>
      <c r="D10652" s="23" t="s">
        <v>5751</v>
      </c>
      <c r="E10652" s="23" t="s">
        <v>464</v>
      </c>
      <c r="F10652" s="40">
        <v>1</v>
      </c>
      <c r="G10652" s="25">
        <v>5327</v>
      </c>
      <c r="H10652" s="25">
        <v>5327</v>
      </c>
      <c r="I10652" s="25"/>
      <c r="J10652" s="58" t="e">
        <f>HYPERLINK("#"&amp;"Insumos"&amp;"!A"&amp;MATCH($B10652,#REF!,0),"Ins "&amp;$B10652)</f>
        <v>#REF!</v>
      </c>
      <c r="M10652" s="220"/>
    </row>
    <row r="10653" spans="1:13" x14ac:dyDescent="0.2">
      <c r="A10653" s="35" t="s">
        <v>12334</v>
      </c>
      <c r="B10653" s="1" t="s">
        <v>6148</v>
      </c>
      <c r="C10653" s="45" t="s">
        <v>6149</v>
      </c>
      <c r="D10653" s="23" t="s">
        <v>5751</v>
      </c>
      <c r="E10653" s="23" t="s">
        <v>4134</v>
      </c>
      <c r="F10653" s="40">
        <v>1</v>
      </c>
      <c r="G10653" s="25">
        <v>322</v>
      </c>
      <c r="H10653" s="25">
        <v>322</v>
      </c>
      <c r="I10653" s="25"/>
      <c r="J10653" s="58" t="e">
        <f>HYPERLINK("#"&amp;"Insumos"&amp;"!A"&amp;MATCH($B10653,#REF!,0),"Ins "&amp;$B10653)</f>
        <v>#REF!</v>
      </c>
      <c r="M10653" s="220"/>
    </row>
    <row r="10654" spans="1:13" x14ac:dyDescent="0.2">
      <c r="A10654" s="35" t="s">
        <v>12334</v>
      </c>
      <c r="B10654" s="1" t="s">
        <v>7440</v>
      </c>
      <c r="C10654" s="45" t="s">
        <v>7441</v>
      </c>
      <c r="D10654" s="23" t="s">
        <v>5751</v>
      </c>
      <c r="E10654" s="23" t="s">
        <v>287</v>
      </c>
      <c r="F10654" s="40">
        <v>1.5</v>
      </c>
      <c r="G10654" s="25">
        <v>7176</v>
      </c>
      <c r="H10654" s="25">
        <v>10764</v>
      </c>
      <c r="I10654" s="25"/>
      <c r="J10654" s="58" t="e">
        <f>HYPERLINK("#"&amp;"Insumos"&amp;"!A"&amp;MATCH($B10654,#REF!,0),"Ins "&amp;$B10654)</f>
        <v>#REF!</v>
      </c>
      <c r="M10654" s="220"/>
    </row>
    <row r="10655" spans="1:13" x14ac:dyDescent="0.2">
      <c r="A10655" s="35" t="s">
        <v>12334</v>
      </c>
      <c r="B10655" s="1" t="s">
        <v>7442</v>
      </c>
      <c r="C10655" s="45" t="s">
        <v>7443</v>
      </c>
      <c r="D10655" s="23" t="s">
        <v>5751</v>
      </c>
      <c r="E10655" s="23" t="s">
        <v>4134</v>
      </c>
      <c r="F10655" s="40">
        <v>3</v>
      </c>
      <c r="G10655" s="25">
        <v>1403</v>
      </c>
      <c r="H10655" s="25">
        <v>4209</v>
      </c>
      <c r="I10655" s="25"/>
      <c r="J10655" s="58" t="e">
        <f>HYPERLINK("#"&amp;"Insumos"&amp;"!A"&amp;MATCH($B10655,#REF!,0),"Ins "&amp;$B10655)</f>
        <v>#REF!</v>
      </c>
      <c r="M10655" s="220"/>
    </row>
    <row r="10656" spans="1:13" ht="25.5" x14ac:dyDescent="0.2">
      <c r="A10656" s="36" t="s">
        <v>12335</v>
      </c>
      <c r="B10656" s="26" t="s">
        <v>6816</v>
      </c>
      <c r="C10656" s="79" t="s">
        <v>12338</v>
      </c>
      <c r="D10656" s="37" t="s">
        <v>5608</v>
      </c>
      <c r="E10656" s="37" t="s">
        <v>464</v>
      </c>
      <c r="F10656" s="41"/>
      <c r="G10656" s="27"/>
      <c r="H10656" s="27"/>
      <c r="I10656" s="27">
        <v>36499</v>
      </c>
      <c r="M10656" s="220">
        <f t="shared" si="166"/>
        <v>47799</v>
      </c>
    </row>
    <row r="10657" spans="1:13" x14ac:dyDescent="0.2">
      <c r="A10657" s="35" t="s">
        <v>12335</v>
      </c>
      <c r="B10657" s="1" t="s">
        <v>81</v>
      </c>
      <c r="C10657" s="45" t="s">
        <v>1020</v>
      </c>
      <c r="D10657" s="23" t="s">
        <v>5734</v>
      </c>
      <c r="E10657" s="23" t="s">
        <v>4141</v>
      </c>
      <c r="F10657" s="40">
        <v>0.36</v>
      </c>
      <c r="G10657" s="25">
        <v>75325</v>
      </c>
      <c r="H10657" s="25">
        <v>27117</v>
      </c>
      <c r="I10657" s="25"/>
      <c r="J10657" s="58" t="e">
        <f>HYPERLINK("#"&amp;"Insumos"&amp;"!A"&amp;MATCH($B10657,#REF!,0),"Ins "&amp;$B10657)</f>
        <v>#REF!</v>
      </c>
      <c r="M10657" s="220"/>
    </row>
    <row r="10658" spans="1:13" x14ac:dyDescent="0.2">
      <c r="A10658" s="35" t="s">
        <v>12335</v>
      </c>
      <c r="B10658" s="1" t="s">
        <v>263</v>
      </c>
      <c r="C10658" s="45" t="s">
        <v>696</v>
      </c>
      <c r="D10658" s="23" t="s">
        <v>5534</v>
      </c>
      <c r="E10658" s="23" t="s">
        <v>4140</v>
      </c>
      <c r="F10658" s="40">
        <v>5.0000000000000001E-3</v>
      </c>
      <c r="G10658" s="25">
        <v>187426</v>
      </c>
      <c r="H10658" s="25">
        <v>937</v>
      </c>
      <c r="I10658" s="25"/>
      <c r="J10658" s="58" t="e">
        <f>HYPERLINK("#"&amp;"Insumos"&amp;"!A"&amp;MATCH($B10658,#REF!,0),"Ins "&amp;$B10658)</f>
        <v>#REF!</v>
      </c>
      <c r="M10658" s="220"/>
    </row>
    <row r="10659" spans="1:13" x14ac:dyDescent="0.2">
      <c r="A10659" s="35" t="s">
        <v>12335</v>
      </c>
      <c r="B10659" s="1" t="s">
        <v>5533</v>
      </c>
      <c r="C10659" s="45" t="s">
        <v>5892</v>
      </c>
      <c r="D10659" s="23" t="s">
        <v>977</v>
      </c>
      <c r="E10659" s="23" t="s">
        <v>4134</v>
      </c>
      <c r="F10659" s="40">
        <v>0.2</v>
      </c>
      <c r="G10659" s="25">
        <v>3623</v>
      </c>
      <c r="H10659" s="25">
        <v>725</v>
      </c>
      <c r="I10659" s="25"/>
      <c r="J10659" s="58" t="e">
        <f>HYPERLINK("#"&amp;"Insumos"&amp;"!A"&amp;MATCH($B10659,#REF!,0),"Ins "&amp;$B10659)</f>
        <v>#REF!</v>
      </c>
      <c r="M10659" s="220"/>
    </row>
    <row r="10660" spans="1:13" x14ac:dyDescent="0.2">
      <c r="A10660" s="35" t="s">
        <v>12335</v>
      </c>
      <c r="B10660" s="34" t="s">
        <v>12295</v>
      </c>
      <c r="C10660" s="45" t="s">
        <v>12340</v>
      </c>
      <c r="D10660" s="23" t="s">
        <v>5751</v>
      </c>
      <c r="E10660" s="23" t="s">
        <v>464</v>
      </c>
      <c r="F10660" s="40">
        <v>3</v>
      </c>
      <c r="G10660" s="25">
        <v>1820</v>
      </c>
      <c r="H10660" s="25">
        <v>5460</v>
      </c>
      <c r="I10660" s="25"/>
      <c r="J10660" s="58" t="e">
        <f>HYPERLINK("#"&amp;"Insumos"&amp;"!A"&amp;MATCH($B10660,#REF!,0),"Ins "&amp;$B10660)</f>
        <v>#REF!</v>
      </c>
      <c r="M10660" s="220"/>
    </row>
    <row r="10661" spans="1:13" x14ac:dyDescent="0.2">
      <c r="A10661" s="35" t="s">
        <v>12335</v>
      </c>
      <c r="B10661" s="1" t="s">
        <v>5007</v>
      </c>
      <c r="C10661" s="45" t="s">
        <v>720</v>
      </c>
      <c r="D10661" s="23" t="s">
        <v>5751</v>
      </c>
      <c r="E10661" s="23" t="s">
        <v>4134</v>
      </c>
      <c r="F10661" s="40">
        <v>0.68200000000000005</v>
      </c>
      <c r="G10661" s="25">
        <v>1897</v>
      </c>
      <c r="H10661" s="25">
        <v>1294</v>
      </c>
      <c r="I10661" s="25"/>
      <c r="J10661" s="58" t="e">
        <f>HYPERLINK("#"&amp;"Insumos"&amp;"!A"&amp;MATCH($B10661,#REF!,0),"Ins "&amp;$B10661)</f>
        <v>#REF!</v>
      </c>
      <c r="M10661" s="220"/>
    </row>
    <row r="10662" spans="1:13" x14ac:dyDescent="0.2">
      <c r="A10662" s="35" t="s">
        <v>12335</v>
      </c>
      <c r="B10662" s="1" t="s">
        <v>7713</v>
      </c>
      <c r="C10662" s="45" t="s">
        <v>7714</v>
      </c>
      <c r="D10662" s="23" t="s">
        <v>5751</v>
      </c>
      <c r="E10662" s="23" t="s">
        <v>4134</v>
      </c>
      <c r="F10662" s="40">
        <v>1</v>
      </c>
      <c r="G10662" s="25">
        <v>931</v>
      </c>
      <c r="H10662" s="25">
        <v>931</v>
      </c>
      <c r="I10662" s="25"/>
      <c r="J10662" s="58" t="e">
        <f>HYPERLINK("#"&amp;"Insumos"&amp;"!A"&amp;MATCH($B10662,#REF!,0),"Ins "&amp;$B10662)</f>
        <v>#REF!</v>
      </c>
      <c r="M10662" s="220"/>
    </row>
    <row r="10663" spans="1:13" x14ac:dyDescent="0.2">
      <c r="A10663" s="35" t="s">
        <v>12335</v>
      </c>
      <c r="B10663" s="1" t="s">
        <v>6039</v>
      </c>
      <c r="C10663" s="45" t="s">
        <v>6040</v>
      </c>
      <c r="D10663" s="23" t="s">
        <v>5751</v>
      </c>
      <c r="E10663" s="23" t="s">
        <v>4134</v>
      </c>
      <c r="F10663" s="40">
        <v>1.2999999999999999E-2</v>
      </c>
      <c r="G10663" s="25">
        <v>2667</v>
      </c>
      <c r="H10663" s="25">
        <v>35</v>
      </c>
      <c r="I10663" s="25"/>
      <c r="J10663" s="58" t="e">
        <f>HYPERLINK("#"&amp;"Insumos"&amp;"!A"&amp;MATCH($B10663,#REF!,0),"Ins "&amp;$B10663)</f>
        <v>#REF!</v>
      </c>
      <c r="M10663" s="220"/>
    </row>
    <row r="10664" spans="1:13" ht="25.5" x14ac:dyDescent="0.2">
      <c r="A10664" s="36" t="s">
        <v>12336</v>
      </c>
      <c r="B10664" s="26" t="s">
        <v>6816</v>
      </c>
      <c r="C10664" s="79" t="s">
        <v>12339</v>
      </c>
      <c r="D10664" s="37" t="s">
        <v>5608</v>
      </c>
      <c r="E10664" s="37" t="s">
        <v>4134</v>
      </c>
      <c r="F10664" s="41"/>
      <c r="G10664" s="27"/>
      <c r="H10664" s="27"/>
      <c r="I10664" s="27">
        <v>59910</v>
      </c>
      <c r="M10664" s="220">
        <f t="shared" si="166"/>
        <v>78458</v>
      </c>
    </row>
    <row r="10665" spans="1:13" x14ac:dyDescent="0.2">
      <c r="A10665" s="35" t="s">
        <v>12336</v>
      </c>
      <c r="B10665" s="1" t="s">
        <v>81</v>
      </c>
      <c r="C10665" s="45" t="s">
        <v>1020</v>
      </c>
      <c r="D10665" s="23" t="s">
        <v>5734</v>
      </c>
      <c r="E10665" s="23" t="s">
        <v>4141</v>
      </c>
      <c r="F10665" s="40">
        <v>0.4</v>
      </c>
      <c r="G10665" s="25">
        <v>75325</v>
      </c>
      <c r="H10665" s="25">
        <v>30130</v>
      </c>
      <c r="I10665" s="25"/>
      <c r="J10665" s="58" t="e">
        <f>HYPERLINK("#"&amp;"Insumos"&amp;"!A"&amp;MATCH($B10665,#REF!,0),"Ins "&amp;$B10665)</f>
        <v>#REF!</v>
      </c>
      <c r="M10665" s="220"/>
    </row>
    <row r="10666" spans="1:13" x14ac:dyDescent="0.2">
      <c r="A10666" s="35" t="s">
        <v>12336</v>
      </c>
      <c r="B10666" s="1" t="s">
        <v>263</v>
      </c>
      <c r="C10666" s="45" t="s">
        <v>696</v>
      </c>
      <c r="D10666" s="23" t="s">
        <v>5534</v>
      </c>
      <c r="E10666" s="23" t="s">
        <v>4140</v>
      </c>
      <c r="F10666" s="40">
        <v>4.7000000000000002E-3</v>
      </c>
      <c r="G10666" s="25">
        <v>187426</v>
      </c>
      <c r="H10666" s="25">
        <v>881</v>
      </c>
      <c r="I10666" s="25"/>
      <c r="J10666" s="58" t="e">
        <f>HYPERLINK("#"&amp;"Insumos"&amp;"!A"&amp;MATCH($B10666,#REF!,0),"Ins "&amp;$B10666)</f>
        <v>#REF!</v>
      </c>
      <c r="M10666" s="220"/>
    </row>
    <row r="10667" spans="1:13" x14ac:dyDescent="0.2">
      <c r="A10667" s="35" t="s">
        <v>12336</v>
      </c>
      <c r="B10667" s="1" t="s">
        <v>5533</v>
      </c>
      <c r="C10667" s="45" t="s">
        <v>5892</v>
      </c>
      <c r="D10667" s="23" t="s">
        <v>977</v>
      </c>
      <c r="E10667" s="23" t="s">
        <v>4134</v>
      </c>
      <c r="F10667" s="40">
        <v>0.5</v>
      </c>
      <c r="G10667" s="25">
        <v>3623</v>
      </c>
      <c r="H10667" s="25">
        <v>1812</v>
      </c>
      <c r="I10667" s="25"/>
      <c r="J10667" s="58" t="e">
        <f>HYPERLINK("#"&amp;"Insumos"&amp;"!A"&amp;MATCH($B10667,#REF!,0),"Ins "&amp;$B10667)</f>
        <v>#REF!</v>
      </c>
      <c r="M10667" s="220"/>
    </row>
    <row r="10668" spans="1:13" x14ac:dyDescent="0.2">
      <c r="A10668" s="35" t="s">
        <v>12336</v>
      </c>
      <c r="B10668" s="1" t="s">
        <v>11154</v>
      </c>
      <c r="C10668" s="45" t="s">
        <v>11116</v>
      </c>
      <c r="D10668" s="23" t="s">
        <v>5751</v>
      </c>
      <c r="E10668" s="23" t="s">
        <v>11151</v>
      </c>
      <c r="F10668" s="40">
        <v>1</v>
      </c>
      <c r="G10668" s="25">
        <v>1655</v>
      </c>
      <c r="H10668" s="25">
        <v>1655</v>
      </c>
      <c r="I10668" s="25"/>
      <c r="J10668" s="58" t="e">
        <f>HYPERLINK("#"&amp;"Insumos"&amp;"!A"&amp;MATCH($B10668,#REF!,0),"Ins "&amp;$B10668)</f>
        <v>#REF!</v>
      </c>
      <c r="M10668" s="220"/>
    </row>
    <row r="10669" spans="1:13" x14ac:dyDescent="0.2">
      <c r="A10669" s="35" t="s">
        <v>12336</v>
      </c>
      <c r="B10669" s="1" t="s">
        <v>11155</v>
      </c>
      <c r="C10669" s="45" t="s">
        <v>11117</v>
      </c>
      <c r="D10669" s="23" t="s">
        <v>5751</v>
      </c>
      <c r="E10669" s="23" t="s">
        <v>11151</v>
      </c>
      <c r="F10669" s="40">
        <v>0.5</v>
      </c>
      <c r="G10669" s="25">
        <v>676</v>
      </c>
      <c r="H10669" s="25">
        <v>338</v>
      </c>
      <c r="I10669" s="25"/>
      <c r="J10669" s="58" t="e">
        <f>HYPERLINK("#"&amp;"Insumos"&amp;"!A"&amp;MATCH($B10669,#REF!,0),"Ins "&amp;$B10669)</f>
        <v>#REF!</v>
      </c>
      <c r="M10669" s="220"/>
    </row>
    <row r="10670" spans="1:13" x14ac:dyDescent="0.2">
      <c r="A10670" s="35" t="s">
        <v>12336</v>
      </c>
      <c r="B10670" s="1" t="s">
        <v>6084</v>
      </c>
      <c r="C10670" s="45" t="s">
        <v>6085</v>
      </c>
      <c r="D10670" s="23" t="s">
        <v>5751</v>
      </c>
      <c r="E10670" s="23" t="s">
        <v>464</v>
      </c>
      <c r="F10670" s="40">
        <v>1</v>
      </c>
      <c r="G10670" s="25">
        <v>21306</v>
      </c>
      <c r="H10670" s="25">
        <v>21306</v>
      </c>
      <c r="I10670" s="25"/>
      <c r="J10670" s="58" t="e">
        <f>HYPERLINK("#"&amp;"Insumos"&amp;"!A"&amp;MATCH($B10670,#REF!,0),"Ins "&amp;$B10670)</f>
        <v>#REF!</v>
      </c>
      <c r="M10670" s="220"/>
    </row>
    <row r="10671" spans="1:13" x14ac:dyDescent="0.2">
      <c r="A10671" s="35" t="s">
        <v>12336</v>
      </c>
      <c r="B10671" s="1" t="s">
        <v>6152</v>
      </c>
      <c r="C10671" s="45" t="s">
        <v>6153</v>
      </c>
      <c r="D10671" s="23" t="s">
        <v>5751</v>
      </c>
      <c r="E10671" s="23" t="s">
        <v>464</v>
      </c>
      <c r="F10671" s="40">
        <v>0.5</v>
      </c>
      <c r="G10671" s="25">
        <v>5327</v>
      </c>
      <c r="H10671" s="25">
        <v>2664</v>
      </c>
      <c r="I10671" s="25"/>
      <c r="J10671" s="58" t="e">
        <f>HYPERLINK("#"&amp;"Insumos"&amp;"!A"&amp;MATCH($B10671,#REF!,0),"Ins "&amp;$B10671)</f>
        <v>#REF!</v>
      </c>
      <c r="M10671" s="220"/>
    </row>
    <row r="10672" spans="1:13" x14ac:dyDescent="0.2">
      <c r="A10672" s="35" t="s">
        <v>12336</v>
      </c>
      <c r="B10672" s="1" t="s">
        <v>6148</v>
      </c>
      <c r="C10672" s="45" t="s">
        <v>6149</v>
      </c>
      <c r="D10672" s="23" t="s">
        <v>5751</v>
      </c>
      <c r="E10672" s="23" t="s">
        <v>4134</v>
      </c>
      <c r="F10672" s="40">
        <v>0.15</v>
      </c>
      <c r="G10672" s="25">
        <v>322</v>
      </c>
      <c r="H10672" s="25">
        <v>48</v>
      </c>
      <c r="I10672" s="25"/>
      <c r="J10672" s="58" t="e">
        <f>HYPERLINK("#"&amp;"Insumos"&amp;"!A"&amp;MATCH($B10672,#REF!,0),"Ins "&amp;$B10672)</f>
        <v>#REF!</v>
      </c>
      <c r="M10672" s="220"/>
    </row>
    <row r="10673" spans="1:13" x14ac:dyDescent="0.2">
      <c r="A10673" s="35" t="s">
        <v>12336</v>
      </c>
      <c r="B10673" s="1" t="s">
        <v>7440</v>
      </c>
      <c r="C10673" s="45" t="s">
        <v>7441</v>
      </c>
      <c r="D10673" s="23" t="s">
        <v>5751</v>
      </c>
      <c r="E10673" s="23" t="s">
        <v>287</v>
      </c>
      <c r="F10673" s="40">
        <v>0.15</v>
      </c>
      <c r="G10673" s="25">
        <v>7176</v>
      </c>
      <c r="H10673" s="25">
        <v>1076</v>
      </c>
      <c r="I10673" s="25"/>
      <c r="J10673" s="58" t="e">
        <f>HYPERLINK("#"&amp;"Insumos"&amp;"!A"&amp;MATCH($B10673,#REF!,0),"Ins "&amp;$B10673)</f>
        <v>#REF!</v>
      </c>
      <c r="M10673" s="220"/>
    </row>
    <row r="10674" spans="1:13" ht="76.5" x14ac:dyDescent="0.2">
      <c r="A10674" s="36" t="s">
        <v>12377</v>
      </c>
      <c r="B10674" s="26" t="s">
        <v>6816</v>
      </c>
      <c r="C10674" s="79" t="s">
        <v>12380</v>
      </c>
      <c r="D10674" s="37" t="s">
        <v>5608</v>
      </c>
      <c r="E10674" s="37" t="s">
        <v>4134</v>
      </c>
      <c r="F10674" s="41"/>
      <c r="G10674" s="27"/>
      <c r="H10674" s="27"/>
      <c r="I10674" s="27">
        <v>319070</v>
      </c>
      <c r="M10674" s="220">
        <f t="shared" si="166"/>
        <v>417854</v>
      </c>
    </row>
    <row r="10675" spans="1:13" x14ac:dyDescent="0.2">
      <c r="A10675" s="35" t="s">
        <v>12377</v>
      </c>
      <c r="B10675" s="1" t="s">
        <v>5577</v>
      </c>
      <c r="C10675" s="45" t="s">
        <v>6346</v>
      </c>
      <c r="D10675" s="23" t="s">
        <v>5734</v>
      </c>
      <c r="E10675" s="23" t="s">
        <v>4141</v>
      </c>
      <c r="F10675" s="40">
        <v>2</v>
      </c>
      <c r="G10675" s="25">
        <v>53481</v>
      </c>
      <c r="H10675" s="25">
        <v>106962</v>
      </c>
      <c r="I10675" s="25"/>
      <c r="J10675" s="58" t="e">
        <f>HYPERLINK("#"&amp;"Insumos"&amp;"!A"&amp;MATCH($B10675,#REF!,0),"Ins "&amp;$B10675)</f>
        <v>#REF!</v>
      </c>
      <c r="M10675" s="220"/>
    </row>
    <row r="10676" spans="1:13" x14ac:dyDescent="0.2">
      <c r="A10676" s="35" t="s">
        <v>12377</v>
      </c>
      <c r="B10676" s="1" t="s">
        <v>263</v>
      </c>
      <c r="C10676" s="45" t="s">
        <v>696</v>
      </c>
      <c r="D10676" s="23" t="s">
        <v>5534</v>
      </c>
      <c r="E10676" s="23" t="s">
        <v>4140</v>
      </c>
      <c r="F10676" s="40">
        <v>0.1</v>
      </c>
      <c r="G10676" s="25">
        <v>187426</v>
      </c>
      <c r="H10676" s="25">
        <v>18743</v>
      </c>
      <c r="I10676" s="25"/>
      <c r="J10676" s="58" t="e">
        <f>HYPERLINK("#"&amp;"Insumos"&amp;"!A"&amp;MATCH($B10676,#REF!,0),"Ins "&amp;$B10676)</f>
        <v>#REF!</v>
      </c>
      <c r="M10676" s="220"/>
    </row>
    <row r="10677" spans="1:13" x14ac:dyDescent="0.2">
      <c r="A10677" s="35" t="s">
        <v>12377</v>
      </c>
      <c r="B10677" s="1" t="s">
        <v>4877</v>
      </c>
      <c r="C10677" s="45" t="s">
        <v>368</v>
      </c>
      <c r="D10677" s="23" t="s">
        <v>5751</v>
      </c>
      <c r="E10677" s="23" t="s">
        <v>287</v>
      </c>
      <c r="F10677" s="40">
        <v>6</v>
      </c>
      <c r="G10677" s="25">
        <v>26250</v>
      </c>
      <c r="H10677" s="25">
        <v>157500</v>
      </c>
      <c r="I10677" s="25"/>
      <c r="J10677" s="58" t="e">
        <f>HYPERLINK("#"&amp;"Insumos"&amp;"!A"&amp;MATCH($B10677,#REF!,0),"Ins "&amp;$B10677)</f>
        <v>#REF!</v>
      </c>
      <c r="M10677" s="220"/>
    </row>
    <row r="10678" spans="1:13" ht="25.5" x14ac:dyDescent="0.2">
      <c r="A10678" s="35" t="s">
        <v>12377</v>
      </c>
      <c r="B10678" s="1" t="s">
        <v>4243</v>
      </c>
      <c r="C10678" s="45" t="s">
        <v>238</v>
      </c>
      <c r="D10678" s="23" t="s">
        <v>5751</v>
      </c>
      <c r="E10678" s="23" t="s">
        <v>4134</v>
      </c>
      <c r="F10678" s="40">
        <v>1</v>
      </c>
      <c r="G10678" s="25">
        <v>6537</v>
      </c>
      <c r="H10678" s="25">
        <v>6537</v>
      </c>
      <c r="I10678" s="25"/>
      <c r="J10678" s="58" t="e">
        <f>HYPERLINK("#"&amp;"Insumos"&amp;"!A"&amp;MATCH($B10678,#REF!,0),"Ins "&amp;$B10678)</f>
        <v>#REF!</v>
      </c>
      <c r="M10678" s="220"/>
    </row>
    <row r="10679" spans="1:13" x14ac:dyDescent="0.2">
      <c r="A10679" s="35" t="s">
        <v>12377</v>
      </c>
      <c r="B10679" s="1" t="s">
        <v>11517</v>
      </c>
      <c r="C10679" s="45" t="s">
        <v>11533</v>
      </c>
      <c r="D10679" s="23" t="s">
        <v>5751</v>
      </c>
      <c r="E10679" s="23" t="s">
        <v>4134</v>
      </c>
      <c r="F10679" s="40">
        <v>2</v>
      </c>
      <c r="G10679" s="25">
        <v>624</v>
      </c>
      <c r="H10679" s="25">
        <v>1248</v>
      </c>
      <c r="I10679" s="25"/>
      <c r="J10679" s="58" t="e">
        <f>HYPERLINK("#"&amp;"Insumos"&amp;"!A"&amp;MATCH($B10679,#REF!,0),"Ins "&amp;$B10679)</f>
        <v>#REF!</v>
      </c>
      <c r="M10679" s="220"/>
    </row>
    <row r="10680" spans="1:13" x14ac:dyDescent="0.2">
      <c r="A10680" s="35" t="s">
        <v>12377</v>
      </c>
      <c r="B10680" s="1" t="s">
        <v>11524</v>
      </c>
      <c r="C10680" s="45" t="s">
        <v>11541</v>
      </c>
      <c r="D10680" s="23" t="s">
        <v>5751</v>
      </c>
      <c r="E10680" s="23" t="s">
        <v>464</v>
      </c>
      <c r="F10680" s="40">
        <v>2</v>
      </c>
      <c r="G10680" s="25">
        <v>2912</v>
      </c>
      <c r="H10680" s="25">
        <v>5824</v>
      </c>
      <c r="I10680" s="25"/>
      <c r="J10680" s="58" t="e">
        <f>HYPERLINK("#"&amp;"Insumos"&amp;"!A"&amp;MATCH($B10680,#REF!,0),"Ins "&amp;$B10680)</f>
        <v>#REF!</v>
      </c>
      <c r="M10680" s="220"/>
    </row>
    <row r="10681" spans="1:13" x14ac:dyDescent="0.2">
      <c r="A10681" s="35" t="s">
        <v>12377</v>
      </c>
      <c r="B10681" s="1" t="s">
        <v>11885</v>
      </c>
      <c r="C10681" s="45" t="s">
        <v>11888</v>
      </c>
      <c r="D10681" s="23" t="s">
        <v>5751</v>
      </c>
      <c r="E10681" s="23" t="s">
        <v>4134</v>
      </c>
      <c r="F10681" s="40">
        <v>2</v>
      </c>
      <c r="G10681" s="25">
        <v>10504</v>
      </c>
      <c r="H10681" s="25">
        <v>21008</v>
      </c>
      <c r="I10681" s="25"/>
      <c r="J10681" s="58" t="e">
        <f>HYPERLINK("#"&amp;"Insumos"&amp;"!A"&amp;MATCH($B10681,#REF!,0),"Ins "&amp;$B10681)</f>
        <v>#REF!</v>
      </c>
      <c r="M10681" s="220"/>
    </row>
    <row r="10682" spans="1:13" x14ac:dyDescent="0.2">
      <c r="A10682" s="35" t="s">
        <v>12377</v>
      </c>
      <c r="B10682" s="1" t="s">
        <v>11886</v>
      </c>
      <c r="C10682" s="45" t="s">
        <v>11889</v>
      </c>
      <c r="D10682" s="23" t="s">
        <v>5751</v>
      </c>
      <c r="E10682" s="23" t="s">
        <v>4134</v>
      </c>
      <c r="F10682" s="40">
        <v>2</v>
      </c>
      <c r="G10682" s="25">
        <v>624</v>
      </c>
      <c r="H10682" s="25">
        <v>1248</v>
      </c>
      <c r="I10682" s="25"/>
      <c r="J10682" s="58" t="e">
        <f>HYPERLINK("#"&amp;"Insumos"&amp;"!A"&amp;MATCH($B10682,#REF!,0),"Ins "&amp;$B10682)</f>
        <v>#REF!</v>
      </c>
      <c r="M10682" s="220"/>
    </row>
    <row r="10683" spans="1:13" ht="38.25" x14ac:dyDescent="0.2">
      <c r="A10683" s="36" t="s">
        <v>12378</v>
      </c>
      <c r="B10683" s="26" t="s">
        <v>6816</v>
      </c>
      <c r="C10683" s="79" t="s">
        <v>12381</v>
      </c>
      <c r="D10683" s="37" t="s">
        <v>5608</v>
      </c>
      <c r="E10683" s="37" t="s">
        <v>4134</v>
      </c>
      <c r="F10683" s="41"/>
      <c r="G10683" s="27"/>
      <c r="H10683" s="27"/>
      <c r="I10683" s="27">
        <v>1439615</v>
      </c>
      <c r="M10683" s="220">
        <f t="shared" si="166"/>
        <v>1885320</v>
      </c>
    </row>
    <row r="10684" spans="1:13" x14ac:dyDescent="0.2">
      <c r="A10684" s="35" t="s">
        <v>12378</v>
      </c>
      <c r="B10684" s="1" t="s">
        <v>81</v>
      </c>
      <c r="C10684" s="45" t="s">
        <v>1020</v>
      </c>
      <c r="D10684" s="23" t="s">
        <v>5734</v>
      </c>
      <c r="E10684" s="23" t="s">
        <v>4141</v>
      </c>
      <c r="F10684" s="40">
        <v>2</v>
      </c>
      <c r="G10684" s="25">
        <v>75325</v>
      </c>
      <c r="H10684" s="25">
        <v>150650</v>
      </c>
      <c r="I10684" s="25"/>
      <c r="J10684" s="58" t="e">
        <f>HYPERLINK("#"&amp;"Insumos"&amp;"!A"&amp;MATCH($B10684,#REF!,0),"Ins "&amp;$B10684)</f>
        <v>#REF!</v>
      </c>
      <c r="M10684" s="220"/>
    </row>
    <row r="10685" spans="1:13" x14ac:dyDescent="0.2">
      <c r="A10685" s="35" t="s">
        <v>12378</v>
      </c>
      <c r="B10685" s="1" t="s">
        <v>5533</v>
      </c>
      <c r="C10685" s="45" t="s">
        <v>5892</v>
      </c>
      <c r="D10685" s="23" t="s">
        <v>977</v>
      </c>
      <c r="E10685" s="23" t="s">
        <v>4134</v>
      </c>
      <c r="F10685" s="40">
        <v>2</v>
      </c>
      <c r="G10685" s="25">
        <v>3623</v>
      </c>
      <c r="H10685" s="25">
        <v>7246</v>
      </c>
      <c r="I10685" s="25"/>
      <c r="J10685" s="58" t="e">
        <f>HYPERLINK("#"&amp;"Insumos"&amp;"!A"&amp;MATCH($B10685,#REF!,0),"Ins "&amp;$B10685)</f>
        <v>#REF!</v>
      </c>
      <c r="M10685" s="220"/>
    </row>
    <row r="10686" spans="1:13" x14ac:dyDescent="0.2">
      <c r="A10686" s="35" t="s">
        <v>12378</v>
      </c>
      <c r="B10686" s="1" t="s">
        <v>5086</v>
      </c>
      <c r="C10686" s="45" t="s">
        <v>1584</v>
      </c>
      <c r="D10686" s="23" t="s">
        <v>5751</v>
      </c>
      <c r="E10686" s="23" t="s">
        <v>4134</v>
      </c>
      <c r="F10686" s="40">
        <v>1</v>
      </c>
      <c r="G10686" s="25">
        <v>458626</v>
      </c>
      <c r="H10686" s="25">
        <v>458626</v>
      </c>
      <c r="I10686" s="25"/>
      <c r="J10686" s="58" t="e">
        <f>HYPERLINK("#"&amp;"Insumos"&amp;"!A"&amp;MATCH($B10686,#REF!,0),"Ins "&amp;$B10686)</f>
        <v>#REF!</v>
      </c>
      <c r="M10686" s="220"/>
    </row>
    <row r="10687" spans="1:13" x14ac:dyDescent="0.2">
      <c r="A10687" s="35" t="s">
        <v>12378</v>
      </c>
      <c r="B10687" s="1" t="s">
        <v>5056</v>
      </c>
      <c r="C10687" s="45" t="s">
        <v>153</v>
      </c>
      <c r="D10687" s="23" t="s">
        <v>5751</v>
      </c>
      <c r="E10687" s="23" t="s">
        <v>4134</v>
      </c>
      <c r="F10687" s="40">
        <v>2</v>
      </c>
      <c r="G10687" s="25">
        <v>14733</v>
      </c>
      <c r="H10687" s="25">
        <v>29466</v>
      </c>
      <c r="I10687" s="25"/>
      <c r="J10687" s="58" t="e">
        <f>HYPERLINK("#"&amp;"Insumos"&amp;"!A"&amp;MATCH($B10687,#REF!,0),"Ins "&amp;$B10687)</f>
        <v>#REF!</v>
      </c>
      <c r="M10687" s="220"/>
    </row>
    <row r="10688" spans="1:13" x14ac:dyDescent="0.2">
      <c r="A10688" s="35" t="s">
        <v>12378</v>
      </c>
      <c r="B10688" s="1" t="s">
        <v>4301</v>
      </c>
      <c r="C10688" s="45" t="s">
        <v>449</v>
      </c>
      <c r="D10688" s="23" t="s">
        <v>5751</v>
      </c>
      <c r="E10688" s="23" t="s">
        <v>4134</v>
      </c>
      <c r="F10688" s="40">
        <v>4</v>
      </c>
      <c r="G10688" s="25">
        <v>15030</v>
      </c>
      <c r="H10688" s="25">
        <v>60120</v>
      </c>
      <c r="I10688" s="25"/>
      <c r="J10688" s="58" t="e">
        <f>HYPERLINK("#"&amp;"Insumos"&amp;"!A"&amp;MATCH($B10688,#REF!,0),"Ins "&amp;$B10688)</f>
        <v>#REF!</v>
      </c>
      <c r="M10688" s="220"/>
    </row>
    <row r="10689" spans="1:13" x14ac:dyDescent="0.2">
      <c r="A10689" s="35" t="s">
        <v>12378</v>
      </c>
      <c r="B10689" s="1" t="s">
        <v>4304</v>
      </c>
      <c r="C10689" s="45" t="s">
        <v>451</v>
      </c>
      <c r="D10689" s="23" t="s">
        <v>5751</v>
      </c>
      <c r="E10689" s="23" t="s">
        <v>4134</v>
      </c>
      <c r="F10689" s="40">
        <v>1</v>
      </c>
      <c r="G10689" s="25">
        <v>2970</v>
      </c>
      <c r="H10689" s="25">
        <v>2970</v>
      </c>
      <c r="I10689" s="25"/>
      <c r="J10689" s="58" t="e">
        <f>HYPERLINK("#"&amp;"Insumos"&amp;"!A"&amp;MATCH($B10689,#REF!,0),"Ins "&amp;$B10689)</f>
        <v>#REF!</v>
      </c>
      <c r="M10689" s="220"/>
    </row>
    <row r="10690" spans="1:13" x14ac:dyDescent="0.2">
      <c r="A10690" s="35" t="s">
        <v>12378</v>
      </c>
      <c r="B10690" s="1" t="s">
        <v>4691</v>
      </c>
      <c r="C10690" s="45" t="s">
        <v>1484</v>
      </c>
      <c r="D10690" s="23" t="s">
        <v>5751</v>
      </c>
      <c r="E10690" s="23" t="s">
        <v>4134</v>
      </c>
      <c r="F10690" s="40">
        <v>1</v>
      </c>
      <c r="G10690" s="25">
        <v>5254</v>
      </c>
      <c r="H10690" s="25">
        <v>5254</v>
      </c>
      <c r="I10690" s="25"/>
      <c r="J10690" s="58" t="e">
        <f>HYPERLINK("#"&amp;"Insumos"&amp;"!A"&amp;MATCH($B10690,#REF!,0),"Ins "&amp;$B10690)</f>
        <v>#REF!</v>
      </c>
      <c r="M10690" s="220"/>
    </row>
    <row r="10691" spans="1:13" x14ac:dyDescent="0.2">
      <c r="A10691" s="35" t="s">
        <v>12378</v>
      </c>
      <c r="B10691" s="1" t="s">
        <v>12169</v>
      </c>
      <c r="C10691" s="45" t="s">
        <v>12209</v>
      </c>
      <c r="D10691" s="23" t="s">
        <v>5751</v>
      </c>
      <c r="E10691" s="23" t="s">
        <v>4134</v>
      </c>
      <c r="F10691" s="40">
        <v>1</v>
      </c>
      <c r="G10691" s="25">
        <v>59696</v>
      </c>
      <c r="H10691" s="25">
        <v>59696</v>
      </c>
      <c r="I10691" s="25"/>
      <c r="J10691" s="58" t="e">
        <f>HYPERLINK("#"&amp;"Insumos"&amp;"!A"&amp;MATCH($B10691,#REF!,0),"Ins "&amp;$B10691)</f>
        <v>#REF!</v>
      </c>
      <c r="M10691" s="220"/>
    </row>
    <row r="10692" spans="1:13" x14ac:dyDescent="0.2">
      <c r="A10692" s="35" t="s">
        <v>12378</v>
      </c>
      <c r="B10692" s="1" t="s">
        <v>12170</v>
      </c>
      <c r="C10692" s="45" t="s">
        <v>12210</v>
      </c>
      <c r="D10692" s="23" t="s">
        <v>5751</v>
      </c>
      <c r="E10692" s="23" t="s">
        <v>4134</v>
      </c>
      <c r="F10692" s="40">
        <v>1</v>
      </c>
      <c r="G10692" s="25">
        <v>21320</v>
      </c>
      <c r="H10692" s="25">
        <v>21320</v>
      </c>
      <c r="I10692" s="25"/>
      <c r="J10692" s="58" t="e">
        <f>HYPERLINK("#"&amp;"Insumos"&amp;"!A"&amp;MATCH($B10692,#REF!,0),"Ins "&amp;$B10692)</f>
        <v>#REF!</v>
      </c>
      <c r="M10692" s="220"/>
    </row>
    <row r="10693" spans="1:13" ht="25.5" x14ac:dyDescent="0.2">
      <c r="A10693" s="35" t="s">
        <v>12378</v>
      </c>
      <c r="B10693" s="1" t="s">
        <v>4238</v>
      </c>
      <c r="C10693" s="45" t="s">
        <v>1496</v>
      </c>
      <c r="D10693" s="23" t="s">
        <v>5751</v>
      </c>
      <c r="E10693" s="23" t="s">
        <v>287</v>
      </c>
      <c r="F10693" s="40">
        <v>15</v>
      </c>
      <c r="G10693" s="25">
        <v>4871</v>
      </c>
      <c r="H10693" s="25">
        <v>73065</v>
      </c>
      <c r="I10693" s="25"/>
      <c r="J10693" s="58" t="e">
        <f>HYPERLINK("#"&amp;"Insumos"&amp;"!A"&amp;MATCH($B10693,#REF!,0),"Ins "&amp;$B10693)</f>
        <v>#REF!</v>
      </c>
      <c r="M10693" s="220"/>
    </row>
    <row r="10694" spans="1:13" x14ac:dyDescent="0.2">
      <c r="A10694" s="35" t="s">
        <v>12378</v>
      </c>
      <c r="B10694" s="1" t="s">
        <v>7360</v>
      </c>
      <c r="C10694" s="45" t="s">
        <v>7361</v>
      </c>
      <c r="D10694" s="23" t="s">
        <v>5751</v>
      </c>
      <c r="E10694" s="23" t="s">
        <v>4134</v>
      </c>
      <c r="F10694" s="40">
        <v>1</v>
      </c>
      <c r="G10694" s="25">
        <v>31930</v>
      </c>
      <c r="H10694" s="25">
        <v>31930</v>
      </c>
      <c r="I10694" s="25"/>
      <c r="J10694" s="58" t="e">
        <f>HYPERLINK("#"&amp;"Insumos"&amp;"!A"&amp;MATCH($B10694,#REF!,0),"Ins "&amp;$B10694)</f>
        <v>#REF!</v>
      </c>
      <c r="M10694" s="220"/>
    </row>
    <row r="10695" spans="1:13" x14ac:dyDescent="0.2">
      <c r="A10695" s="35" t="s">
        <v>12378</v>
      </c>
      <c r="B10695" s="1" t="s">
        <v>7699</v>
      </c>
      <c r="C10695" s="45" t="s">
        <v>7700</v>
      </c>
      <c r="D10695" s="23" t="s">
        <v>5751</v>
      </c>
      <c r="E10695" s="23" t="s">
        <v>4134</v>
      </c>
      <c r="F10695" s="40">
        <v>2</v>
      </c>
      <c r="G10695" s="25">
        <v>269636</v>
      </c>
      <c r="H10695" s="25">
        <v>539272</v>
      </c>
      <c r="I10695" s="25"/>
      <c r="J10695" s="58" t="e">
        <f>HYPERLINK("#"&amp;"Insumos"&amp;"!A"&amp;MATCH($B10695,#REF!,0),"Ins "&amp;$B10695)</f>
        <v>#REF!</v>
      </c>
      <c r="M10695" s="220"/>
    </row>
    <row r="10696" spans="1:13" ht="25.5" x14ac:dyDescent="0.2">
      <c r="A10696" s="36" t="s">
        <v>12379</v>
      </c>
      <c r="B10696" s="26" t="s">
        <v>6816</v>
      </c>
      <c r="C10696" s="79" t="s">
        <v>12382</v>
      </c>
      <c r="D10696" s="37" t="s">
        <v>5608</v>
      </c>
      <c r="E10696" s="37" t="s">
        <v>4134</v>
      </c>
      <c r="F10696" s="41"/>
      <c r="G10696" s="27"/>
      <c r="H10696" s="27"/>
      <c r="I10696" s="27">
        <v>8523060</v>
      </c>
      <c r="M10696" s="220">
        <f t="shared" ref="M10696:M10752" si="167">ROUND(I10696*(1+$L$2),0)</f>
        <v>11161799</v>
      </c>
    </row>
    <row r="10697" spans="1:13" x14ac:dyDescent="0.2">
      <c r="A10697" s="35" t="s">
        <v>12379</v>
      </c>
      <c r="B10697" s="1" t="s">
        <v>5577</v>
      </c>
      <c r="C10697" s="45" t="s">
        <v>6346</v>
      </c>
      <c r="D10697" s="23" t="s">
        <v>5734</v>
      </c>
      <c r="E10697" s="23" t="s">
        <v>4141</v>
      </c>
      <c r="F10697" s="40">
        <v>3</v>
      </c>
      <c r="G10697" s="25">
        <v>53481</v>
      </c>
      <c r="H10697" s="25">
        <v>160443</v>
      </c>
      <c r="I10697" s="25"/>
      <c r="J10697" s="58" t="e">
        <f>HYPERLINK("#"&amp;"Insumos"&amp;"!A"&amp;MATCH($B10697,#REF!,0),"Ins "&amp;$B10697)</f>
        <v>#REF!</v>
      </c>
      <c r="M10697" s="220"/>
    </row>
    <row r="10698" spans="1:13" x14ac:dyDescent="0.2">
      <c r="A10698" s="35" t="s">
        <v>12379</v>
      </c>
      <c r="B10698" s="1" t="s">
        <v>263</v>
      </c>
      <c r="C10698" s="45" t="s">
        <v>696</v>
      </c>
      <c r="D10698" s="23" t="s">
        <v>5534</v>
      </c>
      <c r="E10698" s="23" t="s">
        <v>4140</v>
      </c>
      <c r="F10698" s="40">
        <v>0.25</v>
      </c>
      <c r="G10698" s="25">
        <v>187426</v>
      </c>
      <c r="H10698" s="25">
        <v>46857</v>
      </c>
      <c r="I10698" s="25"/>
      <c r="J10698" s="58" t="e">
        <f>HYPERLINK("#"&amp;"Insumos"&amp;"!A"&amp;MATCH($B10698,#REF!,0),"Ins "&amp;$B10698)</f>
        <v>#REF!</v>
      </c>
      <c r="M10698" s="220"/>
    </row>
    <row r="10699" spans="1:13" x14ac:dyDescent="0.2">
      <c r="A10699" s="35" t="s">
        <v>12379</v>
      </c>
      <c r="B10699" s="1" t="s">
        <v>5533</v>
      </c>
      <c r="C10699" s="45" t="s">
        <v>5892</v>
      </c>
      <c r="D10699" s="23" t="s">
        <v>977</v>
      </c>
      <c r="E10699" s="23" t="s">
        <v>4134</v>
      </c>
      <c r="F10699" s="40">
        <v>3</v>
      </c>
      <c r="G10699" s="25">
        <v>3623</v>
      </c>
      <c r="H10699" s="25">
        <v>10869</v>
      </c>
      <c r="I10699" s="25"/>
      <c r="J10699" s="58" t="e">
        <f>HYPERLINK("#"&amp;"Insumos"&amp;"!A"&amp;MATCH($B10699,#REF!,0),"Ins "&amp;$B10699)</f>
        <v>#REF!</v>
      </c>
      <c r="M10699" s="220"/>
    </row>
    <row r="10700" spans="1:13" ht="25.5" x14ac:dyDescent="0.2">
      <c r="A10700" s="35" t="s">
        <v>12379</v>
      </c>
      <c r="B10700" s="1" t="s">
        <v>12351</v>
      </c>
      <c r="C10700" s="45" t="s">
        <v>12376</v>
      </c>
      <c r="D10700" s="23" t="s">
        <v>5751</v>
      </c>
      <c r="E10700" s="23" t="s">
        <v>4134</v>
      </c>
      <c r="F10700" s="40">
        <v>1</v>
      </c>
      <c r="G10700" s="25">
        <v>8299200</v>
      </c>
      <c r="H10700" s="25">
        <v>8299200</v>
      </c>
      <c r="I10700" s="25"/>
      <c r="J10700" s="58" t="e">
        <f>HYPERLINK("#"&amp;"Insumos"&amp;"!A"&amp;MATCH($B10700,#REF!,0),"Ins "&amp;$B10700)</f>
        <v>#REF!</v>
      </c>
      <c r="M10700" s="220"/>
    </row>
    <row r="10701" spans="1:13" x14ac:dyDescent="0.2">
      <c r="A10701" s="35" t="s">
        <v>12379</v>
      </c>
      <c r="B10701" s="1" t="s">
        <v>5007</v>
      </c>
      <c r="C10701" s="45" t="s">
        <v>720</v>
      </c>
      <c r="D10701" s="23" t="s">
        <v>5751</v>
      </c>
      <c r="E10701" s="23" t="s">
        <v>4134</v>
      </c>
      <c r="F10701" s="40">
        <v>3</v>
      </c>
      <c r="G10701" s="25">
        <v>1897</v>
      </c>
      <c r="H10701" s="25">
        <v>5691</v>
      </c>
      <c r="I10701" s="25"/>
      <c r="J10701" s="58" t="e">
        <f>HYPERLINK("#"&amp;"Insumos"&amp;"!A"&amp;MATCH($B10701,#REF!,0),"Ins "&amp;$B10701)</f>
        <v>#REF!</v>
      </c>
      <c r="M10701" s="220"/>
    </row>
    <row r="10702" spans="1:13" ht="25.5" x14ac:dyDescent="0.2">
      <c r="A10702" s="36" t="s">
        <v>12383</v>
      </c>
      <c r="B10702" s="26" t="s">
        <v>6816</v>
      </c>
      <c r="C10702" s="79" t="s">
        <v>12388</v>
      </c>
      <c r="D10702" s="37" t="s">
        <v>5608</v>
      </c>
      <c r="E10702" s="37" t="s">
        <v>4134</v>
      </c>
      <c r="F10702" s="41"/>
      <c r="G10702" s="27"/>
      <c r="H10702" s="27"/>
      <c r="I10702" s="27">
        <v>18276</v>
      </c>
      <c r="M10702" s="220">
        <f t="shared" si="167"/>
        <v>23934</v>
      </c>
    </row>
    <row r="10703" spans="1:13" x14ac:dyDescent="0.2">
      <c r="A10703" s="35" t="s">
        <v>12383</v>
      </c>
      <c r="B10703" s="1" t="s">
        <v>5577</v>
      </c>
      <c r="C10703" s="45" t="s">
        <v>6346</v>
      </c>
      <c r="D10703" s="23" t="s">
        <v>5734</v>
      </c>
      <c r="E10703" s="23" t="s">
        <v>4141</v>
      </c>
      <c r="F10703" s="40">
        <v>0.25</v>
      </c>
      <c r="G10703" s="25">
        <v>53481</v>
      </c>
      <c r="H10703" s="25">
        <v>13370</v>
      </c>
      <c r="I10703" s="25"/>
      <c r="J10703" s="58" t="e">
        <f>HYPERLINK("#"&amp;"Insumos"&amp;"!A"&amp;MATCH($B10703,#REF!,0),"Ins "&amp;$B10703)</f>
        <v>#REF!</v>
      </c>
      <c r="M10703" s="220"/>
    </row>
    <row r="10704" spans="1:13" x14ac:dyDescent="0.2">
      <c r="A10704" s="35" t="s">
        <v>12383</v>
      </c>
      <c r="B10704" s="1" t="s">
        <v>5533</v>
      </c>
      <c r="C10704" s="45" t="s">
        <v>5892</v>
      </c>
      <c r="D10704" s="23" t="s">
        <v>977</v>
      </c>
      <c r="E10704" s="23" t="s">
        <v>4134</v>
      </c>
      <c r="F10704" s="40">
        <v>1</v>
      </c>
      <c r="G10704" s="25">
        <v>3623</v>
      </c>
      <c r="H10704" s="25">
        <v>3623</v>
      </c>
      <c r="I10704" s="25"/>
      <c r="J10704" s="58" t="e">
        <f>HYPERLINK("#"&amp;"Insumos"&amp;"!A"&amp;MATCH($B10704,#REF!,0),"Ins "&amp;$B10704)</f>
        <v>#REF!</v>
      </c>
      <c r="M10704" s="220"/>
    </row>
    <row r="10705" spans="1:13" x14ac:dyDescent="0.2">
      <c r="A10705" s="35" t="s">
        <v>12383</v>
      </c>
      <c r="B10705" s="1" t="s">
        <v>11690</v>
      </c>
      <c r="C10705" s="45" t="s">
        <v>11700</v>
      </c>
      <c r="D10705" s="23" t="s">
        <v>5751</v>
      </c>
      <c r="E10705" s="23" t="s">
        <v>4134</v>
      </c>
      <c r="F10705" s="40">
        <v>1</v>
      </c>
      <c r="G10705" s="25">
        <v>1248</v>
      </c>
      <c r="H10705" s="25">
        <v>1248</v>
      </c>
      <c r="I10705" s="25"/>
      <c r="J10705" s="58" t="e">
        <f>HYPERLINK("#"&amp;"Insumos"&amp;"!A"&amp;MATCH($B10705,#REF!,0),"Ins "&amp;$B10705)</f>
        <v>#REF!</v>
      </c>
      <c r="M10705" s="220"/>
    </row>
    <row r="10706" spans="1:13" x14ac:dyDescent="0.2">
      <c r="A10706" s="35" t="s">
        <v>12383</v>
      </c>
      <c r="B10706" s="1" t="s">
        <v>6039</v>
      </c>
      <c r="C10706" s="45" t="s">
        <v>6040</v>
      </c>
      <c r="D10706" s="23" t="s">
        <v>5751</v>
      </c>
      <c r="E10706" s="23" t="s">
        <v>4134</v>
      </c>
      <c r="F10706" s="40">
        <v>1.2999999999999999E-2</v>
      </c>
      <c r="G10706" s="25">
        <v>2667</v>
      </c>
      <c r="H10706" s="25">
        <v>35</v>
      </c>
      <c r="I10706" s="25"/>
      <c r="J10706" s="58" t="e">
        <f>HYPERLINK("#"&amp;"Insumos"&amp;"!A"&amp;MATCH($B10706,#REF!,0),"Ins "&amp;$B10706)</f>
        <v>#REF!</v>
      </c>
      <c r="M10706" s="220"/>
    </row>
    <row r="10707" spans="1:13" ht="38.25" x14ac:dyDescent="0.2">
      <c r="A10707" s="36" t="s">
        <v>12384</v>
      </c>
      <c r="B10707" s="26" t="s">
        <v>6816</v>
      </c>
      <c r="C10707" s="79" t="s">
        <v>12389</v>
      </c>
      <c r="D10707" s="37" t="s">
        <v>5608</v>
      </c>
      <c r="E10707" s="37" t="s">
        <v>464</v>
      </c>
      <c r="F10707" s="41"/>
      <c r="G10707" s="27"/>
      <c r="H10707" s="27"/>
      <c r="I10707" s="27">
        <v>48893</v>
      </c>
      <c r="M10707" s="220">
        <f t="shared" si="167"/>
        <v>64030</v>
      </c>
    </row>
    <row r="10708" spans="1:13" x14ac:dyDescent="0.2">
      <c r="A10708" s="35" t="s">
        <v>12384</v>
      </c>
      <c r="B10708" s="1" t="s">
        <v>81</v>
      </c>
      <c r="C10708" s="45" t="s">
        <v>1020</v>
      </c>
      <c r="D10708" s="23" t="s">
        <v>5734</v>
      </c>
      <c r="E10708" s="23" t="s">
        <v>4141</v>
      </c>
      <c r="F10708" s="40">
        <v>0.36</v>
      </c>
      <c r="G10708" s="25">
        <v>75325</v>
      </c>
      <c r="H10708" s="25">
        <v>27117</v>
      </c>
      <c r="I10708" s="25"/>
      <c r="J10708" s="58" t="e">
        <f>HYPERLINK("#"&amp;"Insumos"&amp;"!A"&amp;MATCH($B10708,#REF!,0),"Ins "&amp;$B10708)</f>
        <v>#REF!</v>
      </c>
      <c r="M10708" s="220"/>
    </row>
    <row r="10709" spans="1:13" x14ac:dyDescent="0.2">
      <c r="A10709" s="35" t="s">
        <v>12384</v>
      </c>
      <c r="B10709" s="1" t="s">
        <v>263</v>
      </c>
      <c r="C10709" s="45" t="s">
        <v>696</v>
      </c>
      <c r="D10709" s="23" t="s">
        <v>5534</v>
      </c>
      <c r="E10709" s="23" t="s">
        <v>4140</v>
      </c>
      <c r="F10709" s="40">
        <v>5.0000000000000001E-3</v>
      </c>
      <c r="G10709" s="25">
        <v>187426</v>
      </c>
      <c r="H10709" s="25">
        <v>937</v>
      </c>
      <c r="I10709" s="25"/>
      <c r="J10709" s="58" t="e">
        <f>HYPERLINK("#"&amp;"Insumos"&amp;"!A"&amp;MATCH($B10709,#REF!,0),"Ins "&amp;$B10709)</f>
        <v>#REF!</v>
      </c>
      <c r="M10709" s="220"/>
    </row>
    <row r="10710" spans="1:13" x14ac:dyDescent="0.2">
      <c r="A10710" s="35" t="s">
        <v>12384</v>
      </c>
      <c r="B10710" s="1" t="s">
        <v>5533</v>
      </c>
      <c r="C10710" s="45" t="s">
        <v>5892</v>
      </c>
      <c r="D10710" s="23" t="s">
        <v>977</v>
      </c>
      <c r="E10710" s="23" t="s">
        <v>4134</v>
      </c>
      <c r="F10710" s="40">
        <v>0.2</v>
      </c>
      <c r="G10710" s="25">
        <v>3623</v>
      </c>
      <c r="H10710" s="25">
        <v>725</v>
      </c>
      <c r="I10710" s="25"/>
      <c r="J10710" s="58" t="e">
        <f>HYPERLINK("#"&amp;"Insumos"&amp;"!A"&amp;MATCH($B10710,#REF!,0),"Ins "&amp;$B10710)</f>
        <v>#REF!</v>
      </c>
      <c r="M10710" s="220"/>
    </row>
    <row r="10711" spans="1:13" x14ac:dyDescent="0.2">
      <c r="A10711" s="35" t="s">
        <v>12384</v>
      </c>
      <c r="B10711" s="1" t="s">
        <v>7778</v>
      </c>
      <c r="C10711" s="45" t="s">
        <v>7779</v>
      </c>
      <c r="D10711" s="23" t="s">
        <v>5751</v>
      </c>
      <c r="E10711" s="23" t="s">
        <v>464</v>
      </c>
      <c r="F10711" s="40">
        <v>2</v>
      </c>
      <c r="G10711" s="25">
        <v>7285</v>
      </c>
      <c r="H10711" s="25">
        <v>14570</v>
      </c>
      <c r="I10711" s="25"/>
      <c r="J10711" s="58" t="e">
        <f>HYPERLINK("#"&amp;"Insumos"&amp;"!A"&amp;MATCH($B10711,#REF!,0),"Ins "&amp;$B10711)</f>
        <v>#REF!</v>
      </c>
      <c r="M10711" s="220"/>
    </row>
    <row r="10712" spans="1:13" x14ac:dyDescent="0.2">
      <c r="A10712" s="35" t="s">
        <v>12384</v>
      </c>
      <c r="B10712" s="1" t="s">
        <v>6108</v>
      </c>
      <c r="C10712" s="45" t="s">
        <v>6109</v>
      </c>
      <c r="D10712" s="23" t="s">
        <v>5751</v>
      </c>
      <c r="E10712" s="23" t="s">
        <v>464</v>
      </c>
      <c r="F10712" s="40">
        <v>1</v>
      </c>
      <c r="G10712" s="25">
        <v>3284</v>
      </c>
      <c r="H10712" s="25">
        <v>3284</v>
      </c>
      <c r="I10712" s="25"/>
      <c r="J10712" s="58" t="e">
        <f>HYPERLINK("#"&amp;"Insumos"&amp;"!A"&amp;MATCH($B10712,#REF!,0),"Ins "&amp;$B10712)</f>
        <v>#REF!</v>
      </c>
      <c r="M10712" s="220"/>
    </row>
    <row r="10713" spans="1:13" x14ac:dyDescent="0.2">
      <c r="A10713" s="35" t="s">
        <v>12384</v>
      </c>
      <c r="B10713" s="1" t="s">
        <v>5007</v>
      </c>
      <c r="C10713" s="45" t="s">
        <v>720</v>
      </c>
      <c r="D10713" s="23" t="s">
        <v>5751</v>
      </c>
      <c r="E10713" s="23" t="s">
        <v>4134</v>
      </c>
      <c r="F10713" s="40">
        <v>0.68200000000000005</v>
      </c>
      <c r="G10713" s="25">
        <v>1897</v>
      </c>
      <c r="H10713" s="25">
        <v>1294</v>
      </c>
      <c r="I10713" s="25"/>
      <c r="J10713" s="58" t="e">
        <f>HYPERLINK("#"&amp;"Insumos"&amp;"!A"&amp;MATCH($B10713,#REF!,0),"Ins "&amp;$B10713)</f>
        <v>#REF!</v>
      </c>
      <c r="M10713" s="220"/>
    </row>
    <row r="10714" spans="1:13" x14ac:dyDescent="0.2">
      <c r="A10714" s="35" t="s">
        <v>12384</v>
      </c>
      <c r="B10714" s="1" t="s">
        <v>6039</v>
      </c>
      <c r="C10714" s="45" t="s">
        <v>6040</v>
      </c>
      <c r="D10714" s="23" t="s">
        <v>5751</v>
      </c>
      <c r="E10714" s="23" t="s">
        <v>4134</v>
      </c>
      <c r="F10714" s="40">
        <v>1.2999999999999999E-2</v>
      </c>
      <c r="G10714" s="25">
        <v>2667</v>
      </c>
      <c r="H10714" s="25">
        <v>35</v>
      </c>
      <c r="I10714" s="25"/>
      <c r="J10714" s="58" t="e">
        <f>HYPERLINK("#"&amp;"Insumos"&amp;"!A"&amp;MATCH($B10714,#REF!,0),"Ins "&amp;$B10714)</f>
        <v>#REF!</v>
      </c>
      <c r="M10714" s="220"/>
    </row>
    <row r="10715" spans="1:13" x14ac:dyDescent="0.2">
      <c r="A10715" s="35" t="s">
        <v>12384</v>
      </c>
      <c r="B10715" s="1" t="s">
        <v>7713</v>
      </c>
      <c r="C10715" s="45" t="s">
        <v>7714</v>
      </c>
      <c r="D10715" s="23" t="s">
        <v>5751</v>
      </c>
      <c r="E10715" s="23" t="s">
        <v>4134</v>
      </c>
      <c r="F10715" s="40">
        <v>1</v>
      </c>
      <c r="G10715" s="25">
        <v>931</v>
      </c>
      <c r="H10715" s="25">
        <v>931</v>
      </c>
      <c r="I10715" s="25"/>
      <c r="J10715" s="58" t="e">
        <f>HYPERLINK("#"&amp;"Insumos"&amp;"!A"&amp;MATCH($B10715,#REF!,0),"Ins "&amp;$B10715)</f>
        <v>#REF!</v>
      </c>
      <c r="M10715" s="220"/>
    </row>
    <row r="10716" spans="1:13" ht="38.25" x14ac:dyDescent="0.2">
      <c r="A10716" s="36" t="s">
        <v>12385</v>
      </c>
      <c r="B10716" s="26" t="s">
        <v>6816</v>
      </c>
      <c r="C10716" s="79" t="s">
        <v>12391</v>
      </c>
      <c r="D10716" s="37" t="s">
        <v>5608</v>
      </c>
      <c r="E10716" s="37" t="s">
        <v>4134</v>
      </c>
      <c r="F10716" s="41"/>
      <c r="G10716" s="27"/>
      <c r="H10716" s="27"/>
      <c r="I10716" s="27">
        <v>265337</v>
      </c>
      <c r="M10716" s="220">
        <f t="shared" si="167"/>
        <v>347485</v>
      </c>
    </row>
    <row r="10717" spans="1:13" x14ac:dyDescent="0.2">
      <c r="A10717" s="35" t="s">
        <v>12385</v>
      </c>
      <c r="B10717" s="1" t="s">
        <v>5577</v>
      </c>
      <c r="C10717" s="45" t="s">
        <v>6346</v>
      </c>
      <c r="D10717" s="23" t="s">
        <v>5734</v>
      </c>
      <c r="E10717" s="23" t="s">
        <v>4141</v>
      </c>
      <c r="F10717" s="40">
        <v>1</v>
      </c>
      <c r="G10717" s="25">
        <v>53481</v>
      </c>
      <c r="H10717" s="25">
        <v>53481</v>
      </c>
      <c r="I10717" s="25"/>
      <c r="J10717" s="58" t="e">
        <f>HYPERLINK("#"&amp;"Insumos"&amp;"!A"&amp;MATCH($B10717,#REF!,0),"Ins "&amp;$B10717)</f>
        <v>#REF!</v>
      </c>
      <c r="M10717" s="220"/>
    </row>
    <row r="10718" spans="1:13" x14ac:dyDescent="0.2">
      <c r="A10718" s="35" t="s">
        <v>12385</v>
      </c>
      <c r="B10718" s="1" t="s">
        <v>5533</v>
      </c>
      <c r="C10718" s="45" t="s">
        <v>5892</v>
      </c>
      <c r="D10718" s="23" t="s">
        <v>977</v>
      </c>
      <c r="E10718" s="23" t="s">
        <v>4134</v>
      </c>
      <c r="F10718" s="40">
        <v>0.5</v>
      </c>
      <c r="G10718" s="25">
        <v>3623</v>
      </c>
      <c r="H10718" s="25">
        <v>1812</v>
      </c>
      <c r="I10718" s="25"/>
      <c r="J10718" s="58" t="e">
        <f>HYPERLINK("#"&amp;"Insumos"&amp;"!A"&amp;MATCH($B10718,#REF!,0),"Ins "&amp;$B10718)</f>
        <v>#REF!</v>
      </c>
      <c r="M10718" s="220"/>
    </row>
    <row r="10719" spans="1:13" x14ac:dyDescent="0.2">
      <c r="A10719" s="35" t="s">
        <v>12385</v>
      </c>
      <c r="B10719" s="1" t="s">
        <v>4673</v>
      </c>
      <c r="C10719" s="45" t="s">
        <v>490</v>
      </c>
      <c r="D10719" s="23" t="s">
        <v>5751</v>
      </c>
      <c r="E10719" s="23" t="s">
        <v>4134</v>
      </c>
      <c r="F10719" s="40">
        <v>2</v>
      </c>
      <c r="G10719" s="25">
        <v>6465</v>
      </c>
      <c r="H10719" s="25">
        <v>12930</v>
      </c>
      <c r="I10719" s="25"/>
      <c r="J10719" s="58" t="e">
        <f>HYPERLINK("#"&amp;"Insumos"&amp;"!A"&amp;MATCH($B10719,#REF!,0),"Ins "&amp;$B10719)</f>
        <v>#REF!</v>
      </c>
      <c r="M10719" s="220"/>
    </row>
    <row r="10720" spans="1:13" x14ac:dyDescent="0.2">
      <c r="A10720" s="35" t="s">
        <v>12385</v>
      </c>
      <c r="B10720" s="34" t="s">
        <v>12352</v>
      </c>
      <c r="C10720" s="45" t="s">
        <v>12390</v>
      </c>
      <c r="D10720" s="23" t="s">
        <v>5751</v>
      </c>
      <c r="E10720" s="23" t="s">
        <v>4134</v>
      </c>
      <c r="F10720" s="40">
        <v>1</v>
      </c>
      <c r="G10720" s="25">
        <v>36296</v>
      </c>
      <c r="H10720" s="25">
        <v>36296</v>
      </c>
      <c r="I10720" s="25"/>
      <c r="J10720" s="58" t="e">
        <f>HYPERLINK("#"&amp;"Insumos"&amp;"!A"&amp;MATCH($B10720,#REF!,0),"Ins "&amp;$B10720)</f>
        <v>#REF!</v>
      </c>
      <c r="M10720" s="220"/>
    </row>
    <row r="10721" spans="1:13" ht="25.5" x14ac:dyDescent="0.2">
      <c r="A10721" s="35" t="s">
        <v>12385</v>
      </c>
      <c r="B10721" s="1" t="s">
        <v>4857</v>
      </c>
      <c r="C10721" s="45" t="s">
        <v>358</v>
      </c>
      <c r="D10721" s="23" t="s">
        <v>5751</v>
      </c>
      <c r="E10721" s="23" t="s">
        <v>4134</v>
      </c>
      <c r="F10721" s="40">
        <v>1</v>
      </c>
      <c r="G10721" s="25">
        <v>114328</v>
      </c>
      <c r="H10721" s="25">
        <v>114328</v>
      </c>
      <c r="I10721" s="25"/>
      <c r="J10721" s="58" t="e">
        <f>HYPERLINK("#"&amp;"Insumos"&amp;"!A"&amp;MATCH($B10721,#REF!,0),"Ins "&amp;$B10721)</f>
        <v>#REF!</v>
      </c>
      <c r="M10721" s="220"/>
    </row>
    <row r="10722" spans="1:13" x14ac:dyDescent="0.2">
      <c r="A10722" s="35" t="s">
        <v>12385</v>
      </c>
      <c r="B10722" s="1" t="s">
        <v>4872</v>
      </c>
      <c r="C10722" s="45" t="s">
        <v>363</v>
      </c>
      <c r="D10722" s="23" t="s">
        <v>5751</v>
      </c>
      <c r="E10722" s="23" t="s">
        <v>287</v>
      </c>
      <c r="F10722" s="40">
        <v>1</v>
      </c>
      <c r="G10722" s="25">
        <v>5565</v>
      </c>
      <c r="H10722" s="25">
        <v>5565</v>
      </c>
      <c r="I10722" s="25"/>
      <c r="J10722" s="58" t="e">
        <f>HYPERLINK("#"&amp;"Insumos"&amp;"!A"&amp;MATCH($B10722,#REF!,0),"Ins "&amp;$B10722)</f>
        <v>#REF!</v>
      </c>
      <c r="M10722" s="220"/>
    </row>
    <row r="10723" spans="1:13" x14ac:dyDescent="0.2">
      <c r="A10723" s="35" t="s">
        <v>12385</v>
      </c>
      <c r="B10723" s="1" t="s">
        <v>5007</v>
      </c>
      <c r="C10723" s="45" t="s">
        <v>720</v>
      </c>
      <c r="D10723" s="23" t="s">
        <v>5751</v>
      </c>
      <c r="E10723" s="23" t="s">
        <v>4134</v>
      </c>
      <c r="F10723" s="40">
        <v>2</v>
      </c>
      <c r="G10723" s="25">
        <v>1897</v>
      </c>
      <c r="H10723" s="25">
        <v>3794</v>
      </c>
      <c r="I10723" s="25"/>
      <c r="J10723" s="58" t="e">
        <f>HYPERLINK("#"&amp;"Insumos"&amp;"!A"&amp;MATCH($B10723,#REF!,0),"Ins "&amp;$B10723)</f>
        <v>#REF!</v>
      </c>
      <c r="M10723" s="220"/>
    </row>
    <row r="10724" spans="1:13" x14ac:dyDescent="0.2">
      <c r="A10724" s="35" t="s">
        <v>12385</v>
      </c>
      <c r="B10724" s="1" t="s">
        <v>6084</v>
      </c>
      <c r="C10724" s="45" t="s">
        <v>6085</v>
      </c>
      <c r="D10724" s="23" t="s">
        <v>5751</v>
      </c>
      <c r="E10724" s="23" t="s">
        <v>464</v>
      </c>
      <c r="F10724" s="40">
        <v>0.05</v>
      </c>
      <c r="G10724" s="25">
        <v>21306</v>
      </c>
      <c r="H10724" s="25">
        <v>1065</v>
      </c>
      <c r="I10724" s="25"/>
      <c r="J10724" s="58" t="e">
        <f>HYPERLINK("#"&amp;"Insumos"&amp;"!A"&amp;MATCH($B10724,#REF!,0),"Ins "&amp;$B10724)</f>
        <v>#REF!</v>
      </c>
      <c r="M10724" s="220"/>
    </row>
    <row r="10725" spans="1:13" x14ac:dyDescent="0.2">
      <c r="A10725" s="35" t="s">
        <v>12385</v>
      </c>
      <c r="B10725" s="1" t="s">
        <v>7778</v>
      </c>
      <c r="C10725" s="45" t="s">
        <v>7779</v>
      </c>
      <c r="D10725" s="23" t="s">
        <v>5751</v>
      </c>
      <c r="E10725" s="23" t="s">
        <v>464</v>
      </c>
      <c r="F10725" s="40">
        <v>2</v>
      </c>
      <c r="G10725" s="25">
        <v>7285</v>
      </c>
      <c r="H10725" s="25">
        <v>14570</v>
      </c>
      <c r="I10725" s="25"/>
      <c r="J10725" s="58" t="e">
        <f>HYPERLINK("#"&amp;"Insumos"&amp;"!A"&amp;MATCH($B10725,#REF!,0),"Ins "&amp;$B10725)</f>
        <v>#REF!</v>
      </c>
      <c r="M10725" s="220"/>
    </row>
    <row r="10726" spans="1:13" x14ac:dyDescent="0.2">
      <c r="A10726" s="35" t="s">
        <v>12385</v>
      </c>
      <c r="B10726" s="1" t="s">
        <v>6108</v>
      </c>
      <c r="C10726" s="45" t="s">
        <v>6109</v>
      </c>
      <c r="D10726" s="23" t="s">
        <v>5751</v>
      </c>
      <c r="E10726" s="23" t="s">
        <v>464</v>
      </c>
      <c r="F10726" s="40">
        <v>1</v>
      </c>
      <c r="G10726" s="25">
        <v>3284</v>
      </c>
      <c r="H10726" s="25">
        <v>3284</v>
      </c>
      <c r="I10726" s="25"/>
      <c r="J10726" s="58" t="e">
        <f>HYPERLINK("#"&amp;"Insumos"&amp;"!A"&amp;MATCH($B10726,#REF!,0),"Ins "&amp;$B10726)</f>
        <v>#REF!</v>
      </c>
      <c r="M10726" s="220"/>
    </row>
    <row r="10727" spans="1:13" x14ac:dyDescent="0.2">
      <c r="A10727" s="35" t="s">
        <v>12385</v>
      </c>
      <c r="B10727" s="1" t="s">
        <v>7382</v>
      </c>
      <c r="C10727" s="45" t="s">
        <v>7383</v>
      </c>
      <c r="D10727" s="23" t="s">
        <v>5751</v>
      </c>
      <c r="E10727" s="23" t="s">
        <v>4134</v>
      </c>
      <c r="F10727" s="40">
        <v>4</v>
      </c>
      <c r="G10727" s="25">
        <v>286</v>
      </c>
      <c r="H10727" s="25">
        <v>1144</v>
      </c>
      <c r="I10727" s="25"/>
      <c r="J10727" s="58" t="e">
        <f>HYPERLINK("#"&amp;"Insumos"&amp;"!A"&amp;MATCH($B10727,#REF!,0),"Ins "&amp;$B10727)</f>
        <v>#REF!</v>
      </c>
      <c r="M10727" s="220"/>
    </row>
    <row r="10728" spans="1:13" x14ac:dyDescent="0.2">
      <c r="A10728" s="35" t="s">
        <v>12385</v>
      </c>
      <c r="B10728" s="1" t="s">
        <v>7422</v>
      </c>
      <c r="C10728" s="45" t="s">
        <v>7423</v>
      </c>
      <c r="D10728" s="23" t="s">
        <v>5751</v>
      </c>
      <c r="E10728" s="23" t="s">
        <v>4134</v>
      </c>
      <c r="F10728" s="40">
        <v>2</v>
      </c>
      <c r="G10728" s="25">
        <v>1857</v>
      </c>
      <c r="H10728" s="25">
        <v>3714</v>
      </c>
      <c r="I10728" s="25"/>
      <c r="J10728" s="58" t="e">
        <f>HYPERLINK("#"&amp;"Insumos"&amp;"!A"&amp;MATCH($B10728,#REF!,0),"Ins "&amp;$B10728)</f>
        <v>#REF!</v>
      </c>
      <c r="M10728" s="220"/>
    </row>
    <row r="10729" spans="1:13" x14ac:dyDescent="0.2">
      <c r="A10729" s="35" t="s">
        <v>12385</v>
      </c>
      <c r="B10729" s="1" t="s">
        <v>7434</v>
      </c>
      <c r="C10729" s="45" t="s">
        <v>7435</v>
      </c>
      <c r="D10729" s="23" t="s">
        <v>5751</v>
      </c>
      <c r="E10729" s="23" t="s">
        <v>4134</v>
      </c>
      <c r="F10729" s="40">
        <v>1</v>
      </c>
      <c r="G10729" s="25">
        <v>7859</v>
      </c>
      <c r="H10729" s="25">
        <v>7859</v>
      </c>
      <c r="I10729" s="25"/>
      <c r="J10729" s="58" t="e">
        <f>HYPERLINK("#"&amp;"Insumos"&amp;"!A"&amp;MATCH($B10729,#REF!,0),"Ins "&amp;$B10729)</f>
        <v>#REF!</v>
      </c>
      <c r="M10729" s="220"/>
    </row>
    <row r="10730" spans="1:13" x14ac:dyDescent="0.2">
      <c r="A10730" s="35" t="s">
        <v>12385</v>
      </c>
      <c r="B10730" s="1" t="s">
        <v>7442</v>
      </c>
      <c r="C10730" s="45" t="s">
        <v>7443</v>
      </c>
      <c r="D10730" s="23" t="s">
        <v>5751</v>
      </c>
      <c r="E10730" s="23" t="s">
        <v>4134</v>
      </c>
      <c r="F10730" s="40">
        <v>3</v>
      </c>
      <c r="G10730" s="25">
        <v>1403</v>
      </c>
      <c r="H10730" s="25">
        <v>4209</v>
      </c>
      <c r="I10730" s="25"/>
      <c r="J10730" s="58" t="e">
        <f>HYPERLINK("#"&amp;"Insumos"&amp;"!A"&amp;MATCH($B10730,#REF!,0),"Ins "&amp;$B10730)</f>
        <v>#REF!</v>
      </c>
      <c r="M10730" s="220"/>
    </row>
    <row r="10731" spans="1:13" x14ac:dyDescent="0.2">
      <c r="A10731" s="35" t="s">
        <v>12385</v>
      </c>
      <c r="B10731" s="1" t="s">
        <v>7444</v>
      </c>
      <c r="C10731" s="45" t="s">
        <v>7445</v>
      </c>
      <c r="D10731" s="23" t="s">
        <v>5751</v>
      </c>
      <c r="E10731" s="23" t="s">
        <v>4134</v>
      </c>
      <c r="F10731" s="40">
        <v>2</v>
      </c>
      <c r="G10731" s="25">
        <v>643</v>
      </c>
      <c r="H10731" s="25">
        <v>1286</v>
      </c>
      <c r="I10731" s="25"/>
      <c r="J10731" s="58" t="e">
        <f>HYPERLINK("#"&amp;"Insumos"&amp;"!A"&amp;MATCH($B10731,#REF!,0),"Ins "&amp;$B10731)</f>
        <v>#REF!</v>
      </c>
      <c r="M10731" s="220"/>
    </row>
    <row r="10732" spans="1:13" ht="38.25" x14ac:dyDescent="0.2">
      <c r="A10732" s="36" t="s">
        <v>12386</v>
      </c>
      <c r="B10732" s="26" t="s">
        <v>6816</v>
      </c>
      <c r="C10732" s="79" t="s">
        <v>12392</v>
      </c>
      <c r="D10732" s="37" t="s">
        <v>5608</v>
      </c>
      <c r="E10732" s="37" t="s">
        <v>4134</v>
      </c>
      <c r="F10732" s="41"/>
      <c r="G10732" s="27"/>
      <c r="H10732" s="27"/>
      <c r="I10732" s="27">
        <v>211279</v>
      </c>
      <c r="M10732" s="220">
        <f t="shared" si="167"/>
        <v>276691</v>
      </c>
    </row>
    <row r="10733" spans="1:13" x14ac:dyDescent="0.2">
      <c r="A10733" s="35" t="s">
        <v>12386</v>
      </c>
      <c r="B10733" s="1" t="s">
        <v>5577</v>
      </c>
      <c r="C10733" s="45" t="s">
        <v>6346</v>
      </c>
      <c r="D10733" s="23" t="s">
        <v>5734</v>
      </c>
      <c r="E10733" s="23" t="s">
        <v>4141</v>
      </c>
      <c r="F10733" s="40">
        <v>1</v>
      </c>
      <c r="G10733" s="25">
        <v>53481</v>
      </c>
      <c r="H10733" s="25">
        <v>53481</v>
      </c>
      <c r="I10733" s="25"/>
      <c r="J10733" s="58" t="e">
        <f>HYPERLINK("#"&amp;"Insumos"&amp;"!A"&amp;MATCH($B10733,#REF!,0),"Ins "&amp;$B10733)</f>
        <v>#REF!</v>
      </c>
      <c r="M10733" s="220"/>
    </row>
    <row r="10734" spans="1:13" x14ac:dyDescent="0.2">
      <c r="A10734" s="35" t="s">
        <v>12386</v>
      </c>
      <c r="B10734" s="1" t="s">
        <v>5533</v>
      </c>
      <c r="C10734" s="45" t="s">
        <v>5892</v>
      </c>
      <c r="D10734" s="23" t="s">
        <v>977</v>
      </c>
      <c r="E10734" s="23" t="s">
        <v>4134</v>
      </c>
      <c r="F10734" s="40">
        <v>0.5</v>
      </c>
      <c r="G10734" s="25">
        <v>3623</v>
      </c>
      <c r="H10734" s="25">
        <v>1812</v>
      </c>
      <c r="I10734" s="25"/>
      <c r="J10734" s="58" t="e">
        <f>HYPERLINK("#"&amp;"Insumos"&amp;"!A"&amp;MATCH($B10734,#REF!,0),"Ins "&amp;$B10734)</f>
        <v>#REF!</v>
      </c>
      <c r="M10734" s="220"/>
    </row>
    <row r="10735" spans="1:13" x14ac:dyDescent="0.2">
      <c r="A10735" s="35" t="s">
        <v>12386</v>
      </c>
      <c r="B10735" s="1" t="s">
        <v>4673</v>
      </c>
      <c r="C10735" s="45" t="s">
        <v>490</v>
      </c>
      <c r="D10735" s="23" t="s">
        <v>5751</v>
      </c>
      <c r="E10735" s="23" t="s">
        <v>4134</v>
      </c>
      <c r="F10735" s="40">
        <v>2</v>
      </c>
      <c r="G10735" s="25">
        <v>6465</v>
      </c>
      <c r="H10735" s="25">
        <v>12930</v>
      </c>
      <c r="I10735" s="25"/>
      <c r="J10735" s="58" t="e">
        <f>HYPERLINK("#"&amp;"Insumos"&amp;"!A"&amp;MATCH($B10735,#REF!,0),"Ins "&amp;$B10735)</f>
        <v>#REF!</v>
      </c>
      <c r="M10735" s="220"/>
    </row>
    <row r="10736" spans="1:13" x14ac:dyDescent="0.2">
      <c r="A10736" s="35" t="s">
        <v>12386</v>
      </c>
      <c r="B10736" s="34" t="s">
        <v>4845</v>
      </c>
      <c r="C10736" s="45" t="s">
        <v>7331</v>
      </c>
      <c r="D10736" s="23" t="s">
        <v>5751</v>
      </c>
      <c r="E10736" s="23" t="s">
        <v>4134</v>
      </c>
      <c r="F10736" s="40">
        <v>1</v>
      </c>
      <c r="G10736" s="25">
        <v>15368</v>
      </c>
      <c r="H10736" s="25">
        <v>15368</v>
      </c>
      <c r="I10736" s="25"/>
      <c r="J10736" s="58" t="e">
        <f>HYPERLINK("#"&amp;"Insumos"&amp;"!A"&amp;MATCH($B10736,#REF!,0),"Ins "&amp;$B10736)</f>
        <v>#REF!</v>
      </c>
      <c r="M10736" s="220"/>
    </row>
    <row r="10737" spans="1:13" x14ac:dyDescent="0.2">
      <c r="A10737" s="35" t="s">
        <v>12386</v>
      </c>
      <c r="B10737" s="34" t="s">
        <v>12353</v>
      </c>
      <c r="C10737" s="45" t="s">
        <v>12394</v>
      </c>
      <c r="D10737" s="23" t="s">
        <v>5751</v>
      </c>
      <c r="E10737" s="23" t="s">
        <v>4134</v>
      </c>
      <c r="F10737" s="40">
        <v>1</v>
      </c>
      <c r="G10737" s="25">
        <v>73840</v>
      </c>
      <c r="H10737" s="25">
        <v>73840</v>
      </c>
      <c r="I10737" s="25"/>
      <c r="J10737" s="58" t="e">
        <f>HYPERLINK("#"&amp;"Insumos"&amp;"!A"&amp;MATCH($B10737,#REF!,0),"Ins "&amp;$B10737)</f>
        <v>#REF!</v>
      </c>
      <c r="M10737" s="220"/>
    </row>
    <row r="10738" spans="1:13" x14ac:dyDescent="0.2">
      <c r="A10738" s="35" t="s">
        <v>12386</v>
      </c>
      <c r="B10738" s="1" t="s">
        <v>5007</v>
      </c>
      <c r="C10738" s="45" t="s">
        <v>720</v>
      </c>
      <c r="D10738" s="23" t="s">
        <v>5751</v>
      </c>
      <c r="E10738" s="23" t="s">
        <v>4134</v>
      </c>
      <c r="F10738" s="40">
        <v>2</v>
      </c>
      <c r="G10738" s="25">
        <v>1897</v>
      </c>
      <c r="H10738" s="25">
        <v>3794</v>
      </c>
      <c r="I10738" s="25"/>
      <c r="J10738" s="58" t="e">
        <f>HYPERLINK("#"&amp;"Insumos"&amp;"!A"&amp;MATCH($B10738,#REF!,0),"Ins "&amp;$B10738)</f>
        <v>#REF!</v>
      </c>
      <c r="M10738" s="220"/>
    </row>
    <row r="10739" spans="1:13" x14ac:dyDescent="0.2">
      <c r="A10739" s="35" t="s">
        <v>12386</v>
      </c>
      <c r="B10739" s="1" t="s">
        <v>6084</v>
      </c>
      <c r="C10739" s="45" t="s">
        <v>6085</v>
      </c>
      <c r="D10739" s="23" t="s">
        <v>5751</v>
      </c>
      <c r="E10739" s="23" t="s">
        <v>464</v>
      </c>
      <c r="F10739" s="40">
        <v>0.2</v>
      </c>
      <c r="G10739" s="25">
        <v>21306</v>
      </c>
      <c r="H10739" s="25">
        <v>4261</v>
      </c>
      <c r="I10739" s="25"/>
      <c r="J10739" s="58" t="e">
        <f>HYPERLINK("#"&amp;"Insumos"&amp;"!A"&amp;MATCH($B10739,#REF!,0),"Ins "&amp;$B10739)</f>
        <v>#REF!</v>
      </c>
      <c r="M10739" s="220"/>
    </row>
    <row r="10740" spans="1:13" x14ac:dyDescent="0.2">
      <c r="A10740" s="35" t="s">
        <v>12386</v>
      </c>
      <c r="B10740" s="1" t="s">
        <v>7382</v>
      </c>
      <c r="C10740" s="45" t="s">
        <v>7383</v>
      </c>
      <c r="D10740" s="23" t="s">
        <v>5751</v>
      </c>
      <c r="E10740" s="23" t="s">
        <v>4134</v>
      </c>
      <c r="F10740" s="40">
        <v>2</v>
      </c>
      <c r="G10740" s="25">
        <v>286</v>
      </c>
      <c r="H10740" s="25">
        <v>572</v>
      </c>
      <c r="I10740" s="25"/>
      <c r="J10740" s="58" t="e">
        <f>HYPERLINK("#"&amp;"Insumos"&amp;"!A"&amp;MATCH($B10740,#REF!,0),"Ins "&amp;$B10740)</f>
        <v>#REF!</v>
      </c>
      <c r="M10740" s="220"/>
    </row>
    <row r="10741" spans="1:13" x14ac:dyDescent="0.2">
      <c r="A10741" s="35" t="s">
        <v>12386</v>
      </c>
      <c r="B10741" s="1" t="s">
        <v>7400</v>
      </c>
      <c r="C10741" s="45" t="s">
        <v>7401</v>
      </c>
      <c r="D10741" s="23" t="s">
        <v>5751</v>
      </c>
      <c r="E10741" s="23" t="s">
        <v>4134</v>
      </c>
      <c r="F10741" s="40">
        <v>2</v>
      </c>
      <c r="G10741" s="25">
        <v>1501</v>
      </c>
      <c r="H10741" s="25">
        <v>3002</v>
      </c>
      <c r="I10741" s="25"/>
      <c r="J10741" s="58" t="e">
        <f>HYPERLINK("#"&amp;"Insumos"&amp;"!A"&amp;MATCH($B10741,#REF!,0),"Ins "&amp;$B10741)</f>
        <v>#REF!</v>
      </c>
      <c r="M10741" s="220"/>
    </row>
    <row r="10742" spans="1:13" x14ac:dyDescent="0.2">
      <c r="A10742" s="35" t="s">
        <v>12386</v>
      </c>
      <c r="B10742" s="1" t="s">
        <v>7442</v>
      </c>
      <c r="C10742" s="45" t="s">
        <v>7443</v>
      </c>
      <c r="D10742" s="23" t="s">
        <v>5751</v>
      </c>
      <c r="E10742" s="23" t="s">
        <v>4134</v>
      </c>
      <c r="F10742" s="40">
        <v>3</v>
      </c>
      <c r="G10742" s="25">
        <v>1403</v>
      </c>
      <c r="H10742" s="25">
        <v>4209</v>
      </c>
      <c r="I10742" s="25"/>
      <c r="J10742" s="58" t="e">
        <f>HYPERLINK("#"&amp;"Insumos"&amp;"!A"&amp;MATCH($B10742,#REF!,0),"Ins "&amp;$B10742)</f>
        <v>#REF!</v>
      </c>
      <c r="M10742" s="220"/>
    </row>
    <row r="10743" spans="1:13" x14ac:dyDescent="0.2">
      <c r="A10743" s="35" t="s">
        <v>12386</v>
      </c>
      <c r="B10743" s="1" t="s">
        <v>7490</v>
      </c>
      <c r="C10743" s="45" t="s">
        <v>7491</v>
      </c>
      <c r="D10743" s="23" t="s">
        <v>5751</v>
      </c>
      <c r="E10743" s="23" t="s">
        <v>4134</v>
      </c>
      <c r="F10743" s="40">
        <v>2</v>
      </c>
      <c r="G10743" s="25">
        <v>746</v>
      </c>
      <c r="H10743" s="25">
        <v>1492</v>
      </c>
      <c r="I10743" s="25"/>
      <c r="J10743" s="58" t="e">
        <f>HYPERLINK("#"&amp;"Insumos"&amp;"!A"&amp;MATCH($B10743,#REF!,0),"Ins "&amp;$B10743)</f>
        <v>#REF!</v>
      </c>
      <c r="M10743" s="220"/>
    </row>
    <row r="10744" spans="1:13" x14ac:dyDescent="0.2">
      <c r="A10744" s="35" t="s">
        <v>12386</v>
      </c>
      <c r="B10744" s="1" t="s">
        <v>7492</v>
      </c>
      <c r="C10744" s="45" t="s">
        <v>7493</v>
      </c>
      <c r="D10744" s="23" t="s">
        <v>5751</v>
      </c>
      <c r="E10744" s="23" t="s">
        <v>4134</v>
      </c>
      <c r="F10744" s="40">
        <v>1</v>
      </c>
      <c r="G10744" s="25">
        <v>12858</v>
      </c>
      <c r="H10744" s="25">
        <v>12858</v>
      </c>
      <c r="I10744" s="25"/>
      <c r="J10744" s="58" t="e">
        <f>HYPERLINK("#"&amp;"Insumos"&amp;"!A"&amp;MATCH($B10744,#REF!,0),"Ins "&amp;$B10744)</f>
        <v>#REF!</v>
      </c>
      <c r="M10744" s="220"/>
    </row>
    <row r="10745" spans="1:13" x14ac:dyDescent="0.2">
      <c r="A10745" s="35" t="s">
        <v>12386</v>
      </c>
      <c r="B10745" s="1" t="s">
        <v>7790</v>
      </c>
      <c r="C10745" s="45" t="s">
        <v>7791</v>
      </c>
      <c r="D10745" s="23" t="s">
        <v>5751</v>
      </c>
      <c r="E10745" s="23" t="s">
        <v>464</v>
      </c>
      <c r="F10745" s="40">
        <v>3</v>
      </c>
      <c r="G10745" s="25">
        <v>3641</v>
      </c>
      <c r="H10745" s="25">
        <v>10923</v>
      </c>
      <c r="I10745" s="25"/>
      <c r="J10745" s="58" t="e">
        <f>HYPERLINK("#"&amp;"Insumos"&amp;"!A"&amp;MATCH($B10745,#REF!,0),"Ins "&amp;$B10745)</f>
        <v>#REF!</v>
      </c>
      <c r="M10745" s="220"/>
    </row>
    <row r="10746" spans="1:13" x14ac:dyDescent="0.2">
      <c r="A10746" s="35" t="s">
        <v>12386</v>
      </c>
      <c r="B10746" s="1" t="s">
        <v>7800</v>
      </c>
      <c r="C10746" s="45" t="s">
        <v>7801</v>
      </c>
      <c r="D10746" s="23" t="s">
        <v>5751</v>
      </c>
      <c r="E10746" s="23" t="s">
        <v>464</v>
      </c>
      <c r="F10746" s="40">
        <v>1</v>
      </c>
      <c r="G10746" s="25">
        <v>12737</v>
      </c>
      <c r="H10746" s="25">
        <v>12737</v>
      </c>
      <c r="I10746" s="25"/>
      <c r="J10746" s="58" t="e">
        <f>HYPERLINK("#"&amp;"Insumos"&amp;"!A"&amp;MATCH($B10746,#REF!,0),"Ins "&amp;$B10746)</f>
        <v>#REF!</v>
      </c>
      <c r="M10746" s="220"/>
    </row>
    <row r="10747" spans="1:13" ht="25.5" x14ac:dyDescent="0.2">
      <c r="A10747" s="36" t="s">
        <v>12387</v>
      </c>
      <c r="B10747" s="26" t="s">
        <v>6816</v>
      </c>
      <c r="C10747" s="79" t="s">
        <v>12393</v>
      </c>
      <c r="D10747" s="37" t="s">
        <v>5608</v>
      </c>
      <c r="E10747" s="37" t="s">
        <v>4134</v>
      </c>
      <c r="F10747" s="41"/>
      <c r="G10747" s="27"/>
      <c r="H10747" s="27"/>
      <c r="I10747" s="27">
        <v>104481</v>
      </c>
      <c r="M10747" s="220">
        <f t="shared" si="167"/>
        <v>136828</v>
      </c>
    </row>
    <row r="10748" spans="1:13" x14ac:dyDescent="0.2">
      <c r="A10748" s="35" t="s">
        <v>12387</v>
      </c>
      <c r="B10748" s="1" t="s">
        <v>5577</v>
      </c>
      <c r="C10748" s="45" t="s">
        <v>6346</v>
      </c>
      <c r="D10748" s="23" t="s">
        <v>5734</v>
      </c>
      <c r="E10748" s="23" t="s">
        <v>4141</v>
      </c>
      <c r="F10748" s="40">
        <v>1</v>
      </c>
      <c r="G10748" s="25">
        <v>53481</v>
      </c>
      <c r="H10748" s="25">
        <v>53481</v>
      </c>
      <c r="I10748" s="25"/>
      <c r="J10748" s="58" t="e">
        <f>HYPERLINK("#"&amp;"Insumos"&amp;"!A"&amp;MATCH($B10748,#REF!,0),"Ins "&amp;$B10748)</f>
        <v>#REF!</v>
      </c>
      <c r="M10748" s="220"/>
    </row>
    <row r="10749" spans="1:13" x14ac:dyDescent="0.2">
      <c r="A10749" s="35" t="s">
        <v>12387</v>
      </c>
      <c r="B10749" s="1" t="s">
        <v>5533</v>
      </c>
      <c r="C10749" s="45" t="s">
        <v>5892</v>
      </c>
      <c r="D10749" s="23" t="s">
        <v>977</v>
      </c>
      <c r="E10749" s="23" t="s">
        <v>4134</v>
      </c>
      <c r="F10749" s="40">
        <v>0.5</v>
      </c>
      <c r="G10749" s="25">
        <v>3623</v>
      </c>
      <c r="H10749" s="25">
        <v>1812</v>
      </c>
      <c r="I10749" s="25"/>
      <c r="J10749" s="58" t="e">
        <f>HYPERLINK("#"&amp;"Insumos"&amp;"!A"&amp;MATCH($B10749,#REF!,0),"Ins "&amp;$B10749)</f>
        <v>#REF!</v>
      </c>
      <c r="M10749" s="220"/>
    </row>
    <row r="10750" spans="1:13" x14ac:dyDescent="0.2">
      <c r="A10750" s="35" t="s">
        <v>12387</v>
      </c>
      <c r="B10750" s="34" t="s">
        <v>12354</v>
      </c>
      <c r="C10750" s="45" t="s">
        <v>12395</v>
      </c>
      <c r="D10750" s="23" t="s">
        <v>5751</v>
      </c>
      <c r="E10750" s="23" t="s">
        <v>4134</v>
      </c>
      <c r="F10750" s="40">
        <v>1</v>
      </c>
      <c r="G10750" s="25">
        <v>41600</v>
      </c>
      <c r="H10750" s="25">
        <v>41600</v>
      </c>
      <c r="I10750" s="25"/>
      <c r="J10750" s="58" t="e">
        <f>HYPERLINK("#"&amp;"Insumos"&amp;"!A"&amp;MATCH($B10750,#REF!,0),"Ins "&amp;$B10750)</f>
        <v>#REF!</v>
      </c>
      <c r="M10750" s="220"/>
    </row>
    <row r="10751" spans="1:13" x14ac:dyDescent="0.2">
      <c r="A10751" s="35" t="s">
        <v>12387</v>
      </c>
      <c r="B10751" s="34" t="s">
        <v>5007</v>
      </c>
      <c r="C10751" s="45" t="s">
        <v>720</v>
      </c>
      <c r="D10751" s="23" t="s">
        <v>5751</v>
      </c>
      <c r="E10751" s="23" t="s">
        <v>4134</v>
      </c>
      <c r="F10751" s="40">
        <v>1</v>
      </c>
      <c r="G10751" s="25">
        <v>1897</v>
      </c>
      <c r="H10751" s="25">
        <v>1897</v>
      </c>
      <c r="I10751" s="25"/>
      <c r="J10751" s="58" t="e">
        <f>HYPERLINK("#"&amp;"Insumos"&amp;"!A"&amp;MATCH($B10751,#REF!,0),"Ins "&amp;$B10751)</f>
        <v>#REF!</v>
      </c>
      <c r="M10751" s="220"/>
    </row>
    <row r="10752" spans="1:13" ht="25.5" x14ac:dyDescent="0.2">
      <c r="A10752" s="36" t="s">
        <v>12402</v>
      </c>
      <c r="B10752" s="26" t="s">
        <v>6816</v>
      </c>
      <c r="C10752" s="79" t="s">
        <v>12396</v>
      </c>
      <c r="D10752" s="37" t="s">
        <v>5608</v>
      </c>
      <c r="E10752" s="37" t="s">
        <v>464</v>
      </c>
      <c r="F10752" s="41"/>
      <c r="G10752" s="27"/>
      <c r="H10752" s="27"/>
      <c r="I10752" s="27">
        <v>60723</v>
      </c>
      <c r="M10752" s="220">
        <f t="shared" si="167"/>
        <v>79523</v>
      </c>
    </row>
    <row r="10753" spans="1:13" x14ac:dyDescent="0.2">
      <c r="A10753" s="35" t="s">
        <v>12402</v>
      </c>
      <c r="B10753" s="34" t="s">
        <v>5577</v>
      </c>
      <c r="C10753" s="45" t="s">
        <v>6346</v>
      </c>
      <c r="D10753" s="23" t="s">
        <v>5734</v>
      </c>
      <c r="E10753" s="23" t="s">
        <v>4141</v>
      </c>
      <c r="F10753" s="40">
        <v>0.5</v>
      </c>
      <c r="G10753" s="25">
        <v>53481</v>
      </c>
      <c r="H10753" s="25">
        <v>26741</v>
      </c>
      <c r="I10753" s="25"/>
      <c r="J10753" s="58" t="e">
        <f>HYPERLINK("#"&amp;"Insumos"&amp;"!A"&amp;MATCH($B10753,#REF!,0),"Ins "&amp;$B10753)</f>
        <v>#REF!</v>
      </c>
      <c r="M10753" s="220"/>
    </row>
    <row r="10754" spans="1:13" x14ac:dyDescent="0.2">
      <c r="A10754" s="35" t="s">
        <v>12402</v>
      </c>
      <c r="B10754" s="34" t="s">
        <v>5007</v>
      </c>
      <c r="C10754" s="45" t="s">
        <v>720</v>
      </c>
      <c r="D10754" s="23" t="s">
        <v>5751</v>
      </c>
      <c r="E10754" s="23" t="s">
        <v>4134</v>
      </c>
      <c r="F10754" s="40">
        <v>0.1</v>
      </c>
      <c r="G10754" s="25">
        <v>1897</v>
      </c>
      <c r="H10754" s="25">
        <v>190</v>
      </c>
      <c r="I10754" s="25"/>
      <c r="J10754" s="58" t="e">
        <f>HYPERLINK("#"&amp;"Insumos"&amp;"!A"&amp;MATCH($B10754,#REF!,0),"Ins "&amp;$B10754)</f>
        <v>#REF!</v>
      </c>
      <c r="M10754" s="220"/>
    </row>
    <row r="10755" spans="1:13" x14ac:dyDescent="0.2">
      <c r="A10755" s="35" t="s">
        <v>12402</v>
      </c>
      <c r="B10755" s="34" t="s">
        <v>263</v>
      </c>
      <c r="C10755" s="45" t="s">
        <v>696</v>
      </c>
      <c r="D10755" s="23" t="s">
        <v>5534</v>
      </c>
      <c r="E10755" s="23" t="s">
        <v>4140</v>
      </c>
      <c r="F10755" s="40">
        <v>0.01</v>
      </c>
      <c r="G10755" s="25">
        <v>187426</v>
      </c>
      <c r="H10755" s="25">
        <v>1874</v>
      </c>
      <c r="I10755" s="25"/>
      <c r="J10755" s="58" t="e">
        <f>HYPERLINK("#"&amp;"Insumos"&amp;"!A"&amp;MATCH($B10755,#REF!,0),"Ins "&amp;$B10755)</f>
        <v>#REF!</v>
      </c>
      <c r="M10755" s="220"/>
    </row>
    <row r="10756" spans="1:13" x14ac:dyDescent="0.2">
      <c r="A10756" s="35" t="s">
        <v>12402</v>
      </c>
      <c r="B10756" s="34" t="s">
        <v>11519</v>
      </c>
      <c r="C10756" s="45" t="s">
        <v>11539</v>
      </c>
      <c r="D10756" s="23" t="s">
        <v>5751</v>
      </c>
      <c r="E10756" s="23" t="s">
        <v>287</v>
      </c>
      <c r="F10756" s="40">
        <v>1.1000000000000001</v>
      </c>
      <c r="G10756" s="25">
        <v>29016</v>
      </c>
      <c r="H10756" s="25">
        <v>31918</v>
      </c>
      <c r="I10756" s="25"/>
      <c r="J10756" s="58" t="e">
        <f>HYPERLINK("#"&amp;"Insumos"&amp;"!A"&amp;MATCH($B10756,#REF!,0),"Ins "&amp;$B10756)</f>
        <v>#REF!</v>
      </c>
      <c r="M10756" s="220"/>
    </row>
    <row r="10757" spans="1:13" ht="63.75" x14ac:dyDescent="0.2">
      <c r="A10757" s="36" t="s">
        <v>12403</v>
      </c>
      <c r="B10757" s="26" t="s">
        <v>6816</v>
      </c>
      <c r="C10757" s="79" t="s">
        <v>12397</v>
      </c>
      <c r="D10757" s="37" t="s">
        <v>5608</v>
      </c>
      <c r="E10757" s="37" t="s">
        <v>4134</v>
      </c>
      <c r="F10757" s="41"/>
      <c r="G10757" s="27"/>
      <c r="H10757" s="27"/>
      <c r="I10757" s="27">
        <v>412600</v>
      </c>
      <c r="M10757" s="220">
        <f t="shared" ref="M10757:M10817" si="168">ROUND(I10757*(1+$L$2),0)</f>
        <v>540341</v>
      </c>
    </row>
    <row r="10758" spans="1:13" x14ac:dyDescent="0.2">
      <c r="A10758" s="35" t="s">
        <v>12403</v>
      </c>
      <c r="B10758" s="34" t="s">
        <v>81</v>
      </c>
      <c r="C10758" s="45" t="s">
        <v>1020</v>
      </c>
      <c r="D10758" s="23" t="s">
        <v>5734</v>
      </c>
      <c r="E10758" s="23" t="s">
        <v>4141</v>
      </c>
      <c r="F10758" s="40">
        <v>3</v>
      </c>
      <c r="G10758" s="25">
        <v>75325</v>
      </c>
      <c r="H10758" s="25">
        <v>225975</v>
      </c>
      <c r="I10758" s="25"/>
      <c r="J10758" s="58" t="e">
        <f>HYPERLINK("#"&amp;"Insumos"&amp;"!A"&amp;MATCH($B10758,#REF!,0),"Ins "&amp;$B10758)</f>
        <v>#REF!</v>
      </c>
      <c r="M10758" s="220"/>
    </row>
    <row r="10759" spans="1:13" x14ac:dyDescent="0.2">
      <c r="A10759" s="35" t="s">
        <v>12403</v>
      </c>
      <c r="B10759" s="34" t="s">
        <v>263</v>
      </c>
      <c r="C10759" s="45" t="s">
        <v>696</v>
      </c>
      <c r="D10759" s="23" t="s">
        <v>5534</v>
      </c>
      <c r="E10759" s="23" t="s">
        <v>4140</v>
      </c>
      <c r="F10759" s="40">
        <v>1.5299999999999999E-2</v>
      </c>
      <c r="G10759" s="25">
        <v>187426</v>
      </c>
      <c r="H10759" s="25">
        <v>2868</v>
      </c>
      <c r="I10759" s="25"/>
      <c r="J10759" s="58" t="e">
        <f>HYPERLINK("#"&amp;"Insumos"&amp;"!A"&amp;MATCH($B10759,#REF!,0),"Ins "&amp;$B10759)</f>
        <v>#REF!</v>
      </c>
      <c r="M10759" s="220"/>
    </row>
    <row r="10760" spans="1:13" x14ac:dyDescent="0.2">
      <c r="A10760" s="35" t="s">
        <v>12403</v>
      </c>
      <c r="B10760" s="34" t="s">
        <v>5533</v>
      </c>
      <c r="C10760" s="45" t="s">
        <v>5892</v>
      </c>
      <c r="D10760" s="23" t="s">
        <v>977</v>
      </c>
      <c r="E10760" s="23" t="s">
        <v>4134</v>
      </c>
      <c r="F10760" s="40">
        <v>0.5</v>
      </c>
      <c r="G10760" s="25">
        <v>3623</v>
      </c>
      <c r="H10760" s="25">
        <v>1812</v>
      </c>
      <c r="I10760" s="25"/>
      <c r="J10760" s="58" t="e">
        <f>HYPERLINK("#"&amp;"Insumos"&amp;"!A"&amp;MATCH($B10760,#REF!,0),"Ins "&amp;$B10760)</f>
        <v>#REF!</v>
      </c>
      <c r="M10760" s="220"/>
    </row>
    <row r="10761" spans="1:13" ht="51" x14ac:dyDescent="0.2">
      <c r="A10761" s="35" t="s">
        <v>12403</v>
      </c>
      <c r="B10761" s="34" t="s">
        <v>4821</v>
      </c>
      <c r="C10761" s="45" t="s">
        <v>7330</v>
      </c>
      <c r="D10761" s="23" t="s">
        <v>5751</v>
      </c>
      <c r="E10761" s="23" t="s">
        <v>4134</v>
      </c>
      <c r="F10761" s="40">
        <v>1</v>
      </c>
      <c r="G10761" s="25">
        <v>148747</v>
      </c>
      <c r="H10761" s="25">
        <v>148747</v>
      </c>
      <c r="I10761" s="25"/>
      <c r="J10761" s="58" t="e">
        <f>HYPERLINK("#"&amp;"Insumos"&amp;"!A"&amp;MATCH($B10761,#REF!,0),"Ins "&amp;$B10761)</f>
        <v>#REF!</v>
      </c>
      <c r="M10761" s="220"/>
    </row>
    <row r="10762" spans="1:13" x14ac:dyDescent="0.2">
      <c r="A10762" s="35" t="s">
        <v>12403</v>
      </c>
      <c r="B10762" s="34" t="s">
        <v>5007</v>
      </c>
      <c r="C10762" s="45" t="s">
        <v>720</v>
      </c>
      <c r="D10762" s="23" t="s">
        <v>5751</v>
      </c>
      <c r="E10762" s="23" t="s">
        <v>4134</v>
      </c>
      <c r="F10762" s="40">
        <v>5.5</v>
      </c>
      <c r="G10762" s="25">
        <v>1897</v>
      </c>
      <c r="H10762" s="25">
        <v>10434</v>
      </c>
      <c r="I10762" s="25"/>
      <c r="J10762" s="58" t="e">
        <f>HYPERLINK("#"&amp;"Insumos"&amp;"!A"&amp;MATCH($B10762,#REF!,0),"Ins "&amp;$B10762)</f>
        <v>#REF!</v>
      </c>
      <c r="M10762" s="220"/>
    </row>
    <row r="10763" spans="1:13" x14ac:dyDescent="0.2">
      <c r="A10763" s="35" t="s">
        <v>12403</v>
      </c>
      <c r="B10763" s="34" t="s">
        <v>6090</v>
      </c>
      <c r="C10763" s="45" t="s">
        <v>6091</v>
      </c>
      <c r="D10763" s="23" t="s">
        <v>5751</v>
      </c>
      <c r="E10763" s="23" t="s">
        <v>464</v>
      </c>
      <c r="F10763" s="40">
        <v>4</v>
      </c>
      <c r="G10763" s="25">
        <v>3200</v>
      </c>
      <c r="H10763" s="25">
        <v>12800</v>
      </c>
      <c r="I10763" s="25"/>
      <c r="J10763" s="58" t="e">
        <f>HYPERLINK("#"&amp;"Insumos"&amp;"!A"&amp;MATCH($B10763,#REF!,0),"Ins "&amp;$B10763)</f>
        <v>#REF!</v>
      </c>
      <c r="M10763" s="220"/>
    </row>
    <row r="10764" spans="1:13" x14ac:dyDescent="0.2">
      <c r="A10764" s="35" t="s">
        <v>12403</v>
      </c>
      <c r="B10764" s="34" t="s">
        <v>6119</v>
      </c>
      <c r="C10764" s="45" t="s">
        <v>6120</v>
      </c>
      <c r="D10764" s="23" t="s">
        <v>5751</v>
      </c>
      <c r="E10764" s="23" t="s">
        <v>4134</v>
      </c>
      <c r="F10764" s="40">
        <v>4</v>
      </c>
      <c r="G10764" s="25">
        <v>1492</v>
      </c>
      <c r="H10764" s="25">
        <v>5968</v>
      </c>
      <c r="I10764" s="25"/>
      <c r="J10764" s="58" t="e">
        <f>HYPERLINK("#"&amp;"Insumos"&amp;"!A"&amp;MATCH($B10764,#REF!,0),"Ins "&amp;$B10764)</f>
        <v>#REF!</v>
      </c>
      <c r="M10764" s="220"/>
    </row>
    <row r="10765" spans="1:13" x14ac:dyDescent="0.2">
      <c r="A10765" s="35" t="s">
        <v>12403</v>
      </c>
      <c r="B10765" s="34" t="s">
        <v>7408</v>
      </c>
      <c r="C10765" s="45" t="s">
        <v>7409</v>
      </c>
      <c r="D10765" s="23" t="s">
        <v>5751</v>
      </c>
      <c r="E10765" s="23" t="s">
        <v>4134</v>
      </c>
      <c r="F10765" s="40">
        <v>4</v>
      </c>
      <c r="G10765" s="25">
        <v>999</v>
      </c>
      <c r="H10765" s="25">
        <v>3996</v>
      </c>
      <c r="I10765" s="25"/>
      <c r="J10765" s="58" t="e">
        <f>HYPERLINK("#"&amp;"Insumos"&amp;"!A"&amp;MATCH($B10765,#REF!,0),"Ins "&amp;$B10765)</f>
        <v>#REF!</v>
      </c>
      <c r="M10765" s="220"/>
    </row>
    <row r="10766" spans="1:13" ht="51" x14ac:dyDescent="0.2">
      <c r="A10766" s="36" t="s">
        <v>12404</v>
      </c>
      <c r="B10766" s="26" t="s">
        <v>6816</v>
      </c>
      <c r="C10766" s="79" t="s">
        <v>12398</v>
      </c>
      <c r="D10766" s="37" t="s">
        <v>5608</v>
      </c>
      <c r="E10766" s="37" t="s">
        <v>4134</v>
      </c>
      <c r="F10766" s="41"/>
      <c r="G10766" s="27"/>
      <c r="H10766" s="27"/>
      <c r="I10766" s="27">
        <v>129642</v>
      </c>
      <c r="M10766" s="220">
        <f t="shared" si="168"/>
        <v>169779</v>
      </c>
    </row>
    <row r="10767" spans="1:13" x14ac:dyDescent="0.2">
      <c r="A10767" s="35" t="s">
        <v>12404</v>
      </c>
      <c r="B10767" s="34" t="s">
        <v>5577</v>
      </c>
      <c r="C10767" s="45" t="s">
        <v>6346</v>
      </c>
      <c r="D10767" s="23" t="s">
        <v>5734</v>
      </c>
      <c r="E10767" s="23" t="s">
        <v>4141</v>
      </c>
      <c r="F10767" s="40">
        <v>0.7</v>
      </c>
      <c r="G10767" s="25">
        <v>53481</v>
      </c>
      <c r="H10767" s="25">
        <v>37437</v>
      </c>
      <c r="I10767" s="25"/>
      <c r="J10767" s="58" t="e">
        <f>HYPERLINK("#"&amp;"Insumos"&amp;"!A"&amp;MATCH($B10767,#REF!,0),"Ins "&amp;$B10767)</f>
        <v>#REF!</v>
      </c>
      <c r="M10767" s="220"/>
    </row>
    <row r="10768" spans="1:13" x14ac:dyDescent="0.2">
      <c r="A10768" s="35" t="s">
        <v>12404</v>
      </c>
      <c r="B10768" s="34" t="s">
        <v>263</v>
      </c>
      <c r="C10768" s="45" t="s">
        <v>696</v>
      </c>
      <c r="D10768" s="23" t="s">
        <v>5534</v>
      </c>
      <c r="E10768" s="23" t="s">
        <v>4140</v>
      </c>
      <c r="F10768" s="40">
        <v>1.1486152804674366E-3</v>
      </c>
      <c r="G10768" s="25">
        <v>187426</v>
      </c>
      <c r="H10768" s="25">
        <v>215</v>
      </c>
      <c r="I10768" s="25"/>
      <c r="J10768" s="58" t="e">
        <f>HYPERLINK("#"&amp;"Insumos"&amp;"!A"&amp;MATCH($B10768,#REF!,0),"Ins "&amp;$B10768)</f>
        <v>#REF!</v>
      </c>
      <c r="M10768" s="220"/>
    </row>
    <row r="10769" spans="1:13" x14ac:dyDescent="0.2">
      <c r="A10769" s="35" t="s">
        <v>12404</v>
      </c>
      <c r="B10769" s="34" t="s">
        <v>5533</v>
      </c>
      <c r="C10769" s="45" t="s">
        <v>5892</v>
      </c>
      <c r="D10769" s="23" t="s">
        <v>977</v>
      </c>
      <c r="E10769" s="23" t="s">
        <v>4134</v>
      </c>
      <c r="F10769" s="40">
        <v>0.3</v>
      </c>
      <c r="G10769" s="25">
        <v>3623</v>
      </c>
      <c r="H10769" s="25">
        <v>1087</v>
      </c>
      <c r="I10769" s="25"/>
      <c r="J10769" s="58" t="e">
        <f>HYPERLINK("#"&amp;"Insumos"&amp;"!A"&amp;MATCH($B10769,#REF!,0),"Ins "&amp;$B10769)</f>
        <v>#REF!</v>
      </c>
      <c r="M10769" s="220"/>
    </row>
    <row r="10770" spans="1:13" x14ac:dyDescent="0.2">
      <c r="A10770" s="35" t="s">
        <v>12404</v>
      </c>
      <c r="B10770" s="34" t="s">
        <v>4680</v>
      </c>
      <c r="C10770" s="45" t="s">
        <v>205</v>
      </c>
      <c r="D10770" s="23" t="s">
        <v>5751</v>
      </c>
      <c r="E10770" s="23" t="s">
        <v>4134</v>
      </c>
      <c r="F10770" s="40">
        <v>2</v>
      </c>
      <c r="G10770" s="25">
        <v>520</v>
      </c>
      <c r="H10770" s="25">
        <v>1040</v>
      </c>
      <c r="I10770" s="25"/>
      <c r="J10770" s="58" t="e">
        <f>HYPERLINK("#"&amp;"Insumos"&amp;"!A"&amp;MATCH($B10770,#REF!,0),"Ins "&amp;$B10770)</f>
        <v>#REF!</v>
      </c>
      <c r="M10770" s="220"/>
    </row>
    <row r="10771" spans="1:13" x14ac:dyDescent="0.2">
      <c r="A10771" s="35" t="s">
        <v>12404</v>
      </c>
      <c r="B10771" s="34" t="s">
        <v>7794</v>
      </c>
      <c r="C10771" s="45" t="s">
        <v>7795</v>
      </c>
      <c r="D10771" s="23" t="s">
        <v>5751</v>
      </c>
      <c r="E10771" s="23" t="s">
        <v>464</v>
      </c>
      <c r="F10771" s="40">
        <v>1.03</v>
      </c>
      <c r="G10771" s="25">
        <v>9570</v>
      </c>
      <c r="H10771" s="25">
        <v>9857</v>
      </c>
      <c r="I10771" s="25"/>
      <c r="J10771" s="58" t="e">
        <f>HYPERLINK("#"&amp;"Insumos"&amp;"!A"&amp;MATCH($B10771,#REF!,0),"Ins "&amp;$B10771)</f>
        <v>#REF!</v>
      </c>
      <c r="M10771" s="220"/>
    </row>
    <row r="10772" spans="1:13" x14ac:dyDescent="0.2">
      <c r="A10772" s="35" t="s">
        <v>12404</v>
      </c>
      <c r="B10772" s="34" t="s">
        <v>4239</v>
      </c>
      <c r="C10772" s="45" t="s">
        <v>1497</v>
      </c>
      <c r="D10772" s="23" t="s">
        <v>5751</v>
      </c>
      <c r="E10772" s="23" t="s">
        <v>4134</v>
      </c>
      <c r="F10772" s="40">
        <v>1</v>
      </c>
      <c r="G10772" s="25">
        <v>3481</v>
      </c>
      <c r="H10772" s="25">
        <v>3481</v>
      </c>
      <c r="I10772" s="25"/>
      <c r="J10772" s="58" t="e">
        <f>HYPERLINK("#"&amp;"Insumos"&amp;"!A"&amp;MATCH($B10772,#REF!,0),"Ins "&amp;$B10772)</f>
        <v>#REF!</v>
      </c>
      <c r="M10772" s="220"/>
    </row>
    <row r="10773" spans="1:13" x14ac:dyDescent="0.2">
      <c r="A10773" s="35" t="s">
        <v>12404</v>
      </c>
      <c r="B10773" s="34" t="s">
        <v>5089</v>
      </c>
      <c r="C10773" s="45" t="s">
        <v>305</v>
      </c>
      <c r="D10773" s="23" t="s">
        <v>5751</v>
      </c>
      <c r="E10773" s="23" t="s">
        <v>4134</v>
      </c>
      <c r="F10773" s="40">
        <v>1</v>
      </c>
      <c r="G10773" s="25">
        <v>9220</v>
      </c>
      <c r="H10773" s="25">
        <v>9220</v>
      </c>
      <c r="I10773" s="25"/>
      <c r="J10773" s="58" t="e">
        <f>HYPERLINK("#"&amp;"Insumos"&amp;"!A"&amp;MATCH($B10773,#REF!,0),"Ins "&amp;$B10773)</f>
        <v>#REF!</v>
      </c>
      <c r="M10773" s="220"/>
    </row>
    <row r="10774" spans="1:13" x14ac:dyDescent="0.2">
      <c r="A10774" s="35" t="s">
        <v>12404</v>
      </c>
      <c r="B10774" s="34" t="s">
        <v>4844</v>
      </c>
      <c r="C10774" s="45" t="s">
        <v>336</v>
      </c>
      <c r="D10774" s="23" t="s">
        <v>5751</v>
      </c>
      <c r="E10774" s="23" t="s">
        <v>4134</v>
      </c>
      <c r="F10774" s="40">
        <v>1</v>
      </c>
      <c r="G10774" s="25">
        <v>57683</v>
      </c>
      <c r="H10774" s="25">
        <v>57683</v>
      </c>
      <c r="I10774" s="25"/>
      <c r="J10774" s="58" t="e">
        <f>HYPERLINK("#"&amp;"Insumos"&amp;"!A"&amp;MATCH($B10774,#REF!,0),"Ins "&amp;$B10774)</f>
        <v>#REF!</v>
      </c>
      <c r="M10774" s="220"/>
    </row>
    <row r="10775" spans="1:13" x14ac:dyDescent="0.2">
      <c r="A10775" s="35" t="s">
        <v>12404</v>
      </c>
      <c r="B10775" s="34" t="s">
        <v>4887</v>
      </c>
      <c r="C10775" s="45" t="s">
        <v>378</v>
      </c>
      <c r="D10775" s="23" t="s">
        <v>5751</v>
      </c>
      <c r="E10775" s="23" t="s">
        <v>287</v>
      </c>
      <c r="F10775" s="40">
        <v>3</v>
      </c>
      <c r="G10775" s="25">
        <v>2946</v>
      </c>
      <c r="H10775" s="25">
        <v>8838</v>
      </c>
      <c r="I10775" s="25"/>
      <c r="J10775" s="58" t="e">
        <f>HYPERLINK("#"&amp;"Insumos"&amp;"!A"&amp;MATCH($B10775,#REF!,0),"Ins "&amp;$B10775)</f>
        <v>#REF!</v>
      </c>
      <c r="M10775" s="220"/>
    </row>
    <row r="10776" spans="1:13" x14ac:dyDescent="0.2">
      <c r="A10776" s="35" t="s">
        <v>12404</v>
      </c>
      <c r="B10776" s="34" t="s">
        <v>4903</v>
      </c>
      <c r="C10776" s="45" t="s">
        <v>489</v>
      </c>
      <c r="D10776" s="23" t="s">
        <v>5751</v>
      </c>
      <c r="E10776" s="23" t="s">
        <v>4135</v>
      </c>
      <c r="F10776" s="40">
        <v>0.1</v>
      </c>
      <c r="G10776" s="25">
        <v>5939</v>
      </c>
      <c r="H10776" s="25">
        <v>594</v>
      </c>
      <c r="I10776" s="25"/>
      <c r="J10776" s="58" t="e">
        <f>HYPERLINK("#"&amp;"Insumos"&amp;"!A"&amp;MATCH($B10776,#REF!,0),"Ins "&amp;$B10776)</f>
        <v>#REF!</v>
      </c>
      <c r="M10776" s="220"/>
    </row>
    <row r="10777" spans="1:13" x14ac:dyDescent="0.2">
      <c r="A10777" s="35" t="s">
        <v>12404</v>
      </c>
      <c r="B10777" s="34" t="s">
        <v>5007</v>
      </c>
      <c r="C10777" s="45" t="s">
        <v>720</v>
      </c>
      <c r="D10777" s="23" t="s">
        <v>5751</v>
      </c>
      <c r="E10777" s="23" t="s">
        <v>4134</v>
      </c>
      <c r="F10777" s="40">
        <v>0.1</v>
      </c>
      <c r="G10777" s="25">
        <v>1897</v>
      </c>
      <c r="H10777" s="25">
        <v>190</v>
      </c>
      <c r="I10777" s="25"/>
      <c r="J10777" s="58" t="e">
        <f>HYPERLINK("#"&amp;"Insumos"&amp;"!A"&amp;MATCH($B10777,#REF!,0),"Ins "&amp;$B10777)</f>
        <v>#REF!</v>
      </c>
      <c r="M10777" s="220"/>
    </row>
    <row r="10778" spans="1:13" ht="25.5" x14ac:dyDescent="0.2">
      <c r="A10778" s="36" t="s">
        <v>12405</v>
      </c>
      <c r="B10778" s="26" t="s">
        <v>6816</v>
      </c>
      <c r="C10778" s="79" t="s">
        <v>12399</v>
      </c>
      <c r="D10778" s="37" t="s">
        <v>5608</v>
      </c>
      <c r="E10778" s="37" t="s">
        <v>11151</v>
      </c>
      <c r="F10778" s="41"/>
      <c r="G10778" s="27"/>
      <c r="H10778" s="27"/>
      <c r="I10778" s="27">
        <v>93740</v>
      </c>
      <c r="M10778" s="220">
        <f t="shared" si="168"/>
        <v>122762</v>
      </c>
    </row>
    <row r="10779" spans="1:13" x14ac:dyDescent="0.2">
      <c r="A10779" s="35" t="s">
        <v>12405</v>
      </c>
      <c r="B10779" s="34" t="s">
        <v>11157</v>
      </c>
      <c r="C10779" s="45" t="s">
        <v>11119</v>
      </c>
      <c r="D10779" s="23" t="s">
        <v>5751</v>
      </c>
      <c r="E10779" s="23" t="s">
        <v>11151</v>
      </c>
      <c r="F10779" s="40">
        <v>1</v>
      </c>
      <c r="G10779" s="25">
        <v>884</v>
      </c>
      <c r="H10779" s="25">
        <v>884</v>
      </c>
      <c r="I10779" s="25"/>
      <c r="J10779" s="58" t="e">
        <f>HYPERLINK("#"&amp;"Insumos"&amp;"!A"&amp;MATCH($B10779,#REF!,0),"Ins "&amp;$B10779)</f>
        <v>#REF!</v>
      </c>
      <c r="M10779" s="220"/>
    </row>
    <row r="10780" spans="1:13" x14ac:dyDescent="0.2">
      <c r="A10780" s="35" t="s">
        <v>12405</v>
      </c>
      <c r="B10780" s="34" t="s">
        <v>7414</v>
      </c>
      <c r="C10780" s="45" t="s">
        <v>7415</v>
      </c>
      <c r="D10780" s="23" t="s">
        <v>5751</v>
      </c>
      <c r="E10780" s="23" t="s">
        <v>287</v>
      </c>
      <c r="F10780" s="40">
        <v>6</v>
      </c>
      <c r="G10780" s="25">
        <v>2673</v>
      </c>
      <c r="H10780" s="25">
        <v>16038</v>
      </c>
      <c r="I10780" s="25"/>
      <c r="J10780" s="58" t="e">
        <f>HYPERLINK("#"&amp;"Insumos"&amp;"!A"&amp;MATCH($B10780,#REF!,0),"Ins "&amp;$B10780)</f>
        <v>#REF!</v>
      </c>
      <c r="M10780" s="220"/>
    </row>
    <row r="10781" spans="1:13" x14ac:dyDescent="0.2">
      <c r="A10781" s="35" t="s">
        <v>12405</v>
      </c>
      <c r="B10781" s="34" t="s">
        <v>11526</v>
      </c>
      <c r="C10781" s="45" t="s">
        <v>11573</v>
      </c>
      <c r="D10781" s="23" t="s">
        <v>5751</v>
      </c>
      <c r="E10781" s="23" t="s">
        <v>464</v>
      </c>
      <c r="F10781" s="40">
        <v>3.05</v>
      </c>
      <c r="G10781" s="25">
        <v>2236</v>
      </c>
      <c r="H10781" s="25">
        <v>6820</v>
      </c>
      <c r="I10781" s="25"/>
      <c r="J10781" s="58" t="e">
        <f>HYPERLINK("#"&amp;"Insumos"&amp;"!A"&amp;MATCH($B10781,#REF!,0),"Ins "&amp;$B10781)</f>
        <v>#REF!</v>
      </c>
      <c r="M10781" s="220"/>
    </row>
    <row r="10782" spans="1:13" x14ac:dyDescent="0.2">
      <c r="A10782" s="35" t="s">
        <v>12405</v>
      </c>
      <c r="B10782" s="34" t="s">
        <v>5037</v>
      </c>
      <c r="C10782" s="45" t="s">
        <v>148</v>
      </c>
      <c r="D10782" s="23" t="s">
        <v>5751</v>
      </c>
      <c r="E10782" s="23" t="s">
        <v>4141</v>
      </c>
      <c r="F10782" s="40">
        <v>1</v>
      </c>
      <c r="G10782" s="25">
        <v>5806</v>
      </c>
      <c r="H10782" s="25">
        <v>5806</v>
      </c>
      <c r="I10782" s="25"/>
      <c r="J10782" s="58" t="e">
        <f>HYPERLINK("#"&amp;"Insumos"&amp;"!A"&amp;MATCH($B10782,#REF!,0),"Ins "&amp;$B10782)</f>
        <v>#REF!</v>
      </c>
      <c r="M10782" s="220"/>
    </row>
    <row r="10783" spans="1:13" x14ac:dyDescent="0.2">
      <c r="A10783" s="35" t="s">
        <v>12405</v>
      </c>
      <c r="B10783" s="34" t="s">
        <v>211</v>
      </c>
      <c r="C10783" s="45" t="s">
        <v>1033</v>
      </c>
      <c r="D10783" s="23" t="s">
        <v>5734</v>
      </c>
      <c r="E10783" s="23" t="s">
        <v>4141</v>
      </c>
      <c r="F10783" s="40">
        <v>0.43</v>
      </c>
      <c r="G10783" s="25">
        <v>140857</v>
      </c>
      <c r="H10783" s="25">
        <v>60569</v>
      </c>
      <c r="I10783" s="25"/>
      <c r="J10783" s="58" t="e">
        <f>HYPERLINK("#"&amp;"Insumos"&amp;"!A"&amp;MATCH($B10783,#REF!,0),"Ins "&amp;$B10783)</f>
        <v>#REF!</v>
      </c>
      <c r="M10783" s="220"/>
    </row>
    <row r="10784" spans="1:13" x14ac:dyDescent="0.2">
      <c r="A10784" s="35" t="s">
        <v>12405</v>
      </c>
      <c r="B10784" s="34" t="s">
        <v>5533</v>
      </c>
      <c r="C10784" s="45" t="s">
        <v>5892</v>
      </c>
      <c r="D10784" s="23" t="s">
        <v>977</v>
      </c>
      <c r="E10784" s="23" t="s">
        <v>4134</v>
      </c>
      <c r="F10784" s="40">
        <v>1</v>
      </c>
      <c r="G10784" s="25">
        <v>3623</v>
      </c>
      <c r="H10784" s="25">
        <v>3623</v>
      </c>
      <c r="I10784" s="25"/>
      <c r="J10784" s="58" t="e">
        <f>HYPERLINK("#"&amp;"Insumos"&amp;"!A"&amp;MATCH($B10784,#REF!,0),"Ins "&amp;$B10784)</f>
        <v>#REF!</v>
      </c>
      <c r="M10784" s="220"/>
    </row>
    <row r="10785" spans="1:13" ht="25.5" x14ac:dyDescent="0.2">
      <c r="A10785" s="36" t="s">
        <v>12406</v>
      </c>
      <c r="B10785" s="26" t="s">
        <v>6816</v>
      </c>
      <c r="C10785" s="79" t="s">
        <v>12400</v>
      </c>
      <c r="D10785" s="37" t="s">
        <v>5608</v>
      </c>
      <c r="E10785" s="37" t="s">
        <v>4134</v>
      </c>
      <c r="F10785" s="41"/>
      <c r="G10785" s="27"/>
      <c r="H10785" s="27"/>
      <c r="I10785" s="27">
        <v>85731</v>
      </c>
      <c r="M10785" s="220">
        <f t="shared" si="168"/>
        <v>112273</v>
      </c>
    </row>
    <row r="10786" spans="1:13" x14ac:dyDescent="0.2">
      <c r="A10786" s="35" t="s">
        <v>12406</v>
      </c>
      <c r="B10786" s="34" t="s">
        <v>81</v>
      </c>
      <c r="C10786" s="45" t="s">
        <v>1020</v>
      </c>
      <c r="D10786" s="23" t="s">
        <v>5734</v>
      </c>
      <c r="E10786" s="23" t="s">
        <v>4141</v>
      </c>
      <c r="F10786" s="40">
        <v>0.6</v>
      </c>
      <c r="G10786" s="25">
        <v>75325</v>
      </c>
      <c r="H10786" s="25">
        <v>45195</v>
      </c>
      <c r="I10786" s="25"/>
      <c r="J10786" s="58" t="e">
        <f>HYPERLINK("#"&amp;"Insumos"&amp;"!A"&amp;MATCH($B10786,#REF!,0),"Ins "&amp;$B10786)</f>
        <v>#REF!</v>
      </c>
      <c r="M10786" s="220"/>
    </row>
    <row r="10787" spans="1:13" x14ac:dyDescent="0.2">
      <c r="A10787" s="35" t="s">
        <v>12406</v>
      </c>
      <c r="B10787" s="34" t="s">
        <v>263</v>
      </c>
      <c r="C10787" s="45" t="s">
        <v>696</v>
      </c>
      <c r="D10787" s="23" t="s">
        <v>5534</v>
      </c>
      <c r="E10787" s="23" t="s">
        <v>4140</v>
      </c>
      <c r="F10787" s="40">
        <v>0.03</v>
      </c>
      <c r="G10787" s="25">
        <v>187426</v>
      </c>
      <c r="H10787" s="25">
        <v>5623</v>
      </c>
      <c r="I10787" s="25"/>
      <c r="J10787" s="58" t="e">
        <f>HYPERLINK("#"&amp;"Insumos"&amp;"!A"&amp;MATCH($B10787,#REF!,0),"Ins "&amp;$B10787)</f>
        <v>#REF!</v>
      </c>
      <c r="M10787" s="220"/>
    </row>
    <row r="10788" spans="1:13" x14ac:dyDescent="0.2">
      <c r="A10788" s="35" t="s">
        <v>12406</v>
      </c>
      <c r="B10788" s="34" t="s">
        <v>5533</v>
      </c>
      <c r="C10788" s="45" t="s">
        <v>5892</v>
      </c>
      <c r="D10788" s="23" t="s">
        <v>977</v>
      </c>
      <c r="E10788" s="23" t="s">
        <v>4134</v>
      </c>
      <c r="F10788" s="40">
        <v>0.5</v>
      </c>
      <c r="G10788" s="25">
        <v>3623</v>
      </c>
      <c r="H10788" s="25">
        <v>1812</v>
      </c>
      <c r="I10788" s="25"/>
      <c r="J10788" s="58" t="e">
        <f>HYPERLINK("#"&amp;"Insumos"&amp;"!A"&amp;MATCH($B10788,#REF!,0),"Ins "&amp;$B10788)</f>
        <v>#REF!</v>
      </c>
      <c r="M10788" s="220"/>
    </row>
    <row r="10789" spans="1:13" x14ac:dyDescent="0.2">
      <c r="A10789" s="35" t="s">
        <v>12406</v>
      </c>
      <c r="B10789" s="34" t="s">
        <v>4654</v>
      </c>
      <c r="C10789" s="45" t="s">
        <v>4</v>
      </c>
      <c r="D10789" s="23" t="s">
        <v>5751</v>
      </c>
      <c r="E10789" s="23" t="s">
        <v>4134</v>
      </c>
      <c r="F10789" s="40">
        <v>4</v>
      </c>
      <c r="G10789" s="25">
        <v>2562</v>
      </c>
      <c r="H10789" s="25">
        <v>10248</v>
      </c>
      <c r="I10789" s="25"/>
      <c r="J10789" s="58" t="e">
        <f>HYPERLINK("#"&amp;"Insumos"&amp;"!A"&amp;MATCH($B10789,#REF!,0),"Ins "&amp;$B10789)</f>
        <v>#REF!</v>
      </c>
      <c r="M10789" s="220"/>
    </row>
    <row r="10790" spans="1:13" x14ac:dyDescent="0.2">
      <c r="A10790" s="35" t="s">
        <v>12406</v>
      </c>
      <c r="B10790" s="34" t="s">
        <v>5007</v>
      </c>
      <c r="C10790" s="45" t="s">
        <v>720</v>
      </c>
      <c r="D10790" s="23" t="s">
        <v>5751</v>
      </c>
      <c r="E10790" s="23" t="s">
        <v>4134</v>
      </c>
      <c r="F10790" s="40">
        <v>1</v>
      </c>
      <c r="G10790" s="25">
        <v>1897</v>
      </c>
      <c r="H10790" s="25">
        <v>1897</v>
      </c>
      <c r="I10790" s="25"/>
      <c r="J10790" s="58" t="e">
        <f>HYPERLINK("#"&amp;"Insumos"&amp;"!A"&amp;MATCH($B10790,#REF!,0),"Ins "&amp;$B10790)</f>
        <v>#REF!</v>
      </c>
      <c r="M10790" s="220"/>
    </row>
    <row r="10791" spans="1:13" x14ac:dyDescent="0.2">
      <c r="A10791" s="35" t="s">
        <v>12406</v>
      </c>
      <c r="B10791" s="34" t="s">
        <v>12291</v>
      </c>
      <c r="C10791" s="45" t="s">
        <v>12318</v>
      </c>
      <c r="D10791" s="23" t="s">
        <v>5751</v>
      </c>
      <c r="E10791" s="23" t="s">
        <v>4134</v>
      </c>
      <c r="F10791" s="40">
        <v>1</v>
      </c>
      <c r="G10791" s="25">
        <v>20956</v>
      </c>
      <c r="H10791" s="25">
        <v>20956</v>
      </c>
      <c r="I10791" s="25"/>
      <c r="J10791" s="58" t="e">
        <f>HYPERLINK("#"&amp;"Insumos"&amp;"!A"&amp;MATCH($B10791,#REF!,0),"Ins "&amp;$B10791)</f>
        <v>#REF!</v>
      </c>
      <c r="M10791" s="220"/>
    </row>
    <row r="10792" spans="1:13" ht="25.5" x14ac:dyDescent="0.2">
      <c r="A10792" s="36" t="s">
        <v>12407</v>
      </c>
      <c r="B10792" s="26" t="s">
        <v>6816</v>
      </c>
      <c r="C10792" s="79" t="s">
        <v>12401</v>
      </c>
      <c r="D10792" s="37" t="s">
        <v>5608</v>
      </c>
      <c r="E10792" s="37" t="s">
        <v>4134</v>
      </c>
      <c r="F10792" s="41"/>
      <c r="G10792" s="27"/>
      <c r="H10792" s="27"/>
      <c r="I10792" s="27">
        <v>85731</v>
      </c>
      <c r="M10792" s="220">
        <f t="shared" si="168"/>
        <v>112273</v>
      </c>
    </row>
    <row r="10793" spans="1:13" x14ac:dyDescent="0.2">
      <c r="A10793" s="35" t="s">
        <v>12407</v>
      </c>
      <c r="B10793" s="34" t="s">
        <v>81</v>
      </c>
      <c r="C10793" s="45" t="s">
        <v>1020</v>
      </c>
      <c r="D10793" s="23" t="s">
        <v>5734</v>
      </c>
      <c r="E10793" s="23" t="s">
        <v>4141</v>
      </c>
      <c r="F10793" s="40">
        <v>0.6</v>
      </c>
      <c r="G10793" s="25">
        <v>75325</v>
      </c>
      <c r="H10793" s="25">
        <v>45195</v>
      </c>
      <c r="I10793" s="25"/>
      <c r="J10793" s="58" t="e">
        <f>HYPERLINK("#"&amp;"Insumos"&amp;"!A"&amp;MATCH($B10793,#REF!,0),"Ins "&amp;$B10793)</f>
        <v>#REF!</v>
      </c>
      <c r="M10793" s="220"/>
    </row>
    <row r="10794" spans="1:13" x14ac:dyDescent="0.2">
      <c r="A10794" s="35" t="s">
        <v>12407</v>
      </c>
      <c r="B10794" s="34" t="s">
        <v>263</v>
      </c>
      <c r="C10794" s="45" t="s">
        <v>696</v>
      </c>
      <c r="D10794" s="23" t="s">
        <v>5534</v>
      </c>
      <c r="E10794" s="23" t="s">
        <v>4140</v>
      </c>
      <c r="F10794" s="40">
        <v>0.03</v>
      </c>
      <c r="G10794" s="25">
        <v>187426</v>
      </c>
      <c r="H10794" s="25">
        <v>5623</v>
      </c>
      <c r="I10794" s="25"/>
      <c r="J10794" s="58" t="e">
        <f>HYPERLINK("#"&amp;"Insumos"&amp;"!A"&amp;MATCH($B10794,#REF!,0),"Ins "&amp;$B10794)</f>
        <v>#REF!</v>
      </c>
      <c r="M10794" s="220"/>
    </row>
    <row r="10795" spans="1:13" x14ac:dyDescent="0.2">
      <c r="A10795" s="35" t="s">
        <v>12407</v>
      </c>
      <c r="B10795" s="34" t="s">
        <v>5533</v>
      </c>
      <c r="C10795" s="45" t="s">
        <v>5892</v>
      </c>
      <c r="D10795" s="23" t="s">
        <v>977</v>
      </c>
      <c r="E10795" s="23" t="s">
        <v>4134</v>
      </c>
      <c r="F10795" s="40">
        <v>0.5</v>
      </c>
      <c r="G10795" s="25">
        <v>3623</v>
      </c>
      <c r="H10795" s="25">
        <v>1812</v>
      </c>
      <c r="I10795" s="25"/>
      <c r="J10795" s="58" t="e">
        <f>HYPERLINK("#"&amp;"Insumos"&amp;"!A"&amp;MATCH($B10795,#REF!,0),"Ins "&amp;$B10795)</f>
        <v>#REF!</v>
      </c>
      <c r="M10795" s="220"/>
    </row>
    <row r="10796" spans="1:13" x14ac:dyDescent="0.2">
      <c r="A10796" s="35" t="s">
        <v>12407</v>
      </c>
      <c r="B10796" s="34" t="s">
        <v>4654</v>
      </c>
      <c r="C10796" s="45" t="s">
        <v>4</v>
      </c>
      <c r="D10796" s="23" t="s">
        <v>5751</v>
      </c>
      <c r="E10796" s="23" t="s">
        <v>4134</v>
      </c>
      <c r="F10796" s="40">
        <v>4</v>
      </c>
      <c r="G10796" s="25">
        <v>2562</v>
      </c>
      <c r="H10796" s="25">
        <v>10248</v>
      </c>
      <c r="I10796" s="25"/>
      <c r="J10796" s="58" t="e">
        <f>HYPERLINK("#"&amp;"Insumos"&amp;"!A"&amp;MATCH($B10796,#REF!,0),"Ins "&amp;$B10796)</f>
        <v>#REF!</v>
      </c>
      <c r="M10796" s="220"/>
    </row>
    <row r="10797" spans="1:13" x14ac:dyDescent="0.2">
      <c r="A10797" s="35" t="s">
        <v>12407</v>
      </c>
      <c r="B10797" s="34" t="s">
        <v>5007</v>
      </c>
      <c r="C10797" s="45" t="s">
        <v>720</v>
      </c>
      <c r="D10797" s="23" t="s">
        <v>5751</v>
      </c>
      <c r="E10797" s="23" t="s">
        <v>4134</v>
      </c>
      <c r="F10797" s="40">
        <v>1</v>
      </c>
      <c r="G10797" s="25">
        <v>1897</v>
      </c>
      <c r="H10797" s="25">
        <v>1897</v>
      </c>
      <c r="I10797" s="25"/>
      <c r="J10797" s="58" t="e">
        <f>HYPERLINK("#"&amp;"Insumos"&amp;"!A"&amp;MATCH($B10797,#REF!,0),"Ins "&amp;$B10797)</f>
        <v>#REF!</v>
      </c>
      <c r="M10797" s="220"/>
    </row>
    <row r="10798" spans="1:13" x14ac:dyDescent="0.2">
      <c r="A10798" s="35" t="s">
        <v>12407</v>
      </c>
      <c r="B10798" s="34" t="s">
        <v>12291</v>
      </c>
      <c r="C10798" s="45" t="s">
        <v>12318</v>
      </c>
      <c r="D10798" s="23" t="s">
        <v>5751</v>
      </c>
      <c r="E10798" s="23" t="s">
        <v>4134</v>
      </c>
      <c r="F10798" s="40">
        <v>1</v>
      </c>
      <c r="G10798" s="25">
        <v>20956</v>
      </c>
      <c r="H10798" s="25">
        <v>20956</v>
      </c>
      <c r="I10798" s="25"/>
      <c r="J10798" s="58" t="e">
        <f>HYPERLINK("#"&amp;"Insumos"&amp;"!A"&amp;MATCH($B10798,#REF!,0),"Ins "&amp;$B10798)</f>
        <v>#REF!</v>
      </c>
      <c r="M10798" s="220"/>
    </row>
    <row r="10799" spans="1:13" x14ac:dyDescent="0.2">
      <c r="A10799" s="35" t="s">
        <v>12387</v>
      </c>
      <c r="B10799" s="34" t="s">
        <v>5007</v>
      </c>
      <c r="C10799" s="45" t="s">
        <v>720</v>
      </c>
      <c r="D10799" s="23" t="s">
        <v>5751</v>
      </c>
      <c r="E10799" s="23" t="s">
        <v>4134</v>
      </c>
      <c r="F10799" s="40">
        <v>1</v>
      </c>
      <c r="G10799" s="25">
        <v>1897</v>
      </c>
      <c r="H10799" s="25">
        <v>1897</v>
      </c>
      <c r="I10799" s="25"/>
      <c r="J10799" s="58" t="e">
        <f>HYPERLINK("#"&amp;"Insumos"&amp;"!A"&amp;MATCH($B10799,#REF!,0),"Ins "&amp;$B10799)</f>
        <v>#REF!</v>
      </c>
      <c r="M10799" s="220"/>
    </row>
    <row r="10800" spans="1:13" x14ac:dyDescent="0.2">
      <c r="A10800" s="35" t="s">
        <v>12387</v>
      </c>
      <c r="B10800" s="34" t="s">
        <v>5007</v>
      </c>
      <c r="C10800" s="45" t="s">
        <v>720</v>
      </c>
      <c r="D10800" s="23" t="s">
        <v>5751</v>
      </c>
      <c r="E10800" s="23" t="s">
        <v>4134</v>
      </c>
      <c r="F10800" s="40">
        <v>1</v>
      </c>
      <c r="G10800" s="25">
        <v>1897</v>
      </c>
      <c r="H10800" s="25">
        <v>1897</v>
      </c>
      <c r="I10800" s="25"/>
      <c r="J10800" s="58" t="e">
        <f>HYPERLINK("#"&amp;"Insumos"&amp;"!A"&amp;MATCH($B10800,#REF!,0),"Ins "&amp;$B10800)</f>
        <v>#REF!</v>
      </c>
      <c r="M10800" s="220"/>
    </row>
    <row r="10801" spans="1:13" x14ac:dyDescent="0.2">
      <c r="A10801" s="35" t="s">
        <v>12387</v>
      </c>
      <c r="B10801" s="34" t="s">
        <v>5007</v>
      </c>
      <c r="C10801" s="45" t="s">
        <v>720</v>
      </c>
      <c r="D10801" s="23" t="s">
        <v>5751</v>
      </c>
      <c r="E10801" s="23" t="s">
        <v>4134</v>
      </c>
      <c r="F10801" s="40">
        <v>1</v>
      </c>
      <c r="G10801" s="25">
        <v>1897</v>
      </c>
      <c r="H10801" s="25">
        <v>1897</v>
      </c>
      <c r="I10801" s="25"/>
      <c r="J10801" s="58" t="e">
        <f>HYPERLINK("#"&amp;"Insumos"&amp;"!A"&amp;MATCH($B10801,#REF!,0),"Ins "&amp;$B10801)</f>
        <v>#REF!</v>
      </c>
      <c r="M10801" s="220"/>
    </row>
    <row r="10802" spans="1:13" ht="25.5" x14ac:dyDescent="0.2">
      <c r="A10802" s="36" t="s">
        <v>12424</v>
      </c>
      <c r="B10802" s="26" t="s">
        <v>6816</v>
      </c>
      <c r="C10802" s="79" t="s">
        <v>11852</v>
      </c>
      <c r="D10802" s="37" t="s">
        <v>5608</v>
      </c>
      <c r="E10802" s="37" t="s">
        <v>4134</v>
      </c>
      <c r="F10802" s="41"/>
      <c r="G10802" s="27"/>
      <c r="H10802" s="27"/>
      <c r="I10802" s="27">
        <v>110819</v>
      </c>
      <c r="M10802" s="220">
        <f t="shared" si="168"/>
        <v>145129</v>
      </c>
    </row>
    <row r="10803" spans="1:13" x14ac:dyDescent="0.2">
      <c r="A10803" s="35" t="s">
        <v>12424</v>
      </c>
      <c r="B10803" s="34" t="s">
        <v>5577</v>
      </c>
      <c r="C10803" s="45" t="s">
        <v>6346</v>
      </c>
      <c r="D10803" s="23" t="s">
        <v>5734</v>
      </c>
      <c r="E10803" s="23" t="s">
        <v>4141</v>
      </c>
      <c r="F10803" s="40">
        <v>1</v>
      </c>
      <c r="G10803" s="25">
        <v>53481</v>
      </c>
      <c r="H10803" s="25">
        <v>53481</v>
      </c>
      <c r="I10803" s="25"/>
      <c r="J10803" s="58" t="e">
        <f>HYPERLINK("#"&amp;"Insumos"&amp;"!A"&amp;MATCH($B10803,#REF!,0),"Ins "&amp;$B10803)</f>
        <v>#REF!</v>
      </c>
      <c r="M10803" s="220"/>
    </row>
    <row r="10804" spans="1:13" ht="25.5" x14ac:dyDescent="0.2">
      <c r="A10804" s="35" t="s">
        <v>12424</v>
      </c>
      <c r="B10804" s="34" t="s">
        <v>11691</v>
      </c>
      <c r="C10804" s="45" t="s">
        <v>12565</v>
      </c>
      <c r="D10804" s="23" t="s">
        <v>5534</v>
      </c>
      <c r="E10804" s="23" t="s">
        <v>8737</v>
      </c>
      <c r="F10804" s="40">
        <v>0.17</v>
      </c>
      <c r="G10804" s="25">
        <v>86508</v>
      </c>
      <c r="H10804" s="25">
        <v>14706</v>
      </c>
      <c r="I10804" s="25"/>
      <c r="J10804" s="58" t="e">
        <f>HYPERLINK("#"&amp;"Insumos"&amp;"!A"&amp;MATCH($B10804,#REF!,0),"Ins "&amp;$B10804)</f>
        <v>#REF!</v>
      </c>
      <c r="M10804" s="220"/>
    </row>
    <row r="10805" spans="1:13" x14ac:dyDescent="0.2">
      <c r="A10805" s="35" t="s">
        <v>12424</v>
      </c>
      <c r="B10805" s="34" t="s">
        <v>5533</v>
      </c>
      <c r="C10805" s="45" t="s">
        <v>5892</v>
      </c>
      <c r="D10805" s="23" t="s">
        <v>977</v>
      </c>
      <c r="E10805" s="23" t="s">
        <v>4134</v>
      </c>
      <c r="F10805" s="40">
        <v>0.5</v>
      </c>
      <c r="G10805" s="25">
        <v>3623</v>
      </c>
      <c r="H10805" s="25">
        <v>1812</v>
      </c>
      <c r="I10805" s="25"/>
      <c r="J10805" s="58" t="e">
        <f>HYPERLINK("#"&amp;"Insumos"&amp;"!A"&amp;MATCH($B10805,#REF!,0),"Ins "&amp;$B10805)</f>
        <v>#REF!</v>
      </c>
      <c r="M10805" s="220"/>
    </row>
    <row r="10806" spans="1:13" x14ac:dyDescent="0.2">
      <c r="A10806" s="35" t="s">
        <v>12424</v>
      </c>
      <c r="B10806" s="34" t="s">
        <v>4654</v>
      </c>
      <c r="C10806" s="45" t="s">
        <v>4</v>
      </c>
      <c r="D10806" s="23" t="s">
        <v>5751</v>
      </c>
      <c r="E10806" s="23" t="s">
        <v>4134</v>
      </c>
      <c r="F10806" s="40">
        <v>2</v>
      </c>
      <c r="G10806" s="25">
        <v>2562</v>
      </c>
      <c r="H10806" s="25">
        <v>5124</v>
      </c>
      <c r="I10806" s="25"/>
      <c r="J10806" s="58" t="e">
        <f>HYPERLINK("#"&amp;"Insumos"&amp;"!A"&amp;MATCH($B10806,#REF!,0),"Ins "&amp;$B10806)</f>
        <v>#REF!</v>
      </c>
      <c r="M10806" s="220"/>
    </row>
    <row r="10807" spans="1:13" x14ac:dyDescent="0.2">
      <c r="A10807" s="35" t="s">
        <v>12424</v>
      </c>
      <c r="B10807" s="34" t="s">
        <v>5007</v>
      </c>
      <c r="C10807" s="45" t="s">
        <v>720</v>
      </c>
      <c r="D10807" s="23" t="s">
        <v>5751</v>
      </c>
      <c r="E10807" s="23" t="s">
        <v>4134</v>
      </c>
      <c r="F10807" s="40">
        <v>1</v>
      </c>
      <c r="G10807" s="25">
        <v>1897</v>
      </c>
      <c r="H10807" s="25">
        <v>1897</v>
      </c>
      <c r="I10807" s="25"/>
      <c r="J10807" s="58" t="e">
        <f>HYPERLINK("#"&amp;"Insumos"&amp;"!A"&amp;MATCH($B10807,#REF!,0),"Ins "&amp;$B10807)</f>
        <v>#REF!</v>
      </c>
      <c r="M10807" s="220"/>
    </row>
    <row r="10808" spans="1:13" x14ac:dyDescent="0.2">
      <c r="A10808" s="35" t="s">
        <v>12424</v>
      </c>
      <c r="B10808" s="34" t="s">
        <v>11822</v>
      </c>
      <c r="C10808" s="45" t="s">
        <v>11854</v>
      </c>
      <c r="D10808" s="23" t="s">
        <v>5751</v>
      </c>
      <c r="E10808" s="23" t="s">
        <v>4134</v>
      </c>
      <c r="F10808" s="40">
        <v>1</v>
      </c>
      <c r="G10808" s="25">
        <v>33799</v>
      </c>
      <c r="H10808" s="25">
        <v>33799</v>
      </c>
      <c r="I10808" s="25"/>
      <c r="J10808" s="58" t="e">
        <f>HYPERLINK("#"&amp;"Insumos"&amp;"!A"&amp;MATCH($B10808,#REF!,0),"Ins "&amp;$B10808)</f>
        <v>#REF!</v>
      </c>
      <c r="M10808" s="220"/>
    </row>
    <row r="10809" spans="1:13" x14ac:dyDescent="0.2">
      <c r="A10809" s="36" t="s">
        <v>12461</v>
      </c>
      <c r="B10809" s="26" t="s">
        <v>6816</v>
      </c>
      <c r="C10809" s="79" t="s">
        <v>12476</v>
      </c>
      <c r="D10809" s="37" t="s">
        <v>5608</v>
      </c>
      <c r="E10809" s="37" t="s">
        <v>464</v>
      </c>
      <c r="F10809" s="41"/>
      <c r="G10809" s="27"/>
      <c r="H10809" s="27"/>
      <c r="I10809" s="27">
        <v>24563</v>
      </c>
      <c r="J10809" s="58"/>
      <c r="M10809" s="220">
        <f t="shared" si="168"/>
        <v>32168</v>
      </c>
    </row>
    <row r="10810" spans="1:13" x14ac:dyDescent="0.2">
      <c r="A10810" s="35" t="s">
        <v>12461</v>
      </c>
      <c r="B10810" s="34" t="s">
        <v>81</v>
      </c>
      <c r="C10810" s="45" t="s">
        <v>1020</v>
      </c>
      <c r="D10810" s="23" t="s">
        <v>5734</v>
      </c>
      <c r="E10810" s="23" t="s">
        <v>4141</v>
      </c>
      <c r="F10810" s="40">
        <v>0.27800000000000002</v>
      </c>
      <c r="G10810" s="25">
        <v>75325</v>
      </c>
      <c r="H10810" s="25">
        <v>20940</v>
      </c>
      <c r="I10810" s="25"/>
      <c r="J10810" s="58" t="e">
        <f>HYPERLINK("#"&amp;"Insumos"&amp;"!A"&amp;MATCH($B10810,#REF!,0),"Ins "&amp;$B10810)</f>
        <v>#REF!</v>
      </c>
      <c r="M10810" s="220"/>
    </row>
    <row r="10811" spans="1:13" x14ac:dyDescent="0.2">
      <c r="A10811" s="35" t="s">
        <v>12461</v>
      </c>
      <c r="B10811" s="34" t="s">
        <v>5533</v>
      </c>
      <c r="C10811" s="45" t="s">
        <v>5892</v>
      </c>
      <c r="D10811" s="23" t="s">
        <v>977</v>
      </c>
      <c r="E10811" s="23" t="s">
        <v>4134</v>
      </c>
      <c r="F10811" s="40">
        <v>1</v>
      </c>
      <c r="G10811" s="25">
        <v>3623</v>
      </c>
      <c r="H10811" s="25">
        <v>3623</v>
      </c>
      <c r="I10811" s="25"/>
      <c r="J10811" s="58" t="e">
        <f>HYPERLINK("#"&amp;"Insumos"&amp;"!A"&amp;MATCH($B10811,#REF!,0),"Ins "&amp;$B10811)</f>
        <v>#REF!</v>
      </c>
      <c r="M10811" s="220"/>
    </row>
    <row r="10812" spans="1:13" ht="38.25" x14ac:dyDescent="0.2">
      <c r="A10812" s="36" t="s">
        <v>12462</v>
      </c>
      <c r="B10812" s="26" t="s">
        <v>6816</v>
      </c>
      <c r="C10812" s="79" t="s">
        <v>12477</v>
      </c>
      <c r="D10812" s="37" t="s">
        <v>5608</v>
      </c>
      <c r="E10812" s="37" t="s">
        <v>4134</v>
      </c>
      <c r="F10812" s="41"/>
      <c r="G10812" s="27"/>
      <c r="H10812" s="27"/>
      <c r="I10812" s="27">
        <v>827952</v>
      </c>
      <c r="J10812" s="58"/>
      <c r="M10812" s="220">
        <f t="shared" si="168"/>
        <v>1084286</v>
      </c>
    </row>
    <row r="10813" spans="1:13" x14ac:dyDescent="0.2">
      <c r="A10813" s="35" t="s">
        <v>12462</v>
      </c>
      <c r="B10813" s="34" t="s">
        <v>213</v>
      </c>
      <c r="C10813" s="45" t="s">
        <v>1034</v>
      </c>
      <c r="D10813" s="23" t="s">
        <v>5734</v>
      </c>
      <c r="E10813" s="23" t="s">
        <v>4141</v>
      </c>
      <c r="F10813" s="40">
        <v>1.3</v>
      </c>
      <c r="G10813" s="25">
        <v>184554</v>
      </c>
      <c r="H10813" s="25">
        <v>239920</v>
      </c>
      <c r="I10813" s="25"/>
      <c r="J10813" s="58" t="e">
        <f>HYPERLINK("#"&amp;"Insumos"&amp;"!A"&amp;MATCH($B10813,#REF!,0),"Ins "&amp;$B10813)</f>
        <v>#REF!</v>
      </c>
      <c r="M10813" s="220"/>
    </row>
    <row r="10814" spans="1:13" x14ac:dyDescent="0.2">
      <c r="A10814" s="35" t="s">
        <v>12462</v>
      </c>
      <c r="B10814" s="34" t="s">
        <v>263</v>
      </c>
      <c r="C10814" s="45" t="s">
        <v>696</v>
      </c>
      <c r="D10814" s="23" t="s">
        <v>5534</v>
      </c>
      <c r="E10814" s="23" t="s">
        <v>4140</v>
      </c>
      <c r="F10814" s="40">
        <v>0.1129</v>
      </c>
      <c r="G10814" s="25">
        <v>187426</v>
      </c>
      <c r="H10814" s="25">
        <v>21160</v>
      </c>
      <c r="I10814" s="25"/>
      <c r="J10814" s="58" t="e">
        <f>HYPERLINK("#"&amp;"Insumos"&amp;"!A"&amp;MATCH($B10814,#REF!,0),"Ins "&amp;$B10814)</f>
        <v>#REF!</v>
      </c>
      <c r="M10814" s="220"/>
    </row>
    <row r="10815" spans="1:13" x14ac:dyDescent="0.2">
      <c r="A10815" s="35" t="s">
        <v>12462</v>
      </c>
      <c r="B10815" s="34" t="s">
        <v>262</v>
      </c>
      <c r="C10815" s="45" t="s">
        <v>292</v>
      </c>
      <c r="D10815" s="23" t="s">
        <v>5534</v>
      </c>
      <c r="E10815" s="23" t="s">
        <v>4140</v>
      </c>
      <c r="F10815" s="40">
        <v>0.125</v>
      </c>
      <c r="G10815" s="25">
        <v>4348310</v>
      </c>
      <c r="H10815" s="25">
        <v>543539</v>
      </c>
      <c r="I10815" s="25"/>
      <c r="J10815" s="58" t="e">
        <f>HYPERLINK("#"&amp;"Insumos"&amp;"!A"&amp;MATCH($B10815,#REF!,0),"Ins "&amp;$B10815)</f>
        <v>#REF!</v>
      </c>
      <c r="M10815" s="220"/>
    </row>
    <row r="10816" spans="1:13" x14ac:dyDescent="0.2">
      <c r="A10816" s="35" t="s">
        <v>12462</v>
      </c>
      <c r="B10816" s="34" t="s">
        <v>5007</v>
      </c>
      <c r="C10816" s="45" t="s">
        <v>720</v>
      </c>
      <c r="D10816" s="23" t="s">
        <v>5751</v>
      </c>
      <c r="E10816" s="23" t="s">
        <v>4134</v>
      </c>
      <c r="F10816" s="40">
        <v>12.3</v>
      </c>
      <c r="G10816" s="25">
        <v>1897</v>
      </c>
      <c r="H10816" s="25">
        <v>23333</v>
      </c>
      <c r="I10816" s="25"/>
      <c r="J10816" s="58" t="e">
        <f>HYPERLINK("#"&amp;"Insumos"&amp;"!A"&amp;MATCH($B10816,#REF!,0),"Ins "&amp;$B10816)</f>
        <v>#REF!</v>
      </c>
      <c r="M10816" s="220"/>
    </row>
    <row r="10817" spans="1:13" ht="38.25" x14ac:dyDescent="0.2">
      <c r="A10817" s="36" t="s">
        <v>12463</v>
      </c>
      <c r="B10817" s="26" t="s">
        <v>6816</v>
      </c>
      <c r="C10817" s="79" t="s">
        <v>12478</v>
      </c>
      <c r="D10817" s="37" t="s">
        <v>5608</v>
      </c>
      <c r="E10817" s="37" t="s">
        <v>4134</v>
      </c>
      <c r="F10817" s="41"/>
      <c r="G10817" s="27"/>
      <c r="H10817" s="27"/>
      <c r="I10817" s="27">
        <v>443860</v>
      </c>
      <c r="J10817" s="58"/>
      <c r="M10817" s="220">
        <f t="shared" si="168"/>
        <v>581279</v>
      </c>
    </row>
    <row r="10818" spans="1:13" x14ac:dyDescent="0.2">
      <c r="A10818" s="35" t="s">
        <v>12463</v>
      </c>
      <c r="B10818" s="34" t="s">
        <v>210</v>
      </c>
      <c r="C10818" s="45" t="s">
        <v>1027</v>
      </c>
      <c r="D10818" s="23" t="s">
        <v>5734</v>
      </c>
      <c r="E10818" s="23" t="s">
        <v>4141</v>
      </c>
      <c r="F10818" s="40">
        <v>3</v>
      </c>
      <c r="G10818" s="25">
        <v>131824</v>
      </c>
      <c r="H10818" s="25">
        <v>395472</v>
      </c>
      <c r="I10818" s="25"/>
      <c r="J10818" s="58" t="e">
        <f>HYPERLINK("#"&amp;"Insumos"&amp;"!A"&amp;MATCH($B10818,#REF!,0),"Ins "&amp;$B10818)</f>
        <v>#REF!</v>
      </c>
      <c r="M10818" s="220"/>
    </row>
    <row r="10819" spans="1:13" x14ac:dyDescent="0.2">
      <c r="A10819" s="35" t="s">
        <v>12463</v>
      </c>
      <c r="B10819" s="34" t="s">
        <v>263</v>
      </c>
      <c r="C10819" s="45" t="s">
        <v>696</v>
      </c>
      <c r="D10819" s="23" t="s">
        <v>5534</v>
      </c>
      <c r="E10819" s="23" t="s">
        <v>4140</v>
      </c>
      <c r="F10819" s="40">
        <v>0.1087</v>
      </c>
      <c r="G10819" s="25">
        <v>187426</v>
      </c>
      <c r="H10819" s="25">
        <v>20373</v>
      </c>
      <c r="I10819" s="25"/>
      <c r="J10819" s="58" t="e">
        <f>HYPERLINK("#"&amp;"Insumos"&amp;"!A"&amp;MATCH($B10819,#REF!,0),"Ins "&amp;$B10819)</f>
        <v>#REF!</v>
      </c>
      <c r="M10819" s="220"/>
    </row>
    <row r="10820" spans="1:13" x14ac:dyDescent="0.2">
      <c r="A10820" s="35" t="s">
        <v>12463</v>
      </c>
      <c r="B10820" s="34" t="s">
        <v>5533</v>
      </c>
      <c r="C10820" s="45" t="s">
        <v>5892</v>
      </c>
      <c r="D10820" s="23" t="s">
        <v>977</v>
      </c>
      <c r="E10820" s="23" t="s">
        <v>4134</v>
      </c>
      <c r="F10820" s="40">
        <v>5</v>
      </c>
      <c r="G10820" s="25">
        <v>3623</v>
      </c>
      <c r="H10820" s="25">
        <v>18115</v>
      </c>
      <c r="I10820" s="25"/>
      <c r="J10820" s="58" t="e">
        <f>HYPERLINK("#"&amp;"Insumos"&amp;"!A"&amp;MATCH($B10820,#REF!,0),"Ins "&amp;$B10820)</f>
        <v>#REF!</v>
      </c>
      <c r="M10820" s="220"/>
    </row>
    <row r="10821" spans="1:13" x14ac:dyDescent="0.2">
      <c r="A10821" s="35" t="s">
        <v>12463</v>
      </c>
      <c r="B10821" s="34" t="s">
        <v>6035</v>
      </c>
      <c r="C10821" s="45" t="s">
        <v>9846</v>
      </c>
      <c r="D10821" s="23" t="s">
        <v>5751</v>
      </c>
      <c r="E10821" s="23" t="s">
        <v>464</v>
      </c>
      <c r="F10821" s="40">
        <v>2</v>
      </c>
      <c r="G10821" s="25">
        <v>3952</v>
      </c>
      <c r="H10821" s="25">
        <v>7904</v>
      </c>
      <c r="I10821" s="25"/>
      <c r="J10821" s="58" t="e">
        <f>HYPERLINK("#"&amp;"Insumos"&amp;"!A"&amp;MATCH($B10821,#REF!,0),"Ins "&amp;$B10821)</f>
        <v>#REF!</v>
      </c>
      <c r="M10821" s="220"/>
    </row>
    <row r="10822" spans="1:13" x14ac:dyDescent="0.2">
      <c r="A10822" s="35" t="s">
        <v>12463</v>
      </c>
      <c r="B10822" s="34" t="s">
        <v>6036</v>
      </c>
      <c r="C10822" s="45" t="s">
        <v>9847</v>
      </c>
      <c r="D10822" s="23" t="s">
        <v>5751</v>
      </c>
      <c r="E10822" s="23" t="s">
        <v>4134</v>
      </c>
      <c r="F10822" s="40">
        <v>2</v>
      </c>
      <c r="G10822" s="25">
        <v>998</v>
      </c>
      <c r="H10822" s="25">
        <v>1996</v>
      </c>
      <c r="I10822" s="25"/>
      <c r="J10822" s="58" t="e">
        <f>HYPERLINK("#"&amp;"Insumos"&amp;"!A"&amp;MATCH($B10822,#REF!,0),"Ins "&amp;$B10822)</f>
        <v>#REF!</v>
      </c>
      <c r="M10822" s="220"/>
    </row>
    <row r="10823" spans="1:13" x14ac:dyDescent="0.2">
      <c r="A10823" s="36" t="s">
        <v>12464</v>
      </c>
      <c r="B10823" s="26" t="s">
        <v>6816</v>
      </c>
      <c r="C10823" s="79" t="s">
        <v>12540</v>
      </c>
      <c r="D10823" s="37" t="s">
        <v>5608</v>
      </c>
      <c r="E10823" s="37" t="s">
        <v>4134</v>
      </c>
      <c r="F10823" s="41"/>
      <c r="G10823" s="27"/>
      <c r="H10823" s="27"/>
      <c r="I10823" s="27">
        <v>822986</v>
      </c>
      <c r="J10823" s="58"/>
      <c r="M10823" s="220">
        <f t="shared" ref="M10823:M10877" si="169">ROUND(I10823*(1+$L$2),0)</f>
        <v>1077782</v>
      </c>
    </row>
    <row r="10824" spans="1:13" x14ac:dyDescent="0.2">
      <c r="A10824" s="35" t="s">
        <v>12464</v>
      </c>
      <c r="B10824" s="34" t="s">
        <v>213</v>
      </c>
      <c r="C10824" s="45" t="s">
        <v>1034</v>
      </c>
      <c r="D10824" s="23" t="s">
        <v>5734</v>
      </c>
      <c r="E10824" s="23" t="s">
        <v>4141</v>
      </c>
      <c r="F10824" s="40">
        <v>1.3</v>
      </c>
      <c r="G10824" s="25">
        <v>184554</v>
      </c>
      <c r="H10824" s="25">
        <v>239920</v>
      </c>
      <c r="I10824" s="25"/>
      <c r="J10824" s="58" t="e">
        <f>HYPERLINK("#"&amp;"Insumos"&amp;"!A"&amp;MATCH($B10824,#REF!,0),"Ins "&amp;$B10824)</f>
        <v>#REF!</v>
      </c>
      <c r="M10824" s="220"/>
    </row>
    <row r="10825" spans="1:13" x14ac:dyDescent="0.2">
      <c r="A10825" s="35" t="s">
        <v>12464</v>
      </c>
      <c r="B10825" s="34" t="s">
        <v>263</v>
      </c>
      <c r="C10825" s="45" t="s">
        <v>696</v>
      </c>
      <c r="D10825" s="23" t="s">
        <v>5534</v>
      </c>
      <c r="E10825" s="23" t="s">
        <v>4140</v>
      </c>
      <c r="F10825" s="40">
        <v>8.6400000000000005E-2</v>
      </c>
      <c r="G10825" s="25">
        <v>187426</v>
      </c>
      <c r="H10825" s="25">
        <v>16194</v>
      </c>
      <c r="I10825" s="25"/>
      <c r="J10825" s="58" t="e">
        <f>HYPERLINK("#"&amp;"Insumos"&amp;"!A"&amp;MATCH($B10825,#REF!,0),"Ins "&amp;$B10825)</f>
        <v>#REF!</v>
      </c>
      <c r="M10825" s="220"/>
    </row>
    <row r="10826" spans="1:13" x14ac:dyDescent="0.2">
      <c r="A10826" s="35" t="s">
        <v>12464</v>
      </c>
      <c r="B10826" s="34" t="s">
        <v>262</v>
      </c>
      <c r="C10826" s="45" t="s">
        <v>292</v>
      </c>
      <c r="D10826" s="23" t="s">
        <v>5534</v>
      </c>
      <c r="E10826" s="23" t="s">
        <v>4140</v>
      </c>
      <c r="F10826" s="40">
        <v>0.125</v>
      </c>
      <c r="G10826" s="25">
        <v>4348310</v>
      </c>
      <c r="H10826" s="25">
        <v>543539</v>
      </c>
      <c r="I10826" s="25"/>
      <c r="J10826" s="58" t="e">
        <f>HYPERLINK("#"&amp;"Insumos"&amp;"!A"&amp;MATCH($B10826,#REF!,0),"Ins "&amp;$B10826)</f>
        <v>#REF!</v>
      </c>
      <c r="M10826" s="220"/>
    </row>
    <row r="10827" spans="1:13" x14ac:dyDescent="0.2">
      <c r="A10827" s="35" t="s">
        <v>12464</v>
      </c>
      <c r="B10827" s="34" t="s">
        <v>5007</v>
      </c>
      <c r="C10827" s="45" t="s">
        <v>720</v>
      </c>
      <c r="D10827" s="23" t="s">
        <v>5751</v>
      </c>
      <c r="E10827" s="23" t="s">
        <v>4134</v>
      </c>
      <c r="F10827" s="40">
        <v>12.3</v>
      </c>
      <c r="G10827" s="25">
        <v>1897</v>
      </c>
      <c r="H10827" s="25">
        <v>23333</v>
      </c>
      <c r="I10827" s="25"/>
      <c r="J10827" s="58" t="e">
        <f>HYPERLINK("#"&amp;"Insumos"&amp;"!A"&amp;MATCH($B10827,#REF!,0),"Ins "&amp;$B10827)</f>
        <v>#REF!</v>
      </c>
      <c r="M10827" s="220"/>
    </row>
    <row r="10828" spans="1:13" ht="38.25" x14ac:dyDescent="0.2">
      <c r="A10828" s="36" t="s">
        <v>12465</v>
      </c>
      <c r="B10828" s="26" t="s">
        <v>6816</v>
      </c>
      <c r="C10828" s="79" t="s">
        <v>12479</v>
      </c>
      <c r="D10828" s="37" t="s">
        <v>5608</v>
      </c>
      <c r="E10828" s="37" t="s">
        <v>4134</v>
      </c>
      <c r="F10828" s="41"/>
      <c r="G10828" s="27"/>
      <c r="H10828" s="27"/>
      <c r="I10828" s="27">
        <v>986598</v>
      </c>
      <c r="J10828" s="58"/>
      <c r="M10828" s="220">
        <f t="shared" si="169"/>
        <v>1292049</v>
      </c>
    </row>
    <row r="10829" spans="1:13" x14ac:dyDescent="0.2">
      <c r="A10829" s="35" t="s">
        <v>12465</v>
      </c>
      <c r="B10829" s="34" t="s">
        <v>212</v>
      </c>
      <c r="C10829" s="45" t="s">
        <v>1021</v>
      </c>
      <c r="D10829" s="23" t="s">
        <v>5734</v>
      </c>
      <c r="E10829" s="23" t="s">
        <v>4141</v>
      </c>
      <c r="F10829" s="40">
        <v>0.5</v>
      </c>
      <c r="G10829" s="25">
        <v>105459</v>
      </c>
      <c r="H10829" s="25">
        <v>52730</v>
      </c>
      <c r="I10829" s="25"/>
      <c r="J10829" s="58" t="e">
        <f>HYPERLINK("#"&amp;"Insumos"&amp;"!A"&amp;MATCH($B10829,#REF!,0),"Ins "&amp;$B10829)</f>
        <v>#REF!</v>
      </c>
      <c r="M10829" s="220"/>
    </row>
    <row r="10830" spans="1:13" x14ac:dyDescent="0.2">
      <c r="A10830" s="35" t="s">
        <v>12465</v>
      </c>
      <c r="B10830" s="34" t="s">
        <v>5007</v>
      </c>
      <c r="C10830" s="45" t="s">
        <v>720</v>
      </c>
      <c r="D10830" s="23" t="s">
        <v>5751</v>
      </c>
      <c r="E10830" s="23" t="s">
        <v>4134</v>
      </c>
      <c r="F10830" s="40">
        <v>0.1</v>
      </c>
      <c r="G10830" s="25">
        <v>1897</v>
      </c>
      <c r="H10830" s="25">
        <v>190</v>
      </c>
      <c r="I10830" s="25"/>
      <c r="J10830" s="58" t="e">
        <f>HYPERLINK("#"&amp;"Insumos"&amp;"!A"&amp;MATCH($B10830,#REF!,0),"Ins "&amp;$B10830)</f>
        <v>#REF!</v>
      </c>
      <c r="M10830" s="220"/>
    </row>
    <row r="10831" spans="1:13" x14ac:dyDescent="0.2">
      <c r="A10831" s="35" t="s">
        <v>12465</v>
      </c>
      <c r="B10831" s="34" t="s">
        <v>263</v>
      </c>
      <c r="C10831" s="45" t="s">
        <v>696</v>
      </c>
      <c r="D10831" s="23" t="s">
        <v>5534</v>
      </c>
      <c r="E10831" s="23" t="s">
        <v>4140</v>
      </c>
      <c r="F10831" s="40">
        <v>0.01</v>
      </c>
      <c r="G10831" s="25">
        <v>187426</v>
      </c>
      <c r="H10831" s="25">
        <v>1874</v>
      </c>
      <c r="I10831" s="25"/>
      <c r="J10831" s="58" t="e">
        <f>HYPERLINK("#"&amp;"Insumos"&amp;"!A"&amp;MATCH($B10831,#REF!,0),"Ins "&amp;$B10831)</f>
        <v>#REF!</v>
      </c>
      <c r="M10831" s="220"/>
    </row>
    <row r="10832" spans="1:13" x14ac:dyDescent="0.2">
      <c r="A10832" s="35" t="s">
        <v>12465</v>
      </c>
      <c r="B10832" s="34" t="s">
        <v>12455</v>
      </c>
      <c r="C10832" s="45" t="s">
        <v>12541</v>
      </c>
      <c r="D10832" s="23" t="s">
        <v>5751</v>
      </c>
      <c r="E10832" s="23" t="s">
        <v>287</v>
      </c>
      <c r="F10832" s="40">
        <v>10</v>
      </c>
      <c r="G10832" s="25">
        <v>74428</v>
      </c>
      <c r="H10832" s="25">
        <v>744280</v>
      </c>
      <c r="I10832" s="25"/>
      <c r="J10832" s="58" t="e">
        <f>HYPERLINK("#"&amp;"Insumos"&amp;"!A"&amp;MATCH($B10832,#REF!,0),"Ins "&amp;$B10832)</f>
        <v>#REF!</v>
      </c>
      <c r="M10832" s="220"/>
    </row>
    <row r="10833" spans="1:13" ht="25.5" x14ac:dyDescent="0.2">
      <c r="A10833" s="35" t="s">
        <v>12465</v>
      </c>
      <c r="B10833" s="34" t="s">
        <v>11520</v>
      </c>
      <c r="C10833" s="45" t="s">
        <v>11535</v>
      </c>
      <c r="D10833" s="23" t="s">
        <v>5751</v>
      </c>
      <c r="E10833" s="23" t="s">
        <v>4134</v>
      </c>
      <c r="F10833" s="40">
        <v>4</v>
      </c>
      <c r="G10833" s="25">
        <v>20436</v>
      </c>
      <c r="H10833" s="25">
        <v>81744</v>
      </c>
      <c r="I10833" s="25"/>
      <c r="J10833" s="58" t="e">
        <f>HYPERLINK("#"&amp;"Insumos"&amp;"!A"&amp;MATCH($B10833,#REF!,0),"Ins "&amp;$B10833)</f>
        <v>#REF!</v>
      </c>
      <c r="M10833" s="220"/>
    </row>
    <row r="10834" spans="1:13" x14ac:dyDescent="0.2">
      <c r="A10834" s="35" t="s">
        <v>12465</v>
      </c>
      <c r="B10834" s="34" t="s">
        <v>12166</v>
      </c>
      <c r="C10834" s="45" t="s">
        <v>12206</v>
      </c>
      <c r="D10834" s="23" t="s">
        <v>5751</v>
      </c>
      <c r="E10834" s="23" t="s">
        <v>4134</v>
      </c>
      <c r="F10834" s="40">
        <v>1</v>
      </c>
      <c r="G10834" s="25">
        <v>7696</v>
      </c>
      <c r="H10834" s="25">
        <v>7696</v>
      </c>
      <c r="I10834" s="25"/>
      <c r="J10834" s="58" t="e">
        <f>HYPERLINK("#"&amp;"Insumos"&amp;"!A"&amp;MATCH($B10834,#REF!,0),"Ins "&amp;$B10834)</f>
        <v>#REF!</v>
      </c>
      <c r="M10834" s="220"/>
    </row>
    <row r="10835" spans="1:13" x14ac:dyDescent="0.2">
      <c r="A10835" s="35" t="s">
        <v>12465</v>
      </c>
      <c r="B10835" s="34" t="s">
        <v>4876</v>
      </c>
      <c r="C10835" s="45" t="s">
        <v>367</v>
      </c>
      <c r="D10835" s="23" t="s">
        <v>5751</v>
      </c>
      <c r="E10835" s="23" t="s">
        <v>287</v>
      </c>
      <c r="F10835" s="40">
        <v>1.5</v>
      </c>
      <c r="G10835" s="25">
        <v>42850</v>
      </c>
      <c r="H10835" s="25">
        <v>64275</v>
      </c>
      <c r="I10835" s="25"/>
      <c r="J10835" s="58" t="e">
        <f>HYPERLINK("#"&amp;"Insumos"&amp;"!A"&amp;MATCH($B10835,#REF!,0),"Ins "&amp;$B10835)</f>
        <v>#REF!</v>
      </c>
      <c r="M10835" s="220"/>
    </row>
    <row r="10836" spans="1:13" ht="25.5" x14ac:dyDescent="0.2">
      <c r="A10836" s="35" t="s">
        <v>12465</v>
      </c>
      <c r="B10836" s="34" t="s">
        <v>4907</v>
      </c>
      <c r="C10836" s="45" t="s">
        <v>528</v>
      </c>
      <c r="D10836" s="23" t="s">
        <v>5751</v>
      </c>
      <c r="E10836" s="23" t="s">
        <v>4134</v>
      </c>
      <c r="F10836" s="40">
        <v>1</v>
      </c>
      <c r="G10836" s="25">
        <v>9834</v>
      </c>
      <c r="H10836" s="25">
        <v>9834</v>
      </c>
      <c r="I10836" s="25"/>
      <c r="J10836" s="58" t="e">
        <f>HYPERLINK("#"&amp;"Insumos"&amp;"!A"&amp;MATCH($B10836,#REF!,0),"Ins "&amp;$B10836)</f>
        <v>#REF!</v>
      </c>
      <c r="M10836" s="220"/>
    </row>
    <row r="10837" spans="1:13" x14ac:dyDescent="0.2">
      <c r="A10837" s="35" t="s">
        <v>12465</v>
      </c>
      <c r="B10837" s="34" t="s">
        <v>6035</v>
      </c>
      <c r="C10837" s="45" t="s">
        <v>9846</v>
      </c>
      <c r="D10837" s="23" t="s">
        <v>5751</v>
      </c>
      <c r="E10837" s="23" t="s">
        <v>464</v>
      </c>
      <c r="F10837" s="40">
        <v>2</v>
      </c>
      <c r="G10837" s="25">
        <v>3952</v>
      </c>
      <c r="H10837" s="25">
        <v>7904</v>
      </c>
      <c r="I10837" s="25"/>
      <c r="J10837" s="58" t="e">
        <f>HYPERLINK("#"&amp;"Insumos"&amp;"!A"&amp;MATCH($B10837,#REF!,0),"Ins "&amp;$B10837)</f>
        <v>#REF!</v>
      </c>
      <c r="M10837" s="220"/>
    </row>
    <row r="10838" spans="1:13" x14ac:dyDescent="0.2">
      <c r="A10838" s="35" t="s">
        <v>12465</v>
      </c>
      <c r="B10838" s="34" t="s">
        <v>6036</v>
      </c>
      <c r="C10838" s="45" t="s">
        <v>9847</v>
      </c>
      <c r="D10838" s="23" t="s">
        <v>5751</v>
      </c>
      <c r="E10838" s="23" t="s">
        <v>4134</v>
      </c>
      <c r="F10838" s="40">
        <v>2</v>
      </c>
      <c r="G10838" s="25">
        <v>998</v>
      </c>
      <c r="H10838" s="25">
        <v>1996</v>
      </c>
      <c r="I10838" s="25"/>
      <c r="J10838" s="58" t="e">
        <f>HYPERLINK("#"&amp;"Insumos"&amp;"!A"&amp;MATCH($B10838,#REF!,0),"Ins "&amp;$B10838)</f>
        <v>#REF!</v>
      </c>
      <c r="M10838" s="220"/>
    </row>
    <row r="10839" spans="1:13" x14ac:dyDescent="0.2">
      <c r="A10839" s="35" t="s">
        <v>12465</v>
      </c>
      <c r="B10839" s="34" t="s">
        <v>5007</v>
      </c>
      <c r="C10839" s="45" t="s">
        <v>720</v>
      </c>
      <c r="D10839" s="23" t="s">
        <v>5751</v>
      </c>
      <c r="E10839" s="23" t="s">
        <v>4134</v>
      </c>
      <c r="F10839" s="40">
        <v>4.0999999999999996</v>
      </c>
      <c r="G10839" s="25">
        <v>1897</v>
      </c>
      <c r="H10839" s="25">
        <v>7778</v>
      </c>
      <c r="I10839" s="25"/>
      <c r="J10839" s="58" t="e">
        <f>HYPERLINK("#"&amp;"Insumos"&amp;"!A"&amp;MATCH($B10839,#REF!,0),"Ins "&amp;$B10839)</f>
        <v>#REF!</v>
      </c>
      <c r="M10839" s="220"/>
    </row>
    <row r="10840" spans="1:13" x14ac:dyDescent="0.2">
      <c r="A10840" s="35" t="s">
        <v>12465</v>
      </c>
      <c r="B10840" s="34" t="s">
        <v>4837</v>
      </c>
      <c r="C10840" s="45" t="s">
        <v>442</v>
      </c>
      <c r="D10840" s="23" t="s">
        <v>5751</v>
      </c>
      <c r="E10840" s="23" t="s">
        <v>4134</v>
      </c>
      <c r="F10840" s="40">
        <v>1</v>
      </c>
      <c r="G10840" s="25">
        <v>6297</v>
      </c>
      <c r="H10840" s="25">
        <v>6297</v>
      </c>
      <c r="I10840" s="25"/>
      <c r="J10840" s="58" t="e">
        <f>HYPERLINK("#"&amp;"Insumos"&amp;"!A"&amp;MATCH($B10840,#REF!,0),"Ins "&amp;$B10840)</f>
        <v>#REF!</v>
      </c>
      <c r="M10840" s="220"/>
    </row>
    <row r="10841" spans="1:13" ht="38.25" x14ac:dyDescent="0.2">
      <c r="A10841" s="36" t="s">
        <v>12466</v>
      </c>
      <c r="B10841" s="26" t="s">
        <v>6816</v>
      </c>
      <c r="C10841" s="79" t="s">
        <v>12480</v>
      </c>
      <c r="D10841" s="37" t="s">
        <v>5608</v>
      </c>
      <c r="E10841" s="37" t="s">
        <v>4134</v>
      </c>
      <c r="F10841" s="41"/>
      <c r="G10841" s="27"/>
      <c r="H10841" s="27"/>
      <c r="I10841" s="27">
        <v>166309</v>
      </c>
      <c r="J10841" s="58"/>
      <c r="M10841" s="220">
        <f t="shared" si="169"/>
        <v>217798</v>
      </c>
    </row>
    <row r="10842" spans="1:13" x14ac:dyDescent="0.2">
      <c r="A10842" s="35" t="s">
        <v>12466</v>
      </c>
      <c r="B10842" s="34" t="s">
        <v>5577</v>
      </c>
      <c r="C10842" s="45" t="s">
        <v>6346</v>
      </c>
      <c r="D10842" s="23" t="s">
        <v>5734</v>
      </c>
      <c r="E10842" s="23" t="s">
        <v>4141</v>
      </c>
      <c r="F10842" s="40">
        <v>0.3</v>
      </c>
      <c r="G10842" s="25">
        <v>53481</v>
      </c>
      <c r="H10842" s="25">
        <v>16044</v>
      </c>
      <c r="I10842" s="25"/>
      <c r="J10842" s="58" t="e">
        <f>HYPERLINK("#"&amp;"Insumos"&amp;"!A"&amp;MATCH($B10842,#REF!,0),"Ins "&amp;$B10842)</f>
        <v>#REF!</v>
      </c>
      <c r="M10842" s="220"/>
    </row>
    <row r="10843" spans="1:13" x14ac:dyDescent="0.2">
      <c r="A10843" s="35" t="s">
        <v>12466</v>
      </c>
      <c r="B10843" s="34" t="s">
        <v>263</v>
      </c>
      <c r="C10843" s="45" t="s">
        <v>696</v>
      </c>
      <c r="D10843" s="23" t="s">
        <v>5534</v>
      </c>
      <c r="E10843" s="23" t="s">
        <v>4140</v>
      </c>
      <c r="F10843" s="40">
        <v>9.4999999999999998E-3</v>
      </c>
      <c r="G10843" s="25">
        <v>187426</v>
      </c>
      <c r="H10843" s="25">
        <v>1781</v>
      </c>
      <c r="I10843" s="25"/>
      <c r="J10843" s="58" t="e">
        <f>HYPERLINK("#"&amp;"Insumos"&amp;"!A"&amp;MATCH($B10843,#REF!,0),"Ins "&amp;$B10843)</f>
        <v>#REF!</v>
      </c>
      <c r="M10843" s="220"/>
    </row>
    <row r="10844" spans="1:13" x14ac:dyDescent="0.2">
      <c r="A10844" s="35" t="s">
        <v>12466</v>
      </c>
      <c r="B10844" s="34" t="s">
        <v>5533</v>
      </c>
      <c r="C10844" s="45" t="s">
        <v>5892</v>
      </c>
      <c r="D10844" s="23" t="s">
        <v>977</v>
      </c>
      <c r="E10844" s="23" t="s">
        <v>4134</v>
      </c>
      <c r="F10844" s="40">
        <v>0.1</v>
      </c>
      <c r="G10844" s="25">
        <v>3623</v>
      </c>
      <c r="H10844" s="25">
        <v>362</v>
      </c>
      <c r="I10844" s="25"/>
      <c r="J10844" s="58" t="e">
        <f>HYPERLINK("#"&amp;"Insumos"&amp;"!A"&amp;MATCH($B10844,#REF!,0),"Ins "&amp;$B10844)</f>
        <v>#REF!</v>
      </c>
      <c r="M10844" s="220"/>
    </row>
    <row r="10845" spans="1:13" x14ac:dyDescent="0.2">
      <c r="A10845" s="35" t="s">
        <v>12466</v>
      </c>
      <c r="B10845" s="34" t="s">
        <v>12538</v>
      </c>
      <c r="C10845" s="45" t="s">
        <v>12551</v>
      </c>
      <c r="D10845" s="23" t="s">
        <v>5751</v>
      </c>
      <c r="E10845" s="23" t="s">
        <v>463</v>
      </c>
      <c r="F10845" s="40">
        <v>1</v>
      </c>
      <c r="G10845" s="25">
        <v>147800</v>
      </c>
      <c r="H10845" s="25">
        <v>147800</v>
      </c>
      <c r="I10845" s="25"/>
      <c r="J10845" s="58" t="e">
        <f>HYPERLINK("#"&amp;"Insumos"&amp;"!A"&amp;MATCH($B10845,#REF!,0),"Ins "&amp;$B10845)</f>
        <v>#REF!</v>
      </c>
      <c r="M10845" s="220"/>
    </row>
    <row r="10846" spans="1:13" x14ac:dyDescent="0.2">
      <c r="A10846" s="35" t="s">
        <v>12466</v>
      </c>
      <c r="B10846" s="34" t="s">
        <v>5007</v>
      </c>
      <c r="C10846" s="45" t="s">
        <v>720</v>
      </c>
      <c r="D10846" s="23" t="s">
        <v>5751</v>
      </c>
      <c r="E10846" s="23" t="s">
        <v>4134</v>
      </c>
      <c r="F10846" s="40">
        <v>0.17</v>
      </c>
      <c r="G10846" s="25">
        <v>1897</v>
      </c>
      <c r="H10846" s="25">
        <v>322</v>
      </c>
      <c r="I10846" s="25"/>
      <c r="J10846" s="58" t="e">
        <f>HYPERLINK("#"&amp;"Insumos"&amp;"!A"&amp;MATCH($B10846,#REF!,0),"Ins "&amp;$B10846)</f>
        <v>#REF!</v>
      </c>
      <c r="M10846" s="220"/>
    </row>
    <row r="10847" spans="1:13" ht="25.5" x14ac:dyDescent="0.2">
      <c r="A10847" s="36" t="s">
        <v>12467</v>
      </c>
      <c r="B10847" s="26" t="s">
        <v>6816</v>
      </c>
      <c r="C10847" s="79" t="s">
        <v>12481</v>
      </c>
      <c r="D10847" s="37" t="s">
        <v>5608</v>
      </c>
      <c r="E10847" s="37" t="s">
        <v>464</v>
      </c>
      <c r="F10847" s="41"/>
      <c r="G10847" s="27"/>
      <c r="H10847" s="27"/>
      <c r="I10847" s="27">
        <v>107860</v>
      </c>
      <c r="J10847" s="58"/>
      <c r="M10847" s="220">
        <f t="shared" si="169"/>
        <v>141253</v>
      </c>
    </row>
    <row r="10848" spans="1:13" x14ac:dyDescent="0.2">
      <c r="A10848" s="35" t="s">
        <v>12467</v>
      </c>
      <c r="B10848" s="34" t="s">
        <v>5577</v>
      </c>
      <c r="C10848" s="45" t="s">
        <v>6346</v>
      </c>
      <c r="D10848" s="23" t="s">
        <v>5734</v>
      </c>
      <c r="E10848" s="23" t="s">
        <v>4141</v>
      </c>
      <c r="F10848" s="40">
        <v>0.55000000000000004</v>
      </c>
      <c r="G10848" s="25">
        <v>53481</v>
      </c>
      <c r="H10848" s="25">
        <v>29415</v>
      </c>
      <c r="I10848" s="25"/>
      <c r="J10848" s="58" t="e">
        <f>HYPERLINK("#"&amp;"Insumos"&amp;"!A"&amp;MATCH($B10848,#REF!,0),"Ins "&amp;$B10848)</f>
        <v>#REF!</v>
      </c>
      <c r="M10848" s="220"/>
    </row>
    <row r="10849" spans="1:13" x14ac:dyDescent="0.2">
      <c r="A10849" s="35" t="s">
        <v>12467</v>
      </c>
      <c r="B10849" s="34" t="s">
        <v>263</v>
      </c>
      <c r="C10849" s="45" t="s">
        <v>696</v>
      </c>
      <c r="D10849" s="23" t="s">
        <v>5534</v>
      </c>
      <c r="E10849" s="23" t="s">
        <v>4140</v>
      </c>
      <c r="F10849" s="40">
        <v>5.0000000000000001E-3</v>
      </c>
      <c r="G10849" s="25">
        <v>187426</v>
      </c>
      <c r="H10849" s="25">
        <v>937</v>
      </c>
      <c r="I10849" s="25"/>
      <c r="J10849" s="58" t="e">
        <f>HYPERLINK("#"&amp;"Insumos"&amp;"!A"&amp;MATCH($B10849,#REF!,0),"Ins "&amp;$B10849)</f>
        <v>#REF!</v>
      </c>
      <c r="M10849" s="220"/>
    </row>
    <row r="10850" spans="1:13" x14ac:dyDescent="0.2">
      <c r="A10850" s="35" t="s">
        <v>12467</v>
      </c>
      <c r="B10850" s="34" t="s">
        <v>5533</v>
      </c>
      <c r="C10850" s="45" t="s">
        <v>5892</v>
      </c>
      <c r="D10850" s="23" t="s">
        <v>977</v>
      </c>
      <c r="E10850" s="23" t="s">
        <v>4134</v>
      </c>
      <c r="F10850" s="40">
        <v>0.2</v>
      </c>
      <c r="G10850" s="25">
        <v>3623</v>
      </c>
      <c r="H10850" s="25">
        <v>725</v>
      </c>
      <c r="I10850" s="25"/>
      <c r="J10850" s="58" t="e">
        <f>HYPERLINK("#"&amp;"Insumos"&amp;"!A"&amp;MATCH($B10850,#REF!,0),"Ins "&amp;$B10850)</f>
        <v>#REF!</v>
      </c>
      <c r="M10850" s="220"/>
    </row>
    <row r="10851" spans="1:13" x14ac:dyDescent="0.2">
      <c r="A10851" s="35" t="s">
        <v>12467</v>
      </c>
      <c r="B10851" s="34" t="s">
        <v>11627</v>
      </c>
      <c r="C10851" s="45" t="s">
        <v>11651</v>
      </c>
      <c r="D10851" s="23" t="s">
        <v>5751</v>
      </c>
      <c r="E10851" s="23" t="s">
        <v>464</v>
      </c>
      <c r="F10851" s="40">
        <v>4</v>
      </c>
      <c r="G10851" s="25">
        <v>17154</v>
      </c>
      <c r="H10851" s="25">
        <v>68616</v>
      </c>
      <c r="I10851" s="25"/>
      <c r="J10851" s="58" t="e">
        <f>HYPERLINK("#"&amp;"Insumos"&amp;"!A"&amp;MATCH($B10851,#REF!,0),"Ins "&amp;$B10851)</f>
        <v>#REF!</v>
      </c>
      <c r="M10851" s="220"/>
    </row>
    <row r="10852" spans="1:13" x14ac:dyDescent="0.2">
      <c r="A10852" s="35" t="s">
        <v>12467</v>
      </c>
      <c r="B10852" s="34" t="s">
        <v>4230</v>
      </c>
      <c r="C10852" s="45" t="s">
        <v>488</v>
      </c>
      <c r="D10852" s="23" t="s">
        <v>5751</v>
      </c>
      <c r="E10852" s="23" t="s">
        <v>287</v>
      </c>
      <c r="F10852" s="40">
        <v>1</v>
      </c>
      <c r="G10852" s="25">
        <v>5907</v>
      </c>
      <c r="H10852" s="25">
        <v>5907</v>
      </c>
      <c r="I10852" s="25"/>
      <c r="J10852" s="58" t="e">
        <f>HYPERLINK("#"&amp;"Insumos"&amp;"!A"&amp;MATCH($B10852,#REF!,0),"Ins "&amp;$B10852)</f>
        <v>#REF!</v>
      </c>
      <c r="M10852" s="220"/>
    </row>
    <row r="10853" spans="1:13" x14ac:dyDescent="0.2">
      <c r="A10853" s="35" t="s">
        <v>12467</v>
      </c>
      <c r="B10853" s="34" t="s">
        <v>7713</v>
      </c>
      <c r="C10853" s="45" t="s">
        <v>7714</v>
      </c>
      <c r="D10853" s="23" t="s">
        <v>5751</v>
      </c>
      <c r="E10853" s="23" t="s">
        <v>4134</v>
      </c>
      <c r="F10853" s="40">
        <v>1</v>
      </c>
      <c r="G10853" s="25">
        <v>931</v>
      </c>
      <c r="H10853" s="25">
        <v>931</v>
      </c>
      <c r="I10853" s="25"/>
      <c r="J10853" s="58" t="e">
        <f>HYPERLINK("#"&amp;"Insumos"&amp;"!A"&amp;MATCH($B10853,#REF!,0),"Ins "&amp;$B10853)</f>
        <v>#REF!</v>
      </c>
      <c r="M10853" s="220"/>
    </row>
    <row r="10854" spans="1:13" x14ac:dyDescent="0.2">
      <c r="A10854" s="35" t="s">
        <v>12467</v>
      </c>
      <c r="B10854" s="34" t="s">
        <v>5007</v>
      </c>
      <c r="C10854" s="45" t="s">
        <v>720</v>
      </c>
      <c r="D10854" s="23" t="s">
        <v>5751</v>
      </c>
      <c r="E10854" s="23" t="s">
        <v>4134</v>
      </c>
      <c r="F10854" s="40">
        <v>0.68200000000000005</v>
      </c>
      <c r="G10854" s="25">
        <v>1897</v>
      </c>
      <c r="H10854" s="25">
        <v>1294</v>
      </c>
      <c r="I10854" s="25"/>
      <c r="J10854" s="58" t="e">
        <f>HYPERLINK("#"&amp;"Insumos"&amp;"!A"&amp;MATCH($B10854,#REF!,0),"Ins "&amp;$B10854)</f>
        <v>#REF!</v>
      </c>
      <c r="M10854" s="220"/>
    </row>
    <row r="10855" spans="1:13" x14ac:dyDescent="0.2">
      <c r="A10855" s="35" t="s">
        <v>12467</v>
      </c>
      <c r="B10855" s="34" t="s">
        <v>6039</v>
      </c>
      <c r="C10855" s="45" t="s">
        <v>6040</v>
      </c>
      <c r="D10855" s="23" t="s">
        <v>5751</v>
      </c>
      <c r="E10855" s="23" t="s">
        <v>4134</v>
      </c>
      <c r="F10855" s="40">
        <v>1.2999999999999999E-2</v>
      </c>
      <c r="G10855" s="25">
        <v>2667</v>
      </c>
      <c r="H10855" s="25">
        <v>35</v>
      </c>
      <c r="I10855" s="25"/>
      <c r="J10855" s="58" t="e">
        <f>HYPERLINK("#"&amp;"Insumos"&amp;"!A"&amp;MATCH($B10855,#REF!,0),"Ins "&amp;$B10855)</f>
        <v>#REF!</v>
      </c>
      <c r="M10855" s="220"/>
    </row>
    <row r="10856" spans="1:13" ht="25.5" x14ac:dyDescent="0.2">
      <c r="A10856" s="36" t="s">
        <v>12468</v>
      </c>
      <c r="B10856" s="26" t="s">
        <v>6816</v>
      </c>
      <c r="C10856" s="79" t="s">
        <v>12482</v>
      </c>
      <c r="D10856" s="37" t="s">
        <v>5608</v>
      </c>
      <c r="E10856" s="37" t="s">
        <v>464</v>
      </c>
      <c r="F10856" s="41"/>
      <c r="G10856" s="27"/>
      <c r="H10856" s="27"/>
      <c r="I10856" s="27">
        <v>84943</v>
      </c>
      <c r="J10856" s="58"/>
      <c r="M10856" s="220">
        <f t="shared" si="169"/>
        <v>111241</v>
      </c>
    </row>
    <row r="10857" spans="1:13" x14ac:dyDescent="0.2">
      <c r="A10857" s="35" t="s">
        <v>12468</v>
      </c>
      <c r="B10857" s="34" t="s">
        <v>5577</v>
      </c>
      <c r="C10857" s="45" t="s">
        <v>6346</v>
      </c>
      <c r="D10857" s="23" t="s">
        <v>5734</v>
      </c>
      <c r="E10857" s="23" t="s">
        <v>4141</v>
      </c>
      <c r="F10857" s="40">
        <v>0.55000000000000004</v>
      </c>
      <c r="G10857" s="25">
        <v>53481</v>
      </c>
      <c r="H10857" s="25">
        <v>29415</v>
      </c>
      <c r="I10857" s="25"/>
      <c r="J10857" s="58" t="e">
        <f>HYPERLINK("#"&amp;"Insumos"&amp;"!A"&amp;MATCH($B10857,#REF!,0),"Ins "&amp;$B10857)</f>
        <v>#REF!</v>
      </c>
      <c r="M10857" s="220"/>
    </row>
    <row r="10858" spans="1:13" x14ac:dyDescent="0.2">
      <c r="A10858" s="35" t="s">
        <v>12468</v>
      </c>
      <c r="B10858" s="34" t="s">
        <v>263</v>
      </c>
      <c r="C10858" s="45" t="s">
        <v>696</v>
      </c>
      <c r="D10858" s="23" t="s">
        <v>5534</v>
      </c>
      <c r="E10858" s="23" t="s">
        <v>4140</v>
      </c>
      <c r="F10858" s="40">
        <v>5.0000000000000001E-3</v>
      </c>
      <c r="G10858" s="25">
        <v>187426</v>
      </c>
      <c r="H10858" s="25">
        <v>937</v>
      </c>
      <c r="I10858" s="25"/>
      <c r="J10858" s="58" t="e">
        <f>HYPERLINK("#"&amp;"Insumos"&amp;"!A"&amp;MATCH($B10858,#REF!,0),"Ins "&amp;$B10858)</f>
        <v>#REF!</v>
      </c>
      <c r="M10858" s="220"/>
    </row>
    <row r="10859" spans="1:13" x14ac:dyDescent="0.2">
      <c r="A10859" s="35" t="s">
        <v>12468</v>
      </c>
      <c r="B10859" s="34" t="s">
        <v>5533</v>
      </c>
      <c r="C10859" s="45" t="s">
        <v>5892</v>
      </c>
      <c r="D10859" s="23" t="s">
        <v>977</v>
      </c>
      <c r="E10859" s="23" t="s">
        <v>4134</v>
      </c>
      <c r="F10859" s="40">
        <v>0.2</v>
      </c>
      <c r="G10859" s="25">
        <v>3623</v>
      </c>
      <c r="H10859" s="25">
        <v>725</v>
      </c>
      <c r="I10859" s="25"/>
      <c r="J10859" s="58" t="e">
        <f>HYPERLINK("#"&amp;"Insumos"&amp;"!A"&amp;MATCH($B10859,#REF!,0),"Ins "&amp;$B10859)</f>
        <v>#REF!</v>
      </c>
      <c r="M10859" s="220"/>
    </row>
    <row r="10860" spans="1:13" x14ac:dyDescent="0.2">
      <c r="A10860" s="35" t="s">
        <v>12468</v>
      </c>
      <c r="B10860" s="34" t="s">
        <v>4229</v>
      </c>
      <c r="C10860" s="45" t="s">
        <v>487</v>
      </c>
      <c r="D10860" s="23" t="s">
        <v>5751</v>
      </c>
      <c r="E10860" s="23" t="s">
        <v>287</v>
      </c>
      <c r="F10860" s="40">
        <v>4</v>
      </c>
      <c r="G10860" s="25">
        <v>10712</v>
      </c>
      <c r="H10860" s="25">
        <v>42848</v>
      </c>
      <c r="I10860" s="25"/>
      <c r="J10860" s="58" t="e">
        <f>HYPERLINK("#"&amp;"Insumos"&amp;"!A"&amp;MATCH($B10860,#REF!,0),"Ins "&amp;$B10860)</f>
        <v>#REF!</v>
      </c>
      <c r="M10860" s="220"/>
    </row>
    <row r="10861" spans="1:13" x14ac:dyDescent="0.2">
      <c r="A10861" s="35" t="s">
        <v>12468</v>
      </c>
      <c r="B10861" s="34" t="s">
        <v>4230</v>
      </c>
      <c r="C10861" s="45" t="s">
        <v>488</v>
      </c>
      <c r="D10861" s="23" t="s">
        <v>5751</v>
      </c>
      <c r="E10861" s="23" t="s">
        <v>287</v>
      </c>
      <c r="F10861" s="40">
        <v>1</v>
      </c>
      <c r="G10861" s="25">
        <v>5907</v>
      </c>
      <c r="H10861" s="25">
        <v>5907</v>
      </c>
      <c r="I10861" s="25"/>
      <c r="J10861" s="58" t="e">
        <f>HYPERLINK("#"&amp;"Insumos"&amp;"!A"&amp;MATCH($B10861,#REF!,0),"Ins "&amp;$B10861)</f>
        <v>#REF!</v>
      </c>
      <c r="M10861" s="220"/>
    </row>
    <row r="10862" spans="1:13" x14ac:dyDescent="0.2">
      <c r="A10862" s="35" t="s">
        <v>12468</v>
      </c>
      <c r="B10862" s="34" t="s">
        <v>7713</v>
      </c>
      <c r="C10862" s="45" t="s">
        <v>7714</v>
      </c>
      <c r="D10862" s="23" t="s">
        <v>5751</v>
      </c>
      <c r="E10862" s="23" t="s">
        <v>4134</v>
      </c>
      <c r="F10862" s="40">
        <v>1</v>
      </c>
      <c r="G10862" s="25">
        <v>931</v>
      </c>
      <c r="H10862" s="25">
        <v>931</v>
      </c>
      <c r="I10862" s="25"/>
      <c r="J10862" s="58" t="e">
        <f>HYPERLINK("#"&amp;"Insumos"&amp;"!A"&amp;MATCH($B10862,#REF!,0),"Ins "&amp;$B10862)</f>
        <v>#REF!</v>
      </c>
      <c r="M10862" s="220"/>
    </row>
    <row r="10863" spans="1:13" x14ac:dyDescent="0.2">
      <c r="A10863" s="35" t="s">
        <v>12468</v>
      </c>
      <c r="B10863" s="34" t="s">
        <v>5007</v>
      </c>
      <c r="C10863" s="45" t="s">
        <v>720</v>
      </c>
      <c r="D10863" s="23" t="s">
        <v>5751</v>
      </c>
      <c r="E10863" s="23" t="s">
        <v>4134</v>
      </c>
      <c r="F10863" s="40">
        <v>0.872</v>
      </c>
      <c r="G10863" s="25">
        <v>1897</v>
      </c>
      <c r="H10863" s="25">
        <v>1654</v>
      </c>
      <c r="I10863" s="25"/>
      <c r="J10863" s="58" t="e">
        <f>HYPERLINK("#"&amp;"Insumos"&amp;"!A"&amp;MATCH($B10863,#REF!,0),"Ins "&amp;$B10863)</f>
        <v>#REF!</v>
      </c>
      <c r="M10863" s="220"/>
    </row>
    <row r="10864" spans="1:13" x14ac:dyDescent="0.2">
      <c r="A10864" s="35" t="s">
        <v>12468</v>
      </c>
      <c r="B10864" s="34" t="s">
        <v>6039</v>
      </c>
      <c r="C10864" s="45" t="s">
        <v>6040</v>
      </c>
      <c r="D10864" s="23" t="s">
        <v>5751</v>
      </c>
      <c r="E10864" s="23" t="s">
        <v>4134</v>
      </c>
      <c r="F10864" s="40">
        <v>1.2999999999999999E-2</v>
      </c>
      <c r="G10864" s="25">
        <v>2667</v>
      </c>
      <c r="H10864" s="25">
        <v>35</v>
      </c>
      <c r="I10864" s="25"/>
      <c r="J10864" s="58" t="e">
        <f>HYPERLINK("#"&amp;"Insumos"&amp;"!A"&amp;MATCH($B10864,#REF!,0),"Ins "&amp;$B10864)</f>
        <v>#REF!</v>
      </c>
      <c r="M10864" s="220"/>
    </row>
    <row r="10865" spans="1:13" x14ac:dyDescent="0.2">
      <c r="A10865" s="35" t="s">
        <v>12468</v>
      </c>
      <c r="B10865" s="34" t="s">
        <v>4884</v>
      </c>
      <c r="C10865" s="45" t="s">
        <v>375</v>
      </c>
      <c r="D10865" s="23" t="s">
        <v>5751</v>
      </c>
      <c r="E10865" s="23" t="s">
        <v>287</v>
      </c>
      <c r="F10865" s="40">
        <v>1.03</v>
      </c>
      <c r="G10865" s="25">
        <v>2418</v>
      </c>
      <c r="H10865" s="25">
        <v>2491</v>
      </c>
      <c r="I10865" s="25"/>
      <c r="J10865" s="58" t="e">
        <f>HYPERLINK("#"&amp;"Insumos"&amp;"!A"&amp;MATCH($B10865,#REF!,0),"Ins "&amp;$B10865)</f>
        <v>#REF!</v>
      </c>
      <c r="M10865" s="220"/>
    </row>
    <row r="10866" spans="1:13" ht="38.25" x14ac:dyDescent="0.2">
      <c r="A10866" s="36" t="s">
        <v>12469</v>
      </c>
      <c r="B10866" s="26" t="s">
        <v>6816</v>
      </c>
      <c r="C10866" s="79" t="s">
        <v>12550</v>
      </c>
      <c r="D10866" s="37" t="s">
        <v>5608</v>
      </c>
      <c r="E10866" s="37" t="s">
        <v>4134</v>
      </c>
      <c r="F10866" s="41"/>
      <c r="G10866" s="27"/>
      <c r="H10866" s="27"/>
      <c r="I10866" s="27">
        <v>65159</v>
      </c>
      <c r="J10866" s="58"/>
      <c r="M10866" s="220">
        <f t="shared" si="169"/>
        <v>85332</v>
      </c>
    </row>
    <row r="10867" spans="1:13" x14ac:dyDescent="0.2">
      <c r="A10867" s="35" t="s">
        <v>12469</v>
      </c>
      <c r="B10867" s="34" t="s">
        <v>5577</v>
      </c>
      <c r="C10867" s="45" t="s">
        <v>6346</v>
      </c>
      <c r="D10867" s="23" t="s">
        <v>5734</v>
      </c>
      <c r="E10867" s="23" t="s">
        <v>4141</v>
      </c>
      <c r="F10867" s="40">
        <v>0.75</v>
      </c>
      <c r="G10867" s="25">
        <v>53481</v>
      </c>
      <c r="H10867" s="25">
        <v>40111</v>
      </c>
      <c r="I10867" s="25"/>
      <c r="J10867" s="58" t="e">
        <f>HYPERLINK("#"&amp;"Insumos"&amp;"!A"&amp;MATCH($B10867,#REF!,0),"Ins "&amp;$B10867)</f>
        <v>#REF!</v>
      </c>
      <c r="M10867" s="220"/>
    </row>
    <row r="10868" spans="1:13" x14ac:dyDescent="0.2">
      <c r="A10868" s="35" t="s">
        <v>12469</v>
      </c>
      <c r="B10868" s="34" t="s">
        <v>263</v>
      </c>
      <c r="C10868" s="45" t="s">
        <v>696</v>
      </c>
      <c r="D10868" s="23" t="s">
        <v>5534</v>
      </c>
      <c r="E10868" s="23" t="s">
        <v>4140</v>
      </c>
      <c r="F10868" s="40">
        <v>5.1999999999999998E-3</v>
      </c>
      <c r="G10868" s="25">
        <v>187426</v>
      </c>
      <c r="H10868" s="25">
        <v>975</v>
      </c>
      <c r="I10868" s="25"/>
      <c r="J10868" s="58" t="e">
        <f>HYPERLINK("#"&amp;"Insumos"&amp;"!A"&amp;MATCH($B10868,#REF!,0),"Ins "&amp;$B10868)</f>
        <v>#REF!</v>
      </c>
      <c r="M10868" s="220"/>
    </row>
    <row r="10869" spans="1:13" x14ac:dyDescent="0.2">
      <c r="A10869" s="35" t="s">
        <v>12469</v>
      </c>
      <c r="B10869" s="34" t="s">
        <v>5533</v>
      </c>
      <c r="C10869" s="45" t="s">
        <v>5892</v>
      </c>
      <c r="D10869" s="23" t="s">
        <v>977</v>
      </c>
      <c r="E10869" s="23" t="s">
        <v>4134</v>
      </c>
      <c r="F10869" s="40">
        <v>0.2</v>
      </c>
      <c r="G10869" s="25">
        <v>3623</v>
      </c>
      <c r="H10869" s="25">
        <v>725</v>
      </c>
      <c r="I10869" s="25"/>
      <c r="J10869" s="58" t="e">
        <f>HYPERLINK("#"&amp;"Insumos"&amp;"!A"&amp;MATCH($B10869,#REF!,0),"Ins "&amp;$B10869)</f>
        <v>#REF!</v>
      </c>
      <c r="M10869" s="220"/>
    </row>
    <row r="10870" spans="1:13" x14ac:dyDescent="0.2">
      <c r="A10870" s="35" t="s">
        <v>12469</v>
      </c>
      <c r="B10870" s="34" t="s">
        <v>4654</v>
      </c>
      <c r="C10870" s="45" t="s">
        <v>4</v>
      </c>
      <c r="D10870" s="23" t="s">
        <v>5751</v>
      </c>
      <c r="E10870" s="23" t="s">
        <v>4134</v>
      </c>
      <c r="F10870" s="40">
        <v>1</v>
      </c>
      <c r="G10870" s="25">
        <v>2562</v>
      </c>
      <c r="H10870" s="25">
        <v>2562</v>
      </c>
      <c r="I10870" s="25"/>
      <c r="J10870" s="58" t="e">
        <f>HYPERLINK("#"&amp;"Insumos"&amp;"!A"&amp;MATCH($B10870,#REF!,0),"Ins "&amp;$B10870)</f>
        <v>#REF!</v>
      </c>
      <c r="M10870" s="220"/>
    </row>
    <row r="10871" spans="1:13" x14ac:dyDescent="0.2">
      <c r="A10871" s="35" t="s">
        <v>12469</v>
      </c>
      <c r="B10871" s="34" t="s">
        <v>4680</v>
      </c>
      <c r="C10871" s="45" t="s">
        <v>205</v>
      </c>
      <c r="D10871" s="23" t="s">
        <v>5751</v>
      </c>
      <c r="E10871" s="23" t="s">
        <v>4134</v>
      </c>
      <c r="F10871" s="40">
        <v>2</v>
      </c>
      <c r="G10871" s="25">
        <v>520</v>
      </c>
      <c r="H10871" s="25">
        <v>1040</v>
      </c>
      <c r="I10871" s="25"/>
      <c r="J10871" s="58" t="e">
        <f>HYPERLINK("#"&amp;"Insumos"&amp;"!A"&amp;MATCH($B10871,#REF!,0),"Ins "&amp;$B10871)</f>
        <v>#REF!</v>
      </c>
      <c r="M10871" s="220"/>
    </row>
    <row r="10872" spans="1:13" x14ac:dyDescent="0.2">
      <c r="A10872" s="35" t="s">
        <v>12469</v>
      </c>
      <c r="B10872" s="34" t="s">
        <v>11157</v>
      </c>
      <c r="C10872" s="45" t="s">
        <v>11119</v>
      </c>
      <c r="D10872" s="23" t="s">
        <v>5751</v>
      </c>
      <c r="E10872" s="23" t="s">
        <v>11151</v>
      </c>
      <c r="F10872" s="40">
        <v>1</v>
      </c>
      <c r="G10872" s="25">
        <v>884</v>
      </c>
      <c r="H10872" s="25">
        <v>884</v>
      </c>
      <c r="I10872" s="25"/>
      <c r="J10872" s="58" t="e">
        <f>HYPERLINK("#"&amp;"Insumos"&amp;"!A"&amp;MATCH($B10872,#REF!,0),"Ins "&amp;$B10872)</f>
        <v>#REF!</v>
      </c>
      <c r="M10872" s="220"/>
    </row>
    <row r="10873" spans="1:13" x14ac:dyDescent="0.2">
      <c r="A10873" s="35" t="s">
        <v>12469</v>
      </c>
      <c r="B10873" s="34" t="s">
        <v>4845</v>
      </c>
      <c r="C10873" s="45" t="s">
        <v>7331</v>
      </c>
      <c r="D10873" s="23" t="s">
        <v>5751</v>
      </c>
      <c r="E10873" s="23" t="s">
        <v>4134</v>
      </c>
      <c r="F10873" s="40">
        <v>1</v>
      </c>
      <c r="G10873" s="25">
        <v>15368</v>
      </c>
      <c r="H10873" s="25">
        <v>15368</v>
      </c>
      <c r="I10873" s="25"/>
      <c r="J10873" s="58" t="e">
        <f>HYPERLINK("#"&amp;"Insumos"&amp;"!A"&amp;MATCH($B10873,#REF!,0),"Ins "&amp;$B10873)</f>
        <v>#REF!</v>
      </c>
      <c r="M10873" s="220"/>
    </row>
    <row r="10874" spans="1:13" x14ac:dyDescent="0.2">
      <c r="A10874" s="35" t="s">
        <v>12469</v>
      </c>
      <c r="B10874" s="34" t="s">
        <v>4887</v>
      </c>
      <c r="C10874" s="45" t="s">
        <v>378</v>
      </c>
      <c r="D10874" s="23" t="s">
        <v>5751</v>
      </c>
      <c r="E10874" s="23" t="s">
        <v>287</v>
      </c>
      <c r="F10874" s="40">
        <v>0.5</v>
      </c>
      <c r="G10874" s="25">
        <v>2946</v>
      </c>
      <c r="H10874" s="25">
        <v>1473</v>
      </c>
      <c r="I10874" s="25"/>
      <c r="J10874" s="58" t="e">
        <f>HYPERLINK("#"&amp;"Insumos"&amp;"!A"&amp;MATCH($B10874,#REF!,0),"Ins "&amp;$B10874)</f>
        <v>#REF!</v>
      </c>
      <c r="M10874" s="220"/>
    </row>
    <row r="10875" spans="1:13" x14ac:dyDescent="0.2">
      <c r="A10875" s="35" t="s">
        <v>12469</v>
      </c>
      <c r="B10875" s="34" t="s">
        <v>4903</v>
      </c>
      <c r="C10875" s="45" t="s">
        <v>489</v>
      </c>
      <c r="D10875" s="23" t="s">
        <v>5751</v>
      </c>
      <c r="E10875" s="23" t="s">
        <v>4135</v>
      </c>
      <c r="F10875" s="40">
        <v>0.1</v>
      </c>
      <c r="G10875" s="25">
        <v>5939</v>
      </c>
      <c r="H10875" s="25">
        <v>594</v>
      </c>
      <c r="I10875" s="25"/>
      <c r="J10875" s="58" t="e">
        <f>HYPERLINK("#"&amp;"Insumos"&amp;"!A"&amp;MATCH($B10875,#REF!,0),"Ins "&amp;$B10875)</f>
        <v>#REF!</v>
      </c>
      <c r="M10875" s="220"/>
    </row>
    <row r="10876" spans="1:13" x14ac:dyDescent="0.2">
      <c r="A10876" s="35" t="s">
        <v>12469</v>
      </c>
      <c r="B10876" s="34" t="s">
        <v>7602</v>
      </c>
      <c r="C10876" s="45" t="s">
        <v>7603</v>
      </c>
      <c r="D10876" s="23" t="s">
        <v>5751</v>
      </c>
      <c r="E10876" s="23" t="s">
        <v>4134</v>
      </c>
      <c r="F10876" s="40">
        <v>1</v>
      </c>
      <c r="G10876" s="25">
        <v>1427</v>
      </c>
      <c r="H10876" s="25">
        <v>1427</v>
      </c>
      <c r="I10876" s="25"/>
      <c r="J10876" s="58" t="e">
        <f>HYPERLINK("#"&amp;"Insumos"&amp;"!A"&amp;MATCH($B10876,#REF!,0),"Ins "&amp;$B10876)</f>
        <v>#REF!</v>
      </c>
      <c r="M10876" s="220"/>
    </row>
    <row r="10877" spans="1:13" ht="25.5" x14ac:dyDescent="0.2">
      <c r="A10877" s="36" t="s">
        <v>12470</v>
      </c>
      <c r="B10877" s="26" t="s">
        <v>6816</v>
      </c>
      <c r="C10877" s="79" t="s">
        <v>12552</v>
      </c>
      <c r="D10877" s="37" t="s">
        <v>5608</v>
      </c>
      <c r="E10877" s="37" t="s">
        <v>4134</v>
      </c>
      <c r="F10877" s="41"/>
      <c r="G10877" s="27"/>
      <c r="H10877" s="27"/>
      <c r="I10877" s="27">
        <v>126182</v>
      </c>
      <c r="J10877" s="58"/>
      <c r="M10877" s="220">
        <f t="shared" si="169"/>
        <v>165248</v>
      </c>
    </row>
    <row r="10878" spans="1:13" x14ac:dyDescent="0.2">
      <c r="A10878" s="35" t="s">
        <v>12470</v>
      </c>
      <c r="B10878" s="34" t="s">
        <v>11157</v>
      </c>
      <c r="C10878" s="45" t="s">
        <v>11119</v>
      </c>
      <c r="D10878" s="23" t="s">
        <v>5751</v>
      </c>
      <c r="E10878" s="23" t="s">
        <v>11151</v>
      </c>
      <c r="F10878" s="40">
        <v>1</v>
      </c>
      <c r="G10878" s="25">
        <v>884</v>
      </c>
      <c r="H10878" s="25">
        <v>884</v>
      </c>
      <c r="I10878" s="25"/>
      <c r="J10878" s="58" t="e">
        <f>HYPERLINK("#"&amp;"Insumos"&amp;"!A"&amp;MATCH($B10878,#REF!,0),"Ins "&amp;$B10878)</f>
        <v>#REF!</v>
      </c>
      <c r="M10878" s="220"/>
    </row>
    <row r="10879" spans="1:13" x14ac:dyDescent="0.2">
      <c r="A10879" s="35" t="s">
        <v>12470</v>
      </c>
      <c r="B10879" s="34" t="s">
        <v>4887</v>
      </c>
      <c r="C10879" s="45" t="s">
        <v>378</v>
      </c>
      <c r="D10879" s="23" t="s">
        <v>5751</v>
      </c>
      <c r="E10879" s="23" t="s">
        <v>287</v>
      </c>
      <c r="F10879" s="40">
        <v>0.5</v>
      </c>
      <c r="G10879" s="25">
        <v>2946</v>
      </c>
      <c r="H10879" s="25">
        <v>1473</v>
      </c>
      <c r="I10879" s="25"/>
      <c r="J10879" s="58" t="e">
        <f>HYPERLINK("#"&amp;"Insumos"&amp;"!A"&amp;MATCH($B10879,#REF!,0),"Ins "&amp;$B10879)</f>
        <v>#REF!</v>
      </c>
      <c r="M10879" s="220"/>
    </row>
    <row r="10880" spans="1:13" x14ac:dyDescent="0.2">
      <c r="A10880" s="35" t="s">
        <v>12470</v>
      </c>
      <c r="B10880" s="34" t="s">
        <v>4680</v>
      </c>
      <c r="C10880" s="45" t="s">
        <v>205</v>
      </c>
      <c r="D10880" s="23" t="s">
        <v>5751</v>
      </c>
      <c r="E10880" s="23" t="s">
        <v>4134</v>
      </c>
      <c r="F10880" s="40">
        <v>2</v>
      </c>
      <c r="G10880" s="25">
        <v>520</v>
      </c>
      <c r="H10880" s="25">
        <v>1040</v>
      </c>
      <c r="I10880" s="25"/>
      <c r="J10880" s="58" t="e">
        <f>HYPERLINK("#"&amp;"Insumos"&amp;"!A"&amp;MATCH($B10880,#REF!,0),"Ins "&amp;$B10880)</f>
        <v>#REF!</v>
      </c>
      <c r="M10880" s="220"/>
    </row>
    <row r="10881" spans="1:13" x14ac:dyDescent="0.2">
      <c r="A10881" s="35" t="s">
        <v>12470</v>
      </c>
      <c r="B10881" s="34" t="s">
        <v>11743</v>
      </c>
      <c r="C10881" s="45" t="s">
        <v>11949</v>
      </c>
      <c r="D10881" s="23" t="s">
        <v>5751</v>
      </c>
      <c r="E10881" s="23" t="s">
        <v>464</v>
      </c>
      <c r="F10881" s="40">
        <v>0</v>
      </c>
      <c r="G10881" s="25">
        <v>4160</v>
      </c>
      <c r="H10881" s="25">
        <v>0</v>
      </c>
      <c r="I10881" s="25"/>
      <c r="J10881" s="58" t="e">
        <f>HYPERLINK("#"&amp;"Insumos"&amp;"!A"&amp;MATCH($B10881,#REF!,0),"Ins "&amp;$B10881)</f>
        <v>#REF!</v>
      </c>
      <c r="M10881" s="220"/>
    </row>
    <row r="10882" spans="1:13" x14ac:dyDescent="0.2">
      <c r="A10882" s="35" t="s">
        <v>12470</v>
      </c>
      <c r="B10882" s="34" t="s">
        <v>11158</v>
      </c>
      <c r="C10882" s="45" t="s">
        <v>11120</v>
      </c>
      <c r="D10882" s="23" t="s">
        <v>5751</v>
      </c>
      <c r="E10882" s="23" t="s">
        <v>11151</v>
      </c>
      <c r="F10882" s="40">
        <v>1</v>
      </c>
      <c r="G10882" s="25">
        <v>87256</v>
      </c>
      <c r="H10882" s="25">
        <v>87256</v>
      </c>
      <c r="I10882" s="25"/>
      <c r="J10882" s="58" t="e">
        <f>HYPERLINK("#"&amp;"Insumos"&amp;"!A"&amp;MATCH($B10882,#REF!,0),"Ins "&amp;$B10882)</f>
        <v>#REF!</v>
      </c>
      <c r="M10882" s="220"/>
    </row>
    <row r="10883" spans="1:13" x14ac:dyDescent="0.2">
      <c r="A10883" s="35" t="s">
        <v>12470</v>
      </c>
      <c r="B10883" s="34" t="s">
        <v>5577</v>
      </c>
      <c r="C10883" s="45" t="s">
        <v>6346</v>
      </c>
      <c r="D10883" s="23" t="s">
        <v>5734</v>
      </c>
      <c r="E10883" s="23" t="s">
        <v>4141</v>
      </c>
      <c r="F10883" s="40">
        <v>0.55000000000000004</v>
      </c>
      <c r="G10883" s="25">
        <v>53481</v>
      </c>
      <c r="H10883" s="25">
        <v>29415</v>
      </c>
      <c r="I10883" s="25"/>
      <c r="J10883" s="58" t="e">
        <f>HYPERLINK("#"&amp;"Insumos"&amp;"!A"&amp;MATCH($B10883,#REF!,0),"Ins "&amp;$B10883)</f>
        <v>#REF!</v>
      </c>
      <c r="M10883" s="220"/>
    </row>
    <row r="10884" spans="1:13" x14ac:dyDescent="0.2">
      <c r="A10884" s="35" t="s">
        <v>12470</v>
      </c>
      <c r="B10884" s="34" t="s">
        <v>5533</v>
      </c>
      <c r="C10884" s="45" t="s">
        <v>5892</v>
      </c>
      <c r="D10884" s="23" t="s">
        <v>977</v>
      </c>
      <c r="E10884" s="23" t="s">
        <v>4134</v>
      </c>
      <c r="F10884" s="40">
        <v>1</v>
      </c>
      <c r="G10884" s="25">
        <v>3623</v>
      </c>
      <c r="H10884" s="25">
        <v>3623</v>
      </c>
      <c r="I10884" s="25"/>
      <c r="J10884" s="58" t="e">
        <f>HYPERLINK("#"&amp;"Insumos"&amp;"!A"&amp;MATCH($B10884,#REF!,0),"Ins "&amp;$B10884)</f>
        <v>#REF!</v>
      </c>
      <c r="M10884" s="220"/>
    </row>
    <row r="10885" spans="1:13" x14ac:dyDescent="0.2">
      <c r="A10885" s="35" t="s">
        <v>12470</v>
      </c>
      <c r="B10885" s="34" t="s">
        <v>4903</v>
      </c>
      <c r="C10885" s="45" t="s">
        <v>489</v>
      </c>
      <c r="D10885" s="23" t="s">
        <v>5751</v>
      </c>
      <c r="E10885" s="23" t="s">
        <v>4135</v>
      </c>
      <c r="F10885" s="40">
        <v>0.1</v>
      </c>
      <c r="G10885" s="25">
        <v>5939</v>
      </c>
      <c r="H10885" s="25">
        <v>594</v>
      </c>
      <c r="I10885" s="25"/>
      <c r="J10885" s="58" t="e">
        <f>HYPERLINK("#"&amp;"Insumos"&amp;"!A"&amp;MATCH($B10885,#REF!,0),"Ins "&amp;$B10885)</f>
        <v>#REF!</v>
      </c>
      <c r="M10885" s="220"/>
    </row>
    <row r="10886" spans="1:13" x14ac:dyDescent="0.2">
      <c r="A10886" s="35" t="s">
        <v>12470</v>
      </c>
      <c r="B10886" s="34" t="s">
        <v>5007</v>
      </c>
      <c r="C10886" s="45" t="s">
        <v>720</v>
      </c>
      <c r="D10886" s="23" t="s">
        <v>5751</v>
      </c>
      <c r="E10886" s="23" t="s">
        <v>4134</v>
      </c>
      <c r="F10886" s="40">
        <v>1</v>
      </c>
      <c r="G10886" s="25">
        <v>1897</v>
      </c>
      <c r="H10886" s="25">
        <v>1897</v>
      </c>
      <c r="I10886" s="25"/>
      <c r="J10886" s="58" t="e">
        <f>HYPERLINK("#"&amp;"Insumos"&amp;"!A"&amp;MATCH($B10886,#REF!,0),"Ins "&amp;$B10886)</f>
        <v>#REF!</v>
      </c>
      <c r="M10886" s="220"/>
    </row>
    <row r="10887" spans="1:13" ht="25.5" x14ac:dyDescent="0.2">
      <c r="A10887" s="36" t="s">
        <v>12471</v>
      </c>
      <c r="B10887" s="26" t="s">
        <v>6816</v>
      </c>
      <c r="C10887" s="79" t="s">
        <v>12553</v>
      </c>
      <c r="D10887" s="37" t="s">
        <v>5608</v>
      </c>
      <c r="E10887" s="37" t="s">
        <v>4134</v>
      </c>
      <c r="F10887" s="41"/>
      <c r="G10887" s="27"/>
      <c r="H10887" s="27"/>
      <c r="I10887" s="27">
        <v>2209500</v>
      </c>
      <c r="J10887" s="58"/>
      <c r="M10887" s="220">
        <f t="shared" ref="M10887:M10943" si="170">ROUND(I10887*(1+$L$2),0)</f>
        <v>2893561</v>
      </c>
    </row>
    <row r="10888" spans="1:13" x14ac:dyDescent="0.2">
      <c r="A10888" s="35" t="s">
        <v>12471</v>
      </c>
      <c r="B10888" s="34" t="s">
        <v>81</v>
      </c>
      <c r="C10888" s="45" t="s">
        <v>1020</v>
      </c>
      <c r="D10888" s="23" t="s">
        <v>5734</v>
      </c>
      <c r="E10888" s="23" t="s">
        <v>4141</v>
      </c>
      <c r="F10888" s="40">
        <v>1</v>
      </c>
      <c r="G10888" s="25">
        <v>75325</v>
      </c>
      <c r="H10888" s="25">
        <v>75325</v>
      </c>
      <c r="I10888" s="25"/>
      <c r="J10888" s="58" t="e">
        <f>HYPERLINK("#"&amp;"Insumos"&amp;"!A"&amp;MATCH($B10888,#REF!,0),"Ins "&amp;$B10888)</f>
        <v>#REF!</v>
      </c>
      <c r="M10888" s="220"/>
    </row>
    <row r="10889" spans="1:13" ht="25.5" x14ac:dyDescent="0.2">
      <c r="A10889" s="35" t="s">
        <v>12471</v>
      </c>
      <c r="B10889" s="34" t="s">
        <v>597</v>
      </c>
      <c r="C10889" s="45" t="s">
        <v>8738</v>
      </c>
      <c r="D10889" s="23" t="s">
        <v>5534</v>
      </c>
      <c r="E10889" s="23" t="s">
        <v>8737</v>
      </c>
      <c r="F10889" s="40">
        <v>0.4</v>
      </c>
      <c r="G10889" s="25">
        <v>17302</v>
      </c>
      <c r="H10889" s="25">
        <v>6921</v>
      </c>
      <c r="I10889" s="25"/>
      <c r="J10889" s="58" t="e">
        <f>HYPERLINK("#"&amp;"Insumos"&amp;"!A"&amp;MATCH($B10889,#REF!,0),"Ins "&amp;$B10889)</f>
        <v>#REF!</v>
      </c>
      <c r="M10889" s="220"/>
    </row>
    <row r="10890" spans="1:13" x14ac:dyDescent="0.2">
      <c r="A10890" s="35" t="s">
        <v>12471</v>
      </c>
      <c r="B10890" s="34" t="s">
        <v>263</v>
      </c>
      <c r="C10890" s="45" t="s">
        <v>696</v>
      </c>
      <c r="D10890" s="23" t="s">
        <v>5534</v>
      </c>
      <c r="E10890" s="23" t="s">
        <v>4140</v>
      </c>
      <c r="F10890" s="40">
        <v>0.01</v>
      </c>
      <c r="G10890" s="25">
        <v>187426</v>
      </c>
      <c r="H10890" s="25">
        <v>1874</v>
      </c>
      <c r="I10890" s="25"/>
      <c r="J10890" s="58" t="e">
        <f>HYPERLINK("#"&amp;"Insumos"&amp;"!A"&amp;MATCH($B10890,#REF!,0),"Ins "&amp;$B10890)</f>
        <v>#REF!</v>
      </c>
      <c r="M10890" s="220"/>
    </row>
    <row r="10891" spans="1:13" x14ac:dyDescent="0.2">
      <c r="A10891" s="35" t="s">
        <v>12471</v>
      </c>
      <c r="B10891" s="34" t="s">
        <v>5533</v>
      </c>
      <c r="C10891" s="45" t="s">
        <v>5892</v>
      </c>
      <c r="D10891" s="23" t="s">
        <v>977</v>
      </c>
      <c r="E10891" s="23" t="s">
        <v>4134</v>
      </c>
      <c r="F10891" s="40">
        <v>0.5</v>
      </c>
      <c r="G10891" s="25">
        <v>3623</v>
      </c>
      <c r="H10891" s="25">
        <v>1812</v>
      </c>
      <c r="I10891" s="25"/>
      <c r="J10891" s="58" t="e">
        <f>HYPERLINK("#"&amp;"Insumos"&amp;"!A"&amp;MATCH($B10891,#REF!,0),"Ins "&amp;$B10891)</f>
        <v>#REF!</v>
      </c>
      <c r="M10891" s="220"/>
    </row>
    <row r="10892" spans="1:13" x14ac:dyDescent="0.2">
      <c r="A10892" s="35" t="s">
        <v>12471</v>
      </c>
      <c r="B10892" s="34" t="s">
        <v>4654</v>
      </c>
      <c r="C10892" s="45" t="s">
        <v>4</v>
      </c>
      <c r="D10892" s="23" t="s">
        <v>5751</v>
      </c>
      <c r="E10892" s="23" t="s">
        <v>4134</v>
      </c>
      <c r="F10892" s="40">
        <v>4</v>
      </c>
      <c r="G10892" s="25">
        <v>2562</v>
      </c>
      <c r="H10892" s="25">
        <v>10248</v>
      </c>
      <c r="I10892" s="25"/>
      <c r="J10892" s="58" t="e">
        <f>HYPERLINK("#"&amp;"Insumos"&amp;"!A"&amp;MATCH($B10892,#REF!,0),"Ins "&amp;$B10892)</f>
        <v>#REF!</v>
      </c>
      <c r="M10892" s="220"/>
    </row>
    <row r="10893" spans="1:13" x14ac:dyDescent="0.2">
      <c r="A10893" s="35" t="s">
        <v>12471</v>
      </c>
      <c r="B10893" s="34" t="s">
        <v>5007</v>
      </c>
      <c r="C10893" s="45" t="s">
        <v>720</v>
      </c>
      <c r="D10893" s="23" t="s">
        <v>5751</v>
      </c>
      <c r="E10893" s="23" t="s">
        <v>4134</v>
      </c>
      <c r="F10893" s="40">
        <v>1</v>
      </c>
      <c r="G10893" s="25">
        <v>1897</v>
      </c>
      <c r="H10893" s="25">
        <v>1897</v>
      </c>
      <c r="I10893" s="25"/>
      <c r="J10893" s="58" t="e">
        <f>HYPERLINK("#"&amp;"Insumos"&amp;"!A"&amp;MATCH($B10893,#REF!,0),"Ins "&amp;$B10893)</f>
        <v>#REF!</v>
      </c>
      <c r="M10893" s="220"/>
    </row>
    <row r="10894" spans="1:13" x14ac:dyDescent="0.2">
      <c r="A10894" s="35" t="s">
        <v>12471</v>
      </c>
      <c r="B10894" s="34" t="s">
        <v>12445</v>
      </c>
      <c r="C10894" s="45" t="s">
        <v>12475</v>
      </c>
      <c r="D10894" s="23" t="s">
        <v>5751</v>
      </c>
      <c r="E10894" s="23" t="s">
        <v>463</v>
      </c>
      <c r="F10894" s="40">
        <v>1</v>
      </c>
      <c r="G10894" s="25">
        <v>2111423</v>
      </c>
      <c r="H10894" s="25">
        <v>2111423</v>
      </c>
      <c r="I10894" s="25"/>
      <c r="J10894" s="58" t="e">
        <f>HYPERLINK("#"&amp;"Insumos"&amp;"!A"&amp;MATCH($B10894,#REF!,0),"Ins "&amp;$B10894)</f>
        <v>#REF!</v>
      </c>
      <c r="M10894" s="220"/>
    </row>
    <row r="10895" spans="1:13" ht="25.5" x14ac:dyDescent="0.2">
      <c r="A10895" s="36" t="s">
        <v>12472</v>
      </c>
      <c r="B10895" s="26" t="s">
        <v>6816</v>
      </c>
      <c r="C10895" s="79" t="s">
        <v>12483</v>
      </c>
      <c r="D10895" s="37" t="s">
        <v>5608</v>
      </c>
      <c r="E10895" s="37" t="s">
        <v>4134</v>
      </c>
      <c r="F10895" s="41"/>
      <c r="G10895" s="27"/>
      <c r="H10895" s="27"/>
      <c r="I10895" s="27">
        <v>833793</v>
      </c>
      <c r="J10895" s="58"/>
      <c r="M10895" s="220">
        <f t="shared" si="170"/>
        <v>1091935</v>
      </c>
    </row>
    <row r="10896" spans="1:13" x14ac:dyDescent="0.2">
      <c r="A10896" s="35" t="s">
        <v>12472</v>
      </c>
      <c r="B10896" s="34" t="s">
        <v>81</v>
      </c>
      <c r="C10896" s="45" t="s">
        <v>1020</v>
      </c>
      <c r="D10896" s="23" t="s">
        <v>5734</v>
      </c>
      <c r="E10896" s="23" t="s">
        <v>4141</v>
      </c>
      <c r="F10896" s="40">
        <v>0.8</v>
      </c>
      <c r="G10896" s="25">
        <v>75325</v>
      </c>
      <c r="H10896" s="25">
        <v>60260</v>
      </c>
      <c r="I10896" s="25"/>
      <c r="J10896" s="58" t="e">
        <f>HYPERLINK("#"&amp;"Insumos"&amp;"!A"&amp;MATCH($B10896,#REF!,0),"Ins "&amp;$B10896)</f>
        <v>#REF!</v>
      </c>
      <c r="M10896" s="220"/>
    </row>
    <row r="10897" spans="1:13" ht="25.5" x14ac:dyDescent="0.2">
      <c r="A10897" s="35" t="s">
        <v>12472</v>
      </c>
      <c r="B10897" s="34" t="s">
        <v>597</v>
      </c>
      <c r="C10897" s="45" t="s">
        <v>8738</v>
      </c>
      <c r="D10897" s="23" t="s">
        <v>5534</v>
      </c>
      <c r="E10897" s="23" t="s">
        <v>8737</v>
      </c>
      <c r="F10897" s="40">
        <v>0.4</v>
      </c>
      <c r="G10897" s="25">
        <v>17302</v>
      </c>
      <c r="H10897" s="25">
        <v>6921</v>
      </c>
      <c r="I10897" s="25"/>
      <c r="J10897" s="58" t="e">
        <f>HYPERLINK("#"&amp;"Insumos"&amp;"!A"&amp;MATCH($B10897,#REF!,0),"Ins "&amp;$B10897)</f>
        <v>#REF!</v>
      </c>
      <c r="M10897" s="220"/>
    </row>
    <row r="10898" spans="1:13" x14ac:dyDescent="0.2">
      <c r="A10898" s="35" t="s">
        <v>12472</v>
      </c>
      <c r="B10898" s="34" t="s">
        <v>263</v>
      </c>
      <c r="C10898" s="45" t="s">
        <v>696</v>
      </c>
      <c r="D10898" s="23" t="s">
        <v>5534</v>
      </c>
      <c r="E10898" s="23" t="s">
        <v>4140</v>
      </c>
      <c r="F10898" s="40">
        <v>0.03</v>
      </c>
      <c r="G10898" s="25">
        <v>187426</v>
      </c>
      <c r="H10898" s="25">
        <v>5623</v>
      </c>
      <c r="I10898" s="25"/>
      <c r="J10898" s="58" t="e">
        <f>HYPERLINK("#"&amp;"Insumos"&amp;"!A"&amp;MATCH($B10898,#REF!,0),"Ins "&amp;$B10898)</f>
        <v>#REF!</v>
      </c>
      <c r="M10898" s="220"/>
    </row>
    <row r="10899" spans="1:13" x14ac:dyDescent="0.2">
      <c r="A10899" s="35" t="s">
        <v>12472</v>
      </c>
      <c r="B10899" s="34" t="s">
        <v>5533</v>
      </c>
      <c r="C10899" s="45" t="s">
        <v>5892</v>
      </c>
      <c r="D10899" s="23" t="s">
        <v>977</v>
      </c>
      <c r="E10899" s="23" t="s">
        <v>4134</v>
      </c>
      <c r="F10899" s="40">
        <v>0.5</v>
      </c>
      <c r="G10899" s="25">
        <v>3623</v>
      </c>
      <c r="H10899" s="25">
        <v>1812</v>
      </c>
      <c r="I10899" s="25"/>
      <c r="J10899" s="58" t="e">
        <f>HYPERLINK("#"&amp;"Insumos"&amp;"!A"&amp;MATCH($B10899,#REF!,0),"Ins "&amp;$B10899)</f>
        <v>#REF!</v>
      </c>
      <c r="M10899" s="220"/>
    </row>
    <row r="10900" spans="1:13" x14ac:dyDescent="0.2">
      <c r="A10900" s="35" t="s">
        <v>12472</v>
      </c>
      <c r="B10900" s="34" t="s">
        <v>4654</v>
      </c>
      <c r="C10900" s="45" t="s">
        <v>4</v>
      </c>
      <c r="D10900" s="23" t="s">
        <v>5751</v>
      </c>
      <c r="E10900" s="23" t="s">
        <v>4134</v>
      </c>
      <c r="F10900" s="40">
        <v>4</v>
      </c>
      <c r="G10900" s="25">
        <v>2562</v>
      </c>
      <c r="H10900" s="25">
        <v>10248</v>
      </c>
      <c r="I10900" s="25"/>
      <c r="J10900" s="58" t="e">
        <f>HYPERLINK("#"&amp;"Insumos"&amp;"!A"&amp;MATCH($B10900,#REF!,0),"Ins "&amp;$B10900)</f>
        <v>#REF!</v>
      </c>
      <c r="M10900" s="220"/>
    </row>
    <row r="10901" spans="1:13" x14ac:dyDescent="0.2">
      <c r="A10901" s="35" t="s">
        <v>12472</v>
      </c>
      <c r="B10901" s="34" t="s">
        <v>5007</v>
      </c>
      <c r="C10901" s="45" t="s">
        <v>720</v>
      </c>
      <c r="D10901" s="23" t="s">
        <v>5751</v>
      </c>
      <c r="E10901" s="23" t="s">
        <v>4134</v>
      </c>
      <c r="F10901" s="40">
        <v>1</v>
      </c>
      <c r="G10901" s="25">
        <v>1897</v>
      </c>
      <c r="H10901" s="25">
        <v>1897</v>
      </c>
      <c r="I10901" s="25"/>
      <c r="J10901" s="58" t="e">
        <f>HYPERLINK("#"&amp;"Insumos"&amp;"!A"&amp;MATCH($B10901,#REF!,0),"Ins "&amp;$B10901)</f>
        <v>#REF!</v>
      </c>
      <c r="M10901" s="220"/>
    </row>
    <row r="10902" spans="1:13" ht="25.5" x14ac:dyDescent="0.2">
      <c r="A10902" s="35" t="s">
        <v>12472</v>
      </c>
      <c r="B10902" s="34" t="s">
        <v>12446</v>
      </c>
      <c r="C10902" s="45" t="s">
        <v>12460</v>
      </c>
      <c r="D10902" s="23" t="s">
        <v>5751</v>
      </c>
      <c r="E10902" s="23" t="s">
        <v>463</v>
      </c>
      <c r="F10902" s="40">
        <v>1</v>
      </c>
      <c r="G10902" s="25">
        <v>747032</v>
      </c>
      <c r="H10902" s="25">
        <v>747032</v>
      </c>
      <c r="I10902" s="25"/>
      <c r="J10902" s="58" t="e">
        <f>HYPERLINK("#"&amp;"Insumos"&amp;"!A"&amp;MATCH($B10902,#REF!,0),"Ins "&amp;$B10902)</f>
        <v>#REF!</v>
      </c>
      <c r="M10902" s="220"/>
    </row>
    <row r="10903" spans="1:13" ht="25.5" x14ac:dyDescent="0.2">
      <c r="A10903" s="36" t="s">
        <v>12473</v>
      </c>
      <c r="B10903" s="26" t="s">
        <v>6816</v>
      </c>
      <c r="C10903" s="79" t="s">
        <v>12484</v>
      </c>
      <c r="D10903" s="37" t="s">
        <v>5608</v>
      </c>
      <c r="E10903" s="37" t="s">
        <v>4134</v>
      </c>
      <c r="F10903" s="41"/>
      <c r="G10903" s="27"/>
      <c r="H10903" s="27"/>
      <c r="I10903" s="27">
        <v>3192616</v>
      </c>
      <c r="J10903" s="58"/>
      <c r="M10903" s="220">
        <f t="shared" si="170"/>
        <v>4181050</v>
      </c>
    </row>
    <row r="10904" spans="1:13" x14ac:dyDescent="0.2">
      <c r="A10904" s="35" t="s">
        <v>12473</v>
      </c>
      <c r="B10904" s="34" t="s">
        <v>5577</v>
      </c>
      <c r="C10904" s="45" t="s">
        <v>6346</v>
      </c>
      <c r="D10904" s="23" t="s">
        <v>5734</v>
      </c>
      <c r="E10904" s="23" t="s">
        <v>4141</v>
      </c>
      <c r="F10904" s="40">
        <v>1.5</v>
      </c>
      <c r="G10904" s="25">
        <v>53481</v>
      </c>
      <c r="H10904" s="25">
        <v>80222</v>
      </c>
      <c r="I10904" s="25"/>
      <c r="J10904" s="58" t="e">
        <f>HYPERLINK("#"&amp;"Insumos"&amp;"!A"&amp;MATCH($B10904,#REF!,0),"Ins "&amp;$B10904)</f>
        <v>#REF!</v>
      </c>
      <c r="M10904" s="220"/>
    </row>
    <row r="10905" spans="1:13" x14ac:dyDescent="0.2">
      <c r="A10905" s="35" t="s">
        <v>12473</v>
      </c>
      <c r="B10905" s="34" t="s">
        <v>5533</v>
      </c>
      <c r="C10905" s="45" t="s">
        <v>5892</v>
      </c>
      <c r="D10905" s="23" t="s">
        <v>977</v>
      </c>
      <c r="E10905" s="23" t="s">
        <v>4134</v>
      </c>
      <c r="F10905" s="40">
        <v>0.5</v>
      </c>
      <c r="G10905" s="25">
        <v>3623</v>
      </c>
      <c r="H10905" s="25">
        <v>1812</v>
      </c>
      <c r="I10905" s="25"/>
      <c r="J10905" s="58" t="e">
        <f>HYPERLINK("#"&amp;"Insumos"&amp;"!A"&amp;MATCH($B10905,#REF!,0),"Ins "&amp;$B10905)</f>
        <v>#REF!</v>
      </c>
      <c r="M10905" s="220"/>
    </row>
    <row r="10906" spans="1:13" x14ac:dyDescent="0.2">
      <c r="A10906" s="35" t="s">
        <v>12473</v>
      </c>
      <c r="B10906" s="34" t="s">
        <v>5007</v>
      </c>
      <c r="C10906" s="45" t="s">
        <v>720</v>
      </c>
      <c r="D10906" s="23" t="s">
        <v>5751</v>
      </c>
      <c r="E10906" s="23" t="s">
        <v>4134</v>
      </c>
      <c r="F10906" s="40">
        <v>1</v>
      </c>
      <c r="G10906" s="25">
        <v>1897</v>
      </c>
      <c r="H10906" s="25">
        <v>1897</v>
      </c>
      <c r="I10906" s="25"/>
      <c r="J10906" s="58" t="e">
        <f>HYPERLINK("#"&amp;"Insumos"&amp;"!A"&amp;MATCH($B10906,#REF!,0),"Ins "&amp;$B10906)</f>
        <v>#REF!</v>
      </c>
      <c r="M10906" s="220"/>
    </row>
    <row r="10907" spans="1:13" x14ac:dyDescent="0.2">
      <c r="A10907" s="35" t="s">
        <v>12473</v>
      </c>
      <c r="B10907" s="34" t="s">
        <v>7559</v>
      </c>
      <c r="C10907" s="45" t="s">
        <v>7560</v>
      </c>
      <c r="D10907" s="23" t="s">
        <v>5751</v>
      </c>
      <c r="E10907" s="23" t="s">
        <v>4134</v>
      </c>
      <c r="F10907" s="40">
        <v>1</v>
      </c>
      <c r="G10907" s="25">
        <v>3108685</v>
      </c>
      <c r="H10907" s="25">
        <v>3108685</v>
      </c>
      <c r="I10907" s="25"/>
      <c r="J10907" s="58" t="e">
        <f>HYPERLINK("#"&amp;"Insumos"&amp;"!A"&amp;MATCH($B10907,#REF!,0),"Ins "&amp;$B10907)</f>
        <v>#REF!</v>
      </c>
      <c r="M10907" s="220"/>
    </row>
    <row r="10908" spans="1:13" ht="38.25" x14ac:dyDescent="0.2">
      <c r="A10908" s="36" t="s">
        <v>12474</v>
      </c>
      <c r="B10908" s="26" t="s">
        <v>6816</v>
      </c>
      <c r="C10908" s="79" t="s">
        <v>12485</v>
      </c>
      <c r="D10908" s="37" t="s">
        <v>5608</v>
      </c>
      <c r="E10908" s="37" t="s">
        <v>4134</v>
      </c>
      <c r="F10908" s="41"/>
      <c r="G10908" s="27"/>
      <c r="H10908" s="27"/>
      <c r="I10908" s="27">
        <v>8292799</v>
      </c>
      <c r="J10908" s="58"/>
      <c r="M10908" s="220">
        <f t="shared" si="170"/>
        <v>10860250</v>
      </c>
    </row>
    <row r="10909" spans="1:13" x14ac:dyDescent="0.2">
      <c r="A10909" s="35" t="s">
        <v>12474</v>
      </c>
      <c r="B10909" s="34" t="s">
        <v>81</v>
      </c>
      <c r="C10909" s="45" t="s">
        <v>1020</v>
      </c>
      <c r="D10909" s="23" t="s">
        <v>5734</v>
      </c>
      <c r="E10909" s="23" t="s">
        <v>4141</v>
      </c>
      <c r="F10909" s="40">
        <v>12</v>
      </c>
      <c r="G10909" s="25">
        <v>75325</v>
      </c>
      <c r="H10909" s="25">
        <v>903900</v>
      </c>
      <c r="I10909" s="25"/>
      <c r="J10909" s="58" t="e">
        <f>HYPERLINK("#"&amp;"Insumos"&amp;"!A"&amp;MATCH($B10909,#REF!,0),"Ins "&amp;$B10909)</f>
        <v>#REF!</v>
      </c>
      <c r="M10909" s="220"/>
    </row>
    <row r="10910" spans="1:13" x14ac:dyDescent="0.2">
      <c r="A10910" s="35" t="s">
        <v>12474</v>
      </c>
      <c r="B10910" s="34" t="s">
        <v>263</v>
      </c>
      <c r="C10910" s="45" t="s">
        <v>696</v>
      </c>
      <c r="D10910" s="23" t="s">
        <v>5534</v>
      </c>
      <c r="E10910" s="23" t="s">
        <v>4140</v>
      </c>
      <c r="F10910" s="40">
        <v>0.88449999999999995</v>
      </c>
      <c r="G10910" s="25">
        <v>187426</v>
      </c>
      <c r="H10910" s="25">
        <v>165778</v>
      </c>
      <c r="I10910" s="25"/>
      <c r="J10910" s="58" t="e">
        <f>HYPERLINK("#"&amp;"Insumos"&amp;"!A"&amp;MATCH($B10910,#REF!,0),"Ins "&amp;$B10910)</f>
        <v>#REF!</v>
      </c>
      <c r="M10910" s="220"/>
    </row>
    <row r="10911" spans="1:13" x14ac:dyDescent="0.2">
      <c r="A10911" s="35" t="s">
        <v>12474</v>
      </c>
      <c r="B10911" s="34" t="s">
        <v>5533</v>
      </c>
      <c r="C10911" s="45" t="s">
        <v>5892</v>
      </c>
      <c r="D10911" s="23" t="s">
        <v>977</v>
      </c>
      <c r="E10911" s="23" t="s">
        <v>4134</v>
      </c>
      <c r="F10911" s="40">
        <v>6</v>
      </c>
      <c r="G10911" s="25">
        <v>3623</v>
      </c>
      <c r="H10911" s="25">
        <v>21738</v>
      </c>
      <c r="I10911" s="25"/>
      <c r="J10911" s="58" t="e">
        <f>HYPERLINK("#"&amp;"Insumos"&amp;"!A"&amp;MATCH($B10911,#REF!,0),"Ins "&amp;$B10911)</f>
        <v>#REF!</v>
      </c>
      <c r="M10911" s="220"/>
    </row>
    <row r="10912" spans="1:13" x14ac:dyDescent="0.2">
      <c r="A10912" s="35" t="s">
        <v>12474</v>
      </c>
      <c r="B10912" s="34" t="s">
        <v>7352</v>
      </c>
      <c r="C10912" s="45" t="s">
        <v>7353</v>
      </c>
      <c r="D10912" s="23" t="s">
        <v>5751</v>
      </c>
      <c r="E10912" s="23" t="s">
        <v>287</v>
      </c>
      <c r="F10912" s="40">
        <v>190</v>
      </c>
      <c r="G10912" s="25">
        <v>4143</v>
      </c>
      <c r="H10912" s="25">
        <v>787170</v>
      </c>
      <c r="I10912" s="25"/>
      <c r="J10912" s="58" t="e">
        <f>HYPERLINK("#"&amp;"Insumos"&amp;"!A"&amp;MATCH($B10912,#REF!,0),"Ins "&amp;$B10912)</f>
        <v>#REF!</v>
      </c>
      <c r="M10912" s="220"/>
    </row>
    <row r="10913" spans="1:13" x14ac:dyDescent="0.2">
      <c r="A10913" s="35" t="s">
        <v>12474</v>
      </c>
      <c r="B10913" s="34" t="s">
        <v>4721</v>
      </c>
      <c r="C10913" s="45" t="s">
        <v>225</v>
      </c>
      <c r="D10913" s="23" t="s">
        <v>5751</v>
      </c>
      <c r="E10913" s="23" t="s">
        <v>287</v>
      </c>
      <c r="F10913" s="40">
        <v>18</v>
      </c>
      <c r="G10913" s="25">
        <v>31197</v>
      </c>
      <c r="H10913" s="25">
        <v>561546</v>
      </c>
      <c r="I10913" s="25"/>
      <c r="J10913" s="58" t="e">
        <f>HYPERLINK("#"&amp;"Insumos"&amp;"!A"&amp;MATCH($B10913,#REF!,0),"Ins "&amp;$B10913)</f>
        <v>#REF!</v>
      </c>
      <c r="M10913" s="220"/>
    </row>
    <row r="10914" spans="1:13" x14ac:dyDescent="0.2">
      <c r="A10914" s="35" t="s">
        <v>12474</v>
      </c>
      <c r="B10914" s="34" t="s">
        <v>7360</v>
      </c>
      <c r="C10914" s="45" t="s">
        <v>7361</v>
      </c>
      <c r="D10914" s="23" t="s">
        <v>5751</v>
      </c>
      <c r="E10914" s="23" t="s">
        <v>4134</v>
      </c>
      <c r="F10914" s="40">
        <v>6</v>
      </c>
      <c r="G10914" s="25">
        <v>31930</v>
      </c>
      <c r="H10914" s="25">
        <v>191580</v>
      </c>
      <c r="I10914" s="25"/>
      <c r="J10914" s="58" t="e">
        <f>HYPERLINK("#"&amp;"Insumos"&amp;"!A"&amp;MATCH($B10914,#REF!,0),"Ins "&amp;$B10914)</f>
        <v>#REF!</v>
      </c>
      <c r="M10914" s="220"/>
    </row>
    <row r="10915" spans="1:13" x14ac:dyDescent="0.2">
      <c r="A10915" s="35" t="s">
        <v>12474</v>
      </c>
      <c r="B10915" s="34" t="s">
        <v>7362</v>
      </c>
      <c r="C10915" s="45" t="s">
        <v>7363</v>
      </c>
      <c r="D10915" s="23" t="s">
        <v>5751</v>
      </c>
      <c r="E10915" s="23" t="s">
        <v>4134</v>
      </c>
      <c r="F10915" s="40">
        <v>6</v>
      </c>
      <c r="G10915" s="25">
        <v>49784</v>
      </c>
      <c r="H10915" s="25">
        <v>298704</v>
      </c>
      <c r="I10915" s="25"/>
      <c r="J10915" s="58" t="e">
        <f>HYPERLINK("#"&amp;"Insumos"&amp;"!A"&amp;MATCH($B10915,#REF!,0),"Ins "&amp;$B10915)</f>
        <v>#REF!</v>
      </c>
      <c r="M10915" s="220"/>
    </row>
    <row r="10916" spans="1:13" ht="25.5" x14ac:dyDescent="0.2">
      <c r="A10916" s="35" t="s">
        <v>12474</v>
      </c>
      <c r="B10916" s="34" t="s">
        <v>7354</v>
      </c>
      <c r="C10916" s="45" t="s">
        <v>7355</v>
      </c>
      <c r="D10916" s="23" t="s">
        <v>5751</v>
      </c>
      <c r="E10916" s="23" t="s">
        <v>4134</v>
      </c>
      <c r="F10916" s="40">
        <v>14</v>
      </c>
      <c r="G10916" s="25">
        <v>8356</v>
      </c>
      <c r="H10916" s="25">
        <v>116984</v>
      </c>
      <c r="I10916" s="25"/>
      <c r="J10916" s="58" t="e">
        <f>HYPERLINK("#"&amp;"Insumos"&amp;"!A"&amp;MATCH($B10916,#REF!,0),"Ins "&amp;$B10916)</f>
        <v>#REF!</v>
      </c>
      <c r="M10916" s="220"/>
    </row>
    <row r="10917" spans="1:13" x14ac:dyDescent="0.2">
      <c r="A10917" s="35" t="s">
        <v>12474</v>
      </c>
      <c r="B10917" s="34" t="s">
        <v>7348</v>
      </c>
      <c r="C10917" s="45" t="s">
        <v>7349</v>
      </c>
      <c r="D10917" s="23" t="s">
        <v>5751</v>
      </c>
      <c r="E10917" s="23" t="s">
        <v>4134</v>
      </c>
      <c r="F10917" s="40">
        <v>14</v>
      </c>
      <c r="G10917" s="25">
        <v>4286</v>
      </c>
      <c r="H10917" s="25">
        <v>60004</v>
      </c>
      <c r="I10917" s="25"/>
      <c r="J10917" s="58" t="e">
        <f>HYPERLINK("#"&amp;"Insumos"&amp;"!A"&amp;MATCH($B10917,#REF!,0),"Ins "&amp;$B10917)</f>
        <v>#REF!</v>
      </c>
      <c r="M10917" s="220"/>
    </row>
    <row r="10918" spans="1:13" x14ac:dyDescent="0.2">
      <c r="A10918" s="35" t="s">
        <v>12474</v>
      </c>
      <c r="B10918" s="34" t="s">
        <v>7358</v>
      </c>
      <c r="C10918" s="45" t="s">
        <v>7359</v>
      </c>
      <c r="D10918" s="23" t="s">
        <v>5751</v>
      </c>
      <c r="E10918" s="23" t="s">
        <v>4134</v>
      </c>
      <c r="F10918" s="40">
        <v>5</v>
      </c>
      <c r="G10918" s="25">
        <v>64138</v>
      </c>
      <c r="H10918" s="25">
        <v>320690</v>
      </c>
      <c r="I10918" s="25"/>
      <c r="J10918" s="58" t="e">
        <f>HYPERLINK("#"&amp;"Insumos"&amp;"!A"&amp;MATCH($B10918,#REF!,0),"Ins "&amp;$B10918)</f>
        <v>#REF!</v>
      </c>
      <c r="M10918" s="220"/>
    </row>
    <row r="10919" spans="1:13" ht="25.5" x14ac:dyDescent="0.2">
      <c r="A10919" s="35" t="s">
        <v>12474</v>
      </c>
      <c r="B10919" s="34" t="s">
        <v>4661</v>
      </c>
      <c r="C10919" s="45" t="s">
        <v>1469</v>
      </c>
      <c r="D10919" s="23" t="s">
        <v>5751</v>
      </c>
      <c r="E10919" s="23" t="s">
        <v>4134</v>
      </c>
      <c r="F10919" s="40">
        <v>24</v>
      </c>
      <c r="G10919" s="25">
        <v>7167</v>
      </c>
      <c r="H10919" s="25">
        <v>172008</v>
      </c>
      <c r="I10919" s="25"/>
      <c r="J10919" s="58" t="e">
        <f>HYPERLINK("#"&amp;"Insumos"&amp;"!A"&amp;MATCH($B10919,#REF!,0),"Ins "&amp;$B10919)</f>
        <v>#REF!</v>
      </c>
      <c r="M10919" s="220"/>
    </row>
    <row r="10920" spans="1:13" x14ac:dyDescent="0.2">
      <c r="A10920" s="35" t="s">
        <v>12474</v>
      </c>
      <c r="B10920" s="34" t="s">
        <v>4674</v>
      </c>
      <c r="C10920" s="45" t="s">
        <v>1476</v>
      </c>
      <c r="D10920" s="23" t="s">
        <v>5751</v>
      </c>
      <c r="E10920" s="23" t="s">
        <v>4134</v>
      </c>
      <c r="F10920" s="40">
        <v>12</v>
      </c>
      <c r="G10920" s="25">
        <v>16527</v>
      </c>
      <c r="H10920" s="25">
        <v>198324</v>
      </c>
      <c r="I10920" s="25"/>
      <c r="J10920" s="58" t="e">
        <f>HYPERLINK("#"&amp;"Insumos"&amp;"!A"&amp;MATCH($B10920,#REF!,0),"Ins "&amp;$B10920)</f>
        <v>#REF!</v>
      </c>
      <c r="M10920" s="220"/>
    </row>
    <row r="10921" spans="1:13" x14ac:dyDescent="0.2">
      <c r="A10921" s="35" t="s">
        <v>12474</v>
      </c>
      <c r="B10921" s="34" t="s">
        <v>4877</v>
      </c>
      <c r="C10921" s="45" t="s">
        <v>368</v>
      </c>
      <c r="D10921" s="23" t="s">
        <v>5751</v>
      </c>
      <c r="E10921" s="23" t="s">
        <v>287</v>
      </c>
      <c r="F10921" s="40">
        <v>72</v>
      </c>
      <c r="G10921" s="25">
        <v>26250</v>
      </c>
      <c r="H10921" s="25">
        <v>1890000</v>
      </c>
      <c r="I10921" s="25"/>
      <c r="J10921" s="58" t="e">
        <f>HYPERLINK("#"&amp;"Insumos"&amp;"!A"&amp;MATCH($B10921,#REF!,0),"Ins "&amp;$B10921)</f>
        <v>#REF!</v>
      </c>
      <c r="M10921" s="220"/>
    </row>
    <row r="10922" spans="1:13" ht="25.5" x14ac:dyDescent="0.2">
      <c r="A10922" s="35" t="s">
        <v>12474</v>
      </c>
      <c r="B10922" s="34" t="s">
        <v>5080</v>
      </c>
      <c r="C10922" s="45" t="s">
        <v>1587</v>
      </c>
      <c r="D10922" s="23" t="s">
        <v>5751</v>
      </c>
      <c r="E10922" s="23" t="s">
        <v>4134</v>
      </c>
      <c r="F10922" s="40">
        <v>12</v>
      </c>
      <c r="G10922" s="25">
        <v>24126</v>
      </c>
      <c r="H10922" s="25">
        <v>289512</v>
      </c>
      <c r="I10922" s="25"/>
      <c r="J10922" s="58" t="e">
        <f>HYPERLINK("#"&amp;"Insumos"&amp;"!A"&amp;MATCH($B10922,#REF!,0),"Ins "&amp;$B10922)</f>
        <v>#REF!</v>
      </c>
      <c r="M10922" s="220"/>
    </row>
    <row r="10923" spans="1:13" x14ac:dyDescent="0.2">
      <c r="A10923" s="35" t="s">
        <v>12474</v>
      </c>
      <c r="B10923" s="34" t="s">
        <v>4898</v>
      </c>
      <c r="C10923" s="45" t="s">
        <v>303</v>
      </c>
      <c r="D10923" s="23" t="s">
        <v>5751</v>
      </c>
      <c r="E10923" s="23" t="s">
        <v>4134</v>
      </c>
      <c r="F10923" s="40">
        <v>6</v>
      </c>
      <c r="G10923" s="25">
        <v>260000</v>
      </c>
      <c r="H10923" s="25">
        <v>1560000</v>
      </c>
      <c r="I10923" s="25"/>
      <c r="J10923" s="58" t="e">
        <f>HYPERLINK("#"&amp;"Insumos"&amp;"!A"&amp;MATCH($B10923,#REF!,0),"Ins "&amp;$B10923)</f>
        <v>#REF!</v>
      </c>
      <c r="M10923" s="220"/>
    </row>
    <row r="10924" spans="1:13" x14ac:dyDescent="0.2">
      <c r="A10924" s="35" t="s">
        <v>12474</v>
      </c>
      <c r="B10924" s="34" t="s">
        <v>4926</v>
      </c>
      <c r="C10924" s="45" t="s">
        <v>495</v>
      </c>
      <c r="D10924" s="23" t="s">
        <v>5751</v>
      </c>
      <c r="E10924" s="23" t="s">
        <v>4134</v>
      </c>
      <c r="F10924" s="40">
        <v>6</v>
      </c>
      <c r="G10924" s="25">
        <v>116574</v>
      </c>
      <c r="H10924" s="25">
        <v>699444</v>
      </c>
      <c r="I10924" s="25"/>
      <c r="J10924" s="58" t="e">
        <f>HYPERLINK("#"&amp;"Insumos"&amp;"!A"&amp;MATCH($B10924,#REF!,0),"Ins "&amp;$B10924)</f>
        <v>#REF!</v>
      </c>
      <c r="M10924" s="220"/>
    </row>
    <row r="10925" spans="1:13" x14ac:dyDescent="0.2">
      <c r="A10925" s="35" t="s">
        <v>12474</v>
      </c>
      <c r="B10925" s="34" t="s">
        <v>7751</v>
      </c>
      <c r="C10925" s="45" t="s">
        <v>7752</v>
      </c>
      <c r="D10925" s="23" t="s">
        <v>5751</v>
      </c>
      <c r="E10925" s="23" t="s">
        <v>467</v>
      </c>
      <c r="F10925" s="40">
        <v>6</v>
      </c>
      <c r="G10925" s="25">
        <v>8920</v>
      </c>
      <c r="H10925" s="25">
        <v>53520</v>
      </c>
      <c r="I10925" s="25"/>
      <c r="J10925" s="58" t="e">
        <f>HYPERLINK("#"&amp;"Insumos"&amp;"!A"&amp;MATCH($B10925,#REF!,0),"Ins "&amp;$B10925)</f>
        <v>#REF!</v>
      </c>
      <c r="M10925" s="220"/>
    </row>
    <row r="10926" spans="1:13" x14ac:dyDescent="0.2">
      <c r="A10926" s="35" t="s">
        <v>12474</v>
      </c>
      <c r="B10926" s="34" t="s">
        <v>5007</v>
      </c>
      <c r="C10926" s="45" t="s">
        <v>720</v>
      </c>
      <c r="D10926" s="23" t="s">
        <v>5751</v>
      </c>
      <c r="E10926" s="23" t="s">
        <v>4134</v>
      </c>
      <c r="F10926" s="40">
        <v>1</v>
      </c>
      <c r="G10926" s="25">
        <v>1897</v>
      </c>
      <c r="H10926" s="25">
        <v>1897</v>
      </c>
      <c r="I10926" s="25"/>
      <c r="J10926" s="58" t="e">
        <f>HYPERLINK("#"&amp;"Insumos"&amp;"!A"&amp;MATCH($B10926,#REF!,0),"Ins "&amp;$B10926)</f>
        <v>#REF!</v>
      </c>
      <c r="M10926" s="220"/>
    </row>
    <row r="10927" spans="1:13" ht="38.25" x14ac:dyDescent="0.2">
      <c r="A10927" s="36" t="s">
        <v>12494</v>
      </c>
      <c r="B10927" s="26" t="s">
        <v>6816</v>
      </c>
      <c r="C10927" s="79" t="s">
        <v>12497</v>
      </c>
      <c r="D10927" s="37" t="s">
        <v>5608</v>
      </c>
      <c r="E10927" s="37" t="s">
        <v>464</v>
      </c>
      <c r="F10927" s="41"/>
      <c r="G10927" s="27"/>
      <c r="H10927" s="27"/>
      <c r="I10927" s="27">
        <v>67799</v>
      </c>
      <c r="J10927" s="58"/>
      <c r="M10927" s="220">
        <f t="shared" si="170"/>
        <v>88790</v>
      </c>
    </row>
    <row r="10928" spans="1:13" x14ac:dyDescent="0.2">
      <c r="A10928" s="35" t="s">
        <v>12494</v>
      </c>
      <c r="B10928" s="34" t="s">
        <v>81</v>
      </c>
      <c r="C10928" s="45" t="s">
        <v>1020</v>
      </c>
      <c r="D10928" s="23" t="s">
        <v>5734</v>
      </c>
      <c r="E10928" s="23" t="s">
        <v>4141</v>
      </c>
      <c r="F10928" s="40">
        <v>0.14000000000000001</v>
      </c>
      <c r="G10928" s="25">
        <v>75325</v>
      </c>
      <c r="H10928" s="25">
        <v>10546</v>
      </c>
      <c r="I10928" s="25"/>
      <c r="J10928" s="58" t="e">
        <f>HYPERLINK("#"&amp;"Insumos"&amp;"!A"&amp;MATCH($B10928,#REF!,0),"Ins "&amp;$B10928)</f>
        <v>#REF!</v>
      </c>
      <c r="M10928" s="220"/>
    </row>
    <row r="10929" spans="1:13" x14ac:dyDescent="0.2">
      <c r="A10929" s="35" t="s">
        <v>12494</v>
      </c>
      <c r="B10929" s="34" t="s">
        <v>263</v>
      </c>
      <c r="C10929" s="45" t="s">
        <v>696</v>
      </c>
      <c r="D10929" s="23" t="s">
        <v>5534</v>
      </c>
      <c r="E10929" s="23" t="s">
        <v>4140</v>
      </c>
      <c r="F10929" s="40">
        <v>4.0000000000000001E-3</v>
      </c>
      <c r="G10929" s="25">
        <v>187426</v>
      </c>
      <c r="H10929" s="25">
        <v>750</v>
      </c>
      <c r="I10929" s="25"/>
      <c r="J10929" s="58" t="e">
        <f>HYPERLINK("#"&amp;"Insumos"&amp;"!A"&amp;MATCH($B10929,#REF!,0),"Ins "&amp;$B10929)</f>
        <v>#REF!</v>
      </c>
      <c r="M10929" s="220"/>
    </row>
    <row r="10930" spans="1:13" x14ac:dyDescent="0.2">
      <c r="A10930" s="35" t="s">
        <v>12494</v>
      </c>
      <c r="B10930" s="34" t="s">
        <v>5533</v>
      </c>
      <c r="C10930" s="45" t="s">
        <v>5892</v>
      </c>
      <c r="D10930" s="23" t="s">
        <v>977</v>
      </c>
      <c r="E10930" s="23" t="s">
        <v>4134</v>
      </c>
      <c r="F10930" s="40">
        <v>0.1</v>
      </c>
      <c r="G10930" s="25">
        <v>3623</v>
      </c>
      <c r="H10930" s="25">
        <v>362</v>
      </c>
      <c r="I10930" s="25"/>
      <c r="J10930" s="58" t="e">
        <f>HYPERLINK("#"&amp;"Insumos"&amp;"!A"&amp;MATCH($B10930,#REF!,0),"Ins "&amp;$B10930)</f>
        <v>#REF!</v>
      </c>
      <c r="M10930" s="220"/>
    </row>
    <row r="10931" spans="1:13" x14ac:dyDescent="0.2">
      <c r="A10931" s="35" t="s">
        <v>12494</v>
      </c>
      <c r="B10931" s="34" t="s">
        <v>4229</v>
      </c>
      <c r="C10931" s="45" t="s">
        <v>487</v>
      </c>
      <c r="D10931" s="23" t="s">
        <v>5751</v>
      </c>
      <c r="E10931" s="23" t="s">
        <v>287</v>
      </c>
      <c r="F10931" s="40">
        <v>5.03</v>
      </c>
      <c r="G10931" s="25">
        <v>10712</v>
      </c>
      <c r="H10931" s="25">
        <v>53881</v>
      </c>
      <c r="I10931" s="25"/>
      <c r="J10931" s="58" t="e">
        <f>HYPERLINK("#"&amp;"Insumos"&amp;"!A"&amp;MATCH($B10931,#REF!,0),"Ins "&amp;$B10931)</f>
        <v>#REF!</v>
      </c>
      <c r="M10931" s="220"/>
    </row>
    <row r="10932" spans="1:13" x14ac:dyDescent="0.2">
      <c r="A10932" s="35" t="s">
        <v>12494</v>
      </c>
      <c r="B10932" s="34" t="s">
        <v>5007</v>
      </c>
      <c r="C10932" s="45" t="s">
        <v>720</v>
      </c>
      <c r="D10932" s="23" t="s">
        <v>5751</v>
      </c>
      <c r="E10932" s="23" t="s">
        <v>4134</v>
      </c>
      <c r="F10932" s="40">
        <v>0.68200000000000005</v>
      </c>
      <c r="G10932" s="25">
        <v>1897</v>
      </c>
      <c r="H10932" s="25">
        <v>1294</v>
      </c>
      <c r="I10932" s="25"/>
      <c r="J10932" s="58" t="e">
        <f>HYPERLINK("#"&amp;"Insumos"&amp;"!A"&amp;MATCH($B10932,#REF!,0),"Ins "&amp;$B10932)</f>
        <v>#REF!</v>
      </c>
      <c r="M10932" s="220"/>
    </row>
    <row r="10933" spans="1:13" x14ac:dyDescent="0.2">
      <c r="A10933" s="35" t="s">
        <v>12494</v>
      </c>
      <c r="B10933" s="34" t="s">
        <v>7713</v>
      </c>
      <c r="C10933" s="45" t="s">
        <v>7714</v>
      </c>
      <c r="D10933" s="23" t="s">
        <v>5751</v>
      </c>
      <c r="E10933" s="23" t="s">
        <v>4134</v>
      </c>
      <c r="F10933" s="40">
        <v>1</v>
      </c>
      <c r="G10933" s="25">
        <v>931</v>
      </c>
      <c r="H10933" s="25">
        <v>931</v>
      </c>
      <c r="I10933" s="25"/>
      <c r="J10933" s="58" t="e">
        <f>HYPERLINK("#"&amp;"Insumos"&amp;"!A"&amp;MATCH($B10933,#REF!,0),"Ins "&amp;$B10933)</f>
        <v>#REF!</v>
      </c>
      <c r="M10933" s="220"/>
    </row>
    <row r="10934" spans="1:13" x14ac:dyDescent="0.2">
      <c r="A10934" s="35" t="s">
        <v>12494</v>
      </c>
      <c r="B10934" s="34" t="s">
        <v>6039</v>
      </c>
      <c r="C10934" s="45" t="s">
        <v>6040</v>
      </c>
      <c r="D10934" s="23" t="s">
        <v>5751</v>
      </c>
      <c r="E10934" s="23" t="s">
        <v>4134</v>
      </c>
      <c r="F10934" s="40">
        <v>1.2999999999999999E-2</v>
      </c>
      <c r="G10934" s="25">
        <v>2667</v>
      </c>
      <c r="H10934" s="25">
        <v>35</v>
      </c>
      <c r="I10934" s="25"/>
      <c r="J10934" s="58" t="e">
        <f>HYPERLINK("#"&amp;"Insumos"&amp;"!A"&amp;MATCH($B10934,#REF!,0),"Ins "&amp;$B10934)</f>
        <v>#REF!</v>
      </c>
      <c r="M10934" s="220"/>
    </row>
    <row r="10935" spans="1:13" ht="38.25" x14ac:dyDescent="0.2">
      <c r="A10935" s="36" t="s">
        <v>12495</v>
      </c>
      <c r="B10935" s="26" t="s">
        <v>6816</v>
      </c>
      <c r="C10935" s="79" t="s">
        <v>10610</v>
      </c>
      <c r="D10935" s="37" t="s">
        <v>5608</v>
      </c>
      <c r="E10935" s="37" t="s">
        <v>464</v>
      </c>
      <c r="F10935" s="41"/>
      <c r="G10935" s="27"/>
      <c r="H10935" s="27"/>
      <c r="I10935" s="27">
        <v>41935</v>
      </c>
      <c r="J10935" s="58"/>
      <c r="M10935" s="220">
        <f t="shared" si="170"/>
        <v>54918</v>
      </c>
    </row>
    <row r="10936" spans="1:13" x14ac:dyDescent="0.2">
      <c r="A10936" s="35" t="s">
        <v>12495</v>
      </c>
      <c r="B10936" s="34" t="s">
        <v>81</v>
      </c>
      <c r="C10936" s="45" t="s">
        <v>1020</v>
      </c>
      <c r="D10936" s="23" t="s">
        <v>5734</v>
      </c>
      <c r="E10936" s="23" t="s">
        <v>4141</v>
      </c>
      <c r="F10936" s="40">
        <v>0.12</v>
      </c>
      <c r="G10936" s="25">
        <v>75325</v>
      </c>
      <c r="H10936" s="25">
        <v>9039</v>
      </c>
      <c r="I10936" s="25"/>
      <c r="J10936" s="58" t="e">
        <f>HYPERLINK("#"&amp;"Insumos"&amp;"!A"&amp;MATCH($B10936,#REF!,0),"Ins "&amp;$B10936)</f>
        <v>#REF!</v>
      </c>
      <c r="M10936" s="220"/>
    </row>
    <row r="10937" spans="1:13" x14ac:dyDescent="0.2">
      <c r="A10937" s="35" t="s">
        <v>12495</v>
      </c>
      <c r="B10937" s="34" t="s">
        <v>263</v>
      </c>
      <c r="C10937" s="45" t="s">
        <v>696</v>
      </c>
      <c r="D10937" s="23" t="s">
        <v>5534</v>
      </c>
      <c r="E10937" s="23" t="s">
        <v>4140</v>
      </c>
      <c r="F10937" s="40">
        <v>3.0000000000000001E-3</v>
      </c>
      <c r="G10937" s="25">
        <v>187426</v>
      </c>
      <c r="H10937" s="25">
        <v>562</v>
      </c>
      <c r="I10937" s="25"/>
      <c r="J10937" s="58" t="e">
        <f>HYPERLINK("#"&amp;"Insumos"&amp;"!A"&amp;MATCH($B10937,#REF!,0),"Ins "&amp;$B10937)</f>
        <v>#REF!</v>
      </c>
      <c r="M10937" s="220"/>
    </row>
    <row r="10938" spans="1:13" x14ac:dyDescent="0.2">
      <c r="A10938" s="35" t="s">
        <v>12495</v>
      </c>
      <c r="B10938" s="34" t="s">
        <v>5533</v>
      </c>
      <c r="C10938" s="45" t="s">
        <v>5892</v>
      </c>
      <c r="D10938" s="23" t="s">
        <v>977</v>
      </c>
      <c r="E10938" s="23" t="s">
        <v>4134</v>
      </c>
      <c r="F10938" s="40">
        <v>0.1</v>
      </c>
      <c r="G10938" s="25">
        <v>3623</v>
      </c>
      <c r="H10938" s="25">
        <v>362</v>
      </c>
      <c r="I10938" s="25"/>
      <c r="J10938" s="58" t="e">
        <f>HYPERLINK("#"&amp;"Insumos"&amp;"!A"&amp;MATCH($B10938,#REF!,0),"Ins "&amp;$B10938)</f>
        <v>#REF!</v>
      </c>
      <c r="M10938" s="220"/>
    </row>
    <row r="10939" spans="1:13" x14ac:dyDescent="0.2">
      <c r="A10939" s="35" t="s">
        <v>12495</v>
      </c>
      <c r="B10939" s="34" t="s">
        <v>4230</v>
      </c>
      <c r="C10939" s="45" t="s">
        <v>488</v>
      </c>
      <c r="D10939" s="23" t="s">
        <v>5751</v>
      </c>
      <c r="E10939" s="23" t="s">
        <v>287</v>
      </c>
      <c r="F10939" s="40">
        <v>5.03</v>
      </c>
      <c r="G10939" s="25">
        <v>5907</v>
      </c>
      <c r="H10939" s="25">
        <v>29712</v>
      </c>
      <c r="I10939" s="25"/>
      <c r="J10939" s="58" t="e">
        <f>HYPERLINK("#"&amp;"Insumos"&amp;"!A"&amp;MATCH($B10939,#REF!,0),"Ins "&amp;$B10939)</f>
        <v>#REF!</v>
      </c>
      <c r="M10939" s="220"/>
    </row>
    <row r="10940" spans="1:13" x14ac:dyDescent="0.2">
      <c r="A10940" s="35" t="s">
        <v>12495</v>
      </c>
      <c r="B10940" s="34" t="s">
        <v>5007</v>
      </c>
      <c r="C10940" s="45" t="s">
        <v>720</v>
      </c>
      <c r="D10940" s="23" t="s">
        <v>5751</v>
      </c>
      <c r="E10940" s="23" t="s">
        <v>4134</v>
      </c>
      <c r="F10940" s="40">
        <v>0.68200000000000005</v>
      </c>
      <c r="G10940" s="25">
        <v>1897</v>
      </c>
      <c r="H10940" s="25">
        <v>1294</v>
      </c>
      <c r="I10940" s="25"/>
      <c r="J10940" s="58" t="e">
        <f>HYPERLINK("#"&amp;"Insumos"&amp;"!A"&amp;MATCH($B10940,#REF!,0),"Ins "&amp;$B10940)</f>
        <v>#REF!</v>
      </c>
      <c r="M10940" s="220"/>
    </row>
    <row r="10941" spans="1:13" x14ac:dyDescent="0.2">
      <c r="A10941" s="35" t="s">
        <v>12495</v>
      </c>
      <c r="B10941" s="34" t="s">
        <v>7713</v>
      </c>
      <c r="C10941" s="45" t="s">
        <v>7714</v>
      </c>
      <c r="D10941" s="23" t="s">
        <v>5751</v>
      </c>
      <c r="E10941" s="23" t="s">
        <v>4134</v>
      </c>
      <c r="F10941" s="40">
        <v>1</v>
      </c>
      <c r="G10941" s="25">
        <v>931</v>
      </c>
      <c r="H10941" s="25">
        <v>931</v>
      </c>
      <c r="I10941" s="25"/>
      <c r="J10941" s="58" t="e">
        <f>HYPERLINK("#"&amp;"Insumos"&amp;"!A"&amp;MATCH($B10941,#REF!,0),"Ins "&amp;$B10941)</f>
        <v>#REF!</v>
      </c>
      <c r="M10941" s="220"/>
    </row>
    <row r="10942" spans="1:13" x14ac:dyDescent="0.2">
      <c r="A10942" s="35" t="s">
        <v>12495</v>
      </c>
      <c r="B10942" s="34" t="s">
        <v>6039</v>
      </c>
      <c r="C10942" s="45" t="s">
        <v>6040</v>
      </c>
      <c r="D10942" s="23" t="s">
        <v>5751</v>
      </c>
      <c r="E10942" s="23" t="s">
        <v>4134</v>
      </c>
      <c r="F10942" s="40">
        <v>1.2999999999999999E-2</v>
      </c>
      <c r="G10942" s="25">
        <v>2667</v>
      </c>
      <c r="H10942" s="25">
        <v>35</v>
      </c>
      <c r="I10942" s="25"/>
      <c r="J10942" s="58" t="e">
        <f>HYPERLINK("#"&amp;"Insumos"&amp;"!A"&amp;MATCH($B10942,#REF!,0),"Ins "&amp;$B10942)</f>
        <v>#REF!</v>
      </c>
      <c r="M10942" s="220"/>
    </row>
    <row r="10943" spans="1:13" ht="25.5" x14ac:dyDescent="0.2">
      <c r="A10943" s="36" t="s">
        <v>12496</v>
      </c>
      <c r="B10943" s="26" t="s">
        <v>6816</v>
      </c>
      <c r="C10943" s="79" t="s">
        <v>12498</v>
      </c>
      <c r="D10943" s="37" t="s">
        <v>5608</v>
      </c>
      <c r="E10943" s="37" t="s">
        <v>4134</v>
      </c>
      <c r="F10943" s="41"/>
      <c r="G10943" s="27"/>
      <c r="H10943" s="27"/>
      <c r="I10943" s="27">
        <v>171832</v>
      </c>
      <c r="J10943" s="58"/>
      <c r="M10943" s="220">
        <f t="shared" si="170"/>
        <v>225031</v>
      </c>
    </row>
    <row r="10944" spans="1:13" x14ac:dyDescent="0.2">
      <c r="A10944" s="35" t="s">
        <v>12496</v>
      </c>
      <c r="B10944" s="34" t="s">
        <v>81</v>
      </c>
      <c r="C10944" s="45" t="s">
        <v>1020</v>
      </c>
      <c r="D10944" s="23" t="s">
        <v>5734</v>
      </c>
      <c r="E10944" s="23" t="s">
        <v>4141</v>
      </c>
      <c r="F10944" s="40">
        <v>0.6</v>
      </c>
      <c r="G10944" s="25">
        <v>75325</v>
      </c>
      <c r="H10944" s="25">
        <v>45195</v>
      </c>
      <c r="I10944" s="25"/>
      <c r="J10944" s="58" t="e">
        <f>HYPERLINK("#"&amp;"Insumos"&amp;"!A"&amp;MATCH($B10944,#REF!,0),"Ins "&amp;$B10944)</f>
        <v>#REF!</v>
      </c>
      <c r="M10944" s="220"/>
    </row>
    <row r="10945" spans="1:13" x14ac:dyDescent="0.2">
      <c r="A10945" s="35" t="s">
        <v>12496</v>
      </c>
      <c r="B10945" s="34" t="s">
        <v>263</v>
      </c>
      <c r="C10945" s="45" t="s">
        <v>696</v>
      </c>
      <c r="D10945" s="23" t="s">
        <v>5534</v>
      </c>
      <c r="E10945" s="23" t="s">
        <v>4140</v>
      </c>
      <c r="F10945" s="40">
        <v>2.12E-2</v>
      </c>
      <c r="G10945" s="25">
        <v>187426</v>
      </c>
      <c r="H10945" s="25">
        <v>3973</v>
      </c>
      <c r="I10945" s="25"/>
      <c r="J10945" s="58" t="e">
        <f>HYPERLINK("#"&amp;"Insumos"&amp;"!A"&amp;MATCH($B10945,#REF!,0),"Ins "&amp;$B10945)</f>
        <v>#REF!</v>
      </c>
      <c r="M10945" s="220"/>
    </row>
    <row r="10946" spans="1:13" x14ac:dyDescent="0.2">
      <c r="A10946" s="35" t="s">
        <v>12496</v>
      </c>
      <c r="B10946" s="34" t="s">
        <v>5533</v>
      </c>
      <c r="C10946" s="45" t="s">
        <v>5892</v>
      </c>
      <c r="D10946" s="23" t="s">
        <v>977</v>
      </c>
      <c r="E10946" s="23" t="s">
        <v>4134</v>
      </c>
      <c r="F10946" s="40">
        <v>0.5</v>
      </c>
      <c r="G10946" s="25">
        <v>3623</v>
      </c>
      <c r="H10946" s="25">
        <v>1812</v>
      </c>
      <c r="I10946" s="25"/>
      <c r="J10946" s="58" t="e">
        <f>HYPERLINK("#"&amp;"Insumos"&amp;"!A"&amp;MATCH($B10946,#REF!,0),"Ins "&amp;$B10946)</f>
        <v>#REF!</v>
      </c>
      <c r="M10946" s="220"/>
    </row>
    <row r="10947" spans="1:13" x14ac:dyDescent="0.2">
      <c r="A10947" s="35" t="s">
        <v>12496</v>
      </c>
      <c r="B10947" s="34" t="s">
        <v>4654</v>
      </c>
      <c r="C10947" s="45" t="s">
        <v>4</v>
      </c>
      <c r="D10947" s="23" t="s">
        <v>5751</v>
      </c>
      <c r="E10947" s="23" t="s">
        <v>4134</v>
      </c>
      <c r="F10947" s="40">
        <v>0.5</v>
      </c>
      <c r="G10947" s="25">
        <v>2562</v>
      </c>
      <c r="H10947" s="25">
        <v>1281</v>
      </c>
      <c r="I10947" s="25"/>
      <c r="J10947" s="58" t="e">
        <f>HYPERLINK("#"&amp;"Insumos"&amp;"!A"&amp;MATCH($B10947,#REF!,0),"Ins "&amp;$B10947)</f>
        <v>#REF!</v>
      </c>
      <c r="M10947" s="220"/>
    </row>
    <row r="10948" spans="1:13" x14ac:dyDescent="0.2">
      <c r="A10948" s="35" t="s">
        <v>12496</v>
      </c>
      <c r="B10948" s="34" t="s">
        <v>4903</v>
      </c>
      <c r="C10948" s="45" t="s">
        <v>489</v>
      </c>
      <c r="D10948" s="23" t="s">
        <v>5751</v>
      </c>
      <c r="E10948" s="23" t="s">
        <v>4135</v>
      </c>
      <c r="F10948" s="40">
        <v>0.2</v>
      </c>
      <c r="G10948" s="25">
        <v>5939</v>
      </c>
      <c r="H10948" s="25">
        <v>1188</v>
      </c>
      <c r="I10948" s="25"/>
      <c r="J10948" s="58" t="e">
        <f>HYPERLINK("#"&amp;"Insumos"&amp;"!A"&amp;MATCH($B10948,#REF!,0),"Ins "&amp;$B10948)</f>
        <v>#REF!</v>
      </c>
      <c r="M10948" s="220"/>
    </row>
    <row r="10949" spans="1:13" ht="25.5" x14ac:dyDescent="0.2">
      <c r="A10949" s="35" t="s">
        <v>12496</v>
      </c>
      <c r="B10949" s="34" t="s">
        <v>4910</v>
      </c>
      <c r="C10949" s="45" t="s">
        <v>7144</v>
      </c>
      <c r="D10949" s="23" t="s">
        <v>5751</v>
      </c>
      <c r="E10949" s="23" t="s">
        <v>4134</v>
      </c>
      <c r="F10949" s="40">
        <v>1</v>
      </c>
      <c r="G10949" s="25">
        <v>116107</v>
      </c>
      <c r="H10949" s="25">
        <v>116107</v>
      </c>
      <c r="I10949" s="25"/>
      <c r="J10949" s="58" t="e">
        <f>HYPERLINK("#"&amp;"Insumos"&amp;"!A"&amp;MATCH($B10949,#REF!,0),"Ins "&amp;$B10949)</f>
        <v>#REF!</v>
      </c>
      <c r="M10949" s="220"/>
    </row>
    <row r="10950" spans="1:13" x14ac:dyDescent="0.2">
      <c r="A10950" s="35" t="s">
        <v>12496</v>
      </c>
      <c r="B10950" s="34" t="s">
        <v>5007</v>
      </c>
      <c r="C10950" s="45" t="s">
        <v>720</v>
      </c>
      <c r="D10950" s="23" t="s">
        <v>5751</v>
      </c>
      <c r="E10950" s="23" t="s">
        <v>4134</v>
      </c>
      <c r="F10950" s="40">
        <v>1.2</v>
      </c>
      <c r="G10950" s="25">
        <v>1897</v>
      </c>
      <c r="H10950" s="25">
        <v>2276</v>
      </c>
      <c r="I10950" s="25"/>
      <c r="J10950" s="58" t="e">
        <f>HYPERLINK("#"&amp;"Insumos"&amp;"!A"&amp;MATCH($B10950,#REF!,0),"Ins "&amp;$B10950)</f>
        <v>#REF!</v>
      </c>
      <c r="M10950" s="220"/>
    </row>
    <row r="10951" spans="1:13" ht="38.25" x14ac:dyDescent="0.2">
      <c r="A10951" s="36" t="s">
        <v>12790</v>
      </c>
      <c r="B10951" s="26" t="s">
        <v>6816</v>
      </c>
      <c r="C10951" s="79" t="s">
        <v>12791</v>
      </c>
      <c r="D10951" s="37" t="s">
        <v>5608</v>
      </c>
      <c r="E10951" s="37" t="s">
        <v>4134</v>
      </c>
      <c r="F10951" s="41"/>
      <c r="G10951" s="27"/>
      <c r="H10951" s="27"/>
      <c r="I10951" s="27">
        <v>129323</v>
      </c>
      <c r="J10951" s="58"/>
      <c r="M10951" s="220">
        <f t="shared" ref="M10951:M11011" si="171">ROUND(I10951*(1+$L$2),0)</f>
        <v>169361</v>
      </c>
    </row>
    <row r="10952" spans="1:13" x14ac:dyDescent="0.2">
      <c r="A10952" s="35" t="s">
        <v>12790</v>
      </c>
      <c r="B10952" s="34" t="s">
        <v>5577</v>
      </c>
      <c r="C10952" s="45" t="s">
        <v>6346</v>
      </c>
      <c r="D10952" s="23" t="s">
        <v>5734</v>
      </c>
      <c r="E10952" s="23" t="s">
        <v>4141</v>
      </c>
      <c r="F10952" s="40">
        <v>0.5</v>
      </c>
      <c r="G10952" s="25">
        <v>53481</v>
      </c>
      <c r="H10952" s="25">
        <v>26741</v>
      </c>
      <c r="I10952" s="25"/>
      <c r="J10952" s="58" t="e">
        <f>HYPERLINK("#"&amp;"Insumos"&amp;"!A"&amp;MATCH($B10952,#REF!,0),"Ins "&amp;$B10952)</f>
        <v>#REF!</v>
      </c>
      <c r="M10952" s="220"/>
    </row>
    <row r="10953" spans="1:13" x14ac:dyDescent="0.2">
      <c r="A10953" s="35" t="s">
        <v>12790</v>
      </c>
      <c r="B10953" s="34" t="s">
        <v>263</v>
      </c>
      <c r="C10953" s="45" t="s">
        <v>696</v>
      </c>
      <c r="D10953" s="23" t="s">
        <v>5534</v>
      </c>
      <c r="E10953" s="23" t="s">
        <v>4140</v>
      </c>
      <c r="F10953" s="40">
        <v>0.02</v>
      </c>
      <c r="G10953" s="25">
        <v>187426</v>
      </c>
      <c r="H10953" s="25">
        <v>3749</v>
      </c>
      <c r="I10953" s="25"/>
      <c r="J10953" s="58" t="e">
        <f>HYPERLINK("#"&amp;"Insumos"&amp;"!A"&amp;MATCH($B10953,#REF!,0),"Ins "&amp;$B10953)</f>
        <v>#REF!</v>
      </c>
      <c r="M10953" s="220"/>
    </row>
    <row r="10954" spans="1:13" x14ac:dyDescent="0.2">
      <c r="A10954" s="35" t="s">
        <v>12790</v>
      </c>
      <c r="B10954" s="34" t="s">
        <v>5533</v>
      </c>
      <c r="C10954" s="45" t="s">
        <v>5892</v>
      </c>
      <c r="D10954" s="23" t="s">
        <v>977</v>
      </c>
      <c r="E10954" s="23" t="s">
        <v>4134</v>
      </c>
      <c r="F10954" s="40">
        <v>0.5</v>
      </c>
      <c r="G10954" s="25">
        <v>3623</v>
      </c>
      <c r="H10954" s="25">
        <v>1812</v>
      </c>
      <c r="I10954" s="25"/>
      <c r="J10954" s="58" t="e">
        <f>HYPERLINK("#"&amp;"Insumos"&amp;"!A"&amp;MATCH($B10954,#REF!,0),"Ins "&amp;$B10954)</f>
        <v>#REF!</v>
      </c>
      <c r="M10954" s="220"/>
    </row>
    <row r="10955" spans="1:13" x14ac:dyDescent="0.2">
      <c r="A10955" s="35" t="s">
        <v>12790</v>
      </c>
      <c r="B10955" s="34" t="s">
        <v>4654</v>
      </c>
      <c r="C10955" s="45" t="s">
        <v>4</v>
      </c>
      <c r="D10955" s="23" t="s">
        <v>5751</v>
      </c>
      <c r="E10955" s="23" t="s">
        <v>4134</v>
      </c>
      <c r="F10955" s="40">
        <v>2</v>
      </c>
      <c r="G10955" s="25">
        <v>2562</v>
      </c>
      <c r="H10955" s="25">
        <v>5124</v>
      </c>
      <c r="I10955" s="25"/>
      <c r="J10955" s="58" t="e">
        <f>HYPERLINK("#"&amp;"Insumos"&amp;"!A"&amp;MATCH($B10955,#REF!,0),"Ins "&amp;$B10955)</f>
        <v>#REF!</v>
      </c>
      <c r="M10955" s="220"/>
    </row>
    <row r="10956" spans="1:13" x14ac:dyDescent="0.2">
      <c r="A10956" s="35" t="s">
        <v>12790</v>
      </c>
      <c r="B10956" s="34" t="s">
        <v>12776</v>
      </c>
      <c r="C10956" s="45" t="s">
        <v>12792</v>
      </c>
      <c r="D10956" s="23" t="s">
        <v>5751</v>
      </c>
      <c r="E10956" s="23" t="s">
        <v>4134</v>
      </c>
      <c r="F10956" s="40">
        <v>1</v>
      </c>
      <c r="G10956" s="25">
        <v>90000</v>
      </c>
      <c r="H10956" s="25">
        <v>90000</v>
      </c>
      <c r="I10956" s="25"/>
      <c r="J10956" s="58" t="e">
        <f>HYPERLINK("#"&amp;"Insumos"&amp;"!A"&amp;MATCH($B10956,#REF!,0),"Ins "&amp;$B10956)</f>
        <v>#REF!</v>
      </c>
      <c r="M10956" s="220"/>
    </row>
    <row r="10957" spans="1:13" x14ac:dyDescent="0.2">
      <c r="A10957" s="35" t="s">
        <v>12790</v>
      </c>
      <c r="B10957" s="34" t="s">
        <v>5007</v>
      </c>
      <c r="C10957" s="45" t="s">
        <v>720</v>
      </c>
      <c r="D10957" s="23" t="s">
        <v>5751</v>
      </c>
      <c r="E10957" s="23" t="s">
        <v>4134</v>
      </c>
      <c r="F10957" s="40">
        <v>1</v>
      </c>
      <c r="G10957" s="25">
        <v>1897</v>
      </c>
      <c r="H10957" s="25">
        <v>1897</v>
      </c>
      <c r="I10957" s="25"/>
      <c r="J10957" s="58" t="e">
        <f>HYPERLINK("#"&amp;"Insumos"&amp;"!A"&amp;MATCH($B10957,#REF!,0),"Ins "&amp;$B10957)</f>
        <v>#REF!</v>
      </c>
      <c r="M10957" s="220"/>
    </row>
    <row r="10958" spans="1:13" s="176" customFormat="1" ht="40.15" customHeight="1" x14ac:dyDescent="0.2">
      <c r="A10958" s="170" t="s">
        <v>4100</v>
      </c>
      <c r="B10958" s="171"/>
      <c r="C10958" s="172" t="s">
        <v>560</v>
      </c>
      <c r="D10958" s="173" t="s">
        <v>5607</v>
      </c>
      <c r="E10958" s="173"/>
      <c r="F10958" s="174"/>
      <c r="G10958" s="175"/>
      <c r="H10958" s="175"/>
      <c r="I10958" s="175"/>
      <c r="M10958" s="220"/>
    </row>
    <row r="10959" spans="1:13" ht="25.5" x14ac:dyDescent="0.2">
      <c r="A10959" s="36" t="s">
        <v>3021</v>
      </c>
      <c r="B10959" s="26" t="s">
        <v>6816</v>
      </c>
      <c r="C10959" s="79" t="s">
        <v>1917</v>
      </c>
      <c r="D10959" s="37" t="s">
        <v>5608</v>
      </c>
      <c r="E10959" s="37" t="s">
        <v>465</v>
      </c>
      <c r="F10959" s="41"/>
      <c r="G10959" s="27"/>
      <c r="H10959" s="27"/>
      <c r="I10959" s="27">
        <v>36948</v>
      </c>
      <c r="M10959" s="220">
        <f t="shared" si="171"/>
        <v>48387</v>
      </c>
    </row>
    <row r="10960" spans="1:13" x14ac:dyDescent="0.2">
      <c r="A10960" s="35" t="s">
        <v>3021</v>
      </c>
      <c r="B10960" s="1" t="s">
        <v>5604</v>
      </c>
      <c r="C10960" s="45" t="s">
        <v>540</v>
      </c>
      <c r="D10960" s="23" t="s">
        <v>5585</v>
      </c>
      <c r="E10960" s="23" t="s">
        <v>466</v>
      </c>
      <c r="F10960" s="40">
        <v>0.03</v>
      </c>
      <c r="G10960" s="25">
        <v>531559</v>
      </c>
      <c r="H10960" s="25">
        <v>15947</v>
      </c>
      <c r="I10960" s="25"/>
      <c r="M10960" s="220"/>
    </row>
    <row r="10961" spans="1:13" x14ac:dyDescent="0.2">
      <c r="A10961" s="35" t="s">
        <v>3021</v>
      </c>
      <c r="B10961" s="1" t="s">
        <v>5572</v>
      </c>
      <c r="C10961" s="45" t="s">
        <v>971</v>
      </c>
      <c r="D10961" s="23" t="s">
        <v>5734</v>
      </c>
      <c r="E10961" s="23" t="s">
        <v>4141</v>
      </c>
      <c r="F10961" s="40">
        <v>0.49</v>
      </c>
      <c r="G10961" s="25">
        <v>37863</v>
      </c>
      <c r="H10961" s="25">
        <v>18553</v>
      </c>
      <c r="I10961" s="25"/>
      <c r="J10961" s="58" t="e">
        <f>HYPERLINK("#"&amp;"Insumos"&amp;"!A"&amp;MATCH($B10961,#REF!,0),"Ins "&amp;$B10961)</f>
        <v>#REF!</v>
      </c>
      <c r="M10961" s="220"/>
    </row>
    <row r="10962" spans="1:13" x14ac:dyDescent="0.2">
      <c r="A10962" s="35" t="s">
        <v>3021</v>
      </c>
      <c r="B10962" s="1" t="s">
        <v>263</v>
      </c>
      <c r="C10962" s="45" t="s">
        <v>696</v>
      </c>
      <c r="D10962" s="23" t="s">
        <v>5534</v>
      </c>
      <c r="E10962" s="23" t="s">
        <v>4140</v>
      </c>
      <c r="F10962" s="40">
        <v>2E-3</v>
      </c>
      <c r="G10962" s="25">
        <v>187426</v>
      </c>
      <c r="H10962" s="25">
        <v>375</v>
      </c>
      <c r="I10962" s="25"/>
      <c r="J10962" s="58" t="e">
        <f>HYPERLINK("#"&amp;"Insumos"&amp;"!A"&amp;MATCH($B10962,#REF!,0),"Ins "&amp;$B10962)</f>
        <v>#REF!</v>
      </c>
      <c r="M10962" s="220"/>
    </row>
    <row r="10963" spans="1:13" x14ac:dyDescent="0.2">
      <c r="A10963" s="35" t="s">
        <v>3021</v>
      </c>
      <c r="B10963" s="1" t="s">
        <v>5533</v>
      </c>
      <c r="C10963" s="45" t="s">
        <v>5892</v>
      </c>
      <c r="D10963" s="23" t="s">
        <v>977</v>
      </c>
      <c r="E10963" s="23" t="s">
        <v>4134</v>
      </c>
      <c r="F10963" s="40">
        <v>0.3</v>
      </c>
      <c r="G10963" s="25">
        <v>3623</v>
      </c>
      <c r="H10963" s="25">
        <v>1087</v>
      </c>
      <c r="I10963" s="25"/>
      <c r="J10963" s="58" t="e">
        <f>HYPERLINK("#"&amp;"Insumos"&amp;"!A"&amp;MATCH($B10963,#REF!,0),"Ins "&amp;$B10963)</f>
        <v>#REF!</v>
      </c>
      <c r="M10963" s="220"/>
    </row>
    <row r="10964" spans="1:13" x14ac:dyDescent="0.2">
      <c r="A10964" s="35" t="s">
        <v>3021</v>
      </c>
      <c r="B10964" s="1" t="s">
        <v>5007</v>
      </c>
      <c r="C10964" s="45" t="s">
        <v>720</v>
      </c>
      <c r="D10964" s="23" t="s">
        <v>5751</v>
      </c>
      <c r="E10964" s="23" t="s">
        <v>4134</v>
      </c>
      <c r="F10964" s="40">
        <v>0.52</v>
      </c>
      <c r="G10964" s="25">
        <v>1897</v>
      </c>
      <c r="H10964" s="25">
        <v>986</v>
      </c>
      <c r="I10964" s="25"/>
      <c r="J10964" s="58" t="e">
        <f>HYPERLINK("#"&amp;"Insumos"&amp;"!A"&amp;MATCH($B10964,#REF!,0),"Ins "&amp;$B10964)</f>
        <v>#REF!</v>
      </c>
      <c r="M10964" s="220"/>
    </row>
    <row r="10965" spans="1:13" ht="38.25" x14ac:dyDescent="0.2">
      <c r="A10965" s="36" t="s">
        <v>3022</v>
      </c>
      <c r="B10965" s="26" t="s">
        <v>6816</v>
      </c>
      <c r="C10965" s="79" t="s">
        <v>1918</v>
      </c>
      <c r="D10965" s="37" t="s">
        <v>5608</v>
      </c>
      <c r="E10965" s="37" t="s">
        <v>464</v>
      </c>
      <c r="F10965" s="41"/>
      <c r="G10965" s="27"/>
      <c r="H10965" s="27"/>
      <c r="I10965" s="27">
        <v>23670</v>
      </c>
      <c r="M10965" s="220">
        <f t="shared" si="171"/>
        <v>30998</v>
      </c>
    </row>
    <row r="10966" spans="1:13" x14ac:dyDescent="0.2">
      <c r="A10966" s="35" t="s">
        <v>3022</v>
      </c>
      <c r="B10966" s="1" t="s">
        <v>5604</v>
      </c>
      <c r="C10966" s="45" t="s">
        <v>540</v>
      </c>
      <c r="D10966" s="23" t="s">
        <v>5585</v>
      </c>
      <c r="E10966" s="23" t="s">
        <v>466</v>
      </c>
      <c r="F10966" s="40">
        <v>1.4999999999999999E-2</v>
      </c>
      <c r="G10966" s="25">
        <v>531559</v>
      </c>
      <c r="H10966" s="25">
        <v>7973</v>
      </c>
      <c r="I10966" s="25"/>
      <c r="M10966" s="220"/>
    </row>
    <row r="10967" spans="1:13" x14ac:dyDescent="0.2">
      <c r="A10967" s="35" t="s">
        <v>3022</v>
      </c>
      <c r="B10967" s="1" t="s">
        <v>5572</v>
      </c>
      <c r="C10967" s="45" t="s">
        <v>971</v>
      </c>
      <c r="D10967" s="23" t="s">
        <v>5734</v>
      </c>
      <c r="E10967" s="23" t="s">
        <v>4141</v>
      </c>
      <c r="F10967" s="40">
        <v>0.38</v>
      </c>
      <c r="G10967" s="25">
        <v>37863</v>
      </c>
      <c r="H10967" s="25">
        <v>14388</v>
      </c>
      <c r="I10967" s="25"/>
      <c r="J10967" s="58" t="e">
        <f>HYPERLINK("#"&amp;"Insumos"&amp;"!A"&amp;MATCH($B10967,#REF!,0),"Ins "&amp;$B10967)</f>
        <v>#REF!</v>
      </c>
      <c r="M10967" s="220"/>
    </row>
    <row r="10968" spans="1:13" x14ac:dyDescent="0.2">
      <c r="A10968" s="35" t="s">
        <v>3022</v>
      </c>
      <c r="B10968" s="1" t="s">
        <v>263</v>
      </c>
      <c r="C10968" s="45" t="s">
        <v>696</v>
      </c>
      <c r="D10968" s="23" t="s">
        <v>5534</v>
      </c>
      <c r="E10968" s="23" t="s">
        <v>4140</v>
      </c>
      <c r="F10968" s="40">
        <v>8.0000000000000004E-4</v>
      </c>
      <c r="G10968" s="25">
        <v>187426</v>
      </c>
      <c r="H10968" s="25">
        <v>150</v>
      </c>
      <c r="I10968" s="25"/>
      <c r="J10968" s="58" t="e">
        <f>HYPERLINK("#"&amp;"Insumos"&amp;"!A"&amp;MATCH($B10968,#REF!,0),"Ins "&amp;$B10968)</f>
        <v>#REF!</v>
      </c>
      <c r="M10968" s="220"/>
    </row>
    <row r="10969" spans="1:13" x14ac:dyDescent="0.2">
      <c r="A10969" s="35" t="s">
        <v>3022</v>
      </c>
      <c r="B10969" s="1" t="s">
        <v>5533</v>
      </c>
      <c r="C10969" s="45" t="s">
        <v>5892</v>
      </c>
      <c r="D10969" s="23" t="s">
        <v>977</v>
      </c>
      <c r="E10969" s="23" t="s">
        <v>4134</v>
      </c>
      <c r="F10969" s="40">
        <v>0.1</v>
      </c>
      <c r="G10969" s="25">
        <v>3623</v>
      </c>
      <c r="H10969" s="25">
        <v>362</v>
      </c>
      <c r="I10969" s="25"/>
      <c r="J10969" s="58" t="e">
        <f>HYPERLINK("#"&amp;"Insumos"&amp;"!A"&amp;MATCH($B10969,#REF!,0),"Ins "&amp;$B10969)</f>
        <v>#REF!</v>
      </c>
      <c r="M10969" s="220"/>
    </row>
    <row r="10970" spans="1:13" x14ac:dyDescent="0.2">
      <c r="A10970" s="35" t="s">
        <v>3022</v>
      </c>
      <c r="B10970" s="1" t="s">
        <v>5007</v>
      </c>
      <c r="C10970" s="45" t="s">
        <v>720</v>
      </c>
      <c r="D10970" s="23" t="s">
        <v>5751</v>
      </c>
      <c r="E10970" s="23" t="s">
        <v>4134</v>
      </c>
      <c r="F10970" s="40">
        <v>0.42</v>
      </c>
      <c r="G10970" s="25">
        <v>1897</v>
      </c>
      <c r="H10970" s="25">
        <v>797</v>
      </c>
      <c r="I10970" s="25"/>
      <c r="J10970" s="58" t="e">
        <f>HYPERLINK("#"&amp;"Insumos"&amp;"!A"&amp;MATCH($B10970,#REF!,0),"Ins "&amp;$B10970)</f>
        <v>#REF!</v>
      </c>
      <c r="M10970" s="220"/>
    </row>
    <row r="10971" spans="1:13" ht="38.25" x14ac:dyDescent="0.2">
      <c r="A10971" s="36" t="s">
        <v>3023</v>
      </c>
      <c r="B10971" s="26" t="s">
        <v>6816</v>
      </c>
      <c r="C10971" s="79" t="s">
        <v>1919</v>
      </c>
      <c r="D10971" s="37" t="s">
        <v>5608</v>
      </c>
      <c r="E10971" s="37" t="s">
        <v>465</v>
      </c>
      <c r="F10971" s="41"/>
      <c r="G10971" s="27"/>
      <c r="H10971" s="27"/>
      <c r="I10971" s="27">
        <v>44979</v>
      </c>
      <c r="M10971" s="220">
        <f t="shared" si="171"/>
        <v>58904</v>
      </c>
    </row>
    <row r="10972" spans="1:13" x14ac:dyDescent="0.2">
      <c r="A10972" s="35" t="s">
        <v>3023</v>
      </c>
      <c r="B10972" s="1" t="s">
        <v>5604</v>
      </c>
      <c r="C10972" s="45" t="s">
        <v>540</v>
      </c>
      <c r="D10972" s="23" t="s">
        <v>5585</v>
      </c>
      <c r="E10972" s="23" t="s">
        <v>466</v>
      </c>
      <c r="F10972" s="40">
        <v>0.03</v>
      </c>
      <c r="G10972" s="25">
        <v>531559</v>
      </c>
      <c r="H10972" s="25">
        <v>15947</v>
      </c>
      <c r="I10972" s="25"/>
      <c r="M10972" s="220"/>
    </row>
    <row r="10973" spans="1:13" x14ac:dyDescent="0.2">
      <c r="A10973" s="35" t="s">
        <v>3023</v>
      </c>
      <c r="B10973" s="1" t="s">
        <v>5572</v>
      </c>
      <c r="C10973" s="45" t="s">
        <v>971</v>
      </c>
      <c r="D10973" s="23" t="s">
        <v>5734</v>
      </c>
      <c r="E10973" s="23" t="s">
        <v>4141</v>
      </c>
      <c r="F10973" s="40">
        <v>0.6</v>
      </c>
      <c r="G10973" s="25">
        <v>37863</v>
      </c>
      <c r="H10973" s="25">
        <v>22718</v>
      </c>
      <c r="I10973" s="25"/>
      <c r="J10973" s="58" t="e">
        <f>HYPERLINK("#"&amp;"Insumos"&amp;"!A"&amp;MATCH($B10973,#REF!,0),"Ins "&amp;$B10973)</f>
        <v>#REF!</v>
      </c>
      <c r="M10973" s="220"/>
    </row>
    <row r="10974" spans="1:13" ht="25.5" x14ac:dyDescent="0.2">
      <c r="A10974" s="35" t="s">
        <v>3023</v>
      </c>
      <c r="B10974" s="1" t="s">
        <v>597</v>
      </c>
      <c r="C10974" s="45" t="s">
        <v>8738</v>
      </c>
      <c r="D10974" s="23" t="s">
        <v>5534</v>
      </c>
      <c r="E10974" s="23" t="s">
        <v>8737</v>
      </c>
      <c r="F10974" s="40">
        <v>0.2</v>
      </c>
      <c r="G10974" s="25">
        <v>17302</v>
      </c>
      <c r="H10974" s="25">
        <v>3460</v>
      </c>
      <c r="I10974" s="25"/>
      <c r="J10974" s="58" t="e">
        <f>HYPERLINK("#"&amp;"Insumos"&amp;"!A"&amp;MATCH($B10974,#REF!,0),"Ins "&amp;$B10974)</f>
        <v>#REF!</v>
      </c>
      <c r="M10974" s="220"/>
    </row>
    <row r="10975" spans="1:13" x14ac:dyDescent="0.2">
      <c r="A10975" s="35" t="s">
        <v>3023</v>
      </c>
      <c r="B10975" s="1" t="s">
        <v>263</v>
      </c>
      <c r="C10975" s="45" t="s">
        <v>696</v>
      </c>
      <c r="D10975" s="23" t="s">
        <v>5534</v>
      </c>
      <c r="E10975" s="23" t="s">
        <v>4140</v>
      </c>
      <c r="F10975" s="40">
        <v>2E-3</v>
      </c>
      <c r="G10975" s="25">
        <v>187426</v>
      </c>
      <c r="H10975" s="25">
        <v>375</v>
      </c>
      <c r="I10975" s="25"/>
      <c r="J10975" s="58" t="e">
        <f>HYPERLINK("#"&amp;"Insumos"&amp;"!A"&amp;MATCH($B10975,#REF!,0),"Ins "&amp;$B10975)</f>
        <v>#REF!</v>
      </c>
      <c r="M10975" s="220"/>
    </row>
    <row r="10976" spans="1:13" x14ac:dyDescent="0.2">
      <c r="A10976" s="35" t="s">
        <v>3023</v>
      </c>
      <c r="B10976" s="1" t="s">
        <v>5533</v>
      </c>
      <c r="C10976" s="45" t="s">
        <v>5892</v>
      </c>
      <c r="D10976" s="23" t="s">
        <v>977</v>
      </c>
      <c r="E10976" s="23" t="s">
        <v>4134</v>
      </c>
      <c r="F10976" s="40">
        <v>0.37</v>
      </c>
      <c r="G10976" s="25">
        <v>3623</v>
      </c>
      <c r="H10976" s="25">
        <v>1341</v>
      </c>
      <c r="I10976" s="25"/>
      <c r="J10976" s="58" t="e">
        <f>HYPERLINK("#"&amp;"Insumos"&amp;"!A"&amp;MATCH($B10976,#REF!,0),"Ins "&amp;$B10976)</f>
        <v>#REF!</v>
      </c>
      <c r="M10976" s="220"/>
    </row>
    <row r="10977" spans="1:13" x14ac:dyDescent="0.2">
      <c r="A10977" s="35" t="s">
        <v>3023</v>
      </c>
      <c r="B10977" s="1" t="s">
        <v>5007</v>
      </c>
      <c r="C10977" s="45" t="s">
        <v>720</v>
      </c>
      <c r="D10977" s="23" t="s">
        <v>5751</v>
      </c>
      <c r="E10977" s="23" t="s">
        <v>4134</v>
      </c>
      <c r="F10977" s="40">
        <v>0.6</v>
      </c>
      <c r="G10977" s="25">
        <v>1897</v>
      </c>
      <c r="H10977" s="25">
        <v>1138</v>
      </c>
      <c r="I10977" s="25"/>
      <c r="J10977" s="58" t="e">
        <f>HYPERLINK("#"&amp;"Insumos"&amp;"!A"&amp;MATCH($B10977,#REF!,0),"Ins "&amp;$B10977)</f>
        <v>#REF!</v>
      </c>
      <c r="M10977" s="220"/>
    </row>
    <row r="10978" spans="1:13" ht="38.25" x14ac:dyDescent="0.2">
      <c r="A10978" s="36" t="s">
        <v>3024</v>
      </c>
      <c r="B10978" s="26" t="s">
        <v>6816</v>
      </c>
      <c r="C10978" s="79" t="s">
        <v>1920</v>
      </c>
      <c r="D10978" s="37" t="s">
        <v>5608</v>
      </c>
      <c r="E10978" s="37" t="s">
        <v>464</v>
      </c>
      <c r="F10978" s="41"/>
      <c r="G10978" s="27"/>
      <c r="H10978" s="27"/>
      <c r="I10978" s="27">
        <v>25863</v>
      </c>
      <c r="M10978" s="220">
        <f t="shared" si="171"/>
        <v>33870</v>
      </c>
    </row>
    <row r="10979" spans="1:13" x14ac:dyDescent="0.2">
      <c r="A10979" s="35" t="s">
        <v>3024</v>
      </c>
      <c r="B10979" s="1" t="s">
        <v>5604</v>
      </c>
      <c r="C10979" s="45" t="s">
        <v>540</v>
      </c>
      <c r="D10979" s="23" t="s">
        <v>5585</v>
      </c>
      <c r="E10979" s="23" t="s">
        <v>466</v>
      </c>
      <c r="F10979" s="40">
        <v>1.4999999999999999E-2</v>
      </c>
      <c r="G10979" s="25">
        <v>531559</v>
      </c>
      <c r="H10979" s="25">
        <v>7973</v>
      </c>
      <c r="I10979" s="25"/>
      <c r="M10979" s="220"/>
    </row>
    <row r="10980" spans="1:13" x14ac:dyDescent="0.2">
      <c r="A10980" s="35" t="s">
        <v>3024</v>
      </c>
      <c r="B10980" s="1" t="s">
        <v>5572</v>
      </c>
      <c r="C10980" s="45" t="s">
        <v>971</v>
      </c>
      <c r="D10980" s="23" t="s">
        <v>5734</v>
      </c>
      <c r="E10980" s="23" t="s">
        <v>4141</v>
      </c>
      <c r="F10980" s="40">
        <v>0.41</v>
      </c>
      <c r="G10980" s="25">
        <v>37863</v>
      </c>
      <c r="H10980" s="25">
        <v>15524</v>
      </c>
      <c r="I10980" s="25"/>
      <c r="J10980" s="58" t="e">
        <f>HYPERLINK("#"&amp;"Insumos"&amp;"!A"&amp;MATCH($B10980,#REF!,0),"Ins "&amp;$B10980)</f>
        <v>#REF!</v>
      </c>
      <c r="M10980" s="220"/>
    </row>
    <row r="10981" spans="1:13" ht="25.5" x14ac:dyDescent="0.2">
      <c r="A10981" s="35" t="s">
        <v>3024</v>
      </c>
      <c r="B10981" s="1" t="s">
        <v>597</v>
      </c>
      <c r="C10981" s="45" t="s">
        <v>8738</v>
      </c>
      <c r="D10981" s="23" t="s">
        <v>5534</v>
      </c>
      <c r="E10981" s="23" t="s">
        <v>8737</v>
      </c>
      <c r="F10981" s="40">
        <v>0.06</v>
      </c>
      <c r="G10981" s="25">
        <v>17302</v>
      </c>
      <c r="H10981" s="25">
        <v>1038</v>
      </c>
      <c r="I10981" s="25"/>
      <c r="J10981" s="58" t="e">
        <f>HYPERLINK("#"&amp;"Insumos"&amp;"!A"&amp;MATCH($B10981,#REF!,0),"Ins "&amp;$B10981)</f>
        <v>#REF!</v>
      </c>
      <c r="M10981" s="220"/>
    </row>
    <row r="10982" spans="1:13" x14ac:dyDescent="0.2">
      <c r="A10982" s="35" t="s">
        <v>3024</v>
      </c>
      <c r="B10982" s="1" t="s">
        <v>263</v>
      </c>
      <c r="C10982" s="45" t="s">
        <v>696</v>
      </c>
      <c r="D10982" s="23" t="s">
        <v>5534</v>
      </c>
      <c r="E10982" s="23" t="s">
        <v>4140</v>
      </c>
      <c r="F10982" s="40">
        <v>8.9999999999999998E-4</v>
      </c>
      <c r="G10982" s="25">
        <v>187426</v>
      </c>
      <c r="H10982" s="25">
        <v>169</v>
      </c>
      <c r="I10982" s="25"/>
      <c r="J10982" s="58" t="e">
        <f>HYPERLINK("#"&amp;"Insumos"&amp;"!A"&amp;MATCH($B10982,#REF!,0),"Ins "&amp;$B10982)</f>
        <v>#REF!</v>
      </c>
      <c r="M10982" s="220"/>
    </row>
    <row r="10983" spans="1:13" x14ac:dyDescent="0.2">
      <c r="A10983" s="35" t="s">
        <v>3024</v>
      </c>
      <c r="B10983" s="1" t="s">
        <v>5533</v>
      </c>
      <c r="C10983" s="45" t="s">
        <v>5892</v>
      </c>
      <c r="D10983" s="23" t="s">
        <v>977</v>
      </c>
      <c r="E10983" s="23" t="s">
        <v>4134</v>
      </c>
      <c r="F10983" s="40">
        <v>0.1</v>
      </c>
      <c r="G10983" s="25">
        <v>3623</v>
      </c>
      <c r="H10983" s="25">
        <v>362</v>
      </c>
      <c r="I10983" s="25"/>
      <c r="J10983" s="58" t="e">
        <f>HYPERLINK("#"&amp;"Insumos"&amp;"!A"&amp;MATCH($B10983,#REF!,0),"Ins "&amp;$B10983)</f>
        <v>#REF!</v>
      </c>
      <c r="M10983" s="220"/>
    </row>
    <row r="10984" spans="1:13" x14ac:dyDescent="0.2">
      <c r="A10984" s="35" t="s">
        <v>3024</v>
      </c>
      <c r="B10984" s="1" t="s">
        <v>5007</v>
      </c>
      <c r="C10984" s="45" t="s">
        <v>720</v>
      </c>
      <c r="D10984" s="23" t="s">
        <v>5751</v>
      </c>
      <c r="E10984" s="23" t="s">
        <v>4134</v>
      </c>
      <c r="F10984" s="40">
        <v>0.42</v>
      </c>
      <c r="G10984" s="25">
        <v>1897</v>
      </c>
      <c r="H10984" s="25">
        <v>797</v>
      </c>
      <c r="I10984" s="25"/>
      <c r="J10984" s="58" t="e">
        <f>HYPERLINK("#"&amp;"Insumos"&amp;"!A"&amp;MATCH($B10984,#REF!,0),"Ins "&amp;$B10984)</f>
        <v>#REF!</v>
      </c>
      <c r="M10984" s="220"/>
    </row>
    <row r="10985" spans="1:13" ht="38.25" x14ac:dyDescent="0.2">
      <c r="A10985" s="36" t="s">
        <v>3025</v>
      </c>
      <c r="B10985" s="26" t="s">
        <v>6816</v>
      </c>
      <c r="C10985" s="79" t="s">
        <v>8415</v>
      </c>
      <c r="D10985" s="37" t="s">
        <v>5608</v>
      </c>
      <c r="E10985" s="37" t="s">
        <v>465</v>
      </c>
      <c r="F10985" s="41"/>
      <c r="G10985" s="27"/>
      <c r="H10985" s="27"/>
      <c r="I10985" s="27">
        <v>42375</v>
      </c>
      <c r="M10985" s="220">
        <f t="shared" si="171"/>
        <v>55494</v>
      </c>
    </row>
    <row r="10986" spans="1:13" x14ac:dyDescent="0.2">
      <c r="A10986" s="35" t="s">
        <v>3025</v>
      </c>
      <c r="B10986" s="34" t="s">
        <v>8787</v>
      </c>
      <c r="C10986" s="45" t="s">
        <v>8788</v>
      </c>
      <c r="D10986" s="23" t="s">
        <v>5585</v>
      </c>
      <c r="E10986" s="23" t="s">
        <v>466</v>
      </c>
      <c r="F10986" s="40">
        <v>0.03</v>
      </c>
      <c r="G10986" s="25">
        <v>688743</v>
      </c>
      <c r="H10986" s="25">
        <v>20662</v>
      </c>
      <c r="I10986" s="25"/>
      <c r="M10986" s="220"/>
    </row>
    <row r="10987" spans="1:13" x14ac:dyDescent="0.2">
      <c r="A10987" s="35" t="s">
        <v>3025</v>
      </c>
      <c r="B10987" s="1" t="s">
        <v>5572</v>
      </c>
      <c r="C10987" s="45" t="s">
        <v>971</v>
      </c>
      <c r="D10987" s="23" t="s">
        <v>5734</v>
      </c>
      <c r="E10987" s="23" t="s">
        <v>4141</v>
      </c>
      <c r="F10987" s="40">
        <v>0.49</v>
      </c>
      <c r="G10987" s="25">
        <v>37863</v>
      </c>
      <c r="H10987" s="25">
        <v>18553</v>
      </c>
      <c r="I10987" s="25"/>
      <c r="J10987" s="58" t="e">
        <f>HYPERLINK("#"&amp;"Insumos"&amp;"!A"&amp;MATCH($B10987,#REF!,0),"Ins "&amp;$B10987)</f>
        <v>#REF!</v>
      </c>
      <c r="M10987" s="220"/>
    </row>
    <row r="10988" spans="1:13" x14ac:dyDescent="0.2">
      <c r="A10988" s="35" t="s">
        <v>3025</v>
      </c>
      <c r="B10988" s="1" t="s">
        <v>263</v>
      </c>
      <c r="C10988" s="45" t="s">
        <v>696</v>
      </c>
      <c r="D10988" s="23" t="s">
        <v>5534</v>
      </c>
      <c r="E10988" s="23" t="s">
        <v>4140</v>
      </c>
      <c r="F10988" s="40">
        <v>2.8999999999999998E-3</v>
      </c>
      <c r="G10988" s="25">
        <v>187426</v>
      </c>
      <c r="H10988" s="25">
        <v>544</v>
      </c>
      <c r="I10988" s="25"/>
      <c r="J10988" s="58" t="e">
        <f>HYPERLINK("#"&amp;"Insumos"&amp;"!A"&amp;MATCH($B10988,#REF!,0),"Ins "&amp;$B10988)</f>
        <v>#REF!</v>
      </c>
      <c r="M10988" s="220"/>
    </row>
    <row r="10989" spans="1:13" x14ac:dyDescent="0.2">
      <c r="A10989" s="35" t="s">
        <v>3025</v>
      </c>
      <c r="B10989" s="1" t="s">
        <v>5533</v>
      </c>
      <c r="C10989" s="45" t="s">
        <v>5892</v>
      </c>
      <c r="D10989" s="23" t="s">
        <v>977</v>
      </c>
      <c r="E10989" s="23" t="s">
        <v>4134</v>
      </c>
      <c r="F10989" s="40">
        <v>0.45</v>
      </c>
      <c r="G10989" s="25">
        <v>3623</v>
      </c>
      <c r="H10989" s="25">
        <v>1630</v>
      </c>
      <c r="I10989" s="25"/>
      <c r="J10989" s="58" t="e">
        <f>HYPERLINK("#"&amp;"Insumos"&amp;"!A"&amp;MATCH($B10989,#REF!,0),"Ins "&amp;$B10989)</f>
        <v>#REF!</v>
      </c>
      <c r="M10989" s="220"/>
    </row>
    <row r="10990" spans="1:13" x14ac:dyDescent="0.2">
      <c r="A10990" s="35" t="s">
        <v>3025</v>
      </c>
      <c r="B10990" s="1" t="s">
        <v>5007</v>
      </c>
      <c r="C10990" s="45" t="s">
        <v>720</v>
      </c>
      <c r="D10990" s="23" t="s">
        <v>5751</v>
      </c>
      <c r="E10990" s="23" t="s">
        <v>4134</v>
      </c>
      <c r="F10990" s="40">
        <v>0.52</v>
      </c>
      <c r="G10990" s="25">
        <v>1897</v>
      </c>
      <c r="H10990" s="25">
        <v>986</v>
      </c>
      <c r="I10990" s="25"/>
      <c r="J10990" s="58" t="e">
        <f>HYPERLINK("#"&amp;"Insumos"&amp;"!A"&amp;MATCH($B10990,#REF!,0),"Ins "&amp;$B10990)</f>
        <v>#REF!</v>
      </c>
      <c r="M10990" s="220"/>
    </row>
    <row r="10991" spans="1:13" ht="38.25" x14ac:dyDescent="0.2">
      <c r="A10991" s="36" t="s">
        <v>3026</v>
      </c>
      <c r="B10991" s="26" t="s">
        <v>6816</v>
      </c>
      <c r="C10991" s="79" t="s">
        <v>1921</v>
      </c>
      <c r="D10991" s="37" t="s">
        <v>5608</v>
      </c>
      <c r="E10991" s="37" t="s">
        <v>464</v>
      </c>
      <c r="F10991" s="41"/>
      <c r="G10991" s="27"/>
      <c r="H10991" s="27"/>
      <c r="I10991" s="27">
        <v>24582</v>
      </c>
      <c r="M10991" s="220">
        <f t="shared" si="171"/>
        <v>32193</v>
      </c>
    </row>
    <row r="10992" spans="1:13" x14ac:dyDescent="0.2">
      <c r="A10992" s="35" t="s">
        <v>3026</v>
      </c>
      <c r="B10992" s="34" t="s">
        <v>8787</v>
      </c>
      <c r="C10992" s="45" t="s">
        <v>8788</v>
      </c>
      <c r="D10992" s="23" t="s">
        <v>5585</v>
      </c>
      <c r="E10992" s="23" t="s">
        <v>466</v>
      </c>
      <c r="F10992" s="40">
        <v>1.29E-2</v>
      </c>
      <c r="G10992" s="25">
        <v>688743</v>
      </c>
      <c r="H10992" s="25">
        <v>8885</v>
      </c>
      <c r="I10992" s="25"/>
      <c r="M10992" s="220"/>
    </row>
    <row r="10993" spans="1:13" x14ac:dyDescent="0.2">
      <c r="A10993" s="35" t="s">
        <v>3026</v>
      </c>
      <c r="B10993" s="1" t="s">
        <v>5572</v>
      </c>
      <c r="C10993" s="45" t="s">
        <v>971</v>
      </c>
      <c r="D10993" s="23" t="s">
        <v>5734</v>
      </c>
      <c r="E10993" s="23" t="s">
        <v>4141</v>
      </c>
      <c r="F10993" s="40">
        <v>0.38</v>
      </c>
      <c r="G10993" s="25">
        <v>37863</v>
      </c>
      <c r="H10993" s="25">
        <v>14388</v>
      </c>
      <c r="I10993" s="25"/>
      <c r="J10993" s="58" t="e">
        <f>HYPERLINK("#"&amp;"Insumos"&amp;"!A"&amp;MATCH($B10993,#REF!,0),"Ins "&amp;$B10993)</f>
        <v>#REF!</v>
      </c>
      <c r="M10993" s="220"/>
    </row>
    <row r="10994" spans="1:13" x14ac:dyDescent="0.2">
      <c r="A10994" s="35" t="s">
        <v>3026</v>
      </c>
      <c r="B10994" s="1" t="s">
        <v>263</v>
      </c>
      <c r="C10994" s="45" t="s">
        <v>696</v>
      </c>
      <c r="D10994" s="23" t="s">
        <v>5534</v>
      </c>
      <c r="E10994" s="23" t="s">
        <v>4140</v>
      </c>
      <c r="F10994" s="40">
        <v>8.0000000000000004E-4</v>
      </c>
      <c r="G10994" s="25">
        <v>187426</v>
      </c>
      <c r="H10994" s="25">
        <v>150</v>
      </c>
      <c r="I10994" s="25"/>
      <c r="J10994" s="58" t="e">
        <f>HYPERLINK("#"&amp;"Insumos"&amp;"!A"&amp;MATCH($B10994,#REF!,0),"Ins "&amp;$B10994)</f>
        <v>#REF!</v>
      </c>
      <c r="M10994" s="220"/>
    </row>
    <row r="10995" spans="1:13" x14ac:dyDescent="0.2">
      <c r="A10995" s="35" t="s">
        <v>3026</v>
      </c>
      <c r="B10995" s="1" t="s">
        <v>5533</v>
      </c>
      <c r="C10995" s="45" t="s">
        <v>5892</v>
      </c>
      <c r="D10995" s="23" t="s">
        <v>977</v>
      </c>
      <c r="E10995" s="23" t="s">
        <v>4134</v>
      </c>
      <c r="F10995" s="40">
        <v>0.1</v>
      </c>
      <c r="G10995" s="25">
        <v>3623</v>
      </c>
      <c r="H10995" s="25">
        <v>362</v>
      </c>
      <c r="I10995" s="25"/>
      <c r="J10995" s="58" t="e">
        <f>HYPERLINK("#"&amp;"Insumos"&amp;"!A"&amp;MATCH($B10995,#REF!,0),"Ins "&amp;$B10995)</f>
        <v>#REF!</v>
      </c>
      <c r="M10995" s="220"/>
    </row>
    <row r="10996" spans="1:13" x14ac:dyDescent="0.2">
      <c r="A10996" s="35" t="s">
        <v>3026</v>
      </c>
      <c r="B10996" s="1" t="s">
        <v>5007</v>
      </c>
      <c r="C10996" s="45" t="s">
        <v>720</v>
      </c>
      <c r="D10996" s="23" t="s">
        <v>5751</v>
      </c>
      <c r="E10996" s="23" t="s">
        <v>4134</v>
      </c>
      <c r="F10996" s="40">
        <v>0.42</v>
      </c>
      <c r="G10996" s="25">
        <v>1897</v>
      </c>
      <c r="H10996" s="25">
        <v>797</v>
      </c>
      <c r="I10996" s="25"/>
      <c r="J10996" s="58" t="e">
        <f>HYPERLINK("#"&amp;"Insumos"&amp;"!A"&amp;MATCH($B10996,#REF!,0),"Ins "&amp;$B10996)</f>
        <v>#REF!</v>
      </c>
      <c r="M10996" s="220"/>
    </row>
    <row r="10997" spans="1:13" ht="38.25" x14ac:dyDescent="0.2">
      <c r="A10997" s="36" t="s">
        <v>3027</v>
      </c>
      <c r="B10997" s="26" t="s">
        <v>6816</v>
      </c>
      <c r="C10997" s="79" t="s">
        <v>1922</v>
      </c>
      <c r="D10997" s="37" t="s">
        <v>5608</v>
      </c>
      <c r="E10997" s="37" t="s">
        <v>465</v>
      </c>
      <c r="F10997" s="41"/>
      <c r="G10997" s="27"/>
      <c r="H10997" s="27"/>
      <c r="I10997" s="27">
        <v>49729</v>
      </c>
      <c r="M10997" s="220">
        <f t="shared" si="171"/>
        <v>65125</v>
      </c>
    </row>
    <row r="10998" spans="1:13" x14ac:dyDescent="0.2">
      <c r="A10998" s="35" t="s">
        <v>3027</v>
      </c>
      <c r="B10998" s="34" t="s">
        <v>8787</v>
      </c>
      <c r="C10998" s="45" t="s">
        <v>8788</v>
      </c>
      <c r="D10998" s="23" t="s">
        <v>5585</v>
      </c>
      <c r="E10998" s="23" t="s">
        <v>466</v>
      </c>
      <c r="F10998" s="40">
        <v>0.03</v>
      </c>
      <c r="G10998" s="25">
        <v>688743</v>
      </c>
      <c r="H10998" s="25">
        <v>20662</v>
      </c>
      <c r="I10998" s="25"/>
      <c r="M10998" s="220"/>
    </row>
    <row r="10999" spans="1:13" x14ac:dyDescent="0.2">
      <c r="A10999" s="35" t="s">
        <v>3027</v>
      </c>
      <c r="B10999" s="1" t="s">
        <v>5572</v>
      </c>
      <c r="C10999" s="45" t="s">
        <v>971</v>
      </c>
      <c r="D10999" s="23" t="s">
        <v>5734</v>
      </c>
      <c r="E10999" s="23" t="s">
        <v>4141</v>
      </c>
      <c r="F10999" s="40">
        <v>0.6</v>
      </c>
      <c r="G10999" s="25">
        <v>37863</v>
      </c>
      <c r="H10999" s="25">
        <v>22718</v>
      </c>
      <c r="I10999" s="25"/>
      <c r="J10999" s="58" t="e">
        <f>HYPERLINK("#"&amp;"Insumos"&amp;"!A"&amp;MATCH($B10999,#REF!,0),"Ins "&amp;$B10999)</f>
        <v>#REF!</v>
      </c>
      <c r="M10999" s="220"/>
    </row>
    <row r="11000" spans="1:13" ht="25.5" x14ac:dyDescent="0.2">
      <c r="A11000" s="35" t="s">
        <v>3027</v>
      </c>
      <c r="B11000" s="1" t="s">
        <v>597</v>
      </c>
      <c r="C11000" s="45" t="s">
        <v>8738</v>
      </c>
      <c r="D11000" s="23" t="s">
        <v>5534</v>
      </c>
      <c r="E11000" s="23" t="s">
        <v>8737</v>
      </c>
      <c r="F11000" s="40">
        <v>0.2</v>
      </c>
      <c r="G11000" s="25">
        <v>17302</v>
      </c>
      <c r="H11000" s="25">
        <v>3460</v>
      </c>
      <c r="I11000" s="25"/>
      <c r="J11000" s="58" t="e">
        <f>HYPERLINK("#"&amp;"Insumos"&amp;"!A"&amp;MATCH($B11000,#REF!,0),"Ins "&amp;$B11000)</f>
        <v>#REF!</v>
      </c>
      <c r="M11000" s="220"/>
    </row>
    <row r="11001" spans="1:13" x14ac:dyDescent="0.2">
      <c r="A11001" s="35" t="s">
        <v>3027</v>
      </c>
      <c r="B11001" s="1" t="s">
        <v>263</v>
      </c>
      <c r="C11001" s="45" t="s">
        <v>696</v>
      </c>
      <c r="D11001" s="23" t="s">
        <v>5534</v>
      </c>
      <c r="E11001" s="23" t="s">
        <v>4140</v>
      </c>
      <c r="F11001" s="40">
        <v>3.0000000000000001E-3</v>
      </c>
      <c r="G11001" s="25">
        <v>187426</v>
      </c>
      <c r="H11001" s="25">
        <v>562</v>
      </c>
      <c r="I11001" s="25"/>
      <c r="J11001" s="58" t="e">
        <f>HYPERLINK("#"&amp;"Insumos"&amp;"!A"&amp;MATCH($B11001,#REF!,0),"Ins "&amp;$B11001)</f>
        <v>#REF!</v>
      </c>
      <c r="M11001" s="220"/>
    </row>
    <row r="11002" spans="1:13" x14ac:dyDescent="0.2">
      <c r="A11002" s="35" t="s">
        <v>3027</v>
      </c>
      <c r="B11002" s="1" t="s">
        <v>5533</v>
      </c>
      <c r="C11002" s="45" t="s">
        <v>5892</v>
      </c>
      <c r="D11002" s="23" t="s">
        <v>977</v>
      </c>
      <c r="E11002" s="23" t="s">
        <v>4134</v>
      </c>
      <c r="F11002" s="40">
        <v>0.37</v>
      </c>
      <c r="G11002" s="25">
        <v>3623</v>
      </c>
      <c r="H11002" s="25">
        <v>1341</v>
      </c>
      <c r="I11002" s="25"/>
      <c r="J11002" s="58" t="e">
        <f>HYPERLINK("#"&amp;"Insumos"&amp;"!A"&amp;MATCH($B11002,#REF!,0),"Ins "&amp;$B11002)</f>
        <v>#REF!</v>
      </c>
      <c r="M11002" s="220"/>
    </row>
    <row r="11003" spans="1:13" x14ac:dyDescent="0.2">
      <c r="A11003" s="35" t="s">
        <v>3027</v>
      </c>
      <c r="B11003" s="1" t="s">
        <v>5007</v>
      </c>
      <c r="C11003" s="45" t="s">
        <v>720</v>
      </c>
      <c r="D11003" s="23" t="s">
        <v>5751</v>
      </c>
      <c r="E11003" s="23" t="s">
        <v>4134</v>
      </c>
      <c r="F11003" s="40">
        <v>0.52</v>
      </c>
      <c r="G11003" s="25">
        <v>1897</v>
      </c>
      <c r="H11003" s="25">
        <v>986</v>
      </c>
      <c r="I11003" s="25"/>
      <c r="J11003" s="58" t="e">
        <f>HYPERLINK("#"&amp;"Insumos"&amp;"!A"&amp;MATCH($B11003,#REF!,0),"Ins "&amp;$B11003)</f>
        <v>#REF!</v>
      </c>
      <c r="M11003" s="220"/>
    </row>
    <row r="11004" spans="1:13" ht="38.25" x14ac:dyDescent="0.2">
      <c r="A11004" s="36" t="s">
        <v>3028</v>
      </c>
      <c r="B11004" s="26" t="s">
        <v>6816</v>
      </c>
      <c r="C11004" s="79" t="s">
        <v>1923</v>
      </c>
      <c r="D11004" s="37" t="s">
        <v>5608</v>
      </c>
      <c r="E11004" s="37" t="s">
        <v>464</v>
      </c>
      <c r="F11004" s="41"/>
      <c r="G11004" s="27"/>
      <c r="H11004" s="27"/>
      <c r="I11004" s="27">
        <v>26887</v>
      </c>
      <c r="M11004" s="220">
        <f t="shared" si="171"/>
        <v>35211</v>
      </c>
    </row>
    <row r="11005" spans="1:13" x14ac:dyDescent="0.2">
      <c r="A11005" s="35" t="s">
        <v>3028</v>
      </c>
      <c r="B11005" s="34" t="s">
        <v>8787</v>
      </c>
      <c r="C11005" s="45" t="s">
        <v>8788</v>
      </c>
      <c r="D11005" s="23" t="s">
        <v>5585</v>
      </c>
      <c r="E11005" s="23" t="s">
        <v>466</v>
      </c>
      <c r="F11005" s="40">
        <v>1.29E-2</v>
      </c>
      <c r="G11005" s="25">
        <v>688743</v>
      </c>
      <c r="H11005" s="25">
        <v>8885</v>
      </c>
      <c r="I11005" s="25"/>
      <c r="M11005" s="220"/>
    </row>
    <row r="11006" spans="1:13" x14ac:dyDescent="0.2">
      <c r="A11006" s="35" t="s">
        <v>3028</v>
      </c>
      <c r="B11006" s="1" t="s">
        <v>5572</v>
      </c>
      <c r="C11006" s="45" t="s">
        <v>971</v>
      </c>
      <c r="D11006" s="23" t="s">
        <v>5734</v>
      </c>
      <c r="E11006" s="23" t="s">
        <v>4141</v>
      </c>
      <c r="F11006" s="40">
        <v>0.41</v>
      </c>
      <c r="G11006" s="25">
        <v>37863</v>
      </c>
      <c r="H11006" s="25">
        <v>15524</v>
      </c>
      <c r="I11006" s="25"/>
      <c r="J11006" s="58" t="e">
        <f>HYPERLINK("#"&amp;"Insumos"&amp;"!A"&amp;MATCH($B11006,#REF!,0),"Ins "&amp;$B11006)</f>
        <v>#REF!</v>
      </c>
      <c r="M11006" s="220"/>
    </row>
    <row r="11007" spans="1:13" ht="25.5" x14ac:dyDescent="0.2">
      <c r="A11007" s="35" t="s">
        <v>3028</v>
      </c>
      <c r="B11007" s="1" t="s">
        <v>597</v>
      </c>
      <c r="C11007" s="45" t="s">
        <v>8738</v>
      </c>
      <c r="D11007" s="23" t="s">
        <v>5534</v>
      </c>
      <c r="E11007" s="23" t="s">
        <v>8737</v>
      </c>
      <c r="F11007" s="40">
        <v>0.06</v>
      </c>
      <c r="G11007" s="25">
        <v>17302</v>
      </c>
      <c r="H11007" s="25">
        <v>1038</v>
      </c>
      <c r="I11007" s="25"/>
      <c r="J11007" s="58" t="e">
        <f>HYPERLINK("#"&amp;"Insumos"&amp;"!A"&amp;MATCH($B11007,#REF!,0),"Ins "&amp;$B11007)</f>
        <v>#REF!</v>
      </c>
      <c r="M11007" s="220"/>
    </row>
    <row r="11008" spans="1:13" x14ac:dyDescent="0.2">
      <c r="A11008" s="35" t="s">
        <v>3028</v>
      </c>
      <c r="B11008" s="1" t="s">
        <v>263</v>
      </c>
      <c r="C11008" s="45" t="s">
        <v>696</v>
      </c>
      <c r="D11008" s="23" t="s">
        <v>5534</v>
      </c>
      <c r="E11008" s="23" t="s">
        <v>4140</v>
      </c>
      <c r="F11008" s="40">
        <v>1.5E-3</v>
      </c>
      <c r="G11008" s="25">
        <v>187426</v>
      </c>
      <c r="H11008" s="25">
        <v>281</v>
      </c>
      <c r="I11008" s="25"/>
      <c r="J11008" s="58" t="e">
        <f>HYPERLINK("#"&amp;"Insumos"&amp;"!A"&amp;MATCH($B11008,#REF!,0),"Ins "&amp;$B11008)</f>
        <v>#REF!</v>
      </c>
      <c r="M11008" s="220"/>
    </row>
    <row r="11009" spans="1:13" x14ac:dyDescent="0.2">
      <c r="A11009" s="35" t="s">
        <v>3028</v>
      </c>
      <c r="B11009" s="1" t="s">
        <v>5533</v>
      </c>
      <c r="C11009" s="45" t="s">
        <v>5892</v>
      </c>
      <c r="D11009" s="23" t="s">
        <v>977</v>
      </c>
      <c r="E11009" s="23" t="s">
        <v>4134</v>
      </c>
      <c r="F11009" s="40">
        <v>0.1</v>
      </c>
      <c r="G11009" s="25">
        <v>3623</v>
      </c>
      <c r="H11009" s="25">
        <v>362</v>
      </c>
      <c r="I11009" s="25"/>
      <c r="J11009" s="58" t="e">
        <f>HYPERLINK("#"&amp;"Insumos"&amp;"!A"&amp;MATCH($B11009,#REF!,0),"Ins "&amp;$B11009)</f>
        <v>#REF!</v>
      </c>
      <c r="M11009" s="220"/>
    </row>
    <row r="11010" spans="1:13" x14ac:dyDescent="0.2">
      <c r="A11010" s="35" t="s">
        <v>3028</v>
      </c>
      <c r="B11010" s="1" t="s">
        <v>5007</v>
      </c>
      <c r="C11010" s="45" t="s">
        <v>720</v>
      </c>
      <c r="D11010" s="23" t="s">
        <v>5751</v>
      </c>
      <c r="E11010" s="23" t="s">
        <v>4134</v>
      </c>
      <c r="F11010" s="40">
        <v>0.42</v>
      </c>
      <c r="G11010" s="25">
        <v>1897</v>
      </c>
      <c r="H11010" s="25">
        <v>797</v>
      </c>
      <c r="I11010" s="25"/>
      <c r="J11010" s="58" t="e">
        <f>HYPERLINK("#"&amp;"Insumos"&amp;"!A"&amp;MATCH($B11010,#REF!,0),"Ins "&amp;$B11010)</f>
        <v>#REF!</v>
      </c>
      <c r="M11010" s="220"/>
    </row>
    <row r="11011" spans="1:13" ht="25.5" x14ac:dyDescent="0.2">
      <c r="A11011" s="36" t="s">
        <v>3029</v>
      </c>
      <c r="B11011" s="26" t="s">
        <v>6816</v>
      </c>
      <c r="C11011" s="79" t="s">
        <v>1925</v>
      </c>
      <c r="D11011" s="37" t="s">
        <v>5608</v>
      </c>
      <c r="E11011" s="37" t="s">
        <v>465</v>
      </c>
      <c r="F11011" s="41"/>
      <c r="G11011" s="27"/>
      <c r="H11011" s="27"/>
      <c r="I11011" s="27">
        <v>40057</v>
      </c>
      <c r="M11011" s="220">
        <f t="shared" si="171"/>
        <v>52459</v>
      </c>
    </row>
    <row r="11012" spans="1:13" x14ac:dyDescent="0.2">
      <c r="A11012" s="35" t="s">
        <v>3029</v>
      </c>
      <c r="B11012" s="1" t="s">
        <v>5604</v>
      </c>
      <c r="C11012" s="45" t="s">
        <v>540</v>
      </c>
      <c r="D11012" s="23" t="s">
        <v>5585</v>
      </c>
      <c r="E11012" s="23" t="s">
        <v>466</v>
      </c>
      <c r="F11012" s="40">
        <v>2.5700000000000001E-2</v>
      </c>
      <c r="G11012" s="25">
        <v>531559</v>
      </c>
      <c r="H11012" s="25">
        <v>13661</v>
      </c>
      <c r="I11012" s="25"/>
      <c r="M11012" s="220"/>
    </row>
    <row r="11013" spans="1:13" x14ac:dyDescent="0.2">
      <c r="A11013" s="35" t="s">
        <v>3029</v>
      </c>
      <c r="B11013" s="1" t="s">
        <v>5572</v>
      </c>
      <c r="C11013" s="45" t="s">
        <v>971</v>
      </c>
      <c r="D11013" s="23" t="s">
        <v>5734</v>
      </c>
      <c r="E11013" s="23" t="s">
        <v>4141</v>
      </c>
      <c r="F11013" s="40">
        <v>0.6</v>
      </c>
      <c r="G11013" s="25">
        <v>37863</v>
      </c>
      <c r="H11013" s="25">
        <v>22718</v>
      </c>
      <c r="I11013" s="25"/>
      <c r="J11013" s="58" t="e">
        <f>HYPERLINK("#"&amp;"Insumos"&amp;"!A"&amp;MATCH($B11013,#REF!,0),"Ins "&amp;$B11013)</f>
        <v>#REF!</v>
      </c>
      <c r="M11013" s="220"/>
    </row>
    <row r="11014" spans="1:13" ht="25.5" x14ac:dyDescent="0.2">
      <c r="A11014" s="35" t="s">
        <v>3029</v>
      </c>
      <c r="B11014" s="1" t="s">
        <v>597</v>
      </c>
      <c r="C11014" s="45" t="s">
        <v>8738</v>
      </c>
      <c r="D11014" s="23" t="s">
        <v>5534</v>
      </c>
      <c r="E11014" s="23" t="s">
        <v>8737</v>
      </c>
      <c r="F11014" s="40">
        <v>0.1</v>
      </c>
      <c r="G11014" s="25">
        <v>17302</v>
      </c>
      <c r="H11014" s="25">
        <v>1730</v>
      </c>
      <c r="I11014" s="25"/>
      <c r="J11014" s="58" t="e">
        <f>HYPERLINK("#"&amp;"Insumos"&amp;"!A"&amp;MATCH($B11014,#REF!,0),"Ins "&amp;$B11014)</f>
        <v>#REF!</v>
      </c>
      <c r="M11014" s="220"/>
    </row>
    <row r="11015" spans="1:13" x14ac:dyDescent="0.2">
      <c r="A11015" s="35" t="s">
        <v>3029</v>
      </c>
      <c r="B11015" s="1" t="s">
        <v>263</v>
      </c>
      <c r="C11015" s="45" t="s">
        <v>696</v>
      </c>
      <c r="D11015" s="23" t="s">
        <v>5534</v>
      </c>
      <c r="E11015" s="23" t="s">
        <v>4140</v>
      </c>
      <c r="F11015" s="40">
        <v>3.2000000000000002E-3</v>
      </c>
      <c r="G11015" s="25">
        <v>187426</v>
      </c>
      <c r="H11015" s="25">
        <v>600</v>
      </c>
      <c r="I11015" s="25"/>
      <c r="J11015" s="58" t="e">
        <f>HYPERLINK("#"&amp;"Insumos"&amp;"!A"&amp;MATCH($B11015,#REF!,0),"Ins "&amp;$B11015)</f>
        <v>#REF!</v>
      </c>
      <c r="M11015" s="220"/>
    </row>
    <row r="11016" spans="1:13" x14ac:dyDescent="0.2">
      <c r="A11016" s="35" t="s">
        <v>3029</v>
      </c>
      <c r="B11016" s="1" t="s">
        <v>5533</v>
      </c>
      <c r="C11016" s="45" t="s">
        <v>5892</v>
      </c>
      <c r="D11016" s="23" t="s">
        <v>977</v>
      </c>
      <c r="E11016" s="23" t="s">
        <v>4134</v>
      </c>
      <c r="F11016" s="40">
        <v>0.1</v>
      </c>
      <c r="G11016" s="25">
        <v>3623</v>
      </c>
      <c r="H11016" s="25">
        <v>362</v>
      </c>
      <c r="I11016" s="25"/>
      <c r="J11016" s="58" t="e">
        <f>HYPERLINK("#"&amp;"Insumos"&amp;"!A"&amp;MATCH($B11016,#REF!,0),"Ins "&amp;$B11016)</f>
        <v>#REF!</v>
      </c>
      <c r="M11016" s="220"/>
    </row>
    <row r="11017" spans="1:13" x14ac:dyDescent="0.2">
      <c r="A11017" s="35" t="s">
        <v>3029</v>
      </c>
      <c r="B11017" s="1" t="s">
        <v>5007</v>
      </c>
      <c r="C11017" s="45" t="s">
        <v>720</v>
      </c>
      <c r="D11017" s="23" t="s">
        <v>5751</v>
      </c>
      <c r="E11017" s="23" t="s">
        <v>4134</v>
      </c>
      <c r="F11017" s="40">
        <v>0.52</v>
      </c>
      <c r="G11017" s="25">
        <v>1897</v>
      </c>
      <c r="H11017" s="25">
        <v>986</v>
      </c>
      <c r="I11017" s="25"/>
      <c r="J11017" s="58" t="e">
        <f>HYPERLINK("#"&amp;"Insumos"&amp;"!A"&amp;MATCH($B11017,#REF!,0),"Ins "&amp;$B11017)</f>
        <v>#REF!</v>
      </c>
      <c r="M11017" s="220"/>
    </row>
    <row r="11018" spans="1:13" ht="25.5" x14ac:dyDescent="0.2">
      <c r="A11018" s="36" t="s">
        <v>3030</v>
      </c>
      <c r="B11018" s="26" t="s">
        <v>6816</v>
      </c>
      <c r="C11018" s="79" t="s">
        <v>1924</v>
      </c>
      <c r="D11018" s="37" t="s">
        <v>5608</v>
      </c>
      <c r="E11018" s="37" t="s">
        <v>465</v>
      </c>
      <c r="F11018" s="41"/>
      <c r="G11018" s="27"/>
      <c r="H11018" s="27"/>
      <c r="I11018" s="27">
        <v>41408</v>
      </c>
      <c r="M11018" s="220">
        <f t="shared" ref="M11018:M11067" si="172">ROUND(I11018*(1+$L$2),0)</f>
        <v>54228</v>
      </c>
    </row>
    <row r="11019" spans="1:13" x14ac:dyDescent="0.2">
      <c r="A11019" s="35" t="s">
        <v>3030</v>
      </c>
      <c r="B11019" s="34" t="s">
        <v>8787</v>
      </c>
      <c r="C11019" s="45" t="s">
        <v>8788</v>
      </c>
      <c r="D11019" s="23" t="s">
        <v>5585</v>
      </c>
      <c r="E11019" s="23" t="s">
        <v>466</v>
      </c>
      <c r="F11019" s="40">
        <v>2.5700000000000001E-2</v>
      </c>
      <c r="G11019" s="25">
        <v>688743</v>
      </c>
      <c r="H11019" s="25">
        <v>17701</v>
      </c>
      <c r="I11019" s="25"/>
      <c r="M11019" s="220"/>
    </row>
    <row r="11020" spans="1:13" x14ac:dyDescent="0.2">
      <c r="A11020" s="35" t="s">
        <v>3030</v>
      </c>
      <c r="B11020" s="1" t="s">
        <v>5572</v>
      </c>
      <c r="C11020" s="45" t="s">
        <v>971</v>
      </c>
      <c r="D11020" s="23" t="s">
        <v>5734</v>
      </c>
      <c r="E11020" s="23" t="s">
        <v>4141</v>
      </c>
      <c r="F11020" s="40">
        <v>0.53</v>
      </c>
      <c r="G11020" s="25">
        <v>37863</v>
      </c>
      <c r="H11020" s="25">
        <v>20067</v>
      </c>
      <c r="I11020" s="25"/>
      <c r="J11020" s="58" t="e">
        <f>HYPERLINK("#"&amp;"Insumos"&amp;"!A"&amp;MATCH($B11020,#REF!,0),"Ins "&amp;$B11020)</f>
        <v>#REF!</v>
      </c>
      <c r="M11020" s="220"/>
    </row>
    <row r="11021" spans="1:13" ht="25.5" x14ac:dyDescent="0.2">
      <c r="A11021" s="35" t="s">
        <v>3030</v>
      </c>
      <c r="B11021" s="1" t="s">
        <v>597</v>
      </c>
      <c r="C11021" s="45" t="s">
        <v>8738</v>
      </c>
      <c r="D11021" s="23" t="s">
        <v>5534</v>
      </c>
      <c r="E11021" s="23" t="s">
        <v>8737</v>
      </c>
      <c r="F11021" s="40">
        <v>0.1</v>
      </c>
      <c r="G11021" s="25">
        <v>17302</v>
      </c>
      <c r="H11021" s="25">
        <v>1730</v>
      </c>
      <c r="I11021" s="25"/>
      <c r="J11021" s="58" t="e">
        <f>HYPERLINK("#"&amp;"Insumos"&amp;"!A"&amp;MATCH($B11021,#REF!,0),"Ins "&amp;$B11021)</f>
        <v>#REF!</v>
      </c>
      <c r="M11021" s="220"/>
    </row>
    <row r="11022" spans="1:13" x14ac:dyDescent="0.2">
      <c r="A11022" s="35" t="s">
        <v>3030</v>
      </c>
      <c r="B11022" s="1" t="s">
        <v>263</v>
      </c>
      <c r="C11022" s="45" t="s">
        <v>696</v>
      </c>
      <c r="D11022" s="23" t="s">
        <v>5534</v>
      </c>
      <c r="E11022" s="23" t="s">
        <v>4140</v>
      </c>
      <c r="F11022" s="40">
        <v>3.0000000000000001E-3</v>
      </c>
      <c r="G11022" s="25">
        <v>187426</v>
      </c>
      <c r="H11022" s="25">
        <v>562</v>
      </c>
      <c r="I11022" s="25"/>
      <c r="J11022" s="58" t="e">
        <f>HYPERLINK("#"&amp;"Insumos"&amp;"!A"&amp;MATCH($B11022,#REF!,0),"Ins "&amp;$B11022)</f>
        <v>#REF!</v>
      </c>
      <c r="M11022" s="220"/>
    </row>
    <row r="11023" spans="1:13" x14ac:dyDescent="0.2">
      <c r="A11023" s="35" t="s">
        <v>3030</v>
      </c>
      <c r="B11023" s="1" t="s">
        <v>5533</v>
      </c>
      <c r="C11023" s="45" t="s">
        <v>5892</v>
      </c>
      <c r="D11023" s="23" t="s">
        <v>977</v>
      </c>
      <c r="E11023" s="23" t="s">
        <v>4134</v>
      </c>
      <c r="F11023" s="40">
        <v>0.1</v>
      </c>
      <c r="G11023" s="25">
        <v>3623</v>
      </c>
      <c r="H11023" s="25">
        <v>362</v>
      </c>
      <c r="I11023" s="25"/>
      <c r="J11023" s="58" t="e">
        <f>HYPERLINK("#"&amp;"Insumos"&amp;"!A"&amp;MATCH($B11023,#REF!,0),"Ins "&amp;$B11023)</f>
        <v>#REF!</v>
      </c>
      <c r="M11023" s="220"/>
    </row>
    <row r="11024" spans="1:13" x14ac:dyDescent="0.2">
      <c r="A11024" s="35" t="s">
        <v>3030</v>
      </c>
      <c r="B11024" s="1" t="s">
        <v>5007</v>
      </c>
      <c r="C11024" s="45" t="s">
        <v>720</v>
      </c>
      <c r="D11024" s="23" t="s">
        <v>5751</v>
      </c>
      <c r="E11024" s="23" t="s">
        <v>4134</v>
      </c>
      <c r="F11024" s="40">
        <v>0.52</v>
      </c>
      <c r="G11024" s="25">
        <v>1897</v>
      </c>
      <c r="H11024" s="25">
        <v>986</v>
      </c>
      <c r="I11024" s="25"/>
      <c r="J11024" s="58" t="e">
        <f>HYPERLINK("#"&amp;"Insumos"&amp;"!A"&amp;MATCH($B11024,#REF!,0),"Ins "&amp;$B11024)</f>
        <v>#REF!</v>
      </c>
      <c r="M11024" s="220"/>
    </row>
    <row r="11025" spans="1:13" ht="38.25" x14ac:dyDescent="0.2">
      <c r="A11025" s="36" t="s">
        <v>3031</v>
      </c>
      <c r="B11025" s="26" t="s">
        <v>6816</v>
      </c>
      <c r="C11025" s="79" t="s">
        <v>1926</v>
      </c>
      <c r="D11025" s="37" t="s">
        <v>5608</v>
      </c>
      <c r="E11025" s="37" t="s">
        <v>464</v>
      </c>
      <c r="F11025" s="41"/>
      <c r="G11025" s="27"/>
      <c r="H11025" s="27"/>
      <c r="I11025" s="27">
        <v>21495</v>
      </c>
      <c r="M11025" s="220">
        <f t="shared" si="172"/>
        <v>28150</v>
      </c>
    </row>
    <row r="11026" spans="1:13" x14ac:dyDescent="0.2">
      <c r="A11026" s="35" t="s">
        <v>3031</v>
      </c>
      <c r="B11026" s="1" t="s">
        <v>5604</v>
      </c>
      <c r="C11026" s="45" t="s">
        <v>540</v>
      </c>
      <c r="D11026" s="23" t="s">
        <v>5585</v>
      </c>
      <c r="E11026" s="23" t="s">
        <v>466</v>
      </c>
      <c r="F11026" s="40">
        <v>1.03E-2</v>
      </c>
      <c r="G11026" s="25">
        <v>531559</v>
      </c>
      <c r="H11026" s="25">
        <v>5475</v>
      </c>
      <c r="I11026" s="25"/>
      <c r="M11026" s="220"/>
    </row>
    <row r="11027" spans="1:13" x14ac:dyDescent="0.2">
      <c r="A11027" s="35" t="s">
        <v>3031</v>
      </c>
      <c r="B11027" s="1" t="s">
        <v>5572</v>
      </c>
      <c r="C11027" s="45" t="s">
        <v>971</v>
      </c>
      <c r="D11027" s="23" t="s">
        <v>5734</v>
      </c>
      <c r="E11027" s="23" t="s">
        <v>4141</v>
      </c>
      <c r="F11027" s="40">
        <v>0.38</v>
      </c>
      <c r="G11027" s="25">
        <v>37863</v>
      </c>
      <c r="H11027" s="25">
        <v>14388</v>
      </c>
      <c r="I11027" s="25"/>
      <c r="J11027" s="58" t="e">
        <f>HYPERLINK("#"&amp;"Insumos"&amp;"!A"&amp;MATCH($B11027,#REF!,0),"Ins "&amp;$B11027)</f>
        <v>#REF!</v>
      </c>
      <c r="M11027" s="220"/>
    </row>
    <row r="11028" spans="1:13" ht="25.5" x14ac:dyDescent="0.2">
      <c r="A11028" s="35" t="s">
        <v>3031</v>
      </c>
      <c r="B11028" s="1" t="s">
        <v>597</v>
      </c>
      <c r="C11028" s="45" t="s">
        <v>8738</v>
      </c>
      <c r="D11028" s="23" t="s">
        <v>5534</v>
      </c>
      <c r="E11028" s="23" t="s">
        <v>8737</v>
      </c>
      <c r="F11028" s="40">
        <v>0.01</v>
      </c>
      <c r="G11028" s="25">
        <v>17302</v>
      </c>
      <c r="H11028" s="25">
        <v>173</v>
      </c>
      <c r="I11028" s="25"/>
      <c r="J11028" s="58" t="e">
        <f>HYPERLINK("#"&amp;"Insumos"&amp;"!A"&amp;MATCH($B11028,#REF!,0),"Ins "&amp;$B11028)</f>
        <v>#REF!</v>
      </c>
      <c r="M11028" s="220"/>
    </row>
    <row r="11029" spans="1:13" x14ac:dyDescent="0.2">
      <c r="A11029" s="35" t="s">
        <v>3031</v>
      </c>
      <c r="B11029" s="1" t="s">
        <v>263</v>
      </c>
      <c r="C11029" s="45" t="s">
        <v>696</v>
      </c>
      <c r="D11029" s="23" t="s">
        <v>5534</v>
      </c>
      <c r="E11029" s="23" t="s">
        <v>4140</v>
      </c>
      <c r="F11029" s="40">
        <v>1.6000000000000001E-3</v>
      </c>
      <c r="G11029" s="25">
        <v>187426</v>
      </c>
      <c r="H11029" s="25">
        <v>300</v>
      </c>
      <c r="I11029" s="25"/>
      <c r="J11029" s="58" t="e">
        <f>HYPERLINK("#"&amp;"Insumos"&amp;"!A"&amp;MATCH($B11029,#REF!,0),"Ins "&amp;$B11029)</f>
        <v>#REF!</v>
      </c>
      <c r="M11029" s="220"/>
    </row>
    <row r="11030" spans="1:13" x14ac:dyDescent="0.2">
      <c r="A11030" s="35" t="s">
        <v>3031</v>
      </c>
      <c r="B11030" s="1" t="s">
        <v>5533</v>
      </c>
      <c r="C11030" s="45" t="s">
        <v>5892</v>
      </c>
      <c r="D11030" s="23" t="s">
        <v>977</v>
      </c>
      <c r="E11030" s="23" t="s">
        <v>4134</v>
      </c>
      <c r="F11030" s="40">
        <v>0.1</v>
      </c>
      <c r="G11030" s="25">
        <v>3623</v>
      </c>
      <c r="H11030" s="25">
        <v>362</v>
      </c>
      <c r="I11030" s="25"/>
      <c r="J11030" s="58" t="e">
        <f>HYPERLINK("#"&amp;"Insumos"&amp;"!A"&amp;MATCH($B11030,#REF!,0),"Ins "&amp;$B11030)</f>
        <v>#REF!</v>
      </c>
      <c r="M11030" s="220"/>
    </row>
    <row r="11031" spans="1:13" x14ac:dyDescent="0.2">
      <c r="A11031" s="35" t="s">
        <v>3031</v>
      </c>
      <c r="B11031" s="1" t="s">
        <v>5007</v>
      </c>
      <c r="C11031" s="45" t="s">
        <v>720</v>
      </c>
      <c r="D11031" s="23" t="s">
        <v>5751</v>
      </c>
      <c r="E11031" s="23" t="s">
        <v>4134</v>
      </c>
      <c r="F11031" s="40">
        <v>0.42</v>
      </c>
      <c r="G11031" s="25">
        <v>1897</v>
      </c>
      <c r="H11031" s="25">
        <v>797</v>
      </c>
      <c r="I11031" s="25"/>
      <c r="J11031" s="58" t="e">
        <f>HYPERLINK("#"&amp;"Insumos"&amp;"!A"&amp;MATCH($B11031,#REF!,0),"Ins "&amp;$B11031)</f>
        <v>#REF!</v>
      </c>
      <c r="M11031" s="220"/>
    </row>
    <row r="11032" spans="1:13" ht="38.25" x14ac:dyDescent="0.2">
      <c r="A11032" s="36" t="s">
        <v>3032</v>
      </c>
      <c r="B11032" s="26" t="s">
        <v>6816</v>
      </c>
      <c r="C11032" s="79" t="s">
        <v>1927</v>
      </c>
      <c r="D11032" s="37" t="s">
        <v>5608</v>
      </c>
      <c r="E11032" s="37" t="s">
        <v>464</v>
      </c>
      <c r="F11032" s="41"/>
      <c r="G11032" s="27"/>
      <c r="H11032" s="27"/>
      <c r="I11032" s="27">
        <v>26960</v>
      </c>
      <c r="M11032" s="220">
        <f t="shared" si="172"/>
        <v>35307</v>
      </c>
    </row>
    <row r="11033" spans="1:13" x14ac:dyDescent="0.2">
      <c r="A11033" s="35" t="s">
        <v>3032</v>
      </c>
      <c r="B11033" s="1" t="s">
        <v>5604</v>
      </c>
      <c r="C11033" s="45" t="s">
        <v>540</v>
      </c>
      <c r="D11033" s="23" t="s">
        <v>5585</v>
      </c>
      <c r="E11033" s="23" t="s">
        <v>466</v>
      </c>
      <c r="F11033" s="40">
        <v>1.03E-2</v>
      </c>
      <c r="G11033" s="25">
        <v>531559</v>
      </c>
      <c r="H11033" s="25">
        <v>5475</v>
      </c>
      <c r="I11033" s="25"/>
      <c r="M11033" s="220"/>
    </row>
    <row r="11034" spans="1:13" x14ac:dyDescent="0.2">
      <c r="A11034" s="35" t="s">
        <v>3032</v>
      </c>
      <c r="B11034" s="1" t="s">
        <v>5572</v>
      </c>
      <c r="C11034" s="45" t="s">
        <v>971</v>
      </c>
      <c r="D11034" s="23" t="s">
        <v>5734</v>
      </c>
      <c r="E11034" s="23" t="s">
        <v>4141</v>
      </c>
      <c r="F11034" s="40">
        <v>0.38</v>
      </c>
      <c r="G11034" s="25">
        <v>37863</v>
      </c>
      <c r="H11034" s="25">
        <v>14388</v>
      </c>
      <c r="I11034" s="25"/>
      <c r="J11034" s="58" t="e">
        <f>HYPERLINK("#"&amp;"Insumos"&amp;"!A"&amp;MATCH($B11034,#REF!,0),"Ins "&amp;$B11034)</f>
        <v>#REF!</v>
      </c>
      <c r="M11034" s="220"/>
    </row>
    <row r="11035" spans="1:13" ht="25.5" x14ac:dyDescent="0.2">
      <c r="A11035" s="35" t="s">
        <v>3032</v>
      </c>
      <c r="B11035" s="1" t="s">
        <v>597</v>
      </c>
      <c r="C11035" s="45" t="s">
        <v>8738</v>
      </c>
      <c r="D11035" s="23" t="s">
        <v>5534</v>
      </c>
      <c r="E11035" s="23" t="s">
        <v>8737</v>
      </c>
      <c r="F11035" s="40">
        <v>0.01</v>
      </c>
      <c r="G11035" s="25">
        <v>17302</v>
      </c>
      <c r="H11035" s="25">
        <v>173</v>
      </c>
      <c r="I11035" s="25"/>
      <c r="J11035" s="58" t="e">
        <f>HYPERLINK("#"&amp;"Insumos"&amp;"!A"&amp;MATCH($B11035,#REF!,0),"Ins "&amp;$B11035)</f>
        <v>#REF!</v>
      </c>
      <c r="M11035" s="220"/>
    </row>
    <row r="11036" spans="1:13" x14ac:dyDescent="0.2">
      <c r="A11036" s="35" t="s">
        <v>3032</v>
      </c>
      <c r="B11036" s="1" t="s">
        <v>263</v>
      </c>
      <c r="C11036" s="45" t="s">
        <v>696</v>
      </c>
      <c r="D11036" s="23" t="s">
        <v>5534</v>
      </c>
      <c r="E11036" s="23" t="s">
        <v>4140</v>
      </c>
      <c r="F11036" s="40">
        <v>1.1999999999999999E-3</v>
      </c>
      <c r="G11036" s="25">
        <v>187426</v>
      </c>
      <c r="H11036" s="25">
        <v>225</v>
      </c>
      <c r="I11036" s="25"/>
      <c r="J11036" s="58" t="e">
        <f>HYPERLINK("#"&amp;"Insumos"&amp;"!A"&amp;MATCH($B11036,#REF!,0),"Ins "&amp;$B11036)</f>
        <v>#REF!</v>
      </c>
      <c r="M11036" s="220"/>
    </row>
    <row r="11037" spans="1:13" x14ac:dyDescent="0.2">
      <c r="A11037" s="35" t="s">
        <v>3032</v>
      </c>
      <c r="B11037" s="1" t="s">
        <v>5533</v>
      </c>
      <c r="C11037" s="45" t="s">
        <v>5892</v>
      </c>
      <c r="D11037" s="23" t="s">
        <v>977</v>
      </c>
      <c r="E11037" s="23" t="s">
        <v>4134</v>
      </c>
      <c r="F11037" s="40">
        <v>0.1</v>
      </c>
      <c r="G11037" s="25">
        <v>3623</v>
      </c>
      <c r="H11037" s="25">
        <v>362</v>
      </c>
      <c r="I11037" s="25"/>
      <c r="J11037" s="58" t="e">
        <f>HYPERLINK("#"&amp;"Insumos"&amp;"!A"&amp;MATCH($B11037,#REF!,0),"Ins "&amp;$B11037)</f>
        <v>#REF!</v>
      </c>
      <c r="M11037" s="220"/>
    </row>
    <row r="11038" spans="1:13" x14ac:dyDescent="0.2">
      <c r="A11038" s="35" t="s">
        <v>3032</v>
      </c>
      <c r="B11038" s="1" t="s">
        <v>5007</v>
      </c>
      <c r="C11038" s="45" t="s">
        <v>720</v>
      </c>
      <c r="D11038" s="23" t="s">
        <v>5751</v>
      </c>
      <c r="E11038" s="23" t="s">
        <v>4134</v>
      </c>
      <c r="F11038" s="40">
        <v>0.42</v>
      </c>
      <c r="G11038" s="25">
        <v>1897</v>
      </c>
      <c r="H11038" s="25">
        <v>797</v>
      </c>
      <c r="I11038" s="25"/>
      <c r="J11038" s="58" t="e">
        <f>HYPERLINK("#"&amp;"Insumos"&amp;"!A"&amp;MATCH($B11038,#REF!,0),"Ins "&amp;$B11038)</f>
        <v>#REF!</v>
      </c>
      <c r="M11038" s="220"/>
    </row>
    <row r="11039" spans="1:13" x14ac:dyDescent="0.2">
      <c r="A11039" s="35" t="s">
        <v>3032</v>
      </c>
      <c r="B11039" s="1" t="s">
        <v>5186</v>
      </c>
      <c r="C11039" s="45" t="s">
        <v>1212</v>
      </c>
      <c r="D11039" s="23" t="s">
        <v>5751</v>
      </c>
      <c r="E11039" s="23" t="s">
        <v>467</v>
      </c>
      <c r="F11039" s="40">
        <v>0.32</v>
      </c>
      <c r="G11039" s="25">
        <v>17311</v>
      </c>
      <c r="H11039" s="25">
        <v>5540</v>
      </c>
      <c r="I11039" s="25"/>
      <c r="J11039" s="58" t="e">
        <f>HYPERLINK("#"&amp;"Insumos"&amp;"!A"&amp;MATCH($B11039,#REF!,0),"Ins "&amp;$B11039)</f>
        <v>#REF!</v>
      </c>
      <c r="M11039" s="220"/>
    </row>
    <row r="11040" spans="1:13" ht="38.25" x14ac:dyDescent="0.2">
      <c r="A11040" s="36" t="s">
        <v>3033</v>
      </c>
      <c r="B11040" s="26" t="s">
        <v>6816</v>
      </c>
      <c r="C11040" s="79" t="s">
        <v>1928</v>
      </c>
      <c r="D11040" s="37" t="s">
        <v>5608</v>
      </c>
      <c r="E11040" s="37" t="s">
        <v>464</v>
      </c>
      <c r="F11040" s="41"/>
      <c r="G11040" s="27"/>
      <c r="H11040" s="27"/>
      <c r="I11040" s="27">
        <v>23515</v>
      </c>
      <c r="M11040" s="220">
        <f t="shared" si="172"/>
        <v>30795</v>
      </c>
    </row>
    <row r="11041" spans="1:13" x14ac:dyDescent="0.2">
      <c r="A11041" s="35" t="s">
        <v>3033</v>
      </c>
      <c r="B11041" s="1" t="s">
        <v>5604</v>
      </c>
      <c r="C11041" s="45" t="s">
        <v>540</v>
      </c>
      <c r="D11041" s="23" t="s">
        <v>5585</v>
      </c>
      <c r="E11041" s="23" t="s">
        <v>466</v>
      </c>
      <c r="F11041" s="40">
        <v>1.03E-2</v>
      </c>
      <c r="G11041" s="25">
        <v>531559</v>
      </c>
      <c r="H11041" s="25">
        <v>5475</v>
      </c>
      <c r="I11041" s="25"/>
      <c r="M11041" s="220"/>
    </row>
    <row r="11042" spans="1:13" x14ac:dyDescent="0.2">
      <c r="A11042" s="35" t="s">
        <v>3033</v>
      </c>
      <c r="B11042" s="1" t="s">
        <v>5572</v>
      </c>
      <c r="C11042" s="45" t="s">
        <v>971</v>
      </c>
      <c r="D11042" s="23" t="s">
        <v>5734</v>
      </c>
      <c r="E11042" s="23" t="s">
        <v>4141</v>
      </c>
      <c r="F11042" s="40">
        <v>0.41</v>
      </c>
      <c r="G11042" s="25">
        <v>37863</v>
      </c>
      <c r="H11042" s="25">
        <v>15524</v>
      </c>
      <c r="I11042" s="25"/>
      <c r="J11042" s="58" t="e">
        <f>HYPERLINK("#"&amp;"Insumos"&amp;"!A"&amp;MATCH($B11042,#REF!,0),"Ins "&amp;$B11042)</f>
        <v>#REF!</v>
      </c>
      <c r="M11042" s="220"/>
    </row>
    <row r="11043" spans="1:13" ht="25.5" x14ac:dyDescent="0.2">
      <c r="A11043" s="35" t="s">
        <v>3033</v>
      </c>
      <c r="B11043" s="1" t="s">
        <v>597</v>
      </c>
      <c r="C11043" s="45" t="s">
        <v>8738</v>
      </c>
      <c r="D11043" s="23" t="s">
        <v>5534</v>
      </c>
      <c r="E11043" s="23" t="s">
        <v>8737</v>
      </c>
      <c r="F11043" s="40">
        <v>0.06</v>
      </c>
      <c r="G11043" s="25">
        <v>17302</v>
      </c>
      <c r="H11043" s="25">
        <v>1038</v>
      </c>
      <c r="I11043" s="25"/>
      <c r="J11043" s="58" t="e">
        <f>HYPERLINK("#"&amp;"Insumos"&amp;"!A"&amp;MATCH($B11043,#REF!,0),"Ins "&amp;$B11043)</f>
        <v>#REF!</v>
      </c>
      <c r="M11043" s="220"/>
    </row>
    <row r="11044" spans="1:13" x14ac:dyDescent="0.2">
      <c r="A11044" s="35" t="s">
        <v>3033</v>
      </c>
      <c r="B11044" s="1" t="s">
        <v>263</v>
      </c>
      <c r="C11044" s="45" t="s">
        <v>696</v>
      </c>
      <c r="D11044" s="23" t="s">
        <v>5534</v>
      </c>
      <c r="E11044" s="23" t="s">
        <v>4140</v>
      </c>
      <c r="F11044" s="40">
        <v>1.6999999999999999E-3</v>
      </c>
      <c r="G11044" s="25">
        <v>187426</v>
      </c>
      <c r="H11044" s="25">
        <v>319</v>
      </c>
      <c r="I11044" s="25"/>
      <c r="J11044" s="58" t="e">
        <f>HYPERLINK("#"&amp;"Insumos"&amp;"!A"&amp;MATCH($B11044,#REF!,0),"Ins "&amp;$B11044)</f>
        <v>#REF!</v>
      </c>
      <c r="M11044" s="220"/>
    </row>
    <row r="11045" spans="1:13" x14ac:dyDescent="0.2">
      <c r="A11045" s="35" t="s">
        <v>3033</v>
      </c>
      <c r="B11045" s="1" t="s">
        <v>5533</v>
      </c>
      <c r="C11045" s="45" t="s">
        <v>5892</v>
      </c>
      <c r="D11045" s="23" t="s">
        <v>977</v>
      </c>
      <c r="E11045" s="23" t="s">
        <v>4134</v>
      </c>
      <c r="F11045" s="40">
        <v>0.1</v>
      </c>
      <c r="G11045" s="25">
        <v>3623</v>
      </c>
      <c r="H11045" s="25">
        <v>362</v>
      </c>
      <c r="I11045" s="25"/>
      <c r="J11045" s="58" t="e">
        <f>HYPERLINK("#"&amp;"Insumos"&amp;"!A"&amp;MATCH($B11045,#REF!,0),"Ins "&amp;$B11045)</f>
        <v>#REF!</v>
      </c>
      <c r="M11045" s="220"/>
    </row>
    <row r="11046" spans="1:13" x14ac:dyDescent="0.2">
      <c r="A11046" s="35" t="s">
        <v>3033</v>
      </c>
      <c r="B11046" s="1" t="s">
        <v>5007</v>
      </c>
      <c r="C11046" s="45" t="s">
        <v>720</v>
      </c>
      <c r="D11046" s="23" t="s">
        <v>5751</v>
      </c>
      <c r="E11046" s="23" t="s">
        <v>4134</v>
      </c>
      <c r="F11046" s="40">
        <v>0.42</v>
      </c>
      <c r="G11046" s="25">
        <v>1897</v>
      </c>
      <c r="H11046" s="25">
        <v>797</v>
      </c>
      <c r="I11046" s="25"/>
      <c r="J11046" s="58" t="e">
        <f>HYPERLINK("#"&amp;"Insumos"&amp;"!A"&amp;MATCH($B11046,#REF!,0),"Ins "&amp;$B11046)</f>
        <v>#REF!</v>
      </c>
      <c r="M11046" s="220"/>
    </row>
    <row r="11047" spans="1:13" ht="38.25" x14ac:dyDescent="0.2">
      <c r="A11047" s="36" t="s">
        <v>3034</v>
      </c>
      <c r="B11047" s="26" t="s">
        <v>6816</v>
      </c>
      <c r="C11047" s="79" t="s">
        <v>1929</v>
      </c>
      <c r="D11047" s="37" t="s">
        <v>5608</v>
      </c>
      <c r="E11047" s="37" t="s">
        <v>464</v>
      </c>
      <c r="F11047" s="41"/>
      <c r="G11047" s="27"/>
      <c r="H11047" s="27"/>
      <c r="I11047" s="27">
        <v>25040</v>
      </c>
      <c r="M11047" s="220">
        <f t="shared" si="172"/>
        <v>32792</v>
      </c>
    </row>
    <row r="11048" spans="1:13" x14ac:dyDescent="0.2">
      <c r="A11048" s="35" t="s">
        <v>3034</v>
      </c>
      <c r="B11048" s="34" t="s">
        <v>8787</v>
      </c>
      <c r="C11048" s="45" t="s">
        <v>8788</v>
      </c>
      <c r="D11048" s="23" t="s">
        <v>5585</v>
      </c>
      <c r="E11048" s="23" t="s">
        <v>466</v>
      </c>
      <c r="F11048" s="40">
        <v>1.03E-2</v>
      </c>
      <c r="G11048" s="25">
        <v>688743</v>
      </c>
      <c r="H11048" s="25">
        <v>7094</v>
      </c>
      <c r="I11048" s="25"/>
      <c r="M11048" s="220"/>
    </row>
    <row r="11049" spans="1:13" x14ac:dyDescent="0.2">
      <c r="A11049" s="35" t="s">
        <v>3034</v>
      </c>
      <c r="B11049" s="1" t="s">
        <v>5572</v>
      </c>
      <c r="C11049" s="45" t="s">
        <v>971</v>
      </c>
      <c r="D11049" s="23" t="s">
        <v>5734</v>
      </c>
      <c r="E11049" s="23" t="s">
        <v>4141</v>
      </c>
      <c r="F11049" s="40">
        <v>0.41</v>
      </c>
      <c r="G11049" s="25">
        <v>37863</v>
      </c>
      <c r="H11049" s="25">
        <v>15524</v>
      </c>
      <c r="I11049" s="25"/>
      <c r="J11049" s="58" t="e">
        <f>HYPERLINK("#"&amp;"Insumos"&amp;"!A"&amp;MATCH($B11049,#REF!,0),"Ins "&amp;$B11049)</f>
        <v>#REF!</v>
      </c>
      <c r="M11049" s="220"/>
    </row>
    <row r="11050" spans="1:13" ht="25.5" x14ac:dyDescent="0.2">
      <c r="A11050" s="35" t="s">
        <v>3034</v>
      </c>
      <c r="B11050" s="1" t="s">
        <v>597</v>
      </c>
      <c r="C11050" s="45" t="s">
        <v>8738</v>
      </c>
      <c r="D11050" s="23" t="s">
        <v>5534</v>
      </c>
      <c r="E11050" s="23" t="s">
        <v>8737</v>
      </c>
      <c r="F11050" s="40">
        <v>0.06</v>
      </c>
      <c r="G11050" s="25">
        <v>17302</v>
      </c>
      <c r="H11050" s="25">
        <v>1038</v>
      </c>
      <c r="I11050" s="25"/>
      <c r="J11050" s="58" t="e">
        <f>HYPERLINK("#"&amp;"Insumos"&amp;"!A"&amp;MATCH($B11050,#REF!,0),"Ins "&amp;$B11050)</f>
        <v>#REF!</v>
      </c>
      <c r="M11050" s="220"/>
    </row>
    <row r="11051" spans="1:13" x14ac:dyDescent="0.2">
      <c r="A11051" s="35" t="s">
        <v>3034</v>
      </c>
      <c r="B11051" s="1" t="s">
        <v>263</v>
      </c>
      <c r="C11051" s="45" t="s">
        <v>696</v>
      </c>
      <c r="D11051" s="23" t="s">
        <v>5534</v>
      </c>
      <c r="E11051" s="23" t="s">
        <v>4140</v>
      </c>
      <c r="F11051" s="40">
        <v>1.1999999999999999E-3</v>
      </c>
      <c r="G11051" s="25">
        <v>187426</v>
      </c>
      <c r="H11051" s="25">
        <v>225</v>
      </c>
      <c r="I11051" s="25"/>
      <c r="J11051" s="58" t="e">
        <f>HYPERLINK("#"&amp;"Insumos"&amp;"!A"&amp;MATCH($B11051,#REF!,0),"Ins "&amp;$B11051)</f>
        <v>#REF!</v>
      </c>
      <c r="M11051" s="220"/>
    </row>
    <row r="11052" spans="1:13" x14ac:dyDescent="0.2">
      <c r="A11052" s="35" t="s">
        <v>3034</v>
      </c>
      <c r="B11052" s="1" t="s">
        <v>5533</v>
      </c>
      <c r="C11052" s="45" t="s">
        <v>5892</v>
      </c>
      <c r="D11052" s="23" t="s">
        <v>977</v>
      </c>
      <c r="E11052" s="23" t="s">
        <v>4134</v>
      </c>
      <c r="F11052" s="40">
        <v>0.1</v>
      </c>
      <c r="G11052" s="25">
        <v>3623</v>
      </c>
      <c r="H11052" s="25">
        <v>362</v>
      </c>
      <c r="I11052" s="25"/>
      <c r="J11052" s="58" t="e">
        <f>HYPERLINK("#"&amp;"Insumos"&amp;"!A"&amp;MATCH($B11052,#REF!,0),"Ins "&amp;$B11052)</f>
        <v>#REF!</v>
      </c>
      <c r="M11052" s="220"/>
    </row>
    <row r="11053" spans="1:13" x14ac:dyDescent="0.2">
      <c r="A11053" s="35" t="s">
        <v>3034</v>
      </c>
      <c r="B11053" s="1" t="s">
        <v>5007</v>
      </c>
      <c r="C11053" s="45" t="s">
        <v>720</v>
      </c>
      <c r="D11053" s="23" t="s">
        <v>5751</v>
      </c>
      <c r="E11053" s="23" t="s">
        <v>4134</v>
      </c>
      <c r="F11053" s="40">
        <v>0.42</v>
      </c>
      <c r="G11053" s="25">
        <v>1897</v>
      </c>
      <c r="H11053" s="25">
        <v>797</v>
      </c>
      <c r="I11053" s="25"/>
      <c r="J11053" s="58" t="e">
        <f>HYPERLINK("#"&amp;"Insumos"&amp;"!A"&amp;MATCH($B11053,#REF!,0),"Ins "&amp;$B11053)</f>
        <v>#REF!</v>
      </c>
      <c r="M11053" s="220"/>
    </row>
    <row r="11054" spans="1:13" ht="38.25" x14ac:dyDescent="0.2">
      <c r="A11054" s="36" t="s">
        <v>3035</v>
      </c>
      <c r="B11054" s="26" t="s">
        <v>6816</v>
      </c>
      <c r="C11054" s="79" t="s">
        <v>1930</v>
      </c>
      <c r="D11054" s="37" t="s">
        <v>5608</v>
      </c>
      <c r="E11054" s="37" t="s">
        <v>465</v>
      </c>
      <c r="F11054" s="41"/>
      <c r="G11054" s="27"/>
      <c r="H11054" s="27"/>
      <c r="I11054" s="27">
        <v>41673</v>
      </c>
      <c r="M11054" s="220">
        <f t="shared" si="172"/>
        <v>54575</v>
      </c>
    </row>
    <row r="11055" spans="1:13" x14ac:dyDescent="0.2">
      <c r="A11055" s="35" t="s">
        <v>3035</v>
      </c>
      <c r="B11055" s="34" t="s">
        <v>8787</v>
      </c>
      <c r="C11055" s="45" t="s">
        <v>8788</v>
      </c>
      <c r="D11055" s="23" t="s">
        <v>5585</v>
      </c>
      <c r="E11055" s="23" t="s">
        <v>466</v>
      </c>
      <c r="F11055" s="40">
        <v>2.5700000000000001E-2</v>
      </c>
      <c r="G11055" s="25">
        <v>688743</v>
      </c>
      <c r="H11055" s="25">
        <v>17701</v>
      </c>
      <c r="I11055" s="25"/>
      <c r="M11055" s="220"/>
    </row>
    <row r="11056" spans="1:13" x14ac:dyDescent="0.2">
      <c r="A11056" s="35" t="s">
        <v>3035</v>
      </c>
      <c r="B11056" s="1" t="s">
        <v>5572</v>
      </c>
      <c r="C11056" s="45" t="s">
        <v>971</v>
      </c>
      <c r="D11056" s="23" t="s">
        <v>5734</v>
      </c>
      <c r="E11056" s="23" t="s">
        <v>4141</v>
      </c>
      <c r="F11056" s="40">
        <v>0.56999999999999995</v>
      </c>
      <c r="G11056" s="25">
        <v>37863</v>
      </c>
      <c r="H11056" s="25">
        <v>21582</v>
      </c>
      <c r="I11056" s="25"/>
      <c r="J11056" s="58" t="e">
        <f>HYPERLINK("#"&amp;"Insumos"&amp;"!A"&amp;MATCH($B11056,#REF!,0),"Ins "&amp;$B11056)</f>
        <v>#REF!</v>
      </c>
      <c r="M11056" s="220"/>
    </row>
    <row r="11057" spans="1:13" ht="25.5" x14ac:dyDescent="0.2">
      <c r="A11057" s="35" t="s">
        <v>3035</v>
      </c>
      <c r="B11057" s="1" t="s">
        <v>597</v>
      </c>
      <c r="C11057" s="45" t="s">
        <v>8738</v>
      </c>
      <c r="D11057" s="23" t="s">
        <v>5534</v>
      </c>
      <c r="E11057" s="23" t="s">
        <v>8737</v>
      </c>
      <c r="F11057" s="40">
        <v>0.02</v>
      </c>
      <c r="G11057" s="25">
        <v>17302</v>
      </c>
      <c r="H11057" s="25">
        <v>346</v>
      </c>
      <c r="I11057" s="25"/>
      <c r="J11057" s="58" t="e">
        <f>HYPERLINK("#"&amp;"Insumos"&amp;"!A"&amp;MATCH($B11057,#REF!,0),"Ins "&amp;$B11057)</f>
        <v>#REF!</v>
      </c>
      <c r="M11057" s="220"/>
    </row>
    <row r="11058" spans="1:13" x14ac:dyDescent="0.2">
      <c r="A11058" s="35" t="s">
        <v>3035</v>
      </c>
      <c r="B11058" s="1" t="s">
        <v>263</v>
      </c>
      <c r="C11058" s="45" t="s">
        <v>696</v>
      </c>
      <c r="D11058" s="23" t="s">
        <v>5534</v>
      </c>
      <c r="E11058" s="23" t="s">
        <v>4140</v>
      </c>
      <c r="F11058" s="40">
        <v>2.8999999999999998E-3</v>
      </c>
      <c r="G11058" s="25">
        <v>187426</v>
      </c>
      <c r="H11058" s="25">
        <v>544</v>
      </c>
      <c r="I11058" s="25"/>
      <c r="J11058" s="58" t="e">
        <f>HYPERLINK("#"&amp;"Insumos"&amp;"!A"&amp;MATCH($B11058,#REF!,0),"Ins "&amp;$B11058)</f>
        <v>#REF!</v>
      </c>
      <c r="M11058" s="220"/>
    </row>
    <row r="11059" spans="1:13" x14ac:dyDescent="0.2">
      <c r="A11059" s="35" t="s">
        <v>3035</v>
      </c>
      <c r="B11059" s="1" t="s">
        <v>5533</v>
      </c>
      <c r="C11059" s="45" t="s">
        <v>5892</v>
      </c>
      <c r="D11059" s="23" t="s">
        <v>977</v>
      </c>
      <c r="E11059" s="23" t="s">
        <v>4134</v>
      </c>
      <c r="F11059" s="40">
        <v>0.1</v>
      </c>
      <c r="G11059" s="25">
        <v>3623</v>
      </c>
      <c r="H11059" s="25">
        <v>362</v>
      </c>
      <c r="I11059" s="25"/>
      <c r="J11059" s="58" t="e">
        <f>HYPERLINK("#"&amp;"Insumos"&amp;"!A"&amp;MATCH($B11059,#REF!,0),"Ins "&amp;$B11059)</f>
        <v>#REF!</v>
      </c>
      <c r="M11059" s="220"/>
    </row>
    <row r="11060" spans="1:13" x14ac:dyDescent="0.2">
      <c r="A11060" s="35" t="s">
        <v>3035</v>
      </c>
      <c r="B11060" s="1" t="s">
        <v>5007</v>
      </c>
      <c r="C11060" s="45" t="s">
        <v>720</v>
      </c>
      <c r="D11060" s="23" t="s">
        <v>5751</v>
      </c>
      <c r="E11060" s="23" t="s">
        <v>4134</v>
      </c>
      <c r="F11060" s="40">
        <v>0.6</v>
      </c>
      <c r="G11060" s="25">
        <v>1897</v>
      </c>
      <c r="H11060" s="25">
        <v>1138</v>
      </c>
      <c r="I11060" s="25"/>
      <c r="J11060" s="58" t="e">
        <f>HYPERLINK("#"&amp;"Insumos"&amp;"!A"&amp;MATCH($B11060,#REF!,0),"Ins "&amp;$B11060)</f>
        <v>#REF!</v>
      </c>
      <c r="M11060" s="220"/>
    </row>
    <row r="11061" spans="1:13" ht="25.5" x14ac:dyDescent="0.2">
      <c r="A11061" s="36" t="s">
        <v>3036</v>
      </c>
      <c r="B11061" s="26" t="s">
        <v>6816</v>
      </c>
      <c r="C11061" s="79" t="s">
        <v>2093</v>
      </c>
      <c r="D11061" s="37" t="s">
        <v>5608</v>
      </c>
      <c r="E11061" s="37" t="s">
        <v>465</v>
      </c>
      <c r="F11061" s="41"/>
      <c r="G11061" s="27"/>
      <c r="H11061" s="27"/>
      <c r="I11061" s="27">
        <v>31943</v>
      </c>
      <c r="M11061" s="220">
        <f t="shared" si="172"/>
        <v>41833</v>
      </c>
    </row>
    <row r="11062" spans="1:13" x14ac:dyDescent="0.2">
      <c r="A11062" s="35" t="s">
        <v>3036</v>
      </c>
      <c r="B11062" s="1" t="s">
        <v>5605</v>
      </c>
      <c r="C11062" s="45" t="s">
        <v>541</v>
      </c>
      <c r="D11062" s="23" t="s">
        <v>5585</v>
      </c>
      <c r="E11062" s="23" t="s">
        <v>466</v>
      </c>
      <c r="F11062" s="40">
        <v>2.5700000000000001E-2</v>
      </c>
      <c r="G11062" s="25">
        <v>458377</v>
      </c>
      <c r="H11062" s="25">
        <v>11780</v>
      </c>
      <c r="I11062" s="25"/>
      <c r="M11062" s="220"/>
    </row>
    <row r="11063" spans="1:13" x14ac:dyDescent="0.2">
      <c r="A11063" s="35" t="s">
        <v>3036</v>
      </c>
      <c r="B11063" s="1" t="s">
        <v>5572</v>
      </c>
      <c r="C11063" s="45" t="s">
        <v>971</v>
      </c>
      <c r="D11063" s="23" t="s">
        <v>5734</v>
      </c>
      <c r="E11063" s="23" t="s">
        <v>4141</v>
      </c>
      <c r="F11063" s="40">
        <v>0.49</v>
      </c>
      <c r="G11063" s="25">
        <v>37863</v>
      </c>
      <c r="H11063" s="25">
        <v>18553</v>
      </c>
      <c r="I11063" s="25"/>
      <c r="J11063" s="58" t="e">
        <f>HYPERLINK("#"&amp;"Insumos"&amp;"!A"&amp;MATCH($B11063,#REF!,0),"Ins "&amp;$B11063)</f>
        <v>#REF!</v>
      </c>
      <c r="M11063" s="220"/>
    </row>
    <row r="11064" spans="1:13" x14ac:dyDescent="0.2">
      <c r="A11064" s="35" t="s">
        <v>3036</v>
      </c>
      <c r="B11064" s="1" t="s">
        <v>263</v>
      </c>
      <c r="C11064" s="45" t="s">
        <v>696</v>
      </c>
      <c r="D11064" s="23" t="s">
        <v>5534</v>
      </c>
      <c r="E11064" s="23" t="s">
        <v>4140</v>
      </c>
      <c r="F11064" s="40">
        <v>1.4E-3</v>
      </c>
      <c r="G11064" s="25">
        <v>187426</v>
      </c>
      <c r="H11064" s="25">
        <v>262</v>
      </c>
      <c r="I11064" s="25"/>
      <c r="J11064" s="58" t="e">
        <f>HYPERLINK("#"&amp;"Insumos"&amp;"!A"&amp;MATCH($B11064,#REF!,0),"Ins "&amp;$B11064)</f>
        <v>#REF!</v>
      </c>
      <c r="M11064" s="220"/>
    </row>
    <row r="11065" spans="1:13" x14ac:dyDescent="0.2">
      <c r="A11065" s="35" t="s">
        <v>3036</v>
      </c>
      <c r="B11065" s="1" t="s">
        <v>5533</v>
      </c>
      <c r="C11065" s="45" t="s">
        <v>5892</v>
      </c>
      <c r="D11065" s="23" t="s">
        <v>977</v>
      </c>
      <c r="E11065" s="23" t="s">
        <v>4134</v>
      </c>
      <c r="F11065" s="40">
        <v>0.1</v>
      </c>
      <c r="G11065" s="25">
        <v>3623</v>
      </c>
      <c r="H11065" s="25">
        <v>362</v>
      </c>
      <c r="I11065" s="25"/>
      <c r="J11065" s="58" t="e">
        <f>HYPERLINK("#"&amp;"Insumos"&amp;"!A"&amp;MATCH($B11065,#REF!,0),"Ins "&amp;$B11065)</f>
        <v>#REF!</v>
      </c>
      <c r="M11065" s="220"/>
    </row>
    <row r="11066" spans="1:13" x14ac:dyDescent="0.2">
      <c r="A11066" s="35" t="s">
        <v>3036</v>
      </c>
      <c r="B11066" s="1" t="s">
        <v>5007</v>
      </c>
      <c r="C11066" s="45" t="s">
        <v>720</v>
      </c>
      <c r="D11066" s="23" t="s">
        <v>5751</v>
      </c>
      <c r="E11066" s="23" t="s">
        <v>4134</v>
      </c>
      <c r="F11066" s="40">
        <v>0.52</v>
      </c>
      <c r="G11066" s="25">
        <v>1897</v>
      </c>
      <c r="H11066" s="25">
        <v>986</v>
      </c>
      <c r="I11066" s="25"/>
      <c r="J11066" s="58" t="e">
        <f>HYPERLINK("#"&amp;"Insumos"&amp;"!A"&amp;MATCH($B11066,#REF!,0),"Ins "&amp;$B11066)</f>
        <v>#REF!</v>
      </c>
      <c r="M11066" s="220"/>
    </row>
    <row r="11067" spans="1:13" ht="38.25" x14ac:dyDescent="0.2">
      <c r="A11067" s="36" t="s">
        <v>5761</v>
      </c>
      <c r="B11067" s="26" t="s">
        <v>6816</v>
      </c>
      <c r="C11067" s="79" t="s">
        <v>5762</v>
      </c>
      <c r="D11067" s="37" t="s">
        <v>5608</v>
      </c>
      <c r="E11067" s="37" t="s">
        <v>465</v>
      </c>
      <c r="F11067" s="41"/>
      <c r="G11067" s="27"/>
      <c r="H11067" s="27"/>
      <c r="I11067" s="27">
        <v>75760</v>
      </c>
      <c r="M11067" s="220">
        <f t="shared" si="172"/>
        <v>99215</v>
      </c>
    </row>
    <row r="11068" spans="1:13" x14ac:dyDescent="0.2">
      <c r="A11068" s="35" t="s">
        <v>5761</v>
      </c>
      <c r="B11068" s="1" t="s">
        <v>5576</v>
      </c>
      <c r="C11068" s="45" t="s">
        <v>975</v>
      </c>
      <c r="D11068" s="23" t="s">
        <v>5734</v>
      </c>
      <c r="E11068" s="23" t="s">
        <v>4141</v>
      </c>
      <c r="F11068" s="40">
        <v>0.75</v>
      </c>
      <c r="G11068" s="25">
        <v>42407</v>
      </c>
      <c r="H11068" s="25">
        <v>31805</v>
      </c>
      <c r="I11068" s="25"/>
      <c r="J11068" s="58" t="e">
        <f>HYPERLINK("#"&amp;"Insumos"&amp;"!A"&amp;MATCH($B11068,#REF!,0),"Ins "&amp;$B11068)</f>
        <v>#REF!</v>
      </c>
      <c r="M11068" s="220"/>
    </row>
    <row r="11069" spans="1:13" x14ac:dyDescent="0.2">
      <c r="A11069" s="35" t="s">
        <v>5761</v>
      </c>
      <c r="B11069" s="1" t="s">
        <v>5533</v>
      </c>
      <c r="C11069" s="45" t="s">
        <v>5892</v>
      </c>
      <c r="D11069" s="23" t="s">
        <v>977</v>
      </c>
      <c r="E11069" s="23" t="s">
        <v>4134</v>
      </c>
      <c r="F11069" s="40">
        <v>1</v>
      </c>
      <c r="G11069" s="25">
        <v>3623</v>
      </c>
      <c r="H11069" s="25">
        <v>3623</v>
      </c>
      <c r="I11069" s="25"/>
      <c r="J11069" s="58" t="e">
        <f>HYPERLINK("#"&amp;"Insumos"&amp;"!A"&amp;MATCH($B11069,#REF!,0),"Ins "&amp;$B11069)</f>
        <v>#REF!</v>
      </c>
      <c r="M11069" s="220"/>
    </row>
    <row r="11070" spans="1:13" x14ac:dyDescent="0.2">
      <c r="A11070" s="35" t="s">
        <v>5761</v>
      </c>
      <c r="B11070" s="1" t="s">
        <v>4562</v>
      </c>
      <c r="C11070" s="45" t="s">
        <v>8856</v>
      </c>
      <c r="D11070" s="23" t="s">
        <v>5751</v>
      </c>
      <c r="E11070" s="23" t="s">
        <v>4138</v>
      </c>
      <c r="F11070" s="40">
        <v>0.13100000000000001</v>
      </c>
      <c r="G11070" s="25">
        <v>25896</v>
      </c>
      <c r="H11070" s="25">
        <v>3392</v>
      </c>
      <c r="I11070" s="25"/>
      <c r="J11070" s="58" t="e">
        <f>HYPERLINK("#"&amp;"Insumos"&amp;"!A"&amp;MATCH($B11070,#REF!,0),"Ins "&amp;$B11070)</f>
        <v>#REF!</v>
      </c>
      <c r="M11070" s="220"/>
    </row>
    <row r="11071" spans="1:13" x14ac:dyDescent="0.2">
      <c r="A11071" s="35" t="s">
        <v>5761</v>
      </c>
      <c r="B11071" s="1" t="s">
        <v>5007</v>
      </c>
      <c r="C11071" s="45" t="s">
        <v>720</v>
      </c>
      <c r="D11071" s="23" t="s">
        <v>5751</v>
      </c>
      <c r="E11071" s="23" t="s">
        <v>4134</v>
      </c>
      <c r="F11071" s="40">
        <v>1</v>
      </c>
      <c r="G11071" s="25">
        <v>1897</v>
      </c>
      <c r="H11071" s="25">
        <v>1897</v>
      </c>
      <c r="I11071" s="25"/>
      <c r="J11071" s="58" t="e">
        <f>HYPERLINK("#"&amp;"Insumos"&amp;"!A"&amp;MATCH($B11071,#REF!,0),"Ins "&amp;$B11071)</f>
        <v>#REF!</v>
      </c>
      <c r="M11071" s="220"/>
    </row>
    <row r="11072" spans="1:13" x14ac:dyDescent="0.2">
      <c r="A11072" s="35" t="s">
        <v>5761</v>
      </c>
      <c r="B11072" s="1" t="s">
        <v>5736</v>
      </c>
      <c r="C11072" s="45" t="s">
        <v>5744</v>
      </c>
      <c r="D11072" s="23" t="s">
        <v>5751</v>
      </c>
      <c r="E11072" s="23" t="s">
        <v>4134</v>
      </c>
      <c r="F11072" s="40">
        <v>25</v>
      </c>
      <c r="G11072" s="25">
        <v>52</v>
      </c>
      <c r="H11072" s="25">
        <v>1300</v>
      </c>
      <c r="I11072" s="25"/>
      <c r="J11072" s="58" t="e">
        <f>HYPERLINK("#"&amp;"Insumos"&amp;"!A"&amp;MATCH($B11072,#REF!,0),"Ins "&amp;$B11072)</f>
        <v>#REF!</v>
      </c>
      <c r="M11072" s="220"/>
    </row>
    <row r="11073" spans="1:13" x14ac:dyDescent="0.2">
      <c r="A11073" s="35" t="s">
        <v>5761</v>
      </c>
      <c r="B11073" s="1" t="s">
        <v>5422</v>
      </c>
      <c r="C11073" s="45" t="s">
        <v>8876</v>
      </c>
      <c r="D11073" s="23" t="s">
        <v>5751</v>
      </c>
      <c r="E11073" s="23" t="s">
        <v>4135</v>
      </c>
      <c r="F11073" s="40">
        <v>2.5000000000000001E-2</v>
      </c>
      <c r="G11073" s="25">
        <v>9880</v>
      </c>
      <c r="H11073" s="25">
        <v>247</v>
      </c>
      <c r="I11073" s="25"/>
      <c r="J11073" s="58" t="e">
        <f>HYPERLINK("#"&amp;"Insumos"&amp;"!A"&amp;MATCH($B11073,#REF!,0),"Ins "&amp;$B11073)</f>
        <v>#REF!</v>
      </c>
      <c r="M11073" s="220"/>
    </row>
    <row r="11074" spans="1:13" x14ac:dyDescent="0.2">
      <c r="A11074" s="35" t="s">
        <v>5761</v>
      </c>
      <c r="B11074" s="1" t="s">
        <v>5426</v>
      </c>
      <c r="C11074" s="45" t="s">
        <v>8879</v>
      </c>
      <c r="D11074" s="23" t="s">
        <v>5751</v>
      </c>
      <c r="E11074" s="23" t="s">
        <v>4134</v>
      </c>
      <c r="F11074" s="40">
        <v>0.46</v>
      </c>
      <c r="G11074" s="25">
        <v>7748</v>
      </c>
      <c r="H11074" s="25">
        <v>3564</v>
      </c>
      <c r="I11074" s="25"/>
      <c r="J11074" s="58" t="e">
        <f>HYPERLINK("#"&amp;"Insumos"&amp;"!A"&amp;MATCH($B11074,#REF!,0),"Ins "&amp;$B11074)</f>
        <v>#REF!</v>
      </c>
      <c r="M11074" s="220"/>
    </row>
    <row r="11075" spans="1:13" x14ac:dyDescent="0.2">
      <c r="A11075" s="35" t="s">
        <v>5761</v>
      </c>
      <c r="B11075" s="1" t="s">
        <v>5431</v>
      </c>
      <c r="C11075" s="45" t="s">
        <v>1178</v>
      </c>
      <c r="D11075" s="23" t="s">
        <v>5751</v>
      </c>
      <c r="E11075" s="23" t="s">
        <v>465</v>
      </c>
      <c r="F11075" s="40">
        <v>1.05</v>
      </c>
      <c r="G11075" s="25">
        <v>27040</v>
      </c>
      <c r="H11075" s="25">
        <v>28392</v>
      </c>
      <c r="I11075" s="25"/>
      <c r="J11075" s="58" t="e">
        <f>HYPERLINK("#"&amp;"Insumos"&amp;"!A"&amp;MATCH($B11075,#REF!,0),"Ins "&amp;$B11075)</f>
        <v>#REF!</v>
      </c>
      <c r="M11075" s="220"/>
    </row>
    <row r="11076" spans="1:13" x14ac:dyDescent="0.2">
      <c r="A11076" s="35" t="s">
        <v>5761</v>
      </c>
      <c r="B11076" s="1" t="s">
        <v>5433</v>
      </c>
      <c r="C11076" s="45" t="s">
        <v>1179</v>
      </c>
      <c r="D11076" s="23" t="s">
        <v>5751</v>
      </c>
      <c r="E11076" s="23" t="s">
        <v>4134</v>
      </c>
      <c r="F11076" s="40">
        <v>35</v>
      </c>
      <c r="G11076" s="25">
        <v>44</v>
      </c>
      <c r="H11076" s="25">
        <v>1540</v>
      </c>
      <c r="I11076" s="25"/>
      <c r="J11076" s="58" t="e">
        <f>HYPERLINK("#"&amp;"Insumos"&amp;"!A"&amp;MATCH($B11076,#REF!,0),"Ins "&amp;$B11076)</f>
        <v>#REF!</v>
      </c>
      <c r="M11076" s="220"/>
    </row>
    <row r="11077" spans="1:13" ht="25.5" x14ac:dyDescent="0.2">
      <c r="A11077" s="36" t="s">
        <v>6450</v>
      </c>
      <c r="B11077" s="26" t="s">
        <v>6816</v>
      </c>
      <c r="C11077" s="79" t="s">
        <v>6451</v>
      </c>
      <c r="D11077" s="37" t="s">
        <v>5608</v>
      </c>
      <c r="E11077" s="37" t="s">
        <v>465</v>
      </c>
      <c r="F11077" s="41"/>
      <c r="G11077" s="27"/>
      <c r="H11077" s="27"/>
      <c r="I11077" s="27">
        <v>65194</v>
      </c>
      <c r="M11077" s="220">
        <f t="shared" ref="M11077:M11135" si="173">ROUND(I11077*(1+$L$2),0)</f>
        <v>85378</v>
      </c>
    </row>
    <row r="11078" spans="1:13" x14ac:dyDescent="0.2">
      <c r="A11078" s="35" t="s">
        <v>6450</v>
      </c>
      <c r="B11078" s="1" t="s">
        <v>5572</v>
      </c>
      <c r="C11078" s="45" t="s">
        <v>971</v>
      </c>
      <c r="D11078" s="23" t="s">
        <v>5734</v>
      </c>
      <c r="E11078" s="23" t="s">
        <v>4141</v>
      </c>
      <c r="F11078" s="40">
        <v>0.4</v>
      </c>
      <c r="G11078" s="25">
        <v>37863</v>
      </c>
      <c r="H11078" s="25">
        <v>15145</v>
      </c>
      <c r="I11078" s="25"/>
      <c r="J11078" s="58" t="e">
        <f>HYPERLINK("#"&amp;"Insumos"&amp;"!A"&amp;MATCH($B11078,#REF!,0),"Ins "&amp;$B11078)</f>
        <v>#REF!</v>
      </c>
      <c r="M11078" s="220"/>
    </row>
    <row r="11079" spans="1:13" x14ac:dyDescent="0.2">
      <c r="A11079" s="35" t="s">
        <v>6450</v>
      </c>
      <c r="B11079" s="1" t="s">
        <v>263</v>
      </c>
      <c r="C11079" s="45" t="s">
        <v>696</v>
      </c>
      <c r="D11079" s="23" t="s">
        <v>5534</v>
      </c>
      <c r="E11079" s="23" t="s">
        <v>4140</v>
      </c>
      <c r="F11079" s="40">
        <v>1E-3</v>
      </c>
      <c r="G11079" s="25">
        <v>187426</v>
      </c>
      <c r="H11079" s="25">
        <v>187</v>
      </c>
      <c r="I11079" s="25"/>
      <c r="J11079" s="58" t="e">
        <f>HYPERLINK("#"&amp;"Insumos"&amp;"!A"&amp;MATCH($B11079,#REF!,0),"Ins "&amp;$B11079)</f>
        <v>#REF!</v>
      </c>
      <c r="M11079" s="220"/>
    </row>
    <row r="11080" spans="1:13" x14ac:dyDescent="0.2">
      <c r="A11080" s="35" t="s">
        <v>6450</v>
      </c>
      <c r="B11080" s="1" t="s">
        <v>5533</v>
      </c>
      <c r="C11080" s="45" t="s">
        <v>5892</v>
      </c>
      <c r="D11080" s="23" t="s">
        <v>977</v>
      </c>
      <c r="E11080" s="23" t="s">
        <v>4134</v>
      </c>
      <c r="F11080" s="40">
        <v>0.05</v>
      </c>
      <c r="G11080" s="25">
        <v>3623</v>
      </c>
      <c r="H11080" s="25">
        <v>181</v>
      </c>
      <c r="I11080" s="25"/>
      <c r="J11080" s="58" t="e">
        <f>HYPERLINK("#"&amp;"Insumos"&amp;"!A"&amp;MATCH($B11080,#REF!,0),"Ins "&amp;$B11080)</f>
        <v>#REF!</v>
      </c>
      <c r="M11080" s="220"/>
    </row>
    <row r="11081" spans="1:13" x14ac:dyDescent="0.2">
      <c r="A11081" s="35" t="s">
        <v>6450</v>
      </c>
      <c r="B11081" s="1" t="s">
        <v>4562</v>
      </c>
      <c r="C11081" s="45" t="s">
        <v>8856</v>
      </c>
      <c r="D11081" s="23" t="s">
        <v>5751</v>
      </c>
      <c r="E11081" s="23" t="s">
        <v>4138</v>
      </c>
      <c r="F11081" s="40">
        <v>0.05</v>
      </c>
      <c r="G11081" s="25">
        <v>25896</v>
      </c>
      <c r="H11081" s="25">
        <v>1295</v>
      </c>
      <c r="I11081" s="25"/>
      <c r="J11081" s="58" t="e">
        <f>HYPERLINK("#"&amp;"Insumos"&amp;"!A"&amp;MATCH($B11081,#REF!,0),"Ins "&amp;$B11081)</f>
        <v>#REF!</v>
      </c>
      <c r="M11081" s="220"/>
    </row>
    <row r="11082" spans="1:13" ht="25.5" x14ac:dyDescent="0.2">
      <c r="A11082" s="35" t="s">
        <v>6450</v>
      </c>
      <c r="B11082" s="1" t="s">
        <v>4578</v>
      </c>
      <c r="C11082" s="45" t="s">
        <v>8875</v>
      </c>
      <c r="D11082" s="23" t="s">
        <v>5751</v>
      </c>
      <c r="E11082" s="23" t="s">
        <v>4138</v>
      </c>
      <c r="F11082" s="40">
        <v>0.1</v>
      </c>
      <c r="G11082" s="25">
        <v>109097</v>
      </c>
      <c r="H11082" s="25">
        <v>10910</v>
      </c>
      <c r="I11082" s="25"/>
      <c r="J11082" s="58" t="e">
        <f>HYPERLINK("#"&amp;"Insumos"&amp;"!A"&amp;MATCH($B11082,#REF!,0),"Ins "&amp;$B11082)</f>
        <v>#REF!</v>
      </c>
      <c r="M11082" s="220"/>
    </row>
    <row r="11083" spans="1:13" x14ac:dyDescent="0.2">
      <c r="A11083" s="35" t="s">
        <v>6450</v>
      </c>
      <c r="B11083" s="1" t="s">
        <v>5007</v>
      </c>
      <c r="C11083" s="45" t="s">
        <v>720</v>
      </c>
      <c r="D11083" s="23" t="s">
        <v>5751</v>
      </c>
      <c r="E11083" s="23" t="s">
        <v>4134</v>
      </c>
      <c r="F11083" s="40">
        <v>0.45</v>
      </c>
      <c r="G11083" s="25">
        <v>1897</v>
      </c>
      <c r="H11083" s="25">
        <v>854</v>
      </c>
      <c r="I11083" s="25"/>
      <c r="J11083" s="58" t="e">
        <f>HYPERLINK("#"&amp;"Insumos"&amp;"!A"&amp;MATCH($B11083,#REF!,0),"Ins "&amp;$B11083)</f>
        <v>#REF!</v>
      </c>
      <c r="M11083" s="220"/>
    </row>
    <row r="11084" spans="1:13" x14ac:dyDescent="0.2">
      <c r="A11084" s="35" t="s">
        <v>6450</v>
      </c>
      <c r="B11084" s="1" t="s">
        <v>6310</v>
      </c>
      <c r="C11084" s="45" t="s">
        <v>6311</v>
      </c>
      <c r="D11084" s="23" t="s">
        <v>5751</v>
      </c>
      <c r="E11084" s="23" t="s">
        <v>465</v>
      </c>
      <c r="F11084" s="40">
        <v>1.03</v>
      </c>
      <c r="G11084" s="25">
        <v>35461</v>
      </c>
      <c r="H11084" s="25">
        <v>36525</v>
      </c>
      <c r="I11084" s="25"/>
      <c r="J11084" s="58" t="e">
        <f>HYPERLINK("#"&amp;"Insumos"&amp;"!A"&amp;MATCH($B11084,#REF!,0),"Ins "&amp;$B11084)</f>
        <v>#REF!</v>
      </c>
      <c r="M11084" s="220"/>
    </row>
    <row r="11085" spans="1:13" x14ac:dyDescent="0.2">
      <c r="A11085" s="35" t="s">
        <v>6450</v>
      </c>
      <c r="B11085" s="1" t="s">
        <v>5177</v>
      </c>
      <c r="C11085" s="45" t="s">
        <v>1208</v>
      </c>
      <c r="D11085" s="23" t="s">
        <v>5751</v>
      </c>
      <c r="E11085" s="23" t="s">
        <v>4134</v>
      </c>
      <c r="F11085" s="40">
        <v>0.02</v>
      </c>
      <c r="G11085" s="25">
        <v>4846</v>
      </c>
      <c r="H11085" s="25">
        <v>97</v>
      </c>
      <c r="I11085" s="25"/>
      <c r="J11085" s="58" t="e">
        <f>HYPERLINK("#"&amp;"Insumos"&amp;"!A"&amp;MATCH($B11085,#REF!,0),"Ins "&amp;$B11085)</f>
        <v>#REF!</v>
      </c>
      <c r="M11085" s="220"/>
    </row>
    <row r="11086" spans="1:13" ht="38.25" x14ac:dyDescent="0.2">
      <c r="A11086" s="36" t="s">
        <v>6452</v>
      </c>
      <c r="B11086" s="26" t="s">
        <v>6816</v>
      </c>
      <c r="C11086" s="79" t="s">
        <v>6453</v>
      </c>
      <c r="D11086" s="37" t="s">
        <v>5608</v>
      </c>
      <c r="E11086" s="37" t="s">
        <v>465</v>
      </c>
      <c r="F11086" s="41"/>
      <c r="G11086" s="27"/>
      <c r="H11086" s="27"/>
      <c r="I11086" s="27">
        <v>78964</v>
      </c>
      <c r="M11086" s="220">
        <f t="shared" si="173"/>
        <v>103411</v>
      </c>
    </row>
    <row r="11087" spans="1:13" x14ac:dyDescent="0.2">
      <c r="A11087" s="35" t="s">
        <v>6452</v>
      </c>
      <c r="B11087" s="1" t="s">
        <v>5572</v>
      </c>
      <c r="C11087" s="45" t="s">
        <v>971</v>
      </c>
      <c r="D11087" s="23" t="s">
        <v>5734</v>
      </c>
      <c r="E11087" s="23" t="s">
        <v>4141</v>
      </c>
      <c r="F11087" s="40">
        <v>0.4</v>
      </c>
      <c r="G11087" s="25">
        <v>37863</v>
      </c>
      <c r="H11087" s="25">
        <v>15145</v>
      </c>
      <c r="I11087" s="25"/>
      <c r="J11087" s="58" t="e">
        <f>HYPERLINK("#"&amp;"Insumos"&amp;"!A"&amp;MATCH($B11087,#REF!,0),"Ins "&amp;$B11087)</f>
        <v>#REF!</v>
      </c>
      <c r="M11087" s="220"/>
    </row>
    <row r="11088" spans="1:13" x14ac:dyDescent="0.2">
      <c r="A11088" s="35" t="s">
        <v>6452</v>
      </c>
      <c r="B11088" s="1" t="s">
        <v>263</v>
      </c>
      <c r="C11088" s="45" t="s">
        <v>696</v>
      </c>
      <c r="D11088" s="23" t="s">
        <v>5534</v>
      </c>
      <c r="E11088" s="23" t="s">
        <v>4140</v>
      </c>
      <c r="F11088" s="40">
        <v>1E-3</v>
      </c>
      <c r="G11088" s="25">
        <v>187426</v>
      </c>
      <c r="H11088" s="25">
        <v>187</v>
      </c>
      <c r="I11088" s="25"/>
      <c r="J11088" s="58" t="e">
        <f>HYPERLINK("#"&amp;"Insumos"&amp;"!A"&amp;MATCH($B11088,#REF!,0),"Ins "&amp;$B11088)</f>
        <v>#REF!</v>
      </c>
      <c r="M11088" s="220"/>
    </row>
    <row r="11089" spans="1:13" x14ac:dyDescent="0.2">
      <c r="A11089" s="35" t="s">
        <v>6452</v>
      </c>
      <c r="B11089" s="1" t="s">
        <v>5533</v>
      </c>
      <c r="C11089" s="45" t="s">
        <v>5892</v>
      </c>
      <c r="D11089" s="23" t="s">
        <v>977</v>
      </c>
      <c r="E11089" s="23" t="s">
        <v>4134</v>
      </c>
      <c r="F11089" s="40">
        <v>0.05</v>
      </c>
      <c r="G11089" s="25">
        <v>3623</v>
      </c>
      <c r="H11089" s="25">
        <v>181</v>
      </c>
      <c r="I11089" s="25"/>
      <c r="J11089" s="58" t="e">
        <f>HYPERLINK("#"&amp;"Insumos"&amp;"!A"&amp;MATCH($B11089,#REF!,0),"Ins "&amp;$B11089)</f>
        <v>#REF!</v>
      </c>
      <c r="M11089" s="220"/>
    </row>
    <row r="11090" spans="1:13" x14ac:dyDescent="0.2">
      <c r="A11090" s="35" t="s">
        <v>6452</v>
      </c>
      <c r="B11090" s="1" t="s">
        <v>4561</v>
      </c>
      <c r="C11090" s="45" t="s">
        <v>1428</v>
      </c>
      <c r="D11090" s="23" t="s">
        <v>5751</v>
      </c>
      <c r="E11090" s="23" t="s">
        <v>4138</v>
      </c>
      <c r="F11090" s="40">
        <v>0.05</v>
      </c>
      <c r="G11090" s="25">
        <v>39000</v>
      </c>
      <c r="H11090" s="25">
        <v>1950</v>
      </c>
      <c r="I11090" s="25"/>
      <c r="J11090" s="58" t="e">
        <f>HYPERLINK("#"&amp;"Insumos"&amp;"!A"&amp;MATCH($B11090,#REF!,0),"Ins "&amp;$B11090)</f>
        <v>#REF!</v>
      </c>
      <c r="M11090" s="220"/>
    </row>
    <row r="11091" spans="1:13" ht="25.5" x14ac:dyDescent="0.2">
      <c r="A11091" s="35" t="s">
        <v>6452</v>
      </c>
      <c r="B11091" s="1" t="s">
        <v>4578</v>
      </c>
      <c r="C11091" s="45" t="s">
        <v>8875</v>
      </c>
      <c r="D11091" s="23" t="s">
        <v>5751</v>
      </c>
      <c r="E11091" s="23" t="s">
        <v>4138</v>
      </c>
      <c r="F11091" s="40">
        <v>0.1</v>
      </c>
      <c r="G11091" s="25">
        <v>109097</v>
      </c>
      <c r="H11091" s="25">
        <v>10910</v>
      </c>
      <c r="I11091" s="25"/>
      <c r="J11091" s="58" t="e">
        <f>HYPERLINK("#"&amp;"Insumos"&amp;"!A"&amp;MATCH($B11091,#REF!,0),"Ins "&amp;$B11091)</f>
        <v>#REF!</v>
      </c>
      <c r="M11091" s="220"/>
    </row>
    <row r="11092" spans="1:13" x14ac:dyDescent="0.2">
      <c r="A11092" s="35" t="s">
        <v>6452</v>
      </c>
      <c r="B11092" s="1" t="s">
        <v>5007</v>
      </c>
      <c r="C11092" s="45" t="s">
        <v>720</v>
      </c>
      <c r="D11092" s="23" t="s">
        <v>5751</v>
      </c>
      <c r="E11092" s="23" t="s">
        <v>4134</v>
      </c>
      <c r="F11092" s="40">
        <v>0.45</v>
      </c>
      <c r="G11092" s="25">
        <v>1897</v>
      </c>
      <c r="H11092" s="25">
        <v>854</v>
      </c>
      <c r="I11092" s="25"/>
      <c r="J11092" s="58" t="e">
        <f>HYPERLINK("#"&amp;"Insumos"&amp;"!A"&amp;MATCH($B11092,#REF!,0),"Ins "&amp;$B11092)</f>
        <v>#REF!</v>
      </c>
      <c r="M11092" s="220"/>
    </row>
    <row r="11093" spans="1:13" x14ac:dyDescent="0.2">
      <c r="A11093" s="35" t="s">
        <v>6452</v>
      </c>
      <c r="B11093" s="1" t="s">
        <v>6312</v>
      </c>
      <c r="C11093" s="45" t="s">
        <v>6313</v>
      </c>
      <c r="D11093" s="23" t="s">
        <v>5751</v>
      </c>
      <c r="E11093" s="23" t="s">
        <v>465</v>
      </c>
      <c r="F11093" s="40">
        <v>1</v>
      </c>
      <c r="G11093" s="25">
        <v>24820</v>
      </c>
      <c r="H11093" s="25">
        <v>24820</v>
      </c>
      <c r="I11093" s="25"/>
      <c r="J11093" s="58" t="e">
        <f>HYPERLINK("#"&amp;"Insumos"&amp;"!A"&amp;MATCH($B11093,#REF!,0),"Ins "&amp;$B11093)</f>
        <v>#REF!</v>
      </c>
      <c r="M11093" s="220"/>
    </row>
    <row r="11094" spans="1:13" x14ac:dyDescent="0.2">
      <c r="A11094" s="35" t="s">
        <v>6452</v>
      </c>
      <c r="B11094" s="1" t="s">
        <v>6314</v>
      </c>
      <c r="C11094" s="45" t="s">
        <v>6315</v>
      </c>
      <c r="D11094" s="23" t="s">
        <v>5751</v>
      </c>
      <c r="E11094" s="23" t="s">
        <v>465</v>
      </c>
      <c r="F11094" s="40">
        <v>1</v>
      </c>
      <c r="G11094" s="25">
        <v>24820</v>
      </c>
      <c r="H11094" s="25">
        <v>24820</v>
      </c>
      <c r="I11094" s="25"/>
      <c r="J11094" s="58" t="e">
        <f>HYPERLINK("#"&amp;"Insumos"&amp;"!A"&amp;MATCH($B11094,#REF!,0),"Ins "&amp;$B11094)</f>
        <v>#REF!</v>
      </c>
      <c r="M11094" s="220"/>
    </row>
    <row r="11095" spans="1:13" x14ac:dyDescent="0.2">
      <c r="A11095" s="35" t="s">
        <v>6452</v>
      </c>
      <c r="B11095" s="1" t="s">
        <v>5177</v>
      </c>
      <c r="C11095" s="45" t="s">
        <v>1208</v>
      </c>
      <c r="D11095" s="23" t="s">
        <v>5751</v>
      </c>
      <c r="E11095" s="23" t="s">
        <v>4134</v>
      </c>
      <c r="F11095" s="40">
        <v>0.02</v>
      </c>
      <c r="G11095" s="25">
        <v>4846</v>
      </c>
      <c r="H11095" s="25">
        <v>97</v>
      </c>
      <c r="I11095" s="25"/>
      <c r="J11095" s="58" t="e">
        <f>HYPERLINK("#"&amp;"Insumos"&amp;"!A"&amp;MATCH($B11095,#REF!,0),"Ins "&amp;$B11095)</f>
        <v>#REF!</v>
      </c>
      <c r="M11095" s="220"/>
    </row>
    <row r="11096" spans="1:13" ht="38.25" x14ac:dyDescent="0.2">
      <c r="A11096" s="36" t="s">
        <v>7027</v>
      </c>
      <c r="B11096" s="26" t="s">
        <v>6816</v>
      </c>
      <c r="C11096" s="79" t="s">
        <v>7028</v>
      </c>
      <c r="D11096" s="37" t="s">
        <v>5608</v>
      </c>
      <c r="E11096" s="37" t="s">
        <v>465</v>
      </c>
      <c r="F11096" s="41"/>
      <c r="G11096" s="27"/>
      <c r="H11096" s="27"/>
      <c r="I11096" s="27">
        <v>45237</v>
      </c>
      <c r="M11096" s="220">
        <f t="shared" si="173"/>
        <v>59242</v>
      </c>
    </row>
    <row r="11097" spans="1:13" x14ac:dyDescent="0.2">
      <c r="A11097" s="35" t="s">
        <v>7027</v>
      </c>
      <c r="B11097" s="1" t="s">
        <v>5604</v>
      </c>
      <c r="C11097" s="45" t="s">
        <v>540</v>
      </c>
      <c r="D11097" s="23" t="s">
        <v>5585</v>
      </c>
      <c r="E11097" s="23" t="s">
        <v>466</v>
      </c>
      <c r="F11097" s="40">
        <v>0.03</v>
      </c>
      <c r="G11097" s="25">
        <v>531559</v>
      </c>
      <c r="H11097" s="25">
        <v>15947</v>
      </c>
      <c r="I11097" s="25"/>
      <c r="M11097" s="220"/>
    </row>
    <row r="11098" spans="1:13" x14ac:dyDescent="0.2">
      <c r="A11098" s="35" t="s">
        <v>7027</v>
      </c>
      <c r="B11098" s="1" t="s">
        <v>5572</v>
      </c>
      <c r="C11098" s="45" t="s">
        <v>971</v>
      </c>
      <c r="D11098" s="23" t="s">
        <v>5734</v>
      </c>
      <c r="E11098" s="23" t="s">
        <v>4141</v>
      </c>
      <c r="F11098" s="40">
        <v>0.5</v>
      </c>
      <c r="G11098" s="25">
        <v>37863</v>
      </c>
      <c r="H11098" s="25">
        <v>18932</v>
      </c>
      <c r="I11098" s="25"/>
      <c r="J11098" s="58" t="e">
        <f>HYPERLINK("#"&amp;"Insumos"&amp;"!A"&amp;MATCH($B11098,#REF!,0),"Ins "&amp;$B11098)</f>
        <v>#REF!</v>
      </c>
      <c r="M11098" s="220"/>
    </row>
    <row r="11099" spans="1:13" x14ac:dyDescent="0.2">
      <c r="A11099" s="35" t="s">
        <v>7027</v>
      </c>
      <c r="B11099" s="1" t="s">
        <v>263</v>
      </c>
      <c r="C11099" s="45" t="s">
        <v>696</v>
      </c>
      <c r="D11099" s="23" t="s">
        <v>5534</v>
      </c>
      <c r="E11099" s="23" t="s">
        <v>4140</v>
      </c>
      <c r="F11099" s="40">
        <v>2E-3</v>
      </c>
      <c r="G11099" s="25">
        <v>187426</v>
      </c>
      <c r="H11099" s="25">
        <v>375</v>
      </c>
      <c r="I11099" s="25"/>
      <c r="J11099" s="58" t="e">
        <f>HYPERLINK("#"&amp;"Insumos"&amp;"!A"&amp;MATCH($B11099,#REF!,0),"Ins "&amp;$B11099)</f>
        <v>#REF!</v>
      </c>
      <c r="M11099" s="220"/>
    </row>
    <row r="11100" spans="1:13" x14ac:dyDescent="0.2">
      <c r="A11100" s="35" t="s">
        <v>7027</v>
      </c>
      <c r="B11100" s="1" t="s">
        <v>770</v>
      </c>
      <c r="C11100" s="45" t="s">
        <v>9841</v>
      </c>
      <c r="D11100" s="23" t="s">
        <v>5534</v>
      </c>
      <c r="E11100" s="23" t="s">
        <v>4140</v>
      </c>
      <c r="F11100" s="40">
        <v>0.05</v>
      </c>
      <c r="G11100" s="25">
        <v>54356</v>
      </c>
      <c r="H11100" s="25">
        <v>2718</v>
      </c>
      <c r="I11100" s="25"/>
      <c r="J11100" s="58" t="e">
        <f>HYPERLINK("#"&amp;"Insumos"&amp;"!A"&amp;MATCH($B11100,#REF!,0),"Ins "&amp;$B11100)</f>
        <v>#REF!</v>
      </c>
      <c r="M11100" s="220"/>
    </row>
    <row r="11101" spans="1:13" x14ac:dyDescent="0.2">
      <c r="A11101" s="35" t="s">
        <v>7027</v>
      </c>
      <c r="B11101" s="1" t="s">
        <v>5533</v>
      </c>
      <c r="C11101" s="45" t="s">
        <v>5892</v>
      </c>
      <c r="D11101" s="23" t="s">
        <v>977</v>
      </c>
      <c r="E11101" s="23" t="s">
        <v>4134</v>
      </c>
      <c r="F11101" s="40">
        <v>0.3</v>
      </c>
      <c r="G11101" s="25">
        <v>3623</v>
      </c>
      <c r="H11101" s="25">
        <v>1087</v>
      </c>
      <c r="I11101" s="25"/>
      <c r="J11101" s="58" t="e">
        <f>HYPERLINK("#"&amp;"Insumos"&amp;"!A"&amp;MATCH($B11101,#REF!,0),"Ins "&amp;$B11101)</f>
        <v>#REF!</v>
      </c>
      <c r="M11101" s="220"/>
    </row>
    <row r="11102" spans="1:13" x14ac:dyDescent="0.2">
      <c r="A11102" s="35" t="s">
        <v>7027</v>
      </c>
      <c r="B11102" s="1" t="s">
        <v>5007</v>
      </c>
      <c r="C11102" s="45" t="s">
        <v>720</v>
      </c>
      <c r="D11102" s="23" t="s">
        <v>5751</v>
      </c>
      <c r="E11102" s="23" t="s">
        <v>4134</v>
      </c>
      <c r="F11102" s="40">
        <v>0.52</v>
      </c>
      <c r="G11102" s="25">
        <v>1897</v>
      </c>
      <c r="H11102" s="25">
        <v>986</v>
      </c>
      <c r="I11102" s="25"/>
      <c r="J11102" s="58" t="e">
        <f>HYPERLINK("#"&amp;"Insumos"&amp;"!A"&amp;MATCH($B11102,#REF!,0),"Ins "&amp;$B11102)</f>
        <v>#REF!</v>
      </c>
      <c r="M11102" s="220"/>
    </row>
    <row r="11103" spans="1:13" x14ac:dyDescent="0.2">
      <c r="A11103" s="35" t="s">
        <v>7027</v>
      </c>
      <c r="B11103" s="1" t="s">
        <v>4543</v>
      </c>
      <c r="C11103" s="45" t="s">
        <v>538</v>
      </c>
      <c r="D11103" s="23" t="s">
        <v>5751</v>
      </c>
      <c r="E11103" s="23" t="s">
        <v>465</v>
      </c>
      <c r="F11103" s="40">
        <v>1</v>
      </c>
      <c r="G11103" s="25">
        <v>5192</v>
      </c>
      <c r="H11103" s="25">
        <v>5192</v>
      </c>
      <c r="I11103" s="25"/>
      <c r="J11103" s="58" t="e">
        <f>HYPERLINK("#"&amp;"Insumos"&amp;"!A"&amp;MATCH($B11103,#REF!,0),"Ins "&amp;$B11103)</f>
        <v>#REF!</v>
      </c>
      <c r="M11103" s="220"/>
    </row>
    <row r="11104" spans="1:13" ht="38.25" x14ac:dyDescent="0.2">
      <c r="A11104" s="36" t="s">
        <v>7029</v>
      </c>
      <c r="B11104" s="26" t="s">
        <v>6816</v>
      </c>
      <c r="C11104" s="79" t="s">
        <v>12025</v>
      </c>
      <c r="D11104" s="37" t="s">
        <v>5608</v>
      </c>
      <c r="E11104" s="37" t="s">
        <v>465</v>
      </c>
      <c r="F11104" s="41"/>
      <c r="G11104" s="27"/>
      <c r="H11104" s="27"/>
      <c r="I11104" s="27">
        <v>63680</v>
      </c>
      <c r="M11104" s="220">
        <f t="shared" si="173"/>
        <v>83395</v>
      </c>
    </row>
    <row r="11105" spans="1:13" x14ac:dyDescent="0.2">
      <c r="A11105" s="35" t="s">
        <v>7029</v>
      </c>
      <c r="B11105" s="1" t="s">
        <v>5604</v>
      </c>
      <c r="C11105" s="45" t="s">
        <v>540</v>
      </c>
      <c r="D11105" s="23" t="s">
        <v>5585</v>
      </c>
      <c r="E11105" s="23" t="s">
        <v>466</v>
      </c>
      <c r="F11105" s="40">
        <v>0.03</v>
      </c>
      <c r="G11105" s="25">
        <v>531559</v>
      </c>
      <c r="H11105" s="25">
        <v>15947</v>
      </c>
      <c r="I11105" s="25"/>
      <c r="M11105" s="220"/>
    </row>
    <row r="11106" spans="1:13" x14ac:dyDescent="0.2">
      <c r="A11106" s="35" t="s">
        <v>7029</v>
      </c>
      <c r="B11106" s="1" t="s">
        <v>5572</v>
      </c>
      <c r="C11106" s="45" t="s">
        <v>971</v>
      </c>
      <c r="D11106" s="23" t="s">
        <v>5734</v>
      </c>
      <c r="E11106" s="23" t="s">
        <v>4141</v>
      </c>
      <c r="F11106" s="40">
        <v>0.7</v>
      </c>
      <c r="G11106" s="25">
        <v>37863</v>
      </c>
      <c r="H11106" s="25">
        <v>26504</v>
      </c>
      <c r="I11106" s="25"/>
      <c r="J11106" s="58" t="e">
        <f>HYPERLINK("#"&amp;"Insumos"&amp;"!A"&amp;MATCH($B11106,#REF!,0),"Ins "&amp;$B11106)</f>
        <v>#REF!</v>
      </c>
      <c r="M11106" s="220"/>
    </row>
    <row r="11107" spans="1:13" ht="25.5" x14ac:dyDescent="0.2">
      <c r="A11107" s="35" t="s">
        <v>7029</v>
      </c>
      <c r="B11107" s="1" t="s">
        <v>597</v>
      </c>
      <c r="C11107" s="45" t="s">
        <v>8738</v>
      </c>
      <c r="D11107" s="23" t="s">
        <v>5534</v>
      </c>
      <c r="E11107" s="23" t="s">
        <v>8737</v>
      </c>
      <c r="F11107" s="40">
        <v>0.3</v>
      </c>
      <c r="G11107" s="25">
        <v>17302</v>
      </c>
      <c r="H11107" s="25">
        <v>5191</v>
      </c>
      <c r="I11107" s="25"/>
      <c r="J11107" s="58" t="e">
        <f>HYPERLINK("#"&amp;"Insumos"&amp;"!A"&amp;MATCH($B11107,#REF!,0),"Ins "&amp;$B11107)</f>
        <v>#REF!</v>
      </c>
      <c r="M11107" s="220"/>
    </row>
    <row r="11108" spans="1:13" x14ac:dyDescent="0.2">
      <c r="A11108" s="35" t="s">
        <v>7029</v>
      </c>
      <c r="B11108" s="1" t="s">
        <v>263</v>
      </c>
      <c r="C11108" s="45" t="s">
        <v>696</v>
      </c>
      <c r="D11108" s="23" t="s">
        <v>5534</v>
      </c>
      <c r="E11108" s="23" t="s">
        <v>4140</v>
      </c>
      <c r="F11108" s="40">
        <v>2E-3</v>
      </c>
      <c r="G11108" s="25">
        <v>187426</v>
      </c>
      <c r="H11108" s="25">
        <v>375</v>
      </c>
      <c r="I11108" s="25"/>
      <c r="J11108" s="58" t="e">
        <f>HYPERLINK("#"&amp;"Insumos"&amp;"!A"&amp;MATCH($B11108,#REF!,0),"Ins "&amp;$B11108)</f>
        <v>#REF!</v>
      </c>
      <c r="M11108" s="220"/>
    </row>
    <row r="11109" spans="1:13" x14ac:dyDescent="0.2">
      <c r="A11109" s="35" t="s">
        <v>7029</v>
      </c>
      <c r="B11109" s="1" t="s">
        <v>5533</v>
      </c>
      <c r="C11109" s="45" t="s">
        <v>5892</v>
      </c>
      <c r="D11109" s="23" t="s">
        <v>977</v>
      </c>
      <c r="E11109" s="23" t="s">
        <v>4134</v>
      </c>
      <c r="F11109" s="40">
        <v>0.5</v>
      </c>
      <c r="G11109" s="25">
        <v>3623</v>
      </c>
      <c r="H11109" s="25">
        <v>1812</v>
      </c>
      <c r="I11109" s="25"/>
      <c r="J11109" s="58" t="e">
        <f>HYPERLINK("#"&amp;"Insumos"&amp;"!A"&amp;MATCH($B11109,#REF!,0),"Ins "&amp;$B11109)</f>
        <v>#REF!</v>
      </c>
      <c r="M11109" s="220"/>
    </row>
    <row r="11110" spans="1:13" x14ac:dyDescent="0.2">
      <c r="A11110" s="35" t="s">
        <v>7029</v>
      </c>
      <c r="B11110" s="1" t="s">
        <v>5007</v>
      </c>
      <c r="C11110" s="45" t="s">
        <v>720</v>
      </c>
      <c r="D11110" s="23" t="s">
        <v>5751</v>
      </c>
      <c r="E11110" s="23" t="s">
        <v>4134</v>
      </c>
      <c r="F11110" s="40">
        <v>0.7</v>
      </c>
      <c r="G11110" s="25">
        <v>1897</v>
      </c>
      <c r="H11110" s="25">
        <v>1328</v>
      </c>
      <c r="I11110" s="25"/>
      <c r="J11110" s="58" t="e">
        <f>HYPERLINK("#"&amp;"Insumos"&amp;"!A"&amp;MATCH($B11110,#REF!,0),"Ins "&amp;$B11110)</f>
        <v>#REF!</v>
      </c>
      <c r="M11110" s="220"/>
    </row>
    <row r="11111" spans="1:13" x14ac:dyDescent="0.2">
      <c r="A11111" s="35" t="s">
        <v>7029</v>
      </c>
      <c r="B11111" s="1" t="s">
        <v>4543</v>
      </c>
      <c r="C11111" s="45" t="s">
        <v>538</v>
      </c>
      <c r="D11111" s="23" t="s">
        <v>5751</v>
      </c>
      <c r="E11111" s="23" t="s">
        <v>465</v>
      </c>
      <c r="F11111" s="40">
        <v>1</v>
      </c>
      <c r="G11111" s="25">
        <v>5192</v>
      </c>
      <c r="H11111" s="25">
        <v>5192</v>
      </c>
      <c r="I11111" s="25"/>
      <c r="J11111" s="58" t="e">
        <f>HYPERLINK("#"&amp;"Insumos"&amp;"!A"&amp;MATCH($B11111,#REF!,0),"Ins "&amp;$B11111)</f>
        <v>#REF!</v>
      </c>
      <c r="M11111" s="220"/>
    </row>
    <row r="11112" spans="1:13" x14ac:dyDescent="0.2">
      <c r="A11112" s="35" t="s">
        <v>7029</v>
      </c>
      <c r="B11112" s="1" t="s">
        <v>9072</v>
      </c>
      <c r="C11112" s="45" t="s">
        <v>9132</v>
      </c>
      <c r="D11112" s="23" t="s">
        <v>5751</v>
      </c>
      <c r="E11112" s="23" t="s">
        <v>72</v>
      </c>
      <c r="F11112" s="40">
        <v>1</v>
      </c>
      <c r="G11112" s="25">
        <v>7331</v>
      </c>
      <c r="H11112" s="25">
        <v>7331</v>
      </c>
      <c r="I11112" s="25"/>
      <c r="J11112" s="58" t="e">
        <f>HYPERLINK("#"&amp;"Insumos"&amp;"!A"&amp;MATCH($B11112,#REF!,0),"Ins "&amp;$B11112)</f>
        <v>#REF!</v>
      </c>
      <c r="M11112" s="220"/>
    </row>
    <row r="11113" spans="1:13" ht="25.5" x14ac:dyDescent="0.2">
      <c r="A11113" s="36" t="s">
        <v>7030</v>
      </c>
      <c r="B11113" s="26" t="s">
        <v>6816</v>
      </c>
      <c r="C11113" s="79" t="s">
        <v>7031</v>
      </c>
      <c r="D11113" s="37" t="s">
        <v>5608</v>
      </c>
      <c r="E11113" s="37" t="s">
        <v>464</v>
      </c>
      <c r="F11113" s="41"/>
      <c r="G11113" s="27"/>
      <c r="H11113" s="27"/>
      <c r="I11113" s="27">
        <v>31794</v>
      </c>
      <c r="M11113" s="220">
        <f t="shared" si="173"/>
        <v>41637</v>
      </c>
    </row>
    <row r="11114" spans="1:13" x14ac:dyDescent="0.2">
      <c r="A11114" s="35" t="s">
        <v>7030</v>
      </c>
      <c r="B11114" s="1" t="s">
        <v>5604</v>
      </c>
      <c r="C11114" s="45" t="s">
        <v>540</v>
      </c>
      <c r="D11114" s="23" t="s">
        <v>5585</v>
      </c>
      <c r="E11114" s="23" t="s">
        <v>466</v>
      </c>
      <c r="F11114" s="40">
        <v>0.01</v>
      </c>
      <c r="G11114" s="25">
        <v>531559</v>
      </c>
      <c r="H11114" s="25">
        <v>5316</v>
      </c>
      <c r="I11114" s="25"/>
      <c r="M11114" s="220"/>
    </row>
    <row r="11115" spans="1:13" x14ac:dyDescent="0.2">
      <c r="A11115" s="35" t="s">
        <v>7030</v>
      </c>
      <c r="B11115" s="1" t="s">
        <v>5572</v>
      </c>
      <c r="C11115" s="45" t="s">
        <v>971</v>
      </c>
      <c r="D11115" s="23" t="s">
        <v>5734</v>
      </c>
      <c r="E11115" s="23" t="s">
        <v>4141</v>
      </c>
      <c r="F11115" s="40">
        <v>0.6</v>
      </c>
      <c r="G11115" s="25">
        <v>37863</v>
      </c>
      <c r="H11115" s="25">
        <v>22718</v>
      </c>
      <c r="I11115" s="25"/>
      <c r="J11115" s="58" t="e">
        <f>HYPERLINK("#"&amp;"Insumos"&amp;"!A"&amp;MATCH($B11115,#REF!,0),"Ins "&amp;$B11115)</f>
        <v>#REF!</v>
      </c>
      <c r="M11115" s="220"/>
    </row>
    <row r="11116" spans="1:13" x14ac:dyDescent="0.2">
      <c r="A11116" s="35" t="s">
        <v>7030</v>
      </c>
      <c r="B11116" s="1" t="s">
        <v>263</v>
      </c>
      <c r="C11116" s="45" t="s">
        <v>696</v>
      </c>
      <c r="D11116" s="23" t="s">
        <v>5534</v>
      </c>
      <c r="E11116" s="23" t="s">
        <v>4140</v>
      </c>
      <c r="F11116" s="40">
        <v>1.5E-3</v>
      </c>
      <c r="G11116" s="25">
        <v>187426</v>
      </c>
      <c r="H11116" s="25">
        <v>281</v>
      </c>
      <c r="I11116" s="25"/>
      <c r="J11116" s="58" t="e">
        <f>HYPERLINK("#"&amp;"Insumos"&amp;"!A"&amp;MATCH($B11116,#REF!,0),"Ins "&amp;$B11116)</f>
        <v>#REF!</v>
      </c>
      <c r="M11116" s="220"/>
    </row>
    <row r="11117" spans="1:13" x14ac:dyDescent="0.2">
      <c r="A11117" s="35" t="s">
        <v>7030</v>
      </c>
      <c r="B11117" s="1" t="s">
        <v>5533</v>
      </c>
      <c r="C11117" s="45" t="s">
        <v>5892</v>
      </c>
      <c r="D11117" s="23" t="s">
        <v>977</v>
      </c>
      <c r="E11117" s="23" t="s">
        <v>4134</v>
      </c>
      <c r="F11117" s="40">
        <v>0.15</v>
      </c>
      <c r="G11117" s="25">
        <v>3623</v>
      </c>
      <c r="H11117" s="25">
        <v>543</v>
      </c>
      <c r="I11117" s="25"/>
      <c r="J11117" s="58" t="e">
        <f>HYPERLINK("#"&amp;"Insumos"&amp;"!A"&amp;MATCH($B11117,#REF!,0),"Ins "&amp;$B11117)</f>
        <v>#REF!</v>
      </c>
      <c r="M11117" s="220"/>
    </row>
    <row r="11118" spans="1:13" x14ac:dyDescent="0.2">
      <c r="A11118" s="35" t="s">
        <v>7030</v>
      </c>
      <c r="B11118" s="1" t="s">
        <v>5007</v>
      </c>
      <c r="C11118" s="45" t="s">
        <v>720</v>
      </c>
      <c r="D11118" s="23" t="s">
        <v>5751</v>
      </c>
      <c r="E11118" s="23" t="s">
        <v>4134</v>
      </c>
      <c r="F11118" s="40">
        <v>0.2</v>
      </c>
      <c r="G11118" s="25">
        <v>1897</v>
      </c>
      <c r="H11118" s="25">
        <v>379</v>
      </c>
      <c r="I11118" s="25"/>
      <c r="J11118" s="58" t="e">
        <f>HYPERLINK("#"&amp;"Insumos"&amp;"!A"&amp;MATCH($B11118,#REF!,0),"Ins "&amp;$B11118)</f>
        <v>#REF!</v>
      </c>
      <c r="M11118" s="220"/>
    </row>
    <row r="11119" spans="1:13" ht="38.25" x14ac:dyDescent="0.2">
      <c r="A11119" s="35" t="s">
        <v>7030</v>
      </c>
      <c r="B11119" s="1" t="s">
        <v>4523</v>
      </c>
      <c r="C11119" s="45" t="s">
        <v>1410</v>
      </c>
      <c r="D11119" s="23" t="s">
        <v>5751</v>
      </c>
      <c r="E11119" s="23" t="s">
        <v>4134</v>
      </c>
      <c r="F11119" s="40">
        <v>2.5000000000000001E-2</v>
      </c>
      <c r="G11119" s="25">
        <v>102263</v>
      </c>
      <c r="H11119" s="25">
        <v>2557</v>
      </c>
      <c r="I11119" s="25"/>
      <c r="J11119" s="58" t="e">
        <f>HYPERLINK("#"&amp;"Insumos"&amp;"!A"&amp;MATCH($B11119,#REF!,0),"Ins "&amp;$B11119)</f>
        <v>#REF!</v>
      </c>
      <c r="M11119" s="220"/>
    </row>
    <row r="11120" spans="1:13" ht="25.5" x14ac:dyDescent="0.2">
      <c r="A11120" s="36" t="s">
        <v>7257</v>
      </c>
      <c r="B11120" s="26" t="s">
        <v>6816</v>
      </c>
      <c r="C11120" s="79" t="s">
        <v>7258</v>
      </c>
      <c r="D11120" s="37" t="s">
        <v>5608</v>
      </c>
      <c r="E11120" s="37" t="s">
        <v>464</v>
      </c>
      <c r="F11120" s="41"/>
      <c r="G11120" s="27"/>
      <c r="H11120" s="27"/>
      <c r="I11120" s="27">
        <v>9665</v>
      </c>
      <c r="M11120" s="220">
        <f t="shared" si="173"/>
        <v>12657</v>
      </c>
    </row>
    <row r="11121" spans="1:13" x14ac:dyDescent="0.2">
      <c r="A11121" s="35" t="s">
        <v>7257</v>
      </c>
      <c r="B11121" s="1" t="s">
        <v>5572</v>
      </c>
      <c r="C11121" s="45" t="s">
        <v>971</v>
      </c>
      <c r="D11121" s="23" t="s">
        <v>5734</v>
      </c>
      <c r="E11121" s="23" t="s">
        <v>4141</v>
      </c>
      <c r="F11121" s="40">
        <v>0.2</v>
      </c>
      <c r="G11121" s="25">
        <v>37863</v>
      </c>
      <c r="H11121" s="25">
        <v>7573</v>
      </c>
      <c r="I11121" s="25"/>
      <c r="J11121" s="58" t="e">
        <f>HYPERLINK("#"&amp;"Insumos"&amp;"!A"&amp;MATCH($B11121,#REF!,0),"Ins "&amp;$B11121)</f>
        <v>#REF!</v>
      </c>
      <c r="M11121" s="220"/>
    </row>
    <row r="11122" spans="1:13" x14ac:dyDescent="0.2">
      <c r="A11122" s="35" t="s">
        <v>7257</v>
      </c>
      <c r="B11122" s="1" t="s">
        <v>2112</v>
      </c>
      <c r="C11122" s="45" t="s">
        <v>2058</v>
      </c>
      <c r="D11122" s="23" t="s">
        <v>5534</v>
      </c>
      <c r="E11122" s="23" t="s">
        <v>4140</v>
      </c>
      <c r="F11122" s="40">
        <v>2.5000000000000001E-2</v>
      </c>
      <c r="G11122" s="25">
        <v>69183</v>
      </c>
      <c r="H11122" s="25">
        <v>1730</v>
      </c>
      <c r="I11122" s="25"/>
      <c r="J11122" s="58" t="e">
        <f>HYPERLINK("#"&amp;"Insumos"&amp;"!A"&amp;MATCH($B11122,#REF!,0),"Ins "&amp;$B11122)</f>
        <v>#REF!</v>
      </c>
      <c r="M11122" s="220"/>
    </row>
    <row r="11123" spans="1:13" x14ac:dyDescent="0.2">
      <c r="A11123" s="35" t="s">
        <v>7257</v>
      </c>
      <c r="B11123" s="1" t="s">
        <v>5533</v>
      </c>
      <c r="C11123" s="45" t="s">
        <v>5892</v>
      </c>
      <c r="D11123" s="23" t="s">
        <v>977</v>
      </c>
      <c r="E11123" s="23" t="s">
        <v>4134</v>
      </c>
      <c r="F11123" s="40">
        <v>0.1</v>
      </c>
      <c r="G11123" s="25">
        <v>3623</v>
      </c>
      <c r="H11123" s="25">
        <v>362</v>
      </c>
      <c r="I11123" s="25"/>
      <c r="J11123" s="58" t="e">
        <f>HYPERLINK("#"&amp;"Insumos"&amp;"!A"&amp;MATCH($B11123,#REF!,0),"Ins "&amp;$B11123)</f>
        <v>#REF!</v>
      </c>
      <c r="M11123" s="220"/>
    </row>
    <row r="11124" spans="1:13" ht="38.25" x14ac:dyDescent="0.2">
      <c r="A11124" s="36" t="s">
        <v>8416</v>
      </c>
      <c r="B11124" s="26" t="s">
        <v>6816</v>
      </c>
      <c r="C11124" s="79" t="s">
        <v>8417</v>
      </c>
      <c r="D11124" s="37" t="s">
        <v>5608</v>
      </c>
      <c r="E11124" s="37" t="s">
        <v>465</v>
      </c>
      <c r="F11124" s="41"/>
      <c r="G11124" s="27"/>
      <c r="H11124" s="27"/>
      <c r="I11124" s="27">
        <v>50953</v>
      </c>
      <c r="M11124" s="220">
        <f t="shared" si="173"/>
        <v>66728</v>
      </c>
    </row>
    <row r="11125" spans="1:13" x14ac:dyDescent="0.2">
      <c r="A11125" s="35" t="s">
        <v>8416</v>
      </c>
      <c r="B11125" s="1" t="s">
        <v>5604</v>
      </c>
      <c r="C11125" s="45" t="s">
        <v>540</v>
      </c>
      <c r="D11125" s="23" t="s">
        <v>5585</v>
      </c>
      <c r="E11125" s="23" t="s">
        <v>466</v>
      </c>
      <c r="F11125" s="40">
        <v>2.5700000000000001E-2</v>
      </c>
      <c r="G11125" s="25">
        <v>531559</v>
      </c>
      <c r="H11125" s="25">
        <v>13661</v>
      </c>
      <c r="I11125" s="25"/>
      <c r="M11125" s="220"/>
    </row>
    <row r="11126" spans="1:13" x14ac:dyDescent="0.2">
      <c r="A11126" s="35" t="s">
        <v>8416</v>
      </c>
      <c r="B11126" s="1" t="s">
        <v>5572</v>
      </c>
      <c r="C11126" s="45" t="s">
        <v>971</v>
      </c>
      <c r="D11126" s="23" t="s">
        <v>5734</v>
      </c>
      <c r="E11126" s="23" t="s">
        <v>4141</v>
      </c>
      <c r="F11126" s="40">
        <v>0.49</v>
      </c>
      <c r="G11126" s="25">
        <v>37863</v>
      </c>
      <c r="H11126" s="25">
        <v>18553</v>
      </c>
      <c r="I11126" s="25"/>
      <c r="J11126" s="58" t="e">
        <f>HYPERLINK("#"&amp;"Insumos"&amp;"!A"&amp;MATCH($B11126,#REF!,0),"Ins "&amp;$B11126)</f>
        <v>#REF!</v>
      </c>
      <c r="M11126" s="220"/>
    </row>
    <row r="11127" spans="1:13" ht="25.5" x14ac:dyDescent="0.2">
      <c r="A11127" s="35" t="s">
        <v>8416</v>
      </c>
      <c r="B11127" s="1" t="s">
        <v>597</v>
      </c>
      <c r="C11127" s="45" t="s">
        <v>8738</v>
      </c>
      <c r="D11127" s="23" t="s">
        <v>5534</v>
      </c>
      <c r="E11127" s="23" t="s">
        <v>8737</v>
      </c>
      <c r="F11127" s="40">
        <v>0.1</v>
      </c>
      <c r="G11127" s="25">
        <v>17302</v>
      </c>
      <c r="H11127" s="25">
        <v>1730</v>
      </c>
      <c r="I11127" s="25"/>
      <c r="J11127" s="58" t="e">
        <f>HYPERLINK("#"&amp;"Insumos"&amp;"!A"&amp;MATCH($B11127,#REF!,0),"Ins "&amp;$B11127)</f>
        <v>#REF!</v>
      </c>
      <c r="M11127" s="220"/>
    </row>
    <row r="11128" spans="1:13" x14ac:dyDescent="0.2">
      <c r="A11128" s="35" t="s">
        <v>8416</v>
      </c>
      <c r="B11128" s="1" t="s">
        <v>263</v>
      </c>
      <c r="C11128" s="45" t="s">
        <v>696</v>
      </c>
      <c r="D11128" s="23" t="s">
        <v>5534</v>
      </c>
      <c r="E11128" s="23" t="s">
        <v>4140</v>
      </c>
      <c r="F11128" s="40">
        <v>2.8999999999999998E-3</v>
      </c>
      <c r="G11128" s="25">
        <v>187426</v>
      </c>
      <c r="H11128" s="25">
        <v>544</v>
      </c>
      <c r="I11128" s="25"/>
      <c r="J11128" s="58" t="e">
        <f>HYPERLINK("#"&amp;"Insumos"&amp;"!A"&amp;MATCH($B11128,#REF!,0),"Ins "&amp;$B11128)</f>
        <v>#REF!</v>
      </c>
      <c r="M11128" s="220"/>
    </row>
    <row r="11129" spans="1:13" x14ac:dyDescent="0.2">
      <c r="A11129" s="35" t="s">
        <v>8416</v>
      </c>
      <c r="B11129" s="1" t="s">
        <v>5533</v>
      </c>
      <c r="C11129" s="45" t="s">
        <v>5892</v>
      </c>
      <c r="D11129" s="23" t="s">
        <v>977</v>
      </c>
      <c r="E11129" s="23" t="s">
        <v>4134</v>
      </c>
      <c r="F11129" s="40">
        <v>0.45</v>
      </c>
      <c r="G11129" s="25">
        <v>3623</v>
      </c>
      <c r="H11129" s="25">
        <v>1630</v>
      </c>
      <c r="I11129" s="25"/>
      <c r="J11129" s="58" t="e">
        <f>HYPERLINK("#"&amp;"Insumos"&amp;"!A"&amp;MATCH($B11129,#REF!,0),"Ins "&amp;$B11129)</f>
        <v>#REF!</v>
      </c>
      <c r="M11129" s="220"/>
    </row>
    <row r="11130" spans="1:13" x14ac:dyDescent="0.2">
      <c r="A11130" s="35" t="s">
        <v>8416</v>
      </c>
      <c r="B11130" s="1" t="s">
        <v>5007</v>
      </c>
      <c r="C11130" s="45" t="s">
        <v>720</v>
      </c>
      <c r="D11130" s="23" t="s">
        <v>5751</v>
      </c>
      <c r="E11130" s="23" t="s">
        <v>4134</v>
      </c>
      <c r="F11130" s="40">
        <v>0.52</v>
      </c>
      <c r="G11130" s="25">
        <v>1897</v>
      </c>
      <c r="H11130" s="25">
        <v>986</v>
      </c>
      <c r="I11130" s="25"/>
      <c r="J11130" s="58" t="e">
        <f>HYPERLINK("#"&amp;"Insumos"&amp;"!A"&amp;MATCH($B11130,#REF!,0),"Ins "&amp;$B11130)</f>
        <v>#REF!</v>
      </c>
      <c r="M11130" s="220"/>
    </row>
    <row r="11131" spans="1:13" x14ac:dyDescent="0.2">
      <c r="A11131" s="35" t="s">
        <v>8416</v>
      </c>
      <c r="B11131" s="1" t="s">
        <v>5186</v>
      </c>
      <c r="C11131" s="45" t="s">
        <v>1212</v>
      </c>
      <c r="D11131" s="23" t="s">
        <v>5751</v>
      </c>
      <c r="E11131" s="23" t="s">
        <v>467</v>
      </c>
      <c r="F11131" s="40">
        <v>0.8</v>
      </c>
      <c r="G11131" s="25">
        <v>17311</v>
      </c>
      <c r="H11131" s="25">
        <v>13849</v>
      </c>
      <c r="I11131" s="25"/>
      <c r="J11131" s="58" t="e">
        <f>HYPERLINK("#"&amp;"Insumos"&amp;"!A"&amp;MATCH($B11131,#REF!,0),"Ins "&amp;$B11131)</f>
        <v>#REF!</v>
      </c>
      <c r="M11131" s="220"/>
    </row>
    <row r="11132" spans="1:13" x14ac:dyDescent="0.2">
      <c r="A11132" s="36" t="s">
        <v>8418</v>
      </c>
      <c r="B11132" s="26" t="s">
        <v>6816</v>
      </c>
      <c r="C11132" s="79" t="s">
        <v>8419</v>
      </c>
      <c r="D11132" s="37" t="s">
        <v>5608</v>
      </c>
      <c r="E11132" s="37" t="s">
        <v>465</v>
      </c>
      <c r="F11132" s="41"/>
      <c r="G11132" s="27"/>
      <c r="H11132" s="27"/>
      <c r="I11132" s="27">
        <v>5138</v>
      </c>
      <c r="M11132" s="220">
        <f t="shared" si="173"/>
        <v>6729</v>
      </c>
    </row>
    <row r="11133" spans="1:13" x14ac:dyDescent="0.2">
      <c r="A11133" s="35" t="s">
        <v>8418</v>
      </c>
      <c r="B11133" s="1" t="s">
        <v>4562</v>
      </c>
      <c r="C11133" s="45" t="s">
        <v>8856</v>
      </c>
      <c r="D11133" s="23" t="s">
        <v>5751</v>
      </c>
      <c r="E11133" s="23" t="s">
        <v>4138</v>
      </c>
      <c r="F11133" s="40">
        <v>0.1</v>
      </c>
      <c r="G11133" s="25">
        <v>25896</v>
      </c>
      <c r="H11133" s="25">
        <v>2590</v>
      </c>
      <c r="I11133" s="25"/>
      <c r="J11133" s="58" t="e">
        <f>HYPERLINK("#"&amp;"Insumos"&amp;"!A"&amp;MATCH($B11133,#REF!,0),"Ins "&amp;$B11133)</f>
        <v>#REF!</v>
      </c>
      <c r="M11133" s="220"/>
    </row>
    <row r="11134" spans="1:13" x14ac:dyDescent="0.2">
      <c r="A11134" s="35" t="s">
        <v>8418</v>
      </c>
      <c r="B11134" s="1" t="s">
        <v>7753</v>
      </c>
      <c r="C11134" s="45" t="s">
        <v>540</v>
      </c>
      <c r="D11134" s="23" t="s">
        <v>5751</v>
      </c>
      <c r="E11134" s="23" t="s">
        <v>466</v>
      </c>
      <c r="F11134" s="40">
        <v>3.47E-3</v>
      </c>
      <c r="G11134" s="25">
        <v>734369</v>
      </c>
      <c r="H11134" s="25">
        <v>2548</v>
      </c>
      <c r="I11134" s="25"/>
      <c r="J11134" s="58" t="e">
        <f>HYPERLINK("#"&amp;"Insumos"&amp;"!A"&amp;MATCH($B11134,#REF!,0),"Ins "&amp;$B11134)</f>
        <v>#REF!</v>
      </c>
      <c r="M11134" s="220"/>
    </row>
    <row r="11135" spans="1:13" ht="38.25" x14ac:dyDescent="0.2">
      <c r="A11135" s="36" t="s">
        <v>10010</v>
      </c>
      <c r="B11135" s="26" t="s">
        <v>6816</v>
      </c>
      <c r="C11135" s="79" t="s">
        <v>10011</v>
      </c>
      <c r="D11135" s="37" t="s">
        <v>5608</v>
      </c>
      <c r="E11135" s="37" t="s">
        <v>465</v>
      </c>
      <c r="F11135" s="41"/>
      <c r="G11135" s="27"/>
      <c r="H11135" s="27"/>
      <c r="I11135" s="27">
        <v>35061</v>
      </c>
      <c r="M11135" s="220">
        <f t="shared" si="173"/>
        <v>45916</v>
      </c>
    </row>
    <row r="11136" spans="1:13" x14ac:dyDescent="0.2">
      <c r="A11136" s="35" t="s">
        <v>10010</v>
      </c>
      <c r="B11136" s="1" t="s">
        <v>5572</v>
      </c>
      <c r="C11136" s="45" t="s">
        <v>971</v>
      </c>
      <c r="D11136" s="23" t="s">
        <v>5734</v>
      </c>
      <c r="E11136" s="23" t="s">
        <v>4141</v>
      </c>
      <c r="F11136" s="40">
        <v>0.5</v>
      </c>
      <c r="G11136" s="25">
        <v>37863</v>
      </c>
      <c r="H11136" s="25">
        <v>18932</v>
      </c>
      <c r="I11136" s="25"/>
      <c r="J11136" s="58" t="e">
        <f>HYPERLINK("#"&amp;"Insumos"&amp;"!A"&amp;MATCH($B11136,#REF!,0),"Ins "&amp;$B11136)</f>
        <v>#REF!</v>
      </c>
      <c r="M11136" s="220"/>
    </row>
    <row r="11137" spans="1:13" x14ac:dyDescent="0.2">
      <c r="A11137" s="35" t="s">
        <v>10010</v>
      </c>
      <c r="B11137" s="1" t="s">
        <v>263</v>
      </c>
      <c r="C11137" s="45" t="s">
        <v>696</v>
      </c>
      <c r="D11137" s="23" t="s">
        <v>5534</v>
      </c>
      <c r="E11137" s="23" t="s">
        <v>4140</v>
      </c>
      <c r="F11137" s="40">
        <v>1E-3</v>
      </c>
      <c r="G11137" s="25">
        <v>187426</v>
      </c>
      <c r="H11137" s="25">
        <v>187</v>
      </c>
      <c r="I11137" s="25"/>
      <c r="J11137" s="58" t="e">
        <f>HYPERLINK("#"&amp;"Insumos"&amp;"!A"&amp;MATCH($B11137,#REF!,0),"Ins "&amp;$B11137)</f>
        <v>#REF!</v>
      </c>
      <c r="M11137" s="220"/>
    </row>
    <row r="11138" spans="1:13" x14ac:dyDescent="0.2">
      <c r="A11138" s="35" t="s">
        <v>10010</v>
      </c>
      <c r="B11138" s="1" t="s">
        <v>5533</v>
      </c>
      <c r="C11138" s="45" t="s">
        <v>5892</v>
      </c>
      <c r="D11138" s="23" t="s">
        <v>977</v>
      </c>
      <c r="E11138" s="23" t="s">
        <v>4134</v>
      </c>
      <c r="F11138" s="40">
        <v>0.01</v>
      </c>
      <c r="G11138" s="25">
        <v>3623</v>
      </c>
      <c r="H11138" s="25">
        <v>36</v>
      </c>
      <c r="I11138" s="25"/>
      <c r="J11138" s="58" t="e">
        <f>HYPERLINK("#"&amp;"Insumos"&amp;"!A"&amp;MATCH($B11138,#REF!,0),"Ins "&amp;$B11138)</f>
        <v>#REF!</v>
      </c>
      <c r="M11138" s="220"/>
    </row>
    <row r="11139" spans="1:13" x14ac:dyDescent="0.2">
      <c r="A11139" s="35" t="s">
        <v>10010</v>
      </c>
      <c r="B11139" s="1" t="s">
        <v>5007</v>
      </c>
      <c r="C11139" s="45" t="s">
        <v>720</v>
      </c>
      <c r="D11139" s="23" t="s">
        <v>5751</v>
      </c>
      <c r="E11139" s="23" t="s">
        <v>4134</v>
      </c>
      <c r="F11139" s="40">
        <v>0.1</v>
      </c>
      <c r="G11139" s="25">
        <v>1897</v>
      </c>
      <c r="H11139" s="25">
        <v>190</v>
      </c>
      <c r="I11139" s="25"/>
      <c r="J11139" s="58" t="e">
        <f>HYPERLINK("#"&amp;"Insumos"&amp;"!A"&amp;MATCH($B11139,#REF!,0),"Ins "&amp;$B11139)</f>
        <v>#REF!</v>
      </c>
      <c r="M11139" s="220"/>
    </row>
    <row r="11140" spans="1:13" x14ac:dyDescent="0.2">
      <c r="A11140" s="35" t="s">
        <v>10010</v>
      </c>
      <c r="B11140" s="34" t="s">
        <v>9978</v>
      </c>
      <c r="C11140" s="45" t="s">
        <v>10015</v>
      </c>
      <c r="D11140" s="23" t="s">
        <v>5751</v>
      </c>
      <c r="E11140" s="23" t="s">
        <v>10014</v>
      </c>
      <c r="F11140" s="40">
        <v>0.08</v>
      </c>
      <c r="G11140" s="25">
        <v>196456</v>
      </c>
      <c r="H11140" s="25">
        <v>15716</v>
      </c>
      <c r="I11140" s="25"/>
      <c r="J11140" s="58" t="e">
        <f>HYPERLINK("#"&amp;"Insumos"&amp;"!A"&amp;MATCH($B11140,#REF!,0),"Ins "&amp;$B11140)</f>
        <v>#REF!</v>
      </c>
      <c r="M11140" s="220"/>
    </row>
    <row r="11141" spans="1:13" ht="38.25" x14ac:dyDescent="0.2">
      <c r="A11141" s="36" t="s">
        <v>10012</v>
      </c>
      <c r="B11141" s="26" t="s">
        <v>6816</v>
      </c>
      <c r="C11141" s="79" t="s">
        <v>10016</v>
      </c>
      <c r="D11141" s="37" t="s">
        <v>5608</v>
      </c>
      <c r="E11141" s="37" t="s">
        <v>465</v>
      </c>
      <c r="F11141" s="41"/>
      <c r="G11141" s="27"/>
      <c r="H11141" s="27"/>
      <c r="I11141" s="27">
        <v>66961</v>
      </c>
      <c r="M11141" s="220">
        <f t="shared" ref="M11141:M11202" si="174">ROUND(I11141*(1+$L$2),0)</f>
        <v>87692</v>
      </c>
    </row>
    <row r="11142" spans="1:13" x14ac:dyDescent="0.2">
      <c r="A11142" s="35" t="s">
        <v>10012</v>
      </c>
      <c r="B11142" s="1" t="s">
        <v>5572</v>
      </c>
      <c r="C11142" s="45" t="s">
        <v>971</v>
      </c>
      <c r="D11142" s="23" t="s">
        <v>5734</v>
      </c>
      <c r="E11142" s="23" t="s">
        <v>4141</v>
      </c>
      <c r="F11142" s="40">
        <v>0.55000000000000004</v>
      </c>
      <c r="G11142" s="25">
        <v>37863</v>
      </c>
      <c r="H11142" s="25">
        <v>20825</v>
      </c>
      <c r="I11142" s="25"/>
      <c r="J11142" s="58" t="e">
        <f>HYPERLINK("#"&amp;"Insumos"&amp;"!A"&amp;MATCH($B11142,#REF!,0),"Ins "&amp;$B11142)</f>
        <v>#REF!</v>
      </c>
      <c r="M11142" s="220"/>
    </row>
    <row r="11143" spans="1:13" x14ac:dyDescent="0.2">
      <c r="A11143" s="35" t="s">
        <v>10012</v>
      </c>
      <c r="B11143" s="1" t="s">
        <v>263</v>
      </c>
      <c r="C11143" s="45" t="s">
        <v>696</v>
      </c>
      <c r="D11143" s="23" t="s">
        <v>5534</v>
      </c>
      <c r="E11143" s="23" t="s">
        <v>4140</v>
      </c>
      <c r="F11143" s="40">
        <v>1E-3</v>
      </c>
      <c r="G11143" s="25">
        <v>187426</v>
      </c>
      <c r="H11143" s="25">
        <v>187</v>
      </c>
      <c r="I11143" s="25"/>
      <c r="J11143" s="58" t="e">
        <f>HYPERLINK("#"&amp;"Insumos"&amp;"!A"&amp;MATCH($B11143,#REF!,0),"Ins "&amp;$B11143)</f>
        <v>#REF!</v>
      </c>
      <c r="M11143" s="220"/>
    </row>
    <row r="11144" spans="1:13" x14ac:dyDescent="0.2">
      <c r="A11144" s="35" t="s">
        <v>10012</v>
      </c>
      <c r="B11144" s="1" t="s">
        <v>5533</v>
      </c>
      <c r="C11144" s="45" t="s">
        <v>5892</v>
      </c>
      <c r="D11144" s="23" t="s">
        <v>977</v>
      </c>
      <c r="E11144" s="23" t="s">
        <v>4134</v>
      </c>
      <c r="F11144" s="40">
        <v>0.01</v>
      </c>
      <c r="G11144" s="25">
        <v>3623</v>
      </c>
      <c r="H11144" s="25">
        <v>36</v>
      </c>
      <c r="I11144" s="25"/>
      <c r="J11144" s="58" t="e">
        <f>HYPERLINK("#"&amp;"Insumos"&amp;"!A"&amp;MATCH($B11144,#REF!,0),"Ins "&amp;$B11144)</f>
        <v>#REF!</v>
      </c>
      <c r="M11144" s="220"/>
    </row>
    <row r="11145" spans="1:13" x14ac:dyDescent="0.2">
      <c r="A11145" s="35" t="s">
        <v>10012</v>
      </c>
      <c r="B11145" s="1" t="s">
        <v>5007</v>
      </c>
      <c r="C11145" s="45" t="s">
        <v>720</v>
      </c>
      <c r="D11145" s="23" t="s">
        <v>5751</v>
      </c>
      <c r="E11145" s="23" t="s">
        <v>4134</v>
      </c>
      <c r="F11145" s="40">
        <v>0.1</v>
      </c>
      <c r="G11145" s="25">
        <v>1897</v>
      </c>
      <c r="H11145" s="25">
        <v>190</v>
      </c>
      <c r="I11145" s="25"/>
      <c r="J11145" s="58" t="e">
        <f>HYPERLINK("#"&amp;"Insumos"&amp;"!A"&amp;MATCH($B11145,#REF!,0),"Ins "&amp;$B11145)</f>
        <v>#REF!</v>
      </c>
      <c r="M11145" s="220"/>
    </row>
    <row r="11146" spans="1:13" x14ac:dyDescent="0.2">
      <c r="A11146" s="35" t="s">
        <v>10012</v>
      </c>
      <c r="B11146" s="34" t="s">
        <v>9977</v>
      </c>
      <c r="C11146" s="45" t="s">
        <v>10013</v>
      </c>
      <c r="D11146" s="23" t="s">
        <v>5751</v>
      </c>
      <c r="E11146" s="23" t="s">
        <v>10014</v>
      </c>
      <c r="F11146" s="40">
        <v>1.2500000000000001E-2</v>
      </c>
      <c r="G11146" s="25">
        <v>450216</v>
      </c>
      <c r="H11146" s="25">
        <v>5628</v>
      </c>
      <c r="I11146" s="25"/>
      <c r="J11146" s="58" t="e">
        <f>HYPERLINK("#"&amp;"Insumos"&amp;"!A"&amp;MATCH($B11146,#REF!,0),"Ins "&amp;$B11146)</f>
        <v>#REF!</v>
      </c>
      <c r="M11146" s="220"/>
    </row>
    <row r="11147" spans="1:13" x14ac:dyDescent="0.2">
      <c r="A11147" s="35" t="s">
        <v>10012</v>
      </c>
      <c r="B11147" s="34" t="s">
        <v>9031</v>
      </c>
      <c r="C11147" s="45" t="s">
        <v>9093</v>
      </c>
      <c r="D11147" s="23" t="s">
        <v>5751</v>
      </c>
      <c r="E11147" s="23" t="s">
        <v>8514</v>
      </c>
      <c r="F11147" s="40">
        <v>1</v>
      </c>
      <c r="G11147" s="25">
        <v>40095</v>
      </c>
      <c r="H11147" s="25">
        <v>40095</v>
      </c>
      <c r="I11147" s="25"/>
      <c r="J11147" s="58" t="e">
        <f>HYPERLINK("#"&amp;"Insumos"&amp;"!A"&amp;MATCH($B11147,#REF!,0),"Ins "&amp;$B11147)</f>
        <v>#REF!</v>
      </c>
      <c r="M11147" s="220"/>
    </row>
    <row r="11148" spans="1:13" ht="25.5" x14ac:dyDescent="0.2">
      <c r="A11148" s="36" t="s">
        <v>12016</v>
      </c>
      <c r="B11148" s="26" t="s">
        <v>6816</v>
      </c>
      <c r="C11148" s="79" t="s">
        <v>12017</v>
      </c>
      <c r="D11148" s="37" t="s">
        <v>5608</v>
      </c>
      <c r="E11148" s="37" t="s">
        <v>465</v>
      </c>
      <c r="F11148" s="41"/>
      <c r="G11148" s="27"/>
      <c r="H11148" s="27"/>
      <c r="I11148" s="27">
        <v>7283</v>
      </c>
      <c r="M11148" s="220">
        <f t="shared" si="174"/>
        <v>9538</v>
      </c>
    </row>
    <row r="11149" spans="1:13" x14ac:dyDescent="0.2">
      <c r="A11149" s="35" t="s">
        <v>12016</v>
      </c>
      <c r="B11149" s="1" t="s">
        <v>5572</v>
      </c>
      <c r="C11149" s="45" t="s">
        <v>971</v>
      </c>
      <c r="D11149" s="23" t="s">
        <v>5734</v>
      </c>
      <c r="E11149" s="23" t="s">
        <v>4141</v>
      </c>
      <c r="F11149" s="40">
        <v>0.1</v>
      </c>
      <c r="G11149" s="25">
        <v>37863</v>
      </c>
      <c r="H11149" s="25">
        <v>3786</v>
      </c>
      <c r="I11149" s="25"/>
      <c r="J11149" s="58" t="e">
        <f>HYPERLINK("#"&amp;"Insumos"&amp;"!A"&amp;MATCH($B11149,#REF!,0),"Ins "&amp;$B11149)</f>
        <v>#REF!</v>
      </c>
      <c r="M11149" s="220"/>
    </row>
    <row r="11150" spans="1:13" x14ac:dyDescent="0.2">
      <c r="A11150" s="35" t="s">
        <v>12016</v>
      </c>
      <c r="B11150" s="1" t="s">
        <v>263</v>
      </c>
      <c r="C11150" s="45" t="s">
        <v>696</v>
      </c>
      <c r="D11150" s="23" t="s">
        <v>5534</v>
      </c>
      <c r="E11150" s="23" t="s">
        <v>4140</v>
      </c>
      <c r="F11150" s="40">
        <v>1E-3</v>
      </c>
      <c r="G11150" s="25">
        <v>187426</v>
      </c>
      <c r="H11150" s="25">
        <v>187</v>
      </c>
      <c r="I11150" s="25"/>
      <c r="J11150" s="58" t="e">
        <f>HYPERLINK("#"&amp;"Insumos"&amp;"!A"&amp;MATCH($B11150,#REF!,0),"Ins "&amp;$B11150)</f>
        <v>#REF!</v>
      </c>
      <c r="M11150" s="220"/>
    </row>
    <row r="11151" spans="1:13" x14ac:dyDescent="0.2">
      <c r="A11151" s="35" t="s">
        <v>12016</v>
      </c>
      <c r="B11151" s="1" t="s">
        <v>5533</v>
      </c>
      <c r="C11151" s="45" t="s">
        <v>5892</v>
      </c>
      <c r="D11151" s="23" t="s">
        <v>977</v>
      </c>
      <c r="E11151" s="23" t="s">
        <v>4134</v>
      </c>
      <c r="F11151" s="40">
        <v>0.01</v>
      </c>
      <c r="G11151" s="25">
        <v>3623</v>
      </c>
      <c r="H11151" s="25">
        <v>36</v>
      </c>
      <c r="I11151" s="25"/>
      <c r="J11151" s="58" t="e">
        <f>HYPERLINK("#"&amp;"Insumos"&amp;"!A"&amp;MATCH($B11151,#REF!,0),"Ins "&amp;$B11151)</f>
        <v>#REF!</v>
      </c>
      <c r="M11151" s="220"/>
    </row>
    <row r="11152" spans="1:13" x14ac:dyDescent="0.2">
      <c r="A11152" s="35" t="s">
        <v>12016</v>
      </c>
      <c r="B11152" s="1" t="s">
        <v>5007</v>
      </c>
      <c r="C11152" s="45" t="s">
        <v>720</v>
      </c>
      <c r="D11152" s="23" t="s">
        <v>5751</v>
      </c>
      <c r="E11152" s="23" t="s">
        <v>4134</v>
      </c>
      <c r="F11152" s="40">
        <v>0.1</v>
      </c>
      <c r="G11152" s="25">
        <v>1897</v>
      </c>
      <c r="H11152" s="25">
        <v>190</v>
      </c>
      <c r="I11152" s="25"/>
      <c r="J11152" s="58" t="e">
        <f>HYPERLINK("#"&amp;"Insumos"&amp;"!A"&amp;MATCH($B11152,#REF!,0),"Ins "&amp;$B11152)</f>
        <v>#REF!</v>
      </c>
      <c r="M11152" s="220"/>
    </row>
    <row r="11153" spans="1:13" x14ac:dyDescent="0.2">
      <c r="A11153" s="35" t="s">
        <v>12016</v>
      </c>
      <c r="B11153" s="34" t="s">
        <v>12004</v>
      </c>
      <c r="C11153" s="45" t="s">
        <v>12019</v>
      </c>
      <c r="D11153" s="23" t="s">
        <v>5751</v>
      </c>
      <c r="E11153" s="23" t="s">
        <v>467</v>
      </c>
      <c r="F11153" s="40">
        <v>0.06</v>
      </c>
      <c r="G11153" s="25">
        <v>48776</v>
      </c>
      <c r="H11153" s="25">
        <v>2927</v>
      </c>
      <c r="I11153" s="25"/>
      <c r="J11153" s="58" t="e">
        <f>HYPERLINK("#"&amp;"Insumos"&amp;"!A"&amp;MATCH($B11153,#REF!,0),"Ins "&amp;$B11153)</f>
        <v>#REF!</v>
      </c>
      <c r="M11153" s="220"/>
    </row>
    <row r="11154" spans="1:13" ht="25.5" x14ac:dyDescent="0.2">
      <c r="A11154" s="35" t="s">
        <v>12016</v>
      </c>
      <c r="B11154" s="34" t="s">
        <v>8793</v>
      </c>
      <c r="C11154" s="45" t="s">
        <v>8794</v>
      </c>
      <c r="D11154" s="23" t="s">
        <v>5534</v>
      </c>
      <c r="E11154" s="23" t="s">
        <v>8737</v>
      </c>
      <c r="F11154" s="44">
        <v>5.0000000000000001E-3</v>
      </c>
      <c r="G11154" s="25">
        <v>31485</v>
      </c>
      <c r="H11154" s="25">
        <v>157</v>
      </c>
      <c r="I11154" s="25"/>
      <c r="J11154" s="58" t="e">
        <f>HYPERLINK("#"&amp;"Insumos"&amp;"!A"&amp;MATCH($B11154,#REF!,0),"Ins "&amp;$B11154)</f>
        <v>#REF!</v>
      </c>
      <c r="M11154" s="220"/>
    </row>
    <row r="11155" spans="1:13" ht="25.5" x14ac:dyDescent="0.2">
      <c r="A11155" s="36" t="s">
        <v>12607</v>
      </c>
      <c r="B11155" s="26" t="s">
        <v>6816</v>
      </c>
      <c r="C11155" s="79" t="s">
        <v>12608</v>
      </c>
      <c r="D11155" s="37" t="s">
        <v>5608</v>
      </c>
      <c r="E11155" s="37" t="s">
        <v>464</v>
      </c>
      <c r="F11155" s="41"/>
      <c r="G11155" s="27"/>
      <c r="H11155" s="27"/>
      <c r="I11155" s="27">
        <v>14587</v>
      </c>
      <c r="M11155" s="220">
        <f t="shared" si="174"/>
        <v>19103</v>
      </c>
    </row>
    <row r="11156" spans="1:13" x14ac:dyDescent="0.2">
      <c r="A11156" s="35" t="s">
        <v>12607</v>
      </c>
      <c r="B11156" s="1" t="s">
        <v>5572</v>
      </c>
      <c r="C11156" s="45" t="s">
        <v>971</v>
      </c>
      <c r="D11156" s="23" t="s">
        <v>5734</v>
      </c>
      <c r="E11156" s="23" t="s">
        <v>4141</v>
      </c>
      <c r="F11156" s="40">
        <v>0.33</v>
      </c>
      <c r="G11156" s="25">
        <v>37863</v>
      </c>
      <c r="H11156" s="25">
        <v>12495</v>
      </c>
      <c r="I11156" s="25"/>
      <c r="J11156" s="58" t="e">
        <f>HYPERLINK("#"&amp;"Insumos"&amp;"!A"&amp;MATCH($B11156,#REF!,0),"Ins "&amp;$B11156)</f>
        <v>#REF!</v>
      </c>
      <c r="M11156" s="220"/>
    </row>
    <row r="11157" spans="1:13" x14ac:dyDescent="0.2">
      <c r="A11157" s="35" t="s">
        <v>12607</v>
      </c>
      <c r="B11157" s="1" t="s">
        <v>2112</v>
      </c>
      <c r="C11157" s="45" t="s">
        <v>2058</v>
      </c>
      <c r="D11157" s="23" t="s">
        <v>5534</v>
      </c>
      <c r="E11157" s="23" t="s">
        <v>4140</v>
      </c>
      <c r="F11157" s="40">
        <v>2.5000000000000001E-2</v>
      </c>
      <c r="G11157" s="25">
        <v>69183</v>
      </c>
      <c r="H11157" s="25">
        <v>1730</v>
      </c>
      <c r="I11157" s="25"/>
      <c r="J11157" s="58" t="e">
        <f>HYPERLINK("#"&amp;"Insumos"&amp;"!A"&amp;MATCH($B11157,#REF!,0),"Ins "&amp;$B11157)</f>
        <v>#REF!</v>
      </c>
      <c r="M11157" s="220"/>
    </row>
    <row r="11158" spans="1:13" x14ac:dyDescent="0.2">
      <c r="A11158" s="35" t="s">
        <v>12607</v>
      </c>
      <c r="B11158" s="1" t="s">
        <v>5533</v>
      </c>
      <c r="C11158" s="45" t="s">
        <v>5892</v>
      </c>
      <c r="D11158" s="23" t="s">
        <v>977</v>
      </c>
      <c r="E11158" s="23" t="s">
        <v>4134</v>
      </c>
      <c r="F11158" s="40">
        <v>0.1</v>
      </c>
      <c r="G11158" s="25">
        <v>3623</v>
      </c>
      <c r="H11158" s="25">
        <v>362</v>
      </c>
      <c r="I11158" s="25"/>
      <c r="J11158" s="58" t="e">
        <f>HYPERLINK("#"&amp;"Insumos"&amp;"!A"&amp;MATCH($B11158,#REF!,0),"Ins "&amp;$B11158)</f>
        <v>#REF!</v>
      </c>
      <c r="M11158" s="220"/>
    </row>
    <row r="11159" spans="1:13" s="176" customFormat="1" ht="40.15" customHeight="1" x14ac:dyDescent="0.2">
      <c r="A11159" s="170" t="s">
        <v>4101</v>
      </c>
      <c r="B11159" s="171"/>
      <c r="C11159" s="172" t="s">
        <v>3</v>
      </c>
      <c r="D11159" s="173" t="s">
        <v>5607</v>
      </c>
      <c r="E11159" s="173"/>
      <c r="F11159" s="174"/>
      <c r="G11159" s="175"/>
      <c r="H11159" s="175"/>
      <c r="I11159" s="175"/>
      <c r="M11159" s="220"/>
    </row>
    <row r="11160" spans="1:13" ht="38.25" x14ac:dyDescent="0.2">
      <c r="A11160" s="36" t="s">
        <v>3044</v>
      </c>
      <c r="B11160" s="26" t="s">
        <v>6816</v>
      </c>
      <c r="C11160" s="79" t="s">
        <v>10764</v>
      </c>
      <c r="D11160" s="37" t="s">
        <v>5608</v>
      </c>
      <c r="E11160" s="37" t="s">
        <v>465</v>
      </c>
      <c r="F11160" s="41"/>
      <c r="G11160" s="27"/>
      <c r="H11160" s="27"/>
      <c r="I11160" s="27">
        <v>75373</v>
      </c>
      <c r="M11160" s="220">
        <f t="shared" si="174"/>
        <v>98708</v>
      </c>
    </row>
    <row r="11161" spans="1:13" x14ac:dyDescent="0.2">
      <c r="A11161" s="35" t="s">
        <v>3044</v>
      </c>
      <c r="B11161" s="1" t="s">
        <v>5578</v>
      </c>
      <c r="C11161" s="45" t="s">
        <v>1015</v>
      </c>
      <c r="D11161" s="23" t="s">
        <v>5734</v>
      </c>
      <c r="E11161" s="23" t="s">
        <v>4141</v>
      </c>
      <c r="F11161" s="40">
        <v>0.15</v>
      </c>
      <c r="G11161" s="25">
        <v>52425</v>
      </c>
      <c r="H11161" s="25">
        <v>7864</v>
      </c>
      <c r="I11161" s="25"/>
      <c r="J11161" s="58" t="e">
        <f>HYPERLINK("#"&amp;"Insumos"&amp;"!A"&amp;MATCH($B11161,#REF!,0),"Ins "&amp;$B11161)</f>
        <v>#REF!</v>
      </c>
      <c r="M11161" s="220"/>
    </row>
    <row r="11162" spans="1:13" x14ac:dyDescent="0.2">
      <c r="A11162" s="35" t="s">
        <v>3044</v>
      </c>
      <c r="B11162" s="1" t="s">
        <v>263</v>
      </c>
      <c r="C11162" s="45" t="s">
        <v>696</v>
      </c>
      <c r="D11162" s="23" t="s">
        <v>5534</v>
      </c>
      <c r="E11162" s="23" t="s">
        <v>4140</v>
      </c>
      <c r="F11162" s="40">
        <v>6.7000000000000002E-3</v>
      </c>
      <c r="G11162" s="25">
        <v>187426</v>
      </c>
      <c r="H11162" s="25">
        <v>1256</v>
      </c>
      <c r="I11162" s="25"/>
      <c r="J11162" s="58" t="e">
        <f>HYPERLINK("#"&amp;"Insumos"&amp;"!A"&amp;MATCH($B11162,#REF!,0),"Ins "&amp;$B11162)</f>
        <v>#REF!</v>
      </c>
      <c r="M11162" s="220"/>
    </row>
    <row r="11163" spans="1:13" x14ac:dyDescent="0.2">
      <c r="A11163" s="35" t="s">
        <v>3044</v>
      </c>
      <c r="B11163" s="1" t="s">
        <v>946</v>
      </c>
      <c r="C11163" s="45" t="s">
        <v>1931</v>
      </c>
      <c r="D11163" s="23" t="s">
        <v>5534</v>
      </c>
      <c r="E11163" s="23" t="s">
        <v>4140</v>
      </c>
      <c r="F11163" s="40">
        <v>0.1</v>
      </c>
      <c r="G11163" s="25">
        <v>54356</v>
      </c>
      <c r="H11163" s="25">
        <v>5436</v>
      </c>
      <c r="I11163" s="25"/>
      <c r="J11163" s="58" t="e">
        <f>HYPERLINK("#"&amp;"Insumos"&amp;"!A"&amp;MATCH($B11163,#REF!,0),"Ins "&amp;$B11163)</f>
        <v>#REF!</v>
      </c>
      <c r="M11163" s="220"/>
    </row>
    <row r="11164" spans="1:13" x14ac:dyDescent="0.2">
      <c r="A11164" s="35" t="s">
        <v>3044</v>
      </c>
      <c r="B11164" s="1" t="s">
        <v>5533</v>
      </c>
      <c r="C11164" s="45" t="s">
        <v>5892</v>
      </c>
      <c r="D11164" s="23" t="s">
        <v>977</v>
      </c>
      <c r="E11164" s="23" t="s">
        <v>4134</v>
      </c>
      <c r="F11164" s="40">
        <v>0.01</v>
      </c>
      <c r="G11164" s="25">
        <v>3623</v>
      </c>
      <c r="H11164" s="25">
        <v>36</v>
      </c>
      <c r="I11164" s="25"/>
      <c r="J11164" s="58" t="e">
        <f>HYPERLINK("#"&amp;"Insumos"&amp;"!A"&amp;MATCH($B11164,#REF!,0),"Ins "&amp;$B11164)</f>
        <v>#REF!</v>
      </c>
      <c r="M11164" s="220"/>
    </row>
    <row r="11165" spans="1:13" x14ac:dyDescent="0.2">
      <c r="A11165" s="35" t="s">
        <v>3044</v>
      </c>
      <c r="B11165" s="1" t="s">
        <v>4573</v>
      </c>
      <c r="C11165" s="45" t="s">
        <v>1436</v>
      </c>
      <c r="D11165" s="23" t="s">
        <v>5751</v>
      </c>
      <c r="E11165" s="23" t="s">
        <v>4138</v>
      </c>
      <c r="F11165" s="40">
        <v>8.0000000000000002E-3</v>
      </c>
      <c r="G11165" s="25">
        <v>114544</v>
      </c>
      <c r="H11165" s="25">
        <v>916</v>
      </c>
      <c r="I11165" s="25"/>
      <c r="J11165" s="58" t="e">
        <f>HYPERLINK("#"&amp;"Insumos"&amp;"!A"&amp;MATCH($B11165,#REF!,0),"Ins "&amp;$B11165)</f>
        <v>#REF!</v>
      </c>
      <c r="M11165" s="220"/>
    </row>
    <row r="11166" spans="1:13" x14ac:dyDescent="0.2">
      <c r="A11166" s="35" t="s">
        <v>3044</v>
      </c>
      <c r="B11166" s="1" t="s">
        <v>5007</v>
      </c>
      <c r="C11166" s="45" t="s">
        <v>720</v>
      </c>
      <c r="D11166" s="23" t="s">
        <v>5751</v>
      </c>
      <c r="E11166" s="23" t="s">
        <v>4134</v>
      </c>
      <c r="F11166" s="40">
        <v>0.372</v>
      </c>
      <c r="G11166" s="25">
        <v>1897</v>
      </c>
      <c r="H11166" s="25">
        <v>706</v>
      </c>
      <c r="I11166" s="25"/>
      <c r="J11166" s="58" t="e">
        <f>HYPERLINK("#"&amp;"Insumos"&amp;"!A"&amp;MATCH($B11166,#REF!,0),"Ins "&amp;$B11166)</f>
        <v>#REF!</v>
      </c>
      <c r="M11166" s="220"/>
    </row>
    <row r="11167" spans="1:13" x14ac:dyDescent="0.2">
      <c r="A11167" s="35" t="s">
        <v>3044</v>
      </c>
      <c r="B11167" s="1" t="s">
        <v>5452</v>
      </c>
      <c r="C11167" s="45" t="s">
        <v>1199</v>
      </c>
      <c r="D11167" s="23" t="s">
        <v>5751</v>
      </c>
      <c r="E11167" s="23" t="s">
        <v>4136</v>
      </c>
      <c r="F11167" s="40">
        <v>0.1</v>
      </c>
      <c r="G11167" s="25">
        <v>5566</v>
      </c>
      <c r="H11167" s="25">
        <v>557</v>
      </c>
      <c r="I11167" s="25"/>
      <c r="J11167" s="58" t="e">
        <f>HYPERLINK("#"&amp;"Insumos"&amp;"!A"&amp;MATCH($B11167,#REF!,0),"Ins "&amp;$B11167)</f>
        <v>#REF!</v>
      </c>
      <c r="M11167" s="220"/>
    </row>
    <row r="11168" spans="1:13" ht="25.5" x14ac:dyDescent="0.2">
      <c r="A11168" s="35" t="s">
        <v>3044</v>
      </c>
      <c r="B11168" s="1" t="s">
        <v>5270</v>
      </c>
      <c r="C11168" s="45" t="s">
        <v>1240</v>
      </c>
      <c r="D11168" s="23" t="s">
        <v>5751</v>
      </c>
      <c r="E11168" s="23" t="s">
        <v>465</v>
      </c>
      <c r="F11168" s="40">
        <v>1</v>
      </c>
      <c r="G11168" s="25">
        <v>58602</v>
      </c>
      <c r="H11168" s="25">
        <v>58602</v>
      </c>
      <c r="I11168" s="25"/>
      <c r="J11168" s="58" t="e">
        <f>HYPERLINK("#"&amp;"Insumos"&amp;"!A"&amp;MATCH($B11168,#REF!,0),"Ins "&amp;$B11168)</f>
        <v>#REF!</v>
      </c>
      <c r="M11168" s="220"/>
    </row>
    <row r="11169" spans="1:13" ht="76.5" x14ac:dyDescent="0.2">
      <c r="A11169" s="36" t="s">
        <v>3037</v>
      </c>
      <c r="B11169" s="26" t="s">
        <v>6816</v>
      </c>
      <c r="C11169" s="79" t="s">
        <v>10765</v>
      </c>
      <c r="D11169" s="37" t="s">
        <v>5608</v>
      </c>
      <c r="E11169" s="37" t="s">
        <v>465</v>
      </c>
      <c r="F11169" s="41"/>
      <c r="G11169" s="27"/>
      <c r="H11169" s="27"/>
      <c r="I11169" s="27">
        <v>98296</v>
      </c>
      <c r="M11169" s="220">
        <f t="shared" si="174"/>
        <v>128728</v>
      </c>
    </row>
    <row r="11170" spans="1:13" x14ac:dyDescent="0.2">
      <c r="A11170" s="35" t="s">
        <v>3037</v>
      </c>
      <c r="B11170" s="1" t="s">
        <v>5578</v>
      </c>
      <c r="C11170" s="45" t="s">
        <v>1015</v>
      </c>
      <c r="D11170" s="23" t="s">
        <v>5734</v>
      </c>
      <c r="E11170" s="23" t="s">
        <v>4141</v>
      </c>
      <c r="F11170" s="40">
        <v>0.35</v>
      </c>
      <c r="G11170" s="25">
        <v>52425</v>
      </c>
      <c r="H11170" s="25">
        <v>18349</v>
      </c>
      <c r="I11170" s="25"/>
      <c r="J11170" s="58" t="e">
        <f>HYPERLINK("#"&amp;"Insumos"&amp;"!A"&amp;MATCH($B11170,#REF!,0),"Ins "&amp;$B11170)</f>
        <v>#REF!</v>
      </c>
      <c r="M11170" s="220"/>
    </row>
    <row r="11171" spans="1:13" ht="25.5" x14ac:dyDescent="0.2">
      <c r="A11171" s="35" t="s">
        <v>3037</v>
      </c>
      <c r="B11171" s="1" t="s">
        <v>597</v>
      </c>
      <c r="C11171" s="45" t="s">
        <v>8738</v>
      </c>
      <c r="D11171" s="23" t="s">
        <v>5534</v>
      </c>
      <c r="E11171" s="23" t="s">
        <v>8737</v>
      </c>
      <c r="F11171" s="40">
        <v>0.1</v>
      </c>
      <c r="G11171" s="25">
        <v>17302</v>
      </c>
      <c r="H11171" s="25">
        <v>1730</v>
      </c>
      <c r="I11171" s="25"/>
      <c r="J11171" s="58" t="e">
        <f>HYPERLINK("#"&amp;"Insumos"&amp;"!A"&amp;MATCH($B11171,#REF!,0),"Ins "&amp;$B11171)</f>
        <v>#REF!</v>
      </c>
      <c r="M11171" s="220"/>
    </row>
    <row r="11172" spans="1:13" x14ac:dyDescent="0.2">
      <c r="A11172" s="35" t="s">
        <v>3037</v>
      </c>
      <c r="B11172" s="1" t="s">
        <v>263</v>
      </c>
      <c r="C11172" s="45" t="s">
        <v>696</v>
      </c>
      <c r="D11172" s="23" t="s">
        <v>5534</v>
      </c>
      <c r="E11172" s="23" t="s">
        <v>4140</v>
      </c>
      <c r="F11172" s="40">
        <v>7.4000000000000003E-3</v>
      </c>
      <c r="G11172" s="25">
        <v>187426</v>
      </c>
      <c r="H11172" s="25">
        <v>1387</v>
      </c>
      <c r="I11172" s="25"/>
      <c r="J11172" s="58" t="e">
        <f>HYPERLINK("#"&amp;"Insumos"&amp;"!A"&amp;MATCH($B11172,#REF!,0),"Ins "&amp;$B11172)</f>
        <v>#REF!</v>
      </c>
      <c r="M11172" s="220"/>
    </row>
    <row r="11173" spans="1:13" x14ac:dyDescent="0.2">
      <c r="A11173" s="35" t="s">
        <v>3037</v>
      </c>
      <c r="B11173" s="1" t="s">
        <v>139</v>
      </c>
      <c r="C11173" s="45" t="s">
        <v>155</v>
      </c>
      <c r="D11173" s="23" t="s">
        <v>5534</v>
      </c>
      <c r="E11173" s="23" t="s">
        <v>4140</v>
      </c>
      <c r="F11173" s="40">
        <v>2.5000000000000001E-2</v>
      </c>
      <c r="G11173" s="25">
        <v>86632</v>
      </c>
      <c r="H11173" s="25">
        <v>2166</v>
      </c>
      <c r="I11173" s="25"/>
      <c r="J11173" s="58" t="e">
        <f>HYPERLINK("#"&amp;"Insumos"&amp;"!A"&amp;MATCH($B11173,#REF!,0),"Ins "&amp;$B11173)</f>
        <v>#REF!</v>
      </c>
      <c r="M11173" s="220"/>
    </row>
    <row r="11174" spans="1:13" x14ac:dyDescent="0.2">
      <c r="A11174" s="35" t="s">
        <v>3037</v>
      </c>
      <c r="B11174" s="1" t="s">
        <v>767</v>
      </c>
      <c r="C11174" s="45" t="s">
        <v>1725</v>
      </c>
      <c r="D11174" s="23" t="s">
        <v>5534</v>
      </c>
      <c r="E11174" s="23" t="s">
        <v>4140</v>
      </c>
      <c r="F11174" s="40">
        <v>0.1</v>
      </c>
      <c r="G11174" s="25">
        <v>3262</v>
      </c>
      <c r="H11174" s="25">
        <v>326</v>
      </c>
      <c r="I11174" s="25"/>
      <c r="J11174" s="58" t="e">
        <f>HYPERLINK("#"&amp;"Insumos"&amp;"!A"&amp;MATCH($B11174,#REF!,0),"Ins "&amp;$B11174)</f>
        <v>#REF!</v>
      </c>
      <c r="M11174" s="220"/>
    </row>
    <row r="11175" spans="1:13" x14ac:dyDescent="0.2">
      <c r="A11175" s="35" t="s">
        <v>3037</v>
      </c>
      <c r="B11175" s="1" t="s">
        <v>5533</v>
      </c>
      <c r="C11175" s="45" t="s">
        <v>5892</v>
      </c>
      <c r="D11175" s="23" t="s">
        <v>977</v>
      </c>
      <c r="E11175" s="23" t="s">
        <v>4134</v>
      </c>
      <c r="F11175" s="40">
        <v>0.2</v>
      </c>
      <c r="G11175" s="25">
        <v>3623</v>
      </c>
      <c r="H11175" s="25">
        <v>725</v>
      </c>
      <c r="I11175" s="25"/>
      <c r="J11175" s="58" t="e">
        <f>HYPERLINK("#"&amp;"Insumos"&amp;"!A"&amp;MATCH($B11175,#REF!,0),"Ins "&amp;$B11175)</f>
        <v>#REF!</v>
      </c>
      <c r="M11175" s="220"/>
    </row>
    <row r="11176" spans="1:13" x14ac:dyDescent="0.2">
      <c r="A11176" s="35" t="s">
        <v>3037</v>
      </c>
      <c r="B11176" s="1" t="s">
        <v>5007</v>
      </c>
      <c r="C11176" s="45" t="s">
        <v>720</v>
      </c>
      <c r="D11176" s="23" t="s">
        <v>5751</v>
      </c>
      <c r="E11176" s="23" t="s">
        <v>4134</v>
      </c>
      <c r="F11176" s="40">
        <v>0.372</v>
      </c>
      <c r="G11176" s="25">
        <v>1897</v>
      </c>
      <c r="H11176" s="25">
        <v>706</v>
      </c>
      <c r="I11176" s="25"/>
      <c r="J11176" s="58" t="e">
        <f>HYPERLINK("#"&amp;"Insumos"&amp;"!A"&amp;MATCH($B11176,#REF!,0),"Ins "&amp;$B11176)</f>
        <v>#REF!</v>
      </c>
      <c r="M11176" s="220"/>
    </row>
    <row r="11177" spans="1:13" ht="25.5" x14ac:dyDescent="0.2">
      <c r="A11177" s="35" t="s">
        <v>3037</v>
      </c>
      <c r="B11177" s="1" t="s">
        <v>5395</v>
      </c>
      <c r="C11177" s="45" t="s">
        <v>1168</v>
      </c>
      <c r="D11177" s="23" t="s">
        <v>5751</v>
      </c>
      <c r="E11177" s="23" t="s">
        <v>465</v>
      </c>
      <c r="F11177" s="40">
        <v>1.1000000000000001</v>
      </c>
      <c r="G11177" s="25">
        <v>63993</v>
      </c>
      <c r="H11177" s="25">
        <v>70392</v>
      </c>
      <c r="I11177" s="25"/>
      <c r="J11177" s="58" t="e">
        <f>HYPERLINK("#"&amp;"Insumos"&amp;"!A"&amp;MATCH($B11177,#REF!,0),"Ins "&amp;$B11177)</f>
        <v>#REF!</v>
      </c>
      <c r="M11177" s="220"/>
    </row>
    <row r="11178" spans="1:13" ht="25.5" x14ac:dyDescent="0.2">
      <c r="A11178" s="35" t="s">
        <v>3037</v>
      </c>
      <c r="B11178" s="1" t="s">
        <v>5399</v>
      </c>
      <c r="C11178" s="45" t="s">
        <v>1172</v>
      </c>
      <c r="D11178" s="23" t="s">
        <v>5751</v>
      </c>
      <c r="E11178" s="23" t="s">
        <v>4134</v>
      </c>
      <c r="F11178" s="40">
        <v>3</v>
      </c>
      <c r="G11178" s="25">
        <v>426</v>
      </c>
      <c r="H11178" s="25">
        <v>1278</v>
      </c>
      <c r="I11178" s="25"/>
      <c r="J11178" s="58" t="e">
        <f>HYPERLINK("#"&amp;"Insumos"&amp;"!A"&amp;MATCH($B11178,#REF!,0),"Ins "&amp;$B11178)</f>
        <v>#REF!</v>
      </c>
      <c r="M11178" s="220"/>
    </row>
    <row r="11179" spans="1:13" x14ac:dyDescent="0.2">
      <c r="A11179" s="35" t="s">
        <v>3037</v>
      </c>
      <c r="B11179" s="1" t="s">
        <v>4527</v>
      </c>
      <c r="C11179" s="45" t="s">
        <v>1414</v>
      </c>
      <c r="D11179" s="23" t="s">
        <v>5751</v>
      </c>
      <c r="E11179" s="23" t="s">
        <v>287</v>
      </c>
      <c r="F11179" s="40">
        <v>0.1</v>
      </c>
      <c r="G11179" s="25">
        <v>12369</v>
      </c>
      <c r="H11179" s="25">
        <v>1237</v>
      </c>
      <c r="I11179" s="25"/>
      <c r="J11179" s="58" t="e">
        <f>HYPERLINK("#"&amp;"Insumos"&amp;"!A"&amp;MATCH($B11179,#REF!,0),"Ins "&amp;$B11179)</f>
        <v>#REF!</v>
      </c>
      <c r="M11179" s="220"/>
    </row>
    <row r="11180" spans="1:13" ht="76.5" x14ac:dyDescent="0.2">
      <c r="A11180" s="36" t="s">
        <v>3038</v>
      </c>
      <c r="B11180" s="26" t="s">
        <v>6816</v>
      </c>
      <c r="C11180" s="79" t="s">
        <v>10766</v>
      </c>
      <c r="D11180" s="37" t="s">
        <v>5608</v>
      </c>
      <c r="E11180" s="37" t="s">
        <v>465</v>
      </c>
      <c r="F11180" s="41"/>
      <c r="G11180" s="27"/>
      <c r="H11180" s="27"/>
      <c r="I11180" s="27">
        <v>87297</v>
      </c>
      <c r="M11180" s="220">
        <f t="shared" si="174"/>
        <v>114324</v>
      </c>
    </row>
    <row r="11181" spans="1:13" x14ac:dyDescent="0.2">
      <c r="A11181" s="35" t="s">
        <v>3038</v>
      </c>
      <c r="B11181" s="1" t="s">
        <v>5578</v>
      </c>
      <c r="C11181" s="45" t="s">
        <v>1015</v>
      </c>
      <c r="D11181" s="23" t="s">
        <v>5734</v>
      </c>
      <c r="E11181" s="23" t="s">
        <v>4141</v>
      </c>
      <c r="F11181" s="40">
        <v>0.35</v>
      </c>
      <c r="G11181" s="25">
        <v>52425</v>
      </c>
      <c r="H11181" s="25">
        <v>18349</v>
      </c>
      <c r="I11181" s="25"/>
      <c r="J11181" s="58" t="e">
        <f>HYPERLINK("#"&amp;"Insumos"&amp;"!A"&amp;MATCH($B11181,#REF!,0),"Ins "&amp;$B11181)</f>
        <v>#REF!</v>
      </c>
      <c r="M11181" s="220"/>
    </row>
    <row r="11182" spans="1:13" ht="25.5" x14ac:dyDescent="0.2">
      <c r="A11182" s="35" t="s">
        <v>3038</v>
      </c>
      <c r="B11182" s="1" t="s">
        <v>597</v>
      </c>
      <c r="C11182" s="45" t="s">
        <v>8738</v>
      </c>
      <c r="D11182" s="23" t="s">
        <v>5534</v>
      </c>
      <c r="E11182" s="23" t="s">
        <v>8737</v>
      </c>
      <c r="F11182" s="40">
        <v>0.1</v>
      </c>
      <c r="G11182" s="25">
        <v>17302</v>
      </c>
      <c r="H11182" s="25">
        <v>1730</v>
      </c>
      <c r="I11182" s="25"/>
      <c r="J11182" s="58" t="e">
        <f>HYPERLINK("#"&amp;"Insumos"&amp;"!A"&amp;MATCH($B11182,#REF!,0),"Ins "&amp;$B11182)</f>
        <v>#REF!</v>
      </c>
      <c r="M11182" s="220"/>
    </row>
    <row r="11183" spans="1:13" x14ac:dyDescent="0.2">
      <c r="A11183" s="35" t="s">
        <v>3038</v>
      </c>
      <c r="B11183" s="1" t="s">
        <v>263</v>
      </c>
      <c r="C11183" s="45" t="s">
        <v>696</v>
      </c>
      <c r="D11183" s="23" t="s">
        <v>5534</v>
      </c>
      <c r="E11183" s="23" t="s">
        <v>4140</v>
      </c>
      <c r="F11183" s="40">
        <v>6.3E-3</v>
      </c>
      <c r="G11183" s="25">
        <v>187426</v>
      </c>
      <c r="H11183" s="25">
        <v>1181</v>
      </c>
      <c r="I11183" s="25"/>
      <c r="J11183" s="58" t="e">
        <f>HYPERLINK("#"&amp;"Insumos"&amp;"!A"&amp;MATCH($B11183,#REF!,0),"Ins "&amp;$B11183)</f>
        <v>#REF!</v>
      </c>
      <c r="M11183" s="220"/>
    </row>
    <row r="11184" spans="1:13" x14ac:dyDescent="0.2">
      <c r="A11184" s="35" t="s">
        <v>3038</v>
      </c>
      <c r="B11184" s="1" t="s">
        <v>139</v>
      </c>
      <c r="C11184" s="45" t="s">
        <v>155</v>
      </c>
      <c r="D11184" s="23" t="s">
        <v>5534</v>
      </c>
      <c r="E11184" s="23" t="s">
        <v>4140</v>
      </c>
      <c r="F11184" s="40">
        <v>2.5000000000000001E-2</v>
      </c>
      <c r="G11184" s="25">
        <v>86632</v>
      </c>
      <c r="H11184" s="25">
        <v>2166</v>
      </c>
      <c r="I11184" s="25"/>
      <c r="J11184" s="58" t="e">
        <f>HYPERLINK("#"&amp;"Insumos"&amp;"!A"&amp;MATCH($B11184,#REF!,0),"Ins "&amp;$B11184)</f>
        <v>#REF!</v>
      </c>
      <c r="M11184" s="220"/>
    </row>
    <row r="11185" spans="1:13" x14ac:dyDescent="0.2">
      <c r="A11185" s="35" t="s">
        <v>3038</v>
      </c>
      <c r="B11185" s="1" t="s">
        <v>767</v>
      </c>
      <c r="C11185" s="45" t="s">
        <v>1725</v>
      </c>
      <c r="D11185" s="23" t="s">
        <v>5534</v>
      </c>
      <c r="E11185" s="23" t="s">
        <v>4140</v>
      </c>
      <c r="F11185" s="40">
        <v>0.1</v>
      </c>
      <c r="G11185" s="25">
        <v>3262</v>
      </c>
      <c r="H11185" s="25">
        <v>326</v>
      </c>
      <c r="I11185" s="25"/>
      <c r="J11185" s="58" t="e">
        <f>HYPERLINK("#"&amp;"Insumos"&amp;"!A"&amp;MATCH($B11185,#REF!,0),"Ins "&amp;$B11185)</f>
        <v>#REF!</v>
      </c>
      <c r="M11185" s="220"/>
    </row>
    <row r="11186" spans="1:13" x14ac:dyDescent="0.2">
      <c r="A11186" s="35" t="s">
        <v>3038</v>
      </c>
      <c r="B11186" s="1" t="s">
        <v>5533</v>
      </c>
      <c r="C11186" s="45" t="s">
        <v>5892</v>
      </c>
      <c r="D11186" s="23" t="s">
        <v>977</v>
      </c>
      <c r="E11186" s="23" t="s">
        <v>4134</v>
      </c>
      <c r="F11186" s="40">
        <v>0.2</v>
      </c>
      <c r="G11186" s="25">
        <v>3623</v>
      </c>
      <c r="H11186" s="25">
        <v>725</v>
      </c>
      <c r="I11186" s="25"/>
      <c r="J11186" s="58" t="e">
        <f>HYPERLINK("#"&amp;"Insumos"&amp;"!A"&amp;MATCH($B11186,#REF!,0),"Ins "&amp;$B11186)</f>
        <v>#REF!</v>
      </c>
      <c r="M11186" s="220"/>
    </row>
    <row r="11187" spans="1:13" x14ac:dyDescent="0.2">
      <c r="A11187" s="35" t="s">
        <v>3038</v>
      </c>
      <c r="B11187" s="1" t="s">
        <v>5007</v>
      </c>
      <c r="C11187" s="45" t="s">
        <v>720</v>
      </c>
      <c r="D11187" s="23" t="s">
        <v>5751</v>
      </c>
      <c r="E11187" s="23" t="s">
        <v>4134</v>
      </c>
      <c r="F11187" s="40">
        <v>0.372</v>
      </c>
      <c r="G11187" s="25">
        <v>1897</v>
      </c>
      <c r="H11187" s="25">
        <v>706</v>
      </c>
      <c r="I11187" s="25"/>
      <c r="J11187" s="58" t="e">
        <f>HYPERLINK("#"&amp;"Insumos"&amp;"!A"&amp;MATCH($B11187,#REF!,0),"Ins "&amp;$B11187)</f>
        <v>#REF!</v>
      </c>
      <c r="M11187" s="220"/>
    </row>
    <row r="11188" spans="1:13" ht="25.5" x14ac:dyDescent="0.2">
      <c r="A11188" s="35" t="s">
        <v>3038</v>
      </c>
      <c r="B11188" s="1" t="s">
        <v>5397</v>
      </c>
      <c r="C11188" s="45" t="s">
        <v>1170</v>
      </c>
      <c r="D11188" s="23" t="s">
        <v>5751</v>
      </c>
      <c r="E11188" s="23" t="s">
        <v>465</v>
      </c>
      <c r="F11188" s="40">
        <v>1.1000000000000001</v>
      </c>
      <c r="G11188" s="25">
        <v>54181</v>
      </c>
      <c r="H11188" s="25">
        <v>59599</v>
      </c>
      <c r="I11188" s="25"/>
      <c r="J11188" s="58" t="e">
        <f>HYPERLINK("#"&amp;"Insumos"&amp;"!A"&amp;MATCH($B11188,#REF!,0),"Ins "&amp;$B11188)</f>
        <v>#REF!</v>
      </c>
      <c r="M11188" s="220"/>
    </row>
    <row r="11189" spans="1:13" ht="25.5" x14ac:dyDescent="0.2">
      <c r="A11189" s="35" t="s">
        <v>3038</v>
      </c>
      <c r="B11189" s="1" t="s">
        <v>5399</v>
      </c>
      <c r="C11189" s="45" t="s">
        <v>1172</v>
      </c>
      <c r="D11189" s="23" t="s">
        <v>5751</v>
      </c>
      <c r="E11189" s="23" t="s">
        <v>4134</v>
      </c>
      <c r="F11189" s="40">
        <v>3</v>
      </c>
      <c r="G11189" s="25">
        <v>426</v>
      </c>
      <c r="H11189" s="25">
        <v>1278</v>
      </c>
      <c r="I11189" s="25"/>
      <c r="J11189" s="58" t="e">
        <f>HYPERLINK("#"&amp;"Insumos"&amp;"!A"&amp;MATCH($B11189,#REF!,0),"Ins "&amp;$B11189)</f>
        <v>#REF!</v>
      </c>
      <c r="M11189" s="220"/>
    </row>
    <row r="11190" spans="1:13" x14ac:dyDescent="0.2">
      <c r="A11190" s="35" t="s">
        <v>3038</v>
      </c>
      <c r="B11190" s="1" t="s">
        <v>4527</v>
      </c>
      <c r="C11190" s="45" t="s">
        <v>1414</v>
      </c>
      <c r="D11190" s="23" t="s">
        <v>5751</v>
      </c>
      <c r="E11190" s="23" t="s">
        <v>287</v>
      </c>
      <c r="F11190" s="40">
        <v>0.1</v>
      </c>
      <c r="G11190" s="25">
        <v>12369</v>
      </c>
      <c r="H11190" s="25">
        <v>1237</v>
      </c>
      <c r="I11190" s="25"/>
      <c r="J11190" s="58" t="e">
        <f>HYPERLINK("#"&amp;"Insumos"&amp;"!A"&amp;MATCH($B11190,#REF!,0),"Ins "&amp;$B11190)</f>
        <v>#REF!</v>
      </c>
      <c r="M11190" s="220"/>
    </row>
    <row r="11191" spans="1:13" ht="63.75" x14ac:dyDescent="0.2">
      <c r="A11191" s="36" t="s">
        <v>3039</v>
      </c>
      <c r="B11191" s="26" t="s">
        <v>6816</v>
      </c>
      <c r="C11191" s="79" t="s">
        <v>10767</v>
      </c>
      <c r="D11191" s="37" t="s">
        <v>5608</v>
      </c>
      <c r="E11191" s="37" t="s">
        <v>465</v>
      </c>
      <c r="F11191" s="41"/>
      <c r="G11191" s="27"/>
      <c r="H11191" s="27"/>
      <c r="I11191" s="27">
        <v>226769</v>
      </c>
      <c r="M11191" s="220">
        <f t="shared" si="174"/>
        <v>296977</v>
      </c>
    </row>
    <row r="11192" spans="1:13" x14ac:dyDescent="0.2">
      <c r="A11192" s="35" t="s">
        <v>3039</v>
      </c>
      <c r="B11192" s="1" t="s">
        <v>5578</v>
      </c>
      <c r="C11192" s="45" t="s">
        <v>1015</v>
      </c>
      <c r="D11192" s="23" t="s">
        <v>5734</v>
      </c>
      <c r="E11192" s="23" t="s">
        <v>4141</v>
      </c>
      <c r="F11192" s="40">
        <v>0.35</v>
      </c>
      <c r="G11192" s="25">
        <v>52425</v>
      </c>
      <c r="H11192" s="25">
        <v>18349</v>
      </c>
      <c r="I11192" s="25"/>
      <c r="J11192" s="58" t="e">
        <f>HYPERLINK("#"&amp;"Insumos"&amp;"!A"&amp;MATCH($B11192,#REF!,0),"Ins "&amp;$B11192)</f>
        <v>#REF!</v>
      </c>
      <c r="M11192" s="220"/>
    </row>
    <row r="11193" spans="1:13" ht="25.5" x14ac:dyDescent="0.2">
      <c r="A11193" s="35" t="s">
        <v>3039</v>
      </c>
      <c r="B11193" s="1" t="s">
        <v>597</v>
      </c>
      <c r="C11193" s="45" t="s">
        <v>8738</v>
      </c>
      <c r="D11193" s="23" t="s">
        <v>5534</v>
      </c>
      <c r="E11193" s="23" t="s">
        <v>8737</v>
      </c>
      <c r="F11193" s="40">
        <v>0.1</v>
      </c>
      <c r="G11193" s="25">
        <v>17302</v>
      </c>
      <c r="H11193" s="25">
        <v>1730</v>
      </c>
      <c r="I11193" s="25"/>
      <c r="J11193" s="58" t="e">
        <f>HYPERLINK("#"&amp;"Insumos"&amp;"!A"&amp;MATCH($B11193,#REF!,0),"Ins "&amp;$B11193)</f>
        <v>#REF!</v>
      </c>
      <c r="M11193" s="220"/>
    </row>
    <row r="11194" spans="1:13" x14ac:dyDescent="0.2">
      <c r="A11194" s="35" t="s">
        <v>3039</v>
      </c>
      <c r="B11194" s="1" t="s">
        <v>263</v>
      </c>
      <c r="C11194" s="45" t="s">
        <v>696</v>
      </c>
      <c r="D11194" s="23" t="s">
        <v>5534</v>
      </c>
      <c r="E11194" s="23" t="s">
        <v>4140</v>
      </c>
      <c r="F11194" s="40">
        <v>2.0400000000000001E-2</v>
      </c>
      <c r="G11194" s="25">
        <v>187426</v>
      </c>
      <c r="H11194" s="25">
        <v>3823</v>
      </c>
      <c r="I11194" s="25"/>
      <c r="J11194" s="58" t="e">
        <f>HYPERLINK("#"&amp;"Insumos"&amp;"!A"&amp;MATCH($B11194,#REF!,0),"Ins "&amp;$B11194)</f>
        <v>#REF!</v>
      </c>
      <c r="M11194" s="220"/>
    </row>
    <row r="11195" spans="1:13" x14ac:dyDescent="0.2">
      <c r="A11195" s="35" t="s">
        <v>3039</v>
      </c>
      <c r="B11195" s="1" t="s">
        <v>139</v>
      </c>
      <c r="C11195" s="45" t="s">
        <v>155</v>
      </c>
      <c r="D11195" s="23" t="s">
        <v>5534</v>
      </c>
      <c r="E11195" s="23" t="s">
        <v>4140</v>
      </c>
      <c r="F11195" s="40">
        <v>2.5000000000000001E-2</v>
      </c>
      <c r="G11195" s="25">
        <v>86632</v>
      </c>
      <c r="H11195" s="25">
        <v>2166</v>
      </c>
      <c r="I11195" s="25"/>
      <c r="J11195" s="58" t="e">
        <f>HYPERLINK("#"&amp;"Insumos"&amp;"!A"&amp;MATCH($B11195,#REF!,0),"Ins "&amp;$B11195)</f>
        <v>#REF!</v>
      </c>
      <c r="M11195" s="220"/>
    </row>
    <row r="11196" spans="1:13" x14ac:dyDescent="0.2">
      <c r="A11196" s="35" t="s">
        <v>3039</v>
      </c>
      <c r="B11196" s="1" t="s">
        <v>767</v>
      </c>
      <c r="C11196" s="45" t="s">
        <v>1725</v>
      </c>
      <c r="D11196" s="23" t="s">
        <v>5534</v>
      </c>
      <c r="E11196" s="23" t="s">
        <v>4140</v>
      </c>
      <c r="F11196" s="40">
        <v>0.1</v>
      </c>
      <c r="G11196" s="25">
        <v>3262</v>
      </c>
      <c r="H11196" s="25">
        <v>326</v>
      </c>
      <c r="I11196" s="25"/>
      <c r="J11196" s="58" t="e">
        <f>HYPERLINK("#"&amp;"Insumos"&amp;"!A"&amp;MATCH($B11196,#REF!,0),"Ins "&amp;$B11196)</f>
        <v>#REF!</v>
      </c>
      <c r="M11196" s="220"/>
    </row>
    <row r="11197" spans="1:13" x14ac:dyDescent="0.2">
      <c r="A11197" s="35" t="s">
        <v>3039</v>
      </c>
      <c r="B11197" s="1" t="s">
        <v>5533</v>
      </c>
      <c r="C11197" s="45" t="s">
        <v>5892</v>
      </c>
      <c r="D11197" s="23" t="s">
        <v>977</v>
      </c>
      <c r="E11197" s="23" t="s">
        <v>4134</v>
      </c>
      <c r="F11197" s="40">
        <v>0.2</v>
      </c>
      <c r="G11197" s="25">
        <v>3623</v>
      </c>
      <c r="H11197" s="25">
        <v>725</v>
      </c>
      <c r="I11197" s="25"/>
      <c r="J11197" s="58" t="e">
        <f>HYPERLINK("#"&amp;"Insumos"&amp;"!A"&amp;MATCH($B11197,#REF!,0),"Ins "&amp;$B11197)</f>
        <v>#REF!</v>
      </c>
      <c r="M11197" s="220"/>
    </row>
    <row r="11198" spans="1:13" x14ac:dyDescent="0.2">
      <c r="A11198" s="35" t="s">
        <v>3039</v>
      </c>
      <c r="B11198" s="1" t="s">
        <v>5007</v>
      </c>
      <c r="C11198" s="45" t="s">
        <v>720</v>
      </c>
      <c r="D11198" s="23" t="s">
        <v>5751</v>
      </c>
      <c r="E11198" s="23" t="s">
        <v>4134</v>
      </c>
      <c r="F11198" s="40">
        <v>0.372</v>
      </c>
      <c r="G11198" s="25">
        <v>1897</v>
      </c>
      <c r="H11198" s="25">
        <v>706</v>
      </c>
      <c r="I11198" s="25"/>
      <c r="J11198" s="58" t="e">
        <f>HYPERLINK("#"&amp;"Insumos"&amp;"!A"&amp;MATCH($B11198,#REF!,0),"Ins "&amp;$B11198)</f>
        <v>#REF!</v>
      </c>
      <c r="M11198" s="220"/>
    </row>
    <row r="11199" spans="1:13" ht="25.5" x14ac:dyDescent="0.2">
      <c r="A11199" s="35" t="s">
        <v>3039</v>
      </c>
      <c r="B11199" s="1" t="s">
        <v>5396</v>
      </c>
      <c r="C11199" s="45" t="s">
        <v>1169</v>
      </c>
      <c r="D11199" s="23" t="s">
        <v>5751</v>
      </c>
      <c r="E11199" s="23" t="s">
        <v>465</v>
      </c>
      <c r="F11199" s="40">
        <v>1.1000000000000001</v>
      </c>
      <c r="G11199" s="25">
        <v>178572</v>
      </c>
      <c r="H11199" s="25">
        <v>196429</v>
      </c>
      <c r="I11199" s="25"/>
      <c r="J11199" s="58" t="e">
        <f>HYPERLINK("#"&amp;"Insumos"&amp;"!A"&amp;MATCH($B11199,#REF!,0),"Ins "&amp;$B11199)</f>
        <v>#REF!</v>
      </c>
      <c r="M11199" s="220"/>
    </row>
    <row r="11200" spans="1:13" ht="25.5" x14ac:dyDescent="0.2">
      <c r="A11200" s="35" t="s">
        <v>3039</v>
      </c>
      <c r="B11200" s="1" t="s">
        <v>5399</v>
      </c>
      <c r="C11200" s="45" t="s">
        <v>1172</v>
      </c>
      <c r="D11200" s="23" t="s">
        <v>5751</v>
      </c>
      <c r="E11200" s="23" t="s">
        <v>4134</v>
      </c>
      <c r="F11200" s="40">
        <v>3</v>
      </c>
      <c r="G11200" s="25">
        <v>426</v>
      </c>
      <c r="H11200" s="25">
        <v>1278</v>
      </c>
      <c r="I11200" s="25"/>
      <c r="J11200" s="58" t="e">
        <f>HYPERLINK("#"&amp;"Insumos"&amp;"!A"&amp;MATCH($B11200,#REF!,0),"Ins "&amp;$B11200)</f>
        <v>#REF!</v>
      </c>
      <c r="M11200" s="220"/>
    </row>
    <row r="11201" spans="1:13" x14ac:dyDescent="0.2">
      <c r="A11201" s="35" t="s">
        <v>3039</v>
      </c>
      <c r="B11201" s="1" t="s">
        <v>4527</v>
      </c>
      <c r="C11201" s="45" t="s">
        <v>1414</v>
      </c>
      <c r="D11201" s="23" t="s">
        <v>5751</v>
      </c>
      <c r="E11201" s="23" t="s">
        <v>287</v>
      </c>
      <c r="F11201" s="40">
        <v>0.1</v>
      </c>
      <c r="G11201" s="25">
        <v>12369</v>
      </c>
      <c r="H11201" s="25">
        <v>1237</v>
      </c>
      <c r="I11201" s="25"/>
      <c r="J11201" s="58" t="e">
        <f>HYPERLINK("#"&amp;"Insumos"&amp;"!A"&amp;MATCH($B11201,#REF!,0),"Ins "&amp;$B11201)</f>
        <v>#REF!</v>
      </c>
      <c r="M11201" s="220"/>
    </row>
    <row r="11202" spans="1:13" ht="63.75" x14ac:dyDescent="0.2">
      <c r="A11202" s="36" t="s">
        <v>3040</v>
      </c>
      <c r="B11202" s="26" t="s">
        <v>6816</v>
      </c>
      <c r="C11202" s="79" t="s">
        <v>10768</v>
      </c>
      <c r="D11202" s="37" t="s">
        <v>5608</v>
      </c>
      <c r="E11202" s="37" t="s">
        <v>464</v>
      </c>
      <c r="F11202" s="41"/>
      <c r="G11202" s="27"/>
      <c r="H11202" s="27"/>
      <c r="I11202" s="27">
        <v>65445</v>
      </c>
      <c r="M11202" s="220">
        <f t="shared" si="174"/>
        <v>85707</v>
      </c>
    </row>
    <row r="11203" spans="1:13" x14ac:dyDescent="0.2">
      <c r="A11203" s="35" t="s">
        <v>3040</v>
      </c>
      <c r="B11203" s="1" t="s">
        <v>5578</v>
      </c>
      <c r="C11203" s="45" t="s">
        <v>1015</v>
      </c>
      <c r="D11203" s="23" t="s">
        <v>5734</v>
      </c>
      <c r="E11203" s="23" t="s">
        <v>4141</v>
      </c>
      <c r="F11203" s="40">
        <v>5.7000000000000002E-2</v>
      </c>
      <c r="G11203" s="25">
        <v>52425</v>
      </c>
      <c r="H11203" s="25">
        <v>2988</v>
      </c>
      <c r="I11203" s="25"/>
      <c r="J11203" s="58" t="e">
        <f>HYPERLINK("#"&amp;"Insumos"&amp;"!A"&amp;MATCH($B11203,#REF!,0),"Ins "&amp;$B11203)</f>
        <v>#REF!</v>
      </c>
      <c r="M11203" s="220"/>
    </row>
    <row r="11204" spans="1:13" ht="25.5" x14ac:dyDescent="0.2">
      <c r="A11204" s="35" t="s">
        <v>3040</v>
      </c>
      <c r="B11204" s="1" t="s">
        <v>597</v>
      </c>
      <c r="C11204" s="45" t="s">
        <v>8738</v>
      </c>
      <c r="D11204" s="23" t="s">
        <v>5534</v>
      </c>
      <c r="E11204" s="23" t="s">
        <v>8737</v>
      </c>
      <c r="F11204" s="40">
        <v>0.1</v>
      </c>
      <c r="G11204" s="25">
        <v>17302</v>
      </c>
      <c r="H11204" s="25">
        <v>1730</v>
      </c>
      <c r="I11204" s="25"/>
      <c r="J11204" s="58" t="e">
        <f>HYPERLINK("#"&amp;"Insumos"&amp;"!A"&amp;MATCH($B11204,#REF!,0),"Ins "&amp;$B11204)</f>
        <v>#REF!</v>
      </c>
      <c r="M11204" s="220"/>
    </row>
    <row r="11205" spans="1:13" x14ac:dyDescent="0.2">
      <c r="A11205" s="35" t="s">
        <v>3040</v>
      </c>
      <c r="B11205" s="1" t="s">
        <v>263</v>
      </c>
      <c r="C11205" s="45" t="s">
        <v>696</v>
      </c>
      <c r="D11205" s="23" t="s">
        <v>5534</v>
      </c>
      <c r="E11205" s="23" t="s">
        <v>4140</v>
      </c>
      <c r="F11205" s="40">
        <v>5.7000000000000002E-3</v>
      </c>
      <c r="G11205" s="25">
        <v>187426</v>
      </c>
      <c r="H11205" s="25">
        <v>1068</v>
      </c>
      <c r="I11205" s="25"/>
      <c r="J11205" s="58" t="e">
        <f>HYPERLINK("#"&amp;"Insumos"&amp;"!A"&amp;MATCH($B11205,#REF!,0),"Ins "&amp;$B11205)</f>
        <v>#REF!</v>
      </c>
      <c r="M11205" s="220"/>
    </row>
    <row r="11206" spans="1:13" x14ac:dyDescent="0.2">
      <c r="A11206" s="35" t="s">
        <v>3040</v>
      </c>
      <c r="B11206" s="1" t="s">
        <v>139</v>
      </c>
      <c r="C11206" s="45" t="s">
        <v>155</v>
      </c>
      <c r="D11206" s="23" t="s">
        <v>5534</v>
      </c>
      <c r="E11206" s="23" t="s">
        <v>4140</v>
      </c>
      <c r="F11206" s="40">
        <v>2.5000000000000001E-2</v>
      </c>
      <c r="G11206" s="25">
        <v>86632</v>
      </c>
      <c r="H11206" s="25">
        <v>2166</v>
      </c>
      <c r="I11206" s="25"/>
      <c r="J11206" s="58" t="e">
        <f>HYPERLINK("#"&amp;"Insumos"&amp;"!A"&amp;MATCH($B11206,#REF!,0),"Ins "&amp;$B11206)</f>
        <v>#REF!</v>
      </c>
      <c r="M11206" s="220"/>
    </row>
    <row r="11207" spans="1:13" x14ac:dyDescent="0.2">
      <c r="A11207" s="35" t="s">
        <v>3040</v>
      </c>
      <c r="B11207" s="1" t="s">
        <v>767</v>
      </c>
      <c r="C11207" s="45" t="s">
        <v>1725</v>
      </c>
      <c r="D11207" s="23" t="s">
        <v>5534</v>
      </c>
      <c r="E11207" s="23" t="s">
        <v>4140</v>
      </c>
      <c r="F11207" s="40">
        <v>0.1</v>
      </c>
      <c r="G11207" s="25">
        <v>3262</v>
      </c>
      <c r="H11207" s="25">
        <v>326</v>
      </c>
      <c r="I11207" s="25"/>
      <c r="J11207" s="58" t="e">
        <f>HYPERLINK("#"&amp;"Insumos"&amp;"!A"&amp;MATCH($B11207,#REF!,0),"Ins "&amp;$B11207)</f>
        <v>#REF!</v>
      </c>
      <c r="M11207" s="220"/>
    </row>
    <row r="11208" spans="1:13" x14ac:dyDescent="0.2">
      <c r="A11208" s="35" t="s">
        <v>3040</v>
      </c>
      <c r="B11208" s="1" t="s">
        <v>5533</v>
      </c>
      <c r="C11208" s="45" t="s">
        <v>5892</v>
      </c>
      <c r="D11208" s="23" t="s">
        <v>977</v>
      </c>
      <c r="E11208" s="23" t="s">
        <v>4134</v>
      </c>
      <c r="F11208" s="40">
        <v>0.05</v>
      </c>
      <c r="G11208" s="25">
        <v>3623</v>
      </c>
      <c r="H11208" s="25">
        <v>181</v>
      </c>
      <c r="I11208" s="25"/>
      <c r="J11208" s="58" t="e">
        <f>HYPERLINK("#"&amp;"Insumos"&amp;"!A"&amp;MATCH($B11208,#REF!,0),"Ins "&amp;$B11208)</f>
        <v>#REF!</v>
      </c>
      <c r="M11208" s="220"/>
    </row>
    <row r="11209" spans="1:13" x14ac:dyDescent="0.2">
      <c r="A11209" s="35" t="s">
        <v>3040</v>
      </c>
      <c r="B11209" s="1" t="s">
        <v>5007</v>
      </c>
      <c r="C11209" s="45" t="s">
        <v>720</v>
      </c>
      <c r="D11209" s="23" t="s">
        <v>5751</v>
      </c>
      <c r="E11209" s="23" t="s">
        <v>4134</v>
      </c>
      <c r="F11209" s="40">
        <v>0.372</v>
      </c>
      <c r="G11209" s="25">
        <v>1897</v>
      </c>
      <c r="H11209" s="25">
        <v>706</v>
      </c>
      <c r="I11209" s="25"/>
      <c r="J11209" s="58" t="e">
        <f>HYPERLINK("#"&amp;"Insumos"&amp;"!A"&amp;MATCH($B11209,#REF!,0),"Ins "&amp;$B11209)</f>
        <v>#REF!</v>
      </c>
      <c r="M11209" s="220"/>
    </row>
    <row r="11210" spans="1:13" ht="25.5" x14ac:dyDescent="0.2">
      <c r="A11210" s="35" t="s">
        <v>3040</v>
      </c>
      <c r="B11210" s="1" t="s">
        <v>5388</v>
      </c>
      <c r="C11210" s="45" t="s">
        <v>1164</v>
      </c>
      <c r="D11210" s="23" t="s">
        <v>5751</v>
      </c>
      <c r="E11210" s="23" t="s">
        <v>4134</v>
      </c>
      <c r="F11210" s="40">
        <v>0.33</v>
      </c>
      <c r="G11210" s="25">
        <v>161633</v>
      </c>
      <c r="H11210" s="25">
        <v>53339</v>
      </c>
      <c r="I11210" s="25"/>
      <c r="J11210" s="58" t="e">
        <f>HYPERLINK("#"&amp;"Insumos"&amp;"!A"&amp;MATCH($B11210,#REF!,0),"Ins "&amp;$B11210)</f>
        <v>#REF!</v>
      </c>
      <c r="M11210" s="220"/>
    </row>
    <row r="11211" spans="1:13" ht="25.5" x14ac:dyDescent="0.2">
      <c r="A11211" s="35" t="s">
        <v>3040</v>
      </c>
      <c r="B11211" s="1" t="s">
        <v>5399</v>
      </c>
      <c r="C11211" s="45" t="s">
        <v>1172</v>
      </c>
      <c r="D11211" s="23" t="s">
        <v>5751</v>
      </c>
      <c r="E11211" s="23" t="s">
        <v>4134</v>
      </c>
      <c r="F11211" s="40">
        <v>4</v>
      </c>
      <c r="G11211" s="25">
        <v>426</v>
      </c>
      <c r="H11211" s="25">
        <v>1704</v>
      </c>
      <c r="I11211" s="25"/>
      <c r="J11211" s="58" t="e">
        <f>HYPERLINK("#"&amp;"Insumos"&amp;"!A"&amp;MATCH($B11211,#REF!,0),"Ins "&amp;$B11211)</f>
        <v>#REF!</v>
      </c>
      <c r="M11211" s="220"/>
    </row>
    <row r="11212" spans="1:13" x14ac:dyDescent="0.2">
      <c r="A11212" s="35" t="s">
        <v>3040</v>
      </c>
      <c r="B11212" s="1" t="s">
        <v>4527</v>
      </c>
      <c r="C11212" s="45" t="s">
        <v>1414</v>
      </c>
      <c r="D11212" s="23" t="s">
        <v>5751</v>
      </c>
      <c r="E11212" s="23" t="s">
        <v>287</v>
      </c>
      <c r="F11212" s="40">
        <v>0.1</v>
      </c>
      <c r="G11212" s="25">
        <v>12369</v>
      </c>
      <c r="H11212" s="25">
        <v>1237</v>
      </c>
      <c r="I11212" s="25"/>
      <c r="J11212" s="58" t="e">
        <f>HYPERLINK("#"&amp;"Insumos"&amp;"!A"&amp;MATCH($B11212,#REF!,0),"Ins "&amp;$B11212)</f>
        <v>#REF!</v>
      </c>
      <c r="M11212" s="220"/>
    </row>
    <row r="11213" spans="1:13" ht="63.75" x14ac:dyDescent="0.2">
      <c r="A11213" s="36" t="s">
        <v>3041</v>
      </c>
      <c r="B11213" s="26" t="s">
        <v>6816</v>
      </c>
      <c r="C11213" s="79" t="s">
        <v>10769</v>
      </c>
      <c r="D11213" s="37" t="s">
        <v>5608</v>
      </c>
      <c r="E11213" s="37" t="s">
        <v>464</v>
      </c>
      <c r="F11213" s="41"/>
      <c r="G11213" s="27"/>
      <c r="H11213" s="27"/>
      <c r="I11213" s="27">
        <v>67551</v>
      </c>
      <c r="M11213" s="220">
        <f t="shared" ref="M11213:M11259" si="175">ROUND(I11213*(1+$L$2),0)</f>
        <v>88465</v>
      </c>
    </row>
    <row r="11214" spans="1:13" x14ac:dyDescent="0.2">
      <c r="A11214" s="35" t="s">
        <v>3041</v>
      </c>
      <c r="B11214" s="1" t="s">
        <v>5578</v>
      </c>
      <c r="C11214" s="45" t="s">
        <v>1015</v>
      </c>
      <c r="D11214" s="23" t="s">
        <v>5734</v>
      </c>
      <c r="E11214" s="23" t="s">
        <v>4141</v>
      </c>
      <c r="F11214" s="40">
        <v>5.7000000000000002E-2</v>
      </c>
      <c r="G11214" s="25">
        <v>52425</v>
      </c>
      <c r="H11214" s="25">
        <v>2988</v>
      </c>
      <c r="I11214" s="25"/>
      <c r="J11214" s="58" t="e">
        <f>HYPERLINK("#"&amp;"Insumos"&amp;"!A"&amp;MATCH($B11214,#REF!,0),"Ins "&amp;$B11214)</f>
        <v>#REF!</v>
      </c>
      <c r="M11214" s="220"/>
    </row>
    <row r="11215" spans="1:13" ht="25.5" x14ac:dyDescent="0.2">
      <c r="A11215" s="35" t="s">
        <v>3041</v>
      </c>
      <c r="B11215" s="1" t="s">
        <v>597</v>
      </c>
      <c r="C11215" s="45" t="s">
        <v>8738</v>
      </c>
      <c r="D11215" s="23" t="s">
        <v>5534</v>
      </c>
      <c r="E11215" s="23" t="s">
        <v>8737</v>
      </c>
      <c r="F11215" s="40">
        <v>0.1</v>
      </c>
      <c r="G11215" s="25">
        <v>17302</v>
      </c>
      <c r="H11215" s="25">
        <v>1730</v>
      </c>
      <c r="I11215" s="25"/>
      <c r="J11215" s="58" t="e">
        <f>HYPERLINK("#"&amp;"Insumos"&amp;"!A"&amp;MATCH($B11215,#REF!,0),"Ins "&amp;$B11215)</f>
        <v>#REF!</v>
      </c>
      <c r="M11215" s="220"/>
    </row>
    <row r="11216" spans="1:13" x14ac:dyDescent="0.2">
      <c r="A11216" s="35" t="s">
        <v>3041</v>
      </c>
      <c r="B11216" s="1" t="s">
        <v>263</v>
      </c>
      <c r="C11216" s="45" t="s">
        <v>696</v>
      </c>
      <c r="D11216" s="23" t="s">
        <v>5534</v>
      </c>
      <c r="E11216" s="23" t="s">
        <v>4140</v>
      </c>
      <c r="F11216" s="40">
        <v>5.8999999999999999E-3</v>
      </c>
      <c r="G11216" s="25">
        <v>187426</v>
      </c>
      <c r="H11216" s="25">
        <v>1106</v>
      </c>
      <c r="I11216" s="25"/>
      <c r="J11216" s="58" t="e">
        <f>HYPERLINK("#"&amp;"Insumos"&amp;"!A"&amp;MATCH($B11216,#REF!,0),"Ins "&amp;$B11216)</f>
        <v>#REF!</v>
      </c>
      <c r="M11216" s="220"/>
    </row>
    <row r="11217" spans="1:13" x14ac:dyDescent="0.2">
      <c r="A11217" s="35" t="s">
        <v>3041</v>
      </c>
      <c r="B11217" s="1" t="s">
        <v>139</v>
      </c>
      <c r="C11217" s="45" t="s">
        <v>155</v>
      </c>
      <c r="D11217" s="23" t="s">
        <v>5534</v>
      </c>
      <c r="E11217" s="23" t="s">
        <v>4140</v>
      </c>
      <c r="F11217" s="40">
        <v>2.5000000000000001E-2</v>
      </c>
      <c r="G11217" s="25">
        <v>86632</v>
      </c>
      <c r="H11217" s="25">
        <v>2166</v>
      </c>
      <c r="I11217" s="25"/>
      <c r="J11217" s="58" t="e">
        <f>HYPERLINK("#"&amp;"Insumos"&amp;"!A"&amp;MATCH($B11217,#REF!,0),"Ins "&amp;$B11217)</f>
        <v>#REF!</v>
      </c>
      <c r="M11217" s="220"/>
    </row>
    <row r="11218" spans="1:13" x14ac:dyDescent="0.2">
      <c r="A11218" s="35" t="s">
        <v>3041</v>
      </c>
      <c r="B11218" s="1" t="s">
        <v>767</v>
      </c>
      <c r="C11218" s="45" t="s">
        <v>1725</v>
      </c>
      <c r="D11218" s="23" t="s">
        <v>5534</v>
      </c>
      <c r="E11218" s="23" t="s">
        <v>4140</v>
      </c>
      <c r="F11218" s="40">
        <v>0.1</v>
      </c>
      <c r="G11218" s="25">
        <v>3262</v>
      </c>
      <c r="H11218" s="25">
        <v>326</v>
      </c>
      <c r="I11218" s="25"/>
      <c r="J11218" s="58" t="e">
        <f>HYPERLINK("#"&amp;"Insumos"&amp;"!A"&amp;MATCH($B11218,#REF!,0),"Ins "&amp;$B11218)</f>
        <v>#REF!</v>
      </c>
      <c r="M11218" s="220"/>
    </row>
    <row r="11219" spans="1:13" x14ac:dyDescent="0.2">
      <c r="A11219" s="35" t="s">
        <v>3041</v>
      </c>
      <c r="B11219" s="1" t="s">
        <v>5533</v>
      </c>
      <c r="C11219" s="45" t="s">
        <v>5892</v>
      </c>
      <c r="D11219" s="23" t="s">
        <v>977</v>
      </c>
      <c r="E11219" s="23" t="s">
        <v>4134</v>
      </c>
      <c r="F11219" s="40">
        <v>0.05</v>
      </c>
      <c r="G11219" s="25">
        <v>3623</v>
      </c>
      <c r="H11219" s="25">
        <v>181</v>
      </c>
      <c r="I11219" s="25"/>
      <c r="J11219" s="58" t="e">
        <f>HYPERLINK("#"&amp;"Insumos"&amp;"!A"&amp;MATCH($B11219,#REF!,0),"Ins "&amp;$B11219)</f>
        <v>#REF!</v>
      </c>
      <c r="M11219" s="220"/>
    </row>
    <row r="11220" spans="1:13" x14ac:dyDescent="0.2">
      <c r="A11220" s="35" t="s">
        <v>3041</v>
      </c>
      <c r="B11220" s="1" t="s">
        <v>5007</v>
      </c>
      <c r="C11220" s="45" t="s">
        <v>720</v>
      </c>
      <c r="D11220" s="23" t="s">
        <v>5751</v>
      </c>
      <c r="E11220" s="23" t="s">
        <v>4134</v>
      </c>
      <c r="F11220" s="40">
        <v>0.372</v>
      </c>
      <c r="G11220" s="25">
        <v>1897</v>
      </c>
      <c r="H11220" s="25">
        <v>706</v>
      </c>
      <c r="I11220" s="25"/>
      <c r="J11220" s="58" t="e">
        <f>HYPERLINK("#"&amp;"Insumos"&amp;"!A"&amp;MATCH($B11220,#REF!,0),"Ins "&amp;$B11220)</f>
        <v>#REF!</v>
      </c>
      <c r="M11220" s="220"/>
    </row>
    <row r="11221" spans="1:13" ht="25.5" x14ac:dyDescent="0.2">
      <c r="A11221" s="35" t="s">
        <v>3041</v>
      </c>
      <c r="B11221" s="1" t="s">
        <v>5390</v>
      </c>
      <c r="C11221" s="45" t="s">
        <v>1166</v>
      </c>
      <c r="D11221" s="23" t="s">
        <v>5751</v>
      </c>
      <c r="E11221" s="23" t="s">
        <v>4134</v>
      </c>
      <c r="F11221" s="40">
        <v>0.33</v>
      </c>
      <c r="G11221" s="25">
        <v>170482</v>
      </c>
      <c r="H11221" s="25">
        <v>56259</v>
      </c>
      <c r="I11221" s="25"/>
      <c r="J11221" s="58" t="e">
        <f>HYPERLINK("#"&amp;"Insumos"&amp;"!A"&amp;MATCH($B11221,#REF!,0),"Ins "&amp;$B11221)</f>
        <v>#REF!</v>
      </c>
      <c r="M11221" s="220"/>
    </row>
    <row r="11222" spans="1:13" ht="25.5" x14ac:dyDescent="0.2">
      <c r="A11222" s="35" t="s">
        <v>3041</v>
      </c>
      <c r="B11222" s="1" t="s">
        <v>5399</v>
      </c>
      <c r="C11222" s="45" t="s">
        <v>1172</v>
      </c>
      <c r="D11222" s="23" t="s">
        <v>5751</v>
      </c>
      <c r="E11222" s="23" t="s">
        <v>4134</v>
      </c>
      <c r="F11222" s="40">
        <v>2</v>
      </c>
      <c r="G11222" s="25">
        <v>426</v>
      </c>
      <c r="H11222" s="25">
        <v>852</v>
      </c>
      <c r="I11222" s="25"/>
      <c r="J11222" s="58" t="e">
        <f>HYPERLINK("#"&amp;"Insumos"&amp;"!A"&amp;MATCH($B11222,#REF!,0),"Ins "&amp;$B11222)</f>
        <v>#REF!</v>
      </c>
      <c r="M11222" s="220"/>
    </row>
    <row r="11223" spans="1:13" x14ac:dyDescent="0.2">
      <c r="A11223" s="35" t="s">
        <v>3041</v>
      </c>
      <c r="B11223" s="1" t="s">
        <v>4527</v>
      </c>
      <c r="C11223" s="45" t="s">
        <v>1414</v>
      </c>
      <c r="D11223" s="23" t="s">
        <v>5751</v>
      </c>
      <c r="E11223" s="23" t="s">
        <v>287</v>
      </c>
      <c r="F11223" s="40">
        <v>0.1</v>
      </c>
      <c r="G11223" s="25">
        <v>12369</v>
      </c>
      <c r="H11223" s="25">
        <v>1237</v>
      </c>
      <c r="I11223" s="25"/>
      <c r="J11223" s="58" t="e">
        <f>HYPERLINK("#"&amp;"Insumos"&amp;"!A"&amp;MATCH($B11223,#REF!,0),"Ins "&amp;$B11223)</f>
        <v>#REF!</v>
      </c>
      <c r="M11223" s="220"/>
    </row>
    <row r="11224" spans="1:13" ht="63.75" x14ac:dyDescent="0.2">
      <c r="A11224" s="36" t="s">
        <v>3042</v>
      </c>
      <c r="B11224" s="26" t="s">
        <v>6816</v>
      </c>
      <c r="C11224" s="79" t="s">
        <v>10770</v>
      </c>
      <c r="D11224" s="37" t="s">
        <v>5608</v>
      </c>
      <c r="E11224" s="37" t="s">
        <v>465</v>
      </c>
      <c r="F11224" s="41"/>
      <c r="G11224" s="27"/>
      <c r="H11224" s="27"/>
      <c r="I11224" s="27">
        <v>52511</v>
      </c>
      <c r="M11224" s="220">
        <f t="shared" si="175"/>
        <v>68768</v>
      </c>
    </row>
    <row r="11225" spans="1:13" x14ac:dyDescent="0.2">
      <c r="A11225" s="35" t="s">
        <v>3042</v>
      </c>
      <c r="B11225" s="1" t="s">
        <v>5578</v>
      </c>
      <c r="C11225" s="45" t="s">
        <v>1015</v>
      </c>
      <c r="D11225" s="23" t="s">
        <v>5734</v>
      </c>
      <c r="E11225" s="23" t="s">
        <v>4141</v>
      </c>
      <c r="F11225" s="40">
        <v>0.17</v>
      </c>
      <c r="G11225" s="25">
        <v>52425</v>
      </c>
      <c r="H11225" s="25">
        <v>8912</v>
      </c>
      <c r="I11225" s="25"/>
      <c r="J11225" s="58" t="e">
        <f>HYPERLINK("#"&amp;"Insumos"&amp;"!A"&amp;MATCH($B11225,#REF!,0),"Ins "&amp;$B11225)</f>
        <v>#REF!</v>
      </c>
      <c r="M11225" s="220"/>
    </row>
    <row r="11226" spans="1:13" x14ac:dyDescent="0.2">
      <c r="A11226" s="35" t="s">
        <v>3042</v>
      </c>
      <c r="B11226" s="1" t="s">
        <v>263</v>
      </c>
      <c r="C11226" s="45" t="s">
        <v>696</v>
      </c>
      <c r="D11226" s="23" t="s">
        <v>5534</v>
      </c>
      <c r="E11226" s="23" t="s">
        <v>4140</v>
      </c>
      <c r="F11226" s="40">
        <v>3.5999999999999999E-3</v>
      </c>
      <c r="G11226" s="25">
        <v>187426</v>
      </c>
      <c r="H11226" s="25">
        <v>675</v>
      </c>
      <c r="I11226" s="25"/>
      <c r="J11226" s="58" t="e">
        <f>HYPERLINK("#"&amp;"Insumos"&amp;"!A"&amp;MATCH($B11226,#REF!,0),"Ins "&amp;$B11226)</f>
        <v>#REF!</v>
      </c>
      <c r="M11226" s="220"/>
    </row>
    <row r="11227" spans="1:13" x14ac:dyDescent="0.2">
      <c r="A11227" s="35" t="s">
        <v>3042</v>
      </c>
      <c r="B11227" s="1" t="s">
        <v>946</v>
      </c>
      <c r="C11227" s="45" t="s">
        <v>1931</v>
      </c>
      <c r="D11227" s="23" t="s">
        <v>5534</v>
      </c>
      <c r="E11227" s="23" t="s">
        <v>4140</v>
      </c>
      <c r="F11227" s="40">
        <v>0.1</v>
      </c>
      <c r="G11227" s="25">
        <v>54356</v>
      </c>
      <c r="H11227" s="25">
        <v>5436</v>
      </c>
      <c r="I11227" s="25"/>
      <c r="J11227" s="58" t="e">
        <f>HYPERLINK("#"&amp;"Insumos"&amp;"!A"&amp;MATCH($B11227,#REF!,0),"Ins "&amp;$B11227)</f>
        <v>#REF!</v>
      </c>
      <c r="M11227" s="220"/>
    </row>
    <row r="11228" spans="1:13" x14ac:dyDescent="0.2">
      <c r="A11228" s="35" t="s">
        <v>3042</v>
      </c>
      <c r="B11228" s="1" t="s">
        <v>5533</v>
      </c>
      <c r="C11228" s="45" t="s">
        <v>5892</v>
      </c>
      <c r="D11228" s="23" t="s">
        <v>977</v>
      </c>
      <c r="E11228" s="23" t="s">
        <v>4134</v>
      </c>
      <c r="F11228" s="40">
        <v>0.01</v>
      </c>
      <c r="G11228" s="25">
        <v>3623</v>
      </c>
      <c r="H11228" s="25">
        <v>36</v>
      </c>
      <c r="I11228" s="25"/>
      <c r="J11228" s="58" t="e">
        <f>HYPERLINK("#"&amp;"Insumos"&amp;"!A"&amp;MATCH($B11228,#REF!,0),"Ins "&amp;$B11228)</f>
        <v>#REF!</v>
      </c>
      <c r="M11228" s="220"/>
    </row>
    <row r="11229" spans="1:13" x14ac:dyDescent="0.2">
      <c r="A11229" s="35" t="s">
        <v>3042</v>
      </c>
      <c r="B11229" s="1" t="s">
        <v>4573</v>
      </c>
      <c r="C11229" s="45" t="s">
        <v>1436</v>
      </c>
      <c r="D11229" s="23" t="s">
        <v>5751</v>
      </c>
      <c r="E11229" s="23" t="s">
        <v>4138</v>
      </c>
      <c r="F11229" s="40">
        <v>8.0000000000000002E-3</v>
      </c>
      <c r="G11229" s="25">
        <v>114544</v>
      </c>
      <c r="H11229" s="25">
        <v>916</v>
      </c>
      <c r="I11229" s="25"/>
      <c r="J11229" s="58" t="e">
        <f>HYPERLINK("#"&amp;"Insumos"&amp;"!A"&amp;MATCH($B11229,#REF!,0),"Ins "&amp;$B11229)</f>
        <v>#REF!</v>
      </c>
      <c r="M11229" s="220"/>
    </row>
    <row r="11230" spans="1:13" x14ac:dyDescent="0.2">
      <c r="A11230" s="35" t="s">
        <v>3042</v>
      </c>
      <c r="B11230" s="1" t="s">
        <v>5007</v>
      </c>
      <c r="C11230" s="45" t="s">
        <v>720</v>
      </c>
      <c r="D11230" s="23" t="s">
        <v>5751</v>
      </c>
      <c r="E11230" s="23" t="s">
        <v>4134</v>
      </c>
      <c r="F11230" s="40">
        <v>0.372</v>
      </c>
      <c r="G11230" s="25">
        <v>1897</v>
      </c>
      <c r="H11230" s="25">
        <v>706</v>
      </c>
      <c r="I11230" s="25"/>
      <c r="J11230" s="58" t="e">
        <f>HYPERLINK("#"&amp;"Insumos"&amp;"!A"&amp;MATCH($B11230,#REF!,0),"Ins "&amp;$B11230)</f>
        <v>#REF!</v>
      </c>
      <c r="M11230" s="220"/>
    </row>
    <row r="11231" spans="1:13" x14ac:dyDescent="0.2">
      <c r="A11231" s="35" t="s">
        <v>3042</v>
      </c>
      <c r="B11231" s="1" t="s">
        <v>5452</v>
      </c>
      <c r="C11231" s="45" t="s">
        <v>1199</v>
      </c>
      <c r="D11231" s="23" t="s">
        <v>5751</v>
      </c>
      <c r="E11231" s="23" t="s">
        <v>4136</v>
      </c>
      <c r="F11231" s="40">
        <v>0.1</v>
      </c>
      <c r="G11231" s="25">
        <v>5566</v>
      </c>
      <c r="H11231" s="25">
        <v>557</v>
      </c>
      <c r="I11231" s="25"/>
      <c r="J11231" s="58" t="e">
        <f>HYPERLINK("#"&amp;"Insumos"&amp;"!A"&amp;MATCH($B11231,#REF!,0),"Ins "&amp;$B11231)</f>
        <v>#REF!</v>
      </c>
      <c r="M11231" s="220"/>
    </row>
    <row r="11232" spans="1:13" ht="25.5" x14ac:dyDescent="0.2">
      <c r="A11232" s="35" t="s">
        <v>3042</v>
      </c>
      <c r="B11232" s="1" t="s">
        <v>5269</v>
      </c>
      <c r="C11232" s="45" t="s">
        <v>1239</v>
      </c>
      <c r="D11232" s="23" t="s">
        <v>5751</v>
      </c>
      <c r="E11232" s="23" t="s">
        <v>465</v>
      </c>
      <c r="F11232" s="40">
        <v>1</v>
      </c>
      <c r="G11232" s="25">
        <v>35273</v>
      </c>
      <c r="H11232" s="25">
        <v>35273</v>
      </c>
      <c r="I11232" s="25"/>
      <c r="J11232" s="58" t="e">
        <f>HYPERLINK("#"&amp;"Insumos"&amp;"!A"&amp;MATCH($B11232,#REF!,0),"Ins "&amp;$B11232)</f>
        <v>#REF!</v>
      </c>
      <c r="M11232" s="220"/>
    </row>
    <row r="11233" spans="1:13" ht="63.75" x14ac:dyDescent="0.2">
      <c r="A11233" s="36" t="s">
        <v>3043</v>
      </c>
      <c r="B11233" s="26" t="s">
        <v>6816</v>
      </c>
      <c r="C11233" s="79" t="s">
        <v>10771</v>
      </c>
      <c r="D11233" s="37" t="s">
        <v>5608</v>
      </c>
      <c r="E11233" s="37" t="s">
        <v>465</v>
      </c>
      <c r="F11233" s="41"/>
      <c r="G11233" s="27"/>
      <c r="H11233" s="27"/>
      <c r="I11233" s="27">
        <v>49608</v>
      </c>
      <c r="M11233" s="220">
        <f t="shared" si="175"/>
        <v>64967</v>
      </c>
    </row>
    <row r="11234" spans="1:13" x14ac:dyDescent="0.2">
      <c r="A11234" s="35" t="s">
        <v>3043</v>
      </c>
      <c r="B11234" s="1" t="s">
        <v>5578</v>
      </c>
      <c r="C11234" s="45" t="s">
        <v>1015</v>
      </c>
      <c r="D11234" s="23" t="s">
        <v>5734</v>
      </c>
      <c r="E11234" s="23" t="s">
        <v>4141</v>
      </c>
      <c r="F11234" s="40">
        <v>0.17</v>
      </c>
      <c r="G11234" s="25">
        <v>52425</v>
      </c>
      <c r="H11234" s="25">
        <v>8912</v>
      </c>
      <c r="I11234" s="25"/>
      <c r="J11234" s="58" t="e">
        <f>HYPERLINK("#"&amp;"Insumos"&amp;"!A"&amp;MATCH($B11234,#REF!,0),"Ins "&amp;$B11234)</f>
        <v>#REF!</v>
      </c>
      <c r="M11234" s="220"/>
    </row>
    <row r="11235" spans="1:13" x14ac:dyDescent="0.2">
      <c r="A11235" s="35" t="s">
        <v>3043</v>
      </c>
      <c r="B11235" s="1" t="s">
        <v>263</v>
      </c>
      <c r="C11235" s="45" t="s">
        <v>696</v>
      </c>
      <c r="D11235" s="23" t="s">
        <v>5534</v>
      </c>
      <c r="E11235" s="23" t="s">
        <v>4140</v>
      </c>
      <c r="F11235" s="40">
        <v>3.3E-3</v>
      </c>
      <c r="G11235" s="25">
        <v>187426</v>
      </c>
      <c r="H11235" s="25">
        <v>619</v>
      </c>
      <c r="I11235" s="25"/>
      <c r="J11235" s="58" t="e">
        <f>HYPERLINK("#"&amp;"Insumos"&amp;"!A"&amp;MATCH($B11235,#REF!,0),"Ins "&amp;$B11235)</f>
        <v>#REF!</v>
      </c>
      <c r="M11235" s="220"/>
    </row>
    <row r="11236" spans="1:13" x14ac:dyDescent="0.2">
      <c r="A11236" s="35" t="s">
        <v>3043</v>
      </c>
      <c r="B11236" s="1" t="s">
        <v>946</v>
      </c>
      <c r="C11236" s="45" t="s">
        <v>1931</v>
      </c>
      <c r="D11236" s="23" t="s">
        <v>5534</v>
      </c>
      <c r="E11236" s="23" t="s">
        <v>4140</v>
      </c>
      <c r="F11236" s="40">
        <v>0.1</v>
      </c>
      <c r="G11236" s="25">
        <v>54356</v>
      </c>
      <c r="H11236" s="25">
        <v>5436</v>
      </c>
      <c r="I11236" s="25"/>
      <c r="J11236" s="58" t="e">
        <f>HYPERLINK("#"&amp;"Insumos"&amp;"!A"&amp;MATCH($B11236,#REF!,0),"Ins "&amp;$B11236)</f>
        <v>#REF!</v>
      </c>
      <c r="M11236" s="220"/>
    </row>
    <row r="11237" spans="1:13" x14ac:dyDescent="0.2">
      <c r="A11237" s="35" t="s">
        <v>3043</v>
      </c>
      <c r="B11237" s="1" t="s">
        <v>5533</v>
      </c>
      <c r="C11237" s="45" t="s">
        <v>5892</v>
      </c>
      <c r="D11237" s="23" t="s">
        <v>977</v>
      </c>
      <c r="E11237" s="23" t="s">
        <v>4134</v>
      </c>
      <c r="F11237" s="40">
        <v>0.01</v>
      </c>
      <c r="G11237" s="25">
        <v>3623</v>
      </c>
      <c r="H11237" s="25">
        <v>36</v>
      </c>
      <c r="I11237" s="25"/>
      <c r="J11237" s="58" t="e">
        <f>HYPERLINK("#"&amp;"Insumos"&amp;"!A"&amp;MATCH($B11237,#REF!,0),"Ins "&amp;$B11237)</f>
        <v>#REF!</v>
      </c>
      <c r="M11237" s="220"/>
    </row>
    <row r="11238" spans="1:13" x14ac:dyDescent="0.2">
      <c r="A11238" s="35" t="s">
        <v>3043</v>
      </c>
      <c r="B11238" s="1" t="s">
        <v>4573</v>
      </c>
      <c r="C11238" s="45" t="s">
        <v>1436</v>
      </c>
      <c r="D11238" s="23" t="s">
        <v>5751</v>
      </c>
      <c r="E11238" s="23" t="s">
        <v>4138</v>
      </c>
      <c r="F11238" s="40">
        <v>8.0000000000000002E-3</v>
      </c>
      <c r="G11238" s="25">
        <v>114544</v>
      </c>
      <c r="H11238" s="25">
        <v>916</v>
      </c>
      <c r="I11238" s="25"/>
      <c r="J11238" s="58" t="e">
        <f>HYPERLINK("#"&amp;"Insumos"&amp;"!A"&amp;MATCH($B11238,#REF!,0),"Ins "&amp;$B11238)</f>
        <v>#REF!</v>
      </c>
      <c r="M11238" s="220"/>
    </row>
    <row r="11239" spans="1:13" x14ac:dyDescent="0.2">
      <c r="A11239" s="35" t="s">
        <v>3043</v>
      </c>
      <c r="B11239" s="1" t="s">
        <v>5007</v>
      </c>
      <c r="C11239" s="45" t="s">
        <v>720</v>
      </c>
      <c r="D11239" s="23" t="s">
        <v>5751</v>
      </c>
      <c r="E11239" s="23" t="s">
        <v>4134</v>
      </c>
      <c r="F11239" s="40">
        <v>0.372</v>
      </c>
      <c r="G11239" s="25">
        <v>1897</v>
      </c>
      <c r="H11239" s="25">
        <v>706</v>
      </c>
      <c r="I11239" s="25"/>
      <c r="J11239" s="58" t="e">
        <f>HYPERLINK("#"&amp;"Insumos"&amp;"!A"&amp;MATCH($B11239,#REF!,0),"Ins "&amp;$B11239)</f>
        <v>#REF!</v>
      </c>
      <c r="M11239" s="220"/>
    </row>
    <row r="11240" spans="1:13" x14ac:dyDescent="0.2">
      <c r="A11240" s="35" t="s">
        <v>3043</v>
      </c>
      <c r="B11240" s="1" t="s">
        <v>5452</v>
      </c>
      <c r="C11240" s="45" t="s">
        <v>1199</v>
      </c>
      <c r="D11240" s="23" t="s">
        <v>5751</v>
      </c>
      <c r="E11240" s="23" t="s">
        <v>4136</v>
      </c>
      <c r="F11240" s="40">
        <v>0.1</v>
      </c>
      <c r="G11240" s="25">
        <v>5566</v>
      </c>
      <c r="H11240" s="25">
        <v>557</v>
      </c>
      <c r="I11240" s="25"/>
      <c r="J11240" s="58" t="e">
        <f>HYPERLINK("#"&amp;"Insumos"&amp;"!A"&amp;MATCH($B11240,#REF!,0),"Ins "&amp;$B11240)</f>
        <v>#REF!</v>
      </c>
      <c r="M11240" s="220"/>
    </row>
    <row r="11241" spans="1:13" ht="25.5" x14ac:dyDescent="0.2">
      <c r="A11241" s="35" t="s">
        <v>3043</v>
      </c>
      <c r="B11241" s="1" t="s">
        <v>5268</v>
      </c>
      <c r="C11241" s="45" t="s">
        <v>1238</v>
      </c>
      <c r="D11241" s="23" t="s">
        <v>5751</v>
      </c>
      <c r="E11241" s="23" t="s">
        <v>465</v>
      </c>
      <c r="F11241" s="40">
        <v>1</v>
      </c>
      <c r="G11241" s="25">
        <v>32426</v>
      </c>
      <c r="H11241" s="25">
        <v>32426</v>
      </c>
      <c r="I11241" s="25"/>
      <c r="J11241" s="58" t="e">
        <f>HYPERLINK("#"&amp;"Insumos"&amp;"!A"&amp;MATCH($B11241,#REF!,0),"Ins "&amp;$B11241)</f>
        <v>#REF!</v>
      </c>
      <c r="M11241" s="220"/>
    </row>
    <row r="11242" spans="1:13" ht="25.5" x14ac:dyDescent="0.2">
      <c r="A11242" s="36" t="s">
        <v>3045</v>
      </c>
      <c r="B11242" s="26" t="s">
        <v>6816</v>
      </c>
      <c r="C11242" s="79" t="s">
        <v>10772</v>
      </c>
      <c r="D11242" s="37" t="s">
        <v>5608</v>
      </c>
      <c r="E11242" s="37" t="s">
        <v>464</v>
      </c>
      <c r="F11242" s="41"/>
      <c r="G11242" s="27"/>
      <c r="H11242" s="27"/>
      <c r="I11242" s="27">
        <v>25956</v>
      </c>
      <c r="M11242" s="220">
        <f t="shared" si="175"/>
        <v>33992</v>
      </c>
    </row>
    <row r="11243" spans="1:13" x14ac:dyDescent="0.2">
      <c r="A11243" s="35" t="s">
        <v>3045</v>
      </c>
      <c r="B11243" s="1" t="s">
        <v>5604</v>
      </c>
      <c r="C11243" s="45" t="s">
        <v>540</v>
      </c>
      <c r="D11243" s="23" t="s">
        <v>5585</v>
      </c>
      <c r="E11243" s="23" t="s">
        <v>466</v>
      </c>
      <c r="F11243" s="40">
        <v>0.01</v>
      </c>
      <c r="G11243" s="25">
        <v>531559</v>
      </c>
      <c r="H11243" s="25">
        <v>5316</v>
      </c>
      <c r="I11243" s="25"/>
      <c r="M11243" s="220"/>
    </row>
    <row r="11244" spans="1:13" x14ac:dyDescent="0.2">
      <c r="A11244" s="35" t="s">
        <v>3045</v>
      </c>
      <c r="B11244" s="34" t="s">
        <v>5572</v>
      </c>
      <c r="C11244" s="45" t="s">
        <v>971</v>
      </c>
      <c r="D11244" s="23" t="s">
        <v>5734</v>
      </c>
      <c r="E11244" s="23" t="s">
        <v>4141</v>
      </c>
      <c r="F11244" s="40">
        <v>0.5</v>
      </c>
      <c r="G11244" s="25">
        <v>37863</v>
      </c>
      <c r="H11244" s="25">
        <v>18932</v>
      </c>
      <c r="I11244" s="25"/>
      <c r="J11244" s="58" t="e">
        <f>HYPERLINK("#"&amp;"Insumos"&amp;"!A"&amp;MATCH($B11244,#REF!,0),"Ins "&amp;$B11244)</f>
        <v>#REF!</v>
      </c>
      <c r="M11244" s="220"/>
    </row>
    <row r="11245" spans="1:13" x14ac:dyDescent="0.2">
      <c r="A11245" s="35" t="s">
        <v>3045</v>
      </c>
      <c r="B11245" s="1" t="s">
        <v>263</v>
      </c>
      <c r="C11245" s="45" t="s">
        <v>696</v>
      </c>
      <c r="D11245" s="23" t="s">
        <v>5534</v>
      </c>
      <c r="E11245" s="23" t="s">
        <v>4140</v>
      </c>
      <c r="F11245" s="40">
        <v>6.9999999999999999E-4</v>
      </c>
      <c r="G11245" s="25">
        <v>187426</v>
      </c>
      <c r="H11245" s="25">
        <v>131</v>
      </c>
      <c r="I11245" s="25"/>
      <c r="J11245" s="58" t="e">
        <f>HYPERLINK("#"&amp;"Insumos"&amp;"!A"&amp;MATCH($B11245,#REF!,0),"Ins "&amp;$B11245)</f>
        <v>#REF!</v>
      </c>
      <c r="M11245" s="220"/>
    </row>
    <row r="11246" spans="1:13" x14ac:dyDescent="0.2">
      <c r="A11246" s="35" t="s">
        <v>3045</v>
      </c>
      <c r="B11246" s="1" t="s">
        <v>5533</v>
      </c>
      <c r="C11246" s="45" t="s">
        <v>5892</v>
      </c>
      <c r="D11246" s="23" t="s">
        <v>977</v>
      </c>
      <c r="E11246" s="23" t="s">
        <v>4134</v>
      </c>
      <c r="F11246" s="40">
        <v>0.05</v>
      </c>
      <c r="G11246" s="25">
        <v>3623</v>
      </c>
      <c r="H11246" s="25">
        <v>181</v>
      </c>
      <c r="I11246" s="25"/>
      <c r="J11246" s="58" t="e">
        <f>HYPERLINK("#"&amp;"Insumos"&amp;"!A"&amp;MATCH($B11246,#REF!,0),"Ins "&amp;$B11246)</f>
        <v>#REF!</v>
      </c>
      <c r="M11246" s="220"/>
    </row>
    <row r="11247" spans="1:13" x14ac:dyDescent="0.2">
      <c r="A11247" s="35" t="s">
        <v>3045</v>
      </c>
      <c r="B11247" s="1" t="s">
        <v>5007</v>
      </c>
      <c r="C11247" s="45" t="s">
        <v>720</v>
      </c>
      <c r="D11247" s="23" t="s">
        <v>5751</v>
      </c>
      <c r="E11247" s="23" t="s">
        <v>4134</v>
      </c>
      <c r="F11247" s="40">
        <v>0.372</v>
      </c>
      <c r="G11247" s="25">
        <v>1897</v>
      </c>
      <c r="H11247" s="25">
        <v>706</v>
      </c>
      <c r="I11247" s="25"/>
      <c r="J11247" s="58" t="e">
        <f>HYPERLINK("#"&amp;"Insumos"&amp;"!A"&amp;MATCH($B11247,#REF!,0),"Ins "&amp;$B11247)</f>
        <v>#REF!</v>
      </c>
      <c r="M11247" s="220"/>
    </row>
    <row r="11248" spans="1:13" x14ac:dyDescent="0.2">
      <c r="A11248" s="35" t="s">
        <v>3045</v>
      </c>
      <c r="B11248" s="1" t="s">
        <v>5374</v>
      </c>
      <c r="C11248" s="45" t="s">
        <v>245</v>
      </c>
      <c r="D11248" s="23" t="s">
        <v>5751</v>
      </c>
      <c r="E11248" s="23" t="s">
        <v>467</v>
      </c>
      <c r="F11248" s="40">
        <v>1</v>
      </c>
      <c r="G11248" s="25">
        <v>690</v>
      </c>
      <c r="H11248" s="25">
        <v>690</v>
      </c>
      <c r="I11248" s="25"/>
      <c r="J11248" s="58" t="e">
        <f>HYPERLINK("#"&amp;"Insumos"&amp;"!A"&amp;MATCH($B11248,#REF!,0),"Ins "&amp;$B11248)</f>
        <v>#REF!</v>
      </c>
      <c r="M11248" s="220"/>
    </row>
    <row r="11249" spans="1:13" ht="38.25" x14ac:dyDescent="0.2">
      <c r="A11249" s="36" t="s">
        <v>3046</v>
      </c>
      <c r="B11249" s="26" t="s">
        <v>6816</v>
      </c>
      <c r="C11249" s="79" t="s">
        <v>12489</v>
      </c>
      <c r="D11249" s="37" t="s">
        <v>5608</v>
      </c>
      <c r="E11249" s="37" t="s">
        <v>464</v>
      </c>
      <c r="F11249" s="41"/>
      <c r="G11249" s="27"/>
      <c r="H11249" s="27"/>
      <c r="I11249" s="27">
        <v>29590</v>
      </c>
      <c r="M11249" s="220">
        <f t="shared" si="175"/>
        <v>38751</v>
      </c>
    </row>
    <row r="11250" spans="1:13" x14ac:dyDescent="0.2">
      <c r="A11250" s="35" t="s">
        <v>3046</v>
      </c>
      <c r="B11250" s="1" t="s">
        <v>217</v>
      </c>
      <c r="C11250" s="45" t="s">
        <v>1018</v>
      </c>
      <c r="D11250" s="23" t="s">
        <v>5734</v>
      </c>
      <c r="E11250" s="23" t="s">
        <v>4141</v>
      </c>
      <c r="F11250" s="40">
        <v>0.16</v>
      </c>
      <c r="G11250" s="25">
        <v>57752</v>
      </c>
      <c r="H11250" s="25">
        <v>9240</v>
      </c>
      <c r="I11250" s="25"/>
      <c r="J11250" s="58" t="e">
        <f>HYPERLINK("#"&amp;"Insumos"&amp;"!A"&amp;MATCH($B11250,#REF!,0),"Ins "&amp;$B11250)</f>
        <v>#REF!</v>
      </c>
      <c r="M11250" s="220"/>
    </row>
    <row r="11251" spans="1:13" x14ac:dyDescent="0.2">
      <c r="A11251" s="35" t="s">
        <v>3046</v>
      </c>
      <c r="B11251" s="1" t="s">
        <v>263</v>
      </c>
      <c r="C11251" s="45" t="s">
        <v>696</v>
      </c>
      <c r="D11251" s="23" t="s">
        <v>5534</v>
      </c>
      <c r="E11251" s="23" t="s">
        <v>4140</v>
      </c>
      <c r="F11251" s="40">
        <v>1.6999999999999999E-3</v>
      </c>
      <c r="G11251" s="25">
        <v>187426</v>
      </c>
      <c r="H11251" s="25">
        <v>319</v>
      </c>
      <c r="I11251" s="25"/>
      <c r="J11251" s="58" t="e">
        <f>HYPERLINK("#"&amp;"Insumos"&amp;"!A"&amp;MATCH($B11251,#REF!,0),"Ins "&amp;$B11251)</f>
        <v>#REF!</v>
      </c>
      <c r="M11251" s="220"/>
    </row>
    <row r="11252" spans="1:13" x14ac:dyDescent="0.2">
      <c r="A11252" s="35" t="s">
        <v>3046</v>
      </c>
      <c r="B11252" s="1" t="s">
        <v>5533</v>
      </c>
      <c r="C11252" s="45" t="s">
        <v>5892</v>
      </c>
      <c r="D11252" s="23" t="s">
        <v>977</v>
      </c>
      <c r="E11252" s="23" t="s">
        <v>4134</v>
      </c>
      <c r="F11252" s="40">
        <v>0.08</v>
      </c>
      <c r="G11252" s="25">
        <v>3623</v>
      </c>
      <c r="H11252" s="25">
        <v>290</v>
      </c>
      <c r="I11252" s="25"/>
      <c r="J11252" s="58" t="e">
        <f>HYPERLINK("#"&amp;"Insumos"&amp;"!A"&amp;MATCH($B11252,#REF!,0),"Ins "&amp;$B11252)</f>
        <v>#REF!</v>
      </c>
      <c r="M11252" s="220"/>
    </row>
    <row r="11253" spans="1:13" x14ac:dyDescent="0.2">
      <c r="A11253" s="35" t="s">
        <v>3046</v>
      </c>
      <c r="B11253" s="34" t="s">
        <v>4544</v>
      </c>
      <c r="C11253" s="45" t="s">
        <v>711</v>
      </c>
      <c r="D11253" s="23" t="s">
        <v>5751</v>
      </c>
      <c r="E11253" s="23" t="s">
        <v>4134</v>
      </c>
      <c r="F11253" s="40">
        <v>8.0000000000000002E-3</v>
      </c>
      <c r="G11253" s="25">
        <v>35039</v>
      </c>
      <c r="H11253" s="25">
        <v>280</v>
      </c>
      <c r="I11253" s="25"/>
      <c r="J11253" s="58" t="e">
        <f>HYPERLINK("#"&amp;"Insumos"&amp;"!A"&amp;MATCH($B11253,#REF!,0),"Ins "&amp;$B11253)</f>
        <v>#REF!</v>
      </c>
      <c r="M11253" s="220"/>
    </row>
    <row r="11254" spans="1:13" x14ac:dyDescent="0.2">
      <c r="A11254" s="35" t="s">
        <v>3046</v>
      </c>
      <c r="B11254" s="1" t="s">
        <v>4560</v>
      </c>
      <c r="C11254" s="45" t="s">
        <v>8792</v>
      </c>
      <c r="D11254" s="23" t="s">
        <v>5751</v>
      </c>
      <c r="E11254" s="23" t="s">
        <v>4138</v>
      </c>
      <c r="F11254" s="40">
        <v>1.4999999999999999E-2</v>
      </c>
      <c r="G11254" s="25">
        <v>126880</v>
      </c>
      <c r="H11254" s="25">
        <v>1903</v>
      </c>
      <c r="I11254" s="25"/>
      <c r="J11254" s="58" t="e">
        <f>HYPERLINK("#"&amp;"Insumos"&amp;"!A"&amp;MATCH($B11254,#REF!,0),"Ins "&amp;$B11254)</f>
        <v>#REF!</v>
      </c>
      <c r="M11254" s="220"/>
    </row>
    <row r="11255" spans="1:13" x14ac:dyDescent="0.2">
      <c r="A11255" s="35" t="s">
        <v>3046</v>
      </c>
      <c r="B11255" s="1" t="s">
        <v>5007</v>
      </c>
      <c r="C11255" s="45" t="s">
        <v>720</v>
      </c>
      <c r="D11255" s="23" t="s">
        <v>5751</v>
      </c>
      <c r="E11255" s="23" t="s">
        <v>4134</v>
      </c>
      <c r="F11255" s="40">
        <v>0.372</v>
      </c>
      <c r="G11255" s="25">
        <v>1897</v>
      </c>
      <c r="H11255" s="25">
        <v>706</v>
      </c>
      <c r="I11255" s="25"/>
      <c r="J11255" s="58" t="e">
        <f>HYPERLINK("#"&amp;"Insumos"&amp;"!A"&amp;MATCH($B11255,#REF!,0),"Ins "&amp;$B11255)</f>
        <v>#REF!</v>
      </c>
      <c r="M11255" s="220"/>
    </row>
    <row r="11256" spans="1:13" x14ac:dyDescent="0.2">
      <c r="A11256" s="35" t="s">
        <v>3046</v>
      </c>
      <c r="B11256" s="34" t="s">
        <v>12447</v>
      </c>
      <c r="C11256" s="45" t="s">
        <v>12487</v>
      </c>
      <c r="D11256" s="23" t="s">
        <v>5751</v>
      </c>
      <c r="E11256" s="23" t="s">
        <v>463</v>
      </c>
      <c r="F11256" s="40">
        <v>0.10416666666666667</v>
      </c>
      <c r="G11256" s="25">
        <v>121482</v>
      </c>
      <c r="H11256" s="25">
        <v>12654</v>
      </c>
      <c r="I11256" s="25"/>
      <c r="J11256" s="58" t="e">
        <f>HYPERLINK("#"&amp;"Insumos"&amp;"!A"&amp;MATCH($B11256,#REF!,0),"Ins "&amp;$B11256)</f>
        <v>#REF!</v>
      </c>
      <c r="M11256" s="220"/>
    </row>
    <row r="11257" spans="1:13" x14ac:dyDescent="0.2">
      <c r="A11257" s="35" t="s">
        <v>3046</v>
      </c>
      <c r="B11257" s="1" t="s">
        <v>5168</v>
      </c>
      <c r="C11257" s="45" t="s">
        <v>162</v>
      </c>
      <c r="D11257" s="23" t="s">
        <v>5751</v>
      </c>
      <c r="E11257" s="23" t="s">
        <v>4134</v>
      </c>
      <c r="F11257" s="40">
        <v>3</v>
      </c>
      <c r="G11257" s="25">
        <v>413</v>
      </c>
      <c r="H11257" s="25">
        <v>1239</v>
      </c>
      <c r="I11257" s="25"/>
      <c r="J11257" s="58" t="e">
        <f>HYPERLINK("#"&amp;"Insumos"&amp;"!A"&amp;MATCH($B11257,#REF!,0),"Ins "&amp;$B11257)</f>
        <v>#REF!</v>
      </c>
      <c r="M11257" s="220"/>
    </row>
    <row r="11258" spans="1:13" x14ac:dyDescent="0.2">
      <c r="A11258" s="35" t="s">
        <v>3046</v>
      </c>
      <c r="B11258" s="34" t="s">
        <v>8598</v>
      </c>
      <c r="C11258" s="45" t="s">
        <v>8599</v>
      </c>
      <c r="D11258" s="23" t="s">
        <v>5751</v>
      </c>
      <c r="E11258" s="23" t="s">
        <v>72</v>
      </c>
      <c r="F11258" s="40">
        <v>0.05</v>
      </c>
      <c r="G11258" s="25">
        <v>59176</v>
      </c>
      <c r="H11258" s="25">
        <v>2959</v>
      </c>
      <c r="I11258" s="25"/>
      <c r="J11258" s="58" t="e">
        <f>HYPERLINK("#"&amp;"Insumos"&amp;"!A"&amp;MATCH($B11258,#REF!,0),"Ins "&amp;$B11258)</f>
        <v>#REF!</v>
      </c>
      <c r="M11258" s="220"/>
    </row>
    <row r="11259" spans="1:13" ht="38.25" x14ac:dyDescent="0.2">
      <c r="A11259" s="36" t="s">
        <v>3047</v>
      </c>
      <c r="B11259" s="26" t="s">
        <v>6816</v>
      </c>
      <c r="C11259" s="79" t="s">
        <v>12488</v>
      </c>
      <c r="D11259" s="37" t="s">
        <v>5608</v>
      </c>
      <c r="E11259" s="37" t="s">
        <v>464</v>
      </c>
      <c r="F11259" s="41"/>
      <c r="G11259" s="27"/>
      <c r="H11259" s="27"/>
      <c r="I11259" s="27">
        <v>35970</v>
      </c>
      <c r="M11259" s="220">
        <f t="shared" si="175"/>
        <v>47106</v>
      </c>
    </row>
    <row r="11260" spans="1:13" x14ac:dyDescent="0.2">
      <c r="A11260" s="35" t="s">
        <v>3047</v>
      </c>
      <c r="B11260" s="1" t="s">
        <v>217</v>
      </c>
      <c r="C11260" s="45" t="s">
        <v>1018</v>
      </c>
      <c r="D11260" s="23" t="s">
        <v>5734</v>
      </c>
      <c r="E11260" s="23" t="s">
        <v>4141</v>
      </c>
      <c r="F11260" s="40">
        <v>0.16</v>
      </c>
      <c r="G11260" s="25">
        <v>57752</v>
      </c>
      <c r="H11260" s="25">
        <v>9240</v>
      </c>
      <c r="I11260" s="25"/>
      <c r="J11260" s="58" t="e">
        <f>HYPERLINK("#"&amp;"Insumos"&amp;"!A"&amp;MATCH($B11260,#REF!,0),"Ins "&amp;$B11260)</f>
        <v>#REF!</v>
      </c>
      <c r="M11260" s="220"/>
    </row>
    <row r="11261" spans="1:13" x14ac:dyDescent="0.2">
      <c r="A11261" s="35" t="s">
        <v>3047</v>
      </c>
      <c r="B11261" s="1" t="s">
        <v>263</v>
      </c>
      <c r="C11261" s="45" t="s">
        <v>696</v>
      </c>
      <c r="D11261" s="23" t="s">
        <v>5534</v>
      </c>
      <c r="E11261" s="23" t="s">
        <v>4140</v>
      </c>
      <c r="F11261" s="40">
        <v>2E-3</v>
      </c>
      <c r="G11261" s="25">
        <v>187426</v>
      </c>
      <c r="H11261" s="25">
        <v>375</v>
      </c>
      <c r="I11261" s="25"/>
      <c r="J11261" s="58" t="e">
        <f>HYPERLINK("#"&amp;"Insumos"&amp;"!A"&amp;MATCH($B11261,#REF!,0),"Ins "&amp;$B11261)</f>
        <v>#REF!</v>
      </c>
      <c r="M11261" s="220"/>
    </row>
    <row r="11262" spans="1:13" x14ac:dyDescent="0.2">
      <c r="A11262" s="35" t="s">
        <v>3047</v>
      </c>
      <c r="B11262" s="34" t="s">
        <v>4544</v>
      </c>
      <c r="C11262" s="45" t="s">
        <v>711</v>
      </c>
      <c r="D11262" s="23" t="s">
        <v>5751</v>
      </c>
      <c r="E11262" s="23" t="s">
        <v>4134</v>
      </c>
      <c r="F11262" s="40">
        <v>8.0000000000000002E-3</v>
      </c>
      <c r="G11262" s="25">
        <v>35039</v>
      </c>
      <c r="H11262" s="25">
        <v>280</v>
      </c>
      <c r="I11262" s="25"/>
      <c r="J11262" s="58" t="e">
        <f>HYPERLINK("#"&amp;"Insumos"&amp;"!A"&amp;MATCH($B11262,#REF!,0),"Ins "&amp;$B11262)</f>
        <v>#REF!</v>
      </c>
      <c r="M11262" s="220"/>
    </row>
    <row r="11263" spans="1:13" x14ac:dyDescent="0.2">
      <c r="A11263" s="35" t="s">
        <v>3047</v>
      </c>
      <c r="B11263" s="1" t="s">
        <v>5533</v>
      </c>
      <c r="C11263" s="45" t="s">
        <v>5892</v>
      </c>
      <c r="D11263" s="23" t="s">
        <v>977</v>
      </c>
      <c r="E11263" s="23" t="s">
        <v>4134</v>
      </c>
      <c r="F11263" s="40">
        <v>0.18</v>
      </c>
      <c r="G11263" s="25">
        <v>3623</v>
      </c>
      <c r="H11263" s="25">
        <v>652</v>
      </c>
      <c r="I11263" s="25"/>
      <c r="J11263" s="58" t="e">
        <f>HYPERLINK("#"&amp;"Insumos"&amp;"!A"&amp;MATCH($B11263,#REF!,0),"Ins "&amp;$B11263)</f>
        <v>#REF!</v>
      </c>
      <c r="M11263" s="220"/>
    </row>
    <row r="11264" spans="1:13" x14ac:dyDescent="0.2">
      <c r="A11264" s="35" t="s">
        <v>3047</v>
      </c>
      <c r="B11264" s="1" t="s">
        <v>4560</v>
      </c>
      <c r="C11264" s="45" t="s">
        <v>8792</v>
      </c>
      <c r="D11264" s="23" t="s">
        <v>5751</v>
      </c>
      <c r="E11264" s="23" t="s">
        <v>4138</v>
      </c>
      <c r="F11264" s="40">
        <v>2.5000000000000001E-2</v>
      </c>
      <c r="G11264" s="25">
        <v>126880</v>
      </c>
      <c r="H11264" s="25">
        <v>3172</v>
      </c>
      <c r="I11264" s="25"/>
      <c r="J11264" s="58" t="e">
        <f>HYPERLINK("#"&amp;"Insumos"&amp;"!A"&amp;MATCH($B11264,#REF!,0),"Ins "&amp;$B11264)</f>
        <v>#REF!</v>
      </c>
      <c r="M11264" s="220"/>
    </row>
    <row r="11265" spans="1:13" x14ac:dyDescent="0.2">
      <c r="A11265" s="35" t="s">
        <v>3047</v>
      </c>
      <c r="B11265" s="1" t="s">
        <v>5007</v>
      </c>
      <c r="C11265" s="45" t="s">
        <v>720</v>
      </c>
      <c r="D11265" s="23" t="s">
        <v>5751</v>
      </c>
      <c r="E11265" s="23" t="s">
        <v>4134</v>
      </c>
      <c r="F11265" s="40">
        <v>0.2</v>
      </c>
      <c r="G11265" s="25">
        <v>1897</v>
      </c>
      <c r="H11265" s="25">
        <v>379</v>
      </c>
      <c r="I11265" s="25"/>
      <c r="J11265" s="58" t="e">
        <f>HYPERLINK("#"&amp;"Insumos"&amp;"!A"&amp;MATCH($B11265,#REF!,0),"Ins "&amp;$B11265)</f>
        <v>#REF!</v>
      </c>
      <c r="M11265" s="220"/>
    </row>
    <row r="11266" spans="1:13" x14ac:dyDescent="0.2">
      <c r="A11266" s="35" t="s">
        <v>3047</v>
      </c>
      <c r="B11266" s="34" t="s">
        <v>12448</v>
      </c>
      <c r="C11266" s="45" t="s">
        <v>12490</v>
      </c>
      <c r="D11266" s="23" t="s">
        <v>5751</v>
      </c>
      <c r="E11266" s="23" t="s">
        <v>463</v>
      </c>
      <c r="F11266" s="40">
        <v>0.25</v>
      </c>
      <c r="G11266" s="25">
        <v>81608</v>
      </c>
      <c r="H11266" s="25">
        <v>20402</v>
      </c>
      <c r="I11266" s="25"/>
      <c r="J11266" s="58" t="e">
        <f>HYPERLINK("#"&amp;"Insumos"&amp;"!A"&amp;MATCH($B11266,#REF!,0),"Ins "&amp;$B11266)</f>
        <v>#REF!</v>
      </c>
      <c r="M11266" s="220"/>
    </row>
    <row r="11267" spans="1:13" x14ac:dyDescent="0.2">
      <c r="A11267" s="35" t="s">
        <v>3047</v>
      </c>
      <c r="B11267" s="1" t="s">
        <v>5168</v>
      </c>
      <c r="C11267" s="45" t="s">
        <v>162</v>
      </c>
      <c r="D11267" s="23" t="s">
        <v>5751</v>
      </c>
      <c r="E11267" s="23" t="s">
        <v>4134</v>
      </c>
      <c r="F11267" s="40">
        <v>3</v>
      </c>
      <c r="G11267" s="25">
        <v>413</v>
      </c>
      <c r="H11267" s="25">
        <v>1239</v>
      </c>
      <c r="I11267" s="25"/>
      <c r="J11267" s="58" t="e">
        <f>HYPERLINK("#"&amp;"Insumos"&amp;"!A"&amp;MATCH($B11267,#REF!,0),"Ins "&amp;$B11267)</f>
        <v>#REF!</v>
      </c>
      <c r="M11267" s="220"/>
    </row>
    <row r="11268" spans="1:13" x14ac:dyDescent="0.2">
      <c r="A11268" s="35" t="s">
        <v>3047</v>
      </c>
      <c r="B11268" s="34" t="s">
        <v>5190</v>
      </c>
      <c r="C11268" s="45" t="s">
        <v>1215</v>
      </c>
      <c r="D11268" s="23" t="s">
        <v>5751</v>
      </c>
      <c r="E11268" s="23" t="s">
        <v>4134</v>
      </c>
      <c r="F11268" s="40">
        <v>5.0000000000000001E-3</v>
      </c>
      <c r="G11268" s="25">
        <v>46112</v>
      </c>
      <c r="H11268" s="25">
        <v>231</v>
      </c>
      <c r="I11268" s="25"/>
      <c r="J11268" s="58" t="e">
        <f>HYPERLINK("#"&amp;"Insumos"&amp;"!A"&amp;MATCH($B11268,#REF!,0),"Ins "&amp;$B11268)</f>
        <v>#REF!</v>
      </c>
      <c r="M11268" s="220"/>
    </row>
    <row r="11269" spans="1:13" ht="38.25" x14ac:dyDescent="0.2">
      <c r="A11269" s="36" t="s">
        <v>3049</v>
      </c>
      <c r="B11269" s="26" t="s">
        <v>6816</v>
      </c>
      <c r="C11269" s="79" t="s">
        <v>12491</v>
      </c>
      <c r="D11269" s="37" t="s">
        <v>5608</v>
      </c>
      <c r="E11269" s="37" t="s">
        <v>464</v>
      </c>
      <c r="F11269" s="41"/>
      <c r="G11269" s="27"/>
      <c r="H11269" s="27"/>
      <c r="I11269" s="27">
        <v>91398</v>
      </c>
      <c r="M11269" s="220">
        <f t="shared" ref="M11269:M11331" si="176">ROUND(I11269*(1+$L$2),0)</f>
        <v>119695</v>
      </c>
    </row>
    <row r="11270" spans="1:13" x14ac:dyDescent="0.2">
      <c r="A11270" s="35" t="s">
        <v>3049</v>
      </c>
      <c r="B11270" s="1" t="s">
        <v>217</v>
      </c>
      <c r="C11270" s="45" t="s">
        <v>1018</v>
      </c>
      <c r="D11270" s="23" t="s">
        <v>5734</v>
      </c>
      <c r="E11270" s="23" t="s">
        <v>4141</v>
      </c>
      <c r="F11270" s="40">
        <v>0.32</v>
      </c>
      <c r="G11270" s="25">
        <v>57752</v>
      </c>
      <c r="H11270" s="25">
        <v>18481</v>
      </c>
      <c r="I11270" s="25"/>
      <c r="J11270" s="58" t="e">
        <f>HYPERLINK("#"&amp;"Insumos"&amp;"!A"&amp;MATCH($B11270,#REF!,0),"Ins "&amp;$B11270)</f>
        <v>#REF!</v>
      </c>
      <c r="M11270" s="220"/>
    </row>
    <row r="11271" spans="1:13" x14ac:dyDescent="0.2">
      <c r="A11271" s="35" t="s">
        <v>3049</v>
      </c>
      <c r="B11271" s="34" t="s">
        <v>6643</v>
      </c>
      <c r="C11271" s="45" t="s">
        <v>6644</v>
      </c>
      <c r="D11271" s="23" t="s">
        <v>5734</v>
      </c>
      <c r="E11271" s="23" t="s">
        <v>4141</v>
      </c>
      <c r="F11271" s="40">
        <v>0.68</v>
      </c>
      <c r="G11271" s="25">
        <v>45915</v>
      </c>
      <c r="H11271" s="25">
        <v>31222</v>
      </c>
      <c r="I11271" s="25"/>
      <c r="J11271" s="58" t="e">
        <f>HYPERLINK("#"&amp;"Insumos"&amp;"!A"&amp;MATCH($B11271,#REF!,0),"Ins "&amp;$B11271)</f>
        <v>#REF!</v>
      </c>
      <c r="M11271" s="220"/>
    </row>
    <row r="11272" spans="1:13" x14ac:dyDescent="0.2">
      <c r="A11272" s="35" t="s">
        <v>3049</v>
      </c>
      <c r="B11272" s="1" t="s">
        <v>263</v>
      </c>
      <c r="C11272" s="45" t="s">
        <v>696</v>
      </c>
      <c r="D11272" s="23" t="s">
        <v>5534</v>
      </c>
      <c r="E11272" s="23" t="s">
        <v>4140</v>
      </c>
      <c r="F11272" s="40">
        <v>5.0000000000000001E-3</v>
      </c>
      <c r="G11272" s="25">
        <v>187426</v>
      </c>
      <c r="H11272" s="25">
        <v>937</v>
      </c>
      <c r="I11272" s="25"/>
      <c r="J11272" s="58" t="e">
        <f>HYPERLINK("#"&amp;"Insumos"&amp;"!A"&amp;MATCH($B11272,#REF!,0),"Ins "&amp;$B11272)</f>
        <v>#REF!</v>
      </c>
      <c r="M11272" s="220"/>
    </row>
    <row r="11273" spans="1:13" x14ac:dyDescent="0.2">
      <c r="A11273" s="35" t="s">
        <v>3049</v>
      </c>
      <c r="B11273" s="1" t="s">
        <v>770</v>
      </c>
      <c r="C11273" s="45" t="s">
        <v>9841</v>
      </c>
      <c r="D11273" s="23" t="s">
        <v>5534</v>
      </c>
      <c r="E11273" s="23" t="s">
        <v>4140</v>
      </c>
      <c r="F11273" s="40">
        <v>1.2999999999999999E-2</v>
      </c>
      <c r="G11273" s="25">
        <v>54356</v>
      </c>
      <c r="H11273" s="25">
        <v>707</v>
      </c>
      <c r="I11273" s="25"/>
      <c r="J11273" s="58" t="e">
        <f>HYPERLINK("#"&amp;"Insumos"&amp;"!A"&amp;MATCH($B11273,#REF!,0),"Ins "&amp;$B11273)</f>
        <v>#REF!</v>
      </c>
      <c r="M11273" s="220"/>
    </row>
    <row r="11274" spans="1:13" x14ac:dyDescent="0.2">
      <c r="A11274" s="35" t="s">
        <v>3049</v>
      </c>
      <c r="B11274" s="1" t="s">
        <v>5533</v>
      </c>
      <c r="C11274" s="45" t="s">
        <v>5892</v>
      </c>
      <c r="D11274" s="23" t="s">
        <v>977</v>
      </c>
      <c r="E11274" s="23" t="s">
        <v>4134</v>
      </c>
      <c r="F11274" s="40">
        <v>0.18</v>
      </c>
      <c r="G11274" s="25">
        <v>3623</v>
      </c>
      <c r="H11274" s="25">
        <v>652</v>
      </c>
      <c r="I11274" s="25"/>
      <c r="J11274" s="58" t="e">
        <f>HYPERLINK("#"&amp;"Insumos"&amp;"!A"&amp;MATCH($B11274,#REF!,0),"Ins "&amp;$B11274)</f>
        <v>#REF!</v>
      </c>
      <c r="M11274" s="220"/>
    </row>
    <row r="11275" spans="1:13" x14ac:dyDescent="0.2">
      <c r="A11275" s="35" t="s">
        <v>3049</v>
      </c>
      <c r="B11275" s="1" t="s">
        <v>4560</v>
      </c>
      <c r="C11275" s="45" t="s">
        <v>8792</v>
      </c>
      <c r="D11275" s="23" t="s">
        <v>5751</v>
      </c>
      <c r="E11275" s="23" t="s">
        <v>4138</v>
      </c>
      <c r="F11275" s="40">
        <v>3.7499999999999999E-2</v>
      </c>
      <c r="G11275" s="25">
        <v>126880</v>
      </c>
      <c r="H11275" s="25">
        <v>4758</v>
      </c>
      <c r="I11275" s="25"/>
      <c r="J11275" s="58" t="e">
        <f>HYPERLINK("#"&amp;"Insumos"&amp;"!A"&amp;MATCH($B11275,#REF!,0),"Ins "&amp;$B11275)</f>
        <v>#REF!</v>
      </c>
      <c r="M11275" s="220"/>
    </row>
    <row r="11276" spans="1:13" x14ac:dyDescent="0.2">
      <c r="A11276" s="35" t="s">
        <v>3049</v>
      </c>
      <c r="B11276" s="1" t="s">
        <v>4579</v>
      </c>
      <c r="C11276" s="45" t="s">
        <v>1440</v>
      </c>
      <c r="D11276" s="23" t="s">
        <v>5751</v>
      </c>
      <c r="E11276" s="23" t="s">
        <v>4134</v>
      </c>
      <c r="F11276" s="40">
        <v>0.06</v>
      </c>
      <c r="G11276" s="25">
        <v>46696</v>
      </c>
      <c r="H11276" s="25">
        <v>2802</v>
      </c>
      <c r="I11276" s="25"/>
      <c r="J11276" s="58" t="e">
        <f>HYPERLINK("#"&amp;"Insumos"&amp;"!A"&amp;MATCH($B11276,#REF!,0),"Ins "&amp;$B11276)</f>
        <v>#REF!</v>
      </c>
      <c r="M11276" s="220"/>
    </row>
    <row r="11277" spans="1:13" x14ac:dyDescent="0.2">
      <c r="A11277" s="35" t="s">
        <v>3049</v>
      </c>
      <c r="B11277" s="1" t="s">
        <v>4580</v>
      </c>
      <c r="C11277" s="45" t="s">
        <v>1441</v>
      </c>
      <c r="D11277" s="23" t="s">
        <v>5751</v>
      </c>
      <c r="E11277" s="23" t="s">
        <v>4134</v>
      </c>
      <c r="F11277" s="40">
        <v>0.06</v>
      </c>
      <c r="G11277" s="25">
        <v>37336</v>
      </c>
      <c r="H11277" s="25">
        <v>2240</v>
      </c>
      <c r="I11277" s="25"/>
      <c r="J11277" s="58" t="e">
        <f>HYPERLINK("#"&amp;"Insumos"&amp;"!A"&amp;MATCH($B11277,#REF!,0),"Ins "&amp;$B11277)</f>
        <v>#REF!</v>
      </c>
      <c r="M11277" s="220"/>
    </row>
    <row r="11278" spans="1:13" x14ac:dyDescent="0.2">
      <c r="A11278" s="35" t="s">
        <v>3049</v>
      </c>
      <c r="B11278" s="1" t="s">
        <v>5007</v>
      </c>
      <c r="C11278" s="45" t="s">
        <v>720</v>
      </c>
      <c r="D11278" s="23" t="s">
        <v>5751</v>
      </c>
      <c r="E11278" s="23" t="s">
        <v>4134</v>
      </c>
      <c r="F11278" s="40">
        <v>0.2</v>
      </c>
      <c r="G11278" s="25">
        <v>1897</v>
      </c>
      <c r="H11278" s="25">
        <v>379</v>
      </c>
      <c r="I11278" s="25"/>
      <c r="J11278" s="58" t="e">
        <f>HYPERLINK("#"&amp;"Insumos"&amp;"!A"&amp;MATCH($B11278,#REF!,0),"Ins "&amp;$B11278)</f>
        <v>#REF!</v>
      </c>
      <c r="M11278" s="220"/>
    </row>
    <row r="11279" spans="1:13" x14ac:dyDescent="0.2">
      <c r="A11279" s="35" t="s">
        <v>3049</v>
      </c>
      <c r="B11279" s="34" t="s">
        <v>12447</v>
      </c>
      <c r="C11279" s="45" t="s">
        <v>12487</v>
      </c>
      <c r="D11279" s="23" t="s">
        <v>5751</v>
      </c>
      <c r="E11279" s="23" t="s">
        <v>463</v>
      </c>
      <c r="F11279" s="40">
        <v>0.20833333333333334</v>
      </c>
      <c r="G11279" s="25">
        <v>121482</v>
      </c>
      <c r="H11279" s="25">
        <v>25309</v>
      </c>
      <c r="I11279" s="25"/>
      <c r="J11279" s="58" t="e">
        <f>HYPERLINK("#"&amp;"Insumos"&amp;"!A"&amp;MATCH($B11279,#REF!,0),"Ins "&amp;$B11279)</f>
        <v>#REF!</v>
      </c>
      <c r="M11279" s="220"/>
    </row>
    <row r="11280" spans="1:13" x14ac:dyDescent="0.2">
      <c r="A11280" s="35" t="s">
        <v>3049</v>
      </c>
      <c r="B11280" s="1" t="s">
        <v>5328</v>
      </c>
      <c r="C11280" s="45" t="s">
        <v>1142</v>
      </c>
      <c r="D11280" s="23" t="s">
        <v>5751</v>
      </c>
      <c r="E11280" s="23" t="s">
        <v>4134</v>
      </c>
      <c r="F11280" s="40">
        <v>0.5</v>
      </c>
      <c r="G11280" s="25">
        <v>5121</v>
      </c>
      <c r="H11280" s="25">
        <v>2561</v>
      </c>
      <c r="I11280" s="25"/>
      <c r="J11280" s="58" t="e">
        <f>HYPERLINK("#"&amp;"Insumos"&amp;"!A"&amp;MATCH($B11280,#REF!,0),"Ins "&amp;$B11280)</f>
        <v>#REF!</v>
      </c>
      <c r="M11280" s="220"/>
    </row>
    <row r="11281" spans="1:13" x14ac:dyDescent="0.2">
      <c r="A11281" s="35" t="s">
        <v>3049</v>
      </c>
      <c r="B11281" s="1" t="s">
        <v>5193</v>
      </c>
      <c r="C11281" s="45" t="s">
        <v>1218</v>
      </c>
      <c r="D11281" s="23" t="s">
        <v>5751</v>
      </c>
      <c r="E11281" s="23" t="s">
        <v>4134</v>
      </c>
      <c r="F11281" s="40">
        <v>0.03</v>
      </c>
      <c r="G11281" s="25">
        <v>37291</v>
      </c>
      <c r="H11281" s="25">
        <v>1119</v>
      </c>
      <c r="I11281" s="25"/>
      <c r="J11281" s="58" t="e">
        <f>HYPERLINK("#"&amp;"Insumos"&amp;"!A"&amp;MATCH($B11281,#REF!,0),"Ins "&amp;$B11281)</f>
        <v>#REF!</v>
      </c>
      <c r="M11281" s="220"/>
    </row>
    <row r="11282" spans="1:13" x14ac:dyDescent="0.2">
      <c r="A11282" s="35" t="s">
        <v>3049</v>
      </c>
      <c r="B11282" s="34" t="s">
        <v>5190</v>
      </c>
      <c r="C11282" s="45" t="s">
        <v>1215</v>
      </c>
      <c r="D11282" s="23" t="s">
        <v>5751</v>
      </c>
      <c r="E11282" s="23" t="s">
        <v>4134</v>
      </c>
      <c r="F11282" s="40">
        <v>5.0000000000000001E-3</v>
      </c>
      <c r="G11282" s="25">
        <v>46112</v>
      </c>
      <c r="H11282" s="25">
        <v>231</v>
      </c>
      <c r="I11282" s="25"/>
      <c r="J11282" s="58" t="e">
        <f>HYPERLINK("#"&amp;"Insumos"&amp;"!A"&amp;MATCH($B11282,#REF!,0),"Ins "&amp;$B11282)</f>
        <v>#REF!</v>
      </c>
      <c r="M11282" s="220"/>
    </row>
    <row r="11283" spans="1:13" ht="38.25" x14ac:dyDescent="0.2">
      <c r="A11283" s="36" t="s">
        <v>3050</v>
      </c>
      <c r="B11283" s="26" t="s">
        <v>6816</v>
      </c>
      <c r="C11283" s="79" t="s">
        <v>12492</v>
      </c>
      <c r="D11283" s="37" t="s">
        <v>5608</v>
      </c>
      <c r="E11283" s="37" t="s">
        <v>464</v>
      </c>
      <c r="F11283" s="41"/>
      <c r="G11283" s="27"/>
      <c r="H11283" s="27"/>
      <c r="I11283" s="27">
        <v>110412</v>
      </c>
      <c r="M11283" s="220">
        <f t="shared" si="176"/>
        <v>144596</v>
      </c>
    </row>
    <row r="11284" spans="1:13" x14ac:dyDescent="0.2">
      <c r="A11284" s="35" t="s">
        <v>3050</v>
      </c>
      <c r="B11284" s="1" t="s">
        <v>217</v>
      </c>
      <c r="C11284" s="45" t="s">
        <v>1018</v>
      </c>
      <c r="D11284" s="23" t="s">
        <v>5734</v>
      </c>
      <c r="E11284" s="23" t="s">
        <v>4141</v>
      </c>
      <c r="F11284" s="40">
        <v>0.32</v>
      </c>
      <c r="G11284" s="25">
        <v>57752</v>
      </c>
      <c r="H11284" s="25">
        <v>18481</v>
      </c>
      <c r="I11284" s="25"/>
      <c r="J11284" s="58" t="e">
        <f>HYPERLINK("#"&amp;"Insumos"&amp;"!A"&amp;MATCH($B11284,#REF!,0),"Ins "&amp;$B11284)</f>
        <v>#REF!</v>
      </c>
      <c r="M11284" s="220"/>
    </row>
    <row r="11285" spans="1:13" x14ac:dyDescent="0.2">
      <c r="A11285" s="35" t="s">
        <v>3050</v>
      </c>
      <c r="B11285" s="34" t="s">
        <v>6643</v>
      </c>
      <c r="C11285" s="45" t="s">
        <v>6644</v>
      </c>
      <c r="D11285" s="23" t="s">
        <v>5734</v>
      </c>
      <c r="E11285" s="23" t="s">
        <v>4141</v>
      </c>
      <c r="F11285" s="40">
        <v>0.68</v>
      </c>
      <c r="G11285" s="25">
        <v>45915</v>
      </c>
      <c r="H11285" s="25">
        <v>31222</v>
      </c>
      <c r="I11285" s="25"/>
      <c r="J11285" s="58" t="e">
        <f>HYPERLINK("#"&amp;"Insumos"&amp;"!A"&amp;MATCH($B11285,#REF!,0),"Ins "&amp;$B11285)</f>
        <v>#REF!</v>
      </c>
      <c r="M11285" s="220"/>
    </row>
    <row r="11286" spans="1:13" x14ac:dyDescent="0.2">
      <c r="A11286" s="35" t="s">
        <v>3050</v>
      </c>
      <c r="B11286" s="1" t="s">
        <v>263</v>
      </c>
      <c r="C11286" s="45" t="s">
        <v>696</v>
      </c>
      <c r="D11286" s="23" t="s">
        <v>5534</v>
      </c>
      <c r="E11286" s="23" t="s">
        <v>4140</v>
      </c>
      <c r="F11286" s="40">
        <v>4.5999999999999999E-3</v>
      </c>
      <c r="G11286" s="25">
        <v>187426</v>
      </c>
      <c r="H11286" s="25">
        <v>862</v>
      </c>
      <c r="I11286" s="25"/>
      <c r="J11286" s="58" t="e">
        <f>HYPERLINK("#"&amp;"Insumos"&amp;"!A"&amp;MATCH($B11286,#REF!,0),"Ins "&amp;$B11286)</f>
        <v>#REF!</v>
      </c>
      <c r="M11286" s="220"/>
    </row>
    <row r="11287" spans="1:13" x14ac:dyDescent="0.2">
      <c r="A11287" s="35" t="s">
        <v>3050</v>
      </c>
      <c r="B11287" s="1" t="s">
        <v>770</v>
      </c>
      <c r="C11287" s="45" t="s">
        <v>9841</v>
      </c>
      <c r="D11287" s="23" t="s">
        <v>5534</v>
      </c>
      <c r="E11287" s="23" t="s">
        <v>4140</v>
      </c>
      <c r="F11287" s="40">
        <v>1.2999999999999999E-2</v>
      </c>
      <c r="G11287" s="25">
        <v>54356</v>
      </c>
      <c r="H11287" s="25">
        <v>707</v>
      </c>
      <c r="I11287" s="25"/>
      <c r="J11287" s="58" t="e">
        <f>HYPERLINK("#"&amp;"Insumos"&amp;"!A"&amp;MATCH($B11287,#REF!,0),"Ins "&amp;$B11287)</f>
        <v>#REF!</v>
      </c>
      <c r="M11287" s="220"/>
    </row>
    <row r="11288" spans="1:13" x14ac:dyDescent="0.2">
      <c r="A11288" s="35" t="s">
        <v>3050</v>
      </c>
      <c r="B11288" s="1" t="s">
        <v>5533</v>
      </c>
      <c r="C11288" s="45" t="s">
        <v>5892</v>
      </c>
      <c r="D11288" s="23" t="s">
        <v>977</v>
      </c>
      <c r="E11288" s="23" t="s">
        <v>4134</v>
      </c>
      <c r="F11288" s="40">
        <v>0.18</v>
      </c>
      <c r="G11288" s="25">
        <v>3623</v>
      </c>
      <c r="H11288" s="25">
        <v>652</v>
      </c>
      <c r="I11288" s="25"/>
      <c r="J11288" s="58" t="e">
        <f>HYPERLINK("#"&amp;"Insumos"&amp;"!A"&amp;MATCH($B11288,#REF!,0),"Ins "&amp;$B11288)</f>
        <v>#REF!</v>
      </c>
      <c r="M11288" s="220"/>
    </row>
    <row r="11289" spans="1:13" x14ac:dyDescent="0.2">
      <c r="A11289" s="35" t="s">
        <v>3050</v>
      </c>
      <c r="B11289" s="1" t="s">
        <v>4560</v>
      </c>
      <c r="C11289" s="45" t="s">
        <v>8792</v>
      </c>
      <c r="D11289" s="23" t="s">
        <v>5751</v>
      </c>
      <c r="E11289" s="23" t="s">
        <v>4138</v>
      </c>
      <c r="F11289" s="40">
        <v>5.1249999999999997E-2</v>
      </c>
      <c r="G11289" s="25">
        <v>126880</v>
      </c>
      <c r="H11289" s="25">
        <v>6503</v>
      </c>
      <c r="I11289" s="25"/>
      <c r="J11289" s="58" t="e">
        <f>HYPERLINK("#"&amp;"Insumos"&amp;"!A"&amp;MATCH($B11289,#REF!,0),"Ins "&amp;$B11289)</f>
        <v>#REF!</v>
      </c>
      <c r="M11289" s="220"/>
    </row>
    <row r="11290" spans="1:13" x14ac:dyDescent="0.2">
      <c r="A11290" s="35" t="s">
        <v>3050</v>
      </c>
      <c r="B11290" s="1" t="s">
        <v>4579</v>
      </c>
      <c r="C11290" s="45" t="s">
        <v>1440</v>
      </c>
      <c r="D11290" s="23" t="s">
        <v>5751</v>
      </c>
      <c r="E11290" s="23" t="s">
        <v>4134</v>
      </c>
      <c r="F11290" s="40">
        <v>8.2000000000000003E-2</v>
      </c>
      <c r="G11290" s="25">
        <v>46696</v>
      </c>
      <c r="H11290" s="25">
        <v>3829</v>
      </c>
      <c r="I11290" s="25"/>
      <c r="J11290" s="58" t="e">
        <f>HYPERLINK("#"&amp;"Insumos"&amp;"!A"&amp;MATCH($B11290,#REF!,0),"Ins "&amp;$B11290)</f>
        <v>#REF!</v>
      </c>
      <c r="M11290" s="220"/>
    </row>
    <row r="11291" spans="1:13" x14ac:dyDescent="0.2">
      <c r="A11291" s="35" t="s">
        <v>3050</v>
      </c>
      <c r="B11291" s="1" t="s">
        <v>4580</v>
      </c>
      <c r="C11291" s="45" t="s">
        <v>1441</v>
      </c>
      <c r="D11291" s="23" t="s">
        <v>5751</v>
      </c>
      <c r="E11291" s="23" t="s">
        <v>4134</v>
      </c>
      <c r="F11291" s="40">
        <v>8.2000000000000003E-2</v>
      </c>
      <c r="G11291" s="25">
        <v>37336</v>
      </c>
      <c r="H11291" s="25">
        <v>3062</v>
      </c>
      <c r="I11291" s="25"/>
      <c r="J11291" s="58" t="e">
        <f>HYPERLINK("#"&amp;"Insumos"&amp;"!A"&amp;MATCH($B11291,#REF!,0),"Ins "&amp;$B11291)</f>
        <v>#REF!</v>
      </c>
      <c r="M11291" s="220"/>
    </row>
    <row r="11292" spans="1:13" x14ac:dyDescent="0.2">
      <c r="A11292" s="35" t="s">
        <v>3050</v>
      </c>
      <c r="B11292" s="1" t="s">
        <v>5007</v>
      </c>
      <c r="C11292" s="45" t="s">
        <v>720</v>
      </c>
      <c r="D11292" s="23" t="s">
        <v>5751</v>
      </c>
      <c r="E11292" s="23" t="s">
        <v>4134</v>
      </c>
      <c r="F11292" s="40">
        <v>0.2</v>
      </c>
      <c r="G11292" s="25">
        <v>1897</v>
      </c>
      <c r="H11292" s="25">
        <v>379</v>
      </c>
      <c r="I11292" s="25"/>
      <c r="J11292" s="58" t="e">
        <f>HYPERLINK("#"&amp;"Insumos"&amp;"!A"&amp;MATCH($B11292,#REF!,0),"Ins "&amp;$B11292)</f>
        <v>#REF!</v>
      </c>
      <c r="M11292" s="220"/>
    </row>
    <row r="11293" spans="1:13" x14ac:dyDescent="0.2">
      <c r="A11293" s="35" t="s">
        <v>3050</v>
      </c>
      <c r="B11293" s="34" t="s">
        <v>12448</v>
      </c>
      <c r="C11293" s="45" t="s">
        <v>12490</v>
      </c>
      <c r="D11293" s="23" t="s">
        <v>5751</v>
      </c>
      <c r="E11293" s="23" t="s">
        <v>463</v>
      </c>
      <c r="F11293" s="40">
        <v>0.5</v>
      </c>
      <c r="G11293" s="25">
        <v>81608</v>
      </c>
      <c r="H11293" s="25">
        <v>40804</v>
      </c>
      <c r="I11293" s="25"/>
      <c r="J11293" s="58" t="e">
        <f>HYPERLINK("#"&amp;"Insumos"&amp;"!A"&amp;MATCH($B11293,#REF!,0),"Ins "&amp;$B11293)</f>
        <v>#REF!</v>
      </c>
      <c r="M11293" s="220"/>
    </row>
    <row r="11294" spans="1:13" x14ac:dyDescent="0.2">
      <c r="A11294" s="35" t="s">
        <v>3050</v>
      </c>
      <c r="B11294" s="1" t="s">
        <v>5328</v>
      </c>
      <c r="C11294" s="45" t="s">
        <v>1142</v>
      </c>
      <c r="D11294" s="23" t="s">
        <v>5751</v>
      </c>
      <c r="E11294" s="23" t="s">
        <v>4134</v>
      </c>
      <c r="F11294" s="40">
        <v>0.5</v>
      </c>
      <c r="G11294" s="25">
        <v>5121</v>
      </c>
      <c r="H11294" s="25">
        <v>2561</v>
      </c>
      <c r="I11294" s="25"/>
      <c r="J11294" s="58" t="e">
        <f>HYPERLINK("#"&amp;"Insumos"&amp;"!A"&amp;MATCH($B11294,#REF!,0),"Ins "&amp;$B11294)</f>
        <v>#REF!</v>
      </c>
      <c r="M11294" s="220"/>
    </row>
    <row r="11295" spans="1:13" x14ac:dyDescent="0.2">
      <c r="A11295" s="35" t="s">
        <v>3050</v>
      </c>
      <c r="B11295" s="1" t="s">
        <v>5193</v>
      </c>
      <c r="C11295" s="45" t="s">
        <v>1218</v>
      </c>
      <c r="D11295" s="23" t="s">
        <v>5751</v>
      </c>
      <c r="E11295" s="23" t="s">
        <v>4134</v>
      </c>
      <c r="F11295" s="40">
        <v>0.03</v>
      </c>
      <c r="G11295" s="25">
        <v>37291</v>
      </c>
      <c r="H11295" s="25">
        <v>1119</v>
      </c>
      <c r="I11295" s="25"/>
      <c r="J11295" s="58" t="e">
        <f>HYPERLINK("#"&amp;"Insumos"&amp;"!A"&amp;MATCH($B11295,#REF!,0),"Ins "&amp;$B11295)</f>
        <v>#REF!</v>
      </c>
      <c r="M11295" s="220"/>
    </row>
    <row r="11296" spans="1:13" x14ac:dyDescent="0.2">
      <c r="A11296" s="35" t="s">
        <v>3050</v>
      </c>
      <c r="B11296" s="34" t="s">
        <v>5190</v>
      </c>
      <c r="C11296" s="45" t="s">
        <v>1215</v>
      </c>
      <c r="D11296" s="23" t="s">
        <v>5751</v>
      </c>
      <c r="E11296" s="23" t="s">
        <v>4134</v>
      </c>
      <c r="F11296" s="40">
        <v>5.0000000000000001E-3</v>
      </c>
      <c r="G11296" s="25">
        <v>46112</v>
      </c>
      <c r="H11296" s="25">
        <v>231</v>
      </c>
      <c r="I11296" s="25"/>
      <c r="J11296" s="58" t="e">
        <f>HYPERLINK("#"&amp;"Insumos"&amp;"!A"&amp;MATCH($B11296,#REF!,0),"Ins "&amp;$B11296)</f>
        <v>#REF!</v>
      </c>
      <c r="M11296" s="220"/>
    </row>
    <row r="11297" spans="1:13" ht="63.75" x14ac:dyDescent="0.2">
      <c r="A11297" s="36" t="s">
        <v>3052</v>
      </c>
      <c r="B11297" s="26" t="s">
        <v>6816</v>
      </c>
      <c r="C11297" s="79" t="s">
        <v>10773</v>
      </c>
      <c r="D11297" s="37" t="s">
        <v>5608</v>
      </c>
      <c r="E11297" s="37" t="s">
        <v>465</v>
      </c>
      <c r="F11297" s="41"/>
      <c r="G11297" s="27"/>
      <c r="H11297" s="27"/>
      <c r="I11297" s="27">
        <v>551187</v>
      </c>
      <c r="M11297" s="220">
        <f t="shared" si="176"/>
        <v>721834</v>
      </c>
    </row>
    <row r="11298" spans="1:13" x14ac:dyDescent="0.2">
      <c r="A11298" s="35" t="s">
        <v>3052</v>
      </c>
      <c r="B11298" s="1" t="s">
        <v>214</v>
      </c>
      <c r="C11298" s="45" t="s">
        <v>1030</v>
      </c>
      <c r="D11298" s="23" t="s">
        <v>5734</v>
      </c>
      <c r="E11298" s="23" t="s">
        <v>4141</v>
      </c>
      <c r="F11298" s="40">
        <v>2.5</v>
      </c>
      <c r="G11298" s="25">
        <v>91248</v>
      </c>
      <c r="H11298" s="25">
        <v>228120</v>
      </c>
      <c r="I11298" s="25"/>
      <c r="J11298" s="58" t="e">
        <f>HYPERLINK("#"&amp;"Insumos"&amp;"!A"&amp;MATCH($B11298,#REF!,0),"Ins "&amp;$B11298)</f>
        <v>#REF!</v>
      </c>
      <c r="M11298" s="220"/>
    </row>
    <row r="11299" spans="1:13" ht="25.5" x14ac:dyDescent="0.2">
      <c r="A11299" s="35" t="s">
        <v>3052</v>
      </c>
      <c r="B11299" s="1" t="s">
        <v>597</v>
      </c>
      <c r="C11299" s="45" t="s">
        <v>8738</v>
      </c>
      <c r="D11299" s="23" t="s">
        <v>5534</v>
      </c>
      <c r="E11299" s="23" t="s">
        <v>8737</v>
      </c>
      <c r="F11299" s="40">
        <v>0.1</v>
      </c>
      <c r="G11299" s="25">
        <v>17302</v>
      </c>
      <c r="H11299" s="25">
        <v>1730</v>
      </c>
      <c r="I11299" s="25"/>
      <c r="J11299" s="58" t="e">
        <f>HYPERLINK("#"&amp;"Insumos"&amp;"!A"&amp;MATCH($B11299,#REF!,0),"Ins "&amp;$B11299)</f>
        <v>#REF!</v>
      </c>
      <c r="M11299" s="220"/>
    </row>
    <row r="11300" spans="1:13" x14ac:dyDescent="0.2">
      <c r="A11300" s="35" t="s">
        <v>3052</v>
      </c>
      <c r="B11300" s="1" t="s">
        <v>263</v>
      </c>
      <c r="C11300" s="45" t="s">
        <v>696</v>
      </c>
      <c r="D11300" s="23" t="s">
        <v>5534</v>
      </c>
      <c r="E11300" s="23" t="s">
        <v>4140</v>
      </c>
      <c r="F11300" s="40">
        <v>2.6800000000000001E-2</v>
      </c>
      <c r="G11300" s="25">
        <v>187426</v>
      </c>
      <c r="H11300" s="25">
        <v>5023</v>
      </c>
      <c r="I11300" s="25"/>
      <c r="J11300" s="58" t="e">
        <f>HYPERLINK("#"&amp;"Insumos"&amp;"!A"&amp;MATCH($B11300,#REF!,0),"Ins "&amp;$B11300)</f>
        <v>#REF!</v>
      </c>
      <c r="M11300" s="220"/>
    </row>
    <row r="11301" spans="1:13" x14ac:dyDescent="0.2">
      <c r="A11301" s="35" t="s">
        <v>3052</v>
      </c>
      <c r="B11301" s="1" t="s">
        <v>5533</v>
      </c>
      <c r="C11301" s="45" t="s">
        <v>5892</v>
      </c>
      <c r="D11301" s="23" t="s">
        <v>977</v>
      </c>
      <c r="E11301" s="23" t="s">
        <v>4134</v>
      </c>
      <c r="F11301" s="40">
        <v>2.5</v>
      </c>
      <c r="G11301" s="25">
        <v>3623</v>
      </c>
      <c r="H11301" s="25">
        <v>9058</v>
      </c>
      <c r="I11301" s="25"/>
      <c r="J11301" s="58" t="e">
        <f>HYPERLINK("#"&amp;"Insumos"&amp;"!A"&amp;MATCH($B11301,#REF!,0),"Ins "&amp;$B11301)</f>
        <v>#REF!</v>
      </c>
      <c r="M11301" s="220"/>
    </row>
    <row r="11302" spans="1:13" ht="25.5" x14ac:dyDescent="0.2">
      <c r="A11302" s="35" t="s">
        <v>3052</v>
      </c>
      <c r="B11302" s="1" t="s">
        <v>4559</v>
      </c>
      <c r="C11302" s="45" t="s">
        <v>9471</v>
      </c>
      <c r="D11302" s="23" t="s">
        <v>5751</v>
      </c>
      <c r="E11302" s="23" t="s">
        <v>4138</v>
      </c>
      <c r="F11302" s="40">
        <v>0.06</v>
      </c>
      <c r="G11302" s="25">
        <v>140296</v>
      </c>
      <c r="H11302" s="25">
        <v>8418</v>
      </c>
      <c r="I11302" s="25"/>
      <c r="J11302" s="58" t="e">
        <f>HYPERLINK("#"&amp;"Insumos"&amp;"!A"&amp;MATCH($B11302,#REF!,0),"Ins "&amp;$B11302)</f>
        <v>#REF!</v>
      </c>
      <c r="M11302" s="220"/>
    </row>
    <row r="11303" spans="1:13" x14ac:dyDescent="0.2">
      <c r="A11303" s="35" t="s">
        <v>3052</v>
      </c>
      <c r="B11303" s="1" t="s">
        <v>4560</v>
      </c>
      <c r="C11303" s="45" t="s">
        <v>8792</v>
      </c>
      <c r="D11303" s="23" t="s">
        <v>5751</v>
      </c>
      <c r="E11303" s="23" t="s">
        <v>4138</v>
      </c>
      <c r="F11303" s="40">
        <v>0.06</v>
      </c>
      <c r="G11303" s="25">
        <v>126880</v>
      </c>
      <c r="H11303" s="25">
        <v>7613</v>
      </c>
      <c r="I11303" s="25"/>
      <c r="J11303" s="58" t="e">
        <f>HYPERLINK("#"&amp;"Insumos"&amp;"!A"&amp;MATCH($B11303,#REF!,0),"Ins "&amp;$B11303)</f>
        <v>#REF!</v>
      </c>
      <c r="M11303" s="220"/>
    </row>
    <row r="11304" spans="1:13" x14ac:dyDescent="0.2">
      <c r="A11304" s="35" t="s">
        <v>3052</v>
      </c>
      <c r="B11304" s="1" t="s">
        <v>5007</v>
      </c>
      <c r="C11304" s="45" t="s">
        <v>720</v>
      </c>
      <c r="D11304" s="23" t="s">
        <v>5751</v>
      </c>
      <c r="E11304" s="23" t="s">
        <v>4134</v>
      </c>
      <c r="F11304" s="40">
        <v>6</v>
      </c>
      <c r="G11304" s="25">
        <v>1897</v>
      </c>
      <c r="H11304" s="25">
        <v>11382</v>
      </c>
      <c r="I11304" s="25"/>
      <c r="J11304" s="58" t="e">
        <f>HYPERLINK("#"&amp;"Insumos"&amp;"!A"&amp;MATCH($B11304,#REF!,0),"Ins "&amp;$B11304)</f>
        <v>#REF!</v>
      </c>
      <c r="M11304" s="220"/>
    </row>
    <row r="11305" spans="1:13" ht="25.5" x14ac:dyDescent="0.2">
      <c r="A11305" s="35" t="s">
        <v>3052</v>
      </c>
      <c r="B11305" s="1" t="s">
        <v>5389</v>
      </c>
      <c r="C11305" s="45" t="s">
        <v>1165</v>
      </c>
      <c r="D11305" s="23" t="s">
        <v>5751</v>
      </c>
      <c r="E11305" s="23" t="s">
        <v>465</v>
      </c>
      <c r="F11305" s="40">
        <v>1</v>
      </c>
      <c r="G11305" s="25">
        <v>184213</v>
      </c>
      <c r="H11305" s="25">
        <v>184213</v>
      </c>
      <c r="I11305" s="25"/>
      <c r="J11305" s="58" t="e">
        <f>HYPERLINK("#"&amp;"Insumos"&amp;"!A"&amp;MATCH($B11305,#REF!,0),"Ins "&amp;$B11305)</f>
        <v>#REF!</v>
      </c>
      <c r="M11305" s="220"/>
    </row>
    <row r="11306" spans="1:13" ht="25.5" x14ac:dyDescent="0.2">
      <c r="A11306" s="35" t="s">
        <v>3052</v>
      </c>
      <c r="B11306" s="1" t="s">
        <v>5391</v>
      </c>
      <c r="C11306" s="45" t="s">
        <v>1167</v>
      </c>
      <c r="D11306" s="23" t="s">
        <v>5751</v>
      </c>
      <c r="E11306" s="23" t="s">
        <v>467</v>
      </c>
      <c r="F11306" s="40">
        <v>7</v>
      </c>
      <c r="G11306" s="25">
        <v>8840</v>
      </c>
      <c r="H11306" s="25">
        <v>61880</v>
      </c>
      <c r="I11306" s="25"/>
      <c r="J11306" s="58" t="e">
        <f>HYPERLINK("#"&amp;"Insumos"&amp;"!A"&amp;MATCH($B11306,#REF!,0),"Ins "&amp;$B11306)</f>
        <v>#REF!</v>
      </c>
      <c r="M11306" s="220"/>
    </row>
    <row r="11307" spans="1:13" ht="25.5" x14ac:dyDescent="0.2">
      <c r="A11307" s="35" t="s">
        <v>3052</v>
      </c>
      <c r="B11307" s="1" t="s">
        <v>5194</v>
      </c>
      <c r="C11307" s="45" t="s">
        <v>1219</v>
      </c>
      <c r="D11307" s="23" t="s">
        <v>5751</v>
      </c>
      <c r="E11307" s="23" t="s">
        <v>467</v>
      </c>
      <c r="F11307" s="40">
        <v>1.5</v>
      </c>
      <c r="G11307" s="25">
        <v>22500</v>
      </c>
      <c r="H11307" s="25">
        <v>33750</v>
      </c>
      <c r="I11307" s="25"/>
      <c r="J11307" s="58" t="e">
        <f>HYPERLINK("#"&amp;"Insumos"&amp;"!A"&amp;MATCH($B11307,#REF!,0),"Ins "&amp;$B11307)</f>
        <v>#REF!</v>
      </c>
      <c r="M11307" s="220"/>
    </row>
    <row r="11308" spans="1:13" ht="38.25" x14ac:dyDescent="0.2">
      <c r="A11308" s="36" t="s">
        <v>3048</v>
      </c>
      <c r="B11308" s="26" t="s">
        <v>6816</v>
      </c>
      <c r="C11308" s="79" t="s">
        <v>10774</v>
      </c>
      <c r="D11308" s="37" t="s">
        <v>5608</v>
      </c>
      <c r="E11308" s="37" t="s">
        <v>464</v>
      </c>
      <c r="F11308" s="41"/>
      <c r="G11308" s="27"/>
      <c r="H11308" s="27"/>
      <c r="I11308" s="27">
        <v>73134</v>
      </c>
      <c r="M11308" s="220">
        <f t="shared" si="176"/>
        <v>95776</v>
      </c>
    </row>
    <row r="11309" spans="1:13" x14ac:dyDescent="0.2">
      <c r="A11309" s="35" t="s">
        <v>3048</v>
      </c>
      <c r="B11309" s="1" t="s">
        <v>217</v>
      </c>
      <c r="C11309" s="45" t="s">
        <v>1018</v>
      </c>
      <c r="D11309" s="23" t="s">
        <v>5734</v>
      </c>
      <c r="E11309" s="23" t="s">
        <v>4141</v>
      </c>
      <c r="F11309" s="40">
        <v>0.22</v>
      </c>
      <c r="G11309" s="25">
        <v>57752</v>
      </c>
      <c r="H11309" s="25">
        <v>12705</v>
      </c>
      <c r="I11309" s="25"/>
      <c r="J11309" s="58" t="e">
        <f>HYPERLINK("#"&amp;"Insumos"&amp;"!A"&amp;MATCH($B11309,#REF!,0),"Ins "&amp;$B11309)</f>
        <v>#REF!</v>
      </c>
      <c r="M11309" s="220"/>
    </row>
    <row r="11310" spans="1:13" x14ac:dyDescent="0.2">
      <c r="A11310" s="35" t="s">
        <v>3048</v>
      </c>
      <c r="B11310" s="1" t="s">
        <v>263</v>
      </c>
      <c r="C11310" s="45" t="s">
        <v>696</v>
      </c>
      <c r="D11310" s="23" t="s">
        <v>5534</v>
      </c>
      <c r="E11310" s="23" t="s">
        <v>4140</v>
      </c>
      <c r="F11310" s="40">
        <v>5.4000000000000003E-3</v>
      </c>
      <c r="G11310" s="25">
        <v>187426</v>
      </c>
      <c r="H11310" s="25">
        <v>1012</v>
      </c>
      <c r="I11310" s="25"/>
      <c r="J11310" s="58" t="e">
        <f>HYPERLINK("#"&amp;"Insumos"&amp;"!A"&amp;MATCH($B11310,#REF!,0),"Ins "&amp;$B11310)</f>
        <v>#REF!</v>
      </c>
      <c r="M11310" s="220"/>
    </row>
    <row r="11311" spans="1:13" x14ac:dyDescent="0.2">
      <c r="A11311" s="35" t="s">
        <v>3048</v>
      </c>
      <c r="B11311" s="1" t="s">
        <v>5533</v>
      </c>
      <c r="C11311" s="45" t="s">
        <v>5892</v>
      </c>
      <c r="D11311" s="23" t="s">
        <v>977</v>
      </c>
      <c r="E11311" s="23" t="s">
        <v>4134</v>
      </c>
      <c r="F11311" s="40">
        <v>0.08</v>
      </c>
      <c r="G11311" s="25">
        <v>3623</v>
      </c>
      <c r="H11311" s="25">
        <v>290</v>
      </c>
      <c r="I11311" s="25"/>
      <c r="J11311" s="58" t="e">
        <f>HYPERLINK("#"&amp;"Insumos"&amp;"!A"&amp;MATCH($B11311,#REF!,0),"Ins "&amp;$B11311)</f>
        <v>#REF!</v>
      </c>
      <c r="M11311" s="220"/>
    </row>
    <row r="11312" spans="1:13" x14ac:dyDescent="0.2">
      <c r="A11312" s="35" t="s">
        <v>3048</v>
      </c>
      <c r="B11312" s="1" t="s">
        <v>4560</v>
      </c>
      <c r="C11312" s="45" t="s">
        <v>8792</v>
      </c>
      <c r="D11312" s="23" t="s">
        <v>5751</v>
      </c>
      <c r="E11312" s="23" t="s">
        <v>4138</v>
      </c>
      <c r="F11312" s="40">
        <v>3.4000000000000002E-2</v>
      </c>
      <c r="G11312" s="25">
        <v>126880</v>
      </c>
      <c r="H11312" s="25">
        <v>4314</v>
      </c>
      <c r="I11312" s="25"/>
      <c r="J11312" s="58" t="e">
        <f>HYPERLINK("#"&amp;"Insumos"&amp;"!A"&amp;MATCH($B11312,#REF!,0),"Ins "&amp;$B11312)</f>
        <v>#REF!</v>
      </c>
      <c r="M11312" s="220"/>
    </row>
    <row r="11313" spans="1:13" x14ac:dyDescent="0.2">
      <c r="A11313" s="35" t="s">
        <v>3048</v>
      </c>
      <c r="B11313" s="1" t="s">
        <v>4579</v>
      </c>
      <c r="C11313" s="45" t="s">
        <v>1440</v>
      </c>
      <c r="D11313" s="23" t="s">
        <v>5751</v>
      </c>
      <c r="E11313" s="23" t="s">
        <v>4134</v>
      </c>
      <c r="F11313" s="40">
        <v>0.1</v>
      </c>
      <c r="G11313" s="25">
        <v>46696</v>
      </c>
      <c r="H11313" s="25">
        <v>4670</v>
      </c>
      <c r="I11313" s="25"/>
      <c r="J11313" s="58" t="e">
        <f>HYPERLINK("#"&amp;"Insumos"&amp;"!A"&amp;MATCH($B11313,#REF!,0),"Ins "&amp;$B11313)</f>
        <v>#REF!</v>
      </c>
      <c r="M11313" s="220"/>
    </row>
    <row r="11314" spans="1:13" x14ac:dyDescent="0.2">
      <c r="A11314" s="35" t="s">
        <v>3048</v>
      </c>
      <c r="B11314" s="1" t="s">
        <v>4580</v>
      </c>
      <c r="C11314" s="45" t="s">
        <v>1441</v>
      </c>
      <c r="D11314" s="23" t="s">
        <v>5751</v>
      </c>
      <c r="E11314" s="23" t="s">
        <v>4134</v>
      </c>
      <c r="F11314" s="40">
        <v>0.1</v>
      </c>
      <c r="G11314" s="25">
        <v>37336</v>
      </c>
      <c r="H11314" s="25">
        <v>3734</v>
      </c>
      <c r="I11314" s="25"/>
      <c r="J11314" s="58" t="e">
        <f>HYPERLINK("#"&amp;"Insumos"&amp;"!A"&amp;MATCH($B11314,#REF!,0),"Ins "&amp;$B11314)</f>
        <v>#REF!</v>
      </c>
      <c r="M11314" s="220"/>
    </row>
    <row r="11315" spans="1:13" x14ac:dyDescent="0.2">
      <c r="A11315" s="35" t="s">
        <v>3048</v>
      </c>
      <c r="B11315" s="1" t="s">
        <v>5007</v>
      </c>
      <c r="C11315" s="45" t="s">
        <v>720</v>
      </c>
      <c r="D11315" s="23" t="s">
        <v>5751</v>
      </c>
      <c r="E11315" s="23" t="s">
        <v>4134</v>
      </c>
      <c r="F11315" s="40">
        <v>0.2</v>
      </c>
      <c r="G11315" s="25">
        <v>1897</v>
      </c>
      <c r="H11315" s="25">
        <v>379</v>
      </c>
      <c r="I11315" s="25"/>
      <c r="J11315" s="58" t="e">
        <f>HYPERLINK("#"&amp;"Insumos"&amp;"!A"&amp;MATCH($B11315,#REF!,0),"Ins "&amp;$B11315)</f>
        <v>#REF!</v>
      </c>
      <c r="M11315" s="220"/>
    </row>
    <row r="11316" spans="1:13" x14ac:dyDescent="0.2">
      <c r="A11316" s="35" t="s">
        <v>3048</v>
      </c>
      <c r="B11316" s="1" t="s">
        <v>5128</v>
      </c>
      <c r="C11316" s="45" t="s">
        <v>1133</v>
      </c>
      <c r="D11316" s="23" t="s">
        <v>5751</v>
      </c>
      <c r="E11316" s="23" t="s">
        <v>465</v>
      </c>
      <c r="F11316" s="40">
        <v>1</v>
      </c>
      <c r="G11316" s="25">
        <v>43992</v>
      </c>
      <c r="H11316" s="25">
        <v>43992</v>
      </c>
      <c r="I11316" s="25"/>
      <c r="J11316" s="58" t="e">
        <f>HYPERLINK("#"&amp;"Insumos"&amp;"!A"&amp;MATCH($B11316,#REF!,0),"Ins "&amp;$B11316)</f>
        <v>#REF!</v>
      </c>
      <c r="M11316" s="220"/>
    </row>
    <row r="11317" spans="1:13" x14ac:dyDescent="0.2">
      <c r="A11317" s="35" t="s">
        <v>3048</v>
      </c>
      <c r="B11317" s="1" t="s">
        <v>5168</v>
      </c>
      <c r="C11317" s="45" t="s">
        <v>162</v>
      </c>
      <c r="D11317" s="23" t="s">
        <v>5751</v>
      </c>
      <c r="E11317" s="23" t="s">
        <v>4134</v>
      </c>
      <c r="F11317" s="40">
        <v>3</v>
      </c>
      <c r="G11317" s="25">
        <v>413</v>
      </c>
      <c r="H11317" s="25">
        <v>1239</v>
      </c>
      <c r="I11317" s="25"/>
      <c r="J11317" s="58" t="e">
        <f>HYPERLINK("#"&amp;"Insumos"&amp;"!A"&amp;MATCH($B11317,#REF!,0),"Ins "&amp;$B11317)</f>
        <v>#REF!</v>
      </c>
      <c r="M11317" s="220"/>
    </row>
    <row r="11318" spans="1:13" x14ac:dyDescent="0.2">
      <c r="A11318" s="35" t="s">
        <v>3048</v>
      </c>
      <c r="B11318" s="1" t="s">
        <v>5192</v>
      </c>
      <c r="C11318" s="45" t="s">
        <v>1217</v>
      </c>
      <c r="D11318" s="23" t="s">
        <v>5751</v>
      </c>
      <c r="E11318" s="23" t="s">
        <v>4134</v>
      </c>
      <c r="F11318" s="40">
        <v>0.05</v>
      </c>
      <c r="G11318" s="25">
        <v>15982</v>
      </c>
      <c r="H11318" s="25">
        <v>799</v>
      </c>
      <c r="I11318" s="25"/>
      <c r="J11318" s="58" t="e">
        <f>HYPERLINK("#"&amp;"Insumos"&amp;"!A"&amp;MATCH($B11318,#REF!,0),"Ins "&amp;$B11318)</f>
        <v>#REF!</v>
      </c>
      <c r="M11318" s="220"/>
    </row>
    <row r="11319" spans="1:13" ht="38.25" x14ac:dyDescent="0.2">
      <c r="A11319" s="36" t="s">
        <v>3051</v>
      </c>
      <c r="B11319" s="26" t="s">
        <v>6816</v>
      </c>
      <c r="C11319" s="79" t="s">
        <v>5790</v>
      </c>
      <c r="D11319" s="37" t="s">
        <v>5608</v>
      </c>
      <c r="E11319" s="37" t="s">
        <v>464</v>
      </c>
      <c r="F11319" s="41"/>
      <c r="G11319" s="27"/>
      <c r="H11319" s="27"/>
      <c r="I11319" s="27">
        <v>166859</v>
      </c>
      <c r="M11319" s="220">
        <f t="shared" si="176"/>
        <v>218519</v>
      </c>
    </row>
    <row r="11320" spans="1:13" x14ac:dyDescent="0.2">
      <c r="A11320" s="35" t="s">
        <v>3051</v>
      </c>
      <c r="B11320" s="1" t="s">
        <v>217</v>
      </c>
      <c r="C11320" s="45" t="s">
        <v>1018</v>
      </c>
      <c r="D11320" s="23" t="s">
        <v>5734</v>
      </c>
      <c r="E11320" s="23" t="s">
        <v>4141</v>
      </c>
      <c r="F11320" s="40">
        <v>1.8</v>
      </c>
      <c r="G11320" s="25">
        <v>57752</v>
      </c>
      <c r="H11320" s="25">
        <v>103954</v>
      </c>
      <c r="I11320" s="25"/>
      <c r="J11320" s="58" t="e">
        <f>HYPERLINK("#"&amp;"Insumos"&amp;"!A"&amp;MATCH($B11320,#REF!,0),"Ins "&amp;$B11320)</f>
        <v>#REF!</v>
      </c>
      <c r="M11320" s="220"/>
    </row>
    <row r="11321" spans="1:13" x14ac:dyDescent="0.2">
      <c r="A11321" s="35" t="s">
        <v>3051</v>
      </c>
      <c r="B11321" s="1" t="s">
        <v>263</v>
      </c>
      <c r="C11321" s="45" t="s">
        <v>696</v>
      </c>
      <c r="D11321" s="23" t="s">
        <v>5534</v>
      </c>
      <c r="E11321" s="23" t="s">
        <v>4140</v>
      </c>
      <c r="F11321" s="40">
        <v>5.4999999999999997E-3</v>
      </c>
      <c r="G11321" s="25">
        <v>187426</v>
      </c>
      <c r="H11321" s="25">
        <v>1031</v>
      </c>
      <c r="I11321" s="25"/>
      <c r="J11321" s="58" t="e">
        <f>HYPERLINK("#"&amp;"Insumos"&amp;"!A"&amp;MATCH($B11321,#REF!,0),"Ins "&amp;$B11321)</f>
        <v>#REF!</v>
      </c>
      <c r="M11321" s="220"/>
    </row>
    <row r="11322" spans="1:13" x14ac:dyDescent="0.2">
      <c r="A11322" s="35" t="s">
        <v>3051</v>
      </c>
      <c r="B11322" s="1" t="s">
        <v>770</v>
      </c>
      <c r="C11322" s="45" t="s">
        <v>9841</v>
      </c>
      <c r="D11322" s="23" t="s">
        <v>5534</v>
      </c>
      <c r="E11322" s="23" t="s">
        <v>4140</v>
      </c>
      <c r="F11322" s="40">
        <v>1.2999999999999999E-2</v>
      </c>
      <c r="G11322" s="25">
        <v>54356</v>
      </c>
      <c r="H11322" s="25">
        <v>707</v>
      </c>
      <c r="I11322" s="25"/>
      <c r="J11322" s="58" t="e">
        <f>HYPERLINK("#"&amp;"Insumos"&amp;"!A"&amp;MATCH($B11322,#REF!,0),"Ins "&amp;$B11322)</f>
        <v>#REF!</v>
      </c>
      <c r="M11322" s="220"/>
    </row>
    <row r="11323" spans="1:13" x14ac:dyDescent="0.2">
      <c r="A11323" s="35" t="s">
        <v>3051</v>
      </c>
      <c r="B11323" s="1" t="s">
        <v>5533</v>
      </c>
      <c r="C11323" s="45" t="s">
        <v>5892</v>
      </c>
      <c r="D11323" s="23" t="s">
        <v>977</v>
      </c>
      <c r="E11323" s="23" t="s">
        <v>4134</v>
      </c>
      <c r="F11323" s="40">
        <v>0.18</v>
      </c>
      <c r="G11323" s="25">
        <v>3623</v>
      </c>
      <c r="H11323" s="25">
        <v>652</v>
      </c>
      <c r="I11323" s="25"/>
      <c r="J11323" s="58" t="e">
        <f>HYPERLINK("#"&amp;"Insumos"&amp;"!A"&amp;MATCH($B11323,#REF!,0),"Ins "&amp;$B11323)</f>
        <v>#REF!</v>
      </c>
      <c r="M11323" s="220"/>
    </row>
    <row r="11324" spans="1:13" x14ac:dyDescent="0.2">
      <c r="A11324" s="35" t="s">
        <v>3051</v>
      </c>
      <c r="B11324" s="1" t="s">
        <v>4560</v>
      </c>
      <c r="C11324" s="45" t="s">
        <v>8792</v>
      </c>
      <c r="D11324" s="23" t="s">
        <v>5751</v>
      </c>
      <c r="E11324" s="23" t="s">
        <v>4138</v>
      </c>
      <c r="F11324" s="40">
        <v>3.2000000000000001E-2</v>
      </c>
      <c r="G11324" s="25">
        <v>126880</v>
      </c>
      <c r="H11324" s="25">
        <v>4060</v>
      </c>
      <c r="I11324" s="25"/>
      <c r="J11324" s="58" t="e">
        <f>HYPERLINK("#"&amp;"Insumos"&amp;"!A"&amp;MATCH($B11324,#REF!,0),"Ins "&amp;$B11324)</f>
        <v>#REF!</v>
      </c>
      <c r="M11324" s="220"/>
    </row>
    <row r="11325" spans="1:13" x14ac:dyDescent="0.2">
      <c r="A11325" s="35" t="s">
        <v>3051</v>
      </c>
      <c r="B11325" s="1" t="s">
        <v>4579</v>
      </c>
      <c r="C11325" s="45" t="s">
        <v>1440</v>
      </c>
      <c r="D11325" s="23" t="s">
        <v>5751</v>
      </c>
      <c r="E11325" s="23" t="s">
        <v>4134</v>
      </c>
      <c r="F11325" s="40">
        <v>0.1</v>
      </c>
      <c r="G11325" s="25">
        <v>46696</v>
      </c>
      <c r="H11325" s="25">
        <v>4670</v>
      </c>
      <c r="I11325" s="25"/>
      <c r="J11325" s="58" t="e">
        <f>HYPERLINK("#"&amp;"Insumos"&amp;"!A"&amp;MATCH($B11325,#REF!,0),"Ins "&amp;$B11325)</f>
        <v>#REF!</v>
      </c>
      <c r="M11325" s="220"/>
    </row>
    <row r="11326" spans="1:13" x14ac:dyDescent="0.2">
      <c r="A11326" s="35" t="s">
        <v>3051</v>
      </c>
      <c r="B11326" s="1" t="s">
        <v>4580</v>
      </c>
      <c r="C11326" s="45" t="s">
        <v>1441</v>
      </c>
      <c r="D11326" s="23" t="s">
        <v>5751</v>
      </c>
      <c r="E11326" s="23" t="s">
        <v>4134</v>
      </c>
      <c r="F11326" s="40">
        <v>0.1</v>
      </c>
      <c r="G11326" s="25">
        <v>37336</v>
      </c>
      <c r="H11326" s="25">
        <v>3734</v>
      </c>
      <c r="I11326" s="25"/>
      <c r="J11326" s="58" t="e">
        <f>HYPERLINK("#"&amp;"Insumos"&amp;"!A"&amp;MATCH($B11326,#REF!,0),"Ins "&amp;$B11326)</f>
        <v>#REF!</v>
      </c>
      <c r="M11326" s="220"/>
    </row>
    <row r="11327" spans="1:13" x14ac:dyDescent="0.2">
      <c r="A11327" s="35" t="s">
        <v>3051</v>
      </c>
      <c r="B11327" s="1" t="s">
        <v>5007</v>
      </c>
      <c r="C11327" s="45" t="s">
        <v>720</v>
      </c>
      <c r="D11327" s="23" t="s">
        <v>5751</v>
      </c>
      <c r="E11327" s="23" t="s">
        <v>4134</v>
      </c>
      <c r="F11327" s="40">
        <v>0.2</v>
      </c>
      <c r="G11327" s="25">
        <v>1897</v>
      </c>
      <c r="H11327" s="25">
        <v>379</v>
      </c>
      <c r="I11327" s="25"/>
      <c r="J11327" s="58" t="e">
        <f>HYPERLINK("#"&amp;"Insumos"&amp;"!A"&amp;MATCH($B11327,#REF!,0),"Ins "&amp;$B11327)</f>
        <v>#REF!</v>
      </c>
      <c r="M11327" s="220"/>
    </row>
    <row r="11328" spans="1:13" x14ac:dyDescent="0.2">
      <c r="A11328" s="35" t="s">
        <v>3051</v>
      </c>
      <c r="B11328" s="1" t="s">
        <v>5128</v>
      </c>
      <c r="C11328" s="45" t="s">
        <v>1133</v>
      </c>
      <c r="D11328" s="23" t="s">
        <v>5751</v>
      </c>
      <c r="E11328" s="23" t="s">
        <v>465</v>
      </c>
      <c r="F11328" s="40">
        <v>1</v>
      </c>
      <c r="G11328" s="25">
        <v>43992</v>
      </c>
      <c r="H11328" s="25">
        <v>43992</v>
      </c>
      <c r="I11328" s="25"/>
      <c r="J11328" s="58" t="e">
        <f>HYPERLINK("#"&amp;"Insumos"&amp;"!A"&amp;MATCH($B11328,#REF!,0),"Ins "&amp;$B11328)</f>
        <v>#REF!</v>
      </c>
      <c r="M11328" s="220"/>
    </row>
    <row r="11329" spans="1:13" x14ac:dyDescent="0.2">
      <c r="A11329" s="35" t="s">
        <v>3051</v>
      </c>
      <c r="B11329" s="1" t="s">
        <v>5328</v>
      </c>
      <c r="C11329" s="45" t="s">
        <v>1142</v>
      </c>
      <c r="D11329" s="23" t="s">
        <v>5751</v>
      </c>
      <c r="E11329" s="23" t="s">
        <v>4134</v>
      </c>
      <c r="F11329" s="40">
        <v>0.5</v>
      </c>
      <c r="G11329" s="25">
        <v>5121</v>
      </c>
      <c r="H11329" s="25">
        <v>2561</v>
      </c>
      <c r="I11329" s="25"/>
      <c r="J11329" s="58" t="e">
        <f>HYPERLINK("#"&amp;"Insumos"&amp;"!A"&amp;MATCH($B11329,#REF!,0),"Ins "&amp;$B11329)</f>
        <v>#REF!</v>
      </c>
      <c r="M11329" s="220"/>
    </row>
    <row r="11330" spans="1:13" x14ac:dyDescent="0.2">
      <c r="A11330" s="35" t="s">
        <v>3051</v>
      </c>
      <c r="B11330" s="1" t="s">
        <v>5193</v>
      </c>
      <c r="C11330" s="45" t="s">
        <v>1218</v>
      </c>
      <c r="D11330" s="23" t="s">
        <v>5751</v>
      </c>
      <c r="E11330" s="23" t="s">
        <v>4134</v>
      </c>
      <c r="F11330" s="40">
        <v>0.03</v>
      </c>
      <c r="G11330" s="25">
        <v>37291</v>
      </c>
      <c r="H11330" s="25">
        <v>1119</v>
      </c>
      <c r="I11330" s="25"/>
      <c r="J11330" s="58" t="e">
        <f>HYPERLINK("#"&amp;"Insumos"&amp;"!A"&amp;MATCH($B11330,#REF!,0),"Ins "&amp;$B11330)</f>
        <v>#REF!</v>
      </c>
      <c r="M11330" s="220"/>
    </row>
    <row r="11331" spans="1:13" x14ac:dyDescent="0.2">
      <c r="A11331" s="36" t="s">
        <v>3053</v>
      </c>
      <c r="B11331" s="26" t="s">
        <v>6816</v>
      </c>
      <c r="C11331" s="79" t="s">
        <v>2120</v>
      </c>
      <c r="D11331" s="37" t="s">
        <v>5608</v>
      </c>
      <c r="E11331" s="37" t="s">
        <v>465</v>
      </c>
      <c r="F11331" s="41"/>
      <c r="G11331" s="27"/>
      <c r="H11331" s="27"/>
      <c r="I11331" s="27">
        <v>22684</v>
      </c>
      <c r="M11331" s="220">
        <f t="shared" si="176"/>
        <v>29707</v>
      </c>
    </row>
    <row r="11332" spans="1:13" x14ac:dyDescent="0.2">
      <c r="A11332" s="35" t="s">
        <v>3053</v>
      </c>
      <c r="B11332" s="1" t="s">
        <v>5578</v>
      </c>
      <c r="C11332" s="45" t="s">
        <v>1015</v>
      </c>
      <c r="D11332" s="23" t="s">
        <v>5734</v>
      </c>
      <c r="E11332" s="23" t="s">
        <v>4141</v>
      </c>
      <c r="F11332" s="40">
        <v>0.4</v>
      </c>
      <c r="G11332" s="25">
        <v>52425</v>
      </c>
      <c r="H11332" s="25">
        <v>20970</v>
      </c>
      <c r="I11332" s="25"/>
      <c r="J11332" s="58" t="e">
        <f>HYPERLINK("#"&amp;"Insumos"&amp;"!A"&amp;MATCH($B11332,#REF!,0),"Ins "&amp;$B11332)</f>
        <v>#REF!</v>
      </c>
      <c r="M11332" s="220"/>
    </row>
    <row r="11333" spans="1:13" x14ac:dyDescent="0.2">
      <c r="A11333" s="35" t="s">
        <v>3053</v>
      </c>
      <c r="B11333" s="1" t="s">
        <v>5533</v>
      </c>
      <c r="C11333" s="45" t="s">
        <v>5892</v>
      </c>
      <c r="D11333" s="23" t="s">
        <v>977</v>
      </c>
      <c r="E11333" s="23" t="s">
        <v>4134</v>
      </c>
      <c r="F11333" s="40">
        <v>0.4</v>
      </c>
      <c r="G11333" s="25">
        <v>3623</v>
      </c>
      <c r="H11333" s="25">
        <v>1449</v>
      </c>
      <c r="I11333" s="25"/>
      <c r="J11333" s="58" t="e">
        <f>HYPERLINK("#"&amp;"Insumos"&amp;"!A"&amp;MATCH($B11333,#REF!,0),"Ins "&amp;$B11333)</f>
        <v>#REF!</v>
      </c>
      <c r="M11333" s="220"/>
    </row>
    <row r="11334" spans="1:13" x14ac:dyDescent="0.2">
      <c r="A11334" s="35" t="s">
        <v>3053</v>
      </c>
      <c r="B11334" s="1" t="s">
        <v>5184</v>
      </c>
      <c r="C11334" s="45" t="s">
        <v>294</v>
      </c>
      <c r="D11334" s="23" t="s">
        <v>5751</v>
      </c>
      <c r="E11334" s="23" t="s">
        <v>4147</v>
      </c>
      <c r="F11334" s="40">
        <v>0.05</v>
      </c>
      <c r="G11334" s="25">
        <v>5304</v>
      </c>
      <c r="H11334" s="25">
        <v>265</v>
      </c>
      <c r="I11334" s="25"/>
      <c r="J11334" s="58" t="e">
        <f>HYPERLINK("#"&amp;"Insumos"&amp;"!A"&amp;MATCH($B11334,#REF!,0),"Ins "&amp;$B11334)</f>
        <v>#REF!</v>
      </c>
      <c r="M11334" s="220"/>
    </row>
    <row r="11335" spans="1:13" x14ac:dyDescent="0.2">
      <c r="A11335" s="36" t="s">
        <v>3054</v>
      </c>
      <c r="B11335" s="26" t="s">
        <v>6816</v>
      </c>
      <c r="C11335" s="79" t="s">
        <v>10775</v>
      </c>
      <c r="D11335" s="37" t="s">
        <v>5608</v>
      </c>
      <c r="E11335" s="37" t="s">
        <v>465</v>
      </c>
      <c r="F11335" s="41"/>
      <c r="G11335" s="27"/>
      <c r="H11335" s="27"/>
      <c r="I11335" s="27">
        <v>12095</v>
      </c>
      <c r="M11335" s="220">
        <f t="shared" ref="M11335:M11394" si="177">ROUND(I11335*(1+$L$2),0)</f>
        <v>15840</v>
      </c>
    </row>
    <row r="11336" spans="1:13" x14ac:dyDescent="0.2">
      <c r="A11336" s="35" t="s">
        <v>3054</v>
      </c>
      <c r="B11336" s="1" t="s">
        <v>5572</v>
      </c>
      <c r="C11336" s="45" t="s">
        <v>971</v>
      </c>
      <c r="D11336" s="23" t="s">
        <v>5734</v>
      </c>
      <c r="E11336" s="23" t="s">
        <v>4141</v>
      </c>
      <c r="F11336" s="40">
        <v>0.26</v>
      </c>
      <c r="G11336" s="25">
        <v>37863</v>
      </c>
      <c r="H11336" s="25">
        <v>9844</v>
      </c>
      <c r="I11336" s="25"/>
      <c r="J11336" s="58" t="e">
        <f>HYPERLINK("#"&amp;"Insumos"&amp;"!A"&amp;MATCH($B11336,#REF!,0),"Ins "&amp;$B11336)</f>
        <v>#REF!</v>
      </c>
      <c r="M11336" s="220"/>
    </row>
    <row r="11337" spans="1:13" x14ac:dyDescent="0.2">
      <c r="A11337" s="35" t="s">
        <v>3054</v>
      </c>
      <c r="B11337" s="1" t="s">
        <v>5533</v>
      </c>
      <c r="C11337" s="45" t="s">
        <v>5892</v>
      </c>
      <c r="D11337" s="23" t="s">
        <v>977</v>
      </c>
      <c r="E11337" s="23" t="s">
        <v>4134</v>
      </c>
      <c r="F11337" s="40">
        <v>0.1</v>
      </c>
      <c r="G11337" s="25">
        <v>3623</v>
      </c>
      <c r="H11337" s="25">
        <v>362</v>
      </c>
      <c r="I11337" s="25"/>
      <c r="J11337" s="58" t="e">
        <f>HYPERLINK("#"&amp;"Insumos"&amp;"!A"&amp;MATCH($B11337,#REF!,0),"Ins "&amp;$B11337)</f>
        <v>#REF!</v>
      </c>
      <c r="M11337" s="220"/>
    </row>
    <row r="11338" spans="1:13" x14ac:dyDescent="0.2">
      <c r="A11338" s="35" t="s">
        <v>3054</v>
      </c>
      <c r="B11338" s="1" t="s">
        <v>5007</v>
      </c>
      <c r="C11338" s="45" t="s">
        <v>720</v>
      </c>
      <c r="D11338" s="23" t="s">
        <v>5751</v>
      </c>
      <c r="E11338" s="23" t="s">
        <v>4134</v>
      </c>
      <c r="F11338" s="40">
        <v>0.1</v>
      </c>
      <c r="G11338" s="25">
        <v>1897</v>
      </c>
      <c r="H11338" s="25">
        <v>190</v>
      </c>
      <c r="I11338" s="25"/>
      <c r="J11338" s="58" t="e">
        <f>HYPERLINK("#"&amp;"Insumos"&amp;"!A"&amp;MATCH($B11338,#REF!,0),"Ins "&amp;$B11338)</f>
        <v>#REF!</v>
      </c>
      <c r="M11338" s="220"/>
    </row>
    <row r="11339" spans="1:13" x14ac:dyDescent="0.2">
      <c r="A11339" s="35" t="s">
        <v>3054</v>
      </c>
      <c r="B11339" s="34" t="s">
        <v>8868</v>
      </c>
      <c r="C11339" s="45" t="s">
        <v>8869</v>
      </c>
      <c r="D11339" s="23" t="s">
        <v>5751</v>
      </c>
      <c r="E11339" s="23" t="s">
        <v>4134</v>
      </c>
      <c r="F11339" s="40">
        <v>0.5</v>
      </c>
      <c r="G11339" s="25">
        <v>1238</v>
      </c>
      <c r="H11339" s="25">
        <v>619</v>
      </c>
      <c r="I11339" s="25"/>
      <c r="J11339" s="58" t="e">
        <f>HYPERLINK("#"&amp;"Insumos"&amp;"!A"&amp;MATCH($B11339,#REF!,0),"Ins "&amp;$B11339)</f>
        <v>#REF!</v>
      </c>
      <c r="M11339" s="220"/>
    </row>
    <row r="11340" spans="1:13" x14ac:dyDescent="0.2">
      <c r="A11340" s="35" t="s">
        <v>3054</v>
      </c>
      <c r="B11340" s="34" t="s">
        <v>5412</v>
      </c>
      <c r="C11340" s="45" t="s">
        <v>8867</v>
      </c>
      <c r="D11340" s="23" t="s">
        <v>5751</v>
      </c>
      <c r="E11340" s="23" t="s">
        <v>4134</v>
      </c>
      <c r="F11340" s="40">
        <v>1</v>
      </c>
      <c r="G11340" s="25">
        <v>619</v>
      </c>
      <c r="H11340" s="25">
        <v>619</v>
      </c>
      <c r="I11340" s="25"/>
      <c r="J11340" s="58" t="e">
        <f>HYPERLINK("#"&amp;"Insumos"&amp;"!A"&amp;MATCH($B11340,#REF!,0),"Ins "&amp;$B11340)</f>
        <v>#REF!</v>
      </c>
      <c r="M11340" s="220"/>
    </row>
    <row r="11341" spans="1:13" x14ac:dyDescent="0.2">
      <c r="A11341" s="35" t="s">
        <v>3054</v>
      </c>
      <c r="B11341" s="34" t="s">
        <v>5190</v>
      </c>
      <c r="C11341" s="45" t="s">
        <v>1215</v>
      </c>
      <c r="D11341" s="23" t="s">
        <v>5751</v>
      </c>
      <c r="E11341" s="23" t="s">
        <v>4134</v>
      </c>
      <c r="F11341" s="40">
        <v>0.01</v>
      </c>
      <c r="G11341" s="25">
        <v>46112</v>
      </c>
      <c r="H11341" s="25">
        <v>461</v>
      </c>
      <c r="I11341" s="25"/>
      <c r="J11341" s="58" t="e">
        <f>HYPERLINK("#"&amp;"Insumos"&amp;"!A"&amp;MATCH($B11341,#REF!,0),"Ins "&amp;$B11341)</f>
        <v>#REF!</v>
      </c>
      <c r="M11341" s="220"/>
    </row>
    <row r="11342" spans="1:13" ht="25.5" x14ac:dyDescent="0.2">
      <c r="A11342" s="36" t="s">
        <v>5763</v>
      </c>
      <c r="B11342" s="26" t="s">
        <v>6816</v>
      </c>
      <c r="C11342" s="79" t="s">
        <v>5764</v>
      </c>
      <c r="D11342" s="37" t="s">
        <v>5608</v>
      </c>
      <c r="E11342" s="37" t="s">
        <v>465</v>
      </c>
      <c r="F11342" s="41"/>
      <c r="G11342" s="27"/>
      <c r="H11342" s="27"/>
      <c r="I11342" s="27">
        <v>63367</v>
      </c>
      <c r="M11342" s="220">
        <f t="shared" si="177"/>
        <v>82985</v>
      </c>
    </row>
    <row r="11343" spans="1:13" x14ac:dyDescent="0.2">
      <c r="A11343" s="35" t="s">
        <v>5763</v>
      </c>
      <c r="B11343" s="1" t="s">
        <v>5572</v>
      </c>
      <c r="C11343" s="45" t="s">
        <v>971</v>
      </c>
      <c r="D11343" s="23" t="s">
        <v>5734</v>
      </c>
      <c r="E11343" s="23" t="s">
        <v>4141</v>
      </c>
      <c r="F11343" s="40">
        <v>0.4</v>
      </c>
      <c r="G11343" s="25">
        <v>37863</v>
      </c>
      <c r="H11343" s="25">
        <v>15145</v>
      </c>
      <c r="I11343" s="25"/>
      <c r="J11343" s="58" t="e">
        <f>HYPERLINK("#"&amp;"Insumos"&amp;"!A"&amp;MATCH($B11343,#REF!,0),"Ins "&amp;$B11343)</f>
        <v>#REF!</v>
      </c>
      <c r="M11343" s="220"/>
    </row>
    <row r="11344" spans="1:13" ht="25.5" x14ac:dyDescent="0.2">
      <c r="A11344" s="35" t="s">
        <v>5763</v>
      </c>
      <c r="B11344" s="1" t="s">
        <v>597</v>
      </c>
      <c r="C11344" s="45" t="s">
        <v>8738</v>
      </c>
      <c r="D11344" s="23" t="s">
        <v>5534</v>
      </c>
      <c r="E11344" s="23" t="s">
        <v>8737</v>
      </c>
      <c r="F11344" s="40">
        <v>0.1</v>
      </c>
      <c r="G11344" s="25">
        <v>17302</v>
      </c>
      <c r="H11344" s="25">
        <v>1730</v>
      </c>
      <c r="I11344" s="25"/>
      <c r="J11344" s="58" t="e">
        <f>HYPERLINK("#"&amp;"Insumos"&amp;"!A"&amp;MATCH($B11344,#REF!,0),"Ins "&amp;$B11344)</f>
        <v>#REF!</v>
      </c>
      <c r="M11344" s="220"/>
    </row>
    <row r="11345" spans="1:13" x14ac:dyDescent="0.2">
      <c r="A11345" s="35" t="s">
        <v>5763</v>
      </c>
      <c r="B11345" s="1" t="s">
        <v>5533</v>
      </c>
      <c r="C11345" s="45" t="s">
        <v>5892</v>
      </c>
      <c r="D11345" s="23" t="s">
        <v>977</v>
      </c>
      <c r="E11345" s="23" t="s">
        <v>4134</v>
      </c>
      <c r="F11345" s="40">
        <v>0.15</v>
      </c>
      <c r="G11345" s="25">
        <v>3623</v>
      </c>
      <c r="H11345" s="25">
        <v>543</v>
      </c>
      <c r="I11345" s="25"/>
      <c r="J11345" s="58" t="e">
        <f>HYPERLINK("#"&amp;"Insumos"&amp;"!A"&amp;MATCH($B11345,#REF!,0),"Ins "&amp;$B11345)</f>
        <v>#REF!</v>
      </c>
      <c r="M11345" s="220"/>
    </row>
    <row r="11346" spans="1:13" x14ac:dyDescent="0.2">
      <c r="A11346" s="35" t="s">
        <v>5763</v>
      </c>
      <c r="B11346" s="1" t="s">
        <v>5007</v>
      </c>
      <c r="C11346" s="45" t="s">
        <v>720</v>
      </c>
      <c r="D11346" s="23" t="s">
        <v>5751</v>
      </c>
      <c r="E11346" s="23" t="s">
        <v>4134</v>
      </c>
      <c r="F11346" s="40">
        <v>0.15</v>
      </c>
      <c r="G11346" s="25">
        <v>1897</v>
      </c>
      <c r="H11346" s="25">
        <v>285</v>
      </c>
      <c r="I11346" s="25"/>
      <c r="J11346" s="58" t="e">
        <f>HYPERLINK("#"&amp;"Insumos"&amp;"!A"&amp;MATCH($B11346,#REF!,0),"Ins "&amp;$B11346)</f>
        <v>#REF!</v>
      </c>
      <c r="M11346" s="220"/>
    </row>
    <row r="11347" spans="1:13" x14ac:dyDescent="0.2">
      <c r="A11347" s="35" t="s">
        <v>5763</v>
      </c>
      <c r="B11347" s="1" t="s">
        <v>5735</v>
      </c>
      <c r="C11347" s="45" t="s">
        <v>5743</v>
      </c>
      <c r="D11347" s="23" t="s">
        <v>5751</v>
      </c>
      <c r="E11347" s="23" t="s">
        <v>4134</v>
      </c>
      <c r="F11347" s="40">
        <v>2</v>
      </c>
      <c r="G11347" s="25">
        <v>238</v>
      </c>
      <c r="H11347" s="25">
        <v>476</v>
      </c>
      <c r="I11347" s="25"/>
      <c r="J11347" s="58" t="e">
        <f>HYPERLINK("#"&amp;"Insumos"&amp;"!A"&amp;MATCH($B11347,#REF!,0),"Ins "&amp;$B11347)</f>
        <v>#REF!</v>
      </c>
      <c r="M11347" s="220"/>
    </row>
    <row r="11348" spans="1:13" x14ac:dyDescent="0.2">
      <c r="A11348" s="35" t="s">
        <v>5763</v>
      </c>
      <c r="B11348" s="1" t="s">
        <v>5412</v>
      </c>
      <c r="C11348" s="45" t="s">
        <v>8867</v>
      </c>
      <c r="D11348" s="23" t="s">
        <v>5751</v>
      </c>
      <c r="E11348" s="23" t="s">
        <v>4134</v>
      </c>
      <c r="F11348" s="40">
        <v>2</v>
      </c>
      <c r="G11348" s="25">
        <v>619</v>
      </c>
      <c r="H11348" s="25">
        <v>1238</v>
      </c>
      <c r="I11348" s="25"/>
      <c r="J11348" s="58" t="e">
        <f>HYPERLINK("#"&amp;"Insumos"&amp;"!A"&amp;MATCH($B11348,#REF!,0),"Ins "&amp;$B11348)</f>
        <v>#REF!</v>
      </c>
      <c r="M11348" s="220"/>
    </row>
    <row r="11349" spans="1:13" x14ac:dyDescent="0.2">
      <c r="A11349" s="35" t="s">
        <v>5763</v>
      </c>
      <c r="B11349" s="1" t="s">
        <v>5416</v>
      </c>
      <c r="C11349" s="45" t="s">
        <v>2226</v>
      </c>
      <c r="D11349" s="23" t="s">
        <v>5751</v>
      </c>
      <c r="E11349" s="23" t="s">
        <v>465</v>
      </c>
      <c r="F11349" s="40">
        <v>1.3</v>
      </c>
      <c r="G11349" s="25">
        <v>33808</v>
      </c>
      <c r="H11349" s="25">
        <v>43950</v>
      </c>
      <c r="I11349" s="25"/>
      <c r="J11349" s="58" t="e">
        <f>HYPERLINK("#"&amp;"Insumos"&amp;"!A"&amp;MATCH($B11349,#REF!,0),"Ins "&amp;$B11349)</f>
        <v>#REF!</v>
      </c>
      <c r="M11349" s="220"/>
    </row>
    <row r="11350" spans="1:13" ht="25.5" x14ac:dyDescent="0.2">
      <c r="A11350" s="36" t="s">
        <v>6454</v>
      </c>
      <c r="B11350" s="26" t="s">
        <v>6816</v>
      </c>
      <c r="C11350" s="79" t="s">
        <v>6455</v>
      </c>
      <c r="D11350" s="37" t="s">
        <v>5608</v>
      </c>
      <c r="E11350" s="37" t="s">
        <v>465</v>
      </c>
      <c r="F11350" s="41"/>
      <c r="G11350" s="27"/>
      <c r="H11350" s="27"/>
      <c r="I11350" s="27">
        <v>99132</v>
      </c>
      <c r="M11350" s="220">
        <f t="shared" si="177"/>
        <v>129823</v>
      </c>
    </row>
    <row r="11351" spans="1:13" x14ac:dyDescent="0.2">
      <c r="A11351" s="35" t="s">
        <v>6454</v>
      </c>
      <c r="B11351" s="34" t="s">
        <v>5578</v>
      </c>
      <c r="C11351" s="45" t="s">
        <v>1015</v>
      </c>
      <c r="D11351" s="23" t="s">
        <v>5734</v>
      </c>
      <c r="E11351" s="23" t="s">
        <v>4141</v>
      </c>
      <c r="F11351" s="40">
        <v>0.38</v>
      </c>
      <c r="G11351" s="25">
        <v>52425</v>
      </c>
      <c r="H11351" s="25">
        <v>19922</v>
      </c>
      <c r="I11351" s="25"/>
      <c r="J11351" s="58" t="e">
        <f>HYPERLINK("#"&amp;"Insumos"&amp;"!A"&amp;MATCH($B11351,#REF!,0),"Ins "&amp;$B11351)</f>
        <v>#REF!</v>
      </c>
      <c r="M11351" s="220"/>
    </row>
    <row r="11352" spans="1:13" ht="25.5" x14ac:dyDescent="0.2">
      <c r="A11352" s="35" t="s">
        <v>6454</v>
      </c>
      <c r="B11352" s="1" t="s">
        <v>597</v>
      </c>
      <c r="C11352" s="45" t="s">
        <v>8738</v>
      </c>
      <c r="D11352" s="23" t="s">
        <v>5534</v>
      </c>
      <c r="E11352" s="23" t="s">
        <v>8737</v>
      </c>
      <c r="F11352" s="40">
        <v>0.1</v>
      </c>
      <c r="G11352" s="25">
        <v>17302</v>
      </c>
      <c r="H11352" s="25">
        <v>1730</v>
      </c>
      <c r="I11352" s="25"/>
      <c r="J11352" s="58" t="e">
        <f>HYPERLINK("#"&amp;"Insumos"&amp;"!A"&amp;MATCH($B11352,#REF!,0),"Ins "&amp;$B11352)</f>
        <v>#REF!</v>
      </c>
      <c r="M11352" s="220"/>
    </row>
    <row r="11353" spans="1:13" x14ac:dyDescent="0.2">
      <c r="A11353" s="35" t="s">
        <v>6454</v>
      </c>
      <c r="B11353" s="34" t="s">
        <v>263</v>
      </c>
      <c r="C11353" s="45" t="s">
        <v>696</v>
      </c>
      <c r="D11353" s="23" t="s">
        <v>5534</v>
      </c>
      <c r="E11353" s="23" t="s">
        <v>4140</v>
      </c>
      <c r="F11353" s="40">
        <v>8.0000000000000002E-3</v>
      </c>
      <c r="G11353" s="25">
        <v>187426</v>
      </c>
      <c r="H11353" s="25">
        <v>1499</v>
      </c>
      <c r="I11353" s="25"/>
      <c r="J11353" s="58" t="e">
        <f>HYPERLINK("#"&amp;"Insumos"&amp;"!A"&amp;MATCH($B11353,#REF!,0),"Ins "&amp;$B11353)</f>
        <v>#REF!</v>
      </c>
      <c r="M11353" s="220"/>
    </row>
    <row r="11354" spans="1:13" x14ac:dyDescent="0.2">
      <c r="A11354" s="35" t="s">
        <v>6454</v>
      </c>
      <c r="B11354" s="1" t="s">
        <v>5533</v>
      </c>
      <c r="C11354" s="45" t="s">
        <v>5892</v>
      </c>
      <c r="D11354" s="23" t="s">
        <v>977</v>
      </c>
      <c r="E11354" s="23" t="s">
        <v>4134</v>
      </c>
      <c r="F11354" s="40">
        <v>0.24</v>
      </c>
      <c r="G11354" s="25">
        <v>3623</v>
      </c>
      <c r="H11354" s="25">
        <v>870</v>
      </c>
      <c r="I11354" s="25"/>
      <c r="J11354" s="58" t="e">
        <f>HYPERLINK("#"&amp;"Insumos"&amp;"!A"&amp;MATCH($B11354,#REF!,0),"Ins "&amp;$B11354)</f>
        <v>#REF!</v>
      </c>
      <c r="M11354" s="220"/>
    </row>
    <row r="11355" spans="1:13" x14ac:dyDescent="0.2">
      <c r="A11355" s="35" t="s">
        <v>6454</v>
      </c>
      <c r="B11355" s="1" t="s">
        <v>6252</v>
      </c>
      <c r="C11355" s="45" t="s">
        <v>6253</v>
      </c>
      <c r="D11355" s="23" t="s">
        <v>5751</v>
      </c>
      <c r="E11355" s="23" t="s">
        <v>465</v>
      </c>
      <c r="F11355" s="40">
        <v>1.03</v>
      </c>
      <c r="G11355" s="25">
        <v>59365</v>
      </c>
      <c r="H11355" s="25">
        <v>61146</v>
      </c>
      <c r="I11355" s="25"/>
      <c r="J11355" s="58" t="e">
        <f>HYPERLINK("#"&amp;"Insumos"&amp;"!A"&amp;MATCH($B11355,#REF!,0),"Ins "&amp;$B11355)</f>
        <v>#REF!</v>
      </c>
      <c r="M11355" s="220"/>
    </row>
    <row r="11356" spans="1:13" x14ac:dyDescent="0.2">
      <c r="A11356" s="35" t="s">
        <v>6454</v>
      </c>
      <c r="B11356" s="1" t="s">
        <v>6254</v>
      </c>
      <c r="C11356" s="45" t="s">
        <v>6255</v>
      </c>
      <c r="D11356" s="23" t="s">
        <v>5751</v>
      </c>
      <c r="E11356" s="23" t="s">
        <v>4134</v>
      </c>
      <c r="F11356" s="40">
        <v>4</v>
      </c>
      <c r="G11356" s="25">
        <v>971</v>
      </c>
      <c r="H11356" s="25">
        <v>3884</v>
      </c>
      <c r="I11356" s="25"/>
      <c r="J11356" s="58" t="e">
        <f>HYPERLINK("#"&amp;"Insumos"&amp;"!A"&amp;MATCH($B11356,#REF!,0),"Ins "&amp;$B11356)</f>
        <v>#REF!</v>
      </c>
      <c r="M11356" s="220"/>
    </row>
    <row r="11357" spans="1:13" x14ac:dyDescent="0.2">
      <c r="A11357" s="35" t="s">
        <v>6454</v>
      </c>
      <c r="B11357" s="1" t="s">
        <v>5414</v>
      </c>
      <c r="C11357" s="45" t="s">
        <v>2222</v>
      </c>
      <c r="D11357" s="23" t="s">
        <v>5751</v>
      </c>
      <c r="E11357" s="23" t="s">
        <v>4134</v>
      </c>
      <c r="F11357" s="40">
        <v>0.3</v>
      </c>
      <c r="G11357" s="25">
        <v>20286</v>
      </c>
      <c r="H11357" s="25">
        <v>6086</v>
      </c>
      <c r="I11357" s="25"/>
      <c r="J11357" s="58" t="e">
        <f>HYPERLINK("#"&amp;"Insumos"&amp;"!A"&amp;MATCH($B11357,#REF!,0),"Ins "&amp;$B11357)</f>
        <v>#REF!</v>
      </c>
      <c r="M11357" s="220"/>
    </row>
    <row r="11358" spans="1:13" x14ac:dyDescent="0.2">
      <c r="A11358" s="35" t="s">
        <v>6454</v>
      </c>
      <c r="B11358" s="34" t="s">
        <v>4527</v>
      </c>
      <c r="C11358" s="45" t="s">
        <v>1414</v>
      </c>
      <c r="D11358" s="23" t="s">
        <v>5751</v>
      </c>
      <c r="E11358" s="23" t="s">
        <v>287</v>
      </c>
      <c r="F11358" s="40">
        <v>0.1</v>
      </c>
      <c r="G11358" s="25">
        <v>12369</v>
      </c>
      <c r="H11358" s="25">
        <v>1237</v>
      </c>
      <c r="I11358" s="25"/>
      <c r="J11358" s="58" t="e">
        <f>HYPERLINK("#"&amp;"Insumos"&amp;"!A"&amp;MATCH($B11358,#REF!,0),"Ins "&amp;$B11358)</f>
        <v>#REF!</v>
      </c>
      <c r="M11358" s="220"/>
    </row>
    <row r="11359" spans="1:13" x14ac:dyDescent="0.2">
      <c r="A11359" s="35" t="s">
        <v>6454</v>
      </c>
      <c r="B11359" s="34" t="s">
        <v>139</v>
      </c>
      <c r="C11359" s="45" t="s">
        <v>155</v>
      </c>
      <c r="D11359" s="23" t="s">
        <v>5534</v>
      </c>
      <c r="E11359" s="23" t="s">
        <v>4140</v>
      </c>
      <c r="F11359" s="40">
        <v>2.5000000000000001E-2</v>
      </c>
      <c r="G11359" s="25">
        <v>86632</v>
      </c>
      <c r="H11359" s="25">
        <v>2166</v>
      </c>
      <c r="I11359" s="25"/>
      <c r="J11359" s="58" t="e">
        <f>HYPERLINK("#"&amp;"Insumos"&amp;"!A"&amp;MATCH($B11359,#REF!,0),"Ins "&amp;$B11359)</f>
        <v>#REF!</v>
      </c>
      <c r="M11359" s="220"/>
    </row>
    <row r="11360" spans="1:13" x14ac:dyDescent="0.2">
      <c r="A11360" s="35" t="s">
        <v>6454</v>
      </c>
      <c r="B11360" s="34" t="s">
        <v>8598</v>
      </c>
      <c r="C11360" s="45" t="s">
        <v>8599</v>
      </c>
      <c r="D11360" s="23" t="s">
        <v>5751</v>
      </c>
      <c r="E11360" s="23" t="s">
        <v>72</v>
      </c>
      <c r="F11360" s="40">
        <v>0.01</v>
      </c>
      <c r="G11360" s="25">
        <v>59176</v>
      </c>
      <c r="H11360" s="25">
        <v>592</v>
      </c>
      <c r="I11360" s="25"/>
      <c r="J11360" s="58" t="e">
        <f>HYPERLINK("#"&amp;"Insumos"&amp;"!A"&amp;MATCH($B11360,#REF!,0),"Ins "&amp;$B11360)</f>
        <v>#REF!</v>
      </c>
      <c r="M11360" s="220"/>
    </row>
    <row r="11361" spans="1:13" ht="102" x14ac:dyDescent="0.2">
      <c r="A11361" s="36" t="s">
        <v>6700</v>
      </c>
      <c r="B11361" s="26" t="s">
        <v>6816</v>
      </c>
      <c r="C11361" s="79" t="s">
        <v>6701</v>
      </c>
      <c r="D11361" s="37" t="s">
        <v>5608</v>
      </c>
      <c r="E11361" s="37" t="s">
        <v>465</v>
      </c>
      <c r="F11361" s="41"/>
      <c r="G11361" s="27"/>
      <c r="H11361" s="27"/>
      <c r="I11361" s="27">
        <v>60720</v>
      </c>
      <c r="M11361" s="220">
        <f t="shared" si="177"/>
        <v>79519</v>
      </c>
    </row>
    <row r="11362" spans="1:13" x14ac:dyDescent="0.2">
      <c r="A11362" s="35" t="s">
        <v>6700</v>
      </c>
      <c r="B11362" s="1" t="s">
        <v>5605</v>
      </c>
      <c r="C11362" s="45" t="s">
        <v>541</v>
      </c>
      <c r="D11362" s="23" t="s">
        <v>5585</v>
      </c>
      <c r="E11362" s="23" t="s">
        <v>466</v>
      </c>
      <c r="F11362" s="40">
        <v>1.4999999999999999E-2</v>
      </c>
      <c r="G11362" s="25">
        <v>458377</v>
      </c>
      <c r="H11362" s="25">
        <v>6876</v>
      </c>
      <c r="I11362" s="25"/>
      <c r="M11362" s="220"/>
    </row>
    <row r="11363" spans="1:13" x14ac:dyDescent="0.2">
      <c r="A11363" s="35" t="s">
        <v>6700</v>
      </c>
      <c r="B11363" s="1" t="s">
        <v>5572</v>
      </c>
      <c r="C11363" s="45" t="s">
        <v>971</v>
      </c>
      <c r="D11363" s="23" t="s">
        <v>5734</v>
      </c>
      <c r="E11363" s="23" t="s">
        <v>4141</v>
      </c>
      <c r="F11363" s="40">
        <v>0.3</v>
      </c>
      <c r="G11363" s="25">
        <v>37863</v>
      </c>
      <c r="H11363" s="25">
        <v>11359</v>
      </c>
      <c r="I11363" s="25"/>
      <c r="J11363" s="58" t="e">
        <f>HYPERLINK("#"&amp;"Insumos"&amp;"!A"&amp;MATCH($B11363,#REF!,0),"Ins "&amp;$B11363)</f>
        <v>#REF!</v>
      </c>
      <c r="M11363" s="220"/>
    </row>
    <row r="11364" spans="1:13" ht="25.5" x14ac:dyDescent="0.2">
      <c r="A11364" s="35" t="s">
        <v>6700</v>
      </c>
      <c r="B11364" s="1" t="s">
        <v>597</v>
      </c>
      <c r="C11364" s="45" t="s">
        <v>8738</v>
      </c>
      <c r="D11364" s="23" t="s">
        <v>5534</v>
      </c>
      <c r="E11364" s="23" t="s">
        <v>8737</v>
      </c>
      <c r="F11364" s="40">
        <v>0.04</v>
      </c>
      <c r="G11364" s="25">
        <v>17302</v>
      </c>
      <c r="H11364" s="25">
        <v>692</v>
      </c>
      <c r="I11364" s="25"/>
      <c r="J11364" s="58" t="e">
        <f>HYPERLINK("#"&amp;"Insumos"&amp;"!A"&amp;MATCH($B11364,#REF!,0),"Ins "&amp;$B11364)</f>
        <v>#REF!</v>
      </c>
      <c r="M11364" s="220"/>
    </row>
    <row r="11365" spans="1:13" x14ac:dyDescent="0.2">
      <c r="A11365" s="35" t="s">
        <v>6700</v>
      </c>
      <c r="B11365" s="1" t="s">
        <v>263</v>
      </c>
      <c r="C11365" s="45" t="s">
        <v>696</v>
      </c>
      <c r="D11365" s="23" t="s">
        <v>5534</v>
      </c>
      <c r="E11365" s="23" t="s">
        <v>4140</v>
      </c>
      <c r="F11365" s="40">
        <v>0.04</v>
      </c>
      <c r="G11365" s="25">
        <v>187426</v>
      </c>
      <c r="H11365" s="25">
        <v>7497</v>
      </c>
      <c r="I11365" s="25"/>
      <c r="J11365" s="58" t="e">
        <f>HYPERLINK("#"&amp;"Insumos"&amp;"!A"&amp;MATCH($B11365,#REF!,0),"Ins "&amp;$B11365)</f>
        <v>#REF!</v>
      </c>
      <c r="M11365" s="220"/>
    </row>
    <row r="11366" spans="1:13" x14ac:dyDescent="0.2">
      <c r="A11366" s="35" t="s">
        <v>6700</v>
      </c>
      <c r="B11366" s="1" t="s">
        <v>5533</v>
      </c>
      <c r="C11366" s="45" t="s">
        <v>5892</v>
      </c>
      <c r="D11366" s="23" t="s">
        <v>977</v>
      </c>
      <c r="E11366" s="23" t="s">
        <v>4134</v>
      </c>
      <c r="F11366" s="40">
        <v>0.3</v>
      </c>
      <c r="G11366" s="25">
        <v>3623</v>
      </c>
      <c r="H11366" s="25">
        <v>1087</v>
      </c>
      <c r="I11366" s="25"/>
      <c r="J11366" s="58" t="e">
        <f>HYPERLINK("#"&amp;"Insumos"&amp;"!A"&amp;MATCH($B11366,#REF!,0),"Ins "&amp;$B11366)</f>
        <v>#REF!</v>
      </c>
      <c r="M11366" s="220"/>
    </row>
    <row r="11367" spans="1:13" x14ac:dyDescent="0.2">
      <c r="A11367" s="35" t="s">
        <v>6700</v>
      </c>
      <c r="B11367" s="1" t="s">
        <v>5007</v>
      </c>
      <c r="C11367" s="45" t="s">
        <v>720</v>
      </c>
      <c r="D11367" s="23" t="s">
        <v>5751</v>
      </c>
      <c r="E11367" s="23" t="s">
        <v>4134</v>
      </c>
      <c r="F11367" s="40">
        <v>0.3</v>
      </c>
      <c r="G11367" s="25">
        <v>1897</v>
      </c>
      <c r="H11367" s="25">
        <v>569</v>
      </c>
      <c r="I11367" s="25"/>
      <c r="J11367" s="58" t="e">
        <f>HYPERLINK("#"&amp;"Insumos"&amp;"!A"&amp;MATCH($B11367,#REF!,0),"Ins "&amp;$B11367)</f>
        <v>#REF!</v>
      </c>
      <c r="M11367" s="220"/>
    </row>
    <row r="11368" spans="1:13" x14ac:dyDescent="0.2">
      <c r="A11368" s="35" t="s">
        <v>6700</v>
      </c>
      <c r="B11368" s="1" t="s">
        <v>6609</v>
      </c>
      <c r="C11368" s="45" t="s">
        <v>6610</v>
      </c>
      <c r="D11368" s="23" t="s">
        <v>5751</v>
      </c>
      <c r="E11368" s="23" t="s">
        <v>4134</v>
      </c>
      <c r="F11368" s="40">
        <v>20</v>
      </c>
      <c r="G11368" s="25">
        <v>1632</v>
      </c>
      <c r="H11368" s="25">
        <v>32640</v>
      </c>
      <c r="I11368" s="25"/>
      <c r="J11368" s="58" t="e">
        <f>HYPERLINK("#"&amp;"Insumos"&amp;"!A"&amp;MATCH($B11368,#REF!,0),"Ins "&amp;$B11368)</f>
        <v>#REF!</v>
      </c>
      <c r="M11368" s="220"/>
    </row>
    <row r="11369" spans="1:13" ht="25.5" x14ac:dyDescent="0.2">
      <c r="A11369" s="36" t="s">
        <v>7032</v>
      </c>
      <c r="B11369" s="26" t="s">
        <v>6816</v>
      </c>
      <c r="C11369" s="79" t="s">
        <v>7033</v>
      </c>
      <c r="D11369" s="37" t="s">
        <v>5608</v>
      </c>
      <c r="E11369" s="37" t="s">
        <v>465</v>
      </c>
      <c r="F11369" s="41"/>
      <c r="G11369" s="27"/>
      <c r="H11369" s="27"/>
      <c r="I11369" s="27">
        <v>167049</v>
      </c>
      <c r="M11369" s="220">
        <f t="shared" si="177"/>
        <v>218767</v>
      </c>
    </row>
    <row r="11370" spans="1:13" x14ac:dyDescent="0.2">
      <c r="A11370" s="35" t="s">
        <v>7032</v>
      </c>
      <c r="B11370" s="1" t="s">
        <v>5578</v>
      </c>
      <c r="C11370" s="45" t="s">
        <v>1015</v>
      </c>
      <c r="D11370" s="23" t="s">
        <v>5734</v>
      </c>
      <c r="E11370" s="23" t="s">
        <v>4141</v>
      </c>
      <c r="F11370" s="40">
        <v>0.3</v>
      </c>
      <c r="G11370" s="25">
        <v>52425</v>
      </c>
      <c r="H11370" s="25">
        <v>15728</v>
      </c>
      <c r="I11370" s="25"/>
      <c r="J11370" s="58" t="e">
        <f>HYPERLINK("#"&amp;"Insumos"&amp;"!A"&amp;MATCH($B11370,#REF!,0),"Ins "&amp;$B11370)</f>
        <v>#REF!</v>
      </c>
      <c r="M11370" s="220"/>
    </row>
    <row r="11371" spans="1:13" ht="25.5" x14ac:dyDescent="0.2">
      <c r="A11371" s="35" t="s">
        <v>7032</v>
      </c>
      <c r="B11371" s="1" t="s">
        <v>597</v>
      </c>
      <c r="C11371" s="45" t="s">
        <v>8738</v>
      </c>
      <c r="D11371" s="23" t="s">
        <v>5534</v>
      </c>
      <c r="E11371" s="23" t="s">
        <v>8737</v>
      </c>
      <c r="F11371" s="40">
        <v>0.1</v>
      </c>
      <c r="G11371" s="25">
        <v>17302</v>
      </c>
      <c r="H11371" s="25">
        <v>1730</v>
      </c>
      <c r="I11371" s="25"/>
      <c r="J11371" s="58" t="e">
        <f>HYPERLINK("#"&amp;"Insumos"&amp;"!A"&amp;MATCH($B11371,#REF!,0),"Ins "&amp;$B11371)</f>
        <v>#REF!</v>
      </c>
      <c r="M11371" s="220"/>
    </row>
    <row r="11372" spans="1:13" x14ac:dyDescent="0.2">
      <c r="A11372" s="35" t="s">
        <v>7032</v>
      </c>
      <c r="B11372" s="1" t="s">
        <v>263</v>
      </c>
      <c r="C11372" s="45" t="s">
        <v>696</v>
      </c>
      <c r="D11372" s="23" t="s">
        <v>5534</v>
      </c>
      <c r="E11372" s="23" t="s">
        <v>4140</v>
      </c>
      <c r="F11372" s="40">
        <v>2.8999999999999998E-3</v>
      </c>
      <c r="G11372" s="25">
        <v>187426</v>
      </c>
      <c r="H11372" s="25">
        <v>544</v>
      </c>
      <c r="I11372" s="25"/>
      <c r="J11372" s="58" t="e">
        <f>HYPERLINK("#"&amp;"Insumos"&amp;"!A"&amp;MATCH($B11372,#REF!,0),"Ins "&amp;$B11372)</f>
        <v>#REF!</v>
      </c>
      <c r="M11372" s="220"/>
    </row>
    <row r="11373" spans="1:13" x14ac:dyDescent="0.2">
      <c r="A11373" s="35" t="s">
        <v>7032</v>
      </c>
      <c r="B11373" s="1" t="s">
        <v>139</v>
      </c>
      <c r="C11373" s="45" t="s">
        <v>155</v>
      </c>
      <c r="D11373" s="23" t="s">
        <v>5534</v>
      </c>
      <c r="E11373" s="23" t="s">
        <v>4140</v>
      </c>
      <c r="F11373" s="40">
        <v>2.5000000000000001E-2</v>
      </c>
      <c r="G11373" s="25">
        <v>86632</v>
      </c>
      <c r="H11373" s="25">
        <v>2166</v>
      </c>
      <c r="I11373" s="25"/>
      <c r="J11373" s="58" t="e">
        <f>HYPERLINK("#"&amp;"Insumos"&amp;"!A"&amp;MATCH($B11373,#REF!,0),"Ins "&amp;$B11373)</f>
        <v>#REF!</v>
      </c>
      <c r="M11373" s="220"/>
    </row>
    <row r="11374" spans="1:13" x14ac:dyDescent="0.2">
      <c r="A11374" s="35" t="s">
        <v>7032</v>
      </c>
      <c r="B11374" s="1" t="s">
        <v>767</v>
      </c>
      <c r="C11374" s="45" t="s">
        <v>1725</v>
      </c>
      <c r="D11374" s="23" t="s">
        <v>5534</v>
      </c>
      <c r="E11374" s="23" t="s">
        <v>4140</v>
      </c>
      <c r="F11374" s="40">
        <v>0.1</v>
      </c>
      <c r="G11374" s="25">
        <v>3262</v>
      </c>
      <c r="H11374" s="25">
        <v>326</v>
      </c>
      <c r="I11374" s="25"/>
      <c r="J11374" s="58" t="e">
        <f>HYPERLINK("#"&amp;"Insumos"&amp;"!A"&amp;MATCH($B11374,#REF!,0),"Ins "&amp;$B11374)</f>
        <v>#REF!</v>
      </c>
      <c r="M11374" s="220"/>
    </row>
    <row r="11375" spans="1:13" x14ac:dyDescent="0.2">
      <c r="A11375" s="35" t="s">
        <v>7032</v>
      </c>
      <c r="B11375" s="1" t="s">
        <v>5533</v>
      </c>
      <c r="C11375" s="45" t="s">
        <v>5892</v>
      </c>
      <c r="D11375" s="23" t="s">
        <v>977</v>
      </c>
      <c r="E11375" s="23" t="s">
        <v>4134</v>
      </c>
      <c r="F11375" s="40">
        <v>0.3</v>
      </c>
      <c r="G11375" s="25">
        <v>3623</v>
      </c>
      <c r="H11375" s="25">
        <v>1087</v>
      </c>
      <c r="I11375" s="25"/>
      <c r="J11375" s="58" t="e">
        <f>HYPERLINK("#"&amp;"Insumos"&amp;"!A"&amp;MATCH($B11375,#REF!,0),"Ins "&amp;$B11375)</f>
        <v>#REF!</v>
      </c>
      <c r="M11375" s="220"/>
    </row>
    <row r="11376" spans="1:13" x14ac:dyDescent="0.2">
      <c r="A11376" s="35" t="s">
        <v>7032</v>
      </c>
      <c r="B11376" s="1" t="s">
        <v>5007</v>
      </c>
      <c r="C11376" s="45" t="s">
        <v>720</v>
      </c>
      <c r="D11376" s="23" t="s">
        <v>5751</v>
      </c>
      <c r="E11376" s="23" t="s">
        <v>4134</v>
      </c>
      <c r="F11376" s="40">
        <v>0.372</v>
      </c>
      <c r="G11376" s="25">
        <v>1897</v>
      </c>
      <c r="H11376" s="25">
        <v>706</v>
      </c>
      <c r="I11376" s="25"/>
      <c r="J11376" s="58" t="e">
        <f>HYPERLINK("#"&amp;"Insumos"&amp;"!A"&amp;MATCH($B11376,#REF!,0),"Ins "&amp;$B11376)</f>
        <v>#REF!</v>
      </c>
      <c r="M11376" s="220"/>
    </row>
    <row r="11377" spans="1:13" x14ac:dyDescent="0.2">
      <c r="A11377" s="35" t="s">
        <v>7032</v>
      </c>
      <c r="B11377" s="1" t="s">
        <v>6901</v>
      </c>
      <c r="C11377" s="45" t="s">
        <v>6902</v>
      </c>
      <c r="D11377" s="23" t="s">
        <v>5751</v>
      </c>
      <c r="E11377" s="23" t="s">
        <v>4134</v>
      </c>
      <c r="F11377" s="40">
        <v>3</v>
      </c>
      <c r="G11377" s="25">
        <v>5724</v>
      </c>
      <c r="H11377" s="25">
        <v>17172</v>
      </c>
      <c r="I11377" s="25"/>
      <c r="J11377" s="58" t="e">
        <f>HYPERLINK("#"&amp;"Insumos"&amp;"!A"&amp;MATCH($B11377,#REF!,0),"Ins "&amp;$B11377)</f>
        <v>#REF!</v>
      </c>
      <c r="M11377" s="220"/>
    </row>
    <row r="11378" spans="1:13" x14ac:dyDescent="0.2">
      <c r="A11378" s="35" t="s">
        <v>7032</v>
      </c>
      <c r="B11378" s="1" t="s">
        <v>6903</v>
      </c>
      <c r="C11378" s="45" t="s">
        <v>6904</v>
      </c>
      <c r="D11378" s="23" t="s">
        <v>5751</v>
      </c>
      <c r="E11378" s="23" t="s">
        <v>4134</v>
      </c>
      <c r="F11378" s="40">
        <v>1</v>
      </c>
      <c r="G11378" s="25">
        <v>17930</v>
      </c>
      <c r="H11378" s="25">
        <v>17930</v>
      </c>
      <c r="I11378" s="25"/>
      <c r="J11378" s="58" t="e">
        <f>HYPERLINK("#"&amp;"Insumos"&amp;"!A"&amp;MATCH($B11378,#REF!,0),"Ins "&amp;$B11378)</f>
        <v>#REF!</v>
      </c>
      <c r="M11378" s="220"/>
    </row>
    <row r="11379" spans="1:13" x14ac:dyDescent="0.2">
      <c r="A11379" s="35" t="s">
        <v>7032</v>
      </c>
      <c r="B11379" s="1" t="s">
        <v>6905</v>
      </c>
      <c r="C11379" s="45" t="s">
        <v>6906</v>
      </c>
      <c r="D11379" s="23" t="s">
        <v>5751</v>
      </c>
      <c r="E11379" s="23" t="s">
        <v>4134</v>
      </c>
      <c r="F11379" s="40">
        <v>1</v>
      </c>
      <c r="G11379" s="25">
        <v>34503</v>
      </c>
      <c r="H11379" s="25">
        <v>34503</v>
      </c>
      <c r="I11379" s="25"/>
      <c r="J11379" s="58" t="e">
        <f>HYPERLINK("#"&amp;"Insumos"&amp;"!A"&amp;MATCH($B11379,#REF!,0),"Ins "&amp;$B11379)</f>
        <v>#REF!</v>
      </c>
      <c r="M11379" s="220"/>
    </row>
    <row r="11380" spans="1:13" ht="25.5" x14ac:dyDescent="0.2">
      <c r="A11380" s="35" t="s">
        <v>7032</v>
      </c>
      <c r="B11380" s="1" t="s">
        <v>5399</v>
      </c>
      <c r="C11380" s="45" t="s">
        <v>1172</v>
      </c>
      <c r="D11380" s="23" t="s">
        <v>5751</v>
      </c>
      <c r="E11380" s="23" t="s">
        <v>4134</v>
      </c>
      <c r="F11380" s="40">
        <v>8</v>
      </c>
      <c r="G11380" s="25">
        <v>426</v>
      </c>
      <c r="H11380" s="25">
        <v>3408</v>
      </c>
      <c r="I11380" s="25"/>
      <c r="J11380" s="58" t="e">
        <f>HYPERLINK("#"&amp;"Insumos"&amp;"!A"&amp;MATCH($B11380,#REF!,0),"Ins "&amp;$B11380)</f>
        <v>#REF!</v>
      </c>
      <c r="M11380" s="220"/>
    </row>
    <row r="11381" spans="1:13" x14ac:dyDescent="0.2">
      <c r="A11381" s="35" t="s">
        <v>7032</v>
      </c>
      <c r="B11381" s="1" t="s">
        <v>5407</v>
      </c>
      <c r="C11381" s="45" t="s">
        <v>2214</v>
      </c>
      <c r="D11381" s="23" t="s">
        <v>5751</v>
      </c>
      <c r="E11381" s="23" t="s">
        <v>4134</v>
      </c>
      <c r="F11381" s="40">
        <v>1</v>
      </c>
      <c r="G11381" s="25">
        <v>70512</v>
      </c>
      <c r="H11381" s="25">
        <v>70512</v>
      </c>
      <c r="I11381" s="25"/>
      <c r="J11381" s="58" t="e">
        <f>HYPERLINK("#"&amp;"Insumos"&amp;"!A"&amp;MATCH($B11381,#REF!,0),"Ins "&amp;$B11381)</f>
        <v>#REF!</v>
      </c>
      <c r="M11381" s="220"/>
    </row>
    <row r="11382" spans="1:13" x14ac:dyDescent="0.2">
      <c r="A11382" s="35" t="s">
        <v>7032</v>
      </c>
      <c r="B11382" s="1" t="s">
        <v>4527</v>
      </c>
      <c r="C11382" s="45" t="s">
        <v>1414</v>
      </c>
      <c r="D11382" s="23" t="s">
        <v>5751</v>
      </c>
      <c r="E11382" s="23" t="s">
        <v>287</v>
      </c>
      <c r="F11382" s="40">
        <v>0.1</v>
      </c>
      <c r="G11382" s="25">
        <v>12369</v>
      </c>
      <c r="H11382" s="25">
        <v>1237</v>
      </c>
      <c r="I11382" s="25"/>
      <c r="J11382" s="58" t="e">
        <f>HYPERLINK("#"&amp;"Insumos"&amp;"!A"&amp;MATCH($B11382,#REF!,0),"Ins "&amp;$B11382)</f>
        <v>#REF!</v>
      </c>
      <c r="M11382" s="220"/>
    </row>
    <row r="11383" spans="1:13" ht="25.5" x14ac:dyDescent="0.2">
      <c r="A11383" s="36" t="s">
        <v>7034</v>
      </c>
      <c r="B11383" s="26" t="s">
        <v>6816</v>
      </c>
      <c r="C11383" s="79" t="s">
        <v>7035</v>
      </c>
      <c r="D11383" s="37" t="s">
        <v>5608</v>
      </c>
      <c r="E11383" s="37" t="s">
        <v>464</v>
      </c>
      <c r="F11383" s="41"/>
      <c r="G11383" s="27"/>
      <c r="H11383" s="27"/>
      <c r="I11383" s="27">
        <v>79762</v>
      </c>
      <c r="M11383" s="220">
        <f t="shared" si="177"/>
        <v>104456</v>
      </c>
    </row>
    <row r="11384" spans="1:13" x14ac:dyDescent="0.2">
      <c r="A11384" s="35" t="s">
        <v>7034</v>
      </c>
      <c r="B11384" s="1" t="s">
        <v>5578</v>
      </c>
      <c r="C11384" s="45" t="s">
        <v>1015</v>
      </c>
      <c r="D11384" s="23" t="s">
        <v>5734</v>
      </c>
      <c r="E11384" s="23" t="s">
        <v>4141</v>
      </c>
      <c r="F11384" s="40">
        <v>0.35</v>
      </c>
      <c r="G11384" s="25">
        <v>52425</v>
      </c>
      <c r="H11384" s="25">
        <v>18349</v>
      </c>
      <c r="I11384" s="25"/>
      <c r="J11384" s="58" t="e">
        <f>HYPERLINK("#"&amp;"Insumos"&amp;"!A"&amp;MATCH($B11384,#REF!,0),"Ins "&amp;$B11384)</f>
        <v>#REF!</v>
      </c>
      <c r="M11384" s="220"/>
    </row>
    <row r="11385" spans="1:13" ht="25.5" x14ac:dyDescent="0.2">
      <c r="A11385" s="35" t="s">
        <v>7034</v>
      </c>
      <c r="B11385" s="1" t="s">
        <v>597</v>
      </c>
      <c r="C11385" s="45" t="s">
        <v>8738</v>
      </c>
      <c r="D11385" s="23" t="s">
        <v>5534</v>
      </c>
      <c r="E11385" s="23" t="s">
        <v>8737</v>
      </c>
      <c r="F11385" s="40">
        <v>0.1</v>
      </c>
      <c r="G11385" s="25">
        <v>17302</v>
      </c>
      <c r="H11385" s="25">
        <v>1730</v>
      </c>
      <c r="I11385" s="25"/>
      <c r="J11385" s="58" t="e">
        <f>HYPERLINK("#"&amp;"Insumos"&amp;"!A"&amp;MATCH($B11385,#REF!,0),"Ins "&amp;$B11385)</f>
        <v>#REF!</v>
      </c>
      <c r="M11385" s="220"/>
    </row>
    <row r="11386" spans="1:13" x14ac:dyDescent="0.2">
      <c r="A11386" s="35" t="s">
        <v>7034</v>
      </c>
      <c r="B11386" s="1" t="s">
        <v>263</v>
      </c>
      <c r="C11386" s="45" t="s">
        <v>696</v>
      </c>
      <c r="D11386" s="23" t="s">
        <v>5534</v>
      </c>
      <c r="E11386" s="23" t="s">
        <v>4140</v>
      </c>
      <c r="F11386" s="40">
        <v>6.4000000000000003E-3</v>
      </c>
      <c r="G11386" s="25">
        <v>187426</v>
      </c>
      <c r="H11386" s="25">
        <v>1200</v>
      </c>
      <c r="I11386" s="25"/>
      <c r="J11386" s="58" t="e">
        <f>HYPERLINK("#"&amp;"Insumos"&amp;"!A"&amp;MATCH($B11386,#REF!,0),"Ins "&amp;$B11386)</f>
        <v>#REF!</v>
      </c>
      <c r="M11386" s="220"/>
    </row>
    <row r="11387" spans="1:13" x14ac:dyDescent="0.2">
      <c r="A11387" s="35" t="s">
        <v>7034</v>
      </c>
      <c r="B11387" s="1" t="s">
        <v>139</v>
      </c>
      <c r="C11387" s="45" t="s">
        <v>155</v>
      </c>
      <c r="D11387" s="23" t="s">
        <v>5534</v>
      </c>
      <c r="E11387" s="23" t="s">
        <v>4140</v>
      </c>
      <c r="F11387" s="40">
        <v>2.5000000000000001E-2</v>
      </c>
      <c r="G11387" s="25">
        <v>86632</v>
      </c>
      <c r="H11387" s="25">
        <v>2166</v>
      </c>
      <c r="I11387" s="25"/>
      <c r="J11387" s="58" t="e">
        <f>HYPERLINK("#"&amp;"Insumos"&amp;"!A"&amp;MATCH($B11387,#REF!,0),"Ins "&amp;$B11387)</f>
        <v>#REF!</v>
      </c>
      <c r="M11387" s="220"/>
    </row>
    <row r="11388" spans="1:13" x14ac:dyDescent="0.2">
      <c r="A11388" s="35" t="s">
        <v>7034</v>
      </c>
      <c r="B11388" s="1" t="s">
        <v>767</v>
      </c>
      <c r="C11388" s="45" t="s">
        <v>1725</v>
      </c>
      <c r="D11388" s="23" t="s">
        <v>5534</v>
      </c>
      <c r="E11388" s="23" t="s">
        <v>4140</v>
      </c>
      <c r="F11388" s="40">
        <v>0.1</v>
      </c>
      <c r="G11388" s="25">
        <v>3262</v>
      </c>
      <c r="H11388" s="25">
        <v>326</v>
      </c>
      <c r="I11388" s="25"/>
      <c r="J11388" s="58" t="e">
        <f>HYPERLINK("#"&amp;"Insumos"&amp;"!A"&amp;MATCH($B11388,#REF!,0),"Ins "&amp;$B11388)</f>
        <v>#REF!</v>
      </c>
      <c r="M11388" s="220"/>
    </row>
    <row r="11389" spans="1:13" x14ac:dyDescent="0.2">
      <c r="A11389" s="35" t="s">
        <v>7034</v>
      </c>
      <c r="B11389" s="1" t="s">
        <v>5533</v>
      </c>
      <c r="C11389" s="45" t="s">
        <v>5892</v>
      </c>
      <c r="D11389" s="23" t="s">
        <v>977</v>
      </c>
      <c r="E11389" s="23" t="s">
        <v>4134</v>
      </c>
      <c r="F11389" s="40">
        <v>0.35</v>
      </c>
      <c r="G11389" s="25">
        <v>3623</v>
      </c>
      <c r="H11389" s="25">
        <v>1268</v>
      </c>
      <c r="I11389" s="25"/>
      <c r="J11389" s="58" t="e">
        <f>HYPERLINK("#"&amp;"Insumos"&amp;"!A"&amp;MATCH($B11389,#REF!,0),"Ins "&amp;$B11389)</f>
        <v>#REF!</v>
      </c>
      <c r="M11389" s="220"/>
    </row>
    <row r="11390" spans="1:13" x14ac:dyDescent="0.2">
      <c r="A11390" s="35" t="s">
        <v>7034</v>
      </c>
      <c r="B11390" s="1" t="s">
        <v>5007</v>
      </c>
      <c r="C11390" s="45" t="s">
        <v>720</v>
      </c>
      <c r="D11390" s="23" t="s">
        <v>5751</v>
      </c>
      <c r="E11390" s="23" t="s">
        <v>4134</v>
      </c>
      <c r="F11390" s="40">
        <v>0.372</v>
      </c>
      <c r="G11390" s="25">
        <v>1897</v>
      </c>
      <c r="H11390" s="25">
        <v>706</v>
      </c>
      <c r="I11390" s="25"/>
      <c r="J11390" s="58" t="e">
        <f>HYPERLINK("#"&amp;"Insumos"&amp;"!A"&amp;MATCH($B11390,#REF!,0),"Ins "&amp;$B11390)</f>
        <v>#REF!</v>
      </c>
      <c r="M11390" s="220"/>
    </row>
    <row r="11391" spans="1:13" x14ac:dyDescent="0.2">
      <c r="A11391" s="35" t="s">
        <v>7034</v>
      </c>
      <c r="B11391" s="1" t="s">
        <v>6907</v>
      </c>
      <c r="C11391" s="45" t="s">
        <v>6908</v>
      </c>
      <c r="D11391" s="23" t="s">
        <v>5751</v>
      </c>
      <c r="E11391" s="23" t="s">
        <v>4134</v>
      </c>
      <c r="F11391" s="40">
        <v>1</v>
      </c>
      <c r="G11391" s="25">
        <v>51076</v>
      </c>
      <c r="H11391" s="25">
        <v>51076</v>
      </c>
      <c r="I11391" s="25"/>
      <c r="J11391" s="58" t="e">
        <f>HYPERLINK("#"&amp;"Insumos"&amp;"!A"&amp;MATCH($B11391,#REF!,0),"Ins "&amp;$B11391)</f>
        <v>#REF!</v>
      </c>
      <c r="M11391" s="220"/>
    </row>
    <row r="11392" spans="1:13" ht="25.5" x14ac:dyDescent="0.2">
      <c r="A11392" s="35" t="s">
        <v>7034</v>
      </c>
      <c r="B11392" s="1" t="s">
        <v>5399</v>
      </c>
      <c r="C11392" s="45" t="s">
        <v>1172</v>
      </c>
      <c r="D11392" s="23" t="s">
        <v>5751</v>
      </c>
      <c r="E11392" s="23" t="s">
        <v>4134</v>
      </c>
      <c r="F11392" s="40">
        <v>4</v>
      </c>
      <c r="G11392" s="25">
        <v>426</v>
      </c>
      <c r="H11392" s="25">
        <v>1704</v>
      </c>
      <c r="I11392" s="25"/>
      <c r="J11392" s="58" t="e">
        <f>HYPERLINK("#"&amp;"Insumos"&amp;"!A"&amp;MATCH($B11392,#REF!,0),"Ins "&amp;$B11392)</f>
        <v>#REF!</v>
      </c>
      <c r="M11392" s="220"/>
    </row>
    <row r="11393" spans="1:13" x14ac:dyDescent="0.2">
      <c r="A11393" s="35" t="s">
        <v>7034</v>
      </c>
      <c r="B11393" s="1" t="s">
        <v>4527</v>
      </c>
      <c r="C11393" s="45" t="s">
        <v>1414</v>
      </c>
      <c r="D11393" s="23" t="s">
        <v>5751</v>
      </c>
      <c r="E11393" s="23" t="s">
        <v>287</v>
      </c>
      <c r="F11393" s="40">
        <v>0.1</v>
      </c>
      <c r="G11393" s="25">
        <v>12369</v>
      </c>
      <c r="H11393" s="25">
        <v>1237</v>
      </c>
      <c r="I11393" s="25"/>
      <c r="J11393" s="58" t="e">
        <f>HYPERLINK("#"&amp;"Insumos"&amp;"!A"&amp;MATCH($B11393,#REF!,0),"Ins "&amp;$B11393)</f>
        <v>#REF!</v>
      </c>
      <c r="M11393" s="220"/>
    </row>
    <row r="11394" spans="1:13" ht="25.5" x14ac:dyDescent="0.2">
      <c r="A11394" s="36" t="s">
        <v>7036</v>
      </c>
      <c r="B11394" s="26" t="s">
        <v>6816</v>
      </c>
      <c r="C11394" s="79" t="s">
        <v>7037</v>
      </c>
      <c r="D11394" s="37" t="s">
        <v>5608</v>
      </c>
      <c r="E11394" s="37" t="s">
        <v>465</v>
      </c>
      <c r="F11394" s="41"/>
      <c r="G11394" s="27"/>
      <c r="H11394" s="27"/>
      <c r="I11394" s="27">
        <v>147348</v>
      </c>
      <c r="M11394" s="220">
        <f t="shared" si="177"/>
        <v>192967</v>
      </c>
    </row>
    <row r="11395" spans="1:13" x14ac:dyDescent="0.2">
      <c r="A11395" s="35" t="s">
        <v>7036</v>
      </c>
      <c r="B11395" s="1" t="s">
        <v>5578</v>
      </c>
      <c r="C11395" s="45" t="s">
        <v>1015</v>
      </c>
      <c r="D11395" s="23" t="s">
        <v>5734</v>
      </c>
      <c r="E11395" s="23" t="s">
        <v>4141</v>
      </c>
      <c r="F11395" s="40">
        <v>0.3</v>
      </c>
      <c r="G11395" s="25">
        <v>52425</v>
      </c>
      <c r="H11395" s="25">
        <v>15728</v>
      </c>
      <c r="I11395" s="25"/>
      <c r="J11395" s="58" t="e">
        <f>HYPERLINK("#"&amp;"Insumos"&amp;"!A"&amp;MATCH($B11395,#REF!,0),"Ins "&amp;$B11395)</f>
        <v>#REF!</v>
      </c>
      <c r="M11395" s="220"/>
    </row>
    <row r="11396" spans="1:13" ht="25.5" x14ac:dyDescent="0.2">
      <c r="A11396" s="35" t="s">
        <v>7036</v>
      </c>
      <c r="B11396" s="1" t="s">
        <v>597</v>
      </c>
      <c r="C11396" s="45" t="s">
        <v>8738</v>
      </c>
      <c r="D11396" s="23" t="s">
        <v>5534</v>
      </c>
      <c r="E11396" s="23" t="s">
        <v>8737</v>
      </c>
      <c r="F11396" s="40">
        <v>0.1</v>
      </c>
      <c r="G11396" s="25">
        <v>17302</v>
      </c>
      <c r="H11396" s="25">
        <v>1730</v>
      </c>
      <c r="I11396" s="25"/>
      <c r="J11396" s="58" t="e">
        <f>HYPERLINK("#"&amp;"Insumos"&amp;"!A"&amp;MATCH($B11396,#REF!,0),"Ins "&amp;$B11396)</f>
        <v>#REF!</v>
      </c>
      <c r="M11396" s="220"/>
    </row>
    <row r="11397" spans="1:13" x14ac:dyDescent="0.2">
      <c r="A11397" s="35" t="s">
        <v>7036</v>
      </c>
      <c r="B11397" s="1" t="s">
        <v>263</v>
      </c>
      <c r="C11397" s="45" t="s">
        <v>696</v>
      </c>
      <c r="D11397" s="23" t="s">
        <v>5534</v>
      </c>
      <c r="E11397" s="23" t="s">
        <v>4140</v>
      </c>
      <c r="F11397" s="40">
        <v>2.8999999999999998E-3</v>
      </c>
      <c r="G11397" s="25">
        <v>187426</v>
      </c>
      <c r="H11397" s="25">
        <v>544</v>
      </c>
      <c r="I11397" s="25"/>
      <c r="J11397" s="58" t="e">
        <f>HYPERLINK("#"&amp;"Insumos"&amp;"!A"&amp;MATCH($B11397,#REF!,0),"Ins "&amp;$B11397)</f>
        <v>#REF!</v>
      </c>
      <c r="M11397" s="220"/>
    </row>
    <row r="11398" spans="1:13" x14ac:dyDescent="0.2">
      <c r="A11398" s="35" t="s">
        <v>7036</v>
      </c>
      <c r="B11398" s="1" t="s">
        <v>139</v>
      </c>
      <c r="C11398" s="45" t="s">
        <v>155</v>
      </c>
      <c r="D11398" s="23" t="s">
        <v>5534</v>
      </c>
      <c r="E11398" s="23" t="s">
        <v>4140</v>
      </c>
      <c r="F11398" s="40">
        <v>2.5000000000000001E-2</v>
      </c>
      <c r="G11398" s="25">
        <v>86632</v>
      </c>
      <c r="H11398" s="25">
        <v>2166</v>
      </c>
      <c r="I11398" s="25"/>
      <c r="J11398" s="58" t="e">
        <f>HYPERLINK("#"&amp;"Insumos"&amp;"!A"&amp;MATCH($B11398,#REF!,0),"Ins "&amp;$B11398)</f>
        <v>#REF!</v>
      </c>
      <c r="M11398" s="220"/>
    </row>
    <row r="11399" spans="1:13" x14ac:dyDescent="0.2">
      <c r="A11399" s="35" t="s">
        <v>7036</v>
      </c>
      <c r="B11399" s="1" t="s">
        <v>767</v>
      </c>
      <c r="C11399" s="45" t="s">
        <v>1725</v>
      </c>
      <c r="D11399" s="23" t="s">
        <v>5534</v>
      </c>
      <c r="E11399" s="23" t="s">
        <v>4140</v>
      </c>
      <c r="F11399" s="40">
        <v>0.1</v>
      </c>
      <c r="G11399" s="25">
        <v>3262</v>
      </c>
      <c r="H11399" s="25">
        <v>326</v>
      </c>
      <c r="I11399" s="25"/>
      <c r="J11399" s="58" t="e">
        <f>HYPERLINK("#"&amp;"Insumos"&amp;"!A"&amp;MATCH($B11399,#REF!,0),"Ins "&amp;$B11399)</f>
        <v>#REF!</v>
      </c>
      <c r="M11399" s="220"/>
    </row>
    <row r="11400" spans="1:13" x14ac:dyDescent="0.2">
      <c r="A11400" s="35" t="s">
        <v>7036</v>
      </c>
      <c r="B11400" s="1" t="s">
        <v>5533</v>
      </c>
      <c r="C11400" s="45" t="s">
        <v>5892</v>
      </c>
      <c r="D11400" s="23" t="s">
        <v>977</v>
      </c>
      <c r="E11400" s="23" t="s">
        <v>4134</v>
      </c>
      <c r="F11400" s="40">
        <v>0.3</v>
      </c>
      <c r="G11400" s="25">
        <v>3623</v>
      </c>
      <c r="H11400" s="25">
        <v>1087</v>
      </c>
      <c r="I11400" s="25"/>
      <c r="J11400" s="58" t="e">
        <f>HYPERLINK("#"&amp;"Insumos"&amp;"!A"&amp;MATCH($B11400,#REF!,0),"Ins "&amp;$B11400)</f>
        <v>#REF!</v>
      </c>
      <c r="M11400" s="220"/>
    </row>
    <row r="11401" spans="1:13" x14ac:dyDescent="0.2">
      <c r="A11401" s="35" t="s">
        <v>7036</v>
      </c>
      <c r="B11401" s="1" t="s">
        <v>5007</v>
      </c>
      <c r="C11401" s="45" t="s">
        <v>720</v>
      </c>
      <c r="D11401" s="23" t="s">
        <v>5751</v>
      </c>
      <c r="E11401" s="23" t="s">
        <v>4134</v>
      </c>
      <c r="F11401" s="40">
        <v>0.372</v>
      </c>
      <c r="G11401" s="25">
        <v>1897</v>
      </c>
      <c r="H11401" s="25">
        <v>706</v>
      </c>
      <c r="I11401" s="25"/>
      <c r="J11401" s="58" t="e">
        <f>HYPERLINK("#"&amp;"Insumos"&amp;"!A"&amp;MATCH($B11401,#REF!,0),"Ins "&amp;$B11401)</f>
        <v>#REF!</v>
      </c>
      <c r="M11401" s="220"/>
    </row>
    <row r="11402" spans="1:13" x14ac:dyDescent="0.2">
      <c r="A11402" s="35" t="s">
        <v>7036</v>
      </c>
      <c r="B11402" s="1" t="s">
        <v>6909</v>
      </c>
      <c r="C11402" s="45" t="s">
        <v>6910</v>
      </c>
      <c r="D11402" s="23" t="s">
        <v>5751</v>
      </c>
      <c r="E11402" s="23" t="s">
        <v>4134</v>
      </c>
      <c r="F11402" s="40">
        <v>1</v>
      </c>
      <c r="G11402" s="25">
        <v>120416</v>
      </c>
      <c r="H11402" s="25">
        <v>120416</v>
      </c>
      <c r="I11402" s="25"/>
      <c r="J11402" s="58" t="e">
        <f>HYPERLINK("#"&amp;"Insumos"&amp;"!A"&amp;MATCH($B11402,#REF!,0),"Ins "&amp;$B11402)</f>
        <v>#REF!</v>
      </c>
      <c r="M11402" s="220"/>
    </row>
    <row r="11403" spans="1:13" ht="25.5" x14ac:dyDescent="0.2">
      <c r="A11403" s="35" t="s">
        <v>7036</v>
      </c>
      <c r="B11403" s="1" t="s">
        <v>5399</v>
      </c>
      <c r="C11403" s="45" t="s">
        <v>1172</v>
      </c>
      <c r="D11403" s="23" t="s">
        <v>5751</v>
      </c>
      <c r="E11403" s="23" t="s">
        <v>4134</v>
      </c>
      <c r="F11403" s="40">
        <v>8</v>
      </c>
      <c r="G11403" s="25">
        <v>426</v>
      </c>
      <c r="H11403" s="25">
        <v>3408</v>
      </c>
      <c r="I11403" s="25"/>
      <c r="J11403" s="58" t="e">
        <f>HYPERLINK("#"&amp;"Insumos"&amp;"!A"&amp;MATCH($B11403,#REF!,0),"Ins "&amp;$B11403)</f>
        <v>#REF!</v>
      </c>
      <c r="M11403" s="220"/>
    </row>
    <row r="11404" spans="1:13" x14ac:dyDescent="0.2">
      <c r="A11404" s="35" t="s">
        <v>7036</v>
      </c>
      <c r="B11404" s="1" t="s">
        <v>4527</v>
      </c>
      <c r="C11404" s="45" t="s">
        <v>1414</v>
      </c>
      <c r="D11404" s="23" t="s">
        <v>5751</v>
      </c>
      <c r="E11404" s="23" t="s">
        <v>287</v>
      </c>
      <c r="F11404" s="40">
        <v>0.1</v>
      </c>
      <c r="G11404" s="25">
        <v>12369</v>
      </c>
      <c r="H11404" s="25">
        <v>1237</v>
      </c>
      <c r="I11404" s="25"/>
      <c r="J11404" s="58" t="e">
        <f>HYPERLINK("#"&amp;"Insumos"&amp;"!A"&amp;MATCH($B11404,#REF!,0),"Ins "&amp;$B11404)</f>
        <v>#REF!</v>
      </c>
      <c r="M11404" s="220"/>
    </row>
    <row r="11405" spans="1:13" ht="38.25" x14ac:dyDescent="0.2">
      <c r="A11405" s="36" t="s">
        <v>9425</v>
      </c>
      <c r="B11405" s="26" t="s">
        <v>6816</v>
      </c>
      <c r="C11405" s="79" t="s">
        <v>10776</v>
      </c>
      <c r="D11405" s="37" t="s">
        <v>5608</v>
      </c>
      <c r="E11405" s="37" t="s">
        <v>465</v>
      </c>
      <c r="F11405" s="41"/>
      <c r="G11405" s="27"/>
      <c r="H11405" s="27"/>
      <c r="I11405" s="27">
        <v>80014</v>
      </c>
      <c r="M11405" s="220">
        <f t="shared" ref="M11405:M11457" si="178">ROUND(I11405*(1+$L$2),0)</f>
        <v>104786</v>
      </c>
    </row>
    <row r="11406" spans="1:13" x14ac:dyDescent="0.2">
      <c r="A11406" s="35" t="s">
        <v>9425</v>
      </c>
      <c r="B11406" s="1" t="s">
        <v>5578</v>
      </c>
      <c r="C11406" s="45" t="s">
        <v>1015</v>
      </c>
      <c r="D11406" s="23" t="s">
        <v>5734</v>
      </c>
      <c r="E11406" s="23" t="s">
        <v>4141</v>
      </c>
      <c r="F11406" s="40">
        <v>0.4</v>
      </c>
      <c r="G11406" s="25">
        <v>52425</v>
      </c>
      <c r="H11406" s="25">
        <v>20970</v>
      </c>
      <c r="I11406" s="25"/>
      <c r="J11406" s="58" t="e">
        <f>HYPERLINK("#"&amp;"Insumos"&amp;"!A"&amp;MATCH($B11406,#REF!,0),"Ins "&amp;$B11406)</f>
        <v>#REF!</v>
      </c>
      <c r="M11406" s="220"/>
    </row>
    <row r="11407" spans="1:13" ht="25.5" x14ac:dyDescent="0.2">
      <c r="A11407" s="35" t="s">
        <v>9425</v>
      </c>
      <c r="B11407" s="1" t="s">
        <v>597</v>
      </c>
      <c r="C11407" s="45" t="s">
        <v>8738</v>
      </c>
      <c r="D11407" s="23" t="s">
        <v>5534</v>
      </c>
      <c r="E11407" s="23" t="s">
        <v>8737</v>
      </c>
      <c r="F11407" s="40">
        <v>0.1</v>
      </c>
      <c r="G11407" s="25">
        <v>17302</v>
      </c>
      <c r="H11407" s="25">
        <v>1730</v>
      </c>
      <c r="I11407" s="25"/>
      <c r="J11407" s="58" t="e">
        <f>HYPERLINK("#"&amp;"Insumos"&amp;"!A"&amp;MATCH($B11407,#REF!,0),"Ins "&amp;$B11407)</f>
        <v>#REF!</v>
      </c>
      <c r="M11407" s="220"/>
    </row>
    <row r="11408" spans="1:13" x14ac:dyDescent="0.2">
      <c r="A11408" s="35" t="s">
        <v>9425</v>
      </c>
      <c r="B11408" s="1" t="s">
        <v>263</v>
      </c>
      <c r="C11408" s="45" t="s">
        <v>696</v>
      </c>
      <c r="D11408" s="23" t="s">
        <v>5534</v>
      </c>
      <c r="E11408" s="23" t="s">
        <v>4140</v>
      </c>
      <c r="F11408" s="40">
        <v>0.05</v>
      </c>
      <c r="G11408" s="25">
        <v>187426</v>
      </c>
      <c r="H11408" s="25">
        <v>9371</v>
      </c>
      <c r="I11408" s="25"/>
      <c r="J11408" s="58" t="e">
        <f>HYPERLINK("#"&amp;"Insumos"&amp;"!A"&amp;MATCH($B11408,#REF!,0),"Ins "&amp;$B11408)</f>
        <v>#REF!</v>
      </c>
      <c r="M11408" s="220"/>
    </row>
    <row r="11409" spans="1:13" x14ac:dyDescent="0.2">
      <c r="A11409" s="35" t="s">
        <v>9425</v>
      </c>
      <c r="B11409" s="1" t="s">
        <v>139</v>
      </c>
      <c r="C11409" s="45" t="s">
        <v>155</v>
      </c>
      <c r="D11409" s="23" t="s">
        <v>5534</v>
      </c>
      <c r="E11409" s="23" t="s">
        <v>4140</v>
      </c>
      <c r="F11409" s="40">
        <v>2.5000000000000001E-2</v>
      </c>
      <c r="G11409" s="25">
        <v>86632</v>
      </c>
      <c r="H11409" s="25">
        <v>2166</v>
      </c>
      <c r="I11409" s="25"/>
      <c r="J11409" s="58" t="e">
        <f>HYPERLINK("#"&amp;"Insumos"&amp;"!A"&amp;MATCH($B11409,#REF!,0),"Ins "&amp;$B11409)</f>
        <v>#REF!</v>
      </c>
      <c r="M11409" s="220"/>
    </row>
    <row r="11410" spans="1:13" x14ac:dyDescent="0.2">
      <c r="A11410" s="35" t="s">
        <v>9425</v>
      </c>
      <c r="B11410" s="1" t="s">
        <v>5533</v>
      </c>
      <c r="C11410" s="45" t="s">
        <v>5892</v>
      </c>
      <c r="D11410" s="23" t="s">
        <v>977</v>
      </c>
      <c r="E11410" s="23" t="s">
        <v>4134</v>
      </c>
      <c r="F11410" s="40">
        <v>0.3</v>
      </c>
      <c r="G11410" s="25">
        <v>3623</v>
      </c>
      <c r="H11410" s="25">
        <v>1087</v>
      </c>
      <c r="I11410" s="25"/>
      <c r="J11410" s="58" t="e">
        <f>HYPERLINK("#"&amp;"Insumos"&amp;"!A"&amp;MATCH($B11410,#REF!,0),"Ins "&amp;$B11410)</f>
        <v>#REF!</v>
      </c>
      <c r="M11410" s="220"/>
    </row>
    <row r="11411" spans="1:13" x14ac:dyDescent="0.2">
      <c r="A11411" s="35" t="s">
        <v>9425</v>
      </c>
      <c r="B11411" s="1" t="s">
        <v>5007</v>
      </c>
      <c r="C11411" s="45" t="s">
        <v>720</v>
      </c>
      <c r="D11411" s="23" t="s">
        <v>5751</v>
      </c>
      <c r="E11411" s="23" t="s">
        <v>4134</v>
      </c>
      <c r="F11411" s="40">
        <v>0.372</v>
      </c>
      <c r="G11411" s="25">
        <v>1897</v>
      </c>
      <c r="H11411" s="25">
        <v>706</v>
      </c>
      <c r="I11411" s="25"/>
      <c r="J11411" s="58" t="e">
        <f>HYPERLINK("#"&amp;"Insumos"&amp;"!A"&amp;MATCH($B11411,#REF!,0),"Ins "&amp;$B11411)</f>
        <v>#REF!</v>
      </c>
      <c r="M11411" s="220"/>
    </row>
    <row r="11412" spans="1:13" x14ac:dyDescent="0.2">
      <c r="A11412" s="35" t="s">
        <v>9425</v>
      </c>
      <c r="B11412" s="34" t="s">
        <v>9412</v>
      </c>
      <c r="C11412" s="45" t="s">
        <v>9423</v>
      </c>
      <c r="D11412" s="23" t="s">
        <v>5751</v>
      </c>
      <c r="E11412" s="23" t="s">
        <v>463</v>
      </c>
      <c r="F11412" s="40">
        <v>0.1</v>
      </c>
      <c r="G11412" s="25">
        <v>382913</v>
      </c>
      <c r="H11412" s="25">
        <v>38291</v>
      </c>
      <c r="I11412" s="25"/>
      <c r="J11412" s="58" t="e">
        <f>HYPERLINK("#"&amp;"Insumos"&amp;"!A"&amp;MATCH($B11412,#REF!,0),"Ins "&amp;$B11412)</f>
        <v>#REF!</v>
      </c>
      <c r="M11412" s="220"/>
    </row>
    <row r="11413" spans="1:13" ht="25.5" x14ac:dyDescent="0.2">
      <c r="A11413" s="35" t="s">
        <v>9425</v>
      </c>
      <c r="B11413" s="34" t="s">
        <v>9413</v>
      </c>
      <c r="C11413" s="45" t="s">
        <v>9424</v>
      </c>
      <c r="D11413" s="23" t="s">
        <v>5751</v>
      </c>
      <c r="E11413" s="23" t="s">
        <v>463</v>
      </c>
      <c r="F11413" s="40">
        <v>4</v>
      </c>
      <c r="G11413" s="25">
        <v>1114</v>
      </c>
      <c r="H11413" s="25">
        <v>4456</v>
      </c>
      <c r="I11413" s="25"/>
      <c r="J11413" s="58" t="e">
        <f>HYPERLINK("#"&amp;"Insumos"&amp;"!A"&amp;MATCH($B11413,#REF!,0),"Ins "&amp;$B11413)</f>
        <v>#REF!</v>
      </c>
      <c r="M11413" s="220"/>
    </row>
    <row r="11414" spans="1:13" x14ac:dyDescent="0.2">
      <c r="A11414" s="35" t="s">
        <v>9425</v>
      </c>
      <c r="B11414" s="1" t="s">
        <v>4527</v>
      </c>
      <c r="C11414" s="45" t="s">
        <v>1414</v>
      </c>
      <c r="D11414" s="23" t="s">
        <v>5751</v>
      </c>
      <c r="E11414" s="23" t="s">
        <v>287</v>
      </c>
      <c r="F11414" s="40">
        <v>0.1</v>
      </c>
      <c r="G11414" s="25">
        <v>12369</v>
      </c>
      <c r="H11414" s="25">
        <v>1237</v>
      </c>
      <c r="I11414" s="25"/>
      <c r="J11414" s="58" t="e">
        <f>HYPERLINK("#"&amp;"Insumos"&amp;"!A"&amp;MATCH($B11414,#REF!,0),"Ins "&amp;$B11414)</f>
        <v>#REF!</v>
      </c>
      <c r="M11414" s="220"/>
    </row>
    <row r="11415" spans="1:13" ht="38.25" x14ac:dyDescent="0.2">
      <c r="A11415" s="36" t="s">
        <v>10148</v>
      </c>
      <c r="B11415" s="26" t="s">
        <v>6816</v>
      </c>
      <c r="C11415" s="79" t="s">
        <v>10777</v>
      </c>
      <c r="D11415" s="37" t="s">
        <v>5608</v>
      </c>
      <c r="E11415" s="37" t="s">
        <v>5705</v>
      </c>
      <c r="F11415" s="41"/>
      <c r="G11415" s="27"/>
      <c r="H11415" s="27"/>
      <c r="I11415" s="27">
        <v>15600000</v>
      </c>
      <c r="M11415" s="220">
        <f t="shared" si="178"/>
        <v>20429760</v>
      </c>
    </row>
    <row r="11416" spans="1:13" ht="38.25" x14ac:dyDescent="0.2">
      <c r="A11416" s="35" t="s">
        <v>10148</v>
      </c>
      <c r="B11416" s="34" t="s">
        <v>10162</v>
      </c>
      <c r="C11416" s="45" t="s">
        <v>10149</v>
      </c>
      <c r="D11416" s="23" t="s">
        <v>5751</v>
      </c>
      <c r="E11416" s="23" t="s">
        <v>463</v>
      </c>
      <c r="F11416" s="40">
        <v>1</v>
      </c>
      <c r="G11416" s="25">
        <v>15600000</v>
      </c>
      <c r="H11416" s="25">
        <v>15600000</v>
      </c>
      <c r="I11416" s="25"/>
      <c r="J11416" s="58" t="e">
        <f>HYPERLINK("#"&amp;"Insumos"&amp;"!A"&amp;MATCH($B11416,#REF!,0),"Ins "&amp;$B11416)</f>
        <v>#REF!</v>
      </c>
      <c r="M11416" s="220"/>
    </row>
    <row r="11417" spans="1:13" ht="191.25" x14ac:dyDescent="0.2">
      <c r="A11417" s="36" t="s">
        <v>10354</v>
      </c>
      <c r="B11417" s="26" t="s">
        <v>6816</v>
      </c>
      <c r="C11417" s="79" t="s">
        <v>10778</v>
      </c>
      <c r="D11417" s="37" t="s">
        <v>5608</v>
      </c>
      <c r="E11417" s="37" t="s">
        <v>465</v>
      </c>
      <c r="F11417" s="41"/>
      <c r="G11417" s="27"/>
      <c r="H11417" s="27"/>
      <c r="I11417" s="27">
        <v>361065</v>
      </c>
      <c r="J11417" s="58"/>
      <c r="M11417" s="220">
        <f t="shared" si="178"/>
        <v>472851</v>
      </c>
    </row>
    <row r="11418" spans="1:13" x14ac:dyDescent="0.2">
      <c r="A11418" s="35" t="s">
        <v>10354</v>
      </c>
      <c r="B11418" s="34" t="s">
        <v>5533</v>
      </c>
      <c r="C11418" s="45" t="s">
        <v>5892</v>
      </c>
      <c r="D11418" s="23" t="s">
        <v>977</v>
      </c>
      <c r="E11418" s="23" t="s">
        <v>4134</v>
      </c>
      <c r="F11418" s="40">
        <v>0.1</v>
      </c>
      <c r="G11418" s="25">
        <v>3623</v>
      </c>
      <c r="H11418" s="25">
        <v>362</v>
      </c>
      <c r="I11418" s="25"/>
      <c r="J11418" s="58" t="e">
        <f>HYPERLINK("#"&amp;"Insumos"&amp;"!A"&amp;MATCH($B11418,#REF!,0),"Ins "&amp;$B11418)</f>
        <v>#REF!</v>
      </c>
      <c r="M11418" s="220"/>
    </row>
    <row r="11419" spans="1:13" ht="25.5" x14ac:dyDescent="0.2">
      <c r="A11419" s="35" t="s">
        <v>10354</v>
      </c>
      <c r="B11419" s="34" t="s">
        <v>597</v>
      </c>
      <c r="C11419" s="45" t="s">
        <v>8738</v>
      </c>
      <c r="D11419" s="23" t="s">
        <v>5534</v>
      </c>
      <c r="E11419" s="23" t="s">
        <v>8737</v>
      </c>
      <c r="F11419" s="40">
        <v>3.42</v>
      </c>
      <c r="G11419" s="25">
        <v>17302</v>
      </c>
      <c r="H11419" s="25">
        <v>59173</v>
      </c>
      <c r="I11419" s="25"/>
      <c r="J11419" s="58" t="e">
        <f>HYPERLINK("#"&amp;"Insumos"&amp;"!A"&amp;MATCH($B11419,#REF!,0),"Ins "&amp;$B11419)</f>
        <v>#REF!</v>
      </c>
      <c r="M11419" s="220"/>
    </row>
    <row r="11420" spans="1:13" ht="63.75" x14ac:dyDescent="0.2">
      <c r="A11420" s="35" t="s">
        <v>10354</v>
      </c>
      <c r="B11420" s="34" t="s">
        <v>5000</v>
      </c>
      <c r="C11420" s="45" t="s">
        <v>2346</v>
      </c>
      <c r="D11420" s="23" t="s">
        <v>5751</v>
      </c>
      <c r="E11420" s="23" t="s">
        <v>4134</v>
      </c>
      <c r="F11420" s="40">
        <v>0.7</v>
      </c>
      <c r="G11420" s="25">
        <v>5410</v>
      </c>
      <c r="H11420" s="25">
        <v>3787</v>
      </c>
      <c r="I11420" s="25"/>
      <c r="J11420" s="58" t="e">
        <f>HYPERLINK("#"&amp;"Insumos"&amp;"!A"&amp;MATCH($B11420,#REF!,0),"Ins "&amp;$B11420)</f>
        <v>#REF!</v>
      </c>
      <c r="M11420" s="220"/>
    </row>
    <row r="11421" spans="1:13" x14ac:dyDescent="0.2">
      <c r="A11421" s="35" t="s">
        <v>10354</v>
      </c>
      <c r="B11421" s="34" t="s">
        <v>217</v>
      </c>
      <c r="C11421" s="45" t="s">
        <v>1018</v>
      </c>
      <c r="D11421" s="23" t="s">
        <v>5734</v>
      </c>
      <c r="E11421" s="23" t="s">
        <v>4141</v>
      </c>
      <c r="F11421" s="40">
        <v>1.3</v>
      </c>
      <c r="G11421" s="25">
        <v>57752</v>
      </c>
      <c r="H11421" s="25">
        <v>75078</v>
      </c>
      <c r="I11421" s="25"/>
      <c r="J11421" s="58" t="e">
        <f>HYPERLINK("#"&amp;"Insumos"&amp;"!A"&amp;MATCH($B11421,#REF!,0),"Ins "&amp;$B11421)</f>
        <v>#REF!</v>
      </c>
      <c r="M11421" s="220"/>
    </row>
    <row r="11422" spans="1:13" x14ac:dyDescent="0.2">
      <c r="A11422" s="35" t="s">
        <v>10354</v>
      </c>
      <c r="B11422" s="34" t="s">
        <v>5007</v>
      </c>
      <c r="C11422" s="45" t="s">
        <v>720</v>
      </c>
      <c r="D11422" s="23" t="s">
        <v>5751</v>
      </c>
      <c r="E11422" s="23" t="s">
        <v>4134</v>
      </c>
      <c r="F11422" s="40">
        <v>2</v>
      </c>
      <c r="G11422" s="25">
        <v>1897</v>
      </c>
      <c r="H11422" s="25">
        <v>3794</v>
      </c>
      <c r="I11422" s="25"/>
      <c r="J11422" s="58" t="e">
        <f>HYPERLINK("#"&amp;"Insumos"&amp;"!A"&amp;MATCH($B11422,#REF!,0),"Ins "&amp;$B11422)</f>
        <v>#REF!</v>
      </c>
      <c r="M11422" s="220"/>
    </row>
    <row r="11423" spans="1:13" x14ac:dyDescent="0.2">
      <c r="A11423" s="35" t="s">
        <v>10354</v>
      </c>
      <c r="B11423" s="34" t="s">
        <v>9029</v>
      </c>
      <c r="C11423" s="45" t="s">
        <v>9090</v>
      </c>
      <c r="D11423" s="23" t="s">
        <v>5751</v>
      </c>
      <c r="E11423" s="23" t="s">
        <v>8602</v>
      </c>
      <c r="F11423" s="40">
        <v>1.393159232873884E-2</v>
      </c>
      <c r="G11423" s="25">
        <v>6441549</v>
      </c>
      <c r="H11423" s="25">
        <v>89741</v>
      </c>
      <c r="I11423" s="25"/>
      <c r="J11423" s="58" t="e">
        <f>HYPERLINK("#"&amp;"Insumos"&amp;"!A"&amp;MATCH($B11423,#REF!,0),"Ins "&amp;$B11423)</f>
        <v>#REF!</v>
      </c>
      <c r="M11423" s="220"/>
    </row>
    <row r="11424" spans="1:13" x14ac:dyDescent="0.2">
      <c r="A11424" s="35" t="s">
        <v>10354</v>
      </c>
      <c r="B11424" s="34" t="s">
        <v>9030</v>
      </c>
      <c r="C11424" s="45" t="s">
        <v>9091</v>
      </c>
      <c r="D11424" s="23" t="s">
        <v>5751</v>
      </c>
      <c r="E11424" s="23" t="s">
        <v>9092</v>
      </c>
      <c r="F11424" s="40">
        <v>1.2000000000000001E-3</v>
      </c>
      <c r="G11424" s="25">
        <v>2206969</v>
      </c>
      <c r="H11424" s="25">
        <v>2648</v>
      </c>
      <c r="I11424" s="25"/>
      <c r="J11424" s="58" t="e">
        <f>HYPERLINK("#"&amp;"Insumos"&amp;"!A"&amp;MATCH($B11424,#REF!,0),"Ins "&amp;$B11424)</f>
        <v>#REF!</v>
      </c>
      <c r="M11424" s="220"/>
    </row>
    <row r="11425" spans="1:13" x14ac:dyDescent="0.2">
      <c r="A11425" s="35" t="s">
        <v>10354</v>
      </c>
      <c r="B11425" s="34" t="s">
        <v>5370</v>
      </c>
      <c r="C11425" s="45" t="s">
        <v>567</v>
      </c>
      <c r="D11425" s="23" t="s">
        <v>5751</v>
      </c>
      <c r="E11425" s="23" t="s">
        <v>4138</v>
      </c>
      <c r="F11425" s="40">
        <v>0.16000000000000003</v>
      </c>
      <c r="G11425" s="25">
        <v>12500</v>
      </c>
      <c r="H11425" s="25">
        <v>2000</v>
      </c>
      <c r="I11425" s="25"/>
      <c r="J11425" s="58" t="e">
        <f>HYPERLINK("#"&amp;"Insumos"&amp;"!A"&amp;MATCH($B11425,#REF!,0),"Ins "&amp;$B11425)</f>
        <v>#REF!</v>
      </c>
      <c r="M11425" s="220"/>
    </row>
    <row r="11426" spans="1:13" x14ac:dyDescent="0.2">
      <c r="A11426" s="35" t="s">
        <v>10354</v>
      </c>
      <c r="B11426" s="34" t="s">
        <v>9031</v>
      </c>
      <c r="C11426" s="45" t="s">
        <v>9093</v>
      </c>
      <c r="D11426" s="23" t="s">
        <v>5751</v>
      </c>
      <c r="E11426" s="23" t="s">
        <v>8514</v>
      </c>
      <c r="F11426" s="40">
        <v>4.4000000000000004E-2</v>
      </c>
      <c r="G11426" s="25">
        <v>40095</v>
      </c>
      <c r="H11426" s="25">
        <v>1764</v>
      </c>
      <c r="I11426" s="25"/>
      <c r="J11426" s="58" t="e">
        <f>HYPERLINK("#"&amp;"Insumos"&amp;"!A"&amp;MATCH($B11426,#REF!,0),"Ins "&amp;$B11426)</f>
        <v>#REF!</v>
      </c>
      <c r="M11426" s="220"/>
    </row>
    <row r="11427" spans="1:13" x14ac:dyDescent="0.2">
      <c r="A11427" s="35" t="s">
        <v>10354</v>
      </c>
      <c r="B11427" s="34" t="s">
        <v>9032</v>
      </c>
      <c r="C11427" s="45" t="s">
        <v>9094</v>
      </c>
      <c r="D11427" s="23" t="s">
        <v>5751</v>
      </c>
      <c r="E11427" s="23" t="s">
        <v>69</v>
      </c>
      <c r="F11427" s="40">
        <v>2</v>
      </c>
      <c r="G11427" s="25">
        <v>13021</v>
      </c>
      <c r="H11427" s="25">
        <v>26042</v>
      </c>
      <c r="I11427" s="25"/>
      <c r="J11427" s="58" t="e">
        <f>HYPERLINK("#"&amp;"Insumos"&amp;"!A"&amp;MATCH($B11427,#REF!,0),"Ins "&amp;$B11427)</f>
        <v>#REF!</v>
      </c>
      <c r="M11427" s="220"/>
    </row>
    <row r="11428" spans="1:13" x14ac:dyDescent="0.2">
      <c r="A11428" s="35" t="s">
        <v>10354</v>
      </c>
      <c r="B11428" s="34" t="s">
        <v>9033</v>
      </c>
      <c r="C11428" s="45" t="s">
        <v>9095</v>
      </c>
      <c r="D11428" s="23" t="s">
        <v>5751</v>
      </c>
      <c r="E11428" s="23" t="s">
        <v>72</v>
      </c>
      <c r="F11428" s="40">
        <v>24</v>
      </c>
      <c r="G11428" s="25">
        <v>985</v>
      </c>
      <c r="H11428" s="25">
        <v>23640</v>
      </c>
      <c r="I11428" s="25"/>
      <c r="J11428" s="58" t="e">
        <f>HYPERLINK("#"&amp;"Insumos"&amp;"!A"&amp;MATCH($B11428,#REF!,0),"Ins "&amp;$B11428)</f>
        <v>#REF!</v>
      </c>
      <c r="M11428" s="220"/>
    </row>
    <row r="11429" spans="1:13" x14ac:dyDescent="0.2">
      <c r="A11429" s="35" t="s">
        <v>10354</v>
      </c>
      <c r="B11429" s="34" t="s">
        <v>9034</v>
      </c>
      <c r="C11429" s="45" t="s">
        <v>9096</v>
      </c>
      <c r="D11429" s="23" t="s">
        <v>5751</v>
      </c>
      <c r="E11429" s="23" t="s">
        <v>72</v>
      </c>
      <c r="F11429" s="40">
        <v>24</v>
      </c>
      <c r="G11429" s="25">
        <v>985</v>
      </c>
      <c r="H11429" s="25">
        <v>23640</v>
      </c>
      <c r="I11429" s="25"/>
      <c r="J11429" s="58" t="e">
        <f>HYPERLINK("#"&amp;"Insumos"&amp;"!A"&amp;MATCH($B11429,#REF!,0),"Ins "&amp;$B11429)</f>
        <v>#REF!</v>
      </c>
      <c r="M11429" s="220"/>
    </row>
    <row r="11430" spans="1:13" x14ac:dyDescent="0.2">
      <c r="A11430" s="35" t="s">
        <v>10354</v>
      </c>
      <c r="B11430" s="34" t="s">
        <v>5185</v>
      </c>
      <c r="C11430" s="45" t="s">
        <v>295</v>
      </c>
      <c r="D11430" s="23" t="s">
        <v>5751</v>
      </c>
      <c r="E11430" s="23" t="s">
        <v>4147</v>
      </c>
      <c r="F11430" s="40">
        <v>0.2</v>
      </c>
      <c r="G11430" s="25">
        <v>5304</v>
      </c>
      <c r="H11430" s="25">
        <v>1061</v>
      </c>
      <c r="I11430" s="25"/>
      <c r="J11430" s="58" t="e">
        <f>HYPERLINK("#"&amp;"Insumos"&amp;"!A"&amp;MATCH($B11430,#REF!,0),"Ins "&amp;$B11430)</f>
        <v>#REF!</v>
      </c>
      <c r="M11430" s="220"/>
    </row>
    <row r="11431" spans="1:13" x14ac:dyDescent="0.2">
      <c r="A11431" s="35" t="s">
        <v>10354</v>
      </c>
      <c r="B11431" s="34" t="s">
        <v>9035</v>
      </c>
      <c r="C11431" s="45" t="s">
        <v>9097</v>
      </c>
      <c r="D11431" s="23" t="s">
        <v>5751</v>
      </c>
      <c r="E11431" s="23" t="s">
        <v>72</v>
      </c>
      <c r="F11431" s="40">
        <v>0.25</v>
      </c>
      <c r="G11431" s="25">
        <v>21329</v>
      </c>
      <c r="H11431" s="25">
        <v>5332</v>
      </c>
      <c r="I11431" s="25"/>
      <c r="J11431" s="58" t="e">
        <f>HYPERLINK("#"&amp;"Insumos"&amp;"!A"&amp;MATCH($B11431,#REF!,0),"Ins "&amp;$B11431)</f>
        <v>#REF!</v>
      </c>
      <c r="M11431" s="220"/>
    </row>
    <row r="11432" spans="1:13" x14ac:dyDescent="0.2">
      <c r="A11432" s="35" t="s">
        <v>10354</v>
      </c>
      <c r="B11432" s="34" t="s">
        <v>9039</v>
      </c>
      <c r="C11432" s="45" t="s">
        <v>9102</v>
      </c>
      <c r="D11432" s="23" t="s">
        <v>5751</v>
      </c>
      <c r="E11432" s="23" t="s">
        <v>72</v>
      </c>
      <c r="F11432" s="40">
        <v>0.6</v>
      </c>
      <c r="G11432" s="25">
        <v>46503</v>
      </c>
      <c r="H11432" s="25">
        <v>27902</v>
      </c>
      <c r="I11432" s="25"/>
      <c r="J11432" s="58" t="e">
        <f>HYPERLINK("#"&amp;"Insumos"&amp;"!A"&amp;MATCH($B11432,#REF!,0),"Ins "&amp;$B11432)</f>
        <v>#REF!</v>
      </c>
      <c r="M11432" s="220"/>
    </row>
    <row r="11433" spans="1:13" x14ac:dyDescent="0.2">
      <c r="A11433" s="35" t="s">
        <v>10354</v>
      </c>
      <c r="B11433" s="34" t="s">
        <v>10356</v>
      </c>
      <c r="C11433" s="45" t="s">
        <v>10355</v>
      </c>
      <c r="D11433" s="23" t="s">
        <v>5751</v>
      </c>
      <c r="E11433" s="23" t="s">
        <v>464</v>
      </c>
      <c r="F11433" s="40">
        <v>5</v>
      </c>
      <c r="G11433" s="25">
        <v>2808</v>
      </c>
      <c r="H11433" s="25">
        <v>14040</v>
      </c>
      <c r="I11433" s="25"/>
      <c r="J11433" s="58" t="e">
        <f>HYPERLINK("#"&amp;"Insumos"&amp;"!A"&amp;MATCH($B11433,#REF!,0),"Ins "&amp;$B11433)</f>
        <v>#REF!</v>
      </c>
      <c r="M11433" s="220"/>
    </row>
    <row r="11434" spans="1:13" x14ac:dyDescent="0.2">
      <c r="A11434" s="35" t="s">
        <v>10354</v>
      </c>
      <c r="B11434" s="34" t="s">
        <v>5184</v>
      </c>
      <c r="C11434" s="45" t="s">
        <v>294</v>
      </c>
      <c r="D11434" s="23" t="s">
        <v>5751</v>
      </c>
      <c r="E11434" s="23" t="s">
        <v>4147</v>
      </c>
      <c r="F11434" s="40">
        <v>0.2</v>
      </c>
      <c r="G11434" s="25">
        <v>5304</v>
      </c>
      <c r="H11434" s="25">
        <v>1061</v>
      </c>
      <c r="I11434" s="25"/>
      <c r="J11434" s="58" t="e">
        <f>HYPERLINK("#"&amp;"Insumos"&amp;"!A"&amp;MATCH($B11434,#REF!,0),"Ins "&amp;$B11434)</f>
        <v>#REF!</v>
      </c>
      <c r="M11434" s="220"/>
    </row>
    <row r="11435" spans="1:13" ht="25.5" x14ac:dyDescent="0.2">
      <c r="A11435" s="36" t="s">
        <v>11434</v>
      </c>
      <c r="B11435" s="26" t="s">
        <v>6816</v>
      </c>
      <c r="C11435" s="79" t="s">
        <v>11433</v>
      </c>
      <c r="D11435" s="37" t="s">
        <v>5608</v>
      </c>
      <c r="E11435" s="37" t="s">
        <v>464</v>
      </c>
      <c r="F11435" s="41"/>
      <c r="G11435" s="27"/>
      <c r="H11435" s="27"/>
      <c r="I11435" s="27">
        <v>79506</v>
      </c>
      <c r="M11435" s="220">
        <f t="shared" si="178"/>
        <v>104121</v>
      </c>
    </row>
    <row r="11436" spans="1:13" x14ac:dyDescent="0.2">
      <c r="A11436" s="35" t="s">
        <v>11434</v>
      </c>
      <c r="B11436" s="1" t="s">
        <v>5578</v>
      </c>
      <c r="C11436" s="45" t="s">
        <v>1015</v>
      </c>
      <c r="D11436" s="23" t="s">
        <v>5734</v>
      </c>
      <c r="E11436" s="23" t="s">
        <v>4141</v>
      </c>
      <c r="F11436" s="40">
        <v>0.35</v>
      </c>
      <c r="G11436" s="25">
        <v>52425</v>
      </c>
      <c r="H11436" s="25">
        <v>18349</v>
      </c>
      <c r="I11436" s="25"/>
      <c r="J11436" s="58" t="e">
        <f>HYPERLINK("#"&amp;"Insumos"&amp;"!A"&amp;MATCH($B11436,#REF!,0),"Ins "&amp;$B11436)</f>
        <v>#REF!</v>
      </c>
      <c r="M11436" s="220"/>
    </row>
    <row r="11437" spans="1:13" x14ac:dyDescent="0.2">
      <c r="A11437" s="35" t="s">
        <v>11434</v>
      </c>
      <c r="B11437" s="1" t="s">
        <v>263</v>
      </c>
      <c r="C11437" s="45" t="s">
        <v>696</v>
      </c>
      <c r="D11437" s="23" t="s">
        <v>5534</v>
      </c>
      <c r="E11437" s="23" t="s">
        <v>4140</v>
      </c>
      <c r="F11437" s="40">
        <v>1E-3</v>
      </c>
      <c r="G11437" s="25">
        <v>187426</v>
      </c>
      <c r="H11437" s="25">
        <v>187</v>
      </c>
      <c r="I11437" s="25"/>
      <c r="J11437" s="58" t="e">
        <f>HYPERLINK("#"&amp;"Insumos"&amp;"!A"&amp;MATCH($B11437,#REF!,0),"Ins "&amp;$B11437)</f>
        <v>#REF!</v>
      </c>
      <c r="M11437" s="220"/>
    </row>
    <row r="11438" spans="1:13" x14ac:dyDescent="0.2">
      <c r="A11438" s="35" t="s">
        <v>11434</v>
      </c>
      <c r="B11438" s="1" t="s">
        <v>139</v>
      </c>
      <c r="C11438" s="45" t="s">
        <v>155</v>
      </c>
      <c r="D11438" s="23" t="s">
        <v>5534</v>
      </c>
      <c r="E11438" s="23" t="s">
        <v>4140</v>
      </c>
      <c r="F11438" s="40">
        <v>0.01</v>
      </c>
      <c r="G11438" s="25">
        <v>86632</v>
      </c>
      <c r="H11438" s="25">
        <v>866</v>
      </c>
      <c r="I11438" s="25"/>
      <c r="J11438" s="58" t="e">
        <f>HYPERLINK("#"&amp;"Insumos"&amp;"!A"&amp;MATCH($B11438,#REF!,0),"Ins "&amp;$B11438)</f>
        <v>#REF!</v>
      </c>
      <c r="M11438" s="220"/>
    </row>
    <row r="11439" spans="1:13" x14ac:dyDescent="0.2">
      <c r="A11439" s="35" t="s">
        <v>11434</v>
      </c>
      <c r="B11439" s="1" t="s">
        <v>5533</v>
      </c>
      <c r="C11439" s="45" t="s">
        <v>5892</v>
      </c>
      <c r="D11439" s="23" t="s">
        <v>977</v>
      </c>
      <c r="E11439" s="23" t="s">
        <v>4134</v>
      </c>
      <c r="F11439" s="40">
        <v>0.1</v>
      </c>
      <c r="G11439" s="25">
        <v>3623</v>
      </c>
      <c r="H11439" s="25">
        <v>362</v>
      </c>
      <c r="I11439" s="25"/>
      <c r="J11439" s="58" t="e">
        <f>HYPERLINK("#"&amp;"Insumos"&amp;"!A"&amp;MATCH($B11439,#REF!,0),"Ins "&amp;$B11439)</f>
        <v>#REF!</v>
      </c>
      <c r="M11439" s="220"/>
    </row>
    <row r="11440" spans="1:13" x14ac:dyDescent="0.2">
      <c r="A11440" s="35" t="s">
        <v>11434</v>
      </c>
      <c r="B11440" s="1" t="s">
        <v>5007</v>
      </c>
      <c r="C11440" s="45" t="s">
        <v>720</v>
      </c>
      <c r="D11440" s="23" t="s">
        <v>5751</v>
      </c>
      <c r="E11440" s="23" t="s">
        <v>4134</v>
      </c>
      <c r="F11440" s="40">
        <v>0.1</v>
      </c>
      <c r="G11440" s="25">
        <v>1897</v>
      </c>
      <c r="H11440" s="25">
        <v>190</v>
      </c>
      <c r="I11440" s="25"/>
      <c r="J11440" s="58" t="e">
        <f>HYPERLINK("#"&amp;"Insumos"&amp;"!A"&amp;MATCH($B11440,#REF!,0),"Ins "&amp;$B11440)</f>
        <v>#REF!</v>
      </c>
      <c r="M11440" s="220"/>
    </row>
    <row r="11441" spans="1:13" x14ac:dyDescent="0.2">
      <c r="A11441" s="35" t="s">
        <v>11434</v>
      </c>
      <c r="B11441" s="34" t="s">
        <v>11214</v>
      </c>
      <c r="C11441" s="45" t="s">
        <v>11435</v>
      </c>
      <c r="D11441" s="23" t="s">
        <v>5751</v>
      </c>
      <c r="E11441" s="23" t="s">
        <v>11151</v>
      </c>
      <c r="F11441" s="40">
        <v>1.1000000000000001</v>
      </c>
      <c r="G11441" s="25">
        <v>52000</v>
      </c>
      <c r="H11441" s="25">
        <v>57200</v>
      </c>
      <c r="I11441" s="25"/>
      <c r="J11441" s="58" t="e">
        <f>HYPERLINK("#"&amp;"Insumos"&amp;"!A"&amp;MATCH($B11441,#REF!,0),"Ins "&amp;$B11441)</f>
        <v>#REF!</v>
      </c>
      <c r="M11441" s="220"/>
    </row>
    <row r="11442" spans="1:13" ht="25.5" x14ac:dyDescent="0.2">
      <c r="A11442" s="35" t="s">
        <v>11434</v>
      </c>
      <c r="B11442" s="34" t="s">
        <v>9413</v>
      </c>
      <c r="C11442" s="45" t="s">
        <v>9424</v>
      </c>
      <c r="D11442" s="23" t="s">
        <v>5751</v>
      </c>
      <c r="E11442" s="23" t="s">
        <v>463</v>
      </c>
      <c r="F11442" s="40">
        <v>2</v>
      </c>
      <c r="G11442" s="25">
        <v>1114</v>
      </c>
      <c r="H11442" s="25">
        <v>2228</v>
      </c>
      <c r="I11442" s="25"/>
      <c r="J11442" s="58" t="e">
        <f>HYPERLINK("#"&amp;"Insumos"&amp;"!A"&amp;MATCH($B11442,#REF!,0),"Ins "&amp;$B11442)</f>
        <v>#REF!</v>
      </c>
      <c r="M11442" s="220"/>
    </row>
    <row r="11443" spans="1:13" x14ac:dyDescent="0.2">
      <c r="A11443" s="35" t="s">
        <v>11434</v>
      </c>
      <c r="B11443" s="1" t="s">
        <v>4527</v>
      </c>
      <c r="C11443" s="45" t="s">
        <v>1414</v>
      </c>
      <c r="D11443" s="23" t="s">
        <v>5751</v>
      </c>
      <c r="E11443" s="23" t="s">
        <v>287</v>
      </c>
      <c r="F11443" s="40">
        <v>0.01</v>
      </c>
      <c r="G11443" s="25">
        <v>12369</v>
      </c>
      <c r="H11443" s="25">
        <v>124</v>
      </c>
      <c r="I11443" s="25"/>
      <c r="J11443" s="58" t="e">
        <f>HYPERLINK("#"&amp;"Insumos"&amp;"!A"&amp;MATCH($B11443,#REF!,0),"Ins "&amp;$B11443)</f>
        <v>#REF!</v>
      </c>
      <c r="M11443" s="220"/>
    </row>
    <row r="11444" spans="1:13" ht="63.75" x14ac:dyDescent="0.2">
      <c r="A11444" s="36" t="s">
        <v>11436</v>
      </c>
      <c r="B11444" s="26" t="s">
        <v>6816</v>
      </c>
      <c r="C11444" s="79" t="s">
        <v>11437</v>
      </c>
      <c r="D11444" s="37" t="s">
        <v>5608</v>
      </c>
      <c r="E11444" s="37" t="s">
        <v>465</v>
      </c>
      <c r="F11444" s="41"/>
      <c r="G11444" s="27"/>
      <c r="H11444" s="27"/>
      <c r="I11444" s="27">
        <v>125342</v>
      </c>
      <c r="M11444" s="220">
        <f t="shared" si="178"/>
        <v>164148</v>
      </c>
    </row>
    <row r="11445" spans="1:13" x14ac:dyDescent="0.2">
      <c r="A11445" s="35" t="s">
        <v>11436</v>
      </c>
      <c r="B11445" s="1" t="s">
        <v>5533</v>
      </c>
      <c r="C11445" s="45" t="s">
        <v>5892</v>
      </c>
      <c r="D11445" s="23" t="s">
        <v>977</v>
      </c>
      <c r="E11445" s="23" t="s">
        <v>4134</v>
      </c>
      <c r="F11445" s="40">
        <v>0.2</v>
      </c>
      <c r="G11445" s="25">
        <v>3623</v>
      </c>
      <c r="H11445" s="25">
        <v>725</v>
      </c>
      <c r="I11445" s="25"/>
      <c r="J11445" s="58" t="e">
        <f>HYPERLINK("#"&amp;"Insumos"&amp;"!A"&amp;MATCH($B11445,#REF!,0),"Ins "&amp;$B11445)</f>
        <v>#REF!</v>
      </c>
      <c r="M11445" s="220"/>
    </row>
    <row r="11446" spans="1:13" x14ac:dyDescent="0.2">
      <c r="A11446" s="35" t="s">
        <v>11436</v>
      </c>
      <c r="B11446" s="1" t="s">
        <v>5578</v>
      </c>
      <c r="C11446" s="45" t="s">
        <v>1015</v>
      </c>
      <c r="D11446" s="23" t="s">
        <v>5734</v>
      </c>
      <c r="E11446" s="23" t="s">
        <v>4141</v>
      </c>
      <c r="F11446" s="40">
        <v>0.35</v>
      </c>
      <c r="G11446" s="25">
        <v>52425</v>
      </c>
      <c r="H11446" s="25">
        <v>18349</v>
      </c>
      <c r="I11446" s="25"/>
      <c r="J11446" s="58" t="e">
        <f>HYPERLINK("#"&amp;"Insumos"&amp;"!A"&amp;MATCH($B11446,#REF!,0),"Ins "&amp;$B11446)</f>
        <v>#REF!</v>
      </c>
      <c r="M11446" s="220"/>
    </row>
    <row r="11447" spans="1:13" ht="25.5" x14ac:dyDescent="0.2">
      <c r="A11447" s="35" t="s">
        <v>11436</v>
      </c>
      <c r="B11447" s="1" t="s">
        <v>597</v>
      </c>
      <c r="C11447" s="45" t="s">
        <v>8738</v>
      </c>
      <c r="D11447" s="23" t="s">
        <v>5534</v>
      </c>
      <c r="E11447" s="23" t="s">
        <v>8737</v>
      </c>
      <c r="F11447" s="40">
        <v>0.1</v>
      </c>
      <c r="G11447" s="25">
        <v>17302</v>
      </c>
      <c r="H11447" s="25">
        <v>1730</v>
      </c>
      <c r="I11447" s="25"/>
      <c r="J11447" s="58" t="e">
        <f>HYPERLINK("#"&amp;"Insumos"&amp;"!A"&amp;MATCH($B11447,#REF!,0),"Ins "&amp;$B11447)</f>
        <v>#REF!</v>
      </c>
      <c r="M11447" s="220"/>
    </row>
    <row r="11448" spans="1:13" ht="63.75" x14ac:dyDescent="0.2">
      <c r="A11448" s="35" t="s">
        <v>11436</v>
      </c>
      <c r="B11448" s="34" t="s">
        <v>5000</v>
      </c>
      <c r="C11448" s="45" t="s">
        <v>2346</v>
      </c>
      <c r="D11448" s="23" t="s">
        <v>5751</v>
      </c>
      <c r="E11448" s="23" t="s">
        <v>4134</v>
      </c>
      <c r="F11448" s="40">
        <v>0.1</v>
      </c>
      <c r="G11448" s="25">
        <v>5410</v>
      </c>
      <c r="H11448" s="25">
        <v>541</v>
      </c>
      <c r="I11448" s="25"/>
      <c r="J11448" s="58" t="e">
        <f>HYPERLINK("#"&amp;"Insumos"&amp;"!A"&amp;MATCH($B11448,#REF!,0),"Ins "&amp;$B11448)</f>
        <v>#REF!</v>
      </c>
      <c r="M11448" s="220"/>
    </row>
    <row r="11449" spans="1:13" x14ac:dyDescent="0.2">
      <c r="A11449" s="35" t="s">
        <v>11436</v>
      </c>
      <c r="B11449" s="1" t="s">
        <v>139</v>
      </c>
      <c r="C11449" s="45" t="s">
        <v>155</v>
      </c>
      <c r="D11449" s="23" t="s">
        <v>5534</v>
      </c>
      <c r="E11449" s="23" t="s">
        <v>4140</v>
      </c>
      <c r="F11449" s="40">
        <v>2.5000000000000001E-2</v>
      </c>
      <c r="G11449" s="25">
        <v>86632</v>
      </c>
      <c r="H11449" s="25">
        <v>2166</v>
      </c>
      <c r="I11449" s="25"/>
      <c r="J11449" s="58" t="e">
        <f>HYPERLINK("#"&amp;"Insumos"&amp;"!A"&amp;MATCH($B11449,#REF!,0),"Ins "&amp;$B11449)</f>
        <v>#REF!</v>
      </c>
      <c r="M11449" s="220"/>
    </row>
    <row r="11450" spans="1:13" x14ac:dyDescent="0.2">
      <c r="A11450" s="35" t="s">
        <v>11436</v>
      </c>
      <c r="B11450" s="1" t="s">
        <v>4527</v>
      </c>
      <c r="C11450" s="45" t="s">
        <v>1414</v>
      </c>
      <c r="D11450" s="23" t="s">
        <v>5751</v>
      </c>
      <c r="E11450" s="23" t="s">
        <v>287</v>
      </c>
      <c r="F11450" s="40">
        <v>0.1</v>
      </c>
      <c r="G11450" s="25">
        <v>12369</v>
      </c>
      <c r="H11450" s="25">
        <v>1237</v>
      </c>
      <c r="I11450" s="25"/>
      <c r="J11450" s="58" t="e">
        <f>HYPERLINK("#"&amp;"Insumos"&amp;"!A"&amp;MATCH($B11450,#REF!,0),"Ins "&amp;$B11450)</f>
        <v>#REF!</v>
      </c>
      <c r="M11450" s="220"/>
    </row>
    <row r="11451" spans="1:13" ht="25.5" x14ac:dyDescent="0.2">
      <c r="A11451" s="35" t="s">
        <v>11436</v>
      </c>
      <c r="B11451" s="34" t="s">
        <v>11215</v>
      </c>
      <c r="C11451" s="45" t="s">
        <v>11439</v>
      </c>
      <c r="D11451" s="23" t="s">
        <v>5751</v>
      </c>
      <c r="E11451" s="23" t="s">
        <v>465</v>
      </c>
      <c r="F11451" s="40">
        <v>1.1000000000000001</v>
      </c>
      <c r="G11451" s="25">
        <v>88400</v>
      </c>
      <c r="H11451" s="25">
        <v>97240</v>
      </c>
      <c r="I11451" s="25"/>
      <c r="J11451" s="58" t="e">
        <f>HYPERLINK("#"&amp;"Insumos"&amp;"!A"&amp;MATCH($B11451,#REF!,0),"Ins "&amp;$B11451)</f>
        <v>#REF!</v>
      </c>
      <c r="M11451" s="220"/>
    </row>
    <row r="11452" spans="1:13" ht="25.5" x14ac:dyDescent="0.2">
      <c r="A11452" s="35" t="s">
        <v>11436</v>
      </c>
      <c r="B11452" s="34" t="s">
        <v>11216</v>
      </c>
      <c r="C11452" s="45" t="s">
        <v>1172</v>
      </c>
      <c r="D11452" s="23" t="s">
        <v>5751</v>
      </c>
      <c r="E11452" s="23" t="s">
        <v>11151</v>
      </c>
      <c r="F11452" s="40">
        <v>3</v>
      </c>
      <c r="G11452" s="25">
        <v>405</v>
      </c>
      <c r="H11452" s="25">
        <v>1215</v>
      </c>
      <c r="I11452" s="25"/>
      <c r="J11452" s="58" t="e">
        <f>HYPERLINK("#"&amp;"Insumos"&amp;"!A"&amp;MATCH($B11452,#REF!,0),"Ins "&amp;$B11452)</f>
        <v>#REF!</v>
      </c>
      <c r="M11452" s="220"/>
    </row>
    <row r="11453" spans="1:13" x14ac:dyDescent="0.2">
      <c r="A11453" s="35" t="s">
        <v>11436</v>
      </c>
      <c r="B11453" s="34" t="s">
        <v>5007</v>
      </c>
      <c r="C11453" s="45" t="s">
        <v>720</v>
      </c>
      <c r="D11453" s="23" t="s">
        <v>5751</v>
      </c>
      <c r="E11453" s="23" t="s">
        <v>4134</v>
      </c>
      <c r="F11453" s="40">
        <v>0.372</v>
      </c>
      <c r="G11453" s="25">
        <v>1897</v>
      </c>
      <c r="H11453" s="25">
        <v>706</v>
      </c>
      <c r="I11453" s="25"/>
      <c r="J11453" s="58" t="e">
        <f>HYPERLINK("#"&amp;"Insumos"&amp;"!A"&amp;MATCH($B11453,#REF!,0),"Ins "&amp;$B11453)</f>
        <v>#REF!</v>
      </c>
      <c r="M11453" s="220"/>
    </row>
    <row r="11454" spans="1:13" x14ac:dyDescent="0.2">
      <c r="A11454" s="35" t="s">
        <v>11436</v>
      </c>
      <c r="B11454" s="1" t="s">
        <v>263</v>
      </c>
      <c r="C11454" s="45" t="s">
        <v>696</v>
      </c>
      <c r="D11454" s="23" t="s">
        <v>5534</v>
      </c>
      <c r="E11454" s="23" t="s">
        <v>4140</v>
      </c>
      <c r="F11454" s="40">
        <v>7.6476764767647674E-3</v>
      </c>
      <c r="G11454" s="25">
        <v>187426</v>
      </c>
      <c r="H11454" s="25">
        <v>1433</v>
      </c>
      <c r="I11454" s="25"/>
      <c r="J11454" s="58" t="e">
        <f>HYPERLINK("#"&amp;"Insumos"&amp;"!A"&amp;MATCH($B11454,#REF!,0),"Ins "&amp;$B11454)</f>
        <v>#REF!</v>
      </c>
      <c r="M11454" s="220"/>
    </row>
    <row r="11455" spans="1:13" ht="51" x14ac:dyDescent="0.2">
      <c r="A11455" s="36" t="s">
        <v>11955</v>
      </c>
      <c r="B11455" s="26" t="s">
        <v>6816</v>
      </c>
      <c r="C11455" s="79" t="s">
        <v>12653</v>
      </c>
      <c r="D11455" s="37" t="s">
        <v>5608</v>
      </c>
      <c r="E11455" s="37" t="s">
        <v>465</v>
      </c>
      <c r="F11455" s="41"/>
      <c r="G11455" s="27"/>
      <c r="H11455" s="27"/>
      <c r="I11455" s="27">
        <v>241500</v>
      </c>
      <c r="M11455" s="220">
        <f t="shared" si="178"/>
        <v>316268</v>
      </c>
    </row>
    <row r="11456" spans="1:13" ht="63.75" x14ac:dyDescent="0.2">
      <c r="A11456" s="35" t="s">
        <v>11955</v>
      </c>
      <c r="B11456" s="34" t="s">
        <v>11911</v>
      </c>
      <c r="C11456" s="45" t="s">
        <v>12654</v>
      </c>
      <c r="D11456" s="23" t="s">
        <v>5751</v>
      </c>
      <c r="E11456" s="23" t="s">
        <v>465</v>
      </c>
      <c r="F11456" s="40">
        <v>1.05</v>
      </c>
      <c r="G11456" s="25">
        <v>230000</v>
      </c>
      <c r="H11456" s="25">
        <v>241500</v>
      </c>
      <c r="I11456" s="25"/>
      <c r="J11456" s="58" t="e">
        <f>HYPERLINK("#"&amp;"Insumos"&amp;"!A"&amp;MATCH($B11456,#REF!,0),"Ins "&amp;$B11456)</f>
        <v>#REF!</v>
      </c>
      <c r="M11456" s="220"/>
    </row>
    <row r="11457" spans="1:13" ht="63.75" x14ac:dyDescent="0.2">
      <c r="A11457" s="36" t="s">
        <v>12348</v>
      </c>
      <c r="B11457" s="26" t="s">
        <v>6816</v>
      </c>
      <c r="C11457" s="79" t="s">
        <v>12368</v>
      </c>
      <c r="D11457" s="37" t="s">
        <v>5608</v>
      </c>
      <c r="E11457" s="37" t="s">
        <v>465</v>
      </c>
      <c r="F11457" s="41"/>
      <c r="G11457" s="27"/>
      <c r="H11457" s="27"/>
      <c r="I11457" s="27">
        <v>103015</v>
      </c>
      <c r="M11457" s="220">
        <f t="shared" si="178"/>
        <v>134908</v>
      </c>
    </row>
    <row r="11458" spans="1:13" x14ac:dyDescent="0.2">
      <c r="A11458" s="35" t="s">
        <v>12348</v>
      </c>
      <c r="B11458" s="1" t="s">
        <v>5578</v>
      </c>
      <c r="C11458" s="45" t="s">
        <v>1015</v>
      </c>
      <c r="D11458" s="23" t="s">
        <v>5734</v>
      </c>
      <c r="E11458" s="23" t="s">
        <v>4141</v>
      </c>
      <c r="F11458" s="40">
        <v>0.5</v>
      </c>
      <c r="G11458" s="25">
        <v>52425</v>
      </c>
      <c r="H11458" s="25">
        <v>26213</v>
      </c>
      <c r="I11458" s="25"/>
      <c r="J11458" s="58" t="e">
        <f>HYPERLINK("#"&amp;"Insumos"&amp;"!A"&amp;MATCH($B11458,#REF!,0),"Ins "&amp;$B11458)</f>
        <v>#REF!</v>
      </c>
      <c r="M11458" s="220"/>
    </row>
    <row r="11459" spans="1:13" ht="25.5" x14ac:dyDescent="0.2">
      <c r="A11459" s="35" t="s">
        <v>12348</v>
      </c>
      <c r="B11459" s="1" t="s">
        <v>597</v>
      </c>
      <c r="C11459" s="45" t="s">
        <v>8738</v>
      </c>
      <c r="D11459" s="23" t="s">
        <v>5534</v>
      </c>
      <c r="E11459" s="23" t="s">
        <v>8737</v>
      </c>
      <c r="F11459" s="40">
        <v>0.1</v>
      </c>
      <c r="G11459" s="25">
        <v>17302</v>
      </c>
      <c r="H11459" s="25">
        <v>1730</v>
      </c>
      <c r="I11459" s="25"/>
      <c r="J11459" s="58" t="e">
        <f>HYPERLINK("#"&amp;"Insumos"&amp;"!A"&amp;MATCH($B11459,#REF!,0),"Ins "&amp;$B11459)</f>
        <v>#REF!</v>
      </c>
      <c r="M11459" s="220"/>
    </row>
    <row r="11460" spans="1:13" x14ac:dyDescent="0.2">
      <c r="A11460" s="35" t="s">
        <v>12348</v>
      </c>
      <c r="B11460" s="1" t="s">
        <v>263</v>
      </c>
      <c r="C11460" s="45" t="s">
        <v>696</v>
      </c>
      <c r="D11460" s="23" t="s">
        <v>5534</v>
      </c>
      <c r="E11460" s="23" t="s">
        <v>4140</v>
      </c>
      <c r="F11460" s="40">
        <v>0.02</v>
      </c>
      <c r="G11460" s="25">
        <v>187426</v>
      </c>
      <c r="H11460" s="25">
        <v>3749</v>
      </c>
      <c r="I11460" s="25"/>
      <c r="J11460" s="58" t="e">
        <f>HYPERLINK("#"&amp;"Insumos"&amp;"!A"&amp;MATCH($B11460,#REF!,0),"Ins "&amp;$B11460)</f>
        <v>#REF!</v>
      </c>
      <c r="M11460" s="220"/>
    </row>
    <row r="11461" spans="1:13" x14ac:dyDescent="0.2">
      <c r="A11461" s="35" t="s">
        <v>12348</v>
      </c>
      <c r="B11461" s="1" t="s">
        <v>139</v>
      </c>
      <c r="C11461" s="45" t="s">
        <v>155</v>
      </c>
      <c r="D11461" s="23" t="s">
        <v>5534</v>
      </c>
      <c r="E11461" s="23" t="s">
        <v>4140</v>
      </c>
      <c r="F11461" s="40">
        <v>0.02</v>
      </c>
      <c r="G11461" s="25">
        <v>86632</v>
      </c>
      <c r="H11461" s="25">
        <v>1733</v>
      </c>
      <c r="I11461" s="25"/>
      <c r="J11461" s="58" t="e">
        <f>HYPERLINK("#"&amp;"Insumos"&amp;"!A"&amp;MATCH($B11461,#REF!,0),"Ins "&amp;$B11461)</f>
        <v>#REF!</v>
      </c>
      <c r="M11461" s="220"/>
    </row>
    <row r="11462" spans="1:13" x14ac:dyDescent="0.2">
      <c r="A11462" s="35" t="s">
        <v>12348</v>
      </c>
      <c r="B11462" s="1" t="s">
        <v>5533</v>
      </c>
      <c r="C11462" s="45" t="s">
        <v>5892</v>
      </c>
      <c r="D11462" s="23" t="s">
        <v>977</v>
      </c>
      <c r="E11462" s="23" t="s">
        <v>4134</v>
      </c>
      <c r="F11462" s="40">
        <v>0.3</v>
      </c>
      <c r="G11462" s="25">
        <v>3623</v>
      </c>
      <c r="H11462" s="25">
        <v>1087</v>
      </c>
      <c r="I11462" s="25"/>
      <c r="J11462" s="58" t="e">
        <f>HYPERLINK("#"&amp;"Insumos"&amp;"!A"&amp;MATCH($B11462,#REF!,0),"Ins "&amp;$B11462)</f>
        <v>#REF!</v>
      </c>
      <c r="M11462" s="220"/>
    </row>
    <row r="11463" spans="1:13" x14ac:dyDescent="0.2">
      <c r="A11463" s="35" t="s">
        <v>12348</v>
      </c>
      <c r="B11463" s="1" t="s">
        <v>5007</v>
      </c>
      <c r="C11463" s="45" t="s">
        <v>720</v>
      </c>
      <c r="D11463" s="23" t="s">
        <v>5751</v>
      </c>
      <c r="E11463" s="23" t="s">
        <v>4134</v>
      </c>
      <c r="F11463" s="40">
        <v>0.372</v>
      </c>
      <c r="G11463" s="25">
        <v>1897</v>
      </c>
      <c r="H11463" s="25">
        <v>706</v>
      </c>
      <c r="I11463" s="25"/>
      <c r="J11463" s="58" t="e">
        <f>HYPERLINK("#"&amp;"Insumos"&amp;"!A"&amp;MATCH($B11463,#REF!,0),"Ins "&amp;$B11463)</f>
        <v>#REF!</v>
      </c>
      <c r="M11463" s="220"/>
    </row>
    <row r="11464" spans="1:13" ht="25.5" x14ac:dyDescent="0.2">
      <c r="A11464" s="35" t="s">
        <v>12348</v>
      </c>
      <c r="B11464" s="34" t="s">
        <v>12297</v>
      </c>
      <c r="C11464" s="45" t="s">
        <v>12361</v>
      </c>
      <c r="D11464" s="23" t="s">
        <v>5751</v>
      </c>
      <c r="E11464" s="23" t="s">
        <v>4134</v>
      </c>
      <c r="F11464" s="40">
        <v>0.1</v>
      </c>
      <c r="G11464" s="25">
        <v>540800</v>
      </c>
      <c r="H11464" s="25">
        <v>54080</v>
      </c>
      <c r="I11464" s="25"/>
      <c r="J11464" s="58" t="e">
        <f>HYPERLINK("#"&amp;"Insumos"&amp;"!A"&amp;MATCH($B11464,#REF!,0),"Ins "&amp;$B11464)</f>
        <v>#REF!</v>
      </c>
      <c r="M11464" s="220"/>
    </row>
    <row r="11465" spans="1:13" x14ac:dyDescent="0.2">
      <c r="A11465" s="35" t="s">
        <v>12348</v>
      </c>
      <c r="B11465" s="34" t="s">
        <v>12298</v>
      </c>
      <c r="C11465" s="45" t="s">
        <v>12360</v>
      </c>
      <c r="D11465" s="23" t="s">
        <v>5751</v>
      </c>
      <c r="E11465" s="23" t="s">
        <v>4134</v>
      </c>
      <c r="F11465" s="40">
        <v>4</v>
      </c>
      <c r="G11465" s="25">
        <v>3120</v>
      </c>
      <c r="H11465" s="25">
        <v>12480</v>
      </c>
      <c r="I11465" s="25"/>
      <c r="J11465" s="58" t="e">
        <f>HYPERLINK("#"&amp;"Insumos"&amp;"!A"&amp;MATCH($B11465,#REF!,0),"Ins "&amp;$B11465)</f>
        <v>#REF!</v>
      </c>
      <c r="M11465" s="220"/>
    </row>
    <row r="11466" spans="1:13" x14ac:dyDescent="0.2">
      <c r="A11466" s="35" t="s">
        <v>12348</v>
      </c>
      <c r="B11466" s="1" t="s">
        <v>4527</v>
      </c>
      <c r="C11466" s="45" t="s">
        <v>1414</v>
      </c>
      <c r="D11466" s="23" t="s">
        <v>5751</v>
      </c>
      <c r="E11466" s="23" t="s">
        <v>287</v>
      </c>
      <c r="F11466" s="40">
        <v>0.1</v>
      </c>
      <c r="G11466" s="25">
        <v>12369</v>
      </c>
      <c r="H11466" s="25">
        <v>1237</v>
      </c>
      <c r="I11466" s="25"/>
      <c r="J11466" s="58" t="e">
        <f>HYPERLINK("#"&amp;"Insumos"&amp;"!A"&amp;MATCH($B11466,#REF!,0),"Ins "&amp;$B11466)</f>
        <v>#REF!</v>
      </c>
      <c r="M11466" s="220"/>
    </row>
    <row r="11467" spans="1:13" ht="63.75" x14ac:dyDescent="0.2">
      <c r="A11467" s="36" t="s">
        <v>12363</v>
      </c>
      <c r="B11467" s="26" t="s">
        <v>6816</v>
      </c>
      <c r="C11467" s="79" t="s">
        <v>12369</v>
      </c>
      <c r="D11467" s="37" t="s">
        <v>5608</v>
      </c>
      <c r="E11467" s="37" t="s">
        <v>465</v>
      </c>
      <c r="F11467" s="41"/>
      <c r="G11467" s="27"/>
      <c r="H11467" s="27"/>
      <c r="I11467" s="27">
        <v>137335</v>
      </c>
      <c r="M11467" s="220">
        <f t="shared" ref="M11467:M11515" si="179">ROUND(I11467*(1+$L$2),0)</f>
        <v>179854</v>
      </c>
    </row>
    <row r="11468" spans="1:13" x14ac:dyDescent="0.2">
      <c r="A11468" s="35" t="s">
        <v>12363</v>
      </c>
      <c r="B11468" s="1" t="s">
        <v>5578</v>
      </c>
      <c r="C11468" s="45" t="s">
        <v>1015</v>
      </c>
      <c r="D11468" s="23" t="s">
        <v>5734</v>
      </c>
      <c r="E11468" s="23" t="s">
        <v>4141</v>
      </c>
      <c r="F11468" s="40">
        <v>0.5</v>
      </c>
      <c r="G11468" s="25">
        <v>52425</v>
      </c>
      <c r="H11468" s="25">
        <v>26213</v>
      </c>
      <c r="I11468" s="25"/>
      <c r="J11468" s="58" t="e">
        <f>HYPERLINK("#"&amp;"Insumos"&amp;"!A"&amp;MATCH($B11468,#REF!,0),"Ins "&amp;$B11468)</f>
        <v>#REF!</v>
      </c>
      <c r="M11468" s="220"/>
    </row>
    <row r="11469" spans="1:13" ht="25.5" x14ac:dyDescent="0.2">
      <c r="A11469" s="35" t="s">
        <v>12363</v>
      </c>
      <c r="B11469" s="1" t="s">
        <v>597</v>
      </c>
      <c r="C11469" s="45" t="s">
        <v>8738</v>
      </c>
      <c r="D11469" s="23" t="s">
        <v>5534</v>
      </c>
      <c r="E11469" s="23" t="s">
        <v>8737</v>
      </c>
      <c r="F11469" s="40">
        <v>0.1</v>
      </c>
      <c r="G11469" s="25">
        <v>17302</v>
      </c>
      <c r="H11469" s="25">
        <v>1730</v>
      </c>
      <c r="I11469" s="25"/>
      <c r="J11469" s="58" t="e">
        <f>HYPERLINK("#"&amp;"Insumos"&amp;"!A"&amp;MATCH($B11469,#REF!,0),"Ins "&amp;$B11469)</f>
        <v>#REF!</v>
      </c>
      <c r="M11469" s="220"/>
    </row>
    <row r="11470" spans="1:13" x14ac:dyDescent="0.2">
      <c r="A11470" s="35" t="s">
        <v>12363</v>
      </c>
      <c r="B11470" s="1" t="s">
        <v>263</v>
      </c>
      <c r="C11470" s="45" t="s">
        <v>696</v>
      </c>
      <c r="D11470" s="23" t="s">
        <v>5534</v>
      </c>
      <c r="E11470" s="23" t="s">
        <v>4140</v>
      </c>
      <c r="F11470" s="40">
        <v>0.02</v>
      </c>
      <c r="G11470" s="25">
        <v>187426</v>
      </c>
      <c r="H11470" s="25">
        <v>3749</v>
      </c>
      <c r="I11470" s="25"/>
      <c r="J11470" s="58" t="e">
        <f>HYPERLINK("#"&amp;"Insumos"&amp;"!A"&amp;MATCH($B11470,#REF!,0),"Ins "&amp;$B11470)</f>
        <v>#REF!</v>
      </c>
      <c r="M11470" s="220"/>
    </row>
    <row r="11471" spans="1:13" x14ac:dyDescent="0.2">
      <c r="A11471" s="35" t="s">
        <v>12363</v>
      </c>
      <c r="B11471" s="1" t="s">
        <v>139</v>
      </c>
      <c r="C11471" s="45" t="s">
        <v>155</v>
      </c>
      <c r="D11471" s="23" t="s">
        <v>5534</v>
      </c>
      <c r="E11471" s="23" t="s">
        <v>4140</v>
      </c>
      <c r="F11471" s="40">
        <v>0.02</v>
      </c>
      <c r="G11471" s="25">
        <v>86632</v>
      </c>
      <c r="H11471" s="25">
        <v>1733</v>
      </c>
      <c r="I11471" s="25"/>
      <c r="J11471" s="58" t="e">
        <f>HYPERLINK("#"&amp;"Insumos"&amp;"!A"&amp;MATCH($B11471,#REF!,0),"Ins "&amp;$B11471)</f>
        <v>#REF!</v>
      </c>
      <c r="M11471" s="220"/>
    </row>
    <row r="11472" spans="1:13" x14ac:dyDescent="0.2">
      <c r="A11472" s="35" t="s">
        <v>12363</v>
      </c>
      <c r="B11472" s="1" t="s">
        <v>5533</v>
      </c>
      <c r="C11472" s="45" t="s">
        <v>5892</v>
      </c>
      <c r="D11472" s="23" t="s">
        <v>977</v>
      </c>
      <c r="E11472" s="23" t="s">
        <v>4134</v>
      </c>
      <c r="F11472" s="40">
        <v>0.3</v>
      </c>
      <c r="G11472" s="25">
        <v>3623</v>
      </c>
      <c r="H11472" s="25">
        <v>1087</v>
      </c>
      <c r="I11472" s="25"/>
      <c r="J11472" s="58" t="e">
        <f>HYPERLINK("#"&amp;"Insumos"&amp;"!A"&amp;MATCH($B11472,#REF!,0),"Ins "&amp;$B11472)</f>
        <v>#REF!</v>
      </c>
      <c r="M11472" s="220"/>
    </row>
    <row r="11473" spans="1:13" x14ac:dyDescent="0.2">
      <c r="A11473" s="35" t="s">
        <v>12363</v>
      </c>
      <c r="B11473" s="1" t="s">
        <v>5007</v>
      </c>
      <c r="C11473" s="45" t="s">
        <v>720</v>
      </c>
      <c r="D11473" s="23" t="s">
        <v>5751</v>
      </c>
      <c r="E11473" s="23" t="s">
        <v>4134</v>
      </c>
      <c r="F11473" s="40">
        <v>0.372</v>
      </c>
      <c r="G11473" s="25">
        <v>1897</v>
      </c>
      <c r="H11473" s="25">
        <v>706</v>
      </c>
      <c r="I11473" s="25"/>
      <c r="J11473" s="58" t="e">
        <f>HYPERLINK("#"&amp;"Insumos"&amp;"!A"&amp;MATCH($B11473,#REF!,0),"Ins "&amp;$B11473)</f>
        <v>#REF!</v>
      </c>
      <c r="M11473" s="220"/>
    </row>
    <row r="11474" spans="1:13" ht="25.5" x14ac:dyDescent="0.2">
      <c r="A11474" s="35" t="s">
        <v>12363</v>
      </c>
      <c r="B11474" s="34" t="s">
        <v>12349</v>
      </c>
      <c r="C11474" s="45" t="s">
        <v>12362</v>
      </c>
      <c r="D11474" s="23" t="s">
        <v>5751</v>
      </c>
      <c r="E11474" s="23" t="s">
        <v>4134</v>
      </c>
      <c r="F11474" s="40">
        <v>0.1</v>
      </c>
      <c r="G11474" s="25">
        <v>884000</v>
      </c>
      <c r="H11474" s="25">
        <v>88400</v>
      </c>
      <c r="I11474" s="25"/>
      <c r="J11474" s="58" t="e">
        <f>HYPERLINK("#"&amp;"Insumos"&amp;"!A"&amp;MATCH($B11474,#REF!,0),"Ins "&amp;$B11474)</f>
        <v>#REF!</v>
      </c>
      <c r="M11474" s="220"/>
    </row>
    <row r="11475" spans="1:13" x14ac:dyDescent="0.2">
      <c r="A11475" s="35" t="s">
        <v>12363</v>
      </c>
      <c r="B11475" s="34" t="s">
        <v>12298</v>
      </c>
      <c r="C11475" s="45" t="s">
        <v>12360</v>
      </c>
      <c r="D11475" s="23" t="s">
        <v>5751</v>
      </c>
      <c r="E11475" s="23" t="s">
        <v>4134</v>
      </c>
      <c r="F11475" s="40">
        <v>4</v>
      </c>
      <c r="G11475" s="25">
        <v>3120</v>
      </c>
      <c r="H11475" s="25">
        <v>12480</v>
      </c>
      <c r="I11475" s="25"/>
      <c r="J11475" s="58" t="e">
        <f>HYPERLINK("#"&amp;"Insumos"&amp;"!A"&amp;MATCH($B11475,#REF!,0),"Ins "&amp;$B11475)</f>
        <v>#REF!</v>
      </c>
      <c r="M11475" s="220"/>
    </row>
    <row r="11476" spans="1:13" x14ac:dyDescent="0.2">
      <c r="A11476" s="35" t="s">
        <v>12363</v>
      </c>
      <c r="B11476" s="1" t="s">
        <v>4527</v>
      </c>
      <c r="C11476" s="45" t="s">
        <v>1414</v>
      </c>
      <c r="D11476" s="23" t="s">
        <v>5751</v>
      </c>
      <c r="E11476" s="23" t="s">
        <v>287</v>
      </c>
      <c r="F11476" s="40">
        <v>0.1</v>
      </c>
      <c r="G11476" s="25">
        <v>12369</v>
      </c>
      <c r="H11476" s="25">
        <v>1237</v>
      </c>
      <c r="I11476" s="25"/>
      <c r="J11476" s="58" t="e">
        <f>HYPERLINK("#"&amp;"Insumos"&amp;"!A"&amp;MATCH($B11476,#REF!,0),"Ins "&amp;$B11476)</f>
        <v>#REF!</v>
      </c>
      <c r="M11476" s="220"/>
    </row>
    <row r="11477" spans="1:13" ht="38.25" x14ac:dyDescent="0.2">
      <c r="A11477" s="36" t="s">
        <v>12646</v>
      </c>
      <c r="B11477" s="26" t="s">
        <v>6816</v>
      </c>
      <c r="C11477" s="79" t="s">
        <v>12647</v>
      </c>
      <c r="D11477" s="37" t="s">
        <v>5608</v>
      </c>
      <c r="E11477" s="37" t="s">
        <v>464</v>
      </c>
      <c r="F11477" s="41"/>
      <c r="G11477" s="27"/>
      <c r="H11477" s="27"/>
      <c r="I11477" s="27">
        <v>78121</v>
      </c>
      <c r="M11477" s="220">
        <f t="shared" si="179"/>
        <v>102307</v>
      </c>
    </row>
    <row r="11478" spans="1:13" x14ac:dyDescent="0.2">
      <c r="A11478" s="35" t="s">
        <v>12646</v>
      </c>
      <c r="B11478" s="1" t="s">
        <v>217</v>
      </c>
      <c r="C11478" s="45" t="s">
        <v>1018</v>
      </c>
      <c r="D11478" s="23" t="s">
        <v>5734</v>
      </c>
      <c r="E11478" s="23" t="s">
        <v>4141</v>
      </c>
      <c r="F11478" s="40">
        <v>0.32</v>
      </c>
      <c r="G11478" s="25">
        <v>57752</v>
      </c>
      <c r="H11478" s="25">
        <v>18481</v>
      </c>
      <c r="I11478" s="25"/>
      <c r="J11478" s="58" t="e">
        <f>HYPERLINK("#"&amp;"Insumos"&amp;"!A"&amp;MATCH($B11478,#REF!,0),"Ins "&amp;$B11478)</f>
        <v>#REF!</v>
      </c>
      <c r="M11478" s="220"/>
    </row>
    <row r="11479" spans="1:13" x14ac:dyDescent="0.2">
      <c r="A11479" s="35" t="s">
        <v>12646</v>
      </c>
      <c r="B11479" s="34" t="s">
        <v>6643</v>
      </c>
      <c r="C11479" s="45" t="s">
        <v>6644</v>
      </c>
      <c r="D11479" s="23" t="s">
        <v>5734</v>
      </c>
      <c r="E11479" s="23" t="s">
        <v>4141</v>
      </c>
      <c r="F11479" s="40">
        <v>0.68</v>
      </c>
      <c r="G11479" s="25">
        <v>45915</v>
      </c>
      <c r="H11479" s="25">
        <v>31222</v>
      </c>
      <c r="I11479" s="25"/>
      <c r="J11479" s="58" t="e">
        <f>HYPERLINK("#"&amp;"Insumos"&amp;"!A"&amp;MATCH($B11479,#REF!,0),"Ins "&amp;$B11479)</f>
        <v>#REF!</v>
      </c>
      <c r="M11479" s="220"/>
    </row>
    <row r="11480" spans="1:13" x14ac:dyDescent="0.2">
      <c r="A11480" s="35" t="s">
        <v>12646</v>
      </c>
      <c r="B11480" s="1" t="s">
        <v>263</v>
      </c>
      <c r="C11480" s="45" t="s">
        <v>696</v>
      </c>
      <c r="D11480" s="23" t="s">
        <v>5534</v>
      </c>
      <c r="E11480" s="23" t="s">
        <v>4140</v>
      </c>
      <c r="F11480" s="40">
        <v>5.0000000000000001E-3</v>
      </c>
      <c r="G11480" s="25">
        <v>187426</v>
      </c>
      <c r="H11480" s="25">
        <v>937</v>
      </c>
      <c r="I11480" s="25"/>
      <c r="J11480" s="58" t="e">
        <f>HYPERLINK("#"&amp;"Insumos"&amp;"!A"&amp;MATCH($B11480,#REF!,0),"Ins "&amp;$B11480)</f>
        <v>#REF!</v>
      </c>
      <c r="M11480" s="220"/>
    </row>
    <row r="11481" spans="1:13" x14ac:dyDescent="0.2">
      <c r="A11481" s="35" t="s">
        <v>12646</v>
      </c>
      <c r="B11481" s="1" t="s">
        <v>770</v>
      </c>
      <c r="C11481" s="45" t="s">
        <v>9841</v>
      </c>
      <c r="D11481" s="23" t="s">
        <v>5534</v>
      </c>
      <c r="E11481" s="23" t="s">
        <v>4140</v>
      </c>
      <c r="F11481" s="40">
        <v>1.2999999999999999E-2</v>
      </c>
      <c r="G11481" s="25">
        <v>54356</v>
      </c>
      <c r="H11481" s="25">
        <v>707</v>
      </c>
      <c r="I11481" s="25"/>
      <c r="J11481" s="58" t="e">
        <f>HYPERLINK("#"&amp;"Insumos"&amp;"!A"&amp;MATCH($B11481,#REF!,0),"Ins "&amp;$B11481)</f>
        <v>#REF!</v>
      </c>
      <c r="M11481" s="220"/>
    </row>
    <row r="11482" spans="1:13" x14ac:dyDescent="0.2">
      <c r="A11482" s="35" t="s">
        <v>12646</v>
      </c>
      <c r="B11482" s="1" t="s">
        <v>5533</v>
      </c>
      <c r="C11482" s="45" t="s">
        <v>5892</v>
      </c>
      <c r="D11482" s="23" t="s">
        <v>977</v>
      </c>
      <c r="E11482" s="23" t="s">
        <v>4134</v>
      </c>
      <c r="F11482" s="40">
        <v>0.18</v>
      </c>
      <c r="G11482" s="25">
        <v>3623</v>
      </c>
      <c r="H11482" s="25">
        <v>652</v>
      </c>
      <c r="I11482" s="25"/>
      <c r="J11482" s="58" t="e">
        <f>HYPERLINK("#"&amp;"Insumos"&amp;"!A"&amp;MATCH($B11482,#REF!,0),"Ins "&amp;$B11482)</f>
        <v>#REF!</v>
      </c>
      <c r="M11482" s="220"/>
    </row>
    <row r="11483" spans="1:13" x14ac:dyDescent="0.2">
      <c r="A11483" s="35" t="s">
        <v>12646</v>
      </c>
      <c r="B11483" s="1" t="s">
        <v>4560</v>
      </c>
      <c r="C11483" s="45" t="s">
        <v>8792</v>
      </c>
      <c r="D11483" s="23" t="s">
        <v>5751</v>
      </c>
      <c r="E11483" s="23" t="s">
        <v>4138</v>
      </c>
      <c r="F11483" s="40">
        <v>2.5000000000000001E-2</v>
      </c>
      <c r="G11483" s="25">
        <v>126880</v>
      </c>
      <c r="H11483" s="25">
        <v>3172</v>
      </c>
      <c r="I11483" s="25"/>
      <c r="J11483" s="58" t="e">
        <f>HYPERLINK("#"&amp;"Insumos"&amp;"!A"&amp;MATCH($B11483,#REF!,0),"Ins "&amp;$B11483)</f>
        <v>#REF!</v>
      </c>
      <c r="M11483" s="220"/>
    </row>
    <row r="11484" spans="1:13" x14ac:dyDescent="0.2">
      <c r="A11484" s="35" t="s">
        <v>12646</v>
      </c>
      <c r="B11484" s="1" t="s">
        <v>4579</v>
      </c>
      <c r="C11484" s="45" t="s">
        <v>1440</v>
      </c>
      <c r="D11484" s="23" t="s">
        <v>5751</v>
      </c>
      <c r="E11484" s="23" t="s">
        <v>4134</v>
      </c>
      <c r="F11484" s="40">
        <v>0.04</v>
      </c>
      <c r="G11484" s="25">
        <v>46696</v>
      </c>
      <c r="H11484" s="25">
        <v>1868</v>
      </c>
      <c r="I11484" s="25"/>
      <c r="J11484" s="58" t="e">
        <f>HYPERLINK("#"&amp;"Insumos"&amp;"!A"&amp;MATCH($B11484,#REF!,0),"Ins "&amp;$B11484)</f>
        <v>#REF!</v>
      </c>
      <c r="M11484" s="220"/>
    </row>
    <row r="11485" spans="1:13" x14ac:dyDescent="0.2">
      <c r="A11485" s="35" t="s">
        <v>12646</v>
      </c>
      <c r="B11485" s="1" t="s">
        <v>4580</v>
      </c>
      <c r="C11485" s="45" t="s">
        <v>1441</v>
      </c>
      <c r="D11485" s="23" t="s">
        <v>5751</v>
      </c>
      <c r="E11485" s="23" t="s">
        <v>4134</v>
      </c>
      <c r="F11485" s="40">
        <v>0.04</v>
      </c>
      <c r="G11485" s="25">
        <v>37336</v>
      </c>
      <c r="H11485" s="25">
        <v>1493</v>
      </c>
      <c r="I11485" s="25"/>
      <c r="J11485" s="58" t="e">
        <f>HYPERLINK("#"&amp;"Insumos"&amp;"!A"&amp;MATCH($B11485,#REF!,0),"Ins "&amp;$B11485)</f>
        <v>#REF!</v>
      </c>
      <c r="M11485" s="220"/>
    </row>
    <row r="11486" spans="1:13" x14ac:dyDescent="0.2">
      <c r="A11486" s="35" t="s">
        <v>12646</v>
      </c>
      <c r="B11486" s="1" t="s">
        <v>5007</v>
      </c>
      <c r="C11486" s="45" t="s">
        <v>720</v>
      </c>
      <c r="D11486" s="23" t="s">
        <v>5751</v>
      </c>
      <c r="E11486" s="23" t="s">
        <v>4134</v>
      </c>
      <c r="F11486" s="40">
        <v>0.2</v>
      </c>
      <c r="G11486" s="25">
        <v>1897</v>
      </c>
      <c r="H11486" s="25">
        <v>379</v>
      </c>
      <c r="I11486" s="25"/>
      <c r="J11486" s="58" t="e">
        <f>HYPERLINK("#"&amp;"Insumos"&amp;"!A"&amp;MATCH($B11486,#REF!,0),"Ins "&amp;$B11486)</f>
        <v>#REF!</v>
      </c>
      <c r="M11486" s="220"/>
    </row>
    <row r="11487" spans="1:13" x14ac:dyDescent="0.2">
      <c r="A11487" s="35" t="s">
        <v>12646</v>
      </c>
      <c r="B11487" s="34" t="s">
        <v>12447</v>
      </c>
      <c r="C11487" s="45" t="s">
        <v>12487</v>
      </c>
      <c r="D11487" s="23" t="s">
        <v>5751</v>
      </c>
      <c r="E11487" s="23" t="s">
        <v>463</v>
      </c>
      <c r="F11487" s="40">
        <v>0.13437248051599035</v>
      </c>
      <c r="G11487" s="25">
        <v>121482</v>
      </c>
      <c r="H11487" s="25">
        <v>16324</v>
      </c>
      <c r="I11487" s="25"/>
      <c r="J11487" s="58" t="e">
        <f>HYPERLINK("#"&amp;"Insumos"&amp;"!A"&amp;MATCH($B11487,#REF!,0),"Ins "&amp;$B11487)</f>
        <v>#REF!</v>
      </c>
      <c r="M11487" s="220"/>
    </row>
    <row r="11488" spans="1:13" x14ac:dyDescent="0.2">
      <c r="A11488" s="35" t="s">
        <v>12646</v>
      </c>
      <c r="B11488" s="1" t="s">
        <v>5328</v>
      </c>
      <c r="C11488" s="45" t="s">
        <v>1142</v>
      </c>
      <c r="D11488" s="23" t="s">
        <v>5751</v>
      </c>
      <c r="E11488" s="23" t="s">
        <v>4134</v>
      </c>
      <c r="F11488" s="40">
        <v>0.3</v>
      </c>
      <c r="G11488" s="25">
        <v>5121</v>
      </c>
      <c r="H11488" s="25">
        <v>1536</v>
      </c>
      <c r="I11488" s="25"/>
      <c r="J11488" s="58" t="e">
        <f>HYPERLINK("#"&amp;"Insumos"&amp;"!A"&amp;MATCH($B11488,#REF!,0),"Ins "&amp;$B11488)</f>
        <v>#REF!</v>
      </c>
      <c r="M11488" s="220"/>
    </row>
    <row r="11489" spans="1:13" x14ac:dyDescent="0.2">
      <c r="A11489" s="35" t="s">
        <v>12646</v>
      </c>
      <c r="B11489" s="1" t="s">
        <v>5193</v>
      </c>
      <c r="C11489" s="45" t="s">
        <v>1218</v>
      </c>
      <c r="D11489" s="23" t="s">
        <v>5751</v>
      </c>
      <c r="E11489" s="23" t="s">
        <v>4134</v>
      </c>
      <c r="F11489" s="40">
        <v>0.03</v>
      </c>
      <c r="G11489" s="25">
        <v>37291</v>
      </c>
      <c r="H11489" s="25">
        <v>1119</v>
      </c>
      <c r="I11489" s="25"/>
      <c r="J11489" s="58" t="e">
        <f>HYPERLINK("#"&amp;"Insumos"&amp;"!A"&amp;MATCH($B11489,#REF!,0),"Ins "&amp;$B11489)</f>
        <v>#REF!</v>
      </c>
      <c r="M11489" s="220"/>
    </row>
    <row r="11490" spans="1:13" x14ac:dyDescent="0.2">
      <c r="A11490" s="35" t="s">
        <v>12646</v>
      </c>
      <c r="B11490" s="34" t="s">
        <v>5190</v>
      </c>
      <c r="C11490" s="45" t="s">
        <v>1215</v>
      </c>
      <c r="D11490" s="23" t="s">
        <v>5751</v>
      </c>
      <c r="E11490" s="23" t="s">
        <v>4134</v>
      </c>
      <c r="F11490" s="40">
        <v>5.0000000000000001E-3</v>
      </c>
      <c r="G11490" s="25">
        <v>46112</v>
      </c>
      <c r="H11490" s="25">
        <v>231</v>
      </c>
      <c r="I11490" s="25"/>
      <c r="J11490" s="58" t="e">
        <f>HYPERLINK("#"&amp;"Insumos"&amp;"!A"&amp;MATCH($B11490,#REF!,0),"Ins "&amp;$B11490)</f>
        <v>#REF!</v>
      </c>
      <c r="M11490" s="220"/>
    </row>
    <row r="11491" spans="1:13" ht="63.75" x14ac:dyDescent="0.2">
      <c r="A11491" s="36" t="s">
        <v>12708</v>
      </c>
      <c r="B11491" s="26" t="s">
        <v>6816</v>
      </c>
      <c r="C11491" s="79" t="s">
        <v>12710</v>
      </c>
      <c r="D11491" s="37" t="s">
        <v>5608</v>
      </c>
      <c r="E11491" s="37" t="s">
        <v>465</v>
      </c>
      <c r="F11491" s="41"/>
      <c r="G11491" s="27"/>
      <c r="H11491" s="27"/>
      <c r="I11491" s="27">
        <v>87817</v>
      </c>
      <c r="M11491" s="220">
        <f t="shared" si="179"/>
        <v>115005</v>
      </c>
    </row>
    <row r="11492" spans="1:13" x14ac:dyDescent="0.2">
      <c r="A11492" s="35" t="s">
        <v>12708</v>
      </c>
      <c r="B11492" s="1" t="s">
        <v>5578</v>
      </c>
      <c r="C11492" s="45" t="s">
        <v>1015</v>
      </c>
      <c r="D11492" s="23" t="s">
        <v>5734</v>
      </c>
      <c r="E11492" s="23" t="s">
        <v>4141</v>
      </c>
      <c r="F11492" s="40">
        <v>0.4</v>
      </c>
      <c r="G11492" s="25">
        <v>52425</v>
      </c>
      <c r="H11492" s="25">
        <v>20970</v>
      </c>
      <c r="I11492" s="25"/>
      <c r="J11492" s="58" t="e">
        <f>HYPERLINK("#"&amp;"Insumos"&amp;"!A"&amp;MATCH($B11492,#REF!,0),"Ins "&amp;$B11492)</f>
        <v>#REF!</v>
      </c>
      <c r="M11492" s="220"/>
    </row>
    <row r="11493" spans="1:13" ht="25.5" x14ac:dyDescent="0.2">
      <c r="A11493" s="35" t="s">
        <v>12708</v>
      </c>
      <c r="B11493" s="1" t="s">
        <v>597</v>
      </c>
      <c r="C11493" s="45" t="s">
        <v>8738</v>
      </c>
      <c r="D11493" s="23" t="s">
        <v>5534</v>
      </c>
      <c r="E11493" s="23" t="s">
        <v>8737</v>
      </c>
      <c r="F11493" s="40">
        <v>0.1</v>
      </c>
      <c r="G11493" s="25">
        <v>17302</v>
      </c>
      <c r="H11493" s="25">
        <v>1730</v>
      </c>
      <c r="I11493" s="25"/>
      <c r="J11493" s="58" t="e">
        <f>HYPERLINK("#"&amp;"Insumos"&amp;"!A"&amp;MATCH($B11493,#REF!,0),"Ins "&amp;$B11493)</f>
        <v>#REF!</v>
      </c>
      <c r="M11493" s="220"/>
    </row>
    <row r="11494" spans="1:13" x14ac:dyDescent="0.2">
      <c r="A11494" s="35" t="s">
        <v>12708</v>
      </c>
      <c r="B11494" s="1" t="s">
        <v>263</v>
      </c>
      <c r="C11494" s="45" t="s">
        <v>696</v>
      </c>
      <c r="D11494" s="23" t="s">
        <v>5534</v>
      </c>
      <c r="E11494" s="23" t="s">
        <v>4140</v>
      </c>
      <c r="F11494" s="40">
        <v>2.0400000000000001E-2</v>
      </c>
      <c r="G11494" s="25">
        <v>187426</v>
      </c>
      <c r="H11494" s="25">
        <v>3823</v>
      </c>
      <c r="I11494" s="25"/>
      <c r="J11494" s="58" t="e">
        <f>HYPERLINK("#"&amp;"Insumos"&amp;"!A"&amp;MATCH($B11494,#REF!,0),"Ins "&amp;$B11494)</f>
        <v>#REF!</v>
      </c>
      <c r="M11494" s="220"/>
    </row>
    <row r="11495" spans="1:13" x14ac:dyDescent="0.2">
      <c r="A11495" s="35" t="s">
        <v>12708</v>
      </c>
      <c r="B11495" s="1" t="s">
        <v>139</v>
      </c>
      <c r="C11495" s="45" t="s">
        <v>155</v>
      </c>
      <c r="D11495" s="23" t="s">
        <v>5534</v>
      </c>
      <c r="E11495" s="23" t="s">
        <v>4140</v>
      </c>
      <c r="F11495" s="40">
        <v>2.5000000000000001E-2</v>
      </c>
      <c r="G11495" s="25">
        <v>86632</v>
      </c>
      <c r="H11495" s="25">
        <v>2166</v>
      </c>
      <c r="I11495" s="25"/>
      <c r="J11495" s="58" t="e">
        <f>HYPERLINK("#"&amp;"Insumos"&amp;"!A"&amp;MATCH($B11495,#REF!,0),"Ins "&amp;$B11495)</f>
        <v>#REF!</v>
      </c>
      <c r="M11495" s="220"/>
    </row>
    <row r="11496" spans="1:13" x14ac:dyDescent="0.2">
      <c r="A11496" s="35" t="s">
        <v>12708</v>
      </c>
      <c r="B11496" s="1" t="s">
        <v>5533</v>
      </c>
      <c r="C11496" s="45" t="s">
        <v>5892</v>
      </c>
      <c r="D11496" s="23" t="s">
        <v>977</v>
      </c>
      <c r="E11496" s="23" t="s">
        <v>4134</v>
      </c>
      <c r="F11496" s="40">
        <v>0.2</v>
      </c>
      <c r="G11496" s="25">
        <v>3623</v>
      </c>
      <c r="H11496" s="25">
        <v>725</v>
      </c>
      <c r="I11496" s="25"/>
      <c r="J11496" s="58" t="e">
        <f>HYPERLINK("#"&amp;"Insumos"&amp;"!A"&amp;MATCH($B11496,#REF!,0),"Ins "&amp;$B11496)</f>
        <v>#REF!</v>
      </c>
      <c r="M11496" s="220"/>
    </row>
    <row r="11497" spans="1:13" x14ac:dyDescent="0.2">
      <c r="A11497" s="35" t="s">
        <v>12708</v>
      </c>
      <c r="B11497" s="1" t="s">
        <v>5007</v>
      </c>
      <c r="C11497" s="45" t="s">
        <v>720</v>
      </c>
      <c r="D11497" s="23" t="s">
        <v>5751</v>
      </c>
      <c r="E11497" s="23" t="s">
        <v>4134</v>
      </c>
      <c r="F11497" s="40">
        <v>0.372</v>
      </c>
      <c r="G11497" s="25">
        <v>1897</v>
      </c>
      <c r="H11497" s="25">
        <v>706</v>
      </c>
      <c r="I11497" s="25"/>
      <c r="J11497" s="58" t="e">
        <f>HYPERLINK("#"&amp;"Insumos"&amp;"!A"&amp;MATCH($B11497,#REF!,0),"Ins "&amp;$B11497)</f>
        <v>#REF!</v>
      </c>
      <c r="M11497" s="220"/>
    </row>
    <row r="11498" spans="1:13" x14ac:dyDescent="0.2">
      <c r="A11498" s="35" t="s">
        <v>12708</v>
      </c>
      <c r="B11498" s="34" t="s">
        <v>5483</v>
      </c>
      <c r="C11498" s="45" t="s">
        <v>1064</v>
      </c>
      <c r="D11498" s="23" t="s">
        <v>5751</v>
      </c>
      <c r="E11498" s="23" t="s">
        <v>467</v>
      </c>
      <c r="F11498" s="40">
        <v>0.1</v>
      </c>
      <c r="G11498" s="25">
        <v>6176</v>
      </c>
      <c r="H11498" s="25">
        <v>618</v>
      </c>
      <c r="I11498" s="25"/>
      <c r="J11498" s="58" t="e">
        <f>HYPERLINK("#"&amp;"Insumos"&amp;"!A"&amp;MATCH($B11498,#REF!,0),"Ins "&amp;$B11498)</f>
        <v>#REF!</v>
      </c>
      <c r="M11498" s="220"/>
    </row>
    <row r="11499" spans="1:13" x14ac:dyDescent="0.2">
      <c r="A11499" s="35" t="s">
        <v>12708</v>
      </c>
      <c r="B11499" s="34" t="s">
        <v>12689</v>
      </c>
      <c r="C11499" s="45" t="s">
        <v>12711</v>
      </c>
      <c r="D11499" s="23" t="s">
        <v>5751</v>
      </c>
      <c r="E11499" s="23" t="s">
        <v>4134</v>
      </c>
      <c r="F11499" s="40">
        <v>4</v>
      </c>
      <c r="G11499" s="25">
        <v>798</v>
      </c>
      <c r="H11499" s="25">
        <v>3192</v>
      </c>
      <c r="I11499" s="25"/>
      <c r="J11499" s="58" t="e">
        <f>HYPERLINK("#"&amp;"Insumos"&amp;"!A"&amp;MATCH($B11499,#REF!,0),"Ins "&amp;$B11499)</f>
        <v>#REF!</v>
      </c>
      <c r="M11499" s="220"/>
    </row>
    <row r="11500" spans="1:13" ht="25.5" x14ac:dyDescent="0.2">
      <c r="A11500" s="35" t="s">
        <v>12708</v>
      </c>
      <c r="B11500" s="34" t="s">
        <v>12688</v>
      </c>
      <c r="C11500" s="45" t="s">
        <v>12709</v>
      </c>
      <c r="D11500" s="23" t="s">
        <v>5751</v>
      </c>
      <c r="E11500" s="23" t="s">
        <v>4134</v>
      </c>
      <c r="F11500" s="40">
        <v>0.5</v>
      </c>
      <c r="G11500" s="25">
        <v>105300</v>
      </c>
      <c r="H11500" s="25">
        <v>52650</v>
      </c>
      <c r="I11500" s="25"/>
      <c r="J11500" s="58" t="e">
        <f>HYPERLINK("#"&amp;"Insumos"&amp;"!A"&amp;MATCH($B11500,#REF!,0),"Ins "&amp;$B11500)</f>
        <v>#REF!</v>
      </c>
      <c r="M11500" s="220"/>
    </row>
    <row r="11501" spans="1:13" x14ac:dyDescent="0.2">
      <c r="A11501" s="35" t="s">
        <v>12708</v>
      </c>
      <c r="B11501" s="1" t="s">
        <v>4527</v>
      </c>
      <c r="C11501" s="45" t="s">
        <v>1414</v>
      </c>
      <c r="D11501" s="23" t="s">
        <v>5751</v>
      </c>
      <c r="E11501" s="23" t="s">
        <v>287</v>
      </c>
      <c r="F11501" s="40">
        <v>0.1</v>
      </c>
      <c r="G11501" s="25">
        <v>12369</v>
      </c>
      <c r="H11501" s="25">
        <v>1237</v>
      </c>
      <c r="I11501" s="25"/>
      <c r="J11501" s="58" t="e">
        <f>HYPERLINK("#"&amp;"Insumos"&amp;"!A"&amp;MATCH($B11501,#REF!,0),"Ins "&amp;$B11501)</f>
        <v>#REF!</v>
      </c>
      <c r="M11501" s="220"/>
    </row>
    <row r="11502" spans="1:13" ht="38.25" x14ac:dyDescent="0.2">
      <c r="A11502" s="36" t="s">
        <v>12793</v>
      </c>
      <c r="B11502" s="26" t="s">
        <v>6816</v>
      </c>
      <c r="C11502" s="79" t="s">
        <v>12794</v>
      </c>
      <c r="D11502" s="37" t="s">
        <v>5608</v>
      </c>
      <c r="E11502" s="37" t="s">
        <v>464</v>
      </c>
      <c r="F11502" s="41"/>
      <c r="G11502" s="27"/>
      <c r="H11502" s="27"/>
      <c r="I11502" s="27">
        <v>256171</v>
      </c>
      <c r="M11502" s="220">
        <f t="shared" si="179"/>
        <v>335482</v>
      </c>
    </row>
    <row r="11503" spans="1:13" x14ac:dyDescent="0.2">
      <c r="A11503" s="35" t="s">
        <v>12793</v>
      </c>
      <c r="B11503" s="1" t="s">
        <v>217</v>
      </c>
      <c r="C11503" s="45" t="s">
        <v>1018</v>
      </c>
      <c r="D11503" s="23" t="s">
        <v>5734</v>
      </c>
      <c r="E11503" s="23" t="s">
        <v>4141</v>
      </c>
      <c r="F11503" s="40">
        <v>1.8</v>
      </c>
      <c r="G11503" s="25">
        <v>57752</v>
      </c>
      <c r="H11503" s="25">
        <v>103954</v>
      </c>
      <c r="I11503" s="25"/>
      <c r="J11503" s="58" t="e">
        <f>HYPERLINK("#"&amp;"Insumos"&amp;"!A"&amp;MATCH($B11503,#REF!,0),"Ins "&amp;$B11503)</f>
        <v>#REF!</v>
      </c>
      <c r="M11503" s="220"/>
    </row>
    <row r="11504" spans="1:13" x14ac:dyDescent="0.2">
      <c r="A11504" s="35" t="s">
        <v>12793</v>
      </c>
      <c r="B11504" s="1" t="s">
        <v>263</v>
      </c>
      <c r="C11504" s="45" t="s">
        <v>696</v>
      </c>
      <c r="D11504" s="23" t="s">
        <v>5534</v>
      </c>
      <c r="E11504" s="23" t="s">
        <v>4140</v>
      </c>
      <c r="F11504" s="40">
        <v>0.05</v>
      </c>
      <c r="G11504" s="25">
        <v>187426</v>
      </c>
      <c r="H11504" s="25">
        <v>9371</v>
      </c>
      <c r="I11504" s="25"/>
      <c r="J11504" s="58" t="e">
        <f>HYPERLINK("#"&amp;"Insumos"&amp;"!A"&amp;MATCH($B11504,#REF!,0),"Ins "&amp;$B11504)</f>
        <v>#REF!</v>
      </c>
      <c r="M11504" s="220"/>
    </row>
    <row r="11505" spans="1:13" ht="38.25" x14ac:dyDescent="0.2">
      <c r="A11505" s="35" t="s">
        <v>12793</v>
      </c>
      <c r="B11505" s="34" t="s">
        <v>12359</v>
      </c>
      <c r="C11505" s="45" t="s">
        <v>12797</v>
      </c>
      <c r="D11505" s="23" t="s">
        <v>5534</v>
      </c>
      <c r="E11505" s="23" t="s">
        <v>4140</v>
      </c>
      <c r="F11505" s="40">
        <v>0.1</v>
      </c>
      <c r="G11505" s="25">
        <v>55692</v>
      </c>
      <c r="H11505" s="25">
        <v>5569</v>
      </c>
      <c r="I11505" s="25"/>
      <c r="J11505" s="58" t="e">
        <f>HYPERLINK("#"&amp;"Insumos"&amp;"!A"&amp;MATCH($B11505,#REF!,0),"Ins "&amp;$B11505)</f>
        <v>#REF!</v>
      </c>
      <c r="M11505" s="220"/>
    </row>
    <row r="11506" spans="1:13" x14ac:dyDescent="0.2">
      <c r="A11506" s="35" t="s">
        <v>12793</v>
      </c>
      <c r="B11506" s="1" t="s">
        <v>5533</v>
      </c>
      <c r="C11506" s="45" t="s">
        <v>5892</v>
      </c>
      <c r="D11506" s="23" t="s">
        <v>977</v>
      </c>
      <c r="E11506" s="23" t="s">
        <v>4134</v>
      </c>
      <c r="F11506" s="40">
        <v>1</v>
      </c>
      <c r="G11506" s="25">
        <v>3623</v>
      </c>
      <c r="H11506" s="25">
        <v>3623</v>
      </c>
      <c r="I11506" s="25"/>
      <c r="J11506" s="58" t="e">
        <f>HYPERLINK("#"&amp;"Insumos"&amp;"!A"&amp;MATCH($B11506,#REF!,0),"Ins "&amp;$B11506)</f>
        <v>#REF!</v>
      </c>
      <c r="M11506" s="220"/>
    </row>
    <row r="11507" spans="1:13" x14ac:dyDescent="0.2">
      <c r="A11507" s="35" t="s">
        <v>12793</v>
      </c>
      <c r="B11507" s="34" t="s">
        <v>12451</v>
      </c>
      <c r="C11507" s="45" t="s">
        <v>12508</v>
      </c>
      <c r="D11507" s="23" t="s">
        <v>5751</v>
      </c>
      <c r="E11507" s="23" t="s">
        <v>9092</v>
      </c>
      <c r="F11507" s="40">
        <v>0.15</v>
      </c>
      <c r="G11507" s="25">
        <v>93600</v>
      </c>
      <c r="H11507" s="25">
        <v>14040</v>
      </c>
      <c r="I11507" s="25"/>
      <c r="J11507" s="58" t="e">
        <f>HYPERLINK("#"&amp;"Insumos"&amp;"!A"&amp;MATCH($B11507,#REF!,0),"Ins "&amp;$B11507)</f>
        <v>#REF!</v>
      </c>
      <c r="M11507" s="220"/>
    </row>
    <row r="11508" spans="1:13" x14ac:dyDescent="0.2">
      <c r="A11508" s="35" t="s">
        <v>12793</v>
      </c>
      <c r="B11508" s="1" t="s">
        <v>4579</v>
      </c>
      <c r="C11508" s="45" t="s">
        <v>1440</v>
      </c>
      <c r="D11508" s="23" t="s">
        <v>5751</v>
      </c>
      <c r="E11508" s="23" t="s">
        <v>4134</v>
      </c>
      <c r="F11508" s="40">
        <v>0.15</v>
      </c>
      <c r="G11508" s="25">
        <v>46696</v>
      </c>
      <c r="H11508" s="25">
        <v>7004</v>
      </c>
      <c r="I11508" s="25"/>
      <c r="J11508" s="58" t="e">
        <f>HYPERLINK("#"&amp;"Insumos"&amp;"!A"&amp;MATCH($B11508,#REF!,0),"Ins "&amp;$B11508)</f>
        <v>#REF!</v>
      </c>
      <c r="M11508" s="220"/>
    </row>
    <row r="11509" spans="1:13" x14ac:dyDescent="0.2">
      <c r="A11509" s="35" t="s">
        <v>12793</v>
      </c>
      <c r="B11509" s="1" t="s">
        <v>4580</v>
      </c>
      <c r="C11509" s="45" t="s">
        <v>1441</v>
      </c>
      <c r="D11509" s="23" t="s">
        <v>5751</v>
      </c>
      <c r="E11509" s="23" t="s">
        <v>4134</v>
      </c>
      <c r="F11509" s="40">
        <v>0.15</v>
      </c>
      <c r="G11509" s="25">
        <v>37336</v>
      </c>
      <c r="H11509" s="25">
        <v>5600</v>
      </c>
      <c r="I11509" s="25"/>
      <c r="J11509" s="58" t="e">
        <f>HYPERLINK("#"&amp;"Insumos"&amp;"!A"&amp;MATCH($B11509,#REF!,0),"Ins "&amp;$B11509)</f>
        <v>#REF!</v>
      </c>
      <c r="M11509" s="220"/>
    </row>
    <row r="11510" spans="1:13" x14ac:dyDescent="0.2">
      <c r="A11510" s="35" t="s">
        <v>12793</v>
      </c>
      <c r="B11510" s="1" t="s">
        <v>5007</v>
      </c>
      <c r="C11510" s="45" t="s">
        <v>720</v>
      </c>
      <c r="D11510" s="23" t="s">
        <v>5751</v>
      </c>
      <c r="E11510" s="23" t="s">
        <v>4134</v>
      </c>
      <c r="F11510" s="40">
        <v>1</v>
      </c>
      <c r="G11510" s="25">
        <v>1897</v>
      </c>
      <c r="H11510" s="25">
        <v>1897</v>
      </c>
      <c r="I11510" s="25"/>
      <c r="J11510" s="58" t="e">
        <f>HYPERLINK("#"&amp;"Insumos"&amp;"!A"&amp;MATCH($B11510,#REF!,0),"Ins "&amp;$B11510)</f>
        <v>#REF!</v>
      </c>
      <c r="M11510" s="220"/>
    </row>
    <row r="11511" spans="1:13" x14ac:dyDescent="0.2">
      <c r="A11511" s="35" t="s">
        <v>12793</v>
      </c>
      <c r="B11511" s="34" t="s">
        <v>12778</v>
      </c>
      <c r="C11511" s="45" t="s">
        <v>12796</v>
      </c>
      <c r="D11511" s="23" t="s">
        <v>5751</v>
      </c>
      <c r="E11511" s="23" t="s">
        <v>464</v>
      </c>
      <c r="F11511" s="40">
        <v>1</v>
      </c>
      <c r="G11511" s="25">
        <v>10000</v>
      </c>
      <c r="H11511" s="25">
        <v>10000</v>
      </c>
      <c r="I11511" s="25"/>
      <c r="J11511" s="58" t="e">
        <f>HYPERLINK("#"&amp;"Insumos"&amp;"!A"&amp;MATCH($B11511,#REF!,0),"Ins "&amp;$B11511)</f>
        <v>#REF!</v>
      </c>
      <c r="M11511" s="220"/>
    </row>
    <row r="11512" spans="1:13" x14ac:dyDescent="0.2">
      <c r="A11512" s="35" t="s">
        <v>12793</v>
      </c>
      <c r="B11512" s="34" t="s">
        <v>12777</v>
      </c>
      <c r="C11512" s="45" t="s">
        <v>12795</v>
      </c>
      <c r="D11512" s="23" t="s">
        <v>5751</v>
      </c>
      <c r="E11512" s="23" t="s">
        <v>4134</v>
      </c>
      <c r="F11512" s="40">
        <v>0.5</v>
      </c>
      <c r="G11512" s="25">
        <v>141800</v>
      </c>
      <c r="H11512" s="25">
        <v>70900</v>
      </c>
      <c r="I11512" s="25"/>
      <c r="J11512" s="58" t="e">
        <f>HYPERLINK("#"&amp;"Insumos"&amp;"!A"&amp;MATCH($B11512,#REF!,0),"Ins "&amp;$B11512)</f>
        <v>#REF!</v>
      </c>
      <c r="M11512" s="220"/>
    </row>
    <row r="11513" spans="1:13" x14ac:dyDescent="0.2">
      <c r="A11513" s="35" t="s">
        <v>12793</v>
      </c>
      <c r="B11513" s="1" t="s">
        <v>5328</v>
      </c>
      <c r="C11513" s="45" t="s">
        <v>1142</v>
      </c>
      <c r="D11513" s="23" t="s">
        <v>5751</v>
      </c>
      <c r="E11513" s="23" t="s">
        <v>4134</v>
      </c>
      <c r="F11513" s="40">
        <v>4</v>
      </c>
      <c r="G11513" s="25">
        <v>5121</v>
      </c>
      <c r="H11513" s="25">
        <v>20484</v>
      </c>
      <c r="I11513" s="25"/>
      <c r="J11513" s="58" t="e">
        <f>HYPERLINK("#"&amp;"Insumos"&amp;"!A"&amp;MATCH($B11513,#REF!,0),"Ins "&amp;$B11513)</f>
        <v>#REF!</v>
      </c>
      <c r="M11513" s="220"/>
    </row>
    <row r="11514" spans="1:13" x14ac:dyDescent="0.2">
      <c r="A11514" s="35" t="s">
        <v>12793</v>
      </c>
      <c r="B11514" s="1" t="s">
        <v>5193</v>
      </c>
      <c r="C11514" s="45" t="s">
        <v>1218</v>
      </c>
      <c r="D11514" s="23" t="s">
        <v>5751</v>
      </c>
      <c r="E11514" s="23" t="s">
        <v>4134</v>
      </c>
      <c r="F11514" s="40">
        <v>0.1</v>
      </c>
      <c r="G11514" s="25">
        <v>37291</v>
      </c>
      <c r="H11514" s="25">
        <v>3729</v>
      </c>
      <c r="I11514" s="25"/>
      <c r="J11514" s="58" t="e">
        <f>HYPERLINK("#"&amp;"Insumos"&amp;"!A"&amp;MATCH($B11514,#REF!,0),"Ins "&amp;$B11514)</f>
        <v>#REF!</v>
      </c>
      <c r="M11514" s="220"/>
    </row>
    <row r="11515" spans="1:13" ht="25.5" x14ac:dyDescent="0.2">
      <c r="A11515" s="36" t="s">
        <v>12853</v>
      </c>
      <c r="B11515" s="26" t="s">
        <v>6816</v>
      </c>
      <c r="C11515" s="79" t="s">
        <v>12854</v>
      </c>
      <c r="D11515" s="37" t="s">
        <v>5608</v>
      </c>
      <c r="E11515" s="37" t="s">
        <v>464</v>
      </c>
      <c r="F11515" s="41"/>
      <c r="G11515" s="27"/>
      <c r="H11515" s="27"/>
      <c r="I11515" s="27">
        <v>60740</v>
      </c>
      <c r="M11515" s="220">
        <f t="shared" si="179"/>
        <v>79545</v>
      </c>
    </row>
    <row r="11516" spans="1:13" x14ac:dyDescent="0.2">
      <c r="A11516" s="35" t="s">
        <v>12853</v>
      </c>
      <c r="B11516" s="1" t="s">
        <v>5572</v>
      </c>
      <c r="C11516" s="45" t="s">
        <v>971</v>
      </c>
      <c r="D11516" s="23" t="s">
        <v>5734</v>
      </c>
      <c r="E11516" s="23" t="s">
        <v>4141</v>
      </c>
      <c r="F11516" s="40">
        <v>0.3</v>
      </c>
      <c r="G11516" s="25">
        <v>37863</v>
      </c>
      <c r="H11516" s="25">
        <v>11359</v>
      </c>
      <c r="I11516" s="25"/>
      <c r="J11516" s="58" t="e">
        <f>HYPERLINK("#"&amp;"Insumos"&amp;"!A"&amp;MATCH($B11516,#REF!,0),"Ins "&amp;$B11516)</f>
        <v>#REF!</v>
      </c>
      <c r="M11516" s="220"/>
    </row>
    <row r="11517" spans="1:13" ht="25.5" x14ac:dyDescent="0.2">
      <c r="A11517" s="35" t="s">
        <v>12853</v>
      </c>
      <c r="B11517" s="1" t="s">
        <v>597</v>
      </c>
      <c r="C11517" s="45" t="s">
        <v>8738</v>
      </c>
      <c r="D11517" s="23" t="s">
        <v>5534</v>
      </c>
      <c r="E11517" s="23" t="s">
        <v>8737</v>
      </c>
      <c r="F11517" s="40">
        <v>0.3</v>
      </c>
      <c r="G11517" s="25">
        <v>17302</v>
      </c>
      <c r="H11517" s="25">
        <v>5191</v>
      </c>
      <c r="I11517" s="25"/>
      <c r="J11517" s="58" t="e">
        <f>HYPERLINK("#"&amp;"Insumos"&amp;"!A"&amp;MATCH($B11517,#REF!,0),"Ins "&amp;$B11517)</f>
        <v>#REF!</v>
      </c>
      <c r="M11517" s="220"/>
    </row>
    <row r="11518" spans="1:13" x14ac:dyDescent="0.2">
      <c r="A11518" s="35" t="s">
        <v>12853</v>
      </c>
      <c r="B11518" s="34" t="s">
        <v>263</v>
      </c>
      <c r="C11518" s="45" t="s">
        <v>696</v>
      </c>
      <c r="D11518" s="23" t="s">
        <v>5534</v>
      </c>
      <c r="E11518" s="23" t="s">
        <v>4140</v>
      </c>
      <c r="F11518" s="40">
        <v>0.02</v>
      </c>
      <c r="G11518" s="25">
        <v>187426</v>
      </c>
      <c r="H11518" s="25">
        <v>3749</v>
      </c>
      <c r="I11518" s="25"/>
      <c r="J11518" s="58" t="e">
        <f>HYPERLINK("#"&amp;"Insumos"&amp;"!A"&amp;MATCH($B11518,#REF!,0),"Ins "&amp;$B11518)</f>
        <v>#REF!</v>
      </c>
      <c r="M11518" s="220"/>
    </row>
    <row r="11519" spans="1:13" x14ac:dyDescent="0.2">
      <c r="A11519" s="35" t="s">
        <v>12853</v>
      </c>
      <c r="B11519" s="1" t="s">
        <v>5533</v>
      </c>
      <c r="C11519" s="45" t="s">
        <v>5892</v>
      </c>
      <c r="D11519" s="23" t="s">
        <v>977</v>
      </c>
      <c r="E11519" s="23" t="s">
        <v>4134</v>
      </c>
      <c r="F11519" s="40">
        <v>0.05</v>
      </c>
      <c r="G11519" s="25">
        <v>3623</v>
      </c>
      <c r="H11519" s="25">
        <v>181</v>
      </c>
      <c r="I11519" s="25"/>
      <c r="J11519" s="58" t="e">
        <f>HYPERLINK("#"&amp;"Insumos"&amp;"!A"&amp;MATCH($B11519,#REF!,0),"Ins "&amp;$B11519)</f>
        <v>#REF!</v>
      </c>
      <c r="M11519" s="220"/>
    </row>
    <row r="11520" spans="1:13" x14ac:dyDescent="0.2">
      <c r="A11520" s="35" t="s">
        <v>12853</v>
      </c>
      <c r="B11520" s="34" t="s">
        <v>12810</v>
      </c>
      <c r="C11520" s="45" t="s">
        <v>12855</v>
      </c>
      <c r="D11520" s="23" t="s">
        <v>5751</v>
      </c>
      <c r="E11520" s="23" t="s">
        <v>463</v>
      </c>
      <c r="F11520" s="40">
        <v>0.3666666666666667</v>
      </c>
      <c r="G11520" s="25">
        <v>65200</v>
      </c>
      <c r="H11520" s="25">
        <v>23907</v>
      </c>
      <c r="I11520" s="25"/>
      <c r="J11520" s="58" t="e">
        <f>HYPERLINK("#"&amp;"Insumos"&amp;"!A"&amp;MATCH($B11520,#REF!,0),"Ins "&amp;$B11520)</f>
        <v>#REF!</v>
      </c>
      <c r="M11520" s="220"/>
    </row>
    <row r="11521" spans="1:13" x14ac:dyDescent="0.2">
      <c r="A11521" s="35" t="s">
        <v>12853</v>
      </c>
      <c r="B11521" s="1" t="s">
        <v>12840</v>
      </c>
      <c r="C11521" s="45" t="s">
        <v>12856</v>
      </c>
      <c r="D11521" s="23" t="s">
        <v>5751</v>
      </c>
      <c r="E11521" s="23" t="s">
        <v>463</v>
      </c>
      <c r="F11521" s="40">
        <v>0.33</v>
      </c>
      <c r="G11521" s="25">
        <v>6800</v>
      </c>
      <c r="H11521" s="25">
        <v>2244</v>
      </c>
      <c r="I11521" s="25"/>
      <c r="J11521" s="58" t="e">
        <f>HYPERLINK("#"&amp;"Insumos"&amp;"!A"&amp;MATCH($B11521,#REF!,0),"Ins "&amp;$B11521)</f>
        <v>#REF!</v>
      </c>
      <c r="M11521" s="220"/>
    </row>
    <row r="11522" spans="1:13" x14ac:dyDescent="0.2">
      <c r="A11522" s="35" t="s">
        <v>12853</v>
      </c>
      <c r="B11522" s="1" t="s">
        <v>12841</v>
      </c>
      <c r="C11522" s="45" t="s">
        <v>12857</v>
      </c>
      <c r="D11522" s="23" t="s">
        <v>5751</v>
      </c>
      <c r="E11522" s="23" t="s">
        <v>463</v>
      </c>
      <c r="F11522" s="40">
        <v>3</v>
      </c>
      <c r="G11522" s="25">
        <v>2500</v>
      </c>
      <c r="H11522" s="25">
        <v>7500</v>
      </c>
      <c r="I11522" s="25"/>
      <c r="J11522" s="58" t="e">
        <f>HYPERLINK("#"&amp;"Insumos"&amp;"!A"&amp;MATCH($B11522,#REF!,0),"Ins "&amp;$B11522)</f>
        <v>#REF!</v>
      </c>
      <c r="M11522" s="220"/>
    </row>
    <row r="11523" spans="1:13" x14ac:dyDescent="0.2">
      <c r="A11523" s="35" t="s">
        <v>12853</v>
      </c>
      <c r="B11523" s="1" t="s">
        <v>5432</v>
      </c>
      <c r="C11523" s="45" t="s">
        <v>257</v>
      </c>
      <c r="D11523" s="23" t="s">
        <v>5751</v>
      </c>
      <c r="E11523" s="23" t="s">
        <v>4134</v>
      </c>
      <c r="F11523" s="40">
        <v>8</v>
      </c>
      <c r="G11523" s="25">
        <v>44</v>
      </c>
      <c r="H11523" s="25">
        <v>352</v>
      </c>
      <c r="I11523" s="25"/>
      <c r="J11523" s="58" t="e">
        <f>HYPERLINK("#"&amp;"Insumos"&amp;"!A"&amp;MATCH($B11523,#REF!,0),"Ins "&amp;$B11523)</f>
        <v>#REF!</v>
      </c>
      <c r="M11523" s="220"/>
    </row>
    <row r="11524" spans="1:13" x14ac:dyDescent="0.2">
      <c r="A11524" s="35" t="s">
        <v>12853</v>
      </c>
      <c r="B11524" s="34" t="s">
        <v>12842</v>
      </c>
      <c r="C11524" s="45" t="s">
        <v>12858</v>
      </c>
      <c r="D11524" s="23" t="s">
        <v>5751</v>
      </c>
      <c r="E11524" s="23" t="s">
        <v>463</v>
      </c>
      <c r="F11524" s="40">
        <v>0.17</v>
      </c>
      <c r="G11524" s="25">
        <v>14000</v>
      </c>
      <c r="H11524" s="25">
        <v>2380</v>
      </c>
      <c r="I11524" s="25"/>
      <c r="J11524" s="58" t="e">
        <f>HYPERLINK("#"&amp;"Insumos"&amp;"!A"&amp;MATCH($B11524,#REF!,0),"Ins "&amp;$B11524)</f>
        <v>#REF!</v>
      </c>
      <c r="M11524" s="220"/>
    </row>
    <row r="11525" spans="1:13" x14ac:dyDescent="0.2">
      <c r="A11525" s="35" t="s">
        <v>12853</v>
      </c>
      <c r="B11525" s="34" t="s">
        <v>12843</v>
      </c>
      <c r="C11525" s="45" t="s">
        <v>12859</v>
      </c>
      <c r="D11525" s="23" t="s">
        <v>5751</v>
      </c>
      <c r="E11525" s="23" t="s">
        <v>463</v>
      </c>
      <c r="F11525" s="40">
        <v>0.17</v>
      </c>
      <c r="G11525" s="25">
        <v>18900</v>
      </c>
      <c r="H11525" s="25">
        <v>3213</v>
      </c>
      <c r="I11525" s="25"/>
      <c r="J11525" s="58" t="e">
        <f>HYPERLINK("#"&amp;"Insumos"&amp;"!A"&amp;MATCH($B11525,#REF!,0),"Ins "&amp;$B11525)</f>
        <v>#REF!</v>
      </c>
      <c r="M11525" s="220"/>
    </row>
    <row r="11526" spans="1:13" x14ac:dyDescent="0.2">
      <c r="A11526" s="35" t="s">
        <v>12853</v>
      </c>
      <c r="B11526" s="1" t="s">
        <v>5007</v>
      </c>
      <c r="C11526" s="45" t="s">
        <v>720</v>
      </c>
      <c r="D11526" s="23" t="s">
        <v>5751</v>
      </c>
      <c r="E11526" s="23" t="s">
        <v>4134</v>
      </c>
      <c r="F11526" s="40">
        <v>0.35</v>
      </c>
      <c r="G11526" s="25">
        <v>1897</v>
      </c>
      <c r="H11526" s="25">
        <v>664</v>
      </c>
      <c r="I11526" s="25"/>
      <c r="J11526" s="58" t="e">
        <f>HYPERLINK("#"&amp;"Insumos"&amp;"!A"&amp;MATCH($B11526,#REF!,0),"Ins "&amp;$B11526)</f>
        <v>#REF!</v>
      </c>
      <c r="M11526" s="220"/>
    </row>
    <row r="11527" spans="1:13" ht="76.5" x14ac:dyDescent="0.2">
      <c r="A11527" s="36" t="s">
        <v>12868</v>
      </c>
      <c r="B11527" s="26" t="s">
        <v>6816</v>
      </c>
      <c r="C11527" s="79" t="s">
        <v>12869</v>
      </c>
      <c r="D11527" s="37" t="s">
        <v>5608</v>
      </c>
      <c r="E11527" s="37" t="s">
        <v>464</v>
      </c>
      <c r="F11527" s="41"/>
      <c r="G11527" s="27"/>
      <c r="H11527" s="27"/>
      <c r="I11527" s="27">
        <v>301000</v>
      </c>
      <c r="M11527" s="220">
        <f t="shared" ref="M11527:M11577" si="180">ROUND(I11527*(1+$L$2),0)</f>
        <v>394190</v>
      </c>
    </row>
    <row r="11528" spans="1:13" x14ac:dyDescent="0.2">
      <c r="A11528" s="35" t="s">
        <v>12868</v>
      </c>
      <c r="B11528" s="1" t="s">
        <v>217</v>
      </c>
      <c r="C11528" s="45" t="s">
        <v>1018</v>
      </c>
      <c r="D11528" s="23" t="s">
        <v>5734</v>
      </c>
      <c r="E11528" s="23" t="s">
        <v>4141</v>
      </c>
      <c r="F11528" s="40">
        <v>1.8</v>
      </c>
      <c r="G11528" s="25">
        <v>57752</v>
      </c>
      <c r="H11528" s="25">
        <v>103954</v>
      </c>
      <c r="I11528" s="25"/>
      <c r="J11528" s="58" t="e">
        <f>HYPERLINK("#"&amp;"Insumos"&amp;"!A"&amp;MATCH($B11528,#REF!,0),"Ins "&amp;$B11528)</f>
        <v>#REF!</v>
      </c>
      <c r="M11528" s="220"/>
    </row>
    <row r="11529" spans="1:13" x14ac:dyDescent="0.2">
      <c r="A11529" s="35" t="s">
        <v>12868</v>
      </c>
      <c r="B11529" s="1" t="s">
        <v>263</v>
      </c>
      <c r="C11529" s="45" t="s">
        <v>696</v>
      </c>
      <c r="D11529" s="23" t="s">
        <v>5534</v>
      </c>
      <c r="E11529" s="23" t="s">
        <v>4140</v>
      </c>
      <c r="F11529" s="40">
        <v>0.05</v>
      </c>
      <c r="G11529" s="25">
        <v>187426</v>
      </c>
      <c r="H11529" s="25">
        <v>9371</v>
      </c>
      <c r="I11529" s="25"/>
      <c r="J11529" s="58" t="e">
        <f>HYPERLINK("#"&amp;"Insumos"&amp;"!A"&amp;MATCH($B11529,#REF!,0),"Ins "&amp;$B11529)</f>
        <v>#REF!</v>
      </c>
      <c r="M11529" s="220"/>
    </row>
    <row r="11530" spans="1:13" ht="38.25" x14ac:dyDescent="0.2">
      <c r="A11530" s="35" t="s">
        <v>12868</v>
      </c>
      <c r="B11530" s="34" t="s">
        <v>12359</v>
      </c>
      <c r="C11530" s="45" t="s">
        <v>12797</v>
      </c>
      <c r="D11530" s="23" t="s">
        <v>5534</v>
      </c>
      <c r="E11530" s="23" t="s">
        <v>4140</v>
      </c>
      <c r="F11530" s="40">
        <v>0.15</v>
      </c>
      <c r="G11530" s="25">
        <v>55692</v>
      </c>
      <c r="H11530" s="25">
        <v>8354</v>
      </c>
      <c r="I11530" s="25"/>
      <c r="J11530" s="58" t="e">
        <f>HYPERLINK("#"&amp;"Insumos"&amp;"!A"&amp;MATCH($B11530,#REF!,0),"Ins "&amp;$B11530)</f>
        <v>#REF!</v>
      </c>
      <c r="M11530" s="220"/>
    </row>
    <row r="11531" spans="1:13" x14ac:dyDescent="0.2">
      <c r="A11531" s="35" t="s">
        <v>12868</v>
      </c>
      <c r="B11531" s="1" t="s">
        <v>5533</v>
      </c>
      <c r="C11531" s="45" t="s">
        <v>5892</v>
      </c>
      <c r="D11531" s="23" t="s">
        <v>977</v>
      </c>
      <c r="E11531" s="23" t="s">
        <v>4134</v>
      </c>
      <c r="F11531" s="40">
        <v>1</v>
      </c>
      <c r="G11531" s="25">
        <v>3623</v>
      </c>
      <c r="H11531" s="25">
        <v>3623</v>
      </c>
      <c r="I11531" s="25"/>
      <c r="J11531" s="58" t="e">
        <f>HYPERLINK("#"&amp;"Insumos"&amp;"!A"&amp;MATCH($B11531,#REF!,0),"Ins "&amp;$B11531)</f>
        <v>#REF!</v>
      </c>
      <c r="M11531" s="220"/>
    </row>
    <row r="11532" spans="1:13" x14ac:dyDescent="0.2">
      <c r="A11532" s="35" t="s">
        <v>12868</v>
      </c>
      <c r="B11532" s="34" t="s">
        <v>12451</v>
      </c>
      <c r="C11532" s="45" t="s">
        <v>12508</v>
      </c>
      <c r="D11532" s="23" t="s">
        <v>5751</v>
      </c>
      <c r="E11532" s="23" t="s">
        <v>9092</v>
      </c>
      <c r="F11532" s="40">
        <v>0.15</v>
      </c>
      <c r="G11532" s="25">
        <v>93600</v>
      </c>
      <c r="H11532" s="25">
        <v>14040</v>
      </c>
      <c r="I11532" s="25"/>
      <c r="J11532" s="58" t="e">
        <f>HYPERLINK("#"&amp;"Insumos"&amp;"!A"&amp;MATCH($B11532,#REF!,0),"Ins "&amp;$B11532)</f>
        <v>#REF!</v>
      </c>
      <c r="M11532" s="220"/>
    </row>
    <row r="11533" spans="1:13" x14ac:dyDescent="0.2">
      <c r="A11533" s="35" t="s">
        <v>12868</v>
      </c>
      <c r="B11533" s="1" t="s">
        <v>4579</v>
      </c>
      <c r="C11533" s="45" t="s">
        <v>1440</v>
      </c>
      <c r="D11533" s="23" t="s">
        <v>5751</v>
      </c>
      <c r="E11533" s="23" t="s">
        <v>4134</v>
      </c>
      <c r="F11533" s="40">
        <v>0.15</v>
      </c>
      <c r="G11533" s="25">
        <v>46696</v>
      </c>
      <c r="H11533" s="25">
        <v>7004</v>
      </c>
      <c r="I11533" s="25"/>
      <c r="J11533" s="58" t="e">
        <f>HYPERLINK("#"&amp;"Insumos"&amp;"!A"&amp;MATCH($B11533,#REF!,0),"Ins "&amp;$B11533)</f>
        <v>#REF!</v>
      </c>
      <c r="M11533" s="220"/>
    </row>
    <row r="11534" spans="1:13" x14ac:dyDescent="0.2">
      <c r="A11534" s="35" t="s">
        <v>12868</v>
      </c>
      <c r="B11534" s="1" t="s">
        <v>4580</v>
      </c>
      <c r="C11534" s="45" t="s">
        <v>1441</v>
      </c>
      <c r="D11534" s="23" t="s">
        <v>5751</v>
      </c>
      <c r="E11534" s="23" t="s">
        <v>4134</v>
      </c>
      <c r="F11534" s="40">
        <v>0.15</v>
      </c>
      <c r="G11534" s="25">
        <v>37336</v>
      </c>
      <c r="H11534" s="25">
        <v>5600</v>
      </c>
      <c r="I11534" s="25"/>
      <c r="J11534" s="58" t="e">
        <f>HYPERLINK("#"&amp;"Insumos"&amp;"!A"&amp;MATCH($B11534,#REF!,0),"Ins "&amp;$B11534)</f>
        <v>#REF!</v>
      </c>
      <c r="M11534" s="220"/>
    </row>
    <row r="11535" spans="1:13" x14ac:dyDescent="0.2">
      <c r="A11535" s="35" t="s">
        <v>12868</v>
      </c>
      <c r="B11535" s="1" t="s">
        <v>5007</v>
      </c>
      <c r="C11535" s="45" t="s">
        <v>720</v>
      </c>
      <c r="D11535" s="23" t="s">
        <v>5751</v>
      </c>
      <c r="E11535" s="23" t="s">
        <v>4134</v>
      </c>
      <c r="F11535" s="40">
        <v>1</v>
      </c>
      <c r="G11535" s="25">
        <v>1897</v>
      </c>
      <c r="H11535" s="25">
        <v>1897</v>
      </c>
      <c r="I11535" s="25"/>
      <c r="J11535" s="58" t="e">
        <f>HYPERLINK("#"&amp;"Insumos"&amp;"!A"&amp;MATCH($B11535,#REF!,0),"Ins "&amp;$B11535)</f>
        <v>#REF!</v>
      </c>
      <c r="M11535" s="220"/>
    </row>
    <row r="11536" spans="1:13" x14ac:dyDescent="0.2">
      <c r="A11536" s="35" t="s">
        <v>12868</v>
      </c>
      <c r="B11536" s="34" t="s">
        <v>12778</v>
      </c>
      <c r="C11536" s="45" t="s">
        <v>12796</v>
      </c>
      <c r="D11536" s="23" t="s">
        <v>5751</v>
      </c>
      <c r="E11536" s="23" t="s">
        <v>464</v>
      </c>
      <c r="F11536" s="40">
        <v>1</v>
      </c>
      <c r="G11536" s="25">
        <v>10000</v>
      </c>
      <c r="H11536" s="25">
        <v>10000</v>
      </c>
      <c r="I11536" s="25"/>
      <c r="J11536" s="58" t="e">
        <f>HYPERLINK("#"&amp;"Insumos"&amp;"!A"&amp;MATCH($B11536,#REF!,0),"Ins "&amp;$B11536)</f>
        <v>#REF!</v>
      </c>
      <c r="M11536" s="220"/>
    </row>
    <row r="11537" spans="1:13" x14ac:dyDescent="0.2">
      <c r="A11537" s="35" t="s">
        <v>12868</v>
      </c>
      <c r="B11537" s="34" t="s">
        <v>12777</v>
      </c>
      <c r="C11537" s="45" t="s">
        <v>12795</v>
      </c>
      <c r="D11537" s="23" t="s">
        <v>5751</v>
      </c>
      <c r="E11537" s="23" t="s">
        <v>4134</v>
      </c>
      <c r="F11537" s="40">
        <v>0.5</v>
      </c>
      <c r="G11537" s="25">
        <v>141800</v>
      </c>
      <c r="H11537" s="25">
        <v>70900</v>
      </c>
      <c r="I11537" s="25"/>
      <c r="J11537" s="58" t="e">
        <f>HYPERLINK("#"&amp;"Insumos"&amp;"!A"&amp;MATCH($B11537,#REF!,0),"Ins "&amp;$B11537)</f>
        <v>#REF!</v>
      </c>
      <c r="M11537" s="220"/>
    </row>
    <row r="11538" spans="1:13" x14ac:dyDescent="0.2">
      <c r="A11538" s="35" t="s">
        <v>12868</v>
      </c>
      <c r="B11538" s="1" t="s">
        <v>5328</v>
      </c>
      <c r="C11538" s="45" t="s">
        <v>1142</v>
      </c>
      <c r="D11538" s="23" t="s">
        <v>5751</v>
      </c>
      <c r="E11538" s="23" t="s">
        <v>4134</v>
      </c>
      <c r="F11538" s="40">
        <v>6</v>
      </c>
      <c r="G11538" s="25">
        <v>5121</v>
      </c>
      <c r="H11538" s="25">
        <v>30726</v>
      </c>
      <c r="I11538" s="25"/>
      <c r="J11538" s="58" t="e">
        <f>HYPERLINK("#"&amp;"Insumos"&amp;"!A"&amp;MATCH($B11538,#REF!,0),"Ins "&amp;$B11538)</f>
        <v>#REF!</v>
      </c>
      <c r="M11538" s="220"/>
    </row>
    <row r="11539" spans="1:13" x14ac:dyDescent="0.2">
      <c r="A11539" s="35" t="s">
        <v>12868</v>
      </c>
      <c r="B11539" s="1" t="s">
        <v>5193</v>
      </c>
      <c r="C11539" s="45" t="s">
        <v>1218</v>
      </c>
      <c r="D11539" s="23" t="s">
        <v>5751</v>
      </c>
      <c r="E11539" s="23" t="s">
        <v>4134</v>
      </c>
      <c r="F11539" s="46">
        <v>0.33450000000000002</v>
      </c>
      <c r="G11539" s="25">
        <v>37291</v>
      </c>
      <c r="H11539" s="25">
        <v>12474</v>
      </c>
      <c r="I11539" s="25"/>
      <c r="J11539" s="58" t="e">
        <f>HYPERLINK("#"&amp;"Insumos"&amp;"!A"&amp;MATCH($B11539,#REF!,0),"Ins "&amp;$B11539)</f>
        <v>#REF!</v>
      </c>
      <c r="L11539" s="178"/>
      <c r="M11539" s="220"/>
    </row>
    <row r="11540" spans="1:13" ht="25.5" x14ac:dyDescent="0.2">
      <c r="A11540" s="35" t="s">
        <v>12868</v>
      </c>
      <c r="B11540" s="1" t="s">
        <v>4781</v>
      </c>
      <c r="C11540" s="45" t="s">
        <v>1306</v>
      </c>
      <c r="D11540" s="23" t="s">
        <v>5751</v>
      </c>
      <c r="E11540" s="23" t="s">
        <v>4134</v>
      </c>
      <c r="F11540" s="40">
        <v>0.3</v>
      </c>
      <c r="G11540" s="25">
        <v>76856</v>
      </c>
      <c r="H11540" s="25">
        <v>23057</v>
      </c>
      <c r="I11540" s="25"/>
      <c r="J11540" s="58" t="e">
        <f>HYPERLINK("#"&amp;"Insumos"&amp;"!A"&amp;MATCH($B11540,#REF!,0),"Ins "&amp;$B11540)</f>
        <v>#REF!</v>
      </c>
      <c r="M11540" s="220"/>
    </row>
    <row r="11541" spans="1:13" ht="395.25" x14ac:dyDescent="0.2">
      <c r="A11541" s="36" t="s">
        <v>12870</v>
      </c>
      <c r="B11541" s="26" t="s">
        <v>6816</v>
      </c>
      <c r="C11541" s="79" t="s">
        <v>12871</v>
      </c>
      <c r="D11541" s="37" t="s">
        <v>5608</v>
      </c>
      <c r="E11541" s="37" t="s">
        <v>465</v>
      </c>
      <c r="F11541" s="41"/>
      <c r="G11541" s="27"/>
      <c r="H11541" s="27"/>
      <c r="I11541" s="27">
        <v>203698</v>
      </c>
      <c r="M11541" s="220">
        <f t="shared" si="180"/>
        <v>266763</v>
      </c>
    </row>
    <row r="11542" spans="1:13" x14ac:dyDescent="0.2">
      <c r="A11542" s="35" t="s">
        <v>12870</v>
      </c>
      <c r="B11542" s="1" t="s">
        <v>5578</v>
      </c>
      <c r="C11542" s="45" t="s">
        <v>1015</v>
      </c>
      <c r="D11542" s="23" t="s">
        <v>5734</v>
      </c>
      <c r="E11542" s="23" t="s">
        <v>4141</v>
      </c>
      <c r="F11542" s="40">
        <v>0.25</v>
      </c>
      <c r="G11542" s="25">
        <v>52425</v>
      </c>
      <c r="H11542" s="25">
        <v>13106</v>
      </c>
      <c r="I11542" s="25"/>
      <c r="J11542" s="58" t="e">
        <f>HYPERLINK("#"&amp;"Insumos"&amp;"!A"&amp;MATCH($B11542,#REF!,0),"Ins "&amp;$B11542)</f>
        <v>#REF!</v>
      </c>
      <c r="K11542" s="47"/>
      <c r="M11542" s="220"/>
    </row>
    <row r="11543" spans="1:13" ht="25.5" x14ac:dyDescent="0.2">
      <c r="A11543" s="35" t="s">
        <v>12870</v>
      </c>
      <c r="B11543" s="1" t="s">
        <v>597</v>
      </c>
      <c r="C11543" s="45" t="s">
        <v>8738</v>
      </c>
      <c r="D11543" s="23" t="s">
        <v>5534</v>
      </c>
      <c r="E11543" s="23" t="s">
        <v>8737</v>
      </c>
      <c r="F11543" s="40">
        <v>0.08</v>
      </c>
      <c r="G11543" s="25">
        <v>17302</v>
      </c>
      <c r="H11543" s="25">
        <v>1384</v>
      </c>
      <c r="I11543" s="25"/>
      <c r="J11543" s="58" t="e">
        <f>HYPERLINK("#"&amp;"Insumos"&amp;"!A"&amp;MATCH($B11543,#REF!,0),"Ins "&amp;$B11543)</f>
        <v>#REF!</v>
      </c>
      <c r="M11543" s="220"/>
    </row>
    <row r="11544" spans="1:13" x14ac:dyDescent="0.2">
      <c r="A11544" s="35" t="s">
        <v>12870</v>
      </c>
      <c r="B11544" s="34" t="s">
        <v>263</v>
      </c>
      <c r="C11544" s="45" t="s">
        <v>696</v>
      </c>
      <c r="D11544" s="23" t="s">
        <v>5534</v>
      </c>
      <c r="E11544" s="23" t="s">
        <v>4140</v>
      </c>
      <c r="F11544" s="40">
        <v>1.7999999999999999E-2</v>
      </c>
      <c r="G11544" s="25">
        <v>187426</v>
      </c>
      <c r="H11544" s="25">
        <v>3374</v>
      </c>
      <c r="I11544" s="25"/>
      <c r="J11544" s="58" t="e">
        <f>HYPERLINK("#"&amp;"Insumos"&amp;"!A"&amp;MATCH($B11544,#REF!,0),"Ins "&amp;$B11544)</f>
        <v>#REF!</v>
      </c>
      <c r="M11544" s="220"/>
    </row>
    <row r="11545" spans="1:13" x14ac:dyDescent="0.2">
      <c r="A11545" s="35" t="s">
        <v>12870</v>
      </c>
      <c r="B11545" s="1" t="s">
        <v>262</v>
      </c>
      <c r="C11545" s="45" t="s">
        <v>292</v>
      </c>
      <c r="D11545" s="23" t="s">
        <v>5534</v>
      </c>
      <c r="E11545" s="23" t="s">
        <v>4140</v>
      </c>
      <c r="F11545" s="46">
        <v>1.1999999999999999E-3</v>
      </c>
      <c r="G11545" s="25">
        <v>4348310</v>
      </c>
      <c r="H11545" s="25">
        <v>5218</v>
      </c>
      <c r="I11545" s="25"/>
      <c r="J11545" s="58" t="e">
        <f>HYPERLINK("#"&amp;"Insumos"&amp;"!A"&amp;MATCH($B11545,#REF!,0),"Ins "&amp;$B11545)</f>
        <v>#REF!</v>
      </c>
      <c r="K11545" s="47"/>
      <c r="M11545" s="220"/>
    </row>
    <row r="11546" spans="1:13" x14ac:dyDescent="0.2">
      <c r="A11546" s="35" t="s">
        <v>12870</v>
      </c>
      <c r="B11546" s="34" t="s">
        <v>11479</v>
      </c>
      <c r="C11546" s="45" t="s">
        <v>11480</v>
      </c>
      <c r="D11546" s="23" t="s">
        <v>5534</v>
      </c>
      <c r="E11546" s="23" t="s">
        <v>4140</v>
      </c>
      <c r="F11546" s="46">
        <v>8.8999999999999999E-3</v>
      </c>
      <c r="G11546" s="25">
        <v>140400</v>
      </c>
      <c r="H11546" s="25">
        <v>1250</v>
      </c>
      <c r="I11546" s="25"/>
      <c r="J11546" s="58" t="e">
        <f>HYPERLINK("#"&amp;"Insumos"&amp;"!A"&amp;MATCH($B11546,#REF!,0),"Ins "&amp;$B11546)</f>
        <v>#REF!</v>
      </c>
      <c r="M11546" s="220"/>
    </row>
    <row r="11547" spans="1:13" x14ac:dyDescent="0.2">
      <c r="A11547" s="35" t="s">
        <v>12870</v>
      </c>
      <c r="B11547" s="1" t="s">
        <v>12916</v>
      </c>
      <c r="C11547" s="45" t="s">
        <v>12915</v>
      </c>
      <c r="D11547" s="23" t="s">
        <v>5534</v>
      </c>
      <c r="E11547" s="23" t="s">
        <v>4140</v>
      </c>
      <c r="F11547" s="46">
        <v>6.1999999999999998E-3</v>
      </c>
      <c r="G11547" s="25">
        <v>246450</v>
      </c>
      <c r="H11547" s="25">
        <v>1528</v>
      </c>
      <c r="I11547" s="25"/>
      <c r="J11547" s="58" t="e">
        <f>HYPERLINK("#"&amp;"Insumos"&amp;"!A"&amp;MATCH($B11547,#REF!,0),"Ins "&amp;$B11547)</f>
        <v>#REF!</v>
      </c>
      <c r="M11547" s="220"/>
    </row>
    <row r="11548" spans="1:13" x14ac:dyDescent="0.2">
      <c r="A11548" s="35" t="s">
        <v>12870</v>
      </c>
      <c r="B11548" s="1" t="s">
        <v>5533</v>
      </c>
      <c r="C11548" s="45" t="s">
        <v>5892</v>
      </c>
      <c r="D11548" s="23" t="s">
        <v>977</v>
      </c>
      <c r="E11548" s="23" t="s">
        <v>4134</v>
      </c>
      <c r="F11548" s="40">
        <v>0.2</v>
      </c>
      <c r="G11548" s="25">
        <v>3623</v>
      </c>
      <c r="H11548" s="25">
        <v>725</v>
      </c>
      <c r="I11548" s="25"/>
      <c r="J11548" s="58" t="e">
        <f>HYPERLINK("#"&amp;"Insumos"&amp;"!A"&amp;MATCH($B11548,#REF!,0),"Ins "&amp;$B11548)</f>
        <v>#REF!</v>
      </c>
      <c r="M11548" s="220"/>
    </row>
    <row r="11549" spans="1:13" x14ac:dyDescent="0.2">
      <c r="A11549" s="35" t="s">
        <v>12870</v>
      </c>
      <c r="B11549" s="1" t="s">
        <v>5007</v>
      </c>
      <c r="C11549" s="45" t="s">
        <v>720</v>
      </c>
      <c r="D11549" s="23" t="s">
        <v>5751</v>
      </c>
      <c r="E11549" s="23" t="s">
        <v>4134</v>
      </c>
      <c r="F11549" s="40">
        <v>0.5</v>
      </c>
      <c r="G11549" s="25">
        <v>1897</v>
      </c>
      <c r="H11549" s="25">
        <v>949</v>
      </c>
      <c r="I11549" s="25"/>
      <c r="J11549" s="58" t="e">
        <f>HYPERLINK("#"&amp;"Insumos"&amp;"!A"&amp;MATCH($B11549,#REF!,0),"Ins "&amp;$B11549)</f>
        <v>#REF!</v>
      </c>
      <c r="M11549" s="220"/>
    </row>
    <row r="11550" spans="1:13" ht="25.5" x14ac:dyDescent="0.2">
      <c r="A11550" s="35" t="s">
        <v>12870</v>
      </c>
      <c r="B11550" s="34" t="s">
        <v>12848</v>
      </c>
      <c r="C11550" s="45" t="s">
        <v>12899</v>
      </c>
      <c r="D11550" s="23" t="s">
        <v>5751</v>
      </c>
      <c r="E11550" s="23" t="s">
        <v>465</v>
      </c>
      <c r="F11550" s="40">
        <v>1.1599999999999999</v>
      </c>
      <c r="G11550" s="25">
        <v>49483.77</v>
      </c>
      <c r="H11550" s="25">
        <v>57401</v>
      </c>
      <c r="I11550" s="25"/>
      <c r="J11550" s="58" t="e">
        <f>HYPERLINK("#"&amp;"Insumos"&amp;"!A"&amp;MATCH($B11550,#REF!,0),"Ins "&amp;$B11550)</f>
        <v>#REF!</v>
      </c>
      <c r="M11550" s="220"/>
    </row>
    <row r="11551" spans="1:13" x14ac:dyDescent="0.2">
      <c r="A11551" s="35" t="s">
        <v>12870</v>
      </c>
      <c r="B11551" s="34" t="s">
        <v>12849</v>
      </c>
      <c r="C11551" s="45" t="s">
        <v>12900</v>
      </c>
      <c r="D11551" s="23" t="s">
        <v>5751</v>
      </c>
      <c r="E11551" s="23" t="s">
        <v>12422</v>
      </c>
      <c r="F11551" s="40">
        <v>3.0999999999999999E-3</v>
      </c>
      <c r="G11551" s="25">
        <v>555629</v>
      </c>
      <c r="H11551" s="25">
        <v>1722</v>
      </c>
      <c r="I11551" s="25"/>
      <c r="J11551" s="58" t="e">
        <f>HYPERLINK("#"&amp;"Insumos"&amp;"!A"&amp;MATCH($B11551,#REF!,0),"Ins "&amp;$B11551)</f>
        <v>#REF!</v>
      </c>
      <c r="M11551" s="220"/>
    </row>
    <row r="11552" spans="1:13" x14ac:dyDescent="0.2">
      <c r="A11552" s="35" t="s">
        <v>12870</v>
      </c>
      <c r="B11552" s="1" t="s">
        <v>12850</v>
      </c>
      <c r="C11552" s="45" t="s">
        <v>12901</v>
      </c>
      <c r="D11552" s="23" t="s">
        <v>5751</v>
      </c>
      <c r="E11552" s="23" t="s">
        <v>4134</v>
      </c>
      <c r="F11552" s="46">
        <v>2.4691999999999998</v>
      </c>
      <c r="G11552" s="25">
        <v>2170</v>
      </c>
      <c r="H11552" s="25">
        <v>5358</v>
      </c>
      <c r="I11552" s="25"/>
      <c r="J11552" s="58" t="e">
        <f>HYPERLINK("#"&amp;"Insumos"&amp;"!A"&amp;MATCH($B11552,#REF!,0),"Ins "&amp;$B11552)</f>
        <v>#REF!</v>
      </c>
      <c r="M11552" s="220"/>
    </row>
    <row r="11553" spans="1:13" x14ac:dyDescent="0.2">
      <c r="A11553" s="35" t="s">
        <v>12870</v>
      </c>
      <c r="B11553" s="1" t="s">
        <v>12851</v>
      </c>
      <c r="C11553" s="45" t="s">
        <v>12902</v>
      </c>
      <c r="D11553" s="23" t="s">
        <v>5751</v>
      </c>
      <c r="E11553" s="23" t="s">
        <v>4134</v>
      </c>
      <c r="F11553" s="46">
        <v>2.4691999999999998</v>
      </c>
      <c r="G11553" s="25">
        <v>1230</v>
      </c>
      <c r="H11553" s="25">
        <v>3037</v>
      </c>
      <c r="I11553" s="25"/>
      <c r="J11553" s="58" t="e">
        <f>HYPERLINK("#"&amp;"Insumos"&amp;"!A"&amp;MATCH($B11553,#REF!,0),"Ins "&amp;$B11553)</f>
        <v>#REF!</v>
      </c>
      <c r="L11553" s="178"/>
      <c r="M11553" s="220"/>
    </row>
    <row r="11554" spans="1:13" x14ac:dyDescent="0.2">
      <c r="A11554" s="35" t="s">
        <v>12870</v>
      </c>
      <c r="B11554" s="1" t="s">
        <v>12880</v>
      </c>
      <c r="C11554" s="45" t="s">
        <v>12903</v>
      </c>
      <c r="D11554" s="23" t="s">
        <v>5751</v>
      </c>
      <c r="E11554" s="23" t="s">
        <v>4134</v>
      </c>
      <c r="F11554" s="46">
        <v>2.2160000000000002</v>
      </c>
      <c r="G11554" s="25">
        <v>1014</v>
      </c>
      <c r="H11554" s="25">
        <v>2247</v>
      </c>
      <c r="I11554" s="25"/>
      <c r="J11554" s="58" t="e">
        <f>HYPERLINK("#"&amp;"Insumos"&amp;"!A"&amp;MATCH($B11554,#REF!,0),"Ins "&amp;$B11554)</f>
        <v>#REF!</v>
      </c>
      <c r="M11554" s="220"/>
    </row>
    <row r="11555" spans="1:13" x14ac:dyDescent="0.2">
      <c r="A11555" s="35" t="s">
        <v>12870</v>
      </c>
      <c r="B11555" s="1" t="s">
        <v>12881</v>
      </c>
      <c r="C11555" s="45" t="s">
        <v>12904</v>
      </c>
      <c r="D11555" s="23" t="s">
        <v>5751</v>
      </c>
      <c r="E11555" s="23" t="s">
        <v>4134</v>
      </c>
      <c r="F11555" s="46">
        <v>1.8795999999999999</v>
      </c>
      <c r="G11555" s="25">
        <v>1144</v>
      </c>
      <c r="H11555" s="25">
        <v>2150</v>
      </c>
      <c r="I11555" s="25"/>
      <c r="J11555" s="58" t="e">
        <f>HYPERLINK("#"&amp;"Insumos"&amp;"!A"&amp;MATCH($B11555,#REF!,0),"Ins "&amp;$B11555)</f>
        <v>#REF!</v>
      </c>
      <c r="M11555" s="220"/>
    </row>
    <row r="11556" spans="1:13" x14ac:dyDescent="0.2">
      <c r="A11556" s="35" t="s">
        <v>12870</v>
      </c>
      <c r="B11556" s="1" t="s">
        <v>12882</v>
      </c>
      <c r="C11556" s="45" t="s">
        <v>12905</v>
      </c>
      <c r="D11556" s="23" t="s">
        <v>5751</v>
      </c>
      <c r="E11556" s="23" t="s">
        <v>465</v>
      </c>
      <c r="F11556" s="40">
        <v>1.02</v>
      </c>
      <c r="G11556" s="25">
        <v>43750</v>
      </c>
      <c r="H11556" s="25">
        <v>44625</v>
      </c>
      <c r="I11556" s="25"/>
      <c r="J11556" s="58" t="e">
        <f>HYPERLINK("#"&amp;"Insumos"&amp;"!A"&amp;MATCH($B11556,#REF!,0),"Ins "&amp;$B11556)</f>
        <v>#REF!</v>
      </c>
      <c r="M11556" s="220"/>
    </row>
    <row r="11557" spans="1:13" x14ac:dyDescent="0.2">
      <c r="A11557" s="35" t="s">
        <v>12870</v>
      </c>
      <c r="B11557" s="1" t="s">
        <v>12883</v>
      </c>
      <c r="C11557" s="45" t="s">
        <v>12906</v>
      </c>
      <c r="D11557" s="23" t="s">
        <v>5751</v>
      </c>
      <c r="E11557" s="23" t="s">
        <v>12907</v>
      </c>
      <c r="F11557" s="46">
        <v>3.7000000000000002E-3</v>
      </c>
      <c r="G11557" s="25">
        <v>1120509</v>
      </c>
      <c r="H11557" s="25">
        <v>4146</v>
      </c>
      <c r="I11557" s="25"/>
      <c r="J11557" s="58" t="e">
        <f>HYPERLINK("#"&amp;"Insumos"&amp;"!A"&amp;MATCH($B11557,#REF!,0),"Ins "&amp;$B11557)</f>
        <v>#REF!</v>
      </c>
      <c r="M11557" s="220"/>
    </row>
    <row r="11558" spans="1:13" x14ac:dyDescent="0.2">
      <c r="A11558" s="35" t="s">
        <v>12870</v>
      </c>
      <c r="B11558" s="1" t="s">
        <v>12884</v>
      </c>
      <c r="C11558" s="45" t="s">
        <v>12908</v>
      </c>
      <c r="D11558" s="23" t="s">
        <v>5751</v>
      </c>
      <c r="E11558" s="23" t="s">
        <v>4134</v>
      </c>
      <c r="F11558" s="40">
        <v>0.44400000000000001</v>
      </c>
      <c r="G11558" s="25">
        <v>1053</v>
      </c>
      <c r="H11558" s="25">
        <v>468</v>
      </c>
      <c r="I11558" s="25"/>
      <c r="J11558" s="58" t="e">
        <f>HYPERLINK("#"&amp;"Insumos"&amp;"!A"&amp;MATCH($B11558,#REF!,0),"Ins "&amp;$B11558)</f>
        <v>#REF!</v>
      </c>
      <c r="M11558" s="220"/>
    </row>
    <row r="11559" spans="1:13" x14ac:dyDescent="0.2">
      <c r="A11559" s="35" t="s">
        <v>12870</v>
      </c>
      <c r="B11559" s="1" t="s">
        <v>12885</v>
      </c>
      <c r="C11559" s="45" t="s">
        <v>12909</v>
      </c>
      <c r="D11559" s="23" t="s">
        <v>5751</v>
      </c>
      <c r="E11559" s="23" t="s">
        <v>464</v>
      </c>
      <c r="F11559" s="46">
        <v>7.4999999999999997E-3</v>
      </c>
      <c r="G11559" s="25">
        <v>94361</v>
      </c>
      <c r="H11559" s="25">
        <v>708</v>
      </c>
      <c r="I11559" s="25"/>
      <c r="J11559" s="58" t="e">
        <f>HYPERLINK("#"&amp;"Insumos"&amp;"!A"&amp;MATCH($B11559,#REF!,0),"Ins "&amp;$B11559)</f>
        <v>#REF!</v>
      </c>
      <c r="M11559" s="220"/>
    </row>
    <row r="11560" spans="1:13" x14ac:dyDescent="0.2">
      <c r="A11560" s="35" t="s">
        <v>12870</v>
      </c>
      <c r="B11560" s="1" t="s">
        <v>12886</v>
      </c>
      <c r="C11560" s="45" t="s">
        <v>12910</v>
      </c>
      <c r="D11560" s="23" t="s">
        <v>5751</v>
      </c>
      <c r="E11560" s="23" t="s">
        <v>12422</v>
      </c>
      <c r="F11560" s="46">
        <v>8.9999999999999998E-4</v>
      </c>
      <c r="G11560" s="25">
        <v>561227</v>
      </c>
      <c r="H11560" s="25">
        <v>505</v>
      </c>
      <c r="I11560" s="25"/>
      <c r="J11560" s="58" t="e">
        <f>HYPERLINK("#"&amp;"Insumos"&amp;"!A"&amp;MATCH($B11560,#REF!,0),"Ins "&amp;$B11560)</f>
        <v>#REF!</v>
      </c>
      <c r="M11560" s="220"/>
    </row>
    <row r="11561" spans="1:13" x14ac:dyDescent="0.2">
      <c r="A11561" s="35" t="s">
        <v>12870</v>
      </c>
      <c r="B11561" s="1" t="s">
        <v>12887</v>
      </c>
      <c r="C11561" s="45" t="s">
        <v>12911</v>
      </c>
      <c r="D11561" s="23" t="s">
        <v>5751</v>
      </c>
      <c r="E11561" s="23" t="s">
        <v>12912</v>
      </c>
      <c r="F11561" s="46">
        <v>1.1999999999999999E-3</v>
      </c>
      <c r="G11561" s="25">
        <v>96116</v>
      </c>
      <c r="H11561" s="25">
        <v>115</v>
      </c>
      <c r="I11561" s="25"/>
      <c r="J11561" s="58" t="e">
        <f>HYPERLINK("#"&amp;"Insumos"&amp;"!A"&amp;MATCH($B11561,#REF!,0),"Ins "&amp;$B11561)</f>
        <v>#REF!</v>
      </c>
      <c r="M11561" s="220"/>
    </row>
    <row r="11562" spans="1:13" x14ac:dyDescent="0.2">
      <c r="A11562" s="35" t="s">
        <v>12870</v>
      </c>
      <c r="B11562" s="1" t="s">
        <v>12888</v>
      </c>
      <c r="C11562" s="45" t="s">
        <v>12913</v>
      </c>
      <c r="D11562" s="23" t="s">
        <v>5751</v>
      </c>
      <c r="E11562" s="23" t="s">
        <v>4134</v>
      </c>
      <c r="F11562" s="177">
        <v>9.0000000000000006E-5</v>
      </c>
      <c r="G11562" s="25">
        <v>13248982</v>
      </c>
      <c r="H11562" s="25">
        <v>1192</v>
      </c>
      <c r="I11562" s="25"/>
      <c r="J11562" s="58" t="e">
        <f>HYPERLINK("#"&amp;"Insumos"&amp;"!A"&amp;MATCH($B11562,#REF!,0),"Ins "&amp;$B11562)</f>
        <v>#REF!</v>
      </c>
      <c r="M11562" s="220"/>
    </row>
    <row r="11563" spans="1:13" ht="25.5" x14ac:dyDescent="0.2">
      <c r="A11563" s="35" t="s">
        <v>12870</v>
      </c>
      <c r="B11563" s="1" t="s">
        <v>12889</v>
      </c>
      <c r="C11563" s="45" t="s">
        <v>12914</v>
      </c>
      <c r="D11563" s="23" t="s">
        <v>5751</v>
      </c>
      <c r="E11563" s="23" t="s">
        <v>465</v>
      </c>
      <c r="F11563" s="40">
        <v>1.05</v>
      </c>
      <c r="G11563" s="25">
        <v>49990</v>
      </c>
      <c r="H11563" s="25">
        <v>52490</v>
      </c>
      <c r="I11563" s="25"/>
      <c r="J11563" s="58" t="e">
        <f>HYPERLINK("#"&amp;"Insumos"&amp;"!A"&amp;MATCH($B11563,#REF!,0),"Ins "&amp;$B11563)</f>
        <v>#REF!</v>
      </c>
      <c r="M11563" s="220"/>
    </row>
    <row r="11564" spans="1:13" ht="165.75" x14ac:dyDescent="0.2">
      <c r="A11564" s="36" t="s">
        <v>12872</v>
      </c>
      <c r="B11564" s="26" t="s">
        <v>6816</v>
      </c>
      <c r="C11564" s="79" t="s">
        <v>12873</v>
      </c>
      <c r="D11564" s="37" t="s">
        <v>5608</v>
      </c>
      <c r="E11564" s="37" t="s">
        <v>465</v>
      </c>
      <c r="F11564" s="41"/>
      <c r="G11564" s="27"/>
      <c r="H11564" s="27"/>
      <c r="I11564" s="27">
        <v>245800</v>
      </c>
      <c r="M11564" s="220">
        <f t="shared" si="180"/>
        <v>321900</v>
      </c>
    </row>
    <row r="11565" spans="1:13" ht="25.5" x14ac:dyDescent="0.2">
      <c r="A11565" s="35" t="s">
        <v>12872</v>
      </c>
      <c r="B11565" s="1" t="s">
        <v>12890</v>
      </c>
      <c r="C11565" s="45" t="s">
        <v>12917</v>
      </c>
      <c r="D11565" s="23" t="s">
        <v>5751</v>
      </c>
      <c r="E11565" s="23" t="s">
        <v>465</v>
      </c>
      <c r="F11565" s="40">
        <v>1</v>
      </c>
      <c r="G11565" s="25">
        <v>245800</v>
      </c>
      <c r="H11565" s="25">
        <v>245800</v>
      </c>
      <c r="I11565" s="25"/>
      <c r="J11565" s="58" t="e">
        <f>HYPERLINK("#"&amp;"Insumos"&amp;"!A"&amp;MATCH($B11565,#REF!,0),"Ins "&amp;$B11565)</f>
        <v>#REF!</v>
      </c>
      <c r="M11565" s="220"/>
    </row>
    <row r="11566" spans="1:13" ht="63.75" x14ac:dyDescent="0.2">
      <c r="A11566" s="36" t="s">
        <v>12934</v>
      </c>
      <c r="B11566" s="26" t="s">
        <v>6816</v>
      </c>
      <c r="C11566" s="79" t="s">
        <v>12935</v>
      </c>
      <c r="D11566" s="37" t="s">
        <v>5608</v>
      </c>
      <c r="E11566" s="37" t="s">
        <v>465</v>
      </c>
      <c r="F11566" s="41"/>
      <c r="G11566" s="27"/>
      <c r="H11566" s="27"/>
      <c r="I11566" s="27">
        <v>174578</v>
      </c>
      <c r="M11566" s="220">
        <f t="shared" si="180"/>
        <v>228627</v>
      </c>
    </row>
    <row r="11567" spans="1:13" x14ac:dyDescent="0.2">
      <c r="A11567" s="35" t="s">
        <v>12934</v>
      </c>
      <c r="B11567" s="1" t="s">
        <v>5578</v>
      </c>
      <c r="C11567" s="45" t="s">
        <v>1015</v>
      </c>
      <c r="D11567" s="23" t="s">
        <v>5734</v>
      </c>
      <c r="E11567" s="23" t="s">
        <v>4141</v>
      </c>
      <c r="F11567" s="40">
        <v>0.77</v>
      </c>
      <c r="G11567" s="25">
        <v>52425</v>
      </c>
      <c r="H11567" s="25">
        <v>40367</v>
      </c>
      <c r="I11567" s="25"/>
      <c r="J11567" s="58" t="e">
        <f>HYPERLINK("#"&amp;"Insumos"&amp;"!A"&amp;MATCH($B11567,#REF!,0),"Ins "&amp;$B11567)</f>
        <v>#REF!</v>
      </c>
      <c r="M11567" s="220"/>
    </row>
    <row r="11568" spans="1:13" ht="25.5" x14ac:dyDescent="0.2">
      <c r="A11568" s="35" t="s">
        <v>12934</v>
      </c>
      <c r="B11568" s="1" t="s">
        <v>597</v>
      </c>
      <c r="C11568" s="45" t="s">
        <v>8738</v>
      </c>
      <c r="D11568" s="23" t="s">
        <v>5534</v>
      </c>
      <c r="E11568" s="23" t="s">
        <v>8737</v>
      </c>
      <c r="F11568" s="40">
        <v>0.2</v>
      </c>
      <c r="G11568" s="25">
        <v>17302</v>
      </c>
      <c r="H11568" s="25">
        <v>3460</v>
      </c>
      <c r="I11568" s="25"/>
      <c r="J11568" s="58" t="e">
        <f>HYPERLINK("#"&amp;"Insumos"&amp;"!A"&amp;MATCH($B11568,#REF!,0),"Ins "&amp;$B11568)</f>
        <v>#REF!</v>
      </c>
      <c r="M11568" s="220"/>
    </row>
    <row r="11569" spans="1:13" x14ac:dyDescent="0.2">
      <c r="A11569" s="35" t="s">
        <v>12934</v>
      </c>
      <c r="B11569" s="1" t="s">
        <v>263</v>
      </c>
      <c r="C11569" s="45" t="s">
        <v>696</v>
      </c>
      <c r="D11569" s="23" t="s">
        <v>5534</v>
      </c>
      <c r="E11569" s="23" t="s">
        <v>4140</v>
      </c>
      <c r="F11569" s="40">
        <v>0.01</v>
      </c>
      <c r="G11569" s="25">
        <v>187426</v>
      </c>
      <c r="H11569" s="25">
        <v>1874</v>
      </c>
      <c r="I11569" s="25"/>
      <c r="J11569" s="58" t="e">
        <f>HYPERLINK("#"&amp;"Insumos"&amp;"!A"&amp;MATCH($B11569,#REF!,0),"Ins "&amp;$B11569)</f>
        <v>#REF!</v>
      </c>
      <c r="M11569" s="220"/>
    </row>
    <row r="11570" spans="1:13" x14ac:dyDescent="0.2">
      <c r="A11570" s="35" t="s">
        <v>12934</v>
      </c>
      <c r="B11570" s="1" t="s">
        <v>139</v>
      </c>
      <c r="C11570" s="45" t="s">
        <v>155</v>
      </c>
      <c r="D11570" s="23" t="s">
        <v>5534</v>
      </c>
      <c r="E11570" s="23" t="s">
        <v>4140</v>
      </c>
      <c r="F11570" s="40">
        <v>1.4999999999999999E-2</v>
      </c>
      <c r="G11570" s="25">
        <v>86632</v>
      </c>
      <c r="H11570" s="25">
        <v>1299</v>
      </c>
      <c r="I11570" s="25"/>
      <c r="J11570" s="58" t="e">
        <f>HYPERLINK("#"&amp;"Insumos"&amp;"!A"&amp;MATCH($B11570,#REF!,0),"Ins "&amp;$B11570)</f>
        <v>#REF!</v>
      </c>
      <c r="M11570" s="220"/>
    </row>
    <row r="11571" spans="1:13" x14ac:dyDescent="0.2">
      <c r="A11571" s="35" t="s">
        <v>12934</v>
      </c>
      <c r="B11571" s="1" t="s">
        <v>5533</v>
      </c>
      <c r="C11571" s="45" t="s">
        <v>5892</v>
      </c>
      <c r="D11571" s="23" t="s">
        <v>977</v>
      </c>
      <c r="E11571" s="23" t="s">
        <v>4134</v>
      </c>
      <c r="F11571" s="40">
        <v>0.2</v>
      </c>
      <c r="G11571" s="25">
        <v>3623</v>
      </c>
      <c r="H11571" s="25">
        <v>725</v>
      </c>
      <c r="I11571" s="25"/>
      <c r="J11571" s="58" t="e">
        <f>HYPERLINK("#"&amp;"Insumos"&amp;"!A"&amp;MATCH($B11571,#REF!,0),"Ins "&amp;$B11571)</f>
        <v>#REF!</v>
      </c>
      <c r="M11571" s="220"/>
    </row>
    <row r="11572" spans="1:13" x14ac:dyDescent="0.2">
      <c r="A11572" s="35" t="s">
        <v>12934</v>
      </c>
      <c r="B11572" s="1" t="s">
        <v>5007</v>
      </c>
      <c r="C11572" s="45" t="s">
        <v>720</v>
      </c>
      <c r="D11572" s="23" t="s">
        <v>5751</v>
      </c>
      <c r="E11572" s="23" t="s">
        <v>4134</v>
      </c>
      <c r="F11572" s="40">
        <v>0.372</v>
      </c>
      <c r="G11572" s="25">
        <v>1897</v>
      </c>
      <c r="H11572" s="25">
        <v>706</v>
      </c>
      <c r="I11572" s="25"/>
      <c r="J11572" s="58" t="e">
        <f>HYPERLINK("#"&amp;"Insumos"&amp;"!A"&amp;MATCH($B11572,#REF!,0),"Ins "&amp;$B11572)</f>
        <v>#REF!</v>
      </c>
      <c r="M11572" s="220"/>
    </row>
    <row r="11573" spans="1:13" x14ac:dyDescent="0.2">
      <c r="A11573" s="35" t="s">
        <v>12934</v>
      </c>
      <c r="B11573" s="34" t="s">
        <v>12898</v>
      </c>
      <c r="C11573" s="45" t="s">
        <v>12937</v>
      </c>
      <c r="D11573" s="23" t="s">
        <v>5751</v>
      </c>
      <c r="E11573" s="23" t="s">
        <v>463</v>
      </c>
      <c r="F11573" s="40">
        <v>3.5</v>
      </c>
      <c r="G11573" s="25">
        <v>2500</v>
      </c>
      <c r="H11573" s="25">
        <v>8750</v>
      </c>
      <c r="I11573" s="25"/>
      <c r="J11573" s="58" t="e">
        <f>HYPERLINK("#"&amp;"Insumos"&amp;"!A"&amp;MATCH($B11573,#REF!,0),"Ins "&amp;$B11573)</f>
        <v>#REF!</v>
      </c>
      <c r="M11573" s="220"/>
    </row>
    <row r="11574" spans="1:13" x14ac:dyDescent="0.2">
      <c r="A11574" s="35" t="s">
        <v>12934</v>
      </c>
      <c r="B11574" s="34" t="s">
        <v>12897</v>
      </c>
      <c r="C11574" s="45" t="s">
        <v>12936</v>
      </c>
      <c r="D11574" s="23" t="s">
        <v>5751</v>
      </c>
      <c r="E11574" s="23" t="s">
        <v>463</v>
      </c>
      <c r="F11574" s="46">
        <v>8.7999999999999995E-2</v>
      </c>
      <c r="G11574" s="25">
        <v>1320000</v>
      </c>
      <c r="H11574" s="25">
        <v>116160</v>
      </c>
      <c r="I11574" s="25"/>
      <c r="J11574" s="58" t="e">
        <f>HYPERLINK("#"&amp;"Insumos"&amp;"!A"&amp;MATCH($B11574,#REF!,0),"Ins "&amp;$B11574)</f>
        <v>#REF!</v>
      </c>
      <c r="M11574" s="220"/>
    </row>
    <row r="11575" spans="1:13" x14ac:dyDescent="0.2">
      <c r="A11575" s="35" t="s">
        <v>12934</v>
      </c>
      <c r="B11575" s="1" t="s">
        <v>4527</v>
      </c>
      <c r="C11575" s="45" t="s">
        <v>1414</v>
      </c>
      <c r="D11575" s="23" t="s">
        <v>5751</v>
      </c>
      <c r="E11575" s="23" t="s">
        <v>287</v>
      </c>
      <c r="F11575" s="40">
        <v>0.1</v>
      </c>
      <c r="G11575" s="25">
        <v>12369</v>
      </c>
      <c r="H11575" s="25">
        <v>1237</v>
      </c>
      <c r="I11575" s="25"/>
      <c r="J11575" s="58" t="e">
        <f>HYPERLINK("#"&amp;"Insumos"&amp;"!A"&amp;MATCH($B11575,#REF!,0),"Ins "&amp;$B11575)</f>
        <v>#REF!</v>
      </c>
      <c r="M11575" s="220"/>
    </row>
    <row r="11576" spans="1:13" s="176" customFormat="1" ht="40.15" customHeight="1" x14ac:dyDescent="0.2">
      <c r="A11576" s="170" t="s">
        <v>4102</v>
      </c>
      <c r="B11576" s="171"/>
      <c r="C11576" s="172" t="s">
        <v>7</v>
      </c>
      <c r="D11576" s="173" t="s">
        <v>5607</v>
      </c>
      <c r="E11576" s="173"/>
      <c r="F11576" s="174"/>
      <c r="G11576" s="175"/>
      <c r="H11576" s="175"/>
      <c r="I11576" s="175"/>
      <c r="M11576" s="220"/>
    </row>
    <row r="11577" spans="1:13" ht="63.75" x14ac:dyDescent="0.2">
      <c r="A11577" s="36" t="s">
        <v>3055</v>
      </c>
      <c r="B11577" s="26" t="s">
        <v>6816</v>
      </c>
      <c r="C11577" s="79" t="s">
        <v>9485</v>
      </c>
      <c r="D11577" s="37" t="s">
        <v>5608</v>
      </c>
      <c r="E11577" s="37" t="s">
        <v>465</v>
      </c>
      <c r="F11577" s="41"/>
      <c r="G11577" s="27"/>
      <c r="H11577" s="27"/>
      <c r="I11577" s="27">
        <v>89343</v>
      </c>
      <c r="M11577" s="220">
        <f t="shared" si="180"/>
        <v>117004</v>
      </c>
    </row>
    <row r="11578" spans="1:13" x14ac:dyDescent="0.2">
      <c r="A11578" s="35" t="s">
        <v>3055</v>
      </c>
      <c r="B11578" s="1" t="s">
        <v>78</v>
      </c>
      <c r="C11578" s="45" t="s">
        <v>1019</v>
      </c>
      <c r="D11578" s="23" t="s">
        <v>5734</v>
      </c>
      <c r="E11578" s="23" t="s">
        <v>4141</v>
      </c>
      <c r="F11578" s="40">
        <v>0.62</v>
      </c>
      <c r="G11578" s="25">
        <v>58718</v>
      </c>
      <c r="H11578" s="25">
        <v>36405</v>
      </c>
      <c r="I11578" s="25"/>
      <c r="J11578" s="58" t="e">
        <f>HYPERLINK("#"&amp;"Insumos"&amp;"!A"&amp;MATCH($B11578,#REF!,0),"Ins "&amp;$B11578)</f>
        <v>#REF!</v>
      </c>
      <c r="M11578" s="220"/>
    </row>
    <row r="11579" spans="1:13" ht="25.5" x14ac:dyDescent="0.2">
      <c r="A11579" s="35" t="s">
        <v>3055</v>
      </c>
      <c r="B11579" s="1" t="s">
        <v>597</v>
      </c>
      <c r="C11579" s="45" t="s">
        <v>8738</v>
      </c>
      <c r="D11579" s="23" t="s">
        <v>5534</v>
      </c>
      <c r="E11579" s="23" t="s">
        <v>8737</v>
      </c>
      <c r="F11579" s="40">
        <v>0.25</v>
      </c>
      <c r="G11579" s="25">
        <v>17302</v>
      </c>
      <c r="H11579" s="25">
        <v>4326</v>
      </c>
      <c r="I11579" s="25"/>
      <c r="J11579" s="58" t="e">
        <f>HYPERLINK("#"&amp;"Insumos"&amp;"!A"&amp;MATCH($B11579,#REF!,0),"Ins "&amp;$B11579)</f>
        <v>#REF!</v>
      </c>
      <c r="M11579" s="220"/>
    </row>
    <row r="11580" spans="1:13" x14ac:dyDescent="0.2">
      <c r="A11580" s="35" t="s">
        <v>3055</v>
      </c>
      <c r="B11580" s="1" t="s">
        <v>263</v>
      </c>
      <c r="C11580" s="45" t="s">
        <v>696</v>
      </c>
      <c r="D11580" s="23" t="s">
        <v>5534</v>
      </c>
      <c r="E11580" s="23" t="s">
        <v>4140</v>
      </c>
      <c r="F11580" s="40">
        <v>8.0000000000000002E-3</v>
      </c>
      <c r="G11580" s="25">
        <v>187426</v>
      </c>
      <c r="H11580" s="25">
        <v>1499</v>
      </c>
      <c r="I11580" s="25"/>
      <c r="J11580" s="58" t="e">
        <f>HYPERLINK("#"&amp;"Insumos"&amp;"!A"&amp;MATCH($B11580,#REF!,0),"Ins "&amp;$B11580)</f>
        <v>#REF!</v>
      </c>
      <c r="M11580" s="220"/>
    </row>
    <row r="11581" spans="1:13" ht="25.5" x14ac:dyDescent="0.2">
      <c r="A11581" s="35" t="s">
        <v>3055</v>
      </c>
      <c r="B11581" s="1" t="s">
        <v>4565</v>
      </c>
      <c r="C11581" s="45" t="s">
        <v>8858</v>
      </c>
      <c r="D11581" s="23" t="s">
        <v>5751</v>
      </c>
      <c r="E11581" s="23" t="s">
        <v>4138</v>
      </c>
      <c r="F11581" s="40">
        <v>0.04</v>
      </c>
      <c r="G11581" s="25">
        <v>62296</v>
      </c>
      <c r="H11581" s="25">
        <v>2492</v>
      </c>
      <c r="I11581" s="25"/>
      <c r="J11581" s="58" t="e">
        <f>HYPERLINK("#"&amp;"Insumos"&amp;"!A"&amp;MATCH($B11581,#REF!,0),"Ins "&amp;$B11581)</f>
        <v>#REF!</v>
      </c>
      <c r="M11581" s="220"/>
    </row>
    <row r="11582" spans="1:13" ht="25.5" x14ac:dyDescent="0.2">
      <c r="A11582" s="35" t="s">
        <v>3055</v>
      </c>
      <c r="B11582" s="1" t="s">
        <v>4578</v>
      </c>
      <c r="C11582" s="45" t="s">
        <v>8875</v>
      </c>
      <c r="D11582" s="23" t="s">
        <v>5751</v>
      </c>
      <c r="E11582" s="23" t="s">
        <v>4138</v>
      </c>
      <c r="F11582" s="40">
        <v>0.08</v>
      </c>
      <c r="G11582" s="25">
        <v>109097</v>
      </c>
      <c r="H11582" s="25">
        <v>8728</v>
      </c>
      <c r="I11582" s="25"/>
      <c r="J11582" s="58" t="e">
        <f>HYPERLINK("#"&amp;"Insumos"&amp;"!A"&amp;MATCH($B11582,#REF!,0),"Ins "&amp;$B11582)</f>
        <v>#REF!</v>
      </c>
      <c r="M11582" s="220"/>
    </row>
    <row r="11583" spans="1:13" x14ac:dyDescent="0.2">
      <c r="A11583" s="35" t="s">
        <v>3055</v>
      </c>
      <c r="B11583" s="1" t="s">
        <v>5007</v>
      </c>
      <c r="C11583" s="45" t="s">
        <v>720</v>
      </c>
      <c r="D11583" s="23" t="s">
        <v>5751</v>
      </c>
      <c r="E11583" s="23" t="s">
        <v>4134</v>
      </c>
      <c r="F11583" s="40">
        <v>1.2</v>
      </c>
      <c r="G11583" s="25">
        <v>1897</v>
      </c>
      <c r="H11583" s="25">
        <v>2276</v>
      </c>
      <c r="I11583" s="25"/>
      <c r="J11583" s="58" t="e">
        <f>HYPERLINK("#"&amp;"Insumos"&amp;"!A"&amp;MATCH($B11583,#REF!,0),"Ins "&amp;$B11583)</f>
        <v>#REF!</v>
      </c>
      <c r="M11583" s="220"/>
    </row>
    <row r="11584" spans="1:13" x14ac:dyDescent="0.2">
      <c r="A11584" s="35" t="s">
        <v>3055</v>
      </c>
      <c r="B11584" s="1" t="s">
        <v>5421</v>
      </c>
      <c r="C11584" s="45" t="s">
        <v>1173</v>
      </c>
      <c r="D11584" s="23" t="s">
        <v>5751</v>
      </c>
      <c r="E11584" s="23" t="s">
        <v>4135</v>
      </c>
      <c r="F11584" s="40">
        <v>1.1111111111111112E-2</v>
      </c>
      <c r="G11584" s="25">
        <v>13416</v>
      </c>
      <c r="H11584" s="25">
        <v>149</v>
      </c>
      <c r="I11584" s="25"/>
      <c r="J11584" s="58" t="e">
        <f>HYPERLINK("#"&amp;"Insumos"&amp;"!A"&amp;MATCH($B11584,#REF!,0),"Ins "&amp;$B11584)</f>
        <v>#REF!</v>
      </c>
      <c r="M11584" s="220"/>
    </row>
    <row r="11585" spans="1:13" x14ac:dyDescent="0.2">
      <c r="A11585" s="35" t="s">
        <v>3055</v>
      </c>
      <c r="B11585" s="1" t="s">
        <v>5447</v>
      </c>
      <c r="C11585" s="45" t="s">
        <v>8877</v>
      </c>
      <c r="D11585" s="23" t="s">
        <v>5751</v>
      </c>
      <c r="E11585" s="23" t="s">
        <v>4139</v>
      </c>
      <c r="F11585" s="40">
        <v>5.3571428571428568E-2</v>
      </c>
      <c r="G11585" s="25">
        <v>64376</v>
      </c>
      <c r="H11585" s="25">
        <v>3449</v>
      </c>
      <c r="I11585" s="25"/>
      <c r="J11585" s="58" t="e">
        <f>HYPERLINK("#"&amp;"Insumos"&amp;"!A"&amp;MATCH($B11585,#REF!,0),"Ins "&amp;$B11585)</f>
        <v>#REF!</v>
      </c>
      <c r="M11585" s="220"/>
    </row>
    <row r="11586" spans="1:13" x14ac:dyDescent="0.2">
      <c r="A11586" s="35" t="s">
        <v>3055</v>
      </c>
      <c r="B11586" s="34" t="s">
        <v>8886</v>
      </c>
      <c r="C11586" s="45" t="s">
        <v>8887</v>
      </c>
      <c r="D11586" s="23" t="s">
        <v>5751</v>
      </c>
      <c r="E11586" s="23" t="s">
        <v>4134</v>
      </c>
      <c r="F11586" s="40">
        <v>0.5</v>
      </c>
      <c r="G11586" s="25">
        <v>3745</v>
      </c>
      <c r="H11586" s="25">
        <v>1873</v>
      </c>
      <c r="I11586" s="25"/>
      <c r="J11586" s="58" t="e">
        <f>HYPERLINK("#"&amp;"Insumos"&amp;"!A"&amp;MATCH($B11586,#REF!,0),"Ins "&amp;$B11586)</f>
        <v>#REF!</v>
      </c>
      <c r="M11586" s="220"/>
    </row>
    <row r="11587" spans="1:13" x14ac:dyDescent="0.2">
      <c r="A11587" s="35" t="s">
        <v>3055</v>
      </c>
      <c r="B11587" s="1" t="s">
        <v>5425</v>
      </c>
      <c r="C11587" s="45" t="s">
        <v>1174</v>
      </c>
      <c r="D11587" s="23" t="s">
        <v>5751</v>
      </c>
      <c r="E11587" s="23" t="s">
        <v>4134</v>
      </c>
      <c r="F11587" s="40">
        <v>1</v>
      </c>
      <c r="G11587" s="25">
        <v>3796</v>
      </c>
      <c r="H11587" s="25">
        <v>3796</v>
      </c>
      <c r="I11587" s="25"/>
      <c r="J11587" s="58" t="e">
        <f>HYPERLINK("#"&amp;"Insumos"&amp;"!A"&amp;MATCH($B11587,#REF!,0),"Ins "&amp;$B11587)</f>
        <v>#REF!</v>
      </c>
      <c r="M11587" s="220"/>
    </row>
    <row r="11588" spans="1:13" x14ac:dyDescent="0.2">
      <c r="A11588" s="35" t="s">
        <v>3055</v>
      </c>
      <c r="B11588" s="34" t="s">
        <v>8882</v>
      </c>
      <c r="C11588" s="45" t="s">
        <v>8889</v>
      </c>
      <c r="D11588" s="23" t="s">
        <v>5751</v>
      </c>
      <c r="E11588" s="23" t="s">
        <v>4134</v>
      </c>
      <c r="F11588" s="40">
        <v>0.6</v>
      </c>
      <c r="G11588" s="25">
        <v>2366</v>
      </c>
      <c r="H11588" s="25">
        <v>1420</v>
      </c>
      <c r="I11588" s="25"/>
      <c r="J11588" s="58" t="e">
        <f>HYPERLINK("#"&amp;"Insumos"&amp;"!A"&amp;MATCH($B11588,#REF!,0),"Ins "&amp;$B11588)</f>
        <v>#REF!</v>
      </c>
      <c r="M11588" s="220"/>
    </row>
    <row r="11589" spans="1:13" x14ac:dyDescent="0.2">
      <c r="A11589" s="35" t="s">
        <v>3055</v>
      </c>
      <c r="B11589" s="1" t="s">
        <v>5430</v>
      </c>
      <c r="C11589" s="45" t="s">
        <v>1177</v>
      </c>
      <c r="D11589" s="23" t="s">
        <v>5751</v>
      </c>
      <c r="E11589" s="23" t="s">
        <v>465</v>
      </c>
      <c r="F11589" s="40">
        <v>1</v>
      </c>
      <c r="G11589" s="25">
        <v>21089</v>
      </c>
      <c r="H11589" s="25">
        <v>21089</v>
      </c>
      <c r="I11589" s="25"/>
      <c r="J11589" s="58" t="e">
        <f>HYPERLINK("#"&amp;"Insumos"&amp;"!A"&amp;MATCH($B11589,#REF!,0),"Ins "&amp;$B11589)</f>
        <v>#REF!</v>
      </c>
      <c r="M11589" s="220"/>
    </row>
    <row r="11590" spans="1:13" x14ac:dyDescent="0.2">
      <c r="A11590" s="35" t="s">
        <v>3055</v>
      </c>
      <c r="B11590" s="1" t="s">
        <v>5432</v>
      </c>
      <c r="C11590" s="45" t="s">
        <v>257</v>
      </c>
      <c r="D11590" s="23" t="s">
        <v>5751</v>
      </c>
      <c r="E11590" s="23" t="s">
        <v>4134</v>
      </c>
      <c r="F11590" s="40">
        <v>6</v>
      </c>
      <c r="G11590" s="25">
        <v>44</v>
      </c>
      <c r="H11590" s="25">
        <v>264</v>
      </c>
      <c r="I11590" s="25"/>
      <c r="J11590" s="58" t="e">
        <f>HYPERLINK("#"&amp;"Insumos"&amp;"!A"&amp;MATCH($B11590,#REF!,0),"Ins "&amp;$B11590)</f>
        <v>#REF!</v>
      </c>
      <c r="M11590" s="220"/>
    </row>
    <row r="11591" spans="1:13" x14ac:dyDescent="0.2">
      <c r="A11591" s="35" t="s">
        <v>3055</v>
      </c>
      <c r="B11591" s="1" t="s">
        <v>5433</v>
      </c>
      <c r="C11591" s="45" t="s">
        <v>1179</v>
      </c>
      <c r="D11591" s="23" t="s">
        <v>5751</v>
      </c>
      <c r="E11591" s="23" t="s">
        <v>4134</v>
      </c>
      <c r="F11591" s="40">
        <v>0</v>
      </c>
      <c r="G11591" s="25">
        <v>44</v>
      </c>
      <c r="H11591" s="25">
        <v>0</v>
      </c>
      <c r="I11591" s="25"/>
      <c r="J11591" s="58" t="e">
        <f>HYPERLINK("#"&amp;"Insumos"&amp;"!A"&amp;MATCH($B11591,#REF!,0),"Ins "&amp;$B11591)</f>
        <v>#REF!</v>
      </c>
      <c r="M11591" s="220"/>
    </row>
    <row r="11592" spans="1:13" x14ac:dyDescent="0.2">
      <c r="A11592" s="35" t="s">
        <v>3055</v>
      </c>
      <c r="B11592" s="1" t="s">
        <v>5434</v>
      </c>
      <c r="C11592" s="45" t="s">
        <v>1180</v>
      </c>
      <c r="D11592" s="23" t="s">
        <v>5751</v>
      </c>
      <c r="E11592" s="23" t="s">
        <v>4134</v>
      </c>
      <c r="F11592" s="40">
        <v>12</v>
      </c>
      <c r="G11592" s="25">
        <v>80</v>
      </c>
      <c r="H11592" s="25">
        <v>960</v>
      </c>
      <c r="I11592" s="25"/>
      <c r="J11592" s="58" t="e">
        <f>HYPERLINK("#"&amp;"Insumos"&amp;"!A"&amp;MATCH($B11592,#REF!,0),"Ins "&amp;$B11592)</f>
        <v>#REF!</v>
      </c>
      <c r="M11592" s="220"/>
    </row>
    <row r="11593" spans="1:13" x14ac:dyDescent="0.2">
      <c r="A11593" s="35" t="s">
        <v>3055</v>
      </c>
      <c r="B11593" s="34" t="s">
        <v>8881</v>
      </c>
      <c r="C11593" s="45" t="s">
        <v>8880</v>
      </c>
      <c r="D11593" s="23" t="s">
        <v>5751</v>
      </c>
      <c r="E11593" s="23" t="s">
        <v>4134</v>
      </c>
      <c r="F11593" s="40">
        <v>0.1</v>
      </c>
      <c r="G11593" s="25">
        <v>6173</v>
      </c>
      <c r="H11593" s="25">
        <v>617</v>
      </c>
      <c r="I11593" s="25"/>
      <c r="J11593" s="58" t="e">
        <f>HYPERLINK("#"&amp;"Insumos"&amp;"!A"&amp;MATCH($B11593,#REF!,0),"Ins "&amp;$B11593)</f>
        <v>#REF!</v>
      </c>
      <c r="M11593" s="220"/>
    </row>
    <row r="11594" spans="1:13" ht="38.25" x14ac:dyDescent="0.2">
      <c r="A11594" s="36" t="s">
        <v>3056</v>
      </c>
      <c r="B11594" s="26" t="s">
        <v>6816</v>
      </c>
      <c r="C11594" s="79" t="s">
        <v>10779</v>
      </c>
      <c r="D11594" s="37" t="s">
        <v>5608</v>
      </c>
      <c r="E11594" s="37" t="s">
        <v>464</v>
      </c>
      <c r="F11594" s="41"/>
      <c r="G11594" s="27"/>
      <c r="H11594" s="27"/>
      <c r="I11594" s="27">
        <v>72069</v>
      </c>
      <c r="M11594" s="220">
        <f t="shared" ref="M11594:M11645" si="181">ROUND(I11594*(1+$L$2),0)</f>
        <v>94382</v>
      </c>
    </row>
    <row r="11595" spans="1:13" x14ac:dyDescent="0.2">
      <c r="A11595" s="35" t="s">
        <v>3056</v>
      </c>
      <c r="B11595" s="1" t="s">
        <v>78</v>
      </c>
      <c r="C11595" s="45" t="s">
        <v>1019</v>
      </c>
      <c r="D11595" s="23" t="s">
        <v>5734</v>
      </c>
      <c r="E11595" s="23" t="s">
        <v>4141</v>
      </c>
      <c r="F11595" s="40">
        <v>0.57999999999999996</v>
      </c>
      <c r="G11595" s="25">
        <v>58718</v>
      </c>
      <c r="H11595" s="25">
        <v>34056</v>
      </c>
      <c r="I11595" s="25"/>
      <c r="J11595" s="58" t="e">
        <f>HYPERLINK("#"&amp;"Insumos"&amp;"!A"&amp;MATCH($B11595,#REF!,0),"Ins "&amp;$B11595)</f>
        <v>#REF!</v>
      </c>
      <c r="M11595" s="220"/>
    </row>
    <row r="11596" spans="1:13" ht="25.5" x14ac:dyDescent="0.2">
      <c r="A11596" s="35" t="s">
        <v>3056</v>
      </c>
      <c r="B11596" s="1" t="s">
        <v>597</v>
      </c>
      <c r="C11596" s="45" t="s">
        <v>8738</v>
      </c>
      <c r="D11596" s="23" t="s">
        <v>5534</v>
      </c>
      <c r="E11596" s="23" t="s">
        <v>8737</v>
      </c>
      <c r="F11596" s="40">
        <v>0.25</v>
      </c>
      <c r="G11596" s="25">
        <v>17302</v>
      </c>
      <c r="H11596" s="25">
        <v>4326</v>
      </c>
      <c r="I11596" s="25"/>
      <c r="J11596" s="58" t="e">
        <f>HYPERLINK("#"&amp;"Insumos"&amp;"!A"&amp;MATCH($B11596,#REF!,0),"Ins "&amp;$B11596)</f>
        <v>#REF!</v>
      </c>
      <c r="M11596" s="220"/>
    </row>
    <row r="11597" spans="1:13" x14ac:dyDescent="0.2">
      <c r="A11597" s="35" t="s">
        <v>3056</v>
      </c>
      <c r="B11597" s="1" t="s">
        <v>263</v>
      </c>
      <c r="C11597" s="45" t="s">
        <v>696</v>
      </c>
      <c r="D11597" s="23" t="s">
        <v>5534</v>
      </c>
      <c r="E11597" s="23" t="s">
        <v>4140</v>
      </c>
      <c r="F11597" s="40">
        <v>7.3000000000000001E-3</v>
      </c>
      <c r="G11597" s="25">
        <v>187426</v>
      </c>
      <c r="H11597" s="25">
        <v>1368</v>
      </c>
      <c r="I11597" s="25"/>
      <c r="J11597" s="58" t="e">
        <f>HYPERLINK("#"&amp;"Insumos"&amp;"!A"&amp;MATCH($B11597,#REF!,0),"Ins "&amp;$B11597)</f>
        <v>#REF!</v>
      </c>
      <c r="M11597" s="220"/>
    </row>
    <row r="11598" spans="1:13" ht="25.5" x14ac:dyDescent="0.2">
      <c r="A11598" s="35" t="s">
        <v>3056</v>
      </c>
      <c r="B11598" s="1" t="s">
        <v>4565</v>
      </c>
      <c r="C11598" s="45" t="s">
        <v>8858</v>
      </c>
      <c r="D11598" s="23" t="s">
        <v>5751</v>
      </c>
      <c r="E11598" s="23" t="s">
        <v>4138</v>
      </c>
      <c r="F11598" s="40">
        <v>2.4E-2</v>
      </c>
      <c r="G11598" s="25">
        <v>62296</v>
      </c>
      <c r="H11598" s="25">
        <v>1495</v>
      </c>
      <c r="I11598" s="25"/>
      <c r="J11598" s="58" t="e">
        <f>HYPERLINK("#"&amp;"Insumos"&amp;"!A"&amp;MATCH($B11598,#REF!,0),"Ins "&amp;$B11598)</f>
        <v>#REF!</v>
      </c>
      <c r="M11598" s="220"/>
    </row>
    <row r="11599" spans="1:13" ht="25.5" x14ac:dyDescent="0.2">
      <c r="A11599" s="35" t="s">
        <v>3056</v>
      </c>
      <c r="B11599" s="1" t="s">
        <v>4578</v>
      </c>
      <c r="C11599" s="45" t="s">
        <v>8875</v>
      </c>
      <c r="D11599" s="23" t="s">
        <v>5751</v>
      </c>
      <c r="E11599" s="23" t="s">
        <v>4138</v>
      </c>
      <c r="F11599" s="40">
        <v>4.8000000000000001E-2</v>
      </c>
      <c r="G11599" s="25">
        <v>109097</v>
      </c>
      <c r="H11599" s="25">
        <v>5237</v>
      </c>
      <c r="I11599" s="25"/>
      <c r="J11599" s="58" t="e">
        <f>HYPERLINK("#"&amp;"Insumos"&amp;"!A"&amp;MATCH($B11599,#REF!,0),"Ins "&amp;$B11599)</f>
        <v>#REF!</v>
      </c>
      <c r="M11599" s="220"/>
    </row>
    <row r="11600" spans="1:13" x14ac:dyDescent="0.2">
      <c r="A11600" s="35" t="s">
        <v>3056</v>
      </c>
      <c r="B11600" s="1" t="s">
        <v>5007</v>
      </c>
      <c r="C11600" s="45" t="s">
        <v>720</v>
      </c>
      <c r="D11600" s="23" t="s">
        <v>5751</v>
      </c>
      <c r="E11600" s="23" t="s">
        <v>4134</v>
      </c>
      <c r="F11600" s="40">
        <v>0.7</v>
      </c>
      <c r="G11600" s="25">
        <v>1897</v>
      </c>
      <c r="H11600" s="25">
        <v>1328</v>
      </c>
      <c r="I11600" s="25"/>
      <c r="J11600" s="58" t="e">
        <f>HYPERLINK("#"&amp;"Insumos"&amp;"!A"&amp;MATCH($B11600,#REF!,0),"Ins "&amp;$B11600)</f>
        <v>#REF!</v>
      </c>
      <c r="M11600" s="220"/>
    </row>
    <row r="11601" spans="1:13" x14ac:dyDescent="0.2">
      <c r="A11601" s="35" t="s">
        <v>3056</v>
      </c>
      <c r="B11601" s="1" t="s">
        <v>5421</v>
      </c>
      <c r="C11601" s="45" t="s">
        <v>1173</v>
      </c>
      <c r="D11601" s="23" t="s">
        <v>5751</v>
      </c>
      <c r="E11601" s="23" t="s">
        <v>4135</v>
      </c>
      <c r="F11601" s="40">
        <v>5.5555555555555558E-3</v>
      </c>
      <c r="G11601" s="25">
        <v>13416</v>
      </c>
      <c r="H11601" s="25">
        <v>75</v>
      </c>
      <c r="I11601" s="25"/>
      <c r="J11601" s="58" t="e">
        <f>HYPERLINK("#"&amp;"Insumos"&amp;"!A"&amp;MATCH($B11601,#REF!,0),"Ins "&amp;$B11601)</f>
        <v>#REF!</v>
      </c>
      <c r="M11601" s="220"/>
    </row>
    <row r="11602" spans="1:13" x14ac:dyDescent="0.2">
      <c r="A11602" s="35" t="s">
        <v>3056</v>
      </c>
      <c r="B11602" s="1" t="s">
        <v>5447</v>
      </c>
      <c r="C11602" s="45" t="s">
        <v>8877</v>
      </c>
      <c r="D11602" s="23" t="s">
        <v>5751</v>
      </c>
      <c r="E11602" s="23" t="s">
        <v>4139</v>
      </c>
      <c r="F11602" s="40">
        <v>3.5714285714285712E-2</v>
      </c>
      <c r="G11602" s="25">
        <v>64376</v>
      </c>
      <c r="H11602" s="25">
        <v>2299</v>
      </c>
      <c r="I11602" s="25"/>
      <c r="J11602" s="58" t="e">
        <f>HYPERLINK("#"&amp;"Insumos"&amp;"!A"&amp;MATCH($B11602,#REF!,0),"Ins "&amp;$B11602)</f>
        <v>#REF!</v>
      </c>
      <c r="M11602" s="220"/>
    </row>
    <row r="11603" spans="1:13" x14ac:dyDescent="0.2">
      <c r="A11603" s="35" t="s">
        <v>3056</v>
      </c>
      <c r="B11603" s="34" t="s">
        <v>8886</v>
      </c>
      <c r="C11603" s="45" t="s">
        <v>8887</v>
      </c>
      <c r="D11603" s="23" t="s">
        <v>5751</v>
      </c>
      <c r="E11603" s="23" t="s">
        <v>4134</v>
      </c>
      <c r="F11603" s="40">
        <v>0.25</v>
      </c>
      <c r="G11603" s="25">
        <v>3745</v>
      </c>
      <c r="H11603" s="25">
        <v>936</v>
      </c>
      <c r="I11603" s="25"/>
      <c r="J11603" s="58" t="e">
        <f>HYPERLINK("#"&amp;"Insumos"&amp;"!A"&amp;MATCH($B11603,#REF!,0),"Ins "&amp;$B11603)</f>
        <v>#REF!</v>
      </c>
      <c r="M11603" s="220"/>
    </row>
    <row r="11604" spans="1:13" x14ac:dyDescent="0.2">
      <c r="A11604" s="35" t="s">
        <v>3056</v>
      </c>
      <c r="B11604" s="1" t="s">
        <v>5425</v>
      </c>
      <c r="C11604" s="45" t="s">
        <v>1174</v>
      </c>
      <c r="D11604" s="23" t="s">
        <v>5751</v>
      </c>
      <c r="E11604" s="23" t="s">
        <v>4134</v>
      </c>
      <c r="F11604" s="40">
        <v>0.5</v>
      </c>
      <c r="G11604" s="25">
        <v>3796</v>
      </c>
      <c r="H11604" s="25">
        <v>1898</v>
      </c>
      <c r="I11604" s="25"/>
      <c r="J11604" s="58" t="e">
        <f>HYPERLINK("#"&amp;"Insumos"&amp;"!A"&amp;MATCH($B11604,#REF!,0),"Ins "&amp;$B11604)</f>
        <v>#REF!</v>
      </c>
      <c r="M11604" s="220"/>
    </row>
    <row r="11605" spans="1:13" x14ac:dyDescent="0.2">
      <c r="A11605" s="35" t="s">
        <v>3056</v>
      </c>
      <c r="B11605" s="34" t="s">
        <v>8883</v>
      </c>
      <c r="C11605" s="45" t="s">
        <v>8889</v>
      </c>
      <c r="D11605" s="23" t="s">
        <v>5751</v>
      </c>
      <c r="E11605" s="23" t="s">
        <v>4134</v>
      </c>
      <c r="F11605" s="40">
        <v>0.3</v>
      </c>
      <c r="G11605" s="25">
        <v>2366</v>
      </c>
      <c r="H11605" s="25">
        <v>710</v>
      </c>
      <c r="I11605" s="25"/>
      <c r="J11605" s="58" t="e">
        <f>HYPERLINK("#"&amp;"Insumos"&amp;"!A"&amp;MATCH($B11605,#REF!,0),"Ins "&amp;$B11605)</f>
        <v>#REF!</v>
      </c>
      <c r="M11605" s="220"/>
    </row>
    <row r="11606" spans="1:13" x14ac:dyDescent="0.2">
      <c r="A11606" s="35" t="s">
        <v>3056</v>
      </c>
      <c r="B11606" s="1" t="s">
        <v>5430</v>
      </c>
      <c r="C11606" s="45" t="s">
        <v>1177</v>
      </c>
      <c r="D11606" s="23" t="s">
        <v>5751</v>
      </c>
      <c r="E11606" s="23" t="s">
        <v>465</v>
      </c>
      <c r="F11606" s="40">
        <v>0.8</v>
      </c>
      <c r="G11606" s="25">
        <v>21089</v>
      </c>
      <c r="H11606" s="25">
        <v>16871</v>
      </c>
      <c r="I11606" s="25"/>
      <c r="J11606" s="58" t="e">
        <f>HYPERLINK("#"&amp;"Insumos"&amp;"!A"&amp;MATCH($B11606,#REF!,0),"Ins "&amp;$B11606)</f>
        <v>#REF!</v>
      </c>
      <c r="M11606" s="220"/>
    </row>
    <row r="11607" spans="1:13" x14ac:dyDescent="0.2">
      <c r="A11607" s="35" t="s">
        <v>3056</v>
      </c>
      <c r="B11607" s="1" t="s">
        <v>5432</v>
      </c>
      <c r="C11607" s="45" t="s">
        <v>257</v>
      </c>
      <c r="D11607" s="23" t="s">
        <v>5751</v>
      </c>
      <c r="E11607" s="23" t="s">
        <v>4134</v>
      </c>
      <c r="F11607" s="40">
        <v>4</v>
      </c>
      <c r="G11607" s="25">
        <v>44</v>
      </c>
      <c r="H11607" s="25">
        <v>176</v>
      </c>
      <c r="I11607" s="25"/>
      <c r="J11607" s="58" t="e">
        <f>HYPERLINK("#"&amp;"Insumos"&amp;"!A"&amp;MATCH($B11607,#REF!,0),"Ins "&amp;$B11607)</f>
        <v>#REF!</v>
      </c>
      <c r="M11607" s="220"/>
    </row>
    <row r="11608" spans="1:13" x14ac:dyDescent="0.2">
      <c r="A11608" s="35" t="s">
        <v>3056</v>
      </c>
      <c r="B11608" s="1" t="s">
        <v>5433</v>
      </c>
      <c r="C11608" s="45" t="s">
        <v>1179</v>
      </c>
      <c r="D11608" s="23" t="s">
        <v>5751</v>
      </c>
      <c r="E11608" s="23" t="s">
        <v>4134</v>
      </c>
      <c r="F11608" s="40">
        <v>0</v>
      </c>
      <c r="G11608" s="25">
        <v>44</v>
      </c>
      <c r="H11608" s="25">
        <v>0</v>
      </c>
      <c r="I11608" s="25"/>
      <c r="J11608" s="58" t="e">
        <f>HYPERLINK("#"&amp;"Insumos"&amp;"!A"&amp;MATCH($B11608,#REF!,0),"Ins "&amp;$B11608)</f>
        <v>#REF!</v>
      </c>
      <c r="M11608" s="220"/>
    </row>
    <row r="11609" spans="1:13" x14ac:dyDescent="0.2">
      <c r="A11609" s="35" t="s">
        <v>3056</v>
      </c>
      <c r="B11609" s="1" t="s">
        <v>5434</v>
      </c>
      <c r="C11609" s="45" t="s">
        <v>1180</v>
      </c>
      <c r="D11609" s="23" t="s">
        <v>5751</v>
      </c>
      <c r="E11609" s="23" t="s">
        <v>4134</v>
      </c>
      <c r="F11609" s="40">
        <v>10</v>
      </c>
      <c r="G11609" s="25">
        <v>80</v>
      </c>
      <c r="H11609" s="25">
        <v>800</v>
      </c>
      <c r="I11609" s="25"/>
      <c r="J11609" s="58" t="e">
        <f>HYPERLINK("#"&amp;"Insumos"&amp;"!A"&amp;MATCH($B11609,#REF!,0),"Ins "&amp;$B11609)</f>
        <v>#REF!</v>
      </c>
      <c r="M11609" s="220"/>
    </row>
    <row r="11610" spans="1:13" x14ac:dyDescent="0.2">
      <c r="A11610" s="35" t="s">
        <v>3056</v>
      </c>
      <c r="B11610" s="34" t="s">
        <v>8881</v>
      </c>
      <c r="C11610" s="45" t="s">
        <v>8880</v>
      </c>
      <c r="D11610" s="23" t="s">
        <v>5751</v>
      </c>
      <c r="E11610" s="23" t="s">
        <v>4134</v>
      </c>
      <c r="F11610" s="40">
        <v>0.08</v>
      </c>
      <c r="G11610" s="25">
        <v>6173</v>
      </c>
      <c r="H11610" s="25">
        <v>494</v>
      </c>
      <c r="I11610" s="25"/>
      <c r="J11610" s="58" t="e">
        <f>HYPERLINK("#"&amp;"Insumos"&amp;"!A"&amp;MATCH($B11610,#REF!,0),"Ins "&amp;$B11610)</f>
        <v>#REF!</v>
      </c>
      <c r="M11610" s="220"/>
    </row>
    <row r="11611" spans="1:13" ht="51" x14ac:dyDescent="0.2">
      <c r="A11611" s="36" t="s">
        <v>3057</v>
      </c>
      <c r="B11611" s="26" t="s">
        <v>6816</v>
      </c>
      <c r="C11611" s="79" t="s">
        <v>6622</v>
      </c>
      <c r="D11611" s="37" t="s">
        <v>5608</v>
      </c>
      <c r="E11611" s="37" t="s">
        <v>465</v>
      </c>
      <c r="F11611" s="41"/>
      <c r="G11611" s="27"/>
      <c r="H11611" s="27"/>
      <c r="I11611" s="27">
        <v>95294</v>
      </c>
      <c r="M11611" s="220">
        <f t="shared" si="181"/>
        <v>124797</v>
      </c>
    </row>
    <row r="11612" spans="1:13" x14ac:dyDescent="0.2">
      <c r="A11612" s="35" t="s">
        <v>3057</v>
      </c>
      <c r="B11612" s="1" t="s">
        <v>78</v>
      </c>
      <c r="C11612" s="45" t="s">
        <v>1019</v>
      </c>
      <c r="D11612" s="23" t="s">
        <v>5734</v>
      </c>
      <c r="E11612" s="23" t="s">
        <v>4141</v>
      </c>
      <c r="F11612" s="40">
        <v>0.62</v>
      </c>
      <c r="G11612" s="25">
        <v>58718</v>
      </c>
      <c r="H11612" s="25">
        <v>36405</v>
      </c>
      <c r="I11612" s="25"/>
      <c r="J11612" s="58" t="e">
        <f>HYPERLINK("#"&amp;"Insumos"&amp;"!A"&amp;MATCH($B11612,#REF!,0),"Ins "&amp;$B11612)</f>
        <v>#REF!</v>
      </c>
      <c r="M11612" s="220"/>
    </row>
    <row r="11613" spans="1:13" ht="25.5" x14ac:dyDescent="0.2">
      <c r="A11613" s="35" t="s">
        <v>3057</v>
      </c>
      <c r="B11613" s="1" t="s">
        <v>597</v>
      </c>
      <c r="C11613" s="45" t="s">
        <v>8738</v>
      </c>
      <c r="D11613" s="23" t="s">
        <v>5534</v>
      </c>
      <c r="E11613" s="23" t="s">
        <v>8737</v>
      </c>
      <c r="F11613" s="40">
        <v>0.25</v>
      </c>
      <c r="G11613" s="25">
        <v>17302</v>
      </c>
      <c r="H11613" s="25">
        <v>4326</v>
      </c>
      <c r="I11613" s="25"/>
      <c r="J11613" s="58" t="e">
        <f>HYPERLINK("#"&amp;"Insumos"&amp;"!A"&amp;MATCH($B11613,#REF!,0),"Ins "&amp;$B11613)</f>
        <v>#REF!</v>
      </c>
      <c r="M11613" s="220"/>
    </row>
    <row r="11614" spans="1:13" x14ac:dyDescent="0.2">
      <c r="A11614" s="35" t="s">
        <v>3057</v>
      </c>
      <c r="B11614" s="1" t="s">
        <v>263</v>
      </c>
      <c r="C11614" s="45" t="s">
        <v>696</v>
      </c>
      <c r="D11614" s="23" t="s">
        <v>5534</v>
      </c>
      <c r="E11614" s="23" t="s">
        <v>4140</v>
      </c>
      <c r="F11614" s="40">
        <v>8.0000000000000002E-3</v>
      </c>
      <c r="G11614" s="25">
        <v>187426</v>
      </c>
      <c r="H11614" s="25">
        <v>1499</v>
      </c>
      <c r="I11614" s="25"/>
      <c r="J11614" s="58" t="e">
        <f>HYPERLINK("#"&amp;"Insumos"&amp;"!A"&amp;MATCH($B11614,#REF!,0),"Ins "&amp;$B11614)</f>
        <v>#REF!</v>
      </c>
      <c r="M11614" s="220"/>
    </row>
    <row r="11615" spans="1:13" ht="25.5" x14ac:dyDescent="0.2">
      <c r="A11615" s="35" t="s">
        <v>3057</v>
      </c>
      <c r="B11615" s="1" t="s">
        <v>4565</v>
      </c>
      <c r="C11615" s="45" t="s">
        <v>8858</v>
      </c>
      <c r="D11615" s="23" t="s">
        <v>5751</v>
      </c>
      <c r="E11615" s="23" t="s">
        <v>4138</v>
      </c>
      <c r="F11615" s="40">
        <v>0.04</v>
      </c>
      <c r="G11615" s="25">
        <v>62296</v>
      </c>
      <c r="H11615" s="25">
        <v>2492</v>
      </c>
      <c r="I11615" s="25"/>
      <c r="J11615" s="58" t="e">
        <f>HYPERLINK("#"&amp;"Insumos"&amp;"!A"&amp;MATCH($B11615,#REF!,0),"Ins "&amp;$B11615)</f>
        <v>#REF!</v>
      </c>
      <c r="M11615" s="220"/>
    </row>
    <row r="11616" spans="1:13" ht="25.5" x14ac:dyDescent="0.2">
      <c r="A11616" s="35" t="s">
        <v>3057</v>
      </c>
      <c r="B11616" s="1" t="s">
        <v>4578</v>
      </c>
      <c r="C11616" s="45" t="s">
        <v>8875</v>
      </c>
      <c r="D11616" s="23" t="s">
        <v>5751</v>
      </c>
      <c r="E11616" s="23" t="s">
        <v>4138</v>
      </c>
      <c r="F11616" s="40">
        <v>0.08</v>
      </c>
      <c r="G11616" s="25">
        <v>109097</v>
      </c>
      <c r="H11616" s="25">
        <v>8728</v>
      </c>
      <c r="I11616" s="25"/>
      <c r="J11616" s="58" t="e">
        <f>HYPERLINK("#"&amp;"Insumos"&amp;"!A"&amp;MATCH($B11616,#REF!,0),"Ins "&amp;$B11616)</f>
        <v>#REF!</v>
      </c>
      <c r="M11616" s="220"/>
    </row>
    <row r="11617" spans="1:13" x14ac:dyDescent="0.2">
      <c r="A11617" s="35" t="s">
        <v>3057</v>
      </c>
      <c r="B11617" s="1" t="s">
        <v>5007</v>
      </c>
      <c r="C11617" s="45" t="s">
        <v>720</v>
      </c>
      <c r="D11617" s="23" t="s">
        <v>5751</v>
      </c>
      <c r="E11617" s="23" t="s">
        <v>4134</v>
      </c>
      <c r="F11617" s="40">
        <v>1.2</v>
      </c>
      <c r="G11617" s="25">
        <v>1897</v>
      </c>
      <c r="H11617" s="25">
        <v>2276</v>
      </c>
      <c r="I11617" s="25"/>
      <c r="J11617" s="58" t="e">
        <f>HYPERLINK("#"&amp;"Insumos"&amp;"!A"&amp;MATCH($B11617,#REF!,0),"Ins "&amp;$B11617)</f>
        <v>#REF!</v>
      </c>
      <c r="M11617" s="220"/>
    </row>
    <row r="11618" spans="1:13" x14ac:dyDescent="0.2">
      <c r="A11618" s="35" t="s">
        <v>3057</v>
      </c>
      <c r="B11618" s="1" t="s">
        <v>5421</v>
      </c>
      <c r="C11618" s="45" t="s">
        <v>1173</v>
      </c>
      <c r="D11618" s="23" t="s">
        <v>5751</v>
      </c>
      <c r="E11618" s="23" t="s">
        <v>4135</v>
      </c>
      <c r="F11618" s="40">
        <v>1.1111111111111112E-2</v>
      </c>
      <c r="G11618" s="25">
        <v>13416</v>
      </c>
      <c r="H11618" s="25">
        <v>149</v>
      </c>
      <c r="I11618" s="25"/>
      <c r="J11618" s="58" t="e">
        <f>HYPERLINK("#"&amp;"Insumos"&amp;"!A"&amp;MATCH($B11618,#REF!,0),"Ins "&amp;$B11618)</f>
        <v>#REF!</v>
      </c>
      <c r="M11618" s="220"/>
    </row>
    <row r="11619" spans="1:13" x14ac:dyDescent="0.2">
      <c r="A11619" s="35" t="s">
        <v>3057</v>
      </c>
      <c r="B11619" s="1" t="s">
        <v>5447</v>
      </c>
      <c r="C11619" s="45" t="s">
        <v>8877</v>
      </c>
      <c r="D11619" s="23" t="s">
        <v>5751</v>
      </c>
      <c r="E11619" s="23" t="s">
        <v>4139</v>
      </c>
      <c r="F11619" s="40">
        <v>5.3571428571428568E-2</v>
      </c>
      <c r="G11619" s="25">
        <v>64376</v>
      </c>
      <c r="H11619" s="25">
        <v>3449</v>
      </c>
      <c r="I11619" s="25"/>
      <c r="J11619" s="58" t="e">
        <f>HYPERLINK("#"&amp;"Insumos"&amp;"!A"&amp;MATCH($B11619,#REF!,0),"Ins "&amp;$B11619)</f>
        <v>#REF!</v>
      </c>
      <c r="M11619" s="220"/>
    </row>
    <row r="11620" spans="1:13" x14ac:dyDescent="0.2">
      <c r="A11620" s="35" t="s">
        <v>3057</v>
      </c>
      <c r="B11620" s="34" t="s">
        <v>8886</v>
      </c>
      <c r="C11620" s="45" t="s">
        <v>8887</v>
      </c>
      <c r="D11620" s="23" t="s">
        <v>5751</v>
      </c>
      <c r="E11620" s="23" t="s">
        <v>4134</v>
      </c>
      <c r="F11620" s="40">
        <v>0.5</v>
      </c>
      <c r="G11620" s="25">
        <v>3745</v>
      </c>
      <c r="H11620" s="25">
        <v>1873</v>
      </c>
      <c r="I11620" s="25"/>
      <c r="J11620" s="58" t="e">
        <f>HYPERLINK("#"&amp;"Insumos"&amp;"!A"&amp;MATCH($B11620,#REF!,0),"Ins "&amp;$B11620)</f>
        <v>#REF!</v>
      </c>
      <c r="M11620" s="220"/>
    </row>
    <row r="11621" spans="1:13" x14ac:dyDescent="0.2">
      <c r="A11621" s="35" t="s">
        <v>3057</v>
      </c>
      <c r="B11621" s="1" t="s">
        <v>5425</v>
      </c>
      <c r="C11621" s="45" t="s">
        <v>1174</v>
      </c>
      <c r="D11621" s="23" t="s">
        <v>5751</v>
      </c>
      <c r="E11621" s="23" t="s">
        <v>4134</v>
      </c>
      <c r="F11621" s="40">
        <v>1</v>
      </c>
      <c r="G11621" s="25">
        <v>3796</v>
      </c>
      <c r="H11621" s="25">
        <v>3796</v>
      </c>
      <c r="I11621" s="25"/>
      <c r="J11621" s="58" t="e">
        <f>HYPERLINK("#"&amp;"Insumos"&amp;"!A"&amp;MATCH($B11621,#REF!,0),"Ins "&amp;$B11621)</f>
        <v>#REF!</v>
      </c>
      <c r="M11621" s="220"/>
    </row>
    <row r="11622" spans="1:13" x14ac:dyDescent="0.2">
      <c r="A11622" s="35" t="s">
        <v>3057</v>
      </c>
      <c r="B11622" s="34" t="s">
        <v>8882</v>
      </c>
      <c r="C11622" s="45" t="s">
        <v>8889</v>
      </c>
      <c r="D11622" s="23" t="s">
        <v>5751</v>
      </c>
      <c r="E11622" s="23" t="s">
        <v>4134</v>
      </c>
      <c r="F11622" s="40">
        <v>0.6</v>
      </c>
      <c r="G11622" s="25">
        <v>2366</v>
      </c>
      <c r="H11622" s="25">
        <v>1420</v>
      </c>
      <c r="I11622" s="25"/>
      <c r="J11622" s="58" t="e">
        <f>HYPERLINK("#"&amp;"Insumos"&amp;"!A"&amp;MATCH($B11622,#REF!,0),"Ins "&amp;$B11622)</f>
        <v>#REF!</v>
      </c>
      <c r="M11622" s="220"/>
    </row>
    <row r="11623" spans="1:13" x14ac:dyDescent="0.2">
      <c r="A11623" s="35" t="s">
        <v>3057</v>
      </c>
      <c r="B11623" s="34" t="s">
        <v>5431</v>
      </c>
      <c r="C11623" s="45" t="s">
        <v>1178</v>
      </c>
      <c r="D11623" s="23" t="s">
        <v>5751</v>
      </c>
      <c r="E11623" s="23" t="s">
        <v>465</v>
      </c>
      <c r="F11623" s="40">
        <v>1</v>
      </c>
      <c r="G11623" s="25">
        <v>27040</v>
      </c>
      <c r="H11623" s="25">
        <v>27040</v>
      </c>
      <c r="I11623" s="25"/>
      <c r="J11623" s="58" t="e">
        <f>HYPERLINK("#"&amp;"Insumos"&amp;"!A"&amp;MATCH($B11623,#REF!,0),"Ins "&amp;$B11623)</f>
        <v>#REF!</v>
      </c>
      <c r="M11623" s="220"/>
    </row>
    <row r="11624" spans="1:13" x14ac:dyDescent="0.2">
      <c r="A11624" s="35" t="s">
        <v>3057</v>
      </c>
      <c r="B11624" s="1" t="s">
        <v>5432</v>
      </c>
      <c r="C11624" s="45" t="s">
        <v>257</v>
      </c>
      <c r="D11624" s="23" t="s">
        <v>5751</v>
      </c>
      <c r="E11624" s="23" t="s">
        <v>4134</v>
      </c>
      <c r="F11624" s="40">
        <v>6</v>
      </c>
      <c r="G11624" s="25">
        <v>44</v>
      </c>
      <c r="H11624" s="25">
        <v>264</v>
      </c>
      <c r="I11624" s="25"/>
      <c r="J11624" s="58" t="e">
        <f>HYPERLINK("#"&amp;"Insumos"&amp;"!A"&amp;MATCH($B11624,#REF!,0),"Ins "&amp;$B11624)</f>
        <v>#REF!</v>
      </c>
      <c r="M11624" s="220"/>
    </row>
    <row r="11625" spans="1:13" x14ac:dyDescent="0.2">
      <c r="A11625" s="35" t="s">
        <v>3057</v>
      </c>
      <c r="B11625" s="1" t="s">
        <v>5433</v>
      </c>
      <c r="C11625" s="45" t="s">
        <v>1179</v>
      </c>
      <c r="D11625" s="23" t="s">
        <v>5751</v>
      </c>
      <c r="E11625" s="23" t="s">
        <v>4134</v>
      </c>
      <c r="F11625" s="40">
        <v>0</v>
      </c>
      <c r="G11625" s="25">
        <v>44</v>
      </c>
      <c r="H11625" s="25">
        <v>0</v>
      </c>
      <c r="I11625" s="25"/>
      <c r="J11625" s="58" t="e">
        <f>HYPERLINK("#"&amp;"Insumos"&amp;"!A"&amp;MATCH($B11625,#REF!,0),"Ins "&amp;$B11625)</f>
        <v>#REF!</v>
      </c>
      <c r="M11625" s="220"/>
    </row>
    <row r="11626" spans="1:13" x14ac:dyDescent="0.2">
      <c r="A11626" s="35" t="s">
        <v>3057</v>
      </c>
      <c r="B11626" s="1" t="s">
        <v>5434</v>
      </c>
      <c r="C11626" s="45" t="s">
        <v>1180</v>
      </c>
      <c r="D11626" s="23" t="s">
        <v>5751</v>
      </c>
      <c r="E11626" s="23" t="s">
        <v>4134</v>
      </c>
      <c r="F11626" s="40">
        <v>12</v>
      </c>
      <c r="G11626" s="25">
        <v>80</v>
      </c>
      <c r="H11626" s="25">
        <v>960</v>
      </c>
      <c r="I11626" s="25"/>
      <c r="J11626" s="58" t="e">
        <f>HYPERLINK("#"&amp;"Insumos"&amp;"!A"&amp;MATCH($B11626,#REF!,0),"Ins "&amp;$B11626)</f>
        <v>#REF!</v>
      </c>
      <c r="M11626" s="220"/>
    </row>
    <row r="11627" spans="1:13" x14ac:dyDescent="0.2">
      <c r="A11627" s="35" t="s">
        <v>3057</v>
      </c>
      <c r="B11627" s="34" t="s">
        <v>8881</v>
      </c>
      <c r="C11627" s="45" t="s">
        <v>8880</v>
      </c>
      <c r="D11627" s="23" t="s">
        <v>5751</v>
      </c>
      <c r="E11627" s="23" t="s">
        <v>4134</v>
      </c>
      <c r="F11627" s="40">
        <v>0.1</v>
      </c>
      <c r="G11627" s="25">
        <v>6173</v>
      </c>
      <c r="H11627" s="25">
        <v>617</v>
      </c>
      <c r="I11627" s="25"/>
      <c r="J11627" s="58" t="e">
        <f>HYPERLINK("#"&amp;"Insumos"&amp;"!A"&amp;MATCH($B11627,#REF!,0),"Ins "&amp;$B11627)</f>
        <v>#REF!</v>
      </c>
      <c r="M11627" s="220"/>
    </row>
    <row r="11628" spans="1:13" ht="51" x14ac:dyDescent="0.2">
      <c r="A11628" s="36" t="s">
        <v>3058</v>
      </c>
      <c r="B11628" s="26" t="s">
        <v>6816</v>
      </c>
      <c r="C11628" s="79" t="s">
        <v>6702</v>
      </c>
      <c r="D11628" s="37" t="s">
        <v>5608</v>
      </c>
      <c r="E11628" s="37" t="s">
        <v>464</v>
      </c>
      <c r="F11628" s="41"/>
      <c r="G11628" s="27"/>
      <c r="H11628" s="27"/>
      <c r="I11628" s="27">
        <v>76830</v>
      </c>
      <c r="M11628" s="220">
        <f t="shared" si="181"/>
        <v>100617</v>
      </c>
    </row>
    <row r="11629" spans="1:13" x14ac:dyDescent="0.2">
      <c r="A11629" s="35" t="s">
        <v>3058</v>
      </c>
      <c r="B11629" s="1" t="s">
        <v>78</v>
      </c>
      <c r="C11629" s="45" t="s">
        <v>1019</v>
      </c>
      <c r="D11629" s="23" t="s">
        <v>5734</v>
      </c>
      <c r="E11629" s="23" t="s">
        <v>4141</v>
      </c>
      <c r="F11629" s="40">
        <v>0.57999999999999996</v>
      </c>
      <c r="G11629" s="25">
        <v>58718</v>
      </c>
      <c r="H11629" s="25">
        <v>34056</v>
      </c>
      <c r="I11629" s="25"/>
      <c r="J11629" s="58" t="e">
        <f>HYPERLINK("#"&amp;"Insumos"&amp;"!A"&amp;MATCH($B11629,#REF!,0),"Ins "&amp;$B11629)</f>
        <v>#REF!</v>
      </c>
      <c r="M11629" s="220"/>
    </row>
    <row r="11630" spans="1:13" ht="25.5" x14ac:dyDescent="0.2">
      <c r="A11630" s="35" t="s">
        <v>3058</v>
      </c>
      <c r="B11630" s="1" t="s">
        <v>597</v>
      </c>
      <c r="C11630" s="45" t="s">
        <v>8738</v>
      </c>
      <c r="D11630" s="23" t="s">
        <v>5534</v>
      </c>
      <c r="E11630" s="23" t="s">
        <v>8737</v>
      </c>
      <c r="F11630" s="40">
        <v>0.25</v>
      </c>
      <c r="G11630" s="25">
        <v>17302</v>
      </c>
      <c r="H11630" s="25">
        <v>4326</v>
      </c>
      <c r="I11630" s="25"/>
      <c r="J11630" s="58" t="e">
        <f>HYPERLINK("#"&amp;"Insumos"&amp;"!A"&amp;MATCH($B11630,#REF!,0),"Ins "&amp;$B11630)</f>
        <v>#REF!</v>
      </c>
      <c r="M11630" s="220"/>
    </row>
    <row r="11631" spans="1:13" x14ac:dyDescent="0.2">
      <c r="A11631" s="35" t="s">
        <v>3058</v>
      </c>
      <c r="B11631" s="1" t="s">
        <v>263</v>
      </c>
      <c r="C11631" s="45" t="s">
        <v>696</v>
      </c>
      <c r="D11631" s="23" t="s">
        <v>5534</v>
      </c>
      <c r="E11631" s="23" t="s">
        <v>4140</v>
      </c>
      <c r="F11631" s="40">
        <v>7.3000000000000001E-3</v>
      </c>
      <c r="G11631" s="25">
        <v>187426</v>
      </c>
      <c r="H11631" s="25">
        <v>1368</v>
      </c>
      <c r="I11631" s="25"/>
      <c r="J11631" s="58" t="e">
        <f>HYPERLINK("#"&amp;"Insumos"&amp;"!A"&amp;MATCH($B11631,#REF!,0),"Ins "&amp;$B11631)</f>
        <v>#REF!</v>
      </c>
      <c r="M11631" s="220"/>
    </row>
    <row r="11632" spans="1:13" ht="25.5" x14ac:dyDescent="0.2">
      <c r="A11632" s="35" t="s">
        <v>3058</v>
      </c>
      <c r="B11632" s="1" t="s">
        <v>4565</v>
      </c>
      <c r="C11632" s="45" t="s">
        <v>8858</v>
      </c>
      <c r="D11632" s="23" t="s">
        <v>5751</v>
      </c>
      <c r="E11632" s="23" t="s">
        <v>4138</v>
      </c>
      <c r="F11632" s="40">
        <v>2.4E-2</v>
      </c>
      <c r="G11632" s="25">
        <v>62296</v>
      </c>
      <c r="H11632" s="25">
        <v>1495</v>
      </c>
      <c r="I11632" s="25"/>
      <c r="J11632" s="58" t="e">
        <f>HYPERLINK("#"&amp;"Insumos"&amp;"!A"&amp;MATCH($B11632,#REF!,0),"Ins "&amp;$B11632)</f>
        <v>#REF!</v>
      </c>
      <c r="M11632" s="220"/>
    </row>
    <row r="11633" spans="1:13" ht="25.5" x14ac:dyDescent="0.2">
      <c r="A11633" s="35" t="s">
        <v>3058</v>
      </c>
      <c r="B11633" s="1" t="s">
        <v>4578</v>
      </c>
      <c r="C11633" s="45" t="s">
        <v>8875</v>
      </c>
      <c r="D11633" s="23" t="s">
        <v>5751</v>
      </c>
      <c r="E11633" s="23" t="s">
        <v>4138</v>
      </c>
      <c r="F11633" s="40">
        <v>4.8000000000000001E-2</v>
      </c>
      <c r="G11633" s="25">
        <v>109097</v>
      </c>
      <c r="H11633" s="25">
        <v>5237</v>
      </c>
      <c r="I11633" s="25"/>
      <c r="J11633" s="58" t="e">
        <f>HYPERLINK("#"&amp;"Insumos"&amp;"!A"&amp;MATCH($B11633,#REF!,0),"Ins "&amp;$B11633)</f>
        <v>#REF!</v>
      </c>
      <c r="M11633" s="220"/>
    </row>
    <row r="11634" spans="1:13" x14ac:dyDescent="0.2">
      <c r="A11634" s="35" t="s">
        <v>3058</v>
      </c>
      <c r="B11634" s="1" t="s">
        <v>5007</v>
      </c>
      <c r="C11634" s="45" t="s">
        <v>720</v>
      </c>
      <c r="D11634" s="23" t="s">
        <v>5751</v>
      </c>
      <c r="E11634" s="23" t="s">
        <v>4134</v>
      </c>
      <c r="F11634" s="40">
        <v>0.7</v>
      </c>
      <c r="G11634" s="25">
        <v>1897</v>
      </c>
      <c r="H11634" s="25">
        <v>1328</v>
      </c>
      <c r="I11634" s="25"/>
      <c r="J11634" s="58" t="e">
        <f>HYPERLINK("#"&amp;"Insumos"&amp;"!A"&amp;MATCH($B11634,#REF!,0),"Ins "&amp;$B11634)</f>
        <v>#REF!</v>
      </c>
      <c r="M11634" s="220"/>
    </row>
    <row r="11635" spans="1:13" x14ac:dyDescent="0.2">
      <c r="A11635" s="35" t="s">
        <v>3058</v>
      </c>
      <c r="B11635" s="1" t="s">
        <v>5421</v>
      </c>
      <c r="C11635" s="45" t="s">
        <v>1173</v>
      </c>
      <c r="D11635" s="23" t="s">
        <v>5751</v>
      </c>
      <c r="E11635" s="23" t="s">
        <v>4135</v>
      </c>
      <c r="F11635" s="40">
        <v>5.5555555555555558E-3</v>
      </c>
      <c r="G11635" s="25">
        <v>13416</v>
      </c>
      <c r="H11635" s="25">
        <v>75</v>
      </c>
      <c r="I11635" s="25"/>
      <c r="J11635" s="58" t="e">
        <f>HYPERLINK("#"&amp;"Insumos"&amp;"!A"&amp;MATCH($B11635,#REF!,0),"Ins "&amp;$B11635)</f>
        <v>#REF!</v>
      </c>
      <c r="M11635" s="220"/>
    </row>
    <row r="11636" spans="1:13" x14ac:dyDescent="0.2">
      <c r="A11636" s="35" t="s">
        <v>3058</v>
      </c>
      <c r="B11636" s="1" t="s">
        <v>5447</v>
      </c>
      <c r="C11636" s="45" t="s">
        <v>8877</v>
      </c>
      <c r="D11636" s="23" t="s">
        <v>5751</v>
      </c>
      <c r="E11636" s="23" t="s">
        <v>4139</v>
      </c>
      <c r="F11636" s="40">
        <v>3.5714285714285712E-2</v>
      </c>
      <c r="G11636" s="25">
        <v>64376</v>
      </c>
      <c r="H11636" s="25">
        <v>2299</v>
      </c>
      <c r="I11636" s="25"/>
      <c r="J11636" s="58" t="e">
        <f>HYPERLINK("#"&amp;"Insumos"&amp;"!A"&amp;MATCH($B11636,#REF!,0),"Ins "&amp;$B11636)</f>
        <v>#REF!</v>
      </c>
      <c r="M11636" s="220"/>
    </row>
    <row r="11637" spans="1:13" x14ac:dyDescent="0.2">
      <c r="A11637" s="35" t="s">
        <v>3058</v>
      </c>
      <c r="B11637" s="34" t="s">
        <v>8886</v>
      </c>
      <c r="C11637" s="45" t="s">
        <v>8887</v>
      </c>
      <c r="D11637" s="23" t="s">
        <v>5751</v>
      </c>
      <c r="E11637" s="23" t="s">
        <v>4134</v>
      </c>
      <c r="F11637" s="40">
        <v>0.25</v>
      </c>
      <c r="G11637" s="25">
        <v>3745</v>
      </c>
      <c r="H11637" s="25">
        <v>936</v>
      </c>
      <c r="I11637" s="25"/>
      <c r="J11637" s="58" t="e">
        <f>HYPERLINK("#"&amp;"Insumos"&amp;"!A"&amp;MATCH($B11637,#REF!,0),"Ins "&amp;$B11637)</f>
        <v>#REF!</v>
      </c>
      <c r="M11637" s="220"/>
    </row>
    <row r="11638" spans="1:13" x14ac:dyDescent="0.2">
      <c r="A11638" s="35" t="s">
        <v>3058</v>
      </c>
      <c r="B11638" s="1" t="s">
        <v>5425</v>
      </c>
      <c r="C11638" s="45" t="s">
        <v>1174</v>
      </c>
      <c r="D11638" s="23" t="s">
        <v>5751</v>
      </c>
      <c r="E11638" s="23" t="s">
        <v>4134</v>
      </c>
      <c r="F11638" s="40">
        <v>0.5</v>
      </c>
      <c r="G11638" s="25">
        <v>3796</v>
      </c>
      <c r="H11638" s="25">
        <v>1898</v>
      </c>
      <c r="I11638" s="25"/>
      <c r="J11638" s="58" t="e">
        <f>HYPERLINK("#"&amp;"Insumos"&amp;"!A"&amp;MATCH($B11638,#REF!,0),"Ins "&amp;$B11638)</f>
        <v>#REF!</v>
      </c>
      <c r="M11638" s="220"/>
    </row>
    <row r="11639" spans="1:13" x14ac:dyDescent="0.2">
      <c r="A11639" s="35" t="s">
        <v>3058</v>
      </c>
      <c r="B11639" s="34" t="s">
        <v>8882</v>
      </c>
      <c r="C11639" s="45" t="s">
        <v>8889</v>
      </c>
      <c r="D11639" s="23" t="s">
        <v>5751</v>
      </c>
      <c r="E11639" s="23" t="s">
        <v>4134</v>
      </c>
      <c r="F11639" s="40">
        <v>0.3</v>
      </c>
      <c r="G11639" s="25">
        <v>2366</v>
      </c>
      <c r="H11639" s="25">
        <v>710</v>
      </c>
      <c r="I11639" s="25"/>
      <c r="J11639" s="58" t="e">
        <f>HYPERLINK("#"&amp;"Insumos"&amp;"!A"&amp;MATCH($B11639,#REF!,0),"Ins "&amp;$B11639)</f>
        <v>#REF!</v>
      </c>
      <c r="M11639" s="220"/>
    </row>
    <row r="11640" spans="1:13" x14ac:dyDescent="0.2">
      <c r="A11640" s="35" t="s">
        <v>3058</v>
      </c>
      <c r="B11640" s="34" t="s">
        <v>5431</v>
      </c>
      <c r="C11640" s="45" t="s">
        <v>1178</v>
      </c>
      <c r="D11640" s="23" t="s">
        <v>5751</v>
      </c>
      <c r="E11640" s="23" t="s">
        <v>465</v>
      </c>
      <c r="F11640" s="40">
        <v>0.8</v>
      </c>
      <c r="G11640" s="25">
        <v>27040</v>
      </c>
      <c r="H11640" s="25">
        <v>21632</v>
      </c>
      <c r="I11640" s="25"/>
      <c r="J11640" s="58" t="e">
        <f>HYPERLINK("#"&amp;"Insumos"&amp;"!A"&amp;MATCH($B11640,#REF!,0),"Ins "&amp;$B11640)</f>
        <v>#REF!</v>
      </c>
      <c r="M11640" s="220"/>
    </row>
    <row r="11641" spans="1:13" x14ac:dyDescent="0.2">
      <c r="A11641" s="35" t="s">
        <v>3058</v>
      </c>
      <c r="B11641" s="1" t="s">
        <v>5432</v>
      </c>
      <c r="C11641" s="45" t="s">
        <v>257</v>
      </c>
      <c r="D11641" s="23" t="s">
        <v>5751</v>
      </c>
      <c r="E11641" s="23" t="s">
        <v>4134</v>
      </c>
      <c r="F11641" s="40">
        <v>4</v>
      </c>
      <c r="G11641" s="25">
        <v>44</v>
      </c>
      <c r="H11641" s="25">
        <v>176</v>
      </c>
      <c r="I11641" s="25"/>
      <c r="J11641" s="58" t="e">
        <f>HYPERLINK("#"&amp;"Insumos"&amp;"!A"&amp;MATCH($B11641,#REF!,0),"Ins "&amp;$B11641)</f>
        <v>#REF!</v>
      </c>
      <c r="M11641" s="220"/>
    </row>
    <row r="11642" spans="1:13" x14ac:dyDescent="0.2">
      <c r="A11642" s="35" t="s">
        <v>3058</v>
      </c>
      <c r="B11642" s="1" t="s">
        <v>5433</v>
      </c>
      <c r="C11642" s="45" t="s">
        <v>1179</v>
      </c>
      <c r="D11642" s="23" t="s">
        <v>5751</v>
      </c>
      <c r="E11642" s="23" t="s">
        <v>4134</v>
      </c>
      <c r="F11642" s="40">
        <v>0</v>
      </c>
      <c r="G11642" s="25">
        <v>44</v>
      </c>
      <c r="H11642" s="25">
        <v>0</v>
      </c>
      <c r="I11642" s="25"/>
      <c r="J11642" s="58" t="e">
        <f>HYPERLINK("#"&amp;"Insumos"&amp;"!A"&amp;MATCH($B11642,#REF!,0),"Ins "&amp;$B11642)</f>
        <v>#REF!</v>
      </c>
      <c r="M11642" s="220"/>
    </row>
    <row r="11643" spans="1:13" x14ac:dyDescent="0.2">
      <c r="A11643" s="35" t="s">
        <v>3058</v>
      </c>
      <c r="B11643" s="1" t="s">
        <v>5434</v>
      </c>
      <c r="C11643" s="45" t="s">
        <v>1180</v>
      </c>
      <c r="D11643" s="23" t="s">
        <v>5751</v>
      </c>
      <c r="E11643" s="23" t="s">
        <v>4134</v>
      </c>
      <c r="F11643" s="40">
        <v>10</v>
      </c>
      <c r="G11643" s="25">
        <v>80</v>
      </c>
      <c r="H11643" s="25">
        <v>800</v>
      </c>
      <c r="I11643" s="25"/>
      <c r="J11643" s="58" t="e">
        <f>HYPERLINK("#"&amp;"Insumos"&amp;"!A"&amp;MATCH($B11643,#REF!,0),"Ins "&amp;$B11643)</f>
        <v>#REF!</v>
      </c>
      <c r="M11643" s="220"/>
    </row>
    <row r="11644" spans="1:13" x14ac:dyDescent="0.2">
      <c r="A11644" s="35" t="s">
        <v>3058</v>
      </c>
      <c r="B11644" s="34" t="s">
        <v>8881</v>
      </c>
      <c r="C11644" s="45" t="s">
        <v>8880</v>
      </c>
      <c r="D11644" s="23" t="s">
        <v>5751</v>
      </c>
      <c r="E11644" s="23" t="s">
        <v>4134</v>
      </c>
      <c r="F11644" s="40">
        <v>0.08</v>
      </c>
      <c r="G11644" s="25">
        <v>6173</v>
      </c>
      <c r="H11644" s="25">
        <v>494</v>
      </c>
      <c r="I11644" s="25"/>
      <c r="J11644" s="58" t="e">
        <f>HYPERLINK("#"&amp;"Insumos"&amp;"!A"&amp;MATCH($B11644,#REF!,0),"Ins "&amp;$B11644)</f>
        <v>#REF!</v>
      </c>
      <c r="M11644" s="220"/>
    </row>
    <row r="11645" spans="1:13" ht="51" x14ac:dyDescent="0.2">
      <c r="A11645" s="36" t="s">
        <v>3059</v>
      </c>
      <c r="B11645" s="26" t="s">
        <v>6816</v>
      </c>
      <c r="C11645" s="79" t="s">
        <v>10780</v>
      </c>
      <c r="D11645" s="37" t="s">
        <v>5608</v>
      </c>
      <c r="E11645" s="37" t="s">
        <v>465</v>
      </c>
      <c r="F11645" s="41"/>
      <c r="G11645" s="27"/>
      <c r="H11645" s="27"/>
      <c r="I11645" s="27">
        <v>91958</v>
      </c>
      <c r="M11645" s="220">
        <f t="shared" si="181"/>
        <v>120428</v>
      </c>
    </row>
    <row r="11646" spans="1:13" x14ac:dyDescent="0.2">
      <c r="A11646" s="35" t="s">
        <v>3059</v>
      </c>
      <c r="B11646" s="1" t="s">
        <v>78</v>
      </c>
      <c r="C11646" s="45" t="s">
        <v>1019</v>
      </c>
      <c r="D11646" s="23" t="s">
        <v>5734</v>
      </c>
      <c r="E11646" s="23" t="s">
        <v>4141</v>
      </c>
      <c r="F11646" s="40">
        <v>0.62</v>
      </c>
      <c r="G11646" s="25">
        <v>58718</v>
      </c>
      <c r="H11646" s="25">
        <v>36405</v>
      </c>
      <c r="I11646" s="25"/>
      <c r="J11646" s="58" t="e">
        <f>HYPERLINK("#"&amp;"Insumos"&amp;"!A"&amp;MATCH($B11646,#REF!,0),"Ins "&amp;$B11646)</f>
        <v>#REF!</v>
      </c>
      <c r="M11646" s="220"/>
    </row>
    <row r="11647" spans="1:13" ht="25.5" x14ac:dyDescent="0.2">
      <c r="A11647" s="35" t="s">
        <v>3059</v>
      </c>
      <c r="B11647" s="1" t="s">
        <v>597</v>
      </c>
      <c r="C11647" s="45" t="s">
        <v>8738</v>
      </c>
      <c r="D11647" s="23" t="s">
        <v>5534</v>
      </c>
      <c r="E11647" s="23" t="s">
        <v>8737</v>
      </c>
      <c r="F11647" s="40">
        <v>0.8</v>
      </c>
      <c r="G11647" s="25">
        <v>17302</v>
      </c>
      <c r="H11647" s="25">
        <v>13842</v>
      </c>
      <c r="I11647" s="25"/>
      <c r="J11647" s="58" t="e">
        <f>HYPERLINK("#"&amp;"Insumos"&amp;"!A"&amp;MATCH($B11647,#REF!,0),"Ins "&amp;$B11647)</f>
        <v>#REF!</v>
      </c>
      <c r="M11647" s="220"/>
    </row>
    <row r="11648" spans="1:13" x14ac:dyDescent="0.2">
      <c r="A11648" s="35" t="s">
        <v>3059</v>
      </c>
      <c r="B11648" s="1" t="s">
        <v>263</v>
      </c>
      <c r="C11648" s="45" t="s">
        <v>696</v>
      </c>
      <c r="D11648" s="23" t="s">
        <v>5534</v>
      </c>
      <c r="E11648" s="23" t="s">
        <v>4140</v>
      </c>
      <c r="F11648" s="40">
        <v>8.0000000000000002E-3</v>
      </c>
      <c r="G11648" s="25">
        <v>187426</v>
      </c>
      <c r="H11648" s="25">
        <v>1499</v>
      </c>
      <c r="I11648" s="25"/>
      <c r="J11648" s="58" t="e">
        <f>HYPERLINK("#"&amp;"Insumos"&amp;"!A"&amp;MATCH($B11648,#REF!,0),"Ins "&amp;$B11648)</f>
        <v>#REF!</v>
      </c>
      <c r="M11648" s="220"/>
    </row>
    <row r="11649" spans="1:13" ht="25.5" x14ac:dyDescent="0.2">
      <c r="A11649" s="35" t="s">
        <v>3059</v>
      </c>
      <c r="B11649" s="1" t="s">
        <v>4565</v>
      </c>
      <c r="C11649" s="45" t="s">
        <v>8858</v>
      </c>
      <c r="D11649" s="23" t="s">
        <v>5751</v>
      </c>
      <c r="E11649" s="23" t="s">
        <v>4138</v>
      </c>
      <c r="F11649" s="40">
        <v>0.04</v>
      </c>
      <c r="G11649" s="25">
        <v>62296</v>
      </c>
      <c r="H11649" s="25">
        <v>2492</v>
      </c>
      <c r="I11649" s="25"/>
      <c r="J11649" s="58" t="e">
        <f>HYPERLINK("#"&amp;"Insumos"&amp;"!A"&amp;MATCH($B11649,#REF!,0),"Ins "&amp;$B11649)</f>
        <v>#REF!</v>
      </c>
      <c r="M11649" s="220"/>
    </row>
    <row r="11650" spans="1:13" ht="25.15" customHeight="1" x14ac:dyDescent="0.2">
      <c r="A11650" s="35" t="s">
        <v>3059</v>
      </c>
      <c r="B11650" s="1" t="s">
        <v>4578</v>
      </c>
      <c r="C11650" s="45" t="s">
        <v>8875</v>
      </c>
      <c r="D11650" s="23" t="s">
        <v>5751</v>
      </c>
      <c r="E11650" s="23" t="s">
        <v>4138</v>
      </c>
      <c r="F11650" s="40">
        <v>0.08</v>
      </c>
      <c r="G11650" s="25">
        <v>109097</v>
      </c>
      <c r="H11650" s="25">
        <v>8728</v>
      </c>
      <c r="I11650" s="25"/>
      <c r="J11650" s="58" t="e">
        <f>HYPERLINK("#"&amp;"Insumos"&amp;"!A"&amp;MATCH($B11650,#REF!,0),"Ins "&amp;$B11650)</f>
        <v>#REF!</v>
      </c>
      <c r="M11650" s="220"/>
    </row>
    <row r="11651" spans="1:13" x14ac:dyDescent="0.2">
      <c r="A11651" s="35" t="s">
        <v>3059</v>
      </c>
      <c r="B11651" s="1" t="s">
        <v>5007</v>
      </c>
      <c r="C11651" s="45" t="s">
        <v>720</v>
      </c>
      <c r="D11651" s="23" t="s">
        <v>5751</v>
      </c>
      <c r="E11651" s="23" t="s">
        <v>4134</v>
      </c>
      <c r="F11651" s="40">
        <v>1.2</v>
      </c>
      <c r="G11651" s="25">
        <v>1897</v>
      </c>
      <c r="H11651" s="25">
        <v>2276</v>
      </c>
      <c r="I11651" s="25"/>
      <c r="J11651" s="58" t="e">
        <f>HYPERLINK("#"&amp;"Insumos"&amp;"!A"&amp;MATCH($B11651,#REF!,0),"Ins "&amp;$B11651)</f>
        <v>#REF!</v>
      </c>
      <c r="M11651" s="220"/>
    </row>
    <row r="11652" spans="1:13" x14ac:dyDescent="0.2">
      <c r="A11652" s="35" t="s">
        <v>3059</v>
      </c>
      <c r="B11652" s="1" t="s">
        <v>5422</v>
      </c>
      <c r="C11652" s="45" t="s">
        <v>8876</v>
      </c>
      <c r="D11652" s="23" t="s">
        <v>5751</v>
      </c>
      <c r="E11652" s="23" t="s">
        <v>4135</v>
      </c>
      <c r="F11652" s="40">
        <v>5.0000000000000001E-3</v>
      </c>
      <c r="G11652" s="25">
        <v>9880</v>
      </c>
      <c r="H11652" s="25">
        <v>49</v>
      </c>
      <c r="I11652" s="25"/>
      <c r="J11652" s="58" t="e">
        <f>HYPERLINK("#"&amp;"Insumos"&amp;"!A"&amp;MATCH($B11652,#REF!,0),"Ins "&amp;$B11652)</f>
        <v>#REF!</v>
      </c>
      <c r="M11652" s="220"/>
    </row>
    <row r="11653" spans="1:13" x14ac:dyDescent="0.2">
      <c r="A11653" s="35" t="s">
        <v>3059</v>
      </c>
      <c r="B11653" s="1" t="s">
        <v>5447</v>
      </c>
      <c r="C11653" s="45" t="s">
        <v>8877</v>
      </c>
      <c r="D11653" s="23" t="s">
        <v>5751</v>
      </c>
      <c r="E11653" s="23" t="s">
        <v>4139</v>
      </c>
      <c r="F11653" s="40">
        <v>0.04</v>
      </c>
      <c r="G11653" s="25">
        <v>64376</v>
      </c>
      <c r="H11653" s="25">
        <v>2575</v>
      </c>
      <c r="I11653" s="25"/>
      <c r="J11653" s="58" t="e">
        <f>HYPERLINK("#"&amp;"Insumos"&amp;"!A"&amp;MATCH($B11653,#REF!,0),"Ins "&amp;$B11653)</f>
        <v>#REF!</v>
      </c>
      <c r="M11653" s="220"/>
    </row>
    <row r="11654" spans="1:13" x14ac:dyDescent="0.2">
      <c r="A11654" s="35" t="s">
        <v>3059</v>
      </c>
      <c r="B11654" s="34" t="s">
        <v>8882</v>
      </c>
      <c r="C11654" s="45" t="s">
        <v>8889</v>
      </c>
      <c r="D11654" s="23" t="s">
        <v>5751</v>
      </c>
      <c r="E11654" s="23" t="s">
        <v>4134</v>
      </c>
      <c r="F11654" s="40">
        <v>0.6</v>
      </c>
      <c r="G11654" s="25">
        <v>2366</v>
      </c>
      <c r="H11654" s="25">
        <v>1420</v>
      </c>
      <c r="I11654" s="25"/>
      <c r="J11654" s="58" t="e">
        <f>HYPERLINK("#"&amp;"Insumos"&amp;"!A"&amp;MATCH($B11654,#REF!,0),"Ins "&amp;$B11654)</f>
        <v>#REF!</v>
      </c>
      <c r="M11654" s="220"/>
    </row>
    <row r="11655" spans="1:13" x14ac:dyDescent="0.2">
      <c r="A11655" s="35" t="s">
        <v>3059</v>
      </c>
      <c r="B11655" s="34" t="s">
        <v>8886</v>
      </c>
      <c r="C11655" s="45" t="s">
        <v>8887</v>
      </c>
      <c r="D11655" s="23" t="s">
        <v>5751</v>
      </c>
      <c r="E11655" s="23" t="s">
        <v>4134</v>
      </c>
      <c r="F11655" s="40">
        <v>0.71</v>
      </c>
      <c r="G11655" s="25">
        <v>3745</v>
      </c>
      <c r="H11655" s="25">
        <v>2659</v>
      </c>
      <c r="I11655" s="25"/>
      <c r="J11655" s="58" t="e">
        <f>HYPERLINK("#"&amp;"Insumos"&amp;"!A"&amp;MATCH($B11655,#REF!,0),"Ins "&amp;$B11655)</f>
        <v>#REF!</v>
      </c>
      <c r="M11655" s="220"/>
    </row>
    <row r="11656" spans="1:13" x14ac:dyDescent="0.2">
      <c r="A11656" s="35" t="s">
        <v>3059</v>
      </c>
      <c r="B11656" s="1" t="s">
        <v>5425</v>
      </c>
      <c r="C11656" s="45" t="s">
        <v>1174</v>
      </c>
      <c r="D11656" s="23" t="s">
        <v>5751</v>
      </c>
      <c r="E11656" s="23" t="s">
        <v>4134</v>
      </c>
      <c r="F11656" s="40">
        <v>0.89</v>
      </c>
      <c r="G11656" s="25">
        <v>3796</v>
      </c>
      <c r="H11656" s="25">
        <v>3378</v>
      </c>
      <c r="I11656" s="25"/>
      <c r="J11656" s="58" t="e">
        <f>HYPERLINK("#"&amp;"Insumos"&amp;"!A"&amp;MATCH($B11656,#REF!,0),"Ins "&amp;$B11656)</f>
        <v>#REF!</v>
      </c>
      <c r="M11656" s="220"/>
    </row>
    <row r="11657" spans="1:13" ht="25.5" x14ac:dyDescent="0.2">
      <c r="A11657" s="35" t="s">
        <v>3059</v>
      </c>
      <c r="B11657" s="1" t="s">
        <v>5427</v>
      </c>
      <c r="C11657" s="45" t="s">
        <v>1175</v>
      </c>
      <c r="D11657" s="23" t="s">
        <v>5751</v>
      </c>
      <c r="E11657" s="23" t="s">
        <v>4134</v>
      </c>
      <c r="F11657" s="40">
        <v>0.34722222222222221</v>
      </c>
      <c r="G11657" s="25">
        <v>44200</v>
      </c>
      <c r="H11657" s="25">
        <v>15347</v>
      </c>
      <c r="I11657" s="25"/>
      <c r="J11657" s="58" t="e">
        <f>HYPERLINK("#"&amp;"Insumos"&amp;"!A"&amp;MATCH($B11657,#REF!,0),"Ins "&amp;$B11657)</f>
        <v>#REF!</v>
      </c>
      <c r="M11657" s="220"/>
    </row>
    <row r="11658" spans="1:13" x14ac:dyDescent="0.2">
      <c r="A11658" s="35" t="s">
        <v>3059</v>
      </c>
      <c r="B11658" s="1" t="s">
        <v>5432</v>
      </c>
      <c r="C11658" s="45" t="s">
        <v>257</v>
      </c>
      <c r="D11658" s="23" t="s">
        <v>5751</v>
      </c>
      <c r="E11658" s="23" t="s">
        <v>4134</v>
      </c>
      <c r="F11658" s="40">
        <v>6.03</v>
      </c>
      <c r="G11658" s="25">
        <v>44</v>
      </c>
      <c r="H11658" s="25">
        <v>265</v>
      </c>
      <c r="I11658" s="25"/>
      <c r="J11658" s="58" t="e">
        <f>HYPERLINK("#"&amp;"Insumos"&amp;"!A"&amp;MATCH($B11658,#REF!,0),"Ins "&amp;$B11658)</f>
        <v>#REF!</v>
      </c>
      <c r="M11658" s="220"/>
    </row>
    <row r="11659" spans="1:13" x14ac:dyDescent="0.2">
      <c r="A11659" s="35" t="s">
        <v>3059</v>
      </c>
      <c r="B11659" s="1" t="s">
        <v>5433</v>
      </c>
      <c r="C11659" s="45" t="s">
        <v>1179</v>
      </c>
      <c r="D11659" s="23" t="s">
        <v>5751</v>
      </c>
      <c r="E11659" s="23" t="s">
        <v>4134</v>
      </c>
      <c r="F11659" s="40">
        <v>8.7899999999999991</v>
      </c>
      <c r="G11659" s="25">
        <v>44</v>
      </c>
      <c r="H11659" s="25">
        <v>387</v>
      </c>
      <c r="I11659" s="25"/>
      <c r="J11659" s="58" t="e">
        <f>HYPERLINK("#"&amp;"Insumos"&amp;"!A"&amp;MATCH($B11659,#REF!,0),"Ins "&amp;$B11659)</f>
        <v>#REF!</v>
      </c>
      <c r="M11659" s="220"/>
    </row>
    <row r="11660" spans="1:13" x14ac:dyDescent="0.2">
      <c r="A11660" s="35" t="s">
        <v>3059</v>
      </c>
      <c r="B11660" s="1" t="s">
        <v>5434</v>
      </c>
      <c r="C11660" s="45" t="s">
        <v>1180</v>
      </c>
      <c r="D11660" s="23" t="s">
        <v>5751</v>
      </c>
      <c r="E11660" s="23" t="s">
        <v>4134</v>
      </c>
      <c r="F11660" s="40">
        <v>0.24</v>
      </c>
      <c r="G11660" s="25">
        <v>80</v>
      </c>
      <c r="H11660" s="25">
        <v>19</v>
      </c>
      <c r="I11660" s="25"/>
      <c r="J11660" s="58" t="e">
        <f>HYPERLINK("#"&amp;"Insumos"&amp;"!A"&amp;MATCH($B11660,#REF!,0),"Ins "&amp;$B11660)</f>
        <v>#REF!</v>
      </c>
      <c r="M11660" s="220"/>
    </row>
    <row r="11661" spans="1:13" x14ac:dyDescent="0.2">
      <c r="A11661" s="35" t="s">
        <v>3059</v>
      </c>
      <c r="B11661" s="34" t="s">
        <v>8881</v>
      </c>
      <c r="C11661" s="45" t="s">
        <v>8880</v>
      </c>
      <c r="D11661" s="23" t="s">
        <v>5751</v>
      </c>
      <c r="E11661" s="23" t="s">
        <v>4134</v>
      </c>
      <c r="F11661" s="40">
        <v>0.1</v>
      </c>
      <c r="G11661" s="25">
        <v>6173</v>
      </c>
      <c r="H11661" s="25">
        <v>617</v>
      </c>
      <c r="I11661" s="25"/>
      <c r="J11661" s="58" t="e">
        <f>HYPERLINK("#"&amp;"Insumos"&amp;"!A"&amp;MATCH($B11661,#REF!,0),"Ins "&amp;$B11661)</f>
        <v>#REF!</v>
      </c>
      <c r="M11661" s="220"/>
    </row>
    <row r="11662" spans="1:13" ht="51" x14ac:dyDescent="0.2">
      <c r="A11662" s="36" t="s">
        <v>3060</v>
      </c>
      <c r="B11662" s="26" t="s">
        <v>6816</v>
      </c>
      <c r="C11662" s="79" t="s">
        <v>10780</v>
      </c>
      <c r="D11662" s="37" t="s">
        <v>5608</v>
      </c>
      <c r="E11662" s="37" t="s">
        <v>464</v>
      </c>
      <c r="F11662" s="41"/>
      <c r="G11662" s="27"/>
      <c r="H11662" s="27"/>
      <c r="I11662" s="27">
        <v>73089</v>
      </c>
      <c r="M11662" s="220">
        <f t="shared" ref="M11662:M11709" si="182">ROUND(I11662*(1+$L$2),0)</f>
        <v>95717</v>
      </c>
    </row>
    <row r="11663" spans="1:13" x14ac:dyDescent="0.2">
      <c r="A11663" s="35" t="s">
        <v>3060</v>
      </c>
      <c r="B11663" s="1" t="s">
        <v>78</v>
      </c>
      <c r="C11663" s="45" t="s">
        <v>1019</v>
      </c>
      <c r="D11663" s="23" t="s">
        <v>5734</v>
      </c>
      <c r="E11663" s="23" t="s">
        <v>4141</v>
      </c>
      <c r="F11663" s="40">
        <v>0.57999999999999996</v>
      </c>
      <c r="G11663" s="25">
        <v>58718</v>
      </c>
      <c r="H11663" s="25">
        <v>34056</v>
      </c>
      <c r="I11663" s="25"/>
      <c r="J11663" s="58" t="e">
        <f>HYPERLINK("#"&amp;"Insumos"&amp;"!A"&amp;MATCH($B11663,#REF!,0),"Ins "&amp;$B11663)</f>
        <v>#REF!</v>
      </c>
      <c r="M11663" s="220"/>
    </row>
    <row r="11664" spans="1:13" ht="25.5" x14ac:dyDescent="0.2">
      <c r="A11664" s="35" t="s">
        <v>3060</v>
      </c>
      <c r="B11664" s="1" t="s">
        <v>597</v>
      </c>
      <c r="C11664" s="45" t="s">
        <v>8738</v>
      </c>
      <c r="D11664" s="23" t="s">
        <v>5534</v>
      </c>
      <c r="E11664" s="23" t="s">
        <v>8737</v>
      </c>
      <c r="F11664" s="40">
        <v>0.5</v>
      </c>
      <c r="G11664" s="25">
        <v>17302</v>
      </c>
      <c r="H11664" s="25">
        <v>8651</v>
      </c>
      <c r="I11664" s="25"/>
      <c r="J11664" s="58" t="e">
        <f>HYPERLINK("#"&amp;"Insumos"&amp;"!A"&amp;MATCH($B11664,#REF!,0),"Ins "&amp;$B11664)</f>
        <v>#REF!</v>
      </c>
      <c r="M11664" s="220"/>
    </row>
    <row r="11665" spans="1:13" x14ac:dyDescent="0.2">
      <c r="A11665" s="35" t="s">
        <v>3060</v>
      </c>
      <c r="B11665" s="1" t="s">
        <v>263</v>
      </c>
      <c r="C11665" s="45" t="s">
        <v>696</v>
      </c>
      <c r="D11665" s="23" t="s">
        <v>5534</v>
      </c>
      <c r="E11665" s="23" t="s">
        <v>4140</v>
      </c>
      <c r="F11665" s="40">
        <v>4.7000000000000002E-3</v>
      </c>
      <c r="G11665" s="25">
        <v>187426</v>
      </c>
      <c r="H11665" s="25">
        <v>881</v>
      </c>
      <c r="I11665" s="25"/>
      <c r="J11665" s="58" t="e">
        <f>HYPERLINK("#"&amp;"Insumos"&amp;"!A"&amp;MATCH($B11665,#REF!,0),"Ins "&amp;$B11665)</f>
        <v>#REF!</v>
      </c>
      <c r="M11665" s="220"/>
    </row>
    <row r="11666" spans="1:13" ht="25.5" x14ac:dyDescent="0.2">
      <c r="A11666" s="35" t="s">
        <v>3060</v>
      </c>
      <c r="B11666" s="1" t="s">
        <v>4565</v>
      </c>
      <c r="C11666" s="45" t="s">
        <v>8858</v>
      </c>
      <c r="D11666" s="23" t="s">
        <v>5751</v>
      </c>
      <c r="E11666" s="23" t="s">
        <v>4138</v>
      </c>
      <c r="F11666" s="40">
        <v>2.4E-2</v>
      </c>
      <c r="G11666" s="25">
        <v>62296</v>
      </c>
      <c r="H11666" s="25">
        <v>1495</v>
      </c>
      <c r="I11666" s="25"/>
      <c r="J11666" s="58" t="e">
        <f>HYPERLINK("#"&amp;"Insumos"&amp;"!A"&amp;MATCH($B11666,#REF!,0),"Ins "&amp;$B11666)</f>
        <v>#REF!</v>
      </c>
      <c r="M11666" s="220"/>
    </row>
    <row r="11667" spans="1:13" ht="25.15" customHeight="1" x14ac:dyDescent="0.2">
      <c r="A11667" s="35" t="s">
        <v>3060</v>
      </c>
      <c r="B11667" s="1" t="s">
        <v>4578</v>
      </c>
      <c r="C11667" s="45" t="s">
        <v>8875</v>
      </c>
      <c r="D11667" s="23" t="s">
        <v>5751</v>
      </c>
      <c r="E11667" s="23" t="s">
        <v>4138</v>
      </c>
      <c r="F11667" s="40">
        <v>4.8000000000000001E-2</v>
      </c>
      <c r="G11667" s="25">
        <v>109097</v>
      </c>
      <c r="H11667" s="25">
        <v>5237</v>
      </c>
      <c r="I11667" s="25"/>
      <c r="J11667" s="58" t="e">
        <f>HYPERLINK("#"&amp;"Insumos"&amp;"!A"&amp;MATCH($B11667,#REF!,0),"Ins "&amp;$B11667)</f>
        <v>#REF!</v>
      </c>
      <c r="M11667" s="220"/>
    </row>
    <row r="11668" spans="1:13" x14ac:dyDescent="0.2">
      <c r="A11668" s="35" t="s">
        <v>3060</v>
      </c>
      <c r="B11668" s="1" t="s">
        <v>5007</v>
      </c>
      <c r="C11668" s="45" t="s">
        <v>720</v>
      </c>
      <c r="D11668" s="23" t="s">
        <v>5751</v>
      </c>
      <c r="E11668" s="23" t="s">
        <v>4134</v>
      </c>
      <c r="F11668" s="40">
        <v>0.7</v>
      </c>
      <c r="G11668" s="25">
        <v>1897</v>
      </c>
      <c r="H11668" s="25">
        <v>1328</v>
      </c>
      <c r="I11668" s="25"/>
      <c r="J11668" s="58" t="e">
        <f>HYPERLINK("#"&amp;"Insumos"&amp;"!A"&amp;MATCH($B11668,#REF!,0),"Ins "&amp;$B11668)</f>
        <v>#REF!</v>
      </c>
      <c r="M11668" s="220"/>
    </row>
    <row r="11669" spans="1:13" x14ac:dyDescent="0.2">
      <c r="A11669" s="35" t="s">
        <v>3060</v>
      </c>
      <c r="B11669" s="1" t="s">
        <v>5422</v>
      </c>
      <c r="C11669" s="45" t="s">
        <v>8876</v>
      </c>
      <c r="D11669" s="23" t="s">
        <v>5751</v>
      </c>
      <c r="E11669" s="23" t="s">
        <v>4135</v>
      </c>
      <c r="F11669" s="40">
        <v>3.0000000000000001E-3</v>
      </c>
      <c r="G11669" s="25">
        <v>9880</v>
      </c>
      <c r="H11669" s="25">
        <v>30</v>
      </c>
      <c r="I11669" s="25"/>
      <c r="J11669" s="58" t="e">
        <f>HYPERLINK("#"&amp;"Insumos"&amp;"!A"&amp;MATCH($B11669,#REF!,0),"Ins "&amp;$B11669)</f>
        <v>#REF!</v>
      </c>
      <c r="M11669" s="220"/>
    </row>
    <row r="11670" spans="1:13" x14ac:dyDescent="0.2">
      <c r="A11670" s="35" t="s">
        <v>3060</v>
      </c>
      <c r="B11670" s="1" t="s">
        <v>5447</v>
      </c>
      <c r="C11670" s="45" t="s">
        <v>8877</v>
      </c>
      <c r="D11670" s="23" t="s">
        <v>5751</v>
      </c>
      <c r="E11670" s="23" t="s">
        <v>4139</v>
      </c>
      <c r="F11670" s="40">
        <v>2.4E-2</v>
      </c>
      <c r="G11670" s="25">
        <v>64376</v>
      </c>
      <c r="H11670" s="25">
        <v>1545</v>
      </c>
      <c r="I11670" s="25"/>
      <c r="J11670" s="58" t="e">
        <f>HYPERLINK("#"&amp;"Insumos"&amp;"!A"&amp;MATCH($B11670,#REF!,0),"Ins "&amp;$B11670)</f>
        <v>#REF!</v>
      </c>
      <c r="M11670" s="220"/>
    </row>
    <row r="11671" spans="1:13" x14ac:dyDescent="0.2">
      <c r="A11671" s="35" t="s">
        <v>3060</v>
      </c>
      <c r="B11671" s="34" t="s">
        <v>8886</v>
      </c>
      <c r="C11671" s="45" t="s">
        <v>8887</v>
      </c>
      <c r="D11671" s="23" t="s">
        <v>5751</v>
      </c>
      <c r="E11671" s="23" t="s">
        <v>4134</v>
      </c>
      <c r="F11671" s="40">
        <v>0.42599999999999999</v>
      </c>
      <c r="G11671" s="25">
        <v>3745</v>
      </c>
      <c r="H11671" s="25">
        <v>1595</v>
      </c>
      <c r="I11671" s="25"/>
      <c r="J11671" s="58" t="e">
        <f>HYPERLINK("#"&amp;"Insumos"&amp;"!A"&amp;MATCH($B11671,#REF!,0),"Ins "&amp;$B11671)</f>
        <v>#REF!</v>
      </c>
      <c r="M11671" s="220"/>
    </row>
    <row r="11672" spans="1:13" x14ac:dyDescent="0.2">
      <c r="A11672" s="35" t="s">
        <v>3060</v>
      </c>
      <c r="B11672" s="1" t="s">
        <v>5425</v>
      </c>
      <c r="C11672" s="45" t="s">
        <v>1174</v>
      </c>
      <c r="D11672" s="23" t="s">
        <v>5751</v>
      </c>
      <c r="E11672" s="23" t="s">
        <v>4134</v>
      </c>
      <c r="F11672" s="40">
        <v>0.53400000000000003</v>
      </c>
      <c r="G11672" s="25">
        <v>3796</v>
      </c>
      <c r="H11672" s="25">
        <v>2027</v>
      </c>
      <c r="I11672" s="25"/>
      <c r="J11672" s="58" t="e">
        <f>HYPERLINK("#"&amp;"Insumos"&amp;"!A"&amp;MATCH($B11672,#REF!,0),"Ins "&amp;$B11672)</f>
        <v>#REF!</v>
      </c>
      <c r="M11672" s="220"/>
    </row>
    <row r="11673" spans="1:13" ht="25.5" x14ac:dyDescent="0.2">
      <c r="A11673" s="35" t="s">
        <v>3060</v>
      </c>
      <c r="B11673" s="1" t="s">
        <v>5427</v>
      </c>
      <c r="C11673" s="45" t="s">
        <v>1175</v>
      </c>
      <c r="D11673" s="23" t="s">
        <v>5751</v>
      </c>
      <c r="E11673" s="23" t="s">
        <v>4134</v>
      </c>
      <c r="F11673" s="40">
        <v>0.34722222222222221</v>
      </c>
      <c r="G11673" s="25">
        <v>44200</v>
      </c>
      <c r="H11673" s="25">
        <v>15347</v>
      </c>
      <c r="I11673" s="25"/>
      <c r="J11673" s="58" t="e">
        <f>HYPERLINK("#"&amp;"Insumos"&amp;"!A"&amp;MATCH($B11673,#REF!,0),"Ins "&amp;$B11673)</f>
        <v>#REF!</v>
      </c>
      <c r="M11673" s="220"/>
    </row>
    <row r="11674" spans="1:13" x14ac:dyDescent="0.2">
      <c r="A11674" s="35" t="s">
        <v>3060</v>
      </c>
      <c r="B11674" s="1" t="s">
        <v>5432</v>
      </c>
      <c r="C11674" s="45" t="s">
        <v>257</v>
      </c>
      <c r="D11674" s="23" t="s">
        <v>5751</v>
      </c>
      <c r="E11674" s="23" t="s">
        <v>4134</v>
      </c>
      <c r="F11674" s="40">
        <v>3.6179999999999999</v>
      </c>
      <c r="G11674" s="25">
        <v>44</v>
      </c>
      <c r="H11674" s="25">
        <v>159</v>
      </c>
      <c r="I11674" s="25"/>
      <c r="J11674" s="58" t="e">
        <f>HYPERLINK("#"&amp;"Insumos"&amp;"!A"&amp;MATCH($B11674,#REF!,0),"Ins "&amp;$B11674)</f>
        <v>#REF!</v>
      </c>
      <c r="M11674" s="220"/>
    </row>
    <row r="11675" spans="1:13" x14ac:dyDescent="0.2">
      <c r="A11675" s="35" t="s">
        <v>3060</v>
      </c>
      <c r="B11675" s="1" t="s">
        <v>5433</v>
      </c>
      <c r="C11675" s="45" t="s">
        <v>1179</v>
      </c>
      <c r="D11675" s="23" t="s">
        <v>5751</v>
      </c>
      <c r="E11675" s="23" t="s">
        <v>4134</v>
      </c>
      <c r="F11675" s="40">
        <v>5.274</v>
      </c>
      <c r="G11675" s="25">
        <v>44</v>
      </c>
      <c r="H11675" s="25">
        <v>232</v>
      </c>
      <c r="I11675" s="25"/>
      <c r="J11675" s="58" t="e">
        <f>HYPERLINK("#"&amp;"Insumos"&amp;"!A"&amp;MATCH($B11675,#REF!,0),"Ins "&amp;$B11675)</f>
        <v>#REF!</v>
      </c>
      <c r="M11675" s="220"/>
    </row>
    <row r="11676" spans="1:13" x14ac:dyDescent="0.2">
      <c r="A11676" s="35" t="s">
        <v>3060</v>
      </c>
      <c r="B11676" s="1" t="s">
        <v>5434</v>
      </c>
      <c r="C11676" s="45" t="s">
        <v>1180</v>
      </c>
      <c r="D11676" s="23" t="s">
        <v>5751</v>
      </c>
      <c r="E11676" s="23" t="s">
        <v>4134</v>
      </c>
      <c r="F11676" s="40">
        <v>0.14399999999999999</v>
      </c>
      <c r="G11676" s="25">
        <v>80</v>
      </c>
      <c r="H11676" s="25">
        <v>12</v>
      </c>
      <c r="I11676" s="25"/>
      <c r="J11676" s="58" t="e">
        <f>HYPERLINK("#"&amp;"Insumos"&amp;"!A"&amp;MATCH($B11676,#REF!,0),"Ins "&amp;$B11676)</f>
        <v>#REF!</v>
      </c>
      <c r="M11676" s="220"/>
    </row>
    <row r="11677" spans="1:13" x14ac:dyDescent="0.2">
      <c r="A11677" s="35" t="s">
        <v>3060</v>
      </c>
      <c r="B11677" s="34" t="s">
        <v>8881</v>
      </c>
      <c r="C11677" s="45" t="s">
        <v>8880</v>
      </c>
      <c r="D11677" s="23" t="s">
        <v>5751</v>
      </c>
      <c r="E11677" s="23" t="s">
        <v>4134</v>
      </c>
      <c r="F11677" s="40">
        <v>0.08</v>
      </c>
      <c r="G11677" s="25">
        <v>6173</v>
      </c>
      <c r="H11677" s="25">
        <v>494</v>
      </c>
      <c r="I11677" s="25"/>
      <c r="J11677" s="58" t="e">
        <f>HYPERLINK("#"&amp;"Insumos"&amp;"!A"&amp;MATCH($B11677,#REF!,0),"Ins "&amp;$B11677)</f>
        <v>#REF!</v>
      </c>
      <c r="M11677" s="220"/>
    </row>
    <row r="11678" spans="1:13" ht="51" x14ac:dyDescent="0.2">
      <c r="A11678" s="36" t="s">
        <v>3061</v>
      </c>
      <c r="B11678" s="26" t="s">
        <v>6816</v>
      </c>
      <c r="C11678" s="79" t="s">
        <v>10781</v>
      </c>
      <c r="D11678" s="37" t="s">
        <v>5608</v>
      </c>
      <c r="E11678" s="37" t="s">
        <v>465</v>
      </c>
      <c r="F11678" s="41"/>
      <c r="G11678" s="27"/>
      <c r="H11678" s="27"/>
      <c r="I11678" s="27">
        <v>103005</v>
      </c>
      <c r="M11678" s="220">
        <f t="shared" si="182"/>
        <v>134895</v>
      </c>
    </row>
    <row r="11679" spans="1:13" x14ac:dyDescent="0.2">
      <c r="A11679" s="35" t="s">
        <v>3061</v>
      </c>
      <c r="B11679" s="1" t="s">
        <v>78</v>
      </c>
      <c r="C11679" s="45" t="s">
        <v>1019</v>
      </c>
      <c r="D11679" s="23" t="s">
        <v>5734</v>
      </c>
      <c r="E11679" s="23" t="s">
        <v>4141</v>
      </c>
      <c r="F11679" s="40">
        <v>0.62</v>
      </c>
      <c r="G11679" s="25">
        <v>58718</v>
      </c>
      <c r="H11679" s="25">
        <v>36405</v>
      </c>
      <c r="I11679" s="25"/>
      <c r="J11679" s="58" t="e">
        <f>HYPERLINK("#"&amp;"Insumos"&amp;"!A"&amp;MATCH($B11679,#REF!,0),"Ins "&amp;$B11679)</f>
        <v>#REF!</v>
      </c>
      <c r="M11679" s="220"/>
    </row>
    <row r="11680" spans="1:13" ht="25.5" x14ac:dyDescent="0.2">
      <c r="A11680" s="35" t="s">
        <v>3061</v>
      </c>
      <c r="B11680" s="1" t="s">
        <v>597</v>
      </c>
      <c r="C11680" s="45" t="s">
        <v>8738</v>
      </c>
      <c r="D11680" s="23" t="s">
        <v>5534</v>
      </c>
      <c r="E11680" s="23" t="s">
        <v>8737</v>
      </c>
      <c r="F11680" s="40">
        <v>0.8</v>
      </c>
      <c r="G11680" s="25">
        <v>17302</v>
      </c>
      <c r="H11680" s="25">
        <v>13842</v>
      </c>
      <c r="I11680" s="25"/>
      <c r="J11680" s="58" t="e">
        <f>HYPERLINK("#"&amp;"Insumos"&amp;"!A"&amp;MATCH($B11680,#REF!,0),"Ins "&amp;$B11680)</f>
        <v>#REF!</v>
      </c>
      <c r="M11680" s="220"/>
    </row>
    <row r="11681" spans="1:13" x14ac:dyDescent="0.2">
      <c r="A11681" s="35" t="s">
        <v>3061</v>
      </c>
      <c r="B11681" s="1" t="s">
        <v>263</v>
      </c>
      <c r="C11681" s="45" t="s">
        <v>696</v>
      </c>
      <c r="D11681" s="23" t="s">
        <v>5534</v>
      </c>
      <c r="E11681" s="23" t="s">
        <v>4140</v>
      </c>
      <c r="F11681" s="40">
        <v>8.3999999999999995E-3</v>
      </c>
      <c r="G11681" s="25">
        <v>187426</v>
      </c>
      <c r="H11681" s="25">
        <v>1574</v>
      </c>
      <c r="I11681" s="25"/>
      <c r="J11681" s="58" t="e">
        <f>HYPERLINK("#"&amp;"Insumos"&amp;"!A"&amp;MATCH($B11681,#REF!,0),"Ins "&amp;$B11681)</f>
        <v>#REF!</v>
      </c>
      <c r="M11681" s="220"/>
    </row>
    <row r="11682" spans="1:13" ht="25.5" x14ac:dyDescent="0.2">
      <c r="A11682" s="35" t="s">
        <v>3061</v>
      </c>
      <c r="B11682" s="1" t="s">
        <v>4565</v>
      </c>
      <c r="C11682" s="45" t="s">
        <v>8858</v>
      </c>
      <c r="D11682" s="23" t="s">
        <v>5751</v>
      </c>
      <c r="E11682" s="23" t="s">
        <v>4138</v>
      </c>
      <c r="F11682" s="40">
        <v>0.04</v>
      </c>
      <c r="G11682" s="25">
        <v>62296</v>
      </c>
      <c r="H11682" s="25">
        <v>2492</v>
      </c>
      <c r="I11682" s="25"/>
      <c r="J11682" s="58" t="e">
        <f>HYPERLINK("#"&amp;"Insumos"&amp;"!A"&amp;MATCH($B11682,#REF!,0),"Ins "&amp;$B11682)</f>
        <v>#REF!</v>
      </c>
      <c r="M11682" s="220"/>
    </row>
    <row r="11683" spans="1:13" ht="25.5" x14ac:dyDescent="0.2">
      <c r="A11683" s="35" t="s">
        <v>3061</v>
      </c>
      <c r="B11683" s="1" t="s">
        <v>4578</v>
      </c>
      <c r="C11683" s="45" t="s">
        <v>8875</v>
      </c>
      <c r="D11683" s="23" t="s">
        <v>5751</v>
      </c>
      <c r="E11683" s="23" t="s">
        <v>4138</v>
      </c>
      <c r="F11683" s="40">
        <v>0.08</v>
      </c>
      <c r="G11683" s="25">
        <v>109097</v>
      </c>
      <c r="H11683" s="25">
        <v>8728</v>
      </c>
      <c r="I11683" s="25"/>
      <c r="J11683" s="58" t="e">
        <f>HYPERLINK("#"&amp;"Insumos"&amp;"!A"&amp;MATCH($B11683,#REF!,0),"Ins "&amp;$B11683)</f>
        <v>#REF!</v>
      </c>
      <c r="M11683" s="220"/>
    </row>
    <row r="11684" spans="1:13" x14ac:dyDescent="0.2">
      <c r="A11684" s="35" t="s">
        <v>3061</v>
      </c>
      <c r="B11684" s="1" t="s">
        <v>5007</v>
      </c>
      <c r="C11684" s="45" t="s">
        <v>720</v>
      </c>
      <c r="D11684" s="23" t="s">
        <v>5751</v>
      </c>
      <c r="E11684" s="23" t="s">
        <v>4134</v>
      </c>
      <c r="F11684" s="40">
        <v>1.2</v>
      </c>
      <c r="G11684" s="25">
        <v>1897</v>
      </c>
      <c r="H11684" s="25">
        <v>2276</v>
      </c>
      <c r="I11684" s="25"/>
      <c r="J11684" s="58" t="e">
        <f>HYPERLINK("#"&amp;"Insumos"&amp;"!A"&amp;MATCH($B11684,#REF!,0),"Ins "&amp;$B11684)</f>
        <v>#REF!</v>
      </c>
      <c r="M11684" s="220"/>
    </row>
    <row r="11685" spans="1:13" x14ac:dyDescent="0.2">
      <c r="A11685" s="35" t="s">
        <v>3061</v>
      </c>
      <c r="B11685" s="1" t="s">
        <v>5422</v>
      </c>
      <c r="C11685" s="45" t="s">
        <v>8876</v>
      </c>
      <c r="D11685" s="23" t="s">
        <v>5751</v>
      </c>
      <c r="E11685" s="23" t="s">
        <v>4135</v>
      </c>
      <c r="F11685" s="40">
        <v>5.0000000000000001E-3</v>
      </c>
      <c r="G11685" s="25">
        <v>9880</v>
      </c>
      <c r="H11685" s="25">
        <v>49</v>
      </c>
      <c r="I11685" s="25"/>
      <c r="J11685" s="58" t="e">
        <f>HYPERLINK("#"&amp;"Insumos"&amp;"!A"&amp;MATCH($B11685,#REF!,0),"Ins "&amp;$B11685)</f>
        <v>#REF!</v>
      </c>
      <c r="M11685" s="220"/>
    </row>
    <row r="11686" spans="1:13" x14ac:dyDescent="0.2">
      <c r="A11686" s="35" t="s">
        <v>3061</v>
      </c>
      <c r="B11686" s="1" t="s">
        <v>5447</v>
      </c>
      <c r="C11686" s="45" t="s">
        <v>8877</v>
      </c>
      <c r="D11686" s="23" t="s">
        <v>5751</v>
      </c>
      <c r="E11686" s="23" t="s">
        <v>4139</v>
      </c>
      <c r="F11686" s="40">
        <v>0.04</v>
      </c>
      <c r="G11686" s="25">
        <v>64376</v>
      </c>
      <c r="H11686" s="25">
        <v>2575</v>
      </c>
      <c r="I11686" s="25"/>
      <c r="J11686" s="58" t="e">
        <f>HYPERLINK("#"&amp;"Insumos"&amp;"!A"&amp;MATCH($B11686,#REF!,0),"Ins "&amp;$B11686)</f>
        <v>#REF!</v>
      </c>
      <c r="M11686" s="220"/>
    </row>
    <row r="11687" spans="1:13" x14ac:dyDescent="0.2">
      <c r="A11687" s="35" t="s">
        <v>3061</v>
      </c>
      <c r="B11687" s="34" t="s">
        <v>8888</v>
      </c>
      <c r="C11687" s="45" t="s">
        <v>8887</v>
      </c>
      <c r="D11687" s="23" t="s">
        <v>5751</v>
      </c>
      <c r="E11687" s="23" t="s">
        <v>4134</v>
      </c>
      <c r="F11687" s="40">
        <v>0.71</v>
      </c>
      <c r="G11687" s="25">
        <v>3745</v>
      </c>
      <c r="H11687" s="25">
        <v>2659</v>
      </c>
      <c r="I11687" s="25"/>
      <c r="J11687" s="58" t="e">
        <f>HYPERLINK("#"&amp;"Insumos"&amp;"!A"&amp;MATCH($B11687,#REF!,0),"Ins "&amp;$B11687)</f>
        <v>#REF!</v>
      </c>
      <c r="M11687" s="220"/>
    </row>
    <row r="11688" spans="1:13" x14ac:dyDescent="0.2">
      <c r="A11688" s="35" t="s">
        <v>3061</v>
      </c>
      <c r="B11688" s="1" t="s">
        <v>5425</v>
      </c>
      <c r="C11688" s="45" t="s">
        <v>1174</v>
      </c>
      <c r="D11688" s="23" t="s">
        <v>5751</v>
      </c>
      <c r="E11688" s="23" t="s">
        <v>4134</v>
      </c>
      <c r="F11688" s="40">
        <v>0.89</v>
      </c>
      <c r="G11688" s="25">
        <v>3796</v>
      </c>
      <c r="H11688" s="25">
        <v>3378</v>
      </c>
      <c r="I11688" s="25"/>
      <c r="J11688" s="58" t="e">
        <f>HYPERLINK("#"&amp;"Insumos"&amp;"!A"&amp;MATCH($B11688,#REF!,0),"Ins "&amp;$B11688)</f>
        <v>#REF!</v>
      </c>
      <c r="M11688" s="220"/>
    </row>
    <row r="11689" spans="1:13" ht="25.5" x14ac:dyDescent="0.2">
      <c r="A11689" s="35" t="s">
        <v>3061</v>
      </c>
      <c r="B11689" s="1" t="s">
        <v>5428</v>
      </c>
      <c r="C11689" s="45" t="s">
        <v>1176</v>
      </c>
      <c r="D11689" s="23" t="s">
        <v>5751</v>
      </c>
      <c r="E11689" s="23" t="s">
        <v>465</v>
      </c>
      <c r="F11689" s="40">
        <v>1</v>
      </c>
      <c r="G11689" s="25">
        <v>27739</v>
      </c>
      <c r="H11689" s="25">
        <v>27739</v>
      </c>
      <c r="I11689" s="25"/>
      <c r="J11689" s="58" t="e">
        <f>HYPERLINK("#"&amp;"Insumos"&amp;"!A"&amp;MATCH($B11689,#REF!,0),"Ins "&amp;$B11689)</f>
        <v>#REF!</v>
      </c>
      <c r="M11689" s="220"/>
    </row>
    <row r="11690" spans="1:13" x14ac:dyDescent="0.2">
      <c r="A11690" s="35" t="s">
        <v>3061</v>
      </c>
      <c r="B11690" s="1" t="s">
        <v>5432</v>
      </c>
      <c r="C11690" s="45" t="s">
        <v>257</v>
      </c>
      <c r="D11690" s="23" t="s">
        <v>5751</v>
      </c>
      <c r="E11690" s="23" t="s">
        <v>4134</v>
      </c>
      <c r="F11690" s="40">
        <v>6.03</v>
      </c>
      <c r="G11690" s="25">
        <v>44</v>
      </c>
      <c r="H11690" s="25">
        <v>265</v>
      </c>
      <c r="I11690" s="25"/>
      <c r="J11690" s="58" t="e">
        <f>HYPERLINK("#"&amp;"Insumos"&amp;"!A"&amp;MATCH($B11690,#REF!,0),"Ins "&amp;$B11690)</f>
        <v>#REF!</v>
      </c>
      <c r="M11690" s="220"/>
    </row>
    <row r="11691" spans="1:13" x14ac:dyDescent="0.2">
      <c r="A11691" s="35" t="s">
        <v>3061</v>
      </c>
      <c r="B11691" s="1" t="s">
        <v>5433</v>
      </c>
      <c r="C11691" s="45" t="s">
        <v>1179</v>
      </c>
      <c r="D11691" s="23" t="s">
        <v>5751</v>
      </c>
      <c r="E11691" s="23" t="s">
        <v>4134</v>
      </c>
      <c r="F11691" s="40">
        <v>8.7899999999999991</v>
      </c>
      <c r="G11691" s="25">
        <v>44</v>
      </c>
      <c r="H11691" s="25">
        <v>387</v>
      </c>
      <c r="I11691" s="25"/>
      <c r="J11691" s="58" t="e">
        <f>HYPERLINK("#"&amp;"Insumos"&amp;"!A"&amp;MATCH($B11691,#REF!,0),"Ins "&amp;$B11691)</f>
        <v>#REF!</v>
      </c>
      <c r="M11691" s="220"/>
    </row>
    <row r="11692" spans="1:13" x14ac:dyDescent="0.2">
      <c r="A11692" s="35" t="s">
        <v>3061</v>
      </c>
      <c r="B11692" s="1" t="s">
        <v>5434</v>
      </c>
      <c r="C11692" s="45" t="s">
        <v>1180</v>
      </c>
      <c r="D11692" s="23" t="s">
        <v>5751</v>
      </c>
      <c r="E11692" s="23" t="s">
        <v>4134</v>
      </c>
      <c r="F11692" s="40">
        <v>0.24</v>
      </c>
      <c r="G11692" s="25">
        <v>80</v>
      </c>
      <c r="H11692" s="25">
        <v>19</v>
      </c>
      <c r="I11692" s="25"/>
      <c r="J11692" s="58" t="e">
        <f>HYPERLINK("#"&amp;"Insumos"&amp;"!A"&amp;MATCH($B11692,#REF!,0),"Ins "&amp;$B11692)</f>
        <v>#REF!</v>
      </c>
      <c r="M11692" s="220"/>
    </row>
    <row r="11693" spans="1:13" x14ac:dyDescent="0.2">
      <c r="A11693" s="35" t="s">
        <v>3061</v>
      </c>
      <c r="B11693" s="34" t="s">
        <v>8881</v>
      </c>
      <c r="C11693" s="45" t="s">
        <v>8880</v>
      </c>
      <c r="D11693" s="23" t="s">
        <v>5751</v>
      </c>
      <c r="E11693" s="23" t="s">
        <v>4134</v>
      </c>
      <c r="F11693" s="40">
        <v>0.1</v>
      </c>
      <c r="G11693" s="25">
        <v>6173</v>
      </c>
      <c r="H11693" s="25">
        <v>617</v>
      </c>
      <c r="I11693" s="25"/>
      <c r="J11693" s="58" t="e">
        <f>HYPERLINK("#"&amp;"Insumos"&amp;"!A"&amp;MATCH($B11693,#REF!,0),"Ins "&amp;$B11693)</f>
        <v>#REF!</v>
      </c>
      <c r="M11693" s="220"/>
    </row>
    <row r="11694" spans="1:13" ht="51" x14ac:dyDescent="0.2">
      <c r="A11694" s="36" t="s">
        <v>3062</v>
      </c>
      <c r="B11694" s="26" t="s">
        <v>6816</v>
      </c>
      <c r="C11694" s="79" t="s">
        <v>10781</v>
      </c>
      <c r="D11694" s="37" t="s">
        <v>5608</v>
      </c>
      <c r="E11694" s="37" t="s">
        <v>464</v>
      </c>
      <c r="F11694" s="41"/>
      <c r="G11694" s="27"/>
      <c r="H11694" s="27"/>
      <c r="I11694" s="27">
        <v>83768</v>
      </c>
      <c r="M11694" s="220">
        <f t="shared" si="182"/>
        <v>109703</v>
      </c>
    </row>
    <row r="11695" spans="1:13" x14ac:dyDescent="0.2">
      <c r="A11695" s="35" t="s">
        <v>3062</v>
      </c>
      <c r="B11695" s="1" t="s">
        <v>78</v>
      </c>
      <c r="C11695" s="45" t="s">
        <v>1019</v>
      </c>
      <c r="D11695" s="23" t="s">
        <v>5734</v>
      </c>
      <c r="E11695" s="23" t="s">
        <v>4141</v>
      </c>
      <c r="F11695" s="40">
        <v>0.57999999999999996</v>
      </c>
      <c r="G11695" s="25">
        <v>58718</v>
      </c>
      <c r="H11695" s="25">
        <v>34056</v>
      </c>
      <c r="I11695" s="25"/>
      <c r="J11695" s="58" t="e">
        <f>HYPERLINK("#"&amp;"Insumos"&amp;"!A"&amp;MATCH($B11695,#REF!,0),"Ins "&amp;$B11695)</f>
        <v>#REF!</v>
      </c>
      <c r="M11695" s="220"/>
    </row>
    <row r="11696" spans="1:13" ht="25.5" x14ac:dyDescent="0.2">
      <c r="A11696" s="35" t="s">
        <v>3062</v>
      </c>
      <c r="B11696" s="1" t="s">
        <v>597</v>
      </c>
      <c r="C11696" s="45" t="s">
        <v>8738</v>
      </c>
      <c r="D11696" s="23" t="s">
        <v>5534</v>
      </c>
      <c r="E11696" s="23" t="s">
        <v>8737</v>
      </c>
      <c r="F11696" s="40">
        <v>0.5</v>
      </c>
      <c r="G11696" s="25">
        <v>17302</v>
      </c>
      <c r="H11696" s="25">
        <v>8651</v>
      </c>
      <c r="I11696" s="25"/>
      <c r="J11696" s="58" t="e">
        <f>HYPERLINK("#"&amp;"Insumos"&amp;"!A"&amp;MATCH($B11696,#REF!,0),"Ins "&amp;$B11696)</f>
        <v>#REF!</v>
      </c>
      <c r="M11696" s="220"/>
    </row>
    <row r="11697" spans="1:13" x14ac:dyDescent="0.2">
      <c r="A11697" s="35" t="s">
        <v>3062</v>
      </c>
      <c r="B11697" s="1" t="s">
        <v>263</v>
      </c>
      <c r="C11697" s="45" t="s">
        <v>696</v>
      </c>
      <c r="D11697" s="23" t="s">
        <v>5534</v>
      </c>
      <c r="E11697" s="23" t="s">
        <v>4140</v>
      </c>
      <c r="F11697" s="40">
        <v>4.7000000000000002E-3</v>
      </c>
      <c r="G11697" s="25">
        <v>187426</v>
      </c>
      <c r="H11697" s="25">
        <v>881</v>
      </c>
      <c r="I11697" s="25"/>
      <c r="J11697" s="58" t="e">
        <f>HYPERLINK("#"&amp;"Insumos"&amp;"!A"&amp;MATCH($B11697,#REF!,0),"Ins "&amp;$B11697)</f>
        <v>#REF!</v>
      </c>
      <c r="M11697" s="220"/>
    </row>
    <row r="11698" spans="1:13" ht="25.5" x14ac:dyDescent="0.2">
      <c r="A11698" s="35" t="s">
        <v>3062</v>
      </c>
      <c r="B11698" s="1" t="s">
        <v>4565</v>
      </c>
      <c r="C11698" s="45" t="s">
        <v>8858</v>
      </c>
      <c r="D11698" s="23" t="s">
        <v>5751</v>
      </c>
      <c r="E11698" s="23" t="s">
        <v>4138</v>
      </c>
      <c r="F11698" s="40">
        <v>2.4E-2</v>
      </c>
      <c r="G11698" s="25">
        <v>62296</v>
      </c>
      <c r="H11698" s="25">
        <v>1495</v>
      </c>
      <c r="I11698" s="25"/>
      <c r="J11698" s="58" t="e">
        <f>HYPERLINK("#"&amp;"Insumos"&amp;"!A"&amp;MATCH($B11698,#REF!,0),"Ins "&amp;$B11698)</f>
        <v>#REF!</v>
      </c>
      <c r="M11698" s="220"/>
    </row>
    <row r="11699" spans="1:13" ht="25.5" x14ac:dyDescent="0.2">
      <c r="A11699" s="35" t="s">
        <v>3062</v>
      </c>
      <c r="B11699" s="1" t="s">
        <v>4578</v>
      </c>
      <c r="C11699" s="45" t="s">
        <v>8875</v>
      </c>
      <c r="D11699" s="23" t="s">
        <v>5751</v>
      </c>
      <c r="E11699" s="23" t="s">
        <v>4138</v>
      </c>
      <c r="F11699" s="40">
        <v>4.8000000000000001E-2</v>
      </c>
      <c r="G11699" s="25">
        <v>109097</v>
      </c>
      <c r="H11699" s="25">
        <v>5237</v>
      </c>
      <c r="I11699" s="25"/>
      <c r="J11699" s="58" t="e">
        <f>HYPERLINK("#"&amp;"Insumos"&amp;"!A"&amp;MATCH($B11699,#REF!,0),"Ins "&amp;$B11699)</f>
        <v>#REF!</v>
      </c>
      <c r="M11699" s="220"/>
    </row>
    <row r="11700" spans="1:13" x14ac:dyDescent="0.2">
      <c r="A11700" s="35" t="s">
        <v>3062</v>
      </c>
      <c r="B11700" s="1" t="s">
        <v>5007</v>
      </c>
      <c r="C11700" s="45" t="s">
        <v>720</v>
      </c>
      <c r="D11700" s="23" t="s">
        <v>5751</v>
      </c>
      <c r="E11700" s="23" t="s">
        <v>4134</v>
      </c>
      <c r="F11700" s="40">
        <v>0.7</v>
      </c>
      <c r="G11700" s="25">
        <v>1897</v>
      </c>
      <c r="H11700" s="25">
        <v>1328</v>
      </c>
      <c r="I11700" s="25"/>
      <c r="J11700" s="58" t="e">
        <f>HYPERLINK("#"&amp;"Insumos"&amp;"!A"&amp;MATCH($B11700,#REF!,0),"Ins "&amp;$B11700)</f>
        <v>#REF!</v>
      </c>
      <c r="M11700" s="220"/>
    </row>
    <row r="11701" spans="1:13" x14ac:dyDescent="0.2">
      <c r="A11701" s="35" t="s">
        <v>3062</v>
      </c>
      <c r="B11701" s="1" t="s">
        <v>5422</v>
      </c>
      <c r="C11701" s="45" t="s">
        <v>8876</v>
      </c>
      <c r="D11701" s="23" t="s">
        <v>5751</v>
      </c>
      <c r="E11701" s="23" t="s">
        <v>4135</v>
      </c>
      <c r="F11701" s="40">
        <v>3.0000000000000001E-3</v>
      </c>
      <c r="G11701" s="25">
        <v>9880</v>
      </c>
      <c r="H11701" s="25">
        <v>30</v>
      </c>
      <c r="I11701" s="25"/>
      <c r="J11701" s="58" t="e">
        <f>HYPERLINK("#"&amp;"Insumos"&amp;"!A"&amp;MATCH($B11701,#REF!,0),"Ins "&amp;$B11701)</f>
        <v>#REF!</v>
      </c>
      <c r="M11701" s="220"/>
    </row>
    <row r="11702" spans="1:13" x14ac:dyDescent="0.2">
      <c r="A11702" s="35" t="s">
        <v>3062</v>
      </c>
      <c r="B11702" s="1" t="s">
        <v>5447</v>
      </c>
      <c r="C11702" s="45" t="s">
        <v>8877</v>
      </c>
      <c r="D11702" s="23" t="s">
        <v>5751</v>
      </c>
      <c r="E11702" s="23" t="s">
        <v>4139</v>
      </c>
      <c r="F11702" s="40">
        <v>2.4E-2</v>
      </c>
      <c r="G11702" s="25">
        <v>64376</v>
      </c>
      <c r="H11702" s="25">
        <v>1545</v>
      </c>
      <c r="I11702" s="25"/>
      <c r="J11702" s="58" t="e">
        <f>HYPERLINK("#"&amp;"Insumos"&amp;"!A"&amp;MATCH($B11702,#REF!,0),"Ins "&amp;$B11702)</f>
        <v>#REF!</v>
      </c>
      <c r="M11702" s="220"/>
    </row>
    <row r="11703" spans="1:13" x14ac:dyDescent="0.2">
      <c r="A11703" s="35" t="s">
        <v>3062</v>
      </c>
      <c r="B11703" s="34" t="s">
        <v>8886</v>
      </c>
      <c r="C11703" s="45" t="s">
        <v>8887</v>
      </c>
      <c r="D11703" s="23" t="s">
        <v>5751</v>
      </c>
      <c r="E11703" s="23" t="s">
        <v>4134</v>
      </c>
      <c r="F11703" s="40">
        <v>0.42599999999999999</v>
      </c>
      <c r="G11703" s="25">
        <v>3745</v>
      </c>
      <c r="H11703" s="25">
        <v>1595</v>
      </c>
      <c r="I11703" s="25"/>
      <c r="J11703" s="58" t="e">
        <f>HYPERLINK("#"&amp;"Insumos"&amp;"!A"&amp;MATCH($B11703,#REF!,0),"Ins "&amp;$B11703)</f>
        <v>#REF!</v>
      </c>
      <c r="M11703" s="220"/>
    </row>
    <row r="11704" spans="1:13" x14ac:dyDescent="0.2">
      <c r="A11704" s="35" t="s">
        <v>3062</v>
      </c>
      <c r="B11704" s="1" t="s">
        <v>5425</v>
      </c>
      <c r="C11704" s="45" t="s">
        <v>1174</v>
      </c>
      <c r="D11704" s="23" t="s">
        <v>5751</v>
      </c>
      <c r="E11704" s="23" t="s">
        <v>4134</v>
      </c>
      <c r="F11704" s="40">
        <v>0.53400000000000003</v>
      </c>
      <c r="G11704" s="25">
        <v>3796</v>
      </c>
      <c r="H11704" s="25">
        <v>2027</v>
      </c>
      <c r="I11704" s="25"/>
      <c r="J11704" s="58" t="e">
        <f>HYPERLINK("#"&amp;"Insumos"&amp;"!A"&amp;MATCH($B11704,#REF!,0),"Ins "&amp;$B11704)</f>
        <v>#REF!</v>
      </c>
      <c r="M11704" s="220"/>
    </row>
    <row r="11705" spans="1:13" ht="25.5" x14ac:dyDescent="0.2">
      <c r="A11705" s="35" t="s">
        <v>3062</v>
      </c>
      <c r="B11705" s="1" t="s">
        <v>5427</v>
      </c>
      <c r="C11705" s="45" t="s">
        <v>1175</v>
      </c>
      <c r="D11705" s="23" t="s">
        <v>5751</v>
      </c>
      <c r="E11705" s="23" t="s">
        <v>4134</v>
      </c>
      <c r="F11705" s="40">
        <v>0.6</v>
      </c>
      <c r="G11705" s="25">
        <v>44200</v>
      </c>
      <c r="H11705" s="25">
        <v>26520</v>
      </c>
      <c r="I11705" s="25"/>
      <c r="J11705" s="58" t="e">
        <f>HYPERLINK("#"&amp;"Insumos"&amp;"!A"&amp;MATCH($B11705,#REF!,0),"Ins "&amp;$B11705)</f>
        <v>#REF!</v>
      </c>
      <c r="M11705" s="220"/>
    </row>
    <row r="11706" spans="1:13" x14ac:dyDescent="0.2">
      <c r="A11706" s="35" t="s">
        <v>3062</v>
      </c>
      <c r="B11706" s="1" t="s">
        <v>5432</v>
      </c>
      <c r="C11706" s="45" t="s">
        <v>257</v>
      </c>
      <c r="D11706" s="23" t="s">
        <v>5751</v>
      </c>
      <c r="E11706" s="23" t="s">
        <v>4134</v>
      </c>
      <c r="F11706" s="40">
        <v>3.6179999999999999</v>
      </c>
      <c r="G11706" s="25">
        <v>44</v>
      </c>
      <c r="H11706" s="25">
        <v>159</v>
      </c>
      <c r="I11706" s="25"/>
      <c r="J11706" s="58" t="e">
        <f>HYPERLINK("#"&amp;"Insumos"&amp;"!A"&amp;MATCH($B11706,#REF!,0),"Ins "&amp;$B11706)</f>
        <v>#REF!</v>
      </c>
      <c r="M11706" s="220"/>
    </row>
    <row r="11707" spans="1:13" x14ac:dyDescent="0.2">
      <c r="A11707" s="35" t="s">
        <v>3062</v>
      </c>
      <c r="B11707" s="1" t="s">
        <v>5433</v>
      </c>
      <c r="C11707" s="45" t="s">
        <v>1179</v>
      </c>
      <c r="D11707" s="23" t="s">
        <v>5751</v>
      </c>
      <c r="E11707" s="23" t="s">
        <v>4134</v>
      </c>
      <c r="F11707" s="40">
        <v>5.274</v>
      </c>
      <c r="G11707" s="25">
        <v>44</v>
      </c>
      <c r="H11707" s="25">
        <v>232</v>
      </c>
      <c r="I11707" s="25"/>
      <c r="J11707" s="58" t="e">
        <f>HYPERLINK("#"&amp;"Insumos"&amp;"!A"&amp;MATCH($B11707,#REF!,0),"Ins "&amp;$B11707)</f>
        <v>#REF!</v>
      </c>
      <c r="M11707" s="220"/>
    </row>
    <row r="11708" spans="1:13" x14ac:dyDescent="0.2">
      <c r="A11708" s="35" t="s">
        <v>3062</v>
      </c>
      <c r="B11708" s="1" t="s">
        <v>5434</v>
      </c>
      <c r="C11708" s="45" t="s">
        <v>1180</v>
      </c>
      <c r="D11708" s="23" t="s">
        <v>5751</v>
      </c>
      <c r="E11708" s="23" t="s">
        <v>4134</v>
      </c>
      <c r="F11708" s="40">
        <v>0.14399999999999999</v>
      </c>
      <c r="G11708" s="25">
        <v>80</v>
      </c>
      <c r="H11708" s="25">
        <v>12</v>
      </c>
      <c r="I11708" s="25"/>
      <c r="J11708" s="58" t="e">
        <f>HYPERLINK("#"&amp;"Insumos"&amp;"!A"&amp;MATCH($B11708,#REF!,0),"Ins "&amp;$B11708)</f>
        <v>#REF!</v>
      </c>
      <c r="M11708" s="220"/>
    </row>
    <row r="11709" spans="1:13" ht="51" x14ac:dyDescent="0.2">
      <c r="A11709" s="36" t="s">
        <v>6703</v>
      </c>
      <c r="B11709" s="26" t="s">
        <v>6816</v>
      </c>
      <c r="C11709" s="79" t="s">
        <v>7334</v>
      </c>
      <c r="D11709" s="37" t="s">
        <v>5608</v>
      </c>
      <c r="E11709" s="37" t="s">
        <v>465</v>
      </c>
      <c r="F11709" s="41"/>
      <c r="G11709" s="27"/>
      <c r="H11709" s="27"/>
      <c r="I11709" s="27">
        <v>82946</v>
      </c>
      <c r="M11709" s="220">
        <f t="shared" si="182"/>
        <v>108626</v>
      </c>
    </row>
    <row r="11710" spans="1:13" x14ac:dyDescent="0.2">
      <c r="A11710" s="35" t="s">
        <v>6703</v>
      </c>
      <c r="B11710" s="1" t="s">
        <v>78</v>
      </c>
      <c r="C11710" s="45" t="s">
        <v>1019</v>
      </c>
      <c r="D11710" s="23" t="s">
        <v>5734</v>
      </c>
      <c r="E11710" s="23" t="s">
        <v>4141</v>
      </c>
      <c r="F11710" s="40">
        <v>0.42</v>
      </c>
      <c r="G11710" s="25">
        <v>58718</v>
      </c>
      <c r="H11710" s="25">
        <v>24662</v>
      </c>
      <c r="I11710" s="25"/>
      <c r="J11710" s="58" t="e">
        <f>HYPERLINK("#"&amp;"Insumos"&amp;"!A"&amp;MATCH($B11710,#REF!,0),"Ins "&amp;$B11710)</f>
        <v>#REF!</v>
      </c>
      <c r="M11710" s="220"/>
    </row>
    <row r="11711" spans="1:13" ht="25.5" x14ac:dyDescent="0.2">
      <c r="A11711" s="35" t="s">
        <v>6703</v>
      </c>
      <c r="B11711" s="1" t="s">
        <v>597</v>
      </c>
      <c r="C11711" s="45" t="s">
        <v>8738</v>
      </c>
      <c r="D11711" s="23" t="s">
        <v>5534</v>
      </c>
      <c r="E11711" s="23" t="s">
        <v>8737</v>
      </c>
      <c r="F11711" s="40">
        <v>0.25</v>
      </c>
      <c r="G11711" s="25">
        <v>17302</v>
      </c>
      <c r="H11711" s="25">
        <v>4326</v>
      </c>
      <c r="I11711" s="25"/>
      <c r="J11711" s="58" t="e">
        <f>HYPERLINK("#"&amp;"Insumos"&amp;"!A"&amp;MATCH($B11711,#REF!,0),"Ins "&amp;$B11711)</f>
        <v>#REF!</v>
      </c>
      <c r="M11711" s="220"/>
    </row>
    <row r="11712" spans="1:13" x14ac:dyDescent="0.2">
      <c r="A11712" s="35" t="s">
        <v>6703</v>
      </c>
      <c r="B11712" s="1" t="s">
        <v>263</v>
      </c>
      <c r="C11712" s="45" t="s">
        <v>696</v>
      </c>
      <c r="D11712" s="23" t="s">
        <v>5534</v>
      </c>
      <c r="E11712" s="23" t="s">
        <v>4140</v>
      </c>
      <c r="F11712" s="40">
        <v>4.7000000000000002E-3</v>
      </c>
      <c r="G11712" s="25">
        <v>187426</v>
      </c>
      <c r="H11712" s="25">
        <v>881</v>
      </c>
      <c r="I11712" s="25"/>
      <c r="J11712" s="58" t="e">
        <f>HYPERLINK("#"&amp;"Insumos"&amp;"!A"&amp;MATCH($B11712,#REF!,0),"Ins "&amp;$B11712)</f>
        <v>#REF!</v>
      </c>
      <c r="M11712" s="220"/>
    </row>
    <row r="11713" spans="1:13" x14ac:dyDescent="0.2">
      <c r="A11713" s="35" t="s">
        <v>6703</v>
      </c>
      <c r="B11713" s="1" t="s">
        <v>5007</v>
      </c>
      <c r="C11713" s="45" t="s">
        <v>720</v>
      </c>
      <c r="D11713" s="23" t="s">
        <v>5751</v>
      </c>
      <c r="E11713" s="23" t="s">
        <v>4134</v>
      </c>
      <c r="F11713" s="40">
        <v>0.7</v>
      </c>
      <c r="G11713" s="25">
        <v>1897</v>
      </c>
      <c r="H11713" s="25">
        <v>1328</v>
      </c>
      <c r="I11713" s="25"/>
      <c r="J11713" s="58" t="e">
        <f>HYPERLINK("#"&amp;"Insumos"&amp;"!A"&amp;MATCH($B11713,#REF!,0),"Ins "&amp;$B11713)</f>
        <v>#REF!</v>
      </c>
      <c r="M11713" s="220"/>
    </row>
    <row r="11714" spans="1:13" x14ac:dyDescent="0.2">
      <c r="A11714" s="35" t="s">
        <v>6703</v>
      </c>
      <c r="B11714" s="34" t="s">
        <v>8886</v>
      </c>
      <c r="C11714" s="45" t="s">
        <v>8887</v>
      </c>
      <c r="D11714" s="23" t="s">
        <v>5751</v>
      </c>
      <c r="E11714" s="23" t="s">
        <v>4134</v>
      </c>
      <c r="F11714" s="40">
        <v>2</v>
      </c>
      <c r="G11714" s="25">
        <v>3745</v>
      </c>
      <c r="H11714" s="25">
        <v>7490</v>
      </c>
      <c r="I11714" s="25"/>
      <c r="J11714" s="58" t="e">
        <f>HYPERLINK("#"&amp;"Insumos"&amp;"!A"&amp;MATCH($B11714,#REF!,0),"Ins "&amp;$B11714)</f>
        <v>#REF!</v>
      </c>
      <c r="M11714" s="220"/>
    </row>
    <row r="11715" spans="1:13" x14ac:dyDescent="0.2">
      <c r="A11715" s="35" t="s">
        <v>6703</v>
      </c>
      <c r="B11715" s="1" t="s">
        <v>5425</v>
      </c>
      <c r="C11715" s="45" t="s">
        <v>1174</v>
      </c>
      <c r="D11715" s="23" t="s">
        <v>5751</v>
      </c>
      <c r="E11715" s="23" t="s">
        <v>4134</v>
      </c>
      <c r="F11715" s="40">
        <v>2</v>
      </c>
      <c r="G11715" s="25">
        <v>3796</v>
      </c>
      <c r="H11715" s="25">
        <v>7592</v>
      </c>
      <c r="I11715" s="25"/>
      <c r="J11715" s="58" t="e">
        <f>HYPERLINK("#"&amp;"Insumos"&amp;"!A"&amp;MATCH($B11715,#REF!,0),"Ins "&amp;$B11715)</f>
        <v>#REF!</v>
      </c>
      <c r="M11715" s="220"/>
    </row>
    <row r="11716" spans="1:13" x14ac:dyDescent="0.2">
      <c r="A11716" s="35" t="s">
        <v>6703</v>
      </c>
      <c r="B11716" s="34" t="s">
        <v>8882</v>
      </c>
      <c r="C11716" s="45" t="s">
        <v>8889</v>
      </c>
      <c r="D11716" s="23" t="s">
        <v>5751</v>
      </c>
      <c r="E11716" s="23" t="s">
        <v>4134</v>
      </c>
      <c r="F11716" s="40">
        <v>1</v>
      </c>
      <c r="G11716" s="25">
        <v>2366</v>
      </c>
      <c r="H11716" s="25">
        <v>2366</v>
      </c>
      <c r="I11716" s="25"/>
      <c r="J11716" s="58" t="e">
        <f>HYPERLINK("#"&amp;"Insumos"&amp;"!A"&amp;MATCH($B11716,#REF!,0),"Ins "&amp;$B11716)</f>
        <v>#REF!</v>
      </c>
      <c r="M11716" s="220"/>
    </row>
    <row r="11717" spans="1:13" x14ac:dyDescent="0.2">
      <c r="A11717" s="35" t="s">
        <v>6703</v>
      </c>
      <c r="B11717" s="34" t="s">
        <v>8884</v>
      </c>
      <c r="C11717" s="45" t="s">
        <v>8885</v>
      </c>
      <c r="D11717" s="23" t="s">
        <v>5751</v>
      </c>
      <c r="E11717" s="23" t="s">
        <v>465</v>
      </c>
      <c r="F11717" s="40">
        <v>1</v>
      </c>
      <c r="G11717" s="25">
        <v>21632</v>
      </c>
      <c r="H11717" s="25">
        <v>21632</v>
      </c>
      <c r="I11717" s="25"/>
      <c r="J11717" s="58" t="e">
        <f>HYPERLINK("#"&amp;"Insumos"&amp;"!A"&amp;MATCH($B11717,#REF!,0),"Ins "&amp;$B11717)</f>
        <v>#REF!</v>
      </c>
      <c r="M11717" s="220"/>
    </row>
    <row r="11718" spans="1:13" x14ac:dyDescent="0.2">
      <c r="A11718" s="35" t="s">
        <v>6703</v>
      </c>
      <c r="B11718" s="34" t="s">
        <v>8890</v>
      </c>
      <c r="C11718" s="45" t="s">
        <v>8891</v>
      </c>
      <c r="D11718" s="23" t="s">
        <v>5751</v>
      </c>
      <c r="E11718" s="23" t="s">
        <v>4134</v>
      </c>
      <c r="F11718" s="40">
        <v>0.42372881355932202</v>
      </c>
      <c r="G11718" s="25">
        <v>24517</v>
      </c>
      <c r="H11718" s="25">
        <v>10389</v>
      </c>
      <c r="I11718" s="25"/>
      <c r="J11718" s="58" t="e">
        <f>HYPERLINK("#"&amp;"Insumos"&amp;"!A"&amp;MATCH($B11718,#REF!,0),"Ins "&amp;$B11718)</f>
        <v>#REF!</v>
      </c>
      <c r="M11718" s="220"/>
    </row>
    <row r="11719" spans="1:13" x14ac:dyDescent="0.2">
      <c r="A11719" s="35" t="s">
        <v>6703</v>
      </c>
      <c r="B11719" s="1" t="s">
        <v>5432</v>
      </c>
      <c r="C11719" s="45" t="s">
        <v>257</v>
      </c>
      <c r="D11719" s="23" t="s">
        <v>5751</v>
      </c>
      <c r="E11719" s="23" t="s">
        <v>4134</v>
      </c>
      <c r="F11719" s="40">
        <v>30</v>
      </c>
      <c r="G11719" s="25">
        <v>44</v>
      </c>
      <c r="H11719" s="25">
        <v>1320</v>
      </c>
      <c r="I11719" s="25"/>
      <c r="J11719" s="58" t="e">
        <f>HYPERLINK("#"&amp;"Insumos"&amp;"!A"&amp;MATCH($B11719,#REF!,0),"Ins "&amp;$B11719)</f>
        <v>#REF!</v>
      </c>
      <c r="M11719" s="220"/>
    </row>
    <row r="11720" spans="1:13" x14ac:dyDescent="0.2">
      <c r="A11720" s="35" t="s">
        <v>6703</v>
      </c>
      <c r="B11720" s="1" t="s">
        <v>5433</v>
      </c>
      <c r="C11720" s="45" t="s">
        <v>1179</v>
      </c>
      <c r="D11720" s="23" t="s">
        <v>5751</v>
      </c>
      <c r="E11720" s="23" t="s">
        <v>4134</v>
      </c>
      <c r="F11720" s="40">
        <v>0</v>
      </c>
      <c r="G11720" s="25">
        <v>44</v>
      </c>
      <c r="H11720" s="25">
        <v>0</v>
      </c>
      <c r="I11720" s="25"/>
      <c r="J11720" s="58" t="e">
        <f>HYPERLINK("#"&amp;"Insumos"&amp;"!A"&amp;MATCH($B11720,#REF!,0),"Ins "&amp;$B11720)</f>
        <v>#REF!</v>
      </c>
      <c r="M11720" s="220"/>
    </row>
    <row r="11721" spans="1:13" x14ac:dyDescent="0.2">
      <c r="A11721" s="35" t="s">
        <v>6703</v>
      </c>
      <c r="B11721" s="1" t="s">
        <v>5434</v>
      </c>
      <c r="C11721" s="45" t="s">
        <v>1180</v>
      </c>
      <c r="D11721" s="23" t="s">
        <v>5751</v>
      </c>
      <c r="E11721" s="23" t="s">
        <v>4134</v>
      </c>
      <c r="F11721" s="40">
        <v>12</v>
      </c>
      <c r="G11721" s="25">
        <v>80</v>
      </c>
      <c r="H11721" s="25">
        <v>960</v>
      </c>
      <c r="I11721" s="25"/>
      <c r="J11721" s="58" t="e">
        <f>HYPERLINK("#"&amp;"Insumos"&amp;"!A"&amp;MATCH($B11721,#REF!,0),"Ins "&amp;$B11721)</f>
        <v>#REF!</v>
      </c>
      <c r="M11721" s="220"/>
    </row>
    <row r="11722" spans="1:13" ht="25.5" x14ac:dyDescent="0.2">
      <c r="A11722" s="36" t="s">
        <v>7259</v>
      </c>
      <c r="B11722" s="26" t="s">
        <v>6816</v>
      </c>
      <c r="C11722" s="79" t="s">
        <v>7260</v>
      </c>
      <c r="D11722" s="37" t="s">
        <v>5608</v>
      </c>
      <c r="E11722" s="37" t="s">
        <v>465</v>
      </c>
      <c r="F11722" s="41"/>
      <c r="G11722" s="27"/>
      <c r="H11722" s="27"/>
      <c r="I11722" s="27">
        <v>23282</v>
      </c>
      <c r="M11722" s="220">
        <f t="shared" ref="M11722:M11775" si="183">ROUND(I11722*(1+$L$2),0)</f>
        <v>30490</v>
      </c>
    </row>
    <row r="11723" spans="1:13" x14ac:dyDescent="0.2">
      <c r="A11723" s="35" t="s">
        <v>7259</v>
      </c>
      <c r="B11723" s="1" t="s">
        <v>5578</v>
      </c>
      <c r="C11723" s="45" t="s">
        <v>1015</v>
      </c>
      <c r="D11723" s="23" t="s">
        <v>5734</v>
      </c>
      <c r="E11723" s="23" t="s">
        <v>4141</v>
      </c>
      <c r="F11723" s="40">
        <v>0.2</v>
      </c>
      <c r="G11723" s="25">
        <v>52425</v>
      </c>
      <c r="H11723" s="25">
        <v>10485</v>
      </c>
      <c r="I11723" s="25"/>
      <c r="J11723" s="58" t="e">
        <f>HYPERLINK("#"&amp;"Insumos"&amp;"!A"&amp;MATCH($B11723,#REF!,0),"Ins "&amp;$B11723)</f>
        <v>#REF!</v>
      </c>
      <c r="M11723" s="220"/>
    </row>
    <row r="11724" spans="1:13" ht="25.5" x14ac:dyDescent="0.2">
      <c r="A11724" s="35" t="s">
        <v>7259</v>
      </c>
      <c r="B11724" s="1" t="s">
        <v>597</v>
      </c>
      <c r="C11724" s="45" t="s">
        <v>8738</v>
      </c>
      <c r="D11724" s="23" t="s">
        <v>5534</v>
      </c>
      <c r="E11724" s="23" t="s">
        <v>8737</v>
      </c>
      <c r="F11724" s="40">
        <v>0.12</v>
      </c>
      <c r="G11724" s="25">
        <v>17302</v>
      </c>
      <c r="H11724" s="25">
        <v>2076</v>
      </c>
      <c r="I11724" s="25"/>
      <c r="J11724" s="58" t="e">
        <f>HYPERLINK("#"&amp;"Insumos"&amp;"!A"&amp;MATCH($B11724,#REF!,0),"Ins "&amp;$B11724)</f>
        <v>#REF!</v>
      </c>
      <c r="M11724" s="220"/>
    </row>
    <row r="11725" spans="1:13" x14ac:dyDescent="0.2">
      <c r="A11725" s="35" t="s">
        <v>7259</v>
      </c>
      <c r="B11725" s="1" t="s">
        <v>263</v>
      </c>
      <c r="C11725" s="45" t="s">
        <v>696</v>
      </c>
      <c r="D11725" s="23" t="s">
        <v>5534</v>
      </c>
      <c r="E11725" s="23" t="s">
        <v>4140</v>
      </c>
      <c r="F11725" s="40">
        <v>3.0000000000000001E-3</v>
      </c>
      <c r="G11725" s="25">
        <v>187426</v>
      </c>
      <c r="H11725" s="25">
        <v>562</v>
      </c>
      <c r="I11725" s="25"/>
      <c r="J11725" s="58" t="e">
        <f>HYPERLINK("#"&amp;"Insumos"&amp;"!A"&amp;MATCH($B11725,#REF!,0),"Ins "&amp;$B11725)</f>
        <v>#REF!</v>
      </c>
      <c r="M11725" s="220"/>
    </row>
    <row r="11726" spans="1:13" x14ac:dyDescent="0.2">
      <c r="A11726" s="35" t="s">
        <v>7259</v>
      </c>
      <c r="B11726" s="1" t="s">
        <v>5533</v>
      </c>
      <c r="C11726" s="45" t="s">
        <v>5892</v>
      </c>
      <c r="D11726" s="23" t="s">
        <v>977</v>
      </c>
      <c r="E11726" s="23" t="s">
        <v>4134</v>
      </c>
      <c r="F11726" s="40">
        <v>0.2</v>
      </c>
      <c r="G11726" s="25">
        <v>3623</v>
      </c>
      <c r="H11726" s="25">
        <v>725</v>
      </c>
      <c r="I11726" s="25"/>
      <c r="J11726" s="58" t="e">
        <f>HYPERLINK("#"&amp;"Insumos"&amp;"!A"&amp;MATCH($B11726,#REF!,0),"Ins "&amp;$B11726)</f>
        <v>#REF!</v>
      </c>
      <c r="M11726" s="220"/>
    </row>
    <row r="11727" spans="1:13" ht="25.5" x14ac:dyDescent="0.2">
      <c r="A11727" s="35" t="s">
        <v>7259</v>
      </c>
      <c r="B11727" s="1" t="s">
        <v>4578</v>
      </c>
      <c r="C11727" s="45" t="s">
        <v>8875</v>
      </c>
      <c r="D11727" s="23" t="s">
        <v>5751</v>
      </c>
      <c r="E11727" s="23" t="s">
        <v>4138</v>
      </c>
      <c r="F11727" s="40">
        <v>0.08</v>
      </c>
      <c r="G11727" s="25">
        <v>109097</v>
      </c>
      <c r="H11727" s="25">
        <v>8728</v>
      </c>
      <c r="I11727" s="25"/>
      <c r="J11727" s="58" t="e">
        <f>HYPERLINK("#"&amp;"Insumos"&amp;"!A"&amp;MATCH($B11727,#REF!,0),"Ins "&amp;$B11727)</f>
        <v>#REF!</v>
      </c>
      <c r="M11727" s="220"/>
    </row>
    <row r="11728" spans="1:13" x14ac:dyDescent="0.2">
      <c r="A11728" s="35" t="s">
        <v>7259</v>
      </c>
      <c r="B11728" s="1" t="s">
        <v>5007</v>
      </c>
      <c r="C11728" s="45" t="s">
        <v>720</v>
      </c>
      <c r="D11728" s="23" t="s">
        <v>5751</v>
      </c>
      <c r="E11728" s="23" t="s">
        <v>4134</v>
      </c>
      <c r="F11728" s="40">
        <v>0.372</v>
      </c>
      <c r="G11728" s="25">
        <v>1897</v>
      </c>
      <c r="H11728" s="25">
        <v>706</v>
      </c>
      <c r="I11728" s="25"/>
      <c r="J11728" s="58" t="e">
        <f>HYPERLINK("#"&amp;"Insumos"&amp;"!A"&amp;MATCH($B11728,#REF!,0),"Ins "&amp;$B11728)</f>
        <v>#REF!</v>
      </c>
      <c r="M11728" s="220"/>
    </row>
    <row r="11729" spans="1:13" ht="38.25" x14ac:dyDescent="0.2">
      <c r="A11729" s="36" t="s">
        <v>9477</v>
      </c>
      <c r="B11729" s="26" t="s">
        <v>6816</v>
      </c>
      <c r="C11729" s="79" t="s">
        <v>10782</v>
      </c>
      <c r="D11729" s="37" t="s">
        <v>5608</v>
      </c>
      <c r="E11729" s="37" t="s">
        <v>4134</v>
      </c>
      <c r="F11729" s="41"/>
      <c r="G11729" s="27"/>
      <c r="H11729" s="27"/>
      <c r="I11729" s="27">
        <v>35954</v>
      </c>
      <c r="M11729" s="220">
        <f t="shared" si="183"/>
        <v>47085</v>
      </c>
    </row>
    <row r="11730" spans="1:13" x14ac:dyDescent="0.2">
      <c r="A11730" s="35" t="s">
        <v>9477</v>
      </c>
      <c r="B11730" s="1" t="s">
        <v>5578</v>
      </c>
      <c r="C11730" s="45" t="s">
        <v>1015</v>
      </c>
      <c r="D11730" s="23" t="s">
        <v>5734</v>
      </c>
      <c r="E11730" s="23" t="s">
        <v>4141</v>
      </c>
      <c r="F11730" s="40">
        <v>0.25</v>
      </c>
      <c r="G11730" s="25">
        <v>52425</v>
      </c>
      <c r="H11730" s="25">
        <v>13106</v>
      </c>
      <c r="I11730" s="25"/>
      <c r="J11730" s="58" t="e">
        <f>HYPERLINK("#"&amp;"Insumos"&amp;"!A"&amp;MATCH($B11730,#REF!,0),"Ins "&amp;$B11730)</f>
        <v>#REF!</v>
      </c>
      <c r="M11730" s="220"/>
    </row>
    <row r="11731" spans="1:13" ht="25.5" x14ac:dyDescent="0.2">
      <c r="A11731" s="35" t="s">
        <v>9477</v>
      </c>
      <c r="B11731" s="1" t="s">
        <v>597</v>
      </c>
      <c r="C11731" s="45" t="s">
        <v>8738</v>
      </c>
      <c r="D11731" s="23" t="s">
        <v>5534</v>
      </c>
      <c r="E11731" s="23" t="s">
        <v>8737</v>
      </c>
      <c r="F11731" s="40">
        <v>0.12</v>
      </c>
      <c r="G11731" s="25">
        <v>17302</v>
      </c>
      <c r="H11731" s="25">
        <v>2076</v>
      </c>
      <c r="I11731" s="25"/>
      <c r="J11731" s="58" t="e">
        <f>HYPERLINK("#"&amp;"Insumos"&amp;"!A"&amp;MATCH($B11731,#REF!,0),"Ins "&amp;$B11731)</f>
        <v>#REF!</v>
      </c>
      <c r="M11731" s="220"/>
    </row>
    <row r="11732" spans="1:13" x14ac:dyDescent="0.2">
      <c r="A11732" s="35" t="s">
        <v>9477</v>
      </c>
      <c r="B11732" s="1" t="s">
        <v>263</v>
      </c>
      <c r="C11732" s="45" t="s">
        <v>696</v>
      </c>
      <c r="D11732" s="23" t="s">
        <v>5534</v>
      </c>
      <c r="E11732" s="23" t="s">
        <v>4140</v>
      </c>
      <c r="F11732" s="40">
        <v>3.0000000000000001E-3</v>
      </c>
      <c r="G11732" s="25">
        <v>187426</v>
      </c>
      <c r="H11732" s="25">
        <v>562</v>
      </c>
      <c r="I11732" s="25"/>
      <c r="J11732" s="58" t="e">
        <f>HYPERLINK("#"&amp;"Insumos"&amp;"!A"&amp;MATCH($B11732,#REF!,0),"Ins "&amp;$B11732)</f>
        <v>#REF!</v>
      </c>
      <c r="M11732" s="220"/>
    </row>
    <row r="11733" spans="1:13" x14ac:dyDescent="0.2">
      <c r="A11733" s="35" t="s">
        <v>9477</v>
      </c>
      <c r="B11733" s="1" t="s">
        <v>5533</v>
      </c>
      <c r="C11733" s="45" t="s">
        <v>5892</v>
      </c>
      <c r="D11733" s="23" t="s">
        <v>977</v>
      </c>
      <c r="E11733" s="23" t="s">
        <v>4134</v>
      </c>
      <c r="F11733" s="40">
        <v>0.1</v>
      </c>
      <c r="G11733" s="25">
        <v>3623</v>
      </c>
      <c r="H11733" s="25">
        <v>362</v>
      </c>
      <c r="I11733" s="25"/>
      <c r="J11733" s="58" t="e">
        <f>HYPERLINK("#"&amp;"Insumos"&amp;"!A"&amp;MATCH($B11733,#REF!,0),"Ins "&amp;$B11733)</f>
        <v>#REF!</v>
      </c>
      <c r="M11733" s="220"/>
    </row>
    <row r="11734" spans="1:13" x14ac:dyDescent="0.2">
      <c r="A11734" s="35" t="s">
        <v>9477</v>
      </c>
      <c r="B11734" s="34" t="s">
        <v>5121</v>
      </c>
      <c r="C11734" s="45" t="s">
        <v>6540</v>
      </c>
      <c r="D11734" s="23" t="s">
        <v>5751</v>
      </c>
      <c r="E11734" s="23" t="s">
        <v>464</v>
      </c>
      <c r="F11734" s="40">
        <v>2.7</v>
      </c>
      <c r="G11734" s="25">
        <v>7280</v>
      </c>
      <c r="H11734" s="25">
        <v>19656</v>
      </c>
      <c r="I11734" s="25"/>
      <c r="J11734" s="58" t="e">
        <f>HYPERLINK("#"&amp;"Insumos"&amp;"!A"&amp;MATCH($B11734,#REF!,0),"Ins "&amp;$B11734)</f>
        <v>#REF!</v>
      </c>
      <c r="M11734" s="220"/>
    </row>
    <row r="11735" spans="1:13" x14ac:dyDescent="0.2">
      <c r="A11735" s="35" t="s">
        <v>9477</v>
      </c>
      <c r="B11735" s="1" t="s">
        <v>5007</v>
      </c>
      <c r="C11735" s="45" t="s">
        <v>720</v>
      </c>
      <c r="D11735" s="23" t="s">
        <v>5751</v>
      </c>
      <c r="E11735" s="23" t="s">
        <v>4134</v>
      </c>
      <c r="F11735" s="40">
        <v>0.01</v>
      </c>
      <c r="G11735" s="25">
        <v>1897</v>
      </c>
      <c r="H11735" s="25">
        <v>19</v>
      </c>
      <c r="I11735" s="25"/>
      <c r="J11735" s="58" t="e">
        <f>HYPERLINK("#"&amp;"Insumos"&amp;"!A"&amp;MATCH($B11735,#REF!,0),"Ins "&amp;$B11735)</f>
        <v>#REF!</v>
      </c>
      <c r="M11735" s="220"/>
    </row>
    <row r="11736" spans="1:13" ht="25.5" x14ac:dyDescent="0.2">
      <c r="A11736" s="36" t="s">
        <v>9486</v>
      </c>
      <c r="B11736" s="26" t="s">
        <v>6816</v>
      </c>
      <c r="C11736" s="79" t="s">
        <v>10783</v>
      </c>
      <c r="D11736" s="37" t="s">
        <v>5608</v>
      </c>
      <c r="E11736" s="37" t="s">
        <v>464</v>
      </c>
      <c r="F11736" s="41"/>
      <c r="G11736" s="27"/>
      <c r="H11736" s="27"/>
      <c r="I11736" s="27">
        <v>7252</v>
      </c>
      <c r="M11736" s="220">
        <f t="shared" si="183"/>
        <v>9497</v>
      </c>
    </row>
    <row r="11737" spans="1:13" x14ac:dyDescent="0.2">
      <c r="A11737" s="35" t="s">
        <v>9486</v>
      </c>
      <c r="B11737" s="34" t="s">
        <v>5576</v>
      </c>
      <c r="C11737" s="45" t="s">
        <v>975</v>
      </c>
      <c r="D11737" s="23" t="s">
        <v>5734</v>
      </c>
      <c r="E11737" s="23" t="s">
        <v>4141</v>
      </c>
      <c r="F11737" s="40">
        <v>7.0000000000000007E-2</v>
      </c>
      <c r="G11737" s="25">
        <v>42407</v>
      </c>
      <c r="H11737" s="25">
        <v>2968</v>
      </c>
      <c r="I11737" s="25"/>
      <c r="J11737" s="58" t="e">
        <f>HYPERLINK("#"&amp;"Insumos"&amp;"!A"&amp;MATCH($B11737,#REF!,0),"Ins "&amp;$B11737)</f>
        <v>#REF!</v>
      </c>
      <c r="M11737" s="220"/>
    </row>
    <row r="11738" spans="1:13" x14ac:dyDescent="0.2">
      <c r="A11738" s="35" t="s">
        <v>9486</v>
      </c>
      <c r="B11738" s="1" t="s">
        <v>5533</v>
      </c>
      <c r="C11738" s="45" t="s">
        <v>5892</v>
      </c>
      <c r="D11738" s="23" t="s">
        <v>977</v>
      </c>
      <c r="E11738" s="23" t="s">
        <v>4134</v>
      </c>
      <c r="F11738" s="40">
        <v>0.01</v>
      </c>
      <c r="G11738" s="25">
        <v>3623</v>
      </c>
      <c r="H11738" s="25">
        <v>36</v>
      </c>
      <c r="I11738" s="25"/>
      <c r="J11738" s="58" t="e">
        <f>HYPERLINK("#"&amp;"Insumos"&amp;"!A"&amp;MATCH($B11738,#REF!,0),"Ins "&amp;$B11738)</f>
        <v>#REF!</v>
      </c>
      <c r="M11738" s="220"/>
    </row>
    <row r="11739" spans="1:13" x14ac:dyDescent="0.2">
      <c r="A11739" s="35" t="s">
        <v>9486</v>
      </c>
      <c r="B11739" s="34" t="s">
        <v>9487</v>
      </c>
      <c r="C11739" s="45" t="s">
        <v>9488</v>
      </c>
      <c r="D11739" s="23" t="s">
        <v>5751</v>
      </c>
      <c r="E11739" s="23" t="s">
        <v>993</v>
      </c>
      <c r="F11739" s="40">
        <v>0.33333333333333331</v>
      </c>
      <c r="G11739" s="25">
        <v>12688</v>
      </c>
      <c r="H11739" s="25">
        <v>4229</v>
      </c>
      <c r="I11739" s="25"/>
      <c r="J11739" s="58" t="e">
        <f>HYPERLINK("#"&amp;"Insumos"&amp;"!A"&amp;MATCH($B11739,#REF!,0),"Ins "&amp;$B11739)</f>
        <v>#REF!</v>
      </c>
      <c r="M11739" s="220"/>
    </row>
    <row r="11740" spans="1:13" x14ac:dyDescent="0.2">
      <c r="A11740" s="35" t="s">
        <v>9486</v>
      </c>
      <c r="B11740" s="1" t="s">
        <v>5007</v>
      </c>
      <c r="C11740" s="45" t="s">
        <v>720</v>
      </c>
      <c r="D11740" s="23" t="s">
        <v>5751</v>
      </c>
      <c r="E11740" s="23" t="s">
        <v>4134</v>
      </c>
      <c r="F11740" s="40">
        <v>0.01</v>
      </c>
      <c r="G11740" s="25">
        <v>1897</v>
      </c>
      <c r="H11740" s="25">
        <v>19</v>
      </c>
      <c r="I11740" s="25"/>
      <c r="J11740" s="58" t="e">
        <f>HYPERLINK("#"&amp;"Insumos"&amp;"!A"&amp;MATCH($B11740,#REF!,0),"Ins "&amp;$B11740)</f>
        <v>#REF!</v>
      </c>
      <c r="M11740" s="220"/>
    </row>
    <row r="11741" spans="1:13" ht="25.5" x14ac:dyDescent="0.2">
      <c r="A11741" s="36" t="s">
        <v>10349</v>
      </c>
      <c r="B11741" s="26" t="s">
        <v>6816</v>
      </c>
      <c r="C11741" s="79" t="s">
        <v>10351</v>
      </c>
      <c r="D11741" s="37" t="s">
        <v>5608</v>
      </c>
      <c r="E11741" s="37" t="s">
        <v>464</v>
      </c>
      <c r="F11741" s="41"/>
      <c r="G11741" s="27"/>
      <c r="H11741" s="27"/>
      <c r="I11741" s="27">
        <v>12441</v>
      </c>
      <c r="M11741" s="220">
        <f t="shared" si="183"/>
        <v>16293</v>
      </c>
    </row>
    <row r="11742" spans="1:13" x14ac:dyDescent="0.2">
      <c r="A11742" s="35" t="s">
        <v>10349</v>
      </c>
      <c r="B11742" s="34" t="s">
        <v>5576</v>
      </c>
      <c r="C11742" s="45" t="s">
        <v>975</v>
      </c>
      <c r="D11742" s="23" t="s">
        <v>5734</v>
      </c>
      <c r="E11742" s="23" t="s">
        <v>4141</v>
      </c>
      <c r="F11742" s="40">
        <v>7.0000000000000007E-2</v>
      </c>
      <c r="G11742" s="25">
        <v>42407</v>
      </c>
      <c r="H11742" s="25">
        <v>2968</v>
      </c>
      <c r="I11742" s="25"/>
      <c r="J11742" s="58" t="e">
        <f>HYPERLINK("#"&amp;"Insumos"&amp;"!A"&amp;MATCH($B11742,#REF!,0),"Ins "&amp;$B11742)</f>
        <v>#REF!</v>
      </c>
      <c r="M11742" s="220"/>
    </row>
    <row r="11743" spans="1:13" ht="25.5" x14ac:dyDescent="0.2">
      <c r="A11743" s="35" t="s">
        <v>9477</v>
      </c>
      <c r="B11743" s="1" t="s">
        <v>597</v>
      </c>
      <c r="C11743" s="45" t="s">
        <v>8738</v>
      </c>
      <c r="D11743" s="23" t="s">
        <v>5534</v>
      </c>
      <c r="E11743" s="23" t="s">
        <v>8737</v>
      </c>
      <c r="F11743" s="40">
        <v>0.01</v>
      </c>
      <c r="G11743" s="25">
        <v>17302</v>
      </c>
      <c r="H11743" s="25">
        <v>173</v>
      </c>
      <c r="I11743" s="25"/>
      <c r="J11743" s="58" t="e">
        <f>HYPERLINK("#"&amp;"Insumos"&amp;"!A"&amp;MATCH($B11743,#REF!,0),"Ins "&amp;$B11743)</f>
        <v>#REF!</v>
      </c>
      <c r="M11743" s="220"/>
    </row>
    <row r="11744" spans="1:13" x14ac:dyDescent="0.2">
      <c r="A11744" s="35" t="s">
        <v>10349</v>
      </c>
      <c r="B11744" s="1" t="s">
        <v>5533</v>
      </c>
      <c r="C11744" s="45" t="s">
        <v>5892</v>
      </c>
      <c r="D11744" s="23" t="s">
        <v>977</v>
      </c>
      <c r="E11744" s="23" t="s">
        <v>4134</v>
      </c>
      <c r="F11744" s="40">
        <v>0.01</v>
      </c>
      <c r="G11744" s="25">
        <v>3623</v>
      </c>
      <c r="H11744" s="25">
        <v>36</v>
      </c>
      <c r="I11744" s="25"/>
      <c r="J11744" s="58" t="e">
        <f>HYPERLINK("#"&amp;"Insumos"&amp;"!A"&amp;MATCH($B11744,#REF!,0),"Ins "&amp;$B11744)</f>
        <v>#REF!</v>
      </c>
      <c r="M11744" s="220"/>
    </row>
    <row r="11745" spans="1:13" x14ac:dyDescent="0.2">
      <c r="A11745" s="35" t="s">
        <v>10349</v>
      </c>
      <c r="B11745" s="34" t="s">
        <v>10279</v>
      </c>
      <c r="C11745" s="45" t="s">
        <v>10353</v>
      </c>
      <c r="D11745" s="23" t="s">
        <v>5751</v>
      </c>
      <c r="E11745" s="23" t="s">
        <v>463</v>
      </c>
      <c r="F11745" s="40">
        <v>0.35714285714285715</v>
      </c>
      <c r="G11745" s="25">
        <v>26000</v>
      </c>
      <c r="H11745" s="25">
        <v>9286</v>
      </c>
      <c r="I11745" s="25"/>
      <c r="J11745" s="58" t="e">
        <f>HYPERLINK("#"&amp;"Insumos"&amp;"!A"&amp;MATCH($B11745,#REF!,0),"Ins "&amp;$B11745)</f>
        <v>#REF!</v>
      </c>
      <c r="M11745" s="220"/>
    </row>
    <row r="11746" spans="1:13" x14ac:dyDescent="0.2">
      <c r="A11746" s="35" t="s">
        <v>10349</v>
      </c>
      <c r="B11746" s="34" t="s">
        <v>5433</v>
      </c>
      <c r="C11746" s="45" t="s">
        <v>1179</v>
      </c>
      <c r="D11746" s="23" t="s">
        <v>5751</v>
      </c>
      <c r="E11746" s="23" t="s">
        <v>4134</v>
      </c>
      <c r="F11746" s="40">
        <v>3</v>
      </c>
      <c r="G11746" s="25">
        <v>44</v>
      </c>
      <c r="H11746" s="25">
        <v>132</v>
      </c>
      <c r="I11746" s="25"/>
      <c r="J11746" s="58" t="e">
        <f>HYPERLINK("#"&amp;"Insumos"&amp;"!A"&amp;MATCH($B11746,#REF!,0),"Ins "&amp;$B11746)</f>
        <v>#REF!</v>
      </c>
      <c r="M11746" s="220"/>
    </row>
    <row r="11747" spans="1:13" x14ac:dyDescent="0.2">
      <c r="A11747" s="35" t="s">
        <v>10349</v>
      </c>
      <c r="B11747" s="1" t="s">
        <v>5007</v>
      </c>
      <c r="C11747" s="45" t="s">
        <v>720</v>
      </c>
      <c r="D11747" s="23" t="s">
        <v>5751</v>
      </c>
      <c r="E11747" s="23" t="s">
        <v>4134</v>
      </c>
      <c r="F11747" s="40">
        <v>0.01</v>
      </c>
      <c r="G11747" s="25">
        <v>1897</v>
      </c>
      <c r="H11747" s="25">
        <v>19</v>
      </c>
      <c r="I11747" s="25"/>
      <c r="J11747" s="58" t="e">
        <f>HYPERLINK("#"&amp;"Insumos"&amp;"!A"&amp;MATCH($B11747,#REF!,0),"Ins "&amp;$B11747)</f>
        <v>#REF!</v>
      </c>
      <c r="M11747" s="220"/>
    </row>
    <row r="11748" spans="1:13" ht="25.5" x14ac:dyDescent="0.2">
      <c r="A11748" s="36" t="s">
        <v>10350</v>
      </c>
      <c r="B11748" s="26" t="s">
        <v>6816</v>
      </c>
      <c r="C11748" s="79" t="s">
        <v>10352</v>
      </c>
      <c r="D11748" s="37" t="s">
        <v>5608</v>
      </c>
      <c r="E11748" s="37" t="s">
        <v>464</v>
      </c>
      <c r="F11748" s="41"/>
      <c r="G11748" s="27"/>
      <c r="H11748" s="27"/>
      <c r="I11748" s="27">
        <v>7971</v>
      </c>
      <c r="M11748" s="220">
        <f t="shared" si="183"/>
        <v>10439</v>
      </c>
    </row>
    <row r="11749" spans="1:13" x14ac:dyDescent="0.2">
      <c r="A11749" s="35" t="s">
        <v>10350</v>
      </c>
      <c r="B11749" s="34" t="s">
        <v>5576</v>
      </c>
      <c r="C11749" s="45" t="s">
        <v>975</v>
      </c>
      <c r="D11749" s="23" t="s">
        <v>5734</v>
      </c>
      <c r="E11749" s="23" t="s">
        <v>4141</v>
      </c>
      <c r="F11749" s="40">
        <v>7.0000000000000007E-2</v>
      </c>
      <c r="G11749" s="25">
        <v>42407</v>
      </c>
      <c r="H11749" s="25">
        <v>2968</v>
      </c>
      <c r="I11749" s="25"/>
      <c r="J11749" s="58" t="e">
        <f>HYPERLINK("#"&amp;"Insumos"&amp;"!A"&amp;MATCH($B11749,#REF!,0),"Ins "&amp;$B11749)</f>
        <v>#REF!</v>
      </c>
      <c r="M11749" s="220"/>
    </row>
    <row r="11750" spans="1:13" ht="25.5" x14ac:dyDescent="0.2">
      <c r="A11750" s="35" t="s">
        <v>10350</v>
      </c>
      <c r="B11750" s="1" t="s">
        <v>597</v>
      </c>
      <c r="C11750" s="45" t="s">
        <v>8738</v>
      </c>
      <c r="D11750" s="23" t="s">
        <v>5534</v>
      </c>
      <c r="E11750" s="23" t="s">
        <v>8737</v>
      </c>
      <c r="F11750" s="40">
        <v>0.01</v>
      </c>
      <c r="G11750" s="25">
        <v>17302</v>
      </c>
      <c r="H11750" s="25">
        <v>173</v>
      </c>
      <c r="I11750" s="25"/>
      <c r="J11750" s="58" t="e">
        <f>HYPERLINK("#"&amp;"Insumos"&amp;"!A"&amp;MATCH($B11750,#REF!,0),"Ins "&amp;$B11750)</f>
        <v>#REF!</v>
      </c>
      <c r="M11750" s="220"/>
    </row>
    <row r="11751" spans="1:13" x14ac:dyDescent="0.2">
      <c r="A11751" s="35" t="s">
        <v>10350</v>
      </c>
      <c r="B11751" s="1" t="s">
        <v>5533</v>
      </c>
      <c r="C11751" s="45" t="s">
        <v>5892</v>
      </c>
      <c r="D11751" s="23" t="s">
        <v>977</v>
      </c>
      <c r="E11751" s="23" t="s">
        <v>4134</v>
      </c>
      <c r="F11751" s="40">
        <v>0.01</v>
      </c>
      <c r="G11751" s="25">
        <v>3623</v>
      </c>
      <c r="H11751" s="25">
        <v>36</v>
      </c>
      <c r="I11751" s="25"/>
      <c r="J11751" s="58" t="e">
        <f>HYPERLINK("#"&amp;"Insumos"&amp;"!A"&amp;MATCH($B11751,#REF!,0),"Ins "&amp;$B11751)</f>
        <v>#REF!</v>
      </c>
      <c r="M11751" s="220"/>
    </row>
    <row r="11752" spans="1:13" x14ac:dyDescent="0.2">
      <c r="A11752" s="35" t="s">
        <v>10350</v>
      </c>
      <c r="B11752" s="34" t="s">
        <v>10279</v>
      </c>
      <c r="C11752" s="45" t="s">
        <v>10353</v>
      </c>
      <c r="D11752" s="23" t="s">
        <v>5751</v>
      </c>
      <c r="E11752" s="23" t="s">
        <v>463</v>
      </c>
      <c r="F11752" s="40">
        <v>0.17857142857142858</v>
      </c>
      <c r="G11752" s="25">
        <v>26000</v>
      </c>
      <c r="H11752" s="25">
        <v>4643</v>
      </c>
      <c r="I11752" s="25"/>
      <c r="J11752" s="58" t="e">
        <f>HYPERLINK("#"&amp;"Insumos"&amp;"!A"&amp;MATCH($B11752,#REF!,0),"Ins "&amp;$B11752)</f>
        <v>#REF!</v>
      </c>
      <c r="M11752" s="220"/>
    </row>
    <row r="11753" spans="1:13" x14ac:dyDescent="0.2">
      <c r="A11753" s="35" t="s">
        <v>10350</v>
      </c>
      <c r="B11753" s="34" t="s">
        <v>5433</v>
      </c>
      <c r="C11753" s="45" t="s">
        <v>1179</v>
      </c>
      <c r="D11753" s="23" t="s">
        <v>5751</v>
      </c>
      <c r="E11753" s="23" t="s">
        <v>4134</v>
      </c>
      <c r="F11753" s="40">
        <v>3</v>
      </c>
      <c r="G11753" s="25">
        <v>44</v>
      </c>
      <c r="H11753" s="25">
        <v>132</v>
      </c>
      <c r="I11753" s="25"/>
      <c r="J11753" s="58" t="e">
        <f>HYPERLINK("#"&amp;"Insumos"&amp;"!A"&amp;MATCH($B11753,#REF!,0),"Ins "&amp;$B11753)</f>
        <v>#REF!</v>
      </c>
      <c r="M11753" s="220"/>
    </row>
    <row r="11754" spans="1:13" x14ac:dyDescent="0.2">
      <c r="A11754" s="35" t="s">
        <v>10350</v>
      </c>
      <c r="B11754" s="1" t="s">
        <v>5007</v>
      </c>
      <c r="C11754" s="45" t="s">
        <v>720</v>
      </c>
      <c r="D11754" s="23" t="s">
        <v>5751</v>
      </c>
      <c r="E11754" s="23" t="s">
        <v>4134</v>
      </c>
      <c r="F11754" s="40">
        <v>0.01</v>
      </c>
      <c r="G11754" s="25">
        <v>1897</v>
      </c>
      <c r="H11754" s="25">
        <v>19</v>
      </c>
      <c r="I11754" s="25"/>
      <c r="J11754" s="58" t="e">
        <f>HYPERLINK("#"&amp;"Insumos"&amp;"!A"&amp;MATCH($B11754,#REF!,0),"Ins "&amp;$B11754)</f>
        <v>#REF!</v>
      </c>
      <c r="M11754" s="220"/>
    </row>
    <row r="11755" spans="1:13" ht="25.5" x14ac:dyDescent="0.2">
      <c r="A11755" s="36" t="s">
        <v>11450</v>
      </c>
      <c r="B11755" s="26" t="s">
        <v>6816</v>
      </c>
      <c r="C11755" s="79" t="s">
        <v>11459</v>
      </c>
      <c r="D11755" s="37" t="s">
        <v>5608</v>
      </c>
      <c r="E11755" s="37" t="s">
        <v>465</v>
      </c>
      <c r="F11755" s="41"/>
      <c r="G11755" s="27"/>
      <c r="H11755" s="27"/>
      <c r="I11755" s="27">
        <v>213250</v>
      </c>
      <c r="M11755" s="220">
        <f t="shared" si="183"/>
        <v>279272</v>
      </c>
    </row>
    <row r="11756" spans="1:13" x14ac:dyDescent="0.2">
      <c r="A11756" s="35" t="s">
        <v>11450</v>
      </c>
      <c r="B11756" s="34" t="s">
        <v>5576</v>
      </c>
      <c r="C11756" s="45" t="s">
        <v>975</v>
      </c>
      <c r="D11756" s="23" t="s">
        <v>5734</v>
      </c>
      <c r="E11756" s="23" t="s">
        <v>4141</v>
      </c>
      <c r="F11756" s="40">
        <v>7.0000000000000007E-2</v>
      </c>
      <c r="G11756" s="25">
        <v>42407</v>
      </c>
      <c r="H11756" s="25">
        <v>2968</v>
      </c>
      <c r="I11756" s="25"/>
      <c r="J11756" s="58" t="e">
        <f>HYPERLINK("#"&amp;"Insumos"&amp;"!A"&amp;MATCH($B11756,#REF!,0),"Ins "&amp;$B11756)</f>
        <v>#REF!</v>
      </c>
      <c r="M11756" s="220"/>
    </row>
    <row r="11757" spans="1:13" ht="25.5" x14ac:dyDescent="0.2">
      <c r="A11757" s="35" t="s">
        <v>11450</v>
      </c>
      <c r="B11757" s="1" t="s">
        <v>597</v>
      </c>
      <c r="C11757" s="45" t="s">
        <v>8738</v>
      </c>
      <c r="D11757" s="23" t="s">
        <v>5534</v>
      </c>
      <c r="E11757" s="23" t="s">
        <v>8737</v>
      </c>
      <c r="F11757" s="40">
        <v>0.1</v>
      </c>
      <c r="G11757" s="25">
        <v>17302</v>
      </c>
      <c r="H11757" s="25">
        <v>1730</v>
      </c>
      <c r="I11757" s="25"/>
      <c r="J11757" s="58" t="e">
        <f>HYPERLINK("#"&amp;"Insumos"&amp;"!A"&amp;MATCH($B11757,#REF!,0),"Ins "&amp;$B11757)</f>
        <v>#REF!</v>
      </c>
      <c r="M11757" s="220"/>
    </row>
    <row r="11758" spans="1:13" x14ac:dyDescent="0.2">
      <c r="A11758" s="35" t="s">
        <v>11450</v>
      </c>
      <c r="B11758" s="1" t="s">
        <v>5533</v>
      </c>
      <c r="C11758" s="45" t="s">
        <v>5892</v>
      </c>
      <c r="D11758" s="23" t="s">
        <v>977</v>
      </c>
      <c r="E11758" s="23" t="s">
        <v>4134</v>
      </c>
      <c r="F11758" s="40">
        <v>0.1</v>
      </c>
      <c r="G11758" s="25">
        <v>3623</v>
      </c>
      <c r="H11758" s="25">
        <v>362</v>
      </c>
      <c r="I11758" s="25"/>
      <c r="J11758" s="58" t="e">
        <f>HYPERLINK("#"&amp;"Insumos"&amp;"!A"&amp;MATCH($B11758,#REF!,0),"Ins "&amp;$B11758)</f>
        <v>#REF!</v>
      </c>
      <c r="M11758" s="220"/>
    </row>
    <row r="11759" spans="1:13" x14ac:dyDescent="0.2">
      <c r="A11759" s="35" t="s">
        <v>11450</v>
      </c>
      <c r="B11759" s="34" t="s">
        <v>11460</v>
      </c>
      <c r="C11759" s="45" t="s">
        <v>11461</v>
      </c>
      <c r="D11759" s="23" t="s">
        <v>5751</v>
      </c>
      <c r="E11759" s="23" t="s">
        <v>465</v>
      </c>
      <c r="F11759" s="40">
        <v>1</v>
      </c>
      <c r="G11759" s="25">
        <v>124800</v>
      </c>
      <c r="H11759" s="25">
        <v>124800</v>
      </c>
      <c r="I11759" s="25"/>
      <c r="J11759" s="58" t="e">
        <f>HYPERLINK("#"&amp;"Insumos"&amp;"!A"&amp;MATCH($B11759,#REF!,0),"Ins "&amp;$B11759)</f>
        <v>#REF!</v>
      </c>
      <c r="M11759" s="220"/>
    </row>
    <row r="11760" spans="1:13" x14ac:dyDescent="0.2">
      <c r="A11760" s="35" t="s">
        <v>11450</v>
      </c>
      <c r="B11760" s="34" t="s">
        <v>11462</v>
      </c>
      <c r="C11760" s="45" t="s">
        <v>11463</v>
      </c>
      <c r="D11760" s="23" t="s">
        <v>5751</v>
      </c>
      <c r="E11760" s="23" t="s">
        <v>465</v>
      </c>
      <c r="F11760" s="40">
        <v>1</v>
      </c>
      <c r="G11760" s="25">
        <v>83200</v>
      </c>
      <c r="H11760" s="25">
        <v>83200</v>
      </c>
      <c r="I11760" s="25"/>
      <c r="J11760" s="58" t="e">
        <f>HYPERLINK("#"&amp;"Insumos"&amp;"!A"&amp;MATCH($B11760,#REF!,0),"Ins "&amp;$B11760)</f>
        <v>#REF!</v>
      </c>
      <c r="M11760" s="220"/>
    </row>
    <row r="11761" spans="1:13" x14ac:dyDescent="0.2">
      <c r="A11761" s="35" t="s">
        <v>11450</v>
      </c>
      <c r="B11761" s="1" t="s">
        <v>5007</v>
      </c>
      <c r="C11761" s="45" t="s">
        <v>720</v>
      </c>
      <c r="D11761" s="23" t="s">
        <v>5751</v>
      </c>
      <c r="E11761" s="23" t="s">
        <v>4134</v>
      </c>
      <c r="F11761" s="40">
        <v>0.1</v>
      </c>
      <c r="G11761" s="25">
        <v>1897</v>
      </c>
      <c r="H11761" s="25">
        <v>190</v>
      </c>
      <c r="I11761" s="25"/>
      <c r="J11761" s="58" t="e">
        <f>HYPERLINK("#"&amp;"Insumos"&amp;"!A"&amp;MATCH($B11761,#REF!,0),"Ins "&amp;$B11761)</f>
        <v>#REF!</v>
      </c>
      <c r="M11761" s="220"/>
    </row>
    <row r="11762" spans="1:13" ht="25.5" x14ac:dyDescent="0.2">
      <c r="A11762" s="36" t="s">
        <v>11964</v>
      </c>
      <c r="B11762" s="26" t="s">
        <v>6816</v>
      </c>
      <c r="C11762" s="79" t="s">
        <v>11965</v>
      </c>
      <c r="D11762" s="37" t="s">
        <v>5608</v>
      </c>
      <c r="E11762" s="37" t="s">
        <v>4134</v>
      </c>
      <c r="F11762" s="41"/>
      <c r="G11762" s="27"/>
      <c r="H11762" s="27"/>
      <c r="I11762" s="27">
        <v>4941</v>
      </c>
      <c r="M11762" s="220">
        <f t="shared" si="183"/>
        <v>6471</v>
      </c>
    </row>
    <row r="11763" spans="1:13" x14ac:dyDescent="0.2">
      <c r="A11763" s="35" t="s">
        <v>11964</v>
      </c>
      <c r="B11763" s="34" t="s">
        <v>5576</v>
      </c>
      <c r="C11763" s="45" t="s">
        <v>975</v>
      </c>
      <c r="D11763" s="23" t="s">
        <v>5734</v>
      </c>
      <c r="E11763" s="23" t="s">
        <v>4141</v>
      </c>
      <c r="F11763" s="40">
        <v>0.1165158371040724</v>
      </c>
      <c r="G11763" s="25">
        <v>42407</v>
      </c>
      <c r="H11763" s="25">
        <v>4941</v>
      </c>
      <c r="I11763" s="25"/>
      <c r="J11763" s="58" t="e">
        <f>HYPERLINK("#"&amp;"Insumos"&amp;"!A"&amp;MATCH($B11763,#REF!,0),"Ins "&amp;$B11763)</f>
        <v>#REF!</v>
      </c>
      <c r="M11763" s="220"/>
    </row>
    <row r="11764" spans="1:13" ht="40.9" customHeight="1" x14ac:dyDescent="0.2">
      <c r="A11764" s="36" t="s">
        <v>12346</v>
      </c>
      <c r="B11764" s="26" t="s">
        <v>6816</v>
      </c>
      <c r="C11764" s="79" t="s">
        <v>12347</v>
      </c>
      <c r="D11764" s="37" t="s">
        <v>5608</v>
      </c>
      <c r="E11764" s="37" t="s">
        <v>465</v>
      </c>
      <c r="F11764" s="41"/>
      <c r="G11764" s="27"/>
      <c r="H11764" s="27"/>
      <c r="I11764" s="27">
        <v>57206</v>
      </c>
      <c r="M11764" s="220">
        <f t="shared" si="183"/>
        <v>74917</v>
      </c>
    </row>
    <row r="11765" spans="1:13" x14ac:dyDescent="0.2">
      <c r="A11765" s="35" t="s">
        <v>12346</v>
      </c>
      <c r="B11765" s="1" t="s">
        <v>78</v>
      </c>
      <c r="C11765" s="45" t="s">
        <v>1019</v>
      </c>
      <c r="D11765" s="23" t="s">
        <v>5734</v>
      </c>
      <c r="E11765" s="23" t="s">
        <v>4141</v>
      </c>
      <c r="F11765" s="40">
        <v>0.3</v>
      </c>
      <c r="G11765" s="25">
        <v>58718</v>
      </c>
      <c r="H11765" s="25">
        <v>17615</v>
      </c>
      <c r="I11765" s="25"/>
      <c r="J11765" s="58" t="e">
        <f>HYPERLINK("#"&amp;"Insumos"&amp;"!A"&amp;MATCH($B11765,#REF!,0),"Ins "&amp;$B11765)</f>
        <v>#REF!</v>
      </c>
      <c r="M11765" s="220"/>
    </row>
    <row r="11766" spans="1:13" ht="25.5" x14ac:dyDescent="0.2">
      <c r="A11766" s="35" t="s">
        <v>12346</v>
      </c>
      <c r="B11766" s="1" t="s">
        <v>597</v>
      </c>
      <c r="C11766" s="45" t="s">
        <v>8738</v>
      </c>
      <c r="D11766" s="23" t="s">
        <v>5534</v>
      </c>
      <c r="E11766" s="23" t="s">
        <v>8737</v>
      </c>
      <c r="F11766" s="40">
        <v>0.12</v>
      </c>
      <c r="G11766" s="25">
        <v>17302</v>
      </c>
      <c r="H11766" s="25">
        <v>2076</v>
      </c>
      <c r="I11766" s="25"/>
      <c r="J11766" s="58" t="e">
        <f>HYPERLINK("#"&amp;"Insumos"&amp;"!A"&amp;MATCH($B11766,#REF!,0),"Ins "&amp;$B11766)</f>
        <v>#REF!</v>
      </c>
      <c r="M11766" s="220"/>
    </row>
    <row r="11767" spans="1:13" x14ac:dyDescent="0.2">
      <c r="A11767" s="35" t="s">
        <v>12346</v>
      </c>
      <c r="B11767" s="1" t="s">
        <v>263</v>
      </c>
      <c r="C11767" s="45" t="s">
        <v>696</v>
      </c>
      <c r="D11767" s="23" t="s">
        <v>5534</v>
      </c>
      <c r="E11767" s="23" t="s">
        <v>4140</v>
      </c>
      <c r="F11767" s="40">
        <v>8.0000000000000002E-3</v>
      </c>
      <c r="G11767" s="25">
        <v>187426</v>
      </c>
      <c r="H11767" s="25">
        <v>1499</v>
      </c>
      <c r="I11767" s="25"/>
      <c r="J11767" s="58" t="e">
        <f>HYPERLINK("#"&amp;"Insumos"&amp;"!A"&amp;MATCH($B11767,#REF!,0),"Ins "&amp;$B11767)</f>
        <v>#REF!</v>
      </c>
      <c r="M11767" s="220"/>
    </row>
    <row r="11768" spans="1:13" ht="25.5" x14ac:dyDescent="0.2">
      <c r="A11768" s="35" t="s">
        <v>12346</v>
      </c>
      <c r="B11768" s="1" t="s">
        <v>4565</v>
      </c>
      <c r="C11768" s="45" t="s">
        <v>8858</v>
      </c>
      <c r="D11768" s="23" t="s">
        <v>5751</v>
      </c>
      <c r="E11768" s="23" t="s">
        <v>4138</v>
      </c>
      <c r="F11768" s="40">
        <v>0.12</v>
      </c>
      <c r="G11768" s="25">
        <v>62296</v>
      </c>
      <c r="H11768" s="25">
        <v>7476</v>
      </c>
      <c r="I11768" s="25"/>
      <c r="J11768" s="58" t="e">
        <f>HYPERLINK("#"&amp;"Insumos"&amp;"!A"&amp;MATCH($B11768,#REF!,0),"Ins "&amp;$B11768)</f>
        <v>#REF!</v>
      </c>
      <c r="M11768" s="220"/>
    </row>
    <row r="11769" spans="1:13" x14ac:dyDescent="0.2">
      <c r="A11769" s="35" t="s">
        <v>12346</v>
      </c>
      <c r="B11769" s="1" t="s">
        <v>5007</v>
      </c>
      <c r="C11769" s="45" t="s">
        <v>720</v>
      </c>
      <c r="D11769" s="23" t="s">
        <v>5751</v>
      </c>
      <c r="E11769" s="23" t="s">
        <v>4134</v>
      </c>
      <c r="F11769" s="40">
        <v>1.2</v>
      </c>
      <c r="G11769" s="25">
        <v>1897</v>
      </c>
      <c r="H11769" s="25">
        <v>2276</v>
      </c>
      <c r="I11769" s="25"/>
      <c r="J11769" s="58" t="e">
        <f>HYPERLINK("#"&amp;"Insumos"&amp;"!A"&amp;MATCH($B11769,#REF!,0),"Ins "&amp;$B11769)</f>
        <v>#REF!</v>
      </c>
      <c r="M11769" s="220"/>
    </row>
    <row r="11770" spans="1:13" x14ac:dyDescent="0.2">
      <c r="A11770" s="35" t="s">
        <v>12346</v>
      </c>
      <c r="B11770" s="1" t="s">
        <v>5421</v>
      </c>
      <c r="C11770" s="45" t="s">
        <v>1173</v>
      </c>
      <c r="D11770" s="23" t="s">
        <v>5751</v>
      </c>
      <c r="E11770" s="23" t="s">
        <v>4135</v>
      </c>
      <c r="F11770" s="40">
        <v>1.1111111111111112E-2</v>
      </c>
      <c r="G11770" s="25">
        <v>13416</v>
      </c>
      <c r="H11770" s="25">
        <v>149</v>
      </c>
      <c r="I11770" s="25"/>
      <c r="J11770" s="58" t="e">
        <f>HYPERLINK("#"&amp;"Insumos"&amp;"!A"&amp;MATCH($B11770,#REF!,0),"Ins "&amp;$B11770)</f>
        <v>#REF!</v>
      </c>
      <c r="M11770" s="220"/>
    </row>
    <row r="11771" spans="1:13" x14ac:dyDescent="0.2">
      <c r="A11771" s="35" t="s">
        <v>12346</v>
      </c>
      <c r="B11771" s="1" t="s">
        <v>5447</v>
      </c>
      <c r="C11771" s="45" t="s">
        <v>8877</v>
      </c>
      <c r="D11771" s="23" t="s">
        <v>5751</v>
      </c>
      <c r="E11771" s="23" t="s">
        <v>4139</v>
      </c>
      <c r="F11771" s="40">
        <v>5.3571428571428568E-2</v>
      </c>
      <c r="G11771" s="25">
        <v>64376</v>
      </c>
      <c r="H11771" s="25">
        <v>3449</v>
      </c>
      <c r="I11771" s="25"/>
      <c r="J11771" s="58" t="e">
        <f>HYPERLINK("#"&amp;"Insumos"&amp;"!A"&amp;MATCH($B11771,#REF!,0),"Ins "&amp;$B11771)</f>
        <v>#REF!</v>
      </c>
      <c r="M11771" s="220"/>
    </row>
    <row r="11772" spans="1:13" x14ac:dyDescent="0.2">
      <c r="A11772" s="35" t="s">
        <v>12346</v>
      </c>
      <c r="B11772" s="1" t="s">
        <v>5430</v>
      </c>
      <c r="C11772" s="45" t="s">
        <v>1177</v>
      </c>
      <c r="D11772" s="23" t="s">
        <v>5751</v>
      </c>
      <c r="E11772" s="23" t="s">
        <v>465</v>
      </c>
      <c r="F11772" s="40">
        <v>1</v>
      </c>
      <c r="G11772" s="25">
        <v>21089</v>
      </c>
      <c r="H11772" s="25">
        <v>21089</v>
      </c>
      <c r="I11772" s="25"/>
      <c r="J11772" s="58" t="e">
        <f>HYPERLINK("#"&amp;"Insumos"&amp;"!A"&amp;MATCH($B11772,#REF!,0),"Ins "&amp;$B11772)</f>
        <v>#REF!</v>
      </c>
      <c r="M11772" s="220"/>
    </row>
    <row r="11773" spans="1:13" x14ac:dyDescent="0.2">
      <c r="A11773" s="35" t="s">
        <v>12346</v>
      </c>
      <c r="B11773" s="1" t="s">
        <v>5434</v>
      </c>
      <c r="C11773" s="45" t="s">
        <v>1180</v>
      </c>
      <c r="D11773" s="23" t="s">
        <v>5751</v>
      </c>
      <c r="E11773" s="23" t="s">
        <v>4134</v>
      </c>
      <c r="F11773" s="40">
        <v>12</v>
      </c>
      <c r="G11773" s="25">
        <v>80</v>
      </c>
      <c r="H11773" s="25">
        <v>960</v>
      </c>
      <c r="I11773" s="25"/>
      <c r="J11773" s="58" t="e">
        <f>HYPERLINK("#"&amp;"Insumos"&amp;"!A"&amp;MATCH($B11773,#REF!,0),"Ins "&amp;$B11773)</f>
        <v>#REF!</v>
      </c>
      <c r="M11773" s="220"/>
    </row>
    <row r="11774" spans="1:13" x14ac:dyDescent="0.2">
      <c r="A11774" s="35" t="s">
        <v>12346</v>
      </c>
      <c r="B11774" s="34" t="s">
        <v>8881</v>
      </c>
      <c r="C11774" s="45" t="s">
        <v>8880</v>
      </c>
      <c r="D11774" s="23" t="s">
        <v>5751</v>
      </c>
      <c r="E11774" s="23" t="s">
        <v>4134</v>
      </c>
      <c r="F11774" s="40">
        <v>0.1</v>
      </c>
      <c r="G11774" s="25">
        <v>6173</v>
      </c>
      <c r="H11774" s="25">
        <v>617</v>
      </c>
      <c r="I11774" s="25"/>
      <c r="J11774" s="58" t="e">
        <f>HYPERLINK("#"&amp;"Insumos"&amp;"!A"&amp;MATCH($B11774,#REF!,0),"Ins "&amp;$B11774)</f>
        <v>#REF!</v>
      </c>
      <c r="M11774" s="220"/>
    </row>
    <row r="11775" spans="1:13" ht="63.75" x14ac:dyDescent="0.2">
      <c r="A11775" s="36" t="s">
        <v>12499</v>
      </c>
      <c r="B11775" s="26" t="s">
        <v>6816</v>
      </c>
      <c r="C11775" s="79" t="s">
        <v>7335</v>
      </c>
      <c r="D11775" s="37" t="s">
        <v>5608</v>
      </c>
      <c r="E11775" s="37" t="s">
        <v>465</v>
      </c>
      <c r="F11775" s="41"/>
      <c r="G11775" s="27"/>
      <c r="H11775" s="27"/>
      <c r="I11775" s="27">
        <v>73525</v>
      </c>
      <c r="M11775" s="220">
        <f t="shared" si="183"/>
        <v>96288</v>
      </c>
    </row>
    <row r="11776" spans="1:13" x14ac:dyDescent="0.2">
      <c r="A11776" s="35" t="s">
        <v>12499</v>
      </c>
      <c r="B11776" s="34" t="s">
        <v>10113</v>
      </c>
      <c r="C11776" s="45" t="s">
        <v>10114</v>
      </c>
      <c r="D11776" s="23" t="s">
        <v>5751</v>
      </c>
      <c r="E11776" s="23" t="s">
        <v>463</v>
      </c>
      <c r="F11776" s="40">
        <v>1.4</v>
      </c>
      <c r="G11776" s="25">
        <v>13728</v>
      </c>
      <c r="H11776" s="25">
        <v>19219</v>
      </c>
      <c r="I11776" s="25"/>
      <c r="J11776" s="58" t="e">
        <f>HYPERLINK("#"&amp;"Insumos"&amp;"!A"&amp;MATCH($B11776,#REF!,0),"Ins "&amp;$B11776)</f>
        <v>#REF!</v>
      </c>
      <c r="M11776" s="220"/>
    </row>
    <row r="11777" spans="1:13" x14ac:dyDescent="0.2">
      <c r="A11777" s="35" t="s">
        <v>12499</v>
      </c>
      <c r="B11777" s="34" t="s">
        <v>5120</v>
      </c>
      <c r="C11777" s="45" t="s">
        <v>6539</v>
      </c>
      <c r="D11777" s="23" t="s">
        <v>5751</v>
      </c>
      <c r="E11777" s="23" t="s">
        <v>464</v>
      </c>
      <c r="F11777" s="40">
        <v>0.58775510204081638</v>
      </c>
      <c r="G11777" s="25">
        <v>6240</v>
      </c>
      <c r="H11777" s="25">
        <v>3668</v>
      </c>
      <c r="I11777" s="25"/>
      <c r="J11777" s="58" t="e">
        <f>HYPERLINK("#"&amp;"Insumos"&amp;"!A"&amp;MATCH($B11777,#REF!,0),"Ins "&amp;$B11777)</f>
        <v>#REF!</v>
      </c>
      <c r="M11777" s="220"/>
    </row>
    <row r="11778" spans="1:13" x14ac:dyDescent="0.2">
      <c r="A11778" s="35" t="s">
        <v>12499</v>
      </c>
      <c r="B11778" s="34" t="s">
        <v>5121</v>
      </c>
      <c r="C11778" s="45" t="s">
        <v>6540</v>
      </c>
      <c r="D11778" s="23" t="s">
        <v>5751</v>
      </c>
      <c r="E11778" s="23" t="s">
        <v>464</v>
      </c>
      <c r="F11778" s="40">
        <v>3.2326530612244899</v>
      </c>
      <c r="G11778" s="25">
        <v>7280</v>
      </c>
      <c r="H11778" s="25">
        <v>23534</v>
      </c>
      <c r="I11778" s="25"/>
      <c r="J11778" s="58" t="e">
        <f>HYPERLINK("#"&amp;"Insumos"&amp;"!A"&amp;MATCH($B11778,#REF!,0),"Ins "&amp;$B11778)</f>
        <v>#REF!</v>
      </c>
      <c r="M11778" s="220"/>
    </row>
    <row r="11779" spans="1:13" x14ac:dyDescent="0.2">
      <c r="A11779" s="35" t="s">
        <v>12499</v>
      </c>
      <c r="B11779" s="34" t="s">
        <v>5987</v>
      </c>
      <c r="C11779" s="45" t="s">
        <v>5988</v>
      </c>
      <c r="D11779" s="23" t="s">
        <v>5751</v>
      </c>
      <c r="E11779" s="23" t="s">
        <v>4134</v>
      </c>
      <c r="F11779" s="40">
        <v>4</v>
      </c>
      <c r="G11779" s="25">
        <v>57</v>
      </c>
      <c r="H11779" s="25">
        <v>228</v>
      </c>
      <c r="I11779" s="25"/>
      <c r="J11779" s="58" t="e">
        <f>HYPERLINK("#"&amp;"Insumos"&amp;"!A"&amp;MATCH($B11779,#REF!,0),"Ins "&amp;$B11779)</f>
        <v>#REF!</v>
      </c>
      <c r="M11779" s="220"/>
    </row>
    <row r="11780" spans="1:13" x14ac:dyDescent="0.2">
      <c r="A11780" s="35" t="s">
        <v>12499</v>
      </c>
      <c r="B11780" s="34" t="s">
        <v>5352</v>
      </c>
      <c r="C11780" s="45" t="s">
        <v>9158</v>
      </c>
      <c r="D11780" s="23" t="s">
        <v>5751</v>
      </c>
      <c r="E11780" s="23" t="s">
        <v>467</v>
      </c>
      <c r="F11780" s="40">
        <v>0.1</v>
      </c>
      <c r="G11780" s="25">
        <v>9684</v>
      </c>
      <c r="H11780" s="25">
        <v>968</v>
      </c>
      <c r="I11780" s="25"/>
      <c r="J11780" s="58" t="e">
        <f>HYPERLINK("#"&amp;"Insumos"&amp;"!A"&amp;MATCH($B11780,#REF!,0),"Ins "&amp;$B11780)</f>
        <v>#REF!</v>
      </c>
      <c r="M11780" s="220"/>
    </row>
    <row r="11781" spans="1:13" ht="25.5" x14ac:dyDescent="0.2">
      <c r="A11781" s="35" t="s">
        <v>12499</v>
      </c>
      <c r="B11781" s="34" t="s">
        <v>4565</v>
      </c>
      <c r="C11781" s="45" t="s">
        <v>8858</v>
      </c>
      <c r="D11781" s="23" t="s">
        <v>5751</v>
      </c>
      <c r="E11781" s="23" t="s">
        <v>4138</v>
      </c>
      <c r="F11781" s="40">
        <v>2.5000000000000001E-2</v>
      </c>
      <c r="G11781" s="25">
        <v>62296</v>
      </c>
      <c r="H11781" s="25">
        <v>1557</v>
      </c>
      <c r="I11781" s="25"/>
      <c r="J11781" s="58" t="e">
        <f>HYPERLINK("#"&amp;"Insumos"&amp;"!A"&amp;MATCH($B11781,#REF!,0),"Ins "&amp;$B11781)</f>
        <v>#REF!</v>
      </c>
      <c r="M11781" s="220"/>
    </row>
    <row r="11782" spans="1:13" x14ac:dyDescent="0.2">
      <c r="A11782" s="35" t="s">
        <v>12499</v>
      </c>
      <c r="B11782" s="34" t="s">
        <v>5576</v>
      </c>
      <c r="C11782" s="45" t="s">
        <v>975</v>
      </c>
      <c r="D11782" s="23" t="s">
        <v>5734</v>
      </c>
      <c r="E11782" s="23" t="s">
        <v>4141</v>
      </c>
      <c r="F11782" s="40">
        <v>0.55000000000000004</v>
      </c>
      <c r="G11782" s="25">
        <v>42407</v>
      </c>
      <c r="H11782" s="25">
        <v>23324</v>
      </c>
      <c r="I11782" s="25"/>
      <c r="J11782" s="58" t="e">
        <f>HYPERLINK("#"&amp;"Insumos"&amp;"!A"&amp;MATCH($B11782,#REF!,0),"Ins "&amp;$B11782)</f>
        <v>#REF!</v>
      </c>
      <c r="M11782" s="220"/>
    </row>
    <row r="11783" spans="1:13" ht="25.5" x14ac:dyDescent="0.2">
      <c r="A11783" s="35" t="s">
        <v>12499</v>
      </c>
      <c r="B11783" s="34" t="s">
        <v>597</v>
      </c>
      <c r="C11783" s="45" t="s">
        <v>8738</v>
      </c>
      <c r="D11783" s="23" t="s">
        <v>5534</v>
      </c>
      <c r="E11783" s="23" t="s">
        <v>8737</v>
      </c>
      <c r="F11783" s="40">
        <v>1.6666666666666666E-2</v>
      </c>
      <c r="G11783" s="25">
        <v>17302</v>
      </c>
      <c r="H11783" s="25">
        <v>288</v>
      </c>
      <c r="I11783" s="25"/>
      <c r="J11783" s="58" t="e">
        <f>HYPERLINK("#"&amp;"Insumos"&amp;"!A"&amp;MATCH($B11783,#REF!,0),"Ins "&amp;$B11783)</f>
        <v>#REF!</v>
      </c>
      <c r="M11783" s="220"/>
    </row>
    <row r="11784" spans="1:13" x14ac:dyDescent="0.2">
      <c r="A11784" s="35" t="s">
        <v>12499</v>
      </c>
      <c r="B11784" s="34" t="s">
        <v>5533</v>
      </c>
      <c r="C11784" s="45" t="s">
        <v>5892</v>
      </c>
      <c r="D11784" s="23" t="s">
        <v>977</v>
      </c>
      <c r="E11784" s="23" t="s">
        <v>4134</v>
      </c>
      <c r="F11784" s="40">
        <v>0.1</v>
      </c>
      <c r="G11784" s="25">
        <v>3623</v>
      </c>
      <c r="H11784" s="25">
        <v>362</v>
      </c>
      <c r="I11784" s="25"/>
      <c r="J11784" s="58" t="e">
        <f>HYPERLINK("#"&amp;"Insumos"&amp;"!A"&amp;MATCH($B11784,#REF!,0),"Ins "&amp;$B11784)</f>
        <v>#REF!</v>
      </c>
      <c r="M11784" s="220"/>
    </row>
    <row r="11785" spans="1:13" x14ac:dyDescent="0.2">
      <c r="A11785" s="35" t="s">
        <v>12499</v>
      </c>
      <c r="B11785" s="34" t="s">
        <v>5007</v>
      </c>
      <c r="C11785" s="45" t="s">
        <v>720</v>
      </c>
      <c r="D11785" s="23" t="s">
        <v>5751</v>
      </c>
      <c r="E11785" s="23" t="s">
        <v>4134</v>
      </c>
      <c r="F11785" s="40">
        <v>0.1</v>
      </c>
      <c r="G11785" s="25">
        <v>1897</v>
      </c>
      <c r="H11785" s="25">
        <v>190</v>
      </c>
      <c r="I11785" s="25"/>
      <c r="J11785" s="58" t="e">
        <f>HYPERLINK("#"&amp;"Insumos"&amp;"!A"&amp;MATCH($B11785,#REF!,0),"Ins "&amp;$B11785)</f>
        <v>#REF!</v>
      </c>
      <c r="M11785" s="220"/>
    </row>
    <row r="11786" spans="1:13" x14ac:dyDescent="0.2">
      <c r="A11786" s="35" t="s">
        <v>12499</v>
      </c>
      <c r="B11786" s="34" t="s">
        <v>263</v>
      </c>
      <c r="C11786" s="45" t="s">
        <v>696</v>
      </c>
      <c r="D11786" s="23" t="s">
        <v>5534</v>
      </c>
      <c r="E11786" s="23" t="s">
        <v>4140</v>
      </c>
      <c r="F11786" s="40">
        <v>1E-3</v>
      </c>
      <c r="G11786" s="25">
        <v>187426</v>
      </c>
      <c r="H11786" s="25">
        <v>187</v>
      </c>
      <c r="I11786" s="25"/>
      <c r="J11786" s="58" t="e">
        <f>HYPERLINK("#"&amp;"Insumos"&amp;"!A"&amp;MATCH($B11786,#REF!,0),"Ins "&amp;$B11786)</f>
        <v>#REF!</v>
      </c>
      <c r="M11786" s="220"/>
    </row>
    <row r="11787" spans="1:13" ht="51" x14ac:dyDescent="0.2">
      <c r="A11787" s="36" t="s">
        <v>12582</v>
      </c>
      <c r="B11787" s="26" t="s">
        <v>6816</v>
      </c>
      <c r="C11787" s="79" t="s">
        <v>12583</v>
      </c>
      <c r="D11787" s="37" t="s">
        <v>5608</v>
      </c>
      <c r="E11787" s="37" t="s">
        <v>465</v>
      </c>
      <c r="F11787" s="41"/>
      <c r="G11787" s="27"/>
      <c r="H11787" s="27"/>
      <c r="I11787" s="27">
        <v>109699</v>
      </c>
      <c r="M11787" s="220">
        <f t="shared" ref="M11787:M11836" si="184">ROUND(I11787*(1+$L$2),0)</f>
        <v>143662</v>
      </c>
    </row>
    <row r="11788" spans="1:13" x14ac:dyDescent="0.2">
      <c r="A11788" s="35" t="s">
        <v>12582</v>
      </c>
      <c r="B11788" s="34" t="s">
        <v>12560</v>
      </c>
      <c r="C11788" s="45" t="s">
        <v>12581</v>
      </c>
      <c r="D11788" s="23" t="s">
        <v>5751</v>
      </c>
      <c r="E11788" s="23" t="s">
        <v>463</v>
      </c>
      <c r="F11788" s="40">
        <v>2.77</v>
      </c>
      <c r="G11788" s="25">
        <v>22560</v>
      </c>
      <c r="H11788" s="25">
        <v>62491</v>
      </c>
      <c r="I11788" s="25"/>
      <c r="J11788" s="58" t="e">
        <f>HYPERLINK("#"&amp;"Insumos"&amp;"!A"&amp;MATCH($B11788,#REF!,0),"Ins "&amp;$B11788)</f>
        <v>#REF!</v>
      </c>
      <c r="M11788" s="220"/>
    </row>
    <row r="11789" spans="1:13" x14ac:dyDescent="0.2">
      <c r="A11789" s="35" t="s">
        <v>12582</v>
      </c>
      <c r="B11789" s="34" t="s">
        <v>5120</v>
      </c>
      <c r="C11789" s="45" t="s">
        <v>6539</v>
      </c>
      <c r="D11789" s="23" t="s">
        <v>5751</v>
      </c>
      <c r="E11789" s="23" t="s">
        <v>464</v>
      </c>
      <c r="F11789" s="40">
        <v>0.58799999999999997</v>
      </c>
      <c r="G11789" s="25">
        <v>6240</v>
      </c>
      <c r="H11789" s="25">
        <v>3669</v>
      </c>
      <c r="I11789" s="25"/>
      <c r="J11789" s="58" t="e">
        <f>HYPERLINK("#"&amp;"Insumos"&amp;"!A"&amp;MATCH($B11789,#REF!,0),"Ins "&amp;$B11789)</f>
        <v>#REF!</v>
      </c>
      <c r="M11789" s="220"/>
    </row>
    <row r="11790" spans="1:13" x14ac:dyDescent="0.2">
      <c r="A11790" s="35" t="s">
        <v>12582</v>
      </c>
      <c r="B11790" s="34" t="s">
        <v>5121</v>
      </c>
      <c r="C11790" s="45" t="s">
        <v>6540</v>
      </c>
      <c r="D11790" s="23" t="s">
        <v>5751</v>
      </c>
      <c r="E11790" s="23" t="s">
        <v>464</v>
      </c>
      <c r="F11790" s="40">
        <v>3.254</v>
      </c>
      <c r="G11790" s="25">
        <v>7280</v>
      </c>
      <c r="H11790" s="25">
        <v>23689</v>
      </c>
      <c r="I11790" s="25"/>
      <c r="J11790" s="58" t="e">
        <f>HYPERLINK("#"&amp;"Insumos"&amp;"!A"&amp;MATCH($B11790,#REF!,0),"Ins "&amp;$B11790)</f>
        <v>#REF!</v>
      </c>
      <c r="M11790" s="220"/>
    </row>
    <row r="11791" spans="1:13" x14ac:dyDescent="0.2">
      <c r="A11791" s="35" t="s">
        <v>12582</v>
      </c>
      <c r="B11791" s="34" t="s">
        <v>5987</v>
      </c>
      <c r="C11791" s="45" t="s">
        <v>5988</v>
      </c>
      <c r="D11791" s="23" t="s">
        <v>5751</v>
      </c>
      <c r="E11791" s="23" t="s">
        <v>4134</v>
      </c>
      <c r="F11791" s="40">
        <v>4</v>
      </c>
      <c r="G11791" s="25">
        <v>57</v>
      </c>
      <c r="H11791" s="25">
        <v>228</v>
      </c>
      <c r="I11791" s="25"/>
      <c r="J11791" s="58" t="e">
        <f>HYPERLINK("#"&amp;"Insumos"&amp;"!A"&amp;MATCH($B11791,#REF!,0),"Ins "&amp;$B11791)</f>
        <v>#REF!</v>
      </c>
      <c r="M11791" s="220"/>
    </row>
    <row r="11792" spans="1:13" x14ac:dyDescent="0.2">
      <c r="A11792" s="35" t="s">
        <v>12582</v>
      </c>
      <c r="B11792" s="34" t="s">
        <v>5352</v>
      </c>
      <c r="C11792" s="45" t="s">
        <v>9158</v>
      </c>
      <c r="D11792" s="23" t="s">
        <v>5751</v>
      </c>
      <c r="E11792" s="23" t="s">
        <v>467</v>
      </c>
      <c r="F11792" s="40">
        <v>0.1</v>
      </c>
      <c r="G11792" s="25">
        <v>9684</v>
      </c>
      <c r="H11792" s="25">
        <v>968</v>
      </c>
      <c r="I11792" s="25"/>
      <c r="J11792" s="58" t="e">
        <f>HYPERLINK("#"&amp;"Insumos"&amp;"!A"&amp;MATCH($B11792,#REF!,0),"Ins "&amp;$B11792)</f>
        <v>#REF!</v>
      </c>
      <c r="M11792" s="220"/>
    </row>
    <row r="11793" spans="1:13" x14ac:dyDescent="0.2">
      <c r="A11793" s="35" t="s">
        <v>12582</v>
      </c>
      <c r="B11793" s="34" t="s">
        <v>5576</v>
      </c>
      <c r="C11793" s="45" t="s">
        <v>975</v>
      </c>
      <c r="D11793" s="23" t="s">
        <v>5734</v>
      </c>
      <c r="E11793" s="23" t="s">
        <v>4141</v>
      </c>
      <c r="F11793" s="40">
        <v>0.42</v>
      </c>
      <c r="G11793" s="25">
        <v>42407</v>
      </c>
      <c r="H11793" s="25">
        <v>17811</v>
      </c>
      <c r="I11793" s="25"/>
      <c r="J11793" s="58" t="e">
        <f>HYPERLINK("#"&amp;"Insumos"&amp;"!A"&amp;MATCH($B11793,#REF!,0),"Ins "&amp;$B11793)</f>
        <v>#REF!</v>
      </c>
      <c r="M11793" s="220"/>
    </row>
    <row r="11794" spans="1:13" ht="25.5" x14ac:dyDescent="0.2">
      <c r="A11794" s="35" t="s">
        <v>12582</v>
      </c>
      <c r="B11794" s="34" t="s">
        <v>597</v>
      </c>
      <c r="C11794" s="45" t="s">
        <v>8738</v>
      </c>
      <c r="D11794" s="23" t="s">
        <v>5534</v>
      </c>
      <c r="E11794" s="23" t="s">
        <v>8737</v>
      </c>
      <c r="F11794" s="40">
        <v>1.7000000000000001E-2</v>
      </c>
      <c r="G11794" s="25">
        <v>17302</v>
      </c>
      <c r="H11794" s="25">
        <v>294</v>
      </c>
      <c r="I11794" s="25"/>
      <c r="J11794" s="58" t="e">
        <f>HYPERLINK("#"&amp;"Insumos"&amp;"!A"&amp;MATCH($B11794,#REF!,0),"Ins "&amp;$B11794)</f>
        <v>#REF!</v>
      </c>
      <c r="M11794" s="220"/>
    </row>
    <row r="11795" spans="1:13" x14ac:dyDescent="0.2">
      <c r="A11795" s="35" t="s">
        <v>12582</v>
      </c>
      <c r="B11795" s="34" t="s">
        <v>5533</v>
      </c>
      <c r="C11795" s="45" t="s">
        <v>5892</v>
      </c>
      <c r="D11795" s="23" t="s">
        <v>977</v>
      </c>
      <c r="E11795" s="23" t="s">
        <v>4134</v>
      </c>
      <c r="F11795" s="40">
        <v>0.1</v>
      </c>
      <c r="G11795" s="25">
        <v>3623</v>
      </c>
      <c r="H11795" s="25">
        <v>362</v>
      </c>
      <c r="I11795" s="25"/>
      <c r="J11795" s="58" t="e">
        <f>HYPERLINK("#"&amp;"Insumos"&amp;"!A"&amp;MATCH($B11795,#REF!,0),"Ins "&amp;$B11795)</f>
        <v>#REF!</v>
      </c>
      <c r="M11795" s="220"/>
    </row>
    <row r="11796" spans="1:13" x14ac:dyDescent="0.2">
      <c r="A11796" s="35" t="s">
        <v>12582</v>
      </c>
      <c r="B11796" s="34" t="s">
        <v>263</v>
      </c>
      <c r="C11796" s="45" t="s">
        <v>696</v>
      </c>
      <c r="D11796" s="23" t="s">
        <v>5534</v>
      </c>
      <c r="E11796" s="23" t="s">
        <v>4140</v>
      </c>
      <c r="F11796" s="40">
        <v>1E-3</v>
      </c>
      <c r="G11796" s="25">
        <v>187426</v>
      </c>
      <c r="H11796" s="25">
        <v>187</v>
      </c>
      <c r="I11796" s="25"/>
      <c r="J11796" s="58" t="e">
        <f>HYPERLINK("#"&amp;"Insumos"&amp;"!A"&amp;MATCH($B11796,#REF!,0),"Ins "&amp;$B11796)</f>
        <v>#REF!</v>
      </c>
      <c r="M11796" s="220"/>
    </row>
    <row r="11797" spans="1:13" ht="38.25" x14ac:dyDescent="0.2">
      <c r="A11797" s="36" t="s">
        <v>12599</v>
      </c>
      <c r="B11797" s="26" t="s">
        <v>6816</v>
      </c>
      <c r="C11797" s="79" t="s">
        <v>12600</v>
      </c>
      <c r="D11797" s="37" t="s">
        <v>5608</v>
      </c>
      <c r="E11797" s="37" t="s">
        <v>4134</v>
      </c>
      <c r="F11797" s="41"/>
      <c r="G11797" s="27"/>
      <c r="H11797" s="27"/>
      <c r="I11797" s="27">
        <v>41216</v>
      </c>
      <c r="M11797" s="220">
        <f t="shared" si="184"/>
        <v>53976</v>
      </c>
    </row>
    <row r="11798" spans="1:13" x14ac:dyDescent="0.2">
      <c r="A11798" s="35" t="s">
        <v>12599</v>
      </c>
      <c r="B11798" s="34" t="s">
        <v>12571</v>
      </c>
      <c r="C11798" s="45" t="s">
        <v>12601</v>
      </c>
      <c r="D11798" s="23" t="s">
        <v>5751</v>
      </c>
      <c r="E11798" s="23" t="s">
        <v>463</v>
      </c>
      <c r="F11798" s="40">
        <v>1</v>
      </c>
      <c r="G11798" s="25">
        <v>25000</v>
      </c>
      <c r="H11798" s="25">
        <v>25000</v>
      </c>
      <c r="I11798" s="25"/>
      <c r="J11798" s="58" t="e">
        <f>HYPERLINK("#"&amp;"Insumos"&amp;"!A"&amp;MATCH($B11798,#REF!,0),"Ins "&amp;$B11798)</f>
        <v>#REF!</v>
      </c>
      <c r="M11798" s="220"/>
    </row>
    <row r="11799" spans="1:13" x14ac:dyDescent="0.2">
      <c r="A11799" s="35" t="s">
        <v>12599</v>
      </c>
      <c r="B11799" s="34" t="s">
        <v>5572</v>
      </c>
      <c r="C11799" s="45" t="s">
        <v>971</v>
      </c>
      <c r="D11799" s="23" t="s">
        <v>5734</v>
      </c>
      <c r="E11799" s="23" t="s">
        <v>4141</v>
      </c>
      <c r="F11799" s="40">
        <v>0.4</v>
      </c>
      <c r="G11799" s="25">
        <v>37863</v>
      </c>
      <c r="H11799" s="25">
        <v>15145</v>
      </c>
      <c r="I11799" s="25"/>
      <c r="J11799" s="58" t="e">
        <f>HYPERLINK("#"&amp;"Insumos"&amp;"!A"&amp;MATCH($B11799,#REF!,0),"Ins "&amp;$B11799)</f>
        <v>#REF!</v>
      </c>
      <c r="M11799" s="220"/>
    </row>
    <row r="11800" spans="1:13" x14ac:dyDescent="0.2">
      <c r="A11800" s="35" t="s">
        <v>12599</v>
      </c>
      <c r="B11800" s="34" t="s">
        <v>5533</v>
      </c>
      <c r="C11800" s="45" t="s">
        <v>5892</v>
      </c>
      <c r="D11800" s="23" t="s">
        <v>977</v>
      </c>
      <c r="E11800" s="23" t="s">
        <v>4134</v>
      </c>
      <c r="F11800" s="40">
        <v>0.1</v>
      </c>
      <c r="G11800" s="25">
        <v>3623</v>
      </c>
      <c r="H11800" s="25">
        <v>362</v>
      </c>
      <c r="I11800" s="25"/>
      <c r="J11800" s="58" t="e">
        <f>HYPERLINK("#"&amp;"Insumos"&amp;"!A"&amp;MATCH($B11800,#REF!,0),"Ins "&amp;$B11800)</f>
        <v>#REF!</v>
      </c>
      <c r="M11800" s="220"/>
    </row>
    <row r="11801" spans="1:13" x14ac:dyDescent="0.2">
      <c r="A11801" s="35" t="s">
        <v>12599</v>
      </c>
      <c r="B11801" s="34" t="s">
        <v>5007</v>
      </c>
      <c r="C11801" s="45" t="s">
        <v>720</v>
      </c>
      <c r="D11801" s="23" t="s">
        <v>5751</v>
      </c>
      <c r="E11801" s="23" t="s">
        <v>4134</v>
      </c>
      <c r="F11801" s="40">
        <v>0.1</v>
      </c>
      <c r="G11801" s="25">
        <v>1897</v>
      </c>
      <c r="H11801" s="25">
        <v>190</v>
      </c>
      <c r="I11801" s="25"/>
      <c r="J11801" s="58" t="e">
        <f>HYPERLINK("#"&amp;"Insumos"&amp;"!A"&amp;MATCH($B11801,#REF!,0),"Ins "&amp;$B11801)</f>
        <v>#REF!</v>
      </c>
      <c r="M11801" s="220"/>
    </row>
    <row r="11802" spans="1:13" ht="25.5" x14ac:dyDescent="0.2">
      <c r="A11802" s="35" t="s">
        <v>12599</v>
      </c>
      <c r="B11802" s="34" t="s">
        <v>597</v>
      </c>
      <c r="C11802" s="45" t="s">
        <v>8738</v>
      </c>
      <c r="D11802" s="23" t="s">
        <v>5534</v>
      </c>
      <c r="E11802" s="23" t="s">
        <v>8737</v>
      </c>
      <c r="F11802" s="40">
        <v>0.03</v>
      </c>
      <c r="G11802" s="25">
        <v>17302</v>
      </c>
      <c r="H11802" s="25">
        <v>519</v>
      </c>
      <c r="I11802" s="25"/>
      <c r="J11802" s="58" t="e">
        <f>HYPERLINK("#"&amp;"Insumos"&amp;"!A"&amp;MATCH($B11802,#REF!,0),"Ins "&amp;$B11802)</f>
        <v>#REF!</v>
      </c>
      <c r="M11802" s="220"/>
    </row>
    <row r="11803" spans="1:13" s="176" customFormat="1" ht="40.15" customHeight="1" x14ac:dyDescent="0.2">
      <c r="A11803" s="170" t="s">
        <v>4103</v>
      </c>
      <c r="B11803" s="171"/>
      <c r="C11803" s="172" t="s">
        <v>8</v>
      </c>
      <c r="D11803" s="173" t="s">
        <v>5607</v>
      </c>
      <c r="E11803" s="173"/>
      <c r="F11803" s="174"/>
      <c r="G11803" s="175"/>
      <c r="H11803" s="175"/>
      <c r="I11803" s="175"/>
      <c r="M11803" s="220"/>
    </row>
    <row r="11804" spans="1:13" ht="25.5" x14ac:dyDescent="0.2">
      <c r="A11804" s="36" t="s">
        <v>3063</v>
      </c>
      <c r="B11804" s="26" t="s">
        <v>6816</v>
      </c>
      <c r="C11804" s="79" t="s">
        <v>10784</v>
      </c>
      <c r="D11804" s="37" t="s">
        <v>5608</v>
      </c>
      <c r="E11804" s="37" t="s">
        <v>465</v>
      </c>
      <c r="F11804" s="41"/>
      <c r="G11804" s="27"/>
      <c r="H11804" s="27"/>
      <c r="I11804" s="27">
        <v>33377</v>
      </c>
      <c r="M11804" s="220">
        <f t="shared" si="184"/>
        <v>43711</v>
      </c>
    </row>
    <row r="11805" spans="1:13" x14ac:dyDescent="0.2">
      <c r="A11805" s="35" t="s">
        <v>3063</v>
      </c>
      <c r="B11805" s="34" t="s">
        <v>5604</v>
      </c>
      <c r="C11805" s="45" t="s">
        <v>540</v>
      </c>
      <c r="D11805" s="23" t="s">
        <v>5585</v>
      </c>
      <c r="E11805" s="23" t="s">
        <v>466</v>
      </c>
      <c r="F11805" s="40">
        <v>3.1E-2</v>
      </c>
      <c r="G11805" s="25">
        <v>531559</v>
      </c>
      <c r="H11805" s="25">
        <v>16478</v>
      </c>
      <c r="I11805" s="25"/>
      <c r="M11805" s="220"/>
    </row>
    <row r="11806" spans="1:13" x14ac:dyDescent="0.2">
      <c r="A11806" s="35" t="s">
        <v>3063</v>
      </c>
      <c r="B11806" s="1" t="s">
        <v>5572</v>
      </c>
      <c r="C11806" s="45" t="s">
        <v>971</v>
      </c>
      <c r="D11806" s="23" t="s">
        <v>5734</v>
      </c>
      <c r="E11806" s="23" t="s">
        <v>4141</v>
      </c>
      <c r="F11806" s="40">
        <v>0.38</v>
      </c>
      <c r="G11806" s="25">
        <v>37863</v>
      </c>
      <c r="H11806" s="25">
        <v>14388</v>
      </c>
      <c r="I11806" s="25"/>
      <c r="J11806" s="58" t="e">
        <f>HYPERLINK("#"&amp;"Insumos"&amp;"!A"&amp;MATCH($B11806,#REF!,0),"Ins "&amp;$B11806)</f>
        <v>#REF!</v>
      </c>
      <c r="M11806" s="220"/>
    </row>
    <row r="11807" spans="1:13" x14ac:dyDescent="0.2">
      <c r="A11807" s="35" t="s">
        <v>3063</v>
      </c>
      <c r="B11807" s="1" t="s">
        <v>263</v>
      </c>
      <c r="C11807" s="45" t="s">
        <v>696</v>
      </c>
      <c r="D11807" s="23" t="s">
        <v>5534</v>
      </c>
      <c r="E11807" s="23" t="s">
        <v>4140</v>
      </c>
      <c r="F11807" s="40">
        <v>2E-3</v>
      </c>
      <c r="G11807" s="25">
        <v>187426</v>
      </c>
      <c r="H11807" s="25">
        <v>375</v>
      </c>
      <c r="I11807" s="25"/>
      <c r="J11807" s="58" t="e">
        <f>HYPERLINK("#"&amp;"Insumos"&amp;"!A"&amp;MATCH($B11807,#REF!,0),"Ins "&amp;$B11807)</f>
        <v>#REF!</v>
      </c>
      <c r="M11807" s="220"/>
    </row>
    <row r="11808" spans="1:13" x14ac:dyDescent="0.2">
      <c r="A11808" s="35" t="s">
        <v>3063</v>
      </c>
      <c r="B11808" s="1" t="s">
        <v>5533</v>
      </c>
      <c r="C11808" s="45" t="s">
        <v>5892</v>
      </c>
      <c r="D11808" s="23" t="s">
        <v>977</v>
      </c>
      <c r="E11808" s="23" t="s">
        <v>4134</v>
      </c>
      <c r="F11808" s="40">
        <v>0.38</v>
      </c>
      <c r="G11808" s="25">
        <v>3623</v>
      </c>
      <c r="H11808" s="25">
        <v>1377</v>
      </c>
      <c r="I11808" s="25"/>
      <c r="J11808" s="58" t="e">
        <f>HYPERLINK("#"&amp;"Insumos"&amp;"!A"&amp;MATCH($B11808,#REF!,0),"Ins "&amp;$B11808)</f>
        <v>#REF!</v>
      </c>
      <c r="M11808" s="220"/>
    </row>
    <row r="11809" spans="1:13" x14ac:dyDescent="0.2">
      <c r="A11809" s="35" t="s">
        <v>3063</v>
      </c>
      <c r="B11809" s="1" t="s">
        <v>5007</v>
      </c>
      <c r="C11809" s="45" t="s">
        <v>720</v>
      </c>
      <c r="D11809" s="23" t="s">
        <v>5751</v>
      </c>
      <c r="E11809" s="23" t="s">
        <v>4134</v>
      </c>
      <c r="F11809" s="40">
        <v>0.4</v>
      </c>
      <c r="G11809" s="25">
        <v>1897</v>
      </c>
      <c r="H11809" s="25">
        <v>759</v>
      </c>
      <c r="I11809" s="25"/>
      <c r="J11809" s="58" t="e">
        <f>HYPERLINK("#"&amp;"Insumos"&amp;"!A"&amp;MATCH($B11809,#REF!,0),"Ins "&amp;$B11809)</f>
        <v>#REF!</v>
      </c>
      <c r="M11809" s="220"/>
    </row>
    <row r="11810" spans="1:13" ht="25.5" x14ac:dyDescent="0.2">
      <c r="A11810" s="36" t="s">
        <v>3064</v>
      </c>
      <c r="B11810" s="26" t="s">
        <v>6816</v>
      </c>
      <c r="C11810" s="79" t="s">
        <v>10785</v>
      </c>
      <c r="D11810" s="37" t="s">
        <v>5608</v>
      </c>
      <c r="E11810" s="37" t="s">
        <v>465</v>
      </c>
      <c r="F11810" s="41"/>
      <c r="G11810" s="27"/>
      <c r="H11810" s="27"/>
      <c r="I11810" s="27">
        <v>36853</v>
      </c>
      <c r="M11810" s="220">
        <f t="shared" si="184"/>
        <v>48263</v>
      </c>
    </row>
    <row r="11811" spans="1:13" x14ac:dyDescent="0.2">
      <c r="A11811" s="35" t="s">
        <v>3064</v>
      </c>
      <c r="B11811" s="34" t="s">
        <v>8787</v>
      </c>
      <c r="C11811" s="45" t="s">
        <v>8788</v>
      </c>
      <c r="D11811" s="23" t="s">
        <v>5585</v>
      </c>
      <c r="E11811" s="23" t="s">
        <v>466</v>
      </c>
      <c r="F11811" s="40">
        <v>3.1E-2</v>
      </c>
      <c r="G11811" s="25">
        <v>688743</v>
      </c>
      <c r="H11811" s="25">
        <v>21351</v>
      </c>
      <c r="I11811" s="25"/>
      <c r="M11811" s="220"/>
    </row>
    <row r="11812" spans="1:13" x14ac:dyDescent="0.2">
      <c r="A11812" s="35" t="s">
        <v>3064</v>
      </c>
      <c r="B11812" s="1" t="s">
        <v>5572</v>
      </c>
      <c r="C11812" s="45" t="s">
        <v>971</v>
      </c>
      <c r="D11812" s="23" t="s">
        <v>5734</v>
      </c>
      <c r="E11812" s="23" t="s">
        <v>4141</v>
      </c>
      <c r="F11812" s="40">
        <v>0.38</v>
      </c>
      <c r="G11812" s="25">
        <v>37863</v>
      </c>
      <c r="H11812" s="25">
        <v>14388</v>
      </c>
      <c r="I11812" s="25"/>
      <c r="J11812" s="58" t="e">
        <f>HYPERLINK("#"&amp;"Insumos"&amp;"!A"&amp;MATCH($B11812,#REF!,0),"Ins "&amp;$B11812)</f>
        <v>#REF!</v>
      </c>
      <c r="M11812" s="220"/>
    </row>
    <row r="11813" spans="1:13" x14ac:dyDescent="0.2">
      <c r="A11813" s="35" t="s">
        <v>3064</v>
      </c>
      <c r="B11813" s="1" t="s">
        <v>263</v>
      </c>
      <c r="C11813" s="45" t="s">
        <v>696</v>
      </c>
      <c r="D11813" s="23" t="s">
        <v>5534</v>
      </c>
      <c r="E11813" s="23" t="s">
        <v>4140</v>
      </c>
      <c r="F11813" s="40">
        <v>1.6999999999999999E-3</v>
      </c>
      <c r="G11813" s="25">
        <v>187426</v>
      </c>
      <c r="H11813" s="25">
        <v>319</v>
      </c>
      <c r="I11813" s="25"/>
      <c r="J11813" s="58" t="e">
        <f>HYPERLINK("#"&amp;"Insumos"&amp;"!A"&amp;MATCH($B11813,#REF!,0),"Ins "&amp;$B11813)</f>
        <v>#REF!</v>
      </c>
      <c r="M11813" s="220"/>
    </row>
    <row r="11814" spans="1:13" x14ac:dyDescent="0.2">
      <c r="A11814" s="35" t="s">
        <v>3064</v>
      </c>
      <c r="B11814" s="1" t="s">
        <v>5533</v>
      </c>
      <c r="C11814" s="45" t="s">
        <v>5892</v>
      </c>
      <c r="D11814" s="23" t="s">
        <v>977</v>
      </c>
      <c r="E11814" s="23" t="s">
        <v>4134</v>
      </c>
      <c r="F11814" s="40">
        <v>0.01</v>
      </c>
      <c r="G11814" s="25">
        <v>3623</v>
      </c>
      <c r="H11814" s="25">
        <v>36</v>
      </c>
      <c r="I11814" s="25"/>
      <c r="J11814" s="58" t="e">
        <f>HYPERLINK("#"&amp;"Insumos"&amp;"!A"&amp;MATCH($B11814,#REF!,0),"Ins "&amp;$B11814)</f>
        <v>#REF!</v>
      </c>
      <c r="M11814" s="220"/>
    </row>
    <row r="11815" spans="1:13" x14ac:dyDescent="0.2">
      <c r="A11815" s="35" t="s">
        <v>3064</v>
      </c>
      <c r="B11815" s="1" t="s">
        <v>5007</v>
      </c>
      <c r="C11815" s="45" t="s">
        <v>720</v>
      </c>
      <c r="D11815" s="23" t="s">
        <v>5751</v>
      </c>
      <c r="E11815" s="23" t="s">
        <v>4134</v>
      </c>
      <c r="F11815" s="40">
        <v>0.4</v>
      </c>
      <c r="G11815" s="25">
        <v>1897</v>
      </c>
      <c r="H11815" s="25">
        <v>759</v>
      </c>
      <c r="I11815" s="25"/>
      <c r="J11815" s="58" t="e">
        <f>HYPERLINK("#"&amp;"Insumos"&amp;"!A"&amp;MATCH($B11815,#REF!,0),"Ins "&amp;$B11815)</f>
        <v>#REF!</v>
      </c>
      <c r="M11815" s="220"/>
    </row>
    <row r="11816" spans="1:13" ht="25.5" x14ac:dyDescent="0.2">
      <c r="A11816" s="36" t="s">
        <v>3065</v>
      </c>
      <c r="B11816" s="26" t="s">
        <v>6816</v>
      </c>
      <c r="C11816" s="79" t="s">
        <v>10786</v>
      </c>
      <c r="D11816" s="37" t="s">
        <v>5608</v>
      </c>
      <c r="E11816" s="37" t="s">
        <v>465</v>
      </c>
      <c r="F11816" s="41"/>
      <c r="G11816" s="27"/>
      <c r="H11816" s="27"/>
      <c r="I11816" s="27">
        <v>40094</v>
      </c>
      <c r="M11816" s="220">
        <f t="shared" si="184"/>
        <v>52507</v>
      </c>
    </row>
    <row r="11817" spans="1:13" x14ac:dyDescent="0.2">
      <c r="A11817" s="35" t="s">
        <v>3065</v>
      </c>
      <c r="B11817" s="34" t="s">
        <v>5604</v>
      </c>
      <c r="C11817" s="45" t="s">
        <v>540</v>
      </c>
      <c r="D11817" s="23" t="s">
        <v>5585</v>
      </c>
      <c r="E11817" s="23" t="s">
        <v>466</v>
      </c>
      <c r="F11817" s="40">
        <v>4.1000000000000002E-2</v>
      </c>
      <c r="G11817" s="25">
        <v>531559</v>
      </c>
      <c r="H11817" s="25">
        <v>21794</v>
      </c>
      <c r="I11817" s="25"/>
      <c r="M11817" s="220"/>
    </row>
    <row r="11818" spans="1:13" x14ac:dyDescent="0.2">
      <c r="A11818" s="35" t="s">
        <v>3065</v>
      </c>
      <c r="B11818" s="1" t="s">
        <v>5572</v>
      </c>
      <c r="C11818" s="45" t="s">
        <v>971</v>
      </c>
      <c r="D11818" s="23" t="s">
        <v>5734</v>
      </c>
      <c r="E11818" s="23" t="s">
        <v>4141</v>
      </c>
      <c r="F11818" s="40">
        <v>0.45</v>
      </c>
      <c r="G11818" s="25">
        <v>37863</v>
      </c>
      <c r="H11818" s="25">
        <v>17038</v>
      </c>
      <c r="I11818" s="25"/>
      <c r="J11818" s="58" t="e">
        <f>HYPERLINK("#"&amp;"Insumos"&amp;"!A"&amp;MATCH($B11818,#REF!,0),"Ins "&amp;$B11818)</f>
        <v>#REF!</v>
      </c>
      <c r="M11818" s="220"/>
    </row>
    <row r="11819" spans="1:13" x14ac:dyDescent="0.2">
      <c r="A11819" s="35" t="s">
        <v>3065</v>
      </c>
      <c r="B11819" s="1" t="s">
        <v>263</v>
      </c>
      <c r="C11819" s="45" t="s">
        <v>696</v>
      </c>
      <c r="D11819" s="23" t="s">
        <v>5534</v>
      </c>
      <c r="E11819" s="23" t="s">
        <v>4140</v>
      </c>
      <c r="F11819" s="40">
        <v>2.3E-3</v>
      </c>
      <c r="G11819" s="25">
        <v>187426</v>
      </c>
      <c r="H11819" s="25">
        <v>431</v>
      </c>
      <c r="I11819" s="25"/>
      <c r="J11819" s="58" t="e">
        <f>HYPERLINK("#"&amp;"Insumos"&amp;"!A"&amp;MATCH($B11819,#REF!,0),"Ins "&amp;$B11819)</f>
        <v>#REF!</v>
      </c>
      <c r="M11819" s="220"/>
    </row>
    <row r="11820" spans="1:13" x14ac:dyDescent="0.2">
      <c r="A11820" s="35" t="s">
        <v>3065</v>
      </c>
      <c r="B11820" s="1" t="s">
        <v>5533</v>
      </c>
      <c r="C11820" s="45" t="s">
        <v>5892</v>
      </c>
      <c r="D11820" s="23" t="s">
        <v>977</v>
      </c>
      <c r="E11820" s="23" t="s">
        <v>4134</v>
      </c>
      <c r="F11820" s="40">
        <v>0.02</v>
      </c>
      <c r="G11820" s="25">
        <v>3623</v>
      </c>
      <c r="H11820" s="25">
        <v>72</v>
      </c>
      <c r="I11820" s="25"/>
      <c r="J11820" s="58" t="e">
        <f>HYPERLINK("#"&amp;"Insumos"&amp;"!A"&amp;MATCH($B11820,#REF!,0),"Ins "&amp;$B11820)</f>
        <v>#REF!</v>
      </c>
      <c r="M11820" s="220"/>
    </row>
    <row r="11821" spans="1:13" x14ac:dyDescent="0.2">
      <c r="A11821" s="35" t="s">
        <v>3065</v>
      </c>
      <c r="B11821" s="1" t="s">
        <v>5007</v>
      </c>
      <c r="C11821" s="45" t="s">
        <v>720</v>
      </c>
      <c r="D11821" s="23" t="s">
        <v>5751</v>
      </c>
      <c r="E11821" s="23" t="s">
        <v>4134</v>
      </c>
      <c r="F11821" s="40">
        <v>0.4</v>
      </c>
      <c r="G11821" s="25">
        <v>1897</v>
      </c>
      <c r="H11821" s="25">
        <v>759</v>
      </c>
      <c r="I11821" s="25"/>
      <c r="J11821" s="58" t="e">
        <f>HYPERLINK("#"&amp;"Insumos"&amp;"!A"&amp;MATCH($B11821,#REF!,0),"Ins "&amp;$B11821)</f>
        <v>#REF!</v>
      </c>
      <c r="M11821" s="220"/>
    </row>
    <row r="11822" spans="1:13" ht="25.5" x14ac:dyDescent="0.2">
      <c r="A11822" s="36" t="s">
        <v>3066</v>
      </c>
      <c r="B11822" s="26" t="s">
        <v>6816</v>
      </c>
      <c r="C11822" s="79" t="s">
        <v>10787</v>
      </c>
      <c r="D11822" s="37" t="s">
        <v>5608</v>
      </c>
      <c r="E11822" s="37" t="s">
        <v>465</v>
      </c>
      <c r="F11822" s="41"/>
      <c r="G11822" s="27"/>
      <c r="H11822" s="27"/>
      <c r="I11822" s="27">
        <v>46821</v>
      </c>
      <c r="M11822" s="220">
        <f t="shared" si="184"/>
        <v>61317</v>
      </c>
    </row>
    <row r="11823" spans="1:13" x14ac:dyDescent="0.2">
      <c r="A11823" s="35" t="s">
        <v>3066</v>
      </c>
      <c r="B11823" s="34" t="s">
        <v>8787</v>
      </c>
      <c r="C11823" s="45" t="s">
        <v>8788</v>
      </c>
      <c r="D11823" s="23" t="s">
        <v>5585</v>
      </c>
      <c r="E11823" s="23" t="s">
        <v>466</v>
      </c>
      <c r="F11823" s="40">
        <v>4.1000000000000002E-2</v>
      </c>
      <c r="G11823" s="25">
        <v>688743</v>
      </c>
      <c r="H11823" s="25">
        <v>28238</v>
      </c>
      <c r="I11823" s="25"/>
      <c r="M11823" s="220"/>
    </row>
    <row r="11824" spans="1:13" x14ac:dyDescent="0.2">
      <c r="A11824" s="35" t="s">
        <v>3066</v>
      </c>
      <c r="B11824" s="1" t="s">
        <v>5572</v>
      </c>
      <c r="C11824" s="45" t="s">
        <v>971</v>
      </c>
      <c r="D11824" s="23" t="s">
        <v>5734</v>
      </c>
      <c r="E11824" s="23" t="s">
        <v>4141</v>
      </c>
      <c r="F11824" s="40">
        <v>0.45</v>
      </c>
      <c r="G11824" s="25">
        <v>37863</v>
      </c>
      <c r="H11824" s="25">
        <v>17038</v>
      </c>
      <c r="I11824" s="25"/>
      <c r="J11824" s="58" t="e">
        <f>HYPERLINK("#"&amp;"Insumos"&amp;"!A"&amp;MATCH($B11824,#REF!,0),"Ins "&amp;$B11824)</f>
        <v>#REF!</v>
      </c>
      <c r="M11824" s="220"/>
    </row>
    <row r="11825" spans="1:13" x14ac:dyDescent="0.2">
      <c r="A11825" s="35" t="s">
        <v>3066</v>
      </c>
      <c r="B11825" s="1" t="s">
        <v>263</v>
      </c>
      <c r="C11825" s="45" t="s">
        <v>696</v>
      </c>
      <c r="D11825" s="23" t="s">
        <v>5534</v>
      </c>
      <c r="E11825" s="23" t="s">
        <v>4140</v>
      </c>
      <c r="F11825" s="40">
        <v>3.0000000000000001E-3</v>
      </c>
      <c r="G11825" s="25">
        <v>187426</v>
      </c>
      <c r="H11825" s="25">
        <v>562</v>
      </c>
      <c r="I11825" s="25"/>
      <c r="J11825" s="58" t="e">
        <f>HYPERLINK("#"&amp;"Insumos"&amp;"!A"&amp;MATCH($B11825,#REF!,0),"Ins "&amp;$B11825)</f>
        <v>#REF!</v>
      </c>
      <c r="M11825" s="220"/>
    </row>
    <row r="11826" spans="1:13" x14ac:dyDescent="0.2">
      <c r="A11826" s="35" t="s">
        <v>3066</v>
      </c>
      <c r="B11826" s="1" t="s">
        <v>5533</v>
      </c>
      <c r="C11826" s="45" t="s">
        <v>5892</v>
      </c>
      <c r="D11826" s="23" t="s">
        <v>977</v>
      </c>
      <c r="E11826" s="23" t="s">
        <v>4134</v>
      </c>
      <c r="F11826" s="40">
        <v>0.02</v>
      </c>
      <c r="G11826" s="25">
        <v>3623</v>
      </c>
      <c r="H11826" s="25">
        <v>72</v>
      </c>
      <c r="I11826" s="25"/>
      <c r="J11826" s="58" t="e">
        <f>HYPERLINK("#"&amp;"Insumos"&amp;"!A"&amp;MATCH($B11826,#REF!,0),"Ins "&amp;$B11826)</f>
        <v>#REF!</v>
      </c>
      <c r="M11826" s="220"/>
    </row>
    <row r="11827" spans="1:13" x14ac:dyDescent="0.2">
      <c r="A11827" s="35" t="s">
        <v>3066</v>
      </c>
      <c r="B11827" s="1" t="s">
        <v>5007</v>
      </c>
      <c r="C11827" s="45" t="s">
        <v>720</v>
      </c>
      <c r="D11827" s="23" t="s">
        <v>5751</v>
      </c>
      <c r="E11827" s="23" t="s">
        <v>4134</v>
      </c>
      <c r="F11827" s="40">
        <v>0.48</v>
      </c>
      <c r="G11827" s="25">
        <v>1897</v>
      </c>
      <c r="H11827" s="25">
        <v>911</v>
      </c>
      <c r="I11827" s="25"/>
      <c r="J11827" s="58" t="e">
        <f>HYPERLINK("#"&amp;"Insumos"&amp;"!A"&amp;MATCH($B11827,#REF!,0),"Ins "&amp;$B11827)</f>
        <v>#REF!</v>
      </c>
      <c r="M11827" s="220"/>
    </row>
    <row r="11828" spans="1:13" ht="38.25" x14ac:dyDescent="0.2">
      <c r="A11828" s="36" t="s">
        <v>3067</v>
      </c>
      <c r="B11828" s="26" t="s">
        <v>6816</v>
      </c>
      <c r="C11828" s="79" t="s">
        <v>10788</v>
      </c>
      <c r="D11828" s="37" t="s">
        <v>5608</v>
      </c>
      <c r="E11828" s="37" t="s">
        <v>465</v>
      </c>
      <c r="F11828" s="41"/>
      <c r="G11828" s="27"/>
      <c r="H11828" s="27"/>
      <c r="I11828" s="27">
        <v>47587</v>
      </c>
      <c r="M11828" s="220">
        <f t="shared" si="184"/>
        <v>62320</v>
      </c>
    </row>
    <row r="11829" spans="1:13" x14ac:dyDescent="0.2">
      <c r="A11829" s="35" t="s">
        <v>3067</v>
      </c>
      <c r="B11829" s="1" t="s">
        <v>5572</v>
      </c>
      <c r="C11829" s="45" t="s">
        <v>971</v>
      </c>
      <c r="D11829" s="23" t="s">
        <v>5734</v>
      </c>
      <c r="E11829" s="23" t="s">
        <v>4141</v>
      </c>
      <c r="F11829" s="40">
        <v>0.5</v>
      </c>
      <c r="G11829" s="25">
        <v>37863</v>
      </c>
      <c r="H11829" s="25">
        <v>18932</v>
      </c>
      <c r="I11829" s="25"/>
      <c r="J11829" s="58" t="e">
        <f>HYPERLINK("#"&amp;"Insumos"&amp;"!A"&amp;MATCH($B11829,#REF!,0),"Ins "&amp;$B11829)</f>
        <v>#REF!</v>
      </c>
      <c r="M11829" s="220"/>
    </row>
    <row r="11830" spans="1:13" x14ac:dyDescent="0.2">
      <c r="A11830" s="35" t="s">
        <v>3067</v>
      </c>
      <c r="B11830" s="1" t="s">
        <v>263</v>
      </c>
      <c r="C11830" s="45" t="s">
        <v>696</v>
      </c>
      <c r="D11830" s="23" t="s">
        <v>5534</v>
      </c>
      <c r="E11830" s="23" t="s">
        <v>4140</v>
      </c>
      <c r="F11830" s="40">
        <v>2.5999999999999999E-3</v>
      </c>
      <c r="G11830" s="25">
        <v>187426</v>
      </c>
      <c r="H11830" s="25">
        <v>487</v>
      </c>
      <c r="I11830" s="25"/>
      <c r="J11830" s="58" t="e">
        <f>HYPERLINK("#"&amp;"Insumos"&amp;"!A"&amp;MATCH($B11830,#REF!,0),"Ins "&amp;$B11830)</f>
        <v>#REF!</v>
      </c>
      <c r="M11830" s="220"/>
    </row>
    <row r="11831" spans="1:13" x14ac:dyDescent="0.2">
      <c r="A11831" s="35" t="s">
        <v>3067</v>
      </c>
      <c r="B11831" s="1" t="s">
        <v>99</v>
      </c>
      <c r="C11831" s="45" t="s">
        <v>500</v>
      </c>
      <c r="D11831" s="23" t="s">
        <v>5534</v>
      </c>
      <c r="E11831" s="23" t="s">
        <v>4140</v>
      </c>
      <c r="F11831" s="40">
        <v>6.8212824010914053E-2</v>
      </c>
      <c r="G11831" s="25">
        <v>160888</v>
      </c>
      <c r="H11831" s="25">
        <v>10975</v>
      </c>
      <c r="I11831" s="25"/>
      <c r="J11831" s="58" t="e">
        <f>HYPERLINK("#"&amp;"Insumos"&amp;"!A"&amp;MATCH($B11831,#REF!,0),"Ins "&amp;$B11831)</f>
        <v>#REF!</v>
      </c>
      <c r="M11831" s="220"/>
    </row>
    <row r="11832" spans="1:13" x14ac:dyDescent="0.2">
      <c r="A11832" s="35" t="s">
        <v>3067</v>
      </c>
      <c r="B11832" s="1" t="s">
        <v>5533</v>
      </c>
      <c r="C11832" s="45" t="s">
        <v>5892</v>
      </c>
      <c r="D11832" s="23" t="s">
        <v>977</v>
      </c>
      <c r="E11832" s="23" t="s">
        <v>4134</v>
      </c>
      <c r="F11832" s="40">
        <v>0.05</v>
      </c>
      <c r="G11832" s="25">
        <v>3623</v>
      </c>
      <c r="H11832" s="25">
        <v>181</v>
      </c>
      <c r="I11832" s="25"/>
      <c r="J11832" s="58" t="e">
        <f>HYPERLINK("#"&amp;"Insumos"&amp;"!A"&amp;MATCH($B11832,#REF!,0),"Ins "&amp;$B11832)</f>
        <v>#REF!</v>
      </c>
      <c r="M11832" s="220"/>
    </row>
    <row r="11833" spans="1:13" x14ac:dyDescent="0.2">
      <c r="A11833" s="35" t="s">
        <v>3067</v>
      </c>
      <c r="B11833" s="1" t="s">
        <v>5007</v>
      </c>
      <c r="C11833" s="45" t="s">
        <v>720</v>
      </c>
      <c r="D11833" s="23" t="s">
        <v>5751</v>
      </c>
      <c r="E11833" s="23" t="s">
        <v>4134</v>
      </c>
      <c r="F11833" s="40">
        <v>0.53300000000000003</v>
      </c>
      <c r="G11833" s="25">
        <v>1897</v>
      </c>
      <c r="H11833" s="25">
        <v>1011</v>
      </c>
      <c r="I11833" s="25"/>
      <c r="J11833" s="58" t="e">
        <f>HYPERLINK("#"&amp;"Insumos"&amp;"!A"&amp;MATCH($B11833,#REF!,0),"Ins "&amp;$B11833)</f>
        <v>#REF!</v>
      </c>
      <c r="M11833" s="220"/>
    </row>
    <row r="11834" spans="1:13" x14ac:dyDescent="0.2">
      <c r="A11834" s="35" t="s">
        <v>3067</v>
      </c>
      <c r="B11834" s="34" t="s">
        <v>4592</v>
      </c>
      <c r="C11834" s="45" t="s">
        <v>8894</v>
      </c>
      <c r="D11834" s="23" t="s">
        <v>5751</v>
      </c>
      <c r="E11834" s="23" t="s">
        <v>467</v>
      </c>
      <c r="F11834" s="40">
        <v>5</v>
      </c>
      <c r="G11834" s="25">
        <v>2701</v>
      </c>
      <c r="H11834" s="25">
        <v>13505</v>
      </c>
      <c r="I11834" s="25"/>
      <c r="J11834" s="58" t="e">
        <f>HYPERLINK("#"&amp;"Insumos"&amp;"!A"&amp;MATCH($B11834,#REF!,0),"Ins "&amp;$B11834)</f>
        <v>#REF!</v>
      </c>
      <c r="M11834" s="220"/>
    </row>
    <row r="11835" spans="1:13" x14ac:dyDescent="0.2">
      <c r="A11835" s="35" t="s">
        <v>3067</v>
      </c>
      <c r="B11835" s="1" t="s">
        <v>5199</v>
      </c>
      <c r="C11835" s="45" t="s">
        <v>8827</v>
      </c>
      <c r="D11835" s="23" t="s">
        <v>5751</v>
      </c>
      <c r="E11835" s="23" t="s">
        <v>467</v>
      </c>
      <c r="F11835" s="40">
        <v>0.2</v>
      </c>
      <c r="G11835" s="25">
        <v>12480</v>
      </c>
      <c r="H11835" s="25">
        <v>2496</v>
      </c>
      <c r="I11835" s="25"/>
      <c r="J11835" s="58" t="e">
        <f>HYPERLINK("#"&amp;"Insumos"&amp;"!A"&amp;MATCH($B11835,#REF!,0),"Ins "&amp;$B11835)</f>
        <v>#REF!</v>
      </c>
      <c r="M11835" s="220"/>
    </row>
    <row r="11836" spans="1:13" ht="38.25" x14ac:dyDescent="0.2">
      <c r="A11836" s="36" t="s">
        <v>3068</v>
      </c>
      <c r="B11836" s="26" t="s">
        <v>6816</v>
      </c>
      <c r="C11836" s="79" t="s">
        <v>6704</v>
      </c>
      <c r="D11836" s="37" t="s">
        <v>5608</v>
      </c>
      <c r="E11836" s="37" t="s">
        <v>465</v>
      </c>
      <c r="F11836" s="41"/>
      <c r="G11836" s="27"/>
      <c r="H11836" s="27"/>
      <c r="I11836" s="27">
        <v>77342</v>
      </c>
      <c r="M11836" s="220">
        <f t="shared" si="184"/>
        <v>101287</v>
      </c>
    </row>
    <row r="11837" spans="1:13" x14ac:dyDescent="0.2">
      <c r="A11837" s="35" t="s">
        <v>3068</v>
      </c>
      <c r="B11837" s="1" t="s">
        <v>5572</v>
      </c>
      <c r="C11837" s="45" t="s">
        <v>971</v>
      </c>
      <c r="D11837" s="23" t="s">
        <v>5734</v>
      </c>
      <c r="E11837" s="23" t="s">
        <v>4141</v>
      </c>
      <c r="F11837" s="40">
        <v>0.6</v>
      </c>
      <c r="G11837" s="25">
        <v>37863</v>
      </c>
      <c r="H11837" s="25">
        <v>22718</v>
      </c>
      <c r="I11837" s="25"/>
      <c r="J11837" s="58" t="e">
        <f>HYPERLINK("#"&amp;"Insumos"&amp;"!A"&amp;MATCH($B11837,#REF!,0),"Ins "&amp;$B11837)</f>
        <v>#REF!</v>
      </c>
      <c r="M11837" s="220"/>
    </row>
    <row r="11838" spans="1:13" x14ac:dyDescent="0.2">
      <c r="A11838" s="35" t="s">
        <v>3068</v>
      </c>
      <c r="B11838" s="1" t="s">
        <v>263</v>
      </c>
      <c r="C11838" s="45" t="s">
        <v>696</v>
      </c>
      <c r="D11838" s="23" t="s">
        <v>5534</v>
      </c>
      <c r="E11838" s="23" t="s">
        <v>4140</v>
      </c>
      <c r="F11838" s="40">
        <v>5.4999999999999997E-3</v>
      </c>
      <c r="G11838" s="25">
        <v>187426</v>
      </c>
      <c r="H11838" s="25">
        <v>1031</v>
      </c>
      <c r="I11838" s="25"/>
      <c r="J11838" s="58" t="e">
        <f>HYPERLINK("#"&amp;"Insumos"&amp;"!A"&amp;MATCH($B11838,#REF!,0),"Ins "&amp;$B11838)</f>
        <v>#REF!</v>
      </c>
      <c r="M11838" s="220"/>
    </row>
    <row r="11839" spans="1:13" x14ac:dyDescent="0.2">
      <c r="A11839" s="35" t="s">
        <v>3068</v>
      </c>
      <c r="B11839" s="1" t="s">
        <v>5533</v>
      </c>
      <c r="C11839" s="45" t="s">
        <v>5892</v>
      </c>
      <c r="D11839" s="23" t="s">
        <v>977</v>
      </c>
      <c r="E11839" s="23" t="s">
        <v>4134</v>
      </c>
      <c r="F11839" s="40">
        <v>0.02</v>
      </c>
      <c r="G11839" s="25">
        <v>3623</v>
      </c>
      <c r="H11839" s="25">
        <v>72</v>
      </c>
      <c r="I11839" s="25"/>
      <c r="J11839" s="58" t="e">
        <f>HYPERLINK("#"&amp;"Insumos"&amp;"!A"&amp;MATCH($B11839,#REF!,0),"Ins "&amp;$B11839)</f>
        <v>#REF!</v>
      </c>
      <c r="M11839" s="220"/>
    </row>
    <row r="11840" spans="1:13" x14ac:dyDescent="0.2">
      <c r="A11840" s="35" t="s">
        <v>3068</v>
      </c>
      <c r="B11840" s="1" t="s">
        <v>4598</v>
      </c>
      <c r="C11840" s="45" t="s">
        <v>8895</v>
      </c>
      <c r="D11840" s="23" t="s">
        <v>5751</v>
      </c>
      <c r="E11840" s="23" t="s">
        <v>467</v>
      </c>
      <c r="F11840" s="40">
        <v>0.3</v>
      </c>
      <c r="G11840" s="25">
        <v>6656</v>
      </c>
      <c r="H11840" s="25">
        <v>1997</v>
      </c>
      <c r="I11840" s="25"/>
      <c r="J11840" s="58" t="e">
        <f>HYPERLINK("#"&amp;"Insumos"&amp;"!A"&amp;MATCH($B11840,#REF!,0),"Ins "&amp;$B11840)</f>
        <v>#REF!</v>
      </c>
      <c r="M11840" s="220"/>
    </row>
    <row r="11841" spans="1:13" ht="25.5" x14ac:dyDescent="0.2">
      <c r="A11841" s="35" t="s">
        <v>3068</v>
      </c>
      <c r="B11841" s="1" t="s">
        <v>4616</v>
      </c>
      <c r="C11841" s="45" t="s">
        <v>6550</v>
      </c>
      <c r="D11841" s="23" t="s">
        <v>5751</v>
      </c>
      <c r="E11841" s="23" t="s">
        <v>465</v>
      </c>
      <c r="F11841" s="40">
        <v>1.05</v>
      </c>
      <c r="G11841" s="25">
        <v>39743</v>
      </c>
      <c r="H11841" s="25">
        <v>41730</v>
      </c>
      <c r="I11841" s="25"/>
      <c r="J11841" s="58" t="e">
        <f>HYPERLINK("#"&amp;"Insumos"&amp;"!A"&amp;MATCH($B11841,#REF!,0),"Ins "&amp;$B11841)</f>
        <v>#REF!</v>
      </c>
      <c r="M11841" s="220"/>
    </row>
    <row r="11842" spans="1:13" x14ac:dyDescent="0.2">
      <c r="A11842" s="35" t="s">
        <v>3068</v>
      </c>
      <c r="B11842" s="1" t="s">
        <v>5007</v>
      </c>
      <c r="C11842" s="45" t="s">
        <v>720</v>
      </c>
      <c r="D11842" s="23" t="s">
        <v>5751</v>
      </c>
      <c r="E11842" s="23" t="s">
        <v>4134</v>
      </c>
      <c r="F11842" s="40">
        <v>0.7</v>
      </c>
      <c r="G11842" s="25">
        <v>1897</v>
      </c>
      <c r="H11842" s="25">
        <v>1328</v>
      </c>
      <c r="I11842" s="25"/>
      <c r="J11842" s="58" t="e">
        <f>HYPERLINK("#"&amp;"Insumos"&amp;"!A"&amp;MATCH($B11842,#REF!,0),"Ins "&amp;$B11842)</f>
        <v>#REF!</v>
      </c>
      <c r="M11842" s="220"/>
    </row>
    <row r="11843" spans="1:13" x14ac:dyDescent="0.2">
      <c r="A11843" s="35" t="s">
        <v>3068</v>
      </c>
      <c r="B11843" s="34" t="s">
        <v>5178</v>
      </c>
      <c r="C11843" s="45" t="s">
        <v>8896</v>
      </c>
      <c r="D11843" s="23" t="s">
        <v>5751</v>
      </c>
      <c r="E11843" s="23" t="s">
        <v>467</v>
      </c>
      <c r="F11843" s="40">
        <v>4.5</v>
      </c>
      <c r="G11843" s="25">
        <v>1873</v>
      </c>
      <c r="H11843" s="25">
        <v>8429</v>
      </c>
      <c r="I11843" s="25"/>
      <c r="J11843" s="58" t="e">
        <f>HYPERLINK("#"&amp;"Insumos"&amp;"!A"&amp;MATCH($B11843,#REF!,0),"Ins "&amp;$B11843)</f>
        <v>#REF!</v>
      </c>
      <c r="M11843" s="220"/>
    </row>
    <row r="11844" spans="1:13" x14ac:dyDescent="0.2">
      <c r="A11844" s="35" t="s">
        <v>3068</v>
      </c>
      <c r="B11844" s="1" t="s">
        <v>1050</v>
      </c>
      <c r="C11844" s="45" t="s">
        <v>1063</v>
      </c>
      <c r="D11844" s="23" t="s">
        <v>5751</v>
      </c>
      <c r="E11844" s="23" t="s">
        <v>4136</v>
      </c>
      <c r="F11844" s="40">
        <v>1.08</v>
      </c>
      <c r="G11844" s="25">
        <v>34</v>
      </c>
      <c r="H11844" s="25">
        <v>37</v>
      </c>
      <c r="I11844" s="25"/>
      <c r="J11844" s="58" t="e">
        <f>HYPERLINK("#"&amp;"Insumos"&amp;"!A"&amp;MATCH($B11844,#REF!,0),"Ins "&amp;$B11844)</f>
        <v>#REF!</v>
      </c>
      <c r="M11844" s="220"/>
    </row>
    <row r="11845" spans="1:13" ht="51" x14ac:dyDescent="0.2">
      <c r="A11845" s="36" t="s">
        <v>3069</v>
      </c>
      <c r="B11845" s="26" t="s">
        <v>6816</v>
      </c>
      <c r="C11845" s="79" t="s">
        <v>6705</v>
      </c>
      <c r="D11845" s="37" t="s">
        <v>5608</v>
      </c>
      <c r="E11845" s="37" t="s">
        <v>465</v>
      </c>
      <c r="F11845" s="41"/>
      <c r="G11845" s="27"/>
      <c r="H11845" s="27"/>
      <c r="I11845" s="27">
        <v>79183</v>
      </c>
      <c r="M11845" s="220">
        <f t="shared" ref="M11845:M11901" si="185">ROUND(I11845*(1+$L$2),0)</f>
        <v>103698</v>
      </c>
    </row>
    <row r="11846" spans="1:13" x14ac:dyDescent="0.2">
      <c r="A11846" s="35" t="s">
        <v>3069</v>
      </c>
      <c r="B11846" s="1" t="s">
        <v>5572</v>
      </c>
      <c r="C11846" s="45" t="s">
        <v>971</v>
      </c>
      <c r="D11846" s="23" t="s">
        <v>5734</v>
      </c>
      <c r="E11846" s="23" t="s">
        <v>4141</v>
      </c>
      <c r="F11846" s="40">
        <v>0.6</v>
      </c>
      <c r="G11846" s="25">
        <v>37863</v>
      </c>
      <c r="H11846" s="25">
        <v>22718</v>
      </c>
      <c r="I11846" s="25"/>
      <c r="J11846" s="58" t="e">
        <f>HYPERLINK("#"&amp;"Insumos"&amp;"!A"&amp;MATCH($B11846,#REF!,0),"Ins "&amp;$B11846)</f>
        <v>#REF!</v>
      </c>
      <c r="M11846" s="220"/>
    </row>
    <row r="11847" spans="1:13" x14ac:dyDescent="0.2">
      <c r="A11847" s="35" t="s">
        <v>3069</v>
      </c>
      <c r="B11847" s="1" t="s">
        <v>263</v>
      </c>
      <c r="C11847" s="45" t="s">
        <v>696</v>
      </c>
      <c r="D11847" s="23" t="s">
        <v>5534</v>
      </c>
      <c r="E11847" s="23" t="s">
        <v>4140</v>
      </c>
      <c r="F11847" s="40">
        <v>5.4999999999999997E-3</v>
      </c>
      <c r="G11847" s="25">
        <v>187426</v>
      </c>
      <c r="H11847" s="25">
        <v>1031</v>
      </c>
      <c r="I11847" s="25"/>
      <c r="J11847" s="58" t="e">
        <f>HYPERLINK("#"&amp;"Insumos"&amp;"!A"&amp;MATCH($B11847,#REF!,0),"Ins "&amp;$B11847)</f>
        <v>#REF!</v>
      </c>
      <c r="M11847" s="220"/>
    </row>
    <row r="11848" spans="1:13" x14ac:dyDescent="0.2">
      <c r="A11848" s="35" t="s">
        <v>3069</v>
      </c>
      <c r="B11848" s="1" t="s">
        <v>5533</v>
      </c>
      <c r="C11848" s="45" t="s">
        <v>5892</v>
      </c>
      <c r="D11848" s="23" t="s">
        <v>977</v>
      </c>
      <c r="E11848" s="23" t="s">
        <v>4134</v>
      </c>
      <c r="F11848" s="40">
        <v>0.02</v>
      </c>
      <c r="G11848" s="25">
        <v>3623</v>
      </c>
      <c r="H11848" s="25">
        <v>72</v>
      </c>
      <c r="I11848" s="25"/>
      <c r="J11848" s="58" t="e">
        <f>HYPERLINK("#"&amp;"Insumos"&amp;"!A"&amp;MATCH($B11848,#REF!,0),"Ins "&amp;$B11848)</f>
        <v>#REF!</v>
      </c>
      <c r="M11848" s="220"/>
    </row>
    <row r="11849" spans="1:13" x14ac:dyDescent="0.2">
      <c r="A11849" s="35" t="s">
        <v>3069</v>
      </c>
      <c r="B11849" s="1" t="s">
        <v>4598</v>
      </c>
      <c r="C11849" s="45" t="s">
        <v>8895</v>
      </c>
      <c r="D11849" s="23" t="s">
        <v>5751</v>
      </c>
      <c r="E11849" s="23" t="s">
        <v>467</v>
      </c>
      <c r="F11849" s="40">
        <v>0.3</v>
      </c>
      <c r="G11849" s="25">
        <v>6656</v>
      </c>
      <c r="H11849" s="25">
        <v>1997</v>
      </c>
      <c r="I11849" s="25"/>
      <c r="J11849" s="58" t="e">
        <f>HYPERLINK("#"&amp;"Insumos"&amp;"!A"&amp;MATCH($B11849,#REF!,0),"Ins "&amp;$B11849)</f>
        <v>#REF!</v>
      </c>
      <c r="M11849" s="220"/>
    </row>
    <row r="11850" spans="1:13" ht="25.5" x14ac:dyDescent="0.2">
      <c r="A11850" s="35" t="s">
        <v>3069</v>
      </c>
      <c r="B11850" s="1" t="s">
        <v>4609</v>
      </c>
      <c r="C11850" s="45" t="s">
        <v>8898</v>
      </c>
      <c r="D11850" s="23" t="s">
        <v>5751</v>
      </c>
      <c r="E11850" s="23" t="s">
        <v>465</v>
      </c>
      <c r="F11850" s="40">
        <v>1.05</v>
      </c>
      <c r="G11850" s="25">
        <v>41496</v>
      </c>
      <c r="H11850" s="25">
        <v>43571</v>
      </c>
      <c r="I11850" s="25"/>
      <c r="J11850" s="58" t="e">
        <f>HYPERLINK("#"&amp;"Insumos"&amp;"!A"&amp;MATCH($B11850,#REF!,0),"Ins "&amp;$B11850)</f>
        <v>#REF!</v>
      </c>
      <c r="M11850" s="220"/>
    </row>
    <row r="11851" spans="1:13" x14ac:dyDescent="0.2">
      <c r="A11851" s="35" t="s">
        <v>3069</v>
      </c>
      <c r="B11851" s="1" t="s">
        <v>5007</v>
      </c>
      <c r="C11851" s="45" t="s">
        <v>720</v>
      </c>
      <c r="D11851" s="23" t="s">
        <v>5751</v>
      </c>
      <c r="E11851" s="23" t="s">
        <v>4134</v>
      </c>
      <c r="F11851" s="40">
        <v>0.7</v>
      </c>
      <c r="G11851" s="25">
        <v>1897</v>
      </c>
      <c r="H11851" s="25">
        <v>1328</v>
      </c>
      <c r="I11851" s="25"/>
      <c r="J11851" s="58" t="e">
        <f>HYPERLINK("#"&amp;"Insumos"&amp;"!A"&amp;MATCH($B11851,#REF!,0),"Ins "&amp;$B11851)</f>
        <v>#REF!</v>
      </c>
      <c r="M11851" s="220"/>
    </row>
    <row r="11852" spans="1:13" x14ac:dyDescent="0.2">
      <c r="A11852" s="35" t="s">
        <v>3069</v>
      </c>
      <c r="B11852" s="34" t="s">
        <v>5178</v>
      </c>
      <c r="C11852" s="45" t="s">
        <v>8896</v>
      </c>
      <c r="D11852" s="23" t="s">
        <v>5751</v>
      </c>
      <c r="E11852" s="23" t="s">
        <v>467</v>
      </c>
      <c r="F11852" s="40">
        <v>4.5</v>
      </c>
      <c r="G11852" s="25">
        <v>1873</v>
      </c>
      <c r="H11852" s="25">
        <v>8429</v>
      </c>
      <c r="I11852" s="25"/>
      <c r="J11852" s="58" t="e">
        <f>HYPERLINK("#"&amp;"Insumos"&amp;"!A"&amp;MATCH($B11852,#REF!,0),"Ins "&amp;$B11852)</f>
        <v>#REF!</v>
      </c>
      <c r="M11852" s="220"/>
    </row>
    <row r="11853" spans="1:13" x14ac:dyDescent="0.2">
      <c r="A11853" s="35" t="s">
        <v>3069</v>
      </c>
      <c r="B11853" s="1" t="s">
        <v>1050</v>
      </c>
      <c r="C11853" s="45" t="s">
        <v>1063</v>
      </c>
      <c r="D11853" s="23" t="s">
        <v>5751</v>
      </c>
      <c r="E11853" s="23" t="s">
        <v>4136</v>
      </c>
      <c r="F11853" s="40">
        <v>1.08</v>
      </c>
      <c r="G11853" s="25">
        <v>34</v>
      </c>
      <c r="H11853" s="25">
        <v>37</v>
      </c>
      <c r="I11853" s="25"/>
      <c r="J11853" s="58" t="e">
        <f>HYPERLINK("#"&amp;"Insumos"&amp;"!A"&amp;MATCH($B11853,#REF!,0),"Ins "&amp;$B11853)</f>
        <v>#REF!</v>
      </c>
      <c r="M11853" s="220"/>
    </row>
    <row r="11854" spans="1:13" ht="51" x14ac:dyDescent="0.2">
      <c r="A11854" s="36" t="s">
        <v>3072</v>
      </c>
      <c r="B11854" s="26" t="s">
        <v>6816</v>
      </c>
      <c r="C11854" s="79" t="s">
        <v>6706</v>
      </c>
      <c r="D11854" s="37" t="s">
        <v>5608</v>
      </c>
      <c r="E11854" s="37" t="s">
        <v>465</v>
      </c>
      <c r="F11854" s="41"/>
      <c r="G11854" s="27"/>
      <c r="H11854" s="27"/>
      <c r="I11854" s="27">
        <v>77342</v>
      </c>
      <c r="M11854" s="220">
        <f t="shared" si="185"/>
        <v>101287</v>
      </c>
    </row>
    <row r="11855" spans="1:13" x14ac:dyDescent="0.2">
      <c r="A11855" s="35" t="s">
        <v>3072</v>
      </c>
      <c r="B11855" s="1" t="s">
        <v>5572</v>
      </c>
      <c r="C11855" s="45" t="s">
        <v>971</v>
      </c>
      <c r="D11855" s="23" t="s">
        <v>5734</v>
      </c>
      <c r="E11855" s="23" t="s">
        <v>4141</v>
      </c>
      <c r="F11855" s="40">
        <v>0.6</v>
      </c>
      <c r="G11855" s="25">
        <v>37863</v>
      </c>
      <c r="H11855" s="25">
        <v>22718</v>
      </c>
      <c r="I11855" s="25"/>
      <c r="J11855" s="58" t="e">
        <f>HYPERLINK("#"&amp;"Insumos"&amp;"!A"&amp;MATCH($B11855,#REF!,0),"Ins "&amp;$B11855)</f>
        <v>#REF!</v>
      </c>
      <c r="M11855" s="220"/>
    </row>
    <row r="11856" spans="1:13" x14ac:dyDescent="0.2">
      <c r="A11856" s="35" t="s">
        <v>3072</v>
      </c>
      <c r="B11856" s="1" t="s">
        <v>263</v>
      </c>
      <c r="C11856" s="45" t="s">
        <v>696</v>
      </c>
      <c r="D11856" s="23" t="s">
        <v>5534</v>
      </c>
      <c r="E11856" s="23" t="s">
        <v>4140</v>
      </c>
      <c r="F11856" s="40">
        <v>5.4999999999999997E-3</v>
      </c>
      <c r="G11856" s="25">
        <v>187426</v>
      </c>
      <c r="H11856" s="25">
        <v>1031</v>
      </c>
      <c r="I11856" s="25"/>
      <c r="J11856" s="58" t="e">
        <f>HYPERLINK("#"&amp;"Insumos"&amp;"!A"&amp;MATCH($B11856,#REF!,0),"Ins "&amp;$B11856)</f>
        <v>#REF!</v>
      </c>
      <c r="M11856" s="220"/>
    </row>
    <row r="11857" spans="1:13" x14ac:dyDescent="0.2">
      <c r="A11857" s="35" t="s">
        <v>3072</v>
      </c>
      <c r="B11857" s="1" t="s">
        <v>5533</v>
      </c>
      <c r="C11857" s="45" t="s">
        <v>5892</v>
      </c>
      <c r="D11857" s="23" t="s">
        <v>977</v>
      </c>
      <c r="E11857" s="23" t="s">
        <v>4134</v>
      </c>
      <c r="F11857" s="40">
        <v>0.02</v>
      </c>
      <c r="G11857" s="25">
        <v>3623</v>
      </c>
      <c r="H11857" s="25">
        <v>72</v>
      </c>
      <c r="I11857" s="25"/>
      <c r="J11857" s="58" t="e">
        <f>HYPERLINK("#"&amp;"Insumos"&amp;"!A"&amp;MATCH($B11857,#REF!,0),"Ins "&amp;$B11857)</f>
        <v>#REF!</v>
      </c>
      <c r="M11857" s="220"/>
    </row>
    <row r="11858" spans="1:13" x14ac:dyDescent="0.2">
      <c r="A11858" s="35" t="s">
        <v>3072</v>
      </c>
      <c r="B11858" s="1" t="s">
        <v>4598</v>
      </c>
      <c r="C11858" s="45" t="s">
        <v>8895</v>
      </c>
      <c r="D11858" s="23" t="s">
        <v>5751</v>
      </c>
      <c r="E11858" s="23" t="s">
        <v>467</v>
      </c>
      <c r="F11858" s="40">
        <v>0.3</v>
      </c>
      <c r="G11858" s="25">
        <v>6656</v>
      </c>
      <c r="H11858" s="25">
        <v>1997</v>
      </c>
      <c r="I11858" s="25"/>
      <c r="J11858" s="58" t="e">
        <f>HYPERLINK("#"&amp;"Insumos"&amp;"!A"&amp;MATCH($B11858,#REF!,0),"Ins "&amp;$B11858)</f>
        <v>#REF!</v>
      </c>
      <c r="M11858" s="220"/>
    </row>
    <row r="11859" spans="1:13" ht="25.5" x14ac:dyDescent="0.2">
      <c r="A11859" s="35" t="s">
        <v>3072</v>
      </c>
      <c r="B11859" s="1" t="s">
        <v>4617</v>
      </c>
      <c r="C11859" s="45" t="s">
        <v>6551</v>
      </c>
      <c r="D11859" s="23" t="s">
        <v>5751</v>
      </c>
      <c r="E11859" s="23" t="s">
        <v>465</v>
      </c>
      <c r="F11859" s="40">
        <v>1.05</v>
      </c>
      <c r="G11859" s="25">
        <v>39743</v>
      </c>
      <c r="H11859" s="25">
        <v>41730</v>
      </c>
      <c r="I11859" s="25"/>
      <c r="J11859" s="58" t="e">
        <f>HYPERLINK("#"&amp;"Insumos"&amp;"!A"&amp;MATCH($B11859,#REF!,0),"Ins "&amp;$B11859)</f>
        <v>#REF!</v>
      </c>
      <c r="M11859" s="220"/>
    </row>
    <row r="11860" spans="1:13" x14ac:dyDescent="0.2">
      <c r="A11860" s="35" t="s">
        <v>3072</v>
      </c>
      <c r="B11860" s="1" t="s">
        <v>5007</v>
      </c>
      <c r="C11860" s="45" t="s">
        <v>720</v>
      </c>
      <c r="D11860" s="23" t="s">
        <v>5751</v>
      </c>
      <c r="E11860" s="23" t="s">
        <v>4134</v>
      </c>
      <c r="F11860" s="40">
        <v>0.7</v>
      </c>
      <c r="G11860" s="25">
        <v>1897</v>
      </c>
      <c r="H11860" s="25">
        <v>1328</v>
      </c>
      <c r="I11860" s="25"/>
      <c r="J11860" s="58" t="e">
        <f>HYPERLINK("#"&amp;"Insumos"&amp;"!A"&amp;MATCH($B11860,#REF!,0),"Ins "&amp;$B11860)</f>
        <v>#REF!</v>
      </c>
      <c r="M11860" s="220"/>
    </row>
    <row r="11861" spans="1:13" x14ac:dyDescent="0.2">
      <c r="A11861" s="35" t="s">
        <v>3072</v>
      </c>
      <c r="B11861" s="34" t="s">
        <v>5178</v>
      </c>
      <c r="C11861" s="45" t="s">
        <v>8896</v>
      </c>
      <c r="D11861" s="23" t="s">
        <v>5751</v>
      </c>
      <c r="E11861" s="23" t="s">
        <v>467</v>
      </c>
      <c r="F11861" s="40">
        <v>4.5</v>
      </c>
      <c r="G11861" s="25">
        <v>1873</v>
      </c>
      <c r="H11861" s="25">
        <v>8429</v>
      </c>
      <c r="I11861" s="25"/>
      <c r="J11861" s="58" t="e">
        <f>HYPERLINK("#"&amp;"Insumos"&amp;"!A"&amp;MATCH($B11861,#REF!,0),"Ins "&amp;$B11861)</f>
        <v>#REF!</v>
      </c>
      <c r="M11861" s="220"/>
    </row>
    <row r="11862" spans="1:13" x14ac:dyDescent="0.2">
      <c r="A11862" s="35" t="s">
        <v>3072</v>
      </c>
      <c r="B11862" s="1" t="s">
        <v>1050</v>
      </c>
      <c r="C11862" s="45" t="s">
        <v>1063</v>
      </c>
      <c r="D11862" s="23" t="s">
        <v>5751</v>
      </c>
      <c r="E11862" s="23" t="s">
        <v>4136</v>
      </c>
      <c r="F11862" s="40">
        <v>1.08</v>
      </c>
      <c r="G11862" s="25">
        <v>34</v>
      </c>
      <c r="H11862" s="25">
        <v>37</v>
      </c>
      <c r="I11862" s="25"/>
      <c r="J11862" s="58" t="e">
        <f>HYPERLINK("#"&amp;"Insumos"&amp;"!A"&amp;MATCH($B11862,#REF!,0),"Ins "&amp;$B11862)</f>
        <v>#REF!</v>
      </c>
      <c r="M11862" s="220"/>
    </row>
    <row r="11863" spans="1:13" ht="25.5" x14ac:dyDescent="0.2">
      <c r="A11863" s="36" t="s">
        <v>3073</v>
      </c>
      <c r="B11863" s="26" t="s">
        <v>6816</v>
      </c>
      <c r="C11863" s="79" t="s">
        <v>12327</v>
      </c>
      <c r="D11863" s="37" t="s">
        <v>5608</v>
      </c>
      <c r="E11863" s="37" t="s">
        <v>465</v>
      </c>
      <c r="F11863" s="41"/>
      <c r="G11863" s="27"/>
      <c r="H11863" s="27"/>
      <c r="I11863" s="27">
        <v>76131</v>
      </c>
      <c r="M11863" s="220">
        <f t="shared" si="185"/>
        <v>99701</v>
      </c>
    </row>
    <row r="11864" spans="1:13" x14ac:dyDescent="0.2">
      <c r="A11864" s="35" t="s">
        <v>3073</v>
      </c>
      <c r="B11864" s="1" t="s">
        <v>5572</v>
      </c>
      <c r="C11864" s="45" t="s">
        <v>971</v>
      </c>
      <c r="D11864" s="23" t="s">
        <v>5734</v>
      </c>
      <c r="E11864" s="23" t="s">
        <v>4141</v>
      </c>
      <c r="F11864" s="40">
        <v>0.6</v>
      </c>
      <c r="G11864" s="25">
        <v>37863</v>
      </c>
      <c r="H11864" s="25">
        <v>22718</v>
      </c>
      <c r="I11864" s="25"/>
      <c r="J11864" s="58" t="e">
        <f>HYPERLINK("#"&amp;"Insumos"&amp;"!A"&amp;MATCH($B11864,#REF!,0),"Ins "&amp;$B11864)</f>
        <v>#REF!</v>
      </c>
      <c r="M11864" s="220"/>
    </row>
    <row r="11865" spans="1:13" x14ac:dyDescent="0.2">
      <c r="A11865" s="35" t="s">
        <v>3073</v>
      </c>
      <c r="B11865" s="1" t="s">
        <v>263</v>
      </c>
      <c r="C11865" s="45" t="s">
        <v>696</v>
      </c>
      <c r="D11865" s="23" t="s">
        <v>5534</v>
      </c>
      <c r="E11865" s="23" t="s">
        <v>4140</v>
      </c>
      <c r="F11865" s="40">
        <v>3.7000000000000002E-3</v>
      </c>
      <c r="G11865" s="25">
        <v>187426</v>
      </c>
      <c r="H11865" s="25">
        <v>693</v>
      </c>
      <c r="I11865" s="25"/>
      <c r="J11865" s="58" t="e">
        <f>HYPERLINK("#"&amp;"Insumos"&amp;"!A"&amp;MATCH($B11865,#REF!,0),"Ins "&amp;$B11865)</f>
        <v>#REF!</v>
      </c>
      <c r="M11865" s="220"/>
    </row>
    <row r="11866" spans="1:13" x14ac:dyDescent="0.2">
      <c r="A11866" s="35" t="s">
        <v>3073</v>
      </c>
      <c r="B11866" s="1" t="s">
        <v>5533</v>
      </c>
      <c r="C11866" s="45" t="s">
        <v>5892</v>
      </c>
      <c r="D11866" s="23" t="s">
        <v>977</v>
      </c>
      <c r="E11866" s="23" t="s">
        <v>4134</v>
      </c>
      <c r="F11866" s="40">
        <v>0.02</v>
      </c>
      <c r="G11866" s="25">
        <v>3623</v>
      </c>
      <c r="H11866" s="25">
        <v>72</v>
      </c>
      <c r="I11866" s="25"/>
      <c r="J11866" s="58" t="e">
        <f>HYPERLINK("#"&amp;"Insumos"&amp;"!A"&amp;MATCH($B11866,#REF!,0),"Ins "&amp;$B11866)</f>
        <v>#REF!</v>
      </c>
      <c r="M11866" s="220"/>
    </row>
    <row r="11867" spans="1:13" x14ac:dyDescent="0.2">
      <c r="A11867" s="35" t="s">
        <v>3073</v>
      </c>
      <c r="B11867" s="1" t="s">
        <v>4598</v>
      </c>
      <c r="C11867" s="45" t="s">
        <v>8895</v>
      </c>
      <c r="D11867" s="23" t="s">
        <v>5751</v>
      </c>
      <c r="E11867" s="23" t="s">
        <v>467</v>
      </c>
      <c r="F11867" s="40">
        <v>0.3</v>
      </c>
      <c r="G11867" s="25">
        <v>6656</v>
      </c>
      <c r="H11867" s="25">
        <v>1997</v>
      </c>
      <c r="I11867" s="25"/>
      <c r="J11867" s="58" t="e">
        <f>HYPERLINK("#"&amp;"Insumos"&amp;"!A"&amp;MATCH($B11867,#REF!,0),"Ins "&amp;$B11867)</f>
        <v>#REF!</v>
      </c>
      <c r="M11867" s="220"/>
    </row>
    <row r="11868" spans="1:13" x14ac:dyDescent="0.2">
      <c r="A11868" s="35" t="s">
        <v>3073</v>
      </c>
      <c r="B11868" s="34" t="s">
        <v>10067</v>
      </c>
      <c r="C11868" s="45" t="s">
        <v>12328</v>
      </c>
      <c r="D11868" s="23" t="s">
        <v>5751</v>
      </c>
      <c r="E11868" s="23" t="s">
        <v>465</v>
      </c>
      <c r="F11868" s="40">
        <v>1.05</v>
      </c>
      <c r="G11868" s="25">
        <v>41600</v>
      </c>
      <c r="H11868" s="25">
        <v>43680</v>
      </c>
      <c r="I11868" s="25"/>
      <c r="J11868" s="58" t="e">
        <f>HYPERLINK("#"&amp;"Insumos"&amp;"!A"&amp;MATCH($B11868,#REF!,0),"Ins "&amp;$B11868)</f>
        <v>#REF!</v>
      </c>
      <c r="M11868" s="220"/>
    </row>
    <row r="11869" spans="1:13" x14ac:dyDescent="0.2">
      <c r="A11869" s="35" t="s">
        <v>3073</v>
      </c>
      <c r="B11869" s="1" t="s">
        <v>5007</v>
      </c>
      <c r="C11869" s="45" t="s">
        <v>720</v>
      </c>
      <c r="D11869" s="23" t="s">
        <v>5751</v>
      </c>
      <c r="E11869" s="23" t="s">
        <v>4134</v>
      </c>
      <c r="F11869" s="40">
        <v>0.7</v>
      </c>
      <c r="G11869" s="25">
        <v>1897</v>
      </c>
      <c r="H11869" s="25">
        <v>1328</v>
      </c>
      <c r="I11869" s="25"/>
      <c r="J11869" s="58" t="e">
        <f>HYPERLINK("#"&amp;"Insumos"&amp;"!A"&amp;MATCH($B11869,#REF!,0),"Ins "&amp;$B11869)</f>
        <v>#REF!</v>
      </c>
      <c r="M11869" s="220"/>
    </row>
    <row r="11870" spans="1:13" x14ac:dyDescent="0.2">
      <c r="A11870" s="35" t="s">
        <v>3073</v>
      </c>
      <c r="B11870" s="34" t="s">
        <v>5178</v>
      </c>
      <c r="C11870" s="45" t="s">
        <v>8896</v>
      </c>
      <c r="D11870" s="23" t="s">
        <v>5751</v>
      </c>
      <c r="E11870" s="23" t="s">
        <v>467</v>
      </c>
      <c r="F11870" s="40">
        <v>3</v>
      </c>
      <c r="G11870" s="25">
        <v>1873</v>
      </c>
      <c r="H11870" s="25">
        <v>5619</v>
      </c>
      <c r="I11870" s="25"/>
      <c r="J11870" s="58" t="e">
        <f>HYPERLINK("#"&amp;"Insumos"&amp;"!A"&amp;MATCH($B11870,#REF!,0),"Ins "&amp;$B11870)</f>
        <v>#REF!</v>
      </c>
      <c r="M11870" s="220"/>
    </row>
    <row r="11871" spans="1:13" x14ac:dyDescent="0.2">
      <c r="A11871" s="35" t="s">
        <v>3073</v>
      </c>
      <c r="B11871" s="1" t="s">
        <v>1050</v>
      </c>
      <c r="C11871" s="45" t="s">
        <v>1063</v>
      </c>
      <c r="D11871" s="23" t="s">
        <v>5751</v>
      </c>
      <c r="E11871" s="23" t="s">
        <v>4136</v>
      </c>
      <c r="F11871" s="40">
        <v>0.72</v>
      </c>
      <c r="G11871" s="25">
        <v>34</v>
      </c>
      <c r="H11871" s="25">
        <v>24</v>
      </c>
      <c r="I11871" s="25"/>
      <c r="J11871" s="58" t="e">
        <f>HYPERLINK("#"&amp;"Insumos"&amp;"!A"&amp;MATCH($B11871,#REF!,0),"Ins "&amp;$B11871)</f>
        <v>#REF!</v>
      </c>
      <c r="M11871" s="220"/>
    </row>
    <row r="11872" spans="1:13" ht="51" x14ac:dyDescent="0.2">
      <c r="A11872" s="36" t="s">
        <v>3079</v>
      </c>
      <c r="B11872" s="26" t="s">
        <v>6816</v>
      </c>
      <c r="C11872" s="79" t="s">
        <v>12649</v>
      </c>
      <c r="D11872" s="37" t="s">
        <v>5608</v>
      </c>
      <c r="E11872" s="37" t="s">
        <v>465</v>
      </c>
      <c r="F11872" s="41"/>
      <c r="G11872" s="27"/>
      <c r="H11872" s="27"/>
      <c r="I11872" s="27">
        <v>191037</v>
      </c>
      <c r="M11872" s="220">
        <f t="shared" si="185"/>
        <v>250182</v>
      </c>
    </row>
    <row r="11873" spans="1:13" x14ac:dyDescent="0.2">
      <c r="A11873" s="35" t="s">
        <v>3079</v>
      </c>
      <c r="B11873" s="1" t="s">
        <v>5572</v>
      </c>
      <c r="C11873" s="45" t="s">
        <v>971</v>
      </c>
      <c r="D11873" s="23" t="s">
        <v>5734</v>
      </c>
      <c r="E11873" s="23" t="s">
        <v>4141</v>
      </c>
      <c r="F11873" s="40">
        <v>1.3</v>
      </c>
      <c r="G11873" s="25">
        <v>37863</v>
      </c>
      <c r="H11873" s="25">
        <v>49222</v>
      </c>
      <c r="I11873" s="25"/>
      <c r="J11873" s="58" t="e">
        <f>HYPERLINK("#"&amp;"Insumos"&amp;"!A"&amp;MATCH($B11873,#REF!,0),"Ins "&amp;$B11873)</f>
        <v>#REF!</v>
      </c>
      <c r="M11873" s="220"/>
    </row>
    <row r="11874" spans="1:13" x14ac:dyDescent="0.2">
      <c r="A11874" s="35" t="s">
        <v>3079</v>
      </c>
      <c r="B11874" s="1" t="s">
        <v>263</v>
      </c>
      <c r="C11874" s="45" t="s">
        <v>696</v>
      </c>
      <c r="D11874" s="23" t="s">
        <v>5534</v>
      </c>
      <c r="E11874" s="23" t="s">
        <v>4140</v>
      </c>
      <c r="F11874" s="40">
        <v>1.7100000000000001E-2</v>
      </c>
      <c r="G11874" s="25">
        <v>187426</v>
      </c>
      <c r="H11874" s="25">
        <v>3205</v>
      </c>
      <c r="I11874" s="25"/>
      <c r="J11874" s="58" t="e">
        <f>HYPERLINK("#"&amp;"Insumos"&amp;"!A"&amp;MATCH($B11874,#REF!,0),"Ins "&amp;$B11874)</f>
        <v>#REF!</v>
      </c>
      <c r="M11874" s="220"/>
    </row>
    <row r="11875" spans="1:13" x14ac:dyDescent="0.2">
      <c r="A11875" s="35" t="s">
        <v>3079</v>
      </c>
      <c r="B11875" s="1" t="s">
        <v>5535</v>
      </c>
      <c r="C11875" s="45" t="s">
        <v>1652</v>
      </c>
      <c r="D11875" s="23" t="s">
        <v>5534</v>
      </c>
      <c r="E11875" s="23" t="s">
        <v>4140</v>
      </c>
      <c r="F11875" s="40">
        <v>0.05</v>
      </c>
      <c r="G11875" s="25">
        <v>63049</v>
      </c>
      <c r="H11875" s="25">
        <v>3152</v>
      </c>
      <c r="I11875" s="25"/>
      <c r="J11875" s="58" t="e">
        <f>HYPERLINK("#"&amp;"Insumos"&amp;"!A"&amp;MATCH($B11875,#REF!,0),"Ins "&amp;$B11875)</f>
        <v>#REF!</v>
      </c>
      <c r="M11875" s="220"/>
    </row>
    <row r="11876" spans="1:13" x14ac:dyDescent="0.2">
      <c r="A11876" s="35" t="s">
        <v>3079</v>
      </c>
      <c r="B11876" s="1" t="s">
        <v>5536</v>
      </c>
      <c r="C11876" s="45" t="s">
        <v>1653</v>
      </c>
      <c r="D11876" s="23" t="s">
        <v>5534</v>
      </c>
      <c r="E11876" s="23" t="s">
        <v>4140</v>
      </c>
      <c r="F11876" s="40">
        <v>0.05</v>
      </c>
      <c r="G11876" s="25">
        <v>63049</v>
      </c>
      <c r="H11876" s="25">
        <v>3152</v>
      </c>
      <c r="I11876" s="25"/>
      <c r="J11876" s="58" t="e">
        <f>HYPERLINK("#"&amp;"Insumos"&amp;"!A"&amp;MATCH($B11876,#REF!,0),"Ins "&amp;$B11876)</f>
        <v>#REF!</v>
      </c>
      <c r="M11876" s="220"/>
    </row>
    <row r="11877" spans="1:13" x14ac:dyDescent="0.2">
      <c r="A11877" s="35" t="s">
        <v>3079</v>
      </c>
      <c r="B11877" s="1" t="s">
        <v>5537</v>
      </c>
      <c r="C11877" s="45" t="s">
        <v>1654</v>
      </c>
      <c r="D11877" s="23" t="s">
        <v>5534</v>
      </c>
      <c r="E11877" s="23" t="s">
        <v>4140</v>
      </c>
      <c r="F11877" s="40">
        <v>0.05</v>
      </c>
      <c r="G11877" s="25">
        <v>63049</v>
      </c>
      <c r="H11877" s="25">
        <v>3152</v>
      </c>
      <c r="I11877" s="25"/>
      <c r="J11877" s="58" t="e">
        <f>HYPERLINK("#"&amp;"Insumos"&amp;"!A"&amp;MATCH($B11877,#REF!,0),"Ins "&amp;$B11877)</f>
        <v>#REF!</v>
      </c>
      <c r="M11877" s="220"/>
    </row>
    <row r="11878" spans="1:13" x14ac:dyDescent="0.2">
      <c r="A11878" s="35" t="s">
        <v>3079</v>
      </c>
      <c r="B11878" s="1" t="s">
        <v>5533</v>
      </c>
      <c r="C11878" s="45" t="s">
        <v>5892</v>
      </c>
      <c r="D11878" s="23" t="s">
        <v>977</v>
      </c>
      <c r="E11878" s="23" t="s">
        <v>4134</v>
      </c>
      <c r="F11878" s="40">
        <v>0.02</v>
      </c>
      <c r="G11878" s="25">
        <v>3623</v>
      </c>
      <c r="H11878" s="25">
        <v>72</v>
      </c>
      <c r="I11878" s="25"/>
      <c r="J11878" s="58" t="e">
        <f>HYPERLINK("#"&amp;"Insumos"&amp;"!A"&amp;MATCH($B11878,#REF!,0),"Ins "&amp;$B11878)</f>
        <v>#REF!</v>
      </c>
      <c r="M11878" s="220"/>
    </row>
    <row r="11879" spans="1:13" x14ac:dyDescent="0.2">
      <c r="A11879" s="35" t="s">
        <v>3079</v>
      </c>
      <c r="B11879" s="1" t="s">
        <v>4577</v>
      </c>
      <c r="C11879" s="45" t="s">
        <v>1439</v>
      </c>
      <c r="D11879" s="23" t="s">
        <v>5751</v>
      </c>
      <c r="E11879" s="23" t="s">
        <v>4138</v>
      </c>
      <c r="F11879" s="40">
        <v>1E-3</v>
      </c>
      <c r="G11879" s="25">
        <v>194252</v>
      </c>
      <c r="H11879" s="25">
        <v>194</v>
      </c>
      <c r="I11879" s="25"/>
      <c r="J11879" s="58" t="e">
        <f>HYPERLINK("#"&amp;"Insumos"&amp;"!A"&amp;MATCH($B11879,#REF!,0),"Ins "&amp;$B11879)</f>
        <v>#REF!</v>
      </c>
      <c r="M11879" s="220"/>
    </row>
    <row r="11880" spans="1:13" ht="25.5" x14ac:dyDescent="0.2">
      <c r="A11880" s="35" t="s">
        <v>3079</v>
      </c>
      <c r="B11880" s="1" t="s">
        <v>4597</v>
      </c>
      <c r="C11880" s="45" t="s">
        <v>6822</v>
      </c>
      <c r="D11880" s="23" t="s">
        <v>5751</v>
      </c>
      <c r="E11880" s="23" t="s">
        <v>465</v>
      </c>
      <c r="F11880" s="40">
        <v>1.03</v>
      </c>
      <c r="G11880" s="25">
        <v>96304</v>
      </c>
      <c r="H11880" s="25">
        <v>99193</v>
      </c>
      <c r="I11880" s="25"/>
      <c r="J11880" s="58" t="e">
        <f>HYPERLINK("#"&amp;"Insumos"&amp;"!A"&amp;MATCH($B11880,#REF!,0),"Ins "&amp;$B11880)</f>
        <v>#REF!</v>
      </c>
      <c r="M11880" s="220"/>
    </row>
    <row r="11881" spans="1:13" x14ac:dyDescent="0.2">
      <c r="A11881" s="35" t="s">
        <v>3079</v>
      </c>
      <c r="B11881" s="1" t="s">
        <v>4598</v>
      </c>
      <c r="C11881" s="45" t="s">
        <v>8895</v>
      </c>
      <c r="D11881" s="23" t="s">
        <v>5751</v>
      </c>
      <c r="E11881" s="23" t="s">
        <v>467</v>
      </c>
      <c r="F11881" s="40">
        <v>0.3</v>
      </c>
      <c r="G11881" s="25">
        <v>6656</v>
      </c>
      <c r="H11881" s="25">
        <v>1997</v>
      </c>
      <c r="I11881" s="25"/>
      <c r="J11881" s="58" t="e">
        <f>HYPERLINK("#"&amp;"Insumos"&amp;"!A"&amp;MATCH($B11881,#REF!,0),"Ins "&amp;$B11881)</f>
        <v>#REF!</v>
      </c>
      <c r="M11881" s="220"/>
    </row>
    <row r="11882" spans="1:13" x14ac:dyDescent="0.2">
      <c r="A11882" s="35" t="s">
        <v>3079</v>
      </c>
      <c r="B11882" s="1" t="s">
        <v>4637</v>
      </c>
      <c r="C11882" s="45" t="s">
        <v>1659</v>
      </c>
      <c r="D11882" s="23" t="s">
        <v>5751</v>
      </c>
      <c r="E11882" s="23" t="s">
        <v>4136</v>
      </c>
      <c r="F11882" s="40">
        <v>3.0000000000000001E-3</v>
      </c>
      <c r="G11882" s="25">
        <v>110741</v>
      </c>
      <c r="H11882" s="25">
        <v>332</v>
      </c>
      <c r="I11882" s="25"/>
      <c r="J11882" s="58" t="e">
        <f>HYPERLINK("#"&amp;"Insumos"&amp;"!A"&amp;MATCH($B11882,#REF!,0),"Ins "&amp;$B11882)</f>
        <v>#REF!</v>
      </c>
      <c r="M11882" s="220"/>
    </row>
    <row r="11883" spans="1:13" x14ac:dyDescent="0.2">
      <c r="A11883" s="35" t="s">
        <v>3079</v>
      </c>
      <c r="B11883" s="1" t="s">
        <v>5007</v>
      </c>
      <c r="C11883" s="45" t="s">
        <v>720</v>
      </c>
      <c r="D11883" s="23" t="s">
        <v>5751</v>
      </c>
      <c r="E11883" s="23" t="s">
        <v>4134</v>
      </c>
      <c r="F11883" s="40">
        <v>0.55400000000000005</v>
      </c>
      <c r="G11883" s="25">
        <v>1897</v>
      </c>
      <c r="H11883" s="25">
        <v>1051</v>
      </c>
      <c r="I11883" s="25"/>
      <c r="J11883" s="58" t="e">
        <f>HYPERLINK("#"&amp;"Insumos"&amp;"!A"&amp;MATCH($B11883,#REF!,0),"Ins "&amp;$B11883)</f>
        <v>#REF!</v>
      </c>
      <c r="M11883" s="220"/>
    </row>
    <row r="11884" spans="1:13" x14ac:dyDescent="0.2">
      <c r="A11884" s="35" t="s">
        <v>3079</v>
      </c>
      <c r="B11884" s="1" t="s">
        <v>6835</v>
      </c>
      <c r="C11884" s="45" t="s">
        <v>6836</v>
      </c>
      <c r="D11884" s="23" t="s">
        <v>5751</v>
      </c>
      <c r="E11884" s="23" t="s">
        <v>467</v>
      </c>
      <c r="F11884" s="40">
        <v>0.22</v>
      </c>
      <c r="G11884" s="25">
        <v>7534</v>
      </c>
      <c r="H11884" s="25">
        <v>1657</v>
      </c>
      <c r="I11884" s="25"/>
      <c r="J11884" s="58" t="e">
        <f>HYPERLINK("#"&amp;"Insumos"&amp;"!A"&amp;MATCH($B11884,#REF!,0),"Ins "&amp;$B11884)</f>
        <v>#REF!</v>
      </c>
      <c r="M11884" s="220"/>
    </row>
    <row r="11885" spans="1:13" x14ac:dyDescent="0.2">
      <c r="A11885" s="35" t="s">
        <v>3079</v>
      </c>
      <c r="B11885" s="1" t="s">
        <v>6837</v>
      </c>
      <c r="C11885" s="45" t="s">
        <v>6838</v>
      </c>
      <c r="D11885" s="23" t="s">
        <v>5751</v>
      </c>
      <c r="E11885" s="23" t="s">
        <v>464</v>
      </c>
      <c r="F11885" s="40">
        <v>1.1000000000000001</v>
      </c>
      <c r="G11885" s="25">
        <v>5425</v>
      </c>
      <c r="H11885" s="25">
        <v>5968</v>
      </c>
      <c r="I11885" s="25"/>
      <c r="J11885" s="58" t="e">
        <f>HYPERLINK("#"&amp;"Insumos"&amp;"!A"&amp;MATCH($B11885,#REF!,0),"Ins "&amp;$B11885)</f>
        <v>#REF!</v>
      </c>
      <c r="M11885" s="220"/>
    </row>
    <row r="11886" spans="1:13" x14ac:dyDescent="0.2">
      <c r="A11886" s="35" t="s">
        <v>3079</v>
      </c>
      <c r="B11886" s="1" t="s">
        <v>1050</v>
      </c>
      <c r="C11886" s="45" t="s">
        <v>1063</v>
      </c>
      <c r="D11886" s="23" t="s">
        <v>5751</v>
      </c>
      <c r="E11886" s="23" t="s">
        <v>4136</v>
      </c>
      <c r="F11886" s="40">
        <v>2.5</v>
      </c>
      <c r="G11886" s="25">
        <v>34</v>
      </c>
      <c r="H11886" s="25">
        <v>85</v>
      </c>
      <c r="I11886" s="25"/>
      <c r="J11886" s="58" t="e">
        <f>HYPERLINK("#"&amp;"Insumos"&amp;"!A"&amp;MATCH($B11886,#REF!,0),"Ins "&amp;$B11886)</f>
        <v>#REF!</v>
      </c>
      <c r="M11886" s="220"/>
    </row>
    <row r="11887" spans="1:13" x14ac:dyDescent="0.2">
      <c r="A11887" s="35" t="s">
        <v>3079</v>
      </c>
      <c r="B11887" s="34" t="s">
        <v>5604</v>
      </c>
      <c r="C11887" s="45" t="s">
        <v>540</v>
      </c>
      <c r="D11887" s="23" t="s">
        <v>5585</v>
      </c>
      <c r="E11887" s="23" t="s">
        <v>466</v>
      </c>
      <c r="F11887" s="40">
        <v>3.5000000000000003E-2</v>
      </c>
      <c r="G11887" s="25">
        <v>531559</v>
      </c>
      <c r="H11887" s="25">
        <v>18605</v>
      </c>
      <c r="I11887" s="25"/>
      <c r="J11887" s="58" t="e">
        <f>HYPERLINK("#"&amp;"Insumos"&amp;"!A"&amp;MATCH($B11887,#REF!,0),"Ins "&amp;$B11887)</f>
        <v>#REF!</v>
      </c>
      <c r="M11887" s="220"/>
    </row>
    <row r="11888" spans="1:13" ht="38.25" x14ac:dyDescent="0.2">
      <c r="A11888" s="36" t="s">
        <v>3080</v>
      </c>
      <c r="B11888" s="26" t="s">
        <v>6816</v>
      </c>
      <c r="C11888" s="79" t="s">
        <v>8897</v>
      </c>
      <c r="D11888" s="37" t="s">
        <v>5608</v>
      </c>
      <c r="E11888" s="37" t="s">
        <v>465</v>
      </c>
      <c r="F11888" s="41"/>
      <c r="G11888" s="27"/>
      <c r="H11888" s="27"/>
      <c r="I11888" s="27">
        <v>98072</v>
      </c>
      <c r="M11888" s="220">
        <f t="shared" si="185"/>
        <v>128435</v>
      </c>
    </row>
    <row r="11889" spans="1:13" x14ac:dyDescent="0.2">
      <c r="A11889" s="35" t="s">
        <v>3080</v>
      </c>
      <c r="B11889" s="1" t="s">
        <v>5572</v>
      </c>
      <c r="C11889" s="45" t="s">
        <v>971</v>
      </c>
      <c r="D11889" s="23" t="s">
        <v>5734</v>
      </c>
      <c r="E11889" s="23" t="s">
        <v>4141</v>
      </c>
      <c r="F11889" s="40">
        <v>1.5</v>
      </c>
      <c r="G11889" s="25">
        <v>37863</v>
      </c>
      <c r="H11889" s="25">
        <v>56795</v>
      </c>
      <c r="I11889" s="25"/>
      <c r="J11889" s="58" t="e">
        <f>HYPERLINK("#"&amp;"Insumos"&amp;"!A"&amp;MATCH($B11889,#REF!,0),"Ins "&amp;$B11889)</f>
        <v>#REF!</v>
      </c>
      <c r="M11889" s="220"/>
    </row>
    <row r="11890" spans="1:13" x14ac:dyDescent="0.2">
      <c r="A11890" s="35" t="s">
        <v>3080</v>
      </c>
      <c r="B11890" s="1" t="s">
        <v>263</v>
      </c>
      <c r="C11890" s="45" t="s">
        <v>696</v>
      </c>
      <c r="D11890" s="23" t="s">
        <v>5534</v>
      </c>
      <c r="E11890" s="23" t="s">
        <v>4140</v>
      </c>
      <c r="F11890" s="40">
        <v>7.7999999999999996E-3</v>
      </c>
      <c r="G11890" s="25">
        <v>187426</v>
      </c>
      <c r="H11890" s="25">
        <v>1462</v>
      </c>
      <c r="I11890" s="25"/>
      <c r="J11890" s="58" t="e">
        <f>HYPERLINK("#"&amp;"Insumos"&amp;"!A"&amp;MATCH($B11890,#REF!,0),"Ins "&amp;$B11890)</f>
        <v>#REF!</v>
      </c>
      <c r="M11890" s="220"/>
    </row>
    <row r="11891" spans="1:13" x14ac:dyDescent="0.2">
      <c r="A11891" s="35" t="s">
        <v>3080</v>
      </c>
      <c r="B11891" s="1" t="s">
        <v>5535</v>
      </c>
      <c r="C11891" s="45" t="s">
        <v>1652</v>
      </c>
      <c r="D11891" s="23" t="s">
        <v>5534</v>
      </c>
      <c r="E11891" s="23" t="s">
        <v>4140</v>
      </c>
      <c r="F11891" s="40">
        <v>0.01</v>
      </c>
      <c r="G11891" s="25">
        <v>63049</v>
      </c>
      <c r="H11891" s="25">
        <v>630</v>
      </c>
      <c r="I11891" s="25"/>
      <c r="J11891" s="58" t="e">
        <f>HYPERLINK("#"&amp;"Insumos"&amp;"!A"&amp;MATCH($B11891,#REF!,0),"Ins "&amp;$B11891)</f>
        <v>#REF!</v>
      </c>
      <c r="M11891" s="220"/>
    </row>
    <row r="11892" spans="1:13" x14ac:dyDescent="0.2">
      <c r="A11892" s="35" t="s">
        <v>3080</v>
      </c>
      <c r="B11892" s="1" t="s">
        <v>5536</v>
      </c>
      <c r="C11892" s="45" t="s">
        <v>1653</v>
      </c>
      <c r="D11892" s="23" t="s">
        <v>5534</v>
      </c>
      <c r="E11892" s="23" t="s">
        <v>4140</v>
      </c>
      <c r="F11892" s="40">
        <v>0.05</v>
      </c>
      <c r="G11892" s="25">
        <v>63049</v>
      </c>
      <c r="H11892" s="25">
        <v>3152</v>
      </c>
      <c r="I11892" s="25"/>
      <c r="J11892" s="58" t="e">
        <f>HYPERLINK("#"&amp;"Insumos"&amp;"!A"&amp;MATCH($B11892,#REF!,0),"Ins "&amp;$B11892)</f>
        <v>#REF!</v>
      </c>
      <c r="M11892" s="220"/>
    </row>
    <row r="11893" spans="1:13" x14ac:dyDescent="0.2">
      <c r="A11893" s="35" t="s">
        <v>3080</v>
      </c>
      <c r="B11893" s="1" t="s">
        <v>5537</v>
      </c>
      <c r="C11893" s="45" t="s">
        <v>1654</v>
      </c>
      <c r="D11893" s="23" t="s">
        <v>5534</v>
      </c>
      <c r="E11893" s="23" t="s">
        <v>4140</v>
      </c>
      <c r="F11893" s="40">
        <v>0.01</v>
      </c>
      <c r="G11893" s="25">
        <v>63049</v>
      </c>
      <c r="H11893" s="25">
        <v>630</v>
      </c>
      <c r="I11893" s="25"/>
      <c r="J11893" s="58" t="e">
        <f>HYPERLINK("#"&amp;"Insumos"&amp;"!A"&amp;MATCH($B11893,#REF!,0),"Ins "&amp;$B11893)</f>
        <v>#REF!</v>
      </c>
      <c r="M11893" s="220"/>
    </row>
    <row r="11894" spans="1:13" x14ac:dyDescent="0.2">
      <c r="A11894" s="35" t="s">
        <v>3080</v>
      </c>
      <c r="B11894" s="1" t="s">
        <v>5533</v>
      </c>
      <c r="C11894" s="45" t="s">
        <v>5892</v>
      </c>
      <c r="D11894" s="23" t="s">
        <v>977</v>
      </c>
      <c r="E11894" s="23" t="s">
        <v>4134</v>
      </c>
      <c r="F11894" s="40">
        <v>0.05</v>
      </c>
      <c r="G11894" s="25">
        <v>3623</v>
      </c>
      <c r="H11894" s="25">
        <v>181</v>
      </c>
      <c r="I11894" s="25"/>
      <c r="J11894" s="58" t="e">
        <f>HYPERLINK("#"&amp;"Insumos"&amp;"!A"&amp;MATCH($B11894,#REF!,0),"Ins "&amp;$B11894)</f>
        <v>#REF!</v>
      </c>
      <c r="M11894" s="220"/>
    </row>
    <row r="11895" spans="1:13" x14ac:dyDescent="0.2">
      <c r="A11895" s="35" t="s">
        <v>3080</v>
      </c>
      <c r="B11895" s="1" t="s">
        <v>4568</v>
      </c>
      <c r="C11895" s="45" t="s">
        <v>1431</v>
      </c>
      <c r="D11895" s="23" t="s">
        <v>5751</v>
      </c>
      <c r="E11895" s="23" t="s">
        <v>4146</v>
      </c>
      <c r="F11895" s="40">
        <v>7.4999999999999997E-2</v>
      </c>
      <c r="G11895" s="25">
        <v>18846</v>
      </c>
      <c r="H11895" s="25">
        <v>1413</v>
      </c>
      <c r="I11895" s="25"/>
      <c r="J11895" s="58" t="e">
        <f>HYPERLINK("#"&amp;"Insumos"&amp;"!A"&amp;MATCH($B11895,#REF!,0),"Ins "&amp;$B11895)</f>
        <v>#REF!</v>
      </c>
      <c r="M11895" s="220"/>
    </row>
    <row r="11896" spans="1:13" x14ac:dyDescent="0.2">
      <c r="A11896" s="35" t="s">
        <v>3080</v>
      </c>
      <c r="B11896" s="1" t="s">
        <v>5007</v>
      </c>
      <c r="C11896" s="45" t="s">
        <v>720</v>
      </c>
      <c r="D11896" s="23" t="s">
        <v>5751</v>
      </c>
      <c r="E11896" s="23" t="s">
        <v>4134</v>
      </c>
      <c r="F11896" s="40">
        <v>2.1</v>
      </c>
      <c r="G11896" s="25">
        <v>1897</v>
      </c>
      <c r="H11896" s="25">
        <v>3984</v>
      </c>
      <c r="I11896" s="25"/>
      <c r="J11896" s="58" t="e">
        <f>HYPERLINK("#"&amp;"Insumos"&amp;"!A"&amp;MATCH($B11896,#REF!,0),"Ins "&amp;$B11896)</f>
        <v>#REF!</v>
      </c>
      <c r="M11896" s="220"/>
    </row>
    <row r="11897" spans="1:13" x14ac:dyDescent="0.2">
      <c r="A11897" s="35" t="s">
        <v>3080</v>
      </c>
      <c r="B11897" s="1" t="s">
        <v>5167</v>
      </c>
      <c r="C11897" s="45" t="s">
        <v>161</v>
      </c>
      <c r="D11897" s="23" t="s">
        <v>5751</v>
      </c>
      <c r="E11897" s="23" t="s">
        <v>467</v>
      </c>
      <c r="F11897" s="40">
        <v>9</v>
      </c>
      <c r="G11897" s="25">
        <v>1896</v>
      </c>
      <c r="H11897" s="25">
        <v>17064</v>
      </c>
      <c r="I11897" s="25"/>
      <c r="J11897" s="58" t="e">
        <f>HYPERLINK("#"&amp;"Insumos"&amp;"!A"&amp;MATCH($B11897,#REF!,0),"Ins "&amp;$B11897)</f>
        <v>#REF!</v>
      </c>
      <c r="M11897" s="220"/>
    </row>
    <row r="11898" spans="1:13" x14ac:dyDescent="0.2">
      <c r="A11898" s="35" t="s">
        <v>3080</v>
      </c>
      <c r="B11898" s="1" t="s">
        <v>5171</v>
      </c>
      <c r="C11898" s="45" t="s">
        <v>164</v>
      </c>
      <c r="D11898" s="23" t="s">
        <v>5751</v>
      </c>
      <c r="E11898" s="23" t="s">
        <v>467</v>
      </c>
      <c r="F11898" s="40">
        <v>0.33</v>
      </c>
      <c r="G11898" s="25">
        <v>21716</v>
      </c>
      <c r="H11898" s="25">
        <v>7166</v>
      </c>
      <c r="I11898" s="25"/>
      <c r="J11898" s="58" t="e">
        <f>HYPERLINK("#"&amp;"Insumos"&amp;"!A"&amp;MATCH($B11898,#REF!,0),"Ins "&amp;$B11898)</f>
        <v>#REF!</v>
      </c>
      <c r="M11898" s="220"/>
    </row>
    <row r="11899" spans="1:13" x14ac:dyDescent="0.2">
      <c r="A11899" s="35" t="s">
        <v>3080</v>
      </c>
      <c r="B11899" s="34" t="s">
        <v>6837</v>
      </c>
      <c r="C11899" s="45" t="s">
        <v>6838</v>
      </c>
      <c r="D11899" s="23" t="s">
        <v>5751</v>
      </c>
      <c r="E11899" s="23" t="s">
        <v>464</v>
      </c>
      <c r="F11899" s="40">
        <v>1</v>
      </c>
      <c r="G11899" s="25">
        <v>5425</v>
      </c>
      <c r="H11899" s="25">
        <v>5425</v>
      </c>
      <c r="I11899" s="25"/>
      <c r="J11899" s="58" t="e">
        <f>HYPERLINK("#"&amp;"Insumos"&amp;"!A"&amp;MATCH($B11899,#REF!,0),"Ins "&amp;$B11899)</f>
        <v>#REF!</v>
      </c>
      <c r="M11899" s="220"/>
    </row>
    <row r="11900" spans="1:13" x14ac:dyDescent="0.2">
      <c r="A11900" s="35" t="s">
        <v>3080</v>
      </c>
      <c r="B11900" s="1" t="s">
        <v>1050</v>
      </c>
      <c r="C11900" s="45" t="s">
        <v>1063</v>
      </c>
      <c r="D11900" s="23" t="s">
        <v>5751</v>
      </c>
      <c r="E11900" s="23" t="s">
        <v>4136</v>
      </c>
      <c r="F11900" s="40">
        <v>5</v>
      </c>
      <c r="G11900" s="25">
        <v>34</v>
      </c>
      <c r="H11900" s="25">
        <v>170</v>
      </c>
      <c r="I11900" s="25"/>
      <c r="J11900" s="58" t="e">
        <f>HYPERLINK("#"&amp;"Insumos"&amp;"!A"&amp;MATCH($B11900,#REF!,0),"Ins "&amp;$B11900)</f>
        <v>#REF!</v>
      </c>
      <c r="M11900" s="220"/>
    </row>
    <row r="11901" spans="1:13" ht="38.25" x14ac:dyDescent="0.2">
      <c r="A11901" s="36" t="s">
        <v>3081</v>
      </c>
      <c r="B11901" s="26" t="s">
        <v>6816</v>
      </c>
      <c r="C11901" s="79" t="s">
        <v>10789</v>
      </c>
      <c r="D11901" s="37" t="s">
        <v>5608</v>
      </c>
      <c r="E11901" s="37" t="s">
        <v>465</v>
      </c>
      <c r="F11901" s="41"/>
      <c r="G11901" s="27"/>
      <c r="H11901" s="27"/>
      <c r="I11901" s="27">
        <v>186796</v>
      </c>
      <c r="M11901" s="220">
        <f t="shared" si="185"/>
        <v>244628</v>
      </c>
    </row>
    <row r="11902" spans="1:13" x14ac:dyDescent="0.2">
      <c r="A11902" s="35" t="s">
        <v>3081</v>
      </c>
      <c r="B11902" s="1" t="s">
        <v>5572</v>
      </c>
      <c r="C11902" s="45" t="s">
        <v>971</v>
      </c>
      <c r="D11902" s="23" t="s">
        <v>5734</v>
      </c>
      <c r="E11902" s="23" t="s">
        <v>4141</v>
      </c>
      <c r="F11902" s="40">
        <v>0.66</v>
      </c>
      <c r="G11902" s="25">
        <v>37863</v>
      </c>
      <c r="H11902" s="25">
        <v>24990</v>
      </c>
      <c r="I11902" s="25"/>
      <c r="J11902" s="58" t="e">
        <f>HYPERLINK("#"&amp;"Insumos"&amp;"!A"&amp;MATCH($B11902,#REF!,0),"Ins "&amp;$B11902)</f>
        <v>#REF!</v>
      </c>
      <c r="M11902" s="220"/>
    </row>
    <row r="11903" spans="1:13" x14ac:dyDescent="0.2">
      <c r="A11903" s="35" t="s">
        <v>3081</v>
      </c>
      <c r="B11903" s="1" t="s">
        <v>263</v>
      </c>
      <c r="C11903" s="45" t="s">
        <v>696</v>
      </c>
      <c r="D11903" s="23" t="s">
        <v>5534</v>
      </c>
      <c r="E11903" s="23" t="s">
        <v>4140</v>
      </c>
      <c r="F11903" s="40">
        <v>1.6299999999999999E-2</v>
      </c>
      <c r="G11903" s="25">
        <v>187426</v>
      </c>
      <c r="H11903" s="25">
        <v>3055</v>
      </c>
      <c r="I11903" s="25"/>
      <c r="J11903" s="58" t="e">
        <f>HYPERLINK("#"&amp;"Insumos"&amp;"!A"&amp;MATCH($B11903,#REF!,0),"Ins "&amp;$B11903)</f>
        <v>#REF!</v>
      </c>
      <c r="M11903" s="220"/>
    </row>
    <row r="11904" spans="1:13" x14ac:dyDescent="0.2">
      <c r="A11904" s="35" t="s">
        <v>3081</v>
      </c>
      <c r="B11904" s="1" t="s">
        <v>5533</v>
      </c>
      <c r="C11904" s="45" t="s">
        <v>5892</v>
      </c>
      <c r="D11904" s="23" t="s">
        <v>977</v>
      </c>
      <c r="E11904" s="23" t="s">
        <v>4134</v>
      </c>
      <c r="F11904" s="40">
        <v>0.02</v>
      </c>
      <c r="G11904" s="25">
        <v>3623</v>
      </c>
      <c r="H11904" s="25">
        <v>72</v>
      </c>
      <c r="I11904" s="25"/>
      <c r="J11904" s="58" t="e">
        <f>HYPERLINK("#"&amp;"Insumos"&amp;"!A"&amp;MATCH($B11904,#REF!,0),"Ins "&amp;$B11904)</f>
        <v>#REF!</v>
      </c>
      <c r="M11904" s="220"/>
    </row>
    <row r="11905" spans="1:13" x14ac:dyDescent="0.2">
      <c r="A11905" s="35" t="s">
        <v>3081</v>
      </c>
      <c r="B11905" s="1" t="s">
        <v>4598</v>
      </c>
      <c r="C11905" s="45" t="s">
        <v>8895</v>
      </c>
      <c r="D11905" s="23" t="s">
        <v>5751</v>
      </c>
      <c r="E11905" s="23" t="s">
        <v>467</v>
      </c>
      <c r="F11905" s="40">
        <v>0.25</v>
      </c>
      <c r="G11905" s="25">
        <v>6656</v>
      </c>
      <c r="H11905" s="25">
        <v>1664</v>
      </c>
      <c r="I11905" s="25"/>
      <c r="J11905" s="58" t="e">
        <f>HYPERLINK("#"&amp;"Insumos"&amp;"!A"&amp;MATCH($B11905,#REF!,0),"Ins "&amp;$B11905)</f>
        <v>#REF!</v>
      </c>
      <c r="M11905" s="220"/>
    </row>
    <row r="11906" spans="1:13" ht="25.5" x14ac:dyDescent="0.2">
      <c r="A11906" s="35" t="s">
        <v>3081</v>
      </c>
      <c r="B11906" s="1" t="s">
        <v>4624</v>
      </c>
      <c r="C11906" s="45" t="s">
        <v>1451</v>
      </c>
      <c r="D11906" s="23" t="s">
        <v>5751</v>
      </c>
      <c r="E11906" s="23" t="s">
        <v>465</v>
      </c>
      <c r="F11906" s="40">
        <v>1.03</v>
      </c>
      <c r="G11906" s="25">
        <v>140315</v>
      </c>
      <c r="H11906" s="25">
        <v>144524</v>
      </c>
      <c r="I11906" s="25"/>
      <c r="J11906" s="58" t="e">
        <f>HYPERLINK("#"&amp;"Insumos"&amp;"!A"&amp;MATCH($B11906,#REF!,0),"Ins "&amp;$B11906)</f>
        <v>#REF!</v>
      </c>
      <c r="M11906" s="220"/>
    </row>
    <row r="11907" spans="1:13" x14ac:dyDescent="0.2">
      <c r="A11907" s="35" t="s">
        <v>3081</v>
      </c>
      <c r="B11907" s="1" t="s">
        <v>5007</v>
      </c>
      <c r="C11907" s="45" t="s">
        <v>720</v>
      </c>
      <c r="D11907" s="23" t="s">
        <v>5751</v>
      </c>
      <c r="E11907" s="23" t="s">
        <v>4134</v>
      </c>
      <c r="F11907" s="40">
        <v>0.7</v>
      </c>
      <c r="G11907" s="25">
        <v>1897</v>
      </c>
      <c r="H11907" s="25">
        <v>1328</v>
      </c>
      <c r="I11907" s="25"/>
      <c r="J11907" s="58" t="e">
        <f>HYPERLINK("#"&amp;"Insumos"&amp;"!A"&amp;MATCH($B11907,#REF!,0),"Ins "&amp;$B11907)</f>
        <v>#REF!</v>
      </c>
      <c r="M11907" s="220"/>
    </row>
    <row r="11908" spans="1:13" x14ac:dyDescent="0.2">
      <c r="A11908" s="35" t="s">
        <v>3081</v>
      </c>
      <c r="B11908" s="1" t="s">
        <v>5163</v>
      </c>
      <c r="C11908" s="45" t="s">
        <v>1204</v>
      </c>
      <c r="D11908" s="23" t="s">
        <v>5751</v>
      </c>
      <c r="E11908" s="23" t="s">
        <v>467</v>
      </c>
      <c r="F11908" s="40">
        <v>2</v>
      </c>
      <c r="G11908" s="25">
        <v>5561</v>
      </c>
      <c r="H11908" s="25">
        <v>11122</v>
      </c>
      <c r="I11908" s="25"/>
      <c r="J11908" s="58" t="e">
        <f>HYPERLINK("#"&amp;"Insumos"&amp;"!A"&amp;MATCH($B11908,#REF!,0),"Ins "&amp;$B11908)</f>
        <v>#REF!</v>
      </c>
      <c r="M11908" s="220"/>
    </row>
    <row r="11909" spans="1:13" x14ac:dyDescent="0.2">
      <c r="A11909" s="35" t="s">
        <v>3081</v>
      </c>
      <c r="B11909" s="1" t="s">
        <v>1050</v>
      </c>
      <c r="C11909" s="45" t="s">
        <v>1063</v>
      </c>
      <c r="D11909" s="23" t="s">
        <v>5751</v>
      </c>
      <c r="E11909" s="23" t="s">
        <v>4136</v>
      </c>
      <c r="F11909" s="40">
        <v>1.2</v>
      </c>
      <c r="G11909" s="25">
        <v>34</v>
      </c>
      <c r="H11909" s="25">
        <v>41</v>
      </c>
      <c r="I11909" s="25"/>
      <c r="J11909" s="58" t="e">
        <f>HYPERLINK("#"&amp;"Insumos"&amp;"!A"&amp;MATCH($B11909,#REF!,0),"Ins "&amp;$B11909)</f>
        <v>#REF!</v>
      </c>
      <c r="M11909" s="220"/>
    </row>
    <row r="11910" spans="1:13" ht="38.25" x14ac:dyDescent="0.2">
      <c r="A11910" s="36" t="s">
        <v>3082</v>
      </c>
      <c r="B11910" s="26" t="s">
        <v>6816</v>
      </c>
      <c r="C11910" s="79" t="s">
        <v>10790</v>
      </c>
      <c r="D11910" s="37" t="s">
        <v>5608</v>
      </c>
      <c r="E11910" s="37" t="s">
        <v>465</v>
      </c>
      <c r="F11910" s="41"/>
      <c r="G11910" s="27"/>
      <c r="H11910" s="27"/>
      <c r="I11910" s="27">
        <v>196810</v>
      </c>
      <c r="M11910" s="220">
        <f t="shared" ref="M11910:M11970" si="186">ROUND(I11910*(1+$L$2),0)</f>
        <v>257742</v>
      </c>
    </row>
    <row r="11911" spans="1:13" x14ac:dyDescent="0.2">
      <c r="A11911" s="35" t="s">
        <v>3082</v>
      </c>
      <c r="B11911" s="1" t="s">
        <v>5572</v>
      </c>
      <c r="C11911" s="45" t="s">
        <v>971</v>
      </c>
      <c r="D11911" s="23" t="s">
        <v>5734</v>
      </c>
      <c r="E11911" s="23" t="s">
        <v>4141</v>
      </c>
      <c r="F11911" s="40">
        <v>0.66</v>
      </c>
      <c r="G11911" s="25">
        <v>37863</v>
      </c>
      <c r="H11911" s="25">
        <v>24990</v>
      </c>
      <c r="I11911" s="25"/>
      <c r="J11911" s="58" t="e">
        <f>HYPERLINK("#"&amp;"Insumos"&amp;"!A"&amp;MATCH($B11911,#REF!,0),"Ins "&amp;$B11911)</f>
        <v>#REF!</v>
      </c>
      <c r="M11911" s="220"/>
    </row>
    <row r="11912" spans="1:13" x14ac:dyDescent="0.2">
      <c r="A11912" s="35" t="s">
        <v>3082</v>
      </c>
      <c r="B11912" s="1" t="s">
        <v>263</v>
      </c>
      <c r="C11912" s="45" t="s">
        <v>696</v>
      </c>
      <c r="D11912" s="23" t="s">
        <v>5534</v>
      </c>
      <c r="E11912" s="23" t="s">
        <v>4140</v>
      </c>
      <c r="F11912" s="40">
        <v>1.7899999999999999E-2</v>
      </c>
      <c r="G11912" s="25">
        <v>187426</v>
      </c>
      <c r="H11912" s="25">
        <v>3355</v>
      </c>
      <c r="I11912" s="25"/>
      <c r="J11912" s="58" t="e">
        <f>HYPERLINK("#"&amp;"Insumos"&amp;"!A"&amp;MATCH($B11912,#REF!,0),"Ins "&amp;$B11912)</f>
        <v>#REF!</v>
      </c>
      <c r="M11912" s="220"/>
    </row>
    <row r="11913" spans="1:13" x14ac:dyDescent="0.2">
      <c r="A11913" s="35" t="s">
        <v>3082</v>
      </c>
      <c r="B11913" s="1" t="s">
        <v>5533</v>
      </c>
      <c r="C11913" s="45" t="s">
        <v>5892</v>
      </c>
      <c r="D11913" s="23" t="s">
        <v>977</v>
      </c>
      <c r="E11913" s="23" t="s">
        <v>4134</v>
      </c>
      <c r="F11913" s="40">
        <v>0.02</v>
      </c>
      <c r="G11913" s="25">
        <v>3623</v>
      </c>
      <c r="H11913" s="25">
        <v>72</v>
      </c>
      <c r="I11913" s="25"/>
      <c r="J11913" s="58" t="e">
        <f>HYPERLINK("#"&amp;"Insumos"&amp;"!A"&amp;MATCH($B11913,#REF!,0),"Ins "&amp;$B11913)</f>
        <v>#REF!</v>
      </c>
      <c r="M11913" s="220"/>
    </row>
    <row r="11914" spans="1:13" x14ac:dyDescent="0.2">
      <c r="A11914" s="35" t="s">
        <v>3082</v>
      </c>
      <c r="B11914" s="1" t="s">
        <v>4598</v>
      </c>
      <c r="C11914" s="45" t="s">
        <v>8895</v>
      </c>
      <c r="D11914" s="23" t="s">
        <v>5751</v>
      </c>
      <c r="E11914" s="23" t="s">
        <v>467</v>
      </c>
      <c r="F11914" s="40">
        <v>0.25</v>
      </c>
      <c r="G11914" s="25">
        <v>6656</v>
      </c>
      <c r="H11914" s="25">
        <v>1664</v>
      </c>
      <c r="I11914" s="25"/>
      <c r="J11914" s="58" t="e">
        <f>HYPERLINK("#"&amp;"Insumos"&amp;"!A"&amp;MATCH($B11914,#REF!,0),"Ins "&amp;$B11914)</f>
        <v>#REF!</v>
      </c>
      <c r="M11914" s="220"/>
    </row>
    <row r="11915" spans="1:13" ht="25.5" x14ac:dyDescent="0.2">
      <c r="A11915" s="35" t="s">
        <v>3082</v>
      </c>
      <c r="B11915" s="1" t="s">
        <v>4626</v>
      </c>
      <c r="C11915" s="45" t="s">
        <v>1453</v>
      </c>
      <c r="D11915" s="23" t="s">
        <v>5751</v>
      </c>
      <c r="E11915" s="23" t="s">
        <v>465</v>
      </c>
      <c r="F11915" s="40">
        <v>1.03</v>
      </c>
      <c r="G11915" s="25">
        <v>149746</v>
      </c>
      <c r="H11915" s="25">
        <v>154238</v>
      </c>
      <c r="I11915" s="25"/>
      <c r="J11915" s="58" t="e">
        <f>HYPERLINK("#"&amp;"Insumos"&amp;"!A"&amp;MATCH($B11915,#REF!,0),"Ins "&amp;$B11915)</f>
        <v>#REF!</v>
      </c>
      <c r="M11915" s="220"/>
    </row>
    <row r="11916" spans="1:13" x14ac:dyDescent="0.2">
      <c r="A11916" s="35" t="s">
        <v>3082</v>
      </c>
      <c r="B11916" s="1" t="s">
        <v>5007</v>
      </c>
      <c r="C11916" s="45" t="s">
        <v>720</v>
      </c>
      <c r="D11916" s="23" t="s">
        <v>5751</v>
      </c>
      <c r="E11916" s="23" t="s">
        <v>4134</v>
      </c>
      <c r="F11916" s="40">
        <v>0.7</v>
      </c>
      <c r="G11916" s="25">
        <v>1897</v>
      </c>
      <c r="H11916" s="25">
        <v>1328</v>
      </c>
      <c r="I11916" s="25"/>
      <c r="J11916" s="58" t="e">
        <f>HYPERLINK("#"&amp;"Insumos"&amp;"!A"&amp;MATCH($B11916,#REF!,0),"Ins "&amp;$B11916)</f>
        <v>#REF!</v>
      </c>
      <c r="M11916" s="220"/>
    </row>
    <row r="11917" spans="1:13" x14ac:dyDescent="0.2">
      <c r="A11917" s="35" t="s">
        <v>3082</v>
      </c>
      <c r="B11917" s="1" t="s">
        <v>5163</v>
      </c>
      <c r="C11917" s="45" t="s">
        <v>1204</v>
      </c>
      <c r="D11917" s="23" t="s">
        <v>5751</v>
      </c>
      <c r="E11917" s="23" t="s">
        <v>467</v>
      </c>
      <c r="F11917" s="40">
        <v>2</v>
      </c>
      <c r="G11917" s="25">
        <v>5561</v>
      </c>
      <c r="H11917" s="25">
        <v>11122</v>
      </c>
      <c r="I11917" s="25"/>
      <c r="J11917" s="58" t="e">
        <f>HYPERLINK("#"&amp;"Insumos"&amp;"!A"&amp;MATCH($B11917,#REF!,0),"Ins "&amp;$B11917)</f>
        <v>#REF!</v>
      </c>
      <c r="M11917" s="220"/>
    </row>
    <row r="11918" spans="1:13" x14ac:dyDescent="0.2">
      <c r="A11918" s="35" t="s">
        <v>3082</v>
      </c>
      <c r="B11918" s="1" t="s">
        <v>1050</v>
      </c>
      <c r="C11918" s="45" t="s">
        <v>1063</v>
      </c>
      <c r="D11918" s="23" t="s">
        <v>5751</v>
      </c>
      <c r="E11918" s="23" t="s">
        <v>4136</v>
      </c>
      <c r="F11918" s="40">
        <v>1.2</v>
      </c>
      <c r="G11918" s="25">
        <v>34</v>
      </c>
      <c r="H11918" s="25">
        <v>41</v>
      </c>
      <c r="I11918" s="25"/>
      <c r="J11918" s="58" t="e">
        <f>HYPERLINK("#"&amp;"Insumos"&amp;"!A"&amp;MATCH($B11918,#REF!,0),"Ins "&amp;$B11918)</f>
        <v>#REF!</v>
      </c>
      <c r="M11918" s="220"/>
    </row>
    <row r="11919" spans="1:13" ht="38.25" x14ac:dyDescent="0.2">
      <c r="A11919" s="36" t="s">
        <v>3083</v>
      </c>
      <c r="B11919" s="26" t="s">
        <v>6816</v>
      </c>
      <c r="C11919" s="79" t="s">
        <v>10791</v>
      </c>
      <c r="D11919" s="37" t="s">
        <v>5608</v>
      </c>
      <c r="E11919" s="37" t="s">
        <v>465</v>
      </c>
      <c r="F11919" s="41"/>
      <c r="G11919" s="27"/>
      <c r="H11919" s="27"/>
      <c r="I11919" s="27">
        <v>148417</v>
      </c>
      <c r="M11919" s="220">
        <f t="shared" si="186"/>
        <v>194367</v>
      </c>
    </row>
    <row r="11920" spans="1:13" x14ac:dyDescent="0.2">
      <c r="A11920" s="35" t="s">
        <v>3083</v>
      </c>
      <c r="B11920" s="1" t="s">
        <v>5572</v>
      </c>
      <c r="C11920" s="45" t="s">
        <v>971</v>
      </c>
      <c r="D11920" s="23" t="s">
        <v>5734</v>
      </c>
      <c r="E11920" s="23" t="s">
        <v>4141</v>
      </c>
      <c r="F11920" s="40">
        <v>0.66</v>
      </c>
      <c r="G11920" s="25">
        <v>37863</v>
      </c>
      <c r="H11920" s="25">
        <v>24990</v>
      </c>
      <c r="I11920" s="25"/>
      <c r="J11920" s="58" t="e">
        <f>HYPERLINK("#"&amp;"Insumos"&amp;"!A"&amp;MATCH($B11920,#REF!,0),"Ins "&amp;$B11920)</f>
        <v>#REF!</v>
      </c>
      <c r="M11920" s="220"/>
    </row>
    <row r="11921" spans="1:13" x14ac:dyDescent="0.2">
      <c r="A11921" s="35" t="s">
        <v>3083</v>
      </c>
      <c r="B11921" s="1" t="s">
        <v>263</v>
      </c>
      <c r="C11921" s="45" t="s">
        <v>696</v>
      </c>
      <c r="D11921" s="23" t="s">
        <v>5534</v>
      </c>
      <c r="E11921" s="23" t="s">
        <v>4140</v>
      </c>
      <c r="F11921" s="40">
        <v>1.2999999999999999E-2</v>
      </c>
      <c r="G11921" s="25">
        <v>187426</v>
      </c>
      <c r="H11921" s="25">
        <v>2437</v>
      </c>
      <c r="I11921" s="25"/>
      <c r="J11921" s="58" t="e">
        <f>HYPERLINK("#"&amp;"Insumos"&amp;"!A"&amp;MATCH($B11921,#REF!,0),"Ins "&amp;$B11921)</f>
        <v>#REF!</v>
      </c>
      <c r="M11921" s="220"/>
    </row>
    <row r="11922" spans="1:13" x14ac:dyDescent="0.2">
      <c r="A11922" s="35" t="s">
        <v>3083</v>
      </c>
      <c r="B11922" s="1" t="s">
        <v>5533</v>
      </c>
      <c r="C11922" s="45" t="s">
        <v>5892</v>
      </c>
      <c r="D11922" s="23" t="s">
        <v>977</v>
      </c>
      <c r="E11922" s="23" t="s">
        <v>4134</v>
      </c>
      <c r="F11922" s="40">
        <v>0.02</v>
      </c>
      <c r="G11922" s="25">
        <v>3623</v>
      </c>
      <c r="H11922" s="25">
        <v>72</v>
      </c>
      <c r="I11922" s="25"/>
      <c r="J11922" s="58" t="e">
        <f>HYPERLINK("#"&amp;"Insumos"&amp;"!A"&amp;MATCH($B11922,#REF!,0),"Ins "&amp;$B11922)</f>
        <v>#REF!</v>
      </c>
      <c r="M11922" s="220"/>
    </row>
    <row r="11923" spans="1:13" x14ac:dyDescent="0.2">
      <c r="A11923" s="35" t="s">
        <v>3083</v>
      </c>
      <c r="B11923" s="1" t="s">
        <v>4598</v>
      </c>
      <c r="C11923" s="45" t="s">
        <v>8895</v>
      </c>
      <c r="D11923" s="23" t="s">
        <v>5751</v>
      </c>
      <c r="E11923" s="23" t="s">
        <v>467</v>
      </c>
      <c r="F11923" s="40">
        <v>0.25</v>
      </c>
      <c r="G11923" s="25">
        <v>6656</v>
      </c>
      <c r="H11923" s="25">
        <v>1664</v>
      </c>
      <c r="I11923" s="25"/>
      <c r="J11923" s="58" t="e">
        <f>HYPERLINK("#"&amp;"Insumos"&amp;"!A"&amp;MATCH($B11923,#REF!,0),"Ins "&amp;$B11923)</f>
        <v>#REF!</v>
      </c>
      <c r="M11923" s="220"/>
    </row>
    <row r="11924" spans="1:13" ht="25.5" x14ac:dyDescent="0.2">
      <c r="A11924" s="35" t="s">
        <v>3083</v>
      </c>
      <c r="B11924" s="1" t="s">
        <v>4623</v>
      </c>
      <c r="C11924" s="45" t="s">
        <v>1450</v>
      </c>
      <c r="D11924" s="23" t="s">
        <v>5751</v>
      </c>
      <c r="E11924" s="23" t="s">
        <v>465</v>
      </c>
      <c r="F11924" s="40">
        <v>1.03</v>
      </c>
      <c r="G11924" s="25">
        <v>87456</v>
      </c>
      <c r="H11924" s="25">
        <v>90080</v>
      </c>
      <c r="I11924" s="25"/>
      <c r="J11924" s="58" t="e">
        <f>HYPERLINK("#"&amp;"Insumos"&amp;"!A"&amp;MATCH($B11924,#REF!,0),"Ins "&amp;$B11924)</f>
        <v>#REF!</v>
      </c>
      <c r="M11924" s="220"/>
    </row>
    <row r="11925" spans="1:13" x14ac:dyDescent="0.2">
      <c r="A11925" s="35" t="s">
        <v>3083</v>
      </c>
      <c r="B11925" s="1" t="s">
        <v>5007</v>
      </c>
      <c r="C11925" s="45" t="s">
        <v>720</v>
      </c>
      <c r="D11925" s="23" t="s">
        <v>5751</v>
      </c>
      <c r="E11925" s="23" t="s">
        <v>4134</v>
      </c>
      <c r="F11925" s="40">
        <v>0.7</v>
      </c>
      <c r="G11925" s="25">
        <v>1897</v>
      </c>
      <c r="H11925" s="25">
        <v>1328</v>
      </c>
      <c r="I11925" s="25"/>
      <c r="J11925" s="58" t="e">
        <f>HYPERLINK("#"&amp;"Insumos"&amp;"!A"&amp;MATCH($B11925,#REF!,0),"Ins "&amp;$B11925)</f>
        <v>#REF!</v>
      </c>
      <c r="M11925" s="220"/>
    </row>
    <row r="11926" spans="1:13" x14ac:dyDescent="0.2">
      <c r="A11926" s="35" t="s">
        <v>3083</v>
      </c>
      <c r="B11926" s="1" t="s">
        <v>5163</v>
      </c>
      <c r="C11926" s="45" t="s">
        <v>1204</v>
      </c>
      <c r="D11926" s="23" t="s">
        <v>5751</v>
      </c>
      <c r="E11926" s="23" t="s">
        <v>467</v>
      </c>
      <c r="F11926" s="40">
        <v>5</v>
      </c>
      <c r="G11926" s="25">
        <v>5561</v>
      </c>
      <c r="H11926" s="25">
        <v>27805</v>
      </c>
      <c r="I11926" s="25"/>
      <c r="J11926" s="58" t="e">
        <f>HYPERLINK("#"&amp;"Insumos"&amp;"!A"&amp;MATCH($B11926,#REF!,0),"Ins "&amp;$B11926)</f>
        <v>#REF!</v>
      </c>
      <c r="M11926" s="220"/>
    </row>
    <row r="11927" spans="1:13" x14ac:dyDescent="0.2">
      <c r="A11927" s="35" t="s">
        <v>3083</v>
      </c>
      <c r="B11927" s="1" t="s">
        <v>1050</v>
      </c>
      <c r="C11927" s="45" t="s">
        <v>1063</v>
      </c>
      <c r="D11927" s="23" t="s">
        <v>5751</v>
      </c>
      <c r="E11927" s="23" t="s">
        <v>4136</v>
      </c>
      <c r="F11927" s="40">
        <v>1.2</v>
      </c>
      <c r="G11927" s="25">
        <v>34</v>
      </c>
      <c r="H11927" s="25">
        <v>41</v>
      </c>
      <c r="I11927" s="25"/>
      <c r="J11927" s="58" t="e">
        <f>HYPERLINK("#"&amp;"Insumos"&amp;"!A"&amp;MATCH($B11927,#REF!,0),"Ins "&amp;$B11927)</f>
        <v>#REF!</v>
      </c>
      <c r="M11927" s="220"/>
    </row>
    <row r="11928" spans="1:13" ht="38.25" x14ac:dyDescent="0.2">
      <c r="A11928" s="36" t="s">
        <v>3084</v>
      </c>
      <c r="B11928" s="26" t="s">
        <v>6816</v>
      </c>
      <c r="C11928" s="79" t="s">
        <v>10792</v>
      </c>
      <c r="D11928" s="37" t="s">
        <v>5608</v>
      </c>
      <c r="E11928" s="37" t="s">
        <v>465</v>
      </c>
      <c r="F11928" s="41"/>
      <c r="G11928" s="27"/>
      <c r="H11928" s="27"/>
      <c r="I11928" s="27">
        <v>160162</v>
      </c>
      <c r="M11928" s="220">
        <f t="shared" si="186"/>
        <v>209748</v>
      </c>
    </row>
    <row r="11929" spans="1:13" x14ac:dyDescent="0.2">
      <c r="A11929" s="35" t="s">
        <v>3084</v>
      </c>
      <c r="B11929" s="1" t="s">
        <v>5572</v>
      </c>
      <c r="C11929" s="45" t="s">
        <v>971</v>
      </c>
      <c r="D11929" s="23" t="s">
        <v>5734</v>
      </c>
      <c r="E11929" s="23" t="s">
        <v>4141</v>
      </c>
      <c r="F11929" s="40">
        <v>0.66</v>
      </c>
      <c r="G11929" s="25">
        <v>37863</v>
      </c>
      <c r="H11929" s="25">
        <v>24990</v>
      </c>
      <c r="I11929" s="25"/>
      <c r="J11929" s="58" t="e">
        <f>HYPERLINK("#"&amp;"Insumos"&amp;"!A"&amp;MATCH($B11929,#REF!,0),"Ins "&amp;$B11929)</f>
        <v>#REF!</v>
      </c>
      <c r="M11929" s="220"/>
    </row>
    <row r="11930" spans="1:13" x14ac:dyDescent="0.2">
      <c r="A11930" s="35" t="s">
        <v>3084</v>
      </c>
      <c r="B11930" s="1" t="s">
        <v>263</v>
      </c>
      <c r="C11930" s="45" t="s">
        <v>696</v>
      </c>
      <c r="D11930" s="23" t="s">
        <v>5534</v>
      </c>
      <c r="E11930" s="23" t="s">
        <v>4140</v>
      </c>
      <c r="F11930" s="40">
        <v>1.4200000000000001E-2</v>
      </c>
      <c r="G11930" s="25">
        <v>187426</v>
      </c>
      <c r="H11930" s="25">
        <v>2661</v>
      </c>
      <c r="I11930" s="25"/>
      <c r="J11930" s="58" t="e">
        <f>HYPERLINK("#"&amp;"Insumos"&amp;"!A"&amp;MATCH($B11930,#REF!,0),"Ins "&amp;$B11930)</f>
        <v>#REF!</v>
      </c>
      <c r="M11930" s="220"/>
    </row>
    <row r="11931" spans="1:13" x14ac:dyDescent="0.2">
      <c r="A11931" s="35" t="s">
        <v>3084</v>
      </c>
      <c r="B11931" s="1" t="s">
        <v>5533</v>
      </c>
      <c r="C11931" s="45" t="s">
        <v>5892</v>
      </c>
      <c r="D11931" s="23" t="s">
        <v>977</v>
      </c>
      <c r="E11931" s="23" t="s">
        <v>4134</v>
      </c>
      <c r="F11931" s="40">
        <v>0.02</v>
      </c>
      <c r="G11931" s="25">
        <v>3623</v>
      </c>
      <c r="H11931" s="25">
        <v>72</v>
      </c>
      <c r="I11931" s="25"/>
      <c r="J11931" s="58" t="e">
        <f>HYPERLINK("#"&amp;"Insumos"&amp;"!A"&amp;MATCH($B11931,#REF!,0),"Ins "&amp;$B11931)</f>
        <v>#REF!</v>
      </c>
      <c r="M11931" s="220"/>
    </row>
    <row r="11932" spans="1:13" x14ac:dyDescent="0.2">
      <c r="A11932" s="35" t="s">
        <v>3084</v>
      </c>
      <c r="B11932" s="1" t="s">
        <v>4598</v>
      </c>
      <c r="C11932" s="45" t="s">
        <v>8895</v>
      </c>
      <c r="D11932" s="23" t="s">
        <v>5751</v>
      </c>
      <c r="E11932" s="23" t="s">
        <v>467</v>
      </c>
      <c r="F11932" s="40">
        <v>0.25</v>
      </c>
      <c r="G11932" s="25">
        <v>6656</v>
      </c>
      <c r="H11932" s="25">
        <v>1664</v>
      </c>
      <c r="I11932" s="25"/>
      <c r="J11932" s="58" t="e">
        <f>HYPERLINK("#"&amp;"Insumos"&amp;"!A"&amp;MATCH($B11932,#REF!,0),"Ins "&amp;$B11932)</f>
        <v>#REF!</v>
      </c>
      <c r="M11932" s="220"/>
    </row>
    <row r="11933" spans="1:13" ht="25.5" x14ac:dyDescent="0.2">
      <c r="A11933" s="35" t="s">
        <v>3084</v>
      </c>
      <c r="B11933" s="1" t="s">
        <v>4625</v>
      </c>
      <c r="C11933" s="45" t="s">
        <v>1452</v>
      </c>
      <c r="D11933" s="23" t="s">
        <v>5751</v>
      </c>
      <c r="E11933" s="23" t="s">
        <v>465</v>
      </c>
      <c r="F11933" s="40">
        <v>1.03</v>
      </c>
      <c r="G11933" s="25">
        <v>98642</v>
      </c>
      <c r="H11933" s="25">
        <v>101601</v>
      </c>
      <c r="I11933" s="25"/>
      <c r="J11933" s="58" t="e">
        <f>HYPERLINK("#"&amp;"Insumos"&amp;"!A"&amp;MATCH($B11933,#REF!,0),"Ins "&amp;$B11933)</f>
        <v>#REF!</v>
      </c>
      <c r="M11933" s="220"/>
    </row>
    <row r="11934" spans="1:13" x14ac:dyDescent="0.2">
      <c r="A11934" s="35" t="s">
        <v>3084</v>
      </c>
      <c r="B11934" s="1" t="s">
        <v>5007</v>
      </c>
      <c r="C11934" s="45" t="s">
        <v>720</v>
      </c>
      <c r="D11934" s="23" t="s">
        <v>5751</v>
      </c>
      <c r="E11934" s="23" t="s">
        <v>4134</v>
      </c>
      <c r="F11934" s="40">
        <v>0.7</v>
      </c>
      <c r="G11934" s="25">
        <v>1897</v>
      </c>
      <c r="H11934" s="25">
        <v>1328</v>
      </c>
      <c r="I11934" s="25"/>
      <c r="J11934" s="58" t="e">
        <f>HYPERLINK("#"&amp;"Insumos"&amp;"!A"&amp;MATCH($B11934,#REF!,0),"Ins "&amp;$B11934)</f>
        <v>#REF!</v>
      </c>
      <c r="M11934" s="220"/>
    </row>
    <row r="11935" spans="1:13" x14ac:dyDescent="0.2">
      <c r="A11935" s="35" t="s">
        <v>3084</v>
      </c>
      <c r="B11935" s="1" t="s">
        <v>5163</v>
      </c>
      <c r="C11935" s="45" t="s">
        <v>1204</v>
      </c>
      <c r="D11935" s="23" t="s">
        <v>5751</v>
      </c>
      <c r="E11935" s="23" t="s">
        <v>467</v>
      </c>
      <c r="F11935" s="40">
        <v>5</v>
      </c>
      <c r="G11935" s="25">
        <v>5561</v>
      </c>
      <c r="H11935" s="25">
        <v>27805</v>
      </c>
      <c r="I11935" s="25"/>
      <c r="J11935" s="58" t="e">
        <f>HYPERLINK("#"&amp;"Insumos"&amp;"!A"&amp;MATCH($B11935,#REF!,0),"Ins "&amp;$B11935)</f>
        <v>#REF!</v>
      </c>
      <c r="M11935" s="220"/>
    </row>
    <row r="11936" spans="1:13" x14ac:dyDescent="0.2">
      <c r="A11936" s="35" t="s">
        <v>3084</v>
      </c>
      <c r="B11936" s="1" t="s">
        <v>1050</v>
      </c>
      <c r="C11936" s="45" t="s">
        <v>1063</v>
      </c>
      <c r="D11936" s="23" t="s">
        <v>5751</v>
      </c>
      <c r="E11936" s="23" t="s">
        <v>4136</v>
      </c>
      <c r="F11936" s="40">
        <v>1.2</v>
      </c>
      <c r="G11936" s="25">
        <v>34</v>
      </c>
      <c r="H11936" s="25">
        <v>41</v>
      </c>
      <c r="I11936" s="25"/>
      <c r="J11936" s="58" t="e">
        <f>HYPERLINK("#"&amp;"Insumos"&amp;"!A"&amp;MATCH($B11936,#REF!,0),"Ins "&amp;$B11936)</f>
        <v>#REF!</v>
      </c>
      <c r="M11936" s="220"/>
    </row>
    <row r="11937" spans="1:13" ht="38.25" x14ac:dyDescent="0.2">
      <c r="A11937" s="36" t="s">
        <v>3085</v>
      </c>
      <c r="B11937" s="26" t="s">
        <v>6816</v>
      </c>
      <c r="C11937" s="79" t="s">
        <v>10793</v>
      </c>
      <c r="D11937" s="37" t="s">
        <v>5608</v>
      </c>
      <c r="E11937" s="37" t="s">
        <v>465</v>
      </c>
      <c r="F11937" s="41"/>
      <c r="G11937" s="27"/>
      <c r="H11937" s="27"/>
      <c r="I11937" s="27">
        <v>139800</v>
      </c>
      <c r="M11937" s="220">
        <f t="shared" si="186"/>
        <v>183082</v>
      </c>
    </row>
    <row r="11938" spans="1:13" x14ac:dyDescent="0.2">
      <c r="A11938" s="35" t="s">
        <v>3085</v>
      </c>
      <c r="B11938" s="1" t="s">
        <v>5572</v>
      </c>
      <c r="C11938" s="45" t="s">
        <v>971</v>
      </c>
      <c r="D11938" s="23" t="s">
        <v>5734</v>
      </c>
      <c r="E11938" s="23" t="s">
        <v>4141</v>
      </c>
      <c r="F11938" s="40">
        <v>0.66</v>
      </c>
      <c r="G11938" s="25">
        <v>37863</v>
      </c>
      <c r="H11938" s="25">
        <v>24990</v>
      </c>
      <c r="I11938" s="25"/>
      <c r="J11938" s="58" t="e">
        <f>HYPERLINK("#"&amp;"Insumos"&amp;"!A"&amp;MATCH($B11938,#REF!,0),"Ins "&amp;$B11938)</f>
        <v>#REF!</v>
      </c>
      <c r="M11938" s="220"/>
    </row>
    <row r="11939" spans="1:13" x14ac:dyDescent="0.2">
      <c r="A11939" s="35" t="s">
        <v>3085</v>
      </c>
      <c r="B11939" s="1" t="s">
        <v>263</v>
      </c>
      <c r="C11939" s="45" t="s">
        <v>696</v>
      </c>
      <c r="D11939" s="23" t="s">
        <v>5534</v>
      </c>
      <c r="E11939" s="23" t="s">
        <v>4140</v>
      </c>
      <c r="F11939" s="40">
        <v>1.21E-2</v>
      </c>
      <c r="G11939" s="25">
        <v>187426</v>
      </c>
      <c r="H11939" s="25">
        <v>2268</v>
      </c>
      <c r="I11939" s="25"/>
      <c r="J11939" s="58" t="e">
        <f>HYPERLINK("#"&amp;"Insumos"&amp;"!A"&amp;MATCH($B11939,#REF!,0),"Ins "&amp;$B11939)</f>
        <v>#REF!</v>
      </c>
      <c r="M11939" s="220"/>
    </row>
    <row r="11940" spans="1:13" x14ac:dyDescent="0.2">
      <c r="A11940" s="35" t="s">
        <v>3085</v>
      </c>
      <c r="B11940" s="1" t="s">
        <v>5533</v>
      </c>
      <c r="C11940" s="45" t="s">
        <v>5892</v>
      </c>
      <c r="D11940" s="23" t="s">
        <v>977</v>
      </c>
      <c r="E11940" s="23" t="s">
        <v>4134</v>
      </c>
      <c r="F11940" s="40">
        <v>0.02</v>
      </c>
      <c r="G11940" s="25">
        <v>3623</v>
      </c>
      <c r="H11940" s="25">
        <v>72</v>
      </c>
      <c r="I11940" s="25"/>
      <c r="J11940" s="58" t="e">
        <f>HYPERLINK("#"&amp;"Insumos"&amp;"!A"&amp;MATCH($B11940,#REF!,0),"Ins "&amp;$B11940)</f>
        <v>#REF!</v>
      </c>
      <c r="M11940" s="220"/>
    </row>
    <row r="11941" spans="1:13" x14ac:dyDescent="0.2">
      <c r="A11941" s="35" t="s">
        <v>3085</v>
      </c>
      <c r="B11941" s="1" t="s">
        <v>4598</v>
      </c>
      <c r="C11941" s="45" t="s">
        <v>8895</v>
      </c>
      <c r="D11941" s="23" t="s">
        <v>5751</v>
      </c>
      <c r="E11941" s="23" t="s">
        <v>467</v>
      </c>
      <c r="F11941" s="40">
        <v>0.25</v>
      </c>
      <c r="G11941" s="25">
        <v>6656</v>
      </c>
      <c r="H11941" s="25">
        <v>1664</v>
      </c>
      <c r="I11941" s="25"/>
      <c r="J11941" s="58" t="e">
        <f>HYPERLINK("#"&amp;"Insumos"&amp;"!A"&amp;MATCH($B11941,#REF!,0),"Ins "&amp;$B11941)</f>
        <v>#REF!</v>
      </c>
      <c r="M11941" s="220"/>
    </row>
    <row r="11942" spans="1:13" ht="25.5" x14ac:dyDescent="0.2">
      <c r="A11942" s="35" t="s">
        <v>3085</v>
      </c>
      <c r="B11942" s="1" t="s">
        <v>4622</v>
      </c>
      <c r="C11942" s="45" t="s">
        <v>1449</v>
      </c>
      <c r="D11942" s="23" t="s">
        <v>5751</v>
      </c>
      <c r="E11942" s="23" t="s">
        <v>465</v>
      </c>
      <c r="F11942" s="40">
        <v>1.03</v>
      </c>
      <c r="G11942" s="25">
        <v>73848</v>
      </c>
      <c r="H11942" s="25">
        <v>76063</v>
      </c>
      <c r="I11942" s="25"/>
      <c r="J11942" s="58" t="e">
        <f>HYPERLINK("#"&amp;"Insumos"&amp;"!A"&amp;MATCH($B11942,#REF!,0),"Ins "&amp;$B11942)</f>
        <v>#REF!</v>
      </c>
      <c r="M11942" s="220"/>
    </row>
    <row r="11943" spans="1:13" x14ac:dyDescent="0.2">
      <c r="A11943" s="35" t="s">
        <v>3085</v>
      </c>
      <c r="B11943" s="1" t="s">
        <v>5007</v>
      </c>
      <c r="C11943" s="45" t="s">
        <v>720</v>
      </c>
      <c r="D11943" s="23" t="s">
        <v>5751</v>
      </c>
      <c r="E11943" s="23" t="s">
        <v>4134</v>
      </c>
      <c r="F11943" s="40">
        <v>0.7</v>
      </c>
      <c r="G11943" s="25">
        <v>1897</v>
      </c>
      <c r="H11943" s="25">
        <v>1328</v>
      </c>
      <c r="I11943" s="25"/>
      <c r="J11943" s="58" t="e">
        <f>HYPERLINK("#"&amp;"Insumos"&amp;"!A"&amp;MATCH($B11943,#REF!,0),"Ins "&amp;$B11943)</f>
        <v>#REF!</v>
      </c>
      <c r="M11943" s="220"/>
    </row>
    <row r="11944" spans="1:13" x14ac:dyDescent="0.2">
      <c r="A11944" s="35" t="s">
        <v>3085</v>
      </c>
      <c r="B11944" s="1" t="s">
        <v>5163</v>
      </c>
      <c r="C11944" s="45" t="s">
        <v>1204</v>
      </c>
      <c r="D11944" s="23" t="s">
        <v>5751</v>
      </c>
      <c r="E11944" s="23" t="s">
        <v>467</v>
      </c>
      <c r="F11944" s="40">
        <v>6</v>
      </c>
      <c r="G11944" s="25">
        <v>5561</v>
      </c>
      <c r="H11944" s="25">
        <v>33366</v>
      </c>
      <c r="I11944" s="25"/>
      <c r="J11944" s="58" t="e">
        <f>HYPERLINK("#"&amp;"Insumos"&amp;"!A"&amp;MATCH($B11944,#REF!,0),"Ins "&amp;$B11944)</f>
        <v>#REF!</v>
      </c>
      <c r="M11944" s="220"/>
    </row>
    <row r="11945" spans="1:13" x14ac:dyDescent="0.2">
      <c r="A11945" s="35" t="s">
        <v>3085</v>
      </c>
      <c r="B11945" s="1" t="s">
        <v>1050</v>
      </c>
      <c r="C11945" s="45" t="s">
        <v>1063</v>
      </c>
      <c r="D11945" s="23" t="s">
        <v>5751</v>
      </c>
      <c r="E11945" s="23" t="s">
        <v>4136</v>
      </c>
      <c r="F11945" s="40">
        <v>1.44</v>
      </c>
      <c r="G11945" s="25">
        <v>34</v>
      </c>
      <c r="H11945" s="25">
        <v>49</v>
      </c>
      <c r="I11945" s="25"/>
      <c r="J11945" s="58" t="e">
        <f>HYPERLINK("#"&amp;"Insumos"&amp;"!A"&amp;MATCH($B11945,#REF!,0),"Ins "&amp;$B11945)</f>
        <v>#REF!</v>
      </c>
      <c r="M11945" s="220"/>
    </row>
    <row r="11946" spans="1:13" ht="38.25" x14ac:dyDescent="0.2">
      <c r="A11946" s="36" t="s">
        <v>8554</v>
      </c>
      <c r="B11946" s="26" t="s">
        <v>6816</v>
      </c>
      <c r="C11946" s="79" t="s">
        <v>10794</v>
      </c>
      <c r="D11946" s="37" t="s">
        <v>5608</v>
      </c>
      <c r="E11946" s="37" t="s">
        <v>465</v>
      </c>
      <c r="F11946" s="41"/>
      <c r="G11946" s="27"/>
      <c r="H11946" s="27"/>
      <c r="I11946" s="27">
        <v>108654</v>
      </c>
      <c r="M11946" s="220">
        <f t="shared" si="186"/>
        <v>142293</v>
      </c>
    </row>
    <row r="11947" spans="1:13" x14ac:dyDescent="0.2">
      <c r="A11947" s="35" t="s">
        <v>8554</v>
      </c>
      <c r="B11947" s="1" t="s">
        <v>5604</v>
      </c>
      <c r="C11947" s="45" t="s">
        <v>540</v>
      </c>
      <c r="D11947" s="23" t="s">
        <v>5585</v>
      </c>
      <c r="E11947" s="23" t="s">
        <v>466</v>
      </c>
      <c r="F11947" s="40">
        <v>0.03</v>
      </c>
      <c r="G11947" s="25">
        <v>531559</v>
      </c>
      <c r="H11947" s="25">
        <v>15947</v>
      </c>
      <c r="I11947" s="25"/>
      <c r="M11947" s="220"/>
    </row>
    <row r="11948" spans="1:13" x14ac:dyDescent="0.2">
      <c r="A11948" s="35" t="s">
        <v>8554</v>
      </c>
      <c r="B11948" s="1" t="s">
        <v>5572</v>
      </c>
      <c r="C11948" s="45" t="s">
        <v>971</v>
      </c>
      <c r="D11948" s="23" t="s">
        <v>5734</v>
      </c>
      <c r="E11948" s="23" t="s">
        <v>4141</v>
      </c>
      <c r="F11948" s="40">
        <v>0.6</v>
      </c>
      <c r="G11948" s="25">
        <v>37863</v>
      </c>
      <c r="H11948" s="25">
        <v>22718</v>
      </c>
      <c r="I11948" s="25"/>
      <c r="J11948" s="58" t="e">
        <f>HYPERLINK("#"&amp;"Insumos"&amp;"!A"&amp;MATCH($B11948,#REF!,0),"Ins "&amp;$B11948)</f>
        <v>#REF!</v>
      </c>
      <c r="M11948" s="220"/>
    </row>
    <row r="11949" spans="1:13" x14ac:dyDescent="0.2">
      <c r="A11949" s="35" t="s">
        <v>8554</v>
      </c>
      <c r="B11949" s="1" t="s">
        <v>263</v>
      </c>
      <c r="C11949" s="45" t="s">
        <v>696</v>
      </c>
      <c r="D11949" s="23" t="s">
        <v>5534</v>
      </c>
      <c r="E11949" s="23" t="s">
        <v>4140</v>
      </c>
      <c r="F11949" s="40">
        <v>5.4999999999999997E-3</v>
      </c>
      <c r="G11949" s="25">
        <v>187426</v>
      </c>
      <c r="H11949" s="25">
        <v>1031</v>
      </c>
      <c r="I11949" s="25"/>
      <c r="J11949" s="58" t="e">
        <f>HYPERLINK("#"&amp;"Insumos"&amp;"!A"&amp;MATCH($B11949,#REF!,0),"Ins "&amp;$B11949)</f>
        <v>#REF!</v>
      </c>
      <c r="M11949" s="220"/>
    </row>
    <row r="11950" spans="1:13" x14ac:dyDescent="0.2">
      <c r="A11950" s="35" t="s">
        <v>8554</v>
      </c>
      <c r="B11950" s="1" t="s">
        <v>5533</v>
      </c>
      <c r="C11950" s="45" t="s">
        <v>5892</v>
      </c>
      <c r="D11950" s="23" t="s">
        <v>977</v>
      </c>
      <c r="E11950" s="23" t="s">
        <v>4134</v>
      </c>
      <c r="F11950" s="40">
        <v>0.02</v>
      </c>
      <c r="G11950" s="25">
        <v>3623</v>
      </c>
      <c r="H11950" s="25">
        <v>72</v>
      </c>
      <c r="I11950" s="25"/>
      <c r="J11950" s="58" t="e">
        <f>HYPERLINK("#"&amp;"Insumos"&amp;"!A"&amp;MATCH($B11950,#REF!,0),"Ins "&amp;$B11950)</f>
        <v>#REF!</v>
      </c>
      <c r="M11950" s="220"/>
    </row>
    <row r="11951" spans="1:13" x14ac:dyDescent="0.2">
      <c r="A11951" s="35" t="s">
        <v>8554</v>
      </c>
      <c r="B11951" s="1" t="s">
        <v>4598</v>
      </c>
      <c r="C11951" s="45" t="s">
        <v>8895</v>
      </c>
      <c r="D11951" s="23" t="s">
        <v>5751</v>
      </c>
      <c r="E11951" s="23" t="s">
        <v>467</v>
      </c>
      <c r="F11951" s="40">
        <v>0.25</v>
      </c>
      <c r="G11951" s="25">
        <v>6656</v>
      </c>
      <c r="H11951" s="25">
        <v>1664</v>
      </c>
      <c r="I11951" s="25"/>
      <c r="J11951" s="58" t="e">
        <f>HYPERLINK("#"&amp;"Insumos"&amp;"!A"&amp;MATCH($B11951,#REF!,0),"Ins "&amp;$B11951)</f>
        <v>#REF!</v>
      </c>
      <c r="M11951" s="220"/>
    </row>
    <row r="11952" spans="1:13" x14ac:dyDescent="0.2">
      <c r="A11952" s="35" t="s">
        <v>8554</v>
      </c>
      <c r="B11952" s="34" t="s">
        <v>8531</v>
      </c>
      <c r="C11952" s="45" t="s">
        <v>8532</v>
      </c>
      <c r="D11952" s="23" t="s">
        <v>5751</v>
      </c>
      <c r="E11952" s="23" t="s">
        <v>465</v>
      </c>
      <c r="F11952" s="40">
        <v>1.07</v>
      </c>
      <c r="G11952" s="25">
        <v>51896</v>
      </c>
      <c r="H11952" s="25">
        <v>55529</v>
      </c>
      <c r="I11952" s="25"/>
      <c r="J11952" s="58" t="e">
        <f>HYPERLINK("#"&amp;"Insumos"&amp;"!A"&amp;MATCH($B11952,#REF!,0),"Ins "&amp;$B11952)</f>
        <v>#REF!</v>
      </c>
      <c r="M11952" s="220"/>
    </row>
    <row r="11953" spans="1:13" x14ac:dyDescent="0.2">
      <c r="A11953" s="35" t="s">
        <v>8554</v>
      </c>
      <c r="B11953" s="1" t="s">
        <v>5007</v>
      </c>
      <c r="C11953" s="45" t="s">
        <v>720</v>
      </c>
      <c r="D11953" s="23" t="s">
        <v>5751</v>
      </c>
      <c r="E11953" s="23" t="s">
        <v>4134</v>
      </c>
      <c r="F11953" s="40">
        <v>0.7</v>
      </c>
      <c r="G11953" s="25">
        <v>1897</v>
      </c>
      <c r="H11953" s="25">
        <v>1328</v>
      </c>
      <c r="I11953" s="25"/>
      <c r="J11953" s="58" t="e">
        <f>HYPERLINK("#"&amp;"Insumos"&amp;"!A"&amp;MATCH($B11953,#REF!,0),"Ins "&amp;$B11953)</f>
        <v>#REF!</v>
      </c>
      <c r="M11953" s="220"/>
    </row>
    <row r="11954" spans="1:13" x14ac:dyDescent="0.2">
      <c r="A11954" s="35" t="s">
        <v>8554</v>
      </c>
      <c r="B11954" s="1" t="s">
        <v>5162</v>
      </c>
      <c r="C11954" s="45" t="s">
        <v>1203</v>
      </c>
      <c r="D11954" s="23" t="s">
        <v>5751</v>
      </c>
      <c r="E11954" s="23" t="s">
        <v>467</v>
      </c>
      <c r="F11954" s="40">
        <v>4.5</v>
      </c>
      <c r="G11954" s="25">
        <v>2295</v>
      </c>
      <c r="H11954" s="25">
        <v>10328</v>
      </c>
      <c r="I11954" s="25"/>
      <c r="J11954" s="58" t="e">
        <f>HYPERLINK("#"&amp;"Insumos"&amp;"!A"&amp;MATCH($B11954,#REF!,0),"Ins "&amp;$B11954)</f>
        <v>#REF!</v>
      </c>
      <c r="M11954" s="220"/>
    </row>
    <row r="11955" spans="1:13" x14ac:dyDescent="0.2">
      <c r="A11955" s="35" t="s">
        <v>8554</v>
      </c>
      <c r="B11955" s="1" t="s">
        <v>1050</v>
      </c>
      <c r="C11955" s="45" t="s">
        <v>1063</v>
      </c>
      <c r="D11955" s="23" t="s">
        <v>5751</v>
      </c>
      <c r="E11955" s="23" t="s">
        <v>4136</v>
      </c>
      <c r="F11955" s="40">
        <v>1.08</v>
      </c>
      <c r="G11955" s="25">
        <v>34</v>
      </c>
      <c r="H11955" s="25">
        <v>37</v>
      </c>
      <c r="I11955" s="25"/>
      <c r="J11955" s="58" t="e">
        <f>HYPERLINK("#"&amp;"Insumos"&amp;"!A"&amp;MATCH($B11955,#REF!,0),"Ins "&amp;$B11955)</f>
        <v>#REF!</v>
      </c>
      <c r="M11955" s="220"/>
    </row>
    <row r="11956" spans="1:13" ht="38.25" x14ac:dyDescent="0.2">
      <c r="A11956" s="36" t="s">
        <v>3086</v>
      </c>
      <c r="B11956" s="26" t="s">
        <v>6816</v>
      </c>
      <c r="C11956" s="79" t="s">
        <v>12015</v>
      </c>
      <c r="D11956" s="37" t="s">
        <v>5608</v>
      </c>
      <c r="E11956" s="37" t="s">
        <v>465</v>
      </c>
      <c r="F11956" s="41"/>
      <c r="G11956" s="27"/>
      <c r="H11956" s="27"/>
      <c r="I11956" s="27">
        <v>89636</v>
      </c>
      <c r="M11956" s="220">
        <f t="shared" si="186"/>
        <v>117387</v>
      </c>
    </row>
    <row r="11957" spans="1:13" x14ac:dyDescent="0.2">
      <c r="A11957" s="35" t="s">
        <v>3086</v>
      </c>
      <c r="B11957" s="1" t="s">
        <v>5572</v>
      </c>
      <c r="C11957" s="45" t="s">
        <v>971</v>
      </c>
      <c r="D11957" s="23" t="s">
        <v>5734</v>
      </c>
      <c r="E11957" s="23" t="s">
        <v>4141</v>
      </c>
      <c r="F11957" s="40">
        <v>0.66</v>
      </c>
      <c r="G11957" s="25">
        <v>37863</v>
      </c>
      <c r="H11957" s="25">
        <v>24990</v>
      </c>
      <c r="I11957" s="25"/>
      <c r="J11957" s="58" t="e">
        <f>HYPERLINK("#"&amp;"Insumos"&amp;"!A"&amp;MATCH($B11957,#REF!,0),"Ins "&amp;$B11957)</f>
        <v>#REF!</v>
      </c>
      <c r="M11957" s="220"/>
    </row>
    <row r="11958" spans="1:13" x14ac:dyDescent="0.2">
      <c r="A11958" s="35" t="s">
        <v>3086</v>
      </c>
      <c r="B11958" s="1" t="s">
        <v>263</v>
      </c>
      <c r="C11958" s="45" t="s">
        <v>696</v>
      </c>
      <c r="D11958" s="23" t="s">
        <v>5534</v>
      </c>
      <c r="E11958" s="23" t="s">
        <v>4140</v>
      </c>
      <c r="F11958" s="40">
        <v>8.5000000000000006E-3</v>
      </c>
      <c r="G11958" s="25">
        <v>187426</v>
      </c>
      <c r="H11958" s="25">
        <v>1593</v>
      </c>
      <c r="I11958" s="25"/>
      <c r="J11958" s="58" t="e">
        <f>HYPERLINK("#"&amp;"Insumos"&amp;"!A"&amp;MATCH($B11958,#REF!,0),"Ins "&amp;$B11958)</f>
        <v>#REF!</v>
      </c>
      <c r="M11958" s="220"/>
    </row>
    <row r="11959" spans="1:13" x14ac:dyDescent="0.2">
      <c r="A11959" s="35" t="s">
        <v>3086</v>
      </c>
      <c r="B11959" s="1" t="s">
        <v>5533</v>
      </c>
      <c r="C11959" s="45" t="s">
        <v>5892</v>
      </c>
      <c r="D11959" s="23" t="s">
        <v>977</v>
      </c>
      <c r="E11959" s="23" t="s">
        <v>4134</v>
      </c>
      <c r="F11959" s="40">
        <v>0.02</v>
      </c>
      <c r="G11959" s="25">
        <v>3623</v>
      </c>
      <c r="H11959" s="25">
        <v>72</v>
      </c>
      <c r="I11959" s="25"/>
      <c r="J11959" s="58" t="e">
        <f>HYPERLINK("#"&amp;"Insumos"&amp;"!A"&amp;MATCH($B11959,#REF!,0),"Ins "&amp;$B11959)</f>
        <v>#REF!</v>
      </c>
      <c r="M11959" s="220"/>
    </row>
    <row r="11960" spans="1:13" x14ac:dyDescent="0.2">
      <c r="A11960" s="35" t="s">
        <v>3086</v>
      </c>
      <c r="B11960" s="1" t="s">
        <v>4599</v>
      </c>
      <c r="C11960" s="45" t="s">
        <v>8895</v>
      </c>
      <c r="D11960" s="23" t="s">
        <v>5751</v>
      </c>
      <c r="E11960" s="23" t="s">
        <v>467</v>
      </c>
      <c r="F11960" s="40">
        <v>1</v>
      </c>
      <c r="G11960" s="25">
        <v>6656</v>
      </c>
      <c r="H11960" s="25">
        <v>6656</v>
      </c>
      <c r="I11960" s="25"/>
      <c r="J11960" s="58" t="e">
        <f>HYPERLINK("#"&amp;"Insumos"&amp;"!A"&amp;MATCH($B11960,#REF!,0),"Ins "&amp;$B11960)</f>
        <v>#REF!</v>
      </c>
      <c r="M11960" s="220"/>
    </row>
    <row r="11961" spans="1:13" ht="25.5" x14ac:dyDescent="0.2">
      <c r="A11961" s="35" t="s">
        <v>3086</v>
      </c>
      <c r="B11961" s="1" t="s">
        <v>4631</v>
      </c>
      <c r="C11961" s="45" t="s">
        <v>1458</v>
      </c>
      <c r="D11961" s="23" t="s">
        <v>5751</v>
      </c>
      <c r="E11961" s="23" t="s">
        <v>465</v>
      </c>
      <c r="F11961" s="40">
        <v>1.03</v>
      </c>
      <c r="G11961" s="25">
        <v>53395</v>
      </c>
      <c r="H11961" s="25">
        <v>54997</v>
      </c>
      <c r="I11961" s="25"/>
      <c r="J11961" s="58" t="e">
        <f>HYPERLINK("#"&amp;"Insumos"&amp;"!A"&amp;MATCH($B11961,#REF!,0),"Ins "&amp;$B11961)</f>
        <v>#REF!</v>
      </c>
      <c r="M11961" s="220"/>
    </row>
    <row r="11962" spans="1:13" x14ac:dyDescent="0.2">
      <c r="A11962" s="35" t="s">
        <v>3086</v>
      </c>
      <c r="B11962" s="1" t="s">
        <v>5007</v>
      </c>
      <c r="C11962" s="45" t="s">
        <v>720</v>
      </c>
      <c r="D11962" s="23" t="s">
        <v>5751</v>
      </c>
      <c r="E11962" s="23" t="s">
        <v>4134</v>
      </c>
      <c r="F11962" s="40">
        <v>0.7</v>
      </c>
      <c r="G11962" s="25">
        <v>1897</v>
      </c>
      <c r="H11962" s="25">
        <v>1328</v>
      </c>
      <c r="I11962" s="25"/>
      <c r="J11962" s="58" t="e">
        <f>HYPERLINK("#"&amp;"Insumos"&amp;"!A"&amp;MATCH($B11962,#REF!,0),"Ins "&amp;$B11962)</f>
        <v>#REF!</v>
      </c>
      <c r="M11962" s="220"/>
    </row>
    <row r="11963" spans="1:13" ht="51" x14ac:dyDescent="0.2">
      <c r="A11963" s="36" t="s">
        <v>3087</v>
      </c>
      <c r="B11963" s="26" t="s">
        <v>6816</v>
      </c>
      <c r="C11963" s="79" t="s">
        <v>10795</v>
      </c>
      <c r="D11963" s="37" t="s">
        <v>5608</v>
      </c>
      <c r="E11963" s="37" t="s">
        <v>465</v>
      </c>
      <c r="F11963" s="41"/>
      <c r="G11963" s="27"/>
      <c r="H11963" s="27"/>
      <c r="I11963" s="27">
        <v>100638</v>
      </c>
      <c r="M11963" s="220">
        <f t="shared" si="186"/>
        <v>131796</v>
      </c>
    </row>
    <row r="11964" spans="1:13" x14ac:dyDescent="0.2">
      <c r="A11964" s="35" t="s">
        <v>3087</v>
      </c>
      <c r="B11964" s="1" t="s">
        <v>5572</v>
      </c>
      <c r="C11964" s="45" t="s">
        <v>971</v>
      </c>
      <c r="D11964" s="23" t="s">
        <v>5734</v>
      </c>
      <c r="E11964" s="23" t="s">
        <v>4141</v>
      </c>
      <c r="F11964" s="40">
        <v>0.66</v>
      </c>
      <c r="G11964" s="25">
        <v>37863</v>
      </c>
      <c r="H11964" s="25">
        <v>24990</v>
      </c>
      <c r="I11964" s="25"/>
      <c r="J11964" s="58" t="e">
        <f>HYPERLINK("#"&amp;"Insumos"&amp;"!A"&amp;MATCH($B11964,#REF!,0),"Ins "&amp;$B11964)</f>
        <v>#REF!</v>
      </c>
      <c r="M11964" s="220"/>
    </row>
    <row r="11965" spans="1:13" x14ac:dyDescent="0.2">
      <c r="A11965" s="35" t="s">
        <v>3087</v>
      </c>
      <c r="B11965" s="1" t="s">
        <v>263</v>
      </c>
      <c r="C11965" s="45" t="s">
        <v>696</v>
      </c>
      <c r="D11965" s="23" t="s">
        <v>5534</v>
      </c>
      <c r="E11965" s="23" t="s">
        <v>4140</v>
      </c>
      <c r="F11965" s="40">
        <v>9.5999999999999992E-3</v>
      </c>
      <c r="G11965" s="25">
        <v>187426</v>
      </c>
      <c r="H11965" s="25">
        <v>1799</v>
      </c>
      <c r="I11965" s="25"/>
      <c r="J11965" s="58" t="e">
        <f>HYPERLINK("#"&amp;"Insumos"&amp;"!A"&amp;MATCH($B11965,#REF!,0),"Ins "&amp;$B11965)</f>
        <v>#REF!</v>
      </c>
      <c r="M11965" s="220"/>
    </row>
    <row r="11966" spans="1:13" x14ac:dyDescent="0.2">
      <c r="A11966" s="35" t="s">
        <v>3087</v>
      </c>
      <c r="B11966" s="1" t="s">
        <v>5533</v>
      </c>
      <c r="C11966" s="45" t="s">
        <v>5892</v>
      </c>
      <c r="D11966" s="23" t="s">
        <v>977</v>
      </c>
      <c r="E11966" s="23" t="s">
        <v>4134</v>
      </c>
      <c r="F11966" s="40">
        <v>0.02</v>
      </c>
      <c r="G11966" s="25">
        <v>3623</v>
      </c>
      <c r="H11966" s="25">
        <v>72</v>
      </c>
      <c r="I11966" s="25"/>
      <c r="J11966" s="58" t="e">
        <f>HYPERLINK("#"&amp;"Insumos"&amp;"!A"&amp;MATCH($B11966,#REF!,0),"Ins "&amp;$B11966)</f>
        <v>#REF!</v>
      </c>
      <c r="M11966" s="220"/>
    </row>
    <row r="11967" spans="1:13" x14ac:dyDescent="0.2">
      <c r="A11967" s="35" t="s">
        <v>3087</v>
      </c>
      <c r="B11967" s="1" t="s">
        <v>4599</v>
      </c>
      <c r="C11967" s="45" t="s">
        <v>8895</v>
      </c>
      <c r="D11967" s="23" t="s">
        <v>5751</v>
      </c>
      <c r="E11967" s="23" t="s">
        <v>467</v>
      </c>
      <c r="F11967" s="40">
        <v>1</v>
      </c>
      <c r="G11967" s="25">
        <v>6656</v>
      </c>
      <c r="H11967" s="25">
        <v>6656</v>
      </c>
      <c r="I11967" s="25"/>
      <c r="J11967" s="58" t="e">
        <f>HYPERLINK("#"&amp;"Insumos"&amp;"!A"&amp;MATCH($B11967,#REF!,0),"Ins "&amp;$B11967)</f>
        <v>#REF!</v>
      </c>
      <c r="M11967" s="220"/>
    </row>
    <row r="11968" spans="1:13" ht="25.5" x14ac:dyDescent="0.2">
      <c r="A11968" s="35" t="s">
        <v>3087</v>
      </c>
      <c r="B11968" s="1" t="s">
        <v>4630</v>
      </c>
      <c r="C11968" s="45" t="s">
        <v>1457</v>
      </c>
      <c r="D11968" s="23" t="s">
        <v>5751</v>
      </c>
      <c r="E11968" s="23" t="s">
        <v>465</v>
      </c>
      <c r="F11968" s="40">
        <v>1.03</v>
      </c>
      <c r="G11968" s="25">
        <v>63877</v>
      </c>
      <c r="H11968" s="25">
        <v>65793</v>
      </c>
      <c r="I11968" s="25"/>
      <c r="J11968" s="58" t="e">
        <f>HYPERLINK("#"&amp;"Insumos"&amp;"!A"&amp;MATCH($B11968,#REF!,0),"Ins "&amp;$B11968)</f>
        <v>#REF!</v>
      </c>
      <c r="M11968" s="220"/>
    </row>
    <row r="11969" spans="1:13" x14ac:dyDescent="0.2">
      <c r="A11969" s="35" t="s">
        <v>3087</v>
      </c>
      <c r="B11969" s="1" t="s">
        <v>5007</v>
      </c>
      <c r="C11969" s="45" t="s">
        <v>720</v>
      </c>
      <c r="D11969" s="23" t="s">
        <v>5751</v>
      </c>
      <c r="E11969" s="23" t="s">
        <v>4134</v>
      </c>
      <c r="F11969" s="40">
        <v>0.7</v>
      </c>
      <c r="G11969" s="25">
        <v>1897</v>
      </c>
      <c r="H11969" s="25">
        <v>1328</v>
      </c>
      <c r="I11969" s="25"/>
      <c r="J11969" s="58" t="e">
        <f>HYPERLINK("#"&amp;"Insumos"&amp;"!A"&amp;MATCH($B11969,#REF!,0),"Ins "&amp;$B11969)</f>
        <v>#REF!</v>
      </c>
      <c r="M11969" s="220"/>
    </row>
    <row r="11970" spans="1:13" ht="51" x14ac:dyDescent="0.2">
      <c r="A11970" s="36" t="s">
        <v>3088</v>
      </c>
      <c r="B11970" s="26" t="s">
        <v>6816</v>
      </c>
      <c r="C11970" s="79" t="s">
        <v>10796</v>
      </c>
      <c r="D11970" s="37" t="s">
        <v>5608</v>
      </c>
      <c r="E11970" s="37" t="s">
        <v>465</v>
      </c>
      <c r="F11970" s="41"/>
      <c r="G11970" s="27"/>
      <c r="H11970" s="27"/>
      <c r="I11970" s="27">
        <v>86172</v>
      </c>
      <c r="M11970" s="220">
        <f t="shared" si="186"/>
        <v>112851</v>
      </c>
    </row>
    <row r="11971" spans="1:13" x14ac:dyDescent="0.2">
      <c r="A11971" s="35" t="s">
        <v>3088</v>
      </c>
      <c r="B11971" s="1" t="s">
        <v>5572</v>
      </c>
      <c r="C11971" s="45" t="s">
        <v>971</v>
      </c>
      <c r="D11971" s="23" t="s">
        <v>5734</v>
      </c>
      <c r="E11971" s="23" t="s">
        <v>4141</v>
      </c>
      <c r="F11971" s="40">
        <v>0.66</v>
      </c>
      <c r="G11971" s="25">
        <v>37863</v>
      </c>
      <c r="H11971" s="25">
        <v>24990</v>
      </c>
      <c r="I11971" s="25"/>
      <c r="J11971" s="58" t="e">
        <f>HYPERLINK("#"&amp;"Insumos"&amp;"!A"&amp;MATCH($B11971,#REF!,0),"Ins "&amp;$B11971)</f>
        <v>#REF!</v>
      </c>
      <c r="M11971" s="220"/>
    </row>
    <row r="11972" spans="1:13" x14ac:dyDescent="0.2">
      <c r="A11972" s="35" t="s">
        <v>3088</v>
      </c>
      <c r="B11972" s="1" t="s">
        <v>263</v>
      </c>
      <c r="C11972" s="45" t="s">
        <v>696</v>
      </c>
      <c r="D11972" s="23" t="s">
        <v>5534</v>
      </c>
      <c r="E11972" s="23" t="s">
        <v>4140</v>
      </c>
      <c r="F11972" s="40">
        <v>8.2000000000000007E-3</v>
      </c>
      <c r="G11972" s="25">
        <v>187426</v>
      </c>
      <c r="H11972" s="25">
        <v>1537</v>
      </c>
      <c r="I11972" s="25"/>
      <c r="J11972" s="58" t="e">
        <f>HYPERLINK("#"&amp;"Insumos"&amp;"!A"&amp;MATCH($B11972,#REF!,0),"Ins "&amp;$B11972)</f>
        <v>#REF!</v>
      </c>
      <c r="M11972" s="220"/>
    </row>
    <row r="11973" spans="1:13" x14ac:dyDescent="0.2">
      <c r="A11973" s="35" t="s">
        <v>3088</v>
      </c>
      <c r="B11973" s="1" t="s">
        <v>5533</v>
      </c>
      <c r="C11973" s="45" t="s">
        <v>5892</v>
      </c>
      <c r="D11973" s="23" t="s">
        <v>977</v>
      </c>
      <c r="E11973" s="23" t="s">
        <v>4134</v>
      </c>
      <c r="F11973" s="40">
        <v>0.02</v>
      </c>
      <c r="G11973" s="25">
        <v>3623</v>
      </c>
      <c r="H11973" s="25">
        <v>72</v>
      </c>
      <c r="I11973" s="25"/>
      <c r="J11973" s="58" t="e">
        <f>HYPERLINK("#"&amp;"Insumos"&amp;"!A"&amp;MATCH($B11973,#REF!,0),"Ins "&amp;$B11973)</f>
        <v>#REF!</v>
      </c>
      <c r="M11973" s="220"/>
    </row>
    <row r="11974" spans="1:13" x14ac:dyDescent="0.2">
      <c r="A11974" s="35" t="s">
        <v>3088</v>
      </c>
      <c r="B11974" s="1" t="s">
        <v>4599</v>
      </c>
      <c r="C11974" s="45" t="s">
        <v>8895</v>
      </c>
      <c r="D11974" s="23" t="s">
        <v>5751</v>
      </c>
      <c r="E11974" s="23" t="s">
        <v>467</v>
      </c>
      <c r="F11974" s="40">
        <v>1</v>
      </c>
      <c r="G11974" s="25">
        <v>6656</v>
      </c>
      <c r="H11974" s="25">
        <v>6656</v>
      </c>
      <c r="I11974" s="25"/>
      <c r="J11974" s="58" t="e">
        <f>HYPERLINK("#"&amp;"Insumos"&amp;"!A"&amp;MATCH($B11974,#REF!,0),"Ins "&amp;$B11974)</f>
        <v>#REF!</v>
      </c>
      <c r="M11974" s="220"/>
    </row>
    <row r="11975" spans="1:13" ht="25.5" x14ac:dyDescent="0.2">
      <c r="A11975" s="35" t="s">
        <v>3088</v>
      </c>
      <c r="B11975" s="1" t="s">
        <v>4627</v>
      </c>
      <c r="C11975" s="45" t="s">
        <v>1454</v>
      </c>
      <c r="D11975" s="23" t="s">
        <v>5751</v>
      </c>
      <c r="E11975" s="23" t="s">
        <v>465</v>
      </c>
      <c r="F11975" s="40">
        <v>1.03</v>
      </c>
      <c r="G11975" s="25">
        <v>50086</v>
      </c>
      <c r="H11975" s="25">
        <v>51589</v>
      </c>
      <c r="I11975" s="25"/>
      <c r="J11975" s="58" t="e">
        <f>HYPERLINK("#"&amp;"Insumos"&amp;"!A"&amp;MATCH($B11975,#REF!,0),"Ins "&amp;$B11975)</f>
        <v>#REF!</v>
      </c>
      <c r="M11975" s="220"/>
    </row>
    <row r="11976" spans="1:13" x14ac:dyDescent="0.2">
      <c r="A11976" s="35" t="s">
        <v>3088</v>
      </c>
      <c r="B11976" s="1" t="s">
        <v>5007</v>
      </c>
      <c r="C11976" s="45" t="s">
        <v>720</v>
      </c>
      <c r="D11976" s="23" t="s">
        <v>5751</v>
      </c>
      <c r="E11976" s="23" t="s">
        <v>4134</v>
      </c>
      <c r="F11976" s="40">
        <v>0.7</v>
      </c>
      <c r="G11976" s="25">
        <v>1897</v>
      </c>
      <c r="H11976" s="25">
        <v>1328</v>
      </c>
      <c r="I11976" s="25"/>
      <c r="J11976" s="58" t="e">
        <f>HYPERLINK("#"&amp;"Insumos"&amp;"!A"&amp;MATCH($B11976,#REF!,0),"Ins "&amp;$B11976)</f>
        <v>#REF!</v>
      </c>
      <c r="M11976" s="220"/>
    </row>
    <row r="11977" spans="1:13" ht="51" x14ac:dyDescent="0.2">
      <c r="A11977" s="36" t="s">
        <v>3089</v>
      </c>
      <c r="B11977" s="26" t="s">
        <v>6816</v>
      </c>
      <c r="C11977" s="79" t="s">
        <v>10797</v>
      </c>
      <c r="D11977" s="37" t="s">
        <v>5608</v>
      </c>
      <c r="E11977" s="37" t="s">
        <v>465</v>
      </c>
      <c r="F11977" s="41"/>
      <c r="G11977" s="27"/>
      <c r="H11977" s="27"/>
      <c r="I11977" s="27">
        <v>77472</v>
      </c>
      <c r="M11977" s="220">
        <f t="shared" ref="M11977:M12034" si="187">ROUND(I11977*(1+$L$2),0)</f>
        <v>101457</v>
      </c>
    </row>
    <row r="11978" spans="1:13" x14ac:dyDescent="0.2">
      <c r="A11978" s="35" t="s">
        <v>3089</v>
      </c>
      <c r="B11978" s="1" t="s">
        <v>5572</v>
      </c>
      <c r="C11978" s="45" t="s">
        <v>971</v>
      </c>
      <c r="D11978" s="23" t="s">
        <v>5734</v>
      </c>
      <c r="E11978" s="23" t="s">
        <v>4141</v>
      </c>
      <c r="F11978" s="40">
        <v>0.66</v>
      </c>
      <c r="G11978" s="25">
        <v>37863</v>
      </c>
      <c r="H11978" s="25">
        <v>24990</v>
      </c>
      <c r="I11978" s="25"/>
      <c r="J11978" s="58" t="e">
        <f>HYPERLINK("#"&amp;"Insumos"&amp;"!A"&amp;MATCH($B11978,#REF!,0),"Ins "&amp;$B11978)</f>
        <v>#REF!</v>
      </c>
      <c r="M11978" s="220"/>
    </row>
    <row r="11979" spans="1:13" x14ac:dyDescent="0.2">
      <c r="A11979" s="35" t="s">
        <v>3089</v>
      </c>
      <c r="B11979" s="1" t="s">
        <v>263</v>
      </c>
      <c r="C11979" s="45" t="s">
        <v>696</v>
      </c>
      <c r="D11979" s="23" t="s">
        <v>5534</v>
      </c>
      <c r="E11979" s="23" t="s">
        <v>4140</v>
      </c>
      <c r="F11979" s="40">
        <v>7.3000000000000001E-3</v>
      </c>
      <c r="G11979" s="25">
        <v>187426</v>
      </c>
      <c r="H11979" s="25">
        <v>1368</v>
      </c>
      <c r="I11979" s="25"/>
      <c r="J11979" s="58" t="e">
        <f>HYPERLINK("#"&amp;"Insumos"&amp;"!A"&amp;MATCH($B11979,#REF!,0),"Ins "&amp;$B11979)</f>
        <v>#REF!</v>
      </c>
      <c r="M11979" s="220"/>
    </row>
    <row r="11980" spans="1:13" x14ac:dyDescent="0.2">
      <c r="A11980" s="35" t="s">
        <v>3089</v>
      </c>
      <c r="B11980" s="1" t="s">
        <v>5533</v>
      </c>
      <c r="C11980" s="45" t="s">
        <v>5892</v>
      </c>
      <c r="D11980" s="23" t="s">
        <v>977</v>
      </c>
      <c r="E11980" s="23" t="s">
        <v>4134</v>
      </c>
      <c r="F11980" s="40">
        <v>0.02</v>
      </c>
      <c r="G11980" s="25">
        <v>3623</v>
      </c>
      <c r="H11980" s="25">
        <v>72</v>
      </c>
      <c r="I11980" s="25"/>
      <c r="J11980" s="58" t="e">
        <f>HYPERLINK("#"&amp;"Insumos"&amp;"!A"&amp;MATCH($B11980,#REF!,0),"Ins "&amp;$B11980)</f>
        <v>#REF!</v>
      </c>
      <c r="M11980" s="220"/>
    </row>
    <row r="11981" spans="1:13" x14ac:dyDescent="0.2">
      <c r="A11981" s="35" t="s">
        <v>3089</v>
      </c>
      <c r="B11981" s="1" t="s">
        <v>4599</v>
      </c>
      <c r="C11981" s="45" t="s">
        <v>8895</v>
      </c>
      <c r="D11981" s="23" t="s">
        <v>5751</v>
      </c>
      <c r="E11981" s="23" t="s">
        <v>467</v>
      </c>
      <c r="F11981" s="40">
        <v>1</v>
      </c>
      <c r="G11981" s="25">
        <v>6656</v>
      </c>
      <c r="H11981" s="25">
        <v>6656</v>
      </c>
      <c r="I11981" s="25"/>
      <c r="J11981" s="58" t="e">
        <f>HYPERLINK("#"&amp;"Insumos"&amp;"!A"&amp;MATCH($B11981,#REF!,0),"Ins "&amp;$B11981)</f>
        <v>#REF!</v>
      </c>
      <c r="M11981" s="220"/>
    </row>
    <row r="11982" spans="1:13" ht="25.5" x14ac:dyDescent="0.2">
      <c r="A11982" s="35" t="s">
        <v>3089</v>
      </c>
      <c r="B11982" s="1" t="s">
        <v>4628</v>
      </c>
      <c r="C11982" s="45" t="s">
        <v>1455</v>
      </c>
      <c r="D11982" s="23" t="s">
        <v>5751</v>
      </c>
      <c r="E11982" s="23" t="s">
        <v>465</v>
      </c>
      <c r="F11982" s="40">
        <v>1.03</v>
      </c>
      <c r="G11982" s="25">
        <v>41804</v>
      </c>
      <c r="H11982" s="25">
        <v>43058</v>
      </c>
      <c r="I11982" s="25"/>
      <c r="J11982" s="58" t="e">
        <f>HYPERLINK("#"&amp;"Insumos"&amp;"!A"&amp;MATCH($B11982,#REF!,0),"Ins "&amp;$B11982)</f>
        <v>#REF!</v>
      </c>
      <c r="M11982" s="220"/>
    </row>
    <row r="11983" spans="1:13" x14ac:dyDescent="0.2">
      <c r="A11983" s="35" t="s">
        <v>3089</v>
      </c>
      <c r="B11983" s="1" t="s">
        <v>5007</v>
      </c>
      <c r="C11983" s="45" t="s">
        <v>720</v>
      </c>
      <c r="D11983" s="23" t="s">
        <v>5751</v>
      </c>
      <c r="E11983" s="23" t="s">
        <v>4134</v>
      </c>
      <c r="F11983" s="40">
        <v>0.7</v>
      </c>
      <c r="G11983" s="25">
        <v>1897</v>
      </c>
      <c r="H11983" s="25">
        <v>1328</v>
      </c>
      <c r="I11983" s="25"/>
      <c r="J11983" s="58" t="e">
        <f>HYPERLINK("#"&amp;"Insumos"&amp;"!A"&amp;MATCH($B11983,#REF!,0),"Ins "&amp;$B11983)</f>
        <v>#REF!</v>
      </c>
      <c r="M11983" s="220"/>
    </row>
    <row r="11984" spans="1:13" ht="51" x14ac:dyDescent="0.2">
      <c r="A11984" s="36" t="s">
        <v>3090</v>
      </c>
      <c r="B11984" s="26" t="s">
        <v>6816</v>
      </c>
      <c r="C11984" s="79" t="s">
        <v>10798</v>
      </c>
      <c r="D11984" s="37" t="s">
        <v>5608</v>
      </c>
      <c r="E11984" s="37" t="s">
        <v>465</v>
      </c>
      <c r="F11984" s="41"/>
      <c r="G11984" s="27"/>
      <c r="H11984" s="27"/>
      <c r="I11984" s="27">
        <v>86172</v>
      </c>
      <c r="M11984" s="220">
        <f t="shared" si="187"/>
        <v>112851</v>
      </c>
    </row>
    <row r="11985" spans="1:13" x14ac:dyDescent="0.2">
      <c r="A11985" s="35" t="s">
        <v>3090</v>
      </c>
      <c r="B11985" s="1" t="s">
        <v>5572</v>
      </c>
      <c r="C11985" s="45" t="s">
        <v>971</v>
      </c>
      <c r="D11985" s="23" t="s">
        <v>5734</v>
      </c>
      <c r="E11985" s="23" t="s">
        <v>4141</v>
      </c>
      <c r="F11985" s="40">
        <v>0.66</v>
      </c>
      <c r="G11985" s="25">
        <v>37863</v>
      </c>
      <c r="H11985" s="25">
        <v>24990</v>
      </c>
      <c r="I11985" s="25"/>
      <c r="J11985" s="58" t="e">
        <f>HYPERLINK("#"&amp;"Insumos"&amp;"!A"&amp;MATCH($B11985,#REF!,0),"Ins "&amp;$B11985)</f>
        <v>#REF!</v>
      </c>
      <c r="M11985" s="220"/>
    </row>
    <row r="11986" spans="1:13" x14ac:dyDescent="0.2">
      <c r="A11986" s="35" t="s">
        <v>3090</v>
      </c>
      <c r="B11986" s="1" t="s">
        <v>263</v>
      </c>
      <c r="C11986" s="45" t="s">
        <v>696</v>
      </c>
      <c r="D11986" s="23" t="s">
        <v>5534</v>
      </c>
      <c r="E11986" s="23" t="s">
        <v>4140</v>
      </c>
      <c r="F11986" s="40">
        <v>8.2000000000000007E-3</v>
      </c>
      <c r="G11986" s="25">
        <v>187426</v>
      </c>
      <c r="H11986" s="25">
        <v>1537</v>
      </c>
      <c r="I11986" s="25"/>
      <c r="J11986" s="58" t="e">
        <f>HYPERLINK("#"&amp;"Insumos"&amp;"!A"&amp;MATCH($B11986,#REF!,0),"Ins "&amp;$B11986)</f>
        <v>#REF!</v>
      </c>
      <c r="M11986" s="220"/>
    </row>
    <row r="11987" spans="1:13" x14ac:dyDescent="0.2">
      <c r="A11987" s="35" t="s">
        <v>3090</v>
      </c>
      <c r="B11987" s="1" t="s">
        <v>5533</v>
      </c>
      <c r="C11987" s="45" t="s">
        <v>5892</v>
      </c>
      <c r="D11987" s="23" t="s">
        <v>977</v>
      </c>
      <c r="E11987" s="23" t="s">
        <v>4134</v>
      </c>
      <c r="F11987" s="40">
        <v>0.02</v>
      </c>
      <c r="G11987" s="25">
        <v>3623</v>
      </c>
      <c r="H11987" s="25">
        <v>72</v>
      </c>
      <c r="I11987" s="25"/>
      <c r="J11987" s="58" t="e">
        <f>HYPERLINK("#"&amp;"Insumos"&amp;"!A"&amp;MATCH($B11987,#REF!,0),"Ins "&amp;$B11987)</f>
        <v>#REF!</v>
      </c>
      <c r="M11987" s="220"/>
    </row>
    <row r="11988" spans="1:13" x14ac:dyDescent="0.2">
      <c r="A11988" s="35" t="s">
        <v>3090</v>
      </c>
      <c r="B11988" s="1" t="s">
        <v>4599</v>
      </c>
      <c r="C11988" s="45" t="s">
        <v>8895</v>
      </c>
      <c r="D11988" s="23" t="s">
        <v>5751</v>
      </c>
      <c r="E11988" s="23" t="s">
        <v>467</v>
      </c>
      <c r="F11988" s="40">
        <v>1</v>
      </c>
      <c r="G11988" s="25">
        <v>6656</v>
      </c>
      <c r="H11988" s="25">
        <v>6656</v>
      </c>
      <c r="I11988" s="25"/>
      <c r="J11988" s="58" t="e">
        <f>HYPERLINK("#"&amp;"Insumos"&amp;"!A"&amp;MATCH($B11988,#REF!,0),"Ins "&amp;$B11988)</f>
        <v>#REF!</v>
      </c>
      <c r="M11988" s="220"/>
    </row>
    <row r="11989" spans="1:13" ht="25.5" x14ac:dyDescent="0.2">
      <c r="A11989" s="35" t="s">
        <v>3090</v>
      </c>
      <c r="B11989" s="1" t="s">
        <v>4627</v>
      </c>
      <c r="C11989" s="45" t="s">
        <v>1454</v>
      </c>
      <c r="D11989" s="23" t="s">
        <v>5751</v>
      </c>
      <c r="E11989" s="23" t="s">
        <v>465</v>
      </c>
      <c r="F11989" s="40">
        <v>1.03</v>
      </c>
      <c r="G11989" s="25">
        <v>50086</v>
      </c>
      <c r="H11989" s="25">
        <v>51589</v>
      </c>
      <c r="I11989" s="25"/>
      <c r="J11989" s="58" t="e">
        <f>HYPERLINK("#"&amp;"Insumos"&amp;"!A"&amp;MATCH($B11989,#REF!,0),"Ins "&amp;$B11989)</f>
        <v>#REF!</v>
      </c>
      <c r="M11989" s="220"/>
    </row>
    <row r="11990" spans="1:13" x14ac:dyDescent="0.2">
      <c r="A11990" s="35" t="s">
        <v>3090</v>
      </c>
      <c r="B11990" s="1" t="s">
        <v>5007</v>
      </c>
      <c r="C11990" s="45" t="s">
        <v>720</v>
      </c>
      <c r="D11990" s="23" t="s">
        <v>5751</v>
      </c>
      <c r="E11990" s="23" t="s">
        <v>4134</v>
      </c>
      <c r="F11990" s="40">
        <v>0.7</v>
      </c>
      <c r="G11990" s="25">
        <v>1897</v>
      </c>
      <c r="H11990" s="25">
        <v>1328</v>
      </c>
      <c r="I11990" s="25"/>
      <c r="J11990" s="58" t="e">
        <f>HYPERLINK("#"&amp;"Insumos"&amp;"!A"&amp;MATCH($B11990,#REF!,0),"Ins "&amp;$B11990)</f>
        <v>#REF!</v>
      </c>
      <c r="M11990" s="220"/>
    </row>
    <row r="11991" spans="1:13" ht="51" x14ac:dyDescent="0.2">
      <c r="A11991" s="36" t="s">
        <v>3091</v>
      </c>
      <c r="B11991" s="26" t="s">
        <v>6816</v>
      </c>
      <c r="C11991" s="79" t="s">
        <v>10799</v>
      </c>
      <c r="D11991" s="37" t="s">
        <v>5608</v>
      </c>
      <c r="E11991" s="37" t="s">
        <v>465</v>
      </c>
      <c r="F11991" s="41"/>
      <c r="G11991" s="27"/>
      <c r="H11991" s="27"/>
      <c r="I11991" s="27">
        <v>73769</v>
      </c>
      <c r="M11991" s="220">
        <f t="shared" si="187"/>
        <v>96608</v>
      </c>
    </row>
    <row r="11992" spans="1:13" x14ac:dyDescent="0.2">
      <c r="A11992" s="35" t="s">
        <v>3091</v>
      </c>
      <c r="B11992" s="1" t="s">
        <v>5572</v>
      </c>
      <c r="C11992" s="45" t="s">
        <v>971</v>
      </c>
      <c r="D11992" s="23" t="s">
        <v>5734</v>
      </c>
      <c r="E11992" s="23" t="s">
        <v>4141</v>
      </c>
      <c r="F11992" s="40">
        <v>0.66</v>
      </c>
      <c r="G11992" s="25">
        <v>37863</v>
      </c>
      <c r="H11992" s="25">
        <v>24990</v>
      </c>
      <c r="I11992" s="25"/>
      <c r="J11992" s="58" t="e">
        <f>HYPERLINK("#"&amp;"Insumos"&amp;"!A"&amp;MATCH($B11992,#REF!,0),"Ins "&amp;$B11992)</f>
        <v>#REF!</v>
      </c>
      <c r="M11992" s="220"/>
    </row>
    <row r="11993" spans="1:13" x14ac:dyDescent="0.2">
      <c r="A11993" s="35" t="s">
        <v>3091</v>
      </c>
      <c r="B11993" s="1" t="s">
        <v>263</v>
      </c>
      <c r="C11993" s="45" t="s">
        <v>696</v>
      </c>
      <c r="D11993" s="23" t="s">
        <v>5534</v>
      </c>
      <c r="E11993" s="23" t="s">
        <v>4140</v>
      </c>
      <c r="F11993" s="40">
        <v>6.8999999999999999E-3</v>
      </c>
      <c r="G11993" s="25">
        <v>187426</v>
      </c>
      <c r="H11993" s="25">
        <v>1293</v>
      </c>
      <c r="I11993" s="25"/>
      <c r="J11993" s="58" t="e">
        <f>HYPERLINK("#"&amp;"Insumos"&amp;"!A"&amp;MATCH($B11993,#REF!,0),"Ins "&amp;$B11993)</f>
        <v>#REF!</v>
      </c>
      <c r="M11993" s="220"/>
    </row>
    <row r="11994" spans="1:13" x14ac:dyDescent="0.2">
      <c r="A11994" s="35" t="s">
        <v>3091</v>
      </c>
      <c r="B11994" s="1" t="s">
        <v>5533</v>
      </c>
      <c r="C11994" s="45" t="s">
        <v>5892</v>
      </c>
      <c r="D11994" s="23" t="s">
        <v>977</v>
      </c>
      <c r="E11994" s="23" t="s">
        <v>4134</v>
      </c>
      <c r="F11994" s="40">
        <v>0.02</v>
      </c>
      <c r="G11994" s="25">
        <v>3623</v>
      </c>
      <c r="H11994" s="25">
        <v>72</v>
      </c>
      <c r="I11994" s="25"/>
      <c r="J11994" s="58" t="e">
        <f>HYPERLINK("#"&amp;"Insumos"&amp;"!A"&amp;MATCH($B11994,#REF!,0),"Ins "&amp;$B11994)</f>
        <v>#REF!</v>
      </c>
      <c r="M11994" s="220"/>
    </row>
    <row r="11995" spans="1:13" x14ac:dyDescent="0.2">
      <c r="A11995" s="35" t="s">
        <v>3091</v>
      </c>
      <c r="B11995" s="1" t="s">
        <v>4599</v>
      </c>
      <c r="C11995" s="45" t="s">
        <v>8895</v>
      </c>
      <c r="D11995" s="23" t="s">
        <v>5751</v>
      </c>
      <c r="E11995" s="23" t="s">
        <v>467</v>
      </c>
      <c r="F11995" s="40">
        <v>1</v>
      </c>
      <c r="G11995" s="25">
        <v>6656</v>
      </c>
      <c r="H11995" s="25">
        <v>6656</v>
      </c>
      <c r="I11995" s="25"/>
      <c r="J11995" s="58" t="e">
        <f>HYPERLINK("#"&amp;"Insumos"&amp;"!A"&amp;MATCH($B11995,#REF!,0),"Ins "&amp;$B11995)</f>
        <v>#REF!</v>
      </c>
      <c r="M11995" s="220"/>
    </row>
    <row r="11996" spans="1:13" ht="25.5" x14ac:dyDescent="0.2">
      <c r="A11996" s="35" t="s">
        <v>3091</v>
      </c>
      <c r="B11996" s="1" t="s">
        <v>4632</v>
      </c>
      <c r="C11996" s="45" t="s">
        <v>1459</v>
      </c>
      <c r="D11996" s="23" t="s">
        <v>5751</v>
      </c>
      <c r="E11996" s="23" t="s">
        <v>465</v>
      </c>
      <c r="F11996" s="40">
        <v>1.03</v>
      </c>
      <c r="G11996" s="25">
        <v>38282</v>
      </c>
      <c r="H11996" s="25">
        <v>39430</v>
      </c>
      <c r="I11996" s="25"/>
      <c r="J11996" s="58" t="e">
        <f>HYPERLINK("#"&amp;"Insumos"&amp;"!A"&amp;MATCH($B11996,#REF!,0),"Ins "&amp;$B11996)</f>
        <v>#REF!</v>
      </c>
      <c r="M11996" s="220"/>
    </row>
    <row r="11997" spans="1:13" x14ac:dyDescent="0.2">
      <c r="A11997" s="35" t="s">
        <v>3091</v>
      </c>
      <c r="B11997" s="1" t="s">
        <v>5007</v>
      </c>
      <c r="C11997" s="45" t="s">
        <v>720</v>
      </c>
      <c r="D11997" s="23" t="s">
        <v>5751</v>
      </c>
      <c r="E11997" s="23" t="s">
        <v>4134</v>
      </c>
      <c r="F11997" s="40">
        <v>0.7</v>
      </c>
      <c r="G11997" s="25">
        <v>1897</v>
      </c>
      <c r="H11997" s="25">
        <v>1328</v>
      </c>
      <c r="I11997" s="25"/>
      <c r="J11997" s="58" t="e">
        <f>HYPERLINK("#"&amp;"Insumos"&amp;"!A"&amp;MATCH($B11997,#REF!,0),"Ins "&amp;$B11997)</f>
        <v>#REF!</v>
      </c>
      <c r="M11997" s="220"/>
    </row>
    <row r="11998" spans="1:13" ht="51" x14ac:dyDescent="0.2">
      <c r="A11998" s="36" t="s">
        <v>3092</v>
      </c>
      <c r="B11998" s="26" t="s">
        <v>6816</v>
      </c>
      <c r="C11998" s="79" t="s">
        <v>10800</v>
      </c>
      <c r="D11998" s="37" t="s">
        <v>5608</v>
      </c>
      <c r="E11998" s="37" t="s">
        <v>465</v>
      </c>
      <c r="F11998" s="41"/>
      <c r="G11998" s="27"/>
      <c r="H11998" s="27"/>
      <c r="I11998" s="27">
        <v>82108</v>
      </c>
      <c r="M11998" s="220">
        <f t="shared" si="187"/>
        <v>107529</v>
      </c>
    </row>
    <row r="11999" spans="1:13" x14ac:dyDescent="0.2">
      <c r="A11999" s="35" t="s">
        <v>3092</v>
      </c>
      <c r="B11999" s="1" t="s">
        <v>5572</v>
      </c>
      <c r="C11999" s="45" t="s">
        <v>971</v>
      </c>
      <c r="D11999" s="23" t="s">
        <v>5734</v>
      </c>
      <c r="E11999" s="23" t="s">
        <v>4141</v>
      </c>
      <c r="F11999" s="40">
        <v>0.66</v>
      </c>
      <c r="G11999" s="25">
        <v>37863</v>
      </c>
      <c r="H11999" s="25">
        <v>24990</v>
      </c>
      <c r="I11999" s="25"/>
      <c r="J11999" s="58" t="e">
        <f>HYPERLINK("#"&amp;"Insumos"&amp;"!A"&amp;MATCH($B11999,#REF!,0),"Ins "&amp;$B11999)</f>
        <v>#REF!</v>
      </c>
      <c r="M11999" s="220"/>
    </row>
    <row r="12000" spans="1:13" x14ac:dyDescent="0.2">
      <c r="A12000" s="35" t="s">
        <v>3092</v>
      </c>
      <c r="B12000" s="1" t="s">
        <v>263</v>
      </c>
      <c r="C12000" s="45" t="s">
        <v>696</v>
      </c>
      <c r="D12000" s="23" t="s">
        <v>5534</v>
      </c>
      <c r="E12000" s="23" t="s">
        <v>4140</v>
      </c>
      <c r="F12000" s="40">
        <v>7.7000000000000002E-3</v>
      </c>
      <c r="G12000" s="25">
        <v>187426</v>
      </c>
      <c r="H12000" s="25">
        <v>1443</v>
      </c>
      <c r="I12000" s="25"/>
      <c r="J12000" s="58" t="e">
        <f>HYPERLINK("#"&amp;"Insumos"&amp;"!A"&amp;MATCH($B12000,#REF!,0),"Ins "&amp;$B12000)</f>
        <v>#REF!</v>
      </c>
      <c r="M12000" s="220"/>
    </row>
    <row r="12001" spans="1:13" x14ac:dyDescent="0.2">
      <c r="A12001" s="35" t="s">
        <v>3092</v>
      </c>
      <c r="B12001" s="1" t="s">
        <v>5533</v>
      </c>
      <c r="C12001" s="45" t="s">
        <v>5892</v>
      </c>
      <c r="D12001" s="23" t="s">
        <v>977</v>
      </c>
      <c r="E12001" s="23" t="s">
        <v>4134</v>
      </c>
      <c r="F12001" s="40">
        <v>0.02</v>
      </c>
      <c r="G12001" s="25">
        <v>3623</v>
      </c>
      <c r="H12001" s="25">
        <v>72</v>
      </c>
      <c r="I12001" s="25"/>
      <c r="J12001" s="58" t="e">
        <f>HYPERLINK("#"&amp;"Insumos"&amp;"!A"&amp;MATCH($B12001,#REF!,0),"Ins "&amp;$B12001)</f>
        <v>#REF!</v>
      </c>
      <c r="M12001" s="220"/>
    </row>
    <row r="12002" spans="1:13" x14ac:dyDescent="0.2">
      <c r="A12002" s="35" t="s">
        <v>3092</v>
      </c>
      <c r="B12002" s="1" t="s">
        <v>4599</v>
      </c>
      <c r="C12002" s="45" t="s">
        <v>8895</v>
      </c>
      <c r="D12002" s="23" t="s">
        <v>5751</v>
      </c>
      <c r="E12002" s="23" t="s">
        <v>467</v>
      </c>
      <c r="F12002" s="40">
        <v>1</v>
      </c>
      <c r="G12002" s="25">
        <v>6656</v>
      </c>
      <c r="H12002" s="25">
        <v>6656</v>
      </c>
      <c r="I12002" s="25"/>
      <c r="J12002" s="58" t="e">
        <f>HYPERLINK("#"&amp;"Insumos"&amp;"!A"&amp;MATCH($B12002,#REF!,0),"Ins "&amp;$B12002)</f>
        <v>#REF!</v>
      </c>
      <c r="M12002" s="220"/>
    </row>
    <row r="12003" spans="1:13" ht="25.5" x14ac:dyDescent="0.2">
      <c r="A12003" s="35" t="s">
        <v>3092</v>
      </c>
      <c r="B12003" s="1" t="s">
        <v>4629</v>
      </c>
      <c r="C12003" s="45" t="s">
        <v>1456</v>
      </c>
      <c r="D12003" s="23" t="s">
        <v>5751</v>
      </c>
      <c r="E12003" s="23" t="s">
        <v>465</v>
      </c>
      <c r="F12003" s="40">
        <v>1.03</v>
      </c>
      <c r="G12003" s="25">
        <v>46232</v>
      </c>
      <c r="H12003" s="25">
        <v>47619</v>
      </c>
      <c r="I12003" s="25"/>
      <c r="J12003" s="58" t="e">
        <f>HYPERLINK("#"&amp;"Insumos"&amp;"!A"&amp;MATCH($B12003,#REF!,0),"Ins "&amp;$B12003)</f>
        <v>#REF!</v>
      </c>
      <c r="M12003" s="220"/>
    </row>
    <row r="12004" spans="1:13" x14ac:dyDescent="0.2">
      <c r="A12004" s="35" t="s">
        <v>3092</v>
      </c>
      <c r="B12004" s="1" t="s">
        <v>5007</v>
      </c>
      <c r="C12004" s="45" t="s">
        <v>720</v>
      </c>
      <c r="D12004" s="23" t="s">
        <v>5751</v>
      </c>
      <c r="E12004" s="23" t="s">
        <v>4134</v>
      </c>
      <c r="F12004" s="40">
        <v>0.7</v>
      </c>
      <c r="G12004" s="25">
        <v>1897</v>
      </c>
      <c r="H12004" s="25">
        <v>1328</v>
      </c>
      <c r="I12004" s="25"/>
      <c r="J12004" s="58" t="e">
        <f>HYPERLINK("#"&amp;"Insumos"&amp;"!A"&amp;MATCH($B12004,#REF!,0),"Ins "&amp;$B12004)</f>
        <v>#REF!</v>
      </c>
      <c r="M12004" s="220"/>
    </row>
    <row r="12005" spans="1:13" ht="25.5" x14ac:dyDescent="0.2">
      <c r="A12005" s="36" t="s">
        <v>3094</v>
      </c>
      <c r="B12005" s="26" t="s">
        <v>6816</v>
      </c>
      <c r="C12005" s="79" t="s">
        <v>10801</v>
      </c>
      <c r="D12005" s="37" t="s">
        <v>5608</v>
      </c>
      <c r="E12005" s="37" t="s">
        <v>465</v>
      </c>
      <c r="F12005" s="41"/>
      <c r="G12005" s="27"/>
      <c r="H12005" s="27"/>
      <c r="I12005" s="27">
        <v>60612</v>
      </c>
      <c r="M12005" s="220">
        <f t="shared" si="187"/>
        <v>79377</v>
      </c>
    </row>
    <row r="12006" spans="1:13" x14ac:dyDescent="0.2">
      <c r="A12006" s="35" t="s">
        <v>3094</v>
      </c>
      <c r="B12006" s="1" t="s">
        <v>5572</v>
      </c>
      <c r="C12006" s="45" t="s">
        <v>971</v>
      </c>
      <c r="D12006" s="23" t="s">
        <v>5734</v>
      </c>
      <c r="E12006" s="23" t="s">
        <v>4141</v>
      </c>
      <c r="F12006" s="40">
        <v>1.02</v>
      </c>
      <c r="G12006" s="25">
        <v>37863</v>
      </c>
      <c r="H12006" s="25">
        <v>38620</v>
      </c>
      <c r="I12006" s="25"/>
      <c r="J12006" s="58" t="e">
        <f>HYPERLINK("#"&amp;"Insumos"&amp;"!A"&amp;MATCH($B12006,#REF!,0),"Ins "&amp;$B12006)</f>
        <v>#REF!</v>
      </c>
      <c r="M12006" s="220"/>
    </row>
    <row r="12007" spans="1:13" x14ac:dyDescent="0.2">
      <c r="A12007" s="35" t="s">
        <v>3094</v>
      </c>
      <c r="B12007" s="1" t="s">
        <v>263</v>
      </c>
      <c r="C12007" s="45" t="s">
        <v>696</v>
      </c>
      <c r="D12007" s="23" t="s">
        <v>5534</v>
      </c>
      <c r="E12007" s="23" t="s">
        <v>4140</v>
      </c>
      <c r="F12007" s="40">
        <v>3.0000000000000001E-3</v>
      </c>
      <c r="G12007" s="25">
        <v>187426</v>
      </c>
      <c r="H12007" s="25">
        <v>562</v>
      </c>
      <c r="I12007" s="25"/>
      <c r="J12007" s="58" t="e">
        <f>HYPERLINK("#"&amp;"Insumos"&amp;"!A"&amp;MATCH($B12007,#REF!,0),"Ins "&amp;$B12007)</f>
        <v>#REF!</v>
      </c>
      <c r="M12007" s="220"/>
    </row>
    <row r="12008" spans="1:13" x14ac:dyDescent="0.2">
      <c r="A12008" s="35" t="s">
        <v>3094</v>
      </c>
      <c r="B12008" s="1" t="s">
        <v>5533</v>
      </c>
      <c r="C12008" s="45" t="s">
        <v>5892</v>
      </c>
      <c r="D12008" s="23" t="s">
        <v>977</v>
      </c>
      <c r="E12008" s="23" t="s">
        <v>4134</v>
      </c>
      <c r="F12008" s="40">
        <v>0.02</v>
      </c>
      <c r="G12008" s="25">
        <v>3623</v>
      </c>
      <c r="H12008" s="25">
        <v>72</v>
      </c>
      <c r="I12008" s="25"/>
      <c r="J12008" s="58" t="e">
        <f>HYPERLINK("#"&amp;"Insumos"&amp;"!A"&amp;MATCH($B12008,#REF!,0),"Ins "&amp;$B12008)</f>
        <v>#REF!</v>
      </c>
      <c r="M12008" s="220"/>
    </row>
    <row r="12009" spans="1:13" x14ac:dyDescent="0.2">
      <c r="A12009" s="35" t="s">
        <v>3094</v>
      </c>
      <c r="B12009" s="1" t="s">
        <v>5007</v>
      </c>
      <c r="C12009" s="45" t="s">
        <v>720</v>
      </c>
      <c r="D12009" s="23" t="s">
        <v>5751</v>
      </c>
      <c r="E12009" s="23" t="s">
        <v>4134</v>
      </c>
      <c r="F12009" s="40">
        <v>1</v>
      </c>
      <c r="G12009" s="25">
        <v>1897</v>
      </c>
      <c r="H12009" s="25">
        <v>1897</v>
      </c>
      <c r="I12009" s="25"/>
      <c r="J12009" s="58" t="e">
        <f>HYPERLINK("#"&amp;"Insumos"&amp;"!A"&amp;MATCH($B12009,#REF!,0),"Ins "&amp;$B12009)</f>
        <v>#REF!</v>
      </c>
      <c r="M12009" s="220"/>
    </row>
    <row r="12010" spans="1:13" x14ac:dyDescent="0.2">
      <c r="A12010" s="35" t="s">
        <v>3094</v>
      </c>
      <c r="B12010" s="1" t="s">
        <v>5374</v>
      </c>
      <c r="C12010" s="45" t="s">
        <v>245</v>
      </c>
      <c r="D12010" s="23" t="s">
        <v>5751</v>
      </c>
      <c r="E12010" s="23" t="s">
        <v>467</v>
      </c>
      <c r="F12010" s="40">
        <v>7.5</v>
      </c>
      <c r="G12010" s="25">
        <v>690</v>
      </c>
      <c r="H12010" s="25">
        <v>5175</v>
      </c>
      <c r="I12010" s="25"/>
      <c r="J12010" s="58" t="e">
        <f>HYPERLINK("#"&amp;"Insumos"&amp;"!A"&amp;MATCH($B12010,#REF!,0),"Ins "&amp;$B12010)</f>
        <v>#REF!</v>
      </c>
      <c r="M12010" s="220"/>
    </row>
    <row r="12011" spans="1:13" x14ac:dyDescent="0.2">
      <c r="A12011" s="35" t="s">
        <v>3094</v>
      </c>
      <c r="B12011" s="34" t="s">
        <v>6837</v>
      </c>
      <c r="C12011" s="45" t="s">
        <v>6838</v>
      </c>
      <c r="D12011" s="23" t="s">
        <v>5751</v>
      </c>
      <c r="E12011" s="23" t="s">
        <v>464</v>
      </c>
      <c r="F12011" s="40">
        <v>1</v>
      </c>
      <c r="G12011" s="25">
        <v>5425</v>
      </c>
      <c r="H12011" s="25">
        <v>5425</v>
      </c>
      <c r="I12011" s="25"/>
      <c r="J12011" s="58" t="e">
        <f>HYPERLINK("#"&amp;"Insumos"&amp;"!A"&amp;MATCH($B12011,#REF!,0),"Ins "&amp;$B12011)</f>
        <v>#REF!</v>
      </c>
      <c r="M12011" s="220"/>
    </row>
    <row r="12012" spans="1:13" x14ac:dyDescent="0.2">
      <c r="A12012" s="35" t="s">
        <v>3094</v>
      </c>
      <c r="B12012" s="1" t="s">
        <v>5174</v>
      </c>
      <c r="C12012" s="45" t="s">
        <v>1207</v>
      </c>
      <c r="D12012" s="23" t="s">
        <v>5751</v>
      </c>
      <c r="E12012" s="23" t="s">
        <v>4146</v>
      </c>
      <c r="F12012" s="40">
        <v>0.5</v>
      </c>
      <c r="G12012" s="25">
        <v>9834</v>
      </c>
      <c r="H12012" s="25">
        <v>4917</v>
      </c>
      <c r="I12012" s="25"/>
      <c r="J12012" s="58" t="e">
        <f>HYPERLINK("#"&amp;"Insumos"&amp;"!A"&amp;MATCH($B12012,#REF!,0),"Ins "&amp;$B12012)</f>
        <v>#REF!</v>
      </c>
      <c r="M12012" s="220"/>
    </row>
    <row r="12013" spans="1:13" x14ac:dyDescent="0.2">
      <c r="A12013" s="35" t="s">
        <v>3094</v>
      </c>
      <c r="B12013" s="1" t="s">
        <v>1050</v>
      </c>
      <c r="C12013" s="45" t="s">
        <v>1063</v>
      </c>
      <c r="D12013" s="23" t="s">
        <v>5751</v>
      </c>
      <c r="E12013" s="23" t="s">
        <v>4136</v>
      </c>
      <c r="F12013" s="40">
        <v>116</v>
      </c>
      <c r="G12013" s="25">
        <v>34</v>
      </c>
      <c r="H12013" s="25">
        <v>3944</v>
      </c>
      <c r="I12013" s="25"/>
      <c r="J12013" s="58" t="e">
        <f>HYPERLINK("#"&amp;"Insumos"&amp;"!A"&amp;MATCH($B12013,#REF!,0),"Ins "&amp;$B12013)</f>
        <v>#REF!</v>
      </c>
      <c r="M12013" s="220"/>
    </row>
    <row r="12014" spans="1:13" ht="38.25" x14ac:dyDescent="0.2">
      <c r="A12014" s="36" t="s">
        <v>8555</v>
      </c>
      <c r="B12014" s="26" t="s">
        <v>6816</v>
      </c>
      <c r="C12014" s="79" t="s">
        <v>8556</v>
      </c>
      <c r="D12014" s="37" t="s">
        <v>5608</v>
      </c>
      <c r="E12014" s="37" t="s">
        <v>464</v>
      </c>
      <c r="F12014" s="41"/>
      <c r="G12014" s="27"/>
      <c r="H12014" s="27"/>
      <c r="I12014" s="27">
        <v>19703</v>
      </c>
      <c r="M12014" s="220">
        <f t="shared" si="187"/>
        <v>25803</v>
      </c>
    </row>
    <row r="12015" spans="1:13" x14ac:dyDescent="0.2">
      <c r="A12015" s="35" t="s">
        <v>8555</v>
      </c>
      <c r="B12015" s="1" t="s">
        <v>5572</v>
      </c>
      <c r="C12015" s="45" t="s">
        <v>971</v>
      </c>
      <c r="D12015" s="23" t="s">
        <v>5734</v>
      </c>
      <c r="E12015" s="23" t="s">
        <v>4141</v>
      </c>
      <c r="F12015" s="40">
        <v>0.33</v>
      </c>
      <c r="G12015" s="25">
        <v>37863</v>
      </c>
      <c r="H12015" s="25">
        <v>12495</v>
      </c>
      <c r="I12015" s="25"/>
      <c r="J12015" s="58" t="e">
        <f>HYPERLINK("#"&amp;"Insumos"&amp;"!A"&amp;MATCH($B12015,#REF!,0),"Ins "&amp;$B12015)</f>
        <v>#REF!</v>
      </c>
      <c r="M12015" s="220"/>
    </row>
    <row r="12016" spans="1:13" x14ac:dyDescent="0.2">
      <c r="A12016" s="35" t="s">
        <v>8555</v>
      </c>
      <c r="B12016" s="1" t="s">
        <v>263</v>
      </c>
      <c r="C12016" s="45" t="s">
        <v>696</v>
      </c>
      <c r="D12016" s="23" t="s">
        <v>5534</v>
      </c>
      <c r="E12016" s="23" t="s">
        <v>4140</v>
      </c>
      <c r="F12016" s="40">
        <v>5.9999999999999995E-4</v>
      </c>
      <c r="G12016" s="25">
        <v>187426</v>
      </c>
      <c r="H12016" s="25">
        <v>112</v>
      </c>
      <c r="I12016" s="25"/>
      <c r="J12016" s="58" t="e">
        <f>HYPERLINK("#"&amp;"Insumos"&amp;"!A"&amp;MATCH($B12016,#REF!,0),"Ins "&amp;$B12016)</f>
        <v>#REF!</v>
      </c>
      <c r="M12016" s="220"/>
    </row>
    <row r="12017" spans="1:13" x14ac:dyDescent="0.2">
      <c r="A12017" s="35" t="s">
        <v>8555</v>
      </c>
      <c r="B12017" s="1" t="s">
        <v>2112</v>
      </c>
      <c r="C12017" s="45" t="s">
        <v>2058</v>
      </c>
      <c r="D12017" s="23" t="s">
        <v>5534</v>
      </c>
      <c r="E12017" s="23" t="s">
        <v>4140</v>
      </c>
      <c r="F12017" s="40">
        <v>0.01</v>
      </c>
      <c r="G12017" s="25">
        <v>69183</v>
      </c>
      <c r="H12017" s="25">
        <v>692</v>
      </c>
      <c r="I12017" s="25"/>
      <c r="J12017" s="58" t="e">
        <f>HYPERLINK("#"&amp;"Insumos"&amp;"!A"&amp;MATCH($B12017,#REF!,0),"Ins "&amp;$B12017)</f>
        <v>#REF!</v>
      </c>
      <c r="M12017" s="220"/>
    </row>
    <row r="12018" spans="1:13" x14ac:dyDescent="0.2">
      <c r="A12018" s="35" t="s">
        <v>8555</v>
      </c>
      <c r="B12018" s="1" t="s">
        <v>5533</v>
      </c>
      <c r="C12018" s="45" t="s">
        <v>5892</v>
      </c>
      <c r="D12018" s="23" t="s">
        <v>977</v>
      </c>
      <c r="E12018" s="23" t="s">
        <v>4134</v>
      </c>
      <c r="F12018" s="40">
        <v>0.01</v>
      </c>
      <c r="G12018" s="25">
        <v>3623</v>
      </c>
      <c r="H12018" s="25">
        <v>36</v>
      </c>
      <c r="I12018" s="25"/>
      <c r="J12018" s="58" t="e">
        <f>HYPERLINK("#"&amp;"Insumos"&amp;"!A"&amp;MATCH($B12018,#REF!,0),"Ins "&amp;$B12018)</f>
        <v>#REF!</v>
      </c>
      <c r="M12018" s="220"/>
    </row>
    <row r="12019" spans="1:13" x14ac:dyDescent="0.2">
      <c r="A12019" s="35" t="s">
        <v>8555</v>
      </c>
      <c r="B12019" s="1" t="s">
        <v>4598</v>
      </c>
      <c r="C12019" s="45" t="s">
        <v>8895</v>
      </c>
      <c r="D12019" s="23" t="s">
        <v>5751</v>
      </c>
      <c r="E12019" s="23" t="s">
        <v>467</v>
      </c>
      <c r="F12019" s="40">
        <v>2.5999999999999999E-2</v>
      </c>
      <c r="G12019" s="25">
        <v>6656</v>
      </c>
      <c r="H12019" s="25">
        <v>173</v>
      </c>
      <c r="I12019" s="25"/>
      <c r="J12019" s="58" t="e">
        <f>HYPERLINK("#"&amp;"Insumos"&amp;"!A"&amp;MATCH($B12019,#REF!,0),"Ins "&amp;$B12019)</f>
        <v>#REF!</v>
      </c>
      <c r="M12019" s="220"/>
    </row>
    <row r="12020" spans="1:13" x14ac:dyDescent="0.2">
      <c r="A12020" s="35" t="s">
        <v>8555</v>
      </c>
      <c r="B12020" s="34" t="s">
        <v>8531</v>
      </c>
      <c r="C12020" s="45" t="s">
        <v>8532</v>
      </c>
      <c r="D12020" s="23" t="s">
        <v>5751</v>
      </c>
      <c r="E12020" s="23" t="s">
        <v>465</v>
      </c>
      <c r="F12020" s="40">
        <v>0.10299999999999999</v>
      </c>
      <c r="G12020" s="25">
        <v>51896</v>
      </c>
      <c r="H12020" s="25">
        <v>5345</v>
      </c>
      <c r="I12020" s="25"/>
      <c r="J12020" s="58" t="e">
        <f>HYPERLINK("#"&amp;"Insumos"&amp;"!A"&amp;MATCH($B12020,#REF!,0),"Ins "&amp;$B12020)</f>
        <v>#REF!</v>
      </c>
      <c r="M12020" s="220"/>
    </row>
    <row r="12021" spans="1:13" x14ac:dyDescent="0.2">
      <c r="A12021" s="35" t="s">
        <v>8555</v>
      </c>
      <c r="B12021" s="1" t="s">
        <v>5007</v>
      </c>
      <c r="C12021" s="45" t="s">
        <v>720</v>
      </c>
      <c r="D12021" s="23" t="s">
        <v>5751</v>
      </c>
      <c r="E12021" s="23" t="s">
        <v>4134</v>
      </c>
      <c r="F12021" s="40">
        <v>0.1</v>
      </c>
      <c r="G12021" s="25">
        <v>1897</v>
      </c>
      <c r="H12021" s="25">
        <v>190</v>
      </c>
      <c r="I12021" s="25"/>
      <c r="J12021" s="58" t="e">
        <f>HYPERLINK("#"&amp;"Insumos"&amp;"!A"&amp;MATCH($B12021,#REF!,0),"Ins "&amp;$B12021)</f>
        <v>#REF!</v>
      </c>
      <c r="M12021" s="220"/>
    </row>
    <row r="12022" spans="1:13" x14ac:dyDescent="0.2">
      <c r="A12022" s="35" t="s">
        <v>8555</v>
      </c>
      <c r="B12022" s="34" t="s">
        <v>5178</v>
      </c>
      <c r="C12022" s="45" t="s">
        <v>8896</v>
      </c>
      <c r="D12022" s="23" t="s">
        <v>5751</v>
      </c>
      <c r="E12022" s="23" t="s">
        <v>467</v>
      </c>
      <c r="F12022" s="40">
        <v>0.35</v>
      </c>
      <c r="G12022" s="25">
        <v>1873</v>
      </c>
      <c r="H12022" s="25">
        <v>656</v>
      </c>
      <c r="I12022" s="25"/>
      <c r="J12022" s="58" t="e">
        <f>HYPERLINK("#"&amp;"Insumos"&amp;"!A"&amp;MATCH($B12022,#REF!,0),"Ins "&amp;$B12022)</f>
        <v>#REF!</v>
      </c>
      <c r="M12022" s="220"/>
    </row>
    <row r="12023" spans="1:13" x14ac:dyDescent="0.2">
      <c r="A12023" s="35" t="s">
        <v>8555</v>
      </c>
      <c r="B12023" s="1" t="s">
        <v>1050</v>
      </c>
      <c r="C12023" s="45" t="s">
        <v>1063</v>
      </c>
      <c r="D12023" s="23" t="s">
        <v>5751</v>
      </c>
      <c r="E12023" s="23" t="s">
        <v>4136</v>
      </c>
      <c r="F12023" s="40">
        <v>0.11</v>
      </c>
      <c r="G12023" s="25">
        <v>34</v>
      </c>
      <c r="H12023" s="25">
        <v>4</v>
      </c>
      <c r="I12023" s="25"/>
      <c r="J12023" s="58" t="e">
        <f>HYPERLINK("#"&amp;"Insumos"&amp;"!A"&amp;MATCH($B12023,#REF!,0),"Ins "&amp;$B12023)</f>
        <v>#REF!</v>
      </c>
      <c r="M12023" s="220"/>
    </row>
    <row r="12024" spans="1:13" ht="38.25" x14ac:dyDescent="0.2">
      <c r="A12024" s="36" t="s">
        <v>3095</v>
      </c>
      <c r="B12024" s="26" t="s">
        <v>6816</v>
      </c>
      <c r="C12024" s="79" t="s">
        <v>12329</v>
      </c>
      <c r="D12024" s="37" t="s">
        <v>5608</v>
      </c>
      <c r="E12024" s="37" t="s">
        <v>464</v>
      </c>
      <c r="F12024" s="41"/>
      <c r="G12024" s="27"/>
      <c r="H12024" s="27"/>
      <c r="I12024" s="27">
        <v>18643</v>
      </c>
      <c r="M12024" s="220">
        <f t="shared" si="187"/>
        <v>24415</v>
      </c>
    </row>
    <row r="12025" spans="1:13" x14ac:dyDescent="0.2">
      <c r="A12025" s="35" t="s">
        <v>3095</v>
      </c>
      <c r="B12025" s="1" t="s">
        <v>5572</v>
      </c>
      <c r="C12025" s="45" t="s">
        <v>971</v>
      </c>
      <c r="D12025" s="23" t="s">
        <v>5734</v>
      </c>
      <c r="E12025" s="23" t="s">
        <v>4141</v>
      </c>
      <c r="F12025" s="40">
        <v>0.33</v>
      </c>
      <c r="G12025" s="25">
        <v>37863</v>
      </c>
      <c r="H12025" s="25">
        <v>12495</v>
      </c>
      <c r="I12025" s="25"/>
      <c r="J12025" s="58" t="e">
        <f>HYPERLINK("#"&amp;"Insumos"&amp;"!A"&amp;MATCH($B12025,#REF!,0),"Ins "&amp;$B12025)</f>
        <v>#REF!</v>
      </c>
      <c r="M12025" s="220"/>
    </row>
    <row r="12026" spans="1:13" x14ac:dyDescent="0.2">
      <c r="A12026" s="35" t="s">
        <v>3095</v>
      </c>
      <c r="B12026" s="1" t="s">
        <v>263</v>
      </c>
      <c r="C12026" s="45" t="s">
        <v>696</v>
      </c>
      <c r="D12026" s="23" t="s">
        <v>5534</v>
      </c>
      <c r="E12026" s="23" t="s">
        <v>4140</v>
      </c>
      <c r="F12026" s="40">
        <v>5.9999999999999995E-4</v>
      </c>
      <c r="G12026" s="25">
        <v>187426</v>
      </c>
      <c r="H12026" s="25">
        <v>112</v>
      </c>
      <c r="I12026" s="25"/>
      <c r="J12026" s="58" t="e">
        <f>HYPERLINK("#"&amp;"Insumos"&amp;"!A"&amp;MATCH($B12026,#REF!,0),"Ins "&amp;$B12026)</f>
        <v>#REF!</v>
      </c>
      <c r="M12026" s="220"/>
    </row>
    <row r="12027" spans="1:13" x14ac:dyDescent="0.2">
      <c r="A12027" s="35" t="s">
        <v>3095</v>
      </c>
      <c r="B12027" s="1" t="s">
        <v>2112</v>
      </c>
      <c r="C12027" s="45" t="s">
        <v>2058</v>
      </c>
      <c r="D12027" s="23" t="s">
        <v>5534</v>
      </c>
      <c r="E12027" s="23" t="s">
        <v>4140</v>
      </c>
      <c r="F12027" s="40">
        <v>0.01</v>
      </c>
      <c r="G12027" s="25">
        <v>69183</v>
      </c>
      <c r="H12027" s="25">
        <v>692</v>
      </c>
      <c r="I12027" s="25"/>
      <c r="J12027" s="58" t="e">
        <f>HYPERLINK("#"&amp;"Insumos"&amp;"!A"&amp;MATCH($B12027,#REF!,0),"Ins "&amp;$B12027)</f>
        <v>#REF!</v>
      </c>
      <c r="M12027" s="220"/>
    </row>
    <row r="12028" spans="1:13" x14ac:dyDescent="0.2">
      <c r="A12028" s="35" t="s">
        <v>3095</v>
      </c>
      <c r="B12028" s="1" t="s">
        <v>5533</v>
      </c>
      <c r="C12028" s="45" t="s">
        <v>5892</v>
      </c>
      <c r="D12028" s="23" t="s">
        <v>977</v>
      </c>
      <c r="E12028" s="23" t="s">
        <v>4134</v>
      </c>
      <c r="F12028" s="40">
        <v>0.01</v>
      </c>
      <c r="G12028" s="25">
        <v>3623</v>
      </c>
      <c r="H12028" s="25">
        <v>36</v>
      </c>
      <c r="I12028" s="25"/>
      <c r="J12028" s="58" t="e">
        <f>HYPERLINK("#"&amp;"Insumos"&amp;"!A"&amp;MATCH($B12028,#REF!,0),"Ins "&amp;$B12028)</f>
        <v>#REF!</v>
      </c>
      <c r="M12028" s="220"/>
    </row>
    <row r="12029" spans="1:13" x14ac:dyDescent="0.2">
      <c r="A12029" s="35" t="s">
        <v>3095</v>
      </c>
      <c r="B12029" s="1" t="s">
        <v>4598</v>
      </c>
      <c r="C12029" s="45" t="s">
        <v>8895</v>
      </c>
      <c r="D12029" s="23" t="s">
        <v>5751</v>
      </c>
      <c r="E12029" s="23" t="s">
        <v>467</v>
      </c>
      <c r="F12029" s="40">
        <v>2.5999999999999999E-2</v>
      </c>
      <c r="G12029" s="25">
        <v>6656</v>
      </c>
      <c r="H12029" s="25">
        <v>173</v>
      </c>
      <c r="I12029" s="25"/>
      <c r="J12029" s="58" t="e">
        <f>HYPERLINK("#"&amp;"Insumos"&amp;"!A"&amp;MATCH($B12029,#REF!,0),"Ins "&amp;$B12029)</f>
        <v>#REF!</v>
      </c>
      <c r="M12029" s="220"/>
    </row>
    <row r="12030" spans="1:13" x14ac:dyDescent="0.2">
      <c r="A12030" s="35" t="s">
        <v>3095</v>
      </c>
      <c r="B12030" s="34" t="s">
        <v>10067</v>
      </c>
      <c r="C12030" s="45" t="s">
        <v>12328</v>
      </c>
      <c r="D12030" s="23" t="s">
        <v>5751</v>
      </c>
      <c r="E12030" s="23" t="s">
        <v>465</v>
      </c>
      <c r="F12030" s="40">
        <v>0.10299999999999999</v>
      </c>
      <c r="G12030" s="25">
        <v>41600</v>
      </c>
      <c r="H12030" s="25">
        <v>4285</v>
      </c>
      <c r="I12030" s="25"/>
      <c r="J12030" s="58" t="e">
        <f>HYPERLINK("#"&amp;"Insumos"&amp;"!A"&amp;MATCH($B12030,#REF!,0),"Ins "&amp;$B12030)</f>
        <v>#REF!</v>
      </c>
      <c r="M12030" s="220"/>
    </row>
    <row r="12031" spans="1:13" x14ac:dyDescent="0.2">
      <c r="A12031" s="35" t="s">
        <v>3095</v>
      </c>
      <c r="B12031" s="1" t="s">
        <v>5007</v>
      </c>
      <c r="C12031" s="45" t="s">
        <v>720</v>
      </c>
      <c r="D12031" s="23" t="s">
        <v>5751</v>
      </c>
      <c r="E12031" s="23" t="s">
        <v>4134</v>
      </c>
      <c r="F12031" s="40">
        <v>0.1</v>
      </c>
      <c r="G12031" s="25">
        <v>1897</v>
      </c>
      <c r="H12031" s="25">
        <v>190</v>
      </c>
      <c r="I12031" s="25"/>
      <c r="J12031" s="58" t="e">
        <f>HYPERLINK("#"&amp;"Insumos"&amp;"!A"&amp;MATCH($B12031,#REF!,0),"Ins "&amp;$B12031)</f>
        <v>#REF!</v>
      </c>
      <c r="M12031" s="220"/>
    </row>
    <row r="12032" spans="1:13" x14ac:dyDescent="0.2">
      <c r="A12032" s="35" t="s">
        <v>3095</v>
      </c>
      <c r="B12032" s="34" t="s">
        <v>5178</v>
      </c>
      <c r="C12032" s="45" t="s">
        <v>8896</v>
      </c>
      <c r="D12032" s="23" t="s">
        <v>5751</v>
      </c>
      <c r="E12032" s="23" t="s">
        <v>467</v>
      </c>
      <c r="F12032" s="40">
        <v>0.35</v>
      </c>
      <c r="G12032" s="25">
        <v>1873</v>
      </c>
      <c r="H12032" s="25">
        <v>656</v>
      </c>
      <c r="I12032" s="25"/>
      <c r="J12032" s="58" t="e">
        <f>HYPERLINK("#"&amp;"Insumos"&amp;"!A"&amp;MATCH($B12032,#REF!,0),"Ins "&amp;$B12032)</f>
        <v>#REF!</v>
      </c>
      <c r="M12032" s="220"/>
    </row>
    <row r="12033" spans="1:13" x14ac:dyDescent="0.2">
      <c r="A12033" s="35" t="s">
        <v>3095</v>
      </c>
      <c r="B12033" s="1" t="s">
        <v>1050</v>
      </c>
      <c r="C12033" s="45" t="s">
        <v>1063</v>
      </c>
      <c r="D12033" s="23" t="s">
        <v>5751</v>
      </c>
      <c r="E12033" s="23" t="s">
        <v>4136</v>
      </c>
      <c r="F12033" s="40">
        <v>0.11</v>
      </c>
      <c r="G12033" s="25">
        <v>34</v>
      </c>
      <c r="H12033" s="25">
        <v>4</v>
      </c>
      <c r="I12033" s="25"/>
      <c r="J12033" s="58" t="e">
        <f>HYPERLINK("#"&amp;"Insumos"&amp;"!A"&amp;MATCH($B12033,#REF!,0),"Ins "&amp;$B12033)</f>
        <v>#REF!</v>
      </c>
      <c r="M12033" s="220"/>
    </row>
    <row r="12034" spans="1:13" ht="38.25" x14ac:dyDescent="0.2">
      <c r="A12034" s="36" t="s">
        <v>3096</v>
      </c>
      <c r="B12034" s="26" t="s">
        <v>6816</v>
      </c>
      <c r="C12034" s="79" t="s">
        <v>12330</v>
      </c>
      <c r="D12034" s="37" t="s">
        <v>5608</v>
      </c>
      <c r="E12034" s="37" t="s">
        <v>464</v>
      </c>
      <c r="F12034" s="41"/>
      <c r="G12034" s="27"/>
      <c r="H12034" s="27"/>
      <c r="I12034" s="27">
        <v>19714</v>
      </c>
      <c r="M12034" s="220">
        <f t="shared" si="187"/>
        <v>25817</v>
      </c>
    </row>
    <row r="12035" spans="1:13" x14ac:dyDescent="0.2">
      <c r="A12035" s="35" t="s">
        <v>3096</v>
      </c>
      <c r="B12035" s="1" t="s">
        <v>5572</v>
      </c>
      <c r="C12035" s="45" t="s">
        <v>971</v>
      </c>
      <c r="D12035" s="23" t="s">
        <v>5734</v>
      </c>
      <c r="E12035" s="23" t="s">
        <v>4141</v>
      </c>
      <c r="F12035" s="40">
        <v>0.33</v>
      </c>
      <c r="G12035" s="25">
        <v>37863</v>
      </c>
      <c r="H12035" s="25">
        <v>12495</v>
      </c>
      <c r="I12035" s="25"/>
      <c r="J12035" s="58" t="e">
        <f>HYPERLINK("#"&amp;"Insumos"&amp;"!A"&amp;MATCH($B12035,#REF!,0),"Ins "&amp;$B12035)</f>
        <v>#REF!</v>
      </c>
      <c r="M12035" s="220"/>
    </row>
    <row r="12036" spans="1:13" x14ac:dyDescent="0.2">
      <c r="A12036" s="35" t="s">
        <v>3096</v>
      </c>
      <c r="B12036" s="1" t="s">
        <v>263</v>
      </c>
      <c r="C12036" s="45" t="s">
        <v>696</v>
      </c>
      <c r="D12036" s="23" t="s">
        <v>5534</v>
      </c>
      <c r="E12036" s="23" t="s">
        <v>4140</v>
      </c>
      <c r="F12036" s="40">
        <v>5.9999999999999995E-4</v>
      </c>
      <c r="G12036" s="25">
        <v>187426</v>
      </c>
      <c r="H12036" s="25">
        <v>112</v>
      </c>
      <c r="I12036" s="25"/>
      <c r="J12036" s="58" t="e">
        <f>HYPERLINK("#"&amp;"Insumos"&amp;"!A"&amp;MATCH($B12036,#REF!,0),"Ins "&amp;$B12036)</f>
        <v>#REF!</v>
      </c>
      <c r="M12036" s="220"/>
    </row>
    <row r="12037" spans="1:13" x14ac:dyDescent="0.2">
      <c r="A12037" s="35" t="s">
        <v>3096</v>
      </c>
      <c r="B12037" s="1" t="s">
        <v>2112</v>
      </c>
      <c r="C12037" s="45" t="s">
        <v>2058</v>
      </c>
      <c r="D12037" s="23" t="s">
        <v>5534</v>
      </c>
      <c r="E12037" s="23" t="s">
        <v>4140</v>
      </c>
      <c r="F12037" s="40">
        <v>0.01</v>
      </c>
      <c r="G12037" s="25">
        <v>69183</v>
      </c>
      <c r="H12037" s="25">
        <v>692</v>
      </c>
      <c r="I12037" s="25"/>
      <c r="J12037" s="58" t="e">
        <f>HYPERLINK("#"&amp;"Insumos"&amp;"!A"&amp;MATCH($B12037,#REF!,0),"Ins "&amp;$B12037)</f>
        <v>#REF!</v>
      </c>
      <c r="M12037" s="220"/>
    </row>
    <row r="12038" spans="1:13" x14ac:dyDescent="0.2">
      <c r="A12038" s="35" t="s">
        <v>3096</v>
      </c>
      <c r="B12038" s="1" t="s">
        <v>5533</v>
      </c>
      <c r="C12038" s="45" t="s">
        <v>5892</v>
      </c>
      <c r="D12038" s="23" t="s">
        <v>977</v>
      </c>
      <c r="E12038" s="23" t="s">
        <v>4134</v>
      </c>
      <c r="F12038" s="40">
        <v>0.01</v>
      </c>
      <c r="G12038" s="25">
        <v>3623</v>
      </c>
      <c r="H12038" s="25">
        <v>36</v>
      </c>
      <c r="I12038" s="25"/>
      <c r="J12038" s="58" t="e">
        <f>HYPERLINK("#"&amp;"Insumos"&amp;"!A"&amp;MATCH($B12038,#REF!,0),"Ins "&amp;$B12038)</f>
        <v>#REF!</v>
      </c>
      <c r="M12038" s="220"/>
    </row>
    <row r="12039" spans="1:13" x14ac:dyDescent="0.2">
      <c r="A12039" s="35" t="s">
        <v>3096</v>
      </c>
      <c r="B12039" s="1" t="s">
        <v>4598</v>
      </c>
      <c r="C12039" s="45" t="s">
        <v>8895</v>
      </c>
      <c r="D12039" s="23" t="s">
        <v>5751</v>
      </c>
      <c r="E12039" s="23" t="s">
        <v>467</v>
      </c>
      <c r="F12039" s="40">
        <v>2.5999999999999999E-2</v>
      </c>
      <c r="G12039" s="25">
        <v>6656</v>
      </c>
      <c r="H12039" s="25">
        <v>173</v>
      </c>
      <c r="I12039" s="25"/>
      <c r="J12039" s="58" t="e">
        <f>HYPERLINK("#"&amp;"Insumos"&amp;"!A"&amp;MATCH($B12039,#REF!,0),"Ins "&amp;$B12039)</f>
        <v>#REF!</v>
      </c>
      <c r="M12039" s="220"/>
    </row>
    <row r="12040" spans="1:13" x14ac:dyDescent="0.2">
      <c r="A12040" s="35" t="s">
        <v>3096</v>
      </c>
      <c r="B12040" s="34" t="s">
        <v>11909</v>
      </c>
      <c r="C12040" s="45" t="s">
        <v>11929</v>
      </c>
      <c r="D12040" s="23" t="s">
        <v>5751</v>
      </c>
      <c r="E12040" s="23" t="s">
        <v>465</v>
      </c>
      <c r="F12040" s="40">
        <v>0.10299999999999999</v>
      </c>
      <c r="G12040" s="25">
        <v>52000</v>
      </c>
      <c r="H12040" s="25">
        <v>5356</v>
      </c>
      <c r="I12040" s="25"/>
      <c r="J12040" s="58" t="e">
        <f>HYPERLINK("#"&amp;"Insumos"&amp;"!A"&amp;MATCH($B12040,#REF!,0),"Ins "&amp;$B12040)</f>
        <v>#REF!</v>
      </c>
      <c r="M12040" s="220"/>
    </row>
    <row r="12041" spans="1:13" x14ac:dyDescent="0.2">
      <c r="A12041" s="35" t="s">
        <v>3096</v>
      </c>
      <c r="B12041" s="1" t="s">
        <v>5007</v>
      </c>
      <c r="C12041" s="45" t="s">
        <v>720</v>
      </c>
      <c r="D12041" s="23" t="s">
        <v>5751</v>
      </c>
      <c r="E12041" s="23" t="s">
        <v>4134</v>
      </c>
      <c r="F12041" s="40">
        <v>0.1</v>
      </c>
      <c r="G12041" s="25">
        <v>1897</v>
      </c>
      <c r="H12041" s="25">
        <v>190</v>
      </c>
      <c r="I12041" s="25"/>
      <c r="J12041" s="58" t="e">
        <f>HYPERLINK("#"&amp;"Insumos"&amp;"!A"&amp;MATCH($B12041,#REF!,0),"Ins "&amp;$B12041)</f>
        <v>#REF!</v>
      </c>
      <c r="M12041" s="220"/>
    </row>
    <row r="12042" spans="1:13" x14ac:dyDescent="0.2">
      <c r="A12042" s="35" t="s">
        <v>3096</v>
      </c>
      <c r="B12042" s="34" t="s">
        <v>5178</v>
      </c>
      <c r="C12042" s="45" t="s">
        <v>8896</v>
      </c>
      <c r="D12042" s="23" t="s">
        <v>5751</v>
      </c>
      <c r="E12042" s="23" t="s">
        <v>467</v>
      </c>
      <c r="F12042" s="40">
        <v>0.35</v>
      </c>
      <c r="G12042" s="25">
        <v>1873</v>
      </c>
      <c r="H12042" s="25">
        <v>656</v>
      </c>
      <c r="I12042" s="25"/>
      <c r="J12042" s="58" t="e">
        <f>HYPERLINK("#"&amp;"Insumos"&amp;"!A"&amp;MATCH($B12042,#REF!,0),"Ins "&amp;$B12042)</f>
        <v>#REF!</v>
      </c>
      <c r="M12042" s="220"/>
    </row>
    <row r="12043" spans="1:13" x14ac:dyDescent="0.2">
      <c r="A12043" s="35" t="s">
        <v>3096</v>
      </c>
      <c r="B12043" s="1" t="s">
        <v>1050</v>
      </c>
      <c r="C12043" s="45" t="s">
        <v>1063</v>
      </c>
      <c r="D12043" s="23" t="s">
        <v>5751</v>
      </c>
      <c r="E12043" s="23" t="s">
        <v>4136</v>
      </c>
      <c r="F12043" s="40">
        <v>0.11</v>
      </c>
      <c r="G12043" s="25">
        <v>34</v>
      </c>
      <c r="H12043" s="25">
        <v>4</v>
      </c>
      <c r="I12043" s="25"/>
      <c r="J12043" s="58" t="e">
        <f>HYPERLINK("#"&amp;"Insumos"&amp;"!A"&amp;MATCH($B12043,#REF!,0),"Ins "&amp;$B12043)</f>
        <v>#REF!</v>
      </c>
      <c r="M12043" s="220"/>
    </row>
    <row r="12044" spans="1:13" ht="51" x14ac:dyDescent="0.2">
      <c r="A12044" s="36" t="s">
        <v>3097</v>
      </c>
      <c r="B12044" s="26" t="s">
        <v>6816</v>
      </c>
      <c r="C12044" s="79" t="s">
        <v>6707</v>
      </c>
      <c r="D12044" s="37" t="s">
        <v>5608</v>
      </c>
      <c r="E12044" s="37" t="s">
        <v>464</v>
      </c>
      <c r="F12044" s="41"/>
      <c r="G12044" s="27"/>
      <c r="H12044" s="27"/>
      <c r="I12044" s="27">
        <v>18452</v>
      </c>
      <c r="M12044" s="220">
        <f t="shared" ref="M12044:M12095" si="188">ROUND(I12044*(1+$L$2),0)</f>
        <v>24165</v>
      </c>
    </row>
    <row r="12045" spans="1:13" x14ac:dyDescent="0.2">
      <c r="A12045" s="35" t="s">
        <v>3097</v>
      </c>
      <c r="B12045" s="1" t="s">
        <v>5572</v>
      </c>
      <c r="C12045" s="45" t="s">
        <v>971</v>
      </c>
      <c r="D12045" s="23" t="s">
        <v>5734</v>
      </c>
      <c r="E12045" s="23" t="s">
        <v>4141</v>
      </c>
      <c r="F12045" s="40">
        <v>0.33</v>
      </c>
      <c r="G12045" s="25">
        <v>37863</v>
      </c>
      <c r="H12045" s="25">
        <v>12495</v>
      </c>
      <c r="I12045" s="25"/>
      <c r="J12045" s="58" t="e">
        <f>HYPERLINK("#"&amp;"Insumos"&amp;"!A"&amp;MATCH($B12045,#REF!,0),"Ins "&amp;$B12045)</f>
        <v>#REF!</v>
      </c>
      <c r="M12045" s="220"/>
    </row>
    <row r="12046" spans="1:13" x14ac:dyDescent="0.2">
      <c r="A12046" s="35" t="s">
        <v>3097</v>
      </c>
      <c r="B12046" s="1" t="s">
        <v>263</v>
      </c>
      <c r="C12046" s="45" t="s">
        <v>696</v>
      </c>
      <c r="D12046" s="23" t="s">
        <v>5534</v>
      </c>
      <c r="E12046" s="23" t="s">
        <v>4140</v>
      </c>
      <c r="F12046" s="40">
        <v>5.9999999999999995E-4</v>
      </c>
      <c r="G12046" s="25">
        <v>187426</v>
      </c>
      <c r="H12046" s="25">
        <v>112</v>
      </c>
      <c r="I12046" s="25"/>
      <c r="J12046" s="58" t="e">
        <f>HYPERLINK("#"&amp;"Insumos"&amp;"!A"&amp;MATCH($B12046,#REF!,0),"Ins "&amp;$B12046)</f>
        <v>#REF!</v>
      </c>
      <c r="M12046" s="220"/>
    </row>
    <row r="12047" spans="1:13" x14ac:dyDescent="0.2">
      <c r="A12047" s="35" t="s">
        <v>3097</v>
      </c>
      <c r="B12047" s="1" t="s">
        <v>2112</v>
      </c>
      <c r="C12047" s="45" t="s">
        <v>2058</v>
      </c>
      <c r="D12047" s="23" t="s">
        <v>5534</v>
      </c>
      <c r="E12047" s="23" t="s">
        <v>4140</v>
      </c>
      <c r="F12047" s="40">
        <v>0.01</v>
      </c>
      <c r="G12047" s="25">
        <v>69183</v>
      </c>
      <c r="H12047" s="25">
        <v>692</v>
      </c>
      <c r="I12047" s="25"/>
      <c r="J12047" s="58" t="e">
        <f>HYPERLINK("#"&amp;"Insumos"&amp;"!A"&amp;MATCH($B12047,#REF!,0),"Ins "&amp;$B12047)</f>
        <v>#REF!</v>
      </c>
      <c r="M12047" s="220"/>
    </row>
    <row r="12048" spans="1:13" x14ac:dyDescent="0.2">
      <c r="A12048" s="35" t="s">
        <v>3097</v>
      </c>
      <c r="B12048" s="1" t="s">
        <v>5533</v>
      </c>
      <c r="C12048" s="45" t="s">
        <v>5892</v>
      </c>
      <c r="D12048" s="23" t="s">
        <v>977</v>
      </c>
      <c r="E12048" s="23" t="s">
        <v>4134</v>
      </c>
      <c r="F12048" s="40">
        <v>0.01</v>
      </c>
      <c r="G12048" s="25">
        <v>3623</v>
      </c>
      <c r="H12048" s="25">
        <v>36</v>
      </c>
      <c r="I12048" s="25"/>
      <c r="J12048" s="58" t="e">
        <f>HYPERLINK("#"&amp;"Insumos"&amp;"!A"&amp;MATCH($B12048,#REF!,0),"Ins "&amp;$B12048)</f>
        <v>#REF!</v>
      </c>
      <c r="M12048" s="220"/>
    </row>
    <row r="12049" spans="1:13" x14ac:dyDescent="0.2">
      <c r="A12049" s="35" t="s">
        <v>3097</v>
      </c>
      <c r="B12049" s="1" t="s">
        <v>4598</v>
      </c>
      <c r="C12049" s="45" t="s">
        <v>8895</v>
      </c>
      <c r="D12049" s="23" t="s">
        <v>5751</v>
      </c>
      <c r="E12049" s="23" t="s">
        <v>467</v>
      </c>
      <c r="F12049" s="40">
        <v>2.5999999999999999E-2</v>
      </c>
      <c r="G12049" s="25">
        <v>6656</v>
      </c>
      <c r="H12049" s="25">
        <v>173</v>
      </c>
      <c r="I12049" s="25"/>
      <c r="J12049" s="58" t="e">
        <f>HYPERLINK("#"&amp;"Insumos"&amp;"!A"&amp;MATCH($B12049,#REF!,0),"Ins "&amp;$B12049)</f>
        <v>#REF!</v>
      </c>
      <c r="M12049" s="220"/>
    </row>
    <row r="12050" spans="1:13" ht="25.5" x14ac:dyDescent="0.2">
      <c r="A12050" s="35" t="s">
        <v>3097</v>
      </c>
      <c r="B12050" s="1" t="s">
        <v>4617</v>
      </c>
      <c r="C12050" s="45" t="s">
        <v>6551</v>
      </c>
      <c r="D12050" s="23" t="s">
        <v>5751</v>
      </c>
      <c r="E12050" s="23" t="s">
        <v>465</v>
      </c>
      <c r="F12050" s="40">
        <v>0.10299999999999999</v>
      </c>
      <c r="G12050" s="25">
        <v>39743</v>
      </c>
      <c r="H12050" s="25">
        <v>4094</v>
      </c>
      <c r="I12050" s="25"/>
      <c r="J12050" s="58" t="e">
        <f>HYPERLINK("#"&amp;"Insumos"&amp;"!A"&amp;MATCH($B12050,#REF!,0),"Ins "&amp;$B12050)</f>
        <v>#REF!</v>
      </c>
      <c r="M12050" s="220"/>
    </row>
    <row r="12051" spans="1:13" x14ac:dyDescent="0.2">
      <c r="A12051" s="35" t="s">
        <v>3097</v>
      </c>
      <c r="B12051" s="1" t="s">
        <v>5007</v>
      </c>
      <c r="C12051" s="45" t="s">
        <v>720</v>
      </c>
      <c r="D12051" s="23" t="s">
        <v>5751</v>
      </c>
      <c r="E12051" s="23" t="s">
        <v>4134</v>
      </c>
      <c r="F12051" s="40">
        <v>0.1</v>
      </c>
      <c r="G12051" s="25">
        <v>1897</v>
      </c>
      <c r="H12051" s="25">
        <v>190</v>
      </c>
      <c r="I12051" s="25"/>
      <c r="J12051" s="58" t="e">
        <f>HYPERLINK("#"&amp;"Insumos"&amp;"!A"&amp;MATCH($B12051,#REF!,0),"Ins "&amp;$B12051)</f>
        <v>#REF!</v>
      </c>
      <c r="M12051" s="220"/>
    </row>
    <row r="12052" spans="1:13" x14ac:dyDescent="0.2">
      <c r="A12052" s="35" t="s">
        <v>3097</v>
      </c>
      <c r="B12052" s="34" t="s">
        <v>5178</v>
      </c>
      <c r="C12052" s="45" t="s">
        <v>8896</v>
      </c>
      <c r="D12052" s="23" t="s">
        <v>5751</v>
      </c>
      <c r="E12052" s="23" t="s">
        <v>467</v>
      </c>
      <c r="F12052" s="40">
        <v>0.35</v>
      </c>
      <c r="G12052" s="25">
        <v>1873</v>
      </c>
      <c r="H12052" s="25">
        <v>656</v>
      </c>
      <c r="I12052" s="25"/>
      <c r="J12052" s="58" t="e">
        <f>HYPERLINK("#"&amp;"Insumos"&amp;"!A"&amp;MATCH($B12052,#REF!,0),"Ins "&amp;$B12052)</f>
        <v>#REF!</v>
      </c>
      <c r="M12052" s="220"/>
    </row>
    <row r="12053" spans="1:13" x14ac:dyDescent="0.2">
      <c r="A12053" s="35" t="s">
        <v>3097</v>
      </c>
      <c r="B12053" s="1" t="s">
        <v>1050</v>
      </c>
      <c r="C12053" s="45" t="s">
        <v>1063</v>
      </c>
      <c r="D12053" s="23" t="s">
        <v>5751</v>
      </c>
      <c r="E12053" s="23" t="s">
        <v>4136</v>
      </c>
      <c r="F12053" s="40">
        <v>0.11</v>
      </c>
      <c r="G12053" s="25">
        <v>34</v>
      </c>
      <c r="H12053" s="25">
        <v>4</v>
      </c>
      <c r="I12053" s="25"/>
      <c r="J12053" s="58" t="e">
        <f>HYPERLINK("#"&amp;"Insumos"&amp;"!A"&amp;MATCH($B12053,#REF!,0),"Ins "&amp;$B12053)</f>
        <v>#REF!</v>
      </c>
      <c r="M12053" s="220"/>
    </row>
    <row r="12054" spans="1:13" ht="51" x14ac:dyDescent="0.2">
      <c r="A12054" s="36" t="s">
        <v>3098</v>
      </c>
      <c r="B12054" s="26" t="s">
        <v>6816</v>
      </c>
      <c r="C12054" s="79" t="s">
        <v>6708</v>
      </c>
      <c r="D12054" s="37" t="s">
        <v>5608</v>
      </c>
      <c r="E12054" s="37" t="s">
        <v>464</v>
      </c>
      <c r="F12054" s="41"/>
      <c r="G12054" s="27"/>
      <c r="H12054" s="27"/>
      <c r="I12054" s="27">
        <v>18327</v>
      </c>
      <c r="M12054" s="220">
        <f t="shared" si="188"/>
        <v>24001</v>
      </c>
    </row>
    <row r="12055" spans="1:13" x14ac:dyDescent="0.2">
      <c r="A12055" s="35" t="s">
        <v>3098</v>
      </c>
      <c r="B12055" s="1" t="s">
        <v>5572</v>
      </c>
      <c r="C12055" s="45" t="s">
        <v>971</v>
      </c>
      <c r="D12055" s="23" t="s">
        <v>5734</v>
      </c>
      <c r="E12055" s="23" t="s">
        <v>4141</v>
      </c>
      <c r="F12055" s="40">
        <v>0.33</v>
      </c>
      <c r="G12055" s="25">
        <v>37863</v>
      </c>
      <c r="H12055" s="25">
        <v>12495</v>
      </c>
      <c r="I12055" s="25"/>
      <c r="J12055" s="58" t="e">
        <f>HYPERLINK("#"&amp;"Insumos"&amp;"!A"&amp;MATCH($B12055,#REF!,0),"Ins "&amp;$B12055)</f>
        <v>#REF!</v>
      </c>
      <c r="M12055" s="220"/>
    </row>
    <row r="12056" spans="1:13" x14ac:dyDescent="0.2">
      <c r="A12056" s="35" t="s">
        <v>3098</v>
      </c>
      <c r="B12056" s="1" t="s">
        <v>263</v>
      </c>
      <c r="C12056" s="45" t="s">
        <v>696</v>
      </c>
      <c r="D12056" s="23" t="s">
        <v>5534</v>
      </c>
      <c r="E12056" s="23" t="s">
        <v>4140</v>
      </c>
      <c r="F12056" s="40">
        <v>4.0000000000000002E-4</v>
      </c>
      <c r="G12056" s="25">
        <v>187426</v>
      </c>
      <c r="H12056" s="25">
        <v>75</v>
      </c>
      <c r="I12056" s="25"/>
      <c r="J12056" s="58" t="e">
        <f>HYPERLINK("#"&amp;"Insumos"&amp;"!A"&amp;MATCH($B12056,#REF!,0),"Ins "&amp;$B12056)</f>
        <v>#REF!</v>
      </c>
      <c r="M12056" s="220"/>
    </row>
    <row r="12057" spans="1:13" x14ac:dyDescent="0.2">
      <c r="A12057" s="35" t="s">
        <v>3098</v>
      </c>
      <c r="B12057" s="1" t="s">
        <v>2112</v>
      </c>
      <c r="C12057" s="45" t="s">
        <v>2058</v>
      </c>
      <c r="D12057" s="23" t="s">
        <v>5534</v>
      </c>
      <c r="E12057" s="23" t="s">
        <v>4140</v>
      </c>
      <c r="F12057" s="40">
        <v>0.01</v>
      </c>
      <c r="G12057" s="25">
        <v>69183</v>
      </c>
      <c r="H12057" s="25">
        <v>692</v>
      </c>
      <c r="I12057" s="25"/>
      <c r="J12057" s="58" t="e">
        <f>HYPERLINK("#"&amp;"Insumos"&amp;"!A"&amp;MATCH($B12057,#REF!,0),"Ins "&amp;$B12057)</f>
        <v>#REF!</v>
      </c>
      <c r="M12057" s="220"/>
    </row>
    <row r="12058" spans="1:13" x14ac:dyDescent="0.2">
      <c r="A12058" s="35" t="s">
        <v>3098</v>
      </c>
      <c r="B12058" s="1" t="s">
        <v>5533</v>
      </c>
      <c r="C12058" s="45" t="s">
        <v>5892</v>
      </c>
      <c r="D12058" s="23" t="s">
        <v>977</v>
      </c>
      <c r="E12058" s="23" t="s">
        <v>4134</v>
      </c>
      <c r="F12058" s="40">
        <v>0.01</v>
      </c>
      <c r="G12058" s="25">
        <v>3623</v>
      </c>
      <c r="H12058" s="25">
        <v>36</v>
      </c>
      <c r="I12058" s="25"/>
      <c r="J12058" s="58" t="e">
        <f>HYPERLINK("#"&amp;"Insumos"&amp;"!A"&amp;MATCH($B12058,#REF!,0),"Ins "&amp;$B12058)</f>
        <v>#REF!</v>
      </c>
      <c r="M12058" s="220"/>
    </row>
    <row r="12059" spans="1:13" x14ac:dyDescent="0.2">
      <c r="A12059" s="35" t="s">
        <v>3098</v>
      </c>
      <c r="B12059" s="1" t="s">
        <v>4598</v>
      </c>
      <c r="C12059" s="45" t="s">
        <v>8895</v>
      </c>
      <c r="D12059" s="23" t="s">
        <v>5751</v>
      </c>
      <c r="E12059" s="23" t="s">
        <v>467</v>
      </c>
      <c r="F12059" s="40">
        <v>2.5999999999999999E-2</v>
      </c>
      <c r="G12059" s="25">
        <v>6656</v>
      </c>
      <c r="H12059" s="25">
        <v>173</v>
      </c>
      <c r="I12059" s="25"/>
      <c r="J12059" s="58" t="e">
        <f>HYPERLINK("#"&amp;"Insumos"&amp;"!A"&amp;MATCH($B12059,#REF!,0),"Ins "&amp;$B12059)</f>
        <v>#REF!</v>
      </c>
      <c r="M12059" s="220"/>
    </row>
    <row r="12060" spans="1:13" x14ac:dyDescent="0.2">
      <c r="A12060" s="35" t="s">
        <v>3098</v>
      </c>
      <c r="B12060" s="1" t="s">
        <v>4611</v>
      </c>
      <c r="C12060" s="45" t="s">
        <v>8900</v>
      </c>
      <c r="D12060" s="23" t="s">
        <v>5751</v>
      </c>
      <c r="E12060" s="23" t="s">
        <v>465</v>
      </c>
      <c r="F12060" s="40">
        <v>0.10299999999999999</v>
      </c>
      <c r="G12060" s="25">
        <v>38896</v>
      </c>
      <c r="H12060" s="25">
        <v>4006</v>
      </c>
      <c r="I12060" s="25"/>
      <c r="J12060" s="58" t="e">
        <f>HYPERLINK("#"&amp;"Insumos"&amp;"!A"&amp;MATCH($B12060,#REF!,0),"Ins "&amp;$B12060)</f>
        <v>#REF!</v>
      </c>
      <c r="M12060" s="220"/>
    </row>
    <row r="12061" spans="1:13" x14ac:dyDescent="0.2">
      <c r="A12061" s="35" t="s">
        <v>3098</v>
      </c>
      <c r="B12061" s="1" t="s">
        <v>5007</v>
      </c>
      <c r="C12061" s="45" t="s">
        <v>720</v>
      </c>
      <c r="D12061" s="23" t="s">
        <v>5751</v>
      </c>
      <c r="E12061" s="23" t="s">
        <v>4134</v>
      </c>
      <c r="F12061" s="40">
        <v>0.1</v>
      </c>
      <c r="G12061" s="25">
        <v>1897</v>
      </c>
      <c r="H12061" s="25">
        <v>190</v>
      </c>
      <c r="I12061" s="25"/>
      <c r="J12061" s="58" t="e">
        <f>HYPERLINK("#"&amp;"Insumos"&amp;"!A"&amp;MATCH($B12061,#REF!,0),"Ins "&amp;$B12061)</f>
        <v>#REF!</v>
      </c>
      <c r="M12061" s="220"/>
    </row>
    <row r="12062" spans="1:13" x14ac:dyDescent="0.2">
      <c r="A12062" s="35" t="s">
        <v>3098</v>
      </c>
      <c r="B12062" s="34" t="s">
        <v>5178</v>
      </c>
      <c r="C12062" s="45" t="s">
        <v>8896</v>
      </c>
      <c r="D12062" s="23" t="s">
        <v>5751</v>
      </c>
      <c r="E12062" s="23" t="s">
        <v>467</v>
      </c>
      <c r="F12062" s="40">
        <v>0.35</v>
      </c>
      <c r="G12062" s="25">
        <v>1873</v>
      </c>
      <c r="H12062" s="25">
        <v>656</v>
      </c>
      <c r="I12062" s="25"/>
      <c r="J12062" s="58" t="e">
        <f>HYPERLINK("#"&amp;"Insumos"&amp;"!A"&amp;MATCH($B12062,#REF!,0),"Ins "&amp;$B12062)</f>
        <v>#REF!</v>
      </c>
      <c r="M12062" s="220"/>
    </row>
    <row r="12063" spans="1:13" x14ac:dyDescent="0.2">
      <c r="A12063" s="35" t="s">
        <v>3098</v>
      </c>
      <c r="B12063" s="1" t="s">
        <v>1050</v>
      </c>
      <c r="C12063" s="45" t="s">
        <v>1063</v>
      </c>
      <c r="D12063" s="23" t="s">
        <v>5751</v>
      </c>
      <c r="E12063" s="23" t="s">
        <v>4136</v>
      </c>
      <c r="F12063" s="40">
        <v>0.11</v>
      </c>
      <c r="G12063" s="25">
        <v>34</v>
      </c>
      <c r="H12063" s="25">
        <v>4</v>
      </c>
      <c r="I12063" s="25"/>
      <c r="J12063" s="58" t="e">
        <f>HYPERLINK("#"&amp;"Insumos"&amp;"!A"&amp;MATCH($B12063,#REF!,0),"Ins "&amp;$B12063)</f>
        <v>#REF!</v>
      </c>
      <c r="M12063" s="220"/>
    </row>
    <row r="12064" spans="1:13" ht="38.25" x14ac:dyDescent="0.2">
      <c r="A12064" s="36" t="s">
        <v>3099</v>
      </c>
      <c r="B12064" s="26" t="s">
        <v>6816</v>
      </c>
      <c r="C12064" s="79" t="s">
        <v>12650</v>
      </c>
      <c r="D12064" s="37" t="s">
        <v>5608</v>
      </c>
      <c r="E12064" s="37" t="s">
        <v>464</v>
      </c>
      <c r="F12064" s="41"/>
      <c r="G12064" s="27"/>
      <c r="H12064" s="27"/>
      <c r="I12064" s="27">
        <v>38951</v>
      </c>
      <c r="M12064" s="220">
        <f t="shared" si="188"/>
        <v>51010</v>
      </c>
    </row>
    <row r="12065" spans="1:13" x14ac:dyDescent="0.2">
      <c r="A12065" s="35" t="s">
        <v>3099</v>
      </c>
      <c r="B12065" s="1" t="s">
        <v>5572</v>
      </c>
      <c r="C12065" s="45" t="s">
        <v>971</v>
      </c>
      <c r="D12065" s="23" t="s">
        <v>5734</v>
      </c>
      <c r="E12065" s="23" t="s">
        <v>4141</v>
      </c>
      <c r="F12065" s="40">
        <v>0.4</v>
      </c>
      <c r="G12065" s="25">
        <v>37863</v>
      </c>
      <c r="H12065" s="25">
        <v>15145</v>
      </c>
      <c r="I12065" s="25"/>
      <c r="J12065" s="58" t="e">
        <f>HYPERLINK("#"&amp;"Insumos"&amp;"!A"&amp;MATCH($B12065,#REF!,0),"Ins "&amp;$B12065)</f>
        <v>#REF!</v>
      </c>
      <c r="M12065" s="220"/>
    </row>
    <row r="12066" spans="1:13" x14ac:dyDescent="0.2">
      <c r="A12066" s="35" t="s">
        <v>3099</v>
      </c>
      <c r="B12066" s="1" t="s">
        <v>263</v>
      </c>
      <c r="C12066" s="45" t="s">
        <v>696</v>
      </c>
      <c r="D12066" s="23" t="s">
        <v>5534</v>
      </c>
      <c r="E12066" s="23" t="s">
        <v>4140</v>
      </c>
      <c r="F12066" s="40">
        <v>2.3999999999999998E-3</v>
      </c>
      <c r="G12066" s="25">
        <v>187426</v>
      </c>
      <c r="H12066" s="25">
        <v>450</v>
      </c>
      <c r="I12066" s="25"/>
      <c r="J12066" s="58" t="e">
        <f>HYPERLINK("#"&amp;"Insumos"&amp;"!A"&amp;MATCH($B12066,#REF!,0),"Ins "&amp;$B12066)</f>
        <v>#REF!</v>
      </c>
      <c r="M12066" s="220"/>
    </row>
    <row r="12067" spans="1:13" x14ac:dyDescent="0.2">
      <c r="A12067" s="35" t="s">
        <v>3099</v>
      </c>
      <c r="B12067" s="1" t="s">
        <v>5533</v>
      </c>
      <c r="C12067" s="45" t="s">
        <v>5892</v>
      </c>
      <c r="D12067" s="23" t="s">
        <v>977</v>
      </c>
      <c r="E12067" s="23" t="s">
        <v>4134</v>
      </c>
      <c r="F12067" s="40">
        <v>0.01</v>
      </c>
      <c r="G12067" s="25">
        <v>3623</v>
      </c>
      <c r="H12067" s="25">
        <v>36</v>
      </c>
      <c r="I12067" s="25"/>
      <c r="J12067" s="58" t="e">
        <f>HYPERLINK("#"&amp;"Insumos"&amp;"!A"&amp;MATCH($B12067,#REF!,0),"Ins "&amp;$B12067)</f>
        <v>#REF!</v>
      </c>
      <c r="M12067" s="220"/>
    </row>
    <row r="12068" spans="1:13" x14ac:dyDescent="0.2">
      <c r="A12068" s="35" t="s">
        <v>3099</v>
      </c>
      <c r="B12068" s="1" t="s">
        <v>4599</v>
      </c>
      <c r="C12068" s="45" t="s">
        <v>8895</v>
      </c>
      <c r="D12068" s="23" t="s">
        <v>5751</v>
      </c>
      <c r="E12068" s="23" t="s">
        <v>467</v>
      </c>
      <c r="F12068" s="40">
        <v>1.7999999999999999E-2</v>
      </c>
      <c r="G12068" s="25">
        <v>6656</v>
      </c>
      <c r="H12068" s="25">
        <v>120</v>
      </c>
      <c r="I12068" s="25"/>
      <c r="J12068" s="58" t="e">
        <f>HYPERLINK("#"&amp;"Insumos"&amp;"!A"&amp;MATCH($B12068,#REF!,0),"Ins "&amp;$B12068)</f>
        <v>#REF!</v>
      </c>
      <c r="M12068" s="220"/>
    </row>
    <row r="12069" spans="1:13" ht="25.5" x14ac:dyDescent="0.2">
      <c r="A12069" s="35" t="s">
        <v>3099</v>
      </c>
      <c r="B12069" s="1" t="s">
        <v>4633</v>
      </c>
      <c r="C12069" s="45" t="s">
        <v>1460</v>
      </c>
      <c r="D12069" s="23" t="s">
        <v>5751</v>
      </c>
      <c r="E12069" s="23" t="s">
        <v>287</v>
      </c>
      <c r="F12069" s="40">
        <v>1.03</v>
      </c>
      <c r="G12069" s="25">
        <v>21700</v>
      </c>
      <c r="H12069" s="25">
        <v>22351</v>
      </c>
      <c r="I12069" s="25"/>
      <c r="J12069" s="58" t="e">
        <f>HYPERLINK("#"&amp;"Insumos"&amp;"!A"&amp;MATCH($B12069,#REF!,0),"Ins "&amp;$B12069)</f>
        <v>#REF!</v>
      </c>
      <c r="M12069" s="220"/>
    </row>
    <row r="12070" spans="1:13" x14ac:dyDescent="0.2">
      <c r="A12070" s="35" t="s">
        <v>3099</v>
      </c>
      <c r="B12070" s="1" t="s">
        <v>5007</v>
      </c>
      <c r="C12070" s="45" t="s">
        <v>720</v>
      </c>
      <c r="D12070" s="23" t="s">
        <v>5751</v>
      </c>
      <c r="E12070" s="23" t="s">
        <v>4134</v>
      </c>
      <c r="F12070" s="40">
        <v>0.1</v>
      </c>
      <c r="G12070" s="25">
        <v>1897</v>
      </c>
      <c r="H12070" s="25">
        <v>190</v>
      </c>
      <c r="I12070" s="25"/>
      <c r="J12070" s="58" t="e">
        <f>HYPERLINK("#"&amp;"Insumos"&amp;"!A"&amp;MATCH($B12070,#REF!,0),"Ins "&amp;$B12070)</f>
        <v>#REF!</v>
      </c>
      <c r="M12070" s="220"/>
    </row>
    <row r="12071" spans="1:13" x14ac:dyDescent="0.2">
      <c r="A12071" s="35" t="s">
        <v>3099</v>
      </c>
      <c r="B12071" s="34" t="s">
        <v>5178</v>
      </c>
      <c r="C12071" s="45" t="s">
        <v>8896</v>
      </c>
      <c r="D12071" s="23" t="s">
        <v>5751</v>
      </c>
      <c r="E12071" s="23" t="s">
        <v>467</v>
      </c>
      <c r="F12071" s="40">
        <v>0.35</v>
      </c>
      <c r="G12071" s="25">
        <v>1873</v>
      </c>
      <c r="H12071" s="25">
        <v>656</v>
      </c>
      <c r="I12071" s="25"/>
      <c r="J12071" s="58" t="e">
        <f>HYPERLINK("#"&amp;"Insumos"&amp;"!A"&amp;MATCH($B12071,#REF!,0),"Ins "&amp;$B12071)</f>
        <v>#REF!</v>
      </c>
      <c r="M12071" s="220"/>
    </row>
    <row r="12072" spans="1:13" x14ac:dyDescent="0.2">
      <c r="A12072" s="35" t="s">
        <v>3099</v>
      </c>
      <c r="B12072" s="1" t="s">
        <v>1050</v>
      </c>
      <c r="C12072" s="45" t="s">
        <v>1063</v>
      </c>
      <c r="D12072" s="23" t="s">
        <v>5751</v>
      </c>
      <c r="E12072" s="23" t="s">
        <v>4136</v>
      </c>
      <c r="F12072" s="40">
        <v>7.9000000000000001E-2</v>
      </c>
      <c r="G12072" s="25">
        <v>34</v>
      </c>
      <c r="H12072" s="25">
        <v>3</v>
      </c>
      <c r="I12072" s="25"/>
      <c r="J12072" s="58" t="e">
        <f>HYPERLINK("#"&amp;"Insumos"&amp;"!A"&amp;MATCH($B12072,#REF!,0),"Ins "&amp;$B12072)</f>
        <v>#REF!</v>
      </c>
      <c r="M12072" s="220"/>
    </row>
    <row r="12073" spans="1:13" ht="38.25" x14ac:dyDescent="0.2">
      <c r="A12073" s="36" t="s">
        <v>3100</v>
      </c>
      <c r="B12073" s="26" t="s">
        <v>6816</v>
      </c>
      <c r="C12073" s="79" t="s">
        <v>7261</v>
      </c>
      <c r="D12073" s="37" t="s">
        <v>5608</v>
      </c>
      <c r="E12073" s="37" t="s">
        <v>464</v>
      </c>
      <c r="F12073" s="41"/>
      <c r="G12073" s="27"/>
      <c r="H12073" s="27"/>
      <c r="I12073" s="27">
        <v>36411</v>
      </c>
      <c r="M12073" s="220">
        <f t="shared" si="188"/>
        <v>47684</v>
      </c>
    </row>
    <row r="12074" spans="1:13" x14ac:dyDescent="0.2">
      <c r="A12074" s="35" t="s">
        <v>3100</v>
      </c>
      <c r="B12074" s="1" t="s">
        <v>5572</v>
      </c>
      <c r="C12074" s="45" t="s">
        <v>971</v>
      </c>
      <c r="D12074" s="23" t="s">
        <v>5734</v>
      </c>
      <c r="E12074" s="23" t="s">
        <v>4141</v>
      </c>
      <c r="F12074" s="40">
        <v>0.5</v>
      </c>
      <c r="G12074" s="25">
        <v>37863</v>
      </c>
      <c r="H12074" s="25">
        <v>18932</v>
      </c>
      <c r="I12074" s="25"/>
      <c r="J12074" s="58" t="e">
        <f>HYPERLINK("#"&amp;"Insumos"&amp;"!A"&amp;MATCH($B12074,#REF!,0),"Ins "&amp;$B12074)</f>
        <v>#REF!</v>
      </c>
      <c r="M12074" s="220"/>
    </row>
    <row r="12075" spans="1:13" x14ac:dyDescent="0.2">
      <c r="A12075" s="35" t="s">
        <v>3100</v>
      </c>
      <c r="B12075" s="1" t="s">
        <v>263</v>
      </c>
      <c r="C12075" s="45" t="s">
        <v>696</v>
      </c>
      <c r="D12075" s="23" t="s">
        <v>5534</v>
      </c>
      <c r="E12075" s="23" t="s">
        <v>4140</v>
      </c>
      <c r="F12075" s="40">
        <v>3.3999999999999998E-3</v>
      </c>
      <c r="G12075" s="25">
        <v>187426</v>
      </c>
      <c r="H12075" s="25">
        <v>637</v>
      </c>
      <c r="I12075" s="25"/>
      <c r="J12075" s="58" t="e">
        <f>HYPERLINK("#"&amp;"Insumos"&amp;"!A"&amp;MATCH($B12075,#REF!,0),"Ins "&amp;$B12075)</f>
        <v>#REF!</v>
      </c>
      <c r="M12075" s="220"/>
    </row>
    <row r="12076" spans="1:13" x14ac:dyDescent="0.2">
      <c r="A12076" s="35" t="s">
        <v>3100</v>
      </c>
      <c r="B12076" s="1" t="s">
        <v>5536</v>
      </c>
      <c r="C12076" s="45" t="s">
        <v>1653</v>
      </c>
      <c r="D12076" s="23" t="s">
        <v>5534</v>
      </c>
      <c r="E12076" s="23" t="s">
        <v>4140</v>
      </c>
      <c r="F12076" s="40">
        <v>0.05</v>
      </c>
      <c r="G12076" s="25">
        <v>63049</v>
      </c>
      <c r="H12076" s="25">
        <v>3152</v>
      </c>
      <c r="I12076" s="25"/>
      <c r="J12076" s="58" t="e">
        <f>HYPERLINK("#"&amp;"Insumos"&amp;"!A"&amp;MATCH($B12076,#REF!,0),"Ins "&amp;$B12076)</f>
        <v>#REF!</v>
      </c>
      <c r="M12076" s="220"/>
    </row>
    <row r="12077" spans="1:13" x14ac:dyDescent="0.2">
      <c r="A12077" s="35" t="s">
        <v>3100</v>
      </c>
      <c r="B12077" s="1" t="s">
        <v>5533</v>
      </c>
      <c r="C12077" s="45" t="s">
        <v>5892</v>
      </c>
      <c r="D12077" s="23" t="s">
        <v>977</v>
      </c>
      <c r="E12077" s="23" t="s">
        <v>4134</v>
      </c>
      <c r="F12077" s="40">
        <v>0.01</v>
      </c>
      <c r="G12077" s="25">
        <v>3623</v>
      </c>
      <c r="H12077" s="25">
        <v>36</v>
      </c>
      <c r="I12077" s="25"/>
      <c r="J12077" s="58" t="e">
        <f>HYPERLINK("#"&amp;"Insumos"&amp;"!A"&amp;MATCH($B12077,#REF!,0),"Ins "&amp;$B12077)</f>
        <v>#REF!</v>
      </c>
      <c r="M12077" s="220"/>
    </row>
    <row r="12078" spans="1:13" x14ac:dyDescent="0.2">
      <c r="A12078" s="35" t="s">
        <v>3100</v>
      </c>
      <c r="B12078" s="1" t="s">
        <v>4568</v>
      </c>
      <c r="C12078" s="45" t="s">
        <v>1431</v>
      </c>
      <c r="D12078" s="23" t="s">
        <v>5751</v>
      </c>
      <c r="E12078" s="23" t="s">
        <v>4146</v>
      </c>
      <c r="F12078" s="40">
        <v>0.03</v>
      </c>
      <c r="G12078" s="25">
        <v>18846</v>
      </c>
      <c r="H12078" s="25">
        <v>565</v>
      </c>
      <c r="I12078" s="25"/>
      <c r="J12078" s="58" t="e">
        <f>HYPERLINK("#"&amp;"Insumos"&amp;"!A"&amp;MATCH($B12078,#REF!,0),"Ins "&amp;$B12078)</f>
        <v>#REF!</v>
      </c>
      <c r="M12078" s="220"/>
    </row>
    <row r="12079" spans="1:13" ht="25.5" x14ac:dyDescent="0.2">
      <c r="A12079" s="35" t="s">
        <v>3100</v>
      </c>
      <c r="B12079" s="1" t="s">
        <v>4603</v>
      </c>
      <c r="C12079" s="45" t="s">
        <v>1445</v>
      </c>
      <c r="D12079" s="23" t="s">
        <v>5751</v>
      </c>
      <c r="E12079" s="23" t="s">
        <v>287</v>
      </c>
      <c r="F12079" s="40">
        <v>0.2</v>
      </c>
      <c r="G12079" s="25">
        <v>10198</v>
      </c>
      <c r="H12079" s="25">
        <v>2040</v>
      </c>
      <c r="I12079" s="25"/>
      <c r="J12079" s="58" t="e">
        <f>HYPERLINK("#"&amp;"Insumos"&amp;"!A"&amp;MATCH($B12079,#REF!,0),"Ins "&amp;$B12079)</f>
        <v>#REF!</v>
      </c>
      <c r="M12079" s="220"/>
    </row>
    <row r="12080" spans="1:13" x14ac:dyDescent="0.2">
      <c r="A12080" s="35" t="s">
        <v>3100</v>
      </c>
      <c r="B12080" s="1" t="s">
        <v>5007</v>
      </c>
      <c r="C12080" s="45" t="s">
        <v>720</v>
      </c>
      <c r="D12080" s="23" t="s">
        <v>5751</v>
      </c>
      <c r="E12080" s="23" t="s">
        <v>4134</v>
      </c>
      <c r="F12080" s="40">
        <v>0.1</v>
      </c>
      <c r="G12080" s="25">
        <v>1897</v>
      </c>
      <c r="H12080" s="25">
        <v>190</v>
      </c>
      <c r="I12080" s="25"/>
      <c r="J12080" s="58" t="e">
        <f>HYPERLINK("#"&amp;"Insumos"&amp;"!A"&amp;MATCH($B12080,#REF!,0),"Ins "&amp;$B12080)</f>
        <v>#REF!</v>
      </c>
      <c r="M12080" s="220"/>
    </row>
    <row r="12081" spans="1:13" x14ac:dyDescent="0.2">
      <c r="A12081" s="35" t="s">
        <v>3100</v>
      </c>
      <c r="B12081" s="1" t="s">
        <v>5167</v>
      </c>
      <c r="C12081" s="45" t="s">
        <v>161</v>
      </c>
      <c r="D12081" s="23" t="s">
        <v>5751</v>
      </c>
      <c r="E12081" s="23" t="s">
        <v>467</v>
      </c>
      <c r="F12081" s="40">
        <v>3</v>
      </c>
      <c r="G12081" s="25">
        <v>1896</v>
      </c>
      <c r="H12081" s="25">
        <v>5688</v>
      </c>
      <c r="I12081" s="25"/>
      <c r="J12081" s="58" t="e">
        <f>HYPERLINK("#"&amp;"Insumos"&amp;"!A"&amp;MATCH($B12081,#REF!,0),"Ins "&amp;$B12081)</f>
        <v>#REF!</v>
      </c>
      <c r="M12081" s="220"/>
    </row>
    <row r="12082" spans="1:13" x14ac:dyDescent="0.2">
      <c r="A12082" s="35" t="s">
        <v>3100</v>
      </c>
      <c r="B12082" s="1" t="s">
        <v>5171</v>
      </c>
      <c r="C12082" s="45" t="s">
        <v>164</v>
      </c>
      <c r="D12082" s="23" t="s">
        <v>5751</v>
      </c>
      <c r="E12082" s="23" t="s">
        <v>467</v>
      </c>
      <c r="F12082" s="40">
        <v>0.16</v>
      </c>
      <c r="G12082" s="25">
        <v>21716</v>
      </c>
      <c r="H12082" s="25">
        <v>3475</v>
      </c>
      <c r="I12082" s="25"/>
      <c r="J12082" s="58" t="e">
        <f>HYPERLINK("#"&amp;"Insumos"&amp;"!A"&amp;MATCH($B12082,#REF!,0),"Ins "&amp;$B12082)</f>
        <v>#REF!</v>
      </c>
      <c r="M12082" s="220"/>
    </row>
    <row r="12083" spans="1:13" x14ac:dyDescent="0.2">
      <c r="A12083" s="35" t="s">
        <v>3100</v>
      </c>
      <c r="B12083" s="34" t="s">
        <v>6837</v>
      </c>
      <c r="C12083" s="45" t="s">
        <v>6838</v>
      </c>
      <c r="D12083" s="23" t="s">
        <v>5751</v>
      </c>
      <c r="E12083" s="23" t="s">
        <v>464</v>
      </c>
      <c r="F12083" s="40">
        <v>0.3</v>
      </c>
      <c r="G12083" s="25">
        <v>5425</v>
      </c>
      <c r="H12083" s="25">
        <v>1628</v>
      </c>
      <c r="I12083" s="25"/>
      <c r="J12083" s="58" t="e">
        <f>HYPERLINK("#"&amp;"Insumos"&amp;"!A"&amp;MATCH($B12083,#REF!,0),"Ins "&amp;$B12083)</f>
        <v>#REF!</v>
      </c>
      <c r="M12083" s="220"/>
    </row>
    <row r="12084" spans="1:13" x14ac:dyDescent="0.2">
      <c r="A12084" s="35" t="s">
        <v>3100</v>
      </c>
      <c r="B12084" s="1" t="s">
        <v>1050</v>
      </c>
      <c r="C12084" s="45" t="s">
        <v>1063</v>
      </c>
      <c r="D12084" s="23" t="s">
        <v>5751</v>
      </c>
      <c r="E12084" s="23" t="s">
        <v>4136</v>
      </c>
      <c r="F12084" s="40">
        <v>2</v>
      </c>
      <c r="G12084" s="25">
        <v>34</v>
      </c>
      <c r="H12084" s="25">
        <v>68</v>
      </c>
      <c r="I12084" s="25"/>
      <c r="J12084" s="58" t="e">
        <f>HYPERLINK("#"&amp;"Insumos"&amp;"!A"&amp;MATCH($B12084,#REF!,0),"Ins "&amp;$B12084)</f>
        <v>#REF!</v>
      </c>
      <c r="M12084" s="220"/>
    </row>
    <row r="12085" spans="1:13" ht="38.25" x14ac:dyDescent="0.2">
      <c r="A12085" s="36" t="s">
        <v>3101</v>
      </c>
      <c r="B12085" s="26" t="s">
        <v>6816</v>
      </c>
      <c r="C12085" s="79" t="s">
        <v>10802</v>
      </c>
      <c r="D12085" s="37" t="s">
        <v>5608</v>
      </c>
      <c r="E12085" s="37" t="s">
        <v>464</v>
      </c>
      <c r="F12085" s="41"/>
      <c r="G12085" s="27"/>
      <c r="H12085" s="27"/>
      <c r="I12085" s="27">
        <v>32000</v>
      </c>
      <c r="M12085" s="220">
        <f t="shared" si="188"/>
        <v>41907</v>
      </c>
    </row>
    <row r="12086" spans="1:13" x14ac:dyDescent="0.2">
      <c r="A12086" s="35" t="s">
        <v>3101</v>
      </c>
      <c r="B12086" s="1" t="s">
        <v>5572</v>
      </c>
      <c r="C12086" s="45" t="s">
        <v>971</v>
      </c>
      <c r="D12086" s="23" t="s">
        <v>5734</v>
      </c>
      <c r="E12086" s="23" t="s">
        <v>4141</v>
      </c>
      <c r="F12086" s="40">
        <v>0.33</v>
      </c>
      <c r="G12086" s="25">
        <v>37863</v>
      </c>
      <c r="H12086" s="25">
        <v>12495</v>
      </c>
      <c r="I12086" s="25"/>
      <c r="J12086" s="58" t="e">
        <f>HYPERLINK("#"&amp;"Insumos"&amp;"!A"&amp;MATCH($B12086,#REF!,0),"Ins "&amp;$B12086)</f>
        <v>#REF!</v>
      </c>
      <c r="M12086" s="220"/>
    </row>
    <row r="12087" spans="1:13" x14ac:dyDescent="0.2">
      <c r="A12087" s="35" t="s">
        <v>3101</v>
      </c>
      <c r="B12087" s="1" t="s">
        <v>263</v>
      </c>
      <c r="C12087" s="45" t="s">
        <v>696</v>
      </c>
      <c r="D12087" s="23" t="s">
        <v>5534</v>
      </c>
      <c r="E12087" s="23" t="s">
        <v>4140</v>
      </c>
      <c r="F12087" s="40">
        <v>2.0999999999999999E-3</v>
      </c>
      <c r="G12087" s="25">
        <v>187426</v>
      </c>
      <c r="H12087" s="25">
        <v>394</v>
      </c>
      <c r="I12087" s="25"/>
      <c r="J12087" s="58" t="e">
        <f>HYPERLINK("#"&amp;"Insumos"&amp;"!A"&amp;MATCH($B12087,#REF!,0),"Ins "&amp;$B12087)</f>
        <v>#REF!</v>
      </c>
      <c r="M12087" s="220"/>
    </row>
    <row r="12088" spans="1:13" x14ac:dyDescent="0.2">
      <c r="A12088" s="35" t="s">
        <v>3101</v>
      </c>
      <c r="B12088" s="1" t="s">
        <v>2112</v>
      </c>
      <c r="C12088" s="45" t="s">
        <v>2058</v>
      </c>
      <c r="D12088" s="23" t="s">
        <v>5534</v>
      </c>
      <c r="E12088" s="23" t="s">
        <v>4140</v>
      </c>
      <c r="F12088" s="40">
        <v>0.01</v>
      </c>
      <c r="G12088" s="25">
        <v>69183</v>
      </c>
      <c r="H12088" s="25">
        <v>692</v>
      </c>
      <c r="I12088" s="25"/>
      <c r="J12088" s="58" t="e">
        <f>HYPERLINK("#"&amp;"Insumos"&amp;"!A"&amp;MATCH($B12088,#REF!,0),"Ins "&amp;$B12088)</f>
        <v>#REF!</v>
      </c>
      <c r="M12088" s="220"/>
    </row>
    <row r="12089" spans="1:13" x14ac:dyDescent="0.2">
      <c r="A12089" s="35" t="s">
        <v>3101</v>
      </c>
      <c r="B12089" s="1" t="s">
        <v>5533</v>
      </c>
      <c r="C12089" s="45" t="s">
        <v>5892</v>
      </c>
      <c r="D12089" s="23" t="s">
        <v>977</v>
      </c>
      <c r="E12089" s="23" t="s">
        <v>4134</v>
      </c>
      <c r="F12089" s="40">
        <v>0.01</v>
      </c>
      <c r="G12089" s="25">
        <v>3623</v>
      </c>
      <c r="H12089" s="25">
        <v>36</v>
      </c>
      <c r="I12089" s="25"/>
      <c r="J12089" s="58" t="e">
        <f>HYPERLINK("#"&amp;"Insumos"&amp;"!A"&amp;MATCH($B12089,#REF!,0),"Ins "&amp;$B12089)</f>
        <v>#REF!</v>
      </c>
      <c r="M12089" s="220"/>
    </row>
    <row r="12090" spans="1:13" x14ac:dyDescent="0.2">
      <c r="A12090" s="35" t="s">
        <v>3101</v>
      </c>
      <c r="B12090" s="1" t="s">
        <v>4599</v>
      </c>
      <c r="C12090" s="45" t="s">
        <v>8895</v>
      </c>
      <c r="D12090" s="23" t="s">
        <v>5751</v>
      </c>
      <c r="E12090" s="23" t="s">
        <v>467</v>
      </c>
      <c r="F12090" s="40">
        <v>0.03</v>
      </c>
      <c r="G12090" s="25">
        <v>6656</v>
      </c>
      <c r="H12090" s="25">
        <v>200</v>
      </c>
      <c r="I12090" s="25"/>
      <c r="J12090" s="58" t="e">
        <f>HYPERLINK("#"&amp;"Insumos"&amp;"!A"&amp;MATCH($B12090,#REF!,0),"Ins "&amp;$B12090)</f>
        <v>#REF!</v>
      </c>
      <c r="M12090" s="220"/>
    </row>
    <row r="12091" spans="1:13" ht="25.5" x14ac:dyDescent="0.2">
      <c r="A12091" s="35" t="s">
        <v>3101</v>
      </c>
      <c r="B12091" s="1" t="s">
        <v>4624</v>
      </c>
      <c r="C12091" s="45" t="s">
        <v>1451</v>
      </c>
      <c r="D12091" s="23" t="s">
        <v>5751</v>
      </c>
      <c r="E12091" s="23" t="s">
        <v>465</v>
      </c>
      <c r="F12091" s="40">
        <v>0.121</v>
      </c>
      <c r="G12091" s="25">
        <v>140315</v>
      </c>
      <c r="H12091" s="25">
        <v>16978</v>
      </c>
      <c r="I12091" s="25"/>
      <c r="J12091" s="58" t="e">
        <f>HYPERLINK("#"&amp;"Insumos"&amp;"!A"&amp;MATCH($B12091,#REF!,0),"Ins "&amp;$B12091)</f>
        <v>#REF!</v>
      </c>
      <c r="M12091" s="220"/>
    </row>
    <row r="12092" spans="1:13" x14ac:dyDescent="0.2">
      <c r="A12092" s="35" t="s">
        <v>3101</v>
      </c>
      <c r="B12092" s="1" t="s">
        <v>5007</v>
      </c>
      <c r="C12092" s="45" t="s">
        <v>720</v>
      </c>
      <c r="D12092" s="23" t="s">
        <v>5751</v>
      </c>
      <c r="E12092" s="23" t="s">
        <v>4134</v>
      </c>
      <c r="F12092" s="40">
        <v>0.1</v>
      </c>
      <c r="G12092" s="25">
        <v>1897</v>
      </c>
      <c r="H12092" s="25">
        <v>190</v>
      </c>
      <c r="I12092" s="25"/>
      <c r="J12092" s="58" t="e">
        <f>HYPERLINK("#"&amp;"Insumos"&amp;"!A"&amp;MATCH($B12092,#REF!,0),"Ins "&amp;$B12092)</f>
        <v>#REF!</v>
      </c>
      <c r="M12092" s="220"/>
    </row>
    <row r="12093" spans="1:13" x14ac:dyDescent="0.2">
      <c r="A12093" s="35" t="s">
        <v>3101</v>
      </c>
      <c r="B12093" s="34" t="s">
        <v>5178</v>
      </c>
      <c r="C12093" s="45" t="s">
        <v>8896</v>
      </c>
      <c r="D12093" s="23" t="s">
        <v>5751</v>
      </c>
      <c r="E12093" s="23" t="s">
        <v>467</v>
      </c>
      <c r="F12093" s="40">
        <v>0.54</v>
      </c>
      <c r="G12093" s="25">
        <v>1873</v>
      </c>
      <c r="H12093" s="25">
        <v>1011</v>
      </c>
      <c r="I12093" s="25"/>
      <c r="J12093" s="58" t="e">
        <f>HYPERLINK("#"&amp;"Insumos"&amp;"!A"&amp;MATCH($B12093,#REF!,0),"Ins "&amp;$B12093)</f>
        <v>#REF!</v>
      </c>
      <c r="M12093" s="220"/>
    </row>
    <row r="12094" spans="1:13" x14ac:dyDescent="0.2">
      <c r="A12094" s="35" t="s">
        <v>3101</v>
      </c>
      <c r="B12094" s="1" t="s">
        <v>1050</v>
      </c>
      <c r="C12094" s="45" t="s">
        <v>1063</v>
      </c>
      <c r="D12094" s="23" t="s">
        <v>5751</v>
      </c>
      <c r="E12094" s="23" t="s">
        <v>4136</v>
      </c>
      <c r="F12094" s="40">
        <v>0.13</v>
      </c>
      <c r="G12094" s="25">
        <v>34</v>
      </c>
      <c r="H12094" s="25">
        <v>4</v>
      </c>
      <c r="I12094" s="25"/>
      <c r="J12094" s="58" t="e">
        <f>HYPERLINK("#"&amp;"Insumos"&amp;"!A"&amp;MATCH($B12094,#REF!,0),"Ins "&amp;$B12094)</f>
        <v>#REF!</v>
      </c>
      <c r="M12094" s="220"/>
    </row>
    <row r="12095" spans="1:13" ht="38.25" x14ac:dyDescent="0.2">
      <c r="A12095" s="36" t="s">
        <v>3102</v>
      </c>
      <c r="B12095" s="26" t="s">
        <v>6816</v>
      </c>
      <c r="C12095" s="79" t="s">
        <v>11834</v>
      </c>
      <c r="D12095" s="37" t="s">
        <v>5608</v>
      </c>
      <c r="E12095" s="37" t="s">
        <v>464</v>
      </c>
      <c r="F12095" s="41"/>
      <c r="G12095" s="27"/>
      <c r="H12095" s="27"/>
      <c r="I12095" s="27">
        <v>33159</v>
      </c>
      <c r="M12095" s="220">
        <f t="shared" si="188"/>
        <v>43425</v>
      </c>
    </row>
    <row r="12096" spans="1:13" x14ac:dyDescent="0.2">
      <c r="A12096" s="35" t="s">
        <v>3102</v>
      </c>
      <c r="B12096" s="1" t="s">
        <v>5572</v>
      </c>
      <c r="C12096" s="45" t="s">
        <v>971</v>
      </c>
      <c r="D12096" s="23" t="s">
        <v>5734</v>
      </c>
      <c r="E12096" s="23" t="s">
        <v>4141</v>
      </c>
      <c r="F12096" s="40">
        <v>0.33</v>
      </c>
      <c r="G12096" s="25">
        <v>37863</v>
      </c>
      <c r="H12096" s="25">
        <v>12495</v>
      </c>
      <c r="I12096" s="25"/>
      <c r="J12096" s="58" t="e">
        <f>HYPERLINK("#"&amp;"Insumos"&amp;"!A"&amp;MATCH($B12096,#REF!,0),"Ins "&amp;$B12096)</f>
        <v>#REF!</v>
      </c>
      <c r="M12096" s="220"/>
    </row>
    <row r="12097" spans="1:13" x14ac:dyDescent="0.2">
      <c r="A12097" s="35" t="s">
        <v>3102</v>
      </c>
      <c r="B12097" s="1" t="s">
        <v>263</v>
      </c>
      <c r="C12097" s="45" t="s">
        <v>696</v>
      </c>
      <c r="D12097" s="23" t="s">
        <v>5534</v>
      </c>
      <c r="E12097" s="23" t="s">
        <v>4140</v>
      </c>
      <c r="F12097" s="40">
        <v>2.2000000000000001E-3</v>
      </c>
      <c r="G12097" s="25">
        <v>187426</v>
      </c>
      <c r="H12097" s="25">
        <v>412</v>
      </c>
      <c r="I12097" s="25"/>
      <c r="J12097" s="58" t="e">
        <f>HYPERLINK("#"&amp;"Insumos"&amp;"!A"&amp;MATCH($B12097,#REF!,0),"Ins "&amp;$B12097)</f>
        <v>#REF!</v>
      </c>
      <c r="M12097" s="220"/>
    </row>
    <row r="12098" spans="1:13" x14ac:dyDescent="0.2">
      <c r="A12098" s="35" t="s">
        <v>3102</v>
      </c>
      <c r="B12098" s="1" t="s">
        <v>2112</v>
      </c>
      <c r="C12098" s="45" t="s">
        <v>2058</v>
      </c>
      <c r="D12098" s="23" t="s">
        <v>5534</v>
      </c>
      <c r="E12098" s="23" t="s">
        <v>4140</v>
      </c>
      <c r="F12098" s="40">
        <v>0.01</v>
      </c>
      <c r="G12098" s="25">
        <v>69183</v>
      </c>
      <c r="H12098" s="25">
        <v>692</v>
      </c>
      <c r="I12098" s="25"/>
      <c r="J12098" s="58" t="e">
        <f>HYPERLINK("#"&amp;"Insumos"&amp;"!A"&amp;MATCH($B12098,#REF!,0),"Ins "&amp;$B12098)</f>
        <v>#REF!</v>
      </c>
      <c r="M12098" s="220"/>
    </row>
    <row r="12099" spans="1:13" x14ac:dyDescent="0.2">
      <c r="A12099" s="35" t="s">
        <v>3102</v>
      </c>
      <c r="B12099" s="1" t="s">
        <v>5533</v>
      </c>
      <c r="C12099" s="45" t="s">
        <v>5892</v>
      </c>
      <c r="D12099" s="23" t="s">
        <v>977</v>
      </c>
      <c r="E12099" s="23" t="s">
        <v>4134</v>
      </c>
      <c r="F12099" s="40">
        <v>0.01</v>
      </c>
      <c r="G12099" s="25">
        <v>3623</v>
      </c>
      <c r="H12099" s="25">
        <v>36</v>
      </c>
      <c r="I12099" s="25"/>
      <c r="J12099" s="58" t="e">
        <f>HYPERLINK("#"&amp;"Insumos"&amp;"!A"&amp;MATCH($B12099,#REF!,0),"Ins "&amp;$B12099)</f>
        <v>#REF!</v>
      </c>
      <c r="M12099" s="220"/>
    </row>
    <row r="12100" spans="1:13" x14ac:dyDescent="0.2">
      <c r="A12100" s="35" t="s">
        <v>3102</v>
      </c>
      <c r="B12100" s="1" t="s">
        <v>4599</v>
      </c>
      <c r="C12100" s="45" t="s">
        <v>8895</v>
      </c>
      <c r="D12100" s="23" t="s">
        <v>5751</v>
      </c>
      <c r="E12100" s="23" t="s">
        <v>467</v>
      </c>
      <c r="F12100" s="40">
        <v>0.03</v>
      </c>
      <c r="G12100" s="25">
        <v>6656</v>
      </c>
      <c r="H12100" s="25">
        <v>200</v>
      </c>
      <c r="I12100" s="25"/>
      <c r="J12100" s="58" t="e">
        <f>HYPERLINK("#"&amp;"Insumos"&amp;"!A"&amp;MATCH($B12100,#REF!,0),"Ins "&amp;$B12100)</f>
        <v>#REF!</v>
      </c>
      <c r="M12100" s="220"/>
    </row>
    <row r="12101" spans="1:13" ht="25.5" x14ac:dyDescent="0.2">
      <c r="A12101" s="35" t="s">
        <v>3102</v>
      </c>
      <c r="B12101" s="1" t="s">
        <v>4626</v>
      </c>
      <c r="C12101" s="45" t="s">
        <v>1453</v>
      </c>
      <c r="D12101" s="23" t="s">
        <v>5751</v>
      </c>
      <c r="E12101" s="23" t="s">
        <v>465</v>
      </c>
      <c r="F12101" s="40">
        <v>0.121</v>
      </c>
      <c r="G12101" s="25">
        <v>149746</v>
      </c>
      <c r="H12101" s="25">
        <v>18119</v>
      </c>
      <c r="I12101" s="25"/>
      <c r="J12101" s="58" t="e">
        <f>HYPERLINK("#"&amp;"Insumos"&amp;"!A"&amp;MATCH($B12101,#REF!,0),"Ins "&amp;$B12101)</f>
        <v>#REF!</v>
      </c>
      <c r="M12101" s="220"/>
    </row>
    <row r="12102" spans="1:13" x14ac:dyDescent="0.2">
      <c r="A12102" s="35" t="s">
        <v>3102</v>
      </c>
      <c r="B12102" s="1" t="s">
        <v>5007</v>
      </c>
      <c r="C12102" s="45" t="s">
        <v>720</v>
      </c>
      <c r="D12102" s="23" t="s">
        <v>5751</v>
      </c>
      <c r="E12102" s="23" t="s">
        <v>4134</v>
      </c>
      <c r="F12102" s="40">
        <v>0.1</v>
      </c>
      <c r="G12102" s="25">
        <v>1897</v>
      </c>
      <c r="H12102" s="25">
        <v>190</v>
      </c>
      <c r="I12102" s="25"/>
      <c r="J12102" s="58" t="e">
        <f>HYPERLINK("#"&amp;"Insumos"&amp;"!A"&amp;MATCH($B12102,#REF!,0),"Ins "&amp;$B12102)</f>
        <v>#REF!</v>
      </c>
      <c r="M12102" s="220"/>
    </row>
    <row r="12103" spans="1:13" x14ac:dyDescent="0.2">
      <c r="A12103" s="35" t="s">
        <v>3102</v>
      </c>
      <c r="B12103" s="34" t="s">
        <v>5178</v>
      </c>
      <c r="C12103" s="45" t="s">
        <v>8896</v>
      </c>
      <c r="D12103" s="23" t="s">
        <v>5751</v>
      </c>
      <c r="E12103" s="23" t="s">
        <v>467</v>
      </c>
      <c r="F12103" s="40">
        <v>0.54</v>
      </c>
      <c r="G12103" s="25">
        <v>1873</v>
      </c>
      <c r="H12103" s="25">
        <v>1011</v>
      </c>
      <c r="I12103" s="25"/>
      <c r="J12103" s="58" t="e">
        <f>HYPERLINK("#"&amp;"Insumos"&amp;"!A"&amp;MATCH($B12103,#REF!,0),"Ins "&amp;$B12103)</f>
        <v>#REF!</v>
      </c>
      <c r="M12103" s="220"/>
    </row>
    <row r="12104" spans="1:13" x14ac:dyDescent="0.2">
      <c r="A12104" s="35" t="s">
        <v>3102</v>
      </c>
      <c r="B12104" s="1" t="s">
        <v>1050</v>
      </c>
      <c r="C12104" s="45" t="s">
        <v>1063</v>
      </c>
      <c r="D12104" s="23" t="s">
        <v>5751</v>
      </c>
      <c r="E12104" s="23" t="s">
        <v>4136</v>
      </c>
      <c r="F12104" s="40">
        <v>0.13</v>
      </c>
      <c r="G12104" s="25">
        <v>34</v>
      </c>
      <c r="H12104" s="25">
        <v>4</v>
      </c>
      <c r="I12104" s="25"/>
      <c r="J12104" s="58" t="e">
        <f>HYPERLINK("#"&amp;"Insumos"&amp;"!A"&amp;MATCH($B12104,#REF!,0),"Ins "&amp;$B12104)</f>
        <v>#REF!</v>
      </c>
      <c r="M12104" s="220"/>
    </row>
    <row r="12105" spans="1:13" ht="38.25" x14ac:dyDescent="0.2">
      <c r="A12105" s="36" t="s">
        <v>3103</v>
      </c>
      <c r="B12105" s="26" t="s">
        <v>6816</v>
      </c>
      <c r="C12105" s="79" t="s">
        <v>10803</v>
      </c>
      <c r="D12105" s="37" t="s">
        <v>5608</v>
      </c>
      <c r="E12105" s="37" t="s">
        <v>464</v>
      </c>
      <c r="F12105" s="41"/>
      <c r="G12105" s="27"/>
      <c r="H12105" s="27"/>
      <c r="I12105" s="27">
        <v>26676</v>
      </c>
      <c r="M12105" s="220">
        <f t="shared" ref="M12105:M12155" si="189">ROUND(I12105*(1+$L$2),0)</f>
        <v>34935</v>
      </c>
    </row>
    <row r="12106" spans="1:13" x14ac:dyDescent="0.2">
      <c r="A12106" s="35" t="s">
        <v>3103</v>
      </c>
      <c r="B12106" s="1" t="s">
        <v>5572</v>
      </c>
      <c r="C12106" s="45" t="s">
        <v>971</v>
      </c>
      <c r="D12106" s="23" t="s">
        <v>5734</v>
      </c>
      <c r="E12106" s="23" t="s">
        <v>4141</v>
      </c>
      <c r="F12106" s="40">
        <v>0.33</v>
      </c>
      <c r="G12106" s="25">
        <v>37863</v>
      </c>
      <c r="H12106" s="25">
        <v>12495</v>
      </c>
      <c r="I12106" s="25"/>
      <c r="J12106" s="58" t="e">
        <f>HYPERLINK("#"&amp;"Insumos"&amp;"!A"&amp;MATCH($B12106,#REF!,0),"Ins "&amp;$B12106)</f>
        <v>#REF!</v>
      </c>
      <c r="M12106" s="220"/>
    </row>
    <row r="12107" spans="1:13" x14ac:dyDescent="0.2">
      <c r="A12107" s="35" t="s">
        <v>3103</v>
      </c>
      <c r="B12107" s="1" t="s">
        <v>263</v>
      </c>
      <c r="C12107" s="45" t="s">
        <v>696</v>
      </c>
      <c r="D12107" s="23" t="s">
        <v>5534</v>
      </c>
      <c r="E12107" s="23" t="s">
        <v>4140</v>
      </c>
      <c r="F12107" s="40">
        <v>1.4E-3</v>
      </c>
      <c r="G12107" s="25">
        <v>187426</v>
      </c>
      <c r="H12107" s="25">
        <v>262</v>
      </c>
      <c r="I12107" s="25"/>
      <c r="J12107" s="58" t="e">
        <f>HYPERLINK("#"&amp;"Insumos"&amp;"!A"&amp;MATCH($B12107,#REF!,0),"Ins "&amp;$B12107)</f>
        <v>#REF!</v>
      </c>
      <c r="M12107" s="220"/>
    </row>
    <row r="12108" spans="1:13" x14ac:dyDescent="0.2">
      <c r="A12108" s="35" t="s">
        <v>3103</v>
      </c>
      <c r="B12108" s="1" t="s">
        <v>2112</v>
      </c>
      <c r="C12108" s="45" t="s">
        <v>2058</v>
      </c>
      <c r="D12108" s="23" t="s">
        <v>5534</v>
      </c>
      <c r="E12108" s="23" t="s">
        <v>4140</v>
      </c>
      <c r="F12108" s="40">
        <v>0.01</v>
      </c>
      <c r="G12108" s="25">
        <v>69183</v>
      </c>
      <c r="H12108" s="25">
        <v>692</v>
      </c>
      <c r="I12108" s="25"/>
      <c r="J12108" s="58" t="e">
        <f>HYPERLINK("#"&amp;"Insumos"&amp;"!A"&amp;MATCH($B12108,#REF!,0),"Ins "&amp;$B12108)</f>
        <v>#REF!</v>
      </c>
      <c r="M12108" s="220"/>
    </row>
    <row r="12109" spans="1:13" x14ac:dyDescent="0.2">
      <c r="A12109" s="35" t="s">
        <v>3103</v>
      </c>
      <c r="B12109" s="1" t="s">
        <v>5533</v>
      </c>
      <c r="C12109" s="45" t="s">
        <v>5892</v>
      </c>
      <c r="D12109" s="23" t="s">
        <v>977</v>
      </c>
      <c r="E12109" s="23" t="s">
        <v>4134</v>
      </c>
      <c r="F12109" s="40">
        <v>0.01</v>
      </c>
      <c r="G12109" s="25">
        <v>3623</v>
      </c>
      <c r="H12109" s="25">
        <v>36</v>
      </c>
      <c r="I12109" s="25"/>
      <c r="J12109" s="58" t="e">
        <f>HYPERLINK("#"&amp;"Insumos"&amp;"!A"&amp;MATCH($B12109,#REF!,0),"Ins "&amp;$B12109)</f>
        <v>#REF!</v>
      </c>
      <c r="M12109" s="220"/>
    </row>
    <row r="12110" spans="1:13" x14ac:dyDescent="0.2">
      <c r="A12110" s="35" t="s">
        <v>3103</v>
      </c>
      <c r="B12110" s="1" t="s">
        <v>4599</v>
      </c>
      <c r="C12110" s="45" t="s">
        <v>8895</v>
      </c>
      <c r="D12110" s="23" t="s">
        <v>5751</v>
      </c>
      <c r="E12110" s="23" t="s">
        <v>467</v>
      </c>
      <c r="F12110" s="40">
        <v>0.03</v>
      </c>
      <c r="G12110" s="25">
        <v>6656</v>
      </c>
      <c r="H12110" s="25">
        <v>200</v>
      </c>
      <c r="I12110" s="25"/>
      <c r="J12110" s="58" t="e">
        <f>HYPERLINK("#"&amp;"Insumos"&amp;"!A"&amp;MATCH($B12110,#REF!,0),"Ins "&amp;$B12110)</f>
        <v>#REF!</v>
      </c>
      <c r="M12110" s="220"/>
    </row>
    <row r="12111" spans="1:13" ht="25.5" x14ac:dyDescent="0.2">
      <c r="A12111" s="35" t="s">
        <v>3103</v>
      </c>
      <c r="B12111" s="1" t="s">
        <v>4623</v>
      </c>
      <c r="C12111" s="45" t="s">
        <v>1450</v>
      </c>
      <c r="D12111" s="23" t="s">
        <v>5751</v>
      </c>
      <c r="E12111" s="23" t="s">
        <v>465</v>
      </c>
      <c r="F12111" s="40">
        <v>0.121</v>
      </c>
      <c r="G12111" s="25">
        <v>87456</v>
      </c>
      <c r="H12111" s="25">
        <v>10582</v>
      </c>
      <c r="I12111" s="25"/>
      <c r="J12111" s="58" t="e">
        <f>HYPERLINK("#"&amp;"Insumos"&amp;"!A"&amp;MATCH($B12111,#REF!,0),"Ins "&amp;$B12111)</f>
        <v>#REF!</v>
      </c>
      <c r="M12111" s="220"/>
    </row>
    <row r="12112" spans="1:13" x14ac:dyDescent="0.2">
      <c r="A12112" s="35" t="s">
        <v>3103</v>
      </c>
      <c r="B12112" s="1" t="s">
        <v>5007</v>
      </c>
      <c r="C12112" s="45" t="s">
        <v>720</v>
      </c>
      <c r="D12112" s="23" t="s">
        <v>5751</v>
      </c>
      <c r="E12112" s="23" t="s">
        <v>4134</v>
      </c>
      <c r="F12112" s="40">
        <v>0.73499999999999999</v>
      </c>
      <c r="G12112" s="25">
        <v>1897</v>
      </c>
      <c r="H12112" s="25">
        <v>1394</v>
      </c>
      <c r="I12112" s="25"/>
      <c r="J12112" s="58" t="e">
        <f>HYPERLINK("#"&amp;"Insumos"&amp;"!A"&amp;MATCH($B12112,#REF!,0),"Ins "&amp;$B12112)</f>
        <v>#REF!</v>
      </c>
      <c r="M12112" s="220"/>
    </row>
    <row r="12113" spans="1:13" x14ac:dyDescent="0.2">
      <c r="A12113" s="35" t="s">
        <v>3103</v>
      </c>
      <c r="B12113" s="34" t="s">
        <v>5178</v>
      </c>
      <c r="C12113" s="45" t="s">
        <v>8896</v>
      </c>
      <c r="D12113" s="23" t="s">
        <v>5751</v>
      </c>
      <c r="E12113" s="23" t="s">
        <v>467</v>
      </c>
      <c r="F12113" s="40">
        <v>0.54</v>
      </c>
      <c r="G12113" s="25">
        <v>1873</v>
      </c>
      <c r="H12113" s="25">
        <v>1011</v>
      </c>
      <c r="I12113" s="25"/>
      <c r="J12113" s="58" t="e">
        <f>HYPERLINK("#"&amp;"Insumos"&amp;"!A"&amp;MATCH($B12113,#REF!,0),"Ins "&amp;$B12113)</f>
        <v>#REF!</v>
      </c>
      <c r="M12113" s="220"/>
    </row>
    <row r="12114" spans="1:13" x14ac:dyDescent="0.2">
      <c r="A12114" s="35" t="s">
        <v>3103</v>
      </c>
      <c r="B12114" s="1" t="s">
        <v>1050</v>
      </c>
      <c r="C12114" s="45" t="s">
        <v>1063</v>
      </c>
      <c r="D12114" s="23" t="s">
        <v>5751</v>
      </c>
      <c r="E12114" s="23" t="s">
        <v>4136</v>
      </c>
      <c r="F12114" s="40">
        <v>0.13</v>
      </c>
      <c r="G12114" s="25">
        <v>34</v>
      </c>
      <c r="H12114" s="25">
        <v>4</v>
      </c>
      <c r="I12114" s="25"/>
      <c r="J12114" s="58" t="e">
        <f>HYPERLINK("#"&amp;"Insumos"&amp;"!A"&amp;MATCH($B12114,#REF!,0),"Ins "&amp;$B12114)</f>
        <v>#REF!</v>
      </c>
      <c r="M12114" s="220"/>
    </row>
    <row r="12115" spans="1:13" ht="38.25" x14ac:dyDescent="0.2">
      <c r="A12115" s="36" t="s">
        <v>3104</v>
      </c>
      <c r="B12115" s="26" t="s">
        <v>6816</v>
      </c>
      <c r="C12115" s="79" t="s">
        <v>10804</v>
      </c>
      <c r="D12115" s="37" t="s">
        <v>5608</v>
      </c>
      <c r="E12115" s="37" t="s">
        <v>464</v>
      </c>
      <c r="F12115" s="41"/>
      <c r="G12115" s="27"/>
      <c r="H12115" s="27"/>
      <c r="I12115" s="27">
        <v>28068</v>
      </c>
      <c r="M12115" s="220">
        <f t="shared" si="189"/>
        <v>36758</v>
      </c>
    </row>
    <row r="12116" spans="1:13" x14ac:dyDescent="0.2">
      <c r="A12116" s="35" t="s">
        <v>3104</v>
      </c>
      <c r="B12116" s="1" t="s">
        <v>5572</v>
      </c>
      <c r="C12116" s="45" t="s">
        <v>971</v>
      </c>
      <c r="D12116" s="23" t="s">
        <v>5734</v>
      </c>
      <c r="E12116" s="23" t="s">
        <v>4141</v>
      </c>
      <c r="F12116" s="40">
        <v>0.33</v>
      </c>
      <c r="G12116" s="25">
        <v>37863</v>
      </c>
      <c r="H12116" s="25">
        <v>12495</v>
      </c>
      <c r="I12116" s="25"/>
      <c r="J12116" s="58" t="e">
        <f>HYPERLINK("#"&amp;"Insumos"&amp;"!A"&amp;MATCH($B12116,#REF!,0),"Ins "&amp;$B12116)</f>
        <v>#REF!</v>
      </c>
      <c r="M12116" s="220"/>
    </row>
    <row r="12117" spans="1:13" x14ac:dyDescent="0.2">
      <c r="A12117" s="35" t="s">
        <v>3104</v>
      </c>
      <c r="B12117" s="1" t="s">
        <v>263</v>
      </c>
      <c r="C12117" s="45" t="s">
        <v>696</v>
      </c>
      <c r="D12117" s="23" t="s">
        <v>5534</v>
      </c>
      <c r="E12117" s="23" t="s">
        <v>4140</v>
      </c>
      <c r="F12117" s="40">
        <v>1.6000000000000001E-3</v>
      </c>
      <c r="G12117" s="25">
        <v>187426</v>
      </c>
      <c r="H12117" s="25">
        <v>300</v>
      </c>
      <c r="I12117" s="25"/>
      <c r="J12117" s="58" t="e">
        <f>HYPERLINK("#"&amp;"Insumos"&amp;"!A"&amp;MATCH($B12117,#REF!,0),"Ins "&amp;$B12117)</f>
        <v>#REF!</v>
      </c>
      <c r="M12117" s="220"/>
    </row>
    <row r="12118" spans="1:13" x14ac:dyDescent="0.2">
      <c r="A12118" s="35" t="s">
        <v>3104</v>
      </c>
      <c r="B12118" s="1" t="s">
        <v>2112</v>
      </c>
      <c r="C12118" s="45" t="s">
        <v>2058</v>
      </c>
      <c r="D12118" s="23" t="s">
        <v>5534</v>
      </c>
      <c r="E12118" s="23" t="s">
        <v>4140</v>
      </c>
      <c r="F12118" s="40">
        <v>0.01</v>
      </c>
      <c r="G12118" s="25">
        <v>69183</v>
      </c>
      <c r="H12118" s="25">
        <v>692</v>
      </c>
      <c r="I12118" s="25"/>
      <c r="J12118" s="58" t="e">
        <f>HYPERLINK("#"&amp;"Insumos"&amp;"!A"&amp;MATCH($B12118,#REF!,0),"Ins "&amp;$B12118)</f>
        <v>#REF!</v>
      </c>
      <c r="M12118" s="220"/>
    </row>
    <row r="12119" spans="1:13" x14ac:dyDescent="0.2">
      <c r="A12119" s="35" t="s">
        <v>3104</v>
      </c>
      <c r="B12119" s="1" t="s">
        <v>5533</v>
      </c>
      <c r="C12119" s="45" t="s">
        <v>5892</v>
      </c>
      <c r="D12119" s="23" t="s">
        <v>977</v>
      </c>
      <c r="E12119" s="23" t="s">
        <v>4134</v>
      </c>
      <c r="F12119" s="40">
        <v>0.01</v>
      </c>
      <c r="G12119" s="25">
        <v>3623</v>
      </c>
      <c r="H12119" s="25">
        <v>36</v>
      </c>
      <c r="I12119" s="25"/>
      <c r="J12119" s="58" t="e">
        <f>HYPERLINK("#"&amp;"Insumos"&amp;"!A"&amp;MATCH($B12119,#REF!,0),"Ins "&amp;$B12119)</f>
        <v>#REF!</v>
      </c>
      <c r="M12119" s="220"/>
    </row>
    <row r="12120" spans="1:13" x14ac:dyDescent="0.2">
      <c r="A12120" s="35" t="s">
        <v>3104</v>
      </c>
      <c r="B12120" s="1" t="s">
        <v>4599</v>
      </c>
      <c r="C12120" s="45" t="s">
        <v>8895</v>
      </c>
      <c r="D12120" s="23" t="s">
        <v>5751</v>
      </c>
      <c r="E12120" s="23" t="s">
        <v>467</v>
      </c>
      <c r="F12120" s="40">
        <v>0.03</v>
      </c>
      <c r="G12120" s="25">
        <v>6656</v>
      </c>
      <c r="H12120" s="25">
        <v>200</v>
      </c>
      <c r="I12120" s="25"/>
      <c r="J12120" s="58" t="e">
        <f>HYPERLINK("#"&amp;"Insumos"&amp;"!A"&amp;MATCH($B12120,#REF!,0),"Ins "&amp;$B12120)</f>
        <v>#REF!</v>
      </c>
      <c r="M12120" s="220"/>
    </row>
    <row r="12121" spans="1:13" ht="25.5" x14ac:dyDescent="0.2">
      <c r="A12121" s="35" t="s">
        <v>3104</v>
      </c>
      <c r="B12121" s="1" t="s">
        <v>4625</v>
      </c>
      <c r="C12121" s="45" t="s">
        <v>1452</v>
      </c>
      <c r="D12121" s="23" t="s">
        <v>5751</v>
      </c>
      <c r="E12121" s="23" t="s">
        <v>465</v>
      </c>
      <c r="F12121" s="40">
        <v>0.121</v>
      </c>
      <c r="G12121" s="25">
        <v>98642</v>
      </c>
      <c r="H12121" s="25">
        <v>11936</v>
      </c>
      <c r="I12121" s="25"/>
      <c r="J12121" s="58" t="e">
        <f>HYPERLINK("#"&amp;"Insumos"&amp;"!A"&amp;MATCH($B12121,#REF!,0),"Ins "&amp;$B12121)</f>
        <v>#REF!</v>
      </c>
      <c r="M12121" s="220"/>
    </row>
    <row r="12122" spans="1:13" x14ac:dyDescent="0.2">
      <c r="A12122" s="35" t="s">
        <v>3104</v>
      </c>
      <c r="B12122" s="1" t="s">
        <v>5007</v>
      </c>
      <c r="C12122" s="45" t="s">
        <v>720</v>
      </c>
      <c r="D12122" s="23" t="s">
        <v>5751</v>
      </c>
      <c r="E12122" s="23" t="s">
        <v>4134</v>
      </c>
      <c r="F12122" s="40">
        <v>0.73499999999999999</v>
      </c>
      <c r="G12122" s="25">
        <v>1897</v>
      </c>
      <c r="H12122" s="25">
        <v>1394</v>
      </c>
      <c r="I12122" s="25"/>
      <c r="J12122" s="58" t="e">
        <f>HYPERLINK("#"&amp;"Insumos"&amp;"!A"&amp;MATCH($B12122,#REF!,0),"Ins "&amp;$B12122)</f>
        <v>#REF!</v>
      </c>
      <c r="M12122" s="220"/>
    </row>
    <row r="12123" spans="1:13" x14ac:dyDescent="0.2">
      <c r="A12123" s="35" t="s">
        <v>3104</v>
      </c>
      <c r="B12123" s="34" t="s">
        <v>5178</v>
      </c>
      <c r="C12123" s="45" t="s">
        <v>8896</v>
      </c>
      <c r="D12123" s="23" t="s">
        <v>5751</v>
      </c>
      <c r="E12123" s="23" t="s">
        <v>467</v>
      </c>
      <c r="F12123" s="40">
        <v>0.54</v>
      </c>
      <c r="G12123" s="25">
        <v>1873</v>
      </c>
      <c r="H12123" s="25">
        <v>1011</v>
      </c>
      <c r="I12123" s="25"/>
      <c r="J12123" s="58" t="e">
        <f>HYPERLINK("#"&amp;"Insumos"&amp;"!A"&amp;MATCH($B12123,#REF!,0),"Ins "&amp;$B12123)</f>
        <v>#REF!</v>
      </c>
      <c r="M12123" s="220"/>
    </row>
    <row r="12124" spans="1:13" x14ac:dyDescent="0.2">
      <c r="A12124" s="35" t="s">
        <v>3104</v>
      </c>
      <c r="B12124" s="1" t="s">
        <v>1050</v>
      </c>
      <c r="C12124" s="45" t="s">
        <v>1063</v>
      </c>
      <c r="D12124" s="23" t="s">
        <v>5751</v>
      </c>
      <c r="E12124" s="23" t="s">
        <v>4136</v>
      </c>
      <c r="F12124" s="40">
        <v>0.13</v>
      </c>
      <c r="G12124" s="25">
        <v>34</v>
      </c>
      <c r="H12124" s="25">
        <v>4</v>
      </c>
      <c r="I12124" s="25"/>
      <c r="J12124" s="58" t="e">
        <f>HYPERLINK("#"&amp;"Insumos"&amp;"!A"&amp;MATCH($B12124,#REF!,0),"Ins "&amp;$B12124)</f>
        <v>#REF!</v>
      </c>
      <c r="M12124" s="220"/>
    </row>
    <row r="12125" spans="1:13" ht="38.25" x14ac:dyDescent="0.2">
      <c r="A12125" s="36" t="s">
        <v>3105</v>
      </c>
      <c r="B12125" s="26" t="s">
        <v>6816</v>
      </c>
      <c r="C12125" s="79" t="s">
        <v>10805</v>
      </c>
      <c r="D12125" s="37" t="s">
        <v>5608</v>
      </c>
      <c r="E12125" s="37" t="s">
        <v>464</v>
      </c>
      <c r="F12125" s="41"/>
      <c r="G12125" s="27"/>
      <c r="H12125" s="27"/>
      <c r="I12125" s="27">
        <v>23468</v>
      </c>
      <c r="M12125" s="220">
        <f t="shared" si="189"/>
        <v>30734</v>
      </c>
    </row>
    <row r="12126" spans="1:13" x14ac:dyDescent="0.2">
      <c r="A12126" s="35" t="s">
        <v>3105</v>
      </c>
      <c r="B12126" s="1" t="s">
        <v>5572</v>
      </c>
      <c r="C12126" s="45" t="s">
        <v>971</v>
      </c>
      <c r="D12126" s="23" t="s">
        <v>5734</v>
      </c>
      <c r="E12126" s="23" t="s">
        <v>4141</v>
      </c>
      <c r="F12126" s="40">
        <v>0.33</v>
      </c>
      <c r="G12126" s="25">
        <v>37863</v>
      </c>
      <c r="H12126" s="25">
        <v>12495</v>
      </c>
      <c r="I12126" s="25"/>
      <c r="J12126" s="58" t="e">
        <f>HYPERLINK("#"&amp;"Insumos"&amp;"!A"&amp;MATCH($B12126,#REF!,0),"Ins "&amp;$B12126)</f>
        <v>#REF!</v>
      </c>
      <c r="M12126" s="220"/>
    </row>
    <row r="12127" spans="1:13" x14ac:dyDescent="0.2">
      <c r="A12127" s="35" t="s">
        <v>3105</v>
      </c>
      <c r="B12127" s="1" t="s">
        <v>263</v>
      </c>
      <c r="C12127" s="45" t="s">
        <v>696</v>
      </c>
      <c r="D12127" s="23" t="s">
        <v>5534</v>
      </c>
      <c r="E12127" s="23" t="s">
        <v>4140</v>
      </c>
      <c r="F12127" s="40">
        <v>1.1000000000000001E-3</v>
      </c>
      <c r="G12127" s="25">
        <v>187426</v>
      </c>
      <c r="H12127" s="25">
        <v>206</v>
      </c>
      <c r="I12127" s="25"/>
      <c r="J12127" s="58" t="e">
        <f>HYPERLINK("#"&amp;"Insumos"&amp;"!A"&amp;MATCH($B12127,#REF!,0),"Ins "&amp;$B12127)</f>
        <v>#REF!</v>
      </c>
      <c r="M12127" s="220"/>
    </row>
    <row r="12128" spans="1:13" x14ac:dyDescent="0.2">
      <c r="A12128" s="35" t="s">
        <v>3105</v>
      </c>
      <c r="B12128" s="1" t="s">
        <v>2112</v>
      </c>
      <c r="C12128" s="45" t="s">
        <v>2058</v>
      </c>
      <c r="D12128" s="23" t="s">
        <v>5534</v>
      </c>
      <c r="E12128" s="23" t="s">
        <v>4140</v>
      </c>
      <c r="F12128" s="40">
        <v>0.01</v>
      </c>
      <c r="G12128" s="25">
        <v>69183</v>
      </c>
      <c r="H12128" s="25">
        <v>692</v>
      </c>
      <c r="I12128" s="25"/>
      <c r="J12128" s="58" t="e">
        <f>HYPERLINK("#"&amp;"Insumos"&amp;"!A"&amp;MATCH($B12128,#REF!,0),"Ins "&amp;$B12128)</f>
        <v>#REF!</v>
      </c>
      <c r="M12128" s="220"/>
    </row>
    <row r="12129" spans="1:13" x14ac:dyDescent="0.2">
      <c r="A12129" s="35" t="s">
        <v>3105</v>
      </c>
      <c r="B12129" s="1" t="s">
        <v>5533</v>
      </c>
      <c r="C12129" s="45" t="s">
        <v>5892</v>
      </c>
      <c r="D12129" s="23" t="s">
        <v>977</v>
      </c>
      <c r="E12129" s="23" t="s">
        <v>4134</v>
      </c>
      <c r="F12129" s="40">
        <v>0.01</v>
      </c>
      <c r="G12129" s="25">
        <v>3623</v>
      </c>
      <c r="H12129" s="25">
        <v>36</v>
      </c>
      <c r="I12129" s="25"/>
      <c r="J12129" s="58" t="e">
        <f>HYPERLINK("#"&amp;"Insumos"&amp;"!A"&amp;MATCH($B12129,#REF!,0),"Ins "&amp;$B12129)</f>
        <v>#REF!</v>
      </c>
      <c r="M12129" s="220"/>
    </row>
    <row r="12130" spans="1:13" x14ac:dyDescent="0.2">
      <c r="A12130" s="35" t="s">
        <v>3105</v>
      </c>
      <c r="B12130" s="1" t="s">
        <v>4599</v>
      </c>
      <c r="C12130" s="45" t="s">
        <v>8895</v>
      </c>
      <c r="D12130" s="23" t="s">
        <v>5751</v>
      </c>
      <c r="E12130" s="23" t="s">
        <v>467</v>
      </c>
      <c r="F12130" s="40">
        <v>2.5999999999999999E-2</v>
      </c>
      <c r="G12130" s="25">
        <v>6656</v>
      </c>
      <c r="H12130" s="25">
        <v>173</v>
      </c>
      <c r="I12130" s="25"/>
      <c r="J12130" s="58" t="e">
        <f>HYPERLINK("#"&amp;"Insumos"&amp;"!A"&amp;MATCH($B12130,#REF!,0),"Ins "&amp;$B12130)</f>
        <v>#REF!</v>
      </c>
      <c r="M12130" s="220"/>
    </row>
    <row r="12131" spans="1:13" ht="25.5" x14ac:dyDescent="0.2">
      <c r="A12131" s="35" t="s">
        <v>3105</v>
      </c>
      <c r="B12131" s="1" t="s">
        <v>4622</v>
      </c>
      <c r="C12131" s="45" t="s">
        <v>1449</v>
      </c>
      <c r="D12131" s="23" t="s">
        <v>5751</v>
      </c>
      <c r="E12131" s="23" t="s">
        <v>465</v>
      </c>
      <c r="F12131" s="40">
        <v>0.10299999999999999</v>
      </c>
      <c r="G12131" s="25">
        <v>73848</v>
      </c>
      <c r="H12131" s="25">
        <v>7606</v>
      </c>
      <c r="I12131" s="25"/>
      <c r="J12131" s="58" t="e">
        <f>HYPERLINK("#"&amp;"Insumos"&amp;"!A"&amp;MATCH($B12131,#REF!,0),"Ins "&amp;$B12131)</f>
        <v>#REF!</v>
      </c>
      <c r="M12131" s="220"/>
    </row>
    <row r="12132" spans="1:13" x14ac:dyDescent="0.2">
      <c r="A12132" s="35" t="s">
        <v>3105</v>
      </c>
      <c r="B12132" s="1" t="s">
        <v>5007</v>
      </c>
      <c r="C12132" s="45" t="s">
        <v>720</v>
      </c>
      <c r="D12132" s="23" t="s">
        <v>5751</v>
      </c>
      <c r="E12132" s="23" t="s">
        <v>4134</v>
      </c>
      <c r="F12132" s="40">
        <v>0.73499999999999999</v>
      </c>
      <c r="G12132" s="25">
        <v>1897</v>
      </c>
      <c r="H12132" s="25">
        <v>1394</v>
      </c>
      <c r="I12132" s="25"/>
      <c r="J12132" s="58" t="e">
        <f>HYPERLINK("#"&amp;"Insumos"&amp;"!A"&amp;MATCH($B12132,#REF!,0),"Ins "&amp;$B12132)</f>
        <v>#REF!</v>
      </c>
      <c r="M12132" s="220"/>
    </row>
    <row r="12133" spans="1:13" x14ac:dyDescent="0.2">
      <c r="A12133" s="35" t="s">
        <v>3105</v>
      </c>
      <c r="B12133" s="34" t="s">
        <v>5178</v>
      </c>
      <c r="C12133" s="45" t="s">
        <v>8896</v>
      </c>
      <c r="D12133" s="23" t="s">
        <v>5751</v>
      </c>
      <c r="E12133" s="23" t="s">
        <v>467</v>
      </c>
      <c r="F12133" s="40">
        <v>0.46</v>
      </c>
      <c r="G12133" s="25">
        <v>1873</v>
      </c>
      <c r="H12133" s="25">
        <v>862</v>
      </c>
      <c r="I12133" s="25"/>
      <c r="J12133" s="58" t="e">
        <f>HYPERLINK("#"&amp;"Insumos"&amp;"!A"&amp;MATCH($B12133,#REF!,0),"Ins "&amp;$B12133)</f>
        <v>#REF!</v>
      </c>
      <c r="M12133" s="220"/>
    </row>
    <row r="12134" spans="1:13" x14ac:dyDescent="0.2">
      <c r="A12134" s="35" t="s">
        <v>3105</v>
      </c>
      <c r="B12134" s="1" t="s">
        <v>1050</v>
      </c>
      <c r="C12134" s="45" t="s">
        <v>1063</v>
      </c>
      <c r="D12134" s="23" t="s">
        <v>5751</v>
      </c>
      <c r="E12134" s="23" t="s">
        <v>4136</v>
      </c>
      <c r="F12134" s="40">
        <v>0.11</v>
      </c>
      <c r="G12134" s="25">
        <v>34</v>
      </c>
      <c r="H12134" s="25">
        <v>4</v>
      </c>
      <c r="I12134" s="25"/>
      <c r="J12134" s="58" t="e">
        <f>HYPERLINK("#"&amp;"Insumos"&amp;"!A"&amp;MATCH($B12134,#REF!,0),"Ins "&amp;$B12134)</f>
        <v>#REF!</v>
      </c>
      <c r="M12134" s="220"/>
    </row>
    <row r="12135" spans="1:13" ht="51" x14ac:dyDescent="0.2">
      <c r="A12135" s="36" t="s">
        <v>3106</v>
      </c>
      <c r="B12135" s="26" t="s">
        <v>6816</v>
      </c>
      <c r="C12135" s="79" t="s">
        <v>10806</v>
      </c>
      <c r="D12135" s="37" t="s">
        <v>5608</v>
      </c>
      <c r="E12135" s="37" t="s">
        <v>464</v>
      </c>
      <c r="F12135" s="41"/>
      <c r="G12135" s="27"/>
      <c r="H12135" s="27"/>
      <c r="I12135" s="27">
        <v>24469</v>
      </c>
      <c r="M12135" s="220">
        <f t="shared" si="189"/>
        <v>32045</v>
      </c>
    </row>
    <row r="12136" spans="1:13" x14ac:dyDescent="0.2">
      <c r="A12136" s="35" t="s">
        <v>3106</v>
      </c>
      <c r="B12136" s="1" t="s">
        <v>5572</v>
      </c>
      <c r="C12136" s="45" t="s">
        <v>971</v>
      </c>
      <c r="D12136" s="23" t="s">
        <v>5734</v>
      </c>
      <c r="E12136" s="23" t="s">
        <v>4141</v>
      </c>
      <c r="F12136" s="40">
        <v>0.4</v>
      </c>
      <c r="G12136" s="25">
        <v>37863</v>
      </c>
      <c r="H12136" s="25">
        <v>15145</v>
      </c>
      <c r="I12136" s="25"/>
      <c r="J12136" s="58" t="e">
        <f>HYPERLINK("#"&amp;"Insumos"&amp;"!A"&amp;MATCH($B12136,#REF!,0),"Ins "&amp;$B12136)</f>
        <v>#REF!</v>
      </c>
      <c r="M12136" s="220"/>
    </row>
    <row r="12137" spans="1:13" x14ac:dyDescent="0.2">
      <c r="A12137" s="35" t="s">
        <v>3106</v>
      </c>
      <c r="B12137" s="1" t="s">
        <v>263</v>
      </c>
      <c r="C12137" s="45" t="s">
        <v>696</v>
      </c>
      <c r="D12137" s="23" t="s">
        <v>5534</v>
      </c>
      <c r="E12137" s="23" t="s">
        <v>4140</v>
      </c>
      <c r="F12137" s="40">
        <v>8.0000000000000004E-4</v>
      </c>
      <c r="G12137" s="25">
        <v>187426</v>
      </c>
      <c r="H12137" s="25">
        <v>150</v>
      </c>
      <c r="I12137" s="25"/>
      <c r="J12137" s="58" t="e">
        <f>HYPERLINK("#"&amp;"Insumos"&amp;"!A"&amp;MATCH($B12137,#REF!,0),"Ins "&amp;$B12137)</f>
        <v>#REF!</v>
      </c>
      <c r="M12137" s="220"/>
    </row>
    <row r="12138" spans="1:13" x14ac:dyDescent="0.2">
      <c r="A12138" s="35" t="s">
        <v>3106</v>
      </c>
      <c r="B12138" s="1" t="s">
        <v>2112</v>
      </c>
      <c r="C12138" s="45" t="s">
        <v>2058</v>
      </c>
      <c r="D12138" s="23" t="s">
        <v>5534</v>
      </c>
      <c r="E12138" s="23" t="s">
        <v>4140</v>
      </c>
      <c r="F12138" s="40">
        <v>0.01</v>
      </c>
      <c r="G12138" s="25">
        <v>69183</v>
      </c>
      <c r="H12138" s="25">
        <v>692</v>
      </c>
      <c r="I12138" s="25"/>
      <c r="J12138" s="58" t="e">
        <f>HYPERLINK("#"&amp;"Insumos"&amp;"!A"&amp;MATCH($B12138,#REF!,0),"Ins "&amp;$B12138)</f>
        <v>#REF!</v>
      </c>
      <c r="M12138" s="220"/>
    </row>
    <row r="12139" spans="1:13" x14ac:dyDescent="0.2">
      <c r="A12139" s="35" t="s">
        <v>3106</v>
      </c>
      <c r="B12139" s="1" t="s">
        <v>5533</v>
      </c>
      <c r="C12139" s="45" t="s">
        <v>5892</v>
      </c>
      <c r="D12139" s="23" t="s">
        <v>977</v>
      </c>
      <c r="E12139" s="23" t="s">
        <v>4134</v>
      </c>
      <c r="F12139" s="40">
        <v>0.01</v>
      </c>
      <c r="G12139" s="25">
        <v>3623</v>
      </c>
      <c r="H12139" s="25">
        <v>36</v>
      </c>
      <c r="I12139" s="25"/>
      <c r="J12139" s="58" t="e">
        <f>HYPERLINK("#"&amp;"Insumos"&amp;"!A"&amp;MATCH($B12139,#REF!,0),"Ins "&amp;$B12139)</f>
        <v>#REF!</v>
      </c>
      <c r="M12139" s="220"/>
    </row>
    <row r="12140" spans="1:13" x14ac:dyDescent="0.2">
      <c r="A12140" s="35" t="s">
        <v>3106</v>
      </c>
      <c r="B12140" s="1" t="s">
        <v>4599</v>
      </c>
      <c r="C12140" s="45" t="s">
        <v>8895</v>
      </c>
      <c r="D12140" s="23" t="s">
        <v>5751</v>
      </c>
      <c r="E12140" s="23" t="s">
        <v>467</v>
      </c>
      <c r="F12140" s="40">
        <v>0.10299999999999999</v>
      </c>
      <c r="G12140" s="25">
        <v>6656</v>
      </c>
      <c r="H12140" s="25">
        <v>686</v>
      </c>
      <c r="I12140" s="25"/>
      <c r="J12140" s="58" t="e">
        <f>HYPERLINK("#"&amp;"Insumos"&amp;"!A"&amp;MATCH($B12140,#REF!,0),"Ins "&amp;$B12140)</f>
        <v>#REF!</v>
      </c>
      <c r="M12140" s="220"/>
    </row>
    <row r="12141" spans="1:13" ht="25.5" x14ac:dyDescent="0.2">
      <c r="A12141" s="35" t="s">
        <v>3106</v>
      </c>
      <c r="B12141" s="1" t="s">
        <v>4631</v>
      </c>
      <c r="C12141" s="45" t="s">
        <v>1458</v>
      </c>
      <c r="D12141" s="23" t="s">
        <v>5751</v>
      </c>
      <c r="E12141" s="23" t="s">
        <v>465</v>
      </c>
      <c r="F12141" s="40">
        <v>0.10299999999999999</v>
      </c>
      <c r="G12141" s="25">
        <v>53395</v>
      </c>
      <c r="H12141" s="25">
        <v>5500</v>
      </c>
      <c r="I12141" s="25"/>
      <c r="J12141" s="58" t="e">
        <f>HYPERLINK("#"&amp;"Insumos"&amp;"!A"&amp;MATCH($B12141,#REF!,0),"Ins "&amp;$B12141)</f>
        <v>#REF!</v>
      </c>
      <c r="M12141" s="220"/>
    </row>
    <row r="12142" spans="1:13" x14ac:dyDescent="0.2">
      <c r="A12142" s="35" t="s">
        <v>3106</v>
      </c>
      <c r="B12142" s="1" t="s">
        <v>5007</v>
      </c>
      <c r="C12142" s="45" t="s">
        <v>720</v>
      </c>
      <c r="D12142" s="23" t="s">
        <v>5751</v>
      </c>
      <c r="E12142" s="23" t="s">
        <v>4134</v>
      </c>
      <c r="F12142" s="40">
        <v>0.73499999999999999</v>
      </c>
      <c r="G12142" s="25">
        <v>1897</v>
      </c>
      <c r="H12142" s="25">
        <v>1394</v>
      </c>
      <c r="I12142" s="25"/>
      <c r="J12142" s="58" t="e">
        <f>HYPERLINK("#"&amp;"Insumos"&amp;"!A"&amp;MATCH($B12142,#REF!,0),"Ins "&amp;$B12142)</f>
        <v>#REF!</v>
      </c>
      <c r="M12142" s="220"/>
    </row>
    <row r="12143" spans="1:13" x14ac:dyDescent="0.2">
      <c r="A12143" s="35" t="s">
        <v>3106</v>
      </c>
      <c r="B12143" s="34" t="s">
        <v>5178</v>
      </c>
      <c r="C12143" s="45" t="s">
        <v>8896</v>
      </c>
      <c r="D12143" s="23" t="s">
        <v>5751</v>
      </c>
      <c r="E12143" s="23" t="s">
        <v>467</v>
      </c>
      <c r="F12143" s="40">
        <v>0.46</v>
      </c>
      <c r="G12143" s="25">
        <v>1873</v>
      </c>
      <c r="H12143" s="25">
        <v>862</v>
      </c>
      <c r="I12143" s="25"/>
      <c r="J12143" s="58" t="e">
        <f>HYPERLINK("#"&amp;"Insumos"&amp;"!A"&amp;MATCH($B12143,#REF!,0),"Ins "&amp;$B12143)</f>
        <v>#REF!</v>
      </c>
      <c r="M12143" s="220"/>
    </row>
    <row r="12144" spans="1:13" x14ac:dyDescent="0.2">
      <c r="A12144" s="35" t="s">
        <v>3106</v>
      </c>
      <c r="B12144" s="1" t="s">
        <v>1050</v>
      </c>
      <c r="C12144" s="45" t="s">
        <v>1063</v>
      </c>
      <c r="D12144" s="23" t="s">
        <v>5751</v>
      </c>
      <c r="E12144" s="23" t="s">
        <v>4136</v>
      </c>
      <c r="F12144" s="40">
        <v>0.11</v>
      </c>
      <c r="G12144" s="25">
        <v>34</v>
      </c>
      <c r="H12144" s="25">
        <v>4</v>
      </c>
      <c r="I12144" s="25"/>
      <c r="J12144" s="58" t="e">
        <f>HYPERLINK("#"&amp;"Insumos"&amp;"!A"&amp;MATCH($B12144,#REF!,0),"Ins "&amp;$B12144)</f>
        <v>#REF!</v>
      </c>
      <c r="M12144" s="220"/>
    </row>
    <row r="12145" spans="1:13" ht="51" x14ac:dyDescent="0.2">
      <c r="A12145" s="36" t="s">
        <v>3107</v>
      </c>
      <c r="B12145" s="26" t="s">
        <v>6816</v>
      </c>
      <c r="C12145" s="79" t="s">
        <v>10807</v>
      </c>
      <c r="D12145" s="37" t="s">
        <v>5608</v>
      </c>
      <c r="E12145" s="37" t="s">
        <v>464</v>
      </c>
      <c r="F12145" s="41"/>
      <c r="G12145" s="27"/>
      <c r="H12145" s="27"/>
      <c r="I12145" s="27">
        <v>24109</v>
      </c>
      <c r="M12145" s="220">
        <f t="shared" si="189"/>
        <v>31573</v>
      </c>
    </row>
    <row r="12146" spans="1:13" x14ac:dyDescent="0.2">
      <c r="A12146" s="35" t="s">
        <v>3107</v>
      </c>
      <c r="B12146" s="1" t="s">
        <v>5572</v>
      </c>
      <c r="C12146" s="45" t="s">
        <v>971</v>
      </c>
      <c r="D12146" s="23" t="s">
        <v>5734</v>
      </c>
      <c r="E12146" s="23" t="s">
        <v>4141</v>
      </c>
      <c r="F12146" s="40">
        <v>0.4</v>
      </c>
      <c r="G12146" s="25">
        <v>37863</v>
      </c>
      <c r="H12146" s="25">
        <v>15145</v>
      </c>
      <c r="I12146" s="25"/>
      <c r="J12146" s="58" t="e">
        <f>HYPERLINK("#"&amp;"Insumos"&amp;"!A"&amp;MATCH($B12146,#REF!,0),"Ins "&amp;$B12146)</f>
        <v>#REF!</v>
      </c>
      <c r="M12146" s="220"/>
    </row>
    <row r="12147" spans="1:13" x14ac:dyDescent="0.2">
      <c r="A12147" s="35" t="s">
        <v>3107</v>
      </c>
      <c r="B12147" s="1" t="s">
        <v>263</v>
      </c>
      <c r="C12147" s="45" t="s">
        <v>696</v>
      </c>
      <c r="D12147" s="23" t="s">
        <v>5534</v>
      </c>
      <c r="E12147" s="23" t="s">
        <v>4140</v>
      </c>
      <c r="F12147" s="40">
        <v>6.9999999999999999E-4</v>
      </c>
      <c r="G12147" s="25">
        <v>187426</v>
      </c>
      <c r="H12147" s="25">
        <v>131</v>
      </c>
      <c r="I12147" s="25"/>
      <c r="J12147" s="58" t="e">
        <f>HYPERLINK("#"&amp;"Insumos"&amp;"!A"&amp;MATCH($B12147,#REF!,0),"Ins "&amp;$B12147)</f>
        <v>#REF!</v>
      </c>
      <c r="M12147" s="220"/>
    </row>
    <row r="12148" spans="1:13" x14ac:dyDescent="0.2">
      <c r="A12148" s="35" t="s">
        <v>3107</v>
      </c>
      <c r="B12148" s="1" t="s">
        <v>2112</v>
      </c>
      <c r="C12148" s="45" t="s">
        <v>2058</v>
      </c>
      <c r="D12148" s="23" t="s">
        <v>5534</v>
      </c>
      <c r="E12148" s="23" t="s">
        <v>4140</v>
      </c>
      <c r="F12148" s="40">
        <v>0.01</v>
      </c>
      <c r="G12148" s="25">
        <v>69183</v>
      </c>
      <c r="H12148" s="25">
        <v>692</v>
      </c>
      <c r="I12148" s="25"/>
      <c r="J12148" s="58" t="e">
        <f>HYPERLINK("#"&amp;"Insumos"&amp;"!A"&amp;MATCH($B12148,#REF!,0),"Ins "&amp;$B12148)</f>
        <v>#REF!</v>
      </c>
      <c r="M12148" s="220"/>
    </row>
    <row r="12149" spans="1:13" x14ac:dyDescent="0.2">
      <c r="A12149" s="35" t="s">
        <v>3107</v>
      </c>
      <c r="B12149" s="1" t="s">
        <v>5533</v>
      </c>
      <c r="C12149" s="45" t="s">
        <v>5892</v>
      </c>
      <c r="D12149" s="23" t="s">
        <v>977</v>
      </c>
      <c r="E12149" s="23" t="s">
        <v>4134</v>
      </c>
      <c r="F12149" s="40">
        <v>0.01</v>
      </c>
      <c r="G12149" s="25">
        <v>3623</v>
      </c>
      <c r="H12149" s="25">
        <v>36</v>
      </c>
      <c r="I12149" s="25"/>
      <c r="J12149" s="58" t="e">
        <f>HYPERLINK("#"&amp;"Insumos"&amp;"!A"&amp;MATCH($B12149,#REF!,0),"Ins "&amp;$B12149)</f>
        <v>#REF!</v>
      </c>
      <c r="M12149" s="220"/>
    </row>
    <row r="12150" spans="1:13" x14ac:dyDescent="0.2">
      <c r="A12150" s="35" t="s">
        <v>3107</v>
      </c>
      <c r="B12150" s="1" t="s">
        <v>4599</v>
      </c>
      <c r="C12150" s="45" t="s">
        <v>8895</v>
      </c>
      <c r="D12150" s="23" t="s">
        <v>5751</v>
      </c>
      <c r="E12150" s="23" t="s">
        <v>467</v>
      </c>
      <c r="F12150" s="40">
        <v>0.10299999999999999</v>
      </c>
      <c r="G12150" s="25">
        <v>6656</v>
      </c>
      <c r="H12150" s="25">
        <v>686</v>
      </c>
      <c r="I12150" s="25"/>
      <c r="J12150" s="58" t="e">
        <f>HYPERLINK("#"&amp;"Insumos"&amp;"!A"&amp;MATCH($B12150,#REF!,0),"Ins "&amp;$B12150)</f>
        <v>#REF!</v>
      </c>
      <c r="M12150" s="220"/>
    </row>
    <row r="12151" spans="1:13" ht="25.5" x14ac:dyDescent="0.2">
      <c r="A12151" s="35" t="s">
        <v>3107</v>
      </c>
      <c r="B12151" s="1" t="s">
        <v>4627</v>
      </c>
      <c r="C12151" s="45" t="s">
        <v>1454</v>
      </c>
      <c r="D12151" s="23" t="s">
        <v>5751</v>
      </c>
      <c r="E12151" s="23" t="s">
        <v>465</v>
      </c>
      <c r="F12151" s="40">
        <v>0.10299999999999999</v>
      </c>
      <c r="G12151" s="25">
        <v>50086</v>
      </c>
      <c r="H12151" s="25">
        <v>5159</v>
      </c>
      <c r="I12151" s="25"/>
      <c r="J12151" s="58" t="e">
        <f>HYPERLINK("#"&amp;"Insumos"&amp;"!A"&amp;MATCH($B12151,#REF!,0),"Ins "&amp;$B12151)</f>
        <v>#REF!</v>
      </c>
      <c r="M12151" s="220"/>
    </row>
    <row r="12152" spans="1:13" x14ac:dyDescent="0.2">
      <c r="A12152" s="35" t="s">
        <v>3107</v>
      </c>
      <c r="B12152" s="1" t="s">
        <v>5007</v>
      </c>
      <c r="C12152" s="45" t="s">
        <v>720</v>
      </c>
      <c r="D12152" s="23" t="s">
        <v>5751</v>
      </c>
      <c r="E12152" s="23" t="s">
        <v>4134</v>
      </c>
      <c r="F12152" s="40">
        <v>0.73499999999999999</v>
      </c>
      <c r="G12152" s="25">
        <v>1897</v>
      </c>
      <c r="H12152" s="25">
        <v>1394</v>
      </c>
      <c r="I12152" s="25"/>
      <c r="J12152" s="58" t="e">
        <f>HYPERLINK("#"&amp;"Insumos"&amp;"!A"&amp;MATCH($B12152,#REF!,0),"Ins "&amp;$B12152)</f>
        <v>#REF!</v>
      </c>
      <c r="M12152" s="220"/>
    </row>
    <row r="12153" spans="1:13" x14ac:dyDescent="0.2">
      <c r="A12153" s="35" t="s">
        <v>3107</v>
      </c>
      <c r="B12153" s="34" t="s">
        <v>5178</v>
      </c>
      <c r="C12153" s="45" t="s">
        <v>8896</v>
      </c>
      <c r="D12153" s="23" t="s">
        <v>5751</v>
      </c>
      <c r="E12153" s="23" t="s">
        <v>467</v>
      </c>
      <c r="F12153" s="40">
        <v>0.46</v>
      </c>
      <c r="G12153" s="25">
        <v>1873</v>
      </c>
      <c r="H12153" s="25">
        <v>862</v>
      </c>
      <c r="I12153" s="25"/>
      <c r="J12153" s="58" t="e">
        <f>HYPERLINK("#"&amp;"Insumos"&amp;"!A"&amp;MATCH($B12153,#REF!,0),"Ins "&amp;$B12153)</f>
        <v>#REF!</v>
      </c>
      <c r="M12153" s="220"/>
    </row>
    <row r="12154" spans="1:13" x14ac:dyDescent="0.2">
      <c r="A12154" s="35" t="s">
        <v>3107</v>
      </c>
      <c r="B12154" s="1" t="s">
        <v>1050</v>
      </c>
      <c r="C12154" s="45" t="s">
        <v>1063</v>
      </c>
      <c r="D12154" s="23" t="s">
        <v>5751</v>
      </c>
      <c r="E12154" s="23" t="s">
        <v>4136</v>
      </c>
      <c r="F12154" s="40">
        <v>0.11</v>
      </c>
      <c r="G12154" s="25">
        <v>34</v>
      </c>
      <c r="H12154" s="25">
        <v>4</v>
      </c>
      <c r="I12154" s="25"/>
      <c r="J12154" s="58" t="e">
        <f>HYPERLINK("#"&amp;"Insumos"&amp;"!A"&amp;MATCH($B12154,#REF!,0),"Ins "&amp;$B12154)</f>
        <v>#REF!</v>
      </c>
      <c r="M12154" s="220"/>
    </row>
    <row r="12155" spans="1:13" ht="51" x14ac:dyDescent="0.2">
      <c r="A12155" s="36" t="s">
        <v>3108</v>
      </c>
      <c r="B12155" s="26" t="s">
        <v>6816</v>
      </c>
      <c r="C12155" s="79" t="s">
        <v>10808</v>
      </c>
      <c r="D12155" s="37" t="s">
        <v>5608</v>
      </c>
      <c r="E12155" s="37" t="s">
        <v>464</v>
      </c>
      <c r="F12155" s="41"/>
      <c r="G12155" s="27"/>
      <c r="H12155" s="27"/>
      <c r="I12155" s="27">
        <v>23712</v>
      </c>
      <c r="M12155" s="220">
        <f t="shared" si="189"/>
        <v>31053</v>
      </c>
    </row>
    <row r="12156" spans="1:13" x14ac:dyDescent="0.2">
      <c r="A12156" s="35" t="s">
        <v>3108</v>
      </c>
      <c r="B12156" s="1" t="s">
        <v>5572</v>
      </c>
      <c r="C12156" s="45" t="s">
        <v>971</v>
      </c>
      <c r="D12156" s="23" t="s">
        <v>5734</v>
      </c>
      <c r="E12156" s="23" t="s">
        <v>4141</v>
      </c>
      <c r="F12156" s="40">
        <v>0.4</v>
      </c>
      <c r="G12156" s="25">
        <v>37863</v>
      </c>
      <c r="H12156" s="25">
        <v>15145</v>
      </c>
      <c r="I12156" s="25"/>
      <c r="J12156" s="58" t="e">
        <f>HYPERLINK("#"&amp;"Insumos"&amp;"!A"&amp;MATCH($B12156,#REF!,0),"Ins "&amp;$B12156)</f>
        <v>#REF!</v>
      </c>
      <c r="M12156" s="220"/>
    </row>
    <row r="12157" spans="1:13" x14ac:dyDescent="0.2">
      <c r="A12157" s="35" t="s">
        <v>3108</v>
      </c>
      <c r="B12157" s="1" t="s">
        <v>263</v>
      </c>
      <c r="C12157" s="45" t="s">
        <v>696</v>
      </c>
      <c r="D12157" s="23" t="s">
        <v>5534</v>
      </c>
      <c r="E12157" s="23" t="s">
        <v>4140</v>
      </c>
      <c r="F12157" s="40">
        <v>6.9999999999999999E-4</v>
      </c>
      <c r="G12157" s="25">
        <v>187426</v>
      </c>
      <c r="H12157" s="25">
        <v>131</v>
      </c>
      <c r="I12157" s="25"/>
      <c r="J12157" s="58" t="e">
        <f>HYPERLINK("#"&amp;"Insumos"&amp;"!A"&amp;MATCH($B12157,#REF!,0),"Ins "&amp;$B12157)</f>
        <v>#REF!</v>
      </c>
      <c r="M12157" s="220"/>
    </row>
    <row r="12158" spans="1:13" x14ac:dyDescent="0.2">
      <c r="A12158" s="35" t="s">
        <v>3108</v>
      </c>
      <c r="B12158" s="1" t="s">
        <v>2112</v>
      </c>
      <c r="C12158" s="45" t="s">
        <v>2058</v>
      </c>
      <c r="D12158" s="23" t="s">
        <v>5534</v>
      </c>
      <c r="E12158" s="23" t="s">
        <v>4140</v>
      </c>
      <c r="F12158" s="40">
        <v>0.01</v>
      </c>
      <c r="G12158" s="25">
        <v>69183</v>
      </c>
      <c r="H12158" s="25">
        <v>692</v>
      </c>
      <c r="I12158" s="25"/>
      <c r="J12158" s="58" t="e">
        <f>HYPERLINK("#"&amp;"Insumos"&amp;"!A"&amp;MATCH($B12158,#REF!,0),"Ins "&amp;$B12158)</f>
        <v>#REF!</v>
      </c>
      <c r="M12158" s="220"/>
    </row>
    <row r="12159" spans="1:13" x14ac:dyDescent="0.2">
      <c r="A12159" s="35" t="s">
        <v>3108</v>
      </c>
      <c r="B12159" s="1" t="s">
        <v>5533</v>
      </c>
      <c r="C12159" s="45" t="s">
        <v>5892</v>
      </c>
      <c r="D12159" s="23" t="s">
        <v>977</v>
      </c>
      <c r="E12159" s="23" t="s">
        <v>4134</v>
      </c>
      <c r="F12159" s="40">
        <v>0.01</v>
      </c>
      <c r="G12159" s="25">
        <v>3623</v>
      </c>
      <c r="H12159" s="25">
        <v>36</v>
      </c>
      <c r="I12159" s="25"/>
      <c r="J12159" s="58" t="e">
        <f>HYPERLINK("#"&amp;"Insumos"&amp;"!A"&amp;MATCH($B12159,#REF!,0),"Ins "&amp;$B12159)</f>
        <v>#REF!</v>
      </c>
      <c r="M12159" s="220"/>
    </row>
    <row r="12160" spans="1:13" x14ac:dyDescent="0.2">
      <c r="A12160" s="35" t="s">
        <v>3108</v>
      </c>
      <c r="B12160" s="1" t="s">
        <v>4599</v>
      </c>
      <c r="C12160" s="45" t="s">
        <v>8895</v>
      </c>
      <c r="D12160" s="23" t="s">
        <v>5751</v>
      </c>
      <c r="E12160" s="23" t="s">
        <v>467</v>
      </c>
      <c r="F12160" s="40">
        <v>0.10299999999999999</v>
      </c>
      <c r="G12160" s="25">
        <v>6656</v>
      </c>
      <c r="H12160" s="25">
        <v>686</v>
      </c>
      <c r="I12160" s="25"/>
      <c r="J12160" s="58" t="e">
        <f>HYPERLINK("#"&amp;"Insumos"&amp;"!A"&amp;MATCH($B12160,#REF!,0),"Ins "&amp;$B12160)</f>
        <v>#REF!</v>
      </c>
      <c r="M12160" s="220"/>
    </row>
    <row r="12161" spans="1:13" ht="25.5" x14ac:dyDescent="0.2">
      <c r="A12161" s="35" t="s">
        <v>3108</v>
      </c>
      <c r="B12161" s="1" t="s">
        <v>4629</v>
      </c>
      <c r="C12161" s="45" t="s">
        <v>1456</v>
      </c>
      <c r="D12161" s="23" t="s">
        <v>5751</v>
      </c>
      <c r="E12161" s="23" t="s">
        <v>465</v>
      </c>
      <c r="F12161" s="40">
        <v>0.10299999999999999</v>
      </c>
      <c r="G12161" s="25">
        <v>46232</v>
      </c>
      <c r="H12161" s="25">
        <v>4762</v>
      </c>
      <c r="I12161" s="25"/>
      <c r="J12161" s="58" t="e">
        <f>HYPERLINK("#"&amp;"Insumos"&amp;"!A"&amp;MATCH($B12161,#REF!,0),"Ins "&amp;$B12161)</f>
        <v>#REF!</v>
      </c>
      <c r="M12161" s="220"/>
    </row>
    <row r="12162" spans="1:13" x14ac:dyDescent="0.2">
      <c r="A12162" s="35" t="s">
        <v>3108</v>
      </c>
      <c r="B12162" s="1" t="s">
        <v>5007</v>
      </c>
      <c r="C12162" s="45" t="s">
        <v>720</v>
      </c>
      <c r="D12162" s="23" t="s">
        <v>5751</v>
      </c>
      <c r="E12162" s="23" t="s">
        <v>4134</v>
      </c>
      <c r="F12162" s="40">
        <v>0.73499999999999999</v>
      </c>
      <c r="G12162" s="25">
        <v>1897</v>
      </c>
      <c r="H12162" s="25">
        <v>1394</v>
      </c>
      <c r="I12162" s="25"/>
      <c r="J12162" s="58" t="e">
        <f>HYPERLINK("#"&amp;"Insumos"&amp;"!A"&amp;MATCH($B12162,#REF!,0),"Ins "&amp;$B12162)</f>
        <v>#REF!</v>
      </c>
      <c r="M12162" s="220"/>
    </row>
    <row r="12163" spans="1:13" x14ac:dyDescent="0.2">
      <c r="A12163" s="35" t="s">
        <v>3108</v>
      </c>
      <c r="B12163" s="34" t="s">
        <v>5178</v>
      </c>
      <c r="C12163" s="45" t="s">
        <v>8896</v>
      </c>
      <c r="D12163" s="23" t="s">
        <v>5751</v>
      </c>
      <c r="E12163" s="23" t="s">
        <v>467</v>
      </c>
      <c r="F12163" s="40">
        <v>0.46</v>
      </c>
      <c r="G12163" s="25">
        <v>1873</v>
      </c>
      <c r="H12163" s="25">
        <v>862</v>
      </c>
      <c r="I12163" s="25"/>
      <c r="J12163" s="58" t="e">
        <f>HYPERLINK("#"&amp;"Insumos"&amp;"!A"&amp;MATCH($B12163,#REF!,0),"Ins "&amp;$B12163)</f>
        <v>#REF!</v>
      </c>
      <c r="M12163" s="220"/>
    </row>
    <row r="12164" spans="1:13" x14ac:dyDescent="0.2">
      <c r="A12164" s="35" t="s">
        <v>3108</v>
      </c>
      <c r="B12164" s="1" t="s">
        <v>1050</v>
      </c>
      <c r="C12164" s="45" t="s">
        <v>1063</v>
      </c>
      <c r="D12164" s="23" t="s">
        <v>5751</v>
      </c>
      <c r="E12164" s="23" t="s">
        <v>4136</v>
      </c>
      <c r="F12164" s="40">
        <v>0.11</v>
      </c>
      <c r="G12164" s="25">
        <v>34</v>
      </c>
      <c r="H12164" s="25">
        <v>4</v>
      </c>
      <c r="I12164" s="25"/>
      <c r="J12164" s="58" t="e">
        <f>HYPERLINK("#"&amp;"Insumos"&amp;"!A"&amp;MATCH($B12164,#REF!,0),"Ins "&amp;$B12164)</f>
        <v>#REF!</v>
      </c>
      <c r="M12164" s="220"/>
    </row>
    <row r="12165" spans="1:13" ht="51" x14ac:dyDescent="0.2">
      <c r="A12165" s="36" t="s">
        <v>3109</v>
      </c>
      <c r="B12165" s="26" t="s">
        <v>6816</v>
      </c>
      <c r="C12165" s="79" t="s">
        <v>10809</v>
      </c>
      <c r="D12165" s="37" t="s">
        <v>5608</v>
      </c>
      <c r="E12165" s="37" t="s">
        <v>464</v>
      </c>
      <c r="F12165" s="41"/>
      <c r="G12165" s="27"/>
      <c r="H12165" s="27"/>
      <c r="I12165" s="27">
        <v>22093</v>
      </c>
      <c r="M12165" s="220">
        <f t="shared" ref="M12165:M12225" si="190">ROUND(I12165*(1+$L$2),0)</f>
        <v>28933</v>
      </c>
    </row>
    <row r="12166" spans="1:13" x14ac:dyDescent="0.2">
      <c r="A12166" s="35" t="s">
        <v>3109</v>
      </c>
      <c r="B12166" s="1" t="s">
        <v>5572</v>
      </c>
      <c r="C12166" s="45" t="s">
        <v>971</v>
      </c>
      <c r="D12166" s="23" t="s">
        <v>5734</v>
      </c>
      <c r="E12166" s="23" t="s">
        <v>4141</v>
      </c>
      <c r="F12166" s="40">
        <v>0.4</v>
      </c>
      <c r="G12166" s="25">
        <v>37863</v>
      </c>
      <c r="H12166" s="25">
        <v>15145</v>
      </c>
      <c r="I12166" s="25"/>
      <c r="J12166" s="58" t="e">
        <f>HYPERLINK("#"&amp;"Insumos"&amp;"!A"&amp;MATCH($B12166,#REF!,0),"Ins "&amp;$B12166)</f>
        <v>#REF!</v>
      </c>
      <c r="M12166" s="220"/>
    </row>
    <row r="12167" spans="1:13" x14ac:dyDescent="0.2">
      <c r="A12167" s="35" t="s">
        <v>3109</v>
      </c>
      <c r="B12167" s="1" t="s">
        <v>263</v>
      </c>
      <c r="C12167" s="45" t="s">
        <v>696</v>
      </c>
      <c r="D12167" s="23" t="s">
        <v>5534</v>
      </c>
      <c r="E12167" s="23" t="s">
        <v>4140</v>
      </c>
      <c r="F12167" s="40">
        <v>5.0000000000000001E-4</v>
      </c>
      <c r="G12167" s="25">
        <v>187426</v>
      </c>
      <c r="H12167" s="25">
        <v>94</v>
      </c>
      <c r="I12167" s="25"/>
      <c r="J12167" s="58" t="e">
        <f>HYPERLINK("#"&amp;"Insumos"&amp;"!A"&amp;MATCH($B12167,#REF!,0),"Ins "&amp;$B12167)</f>
        <v>#REF!</v>
      </c>
      <c r="M12167" s="220"/>
    </row>
    <row r="12168" spans="1:13" x14ac:dyDescent="0.2">
      <c r="A12168" s="35" t="s">
        <v>3109</v>
      </c>
      <c r="B12168" s="1" t="s">
        <v>2112</v>
      </c>
      <c r="C12168" s="45" t="s">
        <v>2058</v>
      </c>
      <c r="D12168" s="23" t="s">
        <v>5534</v>
      </c>
      <c r="E12168" s="23" t="s">
        <v>4140</v>
      </c>
      <c r="F12168" s="40">
        <v>0.01</v>
      </c>
      <c r="G12168" s="25">
        <v>69183</v>
      </c>
      <c r="H12168" s="25">
        <v>692</v>
      </c>
      <c r="I12168" s="25"/>
      <c r="J12168" s="58" t="e">
        <f>HYPERLINK("#"&amp;"Insumos"&amp;"!A"&amp;MATCH($B12168,#REF!,0),"Ins "&amp;$B12168)</f>
        <v>#REF!</v>
      </c>
      <c r="M12168" s="220"/>
    </row>
    <row r="12169" spans="1:13" x14ac:dyDescent="0.2">
      <c r="A12169" s="35" t="s">
        <v>3109</v>
      </c>
      <c r="B12169" s="1" t="s">
        <v>5533</v>
      </c>
      <c r="C12169" s="45" t="s">
        <v>5892</v>
      </c>
      <c r="D12169" s="23" t="s">
        <v>977</v>
      </c>
      <c r="E12169" s="23" t="s">
        <v>4134</v>
      </c>
      <c r="F12169" s="40">
        <v>0.01</v>
      </c>
      <c r="G12169" s="25">
        <v>3623</v>
      </c>
      <c r="H12169" s="25">
        <v>36</v>
      </c>
      <c r="I12169" s="25"/>
      <c r="J12169" s="58" t="e">
        <f>HYPERLINK("#"&amp;"Insumos"&amp;"!A"&amp;MATCH($B12169,#REF!,0),"Ins "&amp;$B12169)</f>
        <v>#REF!</v>
      </c>
      <c r="M12169" s="220"/>
    </row>
    <row r="12170" spans="1:13" x14ac:dyDescent="0.2">
      <c r="A12170" s="35" t="s">
        <v>3109</v>
      </c>
      <c r="B12170" s="1" t="s">
        <v>4599</v>
      </c>
      <c r="C12170" s="45" t="s">
        <v>8895</v>
      </c>
      <c r="D12170" s="23" t="s">
        <v>5751</v>
      </c>
      <c r="E12170" s="23" t="s">
        <v>467</v>
      </c>
      <c r="F12170" s="40">
        <v>7.6999999999999999E-2</v>
      </c>
      <c r="G12170" s="25">
        <v>6656</v>
      </c>
      <c r="H12170" s="25">
        <v>513</v>
      </c>
      <c r="I12170" s="25"/>
      <c r="J12170" s="58" t="e">
        <f>HYPERLINK("#"&amp;"Insumos"&amp;"!A"&amp;MATCH($B12170,#REF!,0),"Ins "&amp;$B12170)</f>
        <v>#REF!</v>
      </c>
      <c r="M12170" s="220"/>
    </row>
    <row r="12171" spans="1:13" ht="25.5" x14ac:dyDescent="0.2">
      <c r="A12171" s="35" t="s">
        <v>3109</v>
      </c>
      <c r="B12171" s="1" t="s">
        <v>4629</v>
      </c>
      <c r="C12171" s="45" t="s">
        <v>1456</v>
      </c>
      <c r="D12171" s="23" t="s">
        <v>5751</v>
      </c>
      <c r="E12171" s="23" t="s">
        <v>465</v>
      </c>
      <c r="F12171" s="40">
        <v>7.6999999999999999E-2</v>
      </c>
      <c r="G12171" s="25">
        <v>46232</v>
      </c>
      <c r="H12171" s="25">
        <v>3560</v>
      </c>
      <c r="I12171" s="25"/>
      <c r="J12171" s="58" t="e">
        <f>HYPERLINK("#"&amp;"Insumos"&amp;"!A"&amp;MATCH($B12171,#REF!,0),"Ins "&amp;$B12171)</f>
        <v>#REF!</v>
      </c>
      <c r="M12171" s="220"/>
    </row>
    <row r="12172" spans="1:13" x14ac:dyDescent="0.2">
      <c r="A12172" s="35" t="s">
        <v>3109</v>
      </c>
      <c r="B12172" s="1" t="s">
        <v>5007</v>
      </c>
      <c r="C12172" s="45" t="s">
        <v>720</v>
      </c>
      <c r="D12172" s="23" t="s">
        <v>5751</v>
      </c>
      <c r="E12172" s="23" t="s">
        <v>4134</v>
      </c>
      <c r="F12172" s="40">
        <v>0.73499999999999999</v>
      </c>
      <c r="G12172" s="25">
        <v>1897</v>
      </c>
      <c r="H12172" s="25">
        <v>1394</v>
      </c>
      <c r="I12172" s="25"/>
      <c r="J12172" s="58" t="e">
        <f>HYPERLINK("#"&amp;"Insumos"&amp;"!A"&amp;MATCH($B12172,#REF!,0),"Ins "&amp;$B12172)</f>
        <v>#REF!</v>
      </c>
      <c r="M12172" s="220"/>
    </row>
    <row r="12173" spans="1:13" x14ac:dyDescent="0.2">
      <c r="A12173" s="35" t="s">
        <v>3109</v>
      </c>
      <c r="B12173" s="34" t="s">
        <v>5178</v>
      </c>
      <c r="C12173" s="45" t="s">
        <v>8896</v>
      </c>
      <c r="D12173" s="23" t="s">
        <v>5751</v>
      </c>
      <c r="E12173" s="23" t="s">
        <v>467</v>
      </c>
      <c r="F12173" s="40">
        <v>0.35</v>
      </c>
      <c r="G12173" s="25">
        <v>1873</v>
      </c>
      <c r="H12173" s="25">
        <v>656</v>
      </c>
      <c r="I12173" s="25"/>
      <c r="J12173" s="58" t="e">
        <f>HYPERLINK("#"&amp;"Insumos"&amp;"!A"&amp;MATCH($B12173,#REF!,0),"Ins "&amp;$B12173)</f>
        <v>#REF!</v>
      </c>
      <c r="M12173" s="220"/>
    </row>
    <row r="12174" spans="1:13" x14ac:dyDescent="0.2">
      <c r="A12174" s="35" t="s">
        <v>3109</v>
      </c>
      <c r="B12174" s="1" t="s">
        <v>1050</v>
      </c>
      <c r="C12174" s="45" t="s">
        <v>1063</v>
      </c>
      <c r="D12174" s="23" t="s">
        <v>5751</v>
      </c>
      <c r="E12174" s="23" t="s">
        <v>4136</v>
      </c>
      <c r="F12174" s="40">
        <v>8.4000000000000005E-2</v>
      </c>
      <c r="G12174" s="25">
        <v>34</v>
      </c>
      <c r="H12174" s="25">
        <v>3</v>
      </c>
      <c r="I12174" s="25"/>
      <c r="J12174" s="58" t="e">
        <f>HYPERLINK("#"&amp;"Insumos"&amp;"!A"&amp;MATCH($B12174,#REF!,0),"Ins "&amp;$B12174)</f>
        <v>#REF!</v>
      </c>
      <c r="M12174" s="220"/>
    </row>
    <row r="12175" spans="1:13" ht="25.5" x14ac:dyDescent="0.2">
      <c r="A12175" s="36" t="s">
        <v>3111</v>
      </c>
      <c r="B12175" s="26" t="s">
        <v>6816</v>
      </c>
      <c r="C12175" s="79" t="s">
        <v>10810</v>
      </c>
      <c r="D12175" s="37" t="s">
        <v>5608</v>
      </c>
      <c r="E12175" s="37" t="s">
        <v>464</v>
      </c>
      <c r="F12175" s="41"/>
      <c r="G12175" s="27"/>
      <c r="H12175" s="27"/>
      <c r="I12175" s="27">
        <v>25247</v>
      </c>
      <c r="M12175" s="220">
        <f t="shared" si="190"/>
        <v>33063</v>
      </c>
    </row>
    <row r="12176" spans="1:13" x14ac:dyDescent="0.2">
      <c r="A12176" s="35" t="s">
        <v>3111</v>
      </c>
      <c r="B12176" s="1" t="s">
        <v>5572</v>
      </c>
      <c r="C12176" s="45" t="s">
        <v>971</v>
      </c>
      <c r="D12176" s="23" t="s">
        <v>5734</v>
      </c>
      <c r="E12176" s="23" t="s">
        <v>4141</v>
      </c>
      <c r="F12176" s="40">
        <v>0.5</v>
      </c>
      <c r="G12176" s="25">
        <v>37863</v>
      </c>
      <c r="H12176" s="25">
        <v>18932</v>
      </c>
      <c r="I12176" s="25"/>
      <c r="J12176" s="58" t="e">
        <f>HYPERLINK("#"&amp;"Insumos"&amp;"!A"&amp;MATCH($B12176,#REF!,0),"Ins "&amp;$B12176)</f>
        <v>#REF!</v>
      </c>
      <c r="M12176" s="220"/>
    </row>
    <row r="12177" spans="1:13" x14ac:dyDescent="0.2">
      <c r="A12177" s="35" t="s">
        <v>3111</v>
      </c>
      <c r="B12177" s="1" t="s">
        <v>263</v>
      </c>
      <c r="C12177" s="45" t="s">
        <v>696</v>
      </c>
      <c r="D12177" s="23" t="s">
        <v>5534</v>
      </c>
      <c r="E12177" s="23" t="s">
        <v>4140</v>
      </c>
      <c r="F12177" s="40">
        <v>2.9999999999999997E-4</v>
      </c>
      <c r="G12177" s="25">
        <v>187426</v>
      </c>
      <c r="H12177" s="25">
        <v>56</v>
      </c>
      <c r="I12177" s="25"/>
      <c r="J12177" s="58" t="e">
        <f>HYPERLINK("#"&amp;"Insumos"&amp;"!A"&amp;MATCH($B12177,#REF!,0),"Ins "&amp;$B12177)</f>
        <v>#REF!</v>
      </c>
      <c r="M12177" s="220"/>
    </row>
    <row r="12178" spans="1:13" x14ac:dyDescent="0.2">
      <c r="A12178" s="35" t="s">
        <v>3111</v>
      </c>
      <c r="B12178" s="1" t="s">
        <v>5533</v>
      </c>
      <c r="C12178" s="45" t="s">
        <v>5892</v>
      </c>
      <c r="D12178" s="23" t="s">
        <v>977</v>
      </c>
      <c r="E12178" s="23" t="s">
        <v>4134</v>
      </c>
      <c r="F12178" s="40">
        <v>0.05</v>
      </c>
      <c r="G12178" s="25">
        <v>3623</v>
      </c>
      <c r="H12178" s="25">
        <v>181</v>
      </c>
      <c r="I12178" s="25"/>
      <c r="J12178" s="58" t="e">
        <f>HYPERLINK("#"&amp;"Insumos"&amp;"!A"&amp;MATCH($B12178,#REF!,0),"Ins "&amp;$B12178)</f>
        <v>#REF!</v>
      </c>
      <c r="M12178" s="220"/>
    </row>
    <row r="12179" spans="1:13" x14ac:dyDescent="0.2">
      <c r="A12179" s="35" t="s">
        <v>3111</v>
      </c>
      <c r="B12179" s="1" t="s">
        <v>5007</v>
      </c>
      <c r="C12179" s="45" t="s">
        <v>720</v>
      </c>
      <c r="D12179" s="23" t="s">
        <v>5751</v>
      </c>
      <c r="E12179" s="23" t="s">
        <v>4134</v>
      </c>
      <c r="F12179" s="40">
        <v>0.1</v>
      </c>
      <c r="G12179" s="25">
        <v>1897</v>
      </c>
      <c r="H12179" s="25">
        <v>190</v>
      </c>
      <c r="I12179" s="25"/>
      <c r="J12179" s="58" t="e">
        <f>HYPERLINK("#"&amp;"Insumos"&amp;"!A"&amp;MATCH($B12179,#REF!,0),"Ins "&amp;$B12179)</f>
        <v>#REF!</v>
      </c>
      <c r="M12179" s="220"/>
    </row>
    <row r="12180" spans="1:13" x14ac:dyDescent="0.2">
      <c r="A12180" s="35" t="s">
        <v>3111</v>
      </c>
      <c r="B12180" s="34" t="s">
        <v>5167</v>
      </c>
      <c r="C12180" s="45" t="s">
        <v>161</v>
      </c>
      <c r="D12180" s="23" t="s">
        <v>5751</v>
      </c>
      <c r="E12180" s="23" t="s">
        <v>467</v>
      </c>
      <c r="F12180" s="40">
        <v>3</v>
      </c>
      <c r="G12180" s="25">
        <v>1896</v>
      </c>
      <c r="H12180" s="25">
        <v>5688</v>
      </c>
      <c r="I12180" s="25"/>
      <c r="J12180" s="58" t="e">
        <f>HYPERLINK("#"&amp;"Insumos"&amp;"!A"&amp;MATCH($B12180,#REF!,0),"Ins "&amp;$B12180)</f>
        <v>#REF!</v>
      </c>
      <c r="M12180" s="220"/>
    </row>
    <row r="12181" spans="1:13" x14ac:dyDescent="0.2">
      <c r="A12181" s="35" t="s">
        <v>3111</v>
      </c>
      <c r="B12181" s="1" t="s">
        <v>5174</v>
      </c>
      <c r="C12181" s="45" t="s">
        <v>1207</v>
      </c>
      <c r="D12181" s="23" t="s">
        <v>5751</v>
      </c>
      <c r="E12181" s="23" t="s">
        <v>4146</v>
      </c>
      <c r="F12181" s="40">
        <v>0.01</v>
      </c>
      <c r="G12181" s="25">
        <v>9834</v>
      </c>
      <c r="H12181" s="25">
        <v>98</v>
      </c>
      <c r="I12181" s="25"/>
      <c r="J12181" s="58" t="e">
        <f>HYPERLINK("#"&amp;"Insumos"&amp;"!A"&amp;MATCH($B12181,#REF!,0),"Ins "&amp;$B12181)</f>
        <v>#REF!</v>
      </c>
      <c r="M12181" s="220"/>
    </row>
    <row r="12182" spans="1:13" x14ac:dyDescent="0.2">
      <c r="A12182" s="35" t="s">
        <v>3111</v>
      </c>
      <c r="B12182" s="1" t="s">
        <v>1050</v>
      </c>
      <c r="C12182" s="45" t="s">
        <v>1063</v>
      </c>
      <c r="D12182" s="23" t="s">
        <v>5751</v>
      </c>
      <c r="E12182" s="23" t="s">
        <v>4136</v>
      </c>
      <c r="F12182" s="40">
        <v>3</v>
      </c>
      <c r="G12182" s="25">
        <v>34</v>
      </c>
      <c r="H12182" s="25">
        <v>102</v>
      </c>
      <c r="I12182" s="25"/>
      <c r="J12182" s="58" t="e">
        <f>HYPERLINK("#"&amp;"Insumos"&amp;"!A"&amp;MATCH($B12182,#REF!,0),"Ins "&amp;$B12182)</f>
        <v>#REF!</v>
      </c>
      <c r="M12182" s="220"/>
    </row>
    <row r="12183" spans="1:13" ht="38.25" x14ac:dyDescent="0.2">
      <c r="A12183" s="36" t="s">
        <v>3112</v>
      </c>
      <c r="B12183" s="26" t="s">
        <v>6816</v>
      </c>
      <c r="C12183" s="79" t="s">
        <v>10811</v>
      </c>
      <c r="D12183" s="37" t="s">
        <v>5608</v>
      </c>
      <c r="E12183" s="37" t="s">
        <v>464</v>
      </c>
      <c r="F12183" s="41"/>
      <c r="G12183" s="27"/>
      <c r="H12183" s="27"/>
      <c r="I12183" s="27">
        <v>46620</v>
      </c>
      <c r="M12183" s="220">
        <f t="shared" si="190"/>
        <v>61054</v>
      </c>
    </row>
    <row r="12184" spans="1:13" x14ac:dyDescent="0.2">
      <c r="A12184" s="35" t="s">
        <v>3112</v>
      </c>
      <c r="B12184" s="1" t="s">
        <v>5572</v>
      </c>
      <c r="C12184" s="45" t="s">
        <v>971</v>
      </c>
      <c r="D12184" s="23" t="s">
        <v>5734</v>
      </c>
      <c r="E12184" s="23" t="s">
        <v>4141</v>
      </c>
      <c r="F12184" s="40">
        <v>0.5</v>
      </c>
      <c r="G12184" s="25">
        <v>37863</v>
      </c>
      <c r="H12184" s="25">
        <v>18932</v>
      </c>
      <c r="I12184" s="25"/>
      <c r="J12184" s="58" t="e">
        <f>HYPERLINK("#"&amp;"Insumos"&amp;"!A"&amp;MATCH($B12184,#REF!,0),"Ins "&amp;$B12184)</f>
        <v>#REF!</v>
      </c>
      <c r="M12184" s="220"/>
    </row>
    <row r="12185" spans="1:13" x14ac:dyDescent="0.2">
      <c r="A12185" s="35" t="s">
        <v>3112</v>
      </c>
      <c r="B12185" s="1" t="s">
        <v>263</v>
      </c>
      <c r="C12185" s="45" t="s">
        <v>696</v>
      </c>
      <c r="D12185" s="23" t="s">
        <v>5534</v>
      </c>
      <c r="E12185" s="23" t="s">
        <v>4140</v>
      </c>
      <c r="F12185" s="40">
        <v>4.7000000000000002E-3</v>
      </c>
      <c r="G12185" s="25">
        <v>187426</v>
      </c>
      <c r="H12185" s="25">
        <v>881</v>
      </c>
      <c r="I12185" s="25"/>
      <c r="J12185" s="58" t="e">
        <f>HYPERLINK("#"&amp;"Insumos"&amp;"!A"&amp;MATCH($B12185,#REF!,0),"Ins "&amp;$B12185)</f>
        <v>#REF!</v>
      </c>
      <c r="M12185" s="220"/>
    </row>
    <row r="12186" spans="1:13" x14ac:dyDescent="0.2">
      <c r="A12186" s="35" t="s">
        <v>3112</v>
      </c>
      <c r="B12186" s="1" t="s">
        <v>5535</v>
      </c>
      <c r="C12186" s="45" t="s">
        <v>1652</v>
      </c>
      <c r="D12186" s="23" t="s">
        <v>5534</v>
      </c>
      <c r="E12186" s="23" t="s">
        <v>4140</v>
      </c>
      <c r="F12186" s="40">
        <v>0.01</v>
      </c>
      <c r="G12186" s="25">
        <v>63049</v>
      </c>
      <c r="H12186" s="25">
        <v>630</v>
      </c>
      <c r="I12186" s="25"/>
      <c r="J12186" s="58" t="e">
        <f>HYPERLINK("#"&amp;"Insumos"&amp;"!A"&amp;MATCH($B12186,#REF!,0),"Ins "&amp;$B12186)</f>
        <v>#REF!</v>
      </c>
      <c r="M12186" s="220"/>
    </row>
    <row r="12187" spans="1:13" x14ac:dyDescent="0.2">
      <c r="A12187" s="35" t="s">
        <v>3112</v>
      </c>
      <c r="B12187" s="1" t="s">
        <v>5536</v>
      </c>
      <c r="C12187" s="45" t="s">
        <v>1653</v>
      </c>
      <c r="D12187" s="23" t="s">
        <v>5534</v>
      </c>
      <c r="E12187" s="23" t="s">
        <v>4140</v>
      </c>
      <c r="F12187" s="40">
        <v>0.05</v>
      </c>
      <c r="G12187" s="25">
        <v>63049</v>
      </c>
      <c r="H12187" s="25">
        <v>3152</v>
      </c>
      <c r="I12187" s="25"/>
      <c r="J12187" s="58" t="e">
        <f>HYPERLINK("#"&amp;"Insumos"&amp;"!A"&amp;MATCH($B12187,#REF!,0),"Ins "&amp;$B12187)</f>
        <v>#REF!</v>
      </c>
      <c r="M12187" s="220"/>
    </row>
    <row r="12188" spans="1:13" x14ac:dyDescent="0.2">
      <c r="A12188" s="35" t="s">
        <v>3112</v>
      </c>
      <c r="B12188" s="1" t="s">
        <v>5537</v>
      </c>
      <c r="C12188" s="45" t="s">
        <v>1654</v>
      </c>
      <c r="D12188" s="23" t="s">
        <v>5534</v>
      </c>
      <c r="E12188" s="23" t="s">
        <v>4140</v>
      </c>
      <c r="F12188" s="40">
        <v>0.01</v>
      </c>
      <c r="G12188" s="25">
        <v>63049</v>
      </c>
      <c r="H12188" s="25">
        <v>630</v>
      </c>
      <c r="I12188" s="25"/>
      <c r="J12188" s="58" t="e">
        <f>HYPERLINK("#"&amp;"Insumos"&amp;"!A"&amp;MATCH($B12188,#REF!,0),"Ins "&amp;$B12188)</f>
        <v>#REF!</v>
      </c>
      <c r="M12188" s="220"/>
    </row>
    <row r="12189" spans="1:13" x14ac:dyDescent="0.2">
      <c r="A12189" s="35" t="s">
        <v>3112</v>
      </c>
      <c r="B12189" s="1" t="s">
        <v>5533</v>
      </c>
      <c r="C12189" s="45" t="s">
        <v>5892</v>
      </c>
      <c r="D12189" s="23" t="s">
        <v>977</v>
      </c>
      <c r="E12189" s="23" t="s">
        <v>4134</v>
      </c>
      <c r="F12189" s="40">
        <v>0.01</v>
      </c>
      <c r="G12189" s="25">
        <v>3623</v>
      </c>
      <c r="H12189" s="25">
        <v>36</v>
      </c>
      <c r="I12189" s="25"/>
      <c r="J12189" s="58" t="e">
        <f>HYPERLINK("#"&amp;"Insumos"&amp;"!A"&amp;MATCH($B12189,#REF!,0),"Ins "&amp;$B12189)</f>
        <v>#REF!</v>
      </c>
      <c r="M12189" s="220"/>
    </row>
    <row r="12190" spans="1:13" x14ac:dyDescent="0.2">
      <c r="A12190" s="35" t="s">
        <v>3112</v>
      </c>
      <c r="B12190" s="1" t="s">
        <v>4568</v>
      </c>
      <c r="C12190" s="45" t="s">
        <v>1431</v>
      </c>
      <c r="D12190" s="23" t="s">
        <v>5751</v>
      </c>
      <c r="E12190" s="23" t="s">
        <v>4146</v>
      </c>
      <c r="F12190" s="40">
        <v>7.4999999999999997E-2</v>
      </c>
      <c r="G12190" s="25">
        <v>18846</v>
      </c>
      <c r="H12190" s="25">
        <v>1413</v>
      </c>
      <c r="I12190" s="25"/>
      <c r="J12190" s="58" t="e">
        <f>HYPERLINK("#"&amp;"Insumos"&amp;"!A"&amp;MATCH($B12190,#REF!,0),"Ins "&amp;$B12190)</f>
        <v>#REF!</v>
      </c>
      <c r="M12190" s="220"/>
    </row>
    <row r="12191" spans="1:13" ht="25.5" x14ac:dyDescent="0.2">
      <c r="A12191" s="35" t="s">
        <v>3112</v>
      </c>
      <c r="B12191" s="1" t="s">
        <v>4603</v>
      </c>
      <c r="C12191" s="45" t="s">
        <v>1445</v>
      </c>
      <c r="D12191" s="23" t="s">
        <v>5751</v>
      </c>
      <c r="E12191" s="23" t="s">
        <v>287</v>
      </c>
      <c r="F12191" s="40">
        <v>4.4999999999999998E-2</v>
      </c>
      <c r="G12191" s="25">
        <v>10198</v>
      </c>
      <c r="H12191" s="25">
        <v>459</v>
      </c>
      <c r="I12191" s="25"/>
      <c r="J12191" s="58" t="e">
        <f>HYPERLINK("#"&amp;"Insumos"&amp;"!A"&amp;MATCH($B12191,#REF!,0),"Ins "&amp;$B12191)</f>
        <v>#REF!</v>
      </c>
      <c r="M12191" s="220"/>
    </row>
    <row r="12192" spans="1:13" x14ac:dyDescent="0.2">
      <c r="A12192" s="35" t="s">
        <v>3112</v>
      </c>
      <c r="B12192" s="1" t="s">
        <v>5007</v>
      </c>
      <c r="C12192" s="45" t="s">
        <v>720</v>
      </c>
      <c r="D12192" s="23" t="s">
        <v>5751</v>
      </c>
      <c r="E12192" s="23" t="s">
        <v>4134</v>
      </c>
      <c r="F12192" s="40">
        <v>0.73499999999999999</v>
      </c>
      <c r="G12192" s="25">
        <v>1897</v>
      </c>
      <c r="H12192" s="25">
        <v>1394</v>
      </c>
      <c r="I12192" s="25"/>
      <c r="J12192" s="58" t="e">
        <f>HYPERLINK("#"&amp;"Insumos"&amp;"!A"&amp;MATCH($B12192,#REF!,0),"Ins "&amp;$B12192)</f>
        <v>#REF!</v>
      </c>
      <c r="M12192" s="220"/>
    </row>
    <row r="12193" spans="1:13" x14ac:dyDescent="0.2">
      <c r="A12193" s="35" t="s">
        <v>3112</v>
      </c>
      <c r="B12193" s="1" t="s">
        <v>5167</v>
      </c>
      <c r="C12193" s="45" t="s">
        <v>161</v>
      </c>
      <c r="D12193" s="23" t="s">
        <v>5751</v>
      </c>
      <c r="E12193" s="23" t="s">
        <v>467</v>
      </c>
      <c r="F12193" s="40">
        <v>6</v>
      </c>
      <c r="G12193" s="25">
        <v>1896</v>
      </c>
      <c r="H12193" s="25">
        <v>11376</v>
      </c>
      <c r="I12193" s="25"/>
      <c r="J12193" s="58" t="e">
        <f>HYPERLINK("#"&amp;"Insumos"&amp;"!A"&amp;MATCH($B12193,#REF!,0),"Ins "&amp;$B12193)</f>
        <v>#REF!</v>
      </c>
      <c r="M12193" s="220"/>
    </row>
    <row r="12194" spans="1:13" x14ac:dyDescent="0.2">
      <c r="A12194" s="35" t="s">
        <v>3112</v>
      </c>
      <c r="B12194" s="1" t="s">
        <v>5171</v>
      </c>
      <c r="C12194" s="45" t="s">
        <v>164</v>
      </c>
      <c r="D12194" s="23" t="s">
        <v>5751</v>
      </c>
      <c r="E12194" s="23" t="s">
        <v>467</v>
      </c>
      <c r="F12194" s="40">
        <v>0.2</v>
      </c>
      <c r="G12194" s="25">
        <v>21716</v>
      </c>
      <c r="H12194" s="25">
        <v>4343</v>
      </c>
      <c r="I12194" s="25"/>
      <c r="J12194" s="58" t="e">
        <f>HYPERLINK("#"&amp;"Insumos"&amp;"!A"&amp;MATCH($B12194,#REF!,0),"Ins "&amp;$B12194)</f>
        <v>#REF!</v>
      </c>
      <c r="M12194" s="220"/>
    </row>
    <row r="12195" spans="1:13" x14ac:dyDescent="0.2">
      <c r="A12195" s="35" t="s">
        <v>3112</v>
      </c>
      <c r="B12195" s="34" t="s">
        <v>6837</v>
      </c>
      <c r="C12195" s="45" t="s">
        <v>6838</v>
      </c>
      <c r="D12195" s="23" t="s">
        <v>5751</v>
      </c>
      <c r="E12195" s="23" t="s">
        <v>464</v>
      </c>
      <c r="F12195" s="40">
        <v>0.6</v>
      </c>
      <c r="G12195" s="25">
        <v>5425</v>
      </c>
      <c r="H12195" s="25">
        <v>3255</v>
      </c>
      <c r="I12195" s="25"/>
      <c r="J12195" s="58" t="e">
        <f>HYPERLINK("#"&amp;"Insumos"&amp;"!A"&amp;MATCH($B12195,#REF!,0),"Ins "&amp;$B12195)</f>
        <v>#REF!</v>
      </c>
      <c r="M12195" s="220"/>
    </row>
    <row r="12196" spans="1:13" x14ac:dyDescent="0.2">
      <c r="A12196" s="35" t="s">
        <v>3112</v>
      </c>
      <c r="B12196" s="1" t="s">
        <v>1050</v>
      </c>
      <c r="C12196" s="45" t="s">
        <v>1063</v>
      </c>
      <c r="D12196" s="23" t="s">
        <v>5751</v>
      </c>
      <c r="E12196" s="23" t="s">
        <v>4136</v>
      </c>
      <c r="F12196" s="40">
        <v>3.5</v>
      </c>
      <c r="G12196" s="25">
        <v>34</v>
      </c>
      <c r="H12196" s="25">
        <v>119</v>
      </c>
      <c r="I12196" s="25"/>
      <c r="J12196" s="58" t="e">
        <f>HYPERLINK("#"&amp;"Insumos"&amp;"!A"&amp;MATCH($B12196,#REF!,0),"Ins "&amp;$B12196)</f>
        <v>#REF!</v>
      </c>
      <c r="M12196" s="220"/>
    </row>
    <row r="12197" spans="1:13" ht="25.5" x14ac:dyDescent="0.2">
      <c r="A12197" s="36" t="s">
        <v>3113</v>
      </c>
      <c r="B12197" s="26" t="s">
        <v>6816</v>
      </c>
      <c r="C12197" s="79" t="s">
        <v>10812</v>
      </c>
      <c r="D12197" s="37" t="s">
        <v>5608</v>
      </c>
      <c r="E12197" s="37" t="s">
        <v>464</v>
      </c>
      <c r="F12197" s="41"/>
      <c r="G12197" s="27"/>
      <c r="H12197" s="27"/>
      <c r="I12197" s="27">
        <v>35301</v>
      </c>
      <c r="M12197" s="220">
        <f t="shared" si="190"/>
        <v>46230</v>
      </c>
    </row>
    <row r="12198" spans="1:13" x14ac:dyDescent="0.2">
      <c r="A12198" s="35" t="s">
        <v>3113</v>
      </c>
      <c r="B12198" s="1" t="s">
        <v>5572</v>
      </c>
      <c r="C12198" s="45" t="s">
        <v>971</v>
      </c>
      <c r="D12198" s="23" t="s">
        <v>5734</v>
      </c>
      <c r="E12198" s="23" t="s">
        <v>4141</v>
      </c>
      <c r="F12198" s="40">
        <v>0.5</v>
      </c>
      <c r="G12198" s="25">
        <v>37863</v>
      </c>
      <c r="H12198" s="25">
        <v>18932</v>
      </c>
      <c r="I12198" s="25"/>
      <c r="J12198" s="58" t="e">
        <f>HYPERLINK("#"&amp;"Insumos"&amp;"!A"&amp;MATCH($B12198,#REF!,0),"Ins "&amp;$B12198)</f>
        <v>#REF!</v>
      </c>
      <c r="M12198" s="220"/>
    </row>
    <row r="12199" spans="1:13" x14ac:dyDescent="0.2">
      <c r="A12199" s="35" t="s">
        <v>3113</v>
      </c>
      <c r="B12199" s="1" t="s">
        <v>263</v>
      </c>
      <c r="C12199" s="45" t="s">
        <v>696</v>
      </c>
      <c r="D12199" s="23" t="s">
        <v>5534</v>
      </c>
      <c r="E12199" s="23" t="s">
        <v>4140</v>
      </c>
      <c r="F12199" s="40">
        <v>2.7000000000000001E-3</v>
      </c>
      <c r="G12199" s="25">
        <v>187426</v>
      </c>
      <c r="H12199" s="25">
        <v>506</v>
      </c>
      <c r="I12199" s="25"/>
      <c r="J12199" s="58" t="e">
        <f>HYPERLINK("#"&amp;"Insumos"&amp;"!A"&amp;MATCH($B12199,#REF!,0),"Ins "&amp;$B12199)</f>
        <v>#REF!</v>
      </c>
      <c r="M12199" s="220"/>
    </row>
    <row r="12200" spans="1:13" x14ac:dyDescent="0.2">
      <c r="A12200" s="35" t="s">
        <v>3113</v>
      </c>
      <c r="B12200" s="1" t="s">
        <v>5533</v>
      </c>
      <c r="C12200" s="45" t="s">
        <v>5892</v>
      </c>
      <c r="D12200" s="23" t="s">
        <v>977</v>
      </c>
      <c r="E12200" s="23" t="s">
        <v>4134</v>
      </c>
      <c r="F12200" s="40">
        <v>0.05</v>
      </c>
      <c r="G12200" s="25">
        <v>3623</v>
      </c>
      <c r="H12200" s="25">
        <v>181</v>
      </c>
      <c r="I12200" s="25"/>
      <c r="J12200" s="58" t="e">
        <f>HYPERLINK("#"&amp;"Insumos"&amp;"!A"&amp;MATCH($B12200,#REF!,0),"Ins "&amp;$B12200)</f>
        <v>#REF!</v>
      </c>
      <c r="M12200" s="220"/>
    </row>
    <row r="12201" spans="1:13" x14ac:dyDescent="0.2">
      <c r="A12201" s="35" t="s">
        <v>3113</v>
      </c>
      <c r="B12201" s="1" t="s">
        <v>5007</v>
      </c>
      <c r="C12201" s="45" t="s">
        <v>720</v>
      </c>
      <c r="D12201" s="23" t="s">
        <v>5751</v>
      </c>
      <c r="E12201" s="23" t="s">
        <v>4134</v>
      </c>
      <c r="F12201" s="40">
        <v>1.2</v>
      </c>
      <c r="G12201" s="25">
        <v>1897</v>
      </c>
      <c r="H12201" s="25">
        <v>2276</v>
      </c>
      <c r="I12201" s="25"/>
      <c r="J12201" s="58" t="e">
        <f>HYPERLINK("#"&amp;"Insumos"&amp;"!A"&amp;MATCH($B12201,#REF!,0),"Ins "&amp;$B12201)</f>
        <v>#REF!</v>
      </c>
      <c r="M12201" s="220"/>
    </row>
    <row r="12202" spans="1:13" x14ac:dyDescent="0.2">
      <c r="A12202" s="35" t="s">
        <v>3113</v>
      </c>
      <c r="B12202" s="1" t="s">
        <v>5374</v>
      </c>
      <c r="C12202" s="45" t="s">
        <v>245</v>
      </c>
      <c r="D12202" s="23" t="s">
        <v>5751</v>
      </c>
      <c r="E12202" s="23" t="s">
        <v>467</v>
      </c>
      <c r="F12202" s="40">
        <v>3</v>
      </c>
      <c r="G12202" s="25">
        <v>690</v>
      </c>
      <c r="H12202" s="25">
        <v>2070</v>
      </c>
      <c r="I12202" s="25"/>
      <c r="J12202" s="58" t="e">
        <f>HYPERLINK("#"&amp;"Insumos"&amp;"!A"&amp;MATCH($B12202,#REF!,0),"Ins "&amp;$B12202)</f>
        <v>#REF!</v>
      </c>
      <c r="M12202" s="220"/>
    </row>
    <row r="12203" spans="1:13" x14ac:dyDescent="0.2">
      <c r="A12203" s="35" t="s">
        <v>3113</v>
      </c>
      <c r="B12203" s="34" t="s">
        <v>6837</v>
      </c>
      <c r="C12203" s="45" t="s">
        <v>6838</v>
      </c>
      <c r="D12203" s="23" t="s">
        <v>5751</v>
      </c>
      <c r="E12203" s="23" t="s">
        <v>464</v>
      </c>
      <c r="F12203" s="40">
        <v>0.8</v>
      </c>
      <c r="G12203" s="25">
        <v>5425</v>
      </c>
      <c r="H12203" s="25">
        <v>4340</v>
      </c>
      <c r="I12203" s="25"/>
      <c r="J12203" s="58" t="e">
        <f>HYPERLINK("#"&amp;"Insumos"&amp;"!A"&amp;MATCH($B12203,#REF!,0),"Ins "&amp;$B12203)</f>
        <v>#REF!</v>
      </c>
      <c r="M12203" s="220"/>
    </row>
    <row r="12204" spans="1:13" x14ac:dyDescent="0.2">
      <c r="A12204" s="35" t="s">
        <v>3113</v>
      </c>
      <c r="B12204" s="1" t="s">
        <v>5174</v>
      </c>
      <c r="C12204" s="45" t="s">
        <v>1207</v>
      </c>
      <c r="D12204" s="23" t="s">
        <v>5751</v>
      </c>
      <c r="E12204" s="23" t="s">
        <v>4146</v>
      </c>
      <c r="F12204" s="40">
        <v>0.70099999999999996</v>
      </c>
      <c r="G12204" s="25">
        <v>9834</v>
      </c>
      <c r="H12204" s="25">
        <v>6894</v>
      </c>
      <c r="I12204" s="25"/>
      <c r="J12204" s="58" t="e">
        <f>HYPERLINK("#"&amp;"Insumos"&amp;"!A"&amp;MATCH($B12204,#REF!,0),"Ins "&amp;$B12204)</f>
        <v>#REF!</v>
      </c>
      <c r="M12204" s="220"/>
    </row>
    <row r="12205" spans="1:13" x14ac:dyDescent="0.2">
      <c r="A12205" s="35" t="s">
        <v>3113</v>
      </c>
      <c r="B12205" s="1" t="s">
        <v>1050</v>
      </c>
      <c r="C12205" s="45" t="s">
        <v>1063</v>
      </c>
      <c r="D12205" s="23" t="s">
        <v>5751</v>
      </c>
      <c r="E12205" s="23" t="s">
        <v>4136</v>
      </c>
      <c r="F12205" s="40">
        <v>3</v>
      </c>
      <c r="G12205" s="25">
        <v>34</v>
      </c>
      <c r="H12205" s="25">
        <v>102</v>
      </c>
      <c r="I12205" s="25"/>
      <c r="J12205" s="58" t="e">
        <f>HYPERLINK("#"&amp;"Insumos"&amp;"!A"&amp;MATCH($B12205,#REF!,0),"Ins "&amp;$B12205)</f>
        <v>#REF!</v>
      </c>
      <c r="M12205" s="220"/>
    </row>
    <row r="12206" spans="1:13" ht="38.25" x14ac:dyDescent="0.2">
      <c r="A12206" s="36" t="s">
        <v>3070</v>
      </c>
      <c r="B12206" s="26" t="s">
        <v>6816</v>
      </c>
      <c r="C12206" s="79" t="s">
        <v>6709</v>
      </c>
      <c r="D12206" s="37" t="s">
        <v>5608</v>
      </c>
      <c r="E12206" s="37" t="s">
        <v>465</v>
      </c>
      <c r="F12206" s="41"/>
      <c r="G12206" s="27"/>
      <c r="H12206" s="27"/>
      <c r="I12206" s="27">
        <v>79560</v>
      </c>
      <c r="M12206" s="220">
        <f t="shared" si="190"/>
        <v>104192</v>
      </c>
    </row>
    <row r="12207" spans="1:13" x14ac:dyDescent="0.2">
      <c r="A12207" s="35" t="s">
        <v>3070</v>
      </c>
      <c r="B12207" s="1" t="s">
        <v>5572</v>
      </c>
      <c r="C12207" s="45" t="s">
        <v>971</v>
      </c>
      <c r="D12207" s="23" t="s">
        <v>5734</v>
      </c>
      <c r="E12207" s="23" t="s">
        <v>4141</v>
      </c>
      <c r="F12207" s="40">
        <v>0.6</v>
      </c>
      <c r="G12207" s="25">
        <v>37863</v>
      </c>
      <c r="H12207" s="25">
        <v>22718</v>
      </c>
      <c r="I12207" s="25"/>
      <c r="J12207" s="58" t="e">
        <f>HYPERLINK("#"&amp;"Insumos"&amp;"!A"&amp;MATCH($B12207,#REF!,0),"Ins "&amp;$B12207)</f>
        <v>#REF!</v>
      </c>
      <c r="M12207" s="220"/>
    </row>
    <row r="12208" spans="1:13" x14ac:dyDescent="0.2">
      <c r="A12208" s="35" t="s">
        <v>3070</v>
      </c>
      <c r="B12208" s="1" t="s">
        <v>263</v>
      </c>
      <c r="C12208" s="45" t="s">
        <v>696</v>
      </c>
      <c r="D12208" s="23" t="s">
        <v>5534</v>
      </c>
      <c r="E12208" s="23" t="s">
        <v>4140</v>
      </c>
      <c r="F12208" s="40">
        <v>8.0000000000000002E-3</v>
      </c>
      <c r="G12208" s="25">
        <v>187426</v>
      </c>
      <c r="H12208" s="25">
        <v>1499</v>
      </c>
      <c r="I12208" s="25"/>
      <c r="J12208" s="58" t="e">
        <f>HYPERLINK("#"&amp;"Insumos"&amp;"!A"&amp;MATCH($B12208,#REF!,0),"Ins "&amp;$B12208)</f>
        <v>#REF!</v>
      </c>
      <c r="M12208" s="220"/>
    </row>
    <row r="12209" spans="1:13" x14ac:dyDescent="0.2">
      <c r="A12209" s="35" t="s">
        <v>3070</v>
      </c>
      <c r="B12209" s="1" t="s">
        <v>5533</v>
      </c>
      <c r="C12209" s="45" t="s">
        <v>5892</v>
      </c>
      <c r="D12209" s="23" t="s">
        <v>977</v>
      </c>
      <c r="E12209" s="23" t="s">
        <v>4134</v>
      </c>
      <c r="F12209" s="40">
        <v>0.02</v>
      </c>
      <c r="G12209" s="25">
        <v>3623</v>
      </c>
      <c r="H12209" s="25">
        <v>72</v>
      </c>
      <c r="I12209" s="25"/>
      <c r="J12209" s="58" t="e">
        <f>HYPERLINK("#"&amp;"Insumos"&amp;"!A"&amp;MATCH($B12209,#REF!,0),"Ins "&amp;$B12209)</f>
        <v>#REF!</v>
      </c>
      <c r="M12209" s="220"/>
    </row>
    <row r="12210" spans="1:13" x14ac:dyDescent="0.2">
      <c r="A12210" s="35" t="s">
        <v>3070</v>
      </c>
      <c r="B12210" s="1" t="s">
        <v>4598</v>
      </c>
      <c r="C12210" s="45" t="s">
        <v>8895</v>
      </c>
      <c r="D12210" s="23" t="s">
        <v>5751</v>
      </c>
      <c r="E12210" s="23" t="s">
        <v>467</v>
      </c>
      <c r="F12210" s="40">
        <v>0.25</v>
      </c>
      <c r="G12210" s="25">
        <v>6656</v>
      </c>
      <c r="H12210" s="25">
        <v>1664</v>
      </c>
      <c r="I12210" s="25"/>
      <c r="J12210" s="58" t="e">
        <f>HYPERLINK("#"&amp;"Insumos"&amp;"!A"&amp;MATCH($B12210,#REF!,0),"Ins "&amp;$B12210)</f>
        <v>#REF!</v>
      </c>
      <c r="M12210" s="220"/>
    </row>
    <row r="12211" spans="1:13" x14ac:dyDescent="0.2">
      <c r="A12211" s="35" t="s">
        <v>3070</v>
      </c>
      <c r="B12211" s="1" t="s">
        <v>4610</v>
      </c>
      <c r="C12211" s="45" t="s">
        <v>6546</v>
      </c>
      <c r="D12211" s="23" t="s">
        <v>5751</v>
      </c>
      <c r="E12211" s="23" t="s">
        <v>465</v>
      </c>
      <c r="F12211" s="40">
        <v>1.03</v>
      </c>
      <c r="G12211" s="25">
        <v>42537</v>
      </c>
      <c r="H12211" s="25">
        <v>43813</v>
      </c>
      <c r="I12211" s="25"/>
      <c r="J12211" s="58" t="e">
        <f>HYPERLINK("#"&amp;"Insumos"&amp;"!A"&amp;MATCH($B12211,#REF!,0),"Ins "&amp;$B12211)</f>
        <v>#REF!</v>
      </c>
      <c r="M12211" s="220"/>
    </row>
    <row r="12212" spans="1:13" x14ac:dyDescent="0.2">
      <c r="A12212" s="35" t="s">
        <v>3070</v>
      </c>
      <c r="B12212" s="1" t="s">
        <v>5007</v>
      </c>
      <c r="C12212" s="45" t="s">
        <v>720</v>
      </c>
      <c r="D12212" s="23" t="s">
        <v>5751</v>
      </c>
      <c r="E12212" s="23" t="s">
        <v>4134</v>
      </c>
      <c r="F12212" s="40">
        <v>0.7</v>
      </c>
      <c r="G12212" s="25">
        <v>1897</v>
      </c>
      <c r="H12212" s="25">
        <v>1328</v>
      </c>
      <c r="I12212" s="25"/>
      <c r="J12212" s="58" t="e">
        <f>HYPERLINK("#"&amp;"Insumos"&amp;"!A"&amp;MATCH($B12212,#REF!,0),"Ins "&amp;$B12212)</f>
        <v>#REF!</v>
      </c>
      <c r="M12212" s="220"/>
    </row>
    <row r="12213" spans="1:13" x14ac:dyDescent="0.2">
      <c r="A12213" s="35" t="s">
        <v>3070</v>
      </c>
      <c r="B12213" s="34" t="s">
        <v>5178</v>
      </c>
      <c r="C12213" s="45" t="s">
        <v>8896</v>
      </c>
      <c r="D12213" s="23" t="s">
        <v>5751</v>
      </c>
      <c r="E12213" s="23" t="s">
        <v>467</v>
      </c>
      <c r="F12213" s="40">
        <v>4.5</v>
      </c>
      <c r="G12213" s="25">
        <v>1873</v>
      </c>
      <c r="H12213" s="25">
        <v>8429</v>
      </c>
      <c r="I12213" s="25"/>
      <c r="J12213" s="58" t="e">
        <f>HYPERLINK("#"&amp;"Insumos"&amp;"!A"&amp;MATCH($B12213,#REF!,0),"Ins "&amp;$B12213)</f>
        <v>#REF!</v>
      </c>
      <c r="M12213" s="220"/>
    </row>
    <row r="12214" spans="1:13" x14ac:dyDescent="0.2">
      <c r="A12214" s="35" t="s">
        <v>3070</v>
      </c>
      <c r="B12214" s="1" t="s">
        <v>1050</v>
      </c>
      <c r="C12214" s="45" t="s">
        <v>1063</v>
      </c>
      <c r="D12214" s="23" t="s">
        <v>5751</v>
      </c>
      <c r="E12214" s="23" t="s">
        <v>4136</v>
      </c>
      <c r="F12214" s="40">
        <v>1.08</v>
      </c>
      <c r="G12214" s="25">
        <v>34</v>
      </c>
      <c r="H12214" s="25">
        <v>37</v>
      </c>
      <c r="I12214" s="25"/>
      <c r="J12214" s="58" t="e">
        <f>HYPERLINK("#"&amp;"Insumos"&amp;"!A"&amp;MATCH($B12214,#REF!,0),"Ins "&amp;$B12214)</f>
        <v>#REF!</v>
      </c>
      <c r="M12214" s="220"/>
    </row>
    <row r="12215" spans="1:13" ht="51" x14ac:dyDescent="0.2">
      <c r="A12215" s="36" t="s">
        <v>3071</v>
      </c>
      <c r="B12215" s="26" t="s">
        <v>6816</v>
      </c>
      <c r="C12215" s="79" t="s">
        <v>6710</v>
      </c>
      <c r="D12215" s="37" t="s">
        <v>5608</v>
      </c>
      <c r="E12215" s="37" t="s">
        <v>464</v>
      </c>
      <c r="F12215" s="41"/>
      <c r="G12215" s="27"/>
      <c r="H12215" s="27"/>
      <c r="I12215" s="27">
        <v>22788</v>
      </c>
      <c r="M12215" s="220">
        <f t="shared" si="190"/>
        <v>29843</v>
      </c>
    </row>
    <row r="12216" spans="1:13" x14ac:dyDescent="0.2">
      <c r="A12216" s="35" t="s">
        <v>3071</v>
      </c>
      <c r="B12216" s="1" t="s">
        <v>5572</v>
      </c>
      <c r="C12216" s="45" t="s">
        <v>971</v>
      </c>
      <c r="D12216" s="23" t="s">
        <v>5734</v>
      </c>
      <c r="E12216" s="23" t="s">
        <v>4141</v>
      </c>
      <c r="F12216" s="40">
        <v>0.33</v>
      </c>
      <c r="G12216" s="25">
        <v>37863</v>
      </c>
      <c r="H12216" s="25">
        <v>12495</v>
      </c>
      <c r="I12216" s="25"/>
      <c r="J12216" s="58" t="e">
        <f>HYPERLINK("#"&amp;"Insumos"&amp;"!A"&amp;MATCH($B12216,#REF!,0),"Ins "&amp;$B12216)</f>
        <v>#REF!</v>
      </c>
      <c r="M12216" s="220"/>
    </row>
    <row r="12217" spans="1:13" x14ac:dyDescent="0.2">
      <c r="A12217" s="35" t="s">
        <v>3071</v>
      </c>
      <c r="B12217" s="1" t="s">
        <v>263</v>
      </c>
      <c r="C12217" s="45" t="s">
        <v>696</v>
      </c>
      <c r="D12217" s="23" t="s">
        <v>5534</v>
      </c>
      <c r="E12217" s="23" t="s">
        <v>4140</v>
      </c>
      <c r="F12217" s="40">
        <v>1.1999999999999999E-3</v>
      </c>
      <c r="G12217" s="25">
        <v>187426</v>
      </c>
      <c r="H12217" s="25">
        <v>225</v>
      </c>
      <c r="I12217" s="25"/>
      <c r="J12217" s="58" t="e">
        <f>HYPERLINK("#"&amp;"Insumos"&amp;"!A"&amp;MATCH($B12217,#REF!,0),"Ins "&amp;$B12217)</f>
        <v>#REF!</v>
      </c>
      <c r="M12217" s="220"/>
    </row>
    <row r="12218" spans="1:13" x14ac:dyDescent="0.2">
      <c r="A12218" s="35" t="s">
        <v>3071</v>
      </c>
      <c r="B12218" s="1" t="s">
        <v>2112</v>
      </c>
      <c r="C12218" s="45" t="s">
        <v>2058</v>
      </c>
      <c r="D12218" s="23" t="s">
        <v>5534</v>
      </c>
      <c r="E12218" s="23" t="s">
        <v>4140</v>
      </c>
      <c r="F12218" s="40">
        <v>0.01</v>
      </c>
      <c r="G12218" s="25">
        <v>69183</v>
      </c>
      <c r="H12218" s="25">
        <v>692</v>
      </c>
      <c r="I12218" s="25"/>
      <c r="J12218" s="58" t="e">
        <f>HYPERLINK("#"&amp;"Insumos"&amp;"!A"&amp;MATCH($B12218,#REF!,0),"Ins "&amp;$B12218)</f>
        <v>#REF!</v>
      </c>
      <c r="M12218" s="220"/>
    </row>
    <row r="12219" spans="1:13" x14ac:dyDescent="0.2">
      <c r="A12219" s="35" t="s">
        <v>3071</v>
      </c>
      <c r="B12219" s="1" t="s">
        <v>5533</v>
      </c>
      <c r="C12219" s="45" t="s">
        <v>5892</v>
      </c>
      <c r="D12219" s="23" t="s">
        <v>977</v>
      </c>
      <c r="E12219" s="23" t="s">
        <v>4134</v>
      </c>
      <c r="F12219" s="40">
        <v>0.02</v>
      </c>
      <c r="G12219" s="25">
        <v>3623</v>
      </c>
      <c r="H12219" s="25">
        <v>72</v>
      </c>
      <c r="I12219" s="25"/>
      <c r="J12219" s="58" t="e">
        <f>HYPERLINK("#"&amp;"Insumos"&amp;"!A"&amp;MATCH($B12219,#REF!,0),"Ins "&amp;$B12219)</f>
        <v>#REF!</v>
      </c>
      <c r="M12219" s="220"/>
    </row>
    <row r="12220" spans="1:13" x14ac:dyDescent="0.2">
      <c r="A12220" s="35" t="s">
        <v>3071</v>
      </c>
      <c r="B12220" s="1" t="s">
        <v>4598</v>
      </c>
      <c r="C12220" s="45" t="s">
        <v>8895</v>
      </c>
      <c r="D12220" s="23" t="s">
        <v>5751</v>
      </c>
      <c r="E12220" s="23" t="s">
        <v>467</v>
      </c>
      <c r="F12220" s="40">
        <v>0.25</v>
      </c>
      <c r="G12220" s="25">
        <v>6656</v>
      </c>
      <c r="H12220" s="25">
        <v>1664</v>
      </c>
      <c r="I12220" s="25"/>
      <c r="J12220" s="58" t="e">
        <f>HYPERLINK("#"&amp;"Insumos"&amp;"!A"&amp;MATCH($B12220,#REF!,0),"Ins "&amp;$B12220)</f>
        <v>#REF!</v>
      </c>
      <c r="M12220" s="220"/>
    </row>
    <row r="12221" spans="1:13" x14ac:dyDescent="0.2">
      <c r="A12221" s="35" t="s">
        <v>3071</v>
      </c>
      <c r="B12221" s="1" t="s">
        <v>4610</v>
      </c>
      <c r="C12221" s="45" t="s">
        <v>6546</v>
      </c>
      <c r="D12221" s="23" t="s">
        <v>5751</v>
      </c>
      <c r="E12221" s="23" t="s">
        <v>465</v>
      </c>
      <c r="F12221" s="40">
        <v>0.12</v>
      </c>
      <c r="G12221" s="25">
        <v>42537</v>
      </c>
      <c r="H12221" s="25">
        <v>5104</v>
      </c>
      <c r="I12221" s="25"/>
      <c r="J12221" s="58" t="e">
        <f>HYPERLINK("#"&amp;"Insumos"&amp;"!A"&amp;MATCH($B12221,#REF!,0),"Ins "&amp;$B12221)</f>
        <v>#REF!</v>
      </c>
      <c r="M12221" s="220"/>
    </row>
    <row r="12222" spans="1:13" x14ac:dyDescent="0.2">
      <c r="A12222" s="35" t="s">
        <v>3071</v>
      </c>
      <c r="B12222" s="1" t="s">
        <v>5007</v>
      </c>
      <c r="C12222" s="45" t="s">
        <v>720</v>
      </c>
      <c r="D12222" s="23" t="s">
        <v>5751</v>
      </c>
      <c r="E12222" s="23" t="s">
        <v>4134</v>
      </c>
      <c r="F12222" s="40">
        <v>0.33</v>
      </c>
      <c r="G12222" s="25">
        <v>1897</v>
      </c>
      <c r="H12222" s="25">
        <v>626</v>
      </c>
      <c r="I12222" s="25"/>
      <c r="J12222" s="58" t="e">
        <f>HYPERLINK("#"&amp;"Insumos"&amp;"!A"&amp;MATCH($B12222,#REF!,0),"Ins "&amp;$B12222)</f>
        <v>#REF!</v>
      </c>
      <c r="M12222" s="220"/>
    </row>
    <row r="12223" spans="1:13" x14ac:dyDescent="0.2">
      <c r="A12223" s="35" t="s">
        <v>3071</v>
      </c>
      <c r="B12223" s="34" t="s">
        <v>5178</v>
      </c>
      <c r="C12223" s="45" t="s">
        <v>8896</v>
      </c>
      <c r="D12223" s="23" t="s">
        <v>5751</v>
      </c>
      <c r="E12223" s="23" t="s">
        <v>467</v>
      </c>
      <c r="F12223" s="40">
        <v>1</v>
      </c>
      <c r="G12223" s="25">
        <v>1873</v>
      </c>
      <c r="H12223" s="25">
        <v>1873</v>
      </c>
      <c r="I12223" s="25"/>
      <c r="J12223" s="58" t="e">
        <f>HYPERLINK("#"&amp;"Insumos"&amp;"!A"&amp;MATCH($B12223,#REF!,0),"Ins "&amp;$B12223)</f>
        <v>#REF!</v>
      </c>
      <c r="M12223" s="220"/>
    </row>
    <row r="12224" spans="1:13" x14ac:dyDescent="0.2">
      <c r="A12224" s="35" t="s">
        <v>3071</v>
      </c>
      <c r="B12224" s="1" t="s">
        <v>1050</v>
      </c>
      <c r="C12224" s="45" t="s">
        <v>1063</v>
      </c>
      <c r="D12224" s="23" t="s">
        <v>5751</v>
      </c>
      <c r="E12224" s="23" t="s">
        <v>4136</v>
      </c>
      <c r="F12224" s="40">
        <v>1.08</v>
      </c>
      <c r="G12224" s="25">
        <v>34</v>
      </c>
      <c r="H12224" s="25">
        <v>37</v>
      </c>
      <c r="I12224" s="25"/>
      <c r="J12224" s="58" t="e">
        <f>HYPERLINK("#"&amp;"Insumos"&amp;"!A"&amp;MATCH($B12224,#REF!,0),"Ins "&amp;$B12224)</f>
        <v>#REF!</v>
      </c>
      <c r="M12224" s="220"/>
    </row>
    <row r="12225" spans="1:13" ht="38.25" x14ac:dyDescent="0.2">
      <c r="A12225" s="36" t="s">
        <v>3074</v>
      </c>
      <c r="B12225" s="26" t="s">
        <v>6816</v>
      </c>
      <c r="C12225" s="79" t="s">
        <v>10813</v>
      </c>
      <c r="D12225" s="37" t="s">
        <v>5608</v>
      </c>
      <c r="E12225" s="37" t="s">
        <v>465</v>
      </c>
      <c r="F12225" s="41"/>
      <c r="G12225" s="27"/>
      <c r="H12225" s="27"/>
      <c r="I12225" s="27">
        <v>126095</v>
      </c>
      <c r="M12225" s="220">
        <f t="shared" si="190"/>
        <v>165134</v>
      </c>
    </row>
    <row r="12226" spans="1:13" x14ac:dyDescent="0.2">
      <c r="A12226" s="35" t="s">
        <v>3074</v>
      </c>
      <c r="B12226" s="1" t="s">
        <v>5572</v>
      </c>
      <c r="C12226" s="45" t="s">
        <v>971</v>
      </c>
      <c r="D12226" s="23" t="s">
        <v>5734</v>
      </c>
      <c r="E12226" s="23" t="s">
        <v>4141</v>
      </c>
      <c r="F12226" s="40">
        <v>0.6</v>
      </c>
      <c r="G12226" s="25">
        <v>37863</v>
      </c>
      <c r="H12226" s="25">
        <v>22718</v>
      </c>
      <c r="I12226" s="25"/>
      <c r="J12226" s="58" t="e">
        <f>HYPERLINK("#"&amp;"Insumos"&amp;"!A"&amp;MATCH($B12226,#REF!,0),"Ins "&amp;$B12226)</f>
        <v>#REF!</v>
      </c>
      <c r="M12226" s="220"/>
    </row>
    <row r="12227" spans="1:13" x14ac:dyDescent="0.2">
      <c r="A12227" s="35" t="s">
        <v>3074</v>
      </c>
      <c r="B12227" s="1" t="s">
        <v>263</v>
      </c>
      <c r="C12227" s="45" t="s">
        <v>696</v>
      </c>
      <c r="D12227" s="23" t="s">
        <v>5534</v>
      </c>
      <c r="E12227" s="23" t="s">
        <v>4140</v>
      </c>
      <c r="F12227" s="40">
        <v>1.0999999999999999E-2</v>
      </c>
      <c r="G12227" s="25">
        <v>187426</v>
      </c>
      <c r="H12227" s="25">
        <v>2062</v>
      </c>
      <c r="I12227" s="25"/>
      <c r="J12227" s="58" t="e">
        <f>HYPERLINK("#"&amp;"Insumos"&amp;"!A"&amp;MATCH($B12227,#REF!,0),"Ins "&amp;$B12227)</f>
        <v>#REF!</v>
      </c>
      <c r="M12227" s="220"/>
    </row>
    <row r="12228" spans="1:13" x14ac:dyDescent="0.2">
      <c r="A12228" s="35" t="s">
        <v>3074</v>
      </c>
      <c r="B12228" s="1" t="s">
        <v>5533</v>
      </c>
      <c r="C12228" s="45" t="s">
        <v>5892</v>
      </c>
      <c r="D12228" s="23" t="s">
        <v>977</v>
      </c>
      <c r="E12228" s="23" t="s">
        <v>4134</v>
      </c>
      <c r="F12228" s="40">
        <v>0.02</v>
      </c>
      <c r="G12228" s="25">
        <v>3623</v>
      </c>
      <c r="H12228" s="25">
        <v>72</v>
      </c>
      <c r="I12228" s="25"/>
      <c r="J12228" s="58" t="e">
        <f>HYPERLINK("#"&amp;"Insumos"&amp;"!A"&amp;MATCH($B12228,#REF!,0),"Ins "&amp;$B12228)</f>
        <v>#REF!</v>
      </c>
      <c r="M12228" s="220"/>
    </row>
    <row r="12229" spans="1:13" x14ac:dyDescent="0.2">
      <c r="A12229" s="35" t="s">
        <v>3074</v>
      </c>
      <c r="B12229" s="1" t="s">
        <v>4598</v>
      </c>
      <c r="C12229" s="45" t="s">
        <v>8895</v>
      </c>
      <c r="D12229" s="23" t="s">
        <v>5751</v>
      </c>
      <c r="E12229" s="23" t="s">
        <v>467</v>
      </c>
      <c r="F12229" s="40">
        <v>0.25</v>
      </c>
      <c r="G12229" s="25">
        <v>6656</v>
      </c>
      <c r="H12229" s="25">
        <v>1664</v>
      </c>
      <c r="I12229" s="25"/>
      <c r="J12229" s="58" t="e">
        <f>HYPERLINK("#"&amp;"Insumos"&amp;"!A"&amp;MATCH($B12229,#REF!,0),"Ins "&amp;$B12229)</f>
        <v>#REF!</v>
      </c>
      <c r="M12229" s="220"/>
    </row>
    <row r="12230" spans="1:13" x14ac:dyDescent="0.2">
      <c r="A12230" s="35" t="s">
        <v>3074</v>
      </c>
      <c r="B12230" s="1" t="s">
        <v>4612</v>
      </c>
      <c r="C12230" s="45" t="s">
        <v>1448</v>
      </c>
      <c r="D12230" s="23" t="s">
        <v>5751</v>
      </c>
      <c r="E12230" s="23" t="s">
        <v>465</v>
      </c>
      <c r="F12230" s="40">
        <v>1.03</v>
      </c>
      <c r="G12230" s="25">
        <v>88682</v>
      </c>
      <c r="H12230" s="25">
        <v>91342</v>
      </c>
      <c r="I12230" s="25"/>
      <c r="J12230" s="58" t="e">
        <f>HYPERLINK("#"&amp;"Insumos"&amp;"!A"&amp;MATCH($B12230,#REF!,0),"Ins "&amp;$B12230)</f>
        <v>#REF!</v>
      </c>
      <c r="M12230" s="220"/>
    </row>
    <row r="12231" spans="1:13" x14ac:dyDescent="0.2">
      <c r="A12231" s="35" t="s">
        <v>3074</v>
      </c>
      <c r="B12231" s="1" t="s">
        <v>5007</v>
      </c>
      <c r="C12231" s="45" t="s">
        <v>720</v>
      </c>
      <c r="D12231" s="23" t="s">
        <v>5751</v>
      </c>
      <c r="E12231" s="23" t="s">
        <v>4134</v>
      </c>
      <c r="F12231" s="40">
        <v>0.7</v>
      </c>
      <c r="G12231" s="25">
        <v>1897</v>
      </c>
      <c r="H12231" s="25">
        <v>1328</v>
      </c>
      <c r="I12231" s="25"/>
      <c r="J12231" s="58" t="e">
        <f>HYPERLINK("#"&amp;"Insumos"&amp;"!A"&amp;MATCH($B12231,#REF!,0),"Ins "&amp;$B12231)</f>
        <v>#REF!</v>
      </c>
      <c r="M12231" s="220"/>
    </row>
    <row r="12232" spans="1:13" x14ac:dyDescent="0.2">
      <c r="A12232" s="35" t="s">
        <v>3074</v>
      </c>
      <c r="B12232" s="1" t="s">
        <v>5162</v>
      </c>
      <c r="C12232" s="45" t="s">
        <v>1203</v>
      </c>
      <c r="D12232" s="23" t="s">
        <v>5751</v>
      </c>
      <c r="E12232" s="23" t="s">
        <v>467</v>
      </c>
      <c r="F12232" s="40">
        <v>3</v>
      </c>
      <c r="G12232" s="25">
        <v>2295</v>
      </c>
      <c r="H12232" s="25">
        <v>6885</v>
      </c>
      <c r="I12232" s="25"/>
      <c r="J12232" s="58" t="e">
        <f>HYPERLINK("#"&amp;"Insumos"&amp;"!A"&amp;MATCH($B12232,#REF!,0),"Ins "&amp;$B12232)</f>
        <v>#REF!</v>
      </c>
      <c r="M12232" s="220"/>
    </row>
    <row r="12233" spans="1:13" x14ac:dyDescent="0.2">
      <c r="A12233" s="35" t="s">
        <v>3074</v>
      </c>
      <c r="B12233" s="1" t="s">
        <v>1050</v>
      </c>
      <c r="C12233" s="45" t="s">
        <v>1063</v>
      </c>
      <c r="D12233" s="23" t="s">
        <v>5751</v>
      </c>
      <c r="E12233" s="23" t="s">
        <v>4136</v>
      </c>
      <c r="F12233" s="40">
        <v>0.72</v>
      </c>
      <c r="G12233" s="25">
        <v>34</v>
      </c>
      <c r="H12233" s="25">
        <v>24</v>
      </c>
      <c r="I12233" s="25"/>
      <c r="J12233" s="58" t="e">
        <f>HYPERLINK("#"&amp;"Insumos"&amp;"!A"&amp;MATCH($B12233,#REF!,0),"Ins "&amp;$B12233)</f>
        <v>#REF!</v>
      </c>
      <c r="M12233" s="220"/>
    </row>
    <row r="12234" spans="1:13" ht="38.25" x14ac:dyDescent="0.2">
      <c r="A12234" s="36" t="s">
        <v>3075</v>
      </c>
      <c r="B12234" s="26" t="s">
        <v>6816</v>
      </c>
      <c r="C12234" s="79" t="s">
        <v>6711</v>
      </c>
      <c r="D12234" s="37" t="s">
        <v>5608</v>
      </c>
      <c r="E12234" s="37" t="s">
        <v>464</v>
      </c>
      <c r="F12234" s="41"/>
      <c r="G12234" s="27"/>
      <c r="H12234" s="27"/>
      <c r="I12234" s="27">
        <v>25124</v>
      </c>
      <c r="M12234" s="220">
        <f t="shared" ref="M12234:M12288" si="191">ROUND(I12234*(1+$L$2),0)</f>
        <v>32902</v>
      </c>
    </row>
    <row r="12235" spans="1:13" x14ac:dyDescent="0.2">
      <c r="A12235" s="35" t="s">
        <v>3075</v>
      </c>
      <c r="B12235" s="1" t="s">
        <v>5572</v>
      </c>
      <c r="C12235" s="45" t="s">
        <v>971</v>
      </c>
      <c r="D12235" s="23" t="s">
        <v>5734</v>
      </c>
      <c r="E12235" s="23" t="s">
        <v>4141</v>
      </c>
      <c r="F12235" s="40">
        <v>0.33</v>
      </c>
      <c r="G12235" s="25">
        <v>37863</v>
      </c>
      <c r="H12235" s="25">
        <v>12495</v>
      </c>
      <c r="I12235" s="25"/>
      <c r="J12235" s="58" t="e">
        <f>HYPERLINK("#"&amp;"Insumos"&amp;"!A"&amp;MATCH($B12235,#REF!,0),"Ins "&amp;$B12235)</f>
        <v>#REF!</v>
      </c>
      <c r="M12235" s="220"/>
    </row>
    <row r="12236" spans="1:13" x14ac:dyDescent="0.2">
      <c r="A12236" s="35" t="s">
        <v>3075</v>
      </c>
      <c r="B12236" s="1" t="s">
        <v>263</v>
      </c>
      <c r="C12236" s="45" t="s">
        <v>696</v>
      </c>
      <c r="D12236" s="23" t="s">
        <v>5534</v>
      </c>
      <c r="E12236" s="23" t="s">
        <v>4140</v>
      </c>
      <c r="F12236" s="40">
        <v>1.1000000000000001E-3</v>
      </c>
      <c r="G12236" s="25">
        <v>187426</v>
      </c>
      <c r="H12236" s="25">
        <v>206</v>
      </c>
      <c r="I12236" s="25"/>
      <c r="J12236" s="58" t="e">
        <f>HYPERLINK("#"&amp;"Insumos"&amp;"!A"&amp;MATCH($B12236,#REF!,0),"Ins "&amp;$B12236)</f>
        <v>#REF!</v>
      </c>
      <c r="M12236" s="220"/>
    </row>
    <row r="12237" spans="1:13" x14ac:dyDescent="0.2">
      <c r="A12237" s="35" t="s">
        <v>3075</v>
      </c>
      <c r="B12237" s="1" t="s">
        <v>2112</v>
      </c>
      <c r="C12237" s="45" t="s">
        <v>2058</v>
      </c>
      <c r="D12237" s="23" t="s">
        <v>5534</v>
      </c>
      <c r="E12237" s="23" t="s">
        <v>4140</v>
      </c>
      <c r="F12237" s="40">
        <v>0.01</v>
      </c>
      <c r="G12237" s="25">
        <v>69183</v>
      </c>
      <c r="H12237" s="25">
        <v>692</v>
      </c>
      <c r="I12237" s="25"/>
      <c r="J12237" s="58" t="e">
        <f>HYPERLINK("#"&amp;"Insumos"&amp;"!A"&amp;MATCH($B12237,#REF!,0),"Ins "&amp;$B12237)</f>
        <v>#REF!</v>
      </c>
      <c r="M12237" s="220"/>
    </row>
    <row r="12238" spans="1:13" x14ac:dyDescent="0.2">
      <c r="A12238" s="35" t="s">
        <v>3075</v>
      </c>
      <c r="B12238" s="1" t="s">
        <v>5533</v>
      </c>
      <c r="C12238" s="45" t="s">
        <v>5892</v>
      </c>
      <c r="D12238" s="23" t="s">
        <v>977</v>
      </c>
      <c r="E12238" s="23" t="s">
        <v>4134</v>
      </c>
      <c r="F12238" s="40">
        <v>0.01</v>
      </c>
      <c r="G12238" s="25">
        <v>3623</v>
      </c>
      <c r="H12238" s="25">
        <v>36</v>
      </c>
      <c r="I12238" s="25"/>
      <c r="J12238" s="58" t="e">
        <f>HYPERLINK("#"&amp;"Insumos"&amp;"!A"&amp;MATCH($B12238,#REF!,0),"Ins "&amp;$B12238)</f>
        <v>#REF!</v>
      </c>
      <c r="M12238" s="220"/>
    </row>
    <row r="12239" spans="1:13" x14ac:dyDescent="0.2">
      <c r="A12239" s="35" t="s">
        <v>3075</v>
      </c>
      <c r="B12239" s="1" t="s">
        <v>4598</v>
      </c>
      <c r="C12239" s="45" t="s">
        <v>8895</v>
      </c>
      <c r="D12239" s="23" t="s">
        <v>5751</v>
      </c>
      <c r="E12239" s="23" t="s">
        <v>467</v>
      </c>
      <c r="F12239" s="40">
        <v>2.5999999999999999E-2</v>
      </c>
      <c r="G12239" s="25">
        <v>6656</v>
      </c>
      <c r="H12239" s="25">
        <v>173</v>
      </c>
      <c r="I12239" s="25"/>
      <c r="J12239" s="58" t="e">
        <f>HYPERLINK("#"&amp;"Insumos"&amp;"!A"&amp;MATCH($B12239,#REF!,0),"Ins "&amp;$B12239)</f>
        <v>#REF!</v>
      </c>
      <c r="M12239" s="220"/>
    </row>
    <row r="12240" spans="1:13" x14ac:dyDescent="0.2">
      <c r="A12240" s="35" t="s">
        <v>3075</v>
      </c>
      <c r="B12240" s="1" t="s">
        <v>4612</v>
      </c>
      <c r="C12240" s="45" t="s">
        <v>1448</v>
      </c>
      <c r="D12240" s="23" t="s">
        <v>5751</v>
      </c>
      <c r="E12240" s="23" t="s">
        <v>465</v>
      </c>
      <c r="F12240" s="40">
        <v>0.10299999999999999</v>
      </c>
      <c r="G12240" s="25">
        <v>88682</v>
      </c>
      <c r="H12240" s="25">
        <v>9134</v>
      </c>
      <c r="I12240" s="25"/>
      <c r="J12240" s="58" t="e">
        <f>HYPERLINK("#"&amp;"Insumos"&amp;"!A"&amp;MATCH($B12240,#REF!,0),"Ins "&amp;$B12240)</f>
        <v>#REF!</v>
      </c>
      <c r="M12240" s="220"/>
    </row>
    <row r="12241" spans="1:13" x14ac:dyDescent="0.2">
      <c r="A12241" s="35" t="s">
        <v>3075</v>
      </c>
      <c r="B12241" s="1" t="s">
        <v>5007</v>
      </c>
      <c r="C12241" s="45" t="s">
        <v>720</v>
      </c>
      <c r="D12241" s="23" t="s">
        <v>5751</v>
      </c>
      <c r="E12241" s="23" t="s">
        <v>4134</v>
      </c>
      <c r="F12241" s="40">
        <v>0.7</v>
      </c>
      <c r="G12241" s="25">
        <v>1897</v>
      </c>
      <c r="H12241" s="25">
        <v>1328</v>
      </c>
      <c r="I12241" s="25"/>
      <c r="J12241" s="58" t="e">
        <f>HYPERLINK("#"&amp;"Insumos"&amp;"!A"&amp;MATCH($B12241,#REF!,0),"Ins "&amp;$B12241)</f>
        <v>#REF!</v>
      </c>
      <c r="M12241" s="220"/>
    </row>
    <row r="12242" spans="1:13" x14ac:dyDescent="0.2">
      <c r="A12242" s="35" t="s">
        <v>3075</v>
      </c>
      <c r="B12242" s="1" t="s">
        <v>5162</v>
      </c>
      <c r="C12242" s="45" t="s">
        <v>1203</v>
      </c>
      <c r="D12242" s="23" t="s">
        <v>5751</v>
      </c>
      <c r="E12242" s="23" t="s">
        <v>467</v>
      </c>
      <c r="F12242" s="40">
        <v>0.46</v>
      </c>
      <c r="G12242" s="25">
        <v>2295</v>
      </c>
      <c r="H12242" s="25">
        <v>1056</v>
      </c>
      <c r="I12242" s="25"/>
      <c r="J12242" s="58" t="e">
        <f>HYPERLINK("#"&amp;"Insumos"&amp;"!A"&amp;MATCH($B12242,#REF!,0),"Ins "&amp;$B12242)</f>
        <v>#REF!</v>
      </c>
      <c r="M12242" s="220"/>
    </row>
    <row r="12243" spans="1:13" x14ac:dyDescent="0.2">
      <c r="A12243" s="35" t="s">
        <v>3075</v>
      </c>
      <c r="B12243" s="1" t="s">
        <v>1050</v>
      </c>
      <c r="C12243" s="45" t="s">
        <v>1063</v>
      </c>
      <c r="D12243" s="23" t="s">
        <v>5751</v>
      </c>
      <c r="E12243" s="23" t="s">
        <v>4136</v>
      </c>
      <c r="F12243" s="40">
        <v>0.11</v>
      </c>
      <c r="G12243" s="25">
        <v>34</v>
      </c>
      <c r="H12243" s="25">
        <v>4</v>
      </c>
      <c r="I12243" s="25"/>
      <c r="J12243" s="58" t="e">
        <f>HYPERLINK("#"&amp;"Insumos"&amp;"!A"&amp;MATCH($B12243,#REF!,0),"Ins "&amp;$B12243)</f>
        <v>#REF!</v>
      </c>
      <c r="M12243" s="220"/>
    </row>
    <row r="12244" spans="1:13" ht="51" x14ac:dyDescent="0.2">
      <c r="A12244" s="36" t="s">
        <v>3076</v>
      </c>
      <c r="B12244" s="26" t="s">
        <v>6816</v>
      </c>
      <c r="C12244" s="79" t="s">
        <v>6712</v>
      </c>
      <c r="D12244" s="37" t="s">
        <v>5608</v>
      </c>
      <c r="E12244" s="37" t="s">
        <v>465</v>
      </c>
      <c r="F12244" s="41"/>
      <c r="G12244" s="27"/>
      <c r="H12244" s="27"/>
      <c r="I12244" s="27">
        <v>82315</v>
      </c>
      <c r="M12244" s="220">
        <f t="shared" si="191"/>
        <v>107800</v>
      </c>
    </row>
    <row r="12245" spans="1:13" x14ac:dyDescent="0.2">
      <c r="A12245" s="35" t="s">
        <v>3076</v>
      </c>
      <c r="B12245" s="1" t="s">
        <v>5572</v>
      </c>
      <c r="C12245" s="45" t="s">
        <v>971</v>
      </c>
      <c r="D12245" s="23" t="s">
        <v>5734</v>
      </c>
      <c r="E12245" s="23" t="s">
        <v>4141</v>
      </c>
      <c r="F12245" s="40">
        <v>0.6</v>
      </c>
      <c r="G12245" s="25">
        <v>37863</v>
      </c>
      <c r="H12245" s="25">
        <v>22718</v>
      </c>
      <c r="I12245" s="25"/>
      <c r="J12245" s="58" t="e">
        <f>HYPERLINK("#"&amp;"Insumos"&amp;"!A"&amp;MATCH($B12245,#REF!,0),"Ins "&amp;$B12245)</f>
        <v>#REF!</v>
      </c>
      <c r="M12245" s="220"/>
    </row>
    <row r="12246" spans="1:13" x14ac:dyDescent="0.2">
      <c r="A12246" s="35" t="s">
        <v>3076</v>
      </c>
      <c r="B12246" s="1" t="s">
        <v>263</v>
      </c>
      <c r="C12246" s="45" t="s">
        <v>696</v>
      </c>
      <c r="D12246" s="23" t="s">
        <v>5534</v>
      </c>
      <c r="E12246" s="23" t="s">
        <v>4140</v>
      </c>
      <c r="F12246" s="40">
        <v>5.8999999999999999E-3</v>
      </c>
      <c r="G12246" s="25">
        <v>187426</v>
      </c>
      <c r="H12246" s="25">
        <v>1106</v>
      </c>
      <c r="I12246" s="25"/>
      <c r="J12246" s="58" t="e">
        <f>HYPERLINK("#"&amp;"Insumos"&amp;"!A"&amp;MATCH($B12246,#REF!,0),"Ins "&amp;$B12246)</f>
        <v>#REF!</v>
      </c>
      <c r="M12246" s="220"/>
    </row>
    <row r="12247" spans="1:13" x14ac:dyDescent="0.2">
      <c r="A12247" s="35" t="s">
        <v>3076</v>
      </c>
      <c r="B12247" s="1" t="s">
        <v>5533</v>
      </c>
      <c r="C12247" s="45" t="s">
        <v>5892</v>
      </c>
      <c r="D12247" s="23" t="s">
        <v>977</v>
      </c>
      <c r="E12247" s="23" t="s">
        <v>4134</v>
      </c>
      <c r="F12247" s="40">
        <v>0.02</v>
      </c>
      <c r="G12247" s="25">
        <v>3623</v>
      </c>
      <c r="H12247" s="25">
        <v>72</v>
      </c>
      <c r="I12247" s="25"/>
      <c r="J12247" s="58" t="e">
        <f>HYPERLINK("#"&amp;"Insumos"&amp;"!A"&amp;MATCH($B12247,#REF!,0),"Ins "&amp;$B12247)</f>
        <v>#REF!</v>
      </c>
      <c r="M12247" s="220"/>
    </row>
    <row r="12248" spans="1:13" x14ac:dyDescent="0.2">
      <c r="A12248" s="35" t="s">
        <v>3076</v>
      </c>
      <c r="B12248" s="1" t="s">
        <v>4598</v>
      </c>
      <c r="C12248" s="45" t="s">
        <v>8895</v>
      </c>
      <c r="D12248" s="23" t="s">
        <v>5751</v>
      </c>
      <c r="E12248" s="23" t="s">
        <v>467</v>
      </c>
      <c r="F12248" s="40">
        <v>0.25</v>
      </c>
      <c r="G12248" s="25">
        <v>6656</v>
      </c>
      <c r="H12248" s="25">
        <v>1664</v>
      </c>
      <c r="I12248" s="25"/>
      <c r="J12248" s="58" t="e">
        <f>HYPERLINK("#"&amp;"Insumos"&amp;"!A"&amp;MATCH($B12248,#REF!,0),"Ins "&amp;$B12248)</f>
        <v>#REF!</v>
      </c>
      <c r="M12248" s="220"/>
    </row>
    <row r="12249" spans="1:13" ht="25.5" x14ac:dyDescent="0.2">
      <c r="A12249" s="35" t="s">
        <v>3076</v>
      </c>
      <c r="B12249" s="1" t="s">
        <v>4614</v>
      </c>
      <c r="C12249" s="45" t="s">
        <v>6548</v>
      </c>
      <c r="D12249" s="23" t="s">
        <v>5751</v>
      </c>
      <c r="E12249" s="23" t="s">
        <v>465</v>
      </c>
      <c r="F12249" s="40">
        <v>1.03</v>
      </c>
      <c r="G12249" s="25">
        <v>47105</v>
      </c>
      <c r="H12249" s="25">
        <v>48518</v>
      </c>
      <c r="I12249" s="25"/>
      <c r="J12249" s="58" t="e">
        <f>HYPERLINK("#"&amp;"Insumos"&amp;"!A"&amp;MATCH($B12249,#REF!,0),"Ins "&amp;$B12249)</f>
        <v>#REF!</v>
      </c>
      <c r="M12249" s="220"/>
    </row>
    <row r="12250" spans="1:13" x14ac:dyDescent="0.2">
      <c r="A12250" s="35" t="s">
        <v>3076</v>
      </c>
      <c r="B12250" s="1" t="s">
        <v>5007</v>
      </c>
      <c r="C12250" s="45" t="s">
        <v>720</v>
      </c>
      <c r="D12250" s="23" t="s">
        <v>5751</v>
      </c>
      <c r="E12250" s="23" t="s">
        <v>4134</v>
      </c>
      <c r="F12250" s="40">
        <v>0.7</v>
      </c>
      <c r="G12250" s="25">
        <v>1897</v>
      </c>
      <c r="H12250" s="25">
        <v>1328</v>
      </c>
      <c r="I12250" s="25"/>
      <c r="J12250" s="58" t="e">
        <f>HYPERLINK("#"&amp;"Insumos"&amp;"!A"&amp;MATCH($B12250,#REF!,0),"Ins "&amp;$B12250)</f>
        <v>#REF!</v>
      </c>
      <c r="M12250" s="220"/>
    </row>
    <row r="12251" spans="1:13" x14ac:dyDescent="0.2">
      <c r="A12251" s="35" t="s">
        <v>3076</v>
      </c>
      <c r="B12251" s="1" t="s">
        <v>5162</v>
      </c>
      <c r="C12251" s="45" t="s">
        <v>1203</v>
      </c>
      <c r="D12251" s="23" t="s">
        <v>5751</v>
      </c>
      <c r="E12251" s="23" t="s">
        <v>467</v>
      </c>
      <c r="F12251" s="40">
        <v>3</v>
      </c>
      <c r="G12251" s="25">
        <v>2295</v>
      </c>
      <c r="H12251" s="25">
        <v>6885</v>
      </c>
      <c r="I12251" s="25"/>
      <c r="J12251" s="58" t="e">
        <f>HYPERLINK("#"&amp;"Insumos"&amp;"!A"&amp;MATCH($B12251,#REF!,0),"Ins "&amp;$B12251)</f>
        <v>#REF!</v>
      </c>
      <c r="M12251" s="220"/>
    </row>
    <row r="12252" spans="1:13" x14ac:dyDescent="0.2">
      <c r="A12252" s="35" t="s">
        <v>3076</v>
      </c>
      <c r="B12252" s="1" t="s">
        <v>1050</v>
      </c>
      <c r="C12252" s="45" t="s">
        <v>1063</v>
      </c>
      <c r="D12252" s="23" t="s">
        <v>5751</v>
      </c>
      <c r="E12252" s="23" t="s">
        <v>4136</v>
      </c>
      <c r="F12252" s="40">
        <v>0.72</v>
      </c>
      <c r="G12252" s="25">
        <v>34</v>
      </c>
      <c r="H12252" s="25">
        <v>24</v>
      </c>
      <c r="I12252" s="25"/>
      <c r="J12252" s="58" t="e">
        <f>HYPERLINK("#"&amp;"Insumos"&amp;"!A"&amp;MATCH($B12252,#REF!,0),"Ins "&amp;$B12252)</f>
        <v>#REF!</v>
      </c>
      <c r="M12252" s="220"/>
    </row>
    <row r="12253" spans="1:13" ht="38.25" x14ac:dyDescent="0.2">
      <c r="A12253" s="36" t="s">
        <v>3077</v>
      </c>
      <c r="B12253" s="26" t="s">
        <v>6816</v>
      </c>
      <c r="C12253" s="79" t="s">
        <v>6713</v>
      </c>
      <c r="D12253" s="37" t="s">
        <v>5608</v>
      </c>
      <c r="E12253" s="37" t="s">
        <v>465</v>
      </c>
      <c r="F12253" s="41"/>
      <c r="G12253" s="27"/>
      <c r="H12253" s="27"/>
      <c r="I12253" s="27">
        <v>98570</v>
      </c>
      <c r="M12253" s="220">
        <f t="shared" si="191"/>
        <v>129087</v>
      </c>
    </row>
    <row r="12254" spans="1:13" x14ac:dyDescent="0.2">
      <c r="A12254" s="35" t="s">
        <v>3077</v>
      </c>
      <c r="B12254" s="1" t="s">
        <v>5572</v>
      </c>
      <c r="C12254" s="45" t="s">
        <v>971</v>
      </c>
      <c r="D12254" s="23" t="s">
        <v>5734</v>
      </c>
      <c r="E12254" s="23" t="s">
        <v>4141</v>
      </c>
      <c r="F12254" s="40">
        <v>0.6</v>
      </c>
      <c r="G12254" s="25">
        <v>37863</v>
      </c>
      <c r="H12254" s="25">
        <v>22718</v>
      </c>
      <c r="I12254" s="25"/>
      <c r="J12254" s="58" t="e">
        <f>HYPERLINK("#"&amp;"Insumos"&amp;"!A"&amp;MATCH($B12254,#REF!,0),"Ins "&amp;$B12254)</f>
        <v>#REF!</v>
      </c>
      <c r="M12254" s="220"/>
    </row>
    <row r="12255" spans="1:13" x14ac:dyDescent="0.2">
      <c r="A12255" s="35" t="s">
        <v>3077</v>
      </c>
      <c r="B12255" s="1" t="s">
        <v>263</v>
      </c>
      <c r="C12255" s="45" t="s">
        <v>696</v>
      </c>
      <c r="D12255" s="23" t="s">
        <v>5534</v>
      </c>
      <c r="E12255" s="23" t="s">
        <v>4140</v>
      </c>
      <c r="F12255" s="40">
        <v>7.6E-3</v>
      </c>
      <c r="G12255" s="25">
        <v>187426</v>
      </c>
      <c r="H12255" s="25">
        <v>1424</v>
      </c>
      <c r="I12255" s="25"/>
      <c r="J12255" s="58" t="e">
        <f>HYPERLINK("#"&amp;"Insumos"&amp;"!A"&amp;MATCH($B12255,#REF!,0),"Ins "&amp;$B12255)</f>
        <v>#REF!</v>
      </c>
      <c r="M12255" s="220"/>
    </row>
    <row r="12256" spans="1:13" x14ac:dyDescent="0.2">
      <c r="A12256" s="35" t="s">
        <v>3077</v>
      </c>
      <c r="B12256" s="1" t="s">
        <v>5533</v>
      </c>
      <c r="C12256" s="45" t="s">
        <v>5892</v>
      </c>
      <c r="D12256" s="23" t="s">
        <v>977</v>
      </c>
      <c r="E12256" s="23" t="s">
        <v>4134</v>
      </c>
      <c r="F12256" s="40">
        <v>0.02</v>
      </c>
      <c r="G12256" s="25">
        <v>3623</v>
      </c>
      <c r="H12256" s="25">
        <v>72</v>
      </c>
      <c r="I12256" s="25"/>
      <c r="J12256" s="58" t="e">
        <f>HYPERLINK("#"&amp;"Insumos"&amp;"!A"&amp;MATCH($B12256,#REF!,0),"Ins "&amp;$B12256)</f>
        <v>#REF!</v>
      </c>
      <c r="M12256" s="220"/>
    </row>
    <row r="12257" spans="1:13" x14ac:dyDescent="0.2">
      <c r="A12257" s="35" t="s">
        <v>3077</v>
      </c>
      <c r="B12257" s="1" t="s">
        <v>4598</v>
      </c>
      <c r="C12257" s="45" t="s">
        <v>8895</v>
      </c>
      <c r="D12257" s="23" t="s">
        <v>5751</v>
      </c>
      <c r="E12257" s="23" t="s">
        <v>467</v>
      </c>
      <c r="F12257" s="40">
        <v>0.25</v>
      </c>
      <c r="G12257" s="25">
        <v>6656</v>
      </c>
      <c r="H12257" s="25">
        <v>1664</v>
      </c>
      <c r="I12257" s="25"/>
      <c r="J12257" s="58" t="e">
        <f>HYPERLINK("#"&amp;"Insumos"&amp;"!A"&amp;MATCH($B12257,#REF!,0),"Ins "&amp;$B12257)</f>
        <v>#REF!</v>
      </c>
      <c r="M12257" s="220"/>
    </row>
    <row r="12258" spans="1:13" ht="25.5" x14ac:dyDescent="0.2">
      <c r="A12258" s="35" t="s">
        <v>3077</v>
      </c>
      <c r="B12258" s="1" t="s">
        <v>4615</v>
      </c>
      <c r="C12258" s="45" t="s">
        <v>6549</v>
      </c>
      <c r="D12258" s="23" t="s">
        <v>5751</v>
      </c>
      <c r="E12258" s="23" t="s">
        <v>465</v>
      </c>
      <c r="F12258" s="40">
        <v>1.03</v>
      </c>
      <c r="G12258" s="25">
        <v>62578</v>
      </c>
      <c r="H12258" s="25">
        <v>64455</v>
      </c>
      <c r="I12258" s="25"/>
      <c r="J12258" s="58" t="e">
        <f>HYPERLINK("#"&amp;"Insumos"&amp;"!A"&amp;MATCH($B12258,#REF!,0),"Ins "&amp;$B12258)</f>
        <v>#REF!</v>
      </c>
      <c r="M12258" s="220"/>
    </row>
    <row r="12259" spans="1:13" x14ac:dyDescent="0.2">
      <c r="A12259" s="35" t="s">
        <v>3077</v>
      </c>
      <c r="B12259" s="1" t="s">
        <v>5007</v>
      </c>
      <c r="C12259" s="45" t="s">
        <v>720</v>
      </c>
      <c r="D12259" s="23" t="s">
        <v>5751</v>
      </c>
      <c r="E12259" s="23" t="s">
        <v>4134</v>
      </c>
      <c r="F12259" s="40">
        <v>0.7</v>
      </c>
      <c r="G12259" s="25">
        <v>1897</v>
      </c>
      <c r="H12259" s="25">
        <v>1328</v>
      </c>
      <c r="I12259" s="25"/>
      <c r="J12259" s="58" t="e">
        <f>HYPERLINK("#"&amp;"Insumos"&amp;"!A"&amp;MATCH($B12259,#REF!,0),"Ins "&amp;$B12259)</f>
        <v>#REF!</v>
      </c>
      <c r="M12259" s="220"/>
    </row>
    <row r="12260" spans="1:13" x14ac:dyDescent="0.2">
      <c r="A12260" s="35" t="s">
        <v>3077</v>
      </c>
      <c r="B12260" s="1" t="s">
        <v>5162</v>
      </c>
      <c r="C12260" s="45" t="s">
        <v>1203</v>
      </c>
      <c r="D12260" s="23" t="s">
        <v>5751</v>
      </c>
      <c r="E12260" s="23" t="s">
        <v>467</v>
      </c>
      <c r="F12260" s="40">
        <v>3</v>
      </c>
      <c r="G12260" s="25">
        <v>2295</v>
      </c>
      <c r="H12260" s="25">
        <v>6885</v>
      </c>
      <c r="I12260" s="25"/>
      <c r="J12260" s="58" t="e">
        <f>HYPERLINK("#"&amp;"Insumos"&amp;"!A"&amp;MATCH($B12260,#REF!,0),"Ins "&amp;$B12260)</f>
        <v>#REF!</v>
      </c>
      <c r="M12260" s="220"/>
    </row>
    <row r="12261" spans="1:13" x14ac:dyDescent="0.2">
      <c r="A12261" s="35" t="s">
        <v>3077</v>
      </c>
      <c r="B12261" s="1" t="s">
        <v>1050</v>
      </c>
      <c r="C12261" s="45" t="s">
        <v>1063</v>
      </c>
      <c r="D12261" s="23" t="s">
        <v>5751</v>
      </c>
      <c r="E12261" s="23" t="s">
        <v>4136</v>
      </c>
      <c r="F12261" s="40">
        <v>0.72</v>
      </c>
      <c r="G12261" s="25">
        <v>34</v>
      </c>
      <c r="H12261" s="25">
        <v>24</v>
      </c>
      <c r="I12261" s="25"/>
      <c r="J12261" s="58" t="e">
        <f>HYPERLINK("#"&amp;"Insumos"&amp;"!A"&amp;MATCH($B12261,#REF!,0),"Ins "&amp;$B12261)</f>
        <v>#REF!</v>
      </c>
      <c r="M12261" s="220"/>
    </row>
    <row r="12262" spans="1:13" ht="51" x14ac:dyDescent="0.2">
      <c r="A12262" s="36" t="s">
        <v>3078</v>
      </c>
      <c r="B12262" s="26" t="s">
        <v>6816</v>
      </c>
      <c r="C12262" s="79" t="s">
        <v>6714</v>
      </c>
      <c r="D12262" s="37" t="s">
        <v>5608</v>
      </c>
      <c r="E12262" s="37" t="s">
        <v>464</v>
      </c>
      <c r="F12262" s="41"/>
      <c r="G12262" s="27"/>
      <c r="H12262" s="27"/>
      <c r="I12262" s="27">
        <v>26173</v>
      </c>
      <c r="M12262" s="220">
        <f t="shared" si="191"/>
        <v>34276</v>
      </c>
    </row>
    <row r="12263" spans="1:13" x14ac:dyDescent="0.2">
      <c r="A12263" s="35" t="s">
        <v>3078</v>
      </c>
      <c r="B12263" s="1" t="s">
        <v>5572</v>
      </c>
      <c r="C12263" s="45" t="s">
        <v>971</v>
      </c>
      <c r="D12263" s="23" t="s">
        <v>5734</v>
      </c>
      <c r="E12263" s="23" t="s">
        <v>4141</v>
      </c>
      <c r="F12263" s="40">
        <v>0.33</v>
      </c>
      <c r="G12263" s="25">
        <v>37863</v>
      </c>
      <c r="H12263" s="25">
        <v>12495</v>
      </c>
      <c r="I12263" s="25"/>
      <c r="J12263" s="58" t="e">
        <f>HYPERLINK("#"&amp;"Insumos"&amp;"!A"&amp;MATCH($B12263,#REF!,0),"Ins "&amp;$B12263)</f>
        <v>#REF!</v>
      </c>
      <c r="M12263" s="220"/>
    </row>
    <row r="12264" spans="1:13" x14ac:dyDescent="0.2">
      <c r="A12264" s="35" t="s">
        <v>3078</v>
      </c>
      <c r="B12264" s="1" t="s">
        <v>263</v>
      </c>
      <c r="C12264" s="45" t="s">
        <v>696</v>
      </c>
      <c r="D12264" s="23" t="s">
        <v>5534</v>
      </c>
      <c r="E12264" s="23" t="s">
        <v>4140</v>
      </c>
      <c r="F12264" s="40">
        <v>5.0000000000000001E-4</v>
      </c>
      <c r="G12264" s="25">
        <v>187426</v>
      </c>
      <c r="H12264" s="25">
        <v>94</v>
      </c>
      <c r="I12264" s="25"/>
      <c r="J12264" s="58" t="e">
        <f>HYPERLINK("#"&amp;"Insumos"&amp;"!A"&amp;MATCH($B12264,#REF!,0),"Ins "&amp;$B12264)</f>
        <v>#REF!</v>
      </c>
      <c r="M12264" s="220"/>
    </row>
    <row r="12265" spans="1:13" x14ac:dyDescent="0.2">
      <c r="A12265" s="35" t="s">
        <v>3078</v>
      </c>
      <c r="B12265" s="1" t="s">
        <v>2112</v>
      </c>
      <c r="C12265" s="45" t="s">
        <v>2058</v>
      </c>
      <c r="D12265" s="23" t="s">
        <v>5534</v>
      </c>
      <c r="E12265" s="23" t="s">
        <v>4140</v>
      </c>
      <c r="F12265" s="40">
        <v>0.01</v>
      </c>
      <c r="G12265" s="25">
        <v>69183</v>
      </c>
      <c r="H12265" s="25">
        <v>692</v>
      </c>
      <c r="I12265" s="25"/>
      <c r="J12265" s="58" t="e">
        <f>HYPERLINK("#"&amp;"Insumos"&amp;"!A"&amp;MATCH($B12265,#REF!,0),"Ins "&amp;$B12265)</f>
        <v>#REF!</v>
      </c>
      <c r="M12265" s="220"/>
    </row>
    <row r="12266" spans="1:13" x14ac:dyDescent="0.2">
      <c r="A12266" s="35" t="s">
        <v>3078</v>
      </c>
      <c r="B12266" s="1" t="s">
        <v>5533</v>
      </c>
      <c r="C12266" s="45" t="s">
        <v>5892</v>
      </c>
      <c r="D12266" s="23" t="s">
        <v>977</v>
      </c>
      <c r="E12266" s="23" t="s">
        <v>4134</v>
      </c>
      <c r="F12266" s="40">
        <v>0.02</v>
      </c>
      <c r="G12266" s="25">
        <v>3623</v>
      </c>
      <c r="H12266" s="25">
        <v>72</v>
      </c>
      <c r="I12266" s="25"/>
      <c r="J12266" s="58" t="e">
        <f>HYPERLINK("#"&amp;"Insumos"&amp;"!A"&amp;MATCH($B12266,#REF!,0),"Ins "&amp;$B12266)</f>
        <v>#REF!</v>
      </c>
      <c r="M12266" s="220"/>
    </row>
    <row r="12267" spans="1:13" x14ac:dyDescent="0.2">
      <c r="A12267" s="35" t="s">
        <v>3078</v>
      </c>
      <c r="B12267" s="1" t="s">
        <v>4598</v>
      </c>
      <c r="C12267" s="45" t="s">
        <v>8895</v>
      </c>
      <c r="D12267" s="23" t="s">
        <v>5751</v>
      </c>
      <c r="E12267" s="23" t="s">
        <v>467</v>
      </c>
      <c r="F12267" s="40">
        <v>0.25</v>
      </c>
      <c r="G12267" s="25">
        <v>6656</v>
      </c>
      <c r="H12267" s="25">
        <v>1664</v>
      </c>
      <c r="I12267" s="25"/>
      <c r="J12267" s="58" t="e">
        <f>HYPERLINK("#"&amp;"Insumos"&amp;"!A"&amp;MATCH($B12267,#REF!,0),"Ins "&amp;$B12267)</f>
        <v>#REF!</v>
      </c>
      <c r="M12267" s="220"/>
    </row>
    <row r="12268" spans="1:13" ht="25.5" x14ac:dyDescent="0.2">
      <c r="A12268" s="35" t="s">
        <v>3078</v>
      </c>
      <c r="B12268" s="1" t="s">
        <v>4615</v>
      </c>
      <c r="C12268" s="45" t="s">
        <v>6549</v>
      </c>
      <c r="D12268" s="23" t="s">
        <v>5751</v>
      </c>
      <c r="E12268" s="23" t="s">
        <v>465</v>
      </c>
      <c r="F12268" s="40">
        <v>0.12</v>
      </c>
      <c r="G12268" s="25">
        <v>62578</v>
      </c>
      <c r="H12268" s="25">
        <v>7509</v>
      </c>
      <c r="I12268" s="25"/>
      <c r="J12268" s="58" t="e">
        <f>HYPERLINK("#"&amp;"Insumos"&amp;"!A"&amp;MATCH($B12268,#REF!,0),"Ins "&amp;$B12268)</f>
        <v>#REF!</v>
      </c>
      <c r="M12268" s="220"/>
    </row>
    <row r="12269" spans="1:13" x14ac:dyDescent="0.2">
      <c r="A12269" s="35" t="s">
        <v>3078</v>
      </c>
      <c r="B12269" s="1" t="s">
        <v>5007</v>
      </c>
      <c r="C12269" s="45" t="s">
        <v>720</v>
      </c>
      <c r="D12269" s="23" t="s">
        <v>5751</v>
      </c>
      <c r="E12269" s="23" t="s">
        <v>4134</v>
      </c>
      <c r="F12269" s="40">
        <v>0.7</v>
      </c>
      <c r="G12269" s="25">
        <v>1897</v>
      </c>
      <c r="H12269" s="25">
        <v>1328</v>
      </c>
      <c r="I12269" s="25"/>
      <c r="J12269" s="58" t="e">
        <f>HYPERLINK("#"&amp;"Insumos"&amp;"!A"&amp;MATCH($B12269,#REF!,0),"Ins "&amp;$B12269)</f>
        <v>#REF!</v>
      </c>
      <c r="M12269" s="220"/>
    </row>
    <row r="12270" spans="1:13" x14ac:dyDescent="0.2">
      <c r="A12270" s="35" t="s">
        <v>3078</v>
      </c>
      <c r="B12270" s="1" t="s">
        <v>5162</v>
      </c>
      <c r="C12270" s="45" t="s">
        <v>1203</v>
      </c>
      <c r="D12270" s="23" t="s">
        <v>5751</v>
      </c>
      <c r="E12270" s="23" t="s">
        <v>467</v>
      </c>
      <c r="F12270" s="40">
        <v>1</v>
      </c>
      <c r="G12270" s="25">
        <v>2295</v>
      </c>
      <c r="H12270" s="25">
        <v>2295</v>
      </c>
      <c r="I12270" s="25"/>
      <c r="J12270" s="58" t="e">
        <f>HYPERLINK("#"&amp;"Insumos"&amp;"!A"&amp;MATCH($B12270,#REF!,0),"Ins "&amp;$B12270)</f>
        <v>#REF!</v>
      </c>
      <c r="M12270" s="220"/>
    </row>
    <row r="12271" spans="1:13" x14ac:dyDescent="0.2">
      <c r="A12271" s="35" t="s">
        <v>3078</v>
      </c>
      <c r="B12271" s="1" t="s">
        <v>1050</v>
      </c>
      <c r="C12271" s="45" t="s">
        <v>1063</v>
      </c>
      <c r="D12271" s="23" t="s">
        <v>5751</v>
      </c>
      <c r="E12271" s="23" t="s">
        <v>4136</v>
      </c>
      <c r="F12271" s="40">
        <v>0.72</v>
      </c>
      <c r="G12271" s="25">
        <v>34</v>
      </c>
      <c r="H12271" s="25">
        <v>24</v>
      </c>
      <c r="I12271" s="25"/>
      <c r="J12271" s="58" t="e">
        <f>HYPERLINK("#"&amp;"Insumos"&amp;"!A"&amp;MATCH($B12271,#REF!,0),"Ins "&amp;$B12271)</f>
        <v>#REF!</v>
      </c>
      <c r="M12271" s="220"/>
    </row>
    <row r="12272" spans="1:13" ht="38.25" x14ac:dyDescent="0.2">
      <c r="A12272" s="36" t="s">
        <v>3093</v>
      </c>
      <c r="B12272" s="26" t="s">
        <v>6816</v>
      </c>
      <c r="C12272" s="79" t="s">
        <v>10814</v>
      </c>
      <c r="D12272" s="37" t="s">
        <v>5608</v>
      </c>
      <c r="E12272" s="37" t="s">
        <v>465</v>
      </c>
      <c r="F12272" s="41"/>
      <c r="G12272" s="27"/>
      <c r="H12272" s="27"/>
      <c r="I12272" s="27">
        <v>133626</v>
      </c>
      <c r="M12272" s="220">
        <f t="shared" si="191"/>
        <v>174997</v>
      </c>
    </row>
    <row r="12273" spans="1:13" x14ac:dyDescent="0.2">
      <c r="A12273" s="35" t="s">
        <v>3093</v>
      </c>
      <c r="B12273" s="1" t="s">
        <v>5572</v>
      </c>
      <c r="C12273" s="45" t="s">
        <v>971</v>
      </c>
      <c r="D12273" s="23" t="s">
        <v>5734</v>
      </c>
      <c r="E12273" s="23" t="s">
        <v>4141</v>
      </c>
      <c r="F12273" s="40">
        <v>0.6</v>
      </c>
      <c r="G12273" s="25">
        <v>37863</v>
      </c>
      <c r="H12273" s="25">
        <v>22718</v>
      </c>
      <c r="I12273" s="25"/>
      <c r="J12273" s="58" t="e">
        <f>HYPERLINK("#"&amp;"Insumos"&amp;"!A"&amp;MATCH($B12273,#REF!,0),"Ins "&amp;$B12273)</f>
        <v>#REF!</v>
      </c>
      <c r="M12273" s="220"/>
    </row>
    <row r="12274" spans="1:13" x14ac:dyDescent="0.2">
      <c r="A12274" s="35" t="s">
        <v>3093</v>
      </c>
      <c r="B12274" s="1" t="s">
        <v>263</v>
      </c>
      <c r="C12274" s="45" t="s">
        <v>696</v>
      </c>
      <c r="D12274" s="23" t="s">
        <v>5534</v>
      </c>
      <c r="E12274" s="23" t="s">
        <v>4140</v>
      </c>
      <c r="F12274" s="40">
        <v>1.32E-2</v>
      </c>
      <c r="G12274" s="25">
        <v>187426</v>
      </c>
      <c r="H12274" s="25">
        <v>2474</v>
      </c>
      <c r="I12274" s="25"/>
      <c r="J12274" s="58" t="e">
        <f>HYPERLINK("#"&amp;"Insumos"&amp;"!A"&amp;MATCH($B12274,#REF!,0),"Ins "&amp;$B12274)</f>
        <v>#REF!</v>
      </c>
      <c r="M12274" s="220"/>
    </row>
    <row r="12275" spans="1:13" x14ac:dyDescent="0.2">
      <c r="A12275" s="35" t="s">
        <v>3093</v>
      </c>
      <c r="B12275" s="1" t="s">
        <v>5533</v>
      </c>
      <c r="C12275" s="45" t="s">
        <v>5892</v>
      </c>
      <c r="D12275" s="23" t="s">
        <v>977</v>
      </c>
      <c r="E12275" s="23" t="s">
        <v>4134</v>
      </c>
      <c r="F12275" s="40">
        <v>0.02</v>
      </c>
      <c r="G12275" s="25">
        <v>3623</v>
      </c>
      <c r="H12275" s="25">
        <v>72</v>
      </c>
      <c r="I12275" s="25"/>
      <c r="J12275" s="58" t="e">
        <f>HYPERLINK("#"&amp;"Insumos"&amp;"!A"&amp;MATCH($B12275,#REF!,0),"Ins "&amp;$B12275)</f>
        <v>#REF!</v>
      </c>
      <c r="M12275" s="220"/>
    </row>
    <row r="12276" spans="1:13" x14ac:dyDescent="0.2">
      <c r="A12276" s="35" t="s">
        <v>3093</v>
      </c>
      <c r="B12276" s="1" t="s">
        <v>4599</v>
      </c>
      <c r="C12276" s="45" t="s">
        <v>8895</v>
      </c>
      <c r="D12276" s="23" t="s">
        <v>5751</v>
      </c>
      <c r="E12276" s="23" t="s">
        <v>467</v>
      </c>
      <c r="F12276" s="40">
        <v>1</v>
      </c>
      <c r="G12276" s="25">
        <v>6656</v>
      </c>
      <c r="H12276" s="25">
        <v>6656</v>
      </c>
      <c r="I12276" s="25"/>
      <c r="J12276" s="58" t="e">
        <f>HYPERLINK("#"&amp;"Insumos"&amp;"!A"&amp;MATCH($B12276,#REF!,0),"Ins "&amp;$B12276)</f>
        <v>#REF!</v>
      </c>
      <c r="M12276" s="220"/>
    </row>
    <row r="12277" spans="1:13" x14ac:dyDescent="0.2">
      <c r="A12277" s="35" t="s">
        <v>3093</v>
      </c>
      <c r="B12277" s="1" t="s">
        <v>4636</v>
      </c>
      <c r="C12277" s="45" t="s">
        <v>1461</v>
      </c>
      <c r="D12277" s="23" t="s">
        <v>5751</v>
      </c>
      <c r="E12277" s="23" t="s">
        <v>465</v>
      </c>
      <c r="F12277" s="40">
        <v>1.03</v>
      </c>
      <c r="G12277" s="25">
        <v>97454</v>
      </c>
      <c r="H12277" s="25">
        <v>100378</v>
      </c>
      <c r="I12277" s="25"/>
      <c r="J12277" s="58" t="e">
        <f>HYPERLINK("#"&amp;"Insumos"&amp;"!A"&amp;MATCH($B12277,#REF!,0),"Ins "&amp;$B12277)</f>
        <v>#REF!</v>
      </c>
      <c r="M12277" s="220"/>
    </row>
    <row r="12278" spans="1:13" x14ac:dyDescent="0.2">
      <c r="A12278" s="35" t="s">
        <v>3093</v>
      </c>
      <c r="B12278" s="1" t="s">
        <v>5007</v>
      </c>
      <c r="C12278" s="45" t="s">
        <v>720</v>
      </c>
      <c r="D12278" s="23" t="s">
        <v>5751</v>
      </c>
      <c r="E12278" s="23" t="s">
        <v>4134</v>
      </c>
      <c r="F12278" s="40">
        <v>0.7</v>
      </c>
      <c r="G12278" s="25">
        <v>1897</v>
      </c>
      <c r="H12278" s="25">
        <v>1328</v>
      </c>
      <c r="I12278" s="25"/>
      <c r="J12278" s="58" t="e">
        <f>HYPERLINK("#"&amp;"Insumos"&amp;"!A"&amp;MATCH($B12278,#REF!,0),"Ins "&amp;$B12278)</f>
        <v>#REF!</v>
      </c>
      <c r="M12278" s="220"/>
    </row>
    <row r="12279" spans="1:13" ht="38.25" x14ac:dyDescent="0.2">
      <c r="A12279" s="36" t="s">
        <v>3110</v>
      </c>
      <c r="B12279" s="26" t="s">
        <v>6816</v>
      </c>
      <c r="C12279" s="79" t="s">
        <v>10815</v>
      </c>
      <c r="D12279" s="37" t="s">
        <v>5608</v>
      </c>
      <c r="E12279" s="37" t="s">
        <v>464</v>
      </c>
      <c r="F12279" s="41"/>
      <c r="G12279" s="27"/>
      <c r="H12279" s="27"/>
      <c r="I12279" s="27">
        <v>57630</v>
      </c>
      <c r="M12279" s="220">
        <f t="shared" si="191"/>
        <v>75472</v>
      </c>
    </row>
    <row r="12280" spans="1:13" x14ac:dyDescent="0.2">
      <c r="A12280" s="35" t="s">
        <v>3110</v>
      </c>
      <c r="B12280" s="1" t="s">
        <v>5572</v>
      </c>
      <c r="C12280" s="45" t="s">
        <v>971</v>
      </c>
      <c r="D12280" s="23" t="s">
        <v>5734</v>
      </c>
      <c r="E12280" s="23" t="s">
        <v>4141</v>
      </c>
      <c r="F12280" s="40">
        <v>0.33</v>
      </c>
      <c r="G12280" s="25">
        <v>37863</v>
      </c>
      <c r="H12280" s="25">
        <v>12495</v>
      </c>
      <c r="I12280" s="25"/>
      <c r="J12280" s="58" t="e">
        <f>HYPERLINK("#"&amp;"Insumos"&amp;"!A"&amp;MATCH($B12280,#REF!,0),"Ins "&amp;$B12280)</f>
        <v>#REF!</v>
      </c>
      <c r="M12280" s="220"/>
    </row>
    <row r="12281" spans="1:13" x14ac:dyDescent="0.2">
      <c r="A12281" s="35" t="s">
        <v>3110</v>
      </c>
      <c r="B12281" s="1" t="s">
        <v>263</v>
      </c>
      <c r="C12281" s="45" t="s">
        <v>696</v>
      </c>
      <c r="D12281" s="23" t="s">
        <v>5534</v>
      </c>
      <c r="E12281" s="23" t="s">
        <v>4140</v>
      </c>
      <c r="F12281" s="40">
        <v>4.4000000000000003E-3</v>
      </c>
      <c r="G12281" s="25">
        <v>187426</v>
      </c>
      <c r="H12281" s="25">
        <v>825</v>
      </c>
      <c r="I12281" s="25"/>
      <c r="J12281" s="58" t="e">
        <f>HYPERLINK("#"&amp;"Insumos"&amp;"!A"&amp;MATCH($B12281,#REF!,0),"Ins "&amp;$B12281)</f>
        <v>#REF!</v>
      </c>
      <c r="M12281" s="220"/>
    </row>
    <row r="12282" spans="1:13" x14ac:dyDescent="0.2">
      <c r="A12282" s="35" t="s">
        <v>3110</v>
      </c>
      <c r="B12282" s="1" t="s">
        <v>5533</v>
      </c>
      <c r="C12282" s="45" t="s">
        <v>5892</v>
      </c>
      <c r="D12282" s="23" t="s">
        <v>977</v>
      </c>
      <c r="E12282" s="23" t="s">
        <v>4134</v>
      </c>
      <c r="F12282" s="40">
        <v>0.03</v>
      </c>
      <c r="G12282" s="25">
        <v>3623</v>
      </c>
      <c r="H12282" s="25">
        <v>109</v>
      </c>
      <c r="I12282" s="25"/>
      <c r="J12282" s="58" t="e">
        <f>HYPERLINK("#"&amp;"Insumos"&amp;"!A"&amp;MATCH($B12282,#REF!,0),"Ins "&amp;$B12282)</f>
        <v>#REF!</v>
      </c>
      <c r="M12282" s="220"/>
    </row>
    <row r="12283" spans="1:13" x14ac:dyDescent="0.2">
      <c r="A12283" s="35" t="s">
        <v>3110</v>
      </c>
      <c r="B12283" s="1" t="s">
        <v>4599</v>
      </c>
      <c r="C12283" s="45" t="s">
        <v>8895</v>
      </c>
      <c r="D12283" s="23" t="s">
        <v>5751</v>
      </c>
      <c r="E12283" s="23" t="s">
        <v>467</v>
      </c>
      <c r="F12283" s="40">
        <v>7.6999999999999999E-2</v>
      </c>
      <c r="G12283" s="25">
        <v>6656</v>
      </c>
      <c r="H12283" s="25">
        <v>513</v>
      </c>
      <c r="I12283" s="25"/>
      <c r="J12283" s="58" t="e">
        <f>HYPERLINK("#"&amp;"Insumos"&amp;"!A"&amp;MATCH($B12283,#REF!,0),"Ins "&amp;$B12283)</f>
        <v>#REF!</v>
      </c>
      <c r="M12283" s="220"/>
    </row>
    <row r="12284" spans="1:13" x14ac:dyDescent="0.2">
      <c r="A12284" s="35" t="s">
        <v>3110</v>
      </c>
      <c r="B12284" s="1" t="s">
        <v>5007</v>
      </c>
      <c r="C12284" s="45" t="s">
        <v>720</v>
      </c>
      <c r="D12284" s="23" t="s">
        <v>5751</v>
      </c>
      <c r="E12284" s="23" t="s">
        <v>4134</v>
      </c>
      <c r="F12284" s="40">
        <v>0.73499999999999999</v>
      </c>
      <c r="G12284" s="25">
        <v>1897</v>
      </c>
      <c r="H12284" s="25">
        <v>1394</v>
      </c>
      <c r="I12284" s="25"/>
      <c r="J12284" s="58" t="e">
        <f>HYPERLINK("#"&amp;"Insumos"&amp;"!A"&amp;MATCH($B12284,#REF!,0),"Ins "&amp;$B12284)</f>
        <v>#REF!</v>
      </c>
      <c r="M12284" s="220"/>
    </row>
    <row r="12285" spans="1:13" x14ac:dyDescent="0.2">
      <c r="A12285" s="35" t="s">
        <v>3110</v>
      </c>
      <c r="B12285" s="1" t="s">
        <v>5162</v>
      </c>
      <c r="C12285" s="45" t="s">
        <v>1203</v>
      </c>
      <c r="D12285" s="23" t="s">
        <v>5751</v>
      </c>
      <c r="E12285" s="23" t="s">
        <v>467</v>
      </c>
      <c r="F12285" s="40">
        <v>0.35</v>
      </c>
      <c r="G12285" s="25">
        <v>2295</v>
      </c>
      <c r="H12285" s="25">
        <v>803</v>
      </c>
      <c r="I12285" s="25"/>
      <c r="J12285" s="58" t="e">
        <f>HYPERLINK("#"&amp;"Insumos"&amp;"!A"&amp;MATCH($B12285,#REF!,0),"Ins "&amp;$B12285)</f>
        <v>#REF!</v>
      </c>
      <c r="M12285" s="220"/>
    </row>
    <row r="12286" spans="1:13" x14ac:dyDescent="0.2">
      <c r="A12286" s="35" t="s">
        <v>3110</v>
      </c>
      <c r="B12286" s="1" t="s">
        <v>1050</v>
      </c>
      <c r="C12286" s="45" t="s">
        <v>1063</v>
      </c>
      <c r="D12286" s="23" t="s">
        <v>5751</v>
      </c>
      <c r="E12286" s="23" t="s">
        <v>4136</v>
      </c>
      <c r="F12286" s="40">
        <v>8.4000000000000005E-2</v>
      </c>
      <c r="G12286" s="25">
        <v>34</v>
      </c>
      <c r="H12286" s="25">
        <v>3</v>
      </c>
      <c r="I12286" s="25"/>
      <c r="J12286" s="58" t="e">
        <f>HYPERLINK("#"&amp;"Insumos"&amp;"!A"&amp;MATCH($B12286,#REF!,0),"Ins "&amp;$B12286)</f>
        <v>#REF!</v>
      </c>
      <c r="M12286" s="220"/>
    </row>
    <row r="12287" spans="1:13" ht="25.5" x14ac:dyDescent="0.2">
      <c r="A12287" s="35" t="s">
        <v>3110</v>
      </c>
      <c r="B12287" s="1" t="s">
        <v>4511</v>
      </c>
      <c r="C12287" s="45" t="s">
        <v>1402</v>
      </c>
      <c r="D12287" s="23" t="s">
        <v>5751</v>
      </c>
      <c r="E12287" s="23" t="s">
        <v>4134</v>
      </c>
      <c r="F12287" s="40">
        <v>16</v>
      </c>
      <c r="G12287" s="25">
        <v>2593</v>
      </c>
      <c r="H12287" s="25">
        <v>41488</v>
      </c>
      <c r="I12287" s="25"/>
      <c r="J12287" s="58" t="e">
        <f>HYPERLINK("#"&amp;"Insumos"&amp;"!A"&amp;MATCH($B12287,#REF!,0),"Ins "&amp;$B12287)</f>
        <v>#REF!</v>
      </c>
      <c r="M12287" s="220"/>
    </row>
    <row r="12288" spans="1:13" ht="25.5" x14ac:dyDescent="0.2">
      <c r="A12288" s="36" t="s">
        <v>3115</v>
      </c>
      <c r="B12288" s="26" t="s">
        <v>6816</v>
      </c>
      <c r="C12288" s="79" t="s">
        <v>10816</v>
      </c>
      <c r="D12288" s="37" t="s">
        <v>5608</v>
      </c>
      <c r="E12288" s="37" t="s">
        <v>464</v>
      </c>
      <c r="F12288" s="41"/>
      <c r="G12288" s="27"/>
      <c r="H12288" s="27"/>
      <c r="I12288" s="27">
        <v>110674</v>
      </c>
      <c r="M12288" s="220">
        <f t="shared" si="191"/>
        <v>144939</v>
      </c>
    </row>
    <row r="12289" spans="1:13" x14ac:dyDescent="0.2">
      <c r="A12289" s="35" t="s">
        <v>3115</v>
      </c>
      <c r="B12289" s="1" t="s">
        <v>5604</v>
      </c>
      <c r="C12289" s="45" t="s">
        <v>540</v>
      </c>
      <c r="D12289" s="23" t="s">
        <v>5585</v>
      </c>
      <c r="E12289" s="23" t="s">
        <v>466</v>
      </c>
      <c r="F12289" s="40">
        <v>0.01</v>
      </c>
      <c r="G12289" s="25">
        <v>531559</v>
      </c>
      <c r="H12289" s="25">
        <v>5316</v>
      </c>
      <c r="I12289" s="25"/>
      <c r="M12289" s="220"/>
    </row>
    <row r="12290" spans="1:13" x14ac:dyDescent="0.2">
      <c r="A12290" s="35" t="s">
        <v>3115</v>
      </c>
      <c r="B12290" s="1" t="s">
        <v>5572</v>
      </c>
      <c r="C12290" s="45" t="s">
        <v>971</v>
      </c>
      <c r="D12290" s="23" t="s">
        <v>5734</v>
      </c>
      <c r="E12290" s="23" t="s">
        <v>4141</v>
      </c>
      <c r="F12290" s="40">
        <v>1.5</v>
      </c>
      <c r="G12290" s="25">
        <v>37863</v>
      </c>
      <c r="H12290" s="25">
        <v>56795</v>
      </c>
      <c r="I12290" s="25"/>
      <c r="J12290" s="58" t="e">
        <f>HYPERLINK("#"&amp;"Insumos"&amp;"!A"&amp;MATCH($B12290,#REF!,0),"Ins "&amp;$B12290)</f>
        <v>#REF!</v>
      </c>
      <c r="M12290" s="220"/>
    </row>
    <row r="12291" spans="1:13" x14ac:dyDescent="0.2">
      <c r="A12291" s="35" t="s">
        <v>3115</v>
      </c>
      <c r="B12291" s="1" t="s">
        <v>263</v>
      </c>
      <c r="C12291" s="45" t="s">
        <v>696</v>
      </c>
      <c r="D12291" s="23" t="s">
        <v>5534</v>
      </c>
      <c r="E12291" s="23" t="s">
        <v>4140</v>
      </c>
      <c r="F12291" s="40">
        <v>1E-3</v>
      </c>
      <c r="G12291" s="25">
        <v>187426</v>
      </c>
      <c r="H12291" s="25">
        <v>187</v>
      </c>
      <c r="I12291" s="25"/>
      <c r="J12291" s="58" t="e">
        <f>HYPERLINK("#"&amp;"Insumos"&amp;"!A"&amp;MATCH($B12291,#REF!,0),"Ins "&amp;$B12291)</f>
        <v>#REF!</v>
      </c>
      <c r="M12291" s="220"/>
    </row>
    <row r="12292" spans="1:13" x14ac:dyDescent="0.2">
      <c r="A12292" s="35" t="s">
        <v>3115</v>
      </c>
      <c r="B12292" s="1" t="s">
        <v>5533</v>
      </c>
      <c r="C12292" s="45" t="s">
        <v>5892</v>
      </c>
      <c r="D12292" s="23" t="s">
        <v>977</v>
      </c>
      <c r="E12292" s="23" t="s">
        <v>4134</v>
      </c>
      <c r="F12292" s="40">
        <v>0.4</v>
      </c>
      <c r="G12292" s="25">
        <v>3623</v>
      </c>
      <c r="H12292" s="25">
        <v>1449</v>
      </c>
      <c r="I12292" s="25"/>
      <c r="J12292" s="58" t="e">
        <f>HYPERLINK("#"&amp;"Insumos"&amp;"!A"&amp;MATCH($B12292,#REF!,0),"Ins "&amp;$B12292)</f>
        <v>#REF!</v>
      </c>
      <c r="M12292" s="220"/>
    </row>
    <row r="12293" spans="1:13" x14ac:dyDescent="0.2">
      <c r="A12293" s="35" t="s">
        <v>3115</v>
      </c>
      <c r="B12293" s="1" t="s">
        <v>5007</v>
      </c>
      <c r="C12293" s="45" t="s">
        <v>720</v>
      </c>
      <c r="D12293" s="23" t="s">
        <v>5751</v>
      </c>
      <c r="E12293" s="23" t="s">
        <v>4134</v>
      </c>
      <c r="F12293" s="40">
        <v>1.5</v>
      </c>
      <c r="G12293" s="25">
        <v>1897</v>
      </c>
      <c r="H12293" s="25">
        <v>2846</v>
      </c>
      <c r="I12293" s="25"/>
      <c r="J12293" s="58" t="e">
        <f>HYPERLINK("#"&amp;"Insumos"&amp;"!A"&amp;MATCH($B12293,#REF!,0),"Ins "&amp;$B12293)</f>
        <v>#REF!</v>
      </c>
      <c r="M12293" s="220"/>
    </row>
    <row r="12294" spans="1:13" ht="25.5" x14ac:dyDescent="0.2">
      <c r="A12294" s="35" t="s">
        <v>3115</v>
      </c>
      <c r="B12294" s="1" t="s">
        <v>4511</v>
      </c>
      <c r="C12294" s="45" t="s">
        <v>1402</v>
      </c>
      <c r="D12294" s="23" t="s">
        <v>5751</v>
      </c>
      <c r="E12294" s="23" t="s">
        <v>4134</v>
      </c>
      <c r="F12294" s="40">
        <v>17</v>
      </c>
      <c r="G12294" s="25">
        <v>2593</v>
      </c>
      <c r="H12294" s="25">
        <v>44081</v>
      </c>
      <c r="I12294" s="25"/>
      <c r="J12294" s="58" t="e">
        <f>HYPERLINK("#"&amp;"Insumos"&amp;"!A"&amp;MATCH($B12294,#REF!,0),"Ins "&amp;$B12294)</f>
        <v>#REF!</v>
      </c>
      <c r="M12294" s="220"/>
    </row>
    <row r="12295" spans="1:13" ht="38.25" x14ac:dyDescent="0.2">
      <c r="A12295" s="36" t="s">
        <v>3114</v>
      </c>
      <c r="B12295" s="26" t="s">
        <v>6816</v>
      </c>
      <c r="C12295" s="79" t="s">
        <v>10817</v>
      </c>
      <c r="D12295" s="37" t="s">
        <v>5608</v>
      </c>
      <c r="E12295" s="37" t="s">
        <v>464</v>
      </c>
      <c r="F12295" s="41"/>
      <c r="G12295" s="27"/>
      <c r="H12295" s="27"/>
      <c r="I12295" s="27">
        <v>168914</v>
      </c>
      <c r="M12295" s="220">
        <f t="shared" ref="M12295:M12345" si="192">ROUND(I12295*(1+$L$2),0)</f>
        <v>221210</v>
      </c>
    </row>
    <row r="12296" spans="1:13" x14ac:dyDescent="0.2">
      <c r="A12296" s="35" t="s">
        <v>3114</v>
      </c>
      <c r="B12296" s="1" t="s">
        <v>5572</v>
      </c>
      <c r="C12296" s="45" t="s">
        <v>971</v>
      </c>
      <c r="D12296" s="23" t="s">
        <v>5734</v>
      </c>
      <c r="E12296" s="23" t="s">
        <v>4141</v>
      </c>
      <c r="F12296" s="40">
        <v>1.5</v>
      </c>
      <c r="G12296" s="25">
        <v>37863</v>
      </c>
      <c r="H12296" s="25">
        <v>56795</v>
      </c>
      <c r="I12296" s="25"/>
      <c r="J12296" s="58" t="e">
        <f>HYPERLINK("#"&amp;"Insumos"&amp;"!A"&amp;MATCH($B12296,#REF!,0),"Ins "&amp;$B12296)</f>
        <v>#REF!</v>
      </c>
      <c r="M12296" s="220"/>
    </row>
    <row r="12297" spans="1:13" x14ac:dyDescent="0.2">
      <c r="A12297" s="35" t="s">
        <v>3114</v>
      </c>
      <c r="B12297" s="1" t="s">
        <v>263</v>
      </c>
      <c r="C12297" s="45" t="s">
        <v>696</v>
      </c>
      <c r="D12297" s="23" t="s">
        <v>5534</v>
      </c>
      <c r="E12297" s="23" t="s">
        <v>4140</v>
      </c>
      <c r="F12297" s="40">
        <v>1.06E-2</v>
      </c>
      <c r="G12297" s="25">
        <v>187426</v>
      </c>
      <c r="H12297" s="25">
        <v>1987</v>
      </c>
      <c r="I12297" s="25"/>
      <c r="J12297" s="58" t="e">
        <f>HYPERLINK("#"&amp;"Insumos"&amp;"!A"&amp;MATCH($B12297,#REF!,0),"Ins "&amp;$B12297)</f>
        <v>#REF!</v>
      </c>
      <c r="M12297" s="220"/>
    </row>
    <row r="12298" spans="1:13" x14ac:dyDescent="0.2">
      <c r="A12298" s="35" t="s">
        <v>3114</v>
      </c>
      <c r="B12298" s="1" t="s">
        <v>5533</v>
      </c>
      <c r="C12298" s="45" t="s">
        <v>5892</v>
      </c>
      <c r="D12298" s="23" t="s">
        <v>977</v>
      </c>
      <c r="E12298" s="23" t="s">
        <v>4134</v>
      </c>
      <c r="F12298" s="40">
        <v>0.1</v>
      </c>
      <c r="G12298" s="25">
        <v>3623</v>
      </c>
      <c r="H12298" s="25">
        <v>362</v>
      </c>
      <c r="I12298" s="25"/>
      <c r="J12298" s="58" t="e">
        <f>HYPERLINK("#"&amp;"Insumos"&amp;"!A"&amp;MATCH($B12298,#REF!,0),"Ins "&amp;$B12298)</f>
        <v>#REF!</v>
      </c>
      <c r="M12298" s="220"/>
    </row>
    <row r="12299" spans="1:13" x14ac:dyDescent="0.2">
      <c r="A12299" s="35" t="s">
        <v>3114</v>
      </c>
      <c r="B12299" s="1" t="s">
        <v>5007</v>
      </c>
      <c r="C12299" s="45" t="s">
        <v>720</v>
      </c>
      <c r="D12299" s="23" t="s">
        <v>5751</v>
      </c>
      <c r="E12299" s="23" t="s">
        <v>4134</v>
      </c>
      <c r="F12299" s="40">
        <v>1.5</v>
      </c>
      <c r="G12299" s="25">
        <v>1897</v>
      </c>
      <c r="H12299" s="25">
        <v>2846</v>
      </c>
      <c r="I12299" s="25"/>
      <c r="J12299" s="58" t="e">
        <f>HYPERLINK("#"&amp;"Insumos"&amp;"!A"&amp;MATCH($B12299,#REF!,0),"Ins "&amp;$B12299)</f>
        <v>#REF!</v>
      </c>
      <c r="M12299" s="220"/>
    </row>
    <row r="12300" spans="1:13" x14ac:dyDescent="0.2">
      <c r="A12300" s="35" t="s">
        <v>3114</v>
      </c>
      <c r="B12300" s="1" t="s">
        <v>5374</v>
      </c>
      <c r="C12300" s="45" t="s">
        <v>245</v>
      </c>
      <c r="D12300" s="23" t="s">
        <v>5751</v>
      </c>
      <c r="E12300" s="23" t="s">
        <v>467</v>
      </c>
      <c r="F12300" s="40">
        <v>6</v>
      </c>
      <c r="G12300" s="25">
        <v>690</v>
      </c>
      <c r="H12300" s="25">
        <v>4140</v>
      </c>
      <c r="I12300" s="25"/>
      <c r="J12300" s="58" t="e">
        <f>HYPERLINK("#"&amp;"Insumos"&amp;"!A"&amp;MATCH($B12300,#REF!,0),"Ins "&amp;$B12300)</f>
        <v>#REF!</v>
      </c>
      <c r="M12300" s="220"/>
    </row>
    <row r="12301" spans="1:13" x14ac:dyDescent="0.2">
      <c r="A12301" s="35" t="s">
        <v>3114</v>
      </c>
      <c r="B12301" s="1" t="s">
        <v>5174</v>
      </c>
      <c r="C12301" s="45" t="s">
        <v>1207</v>
      </c>
      <c r="D12301" s="23" t="s">
        <v>5751</v>
      </c>
      <c r="E12301" s="23" t="s">
        <v>4146</v>
      </c>
      <c r="F12301" s="40">
        <v>0.5</v>
      </c>
      <c r="G12301" s="25">
        <v>9834</v>
      </c>
      <c r="H12301" s="25">
        <v>4917</v>
      </c>
      <c r="I12301" s="25"/>
      <c r="J12301" s="58" t="e">
        <f>HYPERLINK("#"&amp;"Insumos"&amp;"!A"&amp;MATCH($B12301,#REF!,0),"Ins "&amp;$B12301)</f>
        <v>#REF!</v>
      </c>
      <c r="M12301" s="220"/>
    </row>
    <row r="12302" spans="1:13" x14ac:dyDescent="0.2">
      <c r="A12302" s="35" t="s">
        <v>3114</v>
      </c>
      <c r="B12302" s="1" t="s">
        <v>1050</v>
      </c>
      <c r="C12302" s="45" t="s">
        <v>1063</v>
      </c>
      <c r="D12302" s="23" t="s">
        <v>5751</v>
      </c>
      <c r="E12302" s="23" t="s">
        <v>4136</v>
      </c>
      <c r="F12302" s="40">
        <v>3</v>
      </c>
      <c r="G12302" s="25">
        <v>34</v>
      </c>
      <c r="H12302" s="25">
        <v>102</v>
      </c>
      <c r="I12302" s="25"/>
      <c r="J12302" s="58" t="e">
        <f>HYPERLINK("#"&amp;"Insumos"&amp;"!A"&amp;MATCH($B12302,#REF!,0),"Ins "&amp;$B12302)</f>
        <v>#REF!</v>
      </c>
      <c r="M12302" s="220"/>
    </row>
    <row r="12303" spans="1:13" x14ac:dyDescent="0.2">
      <c r="A12303" s="35" t="s">
        <v>3114</v>
      </c>
      <c r="B12303" s="1" t="s">
        <v>4408</v>
      </c>
      <c r="C12303" s="45" t="s">
        <v>506</v>
      </c>
      <c r="D12303" s="23" t="s">
        <v>5751</v>
      </c>
      <c r="E12303" s="23" t="s">
        <v>4134</v>
      </c>
      <c r="F12303" s="40">
        <v>0.17</v>
      </c>
      <c r="G12303" s="25">
        <v>575088</v>
      </c>
      <c r="H12303" s="25">
        <v>97765</v>
      </c>
      <c r="I12303" s="25"/>
      <c r="J12303" s="58" t="e">
        <f>HYPERLINK("#"&amp;"Insumos"&amp;"!A"&amp;MATCH($B12303,#REF!,0),"Ins "&amp;$B12303)</f>
        <v>#REF!</v>
      </c>
      <c r="M12303" s="220"/>
    </row>
    <row r="12304" spans="1:13" ht="38.25" x14ac:dyDescent="0.2">
      <c r="A12304" s="36" t="s">
        <v>3116</v>
      </c>
      <c r="B12304" s="26" t="s">
        <v>6816</v>
      </c>
      <c r="C12304" s="79" t="s">
        <v>8901</v>
      </c>
      <c r="D12304" s="37" t="s">
        <v>5608</v>
      </c>
      <c r="E12304" s="37" t="s">
        <v>465</v>
      </c>
      <c r="F12304" s="41"/>
      <c r="G12304" s="27"/>
      <c r="H12304" s="27"/>
      <c r="I12304" s="27">
        <v>117691</v>
      </c>
      <c r="M12304" s="220">
        <f t="shared" si="192"/>
        <v>154128</v>
      </c>
    </row>
    <row r="12305" spans="1:13" x14ac:dyDescent="0.2">
      <c r="A12305" s="35" t="s">
        <v>3116</v>
      </c>
      <c r="B12305" s="34" t="s">
        <v>5604</v>
      </c>
      <c r="C12305" s="45" t="s">
        <v>540</v>
      </c>
      <c r="D12305" s="23" t="s">
        <v>5585</v>
      </c>
      <c r="E12305" s="23" t="s">
        <v>466</v>
      </c>
      <c r="F12305" s="40">
        <v>0.04</v>
      </c>
      <c r="G12305" s="25">
        <v>531559</v>
      </c>
      <c r="H12305" s="25">
        <v>21262</v>
      </c>
      <c r="I12305" s="25"/>
      <c r="M12305" s="220"/>
    </row>
    <row r="12306" spans="1:13" x14ac:dyDescent="0.2">
      <c r="A12306" s="35" t="s">
        <v>3116</v>
      </c>
      <c r="B12306" s="1" t="s">
        <v>5572</v>
      </c>
      <c r="C12306" s="45" t="s">
        <v>971</v>
      </c>
      <c r="D12306" s="23" t="s">
        <v>5734</v>
      </c>
      <c r="E12306" s="23" t="s">
        <v>4141</v>
      </c>
      <c r="F12306" s="40">
        <v>1.2</v>
      </c>
      <c r="G12306" s="25">
        <v>37863</v>
      </c>
      <c r="H12306" s="25">
        <v>45436</v>
      </c>
      <c r="I12306" s="25"/>
      <c r="J12306" s="58" t="e">
        <f>HYPERLINK("#"&amp;"Insumos"&amp;"!A"&amp;MATCH($B12306,#REF!,0),"Ins "&amp;$B12306)</f>
        <v>#REF!</v>
      </c>
      <c r="M12306" s="220"/>
    </row>
    <row r="12307" spans="1:13" x14ac:dyDescent="0.2">
      <c r="A12307" s="35" t="s">
        <v>3116</v>
      </c>
      <c r="B12307" s="1" t="s">
        <v>263</v>
      </c>
      <c r="C12307" s="45" t="s">
        <v>696</v>
      </c>
      <c r="D12307" s="23" t="s">
        <v>5534</v>
      </c>
      <c r="E12307" s="23" t="s">
        <v>4140</v>
      </c>
      <c r="F12307" s="40">
        <v>5.3E-3</v>
      </c>
      <c r="G12307" s="25">
        <v>187426</v>
      </c>
      <c r="H12307" s="25">
        <v>993</v>
      </c>
      <c r="I12307" s="25"/>
      <c r="J12307" s="58" t="e">
        <f>HYPERLINK("#"&amp;"Insumos"&amp;"!A"&amp;MATCH($B12307,#REF!,0),"Ins "&amp;$B12307)</f>
        <v>#REF!</v>
      </c>
      <c r="M12307" s="220"/>
    </row>
    <row r="12308" spans="1:13" x14ac:dyDescent="0.2">
      <c r="A12308" s="35" t="s">
        <v>3116</v>
      </c>
      <c r="B12308" s="1" t="s">
        <v>5533</v>
      </c>
      <c r="C12308" s="45" t="s">
        <v>5892</v>
      </c>
      <c r="D12308" s="23" t="s">
        <v>977</v>
      </c>
      <c r="E12308" s="23" t="s">
        <v>4134</v>
      </c>
      <c r="F12308" s="40">
        <v>0.02</v>
      </c>
      <c r="G12308" s="25">
        <v>3623</v>
      </c>
      <c r="H12308" s="25">
        <v>72</v>
      </c>
      <c r="I12308" s="25"/>
      <c r="J12308" s="58" t="e">
        <f>HYPERLINK("#"&amp;"Insumos"&amp;"!A"&amp;MATCH($B12308,#REF!,0),"Ins "&amp;$B12308)</f>
        <v>#REF!</v>
      </c>
      <c r="M12308" s="220"/>
    </row>
    <row r="12309" spans="1:13" x14ac:dyDescent="0.2">
      <c r="A12309" s="35" t="s">
        <v>3116</v>
      </c>
      <c r="B12309" s="1" t="s">
        <v>4598</v>
      </c>
      <c r="C12309" s="45" t="s">
        <v>8895</v>
      </c>
      <c r="D12309" s="23" t="s">
        <v>5751</v>
      </c>
      <c r="E12309" s="23" t="s">
        <v>467</v>
      </c>
      <c r="F12309" s="40">
        <v>0.25</v>
      </c>
      <c r="G12309" s="25">
        <v>6656</v>
      </c>
      <c r="H12309" s="25">
        <v>1664</v>
      </c>
      <c r="I12309" s="25"/>
      <c r="J12309" s="58" t="e">
        <f>HYPERLINK("#"&amp;"Insumos"&amp;"!A"&amp;MATCH($B12309,#REF!,0),"Ins "&amp;$B12309)</f>
        <v>#REF!</v>
      </c>
      <c r="M12309" s="220"/>
    </row>
    <row r="12310" spans="1:13" x14ac:dyDescent="0.2">
      <c r="A12310" s="35" t="s">
        <v>3116</v>
      </c>
      <c r="B12310" s="1" t="s">
        <v>4639</v>
      </c>
      <c r="C12310" s="45" t="s">
        <v>2131</v>
      </c>
      <c r="D12310" s="23" t="s">
        <v>5751</v>
      </c>
      <c r="E12310" s="23" t="s">
        <v>465</v>
      </c>
      <c r="F12310" s="40">
        <v>1.1000000000000001</v>
      </c>
      <c r="G12310" s="25">
        <v>34973</v>
      </c>
      <c r="H12310" s="25">
        <v>38470</v>
      </c>
      <c r="I12310" s="25"/>
      <c r="J12310" s="58" t="e">
        <f>HYPERLINK("#"&amp;"Insumos"&amp;"!A"&amp;MATCH($B12310,#REF!,0),"Ins "&amp;$B12310)</f>
        <v>#REF!</v>
      </c>
      <c r="M12310" s="220"/>
    </row>
    <row r="12311" spans="1:13" x14ac:dyDescent="0.2">
      <c r="A12311" s="35" t="s">
        <v>3116</v>
      </c>
      <c r="B12311" s="1" t="s">
        <v>5007</v>
      </c>
      <c r="C12311" s="45" t="s">
        <v>720</v>
      </c>
      <c r="D12311" s="23" t="s">
        <v>5751</v>
      </c>
      <c r="E12311" s="23" t="s">
        <v>4134</v>
      </c>
      <c r="F12311" s="40">
        <v>0.7</v>
      </c>
      <c r="G12311" s="25">
        <v>1897</v>
      </c>
      <c r="H12311" s="25">
        <v>1328</v>
      </c>
      <c r="I12311" s="25"/>
      <c r="J12311" s="58" t="e">
        <f>HYPERLINK("#"&amp;"Insumos"&amp;"!A"&amp;MATCH($B12311,#REF!,0),"Ins "&amp;$B12311)</f>
        <v>#REF!</v>
      </c>
      <c r="M12311" s="220"/>
    </row>
    <row r="12312" spans="1:13" x14ac:dyDescent="0.2">
      <c r="A12312" s="35" t="s">
        <v>3116</v>
      </c>
      <c r="B12312" s="34" t="s">
        <v>5178</v>
      </c>
      <c r="C12312" s="45" t="s">
        <v>8896</v>
      </c>
      <c r="D12312" s="23" t="s">
        <v>5751</v>
      </c>
      <c r="E12312" s="23" t="s">
        <v>467</v>
      </c>
      <c r="F12312" s="40">
        <v>4.5</v>
      </c>
      <c r="G12312" s="25">
        <v>1873</v>
      </c>
      <c r="H12312" s="25">
        <v>8429</v>
      </c>
      <c r="I12312" s="25"/>
      <c r="J12312" s="58" t="e">
        <f>HYPERLINK("#"&amp;"Insumos"&amp;"!A"&amp;MATCH($B12312,#REF!,0),"Ins "&amp;$B12312)</f>
        <v>#REF!</v>
      </c>
      <c r="M12312" s="220"/>
    </row>
    <row r="12313" spans="1:13" x14ac:dyDescent="0.2">
      <c r="A12313" s="35" t="s">
        <v>3116</v>
      </c>
      <c r="B12313" s="1" t="s">
        <v>1050</v>
      </c>
      <c r="C12313" s="45" t="s">
        <v>1063</v>
      </c>
      <c r="D12313" s="23" t="s">
        <v>5751</v>
      </c>
      <c r="E12313" s="23" t="s">
        <v>4136</v>
      </c>
      <c r="F12313" s="40">
        <v>1.08</v>
      </c>
      <c r="G12313" s="25">
        <v>34</v>
      </c>
      <c r="H12313" s="25">
        <v>37</v>
      </c>
      <c r="I12313" s="25"/>
      <c r="J12313" s="58" t="e">
        <f>HYPERLINK("#"&amp;"Insumos"&amp;"!A"&amp;MATCH($B12313,#REF!,0),"Ins "&amp;$B12313)</f>
        <v>#REF!</v>
      </c>
      <c r="M12313" s="220"/>
    </row>
    <row r="12314" spans="1:13" ht="25.5" x14ac:dyDescent="0.2">
      <c r="A12314" s="36" t="s">
        <v>3117</v>
      </c>
      <c r="B12314" s="26" t="s">
        <v>6816</v>
      </c>
      <c r="C12314" s="79" t="s">
        <v>2132</v>
      </c>
      <c r="D12314" s="37" t="s">
        <v>5608</v>
      </c>
      <c r="E12314" s="37" t="s">
        <v>465</v>
      </c>
      <c r="F12314" s="41"/>
      <c r="G12314" s="27"/>
      <c r="H12314" s="27"/>
      <c r="I12314" s="27">
        <v>170026</v>
      </c>
      <c r="M12314" s="220">
        <f t="shared" si="192"/>
        <v>222666</v>
      </c>
    </row>
    <row r="12315" spans="1:13" x14ac:dyDescent="0.2">
      <c r="A12315" s="35" t="s">
        <v>3117</v>
      </c>
      <c r="B12315" s="1" t="s">
        <v>5572</v>
      </c>
      <c r="C12315" s="45" t="s">
        <v>971</v>
      </c>
      <c r="D12315" s="23" t="s">
        <v>5734</v>
      </c>
      <c r="E12315" s="23" t="s">
        <v>4141</v>
      </c>
      <c r="F12315" s="40">
        <v>0.66</v>
      </c>
      <c r="G12315" s="25">
        <v>37863</v>
      </c>
      <c r="H12315" s="25">
        <v>24990</v>
      </c>
      <c r="I12315" s="25"/>
      <c r="J12315" s="58" t="e">
        <f>HYPERLINK("#"&amp;"Insumos"&amp;"!A"&amp;MATCH($B12315,#REF!,0),"Ins "&amp;$B12315)</f>
        <v>#REF!</v>
      </c>
      <c r="M12315" s="220"/>
    </row>
    <row r="12316" spans="1:13" x14ac:dyDescent="0.2">
      <c r="A12316" s="35" t="s">
        <v>3117</v>
      </c>
      <c r="B12316" s="1" t="s">
        <v>263</v>
      </c>
      <c r="C12316" s="45" t="s">
        <v>696</v>
      </c>
      <c r="D12316" s="23" t="s">
        <v>5534</v>
      </c>
      <c r="E12316" s="23" t="s">
        <v>4140</v>
      </c>
      <c r="F12316" s="40">
        <v>1.46E-2</v>
      </c>
      <c r="G12316" s="25">
        <v>187426</v>
      </c>
      <c r="H12316" s="25">
        <v>2736</v>
      </c>
      <c r="I12316" s="25"/>
      <c r="J12316" s="58" t="e">
        <f>HYPERLINK("#"&amp;"Insumos"&amp;"!A"&amp;MATCH($B12316,#REF!,0),"Ins "&amp;$B12316)</f>
        <v>#REF!</v>
      </c>
      <c r="M12316" s="220"/>
    </row>
    <row r="12317" spans="1:13" x14ac:dyDescent="0.2">
      <c r="A12317" s="35" t="s">
        <v>3117</v>
      </c>
      <c r="B12317" s="1" t="s">
        <v>5533</v>
      </c>
      <c r="C12317" s="45" t="s">
        <v>5892</v>
      </c>
      <c r="D12317" s="23" t="s">
        <v>977</v>
      </c>
      <c r="E12317" s="23" t="s">
        <v>4134</v>
      </c>
      <c r="F12317" s="40">
        <v>0.02</v>
      </c>
      <c r="G12317" s="25">
        <v>3623</v>
      </c>
      <c r="H12317" s="25">
        <v>72</v>
      </c>
      <c r="I12317" s="25"/>
      <c r="J12317" s="58" t="e">
        <f>HYPERLINK("#"&amp;"Insumos"&amp;"!A"&amp;MATCH($B12317,#REF!,0),"Ins "&amp;$B12317)</f>
        <v>#REF!</v>
      </c>
      <c r="M12317" s="220"/>
    </row>
    <row r="12318" spans="1:13" x14ac:dyDescent="0.2">
      <c r="A12318" s="35" t="s">
        <v>3117</v>
      </c>
      <c r="B12318" s="1" t="s">
        <v>4640</v>
      </c>
      <c r="C12318" s="45" t="s">
        <v>2133</v>
      </c>
      <c r="D12318" s="23" t="s">
        <v>5751</v>
      </c>
      <c r="E12318" s="23" t="s">
        <v>4134</v>
      </c>
      <c r="F12318" s="40">
        <v>2.5</v>
      </c>
      <c r="G12318" s="25">
        <v>44492</v>
      </c>
      <c r="H12318" s="25">
        <v>111230</v>
      </c>
      <c r="I12318" s="25"/>
      <c r="J12318" s="58" t="e">
        <f>HYPERLINK("#"&amp;"Insumos"&amp;"!A"&amp;MATCH($B12318,#REF!,0),"Ins "&amp;$B12318)</f>
        <v>#REF!</v>
      </c>
      <c r="M12318" s="220"/>
    </row>
    <row r="12319" spans="1:13" x14ac:dyDescent="0.2">
      <c r="A12319" s="35" t="s">
        <v>3117</v>
      </c>
      <c r="B12319" s="1" t="s">
        <v>5007</v>
      </c>
      <c r="C12319" s="45" t="s">
        <v>720</v>
      </c>
      <c r="D12319" s="23" t="s">
        <v>5751</v>
      </c>
      <c r="E12319" s="23" t="s">
        <v>4134</v>
      </c>
      <c r="F12319" s="40">
        <v>0.7</v>
      </c>
      <c r="G12319" s="25">
        <v>1897</v>
      </c>
      <c r="H12319" s="25">
        <v>1328</v>
      </c>
      <c r="I12319" s="25"/>
      <c r="J12319" s="58" t="e">
        <f>HYPERLINK("#"&amp;"Insumos"&amp;"!A"&amp;MATCH($B12319,#REF!,0),"Ins "&amp;$B12319)</f>
        <v>#REF!</v>
      </c>
      <c r="M12319" s="220"/>
    </row>
    <row r="12320" spans="1:13" x14ac:dyDescent="0.2">
      <c r="A12320" s="35" t="s">
        <v>3117</v>
      </c>
      <c r="B12320" s="1" t="s">
        <v>4553</v>
      </c>
      <c r="C12320" s="45" t="s">
        <v>2124</v>
      </c>
      <c r="D12320" s="23" t="s">
        <v>5751</v>
      </c>
      <c r="E12320" s="23" t="s">
        <v>464</v>
      </c>
      <c r="F12320" s="40">
        <v>2.5</v>
      </c>
      <c r="G12320" s="25">
        <v>11868</v>
      </c>
      <c r="H12320" s="25">
        <v>29670</v>
      </c>
      <c r="I12320" s="25"/>
      <c r="J12320" s="58" t="e">
        <f>HYPERLINK("#"&amp;"Insumos"&amp;"!A"&amp;MATCH($B12320,#REF!,0),"Ins "&amp;$B12320)</f>
        <v>#REF!</v>
      </c>
      <c r="M12320" s="220"/>
    </row>
    <row r="12321" spans="1:13" ht="25.5" x14ac:dyDescent="0.2">
      <c r="A12321" s="36" t="s">
        <v>3118</v>
      </c>
      <c r="B12321" s="26" t="s">
        <v>6816</v>
      </c>
      <c r="C12321" s="79" t="s">
        <v>2134</v>
      </c>
      <c r="D12321" s="37" t="s">
        <v>5608</v>
      </c>
      <c r="E12321" s="37" t="s">
        <v>465</v>
      </c>
      <c r="F12321" s="41"/>
      <c r="G12321" s="27"/>
      <c r="H12321" s="27"/>
      <c r="I12321" s="27">
        <v>115750</v>
      </c>
      <c r="M12321" s="220">
        <f t="shared" si="192"/>
        <v>151586</v>
      </c>
    </row>
    <row r="12322" spans="1:13" x14ac:dyDescent="0.2">
      <c r="A12322" s="35" t="s">
        <v>3118</v>
      </c>
      <c r="B12322" s="1" t="s">
        <v>5572</v>
      </c>
      <c r="C12322" s="45" t="s">
        <v>971</v>
      </c>
      <c r="D12322" s="23" t="s">
        <v>5734</v>
      </c>
      <c r="E12322" s="23" t="s">
        <v>4141</v>
      </c>
      <c r="F12322" s="40">
        <v>1</v>
      </c>
      <c r="G12322" s="25">
        <v>37863</v>
      </c>
      <c r="H12322" s="25">
        <v>37863</v>
      </c>
      <c r="I12322" s="25"/>
      <c r="J12322" s="58" t="e">
        <f>HYPERLINK("#"&amp;"Insumos"&amp;"!A"&amp;MATCH($B12322,#REF!,0),"Ins "&amp;$B12322)</f>
        <v>#REF!</v>
      </c>
      <c r="M12322" s="220"/>
    </row>
    <row r="12323" spans="1:13" x14ac:dyDescent="0.2">
      <c r="A12323" s="35" t="s">
        <v>3118</v>
      </c>
      <c r="B12323" s="1" t="s">
        <v>263</v>
      </c>
      <c r="C12323" s="45" t="s">
        <v>696</v>
      </c>
      <c r="D12323" s="23" t="s">
        <v>5534</v>
      </c>
      <c r="E12323" s="23" t="s">
        <v>4140</v>
      </c>
      <c r="F12323" s="40">
        <v>7.9000000000000008E-3</v>
      </c>
      <c r="G12323" s="25">
        <v>187426</v>
      </c>
      <c r="H12323" s="25">
        <v>1481</v>
      </c>
      <c r="I12323" s="25"/>
      <c r="J12323" s="58" t="e">
        <f>HYPERLINK("#"&amp;"Insumos"&amp;"!A"&amp;MATCH($B12323,#REF!,0),"Ins "&amp;$B12323)</f>
        <v>#REF!</v>
      </c>
      <c r="M12323" s="220"/>
    </row>
    <row r="12324" spans="1:13" x14ac:dyDescent="0.2">
      <c r="A12324" s="35" t="s">
        <v>3118</v>
      </c>
      <c r="B12324" s="1" t="s">
        <v>5533</v>
      </c>
      <c r="C12324" s="45" t="s">
        <v>5892</v>
      </c>
      <c r="D12324" s="23" t="s">
        <v>977</v>
      </c>
      <c r="E12324" s="23" t="s">
        <v>4134</v>
      </c>
      <c r="F12324" s="40">
        <v>0.02</v>
      </c>
      <c r="G12324" s="25">
        <v>3623</v>
      </c>
      <c r="H12324" s="25">
        <v>72</v>
      </c>
      <c r="I12324" s="25"/>
      <c r="J12324" s="58" t="e">
        <f>HYPERLINK("#"&amp;"Insumos"&amp;"!A"&amp;MATCH($B12324,#REF!,0),"Ins "&amp;$B12324)</f>
        <v>#REF!</v>
      </c>
      <c r="M12324" s="220"/>
    </row>
    <row r="12325" spans="1:13" x14ac:dyDescent="0.2">
      <c r="A12325" s="35" t="s">
        <v>3118</v>
      </c>
      <c r="B12325" s="1" t="s">
        <v>5007</v>
      </c>
      <c r="C12325" s="45" t="s">
        <v>720</v>
      </c>
      <c r="D12325" s="23" t="s">
        <v>5751</v>
      </c>
      <c r="E12325" s="23" t="s">
        <v>4134</v>
      </c>
      <c r="F12325" s="40">
        <v>0.7</v>
      </c>
      <c r="G12325" s="25">
        <v>1897</v>
      </c>
      <c r="H12325" s="25">
        <v>1328</v>
      </c>
      <c r="I12325" s="25"/>
      <c r="J12325" s="58" t="e">
        <f>HYPERLINK("#"&amp;"Insumos"&amp;"!A"&amp;MATCH($B12325,#REF!,0),"Ins "&amp;$B12325)</f>
        <v>#REF!</v>
      </c>
      <c r="M12325" s="220"/>
    </row>
    <row r="12326" spans="1:13" x14ac:dyDescent="0.2">
      <c r="A12326" s="35" t="s">
        <v>3118</v>
      </c>
      <c r="B12326" s="1" t="s">
        <v>4554</v>
      </c>
      <c r="C12326" s="45" t="s">
        <v>2125</v>
      </c>
      <c r="D12326" s="23" t="s">
        <v>5751</v>
      </c>
      <c r="E12326" s="23" t="s">
        <v>4134</v>
      </c>
      <c r="F12326" s="40">
        <v>1.85</v>
      </c>
      <c r="G12326" s="25">
        <v>25567</v>
      </c>
      <c r="H12326" s="25">
        <v>47299</v>
      </c>
      <c r="I12326" s="25"/>
      <c r="J12326" s="58" t="e">
        <f>HYPERLINK("#"&amp;"Insumos"&amp;"!A"&amp;MATCH($B12326,#REF!,0),"Ins "&amp;$B12326)</f>
        <v>#REF!</v>
      </c>
      <c r="M12326" s="220"/>
    </row>
    <row r="12327" spans="1:13" x14ac:dyDescent="0.2">
      <c r="A12327" s="35" t="s">
        <v>3118</v>
      </c>
      <c r="B12327" s="1" t="s">
        <v>4555</v>
      </c>
      <c r="C12327" s="45" t="s">
        <v>2126</v>
      </c>
      <c r="D12327" s="23" t="s">
        <v>5751</v>
      </c>
      <c r="E12327" s="23" t="s">
        <v>4134</v>
      </c>
      <c r="F12327" s="40">
        <v>1.1000000000000001</v>
      </c>
      <c r="G12327" s="25">
        <v>25188</v>
      </c>
      <c r="H12327" s="25">
        <v>27707</v>
      </c>
      <c r="I12327" s="25"/>
      <c r="J12327" s="58" t="e">
        <f>HYPERLINK("#"&amp;"Insumos"&amp;"!A"&amp;MATCH($B12327,#REF!,0),"Ins "&amp;$B12327)</f>
        <v>#REF!</v>
      </c>
      <c r="M12327" s="220"/>
    </row>
    <row r="12328" spans="1:13" ht="51" x14ac:dyDescent="0.2">
      <c r="A12328" s="36" t="s">
        <v>5791</v>
      </c>
      <c r="B12328" s="26" t="s">
        <v>6816</v>
      </c>
      <c r="C12328" s="79" t="s">
        <v>5792</v>
      </c>
      <c r="D12328" s="37" t="s">
        <v>5608</v>
      </c>
      <c r="E12328" s="37" t="s">
        <v>464</v>
      </c>
      <c r="F12328" s="41"/>
      <c r="G12328" s="27"/>
      <c r="H12328" s="27"/>
      <c r="I12328" s="27">
        <v>210840</v>
      </c>
      <c r="M12328" s="220">
        <f t="shared" si="192"/>
        <v>276116</v>
      </c>
    </row>
    <row r="12329" spans="1:13" x14ac:dyDescent="0.2">
      <c r="A12329" s="35" t="s">
        <v>5791</v>
      </c>
      <c r="B12329" s="1" t="s">
        <v>5604</v>
      </c>
      <c r="C12329" s="45" t="s">
        <v>540</v>
      </c>
      <c r="D12329" s="23" t="s">
        <v>5585</v>
      </c>
      <c r="E12329" s="23" t="s">
        <v>466</v>
      </c>
      <c r="F12329" s="40">
        <v>0.03</v>
      </c>
      <c r="G12329" s="25">
        <v>531559</v>
      </c>
      <c r="H12329" s="25">
        <v>15947</v>
      </c>
      <c r="I12329" s="25"/>
      <c r="M12329" s="220"/>
    </row>
    <row r="12330" spans="1:13" x14ac:dyDescent="0.2">
      <c r="A12330" s="35" t="s">
        <v>5791</v>
      </c>
      <c r="B12330" s="1" t="s">
        <v>5572</v>
      </c>
      <c r="C12330" s="45" t="s">
        <v>971</v>
      </c>
      <c r="D12330" s="23" t="s">
        <v>5734</v>
      </c>
      <c r="E12330" s="23" t="s">
        <v>4141</v>
      </c>
      <c r="F12330" s="40">
        <v>1</v>
      </c>
      <c r="G12330" s="25">
        <v>37863</v>
      </c>
      <c r="H12330" s="25">
        <v>37863</v>
      </c>
      <c r="I12330" s="25"/>
      <c r="J12330" s="58" t="e">
        <f>HYPERLINK("#"&amp;"Insumos"&amp;"!A"&amp;MATCH($B12330,#REF!,0),"Ins "&amp;$B12330)</f>
        <v>#REF!</v>
      </c>
      <c r="M12330" s="220"/>
    </row>
    <row r="12331" spans="1:13" x14ac:dyDescent="0.2">
      <c r="A12331" s="35" t="s">
        <v>5791</v>
      </c>
      <c r="B12331" s="1" t="s">
        <v>263</v>
      </c>
      <c r="C12331" s="45" t="s">
        <v>696</v>
      </c>
      <c r="D12331" s="23" t="s">
        <v>5534</v>
      </c>
      <c r="E12331" s="23" t="s">
        <v>4140</v>
      </c>
      <c r="F12331" s="40">
        <v>0.02</v>
      </c>
      <c r="G12331" s="25">
        <v>187426</v>
      </c>
      <c r="H12331" s="25">
        <v>3749</v>
      </c>
      <c r="I12331" s="25"/>
      <c r="J12331" s="58" t="e">
        <f>HYPERLINK("#"&amp;"Insumos"&amp;"!A"&amp;MATCH($B12331,#REF!,0),"Ins "&amp;$B12331)</f>
        <v>#REF!</v>
      </c>
      <c r="M12331" s="220"/>
    </row>
    <row r="12332" spans="1:13" x14ac:dyDescent="0.2">
      <c r="A12332" s="35" t="s">
        <v>5791</v>
      </c>
      <c r="B12332" s="1" t="s">
        <v>5536</v>
      </c>
      <c r="C12332" s="45" t="s">
        <v>1653</v>
      </c>
      <c r="D12332" s="23" t="s">
        <v>5534</v>
      </c>
      <c r="E12332" s="23" t="s">
        <v>4140</v>
      </c>
      <c r="F12332" s="40">
        <v>0.1</v>
      </c>
      <c r="G12332" s="25">
        <v>63049</v>
      </c>
      <c r="H12332" s="25">
        <v>6305</v>
      </c>
      <c r="I12332" s="25"/>
      <c r="J12332" s="58" t="e">
        <f>HYPERLINK("#"&amp;"Insumos"&amp;"!A"&amp;MATCH($B12332,#REF!,0),"Ins "&amp;$B12332)</f>
        <v>#REF!</v>
      </c>
      <c r="M12332" s="220"/>
    </row>
    <row r="12333" spans="1:13" x14ac:dyDescent="0.2">
      <c r="A12333" s="35" t="s">
        <v>5791</v>
      </c>
      <c r="B12333" s="1" t="s">
        <v>5533</v>
      </c>
      <c r="C12333" s="45" t="s">
        <v>5892</v>
      </c>
      <c r="D12333" s="23" t="s">
        <v>977</v>
      </c>
      <c r="E12333" s="23" t="s">
        <v>4134</v>
      </c>
      <c r="F12333" s="40">
        <v>0.25</v>
      </c>
      <c r="G12333" s="25">
        <v>3623</v>
      </c>
      <c r="H12333" s="25">
        <v>906</v>
      </c>
      <c r="I12333" s="25"/>
      <c r="J12333" s="58" t="e">
        <f>HYPERLINK("#"&amp;"Insumos"&amp;"!A"&amp;MATCH($B12333,#REF!,0),"Ins "&amp;$B12333)</f>
        <v>#REF!</v>
      </c>
      <c r="M12333" s="220"/>
    </row>
    <row r="12334" spans="1:13" ht="25.5" x14ac:dyDescent="0.2">
      <c r="A12334" s="35" t="s">
        <v>5791</v>
      </c>
      <c r="B12334" s="1" t="s">
        <v>4596</v>
      </c>
      <c r="C12334" s="45" t="s">
        <v>6544</v>
      </c>
      <c r="D12334" s="23" t="s">
        <v>5751</v>
      </c>
      <c r="E12334" s="23" t="s">
        <v>465</v>
      </c>
      <c r="F12334" s="40">
        <v>1.1000000000000001</v>
      </c>
      <c r="G12334" s="25">
        <v>96304</v>
      </c>
      <c r="H12334" s="25">
        <v>105934</v>
      </c>
      <c r="I12334" s="25"/>
      <c r="J12334" s="58" t="e">
        <f>HYPERLINK("#"&amp;"Insumos"&amp;"!A"&amp;MATCH($B12334,#REF!,0),"Ins "&amp;$B12334)</f>
        <v>#REF!</v>
      </c>
      <c r="M12334" s="220"/>
    </row>
    <row r="12335" spans="1:13" x14ac:dyDescent="0.2">
      <c r="A12335" s="35" t="s">
        <v>5791</v>
      </c>
      <c r="B12335" s="1" t="s">
        <v>4598</v>
      </c>
      <c r="C12335" s="45" t="s">
        <v>8895</v>
      </c>
      <c r="D12335" s="23" t="s">
        <v>5751</v>
      </c>
      <c r="E12335" s="23" t="s">
        <v>467</v>
      </c>
      <c r="F12335" s="40">
        <v>0.3</v>
      </c>
      <c r="G12335" s="25">
        <v>6656</v>
      </c>
      <c r="H12335" s="25">
        <v>1997</v>
      </c>
      <c r="I12335" s="25"/>
      <c r="J12335" s="58" t="e">
        <f>HYPERLINK("#"&amp;"Insumos"&amp;"!A"&amp;MATCH($B12335,#REF!,0),"Ins "&amp;$B12335)</f>
        <v>#REF!</v>
      </c>
      <c r="M12335" s="220"/>
    </row>
    <row r="12336" spans="1:13" x14ac:dyDescent="0.2">
      <c r="A12336" s="35" t="s">
        <v>5791</v>
      </c>
      <c r="B12336" s="1" t="s">
        <v>4638</v>
      </c>
      <c r="C12336" s="45" t="s">
        <v>1627</v>
      </c>
      <c r="D12336" s="23" t="s">
        <v>5751</v>
      </c>
      <c r="E12336" s="23" t="s">
        <v>4146</v>
      </c>
      <c r="F12336" s="40">
        <v>1.5</v>
      </c>
      <c r="G12336" s="25">
        <v>24793</v>
      </c>
      <c r="H12336" s="25">
        <v>37190</v>
      </c>
      <c r="I12336" s="25"/>
      <c r="J12336" s="58" t="e">
        <f>HYPERLINK("#"&amp;"Insumos"&amp;"!A"&amp;MATCH($B12336,#REF!,0),"Ins "&amp;$B12336)</f>
        <v>#REF!</v>
      </c>
      <c r="M12336" s="220"/>
    </row>
    <row r="12337" spans="1:13" x14ac:dyDescent="0.2">
      <c r="A12337" s="35" t="s">
        <v>5791</v>
      </c>
      <c r="B12337" s="1" t="s">
        <v>5007</v>
      </c>
      <c r="C12337" s="45" t="s">
        <v>720</v>
      </c>
      <c r="D12337" s="23" t="s">
        <v>5751</v>
      </c>
      <c r="E12337" s="23" t="s">
        <v>4134</v>
      </c>
      <c r="F12337" s="40">
        <v>0.5</v>
      </c>
      <c r="G12337" s="25">
        <v>1897</v>
      </c>
      <c r="H12337" s="25">
        <v>949</v>
      </c>
      <c r="I12337" s="25"/>
      <c r="J12337" s="58" t="e">
        <f>HYPERLINK("#"&amp;"Insumos"&amp;"!A"&amp;MATCH($B12337,#REF!,0),"Ins "&amp;$B12337)</f>
        <v>#REF!</v>
      </c>
      <c r="M12337" s="220"/>
    </row>
    <row r="12338" spans="1:13" ht="25.5" x14ac:dyDescent="0.2">
      <c r="A12338" s="36" t="s">
        <v>5793</v>
      </c>
      <c r="B12338" s="26" t="s">
        <v>6816</v>
      </c>
      <c r="C12338" s="79" t="s">
        <v>5794</v>
      </c>
      <c r="D12338" s="37" t="s">
        <v>5608</v>
      </c>
      <c r="E12338" s="37" t="s">
        <v>464</v>
      </c>
      <c r="F12338" s="41"/>
      <c r="G12338" s="27"/>
      <c r="H12338" s="27"/>
      <c r="I12338" s="27">
        <v>53589</v>
      </c>
      <c r="M12338" s="220">
        <f t="shared" si="192"/>
        <v>70180</v>
      </c>
    </row>
    <row r="12339" spans="1:13" x14ac:dyDescent="0.2">
      <c r="A12339" s="35" t="s">
        <v>5793</v>
      </c>
      <c r="B12339" s="1" t="s">
        <v>5572</v>
      </c>
      <c r="C12339" s="45" t="s">
        <v>971</v>
      </c>
      <c r="D12339" s="23" t="s">
        <v>5734</v>
      </c>
      <c r="E12339" s="23" t="s">
        <v>4141</v>
      </c>
      <c r="F12339" s="40">
        <v>1.2</v>
      </c>
      <c r="G12339" s="25">
        <v>37863</v>
      </c>
      <c r="H12339" s="25">
        <v>45436</v>
      </c>
      <c r="I12339" s="25"/>
      <c r="J12339" s="58" t="e">
        <f>HYPERLINK("#"&amp;"Insumos"&amp;"!A"&amp;MATCH($B12339,#REF!,0),"Ins "&amp;$B12339)</f>
        <v>#REF!</v>
      </c>
      <c r="M12339" s="220"/>
    </row>
    <row r="12340" spans="1:13" x14ac:dyDescent="0.2">
      <c r="A12340" s="35" t="s">
        <v>5793</v>
      </c>
      <c r="B12340" s="1" t="s">
        <v>5533</v>
      </c>
      <c r="C12340" s="45" t="s">
        <v>5892</v>
      </c>
      <c r="D12340" s="23" t="s">
        <v>977</v>
      </c>
      <c r="E12340" s="23" t="s">
        <v>4134</v>
      </c>
      <c r="F12340" s="40">
        <v>0.1</v>
      </c>
      <c r="G12340" s="25">
        <v>3623</v>
      </c>
      <c r="H12340" s="25">
        <v>362</v>
      </c>
      <c r="I12340" s="25"/>
      <c r="J12340" s="58" t="e">
        <f>HYPERLINK("#"&amp;"Insumos"&amp;"!A"&amp;MATCH($B12340,#REF!,0),"Ins "&amp;$B12340)</f>
        <v>#REF!</v>
      </c>
      <c r="M12340" s="220"/>
    </row>
    <row r="12341" spans="1:13" x14ac:dyDescent="0.2">
      <c r="A12341" s="35" t="s">
        <v>5793</v>
      </c>
      <c r="B12341" s="1" t="s">
        <v>4638</v>
      </c>
      <c r="C12341" s="45" t="s">
        <v>1627</v>
      </c>
      <c r="D12341" s="23" t="s">
        <v>5751</v>
      </c>
      <c r="E12341" s="23" t="s">
        <v>4146</v>
      </c>
      <c r="F12341" s="40">
        <v>0.1</v>
      </c>
      <c r="G12341" s="25">
        <v>24793</v>
      </c>
      <c r="H12341" s="25">
        <v>2479</v>
      </c>
      <c r="I12341" s="25"/>
      <c r="J12341" s="58" t="e">
        <f>HYPERLINK("#"&amp;"Insumos"&amp;"!A"&amp;MATCH($B12341,#REF!,0),"Ins "&amp;$B12341)</f>
        <v>#REF!</v>
      </c>
      <c r="M12341" s="220"/>
    </row>
    <row r="12342" spans="1:13" x14ac:dyDescent="0.2">
      <c r="A12342" s="35" t="s">
        <v>5793</v>
      </c>
      <c r="B12342" s="1" t="s">
        <v>5374</v>
      </c>
      <c r="C12342" s="45" t="s">
        <v>245</v>
      </c>
      <c r="D12342" s="23" t="s">
        <v>5751</v>
      </c>
      <c r="E12342" s="23" t="s">
        <v>467</v>
      </c>
      <c r="F12342" s="40">
        <v>0.65</v>
      </c>
      <c r="G12342" s="25">
        <v>690</v>
      </c>
      <c r="H12342" s="25">
        <v>449</v>
      </c>
      <c r="I12342" s="25"/>
      <c r="J12342" s="58" t="e">
        <f>HYPERLINK("#"&amp;"Insumos"&amp;"!A"&amp;MATCH($B12342,#REF!,0),"Ins "&amp;$B12342)</f>
        <v>#REF!</v>
      </c>
      <c r="M12342" s="220"/>
    </row>
    <row r="12343" spans="1:13" x14ac:dyDescent="0.2">
      <c r="A12343" s="35" t="s">
        <v>5793</v>
      </c>
      <c r="B12343" s="1" t="s">
        <v>5167</v>
      </c>
      <c r="C12343" s="45" t="s">
        <v>161</v>
      </c>
      <c r="D12343" s="23" t="s">
        <v>5751</v>
      </c>
      <c r="E12343" s="23" t="s">
        <v>467</v>
      </c>
      <c r="F12343" s="40">
        <v>0.5</v>
      </c>
      <c r="G12343" s="25">
        <v>1896</v>
      </c>
      <c r="H12343" s="25">
        <v>948</v>
      </c>
      <c r="I12343" s="25"/>
      <c r="J12343" s="58" t="e">
        <f>HYPERLINK("#"&amp;"Insumos"&amp;"!A"&amp;MATCH($B12343,#REF!,0),"Ins "&amp;$B12343)</f>
        <v>#REF!</v>
      </c>
      <c r="M12343" s="220"/>
    </row>
    <row r="12344" spans="1:13" x14ac:dyDescent="0.2">
      <c r="A12344" s="35" t="s">
        <v>5793</v>
      </c>
      <c r="B12344" s="1" t="s">
        <v>4540</v>
      </c>
      <c r="C12344" s="45" t="s">
        <v>1425</v>
      </c>
      <c r="D12344" s="23" t="s">
        <v>5751</v>
      </c>
      <c r="E12344" s="23" t="s">
        <v>4134</v>
      </c>
      <c r="F12344" s="40">
        <v>0.2</v>
      </c>
      <c r="G12344" s="25">
        <v>19574</v>
      </c>
      <c r="H12344" s="25">
        <v>3915</v>
      </c>
      <c r="I12344" s="25"/>
      <c r="J12344" s="58" t="e">
        <f>HYPERLINK("#"&amp;"Insumos"&amp;"!A"&amp;MATCH($B12344,#REF!,0),"Ins "&amp;$B12344)</f>
        <v>#REF!</v>
      </c>
      <c r="M12344" s="220"/>
    </row>
    <row r="12345" spans="1:13" ht="38.25" x14ac:dyDescent="0.2">
      <c r="A12345" s="36" t="s">
        <v>5795</v>
      </c>
      <c r="B12345" s="26" t="s">
        <v>6816</v>
      </c>
      <c r="C12345" s="79" t="s">
        <v>6715</v>
      </c>
      <c r="D12345" s="37" t="s">
        <v>5608</v>
      </c>
      <c r="E12345" s="37" t="s">
        <v>464</v>
      </c>
      <c r="F12345" s="41"/>
      <c r="G12345" s="27"/>
      <c r="H12345" s="27"/>
      <c r="I12345" s="27">
        <v>68712</v>
      </c>
      <c r="M12345" s="220">
        <f t="shared" si="192"/>
        <v>89985</v>
      </c>
    </row>
    <row r="12346" spans="1:13" x14ac:dyDescent="0.2">
      <c r="A12346" s="35" t="s">
        <v>5795</v>
      </c>
      <c r="B12346" s="1" t="s">
        <v>5604</v>
      </c>
      <c r="C12346" s="45" t="s">
        <v>540</v>
      </c>
      <c r="D12346" s="23" t="s">
        <v>5585</v>
      </c>
      <c r="E12346" s="23" t="s">
        <v>466</v>
      </c>
      <c r="F12346" s="40">
        <v>0.01</v>
      </c>
      <c r="G12346" s="25">
        <v>531559</v>
      </c>
      <c r="H12346" s="25">
        <v>5316</v>
      </c>
      <c r="I12346" s="25"/>
      <c r="M12346" s="220"/>
    </row>
    <row r="12347" spans="1:13" x14ac:dyDescent="0.2">
      <c r="A12347" s="35" t="s">
        <v>5795</v>
      </c>
      <c r="B12347" s="1" t="s">
        <v>5572</v>
      </c>
      <c r="C12347" s="45" t="s">
        <v>971</v>
      </c>
      <c r="D12347" s="23" t="s">
        <v>5734</v>
      </c>
      <c r="E12347" s="23" t="s">
        <v>4141</v>
      </c>
      <c r="F12347" s="40">
        <v>0.35</v>
      </c>
      <c r="G12347" s="25">
        <v>37863</v>
      </c>
      <c r="H12347" s="25">
        <v>13252</v>
      </c>
      <c r="I12347" s="25"/>
      <c r="J12347" s="58" t="e">
        <f>HYPERLINK("#"&amp;"Insumos"&amp;"!A"&amp;MATCH($B12347,#REF!,0),"Ins "&amp;$B12347)</f>
        <v>#REF!</v>
      </c>
      <c r="M12347" s="220"/>
    </row>
    <row r="12348" spans="1:13" x14ac:dyDescent="0.2">
      <c r="A12348" s="35" t="s">
        <v>5795</v>
      </c>
      <c r="B12348" s="1" t="s">
        <v>263</v>
      </c>
      <c r="C12348" s="45" t="s">
        <v>696</v>
      </c>
      <c r="D12348" s="23" t="s">
        <v>5534</v>
      </c>
      <c r="E12348" s="23" t="s">
        <v>4140</v>
      </c>
      <c r="F12348" s="40">
        <v>0.01</v>
      </c>
      <c r="G12348" s="25">
        <v>187426</v>
      </c>
      <c r="H12348" s="25">
        <v>1874</v>
      </c>
      <c r="I12348" s="25"/>
      <c r="J12348" s="58" t="e">
        <f>HYPERLINK("#"&amp;"Insumos"&amp;"!A"&amp;MATCH($B12348,#REF!,0),"Ins "&amp;$B12348)</f>
        <v>#REF!</v>
      </c>
      <c r="M12348" s="220"/>
    </row>
    <row r="12349" spans="1:13" x14ac:dyDescent="0.2">
      <c r="A12349" s="35" t="s">
        <v>5795</v>
      </c>
      <c r="B12349" s="1" t="s">
        <v>5535</v>
      </c>
      <c r="C12349" s="45" t="s">
        <v>1652</v>
      </c>
      <c r="D12349" s="23" t="s">
        <v>5534</v>
      </c>
      <c r="E12349" s="23" t="s">
        <v>4140</v>
      </c>
      <c r="F12349" s="40">
        <v>0.03</v>
      </c>
      <c r="G12349" s="25">
        <v>63049</v>
      </c>
      <c r="H12349" s="25">
        <v>1891</v>
      </c>
      <c r="I12349" s="25"/>
      <c r="J12349" s="58" t="e">
        <f>HYPERLINK("#"&amp;"Insumos"&amp;"!A"&amp;MATCH($B12349,#REF!,0),"Ins "&amp;$B12349)</f>
        <v>#REF!</v>
      </c>
      <c r="M12349" s="220"/>
    </row>
    <row r="12350" spans="1:13" x14ac:dyDescent="0.2">
      <c r="A12350" s="35" t="s">
        <v>5795</v>
      </c>
      <c r="B12350" s="1" t="s">
        <v>5536</v>
      </c>
      <c r="C12350" s="45" t="s">
        <v>1653</v>
      </c>
      <c r="D12350" s="23" t="s">
        <v>5534</v>
      </c>
      <c r="E12350" s="23" t="s">
        <v>4140</v>
      </c>
      <c r="F12350" s="40">
        <v>0.03</v>
      </c>
      <c r="G12350" s="25">
        <v>63049</v>
      </c>
      <c r="H12350" s="25">
        <v>1891</v>
      </c>
      <c r="I12350" s="25"/>
      <c r="J12350" s="58" t="e">
        <f>HYPERLINK("#"&amp;"Insumos"&amp;"!A"&amp;MATCH($B12350,#REF!,0),"Ins "&amp;$B12350)</f>
        <v>#REF!</v>
      </c>
      <c r="M12350" s="220"/>
    </row>
    <row r="12351" spans="1:13" x14ac:dyDescent="0.2">
      <c r="A12351" s="35" t="s">
        <v>5795</v>
      </c>
      <c r="B12351" s="1" t="s">
        <v>5537</v>
      </c>
      <c r="C12351" s="45" t="s">
        <v>1654</v>
      </c>
      <c r="D12351" s="23" t="s">
        <v>5534</v>
      </c>
      <c r="E12351" s="23" t="s">
        <v>4140</v>
      </c>
      <c r="F12351" s="40">
        <v>0.03</v>
      </c>
      <c r="G12351" s="25">
        <v>63049</v>
      </c>
      <c r="H12351" s="25">
        <v>1891</v>
      </c>
      <c r="I12351" s="25"/>
      <c r="J12351" s="58" t="e">
        <f>HYPERLINK("#"&amp;"Insumos"&amp;"!A"&amp;MATCH($B12351,#REF!,0),"Ins "&amp;$B12351)</f>
        <v>#REF!</v>
      </c>
      <c r="M12351" s="220"/>
    </row>
    <row r="12352" spans="1:13" x14ac:dyDescent="0.2">
      <c r="A12352" s="35" t="s">
        <v>5795</v>
      </c>
      <c r="B12352" s="1" t="s">
        <v>5533</v>
      </c>
      <c r="C12352" s="45" t="s">
        <v>5892</v>
      </c>
      <c r="D12352" s="23" t="s">
        <v>977</v>
      </c>
      <c r="E12352" s="23" t="s">
        <v>4134</v>
      </c>
      <c r="F12352" s="40">
        <v>1</v>
      </c>
      <c r="G12352" s="25">
        <v>3623</v>
      </c>
      <c r="H12352" s="25">
        <v>3623</v>
      </c>
      <c r="I12352" s="25"/>
      <c r="J12352" s="58" t="e">
        <f>HYPERLINK("#"&amp;"Insumos"&amp;"!A"&amp;MATCH($B12352,#REF!,0),"Ins "&amp;$B12352)</f>
        <v>#REF!</v>
      </c>
      <c r="M12352" s="220"/>
    </row>
    <row r="12353" spans="1:13" ht="25.5" x14ac:dyDescent="0.2">
      <c r="A12353" s="35" t="s">
        <v>5795</v>
      </c>
      <c r="B12353" s="1" t="s">
        <v>4596</v>
      </c>
      <c r="C12353" s="45" t="s">
        <v>6544</v>
      </c>
      <c r="D12353" s="23" t="s">
        <v>5751</v>
      </c>
      <c r="E12353" s="23" t="s">
        <v>465</v>
      </c>
      <c r="F12353" s="40">
        <v>0.15</v>
      </c>
      <c r="G12353" s="25">
        <v>96304</v>
      </c>
      <c r="H12353" s="25">
        <v>14446</v>
      </c>
      <c r="I12353" s="25"/>
      <c r="J12353" s="58" t="e">
        <f>HYPERLINK("#"&amp;"Insumos"&amp;"!A"&amp;MATCH($B12353,#REF!,0),"Ins "&amp;$B12353)</f>
        <v>#REF!</v>
      </c>
      <c r="M12353" s="220"/>
    </row>
    <row r="12354" spans="1:13" x14ac:dyDescent="0.2">
      <c r="A12354" s="35" t="s">
        <v>5795</v>
      </c>
      <c r="B12354" s="1" t="s">
        <v>4598</v>
      </c>
      <c r="C12354" s="45" t="s">
        <v>8895</v>
      </c>
      <c r="D12354" s="23" t="s">
        <v>5751</v>
      </c>
      <c r="E12354" s="23" t="s">
        <v>467</v>
      </c>
      <c r="F12354" s="40">
        <v>0.25</v>
      </c>
      <c r="G12354" s="25">
        <v>6656</v>
      </c>
      <c r="H12354" s="25">
        <v>1664</v>
      </c>
      <c r="I12354" s="25"/>
      <c r="J12354" s="58" t="e">
        <f>HYPERLINK("#"&amp;"Insumos"&amp;"!A"&amp;MATCH($B12354,#REF!,0),"Ins "&amp;$B12354)</f>
        <v>#REF!</v>
      </c>
      <c r="M12354" s="220"/>
    </row>
    <row r="12355" spans="1:13" x14ac:dyDescent="0.2">
      <c r="A12355" s="35" t="s">
        <v>5795</v>
      </c>
      <c r="B12355" s="1" t="s">
        <v>5007</v>
      </c>
      <c r="C12355" s="45" t="s">
        <v>720</v>
      </c>
      <c r="D12355" s="23" t="s">
        <v>5751</v>
      </c>
      <c r="E12355" s="23" t="s">
        <v>4134</v>
      </c>
      <c r="F12355" s="40">
        <v>0.54</v>
      </c>
      <c r="G12355" s="25">
        <v>1897</v>
      </c>
      <c r="H12355" s="25">
        <v>1024</v>
      </c>
      <c r="I12355" s="25"/>
      <c r="J12355" s="58" t="e">
        <f>HYPERLINK("#"&amp;"Insumos"&amp;"!A"&amp;MATCH($B12355,#REF!,0),"Ins "&amp;$B12355)</f>
        <v>#REF!</v>
      </c>
      <c r="M12355" s="220"/>
    </row>
    <row r="12356" spans="1:13" x14ac:dyDescent="0.2">
      <c r="A12356" s="35" t="s">
        <v>5795</v>
      </c>
      <c r="B12356" s="1" t="s">
        <v>5172</v>
      </c>
      <c r="C12356" s="45" t="s">
        <v>165</v>
      </c>
      <c r="D12356" s="23" t="s">
        <v>5751</v>
      </c>
      <c r="E12356" s="23" t="s">
        <v>287</v>
      </c>
      <c r="F12356" s="40">
        <v>0.6</v>
      </c>
      <c r="G12356" s="25">
        <v>36400</v>
      </c>
      <c r="H12356" s="25">
        <v>21840</v>
      </c>
      <c r="I12356" s="25"/>
      <c r="J12356" s="58" t="e">
        <f>HYPERLINK("#"&amp;"Insumos"&amp;"!A"&amp;MATCH($B12356,#REF!,0),"Ins "&amp;$B12356)</f>
        <v>#REF!</v>
      </c>
      <c r="M12356" s="220"/>
    </row>
    <row r="12357" spans="1:13" ht="38.25" x14ac:dyDescent="0.2">
      <c r="A12357" s="36" t="s">
        <v>5899</v>
      </c>
      <c r="B12357" s="26" t="s">
        <v>6816</v>
      </c>
      <c r="C12357" s="79" t="s">
        <v>6716</v>
      </c>
      <c r="D12357" s="37" t="s">
        <v>5608</v>
      </c>
      <c r="E12357" s="37" t="s">
        <v>465</v>
      </c>
      <c r="F12357" s="41"/>
      <c r="G12357" s="27"/>
      <c r="H12357" s="27"/>
      <c r="I12357" s="27">
        <v>106152</v>
      </c>
      <c r="M12357" s="220">
        <f t="shared" ref="M12357:M12413" si="193">ROUND(I12357*(1+$L$2),0)</f>
        <v>139017</v>
      </c>
    </row>
    <row r="12358" spans="1:13" x14ac:dyDescent="0.2">
      <c r="A12358" s="35" t="s">
        <v>5899</v>
      </c>
      <c r="B12358" s="1" t="s">
        <v>5604</v>
      </c>
      <c r="C12358" s="45" t="s">
        <v>540</v>
      </c>
      <c r="D12358" s="23" t="s">
        <v>5585</v>
      </c>
      <c r="E12358" s="23" t="s">
        <v>466</v>
      </c>
      <c r="F12358" s="40">
        <v>0.03</v>
      </c>
      <c r="G12358" s="25">
        <v>531559</v>
      </c>
      <c r="H12358" s="25">
        <v>15947</v>
      </c>
      <c r="I12358" s="25"/>
      <c r="M12358" s="220"/>
    </row>
    <row r="12359" spans="1:13" x14ac:dyDescent="0.2">
      <c r="A12359" s="35" t="s">
        <v>5899</v>
      </c>
      <c r="B12359" s="1" t="s">
        <v>5572</v>
      </c>
      <c r="C12359" s="45" t="s">
        <v>971</v>
      </c>
      <c r="D12359" s="23" t="s">
        <v>5734</v>
      </c>
      <c r="E12359" s="23" t="s">
        <v>4141</v>
      </c>
      <c r="F12359" s="40">
        <v>0.66</v>
      </c>
      <c r="G12359" s="25">
        <v>37863</v>
      </c>
      <c r="H12359" s="25">
        <v>24990</v>
      </c>
      <c r="I12359" s="25"/>
      <c r="J12359" s="58" t="e">
        <f>HYPERLINK("#"&amp;"Insumos"&amp;"!A"&amp;MATCH($B12359,#REF!,0),"Ins "&amp;$B12359)</f>
        <v>#REF!</v>
      </c>
      <c r="M12359" s="220"/>
    </row>
    <row r="12360" spans="1:13" x14ac:dyDescent="0.2">
      <c r="A12360" s="35" t="s">
        <v>5899</v>
      </c>
      <c r="B12360" s="1" t="s">
        <v>263</v>
      </c>
      <c r="C12360" s="45" t="s">
        <v>696</v>
      </c>
      <c r="D12360" s="23" t="s">
        <v>5534</v>
      </c>
      <c r="E12360" s="23" t="s">
        <v>4140</v>
      </c>
      <c r="F12360" s="40">
        <v>5.4999999999999997E-3</v>
      </c>
      <c r="G12360" s="25">
        <v>187426</v>
      </c>
      <c r="H12360" s="25">
        <v>1031</v>
      </c>
      <c r="I12360" s="25"/>
      <c r="J12360" s="58" t="e">
        <f>HYPERLINK("#"&amp;"Insumos"&amp;"!A"&amp;MATCH($B12360,#REF!,0),"Ins "&amp;$B12360)</f>
        <v>#REF!</v>
      </c>
      <c r="M12360" s="220"/>
    </row>
    <row r="12361" spans="1:13" x14ac:dyDescent="0.2">
      <c r="A12361" s="35" t="s">
        <v>5899</v>
      </c>
      <c r="B12361" s="1" t="s">
        <v>5535</v>
      </c>
      <c r="C12361" s="45" t="s">
        <v>1652</v>
      </c>
      <c r="D12361" s="23" t="s">
        <v>5534</v>
      </c>
      <c r="E12361" s="23" t="s">
        <v>4140</v>
      </c>
      <c r="F12361" s="40">
        <v>0.01</v>
      </c>
      <c r="G12361" s="25">
        <v>63049</v>
      </c>
      <c r="H12361" s="25">
        <v>630</v>
      </c>
      <c r="I12361" s="25"/>
      <c r="J12361" s="58" t="e">
        <f>HYPERLINK("#"&amp;"Insumos"&amp;"!A"&amp;MATCH($B12361,#REF!,0),"Ins "&amp;$B12361)</f>
        <v>#REF!</v>
      </c>
      <c r="M12361" s="220"/>
    </row>
    <row r="12362" spans="1:13" x14ac:dyDescent="0.2">
      <c r="A12362" s="35" t="s">
        <v>5899</v>
      </c>
      <c r="B12362" s="1" t="s">
        <v>5536</v>
      </c>
      <c r="C12362" s="45" t="s">
        <v>1653</v>
      </c>
      <c r="D12362" s="23" t="s">
        <v>5534</v>
      </c>
      <c r="E12362" s="23" t="s">
        <v>4140</v>
      </c>
      <c r="F12362" s="40">
        <v>0.01</v>
      </c>
      <c r="G12362" s="25">
        <v>63049</v>
      </c>
      <c r="H12362" s="25">
        <v>630</v>
      </c>
      <c r="I12362" s="25"/>
      <c r="J12362" s="58" t="e">
        <f>HYPERLINK("#"&amp;"Insumos"&amp;"!A"&amp;MATCH($B12362,#REF!,0),"Ins "&amp;$B12362)</f>
        <v>#REF!</v>
      </c>
      <c r="M12362" s="220"/>
    </row>
    <row r="12363" spans="1:13" x14ac:dyDescent="0.2">
      <c r="A12363" s="35" t="s">
        <v>5899</v>
      </c>
      <c r="B12363" s="1" t="s">
        <v>5537</v>
      </c>
      <c r="C12363" s="45" t="s">
        <v>1654</v>
      </c>
      <c r="D12363" s="23" t="s">
        <v>5534</v>
      </c>
      <c r="E12363" s="23" t="s">
        <v>4140</v>
      </c>
      <c r="F12363" s="40">
        <v>0.01</v>
      </c>
      <c r="G12363" s="25">
        <v>63049</v>
      </c>
      <c r="H12363" s="25">
        <v>630</v>
      </c>
      <c r="I12363" s="25"/>
      <c r="J12363" s="58" t="e">
        <f>HYPERLINK("#"&amp;"Insumos"&amp;"!A"&amp;MATCH($B12363,#REF!,0),"Ins "&amp;$B12363)</f>
        <v>#REF!</v>
      </c>
      <c r="M12363" s="220"/>
    </row>
    <row r="12364" spans="1:13" x14ac:dyDescent="0.2">
      <c r="A12364" s="35" t="s">
        <v>5899</v>
      </c>
      <c r="B12364" s="1" t="s">
        <v>5533</v>
      </c>
      <c r="C12364" s="45" t="s">
        <v>5892</v>
      </c>
      <c r="D12364" s="23" t="s">
        <v>977</v>
      </c>
      <c r="E12364" s="23" t="s">
        <v>4134</v>
      </c>
      <c r="F12364" s="40">
        <v>0.02</v>
      </c>
      <c r="G12364" s="25">
        <v>3623</v>
      </c>
      <c r="H12364" s="25">
        <v>72</v>
      </c>
      <c r="I12364" s="25"/>
      <c r="J12364" s="58" t="e">
        <f>HYPERLINK("#"&amp;"Insumos"&amp;"!A"&amp;MATCH($B12364,#REF!,0),"Ins "&amp;$B12364)</f>
        <v>#REF!</v>
      </c>
      <c r="M12364" s="220"/>
    </row>
    <row r="12365" spans="1:13" x14ac:dyDescent="0.2">
      <c r="A12365" s="35" t="s">
        <v>5899</v>
      </c>
      <c r="B12365" s="1" t="s">
        <v>4598</v>
      </c>
      <c r="C12365" s="45" t="s">
        <v>8895</v>
      </c>
      <c r="D12365" s="23" t="s">
        <v>5751</v>
      </c>
      <c r="E12365" s="23" t="s">
        <v>467</v>
      </c>
      <c r="F12365" s="40">
        <v>0.25</v>
      </c>
      <c r="G12365" s="25">
        <v>6656</v>
      </c>
      <c r="H12365" s="25">
        <v>1664</v>
      </c>
      <c r="I12365" s="25"/>
      <c r="J12365" s="58" t="e">
        <f>HYPERLINK("#"&amp;"Insumos"&amp;"!A"&amp;MATCH($B12365,#REF!,0),"Ins "&amp;$B12365)</f>
        <v>#REF!</v>
      </c>
      <c r="M12365" s="220"/>
    </row>
    <row r="12366" spans="1:13" x14ac:dyDescent="0.2">
      <c r="A12366" s="35" t="s">
        <v>5899</v>
      </c>
      <c r="B12366" s="1" t="s">
        <v>5007</v>
      </c>
      <c r="C12366" s="45" t="s">
        <v>720</v>
      </c>
      <c r="D12366" s="23" t="s">
        <v>5751</v>
      </c>
      <c r="E12366" s="23" t="s">
        <v>4134</v>
      </c>
      <c r="F12366" s="40">
        <v>0.7</v>
      </c>
      <c r="G12366" s="25">
        <v>1897</v>
      </c>
      <c r="H12366" s="25">
        <v>1328</v>
      </c>
      <c r="I12366" s="25"/>
      <c r="J12366" s="58" t="e">
        <f>HYPERLINK("#"&amp;"Insumos"&amp;"!A"&amp;MATCH($B12366,#REF!,0),"Ins "&amp;$B12366)</f>
        <v>#REF!</v>
      </c>
      <c r="M12366" s="220"/>
    </row>
    <row r="12367" spans="1:13" x14ac:dyDescent="0.2">
      <c r="A12367" s="35" t="s">
        <v>5899</v>
      </c>
      <c r="B12367" s="1" t="s">
        <v>5878</v>
      </c>
      <c r="C12367" s="45" t="s">
        <v>6554</v>
      </c>
      <c r="D12367" s="23" t="s">
        <v>5751</v>
      </c>
      <c r="E12367" s="23" t="s">
        <v>465</v>
      </c>
      <c r="F12367" s="40">
        <v>1.04</v>
      </c>
      <c r="G12367" s="25">
        <v>46986</v>
      </c>
      <c r="H12367" s="25">
        <v>48865</v>
      </c>
      <c r="I12367" s="25"/>
      <c r="J12367" s="58" t="e">
        <f>HYPERLINK("#"&amp;"Insumos"&amp;"!A"&amp;MATCH($B12367,#REF!,0),"Ins "&amp;$B12367)</f>
        <v>#REF!</v>
      </c>
      <c r="M12367" s="220"/>
    </row>
    <row r="12368" spans="1:13" x14ac:dyDescent="0.2">
      <c r="A12368" s="35" t="s">
        <v>5899</v>
      </c>
      <c r="B12368" s="1" t="s">
        <v>5162</v>
      </c>
      <c r="C12368" s="45" t="s">
        <v>1203</v>
      </c>
      <c r="D12368" s="23" t="s">
        <v>5751</v>
      </c>
      <c r="E12368" s="23" t="s">
        <v>467</v>
      </c>
      <c r="F12368" s="40">
        <v>4.5</v>
      </c>
      <c r="G12368" s="25">
        <v>2295</v>
      </c>
      <c r="H12368" s="25">
        <v>10328</v>
      </c>
      <c r="I12368" s="25"/>
      <c r="J12368" s="58" t="e">
        <f>HYPERLINK("#"&amp;"Insumos"&amp;"!A"&amp;MATCH($B12368,#REF!,0),"Ins "&amp;$B12368)</f>
        <v>#REF!</v>
      </c>
      <c r="M12368" s="220"/>
    </row>
    <row r="12369" spans="1:13" x14ac:dyDescent="0.2">
      <c r="A12369" s="35" t="s">
        <v>5899</v>
      </c>
      <c r="B12369" s="1" t="s">
        <v>1050</v>
      </c>
      <c r="C12369" s="45" t="s">
        <v>1063</v>
      </c>
      <c r="D12369" s="23" t="s">
        <v>5751</v>
      </c>
      <c r="E12369" s="23" t="s">
        <v>4136</v>
      </c>
      <c r="F12369" s="40">
        <v>1.08</v>
      </c>
      <c r="G12369" s="25">
        <v>34</v>
      </c>
      <c r="H12369" s="25">
        <v>37</v>
      </c>
      <c r="I12369" s="25"/>
      <c r="J12369" s="58" t="e">
        <f>HYPERLINK("#"&amp;"Insumos"&amp;"!A"&amp;MATCH($B12369,#REF!,0),"Ins "&amp;$B12369)</f>
        <v>#REF!</v>
      </c>
      <c r="M12369" s="220"/>
    </row>
    <row r="12370" spans="1:13" ht="38.25" x14ac:dyDescent="0.2">
      <c r="A12370" s="36" t="s">
        <v>6456</v>
      </c>
      <c r="B12370" s="26" t="s">
        <v>6816</v>
      </c>
      <c r="C12370" s="79" t="s">
        <v>6457</v>
      </c>
      <c r="D12370" s="37" t="s">
        <v>5608</v>
      </c>
      <c r="E12370" s="37" t="s">
        <v>464</v>
      </c>
      <c r="F12370" s="41"/>
      <c r="G12370" s="27"/>
      <c r="H12370" s="27"/>
      <c r="I12370" s="27">
        <v>145156</v>
      </c>
      <c r="M12370" s="220">
        <f t="shared" si="193"/>
        <v>190096</v>
      </c>
    </row>
    <row r="12371" spans="1:13" x14ac:dyDescent="0.2">
      <c r="A12371" s="35" t="s">
        <v>6456</v>
      </c>
      <c r="B12371" s="1" t="s">
        <v>5578</v>
      </c>
      <c r="C12371" s="45" t="s">
        <v>1015</v>
      </c>
      <c r="D12371" s="23" t="s">
        <v>5734</v>
      </c>
      <c r="E12371" s="23" t="s">
        <v>4141</v>
      </c>
      <c r="F12371" s="40">
        <v>1.44</v>
      </c>
      <c r="G12371" s="25">
        <v>52425</v>
      </c>
      <c r="H12371" s="25">
        <v>75492</v>
      </c>
      <c r="I12371" s="25"/>
      <c r="J12371" s="58" t="e">
        <f>HYPERLINK("#"&amp;"Insumos"&amp;"!A"&amp;MATCH($B12371,#REF!,0),"Ins "&amp;$B12371)</f>
        <v>#REF!</v>
      </c>
      <c r="M12371" s="220"/>
    </row>
    <row r="12372" spans="1:13" x14ac:dyDescent="0.2">
      <c r="A12372" s="35" t="s">
        <v>6456</v>
      </c>
      <c r="B12372" s="1" t="s">
        <v>263</v>
      </c>
      <c r="C12372" s="45" t="s">
        <v>696</v>
      </c>
      <c r="D12372" s="23" t="s">
        <v>5534</v>
      </c>
      <c r="E12372" s="23" t="s">
        <v>4140</v>
      </c>
      <c r="F12372" s="40">
        <v>0.02</v>
      </c>
      <c r="G12372" s="25">
        <v>187426</v>
      </c>
      <c r="H12372" s="25">
        <v>3749</v>
      </c>
      <c r="I12372" s="25"/>
      <c r="J12372" s="58" t="e">
        <f>HYPERLINK("#"&amp;"Insumos"&amp;"!A"&amp;MATCH($B12372,#REF!,0),"Ins "&amp;$B12372)</f>
        <v>#REF!</v>
      </c>
      <c r="M12372" s="220"/>
    </row>
    <row r="12373" spans="1:13" x14ac:dyDescent="0.2">
      <c r="A12373" s="35" t="s">
        <v>6456</v>
      </c>
      <c r="B12373" s="1" t="s">
        <v>5533</v>
      </c>
      <c r="C12373" s="45" t="s">
        <v>5892</v>
      </c>
      <c r="D12373" s="23" t="s">
        <v>977</v>
      </c>
      <c r="E12373" s="23" t="s">
        <v>4134</v>
      </c>
      <c r="F12373" s="40">
        <v>0.5</v>
      </c>
      <c r="G12373" s="25">
        <v>3623</v>
      </c>
      <c r="H12373" s="25">
        <v>1812</v>
      </c>
      <c r="I12373" s="25"/>
      <c r="J12373" s="58" t="e">
        <f>HYPERLINK("#"&amp;"Insumos"&amp;"!A"&amp;MATCH($B12373,#REF!,0),"Ins "&amp;$B12373)</f>
        <v>#REF!</v>
      </c>
      <c r="M12373" s="220"/>
    </row>
    <row r="12374" spans="1:13" x14ac:dyDescent="0.2">
      <c r="A12374" s="35" t="s">
        <v>6456</v>
      </c>
      <c r="B12374" s="1" t="s">
        <v>4568</v>
      </c>
      <c r="C12374" s="45" t="s">
        <v>1431</v>
      </c>
      <c r="D12374" s="23" t="s">
        <v>5751</v>
      </c>
      <c r="E12374" s="23" t="s">
        <v>4146</v>
      </c>
      <c r="F12374" s="40">
        <v>7.4999999999999997E-2</v>
      </c>
      <c r="G12374" s="25">
        <v>18846</v>
      </c>
      <c r="H12374" s="25">
        <v>1413</v>
      </c>
      <c r="I12374" s="25"/>
      <c r="J12374" s="58" t="e">
        <f>HYPERLINK("#"&amp;"Insumos"&amp;"!A"&amp;MATCH($B12374,#REF!,0),"Ins "&amp;$B12374)</f>
        <v>#REF!</v>
      </c>
      <c r="M12374" s="220"/>
    </row>
    <row r="12375" spans="1:13" x14ac:dyDescent="0.2">
      <c r="A12375" s="35" t="s">
        <v>6456</v>
      </c>
      <c r="B12375" s="1" t="s">
        <v>4638</v>
      </c>
      <c r="C12375" s="45" t="s">
        <v>1627</v>
      </c>
      <c r="D12375" s="23" t="s">
        <v>5751</v>
      </c>
      <c r="E12375" s="23" t="s">
        <v>4146</v>
      </c>
      <c r="F12375" s="40">
        <v>0.36</v>
      </c>
      <c r="G12375" s="25">
        <v>24793</v>
      </c>
      <c r="H12375" s="25">
        <v>8925</v>
      </c>
      <c r="I12375" s="25"/>
      <c r="J12375" s="58" t="e">
        <f>HYPERLINK("#"&amp;"Insumos"&amp;"!A"&amp;MATCH($B12375,#REF!,0),"Ins "&amp;$B12375)</f>
        <v>#REF!</v>
      </c>
      <c r="M12375" s="220"/>
    </row>
    <row r="12376" spans="1:13" x14ac:dyDescent="0.2">
      <c r="A12376" s="35" t="s">
        <v>6456</v>
      </c>
      <c r="B12376" s="1" t="s">
        <v>5167</v>
      </c>
      <c r="C12376" s="45" t="s">
        <v>161</v>
      </c>
      <c r="D12376" s="23" t="s">
        <v>5751</v>
      </c>
      <c r="E12376" s="23" t="s">
        <v>467</v>
      </c>
      <c r="F12376" s="40">
        <v>7</v>
      </c>
      <c r="G12376" s="25">
        <v>1896</v>
      </c>
      <c r="H12376" s="25">
        <v>13272</v>
      </c>
      <c r="I12376" s="25"/>
      <c r="J12376" s="58" t="e">
        <f>HYPERLINK("#"&amp;"Insumos"&amp;"!A"&amp;MATCH($B12376,#REF!,0),"Ins "&amp;$B12376)</f>
        <v>#REF!</v>
      </c>
      <c r="M12376" s="220"/>
    </row>
    <row r="12377" spans="1:13" x14ac:dyDescent="0.2">
      <c r="A12377" s="35" t="s">
        <v>6456</v>
      </c>
      <c r="B12377" s="1" t="s">
        <v>5171</v>
      </c>
      <c r="C12377" s="45" t="s">
        <v>164</v>
      </c>
      <c r="D12377" s="23" t="s">
        <v>5751</v>
      </c>
      <c r="E12377" s="23" t="s">
        <v>467</v>
      </c>
      <c r="F12377" s="40">
        <v>0.16500000000000001</v>
      </c>
      <c r="G12377" s="25">
        <v>21716</v>
      </c>
      <c r="H12377" s="25">
        <v>3583</v>
      </c>
      <c r="I12377" s="25"/>
      <c r="J12377" s="58" t="e">
        <f>HYPERLINK("#"&amp;"Insumos"&amp;"!A"&amp;MATCH($B12377,#REF!,0),"Ins "&amp;$B12377)</f>
        <v>#REF!</v>
      </c>
      <c r="M12377" s="220"/>
    </row>
    <row r="12378" spans="1:13" x14ac:dyDescent="0.2">
      <c r="A12378" s="35" t="s">
        <v>6456</v>
      </c>
      <c r="B12378" s="1" t="s">
        <v>5172</v>
      </c>
      <c r="C12378" s="45" t="s">
        <v>165</v>
      </c>
      <c r="D12378" s="23" t="s">
        <v>5751</v>
      </c>
      <c r="E12378" s="23" t="s">
        <v>287</v>
      </c>
      <c r="F12378" s="40">
        <v>1</v>
      </c>
      <c r="G12378" s="25">
        <v>36400</v>
      </c>
      <c r="H12378" s="25">
        <v>36400</v>
      </c>
      <c r="I12378" s="25"/>
      <c r="J12378" s="58" t="e">
        <f>HYPERLINK("#"&amp;"Insumos"&amp;"!A"&amp;MATCH($B12378,#REF!,0),"Ins "&amp;$B12378)</f>
        <v>#REF!</v>
      </c>
      <c r="M12378" s="220"/>
    </row>
    <row r="12379" spans="1:13" x14ac:dyDescent="0.2">
      <c r="A12379" s="35" t="s">
        <v>6456</v>
      </c>
      <c r="B12379" s="1" t="s">
        <v>1050</v>
      </c>
      <c r="C12379" s="45" t="s">
        <v>1063</v>
      </c>
      <c r="D12379" s="23" t="s">
        <v>5751</v>
      </c>
      <c r="E12379" s="23" t="s">
        <v>4136</v>
      </c>
      <c r="F12379" s="40">
        <v>15</v>
      </c>
      <c r="G12379" s="25">
        <v>34</v>
      </c>
      <c r="H12379" s="25">
        <v>510</v>
      </c>
      <c r="I12379" s="25"/>
      <c r="J12379" s="58" t="e">
        <f>HYPERLINK("#"&amp;"Insumos"&amp;"!A"&amp;MATCH($B12379,#REF!,0),"Ins "&amp;$B12379)</f>
        <v>#REF!</v>
      </c>
      <c r="M12379" s="220"/>
    </row>
    <row r="12380" spans="1:13" x14ac:dyDescent="0.2">
      <c r="A12380" s="36" t="s">
        <v>6458</v>
      </c>
      <c r="B12380" s="26" t="s">
        <v>6816</v>
      </c>
      <c r="C12380" s="79" t="s">
        <v>6459</v>
      </c>
      <c r="D12380" s="37" t="s">
        <v>5608</v>
      </c>
      <c r="E12380" s="37" t="s">
        <v>465</v>
      </c>
      <c r="F12380" s="41"/>
      <c r="G12380" s="27"/>
      <c r="H12380" s="27"/>
      <c r="I12380" s="27">
        <v>147741</v>
      </c>
      <c r="M12380" s="220">
        <f t="shared" si="193"/>
        <v>193482</v>
      </c>
    </row>
    <row r="12381" spans="1:13" x14ac:dyDescent="0.2">
      <c r="A12381" s="35" t="s">
        <v>6458</v>
      </c>
      <c r="B12381" s="1" t="s">
        <v>5604</v>
      </c>
      <c r="C12381" s="45" t="s">
        <v>540</v>
      </c>
      <c r="D12381" s="23" t="s">
        <v>5585</v>
      </c>
      <c r="E12381" s="23" t="s">
        <v>466</v>
      </c>
      <c r="F12381" s="40">
        <v>0.01</v>
      </c>
      <c r="G12381" s="25">
        <v>531559</v>
      </c>
      <c r="H12381" s="25">
        <v>5316</v>
      </c>
      <c r="I12381" s="25"/>
      <c r="M12381" s="220"/>
    </row>
    <row r="12382" spans="1:13" x14ac:dyDescent="0.2">
      <c r="A12382" s="35" t="s">
        <v>6458</v>
      </c>
      <c r="B12382" s="1" t="s">
        <v>5572</v>
      </c>
      <c r="C12382" s="45" t="s">
        <v>971</v>
      </c>
      <c r="D12382" s="23" t="s">
        <v>5734</v>
      </c>
      <c r="E12382" s="23" t="s">
        <v>4141</v>
      </c>
      <c r="F12382" s="40">
        <v>0.66</v>
      </c>
      <c r="G12382" s="25">
        <v>37863</v>
      </c>
      <c r="H12382" s="25">
        <v>24990</v>
      </c>
      <c r="I12382" s="25"/>
      <c r="J12382" s="58" t="e">
        <f>HYPERLINK("#"&amp;"Insumos"&amp;"!A"&amp;MATCH($B12382,#REF!,0),"Ins "&amp;$B12382)</f>
        <v>#REF!</v>
      </c>
      <c r="M12382" s="220"/>
    </row>
    <row r="12383" spans="1:13" x14ac:dyDescent="0.2">
      <c r="A12383" s="35" t="s">
        <v>6458</v>
      </c>
      <c r="B12383" s="1" t="s">
        <v>263</v>
      </c>
      <c r="C12383" s="45" t="s">
        <v>696</v>
      </c>
      <c r="D12383" s="23" t="s">
        <v>5534</v>
      </c>
      <c r="E12383" s="23" t="s">
        <v>4140</v>
      </c>
      <c r="F12383" s="40">
        <v>1.0999999999999999E-2</v>
      </c>
      <c r="G12383" s="25">
        <v>187426</v>
      </c>
      <c r="H12383" s="25">
        <v>2062</v>
      </c>
      <c r="I12383" s="25"/>
      <c r="J12383" s="58" t="e">
        <f>HYPERLINK("#"&amp;"Insumos"&amp;"!A"&amp;MATCH($B12383,#REF!,0),"Ins "&amp;$B12383)</f>
        <v>#REF!</v>
      </c>
      <c r="M12383" s="220"/>
    </row>
    <row r="12384" spans="1:13" x14ac:dyDescent="0.2">
      <c r="A12384" s="35" t="s">
        <v>6458</v>
      </c>
      <c r="B12384" s="1" t="s">
        <v>5533</v>
      </c>
      <c r="C12384" s="45" t="s">
        <v>5892</v>
      </c>
      <c r="D12384" s="23" t="s">
        <v>977</v>
      </c>
      <c r="E12384" s="23" t="s">
        <v>4134</v>
      </c>
      <c r="F12384" s="40">
        <v>0.02</v>
      </c>
      <c r="G12384" s="25">
        <v>3623</v>
      </c>
      <c r="H12384" s="25">
        <v>72</v>
      </c>
      <c r="I12384" s="25"/>
      <c r="J12384" s="58" t="e">
        <f>HYPERLINK("#"&amp;"Insumos"&amp;"!A"&amp;MATCH($B12384,#REF!,0),"Ins "&amp;$B12384)</f>
        <v>#REF!</v>
      </c>
      <c r="M12384" s="220"/>
    </row>
    <row r="12385" spans="1:13" x14ac:dyDescent="0.2">
      <c r="A12385" s="35" t="s">
        <v>6458</v>
      </c>
      <c r="B12385" s="1" t="s">
        <v>4598</v>
      </c>
      <c r="C12385" s="45" t="s">
        <v>8895</v>
      </c>
      <c r="D12385" s="23" t="s">
        <v>5751</v>
      </c>
      <c r="E12385" s="23" t="s">
        <v>467</v>
      </c>
      <c r="F12385" s="40">
        <v>0.25</v>
      </c>
      <c r="G12385" s="25">
        <v>6656</v>
      </c>
      <c r="H12385" s="25">
        <v>1664</v>
      </c>
      <c r="I12385" s="25"/>
      <c r="J12385" s="58" t="e">
        <f>HYPERLINK("#"&amp;"Insumos"&amp;"!A"&amp;MATCH($B12385,#REF!,0),"Ins "&amp;$B12385)</f>
        <v>#REF!</v>
      </c>
      <c r="M12385" s="220"/>
    </row>
    <row r="12386" spans="1:13" x14ac:dyDescent="0.2">
      <c r="A12386" s="35" t="s">
        <v>6458</v>
      </c>
      <c r="B12386" s="1" t="s">
        <v>5007</v>
      </c>
      <c r="C12386" s="45" t="s">
        <v>720</v>
      </c>
      <c r="D12386" s="23" t="s">
        <v>5751</v>
      </c>
      <c r="E12386" s="23" t="s">
        <v>4134</v>
      </c>
      <c r="F12386" s="40">
        <v>0.7</v>
      </c>
      <c r="G12386" s="25">
        <v>1897</v>
      </c>
      <c r="H12386" s="25">
        <v>1328</v>
      </c>
      <c r="I12386" s="25"/>
      <c r="J12386" s="58" t="e">
        <f>HYPERLINK("#"&amp;"Insumos"&amp;"!A"&amp;MATCH($B12386,#REF!,0),"Ins "&amp;$B12386)</f>
        <v>#REF!</v>
      </c>
      <c r="M12386" s="220"/>
    </row>
    <row r="12387" spans="1:13" x14ac:dyDescent="0.2">
      <c r="A12387" s="35" t="s">
        <v>6458</v>
      </c>
      <c r="B12387" s="1" t="s">
        <v>6284</v>
      </c>
      <c r="C12387" s="45" t="s">
        <v>6285</v>
      </c>
      <c r="D12387" s="23" t="s">
        <v>5751</v>
      </c>
      <c r="E12387" s="23" t="s">
        <v>465</v>
      </c>
      <c r="F12387" s="40">
        <v>1.03</v>
      </c>
      <c r="G12387" s="25">
        <v>90940</v>
      </c>
      <c r="H12387" s="25">
        <v>93668</v>
      </c>
      <c r="I12387" s="25"/>
      <c r="J12387" s="58" t="e">
        <f>HYPERLINK("#"&amp;"Insumos"&amp;"!A"&amp;MATCH($B12387,#REF!,0),"Ins "&amp;$B12387)</f>
        <v>#REF!</v>
      </c>
      <c r="M12387" s="220"/>
    </row>
    <row r="12388" spans="1:13" x14ac:dyDescent="0.2">
      <c r="A12388" s="35" t="s">
        <v>6458</v>
      </c>
      <c r="B12388" s="1" t="s">
        <v>5167</v>
      </c>
      <c r="C12388" s="45" t="s">
        <v>161</v>
      </c>
      <c r="D12388" s="23" t="s">
        <v>5751</v>
      </c>
      <c r="E12388" s="23" t="s">
        <v>467</v>
      </c>
      <c r="F12388" s="40">
        <v>2.1</v>
      </c>
      <c r="G12388" s="25">
        <v>1896</v>
      </c>
      <c r="H12388" s="25">
        <v>3982</v>
      </c>
      <c r="I12388" s="25"/>
      <c r="J12388" s="58" t="e">
        <f>HYPERLINK("#"&amp;"Insumos"&amp;"!A"&amp;MATCH($B12388,#REF!,0),"Ins "&amp;$B12388)</f>
        <v>#REF!</v>
      </c>
      <c r="M12388" s="220"/>
    </row>
    <row r="12389" spans="1:13" x14ac:dyDescent="0.2">
      <c r="A12389" s="35" t="s">
        <v>6458</v>
      </c>
      <c r="B12389" s="1" t="s">
        <v>5173</v>
      </c>
      <c r="C12389" s="45" t="s">
        <v>166</v>
      </c>
      <c r="D12389" s="23" t="s">
        <v>5751</v>
      </c>
      <c r="E12389" s="23" t="s">
        <v>467</v>
      </c>
      <c r="F12389" s="40">
        <v>0.1</v>
      </c>
      <c r="G12389" s="25">
        <v>90160</v>
      </c>
      <c r="H12389" s="25">
        <v>9016</v>
      </c>
      <c r="I12389" s="25"/>
      <c r="J12389" s="58" t="e">
        <f>HYPERLINK("#"&amp;"Insumos"&amp;"!A"&amp;MATCH($B12389,#REF!,0),"Ins "&amp;$B12389)</f>
        <v>#REF!</v>
      </c>
      <c r="M12389" s="220"/>
    </row>
    <row r="12390" spans="1:13" x14ac:dyDescent="0.2">
      <c r="A12390" s="35" t="s">
        <v>6458</v>
      </c>
      <c r="B12390" s="1" t="s">
        <v>5178</v>
      </c>
      <c r="C12390" s="45" t="s">
        <v>8896</v>
      </c>
      <c r="D12390" s="23" t="s">
        <v>5751</v>
      </c>
      <c r="E12390" s="23" t="s">
        <v>467</v>
      </c>
      <c r="F12390" s="40">
        <v>3</v>
      </c>
      <c r="G12390" s="25">
        <v>1873</v>
      </c>
      <c r="H12390" s="25">
        <v>5619</v>
      </c>
      <c r="I12390" s="25"/>
      <c r="J12390" s="58" t="e">
        <f>HYPERLINK("#"&amp;"Insumos"&amp;"!A"&amp;MATCH($B12390,#REF!,0),"Ins "&amp;$B12390)</f>
        <v>#REF!</v>
      </c>
      <c r="M12390" s="220"/>
    </row>
    <row r="12391" spans="1:13" x14ac:dyDescent="0.2">
      <c r="A12391" s="35" t="s">
        <v>6458</v>
      </c>
      <c r="B12391" s="1" t="s">
        <v>1050</v>
      </c>
      <c r="C12391" s="45" t="s">
        <v>1063</v>
      </c>
      <c r="D12391" s="23" t="s">
        <v>5751</v>
      </c>
      <c r="E12391" s="23" t="s">
        <v>4136</v>
      </c>
      <c r="F12391" s="40">
        <v>0.72</v>
      </c>
      <c r="G12391" s="25">
        <v>34</v>
      </c>
      <c r="H12391" s="25">
        <v>24</v>
      </c>
      <c r="I12391" s="25"/>
      <c r="J12391" s="58" t="e">
        <f>HYPERLINK("#"&amp;"Insumos"&amp;"!A"&amp;MATCH($B12391,#REF!,0),"Ins "&amp;$B12391)</f>
        <v>#REF!</v>
      </c>
      <c r="M12391" s="220"/>
    </row>
    <row r="12392" spans="1:13" x14ac:dyDescent="0.2">
      <c r="A12392" s="36" t="s">
        <v>6460</v>
      </c>
      <c r="B12392" s="26" t="s">
        <v>6816</v>
      </c>
      <c r="C12392" s="79" t="s">
        <v>6287</v>
      </c>
      <c r="D12392" s="37" t="s">
        <v>5608</v>
      </c>
      <c r="E12392" s="37" t="s">
        <v>465</v>
      </c>
      <c r="F12392" s="41"/>
      <c r="G12392" s="27"/>
      <c r="H12392" s="27"/>
      <c r="I12392" s="27">
        <v>61744</v>
      </c>
      <c r="M12392" s="220">
        <f t="shared" si="193"/>
        <v>80860</v>
      </c>
    </row>
    <row r="12393" spans="1:13" x14ac:dyDescent="0.2">
      <c r="A12393" s="35" t="s">
        <v>6460</v>
      </c>
      <c r="B12393" s="1" t="s">
        <v>5572</v>
      </c>
      <c r="C12393" s="45" t="s">
        <v>971</v>
      </c>
      <c r="D12393" s="23" t="s">
        <v>5734</v>
      </c>
      <c r="E12393" s="23" t="s">
        <v>4141</v>
      </c>
      <c r="F12393" s="40">
        <v>0.68</v>
      </c>
      <c r="G12393" s="25">
        <v>37863</v>
      </c>
      <c r="H12393" s="25">
        <v>25747</v>
      </c>
      <c r="I12393" s="25"/>
      <c r="J12393" s="58" t="e">
        <f>HYPERLINK("#"&amp;"Insumos"&amp;"!A"&amp;MATCH($B12393,#REF!,0),"Ins "&amp;$B12393)</f>
        <v>#REF!</v>
      </c>
      <c r="M12393" s="220"/>
    </row>
    <row r="12394" spans="1:13" x14ac:dyDescent="0.2">
      <c r="A12394" s="35" t="s">
        <v>6460</v>
      </c>
      <c r="B12394" s="1" t="s">
        <v>263</v>
      </c>
      <c r="C12394" s="45" t="s">
        <v>696</v>
      </c>
      <c r="D12394" s="23" t="s">
        <v>5534</v>
      </c>
      <c r="E12394" s="23" t="s">
        <v>4140</v>
      </c>
      <c r="F12394" s="40">
        <v>3.5999999999999999E-3</v>
      </c>
      <c r="G12394" s="25">
        <v>187426</v>
      </c>
      <c r="H12394" s="25">
        <v>675</v>
      </c>
      <c r="I12394" s="25"/>
      <c r="J12394" s="58" t="e">
        <f>HYPERLINK("#"&amp;"Insumos"&amp;"!A"&amp;MATCH($B12394,#REF!,0),"Ins "&amp;$B12394)</f>
        <v>#REF!</v>
      </c>
      <c r="M12394" s="220"/>
    </row>
    <row r="12395" spans="1:13" x14ac:dyDescent="0.2">
      <c r="A12395" s="35" t="s">
        <v>6460</v>
      </c>
      <c r="B12395" s="1" t="s">
        <v>5533</v>
      </c>
      <c r="C12395" s="45" t="s">
        <v>5892</v>
      </c>
      <c r="D12395" s="23" t="s">
        <v>977</v>
      </c>
      <c r="E12395" s="23" t="s">
        <v>4134</v>
      </c>
      <c r="F12395" s="40">
        <v>0.01</v>
      </c>
      <c r="G12395" s="25">
        <v>3623</v>
      </c>
      <c r="H12395" s="25">
        <v>36</v>
      </c>
      <c r="I12395" s="25"/>
      <c r="J12395" s="58" t="e">
        <f>HYPERLINK("#"&amp;"Insumos"&amp;"!A"&amp;MATCH($B12395,#REF!,0),"Ins "&amp;$B12395)</f>
        <v>#REF!</v>
      </c>
      <c r="M12395" s="220"/>
    </row>
    <row r="12396" spans="1:13" x14ac:dyDescent="0.2">
      <c r="A12396" s="35" t="s">
        <v>6460</v>
      </c>
      <c r="B12396" s="1" t="s">
        <v>5007</v>
      </c>
      <c r="C12396" s="45" t="s">
        <v>720</v>
      </c>
      <c r="D12396" s="23" t="s">
        <v>5751</v>
      </c>
      <c r="E12396" s="23" t="s">
        <v>4134</v>
      </c>
      <c r="F12396" s="40">
        <v>0.372</v>
      </c>
      <c r="G12396" s="25">
        <v>1897</v>
      </c>
      <c r="H12396" s="25">
        <v>706</v>
      </c>
      <c r="I12396" s="25"/>
      <c r="J12396" s="58" t="e">
        <f>HYPERLINK("#"&amp;"Insumos"&amp;"!A"&amp;MATCH($B12396,#REF!,0),"Ins "&amp;$B12396)</f>
        <v>#REF!</v>
      </c>
      <c r="M12396" s="220"/>
    </row>
    <row r="12397" spans="1:13" x14ac:dyDescent="0.2">
      <c r="A12397" s="35" t="s">
        <v>6460</v>
      </c>
      <c r="B12397" s="1" t="s">
        <v>6286</v>
      </c>
      <c r="C12397" s="45" t="s">
        <v>6287</v>
      </c>
      <c r="D12397" s="23" t="s">
        <v>5751</v>
      </c>
      <c r="E12397" s="23" t="s">
        <v>467</v>
      </c>
      <c r="F12397" s="40">
        <v>0.35</v>
      </c>
      <c r="G12397" s="25">
        <v>98800</v>
      </c>
      <c r="H12397" s="25">
        <v>34580</v>
      </c>
      <c r="I12397" s="25"/>
      <c r="J12397" s="58" t="e">
        <f>HYPERLINK("#"&amp;"Insumos"&amp;"!A"&amp;MATCH($B12397,#REF!,0),"Ins "&amp;$B12397)</f>
        <v>#REF!</v>
      </c>
      <c r="M12397" s="220"/>
    </row>
    <row r="12398" spans="1:13" ht="51" x14ac:dyDescent="0.2">
      <c r="A12398" s="36" t="s">
        <v>6717</v>
      </c>
      <c r="B12398" s="26" t="s">
        <v>6816</v>
      </c>
      <c r="C12398" s="79" t="s">
        <v>6718</v>
      </c>
      <c r="D12398" s="37" t="s">
        <v>5608</v>
      </c>
      <c r="E12398" s="37" t="s">
        <v>465</v>
      </c>
      <c r="F12398" s="41"/>
      <c r="G12398" s="27"/>
      <c r="H12398" s="27"/>
      <c r="I12398" s="27">
        <v>166431</v>
      </c>
      <c r="M12398" s="220">
        <f t="shared" si="193"/>
        <v>217958</v>
      </c>
    </row>
    <row r="12399" spans="1:13" x14ac:dyDescent="0.2">
      <c r="A12399" s="35" t="s">
        <v>6717</v>
      </c>
      <c r="B12399" s="1" t="s">
        <v>5604</v>
      </c>
      <c r="C12399" s="45" t="s">
        <v>540</v>
      </c>
      <c r="D12399" s="23" t="s">
        <v>5585</v>
      </c>
      <c r="E12399" s="23" t="s">
        <v>466</v>
      </c>
      <c r="F12399" s="40">
        <v>0.03</v>
      </c>
      <c r="G12399" s="25">
        <v>531559</v>
      </c>
      <c r="H12399" s="25">
        <v>15947</v>
      </c>
      <c r="I12399" s="25"/>
      <c r="M12399" s="220"/>
    </row>
    <row r="12400" spans="1:13" x14ac:dyDescent="0.2">
      <c r="A12400" s="35" t="s">
        <v>6717</v>
      </c>
      <c r="B12400" s="1" t="s">
        <v>5572</v>
      </c>
      <c r="C12400" s="45" t="s">
        <v>971</v>
      </c>
      <c r="D12400" s="23" t="s">
        <v>5734</v>
      </c>
      <c r="E12400" s="23" t="s">
        <v>4141</v>
      </c>
      <c r="F12400" s="40">
        <v>0.7</v>
      </c>
      <c r="G12400" s="25">
        <v>37863</v>
      </c>
      <c r="H12400" s="25">
        <v>26504</v>
      </c>
      <c r="I12400" s="25"/>
      <c r="J12400" s="58" t="e">
        <f>HYPERLINK("#"&amp;"Insumos"&amp;"!A"&amp;MATCH($B12400,#REF!,0),"Ins "&amp;$B12400)</f>
        <v>#REF!</v>
      </c>
      <c r="M12400" s="220"/>
    </row>
    <row r="12401" spans="1:13" x14ac:dyDescent="0.2">
      <c r="A12401" s="35" t="s">
        <v>6717</v>
      </c>
      <c r="B12401" s="1" t="s">
        <v>263</v>
      </c>
      <c r="C12401" s="45" t="s">
        <v>696</v>
      </c>
      <c r="D12401" s="23" t="s">
        <v>5534</v>
      </c>
      <c r="E12401" s="23" t="s">
        <v>4140</v>
      </c>
      <c r="F12401" s="40">
        <v>1.7100000000000001E-2</v>
      </c>
      <c r="G12401" s="25">
        <v>187426</v>
      </c>
      <c r="H12401" s="25">
        <v>3205</v>
      </c>
      <c r="I12401" s="25"/>
      <c r="J12401" s="58" t="e">
        <f>HYPERLINK("#"&amp;"Insumos"&amp;"!A"&amp;MATCH($B12401,#REF!,0),"Ins "&amp;$B12401)</f>
        <v>#REF!</v>
      </c>
      <c r="M12401" s="220"/>
    </row>
    <row r="12402" spans="1:13" x14ac:dyDescent="0.2">
      <c r="A12402" s="35" t="s">
        <v>6717</v>
      </c>
      <c r="B12402" s="1" t="s">
        <v>5535</v>
      </c>
      <c r="C12402" s="45" t="s">
        <v>1652</v>
      </c>
      <c r="D12402" s="23" t="s">
        <v>5534</v>
      </c>
      <c r="E12402" s="23" t="s">
        <v>4140</v>
      </c>
      <c r="F12402" s="40">
        <v>0.05</v>
      </c>
      <c r="G12402" s="25">
        <v>63049</v>
      </c>
      <c r="H12402" s="25">
        <v>3152</v>
      </c>
      <c r="I12402" s="25"/>
      <c r="J12402" s="58" t="e">
        <f>HYPERLINK("#"&amp;"Insumos"&amp;"!A"&amp;MATCH($B12402,#REF!,0),"Ins "&amp;$B12402)</f>
        <v>#REF!</v>
      </c>
      <c r="M12402" s="220"/>
    </row>
    <row r="12403" spans="1:13" x14ac:dyDescent="0.2">
      <c r="A12403" s="35" t="s">
        <v>6717</v>
      </c>
      <c r="B12403" s="1" t="s">
        <v>5536</v>
      </c>
      <c r="C12403" s="45" t="s">
        <v>1653</v>
      </c>
      <c r="D12403" s="23" t="s">
        <v>5534</v>
      </c>
      <c r="E12403" s="23" t="s">
        <v>4140</v>
      </c>
      <c r="F12403" s="40">
        <v>0.05</v>
      </c>
      <c r="G12403" s="25">
        <v>63049</v>
      </c>
      <c r="H12403" s="25">
        <v>3152</v>
      </c>
      <c r="I12403" s="25"/>
      <c r="J12403" s="58" t="e">
        <f>HYPERLINK("#"&amp;"Insumos"&amp;"!A"&amp;MATCH($B12403,#REF!,0),"Ins "&amp;$B12403)</f>
        <v>#REF!</v>
      </c>
      <c r="M12403" s="220"/>
    </row>
    <row r="12404" spans="1:13" x14ac:dyDescent="0.2">
      <c r="A12404" s="35" t="s">
        <v>6717</v>
      </c>
      <c r="B12404" s="1" t="s">
        <v>5537</v>
      </c>
      <c r="C12404" s="45" t="s">
        <v>1654</v>
      </c>
      <c r="D12404" s="23" t="s">
        <v>5534</v>
      </c>
      <c r="E12404" s="23" t="s">
        <v>4140</v>
      </c>
      <c r="F12404" s="40">
        <v>0.05</v>
      </c>
      <c r="G12404" s="25">
        <v>63049</v>
      </c>
      <c r="H12404" s="25">
        <v>3152</v>
      </c>
      <c r="I12404" s="25"/>
      <c r="J12404" s="58" t="e">
        <f>HYPERLINK("#"&amp;"Insumos"&amp;"!A"&amp;MATCH($B12404,#REF!,0),"Ins "&amp;$B12404)</f>
        <v>#REF!</v>
      </c>
      <c r="M12404" s="220"/>
    </row>
    <row r="12405" spans="1:13" x14ac:dyDescent="0.2">
      <c r="A12405" s="35" t="s">
        <v>6717</v>
      </c>
      <c r="B12405" s="1" t="s">
        <v>5533</v>
      </c>
      <c r="C12405" s="45" t="s">
        <v>5892</v>
      </c>
      <c r="D12405" s="23" t="s">
        <v>977</v>
      </c>
      <c r="E12405" s="23" t="s">
        <v>4134</v>
      </c>
      <c r="F12405" s="40">
        <v>0.02</v>
      </c>
      <c r="G12405" s="25">
        <v>3623</v>
      </c>
      <c r="H12405" s="25">
        <v>72</v>
      </c>
      <c r="I12405" s="25"/>
      <c r="J12405" s="58" t="e">
        <f>HYPERLINK("#"&amp;"Insumos"&amp;"!A"&amp;MATCH($B12405,#REF!,0),"Ins "&amp;$B12405)</f>
        <v>#REF!</v>
      </c>
      <c r="M12405" s="220"/>
    </row>
    <row r="12406" spans="1:13" x14ac:dyDescent="0.2">
      <c r="A12406" s="35" t="s">
        <v>6717</v>
      </c>
      <c r="B12406" s="1" t="s">
        <v>4577</v>
      </c>
      <c r="C12406" s="45" t="s">
        <v>1439</v>
      </c>
      <c r="D12406" s="23" t="s">
        <v>5751</v>
      </c>
      <c r="E12406" s="23" t="s">
        <v>4138</v>
      </c>
      <c r="F12406" s="40">
        <v>1E-3</v>
      </c>
      <c r="G12406" s="25">
        <v>194252</v>
      </c>
      <c r="H12406" s="25">
        <v>194</v>
      </c>
      <c r="I12406" s="25"/>
      <c r="J12406" s="58" t="e">
        <f>HYPERLINK("#"&amp;"Insumos"&amp;"!A"&amp;MATCH($B12406,#REF!,0),"Ins "&amp;$B12406)</f>
        <v>#REF!</v>
      </c>
      <c r="M12406" s="220"/>
    </row>
    <row r="12407" spans="1:13" x14ac:dyDescent="0.2">
      <c r="A12407" s="35" t="s">
        <v>6717</v>
      </c>
      <c r="B12407" s="1" t="s">
        <v>4598</v>
      </c>
      <c r="C12407" s="45" t="s">
        <v>8895</v>
      </c>
      <c r="D12407" s="23" t="s">
        <v>5751</v>
      </c>
      <c r="E12407" s="23" t="s">
        <v>467</v>
      </c>
      <c r="F12407" s="40">
        <v>0.25</v>
      </c>
      <c r="G12407" s="25">
        <v>6656</v>
      </c>
      <c r="H12407" s="25">
        <v>1664</v>
      </c>
      <c r="I12407" s="25"/>
      <c r="J12407" s="58" t="e">
        <f>HYPERLINK("#"&amp;"Insumos"&amp;"!A"&amp;MATCH($B12407,#REF!,0),"Ins "&amp;$B12407)</f>
        <v>#REF!</v>
      </c>
      <c r="M12407" s="220"/>
    </row>
    <row r="12408" spans="1:13" x14ac:dyDescent="0.2">
      <c r="A12408" s="35" t="s">
        <v>6717</v>
      </c>
      <c r="B12408" s="1" t="s">
        <v>4637</v>
      </c>
      <c r="C12408" s="45" t="s">
        <v>1659</v>
      </c>
      <c r="D12408" s="23" t="s">
        <v>5751</v>
      </c>
      <c r="E12408" s="23" t="s">
        <v>4136</v>
      </c>
      <c r="F12408" s="40">
        <v>3.0000000000000001E-3</v>
      </c>
      <c r="G12408" s="25">
        <v>110741</v>
      </c>
      <c r="H12408" s="25">
        <v>332</v>
      </c>
      <c r="I12408" s="25"/>
      <c r="J12408" s="58" t="e">
        <f>HYPERLINK("#"&amp;"Insumos"&amp;"!A"&amp;MATCH($B12408,#REF!,0),"Ins "&amp;$B12408)</f>
        <v>#REF!</v>
      </c>
      <c r="M12408" s="220"/>
    </row>
    <row r="12409" spans="1:13" x14ac:dyDescent="0.2">
      <c r="A12409" s="35" t="s">
        <v>6717</v>
      </c>
      <c r="B12409" s="1" t="s">
        <v>5007</v>
      </c>
      <c r="C12409" s="45" t="s">
        <v>720</v>
      </c>
      <c r="D12409" s="23" t="s">
        <v>5751</v>
      </c>
      <c r="E12409" s="23" t="s">
        <v>4134</v>
      </c>
      <c r="F12409" s="40">
        <v>0.55400000000000005</v>
      </c>
      <c r="G12409" s="25">
        <v>1897</v>
      </c>
      <c r="H12409" s="25">
        <v>1051</v>
      </c>
      <c r="I12409" s="25"/>
      <c r="J12409" s="58" t="e">
        <f>HYPERLINK("#"&amp;"Insumos"&amp;"!A"&amp;MATCH($B12409,#REF!,0),"Ins "&amp;$B12409)</f>
        <v>#REF!</v>
      </c>
      <c r="M12409" s="220"/>
    </row>
    <row r="12410" spans="1:13" ht="25.5" x14ac:dyDescent="0.2">
      <c r="A12410" s="35" t="s">
        <v>6717</v>
      </c>
      <c r="B12410" s="1" t="s">
        <v>6567</v>
      </c>
      <c r="C12410" s="45" t="s">
        <v>6568</v>
      </c>
      <c r="D12410" s="23" t="s">
        <v>5751</v>
      </c>
      <c r="E12410" s="23" t="s">
        <v>465</v>
      </c>
      <c r="F12410" s="40">
        <v>1.03</v>
      </c>
      <c r="G12410" s="25">
        <v>83574</v>
      </c>
      <c r="H12410" s="25">
        <v>86081</v>
      </c>
      <c r="I12410" s="25"/>
      <c r="J12410" s="58" t="e">
        <f>HYPERLINK("#"&amp;"Insumos"&amp;"!A"&amp;MATCH($B12410,#REF!,0),"Ins "&amp;$B12410)</f>
        <v>#REF!</v>
      </c>
      <c r="M12410" s="220"/>
    </row>
    <row r="12411" spans="1:13" x14ac:dyDescent="0.2">
      <c r="A12411" s="35" t="s">
        <v>6717</v>
      </c>
      <c r="B12411" s="1" t="s">
        <v>5172</v>
      </c>
      <c r="C12411" s="45" t="s">
        <v>165</v>
      </c>
      <c r="D12411" s="23" t="s">
        <v>5751</v>
      </c>
      <c r="E12411" s="23" t="s">
        <v>287</v>
      </c>
      <c r="F12411" s="40">
        <v>0.6</v>
      </c>
      <c r="G12411" s="25">
        <v>36400</v>
      </c>
      <c r="H12411" s="25">
        <v>21840</v>
      </c>
      <c r="I12411" s="25"/>
      <c r="J12411" s="58" t="e">
        <f>HYPERLINK("#"&amp;"Insumos"&amp;"!A"&amp;MATCH($B12411,#REF!,0),"Ins "&amp;$B12411)</f>
        <v>#REF!</v>
      </c>
      <c r="M12411" s="220"/>
    </row>
    <row r="12412" spans="1:13" x14ac:dyDescent="0.2">
      <c r="A12412" s="35" t="s">
        <v>6717</v>
      </c>
      <c r="B12412" s="1" t="s">
        <v>1050</v>
      </c>
      <c r="C12412" s="45" t="s">
        <v>1063</v>
      </c>
      <c r="D12412" s="23" t="s">
        <v>5751</v>
      </c>
      <c r="E12412" s="23" t="s">
        <v>4136</v>
      </c>
      <c r="F12412" s="40">
        <v>2.5</v>
      </c>
      <c r="G12412" s="25">
        <v>34</v>
      </c>
      <c r="H12412" s="25">
        <v>85</v>
      </c>
      <c r="I12412" s="25"/>
      <c r="J12412" s="58" t="e">
        <f>HYPERLINK("#"&amp;"Insumos"&amp;"!A"&amp;MATCH($B12412,#REF!,0),"Ins "&amp;$B12412)</f>
        <v>#REF!</v>
      </c>
      <c r="M12412" s="220"/>
    </row>
    <row r="12413" spans="1:13" x14ac:dyDescent="0.2">
      <c r="A12413" s="36" t="s">
        <v>6719</v>
      </c>
      <c r="B12413" s="26" t="s">
        <v>6816</v>
      </c>
      <c r="C12413" s="79" t="s">
        <v>12648</v>
      </c>
      <c r="D12413" s="37" t="s">
        <v>5608</v>
      </c>
      <c r="E12413" s="37" t="s">
        <v>465</v>
      </c>
      <c r="F12413" s="41"/>
      <c r="G12413" s="27"/>
      <c r="H12413" s="27"/>
      <c r="I12413" s="27">
        <v>37035</v>
      </c>
      <c r="M12413" s="220">
        <f t="shared" si="193"/>
        <v>48501</v>
      </c>
    </row>
    <row r="12414" spans="1:13" x14ac:dyDescent="0.2">
      <c r="A12414" s="35" t="s">
        <v>6719</v>
      </c>
      <c r="B12414" s="1" t="s">
        <v>5572</v>
      </c>
      <c r="C12414" s="45" t="s">
        <v>971</v>
      </c>
      <c r="D12414" s="23" t="s">
        <v>5734</v>
      </c>
      <c r="E12414" s="23" t="s">
        <v>4141</v>
      </c>
      <c r="F12414" s="40">
        <v>0.7</v>
      </c>
      <c r="G12414" s="25">
        <v>37863</v>
      </c>
      <c r="H12414" s="25">
        <v>26504</v>
      </c>
      <c r="I12414" s="25"/>
      <c r="J12414" s="58" t="e">
        <f>HYPERLINK("#"&amp;"Insumos"&amp;"!A"&amp;MATCH($B12414,#REF!,0),"Ins "&amp;$B12414)</f>
        <v>#REF!</v>
      </c>
      <c r="M12414" s="220"/>
    </row>
    <row r="12415" spans="1:13" x14ac:dyDescent="0.2">
      <c r="A12415" s="35" t="s">
        <v>6719</v>
      </c>
      <c r="B12415" s="1" t="s">
        <v>263</v>
      </c>
      <c r="C12415" s="45" t="s">
        <v>696</v>
      </c>
      <c r="D12415" s="23" t="s">
        <v>5534</v>
      </c>
      <c r="E12415" s="23" t="s">
        <v>4140</v>
      </c>
      <c r="F12415" s="40">
        <v>1.34E-2</v>
      </c>
      <c r="G12415" s="25">
        <v>187426</v>
      </c>
      <c r="H12415" s="25">
        <v>2512</v>
      </c>
      <c r="I12415" s="25"/>
      <c r="J12415" s="58" t="e">
        <f>HYPERLINK("#"&amp;"Insumos"&amp;"!A"&amp;MATCH($B12415,#REF!,0),"Ins "&amp;$B12415)</f>
        <v>#REF!</v>
      </c>
      <c r="M12415" s="220"/>
    </row>
    <row r="12416" spans="1:13" x14ac:dyDescent="0.2">
      <c r="A12416" s="35" t="s">
        <v>6719</v>
      </c>
      <c r="B12416" s="1" t="s">
        <v>5536</v>
      </c>
      <c r="C12416" s="45" t="s">
        <v>1653</v>
      </c>
      <c r="D12416" s="23" t="s">
        <v>5534</v>
      </c>
      <c r="E12416" s="23" t="s">
        <v>4140</v>
      </c>
      <c r="F12416" s="40">
        <v>0.05</v>
      </c>
      <c r="G12416" s="25">
        <v>63049</v>
      </c>
      <c r="H12416" s="25">
        <v>3152</v>
      </c>
      <c r="I12416" s="25"/>
      <c r="J12416" s="58" t="e">
        <f>HYPERLINK("#"&amp;"Insumos"&amp;"!A"&amp;MATCH($B12416,#REF!,0),"Ins "&amp;$B12416)</f>
        <v>#REF!</v>
      </c>
      <c r="M12416" s="220"/>
    </row>
    <row r="12417" spans="1:13" x14ac:dyDescent="0.2">
      <c r="A12417" s="35" t="s">
        <v>6719</v>
      </c>
      <c r="B12417" s="1" t="s">
        <v>5537</v>
      </c>
      <c r="C12417" s="45" t="s">
        <v>1654</v>
      </c>
      <c r="D12417" s="23" t="s">
        <v>5534</v>
      </c>
      <c r="E12417" s="23" t="s">
        <v>4140</v>
      </c>
      <c r="F12417" s="40">
        <v>0.05</v>
      </c>
      <c r="G12417" s="25">
        <v>63049</v>
      </c>
      <c r="H12417" s="25">
        <v>3152</v>
      </c>
      <c r="I12417" s="25"/>
      <c r="J12417" s="58" t="e">
        <f>HYPERLINK("#"&amp;"Insumos"&amp;"!A"&amp;MATCH($B12417,#REF!,0),"Ins "&amp;$B12417)</f>
        <v>#REF!</v>
      </c>
      <c r="M12417" s="220"/>
    </row>
    <row r="12418" spans="1:13" x14ac:dyDescent="0.2">
      <c r="A12418" s="35" t="s">
        <v>6719</v>
      </c>
      <c r="B12418" s="1" t="s">
        <v>5533</v>
      </c>
      <c r="C12418" s="45" t="s">
        <v>5892</v>
      </c>
      <c r="D12418" s="23" t="s">
        <v>977</v>
      </c>
      <c r="E12418" s="23" t="s">
        <v>4134</v>
      </c>
      <c r="F12418" s="40">
        <v>0.02</v>
      </c>
      <c r="G12418" s="25">
        <v>3623</v>
      </c>
      <c r="H12418" s="25">
        <v>72</v>
      </c>
      <c r="I12418" s="25"/>
      <c r="J12418" s="58" t="e">
        <f>HYPERLINK("#"&amp;"Insumos"&amp;"!A"&amp;MATCH($B12418,#REF!,0),"Ins "&amp;$B12418)</f>
        <v>#REF!</v>
      </c>
      <c r="M12418" s="220"/>
    </row>
    <row r="12419" spans="1:13" x14ac:dyDescent="0.2">
      <c r="A12419" s="35" t="s">
        <v>6719</v>
      </c>
      <c r="B12419" s="1" t="s">
        <v>4577</v>
      </c>
      <c r="C12419" s="45" t="s">
        <v>1439</v>
      </c>
      <c r="D12419" s="23" t="s">
        <v>5751</v>
      </c>
      <c r="E12419" s="23" t="s">
        <v>4138</v>
      </c>
      <c r="F12419" s="40">
        <v>1E-3</v>
      </c>
      <c r="G12419" s="25">
        <v>194252</v>
      </c>
      <c r="H12419" s="25">
        <v>194</v>
      </c>
      <c r="I12419" s="25"/>
      <c r="J12419" s="58" t="e">
        <f>HYPERLINK("#"&amp;"Insumos"&amp;"!A"&amp;MATCH($B12419,#REF!,0),"Ins "&amp;$B12419)</f>
        <v>#REF!</v>
      </c>
      <c r="M12419" s="220"/>
    </row>
    <row r="12420" spans="1:13" x14ac:dyDescent="0.2">
      <c r="A12420" s="35" t="s">
        <v>6719</v>
      </c>
      <c r="B12420" s="1" t="s">
        <v>4637</v>
      </c>
      <c r="C12420" s="45" t="s">
        <v>1659</v>
      </c>
      <c r="D12420" s="23" t="s">
        <v>5751</v>
      </c>
      <c r="E12420" s="23" t="s">
        <v>4136</v>
      </c>
      <c r="F12420" s="40">
        <v>3.0000000000000001E-3</v>
      </c>
      <c r="G12420" s="25">
        <v>110741</v>
      </c>
      <c r="H12420" s="25">
        <v>332</v>
      </c>
      <c r="I12420" s="25"/>
      <c r="J12420" s="58" t="e">
        <f>HYPERLINK("#"&amp;"Insumos"&amp;"!A"&amp;MATCH($B12420,#REF!,0),"Ins "&amp;$B12420)</f>
        <v>#REF!</v>
      </c>
      <c r="M12420" s="220"/>
    </row>
    <row r="12421" spans="1:13" x14ac:dyDescent="0.2">
      <c r="A12421" s="35" t="s">
        <v>6719</v>
      </c>
      <c r="B12421" s="1" t="s">
        <v>5007</v>
      </c>
      <c r="C12421" s="45" t="s">
        <v>720</v>
      </c>
      <c r="D12421" s="23" t="s">
        <v>5751</v>
      </c>
      <c r="E12421" s="23" t="s">
        <v>4134</v>
      </c>
      <c r="F12421" s="40">
        <v>0.54400000000000004</v>
      </c>
      <c r="G12421" s="25">
        <v>1897</v>
      </c>
      <c r="H12421" s="25">
        <v>1032</v>
      </c>
      <c r="I12421" s="25"/>
      <c r="J12421" s="58" t="e">
        <f>HYPERLINK("#"&amp;"Insumos"&amp;"!A"&amp;MATCH($B12421,#REF!,0),"Ins "&amp;$B12421)</f>
        <v>#REF!</v>
      </c>
      <c r="M12421" s="220"/>
    </row>
    <row r="12422" spans="1:13" x14ac:dyDescent="0.2">
      <c r="A12422" s="35" t="s">
        <v>6719</v>
      </c>
      <c r="B12422" s="1" t="s">
        <v>1050</v>
      </c>
      <c r="C12422" s="45" t="s">
        <v>1063</v>
      </c>
      <c r="D12422" s="23" t="s">
        <v>5751</v>
      </c>
      <c r="E12422" s="23" t="s">
        <v>4136</v>
      </c>
      <c r="F12422" s="40">
        <v>2.5</v>
      </c>
      <c r="G12422" s="25">
        <v>34</v>
      </c>
      <c r="H12422" s="25">
        <v>85</v>
      </c>
      <c r="I12422" s="25"/>
      <c r="J12422" s="58" t="e">
        <f>HYPERLINK("#"&amp;"Insumos"&amp;"!A"&amp;MATCH($B12422,#REF!,0),"Ins "&amp;$B12422)</f>
        <v>#REF!</v>
      </c>
      <c r="M12422" s="220"/>
    </row>
    <row r="12423" spans="1:13" ht="38.25" x14ac:dyDescent="0.2">
      <c r="A12423" s="36" t="s">
        <v>6720</v>
      </c>
      <c r="B12423" s="26" t="s">
        <v>6816</v>
      </c>
      <c r="C12423" s="79" t="s">
        <v>6721</v>
      </c>
      <c r="D12423" s="37" t="s">
        <v>5608</v>
      </c>
      <c r="E12423" s="37" t="s">
        <v>464</v>
      </c>
      <c r="F12423" s="41"/>
      <c r="G12423" s="27"/>
      <c r="H12423" s="27"/>
      <c r="I12423" s="27">
        <v>46803</v>
      </c>
      <c r="M12423" s="220">
        <f t="shared" ref="M12423:M12483" si="194">ROUND(I12423*(1+$L$2),0)</f>
        <v>61293</v>
      </c>
    </row>
    <row r="12424" spans="1:13" ht="51" x14ac:dyDescent="0.2">
      <c r="A12424" s="35" t="s">
        <v>6720</v>
      </c>
      <c r="B12424" s="1" t="s">
        <v>6605</v>
      </c>
      <c r="C12424" s="45" t="s">
        <v>6606</v>
      </c>
      <c r="D12424" s="23" t="s">
        <v>5751</v>
      </c>
      <c r="E12424" s="23" t="s">
        <v>464</v>
      </c>
      <c r="F12424" s="40">
        <v>1</v>
      </c>
      <c r="G12424" s="25">
        <v>46803</v>
      </c>
      <c r="H12424" s="25">
        <v>46803</v>
      </c>
      <c r="I12424" s="25"/>
      <c r="J12424" s="58" t="e">
        <f>HYPERLINK("#"&amp;"Insumos"&amp;"!A"&amp;MATCH($B12424,#REF!,0),"Ins "&amp;$B12424)</f>
        <v>#REF!</v>
      </c>
      <c r="M12424" s="220"/>
    </row>
    <row r="12425" spans="1:13" ht="51" x14ac:dyDescent="0.2">
      <c r="A12425" s="36" t="s">
        <v>7038</v>
      </c>
      <c r="B12425" s="26" t="s">
        <v>6816</v>
      </c>
      <c r="C12425" s="79" t="s">
        <v>7039</v>
      </c>
      <c r="D12425" s="37" t="s">
        <v>5608</v>
      </c>
      <c r="E12425" s="37" t="s">
        <v>464</v>
      </c>
      <c r="F12425" s="41"/>
      <c r="G12425" s="27"/>
      <c r="H12425" s="27"/>
      <c r="I12425" s="27">
        <v>22180</v>
      </c>
      <c r="M12425" s="220">
        <f t="shared" si="194"/>
        <v>29047</v>
      </c>
    </row>
    <row r="12426" spans="1:13" x14ac:dyDescent="0.2">
      <c r="A12426" s="35" t="s">
        <v>7038</v>
      </c>
      <c r="B12426" s="1" t="s">
        <v>5573</v>
      </c>
      <c r="C12426" s="45" t="s">
        <v>973</v>
      </c>
      <c r="D12426" s="23" t="s">
        <v>5734</v>
      </c>
      <c r="E12426" s="23" t="s">
        <v>4141</v>
      </c>
      <c r="F12426" s="40">
        <v>0.2</v>
      </c>
      <c r="G12426" s="25">
        <v>41652</v>
      </c>
      <c r="H12426" s="25">
        <v>8330</v>
      </c>
      <c r="I12426" s="25"/>
      <c r="J12426" s="58" t="e">
        <f>HYPERLINK("#"&amp;"Insumos"&amp;"!A"&amp;MATCH($B12426,#REF!,0),"Ins "&amp;$B12426)</f>
        <v>#REF!</v>
      </c>
      <c r="M12426" s="220"/>
    </row>
    <row r="12427" spans="1:13" x14ac:dyDescent="0.2">
      <c r="A12427" s="35" t="s">
        <v>7038</v>
      </c>
      <c r="B12427" s="1" t="s">
        <v>263</v>
      </c>
      <c r="C12427" s="45" t="s">
        <v>696</v>
      </c>
      <c r="D12427" s="23" t="s">
        <v>5534</v>
      </c>
      <c r="E12427" s="23" t="s">
        <v>4140</v>
      </c>
      <c r="F12427" s="40">
        <v>0.01</v>
      </c>
      <c r="G12427" s="25">
        <v>187426</v>
      </c>
      <c r="H12427" s="25">
        <v>1874</v>
      </c>
      <c r="I12427" s="25"/>
      <c r="J12427" s="58" t="e">
        <f>HYPERLINK("#"&amp;"Insumos"&amp;"!A"&amp;MATCH($B12427,#REF!,0),"Ins "&amp;$B12427)</f>
        <v>#REF!</v>
      </c>
      <c r="M12427" s="220"/>
    </row>
    <row r="12428" spans="1:13" x14ac:dyDescent="0.2">
      <c r="A12428" s="35" t="s">
        <v>7038</v>
      </c>
      <c r="B12428" s="1" t="s">
        <v>5533</v>
      </c>
      <c r="C12428" s="45" t="s">
        <v>5892</v>
      </c>
      <c r="D12428" s="23" t="s">
        <v>977</v>
      </c>
      <c r="E12428" s="23" t="s">
        <v>4134</v>
      </c>
      <c r="F12428" s="40">
        <v>0.3</v>
      </c>
      <c r="G12428" s="25">
        <v>3623</v>
      </c>
      <c r="H12428" s="25">
        <v>1087</v>
      </c>
      <c r="I12428" s="25"/>
      <c r="J12428" s="58" t="e">
        <f>HYPERLINK("#"&amp;"Insumos"&amp;"!A"&amp;MATCH($B12428,#REF!,0),"Ins "&amp;$B12428)</f>
        <v>#REF!</v>
      </c>
      <c r="M12428" s="220"/>
    </row>
    <row r="12429" spans="1:13" x14ac:dyDescent="0.2">
      <c r="A12429" s="35" t="s">
        <v>7038</v>
      </c>
      <c r="B12429" s="1" t="s">
        <v>5007</v>
      </c>
      <c r="C12429" s="45" t="s">
        <v>720</v>
      </c>
      <c r="D12429" s="23" t="s">
        <v>5751</v>
      </c>
      <c r="E12429" s="23" t="s">
        <v>4134</v>
      </c>
      <c r="F12429" s="40">
        <v>0.3</v>
      </c>
      <c r="G12429" s="25">
        <v>1897</v>
      </c>
      <c r="H12429" s="25">
        <v>569</v>
      </c>
      <c r="I12429" s="25"/>
      <c r="J12429" s="58" t="e">
        <f>HYPERLINK("#"&amp;"Insumos"&amp;"!A"&amp;MATCH($B12429,#REF!,0),"Ins "&amp;$B12429)</f>
        <v>#REF!</v>
      </c>
      <c r="M12429" s="220"/>
    </row>
    <row r="12430" spans="1:13" x14ac:dyDescent="0.2">
      <c r="A12430" s="35" t="s">
        <v>7038</v>
      </c>
      <c r="B12430" s="1" t="s">
        <v>6823</v>
      </c>
      <c r="C12430" s="45" t="s">
        <v>6824</v>
      </c>
      <c r="D12430" s="23" t="s">
        <v>5751</v>
      </c>
      <c r="E12430" s="23" t="s">
        <v>464</v>
      </c>
      <c r="F12430" s="40">
        <v>1</v>
      </c>
      <c r="G12430" s="25">
        <v>10320</v>
      </c>
      <c r="H12430" s="25">
        <v>10320</v>
      </c>
      <c r="I12430" s="25"/>
      <c r="J12430" s="58" t="e">
        <f>HYPERLINK("#"&amp;"Insumos"&amp;"!A"&amp;MATCH($B12430,#REF!,0),"Ins "&amp;$B12430)</f>
        <v>#REF!</v>
      </c>
      <c r="M12430" s="220"/>
    </row>
    <row r="12431" spans="1:13" ht="63.75" x14ac:dyDescent="0.2">
      <c r="A12431" s="36" t="s">
        <v>7040</v>
      </c>
      <c r="B12431" s="26" t="s">
        <v>6816</v>
      </c>
      <c r="C12431" s="79" t="s">
        <v>7041</v>
      </c>
      <c r="D12431" s="37" t="s">
        <v>5608</v>
      </c>
      <c r="E12431" s="37" t="s">
        <v>465</v>
      </c>
      <c r="F12431" s="41"/>
      <c r="G12431" s="27"/>
      <c r="H12431" s="27"/>
      <c r="I12431" s="27">
        <v>96628</v>
      </c>
      <c r="M12431" s="220">
        <f t="shared" si="194"/>
        <v>126544</v>
      </c>
    </row>
    <row r="12432" spans="1:13" x14ac:dyDescent="0.2">
      <c r="A12432" s="35" t="s">
        <v>7040</v>
      </c>
      <c r="B12432" s="1" t="s">
        <v>5604</v>
      </c>
      <c r="C12432" s="45" t="s">
        <v>540</v>
      </c>
      <c r="D12432" s="23" t="s">
        <v>5585</v>
      </c>
      <c r="E12432" s="23" t="s">
        <v>466</v>
      </c>
      <c r="F12432" s="40">
        <v>0.03</v>
      </c>
      <c r="G12432" s="25">
        <v>531559</v>
      </c>
      <c r="H12432" s="25">
        <v>15947</v>
      </c>
      <c r="I12432" s="25"/>
      <c r="M12432" s="220"/>
    </row>
    <row r="12433" spans="1:13" x14ac:dyDescent="0.2">
      <c r="A12433" s="35" t="s">
        <v>7040</v>
      </c>
      <c r="B12433" s="1" t="s">
        <v>5572</v>
      </c>
      <c r="C12433" s="45" t="s">
        <v>971</v>
      </c>
      <c r="D12433" s="23" t="s">
        <v>5734</v>
      </c>
      <c r="E12433" s="23" t="s">
        <v>4141</v>
      </c>
      <c r="F12433" s="40">
        <v>0.7</v>
      </c>
      <c r="G12433" s="25">
        <v>37863</v>
      </c>
      <c r="H12433" s="25">
        <v>26504</v>
      </c>
      <c r="I12433" s="25"/>
      <c r="J12433" s="58" t="e">
        <f>HYPERLINK("#"&amp;"Insumos"&amp;"!A"&amp;MATCH($B12433,#REF!,0),"Ins "&amp;$B12433)</f>
        <v>#REF!</v>
      </c>
      <c r="M12433" s="220"/>
    </row>
    <row r="12434" spans="1:13" x14ac:dyDescent="0.2">
      <c r="A12434" s="35" t="s">
        <v>7040</v>
      </c>
      <c r="B12434" s="1" t="s">
        <v>263</v>
      </c>
      <c r="C12434" s="45" t="s">
        <v>696</v>
      </c>
      <c r="D12434" s="23" t="s">
        <v>5534</v>
      </c>
      <c r="E12434" s="23" t="s">
        <v>4140</v>
      </c>
      <c r="F12434" s="40">
        <v>1.7100000000000001E-2</v>
      </c>
      <c r="G12434" s="25">
        <v>187426</v>
      </c>
      <c r="H12434" s="25">
        <v>3205</v>
      </c>
      <c r="I12434" s="25"/>
      <c r="J12434" s="58" t="e">
        <f>HYPERLINK("#"&amp;"Insumos"&amp;"!A"&amp;MATCH($B12434,#REF!,0),"Ins "&amp;$B12434)</f>
        <v>#REF!</v>
      </c>
      <c r="M12434" s="220"/>
    </row>
    <row r="12435" spans="1:13" x14ac:dyDescent="0.2">
      <c r="A12435" s="35" t="s">
        <v>7040</v>
      </c>
      <c r="B12435" s="1" t="s">
        <v>5535</v>
      </c>
      <c r="C12435" s="45" t="s">
        <v>1652</v>
      </c>
      <c r="D12435" s="23" t="s">
        <v>5534</v>
      </c>
      <c r="E12435" s="23" t="s">
        <v>4140</v>
      </c>
      <c r="F12435" s="40">
        <v>0.05</v>
      </c>
      <c r="G12435" s="25">
        <v>63049</v>
      </c>
      <c r="H12435" s="25">
        <v>3152</v>
      </c>
      <c r="I12435" s="25"/>
      <c r="J12435" s="58" t="e">
        <f>HYPERLINK("#"&amp;"Insumos"&amp;"!A"&amp;MATCH($B12435,#REF!,0),"Ins "&amp;$B12435)</f>
        <v>#REF!</v>
      </c>
      <c r="M12435" s="220"/>
    </row>
    <row r="12436" spans="1:13" x14ac:dyDescent="0.2">
      <c r="A12436" s="35" t="s">
        <v>7040</v>
      </c>
      <c r="B12436" s="1" t="s">
        <v>5536</v>
      </c>
      <c r="C12436" s="45" t="s">
        <v>1653</v>
      </c>
      <c r="D12436" s="23" t="s">
        <v>5534</v>
      </c>
      <c r="E12436" s="23" t="s">
        <v>4140</v>
      </c>
      <c r="F12436" s="40">
        <v>0.05</v>
      </c>
      <c r="G12436" s="25">
        <v>63049</v>
      </c>
      <c r="H12436" s="25">
        <v>3152</v>
      </c>
      <c r="I12436" s="25"/>
      <c r="J12436" s="58" t="e">
        <f>HYPERLINK("#"&amp;"Insumos"&amp;"!A"&amp;MATCH($B12436,#REF!,0),"Ins "&amp;$B12436)</f>
        <v>#REF!</v>
      </c>
      <c r="M12436" s="220"/>
    </row>
    <row r="12437" spans="1:13" x14ac:dyDescent="0.2">
      <c r="A12437" s="35" t="s">
        <v>7040</v>
      </c>
      <c r="B12437" s="1" t="s">
        <v>5537</v>
      </c>
      <c r="C12437" s="45" t="s">
        <v>1654</v>
      </c>
      <c r="D12437" s="23" t="s">
        <v>5534</v>
      </c>
      <c r="E12437" s="23" t="s">
        <v>4140</v>
      </c>
      <c r="F12437" s="40">
        <v>0.05</v>
      </c>
      <c r="G12437" s="25">
        <v>63049</v>
      </c>
      <c r="H12437" s="25">
        <v>3152</v>
      </c>
      <c r="I12437" s="25"/>
      <c r="J12437" s="58" t="e">
        <f>HYPERLINK("#"&amp;"Insumos"&amp;"!A"&amp;MATCH($B12437,#REF!,0),"Ins "&amp;$B12437)</f>
        <v>#REF!</v>
      </c>
      <c r="M12437" s="220"/>
    </row>
    <row r="12438" spans="1:13" x14ac:dyDescent="0.2">
      <c r="A12438" s="35" t="s">
        <v>7040</v>
      </c>
      <c r="B12438" s="1" t="s">
        <v>5533</v>
      </c>
      <c r="C12438" s="45" t="s">
        <v>5892</v>
      </c>
      <c r="D12438" s="23" t="s">
        <v>977</v>
      </c>
      <c r="E12438" s="23" t="s">
        <v>4134</v>
      </c>
      <c r="F12438" s="40">
        <v>0.02</v>
      </c>
      <c r="G12438" s="25">
        <v>3623</v>
      </c>
      <c r="H12438" s="25">
        <v>72</v>
      </c>
      <c r="I12438" s="25"/>
      <c r="J12438" s="58" t="e">
        <f>HYPERLINK("#"&amp;"Insumos"&amp;"!A"&amp;MATCH($B12438,#REF!,0),"Ins "&amp;$B12438)</f>
        <v>#REF!</v>
      </c>
      <c r="M12438" s="220"/>
    </row>
    <row r="12439" spans="1:13" x14ac:dyDescent="0.2">
      <c r="A12439" s="35" t="s">
        <v>7040</v>
      </c>
      <c r="B12439" s="1" t="s">
        <v>4577</v>
      </c>
      <c r="C12439" s="45" t="s">
        <v>1439</v>
      </c>
      <c r="D12439" s="23" t="s">
        <v>5751</v>
      </c>
      <c r="E12439" s="23" t="s">
        <v>4138</v>
      </c>
      <c r="F12439" s="40">
        <v>1E-3</v>
      </c>
      <c r="G12439" s="25">
        <v>194252</v>
      </c>
      <c r="H12439" s="25">
        <v>194</v>
      </c>
      <c r="I12439" s="25"/>
      <c r="J12439" s="58" t="e">
        <f>HYPERLINK("#"&amp;"Insumos"&amp;"!A"&amp;MATCH($B12439,#REF!,0),"Ins "&amp;$B12439)</f>
        <v>#REF!</v>
      </c>
      <c r="M12439" s="220"/>
    </row>
    <row r="12440" spans="1:13" x14ac:dyDescent="0.2">
      <c r="A12440" s="35" t="s">
        <v>7040</v>
      </c>
      <c r="B12440" s="1" t="s">
        <v>4598</v>
      </c>
      <c r="C12440" s="45" t="s">
        <v>8895</v>
      </c>
      <c r="D12440" s="23" t="s">
        <v>5751</v>
      </c>
      <c r="E12440" s="23" t="s">
        <v>467</v>
      </c>
      <c r="F12440" s="40">
        <v>0.25</v>
      </c>
      <c r="G12440" s="25">
        <v>6656</v>
      </c>
      <c r="H12440" s="25">
        <v>1664</v>
      </c>
      <c r="I12440" s="25"/>
      <c r="J12440" s="58" t="e">
        <f>HYPERLINK("#"&amp;"Insumos"&amp;"!A"&amp;MATCH($B12440,#REF!,0),"Ins "&amp;$B12440)</f>
        <v>#REF!</v>
      </c>
      <c r="M12440" s="220"/>
    </row>
    <row r="12441" spans="1:13" x14ac:dyDescent="0.2">
      <c r="A12441" s="35" t="s">
        <v>7040</v>
      </c>
      <c r="B12441" s="1" t="s">
        <v>4637</v>
      </c>
      <c r="C12441" s="45" t="s">
        <v>1659</v>
      </c>
      <c r="D12441" s="23" t="s">
        <v>5751</v>
      </c>
      <c r="E12441" s="23" t="s">
        <v>4136</v>
      </c>
      <c r="F12441" s="40">
        <v>3.0000000000000001E-3</v>
      </c>
      <c r="G12441" s="25">
        <v>110741</v>
      </c>
      <c r="H12441" s="25">
        <v>332</v>
      </c>
      <c r="I12441" s="25"/>
      <c r="J12441" s="58" t="e">
        <f>HYPERLINK("#"&amp;"Insumos"&amp;"!A"&amp;MATCH($B12441,#REF!,0),"Ins "&amp;$B12441)</f>
        <v>#REF!</v>
      </c>
      <c r="M12441" s="220"/>
    </row>
    <row r="12442" spans="1:13" x14ac:dyDescent="0.2">
      <c r="A12442" s="35" t="s">
        <v>7040</v>
      </c>
      <c r="B12442" s="1" t="s">
        <v>5007</v>
      </c>
      <c r="C12442" s="45" t="s">
        <v>720</v>
      </c>
      <c r="D12442" s="23" t="s">
        <v>5751</v>
      </c>
      <c r="E12442" s="23" t="s">
        <v>4134</v>
      </c>
      <c r="F12442" s="40">
        <v>0.55400000000000005</v>
      </c>
      <c r="G12442" s="25">
        <v>1897</v>
      </c>
      <c r="H12442" s="25">
        <v>1051</v>
      </c>
      <c r="I12442" s="25"/>
      <c r="J12442" s="58" t="e">
        <f>HYPERLINK("#"&amp;"Insumos"&amp;"!A"&amp;MATCH($B12442,#REF!,0),"Ins "&amp;$B12442)</f>
        <v>#REF!</v>
      </c>
      <c r="M12442" s="220"/>
    </row>
    <row r="12443" spans="1:13" ht="38.25" x14ac:dyDescent="0.2">
      <c r="A12443" s="35" t="s">
        <v>7040</v>
      </c>
      <c r="B12443" s="1" t="s">
        <v>6825</v>
      </c>
      <c r="C12443" s="45" t="s">
        <v>6826</v>
      </c>
      <c r="D12443" s="23" t="s">
        <v>5751</v>
      </c>
      <c r="E12443" s="23" t="s">
        <v>465</v>
      </c>
      <c r="F12443" s="40">
        <v>1.1000000000000001</v>
      </c>
      <c r="G12443" s="25">
        <v>34653</v>
      </c>
      <c r="H12443" s="25">
        <v>38118</v>
      </c>
      <c r="I12443" s="25"/>
      <c r="J12443" s="58" t="e">
        <f>HYPERLINK("#"&amp;"Insumos"&amp;"!A"&amp;MATCH($B12443,#REF!,0),"Ins "&amp;$B12443)</f>
        <v>#REF!</v>
      </c>
      <c r="M12443" s="220"/>
    </row>
    <row r="12444" spans="1:13" x14ac:dyDescent="0.2">
      <c r="A12444" s="35" t="s">
        <v>7040</v>
      </c>
      <c r="B12444" s="1" t="s">
        <v>1050</v>
      </c>
      <c r="C12444" s="45" t="s">
        <v>1063</v>
      </c>
      <c r="D12444" s="23" t="s">
        <v>5751</v>
      </c>
      <c r="E12444" s="23" t="s">
        <v>4136</v>
      </c>
      <c r="F12444" s="40">
        <v>2.5</v>
      </c>
      <c r="G12444" s="25">
        <v>34</v>
      </c>
      <c r="H12444" s="25">
        <v>85</v>
      </c>
      <c r="I12444" s="25"/>
      <c r="J12444" s="58" t="e">
        <f>HYPERLINK("#"&amp;"Insumos"&amp;"!A"&amp;MATCH($B12444,#REF!,0),"Ins "&amp;$B12444)</f>
        <v>#REF!</v>
      </c>
      <c r="M12444" s="220"/>
    </row>
    <row r="12445" spans="1:13" ht="51" x14ac:dyDescent="0.2">
      <c r="A12445" s="36" t="s">
        <v>7042</v>
      </c>
      <c r="B12445" s="26" t="s">
        <v>6816</v>
      </c>
      <c r="C12445" s="79" t="s">
        <v>7043</v>
      </c>
      <c r="D12445" s="37" t="s">
        <v>5608</v>
      </c>
      <c r="E12445" s="37" t="s">
        <v>465</v>
      </c>
      <c r="F12445" s="41"/>
      <c r="G12445" s="27"/>
      <c r="H12445" s="27"/>
      <c r="I12445" s="27">
        <v>328347</v>
      </c>
      <c r="M12445" s="220">
        <f t="shared" si="194"/>
        <v>430003</v>
      </c>
    </row>
    <row r="12446" spans="1:13" x14ac:dyDescent="0.2">
      <c r="A12446" s="35" t="s">
        <v>7042</v>
      </c>
      <c r="B12446" s="1" t="s">
        <v>5572</v>
      </c>
      <c r="C12446" s="45" t="s">
        <v>971</v>
      </c>
      <c r="D12446" s="23" t="s">
        <v>5734</v>
      </c>
      <c r="E12446" s="23" t="s">
        <v>4141</v>
      </c>
      <c r="F12446" s="40">
        <v>2.4</v>
      </c>
      <c r="G12446" s="25">
        <v>37863</v>
      </c>
      <c r="H12446" s="25">
        <v>90871</v>
      </c>
      <c r="I12446" s="25"/>
      <c r="J12446" s="58" t="e">
        <f>HYPERLINK("#"&amp;"Insumos"&amp;"!A"&amp;MATCH($B12446,#REF!,0),"Ins "&amp;$B12446)</f>
        <v>#REF!</v>
      </c>
      <c r="M12446" s="220"/>
    </row>
    <row r="12447" spans="1:13" x14ac:dyDescent="0.2">
      <c r="A12447" s="35" t="s">
        <v>7042</v>
      </c>
      <c r="B12447" s="1" t="s">
        <v>5536</v>
      </c>
      <c r="C12447" s="45" t="s">
        <v>1653</v>
      </c>
      <c r="D12447" s="23" t="s">
        <v>5534</v>
      </c>
      <c r="E12447" s="23" t="s">
        <v>4140</v>
      </c>
      <c r="F12447" s="40">
        <v>0.46</v>
      </c>
      <c r="G12447" s="25">
        <v>63049</v>
      </c>
      <c r="H12447" s="25">
        <v>29003</v>
      </c>
      <c r="I12447" s="25"/>
      <c r="J12447" s="58" t="e">
        <f>HYPERLINK("#"&amp;"Insumos"&amp;"!A"&amp;MATCH($B12447,#REF!,0),"Ins "&amp;$B12447)</f>
        <v>#REF!</v>
      </c>
      <c r="M12447" s="220"/>
    </row>
    <row r="12448" spans="1:13" x14ac:dyDescent="0.2">
      <c r="A12448" s="35" t="s">
        <v>7042</v>
      </c>
      <c r="B12448" s="1" t="s">
        <v>5533</v>
      </c>
      <c r="C12448" s="45" t="s">
        <v>5892</v>
      </c>
      <c r="D12448" s="23" t="s">
        <v>977</v>
      </c>
      <c r="E12448" s="23" t="s">
        <v>4134</v>
      </c>
      <c r="F12448" s="40">
        <v>0.12</v>
      </c>
      <c r="G12448" s="25">
        <v>3623</v>
      </c>
      <c r="H12448" s="25">
        <v>435</v>
      </c>
      <c r="I12448" s="25"/>
      <c r="J12448" s="58" t="e">
        <f>HYPERLINK("#"&amp;"Insumos"&amp;"!A"&amp;MATCH($B12448,#REF!,0),"Ins "&amp;$B12448)</f>
        <v>#REF!</v>
      </c>
      <c r="M12448" s="220"/>
    </row>
    <row r="12449" spans="1:13" x14ac:dyDescent="0.2">
      <c r="A12449" s="35" t="s">
        <v>7042</v>
      </c>
      <c r="B12449" s="1" t="s">
        <v>6827</v>
      </c>
      <c r="C12449" s="45" t="s">
        <v>6828</v>
      </c>
      <c r="D12449" s="23" t="s">
        <v>5751</v>
      </c>
      <c r="E12449" s="23" t="s">
        <v>465</v>
      </c>
      <c r="F12449" s="40">
        <v>1.05</v>
      </c>
      <c r="G12449" s="25">
        <v>104579</v>
      </c>
      <c r="H12449" s="25">
        <v>109808</v>
      </c>
      <c r="I12449" s="25"/>
      <c r="J12449" s="58" t="e">
        <f>HYPERLINK("#"&amp;"Insumos"&amp;"!A"&amp;MATCH($B12449,#REF!,0),"Ins "&amp;$B12449)</f>
        <v>#REF!</v>
      </c>
      <c r="M12449" s="220"/>
    </row>
    <row r="12450" spans="1:13" ht="25.5" x14ac:dyDescent="0.2">
      <c r="A12450" s="35" t="s">
        <v>7042</v>
      </c>
      <c r="B12450" s="1" t="s">
        <v>6829</v>
      </c>
      <c r="C12450" s="45" t="s">
        <v>6830</v>
      </c>
      <c r="D12450" s="23" t="s">
        <v>5751</v>
      </c>
      <c r="E12450" s="23" t="s">
        <v>465</v>
      </c>
      <c r="F12450" s="40">
        <v>1</v>
      </c>
      <c r="G12450" s="25">
        <v>39927</v>
      </c>
      <c r="H12450" s="25">
        <v>39927</v>
      </c>
      <c r="I12450" s="25"/>
      <c r="J12450" s="58" t="e">
        <f>HYPERLINK("#"&amp;"Insumos"&amp;"!A"&amp;MATCH($B12450,#REF!,0),"Ins "&amp;$B12450)</f>
        <v>#REF!</v>
      </c>
      <c r="M12450" s="220"/>
    </row>
    <row r="12451" spans="1:13" x14ac:dyDescent="0.2">
      <c r="A12451" s="35" t="s">
        <v>7042</v>
      </c>
      <c r="B12451" s="1" t="s">
        <v>6831</v>
      </c>
      <c r="C12451" s="45" t="s">
        <v>6832</v>
      </c>
      <c r="D12451" s="23" t="s">
        <v>5751</v>
      </c>
      <c r="E12451" s="23" t="s">
        <v>4134</v>
      </c>
      <c r="F12451" s="40">
        <v>20</v>
      </c>
      <c r="G12451" s="25">
        <v>48</v>
      </c>
      <c r="H12451" s="25">
        <v>960</v>
      </c>
      <c r="I12451" s="25"/>
      <c r="J12451" s="58" t="e">
        <f>HYPERLINK("#"&amp;"Insumos"&amp;"!A"&amp;MATCH($B12451,#REF!,0),"Ins "&amp;$B12451)</f>
        <v>#REF!</v>
      </c>
      <c r="M12451" s="220"/>
    </row>
    <row r="12452" spans="1:13" x14ac:dyDescent="0.2">
      <c r="A12452" s="35" t="s">
        <v>7042</v>
      </c>
      <c r="B12452" s="1" t="s">
        <v>6833</v>
      </c>
      <c r="C12452" s="45" t="s">
        <v>6834</v>
      </c>
      <c r="D12452" s="23" t="s">
        <v>5751</v>
      </c>
      <c r="E12452" s="23" t="s">
        <v>464</v>
      </c>
      <c r="F12452" s="40">
        <v>2.2000000000000002</v>
      </c>
      <c r="G12452" s="25">
        <v>9342</v>
      </c>
      <c r="H12452" s="25">
        <v>20552</v>
      </c>
      <c r="I12452" s="25"/>
      <c r="J12452" s="58" t="e">
        <f>HYPERLINK("#"&amp;"Insumos"&amp;"!A"&amp;MATCH($B12452,#REF!,0),"Ins "&amp;$B12452)</f>
        <v>#REF!</v>
      </c>
      <c r="M12452" s="220"/>
    </row>
    <row r="12453" spans="1:13" x14ac:dyDescent="0.2">
      <c r="A12453" s="35" t="s">
        <v>7042</v>
      </c>
      <c r="B12453" s="1" t="s">
        <v>4553</v>
      </c>
      <c r="C12453" s="45" t="s">
        <v>2124</v>
      </c>
      <c r="D12453" s="23" t="s">
        <v>5751</v>
      </c>
      <c r="E12453" s="23" t="s">
        <v>464</v>
      </c>
      <c r="F12453" s="40">
        <v>3.1</v>
      </c>
      <c r="G12453" s="25">
        <v>11868</v>
      </c>
      <c r="H12453" s="25">
        <v>36791</v>
      </c>
      <c r="I12453" s="25"/>
      <c r="J12453" s="58" t="e">
        <f>HYPERLINK("#"&amp;"Insumos"&amp;"!A"&amp;MATCH($B12453,#REF!,0),"Ins "&amp;$B12453)</f>
        <v>#REF!</v>
      </c>
      <c r="M12453" s="220"/>
    </row>
    <row r="12454" spans="1:13" ht="38.25" x14ac:dyDescent="0.2">
      <c r="A12454" s="36" t="s">
        <v>7044</v>
      </c>
      <c r="B12454" s="26" t="s">
        <v>6816</v>
      </c>
      <c r="C12454" s="79" t="s">
        <v>8420</v>
      </c>
      <c r="D12454" s="37" t="s">
        <v>5608</v>
      </c>
      <c r="E12454" s="37" t="s">
        <v>465</v>
      </c>
      <c r="F12454" s="41"/>
      <c r="G12454" s="27"/>
      <c r="H12454" s="27"/>
      <c r="I12454" s="27">
        <v>174312</v>
      </c>
      <c r="M12454" s="220">
        <f t="shared" si="194"/>
        <v>228279</v>
      </c>
    </row>
    <row r="12455" spans="1:13" x14ac:dyDescent="0.2">
      <c r="A12455" s="35" t="s">
        <v>7044</v>
      </c>
      <c r="B12455" s="1" t="s">
        <v>5604</v>
      </c>
      <c r="C12455" s="45" t="s">
        <v>540</v>
      </c>
      <c r="D12455" s="23" t="s">
        <v>5585</v>
      </c>
      <c r="E12455" s="23" t="s">
        <v>466</v>
      </c>
      <c r="F12455" s="40">
        <v>0.03</v>
      </c>
      <c r="G12455" s="25">
        <v>531559</v>
      </c>
      <c r="H12455" s="25">
        <v>15947</v>
      </c>
      <c r="I12455" s="25"/>
      <c r="M12455" s="220"/>
    </row>
    <row r="12456" spans="1:13" x14ac:dyDescent="0.2">
      <c r="A12456" s="35" t="s">
        <v>7044</v>
      </c>
      <c r="B12456" s="1" t="s">
        <v>5572</v>
      </c>
      <c r="C12456" s="45" t="s">
        <v>971</v>
      </c>
      <c r="D12456" s="23" t="s">
        <v>5734</v>
      </c>
      <c r="E12456" s="23" t="s">
        <v>4141</v>
      </c>
      <c r="F12456" s="40">
        <v>0.7</v>
      </c>
      <c r="G12456" s="25">
        <v>37863</v>
      </c>
      <c r="H12456" s="25">
        <v>26504</v>
      </c>
      <c r="I12456" s="25"/>
      <c r="J12456" s="58" t="e">
        <f>HYPERLINK("#"&amp;"Insumos"&amp;"!A"&amp;MATCH($B12456,#REF!,0),"Ins "&amp;$B12456)</f>
        <v>#REF!</v>
      </c>
      <c r="M12456" s="220"/>
    </row>
    <row r="12457" spans="1:13" x14ac:dyDescent="0.2">
      <c r="A12457" s="35" t="s">
        <v>7044</v>
      </c>
      <c r="B12457" s="1" t="s">
        <v>263</v>
      </c>
      <c r="C12457" s="45" t="s">
        <v>696</v>
      </c>
      <c r="D12457" s="23" t="s">
        <v>5534</v>
      </c>
      <c r="E12457" s="23" t="s">
        <v>4140</v>
      </c>
      <c r="F12457" s="40">
        <v>1.34E-2</v>
      </c>
      <c r="G12457" s="25">
        <v>187426</v>
      </c>
      <c r="H12457" s="25">
        <v>2512</v>
      </c>
      <c r="I12457" s="25"/>
      <c r="J12457" s="58" t="e">
        <f>HYPERLINK("#"&amp;"Insumos"&amp;"!A"&amp;MATCH($B12457,#REF!,0),"Ins "&amp;$B12457)</f>
        <v>#REF!</v>
      </c>
      <c r="M12457" s="220"/>
    </row>
    <row r="12458" spans="1:13" x14ac:dyDescent="0.2">
      <c r="A12458" s="35" t="s">
        <v>7044</v>
      </c>
      <c r="B12458" s="1" t="s">
        <v>5535</v>
      </c>
      <c r="C12458" s="45" t="s">
        <v>1652</v>
      </c>
      <c r="D12458" s="23" t="s">
        <v>5534</v>
      </c>
      <c r="E12458" s="23" t="s">
        <v>4140</v>
      </c>
      <c r="F12458" s="40">
        <v>0.05</v>
      </c>
      <c r="G12458" s="25">
        <v>63049</v>
      </c>
      <c r="H12458" s="25">
        <v>3152</v>
      </c>
      <c r="I12458" s="25"/>
      <c r="J12458" s="58" t="e">
        <f>HYPERLINK("#"&amp;"Insumos"&amp;"!A"&amp;MATCH($B12458,#REF!,0),"Ins "&amp;$B12458)</f>
        <v>#REF!</v>
      </c>
      <c r="M12458" s="220"/>
    </row>
    <row r="12459" spans="1:13" x14ac:dyDescent="0.2">
      <c r="A12459" s="35" t="s">
        <v>7044</v>
      </c>
      <c r="B12459" s="1" t="s">
        <v>5536</v>
      </c>
      <c r="C12459" s="45" t="s">
        <v>1653</v>
      </c>
      <c r="D12459" s="23" t="s">
        <v>5534</v>
      </c>
      <c r="E12459" s="23" t="s">
        <v>4140</v>
      </c>
      <c r="F12459" s="40">
        <v>0.05</v>
      </c>
      <c r="G12459" s="25">
        <v>63049</v>
      </c>
      <c r="H12459" s="25">
        <v>3152</v>
      </c>
      <c r="I12459" s="25"/>
      <c r="J12459" s="58" t="e">
        <f>HYPERLINK("#"&amp;"Insumos"&amp;"!A"&amp;MATCH($B12459,#REF!,0),"Ins "&amp;$B12459)</f>
        <v>#REF!</v>
      </c>
      <c r="M12459" s="220"/>
    </row>
    <row r="12460" spans="1:13" x14ac:dyDescent="0.2">
      <c r="A12460" s="35" t="s">
        <v>7044</v>
      </c>
      <c r="B12460" s="1" t="s">
        <v>5537</v>
      </c>
      <c r="C12460" s="45" t="s">
        <v>1654</v>
      </c>
      <c r="D12460" s="23" t="s">
        <v>5534</v>
      </c>
      <c r="E12460" s="23" t="s">
        <v>4140</v>
      </c>
      <c r="F12460" s="40">
        <v>0.05</v>
      </c>
      <c r="G12460" s="25">
        <v>63049</v>
      </c>
      <c r="H12460" s="25">
        <v>3152</v>
      </c>
      <c r="I12460" s="25"/>
      <c r="J12460" s="58" t="e">
        <f>HYPERLINK("#"&amp;"Insumos"&amp;"!A"&amp;MATCH($B12460,#REF!,0),"Ins "&amp;$B12460)</f>
        <v>#REF!</v>
      </c>
      <c r="M12460" s="220"/>
    </row>
    <row r="12461" spans="1:13" x14ac:dyDescent="0.2">
      <c r="A12461" s="35" t="s">
        <v>7044</v>
      </c>
      <c r="B12461" s="1" t="s">
        <v>5533</v>
      </c>
      <c r="C12461" s="45" t="s">
        <v>5892</v>
      </c>
      <c r="D12461" s="23" t="s">
        <v>977</v>
      </c>
      <c r="E12461" s="23" t="s">
        <v>4134</v>
      </c>
      <c r="F12461" s="40">
        <v>0.5</v>
      </c>
      <c r="G12461" s="25">
        <v>3623</v>
      </c>
      <c r="H12461" s="25">
        <v>1812</v>
      </c>
      <c r="I12461" s="25"/>
      <c r="J12461" s="58" t="e">
        <f>HYPERLINK("#"&amp;"Insumos"&amp;"!A"&amp;MATCH($B12461,#REF!,0),"Ins "&amp;$B12461)</f>
        <v>#REF!</v>
      </c>
      <c r="M12461" s="220"/>
    </row>
    <row r="12462" spans="1:13" x14ac:dyDescent="0.2">
      <c r="A12462" s="35" t="s">
        <v>7044</v>
      </c>
      <c r="B12462" s="1" t="s">
        <v>4577</v>
      </c>
      <c r="C12462" s="45" t="s">
        <v>1439</v>
      </c>
      <c r="D12462" s="23" t="s">
        <v>5751</v>
      </c>
      <c r="E12462" s="23" t="s">
        <v>4138</v>
      </c>
      <c r="F12462" s="40">
        <v>1E-3</v>
      </c>
      <c r="G12462" s="25">
        <v>194252</v>
      </c>
      <c r="H12462" s="25">
        <v>194</v>
      </c>
      <c r="I12462" s="25"/>
      <c r="J12462" s="58" t="e">
        <f>HYPERLINK("#"&amp;"Insumos"&amp;"!A"&amp;MATCH($B12462,#REF!,0),"Ins "&amp;$B12462)</f>
        <v>#REF!</v>
      </c>
      <c r="M12462" s="220"/>
    </row>
    <row r="12463" spans="1:13" x14ac:dyDescent="0.2">
      <c r="A12463" s="35" t="s">
        <v>7044</v>
      </c>
      <c r="B12463" s="1" t="s">
        <v>4598</v>
      </c>
      <c r="C12463" s="45" t="s">
        <v>8895</v>
      </c>
      <c r="D12463" s="23" t="s">
        <v>5751</v>
      </c>
      <c r="E12463" s="23" t="s">
        <v>467</v>
      </c>
      <c r="F12463" s="40">
        <v>0.25</v>
      </c>
      <c r="G12463" s="25">
        <v>6656</v>
      </c>
      <c r="H12463" s="25">
        <v>1664</v>
      </c>
      <c r="I12463" s="25"/>
      <c r="J12463" s="58" t="e">
        <f>HYPERLINK("#"&amp;"Insumos"&amp;"!A"&amp;MATCH($B12463,#REF!,0),"Ins "&amp;$B12463)</f>
        <v>#REF!</v>
      </c>
      <c r="M12463" s="220"/>
    </row>
    <row r="12464" spans="1:13" x14ac:dyDescent="0.2">
      <c r="A12464" s="35" t="s">
        <v>7044</v>
      </c>
      <c r="B12464" s="1" t="s">
        <v>4637</v>
      </c>
      <c r="C12464" s="45" t="s">
        <v>1659</v>
      </c>
      <c r="D12464" s="23" t="s">
        <v>5751</v>
      </c>
      <c r="E12464" s="23" t="s">
        <v>4136</v>
      </c>
      <c r="F12464" s="40">
        <v>3.0000000000000001E-3</v>
      </c>
      <c r="G12464" s="25">
        <v>110741</v>
      </c>
      <c r="H12464" s="25">
        <v>332</v>
      </c>
      <c r="I12464" s="25"/>
      <c r="J12464" s="58" t="e">
        <f>HYPERLINK("#"&amp;"Insumos"&amp;"!A"&amp;MATCH($B12464,#REF!,0),"Ins "&amp;$B12464)</f>
        <v>#REF!</v>
      </c>
      <c r="M12464" s="220"/>
    </row>
    <row r="12465" spans="1:13" x14ac:dyDescent="0.2">
      <c r="A12465" s="35" t="s">
        <v>7044</v>
      </c>
      <c r="B12465" s="1" t="s">
        <v>5007</v>
      </c>
      <c r="C12465" s="45" t="s">
        <v>720</v>
      </c>
      <c r="D12465" s="23" t="s">
        <v>5751</v>
      </c>
      <c r="E12465" s="23" t="s">
        <v>4134</v>
      </c>
      <c r="F12465" s="40">
        <v>0.54400000000000004</v>
      </c>
      <c r="G12465" s="25">
        <v>1897</v>
      </c>
      <c r="H12465" s="25">
        <v>1032</v>
      </c>
      <c r="I12465" s="25"/>
      <c r="J12465" s="58" t="e">
        <f>HYPERLINK("#"&amp;"Insumos"&amp;"!A"&amp;MATCH($B12465,#REF!,0),"Ins "&amp;$B12465)</f>
        <v>#REF!</v>
      </c>
      <c r="M12465" s="220"/>
    </row>
    <row r="12466" spans="1:13" x14ac:dyDescent="0.2">
      <c r="A12466" s="35" t="s">
        <v>7044</v>
      </c>
      <c r="B12466" s="1" t="s">
        <v>6837</v>
      </c>
      <c r="C12466" s="45" t="s">
        <v>6838</v>
      </c>
      <c r="D12466" s="23" t="s">
        <v>5751</v>
      </c>
      <c r="E12466" s="23" t="s">
        <v>464</v>
      </c>
      <c r="F12466" s="40">
        <v>0.6</v>
      </c>
      <c r="G12466" s="25">
        <v>5425</v>
      </c>
      <c r="H12466" s="25">
        <v>3255</v>
      </c>
      <c r="I12466" s="25"/>
      <c r="J12466" s="58" t="e">
        <f>HYPERLINK("#"&amp;"Insumos"&amp;"!A"&amp;MATCH($B12466,#REF!,0),"Ins "&amp;$B12466)</f>
        <v>#REF!</v>
      </c>
      <c r="M12466" s="220"/>
    </row>
    <row r="12467" spans="1:13" x14ac:dyDescent="0.2">
      <c r="A12467" s="35" t="s">
        <v>7044</v>
      </c>
      <c r="B12467" s="1" t="s">
        <v>6899</v>
      </c>
      <c r="C12467" s="45" t="s">
        <v>6900</v>
      </c>
      <c r="D12467" s="23" t="s">
        <v>5751</v>
      </c>
      <c r="E12467" s="23" t="s">
        <v>465</v>
      </c>
      <c r="F12467" s="40">
        <v>1.02</v>
      </c>
      <c r="G12467" s="25">
        <v>109332</v>
      </c>
      <c r="H12467" s="25">
        <v>111519</v>
      </c>
      <c r="I12467" s="25"/>
      <c r="J12467" s="58" t="e">
        <f>HYPERLINK("#"&amp;"Insumos"&amp;"!A"&amp;MATCH($B12467,#REF!,0),"Ins "&amp;$B12467)</f>
        <v>#REF!</v>
      </c>
      <c r="M12467" s="220"/>
    </row>
    <row r="12468" spans="1:13" x14ac:dyDescent="0.2">
      <c r="A12468" s="35" t="s">
        <v>7044</v>
      </c>
      <c r="B12468" s="1" t="s">
        <v>1050</v>
      </c>
      <c r="C12468" s="45" t="s">
        <v>1063</v>
      </c>
      <c r="D12468" s="23" t="s">
        <v>5751</v>
      </c>
      <c r="E12468" s="23" t="s">
        <v>4136</v>
      </c>
      <c r="F12468" s="40">
        <v>2.5</v>
      </c>
      <c r="G12468" s="25">
        <v>34</v>
      </c>
      <c r="H12468" s="25">
        <v>85</v>
      </c>
      <c r="I12468" s="25"/>
      <c r="J12468" s="58" t="e">
        <f>HYPERLINK("#"&amp;"Insumos"&amp;"!A"&amp;MATCH($B12468,#REF!,0),"Ins "&amp;$B12468)</f>
        <v>#REF!</v>
      </c>
      <c r="M12468" s="220"/>
    </row>
    <row r="12469" spans="1:13" ht="38.25" x14ac:dyDescent="0.2">
      <c r="A12469" s="36" t="s">
        <v>8530</v>
      </c>
      <c r="B12469" s="26" t="s">
        <v>6816</v>
      </c>
      <c r="C12469" s="79" t="s">
        <v>10794</v>
      </c>
      <c r="D12469" s="37" t="s">
        <v>5608</v>
      </c>
      <c r="E12469" s="37" t="s">
        <v>465</v>
      </c>
      <c r="F12469" s="41"/>
      <c r="G12469" s="27"/>
      <c r="H12469" s="27"/>
      <c r="I12469" s="27">
        <v>96628</v>
      </c>
      <c r="M12469" s="220">
        <f t="shared" si="194"/>
        <v>126544</v>
      </c>
    </row>
    <row r="12470" spans="1:13" x14ac:dyDescent="0.2">
      <c r="A12470" s="35" t="s">
        <v>8530</v>
      </c>
      <c r="B12470" s="1" t="s">
        <v>5604</v>
      </c>
      <c r="C12470" s="45" t="s">
        <v>540</v>
      </c>
      <c r="D12470" s="23" t="s">
        <v>5585</v>
      </c>
      <c r="E12470" s="23" t="s">
        <v>466</v>
      </c>
      <c r="F12470" s="40">
        <v>0.03</v>
      </c>
      <c r="G12470" s="25">
        <v>531559</v>
      </c>
      <c r="H12470" s="25">
        <v>15947</v>
      </c>
      <c r="I12470" s="25"/>
      <c r="M12470" s="220"/>
    </row>
    <row r="12471" spans="1:13" x14ac:dyDescent="0.2">
      <c r="A12471" s="35" t="s">
        <v>8530</v>
      </c>
      <c r="B12471" s="1" t="s">
        <v>5572</v>
      </c>
      <c r="C12471" s="45" t="s">
        <v>971</v>
      </c>
      <c r="D12471" s="23" t="s">
        <v>5734</v>
      </c>
      <c r="E12471" s="23" t="s">
        <v>4141</v>
      </c>
      <c r="F12471" s="40">
        <v>0.7</v>
      </c>
      <c r="G12471" s="25">
        <v>37863</v>
      </c>
      <c r="H12471" s="25">
        <v>26504</v>
      </c>
      <c r="I12471" s="25"/>
      <c r="J12471" s="58" t="e">
        <f>HYPERLINK("#"&amp;"Insumos"&amp;"!A"&amp;MATCH($B12471,#REF!,0),"Ins "&amp;$B12471)</f>
        <v>#REF!</v>
      </c>
      <c r="M12471" s="220"/>
    </row>
    <row r="12472" spans="1:13" x14ac:dyDescent="0.2">
      <c r="A12472" s="35" t="s">
        <v>8530</v>
      </c>
      <c r="B12472" s="1" t="s">
        <v>263</v>
      </c>
      <c r="C12472" s="45" t="s">
        <v>696</v>
      </c>
      <c r="D12472" s="23" t="s">
        <v>5534</v>
      </c>
      <c r="E12472" s="23" t="s">
        <v>4140</v>
      </c>
      <c r="F12472" s="40">
        <v>1.7100000000000001E-2</v>
      </c>
      <c r="G12472" s="25">
        <v>187426</v>
      </c>
      <c r="H12472" s="25">
        <v>3205</v>
      </c>
      <c r="I12472" s="25"/>
      <c r="J12472" s="58" t="e">
        <f>HYPERLINK("#"&amp;"Insumos"&amp;"!A"&amp;MATCH($B12472,#REF!,0),"Ins "&amp;$B12472)</f>
        <v>#REF!</v>
      </c>
      <c r="M12472" s="220"/>
    </row>
    <row r="12473" spans="1:13" x14ac:dyDescent="0.2">
      <c r="A12473" s="35" t="s">
        <v>8530</v>
      </c>
      <c r="B12473" s="1" t="s">
        <v>5535</v>
      </c>
      <c r="C12473" s="45" t="s">
        <v>1652</v>
      </c>
      <c r="D12473" s="23" t="s">
        <v>5534</v>
      </c>
      <c r="E12473" s="23" t="s">
        <v>4140</v>
      </c>
      <c r="F12473" s="40">
        <v>0.05</v>
      </c>
      <c r="G12473" s="25">
        <v>63049</v>
      </c>
      <c r="H12473" s="25">
        <v>3152</v>
      </c>
      <c r="I12473" s="25"/>
      <c r="J12473" s="58" t="e">
        <f>HYPERLINK("#"&amp;"Insumos"&amp;"!A"&amp;MATCH($B12473,#REF!,0),"Ins "&amp;$B12473)</f>
        <v>#REF!</v>
      </c>
      <c r="M12473" s="220"/>
    </row>
    <row r="12474" spans="1:13" x14ac:dyDescent="0.2">
      <c r="A12474" s="35" t="s">
        <v>8530</v>
      </c>
      <c r="B12474" s="1" t="s">
        <v>5536</v>
      </c>
      <c r="C12474" s="45" t="s">
        <v>1653</v>
      </c>
      <c r="D12474" s="23" t="s">
        <v>5534</v>
      </c>
      <c r="E12474" s="23" t="s">
        <v>4140</v>
      </c>
      <c r="F12474" s="40">
        <v>0.05</v>
      </c>
      <c r="G12474" s="25">
        <v>63049</v>
      </c>
      <c r="H12474" s="25">
        <v>3152</v>
      </c>
      <c r="I12474" s="25"/>
      <c r="J12474" s="58" t="e">
        <f>HYPERLINK("#"&amp;"Insumos"&amp;"!A"&amp;MATCH($B12474,#REF!,0),"Ins "&amp;$B12474)</f>
        <v>#REF!</v>
      </c>
      <c r="M12474" s="220"/>
    </row>
    <row r="12475" spans="1:13" x14ac:dyDescent="0.2">
      <c r="A12475" s="35" t="s">
        <v>8530</v>
      </c>
      <c r="B12475" s="1" t="s">
        <v>5537</v>
      </c>
      <c r="C12475" s="45" t="s">
        <v>1654</v>
      </c>
      <c r="D12475" s="23" t="s">
        <v>5534</v>
      </c>
      <c r="E12475" s="23" t="s">
        <v>4140</v>
      </c>
      <c r="F12475" s="40">
        <v>0.05</v>
      </c>
      <c r="G12475" s="25">
        <v>63049</v>
      </c>
      <c r="H12475" s="25">
        <v>3152</v>
      </c>
      <c r="I12475" s="25"/>
      <c r="J12475" s="58" t="e">
        <f>HYPERLINK("#"&amp;"Insumos"&amp;"!A"&amp;MATCH($B12475,#REF!,0),"Ins "&amp;$B12475)</f>
        <v>#REF!</v>
      </c>
      <c r="M12475" s="220"/>
    </row>
    <row r="12476" spans="1:13" x14ac:dyDescent="0.2">
      <c r="A12476" s="35" t="s">
        <v>8530</v>
      </c>
      <c r="B12476" s="1" t="s">
        <v>5533</v>
      </c>
      <c r="C12476" s="45" t="s">
        <v>5892</v>
      </c>
      <c r="D12476" s="23" t="s">
        <v>977</v>
      </c>
      <c r="E12476" s="23" t="s">
        <v>4134</v>
      </c>
      <c r="F12476" s="40">
        <v>0.02</v>
      </c>
      <c r="G12476" s="25">
        <v>3623</v>
      </c>
      <c r="H12476" s="25">
        <v>72</v>
      </c>
      <c r="I12476" s="25"/>
      <c r="J12476" s="58" t="e">
        <f>HYPERLINK("#"&amp;"Insumos"&amp;"!A"&amp;MATCH($B12476,#REF!,0),"Ins "&amp;$B12476)</f>
        <v>#REF!</v>
      </c>
      <c r="M12476" s="220"/>
    </row>
    <row r="12477" spans="1:13" x14ac:dyDescent="0.2">
      <c r="A12477" s="35" t="s">
        <v>8530</v>
      </c>
      <c r="B12477" s="1" t="s">
        <v>4577</v>
      </c>
      <c r="C12477" s="45" t="s">
        <v>1439</v>
      </c>
      <c r="D12477" s="23" t="s">
        <v>5751</v>
      </c>
      <c r="E12477" s="23" t="s">
        <v>4138</v>
      </c>
      <c r="F12477" s="40">
        <v>1E-3</v>
      </c>
      <c r="G12477" s="25">
        <v>194252</v>
      </c>
      <c r="H12477" s="25">
        <v>194</v>
      </c>
      <c r="I12477" s="25"/>
      <c r="J12477" s="58" t="e">
        <f>HYPERLINK("#"&amp;"Insumos"&amp;"!A"&amp;MATCH($B12477,#REF!,0),"Ins "&amp;$B12477)</f>
        <v>#REF!</v>
      </c>
      <c r="M12477" s="220"/>
    </row>
    <row r="12478" spans="1:13" x14ac:dyDescent="0.2">
      <c r="A12478" s="35" t="s">
        <v>8530</v>
      </c>
      <c r="B12478" s="1" t="s">
        <v>4598</v>
      </c>
      <c r="C12478" s="45" t="s">
        <v>8895</v>
      </c>
      <c r="D12478" s="23" t="s">
        <v>5751</v>
      </c>
      <c r="E12478" s="23" t="s">
        <v>467</v>
      </c>
      <c r="F12478" s="40">
        <v>0.25</v>
      </c>
      <c r="G12478" s="25">
        <v>6656</v>
      </c>
      <c r="H12478" s="25">
        <v>1664</v>
      </c>
      <c r="I12478" s="25"/>
      <c r="J12478" s="58" t="e">
        <f>HYPERLINK("#"&amp;"Insumos"&amp;"!A"&amp;MATCH($B12478,#REF!,0),"Ins "&amp;$B12478)</f>
        <v>#REF!</v>
      </c>
      <c r="M12478" s="220"/>
    </row>
    <row r="12479" spans="1:13" x14ac:dyDescent="0.2">
      <c r="A12479" s="35" t="s">
        <v>8530</v>
      </c>
      <c r="B12479" s="1" t="s">
        <v>4637</v>
      </c>
      <c r="C12479" s="45" t="s">
        <v>1659</v>
      </c>
      <c r="D12479" s="23" t="s">
        <v>5751</v>
      </c>
      <c r="E12479" s="23" t="s">
        <v>4136</v>
      </c>
      <c r="F12479" s="40">
        <v>3.0000000000000001E-3</v>
      </c>
      <c r="G12479" s="25">
        <v>110741</v>
      </c>
      <c r="H12479" s="25">
        <v>332</v>
      </c>
      <c r="I12479" s="25"/>
      <c r="J12479" s="58" t="e">
        <f>HYPERLINK("#"&amp;"Insumos"&amp;"!A"&amp;MATCH($B12479,#REF!,0),"Ins "&amp;$B12479)</f>
        <v>#REF!</v>
      </c>
      <c r="M12479" s="220"/>
    </row>
    <row r="12480" spans="1:13" x14ac:dyDescent="0.2">
      <c r="A12480" s="35" t="s">
        <v>8530</v>
      </c>
      <c r="B12480" s="1" t="s">
        <v>5007</v>
      </c>
      <c r="C12480" s="45" t="s">
        <v>720</v>
      </c>
      <c r="D12480" s="23" t="s">
        <v>5751</v>
      </c>
      <c r="E12480" s="23" t="s">
        <v>4134</v>
      </c>
      <c r="F12480" s="40">
        <v>0.55400000000000005</v>
      </c>
      <c r="G12480" s="25">
        <v>1897</v>
      </c>
      <c r="H12480" s="25">
        <v>1051</v>
      </c>
      <c r="I12480" s="25"/>
      <c r="J12480" s="58" t="e">
        <f>HYPERLINK("#"&amp;"Insumos"&amp;"!A"&amp;MATCH($B12480,#REF!,0),"Ins "&amp;$B12480)</f>
        <v>#REF!</v>
      </c>
      <c r="M12480" s="220"/>
    </row>
    <row r="12481" spans="1:13" ht="38.25" x14ac:dyDescent="0.2">
      <c r="A12481" s="35" t="s">
        <v>8530</v>
      </c>
      <c r="B12481" s="1" t="s">
        <v>6825</v>
      </c>
      <c r="C12481" s="45" t="s">
        <v>6826</v>
      </c>
      <c r="D12481" s="23" t="s">
        <v>5751</v>
      </c>
      <c r="E12481" s="23" t="s">
        <v>465</v>
      </c>
      <c r="F12481" s="40">
        <v>1.1000000000000001</v>
      </c>
      <c r="G12481" s="25">
        <v>34653</v>
      </c>
      <c r="H12481" s="25">
        <v>38118</v>
      </c>
      <c r="I12481" s="25"/>
      <c r="J12481" s="58" t="e">
        <f>HYPERLINK("#"&amp;"Insumos"&amp;"!A"&amp;MATCH($B12481,#REF!,0),"Ins "&amp;$B12481)</f>
        <v>#REF!</v>
      </c>
      <c r="M12481" s="220"/>
    </row>
    <row r="12482" spans="1:13" x14ac:dyDescent="0.2">
      <c r="A12482" s="35" t="s">
        <v>8530</v>
      </c>
      <c r="B12482" s="1" t="s">
        <v>1050</v>
      </c>
      <c r="C12482" s="45" t="s">
        <v>1063</v>
      </c>
      <c r="D12482" s="23" t="s">
        <v>5751</v>
      </c>
      <c r="E12482" s="23" t="s">
        <v>4136</v>
      </c>
      <c r="F12482" s="40">
        <v>2.5</v>
      </c>
      <c r="G12482" s="25">
        <v>34</v>
      </c>
      <c r="H12482" s="25">
        <v>85</v>
      </c>
      <c r="I12482" s="25"/>
      <c r="J12482" s="58" t="e">
        <f>HYPERLINK("#"&amp;"Insumos"&amp;"!A"&amp;MATCH($B12482,#REF!,0),"Ins "&amp;$B12482)</f>
        <v>#REF!</v>
      </c>
      <c r="M12482" s="220"/>
    </row>
    <row r="12483" spans="1:13" ht="102" x14ac:dyDescent="0.2">
      <c r="A12483" s="36" t="s">
        <v>8583</v>
      </c>
      <c r="B12483" s="26" t="s">
        <v>6816</v>
      </c>
      <c r="C12483" s="79" t="s">
        <v>11923</v>
      </c>
      <c r="D12483" s="37" t="s">
        <v>5608</v>
      </c>
      <c r="E12483" s="37" t="s">
        <v>465</v>
      </c>
      <c r="F12483" s="41"/>
      <c r="G12483" s="27"/>
      <c r="H12483" s="27"/>
      <c r="I12483" s="27">
        <v>107733</v>
      </c>
      <c r="M12483" s="220">
        <f t="shared" si="194"/>
        <v>141087</v>
      </c>
    </row>
    <row r="12484" spans="1:13" x14ac:dyDescent="0.2">
      <c r="A12484" s="35" t="s">
        <v>8583</v>
      </c>
      <c r="B12484" s="1" t="s">
        <v>5533</v>
      </c>
      <c r="C12484" s="45" t="s">
        <v>5892</v>
      </c>
      <c r="D12484" s="23" t="s">
        <v>977</v>
      </c>
      <c r="E12484" s="23" t="s">
        <v>4134</v>
      </c>
      <c r="F12484" s="40">
        <v>0.02</v>
      </c>
      <c r="G12484" s="25">
        <v>3623</v>
      </c>
      <c r="H12484" s="25">
        <v>72</v>
      </c>
      <c r="I12484" s="25"/>
      <c r="J12484" s="58" t="e">
        <f>HYPERLINK("#"&amp;"Insumos"&amp;"!A"&amp;MATCH($B12484,#REF!,0),"Ins "&amp;$B12484)</f>
        <v>#REF!</v>
      </c>
      <c r="M12484" s="220"/>
    </row>
    <row r="12485" spans="1:13" ht="38.25" x14ac:dyDescent="0.2">
      <c r="A12485" s="35" t="s">
        <v>8583</v>
      </c>
      <c r="B12485" s="34" t="s">
        <v>8562</v>
      </c>
      <c r="C12485" s="45" t="s">
        <v>11924</v>
      </c>
      <c r="D12485" s="23" t="s">
        <v>5751</v>
      </c>
      <c r="E12485" s="23" t="s">
        <v>219</v>
      </c>
      <c r="F12485" s="40">
        <v>1</v>
      </c>
      <c r="G12485" s="25">
        <v>106080</v>
      </c>
      <c r="H12485" s="25">
        <v>106080</v>
      </c>
      <c r="I12485" s="25"/>
      <c r="J12485" s="58" t="e">
        <f>HYPERLINK("#"&amp;"Insumos"&amp;"!A"&amp;MATCH($B12485,#REF!,0),"Ins "&amp;$B12485)</f>
        <v>#REF!</v>
      </c>
      <c r="M12485" s="220"/>
    </row>
    <row r="12486" spans="1:13" x14ac:dyDescent="0.2">
      <c r="A12486" s="35" t="s">
        <v>8583</v>
      </c>
      <c r="B12486" s="34" t="s">
        <v>5007</v>
      </c>
      <c r="C12486" s="45" t="s">
        <v>720</v>
      </c>
      <c r="D12486" s="23" t="s">
        <v>5751</v>
      </c>
      <c r="E12486" s="23" t="s">
        <v>4134</v>
      </c>
      <c r="F12486" s="40">
        <v>0.73499999999999999</v>
      </c>
      <c r="G12486" s="25">
        <v>1897</v>
      </c>
      <c r="H12486" s="25">
        <v>1394</v>
      </c>
      <c r="I12486" s="25"/>
      <c r="J12486" s="58" t="e">
        <f>HYPERLINK("#"&amp;"Insumos"&amp;"!A"&amp;MATCH($B12486,#REF!,0),"Ins "&amp;$B12486)</f>
        <v>#REF!</v>
      </c>
      <c r="M12486" s="220"/>
    </row>
    <row r="12487" spans="1:13" x14ac:dyDescent="0.2">
      <c r="A12487" s="35" t="s">
        <v>8583</v>
      </c>
      <c r="B12487" s="1" t="s">
        <v>263</v>
      </c>
      <c r="C12487" s="45" t="s">
        <v>696</v>
      </c>
      <c r="D12487" s="23" t="s">
        <v>5534</v>
      </c>
      <c r="E12487" s="23" t="s">
        <v>4140</v>
      </c>
      <c r="F12487" s="40">
        <v>1E-3</v>
      </c>
      <c r="G12487" s="25">
        <v>187426</v>
      </c>
      <c r="H12487" s="25">
        <v>187</v>
      </c>
      <c r="I12487" s="25"/>
      <c r="J12487" s="58" t="e">
        <f>HYPERLINK("#"&amp;"Insumos"&amp;"!A"&amp;MATCH($B12487,#REF!,0),"Ins "&amp;$B12487)</f>
        <v>#REF!</v>
      </c>
      <c r="M12487" s="220"/>
    </row>
    <row r="12488" spans="1:13" ht="38.25" x14ac:dyDescent="0.2">
      <c r="A12488" s="36" t="s">
        <v>8593</v>
      </c>
      <c r="B12488" s="26" t="s">
        <v>6816</v>
      </c>
      <c r="C12488" s="79" t="s">
        <v>10818</v>
      </c>
      <c r="D12488" s="37" t="s">
        <v>5608</v>
      </c>
      <c r="E12488" s="37" t="s">
        <v>464</v>
      </c>
      <c r="F12488" s="41"/>
      <c r="G12488" s="27"/>
      <c r="H12488" s="27"/>
      <c r="I12488" s="27">
        <v>48272</v>
      </c>
      <c r="M12488" s="220">
        <f t="shared" ref="M12488:M12547" si="195">ROUND(I12488*(1+$L$2),0)</f>
        <v>63217</v>
      </c>
    </row>
    <row r="12489" spans="1:13" x14ac:dyDescent="0.2">
      <c r="A12489" s="35" t="s">
        <v>8593</v>
      </c>
      <c r="B12489" s="1" t="s">
        <v>5572</v>
      </c>
      <c r="C12489" s="45" t="s">
        <v>971</v>
      </c>
      <c r="D12489" s="23" t="s">
        <v>5734</v>
      </c>
      <c r="E12489" s="23" t="s">
        <v>4141</v>
      </c>
      <c r="F12489" s="40">
        <v>1.02</v>
      </c>
      <c r="G12489" s="25">
        <v>37863</v>
      </c>
      <c r="H12489" s="25">
        <v>38620</v>
      </c>
      <c r="I12489" s="25"/>
      <c r="J12489" s="58" t="e">
        <f>HYPERLINK("#"&amp;"Insumos"&amp;"!A"&amp;MATCH($B12489,#REF!,0),"Ins "&amp;$B12489)</f>
        <v>#REF!</v>
      </c>
      <c r="M12489" s="220"/>
    </row>
    <row r="12490" spans="1:13" x14ac:dyDescent="0.2">
      <c r="A12490" s="35" t="s">
        <v>8593</v>
      </c>
      <c r="B12490" s="1" t="s">
        <v>263</v>
      </c>
      <c r="C12490" s="45" t="s">
        <v>696</v>
      </c>
      <c r="D12490" s="23" t="s">
        <v>5534</v>
      </c>
      <c r="E12490" s="23" t="s">
        <v>4140</v>
      </c>
      <c r="F12490" s="40">
        <v>3.0000000000000001E-3</v>
      </c>
      <c r="G12490" s="25">
        <v>187426</v>
      </c>
      <c r="H12490" s="25">
        <v>562</v>
      </c>
      <c r="I12490" s="25"/>
      <c r="J12490" s="58" t="e">
        <f>HYPERLINK("#"&amp;"Insumos"&amp;"!A"&amp;MATCH($B12490,#REF!,0),"Ins "&amp;$B12490)</f>
        <v>#REF!</v>
      </c>
      <c r="M12490" s="220"/>
    </row>
    <row r="12491" spans="1:13" x14ac:dyDescent="0.2">
      <c r="A12491" s="35" t="s">
        <v>8593</v>
      </c>
      <c r="B12491" s="1" t="s">
        <v>5533</v>
      </c>
      <c r="C12491" s="45" t="s">
        <v>5892</v>
      </c>
      <c r="D12491" s="23" t="s">
        <v>977</v>
      </c>
      <c r="E12491" s="23" t="s">
        <v>4134</v>
      </c>
      <c r="F12491" s="40">
        <v>0.02</v>
      </c>
      <c r="G12491" s="25">
        <v>3623</v>
      </c>
      <c r="H12491" s="25">
        <v>72</v>
      </c>
      <c r="I12491" s="25"/>
      <c r="J12491" s="58" t="e">
        <f>HYPERLINK("#"&amp;"Insumos"&amp;"!A"&amp;MATCH($B12491,#REF!,0),"Ins "&amp;$B12491)</f>
        <v>#REF!</v>
      </c>
      <c r="M12491" s="220"/>
    </row>
    <row r="12492" spans="1:13" x14ac:dyDescent="0.2">
      <c r="A12492" s="35" t="s">
        <v>8593</v>
      </c>
      <c r="B12492" s="1" t="s">
        <v>5007</v>
      </c>
      <c r="C12492" s="45" t="s">
        <v>720</v>
      </c>
      <c r="D12492" s="23" t="s">
        <v>5751</v>
      </c>
      <c r="E12492" s="23" t="s">
        <v>4134</v>
      </c>
      <c r="F12492" s="40">
        <v>1</v>
      </c>
      <c r="G12492" s="25">
        <v>1897</v>
      </c>
      <c r="H12492" s="25">
        <v>1897</v>
      </c>
      <c r="I12492" s="25"/>
      <c r="J12492" s="58" t="e">
        <f>HYPERLINK("#"&amp;"Insumos"&amp;"!A"&amp;MATCH($B12492,#REF!,0),"Ins "&amp;$B12492)</f>
        <v>#REF!</v>
      </c>
      <c r="M12492" s="220"/>
    </row>
    <row r="12493" spans="1:13" x14ac:dyDescent="0.2">
      <c r="A12493" s="35" t="s">
        <v>8593</v>
      </c>
      <c r="B12493" s="1" t="s">
        <v>5374</v>
      </c>
      <c r="C12493" s="45" t="s">
        <v>245</v>
      </c>
      <c r="D12493" s="23" t="s">
        <v>5751</v>
      </c>
      <c r="E12493" s="23" t="s">
        <v>467</v>
      </c>
      <c r="F12493" s="40">
        <v>3.8</v>
      </c>
      <c r="G12493" s="25">
        <v>690</v>
      </c>
      <c r="H12493" s="25">
        <v>2622</v>
      </c>
      <c r="I12493" s="25"/>
      <c r="J12493" s="58" t="e">
        <f>HYPERLINK("#"&amp;"Insumos"&amp;"!A"&amp;MATCH($B12493,#REF!,0),"Ins "&amp;$B12493)</f>
        <v>#REF!</v>
      </c>
      <c r="M12493" s="220"/>
    </row>
    <row r="12494" spans="1:13" x14ac:dyDescent="0.2">
      <c r="A12494" s="35" t="s">
        <v>8593</v>
      </c>
      <c r="B12494" s="1" t="s">
        <v>5172</v>
      </c>
      <c r="C12494" s="45" t="s">
        <v>165</v>
      </c>
      <c r="D12494" s="23" t="s">
        <v>5751</v>
      </c>
      <c r="E12494" s="23" t="s">
        <v>287</v>
      </c>
      <c r="F12494" s="40">
        <v>0</v>
      </c>
      <c r="G12494" s="25">
        <v>36400</v>
      </c>
      <c r="H12494" s="25">
        <v>0</v>
      </c>
      <c r="I12494" s="25"/>
      <c r="J12494" s="58" t="e">
        <f>HYPERLINK("#"&amp;"Insumos"&amp;"!A"&amp;MATCH($B12494,#REF!,0),"Ins "&amp;$B12494)</f>
        <v>#REF!</v>
      </c>
      <c r="M12494" s="220"/>
    </row>
    <row r="12495" spans="1:13" x14ac:dyDescent="0.2">
      <c r="A12495" s="35" t="s">
        <v>8593</v>
      </c>
      <c r="B12495" s="1" t="s">
        <v>5174</v>
      </c>
      <c r="C12495" s="45" t="s">
        <v>1207</v>
      </c>
      <c r="D12495" s="23" t="s">
        <v>5751</v>
      </c>
      <c r="E12495" s="23" t="s">
        <v>4146</v>
      </c>
      <c r="F12495" s="40">
        <v>0.25</v>
      </c>
      <c r="G12495" s="25">
        <v>9834</v>
      </c>
      <c r="H12495" s="25">
        <v>2459</v>
      </c>
      <c r="I12495" s="25"/>
      <c r="J12495" s="58" t="e">
        <f>HYPERLINK("#"&amp;"Insumos"&amp;"!A"&amp;MATCH($B12495,#REF!,0),"Ins "&amp;$B12495)</f>
        <v>#REF!</v>
      </c>
      <c r="M12495" s="220"/>
    </row>
    <row r="12496" spans="1:13" x14ac:dyDescent="0.2">
      <c r="A12496" s="35" t="s">
        <v>8593</v>
      </c>
      <c r="B12496" s="1" t="s">
        <v>1050</v>
      </c>
      <c r="C12496" s="45" t="s">
        <v>1063</v>
      </c>
      <c r="D12496" s="23" t="s">
        <v>5751</v>
      </c>
      <c r="E12496" s="23" t="s">
        <v>4136</v>
      </c>
      <c r="F12496" s="40">
        <v>60</v>
      </c>
      <c r="G12496" s="25">
        <v>34</v>
      </c>
      <c r="H12496" s="25">
        <v>2040</v>
      </c>
      <c r="I12496" s="25"/>
      <c r="J12496" s="58" t="e">
        <f>HYPERLINK("#"&amp;"Insumos"&amp;"!A"&amp;MATCH($B12496,#REF!,0),"Ins "&amp;$B12496)</f>
        <v>#REF!</v>
      </c>
      <c r="M12496" s="220"/>
    </row>
    <row r="12497" spans="1:13" ht="25.5" x14ac:dyDescent="0.2">
      <c r="A12497" s="36" t="s">
        <v>9293</v>
      </c>
      <c r="B12497" s="26" t="s">
        <v>6816</v>
      </c>
      <c r="C12497" s="79" t="s">
        <v>9301</v>
      </c>
      <c r="D12497" s="37" t="s">
        <v>5608</v>
      </c>
      <c r="E12497" s="37" t="s">
        <v>465</v>
      </c>
      <c r="F12497" s="41"/>
      <c r="G12497" s="27"/>
      <c r="H12497" s="27"/>
      <c r="I12497" s="27">
        <v>52840</v>
      </c>
      <c r="M12497" s="220">
        <f t="shared" si="195"/>
        <v>69199</v>
      </c>
    </row>
    <row r="12498" spans="1:13" x14ac:dyDescent="0.2">
      <c r="A12498" s="35" t="s">
        <v>9293</v>
      </c>
      <c r="B12498" s="1" t="s">
        <v>5578</v>
      </c>
      <c r="C12498" s="45" t="s">
        <v>1015</v>
      </c>
      <c r="D12498" s="23" t="s">
        <v>5734</v>
      </c>
      <c r="E12498" s="23" t="s">
        <v>4141</v>
      </c>
      <c r="F12498" s="40">
        <v>0.91</v>
      </c>
      <c r="G12498" s="25">
        <v>52425</v>
      </c>
      <c r="H12498" s="25">
        <v>47707</v>
      </c>
      <c r="I12498" s="25"/>
      <c r="J12498" s="58" t="e">
        <f>HYPERLINK("#"&amp;"Insumos"&amp;"!A"&amp;MATCH($B12498,#REF!,0),"Ins "&amp;$B12498)</f>
        <v>#REF!</v>
      </c>
      <c r="M12498" s="220"/>
    </row>
    <row r="12499" spans="1:13" x14ac:dyDescent="0.2">
      <c r="A12499" s="35" t="s">
        <v>9293</v>
      </c>
      <c r="B12499" s="1" t="s">
        <v>263</v>
      </c>
      <c r="C12499" s="45" t="s">
        <v>696</v>
      </c>
      <c r="D12499" s="23" t="s">
        <v>5534</v>
      </c>
      <c r="E12499" s="23" t="s">
        <v>4140</v>
      </c>
      <c r="F12499" s="40">
        <v>3.0000000000000001E-3</v>
      </c>
      <c r="G12499" s="25">
        <v>187426</v>
      </c>
      <c r="H12499" s="25">
        <v>562</v>
      </c>
      <c r="I12499" s="25"/>
      <c r="J12499" s="58" t="e">
        <f>HYPERLINK("#"&amp;"Insumos"&amp;"!A"&amp;MATCH($B12499,#REF!,0),"Ins "&amp;$B12499)</f>
        <v>#REF!</v>
      </c>
      <c r="M12499" s="220"/>
    </row>
    <row r="12500" spans="1:13" x14ac:dyDescent="0.2">
      <c r="A12500" s="35" t="s">
        <v>9293</v>
      </c>
      <c r="B12500" s="1" t="s">
        <v>5533</v>
      </c>
      <c r="C12500" s="45" t="s">
        <v>5892</v>
      </c>
      <c r="D12500" s="23" t="s">
        <v>977</v>
      </c>
      <c r="E12500" s="23" t="s">
        <v>4134</v>
      </c>
      <c r="F12500" s="40">
        <v>0.01</v>
      </c>
      <c r="G12500" s="25">
        <v>3623</v>
      </c>
      <c r="H12500" s="25">
        <v>36</v>
      </c>
      <c r="I12500" s="25"/>
      <c r="J12500" s="58" t="e">
        <f>HYPERLINK("#"&amp;"Insumos"&amp;"!A"&amp;MATCH($B12500,#REF!,0),"Ins "&amp;$B12500)</f>
        <v>#REF!</v>
      </c>
      <c r="M12500" s="220"/>
    </row>
    <row r="12501" spans="1:13" x14ac:dyDescent="0.2">
      <c r="A12501" s="35" t="s">
        <v>9293</v>
      </c>
      <c r="B12501" s="1" t="s">
        <v>5007</v>
      </c>
      <c r="C12501" s="45" t="s">
        <v>720</v>
      </c>
      <c r="D12501" s="23" t="s">
        <v>5751</v>
      </c>
      <c r="E12501" s="23" t="s">
        <v>4134</v>
      </c>
      <c r="F12501" s="40">
        <v>0.55000000000000004</v>
      </c>
      <c r="G12501" s="25">
        <v>1897</v>
      </c>
      <c r="H12501" s="25">
        <v>1043</v>
      </c>
      <c r="I12501" s="25"/>
      <c r="J12501" s="58" t="e">
        <f>HYPERLINK("#"&amp;"Insumos"&amp;"!A"&amp;MATCH($B12501,#REF!,0),"Ins "&amp;$B12501)</f>
        <v>#REF!</v>
      </c>
      <c r="M12501" s="220"/>
    </row>
    <row r="12502" spans="1:13" x14ac:dyDescent="0.2">
      <c r="A12502" s="35" t="s">
        <v>9293</v>
      </c>
      <c r="B12502" s="1" t="s">
        <v>5535</v>
      </c>
      <c r="C12502" s="45" t="s">
        <v>1652</v>
      </c>
      <c r="D12502" s="23" t="s">
        <v>5534</v>
      </c>
      <c r="E12502" s="23" t="s">
        <v>4140</v>
      </c>
      <c r="F12502" s="40">
        <v>0.05</v>
      </c>
      <c r="G12502" s="25">
        <v>63049</v>
      </c>
      <c r="H12502" s="25">
        <v>3152</v>
      </c>
      <c r="I12502" s="25"/>
      <c r="J12502" s="58" t="e">
        <f>HYPERLINK("#"&amp;"Insumos"&amp;"!A"&amp;MATCH($B12502,#REF!,0),"Ins "&amp;$B12502)</f>
        <v>#REF!</v>
      </c>
      <c r="M12502" s="220"/>
    </row>
    <row r="12503" spans="1:13" x14ac:dyDescent="0.2">
      <c r="A12503" s="35" t="s">
        <v>9293</v>
      </c>
      <c r="B12503" s="1" t="s">
        <v>1050</v>
      </c>
      <c r="C12503" s="45" t="s">
        <v>1063</v>
      </c>
      <c r="D12503" s="23" t="s">
        <v>5751</v>
      </c>
      <c r="E12503" s="23" t="s">
        <v>4136</v>
      </c>
      <c r="F12503" s="40">
        <v>10</v>
      </c>
      <c r="G12503" s="25">
        <v>34</v>
      </c>
      <c r="H12503" s="25">
        <v>340</v>
      </c>
      <c r="I12503" s="25"/>
      <c r="J12503" s="58" t="e">
        <f>HYPERLINK("#"&amp;"Insumos"&amp;"!A"&amp;MATCH($B12503,#REF!,0),"Ins "&amp;$B12503)</f>
        <v>#REF!</v>
      </c>
      <c r="M12503" s="220"/>
    </row>
    <row r="12504" spans="1:13" ht="67.150000000000006" customHeight="1" x14ac:dyDescent="0.2">
      <c r="A12504" s="36" t="s">
        <v>9310</v>
      </c>
      <c r="B12504" s="26" t="s">
        <v>6816</v>
      </c>
      <c r="C12504" s="79" t="s">
        <v>10819</v>
      </c>
      <c r="D12504" s="37" t="s">
        <v>5608</v>
      </c>
      <c r="E12504" s="37" t="s">
        <v>465</v>
      </c>
      <c r="F12504" s="41"/>
      <c r="G12504" s="27"/>
      <c r="H12504" s="27"/>
      <c r="I12504" s="27">
        <v>112551</v>
      </c>
      <c r="M12504" s="220">
        <f t="shared" si="195"/>
        <v>147397</v>
      </c>
    </row>
    <row r="12505" spans="1:13" x14ac:dyDescent="0.2">
      <c r="A12505" s="35" t="s">
        <v>9310</v>
      </c>
      <c r="B12505" s="34" t="s">
        <v>5533</v>
      </c>
      <c r="C12505" s="45" t="s">
        <v>5892</v>
      </c>
      <c r="D12505" s="23" t="s">
        <v>977</v>
      </c>
      <c r="E12505" s="23" t="s">
        <v>4134</v>
      </c>
      <c r="F12505" s="40">
        <v>0.5</v>
      </c>
      <c r="G12505" s="25">
        <v>3623</v>
      </c>
      <c r="H12505" s="25">
        <v>1812</v>
      </c>
      <c r="I12505" s="25"/>
      <c r="J12505" s="58" t="e">
        <f>HYPERLINK("#"&amp;"Insumos"&amp;"!A"&amp;MATCH($B12505,#REF!,0),"Ins "&amp;$B12505)</f>
        <v>#REF!</v>
      </c>
      <c r="M12505" s="220"/>
    </row>
    <row r="12506" spans="1:13" x14ac:dyDescent="0.2">
      <c r="A12506" s="35" t="s">
        <v>9310</v>
      </c>
      <c r="B12506" s="34" t="s">
        <v>5578</v>
      </c>
      <c r="C12506" s="45" t="s">
        <v>1015</v>
      </c>
      <c r="D12506" s="23" t="s">
        <v>5734</v>
      </c>
      <c r="E12506" s="23" t="s">
        <v>4141</v>
      </c>
      <c r="F12506" s="40">
        <v>0.6</v>
      </c>
      <c r="G12506" s="25">
        <v>52425</v>
      </c>
      <c r="H12506" s="25">
        <v>31455</v>
      </c>
      <c r="I12506" s="25"/>
      <c r="J12506" s="58" t="e">
        <f>HYPERLINK("#"&amp;"Insumos"&amp;"!A"&amp;MATCH($B12506,#REF!,0),"Ins "&amp;$B12506)</f>
        <v>#REF!</v>
      </c>
      <c r="M12506" s="220"/>
    </row>
    <row r="12507" spans="1:13" x14ac:dyDescent="0.2">
      <c r="A12507" s="35" t="s">
        <v>9310</v>
      </c>
      <c r="B12507" s="34" t="s">
        <v>9311</v>
      </c>
      <c r="C12507" s="45" t="s">
        <v>9312</v>
      </c>
      <c r="D12507" s="23" t="s">
        <v>5751</v>
      </c>
      <c r="E12507" s="23" t="s">
        <v>465</v>
      </c>
      <c r="F12507" s="40">
        <v>1</v>
      </c>
      <c r="G12507" s="25">
        <v>5252</v>
      </c>
      <c r="H12507" s="25">
        <v>5252</v>
      </c>
      <c r="I12507" s="25"/>
      <c r="J12507" s="58" t="e">
        <f>HYPERLINK("#"&amp;"Insumos"&amp;"!A"&amp;MATCH($B12507,#REF!,0),"Ins "&amp;$B12507)</f>
        <v>#REF!</v>
      </c>
      <c r="M12507" s="220"/>
    </row>
    <row r="12508" spans="1:13" x14ac:dyDescent="0.2">
      <c r="A12508" s="35" t="s">
        <v>9310</v>
      </c>
      <c r="B12508" s="34" t="s">
        <v>9316</v>
      </c>
      <c r="C12508" s="45" t="s">
        <v>9313</v>
      </c>
      <c r="D12508" s="23" t="s">
        <v>5751</v>
      </c>
      <c r="E12508" s="23" t="s">
        <v>9168</v>
      </c>
      <c r="F12508" s="40">
        <v>2E-3</v>
      </c>
      <c r="G12508" s="25">
        <v>744045</v>
      </c>
      <c r="H12508" s="25">
        <v>1488</v>
      </c>
      <c r="I12508" s="25"/>
      <c r="J12508" s="58" t="e">
        <f>HYPERLINK("#"&amp;"Insumos"&amp;"!A"&amp;MATCH($B12508,#REF!,0),"Ins "&amp;$B12508)</f>
        <v>#REF!</v>
      </c>
      <c r="M12508" s="220"/>
    </row>
    <row r="12509" spans="1:13" x14ac:dyDescent="0.2">
      <c r="A12509" s="35" t="s">
        <v>9310</v>
      </c>
      <c r="B12509" s="34" t="s">
        <v>9317</v>
      </c>
      <c r="C12509" s="45" t="s">
        <v>9314</v>
      </c>
      <c r="D12509" s="23" t="s">
        <v>5751</v>
      </c>
      <c r="E12509" s="23" t="s">
        <v>465</v>
      </c>
      <c r="F12509" s="40">
        <v>1</v>
      </c>
      <c r="G12509" s="25">
        <v>13568</v>
      </c>
      <c r="H12509" s="25">
        <v>13568</v>
      </c>
      <c r="I12509" s="25"/>
      <c r="J12509" s="58" t="e">
        <f>HYPERLINK("#"&amp;"Insumos"&amp;"!A"&amp;MATCH($B12509,#REF!,0),"Ins "&amp;$B12509)</f>
        <v>#REF!</v>
      </c>
      <c r="M12509" s="220"/>
    </row>
    <row r="12510" spans="1:13" x14ac:dyDescent="0.2">
      <c r="A12510" s="35" t="s">
        <v>9310</v>
      </c>
      <c r="B12510" s="34" t="s">
        <v>9318</v>
      </c>
      <c r="C12510" s="45" t="s">
        <v>9315</v>
      </c>
      <c r="D12510" s="23" t="s">
        <v>5751</v>
      </c>
      <c r="E12510" s="23" t="s">
        <v>465</v>
      </c>
      <c r="F12510" s="40">
        <v>1</v>
      </c>
      <c r="G12510" s="25">
        <v>58976</v>
      </c>
      <c r="H12510" s="25">
        <v>58976</v>
      </c>
      <c r="I12510" s="25"/>
      <c r="J12510" s="58" t="e">
        <f>HYPERLINK("#"&amp;"Insumos"&amp;"!A"&amp;MATCH($B12510,#REF!,0),"Ins "&amp;$B12510)</f>
        <v>#REF!</v>
      </c>
      <c r="M12510" s="220"/>
    </row>
    <row r="12511" spans="1:13" ht="38.25" x14ac:dyDescent="0.2">
      <c r="A12511" s="36" t="s">
        <v>9480</v>
      </c>
      <c r="B12511" s="26" t="s">
        <v>6816</v>
      </c>
      <c r="C12511" s="79" t="s">
        <v>9481</v>
      </c>
      <c r="D12511" s="37" t="s">
        <v>5608</v>
      </c>
      <c r="E12511" s="37" t="s">
        <v>466</v>
      </c>
      <c r="F12511" s="41"/>
      <c r="G12511" s="27"/>
      <c r="H12511" s="27"/>
      <c r="I12511" s="27">
        <v>677095</v>
      </c>
      <c r="M12511" s="220">
        <f t="shared" si="195"/>
        <v>886724</v>
      </c>
    </row>
    <row r="12512" spans="1:13" x14ac:dyDescent="0.2">
      <c r="A12512" s="35" t="s">
        <v>9480</v>
      </c>
      <c r="B12512" s="34" t="s">
        <v>5533</v>
      </c>
      <c r="C12512" s="45" t="s">
        <v>5892</v>
      </c>
      <c r="D12512" s="23" t="s">
        <v>977</v>
      </c>
      <c r="E12512" s="23" t="s">
        <v>4134</v>
      </c>
      <c r="F12512" s="40">
        <v>1</v>
      </c>
      <c r="G12512" s="25">
        <v>3623</v>
      </c>
      <c r="H12512" s="25">
        <v>3623</v>
      </c>
      <c r="I12512" s="25"/>
      <c r="J12512" s="58" t="e">
        <f>HYPERLINK("#"&amp;"Insumos"&amp;"!A"&amp;MATCH($B12512,#REF!,0),"Ins "&amp;$B12512)</f>
        <v>#REF!</v>
      </c>
      <c r="M12512" s="220"/>
    </row>
    <row r="12513" spans="1:13" x14ac:dyDescent="0.2">
      <c r="A12513" s="35" t="s">
        <v>9480</v>
      </c>
      <c r="B12513" s="34" t="s">
        <v>5578</v>
      </c>
      <c r="C12513" s="45" t="s">
        <v>1015</v>
      </c>
      <c r="D12513" s="23" t="s">
        <v>5734</v>
      </c>
      <c r="E12513" s="23" t="s">
        <v>4141</v>
      </c>
      <c r="F12513" s="40">
        <v>2.2000000000000002</v>
      </c>
      <c r="G12513" s="25">
        <v>52425</v>
      </c>
      <c r="H12513" s="25">
        <v>115335</v>
      </c>
      <c r="I12513" s="25"/>
      <c r="J12513" s="58" t="e">
        <f>HYPERLINK("#"&amp;"Insumos"&amp;"!A"&amp;MATCH($B12513,#REF!,0),"Ins "&amp;$B12513)</f>
        <v>#REF!</v>
      </c>
      <c r="M12513" s="220"/>
    </row>
    <row r="12514" spans="1:13" x14ac:dyDescent="0.2">
      <c r="A12514" s="35" t="s">
        <v>9480</v>
      </c>
      <c r="B12514" s="34" t="s">
        <v>5604</v>
      </c>
      <c r="C12514" s="45" t="s">
        <v>540</v>
      </c>
      <c r="D12514" s="23" t="s">
        <v>5585</v>
      </c>
      <c r="E12514" s="23" t="s">
        <v>466</v>
      </c>
      <c r="F12514" s="40">
        <v>1.05</v>
      </c>
      <c r="G12514" s="25">
        <v>531559</v>
      </c>
      <c r="H12514" s="25">
        <v>558137</v>
      </c>
      <c r="I12514" s="25"/>
      <c r="M12514" s="220"/>
    </row>
    <row r="12515" spans="1:13" ht="63.75" x14ac:dyDescent="0.2">
      <c r="A12515" s="36" t="s">
        <v>10246</v>
      </c>
      <c r="B12515" s="26" t="s">
        <v>6816</v>
      </c>
      <c r="C12515" s="79" t="s">
        <v>10247</v>
      </c>
      <c r="D12515" s="37" t="s">
        <v>5608</v>
      </c>
      <c r="E12515" s="37" t="s">
        <v>465</v>
      </c>
      <c r="F12515" s="41"/>
      <c r="G12515" s="27"/>
      <c r="H12515" s="27"/>
      <c r="I12515" s="27">
        <v>216748</v>
      </c>
      <c r="M12515" s="220">
        <f t="shared" si="195"/>
        <v>283853</v>
      </c>
    </row>
    <row r="12516" spans="1:13" ht="51" x14ac:dyDescent="0.2">
      <c r="A12516" s="35" t="s">
        <v>10246</v>
      </c>
      <c r="B12516" s="34" t="s">
        <v>10216</v>
      </c>
      <c r="C12516" s="45" t="s">
        <v>10248</v>
      </c>
      <c r="D12516" s="23" t="s">
        <v>5751</v>
      </c>
      <c r="E12516" s="23" t="s">
        <v>465</v>
      </c>
      <c r="F12516" s="40">
        <v>1.04</v>
      </c>
      <c r="G12516" s="25">
        <v>208412</v>
      </c>
      <c r="H12516" s="25">
        <v>216748</v>
      </c>
      <c r="I12516" s="25"/>
      <c r="J12516" s="58" t="e">
        <f>HYPERLINK("#"&amp;"Insumos"&amp;"!A"&amp;MATCH($B12516,#REF!,0),"Ins "&amp;$B12516)</f>
        <v>#REF!</v>
      </c>
      <c r="M12516" s="220"/>
    </row>
    <row r="12517" spans="1:13" ht="25.5" x14ac:dyDescent="0.2">
      <c r="A12517" s="36" t="s">
        <v>10293</v>
      </c>
      <c r="B12517" s="26" t="s">
        <v>6816</v>
      </c>
      <c r="C12517" s="79" t="s">
        <v>10298</v>
      </c>
      <c r="D12517" s="37" t="s">
        <v>5608</v>
      </c>
      <c r="E12517" s="37" t="s">
        <v>464</v>
      </c>
      <c r="F12517" s="41"/>
      <c r="G12517" s="27"/>
      <c r="H12517" s="27"/>
      <c r="I12517" s="27">
        <v>16765</v>
      </c>
      <c r="M12517" s="220">
        <f t="shared" si="195"/>
        <v>21955</v>
      </c>
    </row>
    <row r="12518" spans="1:13" ht="25.5" x14ac:dyDescent="0.2">
      <c r="A12518" s="35" t="s">
        <v>10293</v>
      </c>
      <c r="B12518" s="34" t="s">
        <v>10217</v>
      </c>
      <c r="C12518" s="45" t="s">
        <v>10249</v>
      </c>
      <c r="D12518" s="23" t="s">
        <v>5751</v>
      </c>
      <c r="E12518" s="23" t="s">
        <v>464</v>
      </c>
      <c r="F12518" s="40">
        <v>1.04</v>
      </c>
      <c r="G12518" s="25">
        <v>16120</v>
      </c>
      <c r="H12518" s="25">
        <v>16765</v>
      </c>
      <c r="I12518" s="25"/>
      <c r="J12518" s="58" t="e">
        <f>HYPERLINK("#"&amp;"Insumos"&amp;"!A"&amp;MATCH($B12518,#REF!,0),"Ins "&amp;$B12518)</f>
        <v>#REF!</v>
      </c>
      <c r="M12518" s="220"/>
    </row>
    <row r="12519" spans="1:13" ht="25.5" x14ac:dyDescent="0.2">
      <c r="A12519" s="36" t="s">
        <v>10294</v>
      </c>
      <c r="B12519" s="26" t="s">
        <v>6816</v>
      </c>
      <c r="C12519" s="79" t="s">
        <v>10299</v>
      </c>
      <c r="D12519" s="37" t="s">
        <v>5608</v>
      </c>
      <c r="E12519" s="37" t="s">
        <v>464</v>
      </c>
      <c r="F12519" s="41"/>
      <c r="G12519" s="27"/>
      <c r="H12519" s="27"/>
      <c r="I12519" s="27">
        <v>27170</v>
      </c>
      <c r="M12519" s="220">
        <f t="shared" si="195"/>
        <v>35582</v>
      </c>
    </row>
    <row r="12520" spans="1:13" x14ac:dyDescent="0.2">
      <c r="A12520" s="35" t="s">
        <v>10294</v>
      </c>
      <c r="B12520" s="34" t="s">
        <v>5572</v>
      </c>
      <c r="C12520" s="45" t="s">
        <v>971</v>
      </c>
      <c r="D12520" s="23" t="s">
        <v>5734</v>
      </c>
      <c r="E12520" s="23" t="s">
        <v>4141</v>
      </c>
      <c r="F12520" s="40">
        <v>0.31076603209667986</v>
      </c>
      <c r="G12520" s="25">
        <v>37863</v>
      </c>
      <c r="H12520" s="25">
        <v>11767</v>
      </c>
      <c r="I12520" s="25"/>
      <c r="J12520" s="58" t="e">
        <f>HYPERLINK("#"&amp;"Insumos"&amp;"!A"&amp;MATCH($B12520,#REF!,0),"Ins "&amp;$B12520)</f>
        <v>#REF!</v>
      </c>
      <c r="M12520" s="220"/>
    </row>
    <row r="12521" spans="1:13" x14ac:dyDescent="0.2">
      <c r="A12521" s="35" t="s">
        <v>10294</v>
      </c>
      <c r="B12521" s="34" t="s">
        <v>263</v>
      </c>
      <c r="C12521" s="45" t="s">
        <v>696</v>
      </c>
      <c r="D12521" s="23" t="s">
        <v>5534</v>
      </c>
      <c r="E12521" s="23" t="s">
        <v>4140</v>
      </c>
      <c r="F12521" s="40">
        <v>1.3317278614115205E-3</v>
      </c>
      <c r="G12521" s="25">
        <v>187426</v>
      </c>
      <c r="H12521" s="25">
        <v>250</v>
      </c>
      <c r="I12521" s="25"/>
      <c r="J12521" s="58" t="e">
        <f>HYPERLINK("#"&amp;"Insumos"&amp;"!A"&amp;MATCH($B12521,#REF!,0),"Ins "&amp;$B12521)</f>
        <v>#REF!</v>
      </c>
      <c r="M12521" s="220"/>
    </row>
    <row r="12522" spans="1:13" x14ac:dyDescent="0.2">
      <c r="A12522" s="35" t="s">
        <v>10294</v>
      </c>
      <c r="B12522" s="34" t="s">
        <v>2112</v>
      </c>
      <c r="C12522" s="45" t="s">
        <v>2058</v>
      </c>
      <c r="D12522" s="23" t="s">
        <v>5534</v>
      </c>
      <c r="E12522" s="23" t="s">
        <v>4140</v>
      </c>
      <c r="F12522" s="40">
        <v>9.5006163374522709E-3</v>
      </c>
      <c r="G12522" s="25">
        <v>69183</v>
      </c>
      <c r="H12522" s="25">
        <v>657</v>
      </c>
      <c r="I12522" s="25"/>
      <c r="J12522" s="58" t="e">
        <f>HYPERLINK("#"&amp;"Insumos"&amp;"!A"&amp;MATCH($B12522,#REF!,0),"Ins "&amp;$B12522)</f>
        <v>#REF!</v>
      </c>
      <c r="M12522" s="220"/>
    </row>
    <row r="12523" spans="1:13" x14ac:dyDescent="0.2">
      <c r="A12523" s="35" t="s">
        <v>10294</v>
      </c>
      <c r="B12523" s="34" t="s">
        <v>5533</v>
      </c>
      <c r="C12523" s="45" t="s">
        <v>5892</v>
      </c>
      <c r="D12523" s="23" t="s">
        <v>977</v>
      </c>
      <c r="E12523" s="23" t="s">
        <v>4134</v>
      </c>
      <c r="F12523" s="40">
        <v>9.4718714121699195E-3</v>
      </c>
      <c r="G12523" s="25">
        <v>3623</v>
      </c>
      <c r="H12523" s="25">
        <v>34</v>
      </c>
      <c r="I12523" s="25"/>
      <c r="J12523" s="58" t="e">
        <f>HYPERLINK("#"&amp;"Insumos"&amp;"!A"&amp;MATCH($B12523,#REF!,0),"Ins "&amp;$B12523)</f>
        <v>#REF!</v>
      </c>
      <c r="M12523" s="220"/>
    </row>
    <row r="12524" spans="1:13" x14ac:dyDescent="0.2">
      <c r="A12524" s="35" t="s">
        <v>10294</v>
      </c>
      <c r="B12524" s="34" t="s">
        <v>10253</v>
      </c>
      <c r="C12524" s="45" t="s">
        <v>10302</v>
      </c>
      <c r="D12524" s="23" t="s">
        <v>5751</v>
      </c>
      <c r="E12524" s="23" t="s">
        <v>4134</v>
      </c>
      <c r="F12524" s="40">
        <v>0.5</v>
      </c>
      <c r="G12524" s="25">
        <v>26000</v>
      </c>
      <c r="H12524" s="25">
        <v>13000</v>
      </c>
      <c r="I12524" s="25"/>
      <c r="J12524" s="58" t="e">
        <f>HYPERLINK("#"&amp;"Insumos"&amp;"!A"&amp;MATCH($B12524,#REF!,0),"Ins "&amp;$B12524)</f>
        <v>#REF!</v>
      </c>
      <c r="M12524" s="220"/>
    </row>
    <row r="12525" spans="1:13" x14ac:dyDescent="0.2">
      <c r="A12525" s="35" t="s">
        <v>10294</v>
      </c>
      <c r="B12525" s="34" t="s">
        <v>5007</v>
      </c>
      <c r="C12525" s="45" t="s">
        <v>720</v>
      </c>
      <c r="D12525" s="23" t="s">
        <v>5751</v>
      </c>
      <c r="E12525" s="23" t="s">
        <v>4134</v>
      </c>
      <c r="F12525" s="40">
        <v>0.31853070175438597</v>
      </c>
      <c r="G12525" s="25">
        <v>1897</v>
      </c>
      <c r="H12525" s="25">
        <v>604</v>
      </c>
      <c r="I12525" s="25"/>
      <c r="J12525" s="58" t="e">
        <f>HYPERLINK("#"&amp;"Insumos"&amp;"!A"&amp;MATCH($B12525,#REF!,0),"Ins "&amp;$B12525)</f>
        <v>#REF!</v>
      </c>
      <c r="M12525" s="220"/>
    </row>
    <row r="12526" spans="1:13" x14ac:dyDescent="0.2">
      <c r="A12526" s="35" t="s">
        <v>10294</v>
      </c>
      <c r="B12526" s="34" t="s">
        <v>7382</v>
      </c>
      <c r="C12526" s="45" t="s">
        <v>7383</v>
      </c>
      <c r="D12526" s="23" t="s">
        <v>5751</v>
      </c>
      <c r="E12526" s="23" t="s">
        <v>4134</v>
      </c>
      <c r="F12526" s="40">
        <v>3</v>
      </c>
      <c r="G12526" s="25">
        <v>286</v>
      </c>
      <c r="H12526" s="25">
        <v>858</v>
      </c>
      <c r="I12526" s="25"/>
      <c r="J12526" s="58" t="e">
        <f>HYPERLINK("#"&amp;"Insumos"&amp;"!A"&amp;MATCH($B12526,#REF!,0),"Ins "&amp;$B12526)</f>
        <v>#REF!</v>
      </c>
      <c r="M12526" s="220"/>
    </row>
    <row r="12527" spans="1:13" ht="25.5" x14ac:dyDescent="0.2">
      <c r="A12527" s="36" t="s">
        <v>10295</v>
      </c>
      <c r="B12527" s="26" t="s">
        <v>6816</v>
      </c>
      <c r="C12527" s="79" t="s">
        <v>10300</v>
      </c>
      <c r="D12527" s="37" t="s">
        <v>5608</v>
      </c>
      <c r="E12527" s="37" t="s">
        <v>465</v>
      </c>
      <c r="F12527" s="41"/>
      <c r="G12527" s="27"/>
      <c r="H12527" s="27"/>
      <c r="I12527" s="27">
        <v>123194</v>
      </c>
      <c r="M12527" s="220">
        <f t="shared" si="195"/>
        <v>161335</v>
      </c>
    </row>
    <row r="12528" spans="1:13" ht="25.5" x14ac:dyDescent="0.2">
      <c r="A12528" s="35" t="s">
        <v>10295</v>
      </c>
      <c r="B12528" s="34" t="s">
        <v>10218</v>
      </c>
      <c r="C12528" s="45" t="s">
        <v>10250</v>
      </c>
      <c r="D12528" s="23" t="s">
        <v>5751</v>
      </c>
      <c r="E12528" s="23" t="s">
        <v>465</v>
      </c>
      <c r="F12528" s="40">
        <v>1.04</v>
      </c>
      <c r="G12528" s="25">
        <v>118456</v>
      </c>
      <c r="H12528" s="25">
        <v>123194</v>
      </c>
      <c r="I12528" s="25"/>
      <c r="J12528" s="58" t="e">
        <f>HYPERLINK("#"&amp;"Insumos"&amp;"!A"&amp;MATCH($B12528,#REF!,0),"Ins "&amp;$B12528)</f>
        <v>#REF!</v>
      </c>
      <c r="M12528" s="220"/>
    </row>
    <row r="12529" spans="1:13" ht="38.25" x14ac:dyDescent="0.2">
      <c r="A12529" s="36" t="s">
        <v>10296</v>
      </c>
      <c r="B12529" s="26" t="s">
        <v>6816</v>
      </c>
      <c r="C12529" s="79" t="s">
        <v>10301</v>
      </c>
      <c r="D12529" s="37" t="s">
        <v>5608</v>
      </c>
      <c r="E12529" s="37" t="s">
        <v>465</v>
      </c>
      <c r="F12529" s="41"/>
      <c r="G12529" s="27"/>
      <c r="H12529" s="27"/>
      <c r="I12529" s="27">
        <v>953844</v>
      </c>
      <c r="M12529" s="220">
        <f t="shared" si="195"/>
        <v>1249154</v>
      </c>
    </row>
    <row r="12530" spans="1:13" x14ac:dyDescent="0.2">
      <c r="A12530" s="35" t="s">
        <v>10296</v>
      </c>
      <c r="B12530" s="34" t="s">
        <v>5578</v>
      </c>
      <c r="C12530" s="45" t="s">
        <v>1015</v>
      </c>
      <c r="D12530" s="23" t="s">
        <v>5734</v>
      </c>
      <c r="E12530" s="23" t="s">
        <v>4141</v>
      </c>
      <c r="F12530" s="40">
        <v>3.8845874099622253</v>
      </c>
      <c r="G12530" s="25">
        <v>52425</v>
      </c>
      <c r="H12530" s="25">
        <v>203649</v>
      </c>
      <c r="I12530" s="25"/>
      <c r="J12530" s="58" t="e">
        <f>HYPERLINK("#"&amp;"Insumos"&amp;"!A"&amp;MATCH($B12530,#REF!,0),"Ins "&amp;$B12530)</f>
        <v>#REF!</v>
      </c>
      <c r="M12530" s="220"/>
    </row>
    <row r="12531" spans="1:13" x14ac:dyDescent="0.2">
      <c r="A12531" s="35" t="s">
        <v>10296</v>
      </c>
      <c r="B12531" s="34" t="s">
        <v>263</v>
      </c>
      <c r="C12531" s="45" t="s">
        <v>696</v>
      </c>
      <c r="D12531" s="23" t="s">
        <v>5534</v>
      </c>
      <c r="E12531" s="23" t="s">
        <v>4140</v>
      </c>
      <c r="F12531" s="40">
        <v>0.38022495103125675</v>
      </c>
      <c r="G12531" s="25">
        <v>187426</v>
      </c>
      <c r="H12531" s="25">
        <v>71264</v>
      </c>
      <c r="I12531" s="25"/>
      <c r="J12531" s="58" t="e">
        <f>HYPERLINK("#"&amp;"Insumos"&amp;"!A"&amp;MATCH($B12531,#REF!,0),"Ins "&amp;$B12531)</f>
        <v>#REF!</v>
      </c>
      <c r="M12531" s="220"/>
    </row>
    <row r="12532" spans="1:13" x14ac:dyDescent="0.2">
      <c r="A12532" s="35" t="s">
        <v>10296</v>
      </c>
      <c r="B12532" s="34" t="s">
        <v>5533</v>
      </c>
      <c r="C12532" s="45" t="s">
        <v>5892</v>
      </c>
      <c r="D12532" s="23" t="s">
        <v>977</v>
      </c>
      <c r="E12532" s="23" t="s">
        <v>4134</v>
      </c>
      <c r="F12532" s="40">
        <v>1.4256601607347876</v>
      </c>
      <c r="G12532" s="25">
        <v>3623</v>
      </c>
      <c r="H12532" s="25">
        <v>5165</v>
      </c>
      <c r="I12532" s="25"/>
      <c r="J12532" s="58" t="e">
        <f>HYPERLINK("#"&amp;"Insumos"&amp;"!A"&amp;MATCH($B12532,#REF!,0),"Ins "&amp;$B12532)</f>
        <v>#REF!</v>
      </c>
      <c r="M12532" s="220"/>
    </row>
    <row r="12533" spans="1:13" x14ac:dyDescent="0.2">
      <c r="A12533" s="35" t="s">
        <v>10296</v>
      </c>
      <c r="B12533" s="34" t="s">
        <v>5007</v>
      </c>
      <c r="C12533" s="45" t="s">
        <v>720</v>
      </c>
      <c r="D12533" s="23" t="s">
        <v>5751</v>
      </c>
      <c r="E12533" s="23" t="s">
        <v>4134</v>
      </c>
      <c r="F12533" s="40">
        <v>4.275767543859649</v>
      </c>
      <c r="G12533" s="25">
        <v>1897</v>
      </c>
      <c r="H12533" s="25">
        <v>8111</v>
      </c>
      <c r="I12533" s="25"/>
      <c r="J12533" s="58" t="e">
        <f>HYPERLINK("#"&amp;"Insumos"&amp;"!A"&amp;MATCH($B12533,#REF!,0),"Ins "&amp;$B12533)</f>
        <v>#REF!</v>
      </c>
      <c r="M12533" s="220"/>
    </row>
    <row r="12534" spans="1:13" ht="38.25" x14ac:dyDescent="0.2">
      <c r="A12534" s="35" t="s">
        <v>10296</v>
      </c>
      <c r="B12534" s="34" t="s">
        <v>10219</v>
      </c>
      <c r="C12534" s="45" t="s">
        <v>10289</v>
      </c>
      <c r="D12534" s="23" t="s">
        <v>5751</v>
      </c>
      <c r="E12534" s="23" t="s">
        <v>4134</v>
      </c>
      <c r="F12534" s="40">
        <v>1.05</v>
      </c>
      <c r="G12534" s="25">
        <v>519792</v>
      </c>
      <c r="H12534" s="25">
        <v>545782</v>
      </c>
      <c r="I12534" s="25"/>
      <c r="J12534" s="58" t="e">
        <f>HYPERLINK("#"&amp;"Insumos"&amp;"!A"&amp;MATCH($B12534,#REF!,0),"Ins "&amp;$B12534)</f>
        <v>#REF!</v>
      </c>
      <c r="M12534" s="220"/>
    </row>
    <row r="12535" spans="1:13" ht="25.5" x14ac:dyDescent="0.2">
      <c r="A12535" s="35" t="s">
        <v>10296</v>
      </c>
      <c r="B12535" s="34" t="s">
        <v>10220</v>
      </c>
      <c r="C12535" s="45" t="s">
        <v>10290</v>
      </c>
      <c r="D12535" s="23" t="s">
        <v>5751</v>
      </c>
      <c r="E12535" s="23" t="s">
        <v>465</v>
      </c>
      <c r="F12535" s="40">
        <v>1.0499953340798807</v>
      </c>
      <c r="G12535" s="25">
        <v>89157</v>
      </c>
      <c r="H12535" s="25">
        <v>93614</v>
      </c>
      <c r="I12535" s="25"/>
      <c r="J12535" s="58" t="e">
        <f>HYPERLINK("#"&amp;"Insumos"&amp;"!A"&amp;MATCH($B12535,#REF!,0),"Ins "&amp;$B12535)</f>
        <v>#REF!</v>
      </c>
      <c r="M12535" s="220"/>
    </row>
    <row r="12536" spans="1:13" ht="25.5" x14ac:dyDescent="0.2">
      <c r="A12536" s="35" t="s">
        <v>10296</v>
      </c>
      <c r="B12536" s="34" t="s">
        <v>10251</v>
      </c>
      <c r="C12536" s="45" t="s">
        <v>10291</v>
      </c>
      <c r="D12536" s="23" t="s">
        <v>5751</v>
      </c>
      <c r="E12536" s="23" t="s">
        <v>4134</v>
      </c>
      <c r="F12536" s="40">
        <v>4.6300052672277575E-2</v>
      </c>
      <c r="G12536" s="25">
        <v>464001</v>
      </c>
      <c r="H12536" s="25">
        <v>21483</v>
      </c>
      <c r="I12536" s="25"/>
      <c r="J12536" s="58" t="e">
        <f>HYPERLINK("#"&amp;"Insumos"&amp;"!A"&amp;MATCH($B12536,#REF!,0),"Ins "&amp;$B12536)</f>
        <v>#REF!</v>
      </c>
      <c r="M12536" s="220"/>
    </row>
    <row r="12537" spans="1:13" x14ac:dyDescent="0.2">
      <c r="A12537" s="35" t="s">
        <v>10296</v>
      </c>
      <c r="B12537" s="34" t="s">
        <v>10252</v>
      </c>
      <c r="C12537" s="45" t="s">
        <v>10292</v>
      </c>
      <c r="D12537" s="23" t="s">
        <v>5751</v>
      </c>
      <c r="E12537" s="23" t="s">
        <v>4134</v>
      </c>
      <c r="F12537" s="40">
        <v>9.3006110614889489E-2</v>
      </c>
      <c r="G12537" s="25">
        <v>51348</v>
      </c>
      <c r="H12537" s="25">
        <v>4776</v>
      </c>
      <c r="I12537" s="25"/>
      <c r="J12537" s="58" t="e">
        <f>HYPERLINK("#"&amp;"Insumos"&amp;"!A"&amp;MATCH($B12537,#REF!,0),"Ins "&amp;$B12537)</f>
        <v>#REF!</v>
      </c>
      <c r="M12537" s="220"/>
    </row>
    <row r="12538" spans="1:13" ht="25.5" x14ac:dyDescent="0.2">
      <c r="A12538" s="36" t="s">
        <v>10297</v>
      </c>
      <c r="B12538" s="26" t="s">
        <v>6816</v>
      </c>
      <c r="C12538" s="79" t="s">
        <v>10820</v>
      </c>
      <c r="D12538" s="37" t="s">
        <v>5608</v>
      </c>
      <c r="E12538" s="37" t="s">
        <v>465</v>
      </c>
      <c r="F12538" s="41"/>
      <c r="G12538" s="27"/>
      <c r="H12538" s="27"/>
      <c r="I12538" s="27">
        <v>606359</v>
      </c>
      <c r="M12538" s="220">
        <f t="shared" si="195"/>
        <v>794088</v>
      </c>
    </row>
    <row r="12539" spans="1:13" x14ac:dyDescent="0.2">
      <c r="A12539" s="35" t="s">
        <v>10297</v>
      </c>
      <c r="B12539" s="34" t="s">
        <v>5578</v>
      </c>
      <c r="C12539" s="45" t="s">
        <v>1015</v>
      </c>
      <c r="D12539" s="23" t="s">
        <v>5734</v>
      </c>
      <c r="E12539" s="23" t="s">
        <v>4141</v>
      </c>
      <c r="F12539" s="40">
        <v>2.4</v>
      </c>
      <c r="G12539" s="25">
        <v>52425</v>
      </c>
      <c r="H12539" s="25">
        <v>125820</v>
      </c>
      <c r="I12539" s="25"/>
      <c r="J12539" s="58" t="e">
        <f>HYPERLINK("#"&amp;"Insumos"&amp;"!A"&amp;MATCH($B12539,#REF!,0),"Ins "&amp;$B12539)</f>
        <v>#REF!</v>
      </c>
      <c r="M12539" s="220"/>
    </row>
    <row r="12540" spans="1:13" x14ac:dyDescent="0.2">
      <c r="A12540" s="35" t="s">
        <v>10297</v>
      </c>
      <c r="B12540" s="34" t="s">
        <v>263</v>
      </c>
      <c r="C12540" s="45" t="s">
        <v>696</v>
      </c>
      <c r="D12540" s="23" t="s">
        <v>5534</v>
      </c>
      <c r="E12540" s="23" t="s">
        <v>4140</v>
      </c>
      <c r="F12540" s="40">
        <v>0.02</v>
      </c>
      <c r="G12540" s="25">
        <v>187426</v>
      </c>
      <c r="H12540" s="25">
        <v>3749</v>
      </c>
      <c r="I12540" s="25"/>
      <c r="J12540" s="58" t="e">
        <f>HYPERLINK("#"&amp;"Insumos"&amp;"!A"&amp;MATCH($B12540,#REF!,0),"Ins "&amp;$B12540)</f>
        <v>#REF!</v>
      </c>
      <c r="M12540" s="220"/>
    </row>
    <row r="12541" spans="1:13" x14ac:dyDescent="0.2">
      <c r="A12541" s="35" t="s">
        <v>10297</v>
      </c>
      <c r="B12541" s="34" t="s">
        <v>5533</v>
      </c>
      <c r="C12541" s="45" t="s">
        <v>5892</v>
      </c>
      <c r="D12541" s="23" t="s">
        <v>977</v>
      </c>
      <c r="E12541" s="23" t="s">
        <v>4134</v>
      </c>
      <c r="F12541" s="40">
        <v>1</v>
      </c>
      <c r="G12541" s="25">
        <v>3623</v>
      </c>
      <c r="H12541" s="25">
        <v>3623</v>
      </c>
      <c r="I12541" s="25"/>
      <c r="J12541" s="58" t="e">
        <f>HYPERLINK("#"&amp;"Insumos"&amp;"!A"&amp;MATCH($B12541,#REF!,0),"Ins "&amp;$B12541)</f>
        <v>#REF!</v>
      </c>
      <c r="M12541" s="220"/>
    </row>
    <row r="12542" spans="1:13" x14ac:dyDescent="0.2">
      <c r="A12542" s="35" t="s">
        <v>10297</v>
      </c>
      <c r="B12542" s="34" t="s">
        <v>5007</v>
      </c>
      <c r="C12542" s="45" t="s">
        <v>720</v>
      </c>
      <c r="D12542" s="23" t="s">
        <v>5751</v>
      </c>
      <c r="E12542" s="23" t="s">
        <v>4134</v>
      </c>
      <c r="F12542" s="40">
        <v>1</v>
      </c>
      <c r="G12542" s="25">
        <v>1897</v>
      </c>
      <c r="H12542" s="25">
        <v>1897</v>
      </c>
      <c r="I12542" s="25"/>
      <c r="J12542" s="58" t="e">
        <f>HYPERLINK("#"&amp;"Insumos"&amp;"!A"&amp;MATCH($B12542,#REF!,0),"Ins "&amp;$B12542)</f>
        <v>#REF!</v>
      </c>
      <c r="M12542" s="220"/>
    </row>
    <row r="12543" spans="1:13" x14ac:dyDescent="0.2">
      <c r="A12543" s="35" t="s">
        <v>10297</v>
      </c>
      <c r="B12543" s="34" t="s">
        <v>10270</v>
      </c>
      <c r="C12543" s="45" t="s">
        <v>10348</v>
      </c>
      <c r="D12543" s="23" t="s">
        <v>5751</v>
      </c>
      <c r="E12543" s="23" t="s">
        <v>465</v>
      </c>
      <c r="F12543" s="40">
        <v>1.1000000000000001</v>
      </c>
      <c r="G12543" s="25">
        <v>374400</v>
      </c>
      <c r="H12543" s="25">
        <v>411840</v>
      </c>
      <c r="I12543" s="25"/>
      <c r="J12543" s="58" t="e">
        <f>HYPERLINK("#"&amp;"Insumos"&amp;"!A"&amp;MATCH($B12543,#REF!,0),"Ins "&amp;$B12543)</f>
        <v>#REF!</v>
      </c>
      <c r="M12543" s="220"/>
    </row>
    <row r="12544" spans="1:13" x14ac:dyDescent="0.2">
      <c r="A12544" s="35" t="s">
        <v>10297</v>
      </c>
      <c r="B12544" s="34" t="s">
        <v>10271</v>
      </c>
      <c r="C12544" s="45" t="s">
        <v>10331</v>
      </c>
      <c r="D12544" s="23" t="s">
        <v>5751</v>
      </c>
      <c r="E12544" s="23" t="s">
        <v>463</v>
      </c>
      <c r="F12544" s="40">
        <v>0.36</v>
      </c>
      <c r="G12544" s="25">
        <v>124696</v>
      </c>
      <c r="H12544" s="25">
        <v>44891</v>
      </c>
      <c r="I12544" s="25"/>
      <c r="J12544" s="58" t="e">
        <f>HYPERLINK("#"&amp;"Insumos"&amp;"!A"&amp;MATCH($B12544,#REF!,0),"Ins "&amp;$B12544)</f>
        <v>#REF!</v>
      </c>
      <c r="M12544" s="220"/>
    </row>
    <row r="12545" spans="1:13" x14ac:dyDescent="0.2">
      <c r="A12545" s="35" t="s">
        <v>10297</v>
      </c>
      <c r="B12545" s="34" t="s">
        <v>10272</v>
      </c>
      <c r="C12545" s="45" t="s">
        <v>10332</v>
      </c>
      <c r="D12545" s="23" t="s">
        <v>5751</v>
      </c>
      <c r="E12545" s="23" t="s">
        <v>463</v>
      </c>
      <c r="F12545" s="40">
        <v>0.2</v>
      </c>
      <c r="G12545" s="25">
        <v>41496</v>
      </c>
      <c r="H12545" s="25">
        <v>8299</v>
      </c>
      <c r="I12545" s="25"/>
      <c r="J12545" s="58" t="e">
        <f>HYPERLINK("#"&amp;"Insumos"&amp;"!A"&amp;MATCH($B12545,#REF!,0),"Ins "&amp;$B12545)</f>
        <v>#REF!</v>
      </c>
      <c r="M12545" s="220"/>
    </row>
    <row r="12546" spans="1:13" x14ac:dyDescent="0.2">
      <c r="A12546" s="35" t="s">
        <v>10297</v>
      </c>
      <c r="B12546" s="34" t="s">
        <v>10273</v>
      </c>
      <c r="C12546" s="45" t="s">
        <v>10335</v>
      </c>
      <c r="D12546" s="23" t="s">
        <v>5751</v>
      </c>
      <c r="E12546" s="23" t="s">
        <v>463</v>
      </c>
      <c r="F12546" s="40">
        <v>0.04</v>
      </c>
      <c r="G12546" s="25">
        <v>156000</v>
      </c>
      <c r="H12546" s="25">
        <v>6240</v>
      </c>
      <c r="I12546" s="25"/>
      <c r="J12546" s="58" t="e">
        <f>HYPERLINK("#"&amp;"Insumos"&amp;"!A"&amp;MATCH($B12546,#REF!,0),"Ins "&amp;$B12546)</f>
        <v>#REF!</v>
      </c>
      <c r="M12546" s="220"/>
    </row>
    <row r="12547" spans="1:13" ht="38.25" x14ac:dyDescent="0.2">
      <c r="A12547" s="36" t="s">
        <v>10333</v>
      </c>
      <c r="B12547" s="26" t="s">
        <v>6816</v>
      </c>
      <c r="C12547" s="79" t="s">
        <v>10334</v>
      </c>
      <c r="D12547" s="37" t="s">
        <v>5608</v>
      </c>
      <c r="E12547" s="37" t="s">
        <v>465</v>
      </c>
      <c r="F12547" s="41"/>
      <c r="G12547" s="27"/>
      <c r="H12547" s="27"/>
      <c r="I12547" s="27">
        <v>49414</v>
      </c>
      <c r="M12547" s="220">
        <f t="shared" si="195"/>
        <v>64713</v>
      </c>
    </row>
    <row r="12548" spans="1:13" x14ac:dyDescent="0.2">
      <c r="A12548" s="35" t="s">
        <v>10333</v>
      </c>
      <c r="B12548" s="34" t="s">
        <v>5572</v>
      </c>
      <c r="C12548" s="45" t="s">
        <v>971</v>
      </c>
      <c r="D12548" s="23" t="s">
        <v>5734</v>
      </c>
      <c r="E12548" s="23" t="s">
        <v>4141</v>
      </c>
      <c r="F12548" s="40">
        <v>0.82</v>
      </c>
      <c r="G12548" s="25">
        <v>37863</v>
      </c>
      <c r="H12548" s="25">
        <v>31048</v>
      </c>
      <c r="I12548" s="25"/>
      <c r="J12548" s="58" t="e">
        <f>HYPERLINK("#"&amp;"Insumos"&amp;"!A"&amp;MATCH($B12548,#REF!,0),"Ins "&amp;$B12548)</f>
        <v>#REF!</v>
      </c>
      <c r="M12548" s="220"/>
    </row>
    <row r="12549" spans="1:13" x14ac:dyDescent="0.2">
      <c r="A12549" s="35" t="s">
        <v>10333</v>
      </c>
      <c r="B12549" s="34" t="s">
        <v>263</v>
      </c>
      <c r="C12549" s="45" t="s">
        <v>696</v>
      </c>
      <c r="D12549" s="23" t="s">
        <v>5534</v>
      </c>
      <c r="E12549" s="23" t="s">
        <v>4140</v>
      </c>
      <c r="F12549" s="40">
        <v>0.02</v>
      </c>
      <c r="G12549" s="25">
        <v>187426</v>
      </c>
      <c r="H12549" s="25">
        <v>3749</v>
      </c>
      <c r="I12549" s="25"/>
      <c r="J12549" s="58" t="e">
        <f>HYPERLINK("#"&amp;"Insumos"&amp;"!A"&amp;MATCH($B12549,#REF!,0),"Ins "&amp;$B12549)</f>
        <v>#REF!</v>
      </c>
      <c r="M12549" s="220"/>
    </row>
    <row r="12550" spans="1:13" x14ac:dyDescent="0.2">
      <c r="A12550" s="35" t="s">
        <v>10333</v>
      </c>
      <c r="B12550" s="34" t="s">
        <v>5533</v>
      </c>
      <c r="C12550" s="45" t="s">
        <v>5892</v>
      </c>
      <c r="D12550" s="23" t="s">
        <v>977</v>
      </c>
      <c r="E12550" s="23" t="s">
        <v>4134</v>
      </c>
      <c r="F12550" s="40">
        <v>1</v>
      </c>
      <c r="G12550" s="25">
        <v>3623</v>
      </c>
      <c r="H12550" s="25">
        <v>3623</v>
      </c>
      <c r="I12550" s="25"/>
      <c r="J12550" s="58" t="e">
        <f>HYPERLINK("#"&amp;"Insumos"&amp;"!A"&amp;MATCH($B12550,#REF!,0),"Ins "&amp;$B12550)</f>
        <v>#REF!</v>
      </c>
      <c r="M12550" s="220"/>
    </row>
    <row r="12551" spans="1:13" x14ac:dyDescent="0.2">
      <c r="A12551" s="35" t="s">
        <v>10333</v>
      </c>
      <c r="B12551" s="34" t="s">
        <v>113</v>
      </c>
      <c r="C12551" s="45" t="s">
        <v>291</v>
      </c>
      <c r="D12551" s="23" t="s">
        <v>5534</v>
      </c>
      <c r="E12551" s="23" t="s">
        <v>4140</v>
      </c>
      <c r="F12551" s="40">
        <v>3.3333333333333333E-2</v>
      </c>
      <c r="G12551" s="25">
        <v>92820</v>
      </c>
      <c r="H12551" s="25">
        <v>3094</v>
      </c>
      <c r="I12551" s="25"/>
      <c r="J12551" s="58" t="e">
        <f>HYPERLINK("#"&amp;"Insumos"&amp;"!A"&amp;MATCH($B12551,#REF!,0),"Ins "&amp;$B12551)</f>
        <v>#REF!</v>
      </c>
      <c r="M12551" s="220"/>
    </row>
    <row r="12552" spans="1:13" x14ac:dyDescent="0.2">
      <c r="A12552" s="35" t="s">
        <v>10333</v>
      </c>
      <c r="B12552" s="34" t="s">
        <v>10272</v>
      </c>
      <c r="C12552" s="45" t="s">
        <v>10332</v>
      </c>
      <c r="D12552" s="23" t="s">
        <v>5751</v>
      </c>
      <c r="E12552" s="23" t="s">
        <v>463</v>
      </c>
      <c r="F12552" s="40">
        <v>0.04</v>
      </c>
      <c r="G12552" s="25">
        <v>41496</v>
      </c>
      <c r="H12552" s="25">
        <v>1660</v>
      </c>
      <c r="I12552" s="25"/>
      <c r="J12552" s="58" t="e">
        <f>HYPERLINK("#"&amp;"Insumos"&amp;"!A"&amp;MATCH($B12552,#REF!,0),"Ins "&amp;$B12552)</f>
        <v>#REF!</v>
      </c>
      <c r="M12552" s="220"/>
    </row>
    <row r="12553" spans="1:13" x14ac:dyDescent="0.2">
      <c r="A12553" s="35" t="s">
        <v>10333</v>
      </c>
      <c r="B12553" s="34" t="s">
        <v>10273</v>
      </c>
      <c r="C12553" s="45" t="s">
        <v>10335</v>
      </c>
      <c r="D12553" s="23" t="s">
        <v>5751</v>
      </c>
      <c r="E12553" s="23" t="s">
        <v>463</v>
      </c>
      <c r="F12553" s="40">
        <v>0.04</v>
      </c>
      <c r="G12553" s="25">
        <v>156000</v>
      </c>
      <c r="H12553" s="25">
        <v>6240</v>
      </c>
      <c r="I12553" s="25"/>
      <c r="J12553" s="58" t="e">
        <f>HYPERLINK("#"&amp;"Insumos"&amp;"!A"&amp;MATCH($B12553,#REF!,0),"Ins "&amp;$B12553)</f>
        <v>#REF!</v>
      </c>
      <c r="M12553" s="220"/>
    </row>
    <row r="12554" spans="1:13" ht="38.25" x14ac:dyDescent="0.2">
      <c r="A12554" s="36" t="s">
        <v>10360</v>
      </c>
      <c r="B12554" s="26" t="s">
        <v>6816</v>
      </c>
      <c r="C12554" s="79" t="s">
        <v>10361</v>
      </c>
      <c r="D12554" s="37" t="s">
        <v>5608</v>
      </c>
      <c r="E12554" s="37" t="s">
        <v>465</v>
      </c>
      <c r="F12554" s="41"/>
      <c r="G12554" s="27"/>
      <c r="H12554" s="27"/>
      <c r="I12554" s="27">
        <v>113232</v>
      </c>
      <c r="M12554" s="220">
        <f t="shared" ref="M12554:M12610" si="196">ROUND(I12554*(1+$L$2),0)</f>
        <v>148289</v>
      </c>
    </row>
    <row r="12555" spans="1:13" x14ac:dyDescent="0.2">
      <c r="A12555" s="35" t="s">
        <v>10360</v>
      </c>
      <c r="B12555" s="34" t="s">
        <v>5572</v>
      </c>
      <c r="C12555" s="45" t="s">
        <v>971</v>
      </c>
      <c r="D12555" s="23" t="s">
        <v>5734</v>
      </c>
      <c r="E12555" s="23" t="s">
        <v>4141</v>
      </c>
      <c r="F12555" s="40">
        <v>0.82</v>
      </c>
      <c r="G12555" s="25">
        <v>37863</v>
      </c>
      <c r="H12555" s="25">
        <v>31048</v>
      </c>
      <c r="I12555" s="25"/>
      <c r="J12555" s="58" t="e">
        <f>HYPERLINK("#"&amp;"Insumos"&amp;"!A"&amp;MATCH($B12555,#REF!,0),"Ins "&amp;$B12555)</f>
        <v>#REF!</v>
      </c>
      <c r="M12555" s="220"/>
    </row>
    <row r="12556" spans="1:13" x14ac:dyDescent="0.2">
      <c r="A12556" s="35" t="s">
        <v>10360</v>
      </c>
      <c r="B12556" s="34" t="s">
        <v>263</v>
      </c>
      <c r="C12556" s="45" t="s">
        <v>696</v>
      </c>
      <c r="D12556" s="23" t="s">
        <v>5534</v>
      </c>
      <c r="E12556" s="23" t="s">
        <v>4140</v>
      </c>
      <c r="F12556" s="40">
        <v>1.4999999999999999E-2</v>
      </c>
      <c r="G12556" s="25">
        <v>187426</v>
      </c>
      <c r="H12556" s="25">
        <v>2811</v>
      </c>
      <c r="I12556" s="25"/>
      <c r="J12556" s="58" t="e">
        <f>HYPERLINK("#"&amp;"Insumos"&amp;"!A"&amp;MATCH($B12556,#REF!,0),"Ins "&amp;$B12556)</f>
        <v>#REF!</v>
      </c>
      <c r="M12556" s="220"/>
    </row>
    <row r="12557" spans="1:13" x14ac:dyDescent="0.2">
      <c r="A12557" s="35" t="s">
        <v>10360</v>
      </c>
      <c r="B12557" s="34" t="s">
        <v>5533</v>
      </c>
      <c r="C12557" s="45" t="s">
        <v>5892</v>
      </c>
      <c r="D12557" s="23" t="s">
        <v>977</v>
      </c>
      <c r="E12557" s="23" t="s">
        <v>4134</v>
      </c>
      <c r="F12557" s="40">
        <v>1</v>
      </c>
      <c r="G12557" s="25">
        <v>3623</v>
      </c>
      <c r="H12557" s="25">
        <v>3623</v>
      </c>
      <c r="I12557" s="25"/>
      <c r="J12557" s="58" t="e">
        <f>HYPERLINK("#"&amp;"Insumos"&amp;"!A"&amp;MATCH($B12557,#REF!,0),"Ins "&amp;$B12557)</f>
        <v>#REF!</v>
      </c>
      <c r="M12557" s="220"/>
    </row>
    <row r="12558" spans="1:13" x14ac:dyDescent="0.2">
      <c r="A12558" s="35" t="s">
        <v>10360</v>
      </c>
      <c r="B12558" s="34" t="s">
        <v>5007</v>
      </c>
      <c r="C12558" s="45" t="s">
        <v>720</v>
      </c>
      <c r="D12558" s="23" t="s">
        <v>5751</v>
      </c>
      <c r="E12558" s="23" t="s">
        <v>4134</v>
      </c>
      <c r="F12558" s="40">
        <v>0.05</v>
      </c>
      <c r="G12558" s="25">
        <v>1897</v>
      </c>
      <c r="H12558" s="25">
        <v>95</v>
      </c>
      <c r="I12558" s="25"/>
      <c r="J12558" s="58" t="e">
        <f>HYPERLINK("#"&amp;"Insumos"&amp;"!A"&amp;MATCH($B12558,#REF!,0),"Ins "&amp;$B12558)</f>
        <v>#REF!</v>
      </c>
      <c r="M12558" s="220"/>
    </row>
    <row r="12559" spans="1:13" x14ac:dyDescent="0.2">
      <c r="A12559" s="35" t="s">
        <v>10360</v>
      </c>
      <c r="B12559" s="34" t="s">
        <v>6603</v>
      </c>
      <c r="C12559" s="45" t="s">
        <v>6604</v>
      </c>
      <c r="D12559" s="23" t="s">
        <v>5751</v>
      </c>
      <c r="E12559" s="23" t="s">
        <v>465</v>
      </c>
      <c r="F12559" s="40">
        <v>1.05</v>
      </c>
      <c r="G12559" s="25">
        <v>71458</v>
      </c>
      <c r="H12559" s="25">
        <v>75031</v>
      </c>
      <c r="I12559" s="25"/>
      <c r="J12559" s="58" t="e">
        <f>HYPERLINK("#"&amp;"Insumos"&amp;"!A"&amp;MATCH($B12559,#REF!,0),"Ins "&amp;$B12559)</f>
        <v>#REF!</v>
      </c>
      <c r="M12559" s="220"/>
    </row>
    <row r="12560" spans="1:13" x14ac:dyDescent="0.2">
      <c r="A12560" s="35" t="s">
        <v>10360</v>
      </c>
      <c r="B12560" s="34" t="s">
        <v>10281</v>
      </c>
      <c r="C12560" s="45" t="s">
        <v>10362</v>
      </c>
      <c r="D12560" s="23" t="s">
        <v>5751</v>
      </c>
      <c r="E12560" s="23" t="s">
        <v>463</v>
      </c>
      <c r="F12560" s="40">
        <v>6</v>
      </c>
      <c r="G12560" s="25">
        <v>104</v>
      </c>
      <c r="H12560" s="25">
        <v>624</v>
      </c>
      <c r="I12560" s="25"/>
      <c r="J12560" s="58" t="e">
        <f>HYPERLINK("#"&amp;"Insumos"&amp;"!A"&amp;MATCH($B12560,#REF!,0),"Ins "&amp;$B12560)</f>
        <v>#REF!</v>
      </c>
      <c r="M12560" s="220"/>
    </row>
    <row r="12561" spans="1:13" ht="25.5" x14ac:dyDescent="0.2">
      <c r="A12561" s="36" t="s">
        <v>10363</v>
      </c>
      <c r="B12561" s="26" t="s">
        <v>6816</v>
      </c>
      <c r="C12561" s="79" t="s">
        <v>11098</v>
      </c>
      <c r="D12561" s="37" t="s">
        <v>5608</v>
      </c>
      <c r="E12561" s="37" t="s">
        <v>465</v>
      </c>
      <c r="F12561" s="41"/>
      <c r="G12561" s="27"/>
      <c r="H12561" s="27"/>
      <c r="I12561" s="27">
        <v>92719</v>
      </c>
      <c r="M12561" s="220">
        <f t="shared" si="196"/>
        <v>121425</v>
      </c>
    </row>
    <row r="12562" spans="1:13" x14ac:dyDescent="0.2">
      <c r="A12562" s="35" t="s">
        <v>10363</v>
      </c>
      <c r="B12562" s="34" t="s">
        <v>5572</v>
      </c>
      <c r="C12562" s="45" t="s">
        <v>971</v>
      </c>
      <c r="D12562" s="23" t="s">
        <v>5734</v>
      </c>
      <c r="E12562" s="23" t="s">
        <v>4141</v>
      </c>
      <c r="F12562" s="40">
        <v>0.4</v>
      </c>
      <c r="G12562" s="25">
        <v>37863</v>
      </c>
      <c r="H12562" s="25">
        <v>15145</v>
      </c>
      <c r="I12562" s="25"/>
      <c r="J12562" s="58" t="e">
        <f>HYPERLINK("#"&amp;"Insumos"&amp;"!A"&amp;MATCH($B12562,#REF!,0),"Ins "&amp;$B12562)</f>
        <v>#REF!</v>
      </c>
      <c r="M12562" s="220"/>
    </row>
    <row r="12563" spans="1:13" x14ac:dyDescent="0.2">
      <c r="A12563" s="35" t="s">
        <v>10363</v>
      </c>
      <c r="B12563" s="34" t="s">
        <v>263</v>
      </c>
      <c r="C12563" s="45" t="s">
        <v>696</v>
      </c>
      <c r="D12563" s="23" t="s">
        <v>5534</v>
      </c>
      <c r="E12563" s="23" t="s">
        <v>4140</v>
      </c>
      <c r="F12563" s="40">
        <v>5.0000000000000001E-3</v>
      </c>
      <c r="G12563" s="25">
        <v>187426</v>
      </c>
      <c r="H12563" s="25">
        <v>937</v>
      </c>
      <c r="I12563" s="25"/>
      <c r="J12563" s="58" t="e">
        <f>HYPERLINK("#"&amp;"Insumos"&amp;"!A"&amp;MATCH($B12563,#REF!,0),"Ins "&amp;$B12563)</f>
        <v>#REF!</v>
      </c>
      <c r="M12563" s="220"/>
    </row>
    <row r="12564" spans="1:13" x14ac:dyDescent="0.2">
      <c r="A12564" s="35" t="s">
        <v>10363</v>
      </c>
      <c r="B12564" s="34" t="s">
        <v>5533</v>
      </c>
      <c r="C12564" s="45" t="s">
        <v>5892</v>
      </c>
      <c r="D12564" s="23" t="s">
        <v>977</v>
      </c>
      <c r="E12564" s="23" t="s">
        <v>4134</v>
      </c>
      <c r="F12564" s="40">
        <v>0.1</v>
      </c>
      <c r="G12564" s="25">
        <v>3623</v>
      </c>
      <c r="H12564" s="25">
        <v>362</v>
      </c>
      <c r="I12564" s="25"/>
      <c r="J12564" s="58" t="e">
        <f>HYPERLINK("#"&amp;"Insumos"&amp;"!A"&amp;MATCH($B12564,#REF!,0),"Ins "&amp;$B12564)</f>
        <v>#REF!</v>
      </c>
      <c r="M12564" s="220"/>
    </row>
    <row r="12565" spans="1:13" x14ac:dyDescent="0.2">
      <c r="A12565" s="35" t="s">
        <v>10363</v>
      </c>
      <c r="B12565" s="34" t="s">
        <v>5007</v>
      </c>
      <c r="C12565" s="45" t="s">
        <v>720</v>
      </c>
      <c r="D12565" s="23" t="s">
        <v>5751</v>
      </c>
      <c r="E12565" s="23" t="s">
        <v>4134</v>
      </c>
      <c r="F12565" s="40">
        <v>0.05</v>
      </c>
      <c r="G12565" s="25">
        <v>1897</v>
      </c>
      <c r="H12565" s="25">
        <v>95</v>
      </c>
      <c r="I12565" s="25"/>
      <c r="J12565" s="58" t="e">
        <f>HYPERLINK("#"&amp;"Insumos"&amp;"!A"&amp;MATCH($B12565,#REF!,0),"Ins "&amp;$B12565)</f>
        <v>#REF!</v>
      </c>
      <c r="M12565" s="220"/>
    </row>
    <row r="12566" spans="1:13" ht="25.5" x14ac:dyDescent="0.2">
      <c r="A12566" s="35" t="s">
        <v>10363</v>
      </c>
      <c r="B12566" s="34" t="s">
        <v>10285</v>
      </c>
      <c r="C12566" s="45" t="s">
        <v>11097</v>
      </c>
      <c r="D12566" s="23" t="s">
        <v>5751</v>
      </c>
      <c r="E12566" s="23" t="s">
        <v>465</v>
      </c>
      <c r="F12566" s="40">
        <v>1.05</v>
      </c>
      <c r="G12566" s="25">
        <v>67600</v>
      </c>
      <c r="H12566" s="25">
        <v>70980</v>
      </c>
      <c r="I12566" s="25"/>
      <c r="J12566" s="58" t="e">
        <f>HYPERLINK("#"&amp;"Insumos"&amp;"!A"&amp;MATCH($B12566,#REF!,0),"Ins "&amp;$B12566)</f>
        <v>#REF!</v>
      </c>
      <c r="M12566" s="220"/>
    </row>
    <row r="12567" spans="1:13" x14ac:dyDescent="0.2">
      <c r="A12567" s="35" t="s">
        <v>10363</v>
      </c>
      <c r="B12567" s="34" t="s">
        <v>10286</v>
      </c>
      <c r="C12567" s="45" t="s">
        <v>11099</v>
      </c>
      <c r="D12567" s="23" t="s">
        <v>5751</v>
      </c>
      <c r="E12567" s="23" t="s">
        <v>465</v>
      </c>
      <c r="F12567" s="40">
        <v>1</v>
      </c>
      <c r="G12567" s="25">
        <v>5200</v>
      </c>
      <c r="H12567" s="25">
        <v>5200</v>
      </c>
      <c r="I12567" s="25"/>
      <c r="J12567" s="58" t="e">
        <f>HYPERLINK("#"&amp;"Insumos"&amp;"!A"&amp;MATCH($B12567,#REF!,0),"Ins "&amp;$B12567)</f>
        <v>#REF!</v>
      </c>
      <c r="M12567" s="220"/>
    </row>
    <row r="12568" spans="1:13" ht="38.25" x14ac:dyDescent="0.2">
      <c r="A12568" s="36" t="s">
        <v>11346</v>
      </c>
      <c r="B12568" s="26" t="s">
        <v>6816</v>
      </c>
      <c r="C12568" s="79" t="s">
        <v>11347</v>
      </c>
      <c r="D12568" s="37" t="s">
        <v>5608</v>
      </c>
      <c r="E12568" s="37" t="s">
        <v>465</v>
      </c>
      <c r="F12568" s="41"/>
      <c r="G12568" s="27"/>
      <c r="H12568" s="27"/>
      <c r="I12568" s="27">
        <v>105624</v>
      </c>
      <c r="M12568" s="220">
        <f t="shared" si="196"/>
        <v>138325</v>
      </c>
    </row>
    <row r="12569" spans="1:13" x14ac:dyDescent="0.2">
      <c r="A12569" s="35" t="s">
        <v>11346</v>
      </c>
      <c r="B12569" s="34" t="s">
        <v>5572</v>
      </c>
      <c r="C12569" s="45" t="s">
        <v>971</v>
      </c>
      <c r="D12569" s="23" t="s">
        <v>5734</v>
      </c>
      <c r="E12569" s="23" t="s">
        <v>4141</v>
      </c>
      <c r="F12569" s="40">
        <v>0.6</v>
      </c>
      <c r="G12569" s="25">
        <v>37863</v>
      </c>
      <c r="H12569" s="25">
        <v>22718</v>
      </c>
      <c r="I12569" s="25"/>
      <c r="J12569" s="58" t="e">
        <f>HYPERLINK("#"&amp;"Insumos"&amp;"!A"&amp;MATCH($B12569,#REF!,0),"Ins "&amp;$B12569)</f>
        <v>#REF!</v>
      </c>
      <c r="M12569" s="220"/>
    </row>
    <row r="12570" spans="1:13" x14ac:dyDescent="0.2">
      <c r="A12570" s="35" t="s">
        <v>11346</v>
      </c>
      <c r="B12570" s="34" t="s">
        <v>263</v>
      </c>
      <c r="C12570" s="45" t="s">
        <v>696</v>
      </c>
      <c r="D12570" s="23" t="s">
        <v>5534</v>
      </c>
      <c r="E12570" s="23" t="s">
        <v>4140</v>
      </c>
      <c r="F12570" s="40">
        <v>1.0999999999999999E-2</v>
      </c>
      <c r="G12570" s="25">
        <v>187426</v>
      </c>
      <c r="H12570" s="25">
        <v>2062</v>
      </c>
      <c r="I12570" s="25"/>
      <c r="J12570" s="58" t="e">
        <f>HYPERLINK("#"&amp;"Insumos"&amp;"!A"&amp;MATCH($B12570,#REF!,0),"Ins "&amp;$B12570)</f>
        <v>#REF!</v>
      </c>
      <c r="M12570" s="220"/>
    </row>
    <row r="12571" spans="1:13" x14ac:dyDescent="0.2">
      <c r="A12571" s="35" t="s">
        <v>11346</v>
      </c>
      <c r="B12571" s="34" t="s">
        <v>5533</v>
      </c>
      <c r="C12571" s="45" t="s">
        <v>5892</v>
      </c>
      <c r="D12571" s="23" t="s">
        <v>977</v>
      </c>
      <c r="E12571" s="23" t="s">
        <v>4134</v>
      </c>
      <c r="F12571" s="40">
        <v>0.02</v>
      </c>
      <c r="G12571" s="25">
        <v>3623</v>
      </c>
      <c r="H12571" s="25">
        <v>72</v>
      </c>
      <c r="I12571" s="25"/>
      <c r="J12571" s="58" t="e">
        <f>HYPERLINK("#"&amp;"Insumos"&amp;"!A"&amp;MATCH($B12571,#REF!,0),"Ins "&amp;$B12571)</f>
        <v>#REF!</v>
      </c>
      <c r="M12571" s="220"/>
    </row>
    <row r="12572" spans="1:13" x14ac:dyDescent="0.2">
      <c r="A12572" s="35" t="s">
        <v>11346</v>
      </c>
      <c r="B12572" s="34" t="s">
        <v>4598</v>
      </c>
      <c r="C12572" s="45" t="s">
        <v>8895</v>
      </c>
      <c r="D12572" s="23" t="s">
        <v>5751</v>
      </c>
      <c r="E12572" s="23" t="s">
        <v>467</v>
      </c>
      <c r="F12572" s="40">
        <v>0.25</v>
      </c>
      <c r="G12572" s="25">
        <v>6656</v>
      </c>
      <c r="H12572" s="25">
        <v>1664</v>
      </c>
      <c r="I12572" s="25"/>
      <c r="J12572" s="58" t="e">
        <f>HYPERLINK("#"&amp;"Insumos"&amp;"!A"&amp;MATCH($B12572,#REF!,0),"Ins "&amp;$B12572)</f>
        <v>#REF!</v>
      </c>
      <c r="M12572" s="220"/>
    </row>
    <row r="12573" spans="1:13" x14ac:dyDescent="0.2">
      <c r="A12573" s="35" t="s">
        <v>11346</v>
      </c>
      <c r="B12573" s="34" t="s">
        <v>11200</v>
      </c>
      <c r="C12573" s="45" t="s">
        <v>11337</v>
      </c>
      <c r="D12573" s="23" t="s">
        <v>5751</v>
      </c>
      <c r="E12573" s="23" t="s">
        <v>219</v>
      </c>
      <c r="F12573" s="40">
        <v>1.05</v>
      </c>
      <c r="G12573" s="25">
        <v>67496</v>
      </c>
      <c r="H12573" s="25">
        <v>70871</v>
      </c>
      <c r="I12573" s="25"/>
      <c r="J12573" s="58" t="e">
        <f>HYPERLINK("#"&amp;"Insumos"&amp;"!A"&amp;MATCH($B12573,#REF!,0),"Ins "&amp;$B12573)</f>
        <v>#REF!</v>
      </c>
      <c r="M12573" s="220"/>
    </row>
    <row r="12574" spans="1:13" x14ac:dyDescent="0.2">
      <c r="A12574" s="35" t="s">
        <v>11346</v>
      </c>
      <c r="B12574" s="34" t="s">
        <v>5007</v>
      </c>
      <c r="C12574" s="45" t="s">
        <v>720</v>
      </c>
      <c r="D12574" s="23" t="s">
        <v>5751</v>
      </c>
      <c r="E12574" s="23" t="s">
        <v>4134</v>
      </c>
      <c r="F12574" s="40">
        <v>0.7</v>
      </c>
      <c r="G12574" s="25">
        <v>1897</v>
      </c>
      <c r="H12574" s="25">
        <v>1328</v>
      </c>
      <c r="I12574" s="25"/>
      <c r="J12574" s="58" t="e">
        <f>HYPERLINK("#"&amp;"Insumos"&amp;"!A"&amp;MATCH($B12574,#REF!,0),"Ins "&amp;$B12574)</f>
        <v>#REF!</v>
      </c>
      <c r="M12574" s="220"/>
    </row>
    <row r="12575" spans="1:13" x14ac:dyDescent="0.2">
      <c r="A12575" s="35" t="s">
        <v>11346</v>
      </c>
      <c r="B12575" s="34" t="s">
        <v>5162</v>
      </c>
      <c r="C12575" s="45" t="s">
        <v>1203</v>
      </c>
      <c r="D12575" s="23" t="s">
        <v>5751</v>
      </c>
      <c r="E12575" s="23" t="s">
        <v>467</v>
      </c>
      <c r="F12575" s="40">
        <v>3</v>
      </c>
      <c r="G12575" s="25">
        <v>2295</v>
      </c>
      <c r="H12575" s="25">
        <v>6885</v>
      </c>
      <c r="I12575" s="25"/>
      <c r="J12575" s="58" t="e">
        <f>HYPERLINK("#"&amp;"Insumos"&amp;"!A"&amp;MATCH($B12575,#REF!,0),"Ins "&amp;$B12575)</f>
        <v>#REF!</v>
      </c>
      <c r="M12575" s="220"/>
    </row>
    <row r="12576" spans="1:13" x14ac:dyDescent="0.2">
      <c r="A12576" s="35" t="s">
        <v>11346</v>
      </c>
      <c r="B12576" s="34" t="s">
        <v>1050</v>
      </c>
      <c r="C12576" s="45" t="s">
        <v>1063</v>
      </c>
      <c r="D12576" s="23" t="s">
        <v>5751</v>
      </c>
      <c r="E12576" s="23" t="s">
        <v>4136</v>
      </c>
      <c r="F12576" s="40">
        <v>0.72</v>
      </c>
      <c r="G12576" s="25">
        <v>34</v>
      </c>
      <c r="H12576" s="25">
        <v>24</v>
      </c>
      <c r="I12576" s="25"/>
      <c r="J12576" s="58" t="e">
        <f>HYPERLINK("#"&amp;"Insumos"&amp;"!A"&amp;MATCH($B12576,#REF!,0),"Ins "&amp;$B12576)</f>
        <v>#REF!</v>
      </c>
      <c r="M12576" s="220"/>
    </row>
    <row r="12577" spans="1:13" ht="38.25" x14ac:dyDescent="0.2">
      <c r="A12577" s="36" t="s">
        <v>11349</v>
      </c>
      <c r="B12577" s="26" t="s">
        <v>6816</v>
      </c>
      <c r="C12577" s="79" t="s">
        <v>11350</v>
      </c>
      <c r="D12577" s="37" t="s">
        <v>5608</v>
      </c>
      <c r="E12577" s="37" t="s">
        <v>465</v>
      </c>
      <c r="F12577" s="41"/>
      <c r="G12577" s="27"/>
      <c r="H12577" s="27"/>
      <c r="I12577" s="27">
        <v>83099</v>
      </c>
      <c r="M12577" s="220">
        <f t="shared" si="196"/>
        <v>108826</v>
      </c>
    </row>
    <row r="12578" spans="1:13" x14ac:dyDescent="0.2">
      <c r="A12578" s="35" t="s">
        <v>11349</v>
      </c>
      <c r="B12578" s="34" t="s">
        <v>5572</v>
      </c>
      <c r="C12578" s="45" t="s">
        <v>971</v>
      </c>
      <c r="D12578" s="23" t="s">
        <v>5734</v>
      </c>
      <c r="E12578" s="23" t="s">
        <v>4141</v>
      </c>
      <c r="F12578" s="40">
        <v>0.6</v>
      </c>
      <c r="G12578" s="25">
        <v>37863</v>
      </c>
      <c r="H12578" s="25">
        <v>22718</v>
      </c>
      <c r="I12578" s="25"/>
      <c r="J12578" s="58" t="e">
        <f>HYPERLINK("#"&amp;"Insumos"&amp;"!A"&amp;MATCH($B12578,#REF!,0),"Ins "&amp;$B12578)</f>
        <v>#REF!</v>
      </c>
      <c r="M12578" s="220"/>
    </row>
    <row r="12579" spans="1:13" x14ac:dyDescent="0.2">
      <c r="A12579" s="35" t="s">
        <v>11349</v>
      </c>
      <c r="B12579" s="34" t="s">
        <v>263</v>
      </c>
      <c r="C12579" s="45" t="s">
        <v>696</v>
      </c>
      <c r="D12579" s="23" t="s">
        <v>5534</v>
      </c>
      <c r="E12579" s="23" t="s">
        <v>4140</v>
      </c>
      <c r="F12579" s="40">
        <v>6.0000000000000001E-3</v>
      </c>
      <c r="G12579" s="25">
        <v>187426</v>
      </c>
      <c r="H12579" s="25">
        <v>1125</v>
      </c>
      <c r="I12579" s="25"/>
      <c r="J12579" s="58" t="e">
        <f>HYPERLINK("#"&amp;"Insumos"&amp;"!A"&amp;MATCH($B12579,#REF!,0),"Ins "&amp;$B12579)</f>
        <v>#REF!</v>
      </c>
      <c r="M12579" s="220"/>
    </row>
    <row r="12580" spans="1:13" x14ac:dyDescent="0.2">
      <c r="A12580" s="35" t="s">
        <v>11349</v>
      </c>
      <c r="B12580" s="34" t="s">
        <v>5533</v>
      </c>
      <c r="C12580" s="45" t="s">
        <v>5892</v>
      </c>
      <c r="D12580" s="23" t="s">
        <v>977</v>
      </c>
      <c r="E12580" s="23" t="s">
        <v>4134</v>
      </c>
      <c r="F12580" s="40">
        <v>0.02</v>
      </c>
      <c r="G12580" s="25">
        <v>3623</v>
      </c>
      <c r="H12580" s="25">
        <v>72</v>
      </c>
      <c r="I12580" s="25"/>
      <c r="J12580" s="58" t="e">
        <f>HYPERLINK("#"&amp;"Insumos"&amp;"!A"&amp;MATCH($B12580,#REF!,0),"Ins "&amp;$B12580)</f>
        <v>#REF!</v>
      </c>
      <c r="M12580" s="220"/>
    </row>
    <row r="12581" spans="1:13" x14ac:dyDescent="0.2">
      <c r="A12581" s="35" t="s">
        <v>11349</v>
      </c>
      <c r="B12581" s="34" t="s">
        <v>4598</v>
      </c>
      <c r="C12581" s="45" t="s">
        <v>8895</v>
      </c>
      <c r="D12581" s="23" t="s">
        <v>5751</v>
      </c>
      <c r="E12581" s="23" t="s">
        <v>467</v>
      </c>
      <c r="F12581" s="40">
        <v>0.3</v>
      </c>
      <c r="G12581" s="25">
        <v>6656</v>
      </c>
      <c r="H12581" s="25">
        <v>1997</v>
      </c>
      <c r="I12581" s="25"/>
      <c r="J12581" s="58" t="e">
        <f>HYPERLINK("#"&amp;"Insumos"&amp;"!A"&amp;MATCH($B12581,#REF!,0),"Ins "&amp;$B12581)</f>
        <v>#REF!</v>
      </c>
      <c r="M12581" s="220"/>
    </row>
    <row r="12582" spans="1:13" x14ac:dyDescent="0.2">
      <c r="A12582" s="35" t="s">
        <v>11349</v>
      </c>
      <c r="B12582" s="34" t="s">
        <v>11201</v>
      </c>
      <c r="C12582" s="45" t="s">
        <v>11338</v>
      </c>
      <c r="D12582" s="23" t="s">
        <v>5751</v>
      </c>
      <c r="E12582" s="23" t="s">
        <v>219</v>
      </c>
      <c r="F12582" s="40">
        <v>1.05</v>
      </c>
      <c r="G12582" s="25">
        <v>45136</v>
      </c>
      <c r="H12582" s="25">
        <v>47393</v>
      </c>
      <c r="I12582" s="25"/>
      <c r="J12582" s="58" t="e">
        <f>HYPERLINK("#"&amp;"Insumos"&amp;"!A"&amp;MATCH($B12582,#REF!,0),"Ins "&amp;$B12582)</f>
        <v>#REF!</v>
      </c>
      <c r="M12582" s="220"/>
    </row>
    <row r="12583" spans="1:13" x14ac:dyDescent="0.2">
      <c r="A12583" s="35" t="s">
        <v>11349</v>
      </c>
      <c r="B12583" s="34" t="s">
        <v>5007</v>
      </c>
      <c r="C12583" s="45" t="s">
        <v>720</v>
      </c>
      <c r="D12583" s="23" t="s">
        <v>5751</v>
      </c>
      <c r="E12583" s="23" t="s">
        <v>4134</v>
      </c>
      <c r="F12583" s="40">
        <v>0.7</v>
      </c>
      <c r="G12583" s="25">
        <v>1897</v>
      </c>
      <c r="H12583" s="25">
        <v>1328</v>
      </c>
      <c r="I12583" s="25"/>
      <c r="J12583" s="58" t="e">
        <f>HYPERLINK("#"&amp;"Insumos"&amp;"!A"&amp;MATCH($B12583,#REF!,0),"Ins "&amp;$B12583)</f>
        <v>#REF!</v>
      </c>
      <c r="M12583" s="220"/>
    </row>
    <row r="12584" spans="1:13" x14ac:dyDescent="0.2">
      <c r="A12584" s="35" t="s">
        <v>11349</v>
      </c>
      <c r="B12584" s="34" t="s">
        <v>5178</v>
      </c>
      <c r="C12584" s="45" t="s">
        <v>8896</v>
      </c>
      <c r="D12584" s="23" t="s">
        <v>5751</v>
      </c>
      <c r="E12584" s="23" t="s">
        <v>467</v>
      </c>
      <c r="F12584" s="40">
        <v>4.5</v>
      </c>
      <c r="G12584" s="25">
        <v>1873</v>
      </c>
      <c r="H12584" s="25">
        <v>8429</v>
      </c>
      <c r="I12584" s="25"/>
      <c r="J12584" s="58" t="e">
        <f>HYPERLINK("#"&amp;"Insumos"&amp;"!A"&amp;MATCH($B12584,#REF!,0),"Ins "&amp;$B12584)</f>
        <v>#REF!</v>
      </c>
      <c r="M12584" s="220"/>
    </row>
    <row r="12585" spans="1:13" x14ac:dyDescent="0.2">
      <c r="A12585" s="35" t="s">
        <v>11349</v>
      </c>
      <c r="B12585" s="34" t="s">
        <v>1050</v>
      </c>
      <c r="C12585" s="45" t="s">
        <v>1063</v>
      </c>
      <c r="D12585" s="23" t="s">
        <v>5751</v>
      </c>
      <c r="E12585" s="23" t="s">
        <v>4136</v>
      </c>
      <c r="F12585" s="40">
        <v>1.08</v>
      </c>
      <c r="G12585" s="25">
        <v>34</v>
      </c>
      <c r="H12585" s="25">
        <v>37</v>
      </c>
      <c r="I12585" s="25"/>
      <c r="J12585" s="58" t="e">
        <f>HYPERLINK("#"&amp;"Insumos"&amp;"!A"&amp;MATCH($B12585,#REF!,0),"Ins "&amp;$B12585)</f>
        <v>#REF!</v>
      </c>
      <c r="M12585" s="220"/>
    </row>
    <row r="12586" spans="1:13" ht="51" x14ac:dyDescent="0.2">
      <c r="A12586" s="36" t="s">
        <v>11351</v>
      </c>
      <c r="B12586" s="26" t="s">
        <v>6816</v>
      </c>
      <c r="C12586" s="79" t="s">
        <v>11352</v>
      </c>
      <c r="D12586" s="37" t="s">
        <v>5608</v>
      </c>
      <c r="E12586" s="37" t="s">
        <v>464</v>
      </c>
      <c r="F12586" s="41"/>
      <c r="G12586" s="27"/>
      <c r="H12586" s="27"/>
      <c r="I12586" s="27">
        <v>29216</v>
      </c>
      <c r="M12586" s="220">
        <f t="shared" si="196"/>
        <v>38261</v>
      </c>
    </row>
    <row r="12587" spans="1:13" x14ac:dyDescent="0.2">
      <c r="A12587" s="35" t="s">
        <v>11351</v>
      </c>
      <c r="B12587" s="34" t="s">
        <v>5572</v>
      </c>
      <c r="C12587" s="45" t="s">
        <v>971</v>
      </c>
      <c r="D12587" s="23" t="s">
        <v>5734</v>
      </c>
      <c r="E12587" s="23" t="s">
        <v>4141</v>
      </c>
      <c r="F12587" s="40">
        <v>0.33</v>
      </c>
      <c r="G12587" s="25">
        <v>37863</v>
      </c>
      <c r="H12587" s="25">
        <v>12495</v>
      </c>
      <c r="I12587" s="25"/>
      <c r="J12587" s="58" t="e">
        <f>HYPERLINK("#"&amp;"Insumos"&amp;"!A"&amp;MATCH($B12587,#REF!,0),"Ins "&amp;$B12587)</f>
        <v>#REF!</v>
      </c>
      <c r="M12587" s="220"/>
    </row>
    <row r="12588" spans="1:13" x14ac:dyDescent="0.2">
      <c r="A12588" s="35" t="s">
        <v>11351</v>
      </c>
      <c r="B12588" s="34" t="s">
        <v>263</v>
      </c>
      <c r="C12588" s="45" t="s">
        <v>696</v>
      </c>
      <c r="D12588" s="23" t="s">
        <v>5534</v>
      </c>
      <c r="E12588" s="23" t="s">
        <v>4140</v>
      </c>
      <c r="F12588" s="40">
        <v>1E-3</v>
      </c>
      <c r="G12588" s="25">
        <v>187426</v>
      </c>
      <c r="H12588" s="25">
        <v>187</v>
      </c>
      <c r="I12588" s="25"/>
      <c r="J12588" s="58" t="e">
        <f>HYPERLINK("#"&amp;"Insumos"&amp;"!A"&amp;MATCH($B12588,#REF!,0),"Ins "&amp;$B12588)</f>
        <v>#REF!</v>
      </c>
      <c r="M12588" s="220"/>
    </row>
    <row r="12589" spans="1:13" x14ac:dyDescent="0.2">
      <c r="A12589" s="35" t="s">
        <v>11351</v>
      </c>
      <c r="B12589" s="34" t="s">
        <v>2112</v>
      </c>
      <c r="C12589" s="45" t="s">
        <v>2058</v>
      </c>
      <c r="D12589" s="23" t="s">
        <v>5534</v>
      </c>
      <c r="E12589" s="23" t="s">
        <v>4140</v>
      </c>
      <c r="F12589" s="40">
        <v>0.01</v>
      </c>
      <c r="G12589" s="25">
        <v>69183</v>
      </c>
      <c r="H12589" s="25">
        <v>692</v>
      </c>
      <c r="I12589" s="25"/>
      <c r="J12589" s="58" t="e">
        <f>HYPERLINK("#"&amp;"Insumos"&amp;"!A"&amp;MATCH($B12589,#REF!,0),"Ins "&amp;$B12589)</f>
        <v>#REF!</v>
      </c>
      <c r="M12589" s="220"/>
    </row>
    <row r="12590" spans="1:13" x14ac:dyDescent="0.2">
      <c r="A12590" s="35" t="s">
        <v>11351</v>
      </c>
      <c r="B12590" s="34" t="s">
        <v>5533</v>
      </c>
      <c r="C12590" s="45" t="s">
        <v>5892</v>
      </c>
      <c r="D12590" s="23" t="s">
        <v>977</v>
      </c>
      <c r="E12590" s="23" t="s">
        <v>4134</v>
      </c>
      <c r="F12590" s="40">
        <v>0.01</v>
      </c>
      <c r="G12590" s="25">
        <v>3623</v>
      </c>
      <c r="H12590" s="25">
        <v>36</v>
      </c>
      <c r="I12590" s="25"/>
      <c r="J12590" s="58" t="e">
        <f>HYPERLINK("#"&amp;"Insumos"&amp;"!A"&amp;MATCH($B12590,#REF!,0),"Ins "&amp;$B12590)</f>
        <v>#REF!</v>
      </c>
      <c r="M12590" s="220"/>
    </row>
    <row r="12591" spans="1:13" x14ac:dyDescent="0.2">
      <c r="A12591" s="35" t="s">
        <v>11351</v>
      </c>
      <c r="B12591" s="34" t="s">
        <v>4598</v>
      </c>
      <c r="C12591" s="45" t="s">
        <v>8895</v>
      </c>
      <c r="D12591" s="23" t="s">
        <v>5751</v>
      </c>
      <c r="E12591" s="23" t="s">
        <v>467</v>
      </c>
      <c r="F12591" s="40">
        <v>2.5999999999999999E-2</v>
      </c>
      <c r="G12591" s="25">
        <v>6656</v>
      </c>
      <c r="H12591" s="25">
        <v>173</v>
      </c>
      <c r="I12591" s="25"/>
      <c r="J12591" s="58" t="e">
        <f>HYPERLINK("#"&amp;"Insumos"&amp;"!A"&amp;MATCH($B12591,#REF!,0),"Ins "&amp;$B12591)</f>
        <v>#REF!</v>
      </c>
      <c r="M12591" s="220"/>
    </row>
    <row r="12592" spans="1:13" x14ac:dyDescent="0.2">
      <c r="A12592" s="35" t="s">
        <v>11351</v>
      </c>
      <c r="B12592" s="34" t="s">
        <v>11202</v>
      </c>
      <c r="C12592" s="45" t="s">
        <v>11339</v>
      </c>
      <c r="D12592" s="23" t="s">
        <v>5751</v>
      </c>
      <c r="E12592" s="23" t="s">
        <v>465</v>
      </c>
      <c r="F12592" s="40">
        <v>0.10299999999999999</v>
      </c>
      <c r="G12592" s="25">
        <v>143520</v>
      </c>
      <c r="H12592" s="25">
        <v>14783</v>
      </c>
      <c r="I12592" s="25"/>
      <c r="J12592" s="58" t="e">
        <f>HYPERLINK("#"&amp;"Insumos"&amp;"!A"&amp;MATCH($B12592,#REF!,0),"Ins "&amp;$B12592)</f>
        <v>#REF!</v>
      </c>
      <c r="M12592" s="220"/>
    </row>
    <row r="12593" spans="1:13" x14ac:dyDescent="0.2">
      <c r="A12593" s="35" t="s">
        <v>11351</v>
      </c>
      <c r="B12593" s="34" t="s">
        <v>5007</v>
      </c>
      <c r="C12593" s="45" t="s">
        <v>720</v>
      </c>
      <c r="D12593" s="23" t="s">
        <v>5751</v>
      </c>
      <c r="E12593" s="23" t="s">
        <v>4134</v>
      </c>
      <c r="F12593" s="40">
        <v>0.1</v>
      </c>
      <c r="G12593" s="25">
        <v>1897</v>
      </c>
      <c r="H12593" s="25">
        <v>190</v>
      </c>
      <c r="I12593" s="25"/>
      <c r="J12593" s="58" t="e">
        <f>HYPERLINK("#"&amp;"Insumos"&amp;"!A"&amp;MATCH($B12593,#REF!,0),"Ins "&amp;$B12593)</f>
        <v>#REF!</v>
      </c>
      <c r="M12593" s="220"/>
    </row>
    <row r="12594" spans="1:13" x14ac:dyDescent="0.2">
      <c r="A12594" s="35" t="s">
        <v>11351</v>
      </c>
      <c r="B12594" s="34" t="s">
        <v>5178</v>
      </c>
      <c r="C12594" s="45" t="s">
        <v>8896</v>
      </c>
      <c r="D12594" s="23" t="s">
        <v>5751</v>
      </c>
      <c r="E12594" s="23" t="s">
        <v>467</v>
      </c>
      <c r="F12594" s="40">
        <v>0.35</v>
      </c>
      <c r="G12594" s="25">
        <v>1873</v>
      </c>
      <c r="H12594" s="25">
        <v>656</v>
      </c>
      <c r="I12594" s="25"/>
      <c r="J12594" s="58" t="e">
        <f>HYPERLINK("#"&amp;"Insumos"&amp;"!A"&amp;MATCH($B12594,#REF!,0),"Ins "&amp;$B12594)</f>
        <v>#REF!</v>
      </c>
      <c r="M12594" s="220"/>
    </row>
    <row r="12595" spans="1:13" x14ac:dyDescent="0.2">
      <c r="A12595" s="35" t="s">
        <v>11351</v>
      </c>
      <c r="B12595" s="34" t="s">
        <v>1050</v>
      </c>
      <c r="C12595" s="45" t="s">
        <v>1063</v>
      </c>
      <c r="D12595" s="23" t="s">
        <v>5751</v>
      </c>
      <c r="E12595" s="23" t="s">
        <v>4136</v>
      </c>
      <c r="F12595" s="40">
        <v>0.11</v>
      </c>
      <c r="G12595" s="25">
        <v>34</v>
      </c>
      <c r="H12595" s="25">
        <v>4</v>
      </c>
      <c r="I12595" s="25"/>
      <c r="J12595" s="58" t="e">
        <f>HYPERLINK("#"&amp;"Insumos"&amp;"!A"&amp;MATCH($B12595,#REF!,0),"Ins "&amp;$B12595)</f>
        <v>#REF!</v>
      </c>
      <c r="M12595" s="220"/>
    </row>
    <row r="12596" spans="1:13" ht="38.25" x14ac:dyDescent="0.2">
      <c r="A12596" s="36" t="s">
        <v>11428</v>
      </c>
      <c r="B12596" s="26" t="s">
        <v>6816</v>
      </c>
      <c r="C12596" s="79" t="s">
        <v>11429</v>
      </c>
      <c r="D12596" s="37" t="s">
        <v>5608</v>
      </c>
      <c r="E12596" s="37" t="s">
        <v>464</v>
      </c>
      <c r="F12596" s="41"/>
      <c r="G12596" s="27"/>
      <c r="H12596" s="27"/>
      <c r="I12596" s="27">
        <v>94043</v>
      </c>
      <c r="M12596" s="220">
        <f t="shared" si="196"/>
        <v>123159</v>
      </c>
    </row>
    <row r="12597" spans="1:13" x14ac:dyDescent="0.2">
      <c r="A12597" s="35" t="s">
        <v>11428</v>
      </c>
      <c r="B12597" s="34" t="s">
        <v>5589</v>
      </c>
      <c r="C12597" s="45" t="s">
        <v>5819</v>
      </c>
      <c r="D12597" s="23" t="s">
        <v>5585</v>
      </c>
      <c r="E12597" s="23" t="s">
        <v>466</v>
      </c>
      <c r="F12597" s="40">
        <v>0.02</v>
      </c>
      <c r="G12597" s="25">
        <v>597780</v>
      </c>
      <c r="H12597" s="25">
        <v>11956</v>
      </c>
      <c r="I12597" s="25"/>
      <c r="J12597" s="58" t="e">
        <f>HYPERLINK("#"&amp;"Insumos"&amp;"!A"&amp;MATCH($B12597,#REF!,0),"Ins "&amp;$B12597)</f>
        <v>#REF!</v>
      </c>
      <c r="M12597" s="220"/>
    </row>
    <row r="12598" spans="1:13" x14ac:dyDescent="0.2">
      <c r="A12598" s="35" t="s">
        <v>11428</v>
      </c>
      <c r="B12598" s="34" t="s">
        <v>71</v>
      </c>
      <c r="C12598" s="45" t="s">
        <v>1022</v>
      </c>
      <c r="D12598" s="23" t="s">
        <v>5734</v>
      </c>
      <c r="E12598" s="23" t="s">
        <v>4141</v>
      </c>
      <c r="F12598" s="40">
        <v>0.7</v>
      </c>
      <c r="G12598" s="25">
        <v>66987</v>
      </c>
      <c r="H12598" s="25">
        <v>46891</v>
      </c>
      <c r="I12598" s="25"/>
      <c r="J12598" s="58" t="e">
        <f>HYPERLINK("#"&amp;"Insumos"&amp;"!A"&amp;MATCH($B12598,#REF!,0),"Ins "&amp;$B12598)</f>
        <v>#REF!</v>
      </c>
      <c r="M12598" s="220"/>
    </row>
    <row r="12599" spans="1:13" x14ac:dyDescent="0.2">
      <c r="A12599" s="35" t="s">
        <v>11428</v>
      </c>
      <c r="B12599" s="34" t="s">
        <v>263</v>
      </c>
      <c r="C12599" s="45" t="s">
        <v>696</v>
      </c>
      <c r="D12599" s="23" t="s">
        <v>5534</v>
      </c>
      <c r="E12599" s="23" t="s">
        <v>4140</v>
      </c>
      <c r="F12599" s="40">
        <v>8.9999999999999993E-3</v>
      </c>
      <c r="G12599" s="25">
        <v>187426</v>
      </c>
      <c r="H12599" s="25">
        <v>1687</v>
      </c>
      <c r="I12599" s="25"/>
      <c r="J12599" s="58" t="e">
        <f>HYPERLINK("#"&amp;"Insumos"&amp;"!A"&amp;MATCH($B12599,#REF!,0),"Ins "&amp;$B12599)</f>
        <v>#REF!</v>
      </c>
      <c r="M12599" s="220"/>
    </row>
    <row r="12600" spans="1:13" x14ac:dyDescent="0.2">
      <c r="A12600" s="35" t="s">
        <v>11428</v>
      </c>
      <c r="B12600" s="34" t="s">
        <v>16</v>
      </c>
      <c r="C12600" s="45" t="s">
        <v>733</v>
      </c>
      <c r="D12600" s="23" t="s">
        <v>5534</v>
      </c>
      <c r="E12600" s="23" t="s">
        <v>4141</v>
      </c>
      <c r="F12600" s="40">
        <v>0.5</v>
      </c>
      <c r="G12600" s="25">
        <v>8435</v>
      </c>
      <c r="H12600" s="25">
        <v>4218</v>
      </c>
      <c r="I12600" s="25"/>
      <c r="J12600" s="58" t="e">
        <f>HYPERLINK("#"&amp;"Insumos"&amp;"!A"&amp;MATCH($B12600,#REF!,0),"Ins "&amp;$B12600)</f>
        <v>#REF!</v>
      </c>
      <c r="M12600" s="220"/>
    </row>
    <row r="12601" spans="1:13" x14ac:dyDescent="0.2">
      <c r="A12601" s="35" t="s">
        <v>11428</v>
      </c>
      <c r="B12601" s="34" t="s">
        <v>5533</v>
      </c>
      <c r="C12601" s="45" t="s">
        <v>5892</v>
      </c>
      <c r="D12601" s="23" t="s">
        <v>977</v>
      </c>
      <c r="E12601" s="23" t="s">
        <v>4134</v>
      </c>
      <c r="F12601" s="40">
        <v>0.2</v>
      </c>
      <c r="G12601" s="25">
        <v>3623</v>
      </c>
      <c r="H12601" s="25">
        <v>725</v>
      </c>
      <c r="I12601" s="25"/>
      <c r="J12601" s="58" t="e">
        <f>HYPERLINK("#"&amp;"Insumos"&amp;"!A"&amp;MATCH($B12601,#REF!,0),"Ins "&amp;$B12601)</f>
        <v>#REF!</v>
      </c>
      <c r="M12601" s="220"/>
    </row>
    <row r="12602" spans="1:13" x14ac:dyDescent="0.2">
      <c r="A12602" s="35" t="s">
        <v>11428</v>
      </c>
      <c r="B12602" s="34" t="s">
        <v>5007</v>
      </c>
      <c r="C12602" s="45" t="s">
        <v>720</v>
      </c>
      <c r="D12602" s="23" t="s">
        <v>5751</v>
      </c>
      <c r="E12602" s="23" t="s">
        <v>4134</v>
      </c>
      <c r="F12602" s="40">
        <v>1.2</v>
      </c>
      <c r="G12602" s="25">
        <v>1897</v>
      </c>
      <c r="H12602" s="25">
        <v>2276</v>
      </c>
      <c r="I12602" s="25"/>
      <c r="J12602" s="58" t="e">
        <f>HYPERLINK("#"&amp;"Insumos"&amp;"!A"&amp;MATCH($B12602,#REF!,0),"Ins "&amp;$B12602)</f>
        <v>#REF!</v>
      </c>
      <c r="M12602" s="220"/>
    </row>
    <row r="12603" spans="1:13" x14ac:dyDescent="0.2">
      <c r="A12603" s="35" t="s">
        <v>11428</v>
      </c>
      <c r="B12603" s="34" t="s">
        <v>5184</v>
      </c>
      <c r="C12603" s="45" t="s">
        <v>294</v>
      </c>
      <c r="D12603" s="23" t="s">
        <v>5751</v>
      </c>
      <c r="E12603" s="23" t="s">
        <v>4147</v>
      </c>
      <c r="F12603" s="40">
        <v>0.1</v>
      </c>
      <c r="G12603" s="25">
        <v>5304</v>
      </c>
      <c r="H12603" s="25">
        <v>530</v>
      </c>
      <c r="I12603" s="25"/>
      <c r="J12603" s="58" t="e">
        <f>HYPERLINK("#"&amp;"Insumos"&amp;"!A"&amp;MATCH($B12603,#REF!,0),"Ins "&amp;$B12603)</f>
        <v>#REF!</v>
      </c>
      <c r="M12603" s="220"/>
    </row>
    <row r="12604" spans="1:13" x14ac:dyDescent="0.2">
      <c r="A12604" s="35" t="s">
        <v>11428</v>
      </c>
      <c r="B12604" s="34" t="s">
        <v>4519</v>
      </c>
      <c r="C12604" s="45" t="s">
        <v>1406</v>
      </c>
      <c r="D12604" s="23" t="s">
        <v>5751</v>
      </c>
      <c r="E12604" s="23" t="s">
        <v>287</v>
      </c>
      <c r="F12604" s="40">
        <v>2.145</v>
      </c>
      <c r="G12604" s="25">
        <v>4634</v>
      </c>
      <c r="H12604" s="25">
        <v>9940</v>
      </c>
      <c r="I12604" s="25"/>
      <c r="J12604" s="58" t="e">
        <f>HYPERLINK("#"&amp;"Insumos"&amp;"!A"&amp;MATCH($B12604,#REF!,0),"Ins "&amp;$B12604)</f>
        <v>#REF!</v>
      </c>
      <c r="M12604" s="220"/>
    </row>
    <row r="12605" spans="1:13" x14ac:dyDescent="0.2">
      <c r="A12605" s="35" t="s">
        <v>11428</v>
      </c>
      <c r="B12605" s="34" t="s">
        <v>4549</v>
      </c>
      <c r="C12605" s="45" t="s">
        <v>719</v>
      </c>
      <c r="D12605" s="23" t="s">
        <v>5751</v>
      </c>
      <c r="E12605" s="23" t="s">
        <v>4134</v>
      </c>
      <c r="F12605" s="40">
        <v>0.67</v>
      </c>
      <c r="G12605" s="25">
        <v>15152</v>
      </c>
      <c r="H12605" s="25">
        <v>10152</v>
      </c>
      <c r="I12605" s="25"/>
      <c r="J12605" s="58" t="e">
        <f>HYPERLINK("#"&amp;"Insumos"&amp;"!A"&amp;MATCH($B12605,#REF!,0),"Ins "&amp;$B12605)</f>
        <v>#REF!</v>
      </c>
      <c r="M12605" s="220"/>
    </row>
    <row r="12606" spans="1:13" x14ac:dyDescent="0.2">
      <c r="A12606" s="35" t="s">
        <v>11428</v>
      </c>
      <c r="B12606" s="34" t="s">
        <v>4598</v>
      </c>
      <c r="C12606" s="45" t="s">
        <v>8895</v>
      </c>
      <c r="D12606" s="23" t="s">
        <v>5751</v>
      </c>
      <c r="E12606" s="23" t="s">
        <v>467</v>
      </c>
      <c r="F12606" s="40">
        <v>2.5999999999999999E-2</v>
      </c>
      <c r="G12606" s="25">
        <v>6656</v>
      </c>
      <c r="H12606" s="25">
        <v>173</v>
      </c>
      <c r="I12606" s="25"/>
      <c r="J12606" s="58" t="e">
        <f>HYPERLINK("#"&amp;"Insumos"&amp;"!A"&amp;MATCH($B12606,#REF!,0),"Ins "&amp;$B12606)</f>
        <v>#REF!</v>
      </c>
      <c r="M12606" s="220"/>
    </row>
    <row r="12607" spans="1:13" x14ac:dyDescent="0.2">
      <c r="A12607" s="35" t="s">
        <v>11428</v>
      </c>
      <c r="B12607" s="34" t="s">
        <v>11201</v>
      </c>
      <c r="C12607" s="45" t="s">
        <v>11338</v>
      </c>
      <c r="D12607" s="23" t="s">
        <v>5751</v>
      </c>
      <c r="E12607" s="23" t="s">
        <v>219</v>
      </c>
      <c r="F12607" s="40">
        <v>0.10299999999999999</v>
      </c>
      <c r="G12607" s="25">
        <v>45136</v>
      </c>
      <c r="H12607" s="25">
        <v>4649</v>
      </c>
      <c r="I12607" s="25"/>
      <c r="J12607" s="58" t="e">
        <f>HYPERLINK("#"&amp;"Insumos"&amp;"!A"&amp;MATCH($B12607,#REF!,0),"Ins "&amp;$B12607)</f>
        <v>#REF!</v>
      </c>
      <c r="M12607" s="220"/>
    </row>
    <row r="12608" spans="1:13" x14ac:dyDescent="0.2">
      <c r="A12608" s="35" t="s">
        <v>11428</v>
      </c>
      <c r="B12608" s="34" t="s">
        <v>5007</v>
      </c>
      <c r="C12608" s="45" t="s">
        <v>720</v>
      </c>
      <c r="D12608" s="23" t="s">
        <v>5751</v>
      </c>
      <c r="E12608" s="23" t="s">
        <v>4134</v>
      </c>
      <c r="F12608" s="40">
        <v>0.1</v>
      </c>
      <c r="G12608" s="25">
        <v>1897</v>
      </c>
      <c r="H12608" s="25">
        <v>190</v>
      </c>
      <c r="I12608" s="25"/>
      <c r="J12608" s="58" t="e">
        <f>HYPERLINK("#"&amp;"Insumos"&amp;"!A"&amp;MATCH($B12608,#REF!,0),"Ins "&amp;$B12608)</f>
        <v>#REF!</v>
      </c>
      <c r="M12608" s="220"/>
    </row>
    <row r="12609" spans="1:13" x14ac:dyDescent="0.2">
      <c r="A12609" s="35" t="s">
        <v>11428</v>
      </c>
      <c r="B12609" s="34" t="s">
        <v>5178</v>
      </c>
      <c r="C12609" s="45" t="s">
        <v>8896</v>
      </c>
      <c r="D12609" s="23" t="s">
        <v>5751</v>
      </c>
      <c r="E12609" s="23" t="s">
        <v>467</v>
      </c>
      <c r="F12609" s="40">
        <v>0.35</v>
      </c>
      <c r="G12609" s="25">
        <v>1873</v>
      </c>
      <c r="H12609" s="25">
        <v>656</v>
      </c>
      <c r="I12609" s="25"/>
      <c r="J12609" s="58" t="e">
        <f>HYPERLINK("#"&amp;"Insumos"&amp;"!A"&amp;MATCH($B12609,#REF!,0),"Ins "&amp;$B12609)</f>
        <v>#REF!</v>
      </c>
      <c r="M12609" s="220"/>
    </row>
    <row r="12610" spans="1:13" ht="25.5" x14ac:dyDescent="0.2">
      <c r="A12610" s="36" t="s">
        <v>11451</v>
      </c>
      <c r="B12610" s="26" t="s">
        <v>6816</v>
      </c>
      <c r="C12610" s="79" t="s">
        <v>11466</v>
      </c>
      <c r="D12610" s="37" t="s">
        <v>5608</v>
      </c>
      <c r="E12610" s="37" t="s">
        <v>465</v>
      </c>
      <c r="F12610" s="41"/>
      <c r="G12610" s="27"/>
      <c r="H12610" s="27"/>
      <c r="I12610" s="27">
        <v>928510</v>
      </c>
      <c r="M12610" s="220">
        <f t="shared" si="196"/>
        <v>1215977</v>
      </c>
    </row>
    <row r="12611" spans="1:13" x14ac:dyDescent="0.2">
      <c r="A12611" s="35" t="s">
        <v>11451</v>
      </c>
      <c r="B12611" s="34" t="s">
        <v>217</v>
      </c>
      <c r="C12611" s="45" t="s">
        <v>1018</v>
      </c>
      <c r="D12611" s="23" t="s">
        <v>5734</v>
      </c>
      <c r="E12611" s="23" t="s">
        <v>4141</v>
      </c>
      <c r="F12611" s="40">
        <v>1.5</v>
      </c>
      <c r="G12611" s="25">
        <v>57752</v>
      </c>
      <c r="H12611" s="25">
        <v>86628</v>
      </c>
      <c r="I12611" s="25"/>
      <c r="J12611" s="58" t="e">
        <f>HYPERLINK("#"&amp;"Insumos"&amp;"!A"&amp;MATCH($B12611,#REF!,0),"Ins "&amp;$B12611)</f>
        <v>#REF!</v>
      </c>
      <c r="M12611" s="220"/>
    </row>
    <row r="12612" spans="1:13" x14ac:dyDescent="0.2">
      <c r="A12612" s="35" t="s">
        <v>11451</v>
      </c>
      <c r="B12612" s="34" t="s">
        <v>263</v>
      </c>
      <c r="C12612" s="45" t="s">
        <v>696</v>
      </c>
      <c r="D12612" s="23" t="s">
        <v>5534</v>
      </c>
      <c r="E12612" s="23" t="s">
        <v>4140</v>
      </c>
      <c r="F12612" s="40">
        <v>8.9999999999999993E-3</v>
      </c>
      <c r="G12612" s="25">
        <v>187426</v>
      </c>
      <c r="H12612" s="25">
        <v>1687</v>
      </c>
      <c r="I12612" s="25"/>
      <c r="J12612" s="58" t="e">
        <f>HYPERLINK("#"&amp;"Insumos"&amp;"!A"&amp;MATCH($B12612,#REF!,0),"Ins "&amp;$B12612)</f>
        <v>#REF!</v>
      </c>
      <c r="M12612" s="220"/>
    </row>
    <row r="12613" spans="1:13" x14ac:dyDescent="0.2">
      <c r="A12613" s="35" t="s">
        <v>11451</v>
      </c>
      <c r="B12613" s="34" t="s">
        <v>5533</v>
      </c>
      <c r="C12613" s="45" t="s">
        <v>5892</v>
      </c>
      <c r="D12613" s="23" t="s">
        <v>977</v>
      </c>
      <c r="E12613" s="23" t="s">
        <v>4134</v>
      </c>
      <c r="F12613" s="40">
        <v>0.2</v>
      </c>
      <c r="G12613" s="25">
        <v>3623</v>
      </c>
      <c r="H12613" s="25">
        <v>725</v>
      </c>
      <c r="I12613" s="25"/>
      <c r="J12613" s="58" t="e">
        <f>HYPERLINK("#"&amp;"Insumos"&amp;"!A"&amp;MATCH($B12613,#REF!,0),"Ins "&amp;$B12613)</f>
        <v>#REF!</v>
      </c>
      <c r="M12613" s="220"/>
    </row>
    <row r="12614" spans="1:13" x14ac:dyDescent="0.2">
      <c r="A12614" s="35" t="s">
        <v>11451</v>
      </c>
      <c r="B12614" s="34" t="s">
        <v>11444</v>
      </c>
      <c r="C12614" s="45" t="s">
        <v>11452</v>
      </c>
      <c r="D12614" s="23" t="s">
        <v>5751</v>
      </c>
      <c r="E12614" s="23" t="s">
        <v>465</v>
      </c>
      <c r="F12614" s="40">
        <v>1</v>
      </c>
      <c r="G12614" s="25">
        <v>10400</v>
      </c>
      <c r="H12614" s="25">
        <v>10400</v>
      </c>
      <c r="I12614" s="25"/>
      <c r="J12614" s="58" t="e">
        <f>HYPERLINK("#"&amp;"Insumos"&amp;"!A"&amp;MATCH($B12614,#REF!,0),"Ins "&amp;$B12614)</f>
        <v>#REF!</v>
      </c>
      <c r="M12614" s="220"/>
    </row>
    <row r="12615" spans="1:13" x14ac:dyDescent="0.2">
      <c r="A12615" s="35" t="s">
        <v>11451</v>
      </c>
      <c r="B12615" s="34" t="s">
        <v>11453</v>
      </c>
      <c r="C12615" s="45" t="s">
        <v>11454</v>
      </c>
      <c r="D12615" s="23" t="s">
        <v>5751</v>
      </c>
      <c r="E12615" s="23" t="s">
        <v>465</v>
      </c>
      <c r="F12615" s="40">
        <v>1</v>
      </c>
      <c r="G12615" s="25">
        <v>28080</v>
      </c>
      <c r="H12615" s="25">
        <v>28080</v>
      </c>
      <c r="I12615" s="25"/>
      <c r="J12615" s="58" t="e">
        <f>HYPERLINK("#"&amp;"Insumos"&amp;"!A"&amp;MATCH($B12615,#REF!,0),"Ins "&amp;$B12615)</f>
        <v>#REF!</v>
      </c>
      <c r="M12615" s="220"/>
    </row>
    <row r="12616" spans="1:13" x14ac:dyDescent="0.2">
      <c r="A12616" s="35" t="s">
        <v>11451</v>
      </c>
      <c r="B12616" s="34" t="s">
        <v>11455</v>
      </c>
      <c r="C12616" s="45" t="s">
        <v>11456</v>
      </c>
      <c r="D12616" s="23" t="s">
        <v>5751</v>
      </c>
      <c r="E12616" s="23" t="s">
        <v>465</v>
      </c>
      <c r="F12616" s="40">
        <v>1</v>
      </c>
      <c r="G12616" s="25">
        <v>52000</v>
      </c>
      <c r="H12616" s="25">
        <v>52000</v>
      </c>
      <c r="I12616" s="25"/>
      <c r="J12616" s="58" t="e">
        <f>HYPERLINK("#"&amp;"Insumos"&amp;"!A"&amp;MATCH($B12616,#REF!,0),"Ins "&amp;$B12616)</f>
        <v>#REF!</v>
      </c>
      <c r="M12616" s="220"/>
    </row>
    <row r="12617" spans="1:13" x14ac:dyDescent="0.2">
      <c r="A12617" s="35" t="s">
        <v>11451</v>
      </c>
      <c r="B12617" s="34" t="s">
        <v>11457</v>
      </c>
      <c r="C12617" s="45" t="s">
        <v>11458</v>
      </c>
      <c r="D12617" s="23" t="s">
        <v>5751</v>
      </c>
      <c r="E12617" s="23" t="s">
        <v>11151</v>
      </c>
      <c r="F12617" s="40">
        <v>4</v>
      </c>
      <c r="G12617" s="25">
        <v>187200</v>
      </c>
      <c r="H12617" s="25">
        <v>748800</v>
      </c>
      <c r="I12617" s="25"/>
      <c r="J12617" s="58" t="e">
        <f>HYPERLINK("#"&amp;"Insumos"&amp;"!A"&amp;MATCH($B12617,#REF!,0),"Ins "&amp;$B12617)</f>
        <v>#REF!</v>
      </c>
      <c r="M12617" s="220"/>
    </row>
    <row r="12618" spans="1:13" x14ac:dyDescent="0.2">
      <c r="A12618" s="35" t="s">
        <v>11451</v>
      </c>
      <c r="B12618" s="34" t="s">
        <v>5007</v>
      </c>
      <c r="C12618" s="45" t="s">
        <v>720</v>
      </c>
      <c r="D12618" s="23" t="s">
        <v>5751</v>
      </c>
      <c r="E12618" s="23" t="s">
        <v>4134</v>
      </c>
      <c r="F12618" s="40">
        <v>0.1</v>
      </c>
      <c r="G12618" s="25">
        <v>1897</v>
      </c>
      <c r="H12618" s="25">
        <v>190</v>
      </c>
      <c r="I12618" s="25"/>
      <c r="J12618" s="58" t="e">
        <f>HYPERLINK("#"&amp;"Insumos"&amp;"!A"&amp;MATCH($B12618,#REF!,0),"Ins "&amp;$B12618)</f>
        <v>#REF!</v>
      </c>
      <c r="M12618" s="220"/>
    </row>
    <row r="12619" spans="1:13" ht="38.25" x14ac:dyDescent="0.2">
      <c r="A12619" s="36" t="s">
        <v>11835</v>
      </c>
      <c r="B12619" s="26" t="s">
        <v>6816</v>
      </c>
      <c r="C12619" s="79" t="s">
        <v>11836</v>
      </c>
      <c r="D12619" s="37" t="s">
        <v>5608</v>
      </c>
      <c r="E12619" s="37" t="s">
        <v>465</v>
      </c>
      <c r="F12619" s="41"/>
      <c r="G12619" s="27"/>
      <c r="H12619" s="27"/>
      <c r="I12619" s="27">
        <v>117084</v>
      </c>
      <c r="M12619" s="220">
        <f t="shared" ref="M12619:M12668" si="197">ROUND(I12619*(1+$L$2),0)</f>
        <v>153333</v>
      </c>
    </row>
    <row r="12620" spans="1:13" x14ac:dyDescent="0.2">
      <c r="A12620" s="35" t="s">
        <v>11835</v>
      </c>
      <c r="B12620" s="34" t="s">
        <v>5572</v>
      </c>
      <c r="C12620" s="45" t="s">
        <v>971</v>
      </c>
      <c r="D12620" s="23" t="s">
        <v>5734</v>
      </c>
      <c r="E12620" s="23" t="s">
        <v>4141</v>
      </c>
      <c r="F12620" s="40">
        <v>0.66</v>
      </c>
      <c r="G12620" s="25">
        <v>37863</v>
      </c>
      <c r="H12620" s="25">
        <v>24990</v>
      </c>
      <c r="I12620" s="25"/>
      <c r="J12620" s="58" t="e">
        <f>HYPERLINK("#"&amp;"Insumos"&amp;"!A"&amp;MATCH($B12620,#REF!,0),"Ins "&amp;$B12620)</f>
        <v>#REF!</v>
      </c>
      <c r="M12620" s="220"/>
    </row>
    <row r="12621" spans="1:13" x14ac:dyDescent="0.2">
      <c r="A12621" s="35" t="s">
        <v>11835</v>
      </c>
      <c r="B12621" s="34" t="s">
        <v>263</v>
      </c>
      <c r="C12621" s="45" t="s">
        <v>696</v>
      </c>
      <c r="D12621" s="23" t="s">
        <v>5534</v>
      </c>
      <c r="E12621" s="23" t="s">
        <v>4140</v>
      </c>
      <c r="F12621" s="40">
        <v>1.0999999999999999E-2</v>
      </c>
      <c r="G12621" s="25">
        <v>187426</v>
      </c>
      <c r="H12621" s="25">
        <v>2062</v>
      </c>
      <c r="I12621" s="25"/>
      <c r="J12621" s="58" t="e">
        <f>HYPERLINK("#"&amp;"Insumos"&amp;"!A"&amp;MATCH($B12621,#REF!,0),"Ins "&amp;$B12621)</f>
        <v>#REF!</v>
      </c>
      <c r="M12621" s="220"/>
    </row>
    <row r="12622" spans="1:13" x14ac:dyDescent="0.2">
      <c r="A12622" s="35" t="s">
        <v>11835</v>
      </c>
      <c r="B12622" s="34" t="s">
        <v>5533</v>
      </c>
      <c r="C12622" s="45" t="s">
        <v>5892</v>
      </c>
      <c r="D12622" s="23" t="s">
        <v>977</v>
      </c>
      <c r="E12622" s="23" t="s">
        <v>4134</v>
      </c>
      <c r="F12622" s="40">
        <v>0.02</v>
      </c>
      <c r="G12622" s="25">
        <v>3623</v>
      </c>
      <c r="H12622" s="25">
        <v>72</v>
      </c>
      <c r="I12622" s="25"/>
      <c r="J12622" s="58" t="e">
        <f>HYPERLINK("#"&amp;"Insumos"&amp;"!A"&amp;MATCH($B12622,#REF!,0),"Ins "&amp;$B12622)</f>
        <v>#REF!</v>
      </c>
      <c r="M12622" s="220"/>
    </row>
    <row r="12623" spans="1:13" x14ac:dyDescent="0.2">
      <c r="A12623" s="35" t="s">
        <v>11835</v>
      </c>
      <c r="B12623" s="34" t="s">
        <v>4598</v>
      </c>
      <c r="C12623" s="45" t="s">
        <v>8895</v>
      </c>
      <c r="D12623" s="23" t="s">
        <v>5751</v>
      </c>
      <c r="E12623" s="23" t="s">
        <v>467</v>
      </c>
      <c r="F12623" s="40">
        <v>0.25</v>
      </c>
      <c r="G12623" s="25">
        <v>6656</v>
      </c>
      <c r="H12623" s="25">
        <v>1664</v>
      </c>
      <c r="I12623" s="25"/>
      <c r="J12623" s="58" t="e">
        <f>HYPERLINK("#"&amp;"Insumos"&amp;"!A"&amp;MATCH($B12623,#REF!,0),"Ins "&amp;$B12623)</f>
        <v>#REF!</v>
      </c>
      <c r="M12623" s="220"/>
    </row>
    <row r="12624" spans="1:13" x14ac:dyDescent="0.2">
      <c r="A12624" s="35" t="s">
        <v>11835</v>
      </c>
      <c r="B12624" s="34" t="s">
        <v>11818</v>
      </c>
      <c r="C12624" s="45" t="s">
        <v>11837</v>
      </c>
      <c r="D12624" s="23" t="s">
        <v>5751</v>
      </c>
      <c r="E12624" s="23" t="s">
        <v>465</v>
      </c>
      <c r="F12624" s="40">
        <v>1.07</v>
      </c>
      <c r="G12624" s="25">
        <v>72800</v>
      </c>
      <c r="H12624" s="25">
        <v>77896</v>
      </c>
      <c r="I12624" s="25"/>
      <c r="J12624" s="58" t="e">
        <f>HYPERLINK("#"&amp;"Insumos"&amp;"!A"&amp;MATCH($B12624,#REF!,0),"Ins "&amp;$B12624)</f>
        <v>#REF!</v>
      </c>
      <c r="M12624" s="220"/>
    </row>
    <row r="12625" spans="1:13" x14ac:dyDescent="0.2">
      <c r="A12625" s="35" t="s">
        <v>11835</v>
      </c>
      <c r="B12625" s="34" t="s">
        <v>5007</v>
      </c>
      <c r="C12625" s="45" t="s">
        <v>720</v>
      </c>
      <c r="D12625" s="23" t="s">
        <v>5751</v>
      </c>
      <c r="E12625" s="23" t="s">
        <v>4134</v>
      </c>
      <c r="F12625" s="40">
        <v>0.7</v>
      </c>
      <c r="G12625" s="25">
        <v>1897</v>
      </c>
      <c r="H12625" s="25">
        <v>1328</v>
      </c>
      <c r="I12625" s="25"/>
      <c r="J12625" s="58" t="e">
        <f>HYPERLINK("#"&amp;"Insumos"&amp;"!A"&amp;MATCH($B12625,#REF!,0),"Ins "&amp;$B12625)</f>
        <v>#REF!</v>
      </c>
      <c r="M12625" s="220"/>
    </row>
    <row r="12626" spans="1:13" x14ac:dyDescent="0.2">
      <c r="A12626" s="35" t="s">
        <v>11835</v>
      </c>
      <c r="B12626" s="34" t="s">
        <v>11819</v>
      </c>
      <c r="C12626" s="45" t="s">
        <v>11838</v>
      </c>
      <c r="D12626" s="23" t="s">
        <v>5751</v>
      </c>
      <c r="E12626" s="23" t="s">
        <v>467</v>
      </c>
      <c r="F12626" s="40">
        <v>3</v>
      </c>
      <c r="G12626" s="25">
        <v>3016</v>
      </c>
      <c r="H12626" s="25">
        <v>9048</v>
      </c>
      <c r="I12626" s="25"/>
      <c r="J12626" s="58" t="e">
        <f>HYPERLINK("#"&amp;"Insumos"&amp;"!A"&amp;MATCH($B12626,#REF!,0),"Ins "&amp;$B12626)</f>
        <v>#REF!</v>
      </c>
      <c r="M12626" s="220"/>
    </row>
    <row r="12627" spans="1:13" x14ac:dyDescent="0.2">
      <c r="A12627" s="35" t="s">
        <v>11835</v>
      </c>
      <c r="B12627" s="34" t="s">
        <v>1050</v>
      </c>
      <c r="C12627" s="45" t="s">
        <v>1063</v>
      </c>
      <c r="D12627" s="23" t="s">
        <v>5751</v>
      </c>
      <c r="E12627" s="23" t="s">
        <v>4136</v>
      </c>
      <c r="F12627" s="40">
        <v>0.72</v>
      </c>
      <c r="G12627" s="25">
        <v>34</v>
      </c>
      <c r="H12627" s="25">
        <v>24</v>
      </c>
      <c r="I12627" s="25"/>
      <c r="J12627" s="58" t="e">
        <f>HYPERLINK("#"&amp;"Insumos"&amp;"!A"&amp;MATCH($B12627,#REF!,0),"Ins "&amp;$B12627)</f>
        <v>#REF!</v>
      </c>
      <c r="M12627" s="220"/>
    </row>
    <row r="12628" spans="1:13" ht="38.25" x14ac:dyDescent="0.2">
      <c r="A12628" s="36" t="s">
        <v>11840</v>
      </c>
      <c r="B12628" s="26" t="s">
        <v>6816</v>
      </c>
      <c r="C12628" s="79" t="s">
        <v>11841</v>
      </c>
      <c r="D12628" s="37" t="s">
        <v>5608</v>
      </c>
      <c r="E12628" s="37" t="s">
        <v>465</v>
      </c>
      <c r="F12628" s="41"/>
      <c r="G12628" s="27"/>
      <c r="H12628" s="27"/>
      <c r="I12628" s="27">
        <v>172724</v>
      </c>
      <c r="M12628" s="220">
        <f t="shared" si="197"/>
        <v>226199</v>
      </c>
    </row>
    <row r="12629" spans="1:13" x14ac:dyDescent="0.2">
      <c r="A12629" s="35" t="s">
        <v>11840</v>
      </c>
      <c r="B12629" s="34" t="s">
        <v>5572</v>
      </c>
      <c r="C12629" s="45" t="s">
        <v>971</v>
      </c>
      <c r="D12629" s="23" t="s">
        <v>5734</v>
      </c>
      <c r="E12629" s="23" t="s">
        <v>4141</v>
      </c>
      <c r="F12629" s="40">
        <v>0.66</v>
      </c>
      <c r="G12629" s="25">
        <v>37863</v>
      </c>
      <c r="H12629" s="25">
        <v>24990</v>
      </c>
      <c r="I12629" s="25"/>
      <c r="J12629" s="58" t="e">
        <f>HYPERLINK("#"&amp;"Insumos"&amp;"!A"&amp;MATCH($B12629,#REF!,0),"Ins "&amp;$B12629)</f>
        <v>#REF!</v>
      </c>
      <c r="M12629" s="220"/>
    </row>
    <row r="12630" spans="1:13" x14ac:dyDescent="0.2">
      <c r="A12630" s="35" t="s">
        <v>11840</v>
      </c>
      <c r="B12630" s="34" t="s">
        <v>263</v>
      </c>
      <c r="C12630" s="45" t="s">
        <v>696</v>
      </c>
      <c r="D12630" s="23" t="s">
        <v>5534</v>
      </c>
      <c r="E12630" s="23" t="s">
        <v>4140</v>
      </c>
      <c r="F12630" s="40">
        <v>1.0999999999999999E-2</v>
      </c>
      <c r="G12630" s="25">
        <v>187426</v>
      </c>
      <c r="H12630" s="25">
        <v>2062</v>
      </c>
      <c r="I12630" s="25"/>
      <c r="J12630" s="58" t="e">
        <f>HYPERLINK("#"&amp;"Insumos"&amp;"!A"&amp;MATCH($B12630,#REF!,0),"Ins "&amp;$B12630)</f>
        <v>#REF!</v>
      </c>
      <c r="M12630" s="220"/>
    </row>
    <row r="12631" spans="1:13" x14ac:dyDescent="0.2">
      <c r="A12631" s="35" t="s">
        <v>11840</v>
      </c>
      <c r="B12631" s="34" t="s">
        <v>5533</v>
      </c>
      <c r="C12631" s="45" t="s">
        <v>5892</v>
      </c>
      <c r="D12631" s="23" t="s">
        <v>977</v>
      </c>
      <c r="E12631" s="23" t="s">
        <v>4134</v>
      </c>
      <c r="F12631" s="40">
        <v>0.02</v>
      </c>
      <c r="G12631" s="25">
        <v>3623</v>
      </c>
      <c r="H12631" s="25">
        <v>72</v>
      </c>
      <c r="I12631" s="25"/>
      <c r="J12631" s="58" t="e">
        <f>HYPERLINK("#"&amp;"Insumos"&amp;"!A"&amp;MATCH($B12631,#REF!,0),"Ins "&amp;$B12631)</f>
        <v>#REF!</v>
      </c>
      <c r="M12631" s="220"/>
    </row>
    <row r="12632" spans="1:13" x14ac:dyDescent="0.2">
      <c r="A12632" s="35" t="s">
        <v>11840</v>
      </c>
      <c r="B12632" s="34" t="s">
        <v>4598</v>
      </c>
      <c r="C12632" s="45" t="s">
        <v>8895</v>
      </c>
      <c r="D12632" s="23" t="s">
        <v>5751</v>
      </c>
      <c r="E12632" s="23" t="s">
        <v>467</v>
      </c>
      <c r="F12632" s="40">
        <v>0.25</v>
      </c>
      <c r="G12632" s="25">
        <v>6656</v>
      </c>
      <c r="H12632" s="25">
        <v>1664</v>
      </c>
      <c r="I12632" s="25"/>
      <c r="J12632" s="58" t="e">
        <f>HYPERLINK("#"&amp;"Insumos"&amp;"!A"&amp;MATCH($B12632,#REF!,0),"Ins "&amp;$B12632)</f>
        <v>#REF!</v>
      </c>
      <c r="M12632" s="220"/>
    </row>
    <row r="12633" spans="1:13" x14ac:dyDescent="0.2">
      <c r="A12633" s="35" t="s">
        <v>11840</v>
      </c>
      <c r="B12633" s="34" t="s">
        <v>11820</v>
      </c>
      <c r="C12633" s="45" t="s">
        <v>11839</v>
      </c>
      <c r="D12633" s="23" t="s">
        <v>5751</v>
      </c>
      <c r="E12633" s="23" t="s">
        <v>465</v>
      </c>
      <c r="F12633" s="40">
        <v>1.07</v>
      </c>
      <c r="G12633" s="25">
        <v>124800</v>
      </c>
      <c r="H12633" s="25">
        <v>133536</v>
      </c>
      <c r="I12633" s="25"/>
      <c r="J12633" s="58" t="e">
        <f>HYPERLINK("#"&amp;"Insumos"&amp;"!A"&amp;MATCH($B12633,#REF!,0),"Ins "&amp;$B12633)</f>
        <v>#REF!</v>
      </c>
      <c r="M12633" s="220"/>
    </row>
    <row r="12634" spans="1:13" x14ac:dyDescent="0.2">
      <c r="A12634" s="35" t="s">
        <v>11840</v>
      </c>
      <c r="B12634" s="34" t="s">
        <v>5007</v>
      </c>
      <c r="C12634" s="45" t="s">
        <v>720</v>
      </c>
      <c r="D12634" s="23" t="s">
        <v>5751</v>
      </c>
      <c r="E12634" s="23" t="s">
        <v>4134</v>
      </c>
      <c r="F12634" s="40">
        <v>0.7</v>
      </c>
      <c r="G12634" s="25">
        <v>1897</v>
      </c>
      <c r="H12634" s="25">
        <v>1328</v>
      </c>
      <c r="I12634" s="25"/>
      <c r="J12634" s="58" t="e">
        <f>HYPERLINK("#"&amp;"Insumos"&amp;"!A"&amp;MATCH($B12634,#REF!,0),"Ins "&amp;$B12634)</f>
        <v>#REF!</v>
      </c>
      <c r="M12634" s="220"/>
    </row>
    <row r="12635" spans="1:13" x14ac:dyDescent="0.2">
      <c r="A12635" s="35" t="s">
        <v>11840</v>
      </c>
      <c r="B12635" s="34" t="s">
        <v>11819</v>
      </c>
      <c r="C12635" s="45" t="s">
        <v>11838</v>
      </c>
      <c r="D12635" s="23" t="s">
        <v>5751</v>
      </c>
      <c r="E12635" s="23" t="s">
        <v>467</v>
      </c>
      <c r="F12635" s="40">
        <v>3</v>
      </c>
      <c r="G12635" s="25">
        <v>3016</v>
      </c>
      <c r="H12635" s="25">
        <v>9048</v>
      </c>
      <c r="I12635" s="25"/>
      <c r="J12635" s="58" t="e">
        <f>HYPERLINK("#"&amp;"Insumos"&amp;"!A"&amp;MATCH($B12635,#REF!,0),"Ins "&amp;$B12635)</f>
        <v>#REF!</v>
      </c>
      <c r="M12635" s="220"/>
    </row>
    <row r="12636" spans="1:13" x14ac:dyDescent="0.2">
      <c r="A12636" s="35" t="s">
        <v>11840</v>
      </c>
      <c r="B12636" s="34" t="s">
        <v>1050</v>
      </c>
      <c r="C12636" s="45" t="s">
        <v>1063</v>
      </c>
      <c r="D12636" s="23" t="s">
        <v>5751</v>
      </c>
      <c r="E12636" s="23" t="s">
        <v>4136</v>
      </c>
      <c r="F12636" s="40">
        <v>0.72</v>
      </c>
      <c r="G12636" s="25">
        <v>34</v>
      </c>
      <c r="H12636" s="25">
        <v>24</v>
      </c>
      <c r="I12636" s="25"/>
      <c r="J12636" s="58" t="e">
        <f>HYPERLINK("#"&amp;"Insumos"&amp;"!A"&amp;MATCH($B12636,#REF!,0),"Ins "&amp;$B12636)</f>
        <v>#REF!</v>
      </c>
      <c r="M12636" s="220"/>
    </row>
    <row r="12637" spans="1:13" ht="25.5" x14ac:dyDescent="0.2">
      <c r="A12637" s="36" t="s">
        <v>11930</v>
      </c>
      <c r="B12637" s="26" t="s">
        <v>6816</v>
      </c>
      <c r="C12637" s="79" t="s">
        <v>11931</v>
      </c>
      <c r="D12637" s="37" t="s">
        <v>5608</v>
      </c>
      <c r="E12637" s="37" t="s">
        <v>465</v>
      </c>
      <c r="F12637" s="41"/>
      <c r="G12637" s="27"/>
      <c r="H12637" s="27"/>
      <c r="I12637" s="27">
        <v>87051</v>
      </c>
      <c r="M12637" s="220">
        <f t="shared" si="197"/>
        <v>114002</v>
      </c>
    </row>
    <row r="12638" spans="1:13" x14ac:dyDescent="0.2">
      <c r="A12638" s="35" t="s">
        <v>11930</v>
      </c>
      <c r="B12638" s="1" t="s">
        <v>5572</v>
      </c>
      <c r="C12638" s="45" t="s">
        <v>971</v>
      </c>
      <c r="D12638" s="23" t="s">
        <v>5734</v>
      </c>
      <c r="E12638" s="23" t="s">
        <v>4141</v>
      </c>
      <c r="F12638" s="40">
        <v>0.6</v>
      </c>
      <c r="G12638" s="25">
        <v>37863</v>
      </c>
      <c r="H12638" s="25">
        <v>22718</v>
      </c>
      <c r="I12638" s="25"/>
      <c r="J12638" s="58" t="e">
        <f>HYPERLINK("#"&amp;"Insumos"&amp;"!A"&amp;MATCH($B12638,#REF!,0),"Ins "&amp;$B12638)</f>
        <v>#REF!</v>
      </c>
      <c r="M12638" s="220"/>
    </row>
    <row r="12639" spans="1:13" x14ac:dyDescent="0.2">
      <c r="A12639" s="35" t="s">
        <v>11930</v>
      </c>
      <c r="B12639" s="1" t="s">
        <v>263</v>
      </c>
      <c r="C12639" s="45" t="s">
        <v>696</v>
      </c>
      <c r="D12639" s="23" t="s">
        <v>5534</v>
      </c>
      <c r="E12639" s="23" t="s">
        <v>4140</v>
      </c>
      <c r="F12639" s="40">
        <v>3.7000000000000002E-3</v>
      </c>
      <c r="G12639" s="25">
        <v>187426</v>
      </c>
      <c r="H12639" s="25">
        <v>693</v>
      </c>
      <c r="I12639" s="25"/>
      <c r="J12639" s="58" t="e">
        <f>HYPERLINK("#"&amp;"Insumos"&amp;"!A"&amp;MATCH($B12639,#REF!,0),"Ins "&amp;$B12639)</f>
        <v>#REF!</v>
      </c>
      <c r="M12639" s="220"/>
    </row>
    <row r="12640" spans="1:13" x14ac:dyDescent="0.2">
      <c r="A12640" s="35" t="s">
        <v>11930</v>
      </c>
      <c r="B12640" s="1" t="s">
        <v>5533</v>
      </c>
      <c r="C12640" s="45" t="s">
        <v>5892</v>
      </c>
      <c r="D12640" s="23" t="s">
        <v>977</v>
      </c>
      <c r="E12640" s="23" t="s">
        <v>4134</v>
      </c>
      <c r="F12640" s="40">
        <v>0.02</v>
      </c>
      <c r="G12640" s="25">
        <v>3623</v>
      </c>
      <c r="H12640" s="25">
        <v>72</v>
      </c>
      <c r="I12640" s="25"/>
      <c r="J12640" s="58" t="e">
        <f>HYPERLINK("#"&amp;"Insumos"&amp;"!A"&amp;MATCH($B12640,#REF!,0),"Ins "&amp;$B12640)</f>
        <v>#REF!</v>
      </c>
      <c r="M12640" s="220"/>
    </row>
    <row r="12641" spans="1:13" x14ac:dyDescent="0.2">
      <c r="A12641" s="35" t="s">
        <v>11930</v>
      </c>
      <c r="B12641" s="1" t="s">
        <v>4598</v>
      </c>
      <c r="C12641" s="45" t="s">
        <v>8895</v>
      </c>
      <c r="D12641" s="23" t="s">
        <v>5751</v>
      </c>
      <c r="E12641" s="23" t="s">
        <v>467</v>
      </c>
      <c r="F12641" s="40">
        <v>0.3</v>
      </c>
      <c r="G12641" s="25">
        <v>6656</v>
      </c>
      <c r="H12641" s="25">
        <v>1997</v>
      </c>
      <c r="I12641" s="25"/>
      <c r="J12641" s="58" t="e">
        <f>HYPERLINK("#"&amp;"Insumos"&amp;"!A"&amp;MATCH($B12641,#REF!,0),"Ins "&amp;$B12641)</f>
        <v>#REF!</v>
      </c>
      <c r="M12641" s="220"/>
    </row>
    <row r="12642" spans="1:13" x14ac:dyDescent="0.2">
      <c r="A12642" s="35" t="s">
        <v>11930</v>
      </c>
      <c r="B12642" s="34" t="s">
        <v>11909</v>
      </c>
      <c r="C12642" s="45" t="s">
        <v>11929</v>
      </c>
      <c r="D12642" s="23" t="s">
        <v>5751</v>
      </c>
      <c r="E12642" s="23" t="s">
        <v>465</v>
      </c>
      <c r="F12642" s="40">
        <v>1.05</v>
      </c>
      <c r="G12642" s="25">
        <v>52000</v>
      </c>
      <c r="H12642" s="25">
        <v>54600</v>
      </c>
      <c r="I12642" s="25"/>
      <c r="J12642" s="58" t="e">
        <f>HYPERLINK("#"&amp;"Insumos"&amp;"!A"&amp;MATCH($B12642,#REF!,0),"Ins "&amp;$B12642)</f>
        <v>#REF!</v>
      </c>
      <c r="M12642" s="220"/>
    </row>
    <row r="12643" spans="1:13" x14ac:dyDescent="0.2">
      <c r="A12643" s="35" t="s">
        <v>11930</v>
      </c>
      <c r="B12643" s="1" t="s">
        <v>5007</v>
      </c>
      <c r="C12643" s="45" t="s">
        <v>720</v>
      </c>
      <c r="D12643" s="23" t="s">
        <v>5751</v>
      </c>
      <c r="E12643" s="23" t="s">
        <v>4134</v>
      </c>
      <c r="F12643" s="40">
        <v>0.7</v>
      </c>
      <c r="G12643" s="25">
        <v>1897</v>
      </c>
      <c r="H12643" s="25">
        <v>1328</v>
      </c>
      <c r="I12643" s="25"/>
      <c r="J12643" s="58" t="e">
        <f>HYPERLINK("#"&amp;"Insumos"&amp;"!A"&amp;MATCH($B12643,#REF!,0),"Ins "&amp;$B12643)</f>
        <v>#REF!</v>
      </c>
      <c r="M12643" s="220"/>
    </row>
    <row r="12644" spans="1:13" x14ac:dyDescent="0.2">
      <c r="A12644" s="35" t="s">
        <v>11930</v>
      </c>
      <c r="B12644" s="34" t="s">
        <v>5178</v>
      </c>
      <c r="C12644" s="45" t="s">
        <v>8896</v>
      </c>
      <c r="D12644" s="23" t="s">
        <v>5751</v>
      </c>
      <c r="E12644" s="23" t="s">
        <v>467</v>
      </c>
      <c r="F12644" s="40">
        <v>3</v>
      </c>
      <c r="G12644" s="25">
        <v>1873</v>
      </c>
      <c r="H12644" s="25">
        <v>5619</v>
      </c>
      <c r="I12644" s="25"/>
      <c r="J12644" s="58" t="e">
        <f>HYPERLINK("#"&amp;"Insumos"&amp;"!A"&amp;MATCH($B12644,#REF!,0),"Ins "&amp;$B12644)</f>
        <v>#REF!</v>
      </c>
      <c r="M12644" s="220"/>
    </row>
    <row r="12645" spans="1:13" x14ac:dyDescent="0.2">
      <c r="A12645" s="35" t="s">
        <v>11930</v>
      </c>
      <c r="B12645" s="1" t="s">
        <v>1050</v>
      </c>
      <c r="C12645" s="45" t="s">
        <v>1063</v>
      </c>
      <c r="D12645" s="23" t="s">
        <v>5751</v>
      </c>
      <c r="E12645" s="23" t="s">
        <v>4136</v>
      </c>
      <c r="F12645" s="40">
        <v>0.72</v>
      </c>
      <c r="G12645" s="25">
        <v>34</v>
      </c>
      <c r="H12645" s="25">
        <v>24</v>
      </c>
      <c r="I12645" s="25"/>
      <c r="J12645" s="58" t="e">
        <f>HYPERLINK("#"&amp;"Insumos"&amp;"!A"&amp;MATCH($B12645,#REF!,0),"Ins "&amp;$B12645)</f>
        <v>#REF!</v>
      </c>
      <c r="M12645" s="220"/>
    </row>
    <row r="12646" spans="1:13" ht="38.25" x14ac:dyDescent="0.2">
      <c r="A12646" s="36" t="s">
        <v>12594</v>
      </c>
      <c r="B12646" s="26" t="s">
        <v>6816</v>
      </c>
      <c r="C12646" s="79" t="s">
        <v>12596</v>
      </c>
      <c r="D12646" s="37" t="s">
        <v>5608</v>
      </c>
      <c r="E12646" s="37" t="s">
        <v>465</v>
      </c>
      <c r="F12646" s="41"/>
      <c r="G12646" s="27"/>
      <c r="H12646" s="27"/>
      <c r="I12646" s="27">
        <v>69151</v>
      </c>
      <c r="M12646" s="220">
        <f t="shared" si="197"/>
        <v>90560</v>
      </c>
    </row>
    <row r="12647" spans="1:13" x14ac:dyDescent="0.2">
      <c r="A12647" s="35" t="s">
        <v>12594</v>
      </c>
      <c r="B12647" s="1" t="s">
        <v>12561</v>
      </c>
      <c r="C12647" s="45" t="s">
        <v>12584</v>
      </c>
      <c r="D12647" s="23" t="s">
        <v>5751</v>
      </c>
      <c r="E12647" s="23" t="s">
        <v>467</v>
      </c>
      <c r="F12647" s="40">
        <v>8</v>
      </c>
      <c r="G12647" s="25">
        <v>5000</v>
      </c>
      <c r="H12647" s="25">
        <v>40000</v>
      </c>
      <c r="I12647" s="25"/>
      <c r="J12647" s="58" t="e">
        <f>HYPERLINK("#"&amp;"Insumos"&amp;"!A"&amp;MATCH($B12647,#REF!,0),"Ins "&amp;$B12647)</f>
        <v>#REF!</v>
      </c>
      <c r="M12647" s="220"/>
    </row>
    <row r="12648" spans="1:13" x14ac:dyDescent="0.2">
      <c r="A12648" s="35" t="s">
        <v>12594</v>
      </c>
      <c r="B12648" s="1" t="s">
        <v>12570</v>
      </c>
      <c r="C12648" s="45" t="s">
        <v>12595</v>
      </c>
      <c r="D12648" s="23" t="s">
        <v>5751</v>
      </c>
      <c r="E12648" s="23" t="s">
        <v>467</v>
      </c>
      <c r="F12648" s="40">
        <v>0.2</v>
      </c>
      <c r="G12648" s="25">
        <v>17800</v>
      </c>
      <c r="H12648" s="25">
        <v>3560</v>
      </c>
      <c r="I12648" s="25"/>
      <c r="J12648" s="58" t="e">
        <f>HYPERLINK("#"&amp;"Insumos"&amp;"!A"&amp;MATCH($B12648,#REF!,0),"Ins "&amp;$B12648)</f>
        <v>#REF!</v>
      </c>
      <c r="M12648" s="220"/>
    </row>
    <row r="12649" spans="1:13" x14ac:dyDescent="0.2">
      <c r="A12649" s="35" t="s">
        <v>12594</v>
      </c>
      <c r="B12649" s="1" t="s">
        <v>5572</v>
      </c>
      <c r="C12649" s="45" t="s">
        <v>971</v>
      </c>
      <c r="D12649" s="23" t="s">
        <v>5734</v>
      </c>
      <c r="E12649" s="23" t="s">
        <v>4141</v>
      </c>
      <c r="F12649" s="40">
        <v>0.6</v>
      </c>
      <c r="G12649" s="25">
        <v>37863</v>
      </c>
      <c r="H12649" s="25">
        <v>22718</v>
      </c>
      <c r="I12649" s="25"/>
      <c r="J12649" s="58" t="e">
        <f>HYPERLINK("#"&amp;"Insumos"&amp;"!A"&amp;MATCH($B12649,#REF!,0),"Ins "&amp;$B12649)</f>
        <v>#REF!</v>
      </c>
      <c r="M12649" s="220"/>
    </row>
    <row r="12650" spans="1:13" x14ac:dyDescent="0.2">
      <c r="A12650" s="35" t="s">
        <v>12594</v>
      </c>
      <c r="B12650" s="1" t="s">
        <v>5533</v>
      </c>
      <c r="C12650" s="45" t="s">
        <v>5892</v>
      </c>
      <c r="D12650" s="23" t="s">
        <v>977</v>
      </c>
      <c r="E12650" s="23" t="s">
        <v>4134</v>
      </c>
      <c r="F12650" s="40">
        <v>0.5</v>
      </c>
      <c r="G12650" s="25">
        <v>3623</v>
      </c>
      <c r="H12650" s="25">
        <v>1812</v>
      </c>
      <c r="I12650" s="25"/>
      <c r="J12650" s="58" t="e">
        <f>HYPERLINK("#"&amp;"Insumos"&amp;"!A"&amp;MATCH($B12650,#REF!,0),"Ins "&amp;$B12650)</f>
        <v>#REF!</v>
      </c>
      <c r="M12650" s="220"/>
    </row>
    <row r="12651" spans="1:13" x14ac:dyDescent="0.2">
      <c r="A12651" s="35" t="s">
        <v>12594</v>
      </c>
      <c r="B12651" s="34" t="s">
        <v>5007</v>
      </c>
      <c r="C12651" s="45" t="s">
        <v>720</v>
      </c>
      <c r="D12651" s="23" t="s">
        <v>5751</v>
      </c>
      <c r="E12651" s="23" t="s">
        <v>4134</v>
      </c>
      <c r="F12651" s="40">
        <v>0.52</v>
      </c>
      <c r="G12651" s="25">
        <v>1897</v>
      </c>
      <c r="H12651" s="25">
        <v>986</v>
      </c>
      <c r="I12651" s="25"/>
      <c r="J12651" s="58" t="e">
        <f>HYPERLINK("#"&amp;"Insumos"&amp;"!A"&amp;MATCH($B12651,#REF!,0),"Ins "&amp;$B12651)</f>
        <v>#REF!</v>
      </c>
      <c r="M12651" s="220"/>
    </row>
    <row r="12652" spans="1:13" x14ac:dyDescent="0.2">
      <c r="A12652" s="35" t="s">
        <v>12594</v>
      </c>
      <c r="B12652" s="1" t="s">
        <v>1050</v>
      </c>
      <c r="C12652" s="45" t="s">
        <v>1063</v>
      </c>
      <c r="D12652" s="23" t="s">
        <v>5751</v>
      </c>
      <c r="E12652" s="23" t="s">
        <v>4136</v>
      </c>
      <c r="F12652" s="40">
        <v>2.21</v>
      </c>
      <c r="G12652" s="25">
        <v>34</v>
      </c>
      <c r="H12652" s="25">
        <v>75</v>
      </c>
      <c r="I12652" s="25"/>
      <c r="J12652" s="58" t="e">
        <f>HYPERLINK("#"&amp;"Insumos"&amp;"!A"&amp;MATCH($B12652,#REF!,0),"Ins "&amp;$B12652)</f>
        <v>#REF!</v>
      </c>
      <c r="M12652" s="220"/>
    </row>
    <row r="12653" spans="1:13" ht="25.5" x14ac:dyDescent="0.2">
      <c r="A12653" s="36" t="s">
        <v>12609</v>
      </c>
      <c r="B12653" s="26" t="s">
        <v>6816</v>
      </c>
      <c r="C12653" s="79" t="s">
        <v>12610</v>
      </c>
      <c r="D12653" s="37" t="s">
        <v>5608</v>
      </c>
      <c r="E12653" s="37" t="s">
        <v>464</v>
      </c>
      <c r="F12653" s="41"/>
      <c r="G12653" s="27"/>
      <c r="H12653" s="27"/>
      <c r="I12653" s="27">
        <v>31869</v>
      </c>
      <c r="M12653" s="220">
        <f t="shared" si="197"/>
        <v>41736</v>
      </c>
    </row>
    <row r="12654" spans="1:13" x14ac:dyDescent="0.2">
      <c r="A12654" s="35" t="s">
        <v>12609</v>
      </c>
      <c r="B12654" s="1" t="s">
        <v>5572</v>
      </c>
      <c r="C12654" s="45" t="s">
        <v>971</v>
      </c>
      <c r="D12654" s="23" t="s">
        <v>5734</v>
      </c>
      <c r="E12654" s="23" t="s">
        <v>4141</v>
      </c>
      <c r="F12654" s="40">
        <v>0.31076603209667986</v>
      </c>
      <c r="G12654" s="25">
        <v>37863</v>
      </c>
      <c r="H12654" s="25">
        <v>11767</v>
      </c>
      <c r="I12654" s="25"/>
      <c r="J12654" s="58" t="e">
        <f>HYPERLINK("#"&amp;"Insumos"&amp;"!A"&amp;MATCH($B12654,#REF!,0),"Ins "&amp;$B12654)</f>
        <v>#REF!</v>
      </c>
      <c r="M12654" s="220"/>
    </row>
    <row r="12655" spans="1:13" x14ac:dyDescent="0.2">
      <c r="A12655" s="35" t="s">
        <v>12609</v>
      </c>
      <c r="B12655" s="1" t="s">
        <v>263</v>
      </c>
      <c r="C12655" s="45" t="s">
        <v>696</v>
      </c>
      <c r="D12655" s="23" t="s">
        <v>5534</v>
      </c>
      <c r="E12655" s="23" t="s">
        <v>4140</v>
      </c>
      <c r="F12655" s="40">
        <v>1.3317278614115205E-3</v>
      </c>
      <c r="G12655" s="25">
        <v>187426</v>
      </c>
      <c r="H12655" s="25">
        <v>250</v>
      </c>
      <c r="I12655" s="25"/>
      <c r="J12655" s="58" t="e">
        <f>HYPERLINK("#"&amp;"Insumos"&amp;"!A"&amp;MATCH($B12655,#REF!,0),"Ins "&amp;$B12655)</f>
        <v>#REF!</v>
      </c>
      <c r="M12655" s="220"/>
    </row>
    <row r="12656" spans="1:13" x14ac:dyDescent="0.2">
      <c r="A12656" s="35" t="s">
        <v>12609</v>
      </c>
      <c r="B12656" s="1" t="s">
        <v>2112</v>
      </c>
      <c r="C12656" s="45" t="s">
        <v>2058</v>
      </c>
      <c r="D12656" s="23" t="s">
        <v>5534</v>
      </c>
      <c r="E12656" s="23" t="s">
        <v>4140</v>
      </c>
      <c r="F12656" s="40">
        <v>9.5006163374522709E-3</v>
      </c>
      <c r="G12656" s="25">
        <v>69183</v>
      </c>
      <c r="H12656" s="25">
        <v>657</v>
      </c>
      <c r="I12656" s="25"/>
      <c r="J12656" s="58" t="e">
        <f>HYPERLINK("#"&amp;"Insumos"&amp;"!A"&amp;MATCH($B12656,#REF!,0),"Ins "&amp;$B12656)</f>
        <v>#REF!</v>
      </c>
      <c r="M12656" s="220"/>
    </row>
    <row r="12657" spans="1:13" x14ac:dyDescent="0.2">
      <c r="A12657" s="35" t="s">
        <v>12609</v>
      </c>
      <c r="B12657" s="1" t="s">
        <v>5533</v>
      </c>
      <c r="C12657" s="45" t="s">
        <v>5892</v>
      </c>
      <c r="D12657" s="23" t="s">
        <v>977</v>
      </c>
      <c r="E12657" s="23" t="s">
        <v>4134</v>
      </c>
      <c r="F12657" s="40">
        <v>9.4718714121699195E-3</v>
      </c>
      <c r="G12657" s="25">
        <v>3623</v>
      </c>
      <c r="H12657" s="25">
        <v>34</v>
      </c>
      <c r="I12657" s="25"/>
      <c r="J12657" s="58" t="e">
        <f>HYPERLINK("#"&amp;"Insumos"&amp;"!A"&amp;MATCH($B12657,#REF!,0),"Ins "&amp;$B12657)</f>
        <v>#REF!</v>
      </c>
      <c r="M12657" s="220"/>
    </row>
    <row r="12658" spans="1:13" x14ac:dyDescent="0.2">
      <c r="A12658" s="35" t="s">
        <v>12609</v>
      </c>
      <c r="B12658" s="34" t="s">
        <v>12575</v>
      </c>
      <c r="C12658" s="45" t="s">
        <v>12611</v>
      </c>
      <c r="D12658" s="23" t="s">
        <v>5751</v>
      </c>
      <c r="E12658" s="23" t="s">
        <v>464</v>
      </c>
      <c r="F12658" s="40">
        <v>1</v>
      </c>
      <c r="G12658" s="25">
        <v>18500</v>
      </c>
      <c r="H12658" s="25">
        <v>18500</v>
      </c>
      <c r="I12658" s="25"/>
      <c r="J12658" s="58" t="e">
        <f>HYPERLINK("#"&amp;"Insumos"&amp;"!A"&amp;MATCH($B12658,#REF!,0),"Ins "&amp;$B12658)</f>
        <v>#REF!</v>
      </c>
      <c r="M12658" s="220"/>
    </row>
    <row r="12659" spans="1:13" x14ac:dyDescent="0.2">
      <c r="A12659" s="35" t="s">
        <v>12609</v>
      </c>
      <c r="B12659" s="1" t="s">
        <v>5007</v>
      </c>
      <c r="C12659" s="45" t="s">
        <v>720</v>
      </c>
      <c r="D12659" s="23" t="s">
        <v>5751</v>
      </c>
      <c r="E12659" s="23" t="s">
        <v>4134</v>
      </c>
      <c r="F12659" s="40">
        <v>0.31853070175438597</v>
      </c>
      <c r="G12659" s="25">
        <v>1897</v>
      </c>
      <c r="H12659" s="25">
        <v>604</v>
      </c>
      <c r="I12659" s="25"/>
      <c r="J12659" s="58" t="e">
        <f>HYPERLINK("#"&amp;"Insumos"&amp;"!A"&amp;MATCH($B12659,#REF!,0),"Ins "&amp;$B12659)</f>
        <v>#REF!</v>
      </c>
      <c r="M12659" s="220"/>
    </row>
    <row r="12660" spans="1:13" x14ac:dyDescent="0.2">
      <c r="A12660" s="35" t="s">
        <v>12609</v>
      </c>
      <c r="B12660" s="34" t="s">
        <v>7382</v>
      </c>
      <c r="C12660" s="45" t="s">
        <v>7383</v>
      </c>
      <c r="D12660" s="23" t="s">
        <v>5751</v>
      </c>
      <c r="E12660" s="23" t="s">
        <v>4134</v>
      </c>
      <c r="F12660" s="40">
        <v>0.2</v>
      </c>
      <c r="G12660" s="25">
        <v>286</v>
      </c>
      <c r="H12660" s="25">
        <v>57</v>
      </c>
      <c r="I12660" s="25"/>
      <c r="J12660" s="58" t="e">
        <f>HYPERLINK("#"&amp;"Insumos"&amp;"!A"&amp;MATCH($B12660,#REF!,0),"Ins "&amp;$B12660)</f>
        <v>#REF!</v>
      </c>
      <c r="M12660" s="220"/>
    </row>
    <row r="12661" spans="1:13" ht="25.5" x14ac:dyDescent="0.2">
      <c r="A12661" s="36" t="s">
        <v>12704</v>
      </c>
      <c r="B12661" s="26" t="s">
        <v>6816</v>
      </c>
      <c r="C12661" s="79" t="s">
        <v>12705</v>
      </c>
      <c r="D12661" s="37" t="s">
        <v>5608</v>
      </c>
      <c r="E12661" s="37" t="s">
        <v>465</v>
      </c>
      <c r="F12661" s="41"/>
      <c r="G12661" s="27"/>
      <c r="H12661" s="27"/>
      <c r="I12661" s="27">
        <v>123736</v>
      </c>
      <c r="M12661" s="220">
        <f t="shared" si="197"/>
        <v>162045</v>
      </c>
    </row>
    <row r="12662" spans="1:13" x14ac:dyDescent="0.2">
      <c r="A12662" s="35" t="s">
        <v>12704</v>
      </c>
      <c r="B12662" s="1" t="s">
        <v>5572</v>
      </c>
      <c r="C12662" s="45" t="s">
        <v>971</v>
      </c>
      <c r="D12662" s="23" t="s">
        <v>5734</v>
      </c>
      <c r="E12662" s="23" t="s">
        <v>4141</v>
      </c>
      <c r="F12662" s="40">
        <v>0.5</v>
      </c>
      <c r="G12662" s="25">
        <v>37863</v>
      </c>
      <c r="H12662" s="25">
        <v>18932</v>
      </c>
      <c r="I12662" s="25"/>
      <c r="J12662" s="58" t="e">
        <f>HYPERLINK("#"&amp;"Insumos"&amp;"!A"&amp;MATCH($B12662,#REF!,0),"Ins "&amp;$B12662)</f>
        <v>#REF!</v>
      </c>
      <c r="M12662" s="220"/>
    </row>
    <row r="12663" spans="1:13" x14ac:dyDescent="0.2">
      <c r="A12663" s="35" t="s">
        <v>12704</v>
      </c>
      <c r="B12663" s="1" t="s">
        <v>263</v>
      </c>
      <c r="C12663" s="45" t="s">
        <v>696</v>
      </c>
      <c r="D12663" s="23" t="s">
        <v>5534</v>
      </c>
      <c r="E12663" s="23" t="s">
        <v>4140</v>
      </c>
      <c r="F12663" s="40">
        <v>0.01</v>
      </c>
      <c r="G12663" s="25">
        <v>187426</v>
      </c>
      <c r="H12663" s="25">
        <v>1874</v>
      </c>
      <c r="I12663" s="25"/>
      <c r="J12663" s="58" t="e">
        <f>HYPERLINK("#"&amp;"Insumos"&amp;"!A"&amp;MATCH($B12663,#REF!,0),"Ins "&amp;$B12663)</f>
        <v>#REF!</v>
      </c>
      <c r="K12663" s="47"/>
      <c r="M12663" s="220"/>
    </row>
    <row r="12664" spans="1:13" x14ac:dyDescent="0.2">
      <c r="A12664" s="35" t="s">
        <v>12704</v>
      </c>
      <c r="B12664" s="34" t="s">
        <v>12687</v>
      </c>
      <c r="C12664" s="45" t="s">
        <v>12706</v>
      </c>
      <c r="D12664" s="23" t="s">
        <v>5751</v>
      </c>
      <c r="E12664" s="23" t="s">
        <v>4134</v>
      </c>
      <c r="F12664" s="40">
        <v>4</v>
      </c>
      <c r="G12664" s="25">
        <v>25000</v>
      </c>
      <c r="H12664" s="25">
        <v>100000</v>
      </c>
      <c r="I12664" s="25"/>
      <c r="J12664" s="58" t="e">
        <f>HYPERLINK("#"&amp;"Insumos"&amp;"!A"&amp;MATCH($B12664,#REF!,0),"Ins "&amp;$B12664)</f>
        <v>#REF!</v>
      </c>
      <c r="K12664" s="47"/>
      <c r="M12664" s="220"/>
    </row>
    <row r="12665" spans="1:13" x14ac:dyDescent="0.2">
      <c r="A12665" s="35" t="s">
        <v>12704</v>
      </c>
      <c r="B12665" s="1" t="s">
        <v>5533</v>
      </c>
      <c r="C12665" s="45" t="s">
        <v>5892</v>
      </c>
      <c r="D12665" s="23" t="s">
        <v>977</v>
      </c>
      <c r="E12665" s="23" t="s">
        <v>4134</v>
      </c>
      <c r="F12665" s="40">
        <v>0.64200000000000002</v>
      </c>
      <c r="G12665" s="25">
        <v>3623</v>
      </c>
      <c r="H12665" s="25">
        <v>2326</v>
      </c>
      <c r="I12665" s="25"/>
      <c r="J12665" s="58" t="e">
        <f>HYPERLINK("#"&amp;"Insumos"&amp;"!A"&amp;MATCH($B12665,#REF!,0),"Ins "&amp;$B12665)</f>
        <v>#REF!</v>
      </c>
      <c r="M12665" s="220"/>
    </row>
    <row r="12666" spans="1:13" x14ac:dyDescent="0.2">
      <c r="A12666" s="35" t="s">
        <v>12704</v>
      </c>
      <c r="B12666" s="1" t="s">
        <v>5007</v>
      </c>
      <c r="C12666" s="45" t="s">
        <v>720</v>
      </c>
      <c r="D12666" s="23" t="s">
        <v>5751</v>
      </c>
      <c r="E12666" s="23" t="s">
        <v>4134</v>
      </c>
      <c r="F12666" s="40">
        <v>0.31853070175438597</v>
      </c>
      <c r="G12666" s="25">
        <v>1897</v>
      </c>
      <c r="H12666" s="25">
        <v>604</v>
      </c>
      <c r="I12666" s="25"/>
      <c r="J12666" s="58" t="e">
        <f>HYPERLINK("#"&amp;"Insumos"&amp;"!A"&amp;MATCH($B12666,#REF!,0),"Ins "&amp;$B12666)</f>
        <v>#REF!</v>
      </c>
      <c r="M12666" s="220"/>
    </row>
    <row r="12667" spans="1:13" s="176" customFormat="1" ht="40.15" customHeight="1" x14ac:dyDescent="0.2">
      <c r="A12667" s="170" t="s">
        <v>4104</v>
      </c>
      <c r="B12667" s="171"/>
      <c r="C12667" s="172" t="s">
        <v>13</v>
      </c>
      <c r="D12667" s="173" t="s">
        <v>5607</v>
      </c>
      <c r="E12667" s="173"/>
      <c r="F12667" s="174"/>
      <c r="G12667" s="175"/>
      <c r="H12667" s="175"/>
      <c r="I12667" s="175"/>
      <c r="M12667" s="220"/>
    </row>
    <row r="12668" spans="1:13" ht="38.25" x14ac:dyDescent="0.2">
      <c r="A12668" s="36" t="s">
        <v>3119</v>
      </c>
      <c r="B12668" s="26" t="s">
        <v>6816</v>
      </c>
      <c r="C12668" s="79" t="s">
        <v>9152</v>
      </c>
      <c r="D12668" s="37" t="s">
        <v>5608</v>
      </c>
      <c r="E12668" s="37" t="s">
        <v>465</v>
      </c>
      <c r="F12668" s="41"/>
      <c r="G12668" s="27"/>
      <c r="H12668" s="27"/>
      <c r="I12668" s="27">
        <v>87368</v>
      </c>
      <c r="M12668" s="220">
        <f t="shared" si="197"/>
        <v>114417</v>
      </c>
    </row>
    <row r="12669" spans="1:13" x14ac:dyDescent="0.2">
      <c r="A12669" s="35" t="s">
        <v>3119</v>
      </c>
      <c r="B12669" s="1" t="s">
        <v>5572</v>
      </c>
      <c r="C12669" s="45" t="s">
        <v>971</v>
      </c>
      <c r="D12669" s="23" t="s">
        <v>5734</v>
      </c>
      <c r="E12669" s="23" t="s">
        <v>4141</v>
      </c>
      <c r="F12669" s="40">
        <v>0.66</v>
      </c>
      <c r="G12669" s="25">
        <v>37863</v>
      </c>
      <c r="H12669" s="25">
        <v>24990</v>
      </c>
      <c r="I12669" s="25"/>
      <c r="J12669" s="58" t="e">
        <f>HYPERLINK("#"&amp;"Insumos"&amp;"!A"&amp;MATCH($B12669,#REF!,0),"Ins "&amp;$B12669)</f>
        <v>#REF!</v>
      </c>
      <c r="M12669" s="220"/>
    </row>
    <row r="12670" spans="1:13" x14ac:dyDescent="0.2">
      <c r="A12670" s="35" t="s">
        <v>3119</v>
      </c>
      <c r="B12670" s="1" t="s">
        <v>263</v>
      </c>
      <c r="C12670" s="45" t="s">
        <v>696</v>
      </c>
      <c r="D12670" s="23" t="s">
        <v>5534</v>
      </c>
      <c r="E12670" s="23" t="s">
        <v>4140</v>
      </c>
      <c r="F12670" s="40">
        <v>5.8999999999999999E-3</v>
      </c>
      <c r="G12670" s="25">
        <v>187426</v>
      </c>
      <c r="H12670" s="25">
        <v>1106</v>
      </c>
      <c r="I12670" s="25"/>
      <c r="J12670" s="58" t="e">
        <f>HYPERLINK("#"&amp;"Insumos"&amp;"!A"&amp;MATCH($B12670,#REF!,0),"Ins "&amp;$B12670)</f>
        <v>#REF!</v>
      </c>
      <c r="M12670" s="220"/>
    </row>
    <row r="12671" spans="1:13" x14ac:dyDescent="0.2">
      <c r="A12671" s="35" t="s">
        <v>3119</v>
      </c>
      <c r="B12671" s="1" t="s">
        <v>5533</v>
      </c>
      <c r="C12671" s="45" t="s">
        <v>5892</v>
      </c>
      <c r="D12671" s="23" t="s">
        <v>977</v>
      </c>
      <c r="E12671" s="23" t="s">
        <v>4134</v>
      </c>
      <c r="F12671" s="40">
        <v>0.02</v>
      </c>
      <c r="G12671" s="25">
        <v>3623</v>
      </c>
      <c r="H12671" s="25">
        <v>72</v>
      </c>
      <c r="I12671" s="25"/>
      <c r="J12671" s="58" t="e">
        <f>HYPERLINK("#"&amp;"Insumos"&amp;"!A"&amp;MATCH($B12671,#REF!,0),"Ins "&amp;$B12671)</f>
        <v>#REF!</v>
      </c>
      <c r="M12671" s="220"/>
    </row>
    <row r="12672" spans="1:13" x14ac:dyDescent="0.2">
      <c r="A12672" s="35" t="s">
        <v>3119</v>
      </c>
      <c r="B12672" s="1" t="s">
        <v>4598</v>
      </c>
      <c r="C12672" s="45" t="s">
        <v>8895</v>
      </c>
      <c r="D12672" s="23" t="s">
        <v>5751</v>
      </c>
      <c r="E12672" s="23" t="s">
        <v>467</v>
      </c>
      <c r="F12672" s="40">
        <v>0.25</v>
      </c>
      <c r="G12672" s="25">
        <v>6656</v>
      </c>
      <c r="H12672" s="25">
        <v>1664</v>
      </c>
      <c r="I12672" s="25"/>
      <c r="J12672" s="58" t="e">
        <f>HYPERLINK("#"&amp;"Insumos"&amp;"!A"&amp;MATCH($B12672,#REF!,0),"Ins "&amp;$B12672)</f>
        <v>#REF!</v>
      </c>
      <c r="M12672" s="220"/>
    </row>
    <row r="12673" spans="1:13" ht="25.5" x14ac:dyDescent="0.2">
      <c r="A12673" s="35" t="s">
        <v>3119</v>
      </c>
      <c r="B12673" s="1" t="s">
        <v>4607</v>
      </c>
      <c r="C12673" s="45" t="s">
        <v>6545</v>
      </c>
      <c r="D12673" s="23" t="s">
        <v>5751</v>
      </c>
      <c r="E12673" s="23" t="s">
        <v>465</v>
      </c>
      <c r="F12673" s="40">
        <v>1.03</v>
      </c>
      <c r="G12673" s="25">
        <v>41496</v>
      </c>
      <c r="H12673" s="25">
        <v>42741</v>
      </c>
      <c r="I12673" s="25"/>
      <c r="J12673" s="58" t="e">
        <f>HYPERLINK("#"&amp;"Insumos"&amp;"!A"&amp;MATCH($B12673,#REF!,0),"Ins "&amp;$B12673)</f>
        <v>#REF!</v>
      </c>
      <c r="M12673" s="220"/>
    </row>
    <row r="12674" spans="1:13" x14ac:dyDescent="0.2">
      <c r="A12674" s="35" t="s">
        <v>3119</v>
      </c>
      <c r="B12674" s="1" t="s">
        <v>5007</v>
      </c>
      <c r="C12674" s="45" t="s">
        <v>720</v>
      </c>
      <c r="D12674" s="23" t="s">
        <v>5751</v>
      </c>
      <c r="E12674" s="23" t="s">
        <v>4134</v>
      </c>
      <c r="F12674" s="40">
        <v>0.7</v>
      </c>
      <c r="G12674" s="25">
        <v>1897</v>
      </c>
      <c r="H12674" s="25">
        <v>1328</v>
      </c>
      <c r="I12674" s="25"/>
      <c r="J12674" s="58" t="e">
        <f>HYPERLINK("#"&amp;"Insumos"&amp;"!A"&amp;MATCH($B12674,#REF!,0),"Ins "&amp;$B12674)</f>
        <v>#REF!</v>
      </c>
      <c r="M12674" s="220"/>
    </row>
    <row r="12675" spans="1:13" x14ac:dyDescent="0.2">
      <c r="A12675" s="35" t="s">
        <v>3119</v>
      </c>
      <c r="B12675" s="1" t="s">
        <v>5161</v>
      </c>
      <c r="C12675" s="45" t="s">
        <v>1202</v>
      </c>
      <c r="D12675" s="23" t="s">
        <v>5751</v>
      </c>
      <c r="E12675" s="23" t="s">
        <v>467</v>
      </c>
      <c r="F12675" s="40">
        <v>4.5</v>
      </c>
      <c r="G12675" s="25">
        <v>3008</v>
      </c>
      <c r="H12675" s="25">
        <v>13536</v>
      </c>
      <c r="I12675" s="25"/>
      <c r="J12675" s="58" t="e">
        <f>HYPERLINK("#"&amp;"Insumos"&amp;"!A"&amp;MATCH($B12675,#REF!,0),"Ins "&amp;$B12675)</f>
        <v>#REF!</v>
      </c>
      <c r="M12675" s="220"/>
    </row>
    <row r="12676" spans="1:13" x14ac:dyDescent="0.2">
      <c r="A12676" s="35" t="s">
        <v>3119</v>
      </c>
      <c r="B12676" s="1" t="s">
        <v>5198</v>
      </c>
      <c r="C12676" s="45" t="s">
        <v>296</v>
      </c>
      <c r="D12676" s="23" t="s">
        <v>5751</v>
      </c>
      <c r="E12676" s="23" t="s">
        <v>287</v>
      </c>
      <c r="F12676" s="40">
        <v>0.33</v>
      </c>
      <c r="G12676" s="25">
        <v>5738</v>
      </c>
      <c r="H12676" s="25">
        <v>1894</v>
      </c>
      <c r="I12676" s="25"/>
      <c r="J12676" s="58" t="e">
        <f>HYPERLINK("#"&amp;"Insumos"&amp;"!A"&amp;MATCH($B12676,#REF!,0),"Ins "&amp;$B12676)</f>
        <v>#REF!</v>
      </c>
      <c r="M12676" s="220"/>
    </row>
    <row r="12677" spans="1:13" x14ac:dyDescent="0.2">
      <c r="A12677" s="35" t="s">
        <v>3119</v>
      </c>
      <c r="B12677" s="1" t="s">
        <v>1050</v>
      </c>
      <c r="C12677" s="45" t="s">
        <v>1063</v>
      </c>
      <c r="D12677" s="23" t="s">
        <v>5751</v>
      </c>
      <c r="E12677" s="23" t="s">
        <v>4136</v>
      </c>
      <c r="F12677" s="40">
        <v>1.08</v>
      </c>
      <c r="G12677" s="25">
        <v>34</v>
      </c>
      <c r="H12677" s="25">
        <v>37</v>
      </c>
      <c r="I12677" s="25"/>
      <c r="J12677" s="58" t="e">
        <f>HYPERLINK("#"&amp;"Insumos"&amp;"!A"&amp;MATCH($B12677,#REF!,0),"Ins "&amp;$B12677)</f>
        <v>#REF!</v>
      </c>
      <c r="M12677" s="220"/>
    </row>
    <row r="12678" spans="1:13" ht="38.25" x14ac:dyDescent="0.2">
      <c r="A12678" s="36" t="s">
        <v>3120</v>
      </c>
      <c r="B12678" s="26" t="s">
        <v>6816</v>
      </c>
      <c r="C12678" s="79" t="s">
        <v>12326</v>
      </c>
      <c r="D12678" s="37" t="s">
        <v>5608</v>
      </c>
      <c r="E12678" s="37" t="s">
        <v>465</v>
      </c>
      <c r="F12678" s="41"/>
      <c r="G12678" s="27"/>
      <c r="H12678" s="27"/>
      <c r="I12678" s="27">
        <v>82440</v>
      </c>
      <c r="M12678" s="220">
        <f t="shared" ref="M12678:M12736" si="198">ROUND(I12678*(1+$L$2),0)</f>
        <v>107963</v>
      </c>
    </row>
    <row r="12679" spans="1:13" x14ac:dyDescent="0.2">
      <c r="A12679" s="35" t="s">
        <v>3120</v>
      </c>
      <c r="B12679" s="1" t="s">
        <v>5572</v>
      </c>
      <c r="C12679" s="45" t="s">
        <v>971</v>
      </c>
      <c r="D12679" s="23" t="s">
        <v>5734</v>
      </c>
      <c r="E12679" s="23" t="s">
        <v>4141</v>
      </c>
      <c r="F12679" s="40">
        <v>0.66</v>
      </c>
      <c r="G12679" s="25">
        <v>37863</v>
      </c>
      <c r="H12679" s="25">
        <v>24990</v>
      </c>
      <c r="I12679" s="25"/>
      <c r="J12679" s="58" t="e">
        <f>HYPERLINK("#"&amp;"Insumos"&amp;"!A"&amp;MATCH($B12679,#REF!,0),"Ins "&amp;$B12679)</f>
        <v>#REF!</v>
      </c>
      <c r="M12679" s="220"/>
    </row>
    <row r="12680" spans="1:13" x14ac:dyDescent="0.2">
      <c r="A12680" s="35" t="s">
        <v>3120</v>
      </c>
      <c r="B12680" s="1" t="s">
        <v>263</v>
      </c>
      <c r="C12680" s="45" t="s">
        <v>696</v>
      </c>
      <c r="D12680" s="23" t="s">
        <v>5534</v>
      </c>
      <c r="E12680" s="23" t="s">
        <v>4140</v>
      </c>
      <c r="F12680" s="40">
        <v>5.8999999999999999E-3</v>
      </c>
      <c r="G12680" s="25">
        <v>187426</v>
      </c>
      <c r="H12680" s="25">
        <v>1106</v>
      </c>
      <c r="I12680" s="25"/>
      <c r="J12680" s="58" t="e">
        <f>HYPERLINK("#"&amp;"Insumos"&amp;"!A"&amp;MATCH($B12680,#REF!,0),"Ins "&amp;$B12680)</f>
        <v>#REF!</v>
      </c>
      <c r="M12680" s="220"/>
    </row>
    <row r="12681" spans="1:13" x14ac:dyDescent="0.2">
      <c r="A12681" s="35" t="s">
        <v>3120</v>
      </c>
      <c r="B12681" s="1" t="s">
        <v>5533</v>
      </c>
      <c r="C12681" s="45" t="s">
        <v>5892</v>
      </c>
      <c r="D12681" s="23" t="s">
        <v>977</v>
      </c>
      <c r="E12681" s="23" t="s">
        <v>4134</v>
      </c>
      <c r="F12681" s="40">
        <v>0.02</v>
      </c>
      <c r="G12681" s="25">
        <v>3623</v>
      </c>
      <c r="H12681" s="25">
        <v>72</v>
      </c>
      <c r="I12681" s="25"/>
      <c r="J12681" s="58" t="e">
        <f>HYPERLINK("#"&amp;"Insumos"&amp;"!A"&amp;MATCH($B12681,#REF!,0),"Ins "&amp;$B12681)</f>
        <v>#REF!</v>
      </c>
      <c r="M12681" s="220"/>
    </row>
    <row r="12682" spans="1:13" x14ac:dyDescent="0.2">
      <c r="A12682" s="35" t="s">
        <v>3120</v>
      </c>
      <c r="B12682" s="1" t="s">
        <v>4598</v>
      </c>
      <c r="C12682" s="45" t="s">
        <v>8895</v>
      </c>
      <c r="D12682" s="23" t="s">
        <v>5751</v>
      </c>
      <c r="E12682" s="23" t="s">
        <v>467</v>
      </c>
      <c r="F12682" s="40">
        <v>0.4</v>
      </c>
      <c r="G12682" s="25">
        <v>6656</v>
      </c>
      <c r="H12682" s="25">
        <v>2662</v>
      </c>
      <c r="I12682" s="25"/>
      <c r="J12682" s="58" t="e">
        <f>HYPERLINK("#"&amp;"Insumos"&amp;"!A"&amp;MATCH($B12682,#REF!,0),"Ins "&amp;$B12682)</f>
        <v>#REF!</v>
      </c>
      <c r="M12682" s="220"/>
    </row>
    <row r="12683" spans="1:13" x14ac:dyDescent="0.2">
      <c r="A12683" s="35" t="s">
        <v>3120</v>
      </c>
      <c r="B12683" s="1" t="s">
        <v>4605</v>
      </c>
      <c r="C12683" s="45" t="s">
        <v>9465</v>
      </c>
      <c r="D12683" s="23" t="s">
        <v>5751</v>
      </c>
      <c r="E12683" s="23" t="s">
        <v>465</v>
      </c>
      <c r="F12683" s="40">
        <v>1.03</v>
      </c>
      <c r="G12683" s="25">
        <v>41600</v>
      </c>
      <c r="H12683" s="25">
        <v>42848</v>
      </c>
      <c r="I12683" s="25"/>
      <c r="J12683" s="58" t="e">
        <f>HYPERLINK("#"&amp;"Insumos"&amp;"!A"&amp;MATCH($B12683,#REF!,0),"Ins "&amp;$B12683)</f>
        <v>#REF!</v>
      </c>
      <c r="M12683" s="220"/>
    </row>
    <row r="12684" spans="1:13" x14ac:dyDescent="0.2">
      <c r="A12684" s="35" t="s">
        <v>3120</v>
      </c>
      <c r="B12684" s="1" t="s">
        <v>5007</v>
      </c>
      <c r="C12684" s="45" t="s">
        <v>720</v>
      </c>
      <c r="D12684" s="23" t="s">
        <v>5751</v>
      </c>
      <c r="E12684" s="23" t="s">
        <v>4134</v>
      </c>
      <c r="F12684" s="40">
        <v>0.7</v>
      </c>
      <c r="G12684" s="25">
        <v>1897</v>
      </c>
      <c r="H12684" s="25">
        <v>1328</v>
      </c>
      <c r="I12684" s="25"/>
      <c r="J12684" s="58" t="e">
        <f>HYPERLINK("#"&amp;"Insumos"&amp;"!A"&amp;MATCH($B12684,#REF!,0),"Ins "&amp;$B12684)</f>
        <v>#REF!</v>
      </c>
      <c r="M12684" s="220"/>
    </row>
    <row r="12685" spans="1:13" x14ac:dyDescent="0.2">
      <c r="A12685" s="35" t="s">
        <v>3120</v>
      </c>
      <c r="B12685" s="1" t="s">
        <v>5161</v>
      </c>
      <c r="C12685" s="45" t="s">
        <v>1202</v>
      </c>
      <c r="D12685" s="23" t="s">
        <v>5751</v>
      </c>
      <c r="E12685" s="23" t="s">
        <v>467</v>
      </c>
      <c r="F12685" s="40">
        <v>2.5</v>
      </c>
      <c r="G12685" s="25">
        <v>3008</v>
      </c>
      <c r="H12685" s="25">
        <v>7520</v>
      </c>
      <c r="I12685" s="25"/>
      <c r="J12685" s="58" t="e">
        <f>HYPERLINK("#"&amp;"Insumos"&amp;"!A"&amp;MATCH($B12685,#REF!,0),"Ins "&amp;$B12685)</f>
        <v>#REF!</v>
      </c>
      <c r="M12685" s="220"/>
    </row>
    <row r="12686" spans="1:13" x14ac:dyDescent="0.2">
      <c r="A12686" s="35" t="s">
        <v>3120</v>
      </c>
      <c r="B12686" s="1" t="s">
        <v>5198</v>
      </c>
      <c r="C12686" s="45" t="s">
        <v>296</v>
      </c>
      <c r="D12686" s="23" t="s">
        <v>5751</v>
      </c>
      <c r="E12686" s="23" t="s">
        <v>287</v>
      </c>
      <c r="F12686" s="40">
        <v>0.33</v>
      </c>
      <c r="G12686" s="25">
        <v>5738</v>
      </c>
      <c r="H12686" s="25">
        <v>1894</v>
      </c>
      <c r="I12686" s="25"/>
      <c r="J12686" s="58" t="e">
        <f>HYPERLINK("#"&amp;"Insumos"&amp;"!A"&amp;MATCH($B12686,#REF!,0),"Ins "&amp;$B12686)</f>
        <v>#REF!</v>
      </c>
      <c r="M12686" s="220"/>
    </row>
    <row r="12687" spans="1:13" x14ac:dyDescent="0.2">
      <c r="A12687" s="35" t="s">
        <v>3120</v>
      </c>
      <c r="B12687" s="1" t="s">
        <v>1050</v>
      </c>
      <c r="C12687" s="45" t="s">
        <v>1063</v>
      </c>
      <c r="D12687" s="23" t="s">
        <v>5751</v>
      </c>
      <c r="E12687" s="23" t="s">
        <v>4136</v>
      </c>
      <c r="F12687" s="40">
        <v>0.6</v>
      </c>
      <c r="G12687" s="25">
        <v>34</v>
      </c>
      <c r="H12687" s="25">
        <v>20</v>
      </c>
      <c r="I12687" s="25"/>
      <c r="J12687" s="58" t="e">
        <f>HYPERLINK("#"&amp;"Insumos"&amp;"!A"&amp;MATCH($B12687,#REF!,0),"Ins "&amp;$B12687)</f>
        <v>#REF!</v>
      </c>
      <c r="M12687" s="220"/>
    </row>
    <row r="12688" spans="1:13" ht="51" x14ac:dyDescent="0.2">
      <c r="A12688" s="36" t="s">
        <v>3121</v>
      </c>
      <c r="B12688" s="26" t="s">
        <v>6816</v>
      </c>
      <c r="C12688" s="79" t="s">
        <v>9153</v>
      </c>
      <c r="D12688" s="37" t="s">
        <v>5608</v>
      </c>
      <c r="E12688" s="37" t="s">
        <v>464</v>
      </c>
      <c r="F12688" s="41"/>
      <c r="G12688" s="27"/>
      <c r="H12688" s="27"/>
      <c r="I12688" s="27">
        <v>46639</v>
      </c>
      <c r="M12688" s="220">
        <f t="shared" si="198"/>
        <v>61078</v>
      </c>
    </row>
    <row r="12689" spans="1:13" x14ac:dyDescent="0.2">
      <c r="A12689" s="35" t="s">
        <v>3121</v>
      </c>
      <c r="B12689" s="1" t="s">
        <v>5572</v>
      </c>
      <c r="C12689" s="45" t="s">
        <v>971</v>
      </c>
      <c r="D12689" s="23" t="s">
        <v>5734</v>
      </c>
      <c r="E12689" s="23" t="s">
        <v>4141</v>
      </c>
      <c r="F12689" s="40">
        <v>0.46</v>
      </c>
      <c r="G12689" s="25">
        <v>37863</v>
      </c>
      <c r="H12689" s="25">
        <v>17417</v>
      </c>
      <c r="I12689" s="25"/>
      <c r="J12689" s="58" t="e">
        <f>HYPERLINK("#"&amp;"Insumos"&amp;"!A"&amp;MATCH($B12689,#REF!,0),"Ins "&amp;$B12689)</f>
        <v>#REF!</v>
      </c>
      <c r="M12689" s="220"/>
    </row>
    <row r="12690" spans="1:13" x14ac:dyDescent="0.2">
      <c r="A12690" s="35" t="s">
        <v>3121</v>
      </c>
      <c r="B12690" s="1" t="s">
        <v>263</v>
      </c>
      <c r="C12690" s="45" t="s">
        <v>696</v>
      </c>
      <c r="D12690" s="23" t="s">
        <v>5534</v>
      </c>
      <c r="E12690" s="23" t="s">
        <v>4140</v>
      </c>
      <c r="F12690" s="40">
        <v>3.0000000000000001E-3</v>
      </c>
      <c r="G12690" s="25">
        <v>187426</v>
      </c>
      <c r="H12690" s="25">
        <v>562</v>
      </c>
      <c r="I12690" s="25"/>
      <c r="J12690" s="58" t="e">
        <f>HYPERLINK("#"&amp;"Insumos"&amp;"!A"&amp;MATCH($B12690,#REF!,0),"Ins "&amp;$B12690)</f>
        <v>#REF!</v>
      </c>
      <c r="M12690" s="220"/>
    </row>
    <row r="12691" spans="1:13" x14ac:dyDescent="0.2">
      <c r="A12691" s="35" t="s">
        <v>3121</v>
      </c>
      <c r="B12691" s="1" t="s">
        <v>5533</v>
      </c>
      <c r="C12691" s="45" t="s">
        <v>5892</v>
      </c>
      <c r="D12691" s="23" t="s">
        <v>977</v>
      </c>
      <c r="E12691" s="23" t="s">
        <v>4134</v>
      </c>
      <c r="F12691" s="40">
        <v>0.01</v>
      </c>
      <c r="G12691" s="25">
        <v>3623</v>
      </c>
      <c r="H12691" s="25">
        <v>36</v>
      </c>
      <c r="I12691" s="25"/>
      <c r="J12691" s="58" t="e">
        <f>HYPERLINK("#"&amp;"Insumos"&amp;"!A"&amp;MATCH($B12691,#REF!,0),"Ins "&amp;$B12691)</f>
        <v>#REF!</v>
      </c>
      <c r="M12691" s="220"/>
    </row>
    <row r="12692" spans="1:13" x14ac:dyDescent="0.2">
      <c r="A12692" s="35" t="s">
        <v>3121</v>
      </c>
      <c r="B12692" s="1" t="s">
        <v>4598</v>
      </c>
      <c r="C12692" s="45" t="s">
        <v>8895</v>
      </c>
      <c r="D12692" s="23" t="s">
        <v>5751</v>
      </c>
      <c r="E12692" s="23" t="s">
        <v>467</v>
      </c>
      <c r="F12692" s="40">
        <v>0.125</v>
      </c>
      <c r="G12692" s="25">
        <v>6656</v>
      </c>
      <c r="H12692" s="25">
        <v>832</v>
      </c>
      <c r="I12692" s="25"/>
      <c r="J12692" s="58" t="e">
        <f>HYPERLINK("#"&amp;"Insumos"&amp;"!A"&amp;MATCH($B12692,#REF!,0),"Ins "&amp;$B12692)</f>
        <v>#REF!</v>
      </c>
      <c r="M12692" s="220"/>
    </row>
    <row r="12693" spans="1:13" x14ac:dyDescent="0.2">
      <c r="A12693" s="35" t="s">
        <v>3121</v>
      </c>
      <c r="B12693" s="1" t="s">
        <v>4605</v>
      </c>
      <c r="C12693" s="45" t="s">
        <v>9465</v>
      </c>
      <c r="D12693" s="23" t="s">
        <v>5751</v>
      </c>
      <c r="E12693" s="23" t="s">
        <v>465</v>
      </c>
      <c r="F12693" s="40">
        <v>0.5</v>
      </c>
      <c r="G12693" s="25">
        <v>41600</v>
      </c>
      <c r="H12693" s="25">
        <v>20800</v>
      </c>
      <c r="I12693" s="25"/>
      <c r="J12693" s="58" t="e">
        <f>HYPERLINK("#"&amp;"Insumos"&amp;"!A"&amp;MATCH($B12693,#REF!,0),"Ins "&amp;$B12693)</f>
        <v>#REF!</v>
      </c>
      <c r="M12693" s="220"/>
    </row>
    <row r="12694" spans="1:13" x14ac:dyDescent="0.2">
      <c r="A12694" s="35" t="s">
        <v>3121</v>
      </c>
      <c r="B12694" s="1" t="s">
        <v>5007</v>
      </c>
      <c r="C12694" s="45" t="s">
        <v>720</v>
      </c>
      <c r="D12694" s="23" t="s">
        <v>5751</v>
      </c>
      <c r="E12694" s="23" t="s">
        <v>4134</v>
      </c>
      <c r="F12694" s="40">
        <v>0.7</v>
      </c>
      <c r="G12694" s="25">
        <v>1897</v>
      </c>
      <c r="H12694" s="25">
        <v>1328</v>
      </c>
      <c r="I12694" s="25"/>
      <c r="J12694" s="58" t="e">
        <f>HYPERLINK("#"&amp;"Insumos"&amp;"!A"&amp;MATCH($B12694,#REF!,0),"Ins "&amp;$B12694)</f>
        <v>#REF!</v>
      </c>
      <c r="M12694" s="220"/>
    </row>
    <row r="12695" spans="1:13" x14ac:dyDescent="0.2">
      <c r="A12695" s="35" t="s">
        <v>3121</v>
      </c>
      <c r="B12695" s="1" t="s">
        <v>5161</v>
      </c>
      <c r="C12695" s="45" t="s">
        <v>1202</v>
      </c>
      <c r="D12695" s="23" t="s">
        <v>5751</v>
      </c>
      <c r="E12695" s="23" t="s">
        <v>467</v>
      </c>
      <c r="F12695" s="40">
        <v>1.25</v>
      </c>
      <c r="G12695" s="25">
        <v>3008</v>
      </c>
      <c r="H12695" s="25">
        <v>3760</v>
      </c>
      <c r="I12695" s="25"/>
      <c r="J12695" s="58" t="e">
        <f>HYPERLINK("#"&amp;"Insumos"&amp;"!A"&amp;MATCH($B12695,#REF!,0),"Ins "&amp;$B12695)</f>
        <v>#REF!</v>
      </c>
      <c r="M12695" s="220"/>
    </row>
    <row r="12696" spans="1:13" x14ac:dyDescent="0.2">
      <c r="A12696" s="35" t="s">
        <v>3121</v>
      </c>
      <c r="B12696" s="1" t="s">
        <v>5198</v>
      </c>
      <c r="C12696" s="45" t="s">
        <v>296</v>
      </c>
      <c r="D12696" s="23" t="s">
        <v>5751</v>
      </c>
      <c r="E12696" s="23" t="s">
        <v>287</v>
      </c>
      <c r="F12696" s="40">
        <v>0.33</v>
      </c>
      <c r="G12696" s="25">
        <v>5738</v>
      </c>
      <c r="H12696" s="25">
        <v>1894</v>
      </c>
      <c r="I12696" s="25"/>
      <c r="J12696" s="58" t="e">
        <f>HYPERLINK("#"&amp;"Insumos"&amp;"!A"&amp;MATCH($B12696,#REF!,0),"Ins "&amp;$B12696)</f>
        <v>#REF!</v>
      </c>
      <c r="M12696" s="220"/>
    </row>
    <row r="12697" spans="1:13" x14ac:dyDescent="0.2">
      <c r="A12697" s="35" t="s">
        <v>3121</v>
      </c>
      <c r="B12697" s="1" t="s">
        <v>1050</v>
      </c>
      <c r="C12697" s="45" t="s">
        <v>1063</v>
      </c>
      <c r="D12697" s="23" t="s">
        <v>5751</v>
      </c>
      <c r="E12697" s="23" t="s">
        <v>4136</v>
      </c>
      <c r="F12697" s="40">
        <v>0.3</v>
      </c>
      <c r="G12697" s="25">
        <v>34</v>
      </c>
      <c r="H12697" s="25">
        <v>10</v>
      </c>
      <c r="I12697" s="25"/>
      <c r="J12697" s="58" t="e">
        <f>HYPERLINK("#"&amp;"Insumos"&amp;"!A"&amp;MATCH($B12697,#REF!,0),"Ins "&amp;$B12697)</f>
        <v>#REF!</v>
      </c>
      <c r="M12697" s="220"/>
    </row>
    <row r="12698" spans="1:13" ht="38.25" x14ac:dyDescent="0.2">
      <c r="A12698" s="36" t="s">
        <v>3122</v>
      </c>
      <c r="B12698" s="26" t="s">
        <v>6816</v>
      </c>
      <c r="C12698" s="79" t="s">
        <v>9154</v>
      </c>
      <c r="D12698" s="37" t="s">
        <v>5608</v>
      </c>
      <c r="E12698" s="37" t="s">
        <v>465</v>
      </c>
      <c r="F12698" s="41"/>
      <c r="G12698" s="27"/>
      <c r="H12698" s="27"/>
      <c r="I12698" s="27">
        <v>86259</v>
      </c>
      <c r="M12698" s="220">
        <f t="shared" si="198"/>
        <v>112965</v>
      </c>
    </row>
    <row r="12699" spans="1:13" x14ac:dyDescent="0.2">
      <c r="A12699" s="35" t="s">
        <v>3122</v>
      </c>
      <c r="B12699" s="1" t="s">
        <v>5572</v>
      </c>
      <c r="C12699" s="45" t="s">
        <v>971</v>
      </c>
      <c r="D12699" s="23" t="s">
        <v>5734</v>
      </c>
      <c r="E12699" s="23" t="s">
        <v>4141</v>
      </c>
      <c r="F12699" s="40">
        <v>0.66</v>
      </c>
      <c r="G12699" s="25">
        <v>37863</v>
      </c>
      <c r="H12699" s="25">
        <v>24990</v>
      </c>
      <c r="I12699" s="25"/>
      <c r="J12699" s="58" t="e">
        <f>HYPERLINK("#"&amp;"Insumos"&amp;"!A"&amp;MATCH($B12699,#REF!,0),"Ins "&amp;$B12699)</f>
        <v>#REF!</v>
      </c>
      <c r="M12699" s="220"/>
    </row>
    <row r="12700" spans="1:13" x14ac:dyDescent="0.2">
      <c r="A12700" s="35" t="s">
        <v>3122</v>
      </c>
      <c r="B12700" s="1" t="s">
        <v>263</v>
      </c>
      <c r="C12700" s="45" t="s">
        <v>696</v>
      </c>
      <c r="D12700" s="23" t="s">
        <v>5534</v>
      </c>
      <c r="E12700" s="23" t="s">
        <v>4140</v>
      </c>
      <c r="F12700" s="40">
        <v>5.7000000000000002E-3</v>
      </c>
      <c r="G12700" s="25">
        <v>187426</v>
      </c>
      <c r="H12700" s="25">
        <v>1068</v>
      </c>
      <c r="I12700" s="25"/>
      <c r="J12700" s="58" t="e">
        <f>HYPERLINK("#"&amp;"Insumos"&amp;"!A"&amp;MATCH($B12700,#REF!,0),"Ins "&amp;$B12700)</f>
        <v>#REF!</v>
      </c>
      <c r="M12700" s="220"/>
    </row>
    <row r="12701" spans="1:13" x14ac:dyDescent="0.2">
      <c r="A12701" s="35" t="s">
        <v>3122</v>
      </c>
      <c r="B12701" s="1" t="s">
        <v>5533</v>
      </c>
      <c r="C12701" s="45" t="s">
        <v>5892</v>
      </c>
      <c r="D12701" s="23" t="s">
        <v>977</v>
      </c>
      <c r="E12701" s="23" t="s">
        <v>4134</v>
      </c>
      <c r="F12701" s="40">
        <v>0.02</v>
      </c>
      <c r="G12701" s="25">
        <v>3623</v>
      </c>
      <c r="H12701" s="25">
        <v>72</v>
      </c>
      <c r="I12701" s="25"/>
      <c r="J12701" s="58" t="e">
        <f>HYPERLINK("#"&amp;"Insumos"&amp;"!A"&amp;MATCH($B12701,#REF!,0),"Ins "&amp;$B12701)</f>
        <v>#REF!</v>
      </c>
      <c r="M12701" s="220"/>
    </row>
    <row r="12702" spans="1:13" x14ac:dyDescent="0.2">
      <c r="A12702" s="35" t="s">
        <v>3122</v>
      </c>
      <c r="B12702" s="1" t="s">
        <v>4598</v>
      </c>
      <c r="C12702" s="45" t="s">
        <v>8895</v>
      </c>
      <c r="D12702" s="23" t="s">
        <v>5751</v>
      </c>
      <c r="E12702" s="23" t="s">
        <v>467</v>
      </c>
      <c r="F12702" s="40">
        <v>0.25</v>
      </c>
      <c r="G12702" s="25">
        <v>6656</v>
      </c>
      <c r="H12702" s="25">
        <v>1664</v>
      </c>
      <c r="I12702" s="25"/>
      <c r="J12702" s="58" t="e">
        <f>HYPERLINK("#"&amp;"Insumos"&amp;"!A"&amp;MATCH($B12702,#REF!,0),"Ins "&amp;$B12702)</f>
        <v>#REF!</v>
      </c>
      <c r="M12702" s="220"/>
    </row>
    <row r="12703" spans="1:13" ht="25.5" x14ac:dyDescent="0.2">
      <c r="A12703" s="35" t="s">
        <v>3122</v>
      </c>
      <c r="B12703" s="1" t="s">
        <v>4608</v>
      </c>
      <c r="C12703" s="45" t="s">
        <v>8899</v>
      </c>
      <c r="D12703" s="23" t="s">
        <v>5751</v>
      </c>
      <c r="E12703" s="23" t="s">
        <v>465</v>
      </c>
      <c r="F12703" s="40">
        <v>1.03</v>
      </c>
      <c r="G12703" s="25">
        <v>40456</v>
      </c>
      <c r="H12703" s="25">
        <v>41670</v>
      </c>
      <c r="I12703" s="25"/>
      <c r="J12703" s="58" t="e">
        <f>HYPERLINK("#"&amp;"Insumos"&amp;"!A"&amp;MATCH($B12703,#REF!,0),"Ins "&amp;$B12703)</f>
        <v>#REF!</v>
      </c>
      <c r="M12703" s="220"/>
    </row>
    <row r="12704" spans="1:13" x14ac:dyDescent="0.2">
      <c r="A12704" s="35" t="s">
        <v>3122</v>
      </c>
      <c r="B12704" s="1" t="s">
        <v>5007</v>
      </c>
      <c r="C12704" s="45" t="s">
        <v>720</v>
      </c>
      <c r="D12704" s="23" t="s">
        <v>5751</v>
      </c>
      <c r="E12704" s="23" t="s">
        <v>4134</v>
      </c>
      <c r="F12704" s="40">
        <v>0.7</v>
      </c>
      <c r="G12704" s="25">
        <v>1897</v>
      </c>
      <c r="H12704" s="25">
        <v>1328</v>
      </c>
      <c r="I12704" s="25"/>
      <c r="J12704" s="58" t="e">
        <f>HYPERLINK("#"&amp;"Insumos"&amp;"!A"&amp;MATCH($B12704,#REF!,0),"Ins "&amp;$B12704)</f>
        <v>#REF!</v>
      </c>
      <c r="M12704" s="220"/>
    </row>
    <row r="12705" spans="1:13" x14ac:dyDescent="0.2">
      <c r="A12705" s="35" t="s">
        <v>3122</v>
      </c>
      <c r="B12705" s="1" t="s">
        <v>5161</v>
      </c>
      <c r="C12705" s="45" t="s">
        <v>1202</v>
      </c>
      <c r="D12705" s="23" t="s">
        <v>5751</v>
      </c>
      <c r="E12705" s="23" t="s">
        <v>467</v>
      </c>
      <c r="F12705" s="40">
        <v>4.5</v>
      </c>
      <c r="G12705" s="25">
        <v>3008</v>
      </c>
      <c r="H12705" s="25">
        <v>13536</v>
      </c>
      <c r="I12705" s="25"/>
      <c r="J12705" s="58" t="e">
        <f>HYPERLINK("#"&amp;"Insumos"&amp;"!A"&amp;MATCH($B12705,#REF!,0),"Ins "&amp;$B12705)</f>
        <v>#REF!</v>
      </c>
      <c r="M12705" s="220"/>
    </row>
    <row r="12706" spans="1:13" x14ac:dyDescent="0.2">
      <c r="A12706" s="35" t="s">
        <v>3122</v>
      </c>
      <c r="B12706" s="1" t="s">
        <v>5198</v>
      </c>
      <c r="C12706" s="45" t="s">
        <v>296</v>
      </c>
      <c r="D12706" s="23" t="s">
        <v>5751</v>
      </c>
      <c r="E12706" s="23" t="s">
        <v>287</v>
      </c>
      <c r="F12706" s="40">
        <v>0.33</v>
      </c>
      <c r="G12706" s="25">
        <v>5738</v>
      </c>
      <c r="H12706" s="25">
        <v>1894</v>
      </c>
      <c r="I12706" s="25"/>
      <c r="J12706" s="58" t="e">
        <f>HYPERLINK("#"&amp;"Insumos"&amp;"!A"&amp;MATCH($B12706,#REF!,0),"Ins "&amp;$B12706)</f>
        <v>#REF!</v>
      </c>
      <c r="M12706" s="220"/>
    </row>
    <row r="12707" spans="1:13" x14ac:dyDescent="0.2">
      <c r="A12707" s="35" t="s">
        <v>3122</v>
      </c>
      <c r="B12707" s="1" t="s">
        <v>1050</v>
      </c>
      <c r="C12707" s="45" t="s">
        <v>1063</v>
      </c>
      <c r="D12707" s="23" t="s">
        <v>5751</v>
      </c>
      <c r="E12707" s="23" t="s">
        <v>4136</v>
      </c>
      <c r="F12707" s="40">
        <v>1.08</v>
      </c>
      <c r="G12707" s="25">
        <v>34</v>
      </c>
      <c r="H12707" s="25">
        <v>37</v>
      </c>
      <c r="I12707" s="25"/>
      <c r="J12707" s="58" t="e">
        <f>HYPERLINK("#"&amp;"Insumos"&amp;"!A"&amp;MATCH($B12707,#REF!,0),"Ins "&amp;$B12707)</f>
        <v>#REF!</v>
      </c>
      <c r="M12707" s="220"/>
    </row>
    <row r="12708" spans="1:13" ht="38.25" x14ac:dyDescent="0.2">
      <c r="A12708" s="36" t="s">
        <v>3123</v>
      </c>
      <c r="B12708" s="26" t="s">
        <v>6816</v>
      </c>
      <c r="C12708" s="79" t="s">
        <v>9155</v>
      </c>
      <c r="D12708" s="37" t="s">
        <v>5608</v>
      </c>
      <c r="E12708" s="37" t="s">
        <v>465</v>
      </c>
      <c r="F12708" s="41"/>
      <c r="G12708" s="27"/>
      <c r="H12708" s="27"/>
      <c r="I12708" s="27">
        <v>80958</v>
      </c>
      <c r="M12708" s="220">
        <f t="shared" si="198"/>
        <v>106023</v>
      </c>
    </row>
    <row r="12709" spans="1:13" x14ac:dyDescent="0.2">
      <c r="A12709" s="35" t="s">
        <v>3123</v>
      </c>
      <c r="B12709" s="1" t="s">
        <v>5572</v>
      </c>
      <c r="C12709" s="45" t="s">
        <v>971</v>
      </c>
      <c r="D12709" s="23" t="s">
        <v>5734</v>
      </c>
      <c r="E12709" s="23" t="s">
        <v>4141</v>
      </c>
      <c r="F12709" s="40">
        <v>0.66</v>
      </c>
      <c r="G12709" s="25">
        <v>37863</v>
      </c>
      <c r="H12709" s="25">
        <v>24990</v>
      </c>
      <c r="I12709" s="25"/>
      <c r="J12709" s="58" t="e">
        <f>HYPERLINK("#"&amp;"Insumos"&amp;"!A"&amp;MATCH($B12709,#REF!,0),"Ins "&amp;$B12709)</f>
        <v>#REF!</v>
      </c>
      <c r="M12709" s="220"/>
    </row>
    <row r="12710" spans="1:13" x14ac:dyDescent="0.2">
      <c r="A12710" s="35" t="s">
        <v>3123</v>
      </c>
      <c r="B12710" s="1" t="s">
        <v>263</v>
      </c>
      <c r="C12710" s="45" t="s">
        <v>696</v>
      </c>
      <c r="D12710" s="23" t="s">
        <v>5534</v>
      </c>
      <c r="E12710" s="23" t="s">
        <v>4140</v>
      </c>
      <c r="F12710" s="40">
        <v>5.7000000000000002E-3</v>
      </c>
      <c r="G12710" s="25">
        <v>187426</v>
      </c>
      <c r="H12710" s="25">
        <v>1068</v>
      </c>
      <c r="I12710" s="25"/>
      <c r="J12710" s="58" t="e">
        <f>HYPERLINK("#"&amp;"Insumos"&amp;"!A"&amp;MATCH($B12710,#REF!,0),"Ins "&amp;$B12710)</f>
        <v>#REF!</v>
      </c>
      <c r="M12710" s="220"/>
    </row>
    <row r="12711" spans="1:13" x14ac:dyDescent="0.2">
      <c r="A12711" s="35" t="s">
        <v>3123</v>
      </c>
      <c r="B12711" s="1" t="s">
        <v>5533</v>
      </c>
      <c r="C12711" s="45" t="s">
        <v>5892</v>
      </c>
      <c r="D12711" s="23" t="s">
        <v>977</v>
      </c>
      <c r="E12711" s="23" t="s">
        <v>4134</v>
      </c>
      <c r="F12711" s="40">
        <v>0.02</v>
      </c>
      <c r="G12711" s="25">
        <v>3623</v>
      </c>
      <c r="H12711" s="25">
        <v>72</v>
      </c>
      <c r="I12711" s="25"/>
      <c r="J12711" s="58" t="e">
        <f>HYPERLINK("#"&amp;"Insumos"&amp;"!A"&amp;MATCH($B12711,#REF!,0),"Ins "&amp;$B12711)</f>
        <v>#REF!</v>
      </c>
      <c r="M12711" s="220"/>
    </row>
    <row r="12712" spans="1:13" x14ac:dyDescent="0.2">
      <c r="A12712" s="35" t="s">
        <v>3123</v>
      </c>
      <c r="B12712" s="1" t="s">
        <v>4598</v>
      </c>
      <c r="C12712" s="45" t="s">
        <v>8895</v>
      </c>
      <c r="D12712" s="23" t="s">
        <v>5751</v>
      </c>
      <c r="E12712" s="23" t="s">
        <v>467</v>
      </c>
      <c r="F12712" s="40">
        <v>0.25</v>
      </c>
      <c r="G12712" s="25">
        <v>6656</v>
      </c>
      <c r="H12712" s="25">
        <v>1664</v>
      </c>
      <c r="I12712" s="25"/>
      <c r="J12712" s="58" t="e">
        <f>HYPERLINK("#"&amp;"Insumos"&amp;"!A"&amp;MATCH($B12712,#REF!,0),"Ins "&amp;$B12712)</f>
        <v>#REF!</v>
      </c>
      <c r="M12712" s="220"/>
    </row>
    <row r="12713" spans="1:13" ht="25.5" x14ac:dyDescent="0.2">
      <c r="A12713" s="35" t="s">
        <v>3123</v>
      </c>
      <c r="B12713" s="1" t="s">
        <v>4606</v>
      </c>
      <c r="C12713" s="45" t="s">
        <v>1447</v>
      </c>
      <c r="D12713" s="23" t="s">
        <v>5751</v>
      </c>
      <c r="E12713" s="23" t="s">
        <v>465</v>
      </c>
      <c r="F12713" s="40">
        <v>1.03</v>
      </c>
      <c r="G12713" s="25">
        <v>35310</v>
      </c>
      <c r="H12713" s="25">
        <v>36369</v>
      </c>
      <c r="I12713" s="25"/>
      <c r="J12713" s="58" t="e">
        <f>HYPERLINK("#"&amp;"Insumos"&amp;"!A"&amp;MATCH($B12713,#REF!,0),"Ins "&amp;$B12713)</f>
        <v>#REF!</v>
      </c>
      <c r="M12713" s="220"/>
    </row>
    <row r="12714" spans="1:13" x14ac:dyDescent="0.2">
      <c r="A12714" s="35" t="s">
        <v>3123</v>
      </c>
      <c r="B12714" s="1" t="s">
        <v>5007</v>
      </c>
      <c r="C12714" s="45" t="s">
        <v>720</v>
      </c>
      <c r="D12714" s="23" t="s">
        <v>5751</v>
      </c>
      <c r="E12714" s="23" t="s">
        <v>4134</v>
      </c>
      <c r="F12714" s="40">
        <v>0.7</v>
      </c>
      <c r="G12714" s="25">
        <v>1897</v>
      </c>
      <c r="H12714" s="25">
        <v>1328</v>
      </c>
      <c r="I12714" s="25"/>
      <c r="J12714" s="58" t="e">
        <f>HYPERLINK("#"&amp;"Insumos"&amp;"!A"&amp;MATCH($B12714,#REF!,0),"Ins "&amp;$B12714)</f>
        <v>#REF!</v>
      </c>
      <c r="M12714" s="220"/>
    </row>
    <row r="12715" spans="1:13" x14ac:dyDescent="0.2">
      <c r="A12715" s="35" t="s">
        <v>3123</v>
      </c>
      <c r="B12715" s="1" t="s">
        <v>5161</v>
      </c>
      <c r="C12715" s="45" t="s">
        <v>1202</v>
      </c>
      <c r="D12715" s="23" t="s">
        <v>5751</v>
      </c>
      <c r="E12715" s="23" t="s">
        <v>467</v>
      </c>
      <c r="F12715" s="40">
        <v>4.5</v>
      </c>
      <c r="G12715" s="25">
        <v>3008</v>
      </c>
      <c r="H12715" s="25">
        <v>13536</v>
      </c>
      <c r="I12715" s="25"/>
      <c r="J12715" s="58" t="e">
        <f>HYPERLINK("#"&amp;"Insumos"&amp;"!A"&amp;MATCH($B12715,#REF!,0),"Ins "&amp;$B12715)</f>
        <v>#REF!</v>
      </c>
      <c r="M12715" s="220"/>
    </row>
    <row r="12716" spans="1:13" x14ac:dyDescent="0.2">
      <c r="A12716" s="35" t="s">
        <v>3123</v>
      </c>
      <c r="B12716" s="1" t="s">
        <v>5198</v>
      </c>
      <c r="C12716" s="45" t="s">
        <v>296</v>
      </c>
      <c r="D12716" s="23" t="s">
        <v>5751</v>
      </c>
      <c r="E12716" s="23" t="s">
        <v>287</v>
      </c>
      <c r="F12716" s="40">
        <v>0.33</v>
      </c>
      <c r="G12716" s="25">
        <v>5738</v>
      </c>
      <c r="H12716" s="25">
        <v>1894</v>
      </c>
      <c r="I12716" s="25"/>
      <c r="J12716" s="58" t="e">
        <f>HYPERLINK("#"&amp;"Insumos"&amp;"!A"&amp;MATCH($B12716,#REF!,0),"Ins "&amp;$B12716)</f>
        <v>#REF!</v>
      </c>
      <c r="M12716" s="220"/>
    </row>
    <row r="12717" spans="1:13" x14ac:dyDescent="0.2">
      <c r="A12717" s="35" t="s">
        <v>3123</v>
      </c>
      <c r="B12717" s="1" t="s">
        <v>1050</v>
      </c>
      <c r="C12717" s="45" t="s">
        <v>1063</v>
      </c>
      <c r="D12717" s="23" t="s">
        <v>5751</v>
      </c>
      <c r="E12717" s="23" t="s">
        <v>4136</v>
      </c>
      <c r="F12717" s="40">
        <v>1.08</v>
      </c>
      <c r="G12717" s="25">
        <v>34</v>
      </c>
      <c r="H12717" s="25">
        <v>37</v>
      </c>
      <c r="I12717" s="25"/>
      <c r="J12717" s="58" t="e">
        <f>HYPERLINK("#"&amp;"Insumos"&amp;"!A"&amp;MATCH($B12717,#REF!,0),"Ins "&amp;$B12717)</f>
        <v>#REF!</v>
      </c>
      <c r="M12717" s="220"/>
    </row>
    <row r="12718" spans="1:13" ht="38.25" x14ac:dyDescent="0.2">
      <c r="A12718" s="36" t="s">
        <v>3127</v>
      </c>
      <c r="B12718" s="26" t="s">
        <v>6816</v>
      </c>
      <c r="C12718" s="79" t="s">
        <v>10821</v>
      </c>
      <c r="D12718" s="37" t="s">
        <v>5608</v>
      </c>
      <c r="E12718" s="37" t="s">
        <v>464</v>
      </c>
      <c r="F12718" s="41"/>
      <c r="G12718" s="27"/>
      <c r="H12718" s="27"/>
      <c r="I12718" s="27">
        <v>64002</v>
      </c>
      <c r="M12718" s="220">
        <f t="shared" si="198"/>
        <v>83817</v>
      </c>
    </row>
    <row r="12719" spans="1:13" x14ac:dyDescent="0.2">
      <c r="A12719" s="35" t="s">
        <v>3127</v>
      </c>
      <c r="B12719" s="1" t="s">
        <v>5572</v>
      </c>
      <c r="C12719" s="45" t="s">
        <v>971</v>
      </c>
      <c r="D12719" s="23" t="s">
        <v>5734</v>
      </c>
      <c r="E12719" s="23" t="s">
        <v>4141</v>
      </c>
      <c r="F12719" s="40">
        <v>0.46</v>
      </c>
      <c r="G12719" s="25">
        <v>37863</v>
      </c>
      <c r="H12719" s="25">
        <v>17417</v>
      </c>
      <c r="I12719" s="25"/>
      <c r="J12719" s="58" t="e">
        <f>HYPERLINK("#"&amp;"Insumos"&amp;"!A"&amp;MATCH($B12719,#REF!,0),"Ins "&amp;$B12719)</f>
        <v>#REF!</v>
      </c>
      <c r="M12719" s="220"/>
    </row>
    <row r="12720" spans="1:13" x14ac:dyDescent="0.2">
      <c r="A12720" s="35" t="s">
        <v>3127</v>
      </c>
      <c r="B12720" s="1" t="s">
        <v>263</v>
      </c>
      <c r="C12720" s="45" t="s">
        <v>696</v>
      </c>
      <c r="D12720" s="23" t="s">
        <v>5534</v>
      </c>
      <c r="E12720" s="23" t="s">
        <v>4140</v>
      </c>
      <c r="F12720" s="40">
        <v>4.7000000000000002E-3</v>
      </c>
      <c r="G12720" s="25">
        <v>187426</v>
      </c>
      <c r="H12720" s="25">
        <v>881</v>
      </c>
      <c r="I12720" s="25"/>
      <c r="J12720" s="58" t="e">
        <f>HYPERLINK("#"&amp;"Insumos"&amp;"!A"&amp;MATCH($B12720,#REF!,0),"Ins "&amp;$B12720)</f>
        <v>#REF!</v>
      </c>
      <c r="M12720" s="220"/>
    </row>
    <row r="12721" spans="1:13" x14ac:dyDescent="0.2">
      <c r="A12721" s="35" t="s">
        <v>3127</v>
      </c>
      <c r="B12721" s="1" t="s">
        <v>5533</v>
      </c>
      <c r="C12721" s="45" t="s">
        <v>5892</v>
      </c>
      <c r="D12721" s="23" t="s">
        <v>977</v>
      </c>
      <c r="E12721" s="23" t="s">
        <v>4134</v>
      </c>
      <c r="F12721" s="40">
        <v>0.01</v>
      </c>
      <c r="G12721" s="25">
        <v>3623</v>
      </c>
      <c r="H12721" s="25">
        <v>36</v>
      </c>
      <c r="I12721" s="25"/>
      <c r="J12721" s="58" t="e">
        <f>HYPERLINK("#"&amp;"Insumos"&amp;"!A"&amp;MATCH($B12721,#REF!,0),"Ins "&amp;$B12721)</f>
        <v>#REF!</v>
      </c>
      <c r="M12721" s="220"/>
    </row>
    <row r="12722" spans="1:13" x14ac:dyDescent="0.2">
      <c r="A12722" s="35" t="s">
        <v>3127</v>
      </c>
      <c r="B12722" s="1" t="s">
        <v>4598</v>
      </c>
      <c r="C12722" s="45" t="s">
        <v>8895</v>
      </c>
      <c r="D12722" s="23" t="s">
        <v>5751</v>
      </c>
      <c r="E12722" s="23" t="s">
        <v>467</v>
      </c>
      <c r="F12722" s="40">
        <v>3.0000000000000001E-3</v>
      </c>
      <c r="G12722" s="25">
        <v>6656</v>
      </c>
      <c r="H12722" s="25">
        <v>20</v>
      </c>
      <c r="I12722" s="25"/>
      <c r="J12722" s="58" t="e">
        <f>HYPERLINK("#"&amp;"Insumos"&amp;"!A"&amp;MATCH($B12722,#REF!,0),"Ins "&amp;$B12722)</f>
        <v>#REF!</v>
      </c>
      <c r="M12722" s="220"/>
    </row>
    <row r="12723" spans="1:13" ht="25.5" x14ac:dyDescent="0.2">
      <c r="A12723" s="35" t="s">
        <v>3127</v>
      </c>
      <c r="B12723" s="1" t="s">
        <v>4604</v>
      </c>
      <c r="C12723" s="45" t="s">
        <v>1446</v>
      </c>
      <c r="D12723" s="23" t="s">
        <v>5751</v>
      </c>
      <c r="E12723" s="23" t="s">
        <v>287</v>
      </c>
      <c r="F12723" s="40">
        <v>1</v>
      </c>
      <c r="G12723" s="25">
        <v>44173</v>
      </c>
      <c r="H12723" s="25">
        <v>44173</v>
      </c>
      <c r="I12723" s="25"/>
      <c r="J12723" s="58" t="e">
        <f>HYPERLINK("#"&amp;"Insumos"&amp;"!A"&amp;MATCH($B12723,#REF!,0),"Ins "&amp;$B12723)</f>
        <v>#REF!</v>
      </c>
      <c r="M12723" s="220"/>
    </row>
    <row r="12724" spans="1:13" x14ac:dyDescent="0.2">
      <c r="A12724" s="35" t="s">
        <v>3127</v>
      </c>
      <c r="B12724" s="1" t="s">
        <v>5007</v>
      </c>
      <c r="C12724" s="45" t="s">
        <v>720</v>
      </c>
      <c r="D12724" s="23" t="s">
        <v>5751</v>
      </c>
      <c r="E12724" s="23" t="s">
        <v>4134</v>
      </c>
      <c r="F12724" s="40">
        <v>0.73499999999999999</v>
      </c>
      <c r="G12724" s="25">
        <v>1897</v>
      </c>
      <c r="H12724" s="25">
        <v>1394</v>
      </c>
      <c r="I12724" s="25"/>
      <c r="J12724" s="58" t="e">
        <f>HYPERLINK("#"&amp;"Insumos"&amp;"!A"&amp;MATCH($B12724,#REF!,0),"Ins "&amp;$B12724)</f>
        <v>#REF!</v>
      </c>
      <c r="M12724" s="220"/>
    </row>
    <row r="12725" spans="1:13" x14ac:dyDescent="0.2">
      <c r="A12725" s="35" t="s">
        <v>3127</v>
      </c>
      <c r="B12725" s="1" t="s">
        <v>5161</v>
      </c>
      <c r="C12725" s="45" t="s">
        <v>1202</v>
      </c>
      <c r="D12725" s="23" t="s">
        <v>5751</v>
      </c>
      <c r="E12725" s="23" t="s">
        <v>467</v>
      </c>
      <c r="F12725" s="40">
        <v>2.5999999999999999E-2</v>
      </c>
      <c r="G12725" s="25">
        <v>3008</v>
      </c>
      <c r="H12725" s="25">
        <v>78</v>
      </c>
      <c r="I12725" s="25"/>
      <c r="J12725" s="58" t="e">
        <f>HYPERLINK("#"&amp;"Insumos"&amp;"!A"&amp;MATCH($B12725,#REF!,0),"Ins "&amp;$B12725)</f>
        <v>#REF!</v>
      </c>
      <c r="M12725" s="220"/>
    </row>
    <row r="12726" spans="1:13" x14ac:dyDescent="0.2">
      <c r="A12726" s="35" t="s">
        <v>3127</v>
      </c>
      <c r="B12726" s="1" t="s">
        <v>1050</v>
      </c>
      <c r="C12726" s="45" t="s">
        <v>1063</v>
      </c>
      <c r="D12726" s="23" t="s">
        <v>5751</v>
      </c>
      <c r="E12726" s="23" t="s">
        <v>4136</v>
      </c>
      <c r="F12726" s="40">
        <v>0.1</v>
      </c>
      <c r="G12726" s="25">
        <v>34</v>
      </c>
      <c r="H12726" s="25">
        <v>3</v>
      </c>
      <c r="I12726" s="25"/>
      <c r="J12726" s="58" t="e">
        <f>HYPERLINK("#"&amp;"Insumos"&amp;"!A"&amp;MATCH($B12726,#REF!,0),"Ins "&amp;$B12726)</f>
        <v>#REF!</v>
      </c>
      <c r="M12726" s="220"/>
    </row>
    <row r="12727" spans="1:13" ht="38.25" x14ac:dyDescent="0.2">
      <c r="A12727" s="36" t="s">
        <v>3128</v>
      </c>
      <c r="B12727" s="26" t="s">
        <v>6816</v>
      </c>
      <c r="C12727" s="79" t="s">
        <v>10822</v>
      </c>
      <c r="D12727" s="37" t="s">
        <v>5608</v>
      </c>
      <c r="E12727" s="37" t="s">
        <v>464</v>
      </c>
      <c r="F12727" s="41"/>
      <c r="G12727" s="27"/>
      <c r="H12727" s="27"/>
      <c r="I12727" s="27">
        <v>33311</v>
      </c>
      <c r="M12727" s="220">
        <f t="shared" si="198"/>
        <v>43624</v>
      </c>
    </row>
    <row r="12728" spans="1:13" x14ac:dyDescent="0.2">
      <c r="A12728" s="35" t="s">
        <v>3128</v>
      </c>
      <c r="B12728" s="1" t="s">
        <v>5572</v>
      </c>
      <c r="C12728" s="45" t="s">
        <v>971</v>
      </c>
      <c r="D12728" s="23" t="s">
        <v>5734</v>
      </c>
      <c r="E12728" s="23" t="s">
        <v>4141</v>
      </c>
      <c r="F12728" s="40">
        <v>0.46</v>
      </c>
      <c r="G12728" s="25">
        <v>37863</v>
      </c>
      <c r="H12728" s="25">
        <v>17417</v>
      </c>
      <c r="I12728" s="25"/>
      <c r="J12728" s="58" t="e">
        <f>HYPERLINK("#"&amp;"Insumos"&amp;"!A"&amp;MATCH($B12728,#REF!,0),"Ins "&amp;$B12728)</f>
        <v>#REF!</v>
      </c>
      <c r="M12728" s="220"/>
    </row>
    <row r="12729" spans="1:13" x14ac:dyDescent="0.2">
      <c r="A12729" s="35" t="s">
        <v>3128</v>
      </c>
      <c r="B12729" s="1" t="s">
        <v>263</v>
      </c>
      <c r="C12729" s="45" t="s">
        <v>696</v>
      </c>
      <c r="D12729" s="23" t="s">
        <v>5534</v>
      </c>
      <c r="E12729" s="23" t="s">
        <v>4140</v>
      </c>
      <c r="F12729" s="40">
        <v>1.6000000000000001E-3</v>
      </c>
      <c r="G12729" s="25">
        <v>187426</v>
      </c>
      <c r="H12729" s="25">
        <v>300</v>
      </c>
      <c r="I12729" s="25"/>
      <c r="J12729" s="58" t="e">
        <f>HYPERLINK("#"&amp;"Insumos"&amp;"!A"&amp;MATCH($B12729,#REF!,0),"Ins "&amp;$B12729)</f>
        <v>#REF!</v>
      </c>
      <c r="M12729" s="220"/>
    </row>
    <row r="12730" spans="1:13" x14ac:dyDescent="0.2">
      <c r="A12730" s="35" t="s">
        <v>3128</v>
      </c>
      <c r="B12730" s="1" t="s">
        <v>5533</v>
      </c>
      <c r="C12730" s="45" t="s">
        <v>5892</v>
      </c>
      <c r="D12730" s="23" t="s">
        <v>977</v>
      </c>
      <c r="E12730" s="23" t="s">
        <v>4134</v>
      </c>
      <c r="F12730" s="40">
        <v>0.1</v>
      </c>
      <c r="G12730" s="25">
        <v>3623</v>
      </c>
      <c r="H12730" s="25">
        <v>362</v>
      </c>
      <c r="I12730" s="25"/>
      <c r="J12730" s="58" t="e">
        <f>HYPERLINK("#"&amp;"Insumos"&amp;"!A"&amp;MATCH($B12730,#REF!,0),"Ins "&amp;$B12730)</f>
        <v>#REF!</v>
      </c>
      <c r="M12730" s="220"/>
    </row>
    <row r="12731" spans="1:13" x14ac:dyDescent="0.2">
      <c r="A12731" s="35" t="s">
        <v>3128</v>
      </c>
      <c r="B12731" s="1" t="s">
        <v>4598</v>
      </c>
      <c r="C12731" s="45" t="s">
        <v>8895</v>
      </c>
      <c r="D12731" s="23" t="s">
        <v>5751</v>
      </c>
      <c r="E12731" s="23" t="s">
        <v>467</v>
      </c>
      <c r="F12731" s="40">
        <v>4.0000000000000001E-3</v>
      </c>
      <c r="G12731" s="25">
        <v>6656</v>
      </c>
      <c r="H12731" s="25">
        <v>27</v>
      </c>
      <c r="I12731" s="25"/>
      <c r="J12731" s="58" t="e">
        <f>HYPERLINK("#"&amp;"Insumos"&amp;"!A"&amp;MATCH($B12731,#REF!,0),"Ins "&amp;$B12731)</f>
        <v>#REF!</v>
      </c>
      <c r="M12731" s="220"/>
    </row>
    <row r="12732" spans="1:13" ht="25.5" x14ac:dyDescent="0.2">
      <c r="A12732" s="35" t="s">
        <v>3128</v>
      </c>
      <c r="B12732" s="1" t="s">
        <v>4603</v>
      </c>
      <c r="C12732" s="45" t="s">
        <v>1445</v>
      </c>
      <c r="D12732" s="23" t="s">
        <v>5751</v>
      </c>
      <c r="E12732" s="23" t="s">
        <v>287</v>
      </c>
      <c r="F12732" s="40">
        <v>1</v>
      </c>
      <c r="G12732" s="25">
        <v>10198</v>
      </c>
      <c r="H12732" s="25">
        <v>10198</v>
      </c>
      <c r="I12732" s="25"/>
      <c r="J12732" s="58" t="e">
        <f>HYPERLINK("#"&amp;"Insumos"&amp;"!A"&amp;MATCH($B12732,#REF!,0),"Ins "&amp;$B12732)</f>
        <v>#REF!</v>
      </c>
      <c r="M12732" s="220"/>
    </row>
    <row r="12733" spans="1:13" x14ac:dyDescent="0.2">
      <c r="A12733" s="35" t="s">
        <v>3128</v>
      </c>
      <c r="B12733" s="1" t="s">
        <v>5007</v>
      </c>
      <c r="C12733" s="45" t="s">
        <v>720</v>
      </c>
      <c r="D12733" s="23" t="s">
        <v>5751</v>
      </c>
      <c r="E12733" s="23" t="s">
        <v>4134</v>
      </c>
      <c r="F12733" s="40">
        <v>0.73499999999999999</v>
      </c>
      <c r="G12733" s="25">
        <v>1897</v>
      </c>
      <c r="H12733" s="25">
        <v>1394</v>
      </c>
      <c r="I12733" s="25"/>
      <c r="J12733" s="58" t="e">
        <f>HYPERLINK("#"&amp;"Insumos"&amp;"!A"&amp;MATCH($B12733,#REF!,0),"Ins "&amp;$B12733)</f>
        <v>#REF!</v>
      </c>
      <c r="M12733" s="220"/>
    </row>
    <row r="12734" spans="1:13" x14ac:dyDescent="0.2">
      <c r="A12734" s="35" t="s">
        <v>3128</v>
      </c>
      <c r="B12734" s="1" t="s">
        <v>5161</v>
      </c>
      <c r="C12734" s="45" t="s">
        <v>1202</v>
      </c>
      <c r="D12734" s="23" t="s">
        <v>5751</v>
      </c>
      <c r="E12734" s="23" t="s">
        <v>467</v>
      </c>
      <c r="F12734" s="40">
        <v>1.2</v>
      </c>
      <c r="G12734" s="25">
        <v>3008</v>
      </c>
      <c r="H12734" s="25">
        <v>3610</v>
      </c>
      <c r="I12734" s="25"/>
      <c r="J12734" s="58" t="e">
        <f>HYPERLINK("#"&amp;"Insumos"&amp;"!A"&amp;MATCH($B12734,#REF!,0),"Ins "&amp;$B12734)</f>
        <v>#REF!</v>
      </c>
      <c r="M12734" s="220"/>
    </row>
    <row r="12735" spans="1:13" x14ac:dyDescent="0.2">
      <c r="A12735" s="35" t="s">
        <v>3128</v>
      </c>
      <c r="B12735" s="1" t="s">
        <v>1050</v>
      </c>
      <c r="C12735" s="45" t="s">
        <v>1063</v>
      </c>
      <c r="D12735" s="23" t="s">
        <v>5751</v>
      </c>
      <c r="E12735" s="23" t="s">
        <v>4136</v>
      </c>
      <c r="F12735" s="40">
        <v>0.1</v>
      </c>
      <c r="G12735" s="25">
        <v>34</v>
      </c>
      <c r="H12735" s="25">
        <v>3</v>
      </c>
      <c r="I12735" s="25"/>
      <c r="J12735" s="58" t="e">
        <f>HYPERLINK("#"&amp;"Insumos"&amp;"!A"&amp;MATCH($B12735,#REF!,0),"Ins "&amp;$B12735)</f>
        <v>#REF!</v>
      </c>
      <c r="M12735" s="220"/>
    </row>
    <row r="12736" spans="1:13" ht="38.25" x14ac:dyDescent="0.2">
      <c r="A12736" s="36" t="s">
        <v>3129</v>
      </c>
      <c r="B12736" s="26" t="s">
        <v>6816</v>
      </c>
      <c r="C12736" s="79" t="s">
        <v>10823</v>
      </c>
      <c r="D12736" s="37" t="s">
        <v>5608</v>
      </c>
      <c r="E12736" s="37" t="s">
        <v>464</v>
      </c>
      <c r="F12736" s="41"/>
      <c r="G12736" s="27"/>
      <c r="H12736" s="27"/>
      <c r="I12736" s="27">
        <v>43695</v>
      </c>
      <c r="M12736" s="220">
        <f t="shared" si="198"/>
        <v>57223</v>
      </c>
    </row>
    <row r="12737" spans="1:13" x14ac:dyDescent="0.2">
      <c r="A12737" s="35" t="s">
        <v>3129</v>
      </c>
      <c r="B12737" s="1" t="s">
        <v>5572</v>
      </c>
      <c r="C12737" s="45" t="s">
        <v>971</v>
      </c>
      <c r="D12737" s="23" t="s">
        <v>5734</v>
      </c>
      <c r="E12737" s="23" t="s">
        <v>4141</v>
      </c>
      <c r="F12737" s="40">
        <v>0.46</v>
      </c>
      <c r="G12737" s="25">
        <v>37863</v>
      </c>
      <c r="H12737" s="25">
        <v>17417</v>
      </c>
      <c r="I12737" s="25"/>
      <c r="J12737" s="58" t="e">
        <f>HYPERLINK("#"&amp;"Insumos"&amp;"!A"&amp;MATCH($B12737,#REF!,0),"Ins "&amp;$B12737)</f>
        <v>#REF!</v>
      </c>
      <c r="M12737" s="220"/>
    </row>
    <row r="12738" spans="1:13" x14ac:dyDescent="0.2">
      <c r="A12738" s="35" t="s">
        <v>3129</v>
      </c>
      <c r="B12738" s="1" t="s">
        <v>263</v>
      </c>
      <c r="C12738" s="45" t="s">
        <v>696</v>
      </c>
      <c r="D12738" s="23" t="s">
        <v>5534</v>
      </c>
      <c r="E12738" s="23" t="s">
        <v>4140</v>
      </c>
      <c r="F12738" s="40">
        <v>2.5999999999999999E-3</v>
      </c>
      <c r="G12738" s="25">
        <v>187426</v>
      </c>
      <c r="H12738" s="25">
        <v>487</v>
      </c>
      <c r="I12738" s="25"/>
      <c r="J12738" s="58" t="e">
        <f>HYPERLINK("#"&amp;"Insumos"&amp;"!A"&amp;MATCH($B12738,#REF!,0),"Ins "&amp;$B12738)</f>
        <v>#REF!</v>
      </c>
      <c r="M12738" s="220"/>
    </row>
    <row r="12739" spans="1:13" x14ac:dyDescent="0.2">
      <c r="A12739" s="35" t="s">
        <v>3129</v>
      </c>
      <c r="B12739" s="1" t="s">
        <v>5533</v>
      </c>
      <c r="C12739" s="45" t="s">
        <v>5892</v>
      </c>
      <c r="D12739" s="23" t="s">
        <v>977</v>
      </c>
      <c r="E12739" s="23" t="s">
        <v>4134</v>
      </c>
      <c r="F12739" s="40">
        <v>0.1</v>
      </c>
      <c r="G12739" s="25">
        <v>3623</v>
      </c>
      <c r="H12739" s="25">
        <v>362</v>
      </c>
      <c r="I12739" s="25"/>
      <c r="J12739" s="58" t="e">
        <f>HYPERLINK("#"&amp;"Insumos"&amp;"!A"&amp;MATCH($B12739,#REF!,0),"Ins "&amp;$B12739)</f>
        <v>#REF!</v>
      </c>
      <c r="M12739" s="220"/>
    </row>
    <row r="12740" spans="1:13" x14ac:dyDescent="0.2">
      <c r="A12740" s="35" t="s">
        <v>3129</v>
      </c>
      <c r="B12740" s="1" t="s">
        <v>4598</v>
      </c>
      <c r="C12740" s="45" t="s">
        <v>8895</v>
      </c>
      <c r="D12740" s="23" t="s">
        <v>5751</v>
      </c>
      <c r="E12740" s="23" t="s">
        <v>467</v>
      </c>
      <c r="F12740" s="40">
        <v>4.0000000000000001E-3</v>
      </c>
      <c r="G12740" s="25">
        <v>6656</v>
      </c>
      <c r="H12740" s="25">
        <v>27</v>
      </c>
      <c r="I12740" s="25"/>
      <c r="J12740" s="58" t="e">
        <f>HYPERLINK("#"&amp;"Insumos"&amp;"!A"&amp;MATCH($B12740,#REF!,0),"Ins "&amp;$B12740)</f>
        <v>#REF!</v>
      </c>
      <c r="M12740" s="220"/>
    </row>
    <row r="12741" spans="1:13" ht="25.5" x14ac:dyDescent="0.2">
      <c r="A12741" s="35" t="s">
        <v>3129</v>
      </c>
      <c r="B12741" s="1" t="s">
        <v>4600</v>
      </c>
      <c r="C12741" s="45" t="s">
        <v>1443</v>
      </c>
      <c r="D12741" s="23" t="s">
        <v>5751</v>
      </c>
      <c r="E12741" s="23" t="s">
        <v>287</v>
      </c>
      <c r="F12741" s="40">
        <v>1</v>
      </c>
      <c r="G12741" s="25">
        <v>20395</v>
      </c>
      <c r="H12741" s="25">
        <v>20395</v>
      </c>
      <c r="I12741" s="25"/>
      <c r="J12741" s="58" t="e">
        <f>HYPERLINK("#"&amp;"Insumos"&amp;"!A"&amp;MATCH($B12741,#REF!,0),"Ins "&amp;$B12741)</f>
        <v>#REF!</v>
      </c>
      <c r="M12741" s="220"/>
    </row>
    <row r="12742" spans="1:13" x14ac:dyDescent="0.2">
      <c r="A12742" s="35" t="s">
        <v>3129</v>
      </c>
      <c r="B12742" s="1" t="s">
        <v>5007</v>
      </c>
      <c r="C12742" s="45" t="s">
        <v>720</v>
      </c>
      <c r="D12742" s="23" t="s">
        <v>5751</v>
      </c>
      <c r="E12742" s="23" t="s">
        <v>4134</v>
      </c>
      <c r="F12742" s="40">
        <v>0.73499999999999999</v>
      </c>
      <c r="G12742" s="25">
        <v>1897</v>
      </c>
      <c r="H12742" s="25">
        <v>1394</v>
      </c>
      <c r="I12742" s="25"/>
      <c r="J12742" s="58" t="e">
        <f>HYPERLINK("#"&amp;"Insumos"&amp;"!A"&amp;MATCH($B12742,#REF!,0),"Ins "&amp;$B12742)</f>
        <v>#REF!</v>
      </c>
      <c r="M12742" s="220"/>
    </row>
    <row r="12743" spans="1:13" x14ac:dyDescent="0.2">
      <c r="A12743" s="35" t="s">
        <v>3129</v>
      </c>
      <c r="B12743" s="1" t="s">
        <v>5161</v>
      </c>
      <c r="C12743" s="45" t="s">
        <v>1202</v>
      </c>
      <c r="D12743" s="23" t="s">
        <v>5751</v>
      </c>
      <c r="E12743" s="23" t="s">
        <v>467</v>
      </c>
      <c r="F12743" s="40">
        <v>1.2</v>
      </c>
      <c r="G12743" s="25">
        <v>3008</v>
      </c>
      <c r="H12743" s="25">
        <v>3610</v>
      </c>
      <c r="I12743" s="25"/>
      <c r="J12743" s="58" t="e">
        <f>HYPERLINK("#"&amp;"Insumos"&amp;"!A"&amp;MATCH($B12743,#REF!,0),"Ins "&amp;$B12743)</f>
        <v>#REF!</v>
      </c>
      <c r="M12743" s="220"/>
    </row>
    <row r="12744" spans="1:13" x14ac:dyDescent="0.2">
      <c r="A12744" s="35" t="s">
        <v>3129</v>
      </c>
      <c r="B12744" s="1" t="s">
        <v>1050</v>
      </c>
      <c r="C12744" s="45" t="s">
        <v>1063</v>
      </c>
      <c r="D12744" s="23" t="s">
        <v>5751</v>
      </c>
      <c r="E12744" s="23" t="s">
        <v>4136</v>
      </c>
      <c r="F12744" s="40">
        <v>0.1</v>
      </c>
      <c r="G12744" s="25">
        <v>34</v>
      </c>
      <c r="H12744" s="25">
        <v>3</v>
      </c>
      <c r="I12744" s="25"/>
      <c r="J12744" s="58" t="e">
        <f>HYPERLINK("#"&amp;"Insumos"&amp;"!A"&amp;MATCH($B12744,#REF!,0),"Ins "&amp;$B12744)</f>
        <v>#REF!</v>
      </c>
      <c r="M12744" s="220"/>
    </row>
    <row r="12745" spans="1:13" ht="25.5" x14ac:dyDescent="0.2">
      <c r="A12745" s="36" t="s">
        <v>3131</v>
      </c>
      <c r="B12745" s="26" t="s">
        <v>6816</v>
      </c>
      <c r="C12745" s="79" t="s">
        <v>10824</v>
      </c>
      <c r="D12745" s="37" t="s">
        <v>5608</v>
      </c>
      <c r="E12745" s="37" t="s">
        <v>464</v>
      </c>
      <c r="F12745" s="41"/>
      <c r="G12745" s="27"/>
      <c r="H12745" s="27"/>
      <c r="I12745" s="27">
        <v>87279</v>
      </c>
      <c r="M12745" s="220">
        <f t="shared" ref="M12745:M12802" si="199">ROUND(I12745*(1+$L$2),0)</f>
        <v>114301</v>
      </c>
    </row>
    <row r="12746" spans="1:13" x14ac:dyDescent="0.2">
      <c r="A12746" s="35" t="s">
        <v>3131</v>
      </c>
      <c r="B12746" s="1" t="s">
        <v>5572</v>
      </c>
      <c r="C12746" s="45" t="s">
        <v>971</v>
      </c>
      <c r="D12746" s="23" t="s">
        <v>5734</v>
      </c>
      <c r="E12746" s="23" t="s">
        <v>4141</v>
      </c>
      <c r="F12746" s="40">
        <v>0.7</v>
      </c>
      <c r="G12746" s="25">
        <v>37863</v>
      </c>
      <c r="H12746" s="25">
        <v>26504</v>
      </c>
      <c r="I12746" s="25"/>
      <c r="J12746" s="58" t="e">
        <f>HYPERLINK("#"&amp;"Insumos"&amp;"!A"&amp;MATCH($B12746,#REF!,0),"Ins "&amp;$B12746)</f>
        <v>#REF!</v>
      </c>
      <c r="M12746" s="220"/>
    </row>
    <row r="12747" spans="1:13" x14ac:dyDescent="0.2">
      <c r="A12747" s="35" t="s">
        <v>3131</v>
      </c>
      <c r="B12747" s="1" t="s">
        <v>263</v>
      </c>
      <c r="C12747" s="45" t="s">
        <v>696</v>
      </c>
      <c r="D12747" s="23" t="s">
        <v>5534</v>
      </c>
      <c r="E12747" s="23" t="s">
        <v>4140</v>
      </c>
      <c r="F12747" s="40">
        <v>6.1000000000000004E-3</v>
      </c>
      <c r="G12747" s="25">
        <v>187426</v>
      </c>
      <c r="H12747" s="25">
        <v>1143</v>
      </c>
      <c r="I12747" s="25"/>
      <c r="J12747" s="58" t="e">
        <f>HYPERLINK("#"&amp;"Insumos"&amp;"!A"&amp;MATCH($B12747,#REF!,0),"Ins "&amp;$B12747)</f>
        <v>#REF!</v>
      </c>
      <c r="M12747" s="220"/>
    </row>
    <row r="12748" spans="1:13" x14ac:dyDescent="0.2">
      <c r="A12748" s="35" t="s">
        <v>3131</v>
      </c>
      <c r="B12748" s="1" t="s">
        <v>5533</v>
      </c>
      <c r="C12748" s="45" t="s">
        <v>5892</v>
      </c>
      <c r="D12748" s="23" t="s">
        <v>977</v>
      </c>
      <c r="E12748" s="23" t="s">
        <v>4134</v>
      </c>
      <c r="F12748" s="40">
        <v>0.1</v>
      </c>
      <c r="G12748" s="25">
        <v>3623</v>
      </c>
      <c r="H12748" s="25">
        <v>362</v>
      </c>
      <c r="I12748" s="25"/>
      <c r="J12748" s="58" t="e">
        <f>HYPERLINK("#"&amp;"Insumos"&amp;"!A"&amp;MATCH($B12748,#REF!,0),"Ins "&amp;$B12748)</f>
        <v>#REF!</v>
      </c>
      <c r="M12748" s="220"/>
    </row>
    <row r="12749" spans="1:13" x14ac:dyDescent="0.2">
      <c r="A12749" s="35" t="s">
        <v>3131</v>
      </c>
      <c r="B12749" s="1" t="s">
        <v>4598</v>
      </c>
      <c r="C12749" s="45" t="s">
        <v>8895</v>
      </c>
      <c r="D12749" s="23" t="s">
        <v>5751</v>
      </c>
      <c r="E12749" s="23" t="s">
        <v>467</v>
      </c>
      <c r="F12749" s="40">
        <v>4.0000000000000001E-3</v>
      </c>
      <c r="G12749" s="25">
        <v>6656</v>
      </c>
      <c r="H12749" s="25">
        <v>27</v>
      </c>
      <c r="I12749" s="25"/>
      <c r="J12749" s="58" t="e">
        <f>HYPERLINK("#"&amp;"Insumos"&amp;"!A"&amp;MATCH($B12749,#REF!,0),"Ins "&amp;$B12749)</f>
        <v>#REF!</v>
      </c>
      <c r="M12749" s="220"/>
    </row>
    <row r="12750" spans="1:13" x14ac:dyDescent="0.2">
      <c r="A12750" s="35" t="s">
        <v>3131</v>
      </c>
      <c r="B12750" s="1" t="s">
        <v>4602</v>
      </c>
      <c r="C12750" s="45" t="s">
        <v>474</v>
      </c>
      <c r="D12750" s="23" t="s">
        <v>5751</v>
      </c>
      <c r="E12750" s="23" t="s">
        <v>4134</v>
      </c>
      <c r="F12750" s="40">
        <v>3.5</v>
      </c>
      <c r="G12750" s="25">
        <v>16476</v>
      </c>
      <c r="H12750" s="25">
        <v>57666</v>
      </c>
      <c r="I12750" s="25"/>
      <c r="J12750" s="58" t="e">
        <f>HYPERLINK("#"&amp;"Insumos"&amp;"!A"&amp;MATCH($B12750,#REF!,0),"Ins "&amp;$B12750)</f>
        <v>#REF!</v>
      </c>
      <c r="M12750" s="220"/>
    </row>
    <row r="12751" spans="1:13" x14ac:dyDescent="0.2">
      <c r="A12751" s="35" t="s">
        <v>3131</v>
      </c>
      <c r="B12751" s="1" t="s">
        <v>5007</v>
      </c>
      <c r="C12751" s="45" t="s">
        <v>720</v>
      </c>
      <c r="D12751" s="23" t="s">
        <v>5751</v>
      </c>
      <c r="E12751" s="23" t="s">
        <v>4134</v>
      </c>
      <c r="F12751" s="40">
        <v>0.73499999999999999</v>
      </c>
      <c r="G12751" s="25">
        <v>1897</v>
      </c>
      <c r="H12751" s="25">
        <v>1394</v>
      </c>
      <c r="I12751" s="25"/>
      <c r="J12751" s="58" t="e">
        <f>HYPERLINK("#"&amp;"Insumos"&amp;"!A"&amp;MATCH($B12751,#REF!,0),"Ins "&amp;$B12751)</f>
        <v>#REF!</v>
      </c>
      <c r="M12751" s="220"/>
    </row>
    <row r="12752" spans="1:13" x14ac:dyDescent="0.2">
      <c r="A12752" s="35" t="s">
        <v>3131</v>
      </c>
      <c r="B12752" s="1" t="s">
        <v>5161</v>
      </c>
      <c r="C12752" s="45" t="s">
        <v>1202</v>
      </c>
      <c r="D12752" s="23" t="s">
        <v>5751</v>
      </c>
      <c r="E12752" s="23" t="s">
        <v>467</v>
      </c>
      <c r="F12752" s="40">
        <v>0.06</v>
      </c>
      <c r="G12752" s="25">
        <v>3008</v>
      </c>
      <c r="H12752" s="25">
        <v>180</v>
      </c>
      <c r="I12752" s="25"/>
      <c r="J12752" s="58" t="e">
        <f>HYPERLINK("#"&amp;"Insumos"&amp;"!A"&amp;MATCH($B12752,#REF!,0),"Ins "&amp;$B12752)</f>
        <v>#REF!</v>
      </c>
      <c r="M12752" s="220"/>
    </row>
    <row r="12753" spans="1:13" x14ac:dyDescent="0.2">
      <c r="A12753" s="35" t="s">
        <v>3131</v>
      </c>
      <c r="B12753" s="1" t="s">
        <v>1050</v>
      </c>
      <c r="C12753" s="45" t="s">
        <v>1063</v>
      </c>
      <c r="D12753" s="23" t="s">
        <v>5751</v>
      </c>
      <c r="E12753" s="23" t="s">
        <v>4136</v>
      </c>
      <c r="F12753" s="40">
        <v>0.1</v>
      </c>
      <c r="G12753" s="25">
        <v>34</v>
      </c>
      <c r="H12753" s="25">
        <v>3</v>
      </c>
      <c r="I12753" s="25"/>
      <c r="J12753" s="58" t="e">
        <f>HYPERLINK("#"&amp;"Insumos"&amp;"!A"&amp;MATCH($B12753,#REF!,0),"Ins "&amp;$B12753)</f>
        <v>#REF!</v>
      </c>
      <c r="M12753" s="220"/>
    </row>
    <row r="12754" spans="1:13" ht="38.25" x14ac:dyDescent="0.2">
      <c r="A12754" s="36" t="s">
        <v>3133</v>
      </c>
      <c r="B12754" s="26" t="s">
        <v>6816</v>
      </c>
      <c r="C12754" s="79" t="s">
        <v>10825</v>
      </c>
      <c r="D12754" s="37" t="s">
        <v>5608</v>
      </c>
      <c r="E12754" s="37" t="s">
        <v>464</v>
      </c>
      <c r="F12754" s="41"/>
      <c r="G12754" s="27"/>
      <c r="H12754" s="27"/>
      <c r="I12754" s="27">
        <v>495201</v>
      </c>
      <c r="M12754" s="220">
        <f t="shared" si="199"/>
        <v>648515</v>
      </c>
    </row>
    <row r="12755" spans="1:13" ht="25.5" x14ac:dyDescent="0.2">
      <c r="A12755" s="35" t="s">
        <v>3133</v>
      </c>
      <c r="B12755" s="1" t="s">
        <v>4618</v>
      </c>
      <c r="C12755" s="45" t="s">
        <v>1658</v>
      </c>
      <c r="D12755" s="23" t="s">
        <v>5751</v>
      </c>
      <c r="E12755" s="23" t="s">
        <v>287</v>
      </c>
      <c r="F12755" s="40">
        <v>1</v>
      </c>
      <c r="G12755" s="25">
        <v>495201</v>
      </c>
      <c r="H12755" s="25">
        <v>495201</v>
      </c>
      <c r="I12755" s="25"/>
      <c r="J12755" s="58" t="e">
        <f>HYPERLINK("#"&amp;"Insumos"&amp;"!A"&amp;MATCH($B12755,#REF!,0),"Ins "&amp;$B12755)</f>
        <v>#REF!</v>
      </c>
      <c r="M12755" s="220"/>
    </row>
    <row r="12756" spans="1:13" ht="38.25" x14ac:dyDescent="0.2">
      <c r="A12756" s="36" t="s">
        <v>3134</v>
      </c>
      <c r="B12756" s="26" t="s">
        <v>6816</v>
      </c>
      <c r="C12756" s="79" t="s">
        <v>10826</v>
      </c>
      <c r="D12756" s="37" t="s">
        <v>5608</v>
      </c>
      <c r="E12756" s="37" t="s">
        <v>464</v>
      </c>
      <c r="F12756" s="41"/>
      <c r="G12756" s="27"/>
      <c r="H12756" s="27"/>
      <c r="I12756" s="27">
        <v>594234</v>
      </c>
      <c r="M12756" s="220">
        <f t="shared" si="199"/>
        <v>778209</v>
      </c>
    </row>
    <row r="12757" spans="1:13" ht="25.5" x14ac:dyDescent="0.2">
      <c r="A12757" s="35" t="s">
        <v>3134</v>
      </c>
      <c r="B12757" s="1" t="s">
        <v>4619</v>
      </c>
      <c r="C12757" s="45" t="s">
        <v>1655</v>
      </c>
      <c r="D12757" s="23" t="s">
        <v>5751</v>
      </c>
      <c r="E12757" s="23" t="s">
        <v>287</v>
      </c>
      <c r="F12757" s="40">
        <v>1</v>
      </c>
      <c r="G12757" s="25">
        <v>594234</v>
      </c>
      <c r="H12757" s="25">
        <v>594234</v>
      </c>
      <c r="I12757" s="25"/>
      <c r="J12757" s="58" t="e">
        <f>HYPERLINK("#"&amp;"Insumos"&amp;"!A"&amp;MATCH($B12757,#REF!,0),"Ins "&amp;$B12757)</f>
        <v>#REF!</v>
      </c>
      <c r="M12757" s="220"/>
    </row>
    <row r="12758" spans="1:13" ht="38.25" x14ac:dyDescent="0.2">
      <c r="A12758" s="36" t="s">
        <v>3135</v>
      </c>
      <c r="B12758" s="26" t="s">
        <v>6816</v>
      </c>
      <c r="C12758" s="79" t="s">
        <v>10827</v>
      </c>
      <c r="D12758" s="37" t="s">
        <v>5608</v>
      </c>
      <c r="E12758" s="37" t="s">
        <v>464</v>
      </c>
      <c r="F12758" s="41"/>
      <c r="G12758" s="27"/>
      <c r="H12758" s="27"/>
      <c r="I12758" s="27">
        <v>594234</v>
      </c>
      <c r="M12758" s="220">
        <f t="shared" si="199"/>
        <v>778209</v>
      </c>
    </row>
    <row r="12759" spans="1:13" ht="25.5" x14ac:dyDescent="0.2">
      <c r="A12759" s="35" t="s">
        <v>3135</v>
      </c>
      <c r="B12759" s="1" t="s">
        <v>4620</v>
      </c>
      <c r="C12759" s="45" t="s">
        <v>1656</v>
      </c>
      <c r="D12759" s="23" t="s">
        <v>5751</v>
      </c>
      <c r="E12759" s="23" t="s">
        <v>287</v>
      </c>
      <c r="F12759" s="40">
        <v>1</v>
      </c>
      <c r="G12759" s="25">
        <v>594234</v>
      </c>
      <c r="H12759" s="25">
        <v>594234</v>
      </c>
      <c r="I12759" s="25"/>
      <c r="J12759" s="58" t="e">
        <f>HYPERLINK("#"&amp;"Insumos"&amp;"!A"&amp;MATCH($B12759,#REF!,0),"Ins "&amp;$B12759)</f>
        <v>#REF!</v>
      </c>
      <c r="M12759" s="220"/>
    </row>
    <row r="12760" spans="1:13" ht="51" x14ac:dyDescent="0.2">
      <c r="A12760" s="36" t="s">
        <v>3136</v>
      </c>
      <c r="B12760" s="26" t="s">
        <v>6816</v>
      </c>
      <c r="C12760" s="79" t="s">
        <v>6722</v>
      </c>
      <c r="D12760" s="37" t="s">
        <v>5608</v>
      </c>
      <c r="E12760" s="37" t="s">
        <v>464</v>
      </c>
      <c r="F12760" s="41"/>
      <c r="G12760" s="27"/>
      <c r="H12760" s="27"/>
      <c r="I12760" s="27">
        <v>650213</v>
      </c>
      <c r="M12760" s="220">
        <f t="shared" si="199"/>
        <v>851519</v>
      </c>
    </row>
    <row r="12761" spans="1:13" x14ac:dyDescent="0.2">
      <c r="A12761" s="35" t="s">
        <v>3136</v>
      </c>
      <c r="B12761" s="1" t="s">
        <v>5605</v>
      </c>
      <c r="C12761" s="45" t="s">
        <v>541</v>
      </c>
      <c r="D12761" s="23" t="s">
        <v>5585</v>
      </c>
      <c r="E12761" s="23" t="s">
        <v>466</v>
      </c>
      <c r="F12761" s="40">
        <v>1.4999999999999999E-2</v>
      </c>
      <c r="G12761" s="25">
        <v>458377</v>
      </c>
      <c r="H12761" s="25">
        <v>6876</v>
      </c>
      <c r="I12761" s="25"/>
      <c r="M12761" s="220"/>
    </row>
    <row r="12762" spans="1:13" x14ac:dyDescent="0.2">
      <c r="A12762" s="35" t="s">
        <v>3136</v>
      </c>
      <c r="B12762" s="1" t="s">
        <v>5572</v>
      </c>
      <c r="C12762" s="45" t="s">
        <v>971</v>
      </c>
      <c r="D12762" s="23" t="s">
        <v>5734</v>
      </c>
      <c r="E12762" s="23" t="s">
        <v>4141</v>
      </c>
      <c r="F12762" s="40">
        <v>2.2000000000000002</v>
      </c>
      <c r="G12762" s="25">
        <v>37863</v>
      </c>
      <c r="H12762" s="25">
        <v>83299</v>
      </c>
      <c r="I12762" s="25"/>
      <c r="J12762" s="58" t="e">
        <f>HYPERLINK("#"&amp;"Insumos"&amp;"!A"&amp;MATCH($B12762,#REF!,0),"Ins "&amp;$B12762)</f>
        <v>#REF!</v>
      </c>
      <c r="M12762" s="220"/>
    </row>
    <row r="12763" spans="1:13" x14ac:dyDescent="0.2">
      <c r="A12763" s="35" t="s">
        <v>3136</v>
      </c>
      <c r="B12763" s="1" t="s">
        <v>263</v>
      </c>
      <c r="C12763" s="45" t="s">
        <v>696</v>
      </c>
      <c r="D12763" s="23" t="s">
        <v>5534</v>
      </c>
      <c r="E12763" s="23" t="s">
        <v>4140</v>
      </c>
      <c r="F12763" s="40">
        <v>7.1900000000000006E-2</v>
      </c>
      <c r="G12763" s="25">
        <v>187426</v>
      </c>
      <c r="H12763" s="25">
        <v>13476</v>
      </c>
      <c r="I12763" s="25"/>
      <c r="J12763" s="58" t="e">
        <f>HYPERLINK("#"&amp;"Insumos"&amp;"!A"&amp;MATCH($B12763,#REF!,0),"Ins "&amp;$B12763)</f>
        <v>#REF!</v>
      </c>
      <c r="M12763" s="220"/>
    </row>
    <row r="12764" spans="1:13" x14ac:dyDescent="0.2">
      <c r="A12764" s="35" t="s">
        <v>3136</v>
      </c>
      <c r="B12764" s="1" t="s">
        <v>5533</v>
      </c>
      <c r="C12764" s="45" t="s">
        <v>5892</v>
      </c>
      <c r="D12764" s="23" t="s">
        <v>977</v>
      </c>
      <c r="E12764" s="23" t="s">
        <v>4134</v>
      </c>
      <c r="F12764" s="40">
        <v>0.03</v>
      </c>
      <c r="G12764" s="25">
        <v>3623</v>
      </c>
      <c r="H12764" s="25">
        <v>109</v>
      </c>
      <c r="I12764" s="25"/>
      <c r="J12764" s="58" t="e">
        <f>HYPERLINK("#"&amp;"Insumos"&amp;"!A"&amp;MATCH($B12764,#REF!,0),"Ins "&amp;$B12764)</f>
        <v>#REF!</v>
      </c>
      <c r="M12764" s="220"/>
    </row>
    <row r="12765" spans="1:13" ht="25.5" x14ac:dyDescent="0.2">
      <c r="A12765" s="35" t="s">
        <v>3136</v>
      </c>
      <c r="B12765" s="1" t="s">
        <v>4621</v>
      </c>
      <c r="C12765" s="45" t="s">
        <v>1657</v>
      </c>
      <c r="D12765" s="23" t="s">
        <v>5751</v>
      </c>
      <c r="E12765" s="23" t="s">
        <v>287</v>
      </c>
      <c r="F12765" s="40">
        <v>1</v>
      </c>
      <c r="G12765" s="25">
        <v>534810</v>
      </c>
      <c r="H12765" s="25">
        <v>534810</v>
      </c>
      <c r="I12765" s="25"/>
      <c r="J12765" s="58" t="e">
        <f>HYPERLINK("#"&amp;"Insumos"&amp;"!A"&amp;MATCH($B12765,#REF!,0),"Ins "&amp;$B12765)</f>
        <v>#REF!</v>
      </c>
      <c r="M12765" s="220"/>
    </row>
    <row r="12766" spans="1:13" x14ac:dyDescent="0.2">
      <c r="A12766" s="35" t="s">
        <v>3136</v>
      </c>
      <c r="B12766" s="1" t="s">
        <v>5007</v>
      </c>
      <c r="C12766" s="45" t="s">
        <v>720</v>
      </c>
      <c r="D12766" s="23" t="s">
        <v>5751</v>
      </c>
      <c r="E12766" s="23" t="s">
        <v>4134</v>
      </c>
      <c r="F12766" s="40">
        <v>2.2999999999999998</v>
      </c>
      <c r="G12766" s="25">
        <v>1897</v>
      </c>
      <c r="H12766" s="25">
        <v>4363</v>
      </c>
      <c r="I12766" s="25"/>
      <c r="J12766" s="58" t="e">
        <f>HYPERLINK("#"&amp;"Insumos"&amp;"!A"&amp;MATCH($B12766,#REF!,0),"Ins "&amp;$B12766)</f>
        <v>#REF!</v>
      </c>
      <c r="M12766" s="220"/>
    </row>
    <row r="12767" spans="1:13" x14ac:dyDescent="0.2">
      <c r="A12767" s="35" t="s">
        <v>3136</v>
      </c>
      <c r="B12767" s="1" t="s">
        <v>5741</v>
      </c>
      <c r="C12767" s="45" t="s">
        <v>5749</v>
      </c>
      <c r="D12767" s="23" t="s">
        <v>5751</v>
      </c>
      <c r="E12767" s="23" t="s">
        <v>4134</v>
      </c>
      <c r="F12767" s="40">
        <v>5</v>
      </c>
      <c r="G12767" s="25">
        <v>1456</v>
      </c>
      <c r="H12767" s="25">
        <v>7280</v>
      </c>
      <c r="I12767" s="25"/>
      <c r="J12767" s="58" t="e">
        <f>HYPERLINK("#"&amp;"Insumos"&amp;"!A"&amp;MATCH($B12767,#REF!,0),"Ins "&amp;$B12767)</f>
        <v>#REF!</v>
      </c>
      <c r="M12767" s="220"/>
    </row>
    <row r="12768" spans="1:13" ht="51" x14ac:dyDescent="0.2">
      <c r="A12768" s="36" t="s">
        <v>3137</v>
      </c>
      <c r="B12768" s="26" t="s">
        <v>6816</v>
      </c>
      <c r="C12768" s="79" t="s">
        <v>6723</v>
      </c>
      <c r="D12768" s="37" t="s">
        <v>5608</v>
      </c>
      <c r="E12768" s="37" t="s">
        <v>464</v>
      </c>
      <c r="F12768" s="41"/>
      <c r="G12768" s="27"/>
      <c r="H12768" s="27"/>
      <c r="I12768" s="27">
        <v>609854</v>
      </c>
      <c r="M12768" s="220">
        <f t="shared" si="199"/>
        <v>798665</v>
      </c>
    </row>
    <row r="12769" spans="1:13" x14ac:dyDescent="0.2">
      <c r="A12769" s="35" t="s">
        <v>3137</v>
      </c>
      <c r="B12769" s="1" t="s">
        <v>5605</v>
      </c>
      <c r="C12769" s="45" t="s">
        <v>541</v>
      </c>
      <c r="D12769" s="23" t="s">
        <v>5585</v>
      </c>
      <c r="E12769" s="23" t="s">
        <v>466</v>
      </c>
      <c r="F12769" s="40">
        <v>1.4999999999999999E-2</v>
      </c>
      <c r="G12769" s="25">
        <v>458377</v>
      </c>
      <c r="H12769" s="25">
        <v>6876</v>
      </c>
      <c r="I12769" s="25"/>
      <c r="M12769" s="220"/>
    </row>
    <row r="12770" spans="1:13" x14ac:dyDescent="0.2">
      <c r="A12770" s="35" t="s">
        <v>3137</v>
      </c>
      <c r="B12770" s="1" t="s">
        <v>5572</v>
      </c>
      <c r="C12770" s="45" t="s">
        <v>971</v>
      </c>
      <c r="D12770" s="23" t="s">
        <v>5734</v>
      </c>
      <c r="E12770" s="23" t="s">
        <v>4141</v>
      </c>
      <c r="F12770" s="40">
        <v>2.2000000000000002</v>
      </c>
      <c r="G12770" s="25">
        <v>37863</v>
      </c>
      <c r="H12770" s="25">
        <v>83299</v>
      </c>
      <c r="I12770" s="25"/>
      <c r="J12770" s="58" t="e">
        <f>HYPERLINK("#"&amp;"Insumos"&amp;"!A"&amp;MATCH($B12770,#REF!,0),"Ins "&amp;$B12770)</f>
        <v>#REF!</v>
      </c>
      <c r="M12770" s="220"/>
    </row>
    <row r="12771" spans="1:13" x14ac:dyDescent="0.2">
      <c r="A12771" s="35" t="s">
        <v>3137</v>
      </c>
      <c r="B12771" s="1" t="s">
        <v>263</v>
      </c>
      <c r="C12771" s="45" t="s">
        <v>696</v>
      </c>
      <c r="D12771" s="23" t="s">
        <v>5534</v>
      </c>
      <c r="E12771" s="23" t="s">
        <v>4140</v>
      </c>
      <c r="F12771" s="40">
        <v>6.7900000000000002E-2</v>
      </c>
      <c r="G12771" s="25">
        <v>187426</v>
      </c>
      <c r="H12771" s="25">
        <v>12726</v>
      </c>
      <c r="I12771" s="25"/>
      <c r="J12771" s="58" t="e">
        <f>HYPERLINK("#"&amp;"Insumos"&amp;"!A"&amp;MATCH($B12771,#REF!,0),"Ins "&amp;$B12771)</f>
        <v>#REF!</v>
      </c>
      <c r="M12771" s="220"/>
    </row>
    <row r="12772" spans="1:13" x14ac:dyDescent="0.2">
      <c r="A12772" s="35" t="s">
        <v>3137</v>
      </c>
      <c r="B12772" s="1" t="s">
        <v>5533</v>
      </c>
      <c r="C12772" s="45" t="s">
        <v>5892</v>
      </c>
      <c r="D12772" s="23" t="s">
        <v>977</v>
      </c>
      <c r="E12772" s="23" t="s">
        <v>4134</v>
      </c>
      <c r="F12772" s="40">
        <v>0.03</v>
      </c>
      <c r="G12772" s="25">
        <v>3623</v>
      </c>
      <c r="H12772" s="25">
        <v>109</v>
      </c>
      <c r="I12772" s="25"/>
      <c r="J12772" s="58" t="e">
        <f>HYPERLINK("#"&amp;"Insumos"&amp;"!A"&amp;MATCH($B12772,#REF!,0),"Ins "&amp;$B12772)</f>
        <v>#REF!</v>
      </c>
      <c r="M12772" s="220"/>
    </row>
    <row r="12773" spans="1:13" ht="25.5" x14ac:dyDescent="0.2">
      <c r="A12773" s="35" t="s">
        <v>3137</v>
      </c>
      <c r="B12773" s="1" t="s">
        <v>4618</v>
      </c>
      <c r="C12773" s="45" t="s">
        <v>1658</v>
      </c>
      <c r="D12773" s="23" t="s">
        <v>5751</v>
      </c>
      <c r="E12773" s="23" t="s">
        <v>287</v>
      </c>
      <c r="F12773" s="40">
        <v>1</v>
      </c>
      <c r="G12773" s="25">
        <v>495201</v>
      </c>
      <c r="H12773" s="25">
        <v>495201</v>
      </c>
      <c r="I12773" s="25"/>
      <c r="J12773" s="58" t="e">
        <f>HYPERLINK("#"&amp;"Insumos"&amp;"!A"&amp;MATCH($B12773,#REF!,0),"Ins "&amp;$B12773)</f>
        <v>#REF!</v>
      </c>
      <c r="M12773" s="220"/>
    </row>
    <row r="12774" spans="1:13" x14ac:dyDescent="0.2">
      <c r="A12774" s="35" t="s">
        <v>3137</v>
      </c>
      <c r="B12774" s="1" t="s">
        <v>5007</v>
      </c>
      <c r="C12774" s="45" t="s">
        <v>720</v>
      </c>
      <c r="D12774" s="23" t="s">
        <v>5751</v>
      </c>
      <c r="E12774" s="23" t="s">
        <v>4134</v>
      </c>
      <c r="F12774" s="40">
        <v>2.2999999999999998</v>
      </c>
      <c r="G12774" s="25">
        <v>1897</v>
      </c>
      <c r="H12774" s="25">
        <v>4363</v>
      </c>
      <c r="I12774" s="25"/>
      <c r="J12774" s="58" t="e">
        <f>HYPERLINK("#"&amp;"Insumos"&amp;"!A"&amp;MATCH($B12774,#REF!,0),"Ins "&amp;$B12774)</f>
        <v>#REF!</v>
      </c>
      <c r="M12774" s="220"/>
    </row>
    <row r="12775" spans="1:13" x14ac:dyDescent="0.2">
      <c r="A12775" s="35" t="s">
        <v>3137</v>
      </c>
      <c r="B12775" s="1" t="s">
        <v>5741</v>
      </c>
      <c r="C12775" s="45" t="s">
        <v>5749</v>
      </c>
      <c r="D12775" s="23" t="s">
        <v>5751</v>
      </c>
      <c r="E12775" s="23" t="s">
        <v>4134</v>
      </c>
      <c r="F12775" s="40">
        <v>5</v>
      </c>
      <c r="G12775" s="25">
        <v>1456</v>
      </c>
      <c r="H12775" s="25">
        <v>7280</v>
      </c>
      <c r="I12775" s="25"/>
      <c r="J12775" s="58" t="e">
        <f>HYPERLINK("#"&amp;"Insumos"&amp;"!A"&amp;MATCH($B12775,#REF!,0),"Ins "&amp;$B12775)</f>
        <v>#REF!</v>
      </c>
      <c r="M12775" s="220"/>
    </row>
    <row r="12776" spans="1:13" ht="51" x14ac:dyDescent="0.2">
      <c r="A12776" s="36" t="s">
        <v>3138</v>
      </c>
      <c r="B12776" s="26" t="s">
        <v>6816</v>
      </c>
      <c r="C12776" s="79" t="s">
        <v>6724</v>
      </c>
      <c r="D12776" s="37" t="s">
        <v>5608</v>
      </c>
      <c r="E12776" s="37" t="s">
        <v>464</v>
      </c>
      <c r="F12776" s="41"/>
      <c r="G12776" s="27"/>
      <c r="H12776" s="27"/>
      <c r="I12776" s="27">
        <v>710780</v>
      </c>
      <c r="M12776" s="220">
        <f t="shared" si="199"/>
        <v>930837</v>
      </c>
    </row>
    <row r="12777" spans="1:13" x14ac:dyDescent="0.2">
      <c r="A12777" s="35" t="s">
        <v>3138</v>
      </c>
      <c r="B12777" s="1" t="s">
        <v>5605</v>
      </c>
      <c r="C12777" s="45" t="s">
        <v>541</v>
      </c>
      <c r="D12777" s="23" t="s">
        <v>5585</v>
      </c>
      <c r="E12777" s="23" t="s">
        <v>466</v>
      </c>
      <c r="F12777" s="40">
        <v>1.4999999999999999E-2</v>
      </c>
      <c r="G12777" s="25">
        <v>458377</v>
      </c>
      <c r="H12777" s="25">
        <v>6876</v>
      </c>
      <c r="I12777" s="25"/>
      <c r="M12777" s="220"/>
    </row>
    <row r="12778" spans="1:13" x14ac:dyDescent="0.2">
      <c r="A12778" s="35" t="s">
        <v>3138</v>
      </c>
      <c r="B12778" s="1" t="s">
        <v>5572</v>
      </c>
      <c r="C12778" s="45" t="s">
        <v>971</v>
      </c>
      <c r="D12778" s="23" t="s">
        <v>5734</v>
      </c>
      <c r="E12778" s="23" t="s">
        <v>4141</v>
      </c>
      <c r="F12778" s="40">
        <v>2.2000000000000002</v>
      </c>
      <c r="G12778" s="25">
        <v>37863</v>
      </c>
      <c r="H12778" s="25">
        <v>83299</v>
      </c>
      <c r="I12778" s="25"/>
      <c r="J12778" s="58" t="e">
        <f>HYPERLINK("#"&amp;"Insumos"&amp;"!A"&amp;MATCH($B12778,#REF!,0),"Ins "&amp;$B12778)</f>
        <v>#REF!</v>
      </c>
      <c r="M12778" s="220"/>
    </row>
    <row r="12779" spans="1:13" x14ac:dyDescent="0.2">
      <c r="A12779" s="35" t="s">
        <v>3138</v>
      </c>
      <c r="B12779" s="1" t="s">
        <v>263</v>
      </c>
      <c r="C12779" s="45" t="s">
        <v>696</v>
      </c>
      <c r="D12779" s="23" t="s">
        <v>5534</v>
      </c>
      <c r="E12779" s="23" t="s">
        <v>4140</v>
      </c>
      <c r="F12779" s="40">
        <v>7.8E-2</v>
      </c>
      <c r="G12779" s="25">
        <v>187426</v>
      </c>
      <c r="H12779" s="25">
        <v>14619</v>
      </c>
      <c r="I12779" s="25"/>
      <c r="J12779" s="58" t="e">
        <f>HYPERLINK("#"&amp;"Insumos"&amp;"!A"&amp;MATCH($B12779,#REF!,0),"Ins "&amp;$B12779)</f>
        <v>#REF!</v>
      </c>
      <c r="M12779" s="220"/>
    </row>
    <row r="12780" spans="1:13" x14ac:dyDescent="0.2">
      <c r="A12780" s="35" t="s">
        <v>3138</v>
      </c>
      <c r="B12780" s="1" t="s">
        <v>5533</v>
      </c>
      <c r="C12780" s="45" t="s">
        <v>5892</v>
      </c>
      <c r="D12780" s="23" t="s">
        <v>977</v>
      </c>
      <c r="E12780" s="23" t="s">
        <v>4134</v>
      </c>
      <c r="F12780" s="40">
        <v>0.03</v>
      </c>
      <c r="G12780" s="25">
        <v>3623</v>
      </c>
      <c r="H12780" s="25">
        <v>109</v>
      </c>
      <c r="I12780" s="25"/>
      <c r="J12780" s="58" t="e">
        <f>HYPERLINK("#"&amp;"Insumos"&amp;"!A"&amp;MATCH($B12780,#REF!,0),"Ins "&amp;$B12780)</f>
        <v>#REF!</v>
      </c>
      <c r="M12780" s="220"/>
    </row>
    <row r="12781" spans="1:13" ht="25.5" x14ac:dyDescent="0.2">
      <c r="A12781" s="35" t="s">
        <v>3138</v>
      </c>
      <c r="B12781" s="1" t="s">
        <v>4619</v>
      </c>
      <c r="C12781" s="45" t="s">
        <v>1655</v>
      </c>
      <c r="D12781" s="23" t="s">
        <v>5751</v>
      </c>
      <c r="E12781" s="23" t="s">
        <v>287</v>
      </c>
      <c r="F12781" s="40">
        <v>1</v>
      </c>
      <c r="G12781" s="25">
        <v>594234</v>
      </c>
      <c r="H12781" s="25">
        <v>594234</v>
      </c>
      <c r="I12781" s="25"/>
      <c r="J12781" s="58" t="e">
        <f>HYPERLINK("#"&amp;"Insumos"&amp;"!A"&amp;MATCH($B12781,#REF!,0),"Ins "&amp;$B12781)</f>
        <v>#REF!</v>
      </c>
      <c r="M12781" s="220"/>
    </row>
    <row r="12782" spans="1:13" x14ac:dyDescent="0.2">
      <c r="A12782" s="35" t="s">
        <v>3138</v>
      </c>
      <c r="B12782" s="1" t="s">
        <v>5007</v>
      </c>
      <c r="C12782" s="45" t="s">
        <v>720</v>
      </c>
      <c r="D12782" s="23" t="s">
        <v>5751</v>
      </c>
      <c r="E12782" s="23" t="s">
        <v>4134</v>
      </c>
      <c r="F12782" s="40">
        <v>2.2999999999999998</v>
      </c>
      <c r="G12782" s="25">
        <v>1897</v>
      </c>
      <c r="H12782" s="25">
        <v>4363</v>
      </c>
      <c r="I12782" s="25"/>
      <c r="J12782" s="58" t="e">
        <f>HYPERLINK("#"&amp;"Insumos"&amp;"!A"&amp;MATCH($B12782,#REF!,0),"Ins "&amp;$B12782)</f>
        <v>#REF!</v>
      </c>
      <c r="M12782" s="220"/>
    </row>
    <row r="12783" spans="1:13" x14ac:dyDescent="0.2">
      <c r="A12783" s="35" t="s">
        <v>3138</v>
      </c>
      <c r="B12783" s="1" t="s">
        <v>5741</v>
      </c>
      <c r="C12783" s="45" t="s">
        <v>5749</v>
      </c>
      <c r="D12783" s="23" t="s">
        <v>5751</v>
      </c>
      <c r="E12783" s="23" t="s">
        <v>4134</v>
      </c>
      <c r="F12783" s="40">
        <v>5</v>
      </c>
      <c r="G12783" s="25">
        <v>1456</v>
      </c>
      <c r="H12783" s="25">
        <v>7280</v>
      </c>
      <c r="I12783" s="25"/>
      <c r="J12783" s="58" t="e">
        <f>HYPERLINK("#"&amp;"Insumos"&amp;"!A"&amp;MATCH($B12783,#REF!,0),"Ins "&amp;$B12783)</f>
        <v>#REF!</v>
      </c>
      <c r="M12783" s="220"/>
    </row>
    <row r="12784" spans="1:13" ht="51" x14ac:dyDescent="0.2">
      <c r="A12784" s="36" t="s">
        <v>3139</v>
      </c>
      <c r="B12784" s="26" t="s">
        <v>6816</v>
      </c>
      <c r="C12784" s="79" t="s">
        <v>6725</v>
      </c>
      <c r="D12784" s="37" t="s">
        <v>5608</v>
      </c>
      <c r="E12784" s="37" t="s">
        <v>464</v>
      </c>
      <c r="F12784" s="41"/>
      <c r="G12784" s="27"/>
      <c r="H12784" s="27"/>
      <c r="I12784" s="27">
        <v>710780</v>
      </c>
      <c r="M12784" s="220">
        <f t="shared" si="199"/>
        <v>930837</v>
      </c>
    </row>
    <row r="12785" spans="1:13" x14ac:dyDescent="0.2">
      <c r="A12785" s="35" t="s">
        <v>3139</v>
      </c>
      <c r="B12785" s="1" t="s">
        <v>5605</v>
      </c>
      <c r="C12785" s="45" t="s">
        <v>541</v>
      </c>
      <c r="D12785" s="23" t="s">
        <v>5585</v>
      </c>
      <c r="E12785" s="23" t="s">
        <v>466</v>
      </c>
      <c r="F12785" s="40">
        <v>1.4999999999999999E-2</v>
      </c>
      <c r="G12785" s="25">
        <v>458377</v>
      </c>
      <c r="H12785" s="25">
        <v>6876</v>
      </c>
      <c r="I12785" s="25"/>
      <c r="M12785" s="220"/>
    </row>
    <row r="12786" spans="1:13" x14ac:dyDescent="0.2">
      <c r="A12786" s="35" t="s">
        <v>3139</v>
      </c>
      <c r="B12786" s="1" t="s">
        <v>5572</v>
      </c>
      <c r="C12786" s="45" t="s">
        <v>971</v>
      </c>
      <c r="D12786" s="23" t="s">
        <v>5734</v>
      </c>
      <c r="E12786" s="23" t="s">
        <v>4141</v>
      </c>
      <c r="F12786" s="40">
        <v>2.2000000000000002</v>
      </c>
      <c r="G12786" s="25">
        <v>37863</v>
      </c>
      <c r="H12786" s="25">
        <v>83299</v>
      </c>
      <c r="I12786" s="25"/>
      <c r="J12786" s="58" t="e">
        <f>HYPERLINK("#"&amp;"Insumos"&amp;"!A"&amp;MATCH($B12786,#REF!,0),"Ins "&amp;$B12786)</f>
        <v>#REF!</v>
      </c>
      <c r="M12786" s="220"/>
    </row>
    <row r="12787" spans="1:13" x14ac:dyDescent="0.2">
      <c r="A12787" s="35" t="s">
        <v>3139</v>
      </c>
      <c r="B12787" s="1" t="s">
        <v>263</v>
      </c>
      <c r="C12787" s="45" t="s">
        <v>696</v>
      </c>
      <c r="D12787" s="23" t="s">
        <v>5534</v>
      </c>
      <c r="E12787" s="23" t="s">
        <v>4140</v>
      </c>
      <c r="F12787" s="40">
        <v>7.8E-2</v>
      </c>
      <c r="G12787" s="25">
        <v>187426</v>
      </c>
      <c r="H12787" s="25">
        <v>14619</v>
      </c>
      <c r="I12787" s="25"/>
      <c r="J12787" s="58" t="e">
        <f>HYPERLINK("#"&amp;"Insumos"&amp;"!A"&amp;MATCH($B12787,#REF!,0),"Ins "&amp;$B12787)</f>
        <v>#REF!</v>
      </c>
      <c r="M12787" s="220"/>
    </row>
    <row r="12788" spans="1:13" x14ac:dyDescent="0.2">
      <c r="A12788" s="35" t="s">
        <v>3139</v>
      </c>
      <c r="B12788" s="1" t="s">
        <v>5533</v>
      </c>
      <c r="C12788" s="45" t="s">
        <v>5892</v>
      </c>
      <c r="D12788" s="23" t="s">
        <v>977</v>
      </c>
      <c r="E12788" s="23" t="s">
        <v>4134</v>
      </c>
      <c r="F12788" s="40">
        <v>0.03</v>
      </c>
      <c r="G12788" s="25">
        <v>3623</v>
      </c>
      <c r="H12788" s="25">
        <v>109</v>
      </c>
      <c r="I12788" s="25"/>
      <c r="J12788" s="58" t="e">
        <f>HYPERLINK("#"&amp;"Insumos"&amp;"!A"&amp;MATCH($B12788,#REF!,0),"Ins "&amp;$B12788)</f>
        <v>#REF!</v>
      </c>
      <c r="M12788" s="220"/>
    </row>
    <row r="12789" spans="1:13" ht="25.5" x14ac:dyDescent="0.2">
      <c r="A12789" s="35" t="s">
        <v>3139</v>
      </c>
      <c r="B12789" s="1" t="s">
        <v>4620</v>
      </c>
      <c r="C12789" s="45" t="s">
        <v>1656</v>
      </c>
      <c r="D12789" s="23" t="s">
        <v>5751</v>
      </c>
      <c r="E12789" s="23" t="s">
        <v>287</v>
      </c>
      <c r="F12789" s="40">
        <v>1</v>
      </c>
      <c r="G12789" s="25">
        <v>594234</v>
      </c>
      <c r="H12789" s="25">
        <v>594234</v>
      </c>
      <c r="I12789" s="25"/>
      <c r="J12789" s="58" t="e">
        <f>HYPERLINK("#"&amp;"Insumos"&amp;"!A"&amp;MATCH($B12789,#REF!,0),"Ins "&amp;$B12789)</f>
        <v>#REF!</v>
      </c>
      <c r="M12789" s="220"/>
    </row>
    <row r="12790" spans="1:13" x14ac:dyDescent="0.2">
      <c r="A12790" s="35" t="s">
        <v>3139</v>
      </c>
      <c r="B12790" s="1" t="s">
        <v>5007</v>
      </c>
      <c r="C12790" s="45" t="s">
        <v>720</v>
      </c>
      <c r="D12790" s="23" t="s">
        <v>5751</v>
      </c>
      <c r="E12790" s="23" t="s">
        <v>4134</v>
      </c>
      <c r="F12790" s="40">
        <v>2.2999999999999998</v>
      </c>
      <c r="G12790" s="25">
        <v>1897</v>
      </c>
      <c r="H12790" s="25">
        <v>4363</v>
      </c>
      <c r="I12790" s="25"/>
      <c r="J12790" s="58" t="e">
        <f>HYPERLINK("#"&amp;"Insumos"&amp;"!A"&amp;MATCH($B12790,#REF!,0),"Ins "&amp;$B12790)</f>
        <v>#REF!</v>
      </c>
      <c r="M12790" s="220"/>
    </row>
    <row r="12791" spans="1:13" x14ac:dyDescent="0.2">
      <c r="A12791" s="35" t="s">
        <v>3139</v>
      </c>
      <c r="B12791" s="1" t="s">
        <v>5741</v>
      </c>
      <c r="C12791" s="45" t="s">
        <v>5749</v>
      </c>
      <c r="D12791" s="23" t="s">
        <v>5751</v>
      </c>
      <c r="E12791" s="23" t="s">
        <v>4134</v>
      </c>
      <c r="F12791" s="40">
        <v>5</v>
      </c>
      <c r="G12791" s="25">
        <v>1456</v>
      </c>
      <c r="H12791" s="25">
        <v>7280</v>
      </c>
      <c r="I12791" s="25"/>
      <c r="J12791" s="58" t="e">
        <f>HYPERLINK("#"&amp;"Insumos"&amp;"!A"&amp;MATCH($B12791,#REF!,0),"Ins "&amp;$B12791)</f>
        <v>#REF!</v>
      </c>
      <c r="M12791" s="220"/>
    </row>
    <row r="12792" spans="1:13" ht="38.25" x14ac:dyDescent="0.2">
      <c r="A12792" s="36" t="s">
        <v>3140</v>
      </c>
      <c r="B12792" s="26" t="s">
        <v>6816</v>
      </c>
      <c r="C12792" s="79" t="s">
        <v>10828</v>
      </c>
      <c r="D12792" s="37" t="s">
        <v>5608</v>
      </c>
      <c r="E12792" s="37" t="s">
        <v>464</v>
      </c>
      <c r="F12792" s="41"/>
      <c r="G12792" s="27"/>
      <c r="H12792" s="27"/>
      <c r="I12792" s="27">
        <v>118782</v>
      </c>
      <c r="M12792" s="220">
        <f t="shared" si="199"/>
        <v>155557</v>
      </c>
    </row>
    <row r="12793" spans="1:13" x14ac:dyDescent="0.2">
      <c r="A12793" s="35" t="s">
        <v>3140</v>
      </c>
      <c r="B12793" s="1" t="s">
        <v>5572</v>
      </c>
      <c r="C12793" s="45" t="s">
        <v>971</v>
      </c>
      <c r="D12793" s="23" t="s">
        <v>5734</v>
      </c>
      <c r="E12793" s="23" t="s">
        <v>4141</v>
      </c>
      <c r="F12793" s="40">
        <v>1.52</v>
      </c>
      <c r="G12793" s="25">
        <v>37863</v>
      </c>
      <c r="H12793" s="25">
        <v>57552</v>
      </c>
      <c r="I12793" s="25"/>
      <c r="J12793" s="58" t="e">
        <f>HYPERLINK("#"&amp;"Insumos"&amp;"!A"&amp;MATCH($B12793,#REF!,0),"Ins "&amp;$B12793)</f>
        <v>#REF!</v>
      </c>
      <c r="M12793" s="220"/>
    </row>
    <row r="12794" spans="1:13" x14ac:dyDescent="0.2">
      <c r="A12794" s="35" t="s">
        <v>3140</v>
      </c>
      <c r="B12794" s="1" t="s">
        <v>263</v>
      </c>
      <c r="C12794" s="45" t="s">
        <v>696</v>
      </c>
      <c r="D12794" s="23" t="s">
        <v>5534</v>
      </c>
      <c r="E12794" s="23" t="s">
        <v>4140</v>
      </c>
      <c r="F12794" s="40">
        <v>5.8999999999999999E-3</v>
      </c>
      <c r="G12794" s="25">
        <v>187426</v>
      </c>
      <c r="H12794" s="25">
        <v>1106</v>
      </c>
      <c r="I12794" s="25"/>
      <c r="J12794" s="58" t="e">
        <f>HYPERLINK("#"&amp;"Insumos"&amp;"!A"&amp;MATCH($B12794,#REF!,0),"Ins "&amp;$B12794)</f>
        <v>#REF!</v>
      </c>
      <c r="M12794" s="220"/>
    </row>
    <row r="12795" spans="1:13" x14ac:dyDescent="0.2">
      <c r="A12795" s="35" t="s">
        <v>3140</v>
      </c>
      <c r="B12795" s="1" t="s">
        <v>5533</v>
      </c>
      <c r="C12795" s="45" t="s">
        <v>5892</v>
      </c>
      <c r="D12795" s="23" t="s">
        <v>977</v>
      </c>
      <c r="E12795" s="23" t="s">
        <v>4134</v>
      </c>
      <c r="F12795" s="40">
        <v>0.02</v>
      </c>
      <c r="G12795" s="25">
        <v>3623</v>
      </c>
      <c r="H12795" s="25">
        <v>72</v>
      </c>
      <c r="I12795" s="25"/>
      <c r="J12795" s="58" t="e">
        <f>HYPERLINK("#"&amp;"Insumos"&amp;"!A"&amp;MATCH($B12795,#REF!,0),"Ins "&amp;$B12795)</f>
        <v>#REF!</v>
      </c>
      <c r="M12795" s="220"/>
    </row>
    <row r="12796" spans="1:13" x14ac:dyDescent="0.2">
      <c r="A12796" s="35" t="s">
        <v>3140</v>
      </c>
      <c r="B12796" s="1" t="s">
        <v>4598</v>
      </c>
      <c r="C12796" s="45" t="s">
        <v>8895</v>
      </c>
      <c r="D12796" s="23" t="s">
        <v>5751</v>
      </c>
      <c r="E12796" s="23" t="s">
        <v>467</v>
      </c>
      <c r="F12796" s="40">
        <v>0.14000000000000001</v>
      </c>
      <c r="G12796" s="25">
        <v>6656</v>
      </c>
      <c r="H12796" s="25">
        <v>932</v>
      </c>
      <c r="I12796" s="25"/>
      <c r="J12796" s="58" t="e">
        <f>HYPERLINK("#"&amp;"Insumos"&amp;"!A"&amp;MATCH($B12796,#REF!,0),"Ins "&amp;$B12796)</f>
        <v>#REF!</v>
      </c>
      <c r="M12796" s="220"/>
    </row>
    <row r="12797" spans="1:13" x14ac:dyDescent="0.2">
      <c r="A12797" s="35" t="s">
        <v>3140</v>
      </c>
      <c r="B12797" s="1" t="s">
        <v>4612</v>
      </c>
      <c r="C12797" s="45" t="s">
        <v>1448</v>
      </c>
      <c r="D12797" s="23" t="s">
        <v>5751</v>
      </c>
      <c r="E12797" s="23" t="s">
        <v>465</v>
      </c>
      <c r="F12797" s="40">
        <v>0.56000000000000005</v>
      </c>
      <c r="G12797" s="25">
        <v>88682</v>
      </c>
      <c r="H12797" s="25">
        <v>49662</v>
      </c>
      <c r="I12797" s="25"/>
      <c r="J12797" s="58" t="e">
        <f>HYPERLINK("#"&amp;"Insumos"&amp;"!A"&amp;MATCH($B12797,#REF!,0),"Ins "&amp;$B12797)</f>
        <v>#REF!</v>
      </c>
      <c r="M12797" s="220"/>
    </row>
    <row r="12798" spans="1:13" x14ac:dyDescent="0.2">
      <c r="A12798" s="35" t="s">
        <v>3140</v>
      </c>
      <c r="B12798" s="1" t="s">
        <v>5007</v>
      </c>
      <c r="C12798" s="45" t="s">
        <v>720</v>
      </c>
      <c r="D12798" s="23" t="s">
        <v>5751</v>
      </c>
      <c r="E12798" s="23" t="s">
        <v>4134</v>
      </c>
      <c r="F12798" s="40">
        <v>1.6</v>
      </c>
      <c r="G12798" s="25">
        <v>1897</v>
      </c>
      <c r="H12798" s="25">
        <v>3035</v>
      </c>
      <c r="I12798" s="25"/>
      <c r="J12798" s="58" t="e">
        <f>HYPERLINK("#"&amp;"Insumos"&amp;"!A"&amp;MATCH($B12798,#REF!,0),"Ins "&amp;$B12798)</f>
        <v>#REF!</v>
      </c>
      <c r="M12798" s="220"/>
    </row>
    <row r="12799" spans="1:13" x14ac:dyDescent="0.2">
      <c r="A12799" s="35" t="s">
        <v>3140</v>
      </c>
      <c r="B12799" s="1" t="s">
        <v>5162</v>
      </c>
      <c r="C12799" s="45" t="s">
        <v>1203</v>
      </c>
      <c r="D12799" s="23" t="s">
        <v>5751</v>
      </c>
      <c r="E12799" s="23" t="s">
        <v>467</v>
      </c>
      <c r="F12799" s="40">
        <v>1.1200000000000001</v>
      </c>
      <c r="G12799" s="25">
        <v>2295</v>
      </c>
      <c r="H12799" s="25">
        <v>2570</v>
      </c>
      <c r="I12799" s="25"/>
      <c r="J12799" s="58" t="e">
        <f>HYPERLINK("#"&amp;"Insumos"&amp;"!A"&amp;MATCH($B12799,#REF!,0),"Ins "&amp;$B12799)</f>
        <v>#REF!</v>
      </c>
      <c r="M12799" s="220"/>
    </row>
    <row r="12800" spans="1:13" x14ac:dyDescent="0.2">
      <c r="A12800" s="35" t="s">
        <v>3140</v>
      </c>
      <c r="B12800" s="1" t="s">
        <v>5198</v>
      </c>
      <c r="C12800" s="45" t="s">
        <v>296</v>
      </c>
      <c r="D12800" s="23" t="s">
        <v>5751</v>
      </c>
      <c r="E12800" s="23" t="s">
        <v>287</v>
      </c>
      <c r="F12800" s="40">
        <v>0.67</v>
      </c>
      <c r="G12800" s="25">
        <v>5738</v>
      </c>
      <c r="H12800" s="25">
        <v>3844</v>
      </c>
      <c r="I12800" s="25"/>
      <c r="J12800" s="58" t="e">
        <f>HYPERLINK("#"&amp;"Insumos"&amp;"!A"&amp;MATCH($B12800,#REF!,0),"Ins "&amp;$B12800)</f>
        <v>#REF!</v>
      </c>
      <c r="M12800" s="220"/>
    </row>
    <row r="12801" spans="1:13" x14ac:dyDescent="0.2">
      <c r="A12801" s="35" t="s">
        <v>3140</v>
      </c>
      <c r="B12801" s="1" t="s">
        <v>1050</v>
      </c>
      <c r="C12801" s="45" t="s">
        <v>1063</v>
      </c>
      <c r="D12801" s="23" t="s">
        <v>5751</v>
      </c>
      <c r="E12801" s="23" t="s">
        <v>4136</v>
      </c>
      <c r="F12801" s="40">
        <v>0.27</v>
      </c>
      <c r="G12801" s="25">
        <v>34</v>
      </c>
      <c r="H12801" s="25">
        <v>9</v>
      </c>
      <c r="I12801" s="25"/>
      <c r="J12801" s="58" t="e">
        <f>HYPERLINK("#"&amp;"Insumos"&amp;"!A"&amp;MATCH($B12801,#REF!,0),"Ins "&amp;$B12801)</f>
        <v>#REF!</v>
      </c>
      <c r="M12801" s="220"/>
    </row>
    <row r="12802" spans="1:13" ht="38.25" x14ac:dyDescent="0.2">
      <c r="A12802" s="36" t="s">
        <v>3141</v>
      </c>
      <c r="B12802" s="26" t="s">
        <v>6816</v>
      </c>
      <c r="C12802" s="79" t="s">
        <v>10829</v>
      </c>
      <c r="D12802" s="37" t="s">
        <v>5608</v>
      </c>
      <c r="E12802" s="37" t="s">
        <v>464</v>
      </c>
      <c r="F12802" s="41"/>
      <c r="G12802" s="27"/>
      <c r="H12802" s="27"/>
      <c r="I12802" s="27">
        <v>136299</v>
      </c>
      <c r="M12802" s="220">
        <f t="shared" si="199"/>
        <v>178497</v>
      </c>
    </row>
    <row r="12803" spans="1:13" x14ac:dyDescent="0.2">
      <c r="A12803" s="35" t="s">
        <v>3141</v>
      </c>
      <c r="B12803" s="1" t="s">
        <v>5572</v>
      </c>
      <c r="C12803" s="45" t="s">
        <v>971</v>
      </c>
      <c r="D12803" s="23" t="s">
        <v>5734</v>
      </c>
      <c r="E12803" s="23" t="s">
        <v>4141</v>
      </c>
      <c r="F12803" s="40">
        <v>2.62</v>
      </c>
      <c r="G12803" s="25">
        <v>37863</v>
      </c>
      <c r="H12803" s="25">
        <v>99201</v>
      </c>
      <c r="I12803" s="25"/>
      <c r="J12803" s="58" t="e">
        <f>HYPERLINK("#"&amp;"Insumos"&amp;"!A"&amp;MATCH($B12803,#REF!,0),"Ins "&amp;$B12803)</f>
        <v>#REF!</v>
      </c>
      <c r="M12803" s="220"/>
    </row>
    <row r="12804" spans="1:13" x14ac:dyDescent="0.2">
      <c r="A12804" s="35" t="s">
        <v>3141</v>
      </c>
      <c r="B12804" s="1" t="s">
        <v>263</v>
      </c>
      <c r="C12804" s="45" t="s">
        <v>696</v>
      </c>
      <c r="D12804" s="23" t="s">
        <v>5534</v>
      </c>
      <c r="E12804" s="23" t="s">
        <v>4140</v>
      </c>
      <c r="F12804" s="40">
        <v>3.2000000000000002E-3</v>
      </c>
      <c r="G12804" s="25">
        <v>187426</v>
      </c>
      <c r="H12804" s="25">
        <v>600</v>
      </c>
      <c r="I12804" s="25"/>
      <c r="J12804" s="58" t="e">
        <f>HYPERLINK("#"&amp;"Insumos"&amp;"!A"&amp;MATCH($B12804,#REF!,0),"Ins "&amp;$B12804)</f>
        <v>#REF!</v>
      </c>
      <c r="M12804" s="220"/>
    </row>
    <row r="12805" spans="1:13" x14ac:dyDescent="0.2">
      <c r="A12805" s="35" t="s">
        <v>3141</v>
      </c>
      <c r="B12805" s="1" t="s">
        <v>5533</v>
      </c>
      <c r="C12805" s="45" t="s">
        <v>5892</v>
      </c>
      <c r="D12805" s="23" t="s">
        <v>977</v>
      </c>
      <c r="E12805" s="23" t="s">
        <v>4134</v>
      </c>
      <c r="F12805" s="40">
        <v>0.2</v>
      </c>
      <c r="G12805" s="25">
        <v>3623</v>
      </c>
      <c r="H12805" s="25">
        <v>725</v>
      </c>
      <c r="I12805" s="25"/>
      <c r="J12805" s="58" t="e">
        <f>HYPERLINK("#"&amp;"Insumos"&amp;"!A"&amp;MATCH($B12805,#REF!,0),"Ins "&amp;$B12805)</f>
        <v>#REF!</v>
      </c>
      <c r="M12805" s="220"/>
    </row>
    <row r="12806" spans="1:13" x14ac:dyDescent="0.2">
      <c r="A12806" s="35" t="s">
        <v>3141</v>
      </c>
      <c r="B12806" s="1" t="s">
        <v>4598</v>
      </c>
      <c r="C12806" s="45" t="s">
        <v>8895</v>
      </c>
      <c r="D12806" s="23" t="s">
        <v>5751</v>
      </c>
      <c r="E12806" s="23" t="s">
        <v>467</v>
      </c>
      <c r="F12806" s="40">
        <v>0.14000000000000001</v>
      </c>
      <c r="G12806" s="25">
        <v>6656</v>
      </c>
      <c r="H12806" s="25">
        <v>932</v>
      </c>
      <c r="I12806" s="25"/>
      <c r="J12806" s="58" t="e">
        <f>HYPERLINK("#"&amp;"Insumos"&amp;"!A"&amp;MATCH($B12806,#REF!,0),"Ins "&amp;$B12806)</f>
        <v>#REF!</v>
      </c>
      <c r="M12806" s="220"/>
    </row>
    <row r="12807" spans="1:13" x14ac:dyDescent="0.2">
      <c r="A12807" s="35" t="s">
        <v>3141</v>
      </c>
      <c r="B12807" s="1" t="s">
        <v>4605</v>
      </c>
      <c r="C12807" s="45" t="s">
        <v>9465</v>
      </c>
      <c r="D12807" s="23" t="s">
        <v>5751</v>
      </c>
      <c r="E12807" s="23" t="s">
        <v>465</v>
      </c>
      <c r="F12807" s="40">
        <v>0.56000000000000005</v>
      </c>
      <c r="G12807" s="25">
        <v>41600</v>
      </c>
      <c r="H12807" s="25">
        <v>23296</v>
      </c>
      <c r="I12807" s="25"/>
      <c r="J12807" s="58" t="e">
        <f>HYPERLINK("#"&amp;"Insumos"&amp;"!A"&amp;MATCH($B12807,#REF!,0),"Ins "&amp;$B12807)</f>
        <v>#REF!</v>
      </c>
      <c r="M12807" s="220"/>
    </row>
    <row r="12808" spans="1:13" x14ac:dyDescent="0.2">
      <c r="A12808" s="35" t="s">
        <v>3141</v>
      </c>
      <c r="B12808" s="1" t="s">
        <v>5007</v>
      </c>
      <c r="C12808" s="45" t="s">
        <v>720</v>
      </c>
      <c r="D12808" s="23" t="s">
        <v>5751</v>
      </c>
      <c r="E12808" s="23" t="s">
        <v>4134</v>
      </c>
      <c r="F12808" s="40">
        <v>2.7</v>
      </c>
      <c r="G12808" s="25">
        <v>1897</v>
      </c>
      <c r="H12808" s="25">
        <v>5122</v>
      </c>
      <c r="I12808" s="25"/>
      <c r="J12808" s="58" t="e">
        <f>HYPERLINK("#"&amp;"Insumos"&amp;"!A"&amp;MATCH($B12808,#REF!,0),"Ins "&amp;$B12808)</f>
        <v>#REF!</v>
      </c>
      <c r="M12808" s="220"/>
    </row>
    <row r="12809" spans="1:13" x14ac:dyDescent="0.2">
      <c r="A12809" s="35" t="s">
        <v>3141</v>
      </c>
      <c r="B12809" s="1" t="s">
        <v>5162</v>
      </c>
      <c r="C12809" s="45" t="s">
        <v>1203</v>
      </c>
      <c r="D12809" s="23" t="s">
        <v>5751</v>
      </c>
      <c r="E12809" s="23" t="s">
        <v>467</v>
      </c>
      <c r="F12809" s="40">
        <v>1.1200000000000001</v>
      </c>
      <c r="G12809" s="25">
        <v>2295</v>
      </c>
      <c r="H12809" s="25">
        <v>2570</v>
      </c>
      <c r="I12809" s="25"/>
      <c r="J12809" s="58" t="e">
        <f>HYPERLINK("#"&amp;"Insumos"&amp;"!A"&amp;MATCH($B12809,#REF!,0),"Ins "&amp;$B12809)</f>
        <v>#REF!</v>
      </c>
      <c r="M12809" s="220"/>
    </row>
    <row r="12810" spans="1:13" x14ac:dyDescent="0.2">
      <c r="A12810" s="35" t="s">
        <v>3141</v>
      </c>
      <c r="B12810" s="1" t="s">
        <v>5198</v>
      </c>
      <c r="C12810" s="45" t="s">
        <v>296</v>
      </c>
      <c r="D12810" s="23" t="s">
        <v>5751</v>
      </c>
      <c r="E12810" s="23" t="s">
        <v>287</v>
      </c>
      <c r="F12810" s="40">
        <v>0.67</v>
      </c>
      <c r="G12810" s="25">
        <v>5738</v>
      </c>
      <c r="H12810" s="25">
        <v>3844</v>
      </c>
      <c r="I12810" s="25"/>
      <c r="J12810" s="58" t="e">
        <f>HYPERLINK("#"&amp;"Insumos"&amp;"!A"&amp;MATCH($B12810,#REF!,0),"Ins "&amp;$B12810)</f>
        <v>#REF!</v>
      </c>
      <c r="M12810" s="220"/>
    </row>
    <row r="12811" spans="1:13" x14ac:dyDescent="0.2">
      <c r="A12811" s="35" t="s">
        <v>3141</v>
      </c>
      <c r="B12811" s="1" t="s">
        <v>1050</v>
      </c>
      <c r="C12811" s="45" t="s">
        <v>1063</v>
      </c>
      <c r="D12811" s="23" t="s">
        <v>5751</v>
      </c>
      <c r="E12811" s="23" t="s">
        <v>4136</v>
      </c>
      <c r="F12811" s="40">
        <v>0.27</v>
      </c>
      <c r="G12811" s="25">
        <v>34</v>
      </c>
      <c r="H12811" s="25">
        <v>9</v>
      </c>
      <c r="I12811" s="25"/>
      <c r="J12811" s="58" t="e">
        <f>HYPERLINK("#"&amp;"Insumos"&amp;"!A"&amp;MATCH($B12811,#REF!,0),"Ins "&amp;$B12811)</f>
        <v>#REF!</v>
      </c>
      <c r="M12811" s="220"/>
    </row>
    <row r="12812" spans="1:13" ht="38.25" x14ac:dyDescent="0.2">
      <c r="A12812" s="36" t="s">
        <v>3142</v>
      </c>
      <c r="B12812" s="26" t="s">
        <v>6816</v>
      </c>
      <c r="C12812" s="79" t="s">
        <v>10830</v>
      </c>
      <c r="D12812" s="37" t="s">
        <v>5608</v>
      </c>
      <c r="E12812" s="37" t="s">
        <v>464</v>
      </c>
      <c r="F12812" s="41"/>
      <c r="G12812" s="27"/>
      <c r="H12812" s="27"/>
      <c r="I12812" s="27">
        <v>135583</v>
      </c>
      <c r="M12812" s="220">
        <f t="shared" ref="M12812:M12864" si="200">ROUND(I12812*(1+$L$2),0)</f>
        <v>177559</v>
      </c>
    </row>
    <row r="12813" spans="1:13" x14ac:dyDescent="0.2">
      <c r="A12813" s="35" t="s">
        <v>3142</v>
      </c>
      <c r="B12813" s="1" t="s">
        <v>5572</v>
      </c>
      <c r="C12813" s="45" t="s">
        <v>971</v>
      </c>
      <c r="D12813" s="23" t="s">
        <v>5734</v>
      </c>
      <c r="E12813" s="23" t="s">
        <v>4141</v>
      </c>
      <c r="F12813" s="40">
        <v>2.62</v>
      </c>
      <c r="G12813" s="25">
        <v>37863</v>
      </c>
      <c r="H12813" s="25">
        <v>99201</v>
      </c>
      <c r="I12813" s="25"/>
      <c r="J12813" s="58" t="e">
        <f>HYPERLINK("#"&amp;"Insumos"&amp;"!A"&amp;MATCH($B12813,#REF!,0),"Ins "&amp;$B12813)</f>
        <v>#REF!</v>
      </c>
      <c r="M12813" s="220"/>
    </row>
    <row r="12814" spans="1:13" x14ac:dyDescent="0.2">
      <c r="A12814" s="35" t="s">
        <v>3142</v>
      </c>
      <c r="B12814" s="1" t="s">
        <v>263</v>
      </c>
      <c r="C12814" s="45" t="s">
        <v>696</v>
      </c>
      <c r="D12814" s="23" t="s">
        <v>5534</v>
      </c>
      <c r="E12814" s="23" t="s">
        <v>4140</v>
      </c>
      <c r="F12814" s="40">
        <v>2.8E-3</v>
      </c>
      <c r="G12814" s="25">
        <v>187426</v>
      </c>
      <c r="H12814" s="25">
        <v>525</v>
      </c>
      <c r="I12814" s="25"/>
      <c r="J12814" s="58" t="e">
        <f>HYPERLINK("#"&amp;"Insumos"&amp;"!A"&amp;MATCH($B12814,#REF!,0),"Ins "&amp;$B12814)</f>
        <v>#REF!</v>
      </c>
      <c r="M12814" s="220"/>
    </row>
    <row r="12815" spans="1:13" x14ac:dyDescent="0.2">
      <c r="A12815" s="35" t="s">
        <v>3142</v>
      </c>
      <c r="B12815" s="1" t="s">
        <v>5533</v>
      </c>
      <c r="C12815" s="45" t="s">
        <v>5892</v>
      </c>
      <c r="D12815" s="23" t="s">
        <v>977</v>
      </c>
      <c r="E12815" s="23" t="s">
        <v>4134</v>
      </c>
      <c r="F12815" s="40">
        <v>0.2</v>
      </c>
      <c r="G12815" s="25">
        <v>3623</v>
      </c>
      <c r="H12815" s="25">
        <v>725</v>
      </c>
      <c r="I12815" s="25"/>
      <c r="J12815" s="58" t="e">
        <f>HYPERLINK("#"&amp;"Insumos"&amp;"!A"&amp;MATCH($B12815,#REF!,0),"Ins "&amp;$B12815)</f>
        <v>#REF!</v>
      </c>
      <c r="M12815" s="220"/>
    </row>
    <row r="12816" spans="1:13" x14ac:dyDescent="0.2">
      <c r="A12816" s="35" t="s">
        <v>3142</v>
      </c>
      <c r="B12816" s="1" t="s">
        <v>4598</v>
      </c>
      <c r="C12816" s="45" t="s">
        <v>8895</v>
      </c>
      <c r="D12816" s="23" t="s">
        <v>5751</v>
      </c>
      <c r="E12816" s="23" t="s">
        <v>467</v>
      </c>
      <c r="F12816" s="40">
        <v>0.14000000000000001</v>
      </c>
      <c r="G12816" s="25">
        <v>6656</v>
      </c>
      <c r="H12816" s="25">
        <v>932</v>
      </c>
      <c r="I12816" s="25"/>
      <c r="J12816" s="58" t="e">
        <f>HYPERLINK("#"&amp;"Insumos"&amp;"!A"&amp;MATCH($B12816,#REF!,0),"Ins "&amp;$B12816)</f>
        <v>#REF!</v>
      </c>
      <c r="M12816" s="220"/>
    </row>
    <row r="12817" spans="1:13" ht="25.5" x14ac:dyDescent="0.2">
      <c r="A12817" s="35" t="s">
        <v>3142</v>
      </c>
      <c r="B12817" s="1" t="s">
        <v>4608</v>
      </c>
      <c r="C12817" s="45" t="s">
        <v>8899</v>
      </c>
      <c r="D12817" s="23" t="s">
        <v>5751</v>
      </c>
      <c r="E12817" s="23" t="s">
        <v>465</v>
      </c>
      <c r="F12817" s="40">
        <v>0.56000000000000005</v>
      </c>
      <c r="G12817" s="25">
        <v>40456</v>
      </c>
      <c r="H12817" s="25">
        <v>22655</v>
      </c>
      <c r="I12817" s="25"/>
      <c r="J12817" s="58" t="e">
        <f>HYPERLINK("#"&amp;"Insumos"&amp;"!A"&amp;MATCH($B12817,#REF!,0),"Ins "&amp;$B12817)</f>
        <v>#REF!</v>
      </c>
      <c r="M12817" s="220"/>
    </row>
    <row r="12818" spans="1:13" x14ac:dyDescent="0.2">
      <c r="A12818" s="35" t="s">
        <v>3142</v>
      </c>
      <c r="B12818" s="1" t="s">
        <v>5007</v>
      </c>
      <c r="C12818" s="45" t="s">
        <v>720</v>
      </c>
      <c r="D12818" s="23" t="s">
        <v>5751</v>
      </c>
      <c r="E12818" s="23" t="s">
        <v>4134</v>
      </c>
      <c r="F12818" s="40">
        <v>2.7</v>
      </c>
      <c r="G12818" s="25">
        <v>1897</v>
      </c>
      <c r="H12818" s="25">
        <v>5122</v>
      </c>
      <c r="I12818" s="25"/>
      <c r="J12818" s="58" t="e">
        <f>HYPERLINK("#"&amp;"Insumos"&amp;"!A"&amp;MATCH($B12818,#REF!,0),"Ins "&amp;$B12818)</f>
        <v>#REF!</v>
      </c>
      <c r="M12818" s="220"/>
    </row>
    <row r="12819" spans="1:13" x14ac:dyDescent="0.2">
      <c r="A12819" s="35" t="s">
        <v>3142</v>
      </c>
      <c r="B12819" s="1" t="s">
        <v>5162</v>
      </c>
      <c r="C12819" s="45" t="s">
        <v>1203</v>
      </c>
      <c r="D12819" s="23" t="s">
        <v>5751</v>
      </c>
      <c r="E12819" s="23" t="s">
        <v>467</v>
      </c>
      <c r="F12819" s="40">
        <v>1.1200000000000001</v>
      </c>
      <c r="G12819" s="25">
        <v>2295</v>
      </c>
      <c r="H12819" s="25">
        <v>2570</v>
      </c>
      <c r="I12819" s="25"/>
      <c r="J12819" s="58" t="e">
        <f>HYPERLINK("#"&amp;"Insumos"&amp;"!A"&amp;MATCH($B12819,#REF!,0),"Ins "&amp;$B12819)</f>
        <v>#REF!</v>
      </c>
      <c r="M12819" s="220"/>
    </row>
    <row r="12820" spans="1:13" x14ac:dyDescent="0.2">
      <c r="A12820" s="35" t="s">
        <v>3142</v>
      </c>
      <c r="B12820" s="1" t="s">
        <v>5198</v>
      </c>
      <c r="C12820" s="45" t="s">
        <v>296</v>
      </c>
      <c r="D12820" s="23" t="s">
        <v>5751</v>
      </c>
      <c r="E12820" s="23" t="s">
        <v>287</v>
      </c>
      <c r="F12820" s="40">
        <v>0.67</v>
      </c>
      <c r="G12820" s="25">
        <v>5738</v>
      </c>
      <c r="H12820" s="25">
        <v>3844</v>
      </c>
      <c r="I12820" s="25"/>
      <c r="J12820" s="58" t="e">
        <f>HYPERLINK("#"&amp;"Insumos"&amp;"!A"&amp;MATCH($B12820,#REF!,0),"Ins "&amp;$B12820)</f>
        <v>#REF!</v>
      </c>
      <c r="M12820" s="220"/>
    </row>
    <row r="12821" spans="1:13" x14ac:dyDescent="0.2">
      <c r="A12821" s="35" t="s">
        <v>3142</v>
      </c>
      <c r="B12821" s="1" t="s">
        <v>1050</v>
      </c>
      <c r="C12821" s="45" t="s">
        <v>1063</v>
      </c>
      <c r="D12821" s="23" t="s">
        <v>5751</v>
      </c>
      <c r="E12821" s="23" t="s">
        <v>4136</v>
      </c>
      <c r="F12821" s="40">
        <v>0.27</v>
      </c>
      <c r="G12821" s="25">
        <v>34</v>
      </c>
      <c r="H12821" s="25">
        <v>9</v>
      </c>
      <c r="I12821" s="25"/>
      <c r="J12821" s="58" t="e">
        <f>HYPERLINK("#"&amp;"Insumos"&amp;"!A"&amp;MATCH($B12821,#REF!,0),"Ins "&amp;$B12821)</f>
        <v>#REF!</v>
      </c>
      <c r="M12821" s="220"/>
    </row>
    <row r="12822" spans="1:13" ht="38.25" x14ac:dyDescent="0.2">
      <c r="A12822" s="36" t="s">
        <v>3143</v>
      </c>
      <c r="B12822" s="26" t="s">
        <v>6816</v>
      </c>
      <c r="C12822" s="79" t="s">
        <v>10831</v>
      </c>
      <c r="D12822" s="37" t="s">
        <v>5608</v>
      </c>
      <c r="E12822" s="37" t="s">
        <v>464</v>
      </c>
      <c r="F12822" s="41"/>
      <c r="G12822" s="27"/>
      <c r="H12822" s="27"/>
      <c r="I12822" s="27">
        <v>132702</v>
      </c>
      <c r="M12822" s="220">
        <f t="shared" si="200"/>
        <v>173787</v>
      </c>
    </row>
    <row r="12823" spans="1:13" x14ac:dyDescent="0.2">
      <c r="A12823" s="35" t="s">
        <v>3143</v>
      </c>
      <c r="B12823" s="1" t="s">
        <v>5572</v>
      </c>
      <c r="C12823" s="45" t="s">
        <v>971</v>
      </c>
      <c r="D12823" s="23" t="s">
        <v>5734</v>
      </c>
      <c r="E12823" s="23" t="s">
        <v>4141</v>
      </c>
      <c r="F12823" s="40">
        <v>2.62</v>
      </c>
      <c r="G12823" s="25">
        <v>37863</v>
      </c>
      <c r="H12823" s="25">
        <v>99201</v>
      </c>
      <c r="I12823" s="25"/>
      <c r="J12823" s="58" t="e">
        <f>HYPERLINK("#"&amp;"Insumos"&amp;"!A"&amp;MATCH($B12823,#REF!,0),"Ins "&amp;$B12823)</f>
        <v>#REF!</v>
      </c>
      <c r="M12823" s="220"/>
    </row>
    <row r="12824" spans="1:13" x14ac:dyDescent="0.2">
      <c r="A12824" s="35" t="s">
        <v>3143</v>
      </c>
      <c r="B12824" s="1" t="s">
        <v>263</v>
      </c>
      <c r="C12824" s="45" t="s">
        <v>696</v>
      </c>
      <c r="D12824" s="23" t="s">
        <v>5534</v>
      </c>
      <c r="E12824" s="23" t="s">
        <v>4140</v>
      </c>
      <c r="F12824" s="40">
        <v>2.8E-3</v>
      </c>
      <c r="G12824" s="25">
        <v>187426</v>
      </c>
      <c r="H12824" s="25">
        <v>525</v>
      </c>
      <c r="I12824" s="25"/>
      <c r="J12824" s="58" t="e">
        <f>HYPERLINK("#"&amp;"Insumos"&amp;"!A"&amp;MATCH($B12824,#REF!,0),"Ins "&amp;$B12824)</f>
        <v>#REF!</v>
      </c>
      <c r="M12824" s="220"/>
    </row>
    <row r="12825" spans="1:13" x14ac:dyDescent="0.2">
      <c r="A12825" s="35" t="s">
        <v>3143</v>
      </c>
      <c r="B12825" s="1" t="s">
        <v>5533</v>
      </c>
      <c r="C12825" s="45" t="s">
        <v>5892</v>
      </c>
      <c r="D12825" s="23" t="s">
        <v>977</v>
      </c>
      <c r="E12825" s="23" t="s">
        <v>4134</v>
      </c>
      <c r="F12825" s="40">
        <v>0.2</v>
      </c>
      <c r="G12825" s="25">
        <v>3623</v>
      </c>
      <c r="H12825" s="25">
        <v>725</v>
      </c>
      <c r="I12825" s="25"/>
      <c r="J12825" s="58" t="e">
        <f>HYPERLINK("#"&amp;"Insumos"&amp;"!A"&amp;MATCH($B12825,#REF!,0),"Ins "&amp;$B12825)</f>
        <v>#REF!</v>
      </c>
      <c r="M12825" s="220"/>
    </row>
    <row r="12826" spans="1:13" x14ac:dyDescent="0.2">
      <c r="A12826" s="35" t="s">
        <v>3143</v>
      </c>
      <c r="B12826" s="1" t="s">
        <v>4598</v>
      </c>
      <c r="C12826" s="45" t="s">
        <v>8895</v>
      </c>
      <c r="D12826" s="23" t="s">
        <v>5751</v>
      </c>
      <c r="E12826" s="23" t="s">
        <v>467</v>
      </c>
      <c r="F12826" s="40">
        <v>0.14000000000000001</v>
      </c>
      <c r="G12826" s="25">
        <v>6656</v>
      </c>
      <c r="H12826" s="25">
        <v>932</v>
      </c>
      <c r="I12826" s="25"/>
      <c r="J12826" s="58" t="e">
        <f>HYPERLINK("#"&amp;"Insumos"&amp;"!A"&amp;MATCH($B12826,#REF!,0),"Ins "&amp;$B12826)</f>
        <v>#REF!</v>
      </c>
      <c r="M12826" s="220"/>
    </row>
    <row r="12827" spans="1:13" ht="25.5" x14ac:dyDescent="0.2">
      <c r="A12827" s="35" t="s">
        <v>3143</v>
      </c>
      <c r="B12827" s="1" t="s">
        <v>4606</v>
      </c>
      <c r="C12827" s="45" t="s">
        <v>1447</v>
      </c>
      <c r="D12827" s="23" t="s">
        <v>5751</v>
      </c>
      <c r="E12827" s="23" t="s">
        <v>465</v>
      </c>
      <c r="F12827" s="40">
        <v>0.56000000000000005</v>
      </c>
      <c r="G12827" s="25">
        <v>35310</v>
      </c>
      <c r="H12827" s="25">
        <v>19774</v>
      </c>
      <c r="I12827" s="25"/>
      <c r="J12827" s="58" t="e">
        <f>HYPERLINK("#"&amp;"Insumos"&amp;"!A"&amp;MATCH($B12827,#REF!,0),"Ins "&amp;$B12827)</f>
        <v>#REF!</v>
      </c>
      <c r="M12827" s="220"/>
    </row>
    <row r="12828" spans="1:13" x14ac:dyDescent="0.2">
      <c r="A12828" s="35" t="s">
        <v>3143</v>
      </c>
      <c r="B12828" s="1" t="s">
        <v>5007</v>
      </c>
      <c r="C12828" s="45" t="s">
        <v>720</v>
      </c>
      <c r="D12828" s="23" t="s">
        <v>5751</v>
      </c>
      <c r="E12828" s="23" t="s">
        <v>4134</v>
      </c>
      <c r="F12828" s="40">
        <v>2.7</v>
      </c>
      <c r="G12828" s="25">
        <v>1897</v>
      </c>
      <c r="H12828" s="25">
        <v>5122</v>
      </c>
      <c r="I12828" s="25"/>
      <c r="J12828" s="58" t="e">
        <f>HYPERLINK("#"&amp;"Insumos"&amp;"!A"&amp;MATCH($B12828,#REF!,0),"Ins "&amp;$B12828)</f>
        <v>#REF!</v>
      </c>
      <c r="M12828" s="220"/>
    </row>
    <row r="12829" spans="1:13" x14ac:dyDescent="0.2">
      <c r="A12829" s="35" t="s">
        <v>3143</v>
      </c>
      <c r="B12829" s="1" t="s">
        <v>5162</v>
      </c>
      <c r="C12829" s="45" t="s">
        <v>1203</v>
      </c>
      <c r="D12829" s="23" t="s">
        <v>5751</v>
      </c>
      <c r="E12829" s="23" t="s">
        <v>467</v>
      </c>
      <c r="F12829" s="40">
        <v>1.1200000000000001</v>
      </c>
      <c r="G12829" s="25">
        <v>2295</v>
      </c>
      <c r="H12829" s="25">
        <v>2570</v>
      </c>
      <c r="I12829" s="25"/>
      <c r="J12829" s="58" t="e">
        <f>HYPERLINK("#"&amp;"Insumos"&amp;"!A"&amp;MATCH($B12829,#REF!,0),"Ins "&amp;$B12829)</f>
        <v>#REF!</v>
      </c>
      <c r="M12829" s="220"/>
    </row>
    <row r="12830" spans="1:13" x14ac:dyDescent="0.2">
      <c r="A12830" s="35" t="s">
        <v>3143</v>
      </c>
      <c r="B12830" s="1" t="s">
        <v>5198</v>
      </c>
      <c r="C12830" s="45" t="s">
        <v>296</v>
      </c>
      <c r="D12830" s="23" t="s">
        <v>5751</v>
      </c>
      <c r="E12830" s="23" t="s">
        <v>287</v>
      </c>
      <c r="F12830" s="40">
        <v>0.67</v>
      </c>
      <c r="G12830" s="25">
        <v>5738</v>
      </c>
      <c r="H12830" s="25">
        <v>3844</v>
      </c>
      <c r="I12830" s="25"/>
      <c r="J12830" s="58" t="e">
        <f>HYPERLINK("#"&amp;"Insumos"&amp;"!A"&amp;MATCH($B12830,#REF!,0),"Ins "&amp;$B12830)</f>
        <v>#REF!</v>
      </c>
      <c r="M12830" s="220"/>
    </row>
    <row r="12831" spans="1:13" x14ac:dyDescent="0.2">
      <c r="A12831" s="35" t="s">
        <v>3143</v>
      </c>
      <c r="B12831" s="1" t="s">
        <v>1050</v>
      </c>
      <c r="C12831" s="45" t="s">
        <v>1063</v>
      </c>
      <c r="D12831" s="23" t="s">
        <v>5751</v>
      </c>
      <c r="E12831" s="23" t="s">
        <v>4136</v>
      </c>
      <c r="F12831" s="40">
        <v>0.27</v>
      </c>
      <c r="G12831" s="25">
        <v>34</v>
      </c>
      <c r="H12831" s="25">
        <v>9</v>
      </c>
      <c r="I12831" s="25"/>
      <c r="J12831" s="58" t="e">
        <f>HYPERLINK("#"&amp;"Insumos"&amp;"!A"&amp;MATCH($B12831,#REF!,0),"Ins "&amp;$B12831)</f>
        <v>#REF!</v>
      </c>
      <c r="M12831" s="220"/>
    </row>
    <row r="12832" spans="1:13" ht="63.75" x14ac:dyDescent="0.2">
      <c r="A12832" s="36" t="s">
        <v>3144</v>
      </c>
      <c r="B12832" s="26" t="s">
        <v>6816</v>
      </c>
      <c r="C12832" s="79" t="s">
        <v>10832</v>
      </c>
      <c r="D12832" s="37" t="s">
        <v>5608</v>
      </c>
      <c r="E12832" s="37" t="s">
        <v>4134</v>
      </c>
      <c r="F12832" s="41"/>
      <c r="G12832" s="27"/>
      <c r="H12832" s="27"/>
      <c r="I12832" s="27">
        <v>159671</v>
      </c>
      <c r="M12832" s="220">
        <f t="shared" si="200"/>
        <v>209105</v>
      </c>
    </row>
    <row r="12833" spans="1:13" x14ac:dyDescent="0.2">
      <c r="A12833" s="35" t="s">
        <v>3144</v>
      </c>
      <c r="B12833" s="1" t="s">
        <v>5572</v>
      </c>
      <c r="C12833" s="45" t="s">
        <v>971</v>
      </c>
      <c r="D12833" s="23" t="s">
        <v>5734</v>
      </c>
      <c r="E12833" s="23" t="s">
        <v>4141</v>
      </c>
      <c r="F12833" s="40">
        <v>0.66</v>
      </c>
      <c r="G12833" s="25">
        <v>37863</v>
      </c>
      <c r="H12833" s="25">
        <v>24990</v>
      </c>
      <c r="I12833" s="25"/>
      <c r="J12833" s="58" t="e">
        <f>HYPERLINK("#"&amp;"Insumos"&amp;"!A"&amp;MATCH($B12833,#REF!,0),"Ins "&amp;$B12833)</f>
        <v>#REF!</v>
      </c>
      <c r="M12833" s="220"/>
    </row>
    <row r="12834" spans="1:13" x14ac:dyDescent="0.2">
      <c r="A12834" s="35" t="s">
        <v>3144</v>
      </c>
      <c r="B12834" s="1" t="s">
        <v>263</v>
      </c>
      <c r="C12834" s="45" t="s">
        <v>696</v>
      </c>
      <c r="D12834" s="23" t="s">
        <v>5534</v>
      </c>
      <c r="E12834" s="23" t="s">
        <v>4140</v>
      </c>
      <c r="F12834" s="40">
        <v>1.35E-2</v>
      </c>
      <c r="G12834" s="25">
        <v>187426</v>
      </c>
      <c r="H12834" s="25">
        <v>2530</v>
      </c>
      <c r="I12834" s="25"/>
      <c r="J12834" s="58" t="e">
        <f>HYPERLINK("#"&amp;"Insumos"&amp;"!A"&amp;MATCH($B12834,#REF!,0),"Ins "&amp;$B12834)</f>
        <v>#REF!</v>
      </c>
      <c r="M12834" s="220"/>
    </row>
    <row r="12835" spans="1:13" x14ac:dyDescent="0.2">
      <c r="A12835" s="35" t="s">
        <v>3144</v>
      </c>
      <c r="B12835" s="1" t="s">
        <v>5533</v>
      </c>
      <c r="C12835" s="45" t="s">
        <v>5892</v>
      </c>
      <c r="D12835" s="23" t="s">
        <v>977</v>
      </c>
      <c r="E12835" s="23" t="s">
        <v>4134</v>
      </c>
      <c r="F12835" s="40">
        <v>0.03</v>
      </c>
      <c r="G12835" s="25">
        <v>3623</v>
      </c>
      <c r="H12835" s="25">
        <v>109</v>
      </c>
      <c r="I12835" s="25"/>
      <c r="J12835" s="58" t="e">
        <f>HYPERLINK("#"&amp;"Insumos"&amp;"!A"&amp;MATCH($B12835,#REF!,0),"Ins "&amp;$B12835)</f>
        <v>#REF!</v>
      </c>
      <c r="M12835" s="220"/>
    </row>
    <row r="12836" spans="1:13" x14ac:dyDescent="0.2">
      <c r="A12836" s="35" t="s">
        <v>3144</v>
      </c>
      <c r="B12836" s="1" t="s">
        <v>5007</v>
      </c>
      <c r="C12836" s="45" t="s">
        <v>720</v>
      </c>
      <c r="D12836" s="23" t="s">
        <v>5751</v>
      </c>
      <c r="E12836" s="23" t="s">
        <v>4134</v>
      </c>
      <c r="F12836" s="40">
        <v>0.7</v>
      </c>
      <c r="G12836" s="25">
        <v>1897</v>
      </c>
      <c r="H12836" s="25">
        <v>1328</v>
      </c>
      <c r="I12836" s="25"/>
      <c r="J12836" s="58" t="e">
        <f>HYPERLINK("#"&amp;"Insumos"&amp;"!A"&amp;MATCH($B12836,#REF!,0),"Ins "&amp;$B12836)</f>
        <v>#REF!</v>
      </c>
      <c r="M12836" s="220"/>
    </row>
    <row r="12837" spans="1:13" x14ac:dyDescent="0.2">
      <c r="A12837" s="35" t="s">
        <v>3144</v>
      </c>
      <c r="B12837" s="1" t="s">
        <v>5167</v>
      </c>
      <c r="C12837" s="45" t="s">
        <v>161</v>
      </c>
      <c r="D12837" s="23" t="s">
        <v>5751</v>
      </c>
      <c r="E12837" s="23" t="s">
        <v>467</v>
      </c>
      <c r="F12837" s="40">
        <v>0.5</v>
      </c>
      <c r="G12837" s="25">
        <v>1896</v>
      </c>
      <c r="H12837" s="25">
        <v>948</v>
      </c>
      <c r="I12837" s="25"/>
      <c r="J12837" s="58" t="e">
        <f>HYPERLINK("#"&amp;"Insumos"&amp;"!A"&amp;MATCH($B12837,#REF!,0),"Ins "&amp;$B12837)</f>
        <v>#REF!</v>
      </c>
      <c r="M12837" s="220"/>
    </row>
    <row r="12838" spans="1:13" x14ac:dyDescent="0.2">
      <c r="A12838" s="35" t="s">
        <v>3144</v>
      </c>
      <c r="B12838" s="1" t="s">
        <v>1050</v>
      </c>
      <c r="C12838" s="45" t="s">
        <v>1063</v>
      </c>
      <c r="D12838" s="23" t="s">
        <v>5751</v>
      </c>
      <c r="E12838" s="23" t="s">
        <v>4136</v>
      </c>
      <c r="F12838" s="40">
        <v>0.01</v>
      </c>
      <c r="G12838" s="25">
        <v>34</v>
      </c>
      <c r="H12838" s="25">
        <v>0</v>
      </c>
      <c r="I12838" s="25"/>
      <c r="J12838" s="58" t="e">
        <f>HYPERLINK("#"&amp;"Insumos"&amp;"!A"&amp;MATCH($B12838,#REF!,0),"Ins "&amp;$B12838)</f>
        <v>#REF!</v>
      </c>
      <c r="M12838" s="220"/>
    </row>
    <row r="12839" spans="1:13" ht="51" x14ac:dyDescent="0.2">
      <c r="A12839" s="35" t="s">
        <v>3144</v>
      </c>
      <c r="B12839" s="1" t="s">
        <v>1647</v>
      </c>
      <c r="C12839" s="45" t="s">
        <v>1090</v>
      </c>
      <c r="D12839" s="23" t="s">
        <v>5751</v>
      </c>
      <c r="E12839" s="23" t="s">
        <v>4134</v>
      </c>
      <c r="F12839" s="40">
        <v>1</v>
      </c>
      <c r="G12839" s="25">
        <v>129766</v>
      </c>
      <c r="H12839" s="25">
        <v>129766</v>
      </c>
      <c r="I12839" s="25"/>
      <c r="J12839" s="58" t="e">
        <f>HYPERLINK("#"&amp;"Insumos"&amp;"!A"&amp;MATCH($B12839,#REF!,0),"Ins "&amp;$B12839)</f>
        <v>#REF!</v>
      </c>
      <c r="M12839" s="220"/>
    </row>
    <row r="12840" spans="1:13" ht="63.75" x14ac:dyDescent="0.2">
      <c r="A12840" s="36" t="s">
        <v>3146</v>
      </c>
      <c r="B12840" s="26" t="s">
        <v>6816</v>
      </c>
      <c r="C12840" s="79" t="s">
        <v>10833</v>
      </c>
      <c r="D12840" s="37" t="s">
        <v>5608</v>
      </c>
      <c r="E12840" s="37" t="s">
        <v>4134</v>
      </c>
      <c r="F12840" s="41"/>
      <c r="G12840" s="27"/>
      <c r="H12840" s="27"/>
      <c r="I12840" s="27">
        <v>241597</v>
      </c>
      <c r="M12840" s="220">
        <f t="shared" si="200"/>
        <v>316395</v>
      </c>
    </row>
    <row r="12841" spans="1:13" x14ac:dyDescent="0.2">
      <c r="A12841" s="35" t="s">
        <v>3146</v>
      </c>
      <c r="B12841" s="1" t="s">
        <v>5572</v>
      </c>
      <c r="C12841" s="45" t="s">
        <v>971</v>
      </c>
      <c r="D12841" s="23" t="s">
        <v>5734</v>
      </c>
      <c r="E12841" s="23" t="s">
        <v>4141</v>
      </c>
      <c r="F12841" s="40">
        <v>0.66</v>
      </c>
      <c r="G12841" s="25">
        <v>37863</v>
      </c>
      <c r="H12841" s="25">
        <v>24990</v>
      </c>
      <c r="I12841" s="25"/>
      <c r="J12841" s="58" t="e">
        <f>HYPERLINK("#"&amp;"Insumos"&amp;"!A"&amp;MATCH($B12841,#REF!,0),"Ins "&amp;$B12841)</f>
        <v>#REF!</v>
      </c>
      <c r="M12841" s="220"/>
    </row>
    <row r="12842" spans="1:13" x14ac:dyDescent="0.2">
      <c r="A12842" s="35" t="s">
        <v>3146</v>
      </c>
      <c r="B12842" s="1" t="s">
        <v>263</v>
      </c>
      <c r="C12842" s="45" t="s">
        <v>696</v>
      </c>
      <c r="D12842" s="23" t="s">
        <v>5534</v>
      </c>
      <c r="E12842" s="23" t="s">
        <v>4140</v>
      </c>
      <c r="F12842" s="40">
        <v>2.18E-2</v>
      </c>
      <c r="G12842" s="25">
        <v>187426</v>
      </c>
      <c r="H12842" s="25">
        <v>4086</v>
      </c>
      <c r="I12842" s="25"/>
      <c r="J12842" s="58" t="e">
        <f>HYPERLINK("#"&amp;"Insumos"&amp;"!A"&amp;MATCH($B12842,#REF!,0),"Ins "&amp;$B12842)</f>
        <v>#REF!</v>
      </c>
      <c r="M12842" s="220"/>
    </row>
    <row r="12843" spans="1:13" x14ac:dyDescent="0.2">
      <c r="A12843" s="35" t="s">
        <v>3146</v>
      </c>
      <c r="B12843" s="1" t="s">
        <v>5533</v>
      </c>
      <c r="C12843" s="45" t="s">
        <v>5892</v>
      </c>
      <c r="D12843" s="23" t="s">
        <v>977</v>
      </c>
      <c r="E12843" s="23" t="s">
        <v>4134</v>
      </c>
      <c r="F12843" s="40">
        <v>0.03</v>
      </c>
      <c r="G12843" s="25">
        <v>3623</v>
      </c>
      <c r="H12843" s="25">
        <v>109</v>
      </c>
      <c r="I12843" s="25"/>
      <c r="J12843" s="58" t="e">
        <f>HYPERLINK("#"&amp;"Insumos"&amp;"!A"&amp;MATCH($B12843,#REF!,0),"Ins "&amp;$B12843)</f>
        <v>#REF!</v>
      </c>
      <c r="M12843" s="220"/>
    </row>
    <row r="12844" spans="1:13" x14ac:dyDescent="0.2">
      <c r="A12844" s="35" t="s">
        <v>3146</v>
      </c>
      <c r="B12844" s="1" t="s">
        <v>5007</v>
      </c>
      <c r="C12844" s="45" t="s">
        <v>720</v>
      </c>
      <c r="D12844" s="23" t="s">
        <v>5751</v>
      </c>
      <c r="E12844" s="23" t="s">
        <v>4134</v>
      </c>
      <c r="F12844" s="40">
        <v>0.7</v>
      </c>
      <c r="G12844" s="25">
        <v>1897</v>
      </c>
      <c r="H12844" s="25">
        <v>1328</v>
      </c>
      <c r="I12844" s="25"/>
      <c r="J12844" s="58" t="e">
        <f>HYPERLINK("#"&amp;"Insumos"&amp;"!A"&amp;MATCH($B12844,#REF!,0),"Ins "&amp;$B12844)</f>
        <v>#REF!</v>
      </c>
      <c r="M12844" s="220"/>
    </row>
    <row r="12845" spans="1:13" x14ac:dyDescent="0.2">
      <c r="A12845" s="35" t="s">
        <v>3146</v>
      </c>
      <c r="B12845" s="1" t="s">
        <v>5167</v>
      </c>
      <c r="C12845" s="45" t="s">
        <v>161</v>
      </c>
      <c r="D12845" s="23" t="s">
        <v>5751</v>
      </c>
      <c r="E12845" s="23" t="s">
        <v>467</v>
      </c>
      <c r="F12845" s="40">
        <v>0.5</v>
      </c>
      <c r="G12845" s="25">
        <v>1896</v>
      </c>
      <c r="H12845" s="25">
        <v>948</v>
      </c>
      <c r="I12845" s="25"/>
      <c r="J12845" s="58" t="e">
        <f>HYPERLINK("#"&amp;"Insumos"&amp;"!A"&amp;MATCH($B12845,#REF!,0),"Ins "&amp;$B12845)</f>
        <v>#REF!</v>
      </c>
      <c r="M12845" s="220"/>
    </row>
    <row r="12846" spans="1:13" x14ac:dyDescent="0.2">
      <c r="A12846" s="35" t="s">
        <v>3146</v>
      </c>
      <c r="B12846" s="1" t="s">
        <v>1050</v>
      </c>
      <c r="C12846" s="45" t="s">
        <v>1063</v>
      </c>
      <c r="D12846" s="23" t="s">
        <v>5751</v>
      </c>
      <c r="E12846" s="23" t="s">
        <v>4136</v>
      </c>
      <c r="F12846" s="40">
        <v>0.01</v>
      </c>
      <c r="G12846" s="25">
        <v>34</v>
      </c>
      <c r="H12846" s="25">
        <v>0</v>
      </c>
      <c r="I12846" s="25"/>
      <c r="J12846" s="58" t="e">
        <f>HYPERLINK("#"&amp;"Insumos"&amp;"!A"&amp;MATCH($B12846,#REF!,0),"Ins "&amp;$B12846)</f>
        <v>#REF!</v>
      </c>
      <c r="M12846" s="220"/>
    </row>
    <row r="12847" spans="1:13" ht="51" x14ac:dyDescent="0.2">
      <c r="A12847" s="35" t="s">
        <v>3146</v>
      </c>
      <c r="B12847" s="1" t="s">
        <v>5487</v>
      </c>
      <c r="C12847" s="45" t="s">
        <v>1092</v>
      </c>
      <c r="D12847" s="23" t="s">
        <v>5751</v>
      </c>
      <c r="E12847" s="23" t="s">
        <v>4134</v>
      </c>
      <c r="F12847" s="40">
        <v>1</v>
      </c>
      <c r="G12847" s="25">
        <v>210136</v>
      </c>
      <c r="H12847" s="25">
        <v>210136</v>
      </c>
      <c r="I12847" s="25"/>
      <c r="J12847" s="58" t="e">
        <f>HYPERLINK("#"&amp;"Insumos"&amp;"!A"&amp;MATCH($B12847,#REF!,0),"Ins "&amp;$B12847)</f>
        <v>#REF!</v>
      </c>
      <c r="M12847" s="220"/>
    </row>
    <row r="12848" spans="1:13" ht="25.5" x14ac:dyDescent="0.2">
      <c r="A12848" s="36" t="s">
        <v>3147</v>
      </c>
      <c r="B12848" s="26" t="s">
        <v>6816</v>
      </c>
      <c r="C12848" s="79" t="s">
        <v>10834</v>
      </c>
      <c r="D12848" s="37" t="s">
        <v>5608</v>
      </c>
      <c r="E12848" s="37" t="s">
        <v>4134</v>
      </c>
      <c r="F12848" s="41"/>
      <c r="G12848" s="27"/>
      <c r="H12848" s="27"/>
      <c r="I12848" s="27">
        <v>51605</v>
      </c>
      <c r="M12848" s="220">
        <f t="shared" si="200"/>
        <v>67582</v>
      </c>
    </row>
    <row r="12849" spans="1:13" x14ac:dyDescent="0.2">
      <c r="A12849" s="35" t="s">
        <v>3147</v>
      </c>
      <c r="B12849" s="1" t="s">
        <v>5572</v>
      </c>
      <c r="C12849" s="45" t="s">
        <v>971</v>
      </c>
      <c r="D12849" s="23" t="s">
        <v>5734</v>
      </c>
      <c r="E12849" s="23" t="s">
        <v>4141</v>
      </c>
      <c r="F12849" s="40">
        <v>0.4</v>
      </c>
      <c r="G12849" s="25">
        <v>37863</v>
      </c>
      <c r="H12849" s="25">
        <v>15145</v>
      </c>
      <c r="I12849" s="25"/>
      <c r="J12849" s="58" t="e">
        <f>HYPERLINK("#"&amp;"Insumos"&amp;"!A"&amp;MATCH($B12849,#REF!,0),"Ins "&amp;$B12849)</f>
        <v>#REF!</v>
      </c>
      <c r="M12849" s="220"/>
    </row>
    <row r="12850" spans="1:13" x14ac:dyDescent="0.2">
      <c r="A12850" s="35" t="s">
        <v>3147</v>
      </c>
      <c r="B12850" s="1" t="s">
        <v>263</v>
      </c>
      <c r="C12850" s="45" t="s">
        <v>696</v>
      </c>
      <c r="D12850" s="23" t="s">
        <v>5534</v>
      </c>
      <c r="E12850" s="23" t="s">
        <v>4140</v>
      </c>
      <c r="F12850" s="40">
        <v>3.5999999999999999E-3</v>
      </c>
      <c r="G12850" s="25">
        <v>187426</v>
      </c>
      <c r="H12850" s="25">
        <v>675</v>
      </c>
      <c r="I12850" s="25"/>
      <c r="J12850" s="58" t="e">
        <f>HYPERLINK("#"&amp;"Insumos"&amp;"!A"&amp;MATCH($B12850,#REF!,0),"Ins "&amp;$B12850)</f>
        <v>#REF!</v>
      </c>
      <c r="M12850" s="220"/>
    </row>
    <row r="12851" spans="1:13" x14ac:dyDescent="0.2">
      <c r="A12851" s="35" t="s">
        <v>3147</v>
      </c>
      <c r="B12851" s="1" t="s">
        <v>5533</v>
      </c>
      <c r="C12851" s="45" t="s">
        <v>5892</v>
      </c>
      <c r="D12851" s="23" t="s">
        <v>977</v>
      </c>
      <c r="E12851" s="23" t="s">
        <v>4134</v>
      </c>
      <c r="F12851" s="40">
        <v>0.01</v>
      </c>
      <c r="G12851" s="25">
        <v>3623</v>
      </c>
      <c r="H12851" s="25">
        <v>36</v>
      </c>
      <c r="I12851" s="25"/>
      <c r="J12851" s="58" t="e">
        <f>HYPERLINK("#"&amp;"Insumos"&amp;"!A"&amp;MATCH($B12851,#REF!,0),"Ins "&amp;$B12851)</f>
        <v>#REF!</v>
      </c>
      <c r="M12851" s="220"/>
    </row>
    <row r="12852" spans="1:13" x14ac:dyDescent="0.2">
      <c r="A12852" s="35" t="s">
        <v>3147</v>
      </c>
      <c r="B12852" s="1" t="s">
        <v>5007</v>
      </c>
      <c r="C12852" s="45" t="s">
        <v>720</v>
      </c>
      <c r="D12852" s="23" t="s">
        <v>5751</v>
      </c>
      <c r="E12852" s="23" t="s">
        <v>4134</v>
      </c>
      <c r="F12852" s="40">
        <v>0.4</v>
      </c>
      <c r="G12852" s="25">
        <v>1897</v>
      </c>
      <c r="H12852" s="25">
        <v>759</v>
      </c>
      <c r="I12852" s="25"/>
      <c r="J12852" s="58" t="e">
        <f>HYPERLINK("#"&amp;"Insumos"&amp;"!A"&amp;MATCH($B12852,#REF!,0),"Ins "&amp;$B12852)</f>
        <v>#REF!</v>
      </c>
      <c r="M12852" s="220"/>
    </row>
    <row r="12853" spans="1:13" x14ac:dyDescent="0.2">
      <c r="A12853" s="35" t="s">
        <v>3147</v>
      </c>
      <c r="B12853" s="1" t="s">
        <v>5167</v>
      </c>
      <c r="C12853" s="45" t="s">
        <v>161</v>
      </c>
      <c r="D12853" s="23" t="s">
        <v>5751</v>
      </c>
      <c r="E12853" s="23" t="s">
        <v>467</v>
      </c>
      <c r="F12853" s="40">
        <v>0.08</v>
      </c>
      <c r="G12853" s="25">
        <v>1896</v>
      </c>
      <c r="H12853" s="25">
        <v>152</v>
      </c>
      <c r="I12853" s="25"/>
      <c r="J12853" s="58" t="e">
        <f>HYPERLINK("#"&amp;"Insumos"&amp;"!A"&amp;MATCH($B12853,#REF!,0),"Ins "&amp;$B12853)</f>
        <v>#REF!</v>
      </c>
      <c r="M12853" s="220"/>
    </row>
    <row r="12854" spans="1:13" x14ac:dyDescent="0.2">
      <c r="A12854" s="35" t="s">
        <v>3147</v>
      </c>
      <c r="B12854" s="1" t="s">
        <v>1050</v>
      </c>
      <c r="C12854" s="45" t="s">
        <v>1063</v>
      </c>
      <c r="D12854" s="23" t="s">
        <v>5751</v>
      </c>
      <c r="E12854" s="23" t="s">
        <v>4136</v>
      </c>
      <c r="F12854" s="40">
        <v>1.6E-2</v>
      </c>
      <c r="G12854" s="25">
        <v>34</v>
      </c>
      <c r="H12854" s="25">
        <v>1</v>
      </c>
      <c r="I12854" s="25"/>
      <c r="J12854" s="58" t="e">
        <f>HYPERLINK("#"&amp;"Insumos"&amp;"!A"&amp;MATCH($B12854,#REF!,0),"Ins "&amp;$B12854)</f>
        <v>#REF!</v>
      </c>
      <c r="M12854" s="220"/>
    </row>
    <row r="12855" spans="1:13" ht="25.5" x14ac:dyDescent="0.2">
      <c r="A12855" s="35" t="s">
        <v>3147</v>
      </c>
      <c r="B12855" s="1" t="s">
        <v>5496</v>
      </c>
      <c r="C12855" s="45" t="s">
        <v>1100</v>
      </c>
      <c r="D12855" s="23" t="s">
        <v>5751</v>
      </c>
      <c r="E12855" s="23" t="s">
        <v>4134</v>
      </c>
      <c r="F12855" s="40">
        <v>1</v>
      </c>
      <c r="G12855" s="25">
        <v>34837</v>
      </c>
      <c r="H12855" s="25">
        <v>34837</v>
      </c>
      <c r="I12855" s="25"/>
      <c r="J12855" s="58" t="e">
        <f>HYPERLINK("#"&amp;"Insumos"&amp;"!A"&amp;MATCH($B12855,#REF!,0),"Ins "&amp;$B12855)</f>
        <v>#REF!</v>
      </c>
      <c r="M12855" s="220"/>
    </row>
    <row r="12856" spans="1:13" ht="38.25" x14ac:dyDescent="0.2">
      <c r="A12856" s="36" t="s">
        <v>3148</v>
      </c>
      <c r="B12856" s="26" t="s">
        <v>6816</v>
      </c>
      <c r="C12856" s="79" t="s">
        <v>10835</v>
      </c>
      <c r="D12856" s="37" t="s">
        <v>5608</v>
      </c>
      <c r="E12856" s="37" t="s">
        <v>4134</v>
      </c>
      <c r="F12856" s="41"/>
      <c r="G12856" s="27"/>
      <c r="H12856" s="27"/>
      <c r="I12856" s="27">
        <v>47425</v>
      </c>
      <c r="M12856" s="220">
        <f t="shared" si="200"/>
        <v>62108</v>
      </c>
    </row>
    <row r="12857" spans="1:13" x14ac:dyDescent="0.2">
      <c r="A12857" s="35" t="s">
        <v>3148</v>
      </c>
      <c r="B12857" s="1" t="s">
        <v>5572</v>
      </c>
      <c r="C12857" s="45" t="s">
        <v>971</v>
      </c>
      <c r="D12857" s="23" t="s">
        <v>5734</v>
      </c>
      <c r="E12857" s="23" t="s">
        <v>4141</v>
      </c>
      <c r="F12857" s="40">
        <v>0.4</v>
      </c>
      <c r="G12857" s="25">
        <v>37863</v>
      </c>
      <c r="H12857" s="25">
        <v>15145</v>
      </c>
      <c r="I12857" s="25"/>
      <c r="J12857" s="58" t="e">
        <f>HYPERLINK("#"&amp;"Insumos"&amp;"!A"&amp;MATCH($B12857,#REF!,0),"Ins "&amp;$B12857)</f>
        <v>#REF!</v>
      </c>
      <c r="M12857" s="220"/>
    </row>
    <row r="12858" spans="1:13" x14ac:dyDescent="0.2">
      <c r="A12858" s="35" t="s">
        <v>3148</v>
      </c>
      <c r="B12858" s="1" t="s">
        <v>263</v>
      </c>
      <c r="C12858" s="45" t="s">
        <v>696</v>
      </c>
      <c r="D12858" s="23" t="s">
        <v>5534</v>
      </c>
      <c r="E12858" s="23" t="s">
        <v>4140</v>
      </c>
      <c r="F12858" s="40">
        <v>3.2000000000000002E-3</v>
      </c>
      <c r="G12858" s="25">
        <v>187426</v>
      </c>
      <c r="H12858" s="25">
        <v>600</v>
      </c>
      <c r="I12858" s="25"/>
      <c r="J12858" s="58" t="e">
        <f>HYPERLINK("#"&amp;"Insumos"&amp;"!A"&amp;MATCH($B12858,#REF!,0),"Ins "&amp;$B12858)</f>
        <v>#REF!</v>
      </c>
      <c r="M12858" s="220"/>
    </row>
    <row r="12859" spans="1:13" x14ac:dyDescent="0.2">
      <c r="A12859" s="35" t="s">
        <v>3148</v>
      </c>
      <c r="B12859" s="1" t="s">
        <v>5533</v>
      </c>
      <c r="C12859" s="45" t="s">
        <v>5892</v>
      </c>
      <c r="D12859" s="23" t="s">
        <v>977</v>
      </c>
      <c r="E12859" s="23" t="s">
        <v>4134</v>
      </c>
      <c r="F12859" s="40">
        <v>0.01</v>
      </c>
      <c r="G12859" s="25">
        <v>3623</v>
      </c>
      <c r="H12859" s="25">
        <v>36</v>
      </c>
      <c r="I12859" s="25"/>
      <c r="J12859" s="58" t="e">
        <f>HYPERLINK("#"&amp;"Insumos"&amp;"!A"&amp;MATCH($B12859,#REF!,0),"Ins "&amp;$B12859)</f>
        <v>#REF!</v>
      </c>
      <c r="M12859" s="220"/>
    </row>
    <row r="12860" spans="1:13" x14ac:dyDescent="0.2">
      <c r="A12860" s="35" t="s">
        <v>3148</v>
      </c>
      <c r="B12860" s="1" t="s">
        <v>5007</v>
      </c>
      <c r="C12860" s="45" t="s">
        <v>720</v>
      </c>
      <c r="D12860" s="23" t="s">
        <v>5751</v>
      </c>
      <c r="E12860" s="23" t="s">
        <v>4134</v>
      </c>
      <c r="F12860" s="40">
        <v>0.4</v>
      </c>
      <c r="G12860" s="25">
        <v>1897</v>
      </c>
      <c r="H12860" s="25">
        <v>759</v>
      </c>
      <c r="I12860" s="25"/>
      <c r="J12860" s="58" t="e">
        <f>HYPERLINK("#"&amp;"Insumos"&amp;"!A"&amp;MATCH($B12860,#REF!,0),"Ins "&amp;$B12860)</f>
        <v>#REF!</v>
      </c>
      <c r="M12860" s="220"/>
    </row>
    <row r="12861" spans="1:13" x14ac:dyDescent="0.2">
      <c r="A12861" s="35" t="s">
        <v>3148</v>
      </c>
      <c r="B12861" s="1" t="s">
        <v>5167</v>
      </c>
      <c r="C12861" s="45" t="s">
        <v>161</v>
      </c>
      <c r="D12861" s="23" t="s">
        <v>5751</v>
      </c>
      <c r="E12861" s="23" t="s">
        <v>467</v>
      </c>
      <c r="F12861" s="40">
        <v>0.08</v>
      </c>
      <c r="G12861" s="25">
        <v>1896</v>
      </c>
      <c r="H12861" s="25">
        <v>152</v>
      </c>
      <c r="I12861" s="25"/>
      <c r="J12861" s="58" t="e">
        <f>HYPERLINK("#"&amp;"Insumos"&amp;"!A"&amp;MATCH($B12861,#REF!,0),"Ins "&amp;$B12861)</f>
        <v>#REF!</v>
      </c>
      <c r="M12861" s="220"/>
    </row>
    <row r="12862" spans="1:13" x14ac:dyDescent="0.2">
      <c r="A12862" s="35" t="s">
        <v>3148</v>
      </c>
      <c r="B12862" s="1" t="s">
        <v>1050</v>
      </c>
      <c r="C12862" s="45" t="s">
        <v>1063</v>
      </c>
      <c r="D12862" s="23" t="s">
        <v>5751</v>
      </c>
      <c r="E12862" s="23" t="s">
        <v>4136</v>
      </c>
      <c r="F12862" s="40">
        <v>1.6E-2</v>
      </c>
      <c r="G12862" s="25">
        <v>34</v>
      </c>
      <c r="H12862" s="25">
        <v>1</v>
      </c>
      <c r="I12862" s="25"/>
      <c r="J12862" s="58" t="e">
        <f>HYPERLINK("#"&amp;"Insumos"&amp;"!A"&amp;MATCH($B12862,#REF!,0),"Ins "&amp;$B12862)</f>
        <v>#REF!</v>
      </c>
      <c r="M12862" s="220"/>
    </row>
    <row r="12863" spans="1:13" ht="25.5" x14ac:dyDescent="0.2">
      <c r="A12863" s="35" t="s">
        <v>3148</v>
      </c>
      <c r="B12863" s="1" t="s">
        <v>1645</v>
      </c>
      <c r="C12863" s="45" t="s">
        <v>1088</v>
      </c>
      <c r="D12863" s="23" t="s">
        <v>5751</v>
      </c>
      <c r="E12863" s="23" t="s">
        <v>4134</v>
      </c>
      <c r="F12863" s="40">
        <v>1</v>
      </c>
      <c r="G12863" s="25">
        <v>30732</v>
      </c>
      <c r="H12863" s="25">
        <v>30732</v>
      </c>
      <c r="I12863" s="25"/>
      <c r="J12863" s="58" t="e">
        <f>HYPERLINK("#"&amp;"Insumos"&amp;"!A"&amp;MATCH($B12863,#REF!,0),"Ins "&amp;$B12863)</f>
        <v>#REF!</v>
      </c>
      <c r="M12863" s="220"/>
    </row>
    <row r="12864" spans="1:13" ht="38.25" x14ac:dyDescent="0.2">
      <c r="A12864" s="36" t="s">
        <v>3149</v>
      </c>
      <c r="B12864" s="26" t="s">
        <v>6816</v>
      </c>
      <c r="C12864" s="79" t="s">
        <v>10836</v>
      </c>
      <c r="D12864" s="37" t="s">
        <v>5608</v>
      </c>
      <c r="E12864" s="37" t="s">
        <v>4134</v>
      </c>
      <c r="F12864" s="41"/>
      <c r="G12864" s="27"/>
      <c r="H12864" s="27"/>
      <c r="I12864" s="27">
        <v>27548</v>
      </c>
      <c r="M12864" s="220">
        <f t="shared" si="200"/>
        <v>36077</v>
      </c>
    </row>
    <row r="12865" spans="1:13" x14ac:dyDescent="0.2">
      <c r="A12865" s="35" t="s">
        <v>3149</v>
      </c>
      <c r="B12865" s="1" t="s">
        <v>5572</v>
      </c>
      <c r="C12865" s="45" t="s">
        <v>971</v>
      </c>
      <c r="D12865" s="23" t="s">
        <v>5734</v>
      </c>
      <c r="E12865" s="23" t="s">
        <v>4141</v>
      </c>
      <c r="F12865" s="40">
        <v>0.2</v>
      </c>
      <c r="G12865" s="25">
        <v>37863</v>
      </c>
      <c r="H12865" s="25">
        <v>7573</v>
      </c>
      <c r="I12865" s="25"/>
      <c r="J12865" s="58" t="e">
        <f>HYPERLINK("#"&amp;"Insumos"&amp;"!A"&amp;MATCH($B12865,#REF!,0),"Ins "&amp;$B12865)</f>
        <v>#REF!</v>
      </c>
      <c r="M12865" s="220"/>
    </row>
    <row r="12866" spans="1:13" x14ac:dyDescent="0.2">
      <c r="A12866" s="35" t="s">
        <v>3149</v>
      </c>
      <c r="B12866" s="1" t="s">
        <v>263</v>
      </c>
      <c r="C12866" s="45" t="s">
        <v>696</v>
      </c>
      <c r="D12866" s="23" t="s">
        <v>5534</v>
      </c>
      <c r="E12866" s="23" t="s">
        <v>4140</v>
      </c>
      <c r="F12866" s="40">
        <v>1.9E-3</v>
      </c>
      <c r="G12866" s="25">
        <v>187426</v>
      </c>
      <c r="H12866" s="25">
        <v>356</v>
      </c>
      <c r="I12866" s="25"/>
      <c r="J12866" s="58" t="e">
        <f>HYPERLINK("#"&amp;"Insumos"&amp;"!A"&amp;MATCH($B12866,#REF!,0),"Ins "&amp;$B12866)</f>
        <v>#REF!</v>
      </c>
      <c r="M12866" s="220"/>
    </row>
    <row r="12867" spans="1:13" x14ac:dyDescent="0.2">
      <c r="A12867" s="35" t="s">
        <v>3149</v>
      </c>
      <c r="B12867" s="1" t="s">
        <v>5533</v>
      </c>
      <c r="C12867" s="45" t="s">
        <v>5892</v>
      </c>
      <c r="D12867" s="23" t="s">
        <v>977</v>
      </c>
      <c r="E12867" s="23" t="s">
        <v>4134</v>
      </c>
      <c r="F12867" s="40">
        <v>0.2</v>
      </c>
      <c r="G12867" s="25">
        <v>3623</v>
      </c>
      <c r="H12867" s="25">
        <v>725</v>
      </c>
      <c r="I12867" s="25"/>
      <c r="J12867" s="58" t="e">
        <f>HYPERLINK("#"&amp;"Insumos"&amp;"!A"&amp;MATCH($B12867,#REF!,0),"Ins "&amp;$B12867)</f>
        <v>#REF!</v>
      </c>
      <c r="M12867" s="220"/>
    </row>
    <row r="12868" spans="1:13" x14ac:dyDescent="0.2">
      <c r="A12868" s="35" t="s">
        <v>3149</v>
      </c>
      <c r="B12868" s="1" t="s">
        <v>5007</v>
      </c>
      <c r="C12868" s="45" t="s">
        <v>720</v>
      </c>
      <c r="D12868" s="23" t="s">
        <v>5751</v>
      </c>
      <c r="E12868" s="23" t="s">
        <v>4134</v>
      </c>
      <c r="F12868" s="40">
        <v>0.2</v>
      </c>
      <c r="G12868" s="25">
        <v>1897</v>
      </c>
      <c r="H12868" s="25">
        <v>379</v>
      </c>
      <c r="I12868" s="25"/>
      <c r="J12868" s="58" t="e">
        <f>HYPERLINK("#"&amp;"Insumos"&amp;"!A"&amp;MATCH($B12868,#REF!,0),"Ins "&amp;$B12868)</f>
        <v>#REF!</v>
      </c>
      <c r="M12868" s="220"/>
    </row>
    <row r="12869" spans="1:13" x14ac:dyDescent="0.2">
      <c r="A12869" s="35" t="s">
        <v>3149</v>
      </c>
      <c r="B12869" s="1" t="s">
        <v>5167</v>
      </c>
      <c r="C12869" s="45" t="s">
        <v>161</v>
      </c>
      <c r="D12869" s="23" t="s">
        <v>5751</v>
      </c>
      <c r="E12869" s="23" t="s">
        <v>467</v>
      </c>
      <c r="F12869" s="40">
        <v>0.04</v>
      </c>
      <c r="G12869" s="25">
        <v>1896</v>
      </c>
      <c r="H12869" s="25">
        <v>76</v>
      </c>
      <c r="I12869" s="25"/>
      <c r="J12869" s="58" t="e">
        <f>HYPERLINK("#"&amp;"Insumos"&amp;"!A"&amp;MATCH($B12869,#REF!,0),"Ins "&amp;$B12869)</f>
        <v>#REF!</v>
      </c>
      <c r="M12869" s="220"/>
    </row>
    <row r="12870" spans="1:13" x14ac:dyDescent="0.2">
      <c r="A12870" s="35" t="s">
        <v>3149</v>
      </c>
      <c r="B12870" s="1" t="s">
        <v>1050</v>
      </c>
      <c r="C12870" s="45" t="s">
        <v>1063</v>
      </c>
      <c r="D12870" s="23" t="s">
        <v>5751</v>
      </c>
      <c r="E12870" s="23" t="s">
        <v>4136</v>
      </c>
      <c r="F12870" s="40">
        <v>8.0000000000000002E-3</v>
      </c>
      <c r="G12870" s="25">
        <v>34</v>
      </c>
      <c r="H12870" s="25">
        <v>0</v>
      </c>
      <c r="I12870" s="25"/>
      <c r="J12870" s="58" t="e">
        <f>HYPERLINK("#"&amp;"Insumos"&amp;"!A"&amp;MATCH($B12870,#REF!,0),"Ins "&amp;$B12870)</f>
        <v>#REF!</v>
      </c>
      <c r="M12870" s="220"/>
    </row>
    <row r="12871" spans="1:13" ht="25.5" x14ac:dyDescent="0.2">
      <c r="A12871" s="35" t="s">
        <v>3149</v>
      </c>
      <c r="B12871" s="1" t="s">
        <v>1641</v>
      </c>
      <c r="C12871" s="45" t="s">
        <v>1084</v>
      </c>
      <c r="D12871" s="23" t="s">
        <v>5751</v>
      </c>
      <c r="E12871" s="23" t="s">
        <v>4137</v>
      </c>
      <c r="F12871" s="40">
        <v>0.5</v>
      </c>
      <c r="G12871" s="25">
        <v>36878</v>
      </c>
      <c r="H12871" s="25">
        <v>18439</v>
      </c>
      <c r="I12871" s="25"/>
      <c r="J12871" s="58" t="e">
        <f>HYPERLINK("#"&amp;"Insumos"&amp;"!A"&amp;MATCH($B12871,#REF!,0),"Ins "&amp;$B12871)</f>
        <v>#REF!</v>
      </c>
      <c r="M12871" s="220"/>
    </row>
    <row r="12872" spans="1:13" ht="38.25" x14ac:dyDescent="0.2">
      <c r="A12872" s="36" t="s">
        <v>3150</v>
      </c>
      <c r="B12872" s="26" t="s">
        <v>6816</v>
      </c>
      <c r="C12872" s="79" t="s">
        <v>10837</v>
      </c>
      <c r="D12872" s="37" t="s">
        <v>5608</v>
      </c>
      <c r="E12872" s="37" t="s">
        <v>4134</v>
      </c>
      <c r="F12872" s="41"/>
      <c r="G12872" s="27"/>
      <c r="H12872" s="27"/>
      <c r="I12872" s="27">
        <v>39062</v>
      </c>
      <c r="M12872" s="220">
        <f t="shared" ref="M12872:M12928" si="201">ROUND(I12872*(1+$L$2),0)</f>
        <v>51156</v>
      </c>
    </row>
    <row r="12873" spans="1:13" x14ac:dyDescent="0.2">
      <c r="A12873" s="35" t="s">
        <v>3150</v>
      </c>
      <c r="B12873" s="1" t="s">
        <v>5572</v>
      </c>
      <c r="C12873" s="45" t="s">
        <v>971</v>
      </c>
      <c r="D12873" s="23" t="s">
        <v>5734</v>
      </c>
      <c r="E12873" s="23" t="s">
        <v>4141</v>
      </c>
      <c r="F12873" s="40">
        <v>0.4</v>
      </c>
      <c r="G12873" s="25">
        <v>37863</v>
      </c>
      <c r="H12873" s="25">
        <v>15145</v>
      </c>
      <c r="I12873" s="25"/>
      <c r="J12873" s="58" t="e">
        <f>HYPERLINK("#"&amp;"Insumos"&amp;"!A"&amp;MATCH($B12873,#REF!,0),"Ins "&amp;$B12873)</f>
        <v>#REF!</v>
      </c>
      <c r="M12873" s="220"/>
    </row>
    <row r="12874" spans="1:13" x14ac:dyDescent="0.2">
      <c r="A12874" s="35" t="s">
        <v>3150</v>
      </c>
      <c r="B12874" s="1" t="s">
        <v>263</v>
      </c>
      <c r="C12874" s="45" t="s">
        <v>696</v>
      </c>
      <c r="D12874" s="23" t="s">
        <v>5534</v>
      </c>
      <c r="E12874" s="23" t="s">
        <v>4140</v>
      </c>
      <c r="F12874" s="40">
        <v>2.3E-3</v>
      </c>
      <c r="G12874" s="25">
        <v>187426</v>
      </c>
      <c r="H12874" s="25">
        <v>431</v>
      </c>
      <c r="I12874" s="25"/>
      <c r="J12874" s="58" t="e">
        <f>HYPERLINK("#"&amp;"Insumos"&amp;"!A"&amp;MATCH($B12874,#REF!,0),"Ins "&amp;$B12874)</f>
        <v>#REF!</v>
      </c>
      <c r="M12874" s="220"/>
    </row>
    <row r="12875" spans="1:13" x14ac:dyDescent="0.2">
      <c r="A12875" s="35" t="s">
        <v>3150</v>
      </c>
      <c r="B12875" s="1" t="s">
        <v>5533</v>
      </c>
      <c r="C12875" s="45" t="s">
        <v>5892</v>
      </c>
      <c r="D12875" s="23" t="s">
        <v>977</v>
      </c>
      <c r="E12875" s="23" t="s">
        <v>4134</v>
      </c>
      <c r="F12875" s="40">
        <v>0.01</v>
      </c>
      <c r="G12875" s="25">
        <v>3623</v>
      </c>
      <c r="H12875" s="25">
        <v>36</v>
      </c>
      <c r="I12875" s="25"/>
      <c r="J12875" s="58" t="e">
        <f>HYPERLINK("#"&amp;"Insumos"&amp;"!A"&amp;MATCH($B12875,#REF!,0),"Ins "&amp;$B12875)</f>
        <v>#REF!</v>
      </c>
      <c r="M12875" s="220"/>
    </row>
    <row r="12876" spans="1:13" x14ac:dyDescent="0.2">
      <c r="A12876" s="35" t="s">
        <v>3150</v>
      </c>
      <c r="B12876" s="1" t="s">
        <v>5007</v>
      </c>
      <c r="C12876" s="45" t="s">
        <v>720</v>
      </c>
      <c r="D12876" s="23" t="s">
        <v>5751</v>
      </c>
      <c r="E12876" s="23" t="s">
        <v>4134</v>
      </c>
      <c r="F12876" s="40">
        <v>0.4</v>
      </c>
      <c r="G12876" s="25">
        <v>1897</v>
      </c>
      <c r="H12876" s="25">
        <v>759</v>
      </c>
      <c r="I12876" s="25"/>
      <c r="J12876" s="58" t="e">
        <f>HYPERLINK("#"&amp;"Insumos"&amp;"!A"&amp;MATCH($B12876,#REF!,0),"Ins "&amp;$B12876)</f>
        <v>#REF!</v>
      </c>
      <c r="M12876" s="220"/>
    </row>
    <row r="12877" spans="1:13" x14ac:dyDescent="0.2">
      <c r="A12877" s="35" t="s">
        <v>3150</v>
      </c>
      <c r="B12877" s="1" t="s">
        <v>5167</v>
      </c>
      <c r="C12877" s="45" t="s">
        <v>161</v>
      </c>
      <c r="D12877" s="23" t="s">
        <v>5751</v>
      </c>
      <c r="E12877" s="23" t="s">
        <v>467</v>
      </c>
      <c r="F12877" s="40">
        <v>0.08</v>
      </c>
      <c r="G12877" s="25">
        <v>1896</v>
      </c>
      <c r="H12877" s="25">
        <v>152</v>
      </c>
      <c r="I12877" s="25"/>
      <c r="J12877" s="58" t="e">
        <f>HYPERLINK("#"&amp;"Insumos"&amp;"!A"&amp;MATCH($B12877,#REF!,0),"Ins "&amp;$B12877)</f>
        <v>#REF!</v>
      </c>
      <c r="M12877" s="220"/>
    </row>
    <row r="12878" spans="1:13" x14ac:dyDescent="0.2">
      <c r="A12878" s="35" t="s">
        <v>3150</v>
      </c>
      <c r="B12878" s="1" t="s">
        <v>1050</v>
      </c>
      <c r="C12878" s="45" t="s">
        <v>1063</v>
      </c>
      <c r="D12878" s="23" t="s">
        <v>5751</v>
      </c>
      <c r="E12878" s="23" t="s">
        <v>4136</v>
      </c>
      <c r="F12878" s="40">
        <v>1.6E-2</v>
      </c>
      <c r="G12878" s="25">
        <v>34</v>
      </c>
      <c r="H12878" s="25">
        <v>1</v>
      </c>
      <c r="I12878" s="25"/>
      <c r="J12878" s="58" t="e">
        <f>HYPERLINK("#"&amp;"Insumos"&amp;"!A"&amp;MATCH($B12878,#REF!,0),"Ins "&amp;$B12878)</f>
        <v>#REF!</v>
      </c>
      <c r="M12878" s="220"/>
    </row>
    <row r="12879" spans="1:13" ht="25.5" x14ac:dyDescent="0.2">
      <c r="A12879" s="35" t="s">
        <v>3150</v>
      </c>
      <c r="B12879" s="1" t="s">
        <v>1055</v>
      </c>
      <c r="C12879" s="45" t="s">
        <v>1078</v>
      </c>
      <c r="D12879" s="23" t="s">
        <v>5751</v>
      </c>
      <c r="E12879" s="23" t="s">
        <v>4134</v>
      </c>
      <c r="F12879" s="40">
        <v>1</v>
      </c>
      <c r="G12879" s="25">
        <v>22538</v>
      </c>
      <c r="H12879" s="25">
        <v>22538</v>
      </c>
      <c r="I12879" s="25"/>
      <c r="J12879" s="58" t="e">
        <f>HYPERLINK("#"&amp;"Insumos"&amp;"!A"&amp;MATCH($B12879,#REF!,0),"Ins "&amp;$B12879)</f>
        <v>#REF!</v>
      </c>
      <c r="M12879" s="220"/>
    </row>
    <row r="12880" spans="1:13" ht="38.25" x14ac:dyDescent="0.2">
      <c r="A12880" s="36" t="s">
        <v>3151</v>
      </c>
      <c r="B12880" s="26" t="s">
        <v>6816</v>
      </c>
      <c r="C12880" s="79" t="s">
        <v>10838</v>
      </c>
      <c r="D12880" s="37" t="s">
        <v>5608</v>
      </c>
      <c r="E12880" s="37" t="s">
        <v>4134</v>
      </c>
      <c r="F12880" s="41"/>
      <c r="G12880" s="27"/>
      <c r="H12880" s="27"/>
      <c r="I12880" s="27">
        <v>43663</v>
      </c>
      <c r="M12880" s="220">
        <f t="shared" si="201"/>
        <v>57181</v>
      </c>
    </row>
    <row r="12881" spans="1:13" x14ac:dyDescent="0.2">
      <c r="A12881" s="35" t="s">
        <v>3151</v>
      </c>
      <c r="B12881" s="1" t="s">
        <v>5572</v>
      </c>
      <c r="C12881" s="45" t="s">
        <v>971</v>
      </c>
      <c r="D12881" s="23" t="s">
        <v>5734</v>
      </c>
      <c r="E12881" s="23" t="s">
        <v>4141</v>
      </c>
      <c r="F12881" s="40">
        <v>0.4</v>
      </c>
      <c r="G12881" s="25">
        <v>37863</v>
      </c>
      <c r="H12881" s="25">
        <v>15145</v>
      </c>
      <c r="I12881" s="25"/>
      <c r="J12881" s="58" t="e">
        <f>HYPERLINK("#"&amp;"Insumos"&amp;"!A"&amp;MATCH($B12881,#REF!,0),"Ins "&amp;$B12881)</f>
        <v>#REF!</v>
      </c>
      <c r="M12881" s="220"/>
    </row>
    <row r="12882" spans="1:13" x14ac:dyDescent="0.2">
      <c r="A12882" s="35" t="s">
        <v>3151</v>
      </c>
      <c r="B12882" s="1" t="s">
        <v>263</v>
      </c>
      <c r="C12882" s="45" t="s">
        <v>696</v>
      </c>
      <c r="D12882" s="23" t="s">
        <v>5534</v>
      </c>
      <c r="E12882" s="23" t="s">
        <v>4140</v>
      </c>
      <c r="F12882" s="40">
        <v>2.8E-3</v>
      </c>
      <c r="G12882" s="25">
        <v>187426</v>
      </c>
      <c r="H12882" s="25">
        <v>525</v>
      </c>
      <c r="I12882" s="25"/>
      <c r="J12882" s="58" t="e">
        <f>HYPERLINK("#"&amp;"Insumos"&amp;"!A"&amp;MATCH($B12882,#REF!,0),"Ins "&amp;$B12882)</f>
        <v>#REF!</v>
      </c>
      <c r="M12882" s="220"/>
    </row>
    <row r="12883" spans="1:13" x14ac:dyDescent="0.2">
      <c r="A12883" s="35" t="s">
        <v>3151</v>
      </c>
      <c r="B12883" s="1" t="s">
        <v>5533</v>
      </c>
      <c r="C12883" s="45" t="s">
        <v>5892</v>
      </c>
      <c r="D12883" s="23" t="s">
        <v>977</v>
      </c>
      <c r="E12883" s="23" t="s">
        <v>4134</v>
      </c>
      <c r="F12883" s="40">
        <v>0.01</v>
      </c>
      <c r="G12883" s="25">
        <v>3623</v>
      </c>
      <c r="H12883" s="25">
        <v>36</v>
      </c>
      <c r="I12883" s="25"/>
      <c r="J12883" s="58" t="e">
        <f>HYPERLINK("#"&amp;"Insumos"&amp;"!A"&amp;MATCH($B12883,#REF!,0),"Ins "&amp;$B12883)</f>
        <v>#REF!</v>
      </c>
      <c r="M12883" s="220"/>
    </row>
    <row r="12884" spans="1:13" x14ac:dyDescent="0.2">
      <c r="A12884" s="35" t="s">
        <v>3151</v>
      </c>
      <c r="B12884" s="1" t="s">
        <v>5007</v>
      </c>
      <c r="C12884" s="45" t="s">
        <v>720</v>
      </c>
      <c r="D12884" s="23" t="s">
        <v>5751</v>
      </c>
      <c r="E12884" s="23" t="s">
        <v>4134</v>
      </c>
      <c r="F12884" s="40">
        <v>0.4</v>
      </c>
      <c r="G12884" s="25">
        <v>1897</v>
      </c>
      <c r="H12884" s="25">
        <v>759</v>
      </c>
      <c r="I12884" s="25"/>
      <c r="J12884" s="58" t="e">
        <f>HYPERLINK("#"&amp;"Insumos"&amp;"!A"&amp;MATCH($B12884,#REF!,0),"Ins "&amp;$B12884)</f>
        <v>#REF!</v>
      </c>
      <c r="M12884" s="220"/>
    </row>
    <row r="12885" spans="1:13" x14ac:dyDescent="0.2">
      <c r="A12885" s="35" t="s">
        <v>3151</v>
      </c>
      <c r="B12885" s="1" t="s">
        <v>5167</v>
      </c>
      <c r="C12885" s="45" t="s">
        <v>161</v>
      </c>
      <c r="D12885" s="23" t="s">
        <v>5751</v>
      </c>
      <c r="E12885" s="23" t="s">
        <v>467</v>
      </c>
      <c r="F12885" s="40">
        <v>0.08</v>
      </c>
      <c r="G12885" s="25">
        <v>1896</v>
      </c>
      <c r="H12885" s="25">
        <v>152</v>
      </c>
      <c r="I12885" s="25"/>
      <c r="J12885" s="58" t="e">
        <f>HYPERLINK("#"&amp;"Insumos"&amp;"!A"&amp;MATCH($B12885,#REF!,0),"Ins "&amp;$B12885)</f>
        <v>#REF!</v>
      </c>
      <c r="M12885" s="220"/>
    </row>
    <row r="12886" spans="1:13" x14ac:dyDescent="0.2">
      <c r="A12886" s="35" t="s">
        <v>3151</v>
      </c>
      <c r="B12886" s="1" t="s">
        <v>1050</v>
      </c>
      <c r="C12886" s="45" t="s">
        <v>1063</v>
      </c>
      <c r="D12886" s="23" t="s">
        <v>5751</v>
      </c>
      <c r="E12886" s="23" t="s">
        <v>4136</v>
      </c>
      <c r="F12886" s="40">
        <v>1.6E-2</v>
      </c>
      <c r="G12886" s="25">
        <v>34</v>
      </c>
      <c r="H12886" s="25">
        <v>1</v>
      </c>
      <c r="I12886" s="25"/>
      <c r="J12886" s="58" t="e">
        <f>HYPERLINK("#"&amp;"Insumos"&amp;"!A"&amp;MATCH($B12886,#REF!,0),"Ins "&amp;$B12886)</f>
        <v>#REF!</v>
      </c>
      <c r="M12886" s="220"/>
    </row>
    <row r="12887" spans="1:13" ht="25.5" x14ac:dyDescent="0.2">
      <c r="A12887" s="35" t="s">
        <v>3151</v>
      </c>
      <c r="B12887" s="1" t="s">
        <v>5502</v>
      </c>
      <c r="C12887" s="45" t="s">
        <v>1104</v>
      </c>
      <c r="D12887" s="23" t="s">
        <v>5751</v>
      </c>
      <c r="E12887" s="23" t="s">
        <v>4134</v>
      </c>
      <c r="F12887" s="40">
        <v>1</v>
      </c>
      <c r="G12887" s="25">
        <v>27045</v>
      </c>
      <c r="H12887" s="25">
        <v>27045</v>
      </c>
      <c r="I12887" s="25"/>
      <c r="J12887" s="58" t="e">
        <f>HYPERLINK("#"&amp;"Insumos"&amp;"!A"&amp;MATCH($B12887,#REF!,0),"Ins "&amp;$B12887)</f>
        <v>#REF!</v>
      </c>
      <c r="M12887" s="220"/>
    </row>
    <row r="12888" spans="1:13" ht="38.25" x14ac:dyDescent="0.2">
      <c r="A12888" s="36" t="s">
        <v>3152</v>
      </c>
      <c r="B12888" s="26" t="s">
        <v>6816</v>
      </c>
      <c r="C12888" s="79" t="s">
        <v>10839</v>
      </c>
      <c r="D12888" s="37" t="s">
        <v>5608</v>
      </c>
      <c r="E12888" s="37" t="s">
        <v>4134</v>
      </c>
      <c r="F12888" s="41"/>
      <c r="G12888" s="27"/>
      <c r="H12888" s="27"/>
      <c r="I12888" s="27">
        <v>57862</v>
      </c>
      <c r="M12888" s="220">
        <f t="shared" si="201"/>
        <v>75776</v>
      </c>
    </row>
    <row r="12889" spans="1:13" x14ac:dyDescent="0.2">
      <c r="A12889" s="35" t="s">
        <v>3152</v>
      </c>
      <c r="B12889" s="1" t="s">
        <v>5572</v>
      </c>
      <c r="C12889" s="45" t="s">
        <v>971</v>
      </c>
      <c r="D12889" s="23" t="s">
        <v>5734</v>
      </c>
      <c r="E12889" s="23" t="s">
        <v>4141</v>
      </c>
      <c r="F12889" s="40">
        <v>0.4</v>
      </c>
      <c r="G12889" s="25">
        <v>37863</v>
      </c>
      <c r="H12889" s="25">
        <v>15145</v>
      </c>
      <c r="I12889" s="25"/>
      <c r="J12889" s="58" t="e">
        <f>HYPERLINK("#"&amp;"Insumos"&amp;"!A"&amp;MATCH($B12889,#REF!,0),"Ins "&amp;$B12889)</f>
        <v>#REF!</v>
      </c>
      <c r="M12889" s="220"/>
    </row>
    <row r="12890" spans="1:13" x14ac:dyDescent="0.2">
      <c r="A12890" s="35" t="s">
        <v>3152</v>
      </c>
      <c r="B12890" s="1" t="s">
        <v>263</v>
      </c>
      <c r="C12890" s="45" t="s">
        <v>696</v>
      </c>
      <c r="D12890" s="23" t="s">
        <v>5534</v>
      </c>
      <c r="E12890" s="23" t="s">
        <v>4140</v>
      </c>
      <c r="F12890" s="40">
        <v>4.1999999999999997E-3</v>
      </c>
      <c r="G12890" s="25">
        <v>187426</v>
      </c>
      <c r="H12890" s="25">
        <v>787</v>
      </c>
      <c r="I12890" s="25"/>
      <c r="J12890" s="58" t="e">
        <f>HYPERLINK("#"&amp;"Insumos"&amp;"!A"&amp;MATCH($B12890,#REF!,0),"Ins "&amp;$B12890)</f>
        <v>#REF!</v>
      </c>
      <c r="M12890" s="220"/>
    </row>
    <row r="12891" spans="1:13" x14ac:dyDescent="0.2">
      <c r="A12891" s="35" t="s">
        <v>3152</v>
      </c>
      <c r="B12891" s="1" t="s">
        <v>5533</v>
      </c>
      <c r="C12891" s="45" t="s">
        <v>5892</v>
      </c>
      <c r="D12891" s="23" t="s">
        <v>977</v>
      </c>
      <c r="E12891" s="23" t="s">
        <v>4134</v>
      </c>
      <c r="F12891" s="40">
        <v>0.01</v>
      </c>
      <c r="G12891" s="25">
        <v>3623</v>
      </c>
      <c r="H12891" s="25">
        <v>36</v>
      </c>
      <c r="I12891" s="25"/>
      <c r="J12891" s="58" t="e">
        <f>HYPERLINK("#"&amp;"Insumos"&amp;"!A"&amp;MATCH($B12891,#REF!,0),"Ins "&amp;$B12891)</f>
        <v>#REF!</v>
      </c>
      <c r="M12891" s="220"/>
    </row>
    <row r="12892" spans="1:13" x14ac:dyDescent="0.2">
      <c r="A12892" s="35" t="s">
        <v>3152</v>
      </c>
      <c r="B12892" s="1" t="s">
        <v>5007</v>
      </c>
      <c r="C12892" s="45" t="s">
        <v>720</v>
      </c>
      <c r="D12892" s="23" t="s">
        <v>5751</v>
      </c>
      <c r="E12892" s="23" t="s">
        <v>4134</v>
      </c>
      <c r="F12892" s="40">
        <v>0.4</v>
      </c>
      <c r="G12892" s="25">
        <v>1897</v>
      </c>
      <c r="H12892" s="25">
        <v>759</v>
      </c>
      <c r="I12892" s="25"/>
      <c r="J12892" s="58" t="e">
        <f>HYPERLINK("#"&amp;"Insumos"&amp;"!A"&amp;MATCH($B12892,#REF!,0),"Ins "&amp;$B12892)</f>
        <v>#REF!</v>
      </c>
      <c r="M12892" s="220"/>
    </row>
    <row r="12893" spans="1:13" x14ac:dyDescent="0.2">
      <c r="A12893" s="35" t="s">
        <v>3152</v>
      </c>
      <c r="B12893" s="1" t="s">
        <v>5167</v>
      </c>
      <c r="C12893" s="45" t="s">
        <v>161</v>
      </c>
      <c r="D12893" s="23" t="s">
        <v>5751</v>
      </c>
      <c r="E12893" s="23" t="s">
        <v>467</v>
      </c>
      <c r="F12893" s="40">
        <v>0.08</v>
      </c>
      <c r="G12893" s="25">
        <v>1896</v>
      </c>
      <c r="H12893" s="25">
        <v>152</v>
      </c>
      <c r="I12893" s="25"/>
      <c r="J12893" s="58" t="e">
        <f>HYPERLINK("#"&amp;"Insumos"&amp;"!A"&amp;MATCH($B12893,#REF!,0),"Ins "&amp;$B12893)</f>
        <v>#REF!</v>
      </c>
      <c r="M12893" s="220"/>
    </row>
    <row r="12894" spans="1:13" x14ac:dyDescent="0.2">
      <c r="A12894" s="35" t="s">
        <v>3152</v>
      </c>
      <c r="B12894" s="1" t="s">
        <v>1050</v>
      </c>
      <c r="C12894" s="45" t="s">
        <v>1063</v>
      </c>
      <c r="D12894" s="23" t="s">
        <v>5751</v>
      </c>
      <c r="E12894" s="23" t="s">
        <v>4136</v>
      </c>
      <c r="F12894" s="40">
        <v>1.6E-2</v>
      </c>
      <c r="G12894" s="25">
        <v>34</v>
      </c>
      <c r="H12894" s="25">
        <v>1</v>
      </c>
      <c r="I12894" s="25"/>
      <c r="J12894" s="58" t="e">
        <f>HYPERLINK("#"&amp;"Insumos"&amp;"!A"&amp;MATCH($B12894,#REF!,0),"Ins "&amp;$B12894)</f>
        <v>#REF!</v>
      </c>
      <c r="M12894" s="220"/>
    </row>
    <row r="12895" spans="1:13" ht="25.5" x14ac:dyDescent="0.2">
      <c r="A12895" s="35" t="s">
        <v>3152</v>
      </c>
      <c r="B12895" s="1" t="s">
        <v>1643</v>
      </c>
      <c r="C12895" s="45" t="s">
        <v>1086</v>
      </c>
      <c r="D12895" s="23" t="s">
        <v>5751</v>
      </c>
      <c r="E12895" s="23" t="s">
        <v>4134</v>
      </c>
      <c r="F12895" s="40">
        <v>1</v>
      </c>
      <c r="G12895" s="25">
        <v>40982</v>
      </c>
      <c r="H12895" s="25">
        <v>40982</v>
      </c>
      <c r="I12895" s="25"/>
      <c r="J12895" s="58" t="e">
        <f>HYPERLINK("#"&amp;"Insumos"&amp;"!A"&amp;MATCH($B12895,#REF!,0),"Ins "&amp;$B12895)</f>
        <v>#REF!</v>
      </c>
      <c r="M12895" s="220"/>
    </row>
    <row r="12896" spans="1:13" ht="38.25" x14ac:dyDescent="0.2">
      <c r="A12896" s="36" t="s">
        <v>3153</v>
      </c>
      <c r="B12896" s="26" t="s">
        <v>6816</v>
      </c>
      <c r="C12896" s="79" t="s">
        <v>10840</v>
      </c>
      <c r="D12896" s="37" t="s">
        <v>5608</v>
      </c>
      <c r="E12896" s="37" t="s">
        <v>4134</v>
      </c>
      <c r="F12896" s="41"/>
      <c r="G12896" s="27"/>
      <c r="H12896" s="27"/>
      <c r="I12896" s="27">
        <v>57403</v>
      </c>
      <c r="M12896" s="220">
        <f t="shared" si="201"/>
        <v>75175</v>
      </c>
    </row>
    <row r="12897" spans="1:13" x14ac:dyDescent="0.2">
      <c r="A12897" s="35" t="s">
        <v>3153</v>
      </c>
      <c r="B12897" s="1" t="s">
        <v>5572</v>
      </c>
      <c r="C12897" s="45" t="s">
        <v>971</v>
      </c>
      <c r="D12897" s="23" t="s">
        <v>5734</v>
      </c>
      <c r="E12897" s="23" t="s">
        <v>4141</v>
      </c>
      <c r="F12897" s="40">
        <v>0.4</v>
      </c>
      <c r="G12897" s="25">
        <v>37863</v>
      </c>
      <c r="H12897" s="25">
        <v>15145</v>
      </c>
      <c r="I12897" s="25"/>
      <c r="J12897" s="58" t="e">
        <f>HYPERLINK("#"&amp;"Insumos"&amp;"!A"&amp;MATCH($B12897,#REF!,0),"Ins "&amp;$B12897)</f>
        <v>#REF!</v>
      </c>
      <c r="M12897" s="220"/>
    </row>
    <row r="12898" spans="1:13" x14ac:dyDescent="0.2">
      <c r="A12898" s="35" t="s">
        <v>3153</v>
      </c>
      <c r="B12898" s="1" t="s">
        <v>263</v>
      </c>
      <c r="C12898" s="45" t="s">
        <v>696</v>
      </c>
      <c r="D12898" s="23" t="s">
        <v>5534</v>
      </c>
      <c r="E12898" s="23" t="s">
        <v>4140</v>
      </c>
      <c r="F12898" s="40">
        <v>4.1999999999999997E-3</v>
      </c>
      <c r="G12898" s="25">
        <v>187426</v>
      </c>
      <c r="H12898" s="25">
        <v>787</v>
      </c>
      <c r="I12898" s="25"/>
      <c r="J12898" s="58" t="e">
        <f>HYPERLINK("#"&amp;"Insumos"&amp;"!A"&amp;MATCH($B12898,#REF!,0),"Ins "&amp;$B12898)</f>
        <v>#REF!</v>
      </c>
      <c r="M12898" s="220"/>
    </row>
    <row r="12899" spans="1:13" x14ac:dyDescent="0.2">
      <c r="A12899" s="35" t="s">
        <v>3153</v>
      </c>
      <c r="B12899" s="1" t="s">
        <v>5533</v>
      </c>
      <c r="C12899" s="45" t="s">
        <v>5892</v>
      </c>
      <c r="D12899" s="23" t="s">
        <v>977</v>
      </c>
      <c r="E12899" s="23" t="s">
        <v>4134</v>
      </c>
      <c r="F12899" s="40">
        <v>0.01</v>
      </c>
      <c r="G12899" s="25">
        <v>3623</v>
      </c>
      <c r="H12899" s="25">
        <v>36</v>
      </c>
      <c r="I12899" s="25"/>
      <c r="J12899" s="58" t="e">
        <f>HYPERLINK("#"&amp;"Insumos"&amp;"!A"&amp;MATCH($B12899,#REF!,0),"Ins "&amp;$B12899)</f>
        <v>#REF!</v>
      </c>
      <c r="M12899" s="220"/>
    </row>
    <row r="12900" spans="1:13" x14ac:dyDescent="0.2">
      <c r="A12900" s="35" t="s">
        <v>3153</v>
      </c>
      <c r="B12900" s="1" t="s">
        <v>5007</v>
      </c>
      <c r="C12900" s="45" t="s">
        <v>720</v>
      </c>
      <c r="D12900" s="23" t="s">
        <v>5751</v>
      </c>
      <c r="E12900" s="23" t="s">
        <v>4134</v>
      </c>
      <c r="F12900" s="40">
        <v>0.4</v>
      </c>
      <c r="G12900" s="25">
        <v>1897</v>
      </c>
      <c r="H12900" s="25">
        <v>759</v>
      </c>
      <c r="I12900" s="25"/>
      <c r="J12900" s="58" t="e">
        <f>HYPERLINK("#"&amp;"Insumos"&amp;"!A"&amp;MATCH($B12900,#REF!,0),"Ins "&amp;$B12900)</f>
        <v>#REF!</v>
      </c>
      <c r="M12900" s="220"/>
    </row>
    <row r="12901" spans="1:13" x14ac:dyDescent="0.2">
      <c r="A12901" s="35" t="s">
        <v>3153</v>
      </c>
      <c r="B12901" s="1" t="s">
        <v>5167</v>
      </c>
      <c r="C12901" s="45" t="s">
        <v>161</v>
      </c>
      <c r="D12901" s="23" t="s">
        <v>5751</v>
      </c>
      <c r="E12901" s="23" t="s">
        <v>467</v>
      </c>
      <c r="F12901" s="40">
        <v>0.08</v>
      </c>
      <c r="G12901" s="25">
        <v>1896</v>
      </c>
      <c r="H12901" s="25">
        <v>152</v>
      </c>
      <c r="I12901" s="25"/>
      <c r="J12901" s="58" t="e">
        <f>HYPERLINK("#"&amp;"Insumos"&amp;"!A"&amp;MATCH($B12901,#REF!,0),"Ins "&amp;$B12901)</f>
        <v>#REF!</v>
      </c>
      <c r="M12901" s="220"/>
    </row>
    <row r="12902" spans="1:13" x14ac:dyDescent="0.2">
      <c r="A12902" s="35" t="s">
        <v>3153</v>
      </c>
      <c r="B12902" s="1" t="s">
        <v>1050</v>
      </c>
      <c r="C12902" s="45" t="s">
        <v>1063</v>
      </c>
      <c r="D12902" s="23" t="s">
        <v>5751</v>
      </c>
      <c r="E12902" s="23" t="s">
        <v>4136</v>
      </c>
      <c r="F12902" s="40">
        <v>1.6E-2</v>
      </c>
      <c r="G12902" s="25">
        <v>34</v>
      </c>
      <c r="H12902" s="25">
        <v>1</v>
      </c>
      <c r="I12902" s="25"/>
      <c r="J12902" s="58" t="e">
        <f>HYPERLINK("#"&amp;"Insumos"&amp;"!A"&amp;MATCH($B12902,#REF!,0),"Ins "&amp;$B12902)</f>
        <v>#REF!</v>
      </c>
      <c r="M12902" s="220"/>
    </row>
    <row r="12903" spans="1:13" ht="25.5" x14ac:dyDescent="0.2">
      <c r="A12903" s="35" t="s">
        <v>3153</v>
      </c>
      <c r="B12903" s="1" t="s">
        <v>5497</v>
      </c>
      <c r="C12903" s="45" t="s">
        <v>1101</v>
      </c>
      <c r="D12903" s="23" t="s">
        <v>5751</v>
      </c>
      <c r="E12903" s="23" t="s">
        <v>4134</v>
      </c>
      <c r="F12903" s="40">
        <v>1</v>
      </c>
      <c r="G12903" s="25">
        <v>40523</v>
      </c>
      <c r="H12903" s="25">
        <v>40523</v>
      </c>
      <c r="I12903" s="25"/>
      <c r="J12903" s="58" t="e">
        <f>HYPERLINK("#"&amp;"Insumos"&amp;"!A"&amp;MATCH($B12903,#REF!,0),"Ins "&amp;$B12903)</f>
        <v>#REF!</v>
      </c>
      <c r="M12903" s="220"/>
    </row>
    <row r="12904" spans="1:13" ht="38.25" x14ac:dyDescent="0.2">
      <c r="A12904" s="36" t="s">
        <v>3154</v>
      </c>
      <c r="B12904" s="26" t="s">
        <v>6816</v>
      </c>
      <c r="C12904" s="79" t="s">
        <v>10841</v>
      </c>
      <c r="D12904" s="37" t="s">
        <v>5608</v>
      </c>
      <c r="E12904" s="37" t="s">
        <v>4134</v>
      </c>
      <c r="F12904" s="41"/>
      <c r="G12904" s="27"/>
      <c r="H12904" s="27"/>
      <c r="I12904" s="27">
        <v>54179</v>
      </c>
      <c r="M12904" s="220">
        <f t="shared" si="201"/>
        <v>70953</v>
      </c>
    </row>
    <row r="12905" spans="1:13" x14ac:dyDescent="0.2">
      <c r="A12905" s="35" t="s">
        <v>3154</v>
      </c>
      <c r="B12905" s="1" t="s">
        <v>5572</v>
      </c>
      <c r="C12905" s="45" t="s">
        <v>971</v>
      </c>
      <c r="D12905" s="23" t="s">
        <v>5734</v>
      </c>
      <c r="E12905" s="23" t="s">
        <v>4141</v>
      </c>
      <c r="F12905" s="40">
        <v>0.4</v>
      </c>
      <c r="G12905" s="25">
        <v>37863</v>
      </c>
      <c r="H12905" s="25">
        <v>15145</v>
      </c>
      <c r="I12905" s="25"/>
      <c r="J12905" s="58" t="e">
        <f>HYPERLINK("#"&amp;"Insumos"&amp;"!A"&amp;MATCH($B12905,#REF!,0),"Ins "&amp;$B12905)</f>
        <v>#REF!</v>
      </c>
      <c r="M12905" s="220"/>
    </row>
    <row r="12906" spans="1:13" x14ac:dyDescent="0.2">
      <c r="A12906" s="35" t="s">
        <v>3154</v>
      </c>
      <c r="B12906" s="1" t="s">
        <v>263</v>
      </c>
      <c r="C12906" s="45" t="s">
        <v>696</v>
      </c>
      <c r="D12906" s="23" t="s">
        <v>5534</v>
      </c>
      <c r="E12906" s="23" t="s">
        <v>4140</v>
      </c>
      <c r="F12906" s="40">
        <v>3.8999999999999998E-3</v>
      </c>
      <c r="G12906" s="25">
        <v>187426</v>
      </c>
      <c r="H12906" s="25">
        <v>731</v>
      </c>
      <c r="I12906" s="25"/>
      <c r="J12906" s="58" t="e">
        <f>HYPERLINK("#"&amp;"Insumos"&amp;"!A"&amp;MATCH($B12906,#REF!,0),"Ins "&amp;$B12906)</f>
        <v>#REF!</v>
      </c>
      <c r="M12906" s="220"/>
    </row>
    <row r="12907" spans="1:13" x14ac:dyDescent="0.2">
      <c r="A12907" s="35" t="s">
        <v>3154</v>
      </c>
      <c r="B12907" s="1" t="s">
        <v>5533</v>
      </c>
      <c r="C12907" s="45" t="s">
        <v>5892</v>
      </c>
      <c r="D12907" s="23" t="s">
        <v>977</v>
      </c>
      <c r="E12907" s="23" t="s">
        <v>4134</v>
      </c>
      <c r="F12907" s="40">
        <v>0.01</v>
      </c>
      <c r="G12907" s="25">
        <v>3623</v>
      </c>
      <c r="H12907" s="25">
        <v>36</v>
      </c>
      <c r="I12907" s="25"/>
      <c r="J12907" s="58" t="e">
        <f>HYPERLINK("#"&amp;"Insumos"&amp;"!A"&amp;MATCH($B12907,#REF!,0),"Ins "&amp;$B12907)</f>
        <v>#REF!</v>
      </c>
      <c r="M12907" s="220"/>
    </row>
    <row r="12908" spans="1:13" x14ac:dyDescent="0.2">
      <c r="A12908" s="35" t="s">
        <v>3154</v>
      </c>
      <c r="B12908" s="1" t="s">
        <v>5007</v>
      </c>
      <c r="C12908" s="45" t="s">
        <v>720</v>
      </c>
      <c r="D12908" s="23" t="s">
        <v>5751</v>
      </c>
      <c r="E12908" s="23" t="s">
        <v>4134</v>
      </c>
      <c r="F12908" s="40">
        <v>0.4</v>
      </c>
      <c r="G12908" s="25">
        <v>1897</v>
      </c>
      <c r="H12908" s="25">
        <v>759</v>
      </c>
      <c r="I12908" s="25"/>
      <c r="J12908" s="58" t="e">
        <f>HYPERLINK("#"&amp;"Insumos"&amp;"!A"&amp;MATCH($B12908,#REF!,0),"Ins "&amp;$B12908)</f>
        <v>#REF!</v>
      </c>
      <c r="M12908" s="220"/>
    </row>
    <row r="12909" spans="1:13" x14ac:dyDescent="0.2">
      <c r="A12909" s="35" t="s">
        <v>3154</v>
      </c>
      <c r="B12909" s="1" t="s">
        <v>5167</v>
      </c>
      <c r="C12909" s="45" t="s">
        <v>161</v>
      </c>
      <c r="D12909" s="23" t="s">
        <v>5751</v>
      </c>
      <c r="E12909" s="23" t="s">
        <v>467</v>
      </c>
      <c r="F12909" s="40">
        <v>0.08</v>
      </c>
      <c r="G12909" s="25">
        <v>1896</v>
      </c>
      <c r="H12909" s="25">
        <v>152</v>
      </c>
      <c r="I12909" s="25"/>
      <c r="J12909" s="58" t="e">
        <f>HYPERLINK("#"&amp;"Insumos"&amp;"!A"&amp;MATCH($B12909,#REF!,0),"Ins "&amp;$B12909)</f>
        <v>#REF!</v>
      </c>
      <c r="M12909" s="220"/>
    </row>
    <row r="12910" spans="1:13" x14ac:dyDescent="0.2">
      <c r="A12910" s="35" t="s">
        <v>3154</v>
      </c>
      <c r="B12910" s="1" t="s">
        <v>1050</v>
      </c>
      <c r="C12910" s="45" t="s">
        <v>1063</v>
      </c>
      <c r="D12910" s="23" t="s">
        <v>5751</v>
      </c>
      <c r="E12910" s="23" t="s">
        <v>4136</v>
      </c>
      <c r="F12910" s="40">
        <v>1.6E-2</v>
      </c>
      <c r="G12910" s="25">
        <v>34</v>
      </c>
      <c r="H12910" s="25">
        <v>1</v>
      </c>
      <c r="I12910" s="25"/>
      <c r="J12910" s="58" t="e">
        <f>HYPERLINK("#"&amp;"Insumos"&amp;"!A"&amp;MATCH($B12910,#REF!,0),"Ins "&amp;$B12910)</f>
        <v>#REF!</v>
      </c>
      <c r="M12910" s="220"/>
    </row>
    <row r="12911" spans="1:13" ht="25.5" x14ac:dyDescent="0.2">
      <c r="A12911" s="35" t="s">
        <v>3154</v>
      </c>
      <c r="B12911" s="1" t="s">
        <v>1646</v>
      </c>
      <c r="C12911" s="45" t="s">
        <v>1089</v>
      </c>
      <c r="D12911" s="23" t="s">
        <v>5751</v>
      </c>
      <c r="E12911" s="23" t="s">
        <v>4134</v>
      </c>
      <c r="F12911" s="40">
        <v>1</v>
      </c>
      <c r="G12911" s="25">
        <v>37355</v>
      </c>
      <c r="H12911" s="25">
        <v>37355</v>
      </c>
      <c r="I12911" s="25"/>
      <c r="J12911" s="58" t="e">
        <f>HYPERLINK("#"&amp;"Insumos"&amp;"!A"&amp;MATCH($B12911,#REF!,0),"Ins "&amp;$B12911)</f>
        <v>#REF!</v>
      </c>
      <c r="M12911" s="220"/>
    </row>
    <row r="12912" spans="1:13" ht="38.25" x14ac:dyDescent="0.2">
      <c r="A12912" s="36" t="s">
        <v>3155</v>
      </c>
      <c r="B12912" s="26" t="s">
        <v>6816</v>
      </c>
      <c r="C12912" s="79" t="s">
        <v>10842</v>
      </c>
      <c r="D12912" s="37" t="s">
        <v>5608</v>
      </c>
      <c r="E12912" s="37" t="s">
        <v>4134</v>
      </c>
      <c r="F12912" s="41"/>
      <c r="G12912" s="27"/>
      <c r="H12912" s="27"/>
      <c r="I12912" s="27">
        <v>24788</v>
      </c>
      <c r="M12912" s="220">
        <f t="shared" si="201"/>
        <v>32462</v>
      </c>
    </row>
    <row r="12913" spans="1:13" x14ac:dyDescent="0.2">
      <c r="A12913" s="35" t="s">
        <v>3155</v>
      </c>
      <c r="B12913" s="1" t="s">
        <v>5572</v>
      </c>
      <c r="C12913" s="45" t="s">
        <v>971</v>
      </c>
      <c r="D12913" s="23" t="s">
        <v>5734</v>
      </c>
      <c r="E12913" s="23" t="s">
        <v>4141</v>
      </c>
      <c r="F12913" s="40">
        <v>0.2</v>
      </c>
      <c r="G12913" s="25">
        <v>37863</v>
      </c>
      <c r="H12913" s="25">
        <v>7573</v>
      </c>
      <c r="I12913" s="25"/>
      <c r="J12913" s="58" t="e">
        <f>HYPERLINK("#"&amp;"Insumos"&amp;"!A"&amp;MATCH($B12913,#REF!,0),"Ins "&amp;$B12913)</f>
        <v>#REF!</v>
      </c>
      <c r="M12913" s="220"/>
    </row>
    <row r="12914" spans="1:13" x14ac:dyDescent="0.2">
      <c r="A12914" s="35" t="s">
        <v>3155</v>
      </c>
      <c r="B12914" s="1" t="s">
        <v>263</v>
      </c>
      <c r="C12914" s="45" t="s">
        <v>696</v>
      </c>
      <c r="D12914" s="23" t="s">
        <v>5534</v>
      </c>
      <c r="E12914" s="23" t="s">
        <v>4140</v>
      </c>
      <c r="F12914" s="40">
        <v>1.6000000000000001E-3</v>
      </c>
      <c r="G12914" s="25">
        <v>187426</v>
      </c>
      <c r="H12914" s="25">
        <v>300</v>
      </c>
      <c r="I12914" s="25"/>
      <c r="J12914" s="58" t="e">
        <f>HYPERLINK("#"&amp;"Insumos"&amp;"!A"&amp;MATCH($B12914,#REF!,0),"Ins "&amp;$B12914)</f>
        <v>#REF!</v>
      </c>
      <c r="M12914" s="220"/>
    </row>
    <row r="12915" spans="1:13" x14ac:dyDescent="0.2">
      <c r="A12915" s="35" t="s">
        <v>3155</v>
      </c>
      <c r="B12915" s="1" t="s">
        <v>5533</v>
      </c>
      <c r="C12915" s="45" t="s">
        <v>5892</v>
      </c>
      <c r="D12915" s="23" t="s">
        <v>977</v>
      </c>
      <c r="E12915" s="23" t="s">
        <v>4134</v>
      </c>
      <c r="F12915" s="40">
        <v>0.2</v>
      </c>
      <c r="G12915" s="25">
        <v>3623</v>
      </c>
      <c r="H12915" s="25">
        <v>725</v>
      </c>
      <c r="I12915" s="25"/>
      <c r="J12915" s="58" t="e">
        <f>HYPERLINK("#"&amp;"Insumos"&amp;"!A"&amp;MATCH($B12915,#REF!,0),"Ins "&amp;$B12915)</f>
        <v>#REF!</v>
      </c>
      <c r="M12915" s="220"/>
    </row>
    <row r="12916" spans="1:13" x14ac:dyDescent="0.2">
      <c r="A12916" s="35" t="s">
        <v>3155</v>
      </c>
      <c r="B12916" s="1" t="s">
        <v>5007</v>
      </c>
      <c r="C12916" s="45" t="s">
        <v>720</v>
      </c>
      <c r="D12916" s="23" t="s">
        <v>5751</v>
      </c>
      <c r="E12916" s="23" t="s">
        <v>4134</v>
      </c>
      <c r="F12916" s="40">
        <v>0.2</v>
      </c>
      <c r="G12916" s="25">
        <v>1897</v>
      </c>
      <c r="H12916" s="25">
        <v>379</v>
      </c>
      <c r="I12916" s="25"/>
      <c r="J12916" s="58" t="e">
        <f>HYPERLINK("#"&amp;"Insumos"&amp;"!A"&amp;MATCH($B12916,#REF!,0),"Ins "&amp;$B12916)</f>
        <v>#REF!</v>
      </c>
      <c r="M12916" s="220"/>
    </row>
    <row r="12917" spans="1:13" x14ac:dyDescent="0.2">
      <c r="A12917" s="35" t="s">
        <v>3155</v>
      </c>
      <c r="B12917" s="1" t="s">
        <v>5167</v>
      </c>
      <c r="C12917" s="45" t="s">
        <v>161</v>
      </c>
      <c r="D12917" s="23" t="s">
        <v>5751</v>
      </c>
      <c r="E12917" s="23" t="s">
        <v>467</v>
      </c>
      <c r="F12917" s="40">
        <v>0.04</v>
      </c>
      <c r="G12917" s="25">
        <v>1896</v>
      </c>
      <c r="H12917" s="25">
        <v>76</v>
      </c>
      <c r="I12917" s="25"/>
      <c r="J12917" s="58" t="e">
        <f>HYPERLINK("#"&amp;"Insumos"&amp;"!A"&amp;MATCH($B12917,#REF!,0),"Ins "&amp;$B12917)</f>
        <v>#REF!</v>
      </c>
      <c r="M12917" s="220"/>
    </row>
    <row r="12918" spans="1:13" x14ac:dyDescent="0.2">
      <c r="A12918" s="35" t="s">
        <v>3155</v>
      </c>
      <c r="B12918" s="1" t="s">
        <v>1050</v>
      </c>
      <c r="C12918" s="45" t="s">
        <v>1063</v>
      </c>
      <c r="D12918" s="23" t="s">
        <v>5751</v>
      </c>
      <c r="E12918" s="23" t="s">
        <v>4136</v>
      </c>
      <c r="F12918" s="40">
        <v>8.0000000000000002E-3</v>
      </c>
      <c r="G12918" s="25">
        <v>34</v>
      </c>
      <c r="H12918" s="25">
        <v>0</v>
      </c>
      <c r="I12918" s="25"/>
      <c r="J12918" s="58" t="e">
        <f>HYPERLINK("#"&amp;"Insumos"&amp;"!A"&amp;MATCH($B12918,#REF!,0),"Ins "&amp;$B12918)</f>
        <v>#REF!</v>
      </c>
      <c r="M12918" s="220"/>
    </row>
    <row r="12919" spans="1:13" ht="25.5" x14ac:dyDescent="0.2">
      <c r="A12919" s="35" t="s">
        <v>3155</v>
      </c>
      <c r="B12919" s="1" t="s">
        <v>1642</v>
      </c>
      <c r="C12919" s="45" t="s">
        <v>1085</v>
      </c>
      <c r="D12919" s="23" t="s">
        <v>5751</v>
      </c>
      <c r="E12919" s="23" t="s">
        <v>4137</v>
      </c>
      <c r="F12919" s="40">
        <v>0.5</v>
      </c>
      <c r="G12919" s="25">
        <v>31469</v>
      </c>
      <c r="H12919" s="25">
        <v>15735</v>
      </c>
      <c r="I12919" s="25"/>
      <c r="J12919" s="58" t="e">
        <f>HYPERLINK("#"&amp;"Insumos"&amp;"!A"&amp;MATCH($B12919,#REF!,0),"Ins "&amp;$B12919)</f>
        <v>#REF!</v>
      </c>
      <c r="M12919" s="220"/>
    </row>
    <row r="12920" spans="1:13" ht="38.25" x14ac:dyDescent="0.2">
      <c r="A12920" s="36" t="s">
        <v>3156</v>
      </c>
      <c r="B12920" s="26" t="s">
        <v>6816</v>
      </c>
      <c r="C12920" s="79" t="s">
        <v>10843</v>
      </c>
      <c r="D12920" s="37" t="s">
        <v>5608</v>
      </c>
      <c r="E12920" s="37" t="s">
        <v>4134</v>
      </c>
      <c r="F12920" s="41"/>
      <c r="G12920" s="27"/>
      <c r="H12920" s="27"/>
      <c r="I12920" s="27">
        <v>51910</v>
      </c>
      <c r="M12920" s="220">
        <f t="shared" si="201"/>
        <v>67981</v>
      </c>
    </row>
    <row r="12921" spans="1:13" x14ac:dyDescent="0.2">
      <c r="A12921" s="35" t="s">
        <v>3156</v>
      </c>
      <c r="B12921" s="1" t="s">
        <v>5572</v>
      </c>
      <c r="C12921" s="45" t="s">
        <v>971</v>
      </c>
      <c r="D12921" s="23" t="s">
        <v>5734</v>
      </c>
      <c r="E12921" s="23" t="s">
        <v>4141</v>
      </c>
      <c r="F12921" s="40">
        <v>0.4</v>
      </c>
      <c r="G12921" s="25">
        <v>37863</v>
      </c>
      <c r="H12921" s="25">
        <v>15145</v>
      </c>
      <c r="I12921" s="25"/>
      <c r="J12921" s="58" t="e">
        <f>HYPERLINK("#"&amp;"Insumos"&amp;"!A"&amp;MATCH($B12921,#REF!,0),"Ins "&amp;$B12921)</f>
        <v>#REF!</v>
      </c>
      <c r="M12921" s="220"/>
    </row>
    <row r="12922" spans="1:13" x14ac:dyDescent="0.2">
      <c r="A12922" s="35" t="s">
        <v>3156</v>
      </c>
      <c r="B12922" s="1" t="s">
        <v>263</v>
      </c>
      <c r="C12922" s="45" t="s">
        <v>696</v>
      </c>
      <c r="D12922" s="23" t="s">
        <v>5534</v>
      </c>
      <c r="E12922" s="23" t="s">
        <v>4140</v>
      </c>
      <c r="F12922" s="40">
        <v>3.5999999999999999E-3</v>
      </c>
      <c r="G12922" s="25">
        <v>187426</v>
      </c>
      <c r="H12922" s="25">
        <v>675</v>
      </c>
      <c r="I12922" s="25"/>
      <c r="J12922" s="58" t="e">
        <f>HYPERLINK("#"&amp;"Insumos"&amp;"!A"&amp;MATCH($B12922,#REF!,0),"Ins "&amp;$B12922)</f>
        <v>#REF!</v>
      </c>
      <c r="M12922" s="220"/>
    </row>
    <row r="12923" spans="1:13" x14ac:dyDescent="0.2">
      <c r="A12923" s="35" t="s">
        <v>3156</v>
      </c>
      <c r="B12923" s="1" t="s">
        <v>5533</v>
      </c>
      <c r="C12923" s="45" t="s">
        <v>5892</v>
      </c>
      <c r="D12923" s="23" t="s">
        <v>977</v>
      </c>
      <c r="E12923" s="23" t="s">
        <v>4134</v>
      </c>
      <c r="F12923" s="40">
        <v>0.01</v>
      </c>
      <c r="G12923" s="25">
        <v>3623</v>
      </c>
      <c r="H12923" s="25">
        <v>36</v>
      </c>
      <c r="I12923" s="25"/>
      <c r="J12923" s="58" t="e">
        <f>HYPERLINK("#"&amp;"Insumos"&amp;"!A"&amp;MATCH($B12923,#REF!,0),"Ins "&amp;$B12923)</f>
        <v>#REF!</v>
      </c>
      <c r="M12923" s="220"/>
    </row>
    <row r="12924" spans="1:13" x14ac:dyDescent="0.2">
      <c r="A12924" s="35" t="s">
        <v>3156</v>
      </c>
      <c r="B12924" s="1" t="s">
        <v>5007</v>
      </c>
      <c r="C12924" s="45" t="s">
        <v>720</v>
      </c>
      <c r="D12924" s="23" t="s">
        <v>5751</v>
      </c>
      <c r="E12924" s="23" t="s">
        <v>4134</v>
      </c>
      <c r="F12924" s="40">
        <v>0.4</v>
      </c>
      <c r="G12924" s="25">
        <v>1897</v>
      </c>
      <c r="H12924" s="25">
        <v>759</v>
      </c>
      <c r="I12924" s="25"/>
      <c r="J12924" s="58" t="e">
        <f>HYPERLINK("#"&amp;"Insumos"&amp;"!A"&amp;MATCH($B12924,#REF!,0),"Ins "&amp;$B12924)</f>
        <v>#REF!</v>
      </c>
      <c r="M12924" s="220"/>
    </row>
    <row r="12925" spans="1:13" x14ac:dyDescent="0.2">
      <c r="A12925" s="35" t="s">
        <v>3156</v>
      </c>
      <c r="B12925" s="1" t="s">
        <v>5167</v>
      </c>
      <c r="C12925" s="45" t="s">
        <v>161</v>
      </c>
      <c r="D12925" s="23" t="s">
        <v>5751</v>
      </c>
      <c r="E12925" s="23" t="s">
        <v>467</v>
      </c>
      <c r="F12925" s="40">
        <v>0.08</v>
      </c>
      <c r="G12925" s="25">
        <v>1896</v>
      </c>
      <c r="H12925" s="25">
        <v>152</v>
      </c>
      <c r="I12925" s="25"/>
      <c r="J12925" s="58" t="e">
        <f>HYPERLINK("#"&amp;"Insumos"&amp;"!A"&amp;MATCH($B12925,#REF!,0),"Ins "&amp;$B12925)</f>
        <v>#REF!</v>
      </c>
      <c r="M12925" s="220"/>
    </row>
    <row r="12926" spans="1:13" x14ac:dyDescent="0.2">
      <c r="A12926" s="35" t="s">
        <v>3156</v>
      </c>
      <c r="B12926" s="1" t="s">
        <v>1050</v>
      </c>
      <c r="C12926" s="45" t="s">
        <v>1063</v>
      </c>
      <c r="D12926" s="23" t="s">
        <v>5751</v>
      </c>
      <c r="E12926" s="23" t="s">
        <v>4136</v>
      </c>
      <c r="F12926" s="40">
        <v>1.6E-2</v>
      </c>
      <c r="G12926" s="25">
        <v>34</v>
      </c>
      <c r="H12926" s="25">
        <v>1</v>
      </c>
      <c r="I12926" s="25"/>
      <c r="J12926" s="58" t="e">
        <f>HYPERLINK("#"&amp;"Insumos"&amp;"!A"&amp;MATCH($B12926,#REF!,0),"Ins "&amp;$B12926)</f>
        <v>#REF!</v>
      </c>
      <c r="M12926" s="220"/>
    </row>
    <row r="12927" spans="1:13" ht="25.5" x14ac:dyDescent="0.2">
      <c r="A12927" s="35" t="s">
        <v>3156</v>
      </c>
      <c r="B12927" s="1" t="s">
        <v>1056</v>
      </c>
      <c r="C12927" s="45" t="s">
        <v>1079</v>
      </c>
      <c r="D12927" s="23" t="s">
        <v>5751</v>
      </c>
      <c r="E12927" s="23" t="s">
        <v>4134</v>
      </c>
      <c r="F12927" s="40">
        <v>1</v>
      </c>
      <c r="G12927" s="25">
        <v>35142</v>
      </c>
      <c r="H12927" s="25">
        <v>35142</v>
      </c>
      <c r="I12927" s="25"/>
      <c r="J12927" s="58" t="e">
        <f>HYPERLINK("#"&amp;"Insumos"&amp;"!A"&amp;MATCH($B12927,#REF!,0),"Ins "&amp;$B12927)</f>
        <v>#REF!</v>
      </c>
      <c r="M12927" s="220"/>
    </row>
    <row r="12928" spans="1:13" ht="38.25" x14ac:dyDescent="0.2">
      <c r="A12928" s="36" t="s">
        <v>3157</v>
      </c>
      <c r="B12928" s="26" t="s">
        <v>6816</v>
      </c>
      <c r="C12928" s="79" t="s">
        <v>10844</v>
      </c>
      <c r="D12928" s="37" t="s">
        <v>5608</v>
      </c>
      <c r="E12928" s="37" t="s">
        <v>4134</v>
      </c>
      <c r="F12928" s="41"/>
      <c r="G12928" s="27"/>
      <c r="H12928" s="27"/>
      <c r="I12928" s="27">
        <v>56065</v>
      </c>
      <c r="M12928" s="220">
        <f t="shared" si="201"/>
        <v>73423</v>
      </c>
    </row>
    <row r="12929" spans="1:13" x14ac:dyDescent="0.2">
      <c r="A12929" s="35" t="s">
        <v>3157</v>
      </c>
      <c r="B12929" s="1" t="s">
        <v>5572</v>
      </c>
      <c r="C12929" s="45" t="s">
        <v>971</v>
      </c>
      <c r="D12929" s="23" t="s">
        <v>5734</v>
      </c>
      <c r="E12929" s="23" t="s">
        <v>4141</v>
      </c>
      <c r="F12929" s="40">
        <v>0.4</v>
      </c>
      <c r="G12929" s="25">
        <v>37863</v>
      </c>
      <c r="H12929" s="25">
        <v>15145</v>
      </c>
      <c r="I12929" s="25"/>
      <c r="J12929" s="58" t="e">
        <f>HYPERLINK("#"&amp;"Insumos"&amp;"!A"&amp;MATCH($B12929,#REF!,0),"Ins "&amp;$B12929)</f>
        <v>#REF!</v>
      </c>
      <c r="M12929" s="220"/>
    </row>
    <row r="12930" spans="1:13" x14ac:dyDescent="0.2">
      <c r="A12930" s="35" t="s">
        <v>3157</v>
      </c>
      <c r="B12930" s="1" t="s">
        <v>263</v>
      </c>
      <c r="C12930" s="45" t="s">
        <v>696</v>
      </c>
      <c r="D12930" s="23" t="s">
        <v>5534</v>
      </c>
      <c r="E12930" s="23" t="s">
        <v>4140</v>
      </c>
      <c r="F12930" s="40">
        <v>4.1000000000000003E-3</v>
      </c>
      <c r="G12930" s="25">
        <v>187426</v>
      </c>
      <c r="H12930" s="25">
        <v>768</v>
      </c>
      <c r="I12930" s="25"/>
      <c r="J12930" s="58" t="e">
        <f>HYPERLINK("#"&amp;"Insumos"&amp;"!A"&amp;MATCH($B12930,#REF!,0),"Ins "&amp;$B12930)</f>
        <v>#REF!</v>
      </c>
      <c r="M12930" s="220"/>
    </row>
    <row r="12931" spans="1:13" x14ac:dyDescent="0.2">
      <c r="A12931" s="35" t="s">
        <v>3157</v>
      </c>
      <c r="B12931" s="1" t="s">
        <v>5533</v>
      </c>
      <c r="C12931" s="45" t="s">
        <v>5892</v>
      </c>
      <c r="D12931" s="23" t="s">
        <v>977</v>
      </c>
      <c r="E12931" s="23" t="s">
        <v>4134</v>
      </c>
      <c r="F12931" s="40">
        <v>0.01</v>
      </c>
      <c r="G12931" s="25">
        <v>3623</v>
      </c>
      <c r="H12931" s="25">
        <v>36</v>
      </c>
      <c r="I12931" s="25"/>
      <c r="J12931" s="58" t="e">
        <f>HYPERLINK("#"&amp;"Insumos"&amp;"!A"&amp;MATCH($B12931,#REF!,0),"Ins "&amp;$B12931)</f>
        <v>#REF!</v>
      </c>
      <c r="M12931" s="220"/>
    </row>
    <row r="12932" spans="1:13" x14ac:dyDescent="0.2">
      <c r="A12932" s="35" t="s">
        <v>3157</v>
      </c>
      <c r="B12932" s="1" t="s">
        <v>5007</v>
      </c>
      <c r="C12932" s="45" t="s">
        <v>720</v>
      </c>
      <c r="D12932" s="23" t="s">
        <v>5751</v>
      </c>
      <c r="E12932" s="23" t="s">
        <v>4134</v>
      </c>
      <c r="F12932" s="40">
        <v>0.4</v>
      </c>
      <c r="G12932" s="25">
        <v>1897</v>
      </c>
      <c r="H12932" s="25">
        <v>759</v>
      </c>
      <c r="I12932" s="25"/>
      <c r="J12932" s="58" t="e">
        <f>HYPERLINK("#"&amp;"Insumos"&amp;"!A"&amp;MATCH($B12932,#REF!,0),"Ins "&amp;$B12932)</f>
        <v>#REF!</v>
      </c>
      <c r="M12932" s="220"/>
    </row>
    <row r="12933" spans="1:13" x14ac:dyDescent="0.2">
      <c r="A12933" s="35" t="s">
        <v>3157</v>
      </c>
      <c r="B12933" s="1" t="s">
        <v>5167</v>
      </c>
      <c r="C12933" s="45" t="s">
        <v>161</v>
      </c>
      <c r="D12933" s="23" t="s">
        <v>5751</v>
      </c>
      <c r="E12933" s="23" t="s">
        <v>467</v>
      </c>
      <c r="F12933" s="40">
        <v>0.08</v>
      </c>
      <c r="G12933" s="25">
        <v>1896</v>
      </c>
      <c r="H12933" s="25">
        <v>152</v>
      </c>
      <c r="I12933" s="25"/>
      <c r="J12933" s="58" t="e">
        <f>HYPERLINK("#"&amp;"Insumos"&amp;"!A"&amp;MATCH($B12933,#REF!,0),"Ins "&amp;$B12933)</f>
        <v>#REF!</v>
      </c>
      <c r="M12933" s="220"/>
    </row>
    <row r="12934" spans="1:13" x14ac:dyDescent="0.2">
      <c r="A12934" s="35" t="s">
        <v>3157</v>
      </c>
      <c r="B12934" s="1" t="s">
        <v>1050</v>
      </c>
      <c r="C12934" s="45" t="s">
        <v>1063</v>
      </c>
      <c r="D12934" s="23" t="s">
        <v>5751</v>
      </c>
      <c r="E12934" s="23" t="s">
        <v>4136</v>
      </c>
      <c r="F12934" s="40">
        <v>1.6E-2</v>
      </c>
      <c r="G12934" s="25">
        <v>34</v>
      </c>
      <c r="H12934" s="25">
        <v>1</v>
      </c>
      <c r="I12934" s="25"/>
      <c r="J12934" s="58" t="e">
        <f>HYPERLINK("#"&amp;"Insumos"&amp;"!A"&amp;MATCH($B12934,#REF!,0),"Ins "&amp;$B12934)</f>
        <v>#REF!</v>
      </c>
      <c r="M12934" s="220"/>
    </row>
    <row r="12935" spans="1:13" ht="25.5" x14ac:dyDescent="0.2">
      <c r="A12935" s="35" t="s">
        <v>3157</v>
      </c>
      <c r="B12935" s="1" t="s">
        <v>5503</v>
      </c>
      <c r="C12935" s="45" t="s">
        <v>1105</v>
      </c>
      <c r="D12935" s="23" t="s">
        <v>5751</v>
      </c>
      <c r="E12935" s="23" t="s">
        <v>4134</v>
      </c>
      <c r="F12935" s="40">
        <v>1</v>
      </c>
      <c r="G12935" s="25">
        <v>39204</v>
      </c>
      <c r="H12935" s="25">
        <v>39204</v>
      </c>
      <c r="I12935" s="25"/>
      <c r="J12935" s="58" t="e">
        <f>HYPERLINK("#"&amp;"Insumos"&amp;"!A"&amp;MATCH($B12935,#REF!,0),"Ins "&amp;$B12935)</f>
        <v>#REF!</v>
      </c>
      <c r="M12935" s="220"/>
    </row>
    <row r="12936" spans="1:13" ht="38.25" x14ac:dyDescent="0.2">
      <c r="A12936" s="36" t="s">
        <v>3158</v>
      </c>
      <c r="B12936" s="26" t="s">
        <v>6816</v>
      </c>
      <c r="C12936" s="79" t="s">
        <v>10845</v>
      </c>
      <c r="D12936" s="37" t="s">
        <v>5608</v>
      </c>
      <c r="E12936" s="37" t="s">
        <v>4134</v>
      </c>
      <c r="F12936" s="41"/>
      <c r="G12936" s="27"/>
      <c r="H12936" s="27"/>
      <c r="I12936" s="27">
        <v>36976</v>
      </c>
      <c r="M12936" s="220">
        <f t="shared" ref="M12936:M12994" si="202">ROUND(I12936*(1+$L$2),0)</f>
        <v>48424</v>
      </c>
    </row>
    <row r="12937" spans="1:13" x14ac:dyDescent="0.2">
      <c r="A12937" s="35" t="s">
        <v>3158</v>
      </c>
      <c r="B12937" s="1" t="s">
        <v>5572</v>
      </c>
      <c r="C12937" s="45" t="s">
        <v>971</v>
      </c>
      <c r="D12937" s="23" t="s">
        <v>5734</v>
      </c>
      <c r="E12937" s="23" t="s">
        <v>4141</v>
      </c>
      <c r="F12937" s="40">
        <v>0.4</v>
      </c>
      <c r="G12937" s="25">
        <v>37863</v>
      </c>
      <c r="H12937" s="25">
        <v>15145</v>
      </c>
      <c r="I12937" s="25"/>
      <c r="J12937" s="58" t="e">
        <f>HYPERLINK("#"&amp;"Insumos"&amp;"!A"&amp;MATCH($B12937,#REF!,0),"Ins "&amp;$B12937)</f>
        <v>#REF!</v>
      </c>
      <c r="M12937" s="220"/>
    </row>
    <row r="12938" spans="1:13" x14ac:dyDescent="0.2">
      <c r="A12938" s="35" t="s">
        <v>3158</v>
      </c>
      <c r="B12938" s="1" t="s">
        <v>263</v>
      </c>
      <c r="C12938" s="45" t="s">
        <v>696</v>
      </c>
      <c r="D12938" s="23" t="s">
        <v>5534</v>
      </c>
      <c r="E12938" s="23" t="s">
        <v>4140</v>
      </c>
      <c r="F12938" s="40">
        <v>2.0999999999999999E-3</v>
      </c>
      <c r="G12938" s="25">
        <v>187426</v>
      </c>
      <c r="H12938" s="25">
        <v>394</v>
      </c>
      <c r="I12938" s="25"/>
      <c r="J12938" s="58" t="e">
        <f>HYPERLINK("#"&amp;"Insumos"&amp;"!A"&amp;MATCH($B12938,#REF!,0),"Ins "&amp;$B12938)</f>
        <v>#REF!</v>
      </c>
      <c r="M12938" s="220"/>
    </row>
    <row r="12939" spans="1:13" x14ac:dyDescent="0.2">
      <c r="A12939" s="35" t="s">
        <v>3158</v>
      </c>
      <c r="B12939" s="1" t="s">
        <v>5533</v>
      </c>
      <c r="C12939" s="45" t="s">
        <v>5892</v>
      </c>
      <c r="D12939" s="23" t="s">
        <v>977</v>
      </c>
      <c r="E12939" s="23" t="s">
        <v>4134</v>
      </c>
      <c r="F12939" s="40">
        <v>0.01</v>
      </c>
      <c r="G12939" s="25">
        <v>3623</v>
      </c>
      <c r="H12939" s="25">
        <v>36</v>
      </c>
      <c r="I12939" s="25"/>
      <c r="J12939" s="58" t="e">
        <f>HYPERLINK("#"&amp;"Insumos"&amp;"!A"&amp;MATCH($B12939,#REF!,0),"Ins "&amp;$B12939)</f>
        <v>#REF!</v>
      </c>
      <c r="M12939" s="220"/>
    </row>
    <row r="12940" spans="1:13" x14ac:dyDescent="0.2">
      <c r="A12940" s="35" t="s">
        <v>3158</v>
      </c>
      <c r="B12940" s="1" t="s">
        <v>5007</v>
      </c>
      <c r="C12940" s="45" t="s">
        <v>720</v>
      </c>
      <c r="D12940" s="23" t="s">
        <v>5751</v>
      </c>
      <c r="E12940" s="23" t="s">
        <v>4134</v>
      </c>
      <c r="F12940" s="40">
        <v>0.4</v>
      </c>
      <c r="G12940" s="25">
        <v>1897</v>
      </c>
      <c r="H12940" s="25">
        <v>759</v>
      </c>
      <c r="I12940" s="25"/>
      <c r="J12940" s="58" t="e">
        <f>HYPERLINK("#"&amp;"Insumos"&amp;"!A"&amp;MATCH($B12940,#REF!,0),"Ins "&amp;$B12940)</f>
        <v>#REF!</v>
      </c>
      <c r="M12940" s="220"/>
    </row>
    <row r="12941" spans="1:13" x14ac:dyDescent="0.2">
      <c r="A12941" s="35" t="s">
        <v>3158</v>
      </c>
      <c r="B12941" s="1" t="s">
        <v>5167</v>
      </c>
      <c r="C12941" s="45" t="s">
        <v>161</v>
      </c>
      <c r="D12941" s="23" t="s">
        <v>5751</v>
      </c>
      <c r="E12941" s="23" t="s">
        <v>467</v>
      </c>
      <c r="F12941" s="40">
        <v>0.08</v>
      </c>
      <c r="G12941" s="25">
        <v>1896</v>
      </c>
      <c r="H12941" s="25">
        <v>152</v>
      </c>
      <c r="I12941" s="25"/>
      <c r="J12941" s="58" t="e">
        <f>HYPERLINK("#"&amp;"Insumos"&amp;"!A"&amp;MATCH($B12941,#REF!,0),"Ins "&amp;$B12941)</f>
        <v>#REF!</v>
      </c>
      <c r="M12941" s="220"/>
    </row>
    <row r="12942" spans="1:13" x14ac:dyDescent="0.2">
      <c r="A12942" s="35" t="s">
        <v>3158</v>
      </c>
      <c r="B12942" s="1" t="s">
        <v>1050</v>
      </c>
      <c r="C12942" s="45" t="s">
        <v>1063</v>
      </c>
      <c r="D12942" s="23" t="s">
        <v>5751</v>
      </c>
      <c r="E12942" s="23" t="s">
        <v>4136</v>
      </c>
      <c r="F12942" s="40">
        <v>1.6E-2</v>
      </c>
      <c r="G12942" s="25">
        <v>34</v>
      </c>
      <c r="H12942" s="25">
        <v>1</v>
      </c>
      <c r="I12942" s="25"/>
      <c r="J12942" s="58" t="e">
        <f>HYPERLINK("#"&amp;"Insumos"&amp;"!A"&amp;MATCH($B12942,#REF!,0),"Ins "&amp;$B12942)</f>
        <v>#REF!</v>
      </c>
      <c r="M12942" s="220"/>
    </row>
    <row r="12943" spans="1:13" ht="25.5" x14ac:dyDescent="0.2">
      <c r="A12943" s="35" t="s">
        <v>3158</v>
      </c>
      <c r="B12943" s="1" t="s">
        <v>1644</v>
      </c>
      <c r="C12943" s="45" t="s">
        <v>1087</v>
      </c>
      <c r="D12943" s="23" t="s">
        <v>5751</v>
      </c>
      <c r="E12943" s="23" t="s">
        <v>4134</v>
      </c>
      <c r="F12943" s="40">
        <v>1</v>
      </c>
      <c r="G12943" s="25">
        <v>20489</v>
      </c>
      <c r="H12943" s="25">
        <v>20489</v>
      </c>
      <c r="I12943" s="25"/>
      <c r="J12943" s="58" t="e">
        <f>HYPERLINK("#"&amp;"Insumos"&amp;"!A"&amp;MATCH($B12943,#REF!,0),"Ins "&amp;$B12943)</f>
        <v>#REF!</v>
      </c>
      <c r="M12943" s="220"/>
    </row>
    <row r="12944" spans="1:13" ht="51" x14ac:dyDescent="0.2">
      <c r="A12944" s="36" t="s">
        <v>3159</v>
      </c>
      <c r="B12944" s="26" t="s">
        <v>6816</v>
      </c>
      <c r="C12944" s="79" t="s">
        <v>10846</v>
      </c>
      <c r="D12944" s="37" t="s">
        <v>5608</v>
      </c>
      <c r="E12944" s="37" t="s">
        <v>4134</v>
      </c>
      <c r="F12944" s="41"/>
      <c r="G12944" s="27"/>
      <c r="H12944" s="27"/>
      <c r="I12944" s="27">
        <v>1253893</v>
      </c>
      <c r="M12944" s="220">
        <f t="shared" si="202"/>
        <v>1642098</v>
      </c>
    </row>
    <row r="12945" spans="1:13" x14ac:dyDescent="0.2">
      <c r="A12945" s="35" t="s">
        <v>3159</v>
      </c>
      <c r="B12945" s="1" t="s">
        <v>5572</v>
      </c>
      <c r="C12945" s="45" t="s">
        <v>971</v>
      </c>
      <c r="D12945" s="23" t="s">
        <v>5734</v>
      </c>
      <c r="E12945" s="23" t="s">
        <v>4141</v>
      </c>
      <c r="F12945" s="40">
        <v>2.16</v>
      </c>
      <c r="G12945" s="25">
        <v>37863</v>
      </c>
      <c r="H12945" s="25">
        <v>81784</v>
      </c>
      <c r="I12945" s="25"/>
      <c r="J12945" s="58" t="e">
        <f>HYPERLINK("#"&amp;"Insumos"&amp;"!A"&amp;MATCH($B12945,#REF!,0),"Ins "&amp;$B12945)</f>
        <v>#REF!</v>
      </c>
      <c r="M12945" s="220"/>
    </row>
    <row r="12946" spans="1:13" x14ac:dyDescent="0.2">
      <c r="A12946" s="35" t="s">
        <v>3159</v>
      </c>
      <c r="B12946" s="1" t="s">
        <v>5533</v>
      </c>
      <c r="C12946" s="45" t="s">
        <v>5892</v>
      </c>
      <c r="D12946" s="23" t="s">
        <v>977</v>
      </c>
      <c r="E12946" s="23" t="s">
        <v>4134</v>
      </c>
      <c r="F12946" s="40">
        <v>0.01</v>
      </c>
      <c r="G12946" s="25">
        <v>3623</v>
      </c>
      <c r="H12946" s="25">
        <v>36</v>
      </c>
      <c r="I12946" s="25"/>
      <c r="J12946" s="58" t="e">
        <f>HYPERLINK("#"&amp;"Insumos"&amp;"!A"&amp;MATCH($B12946,#REF!,0),"Ins "&amp;$B12946)</f>
        <v>#REF!</v>
      </c>
      <c r="M12946" s="220"/>
    </row>
    <row r="12947" spans="1:13" ht="38.25" x14ac:dyDescent="0.2">
      <c r="A12947" s="35" t="s">
        <v>3159</v>
      </c>
      <c r="B12947" s="1" t="s">
        <v>5500</v>
      </c>
      <c r="C12947" s="45" t="s">
        <v>1102</v>
      </c>
      <c r="D12947" s="23" t="s">
        <v>5751</v>
      </c>
      <c r="E12947" s="23" t="s">
        <v>4134</v>
      </c>
      <c r="F12947" s="40">
        <v>1</v>
      </c>
      <c r="G12947" s="25">
        <v>1172073</v>
      </c>
      <c r="H12947" s="25">
        <v>1172073</v>
      </c>
      <c r="I12947" s="25"/>
      <c r="J12947" s="58" t="e">
        <f>HYPERLINK("#"&amp;"Insumos"&amp;"!A"&amp;MATCH($B12947,#REF!,0),"Ins "&amp;$B12947)</f>
        <v>#REF!</v>
      </c>
      <c r="M12947" s="220"/>
    </row>
    <row r="12948" spans="1:13" ht="38.25" x14ac:dyDescent="0.2">
      <c r="A12948" s="36" t="s">
        <v>3160</v>
      </c>
      <c r="B12948" s="26" t="s">
        <v>6816</v>
      </c>
      <c r="C12948" s="79" t="s">
        <v>10847</v>
      </c>
      <c r="D12948" s="37" t="s">
        <v>5608</v>
      </c>
      <c r="E12948" s="37" t="s">
        <v>4134</v>
      </c>
      <c r="F12948" s="41"/>
      <c r="G12948" s="27"/>
      <c r="H12948" s="27"/>
      <c r="I12948" s="27">
        <v>320428</v>
      </c>
      <c r="M12948" s="220">
        <f t="shared" si="202"/>
        <v>419633</v>
      </c>
    </row>
    <row r="12949" spans="1:13" x14ac:dyDescent="0.2">
      <c r="A12949" s="35" t="s">
        <v>3160</v>
      </c>
      <c r="B12949" s="1" t="s">
        <v>5572</v>
      </c>
      <c r="C12949" s="45" t="s">
        <v>971</v>
      </c>
      <c r="D12949" s="23" t="s">
        <v>5734</v>
      </c>
      <c r="E12949" s="23" t="s">
        <v>4141</v>
      </c>
      <c r="F12949" s="40">
        <v>2</v>
      </c>
      <c r="G12949" s="25">
        <v>37863</v>
      </c>
      <c r="H12949" s="25">
        <v>75726</v>
      </c>
      <c r="I12949" s="25"/>
      <c r="J12949" s="58" t="e">
        <f>HYPERLINK("#"&amp;"Insumos"&amp;"!A"&amp;MATCH($B12949,#REF!,0),"Ins "&amp;$B12949)</f>
        <v>#REF!</v>
      </c>
      <c r="M12949" s="220"/>
    </row>
    <row r="12950" spans="1:13" x14ac:dyDescent="0.2">
      <c r="A12950" s="35" t="s">
        <v>3160</v>
      </c>
      <c r="B12950" s="1" t="s">
        <v>263</v>
      </c>
      <c r="C12950" s="45" t="s">
        <v>696</v>
      </c>
      <c r="D12950" s="23" t="s">
        <v>5534</v>
      </c>
      <c r="E12950" s="23" t="s">
        <v>4140</v>
      </c>
      <c r="F12950" s="40">
        <v>2.4299999999999999E-2</v>
      </c>
      <c r="G12950" s="25">
        <v>187426</v>
      </c>
      <c r="H12950" s="25">
        <v>4554</v>
      </c>
      <c r="I12950" s="25"/>
      <c r="J12950" s="58" t="e">
        <f>HYPERLINK("#"&amp;"Insumos"&amp;"!A"&amp;MATCH($B12950,#REF!,0),"Ins "&amp;$B12950)</f>
        <v>#REF!</v>
      </c>
      <c r="M12950" s="220"/>
    </row>
    <row r="12951" spans="1:13" x14ac:dyDescent="0.2">
      <c r="A12951" s="35" t="s">
        <v>3160</v>
      </c>
      <c r="B12951" s="1" t="s">
        <v>5533</v>
      </c>
      <c r="C12951" s="45" t="s">
        <v>5892</v>
      </c>
      <c r="D12951" s="23" t="s">
        <v>977</v>
      </c>
      <c r="E12951" s="23" t="s">
        <v>4134</v>
      </c>
      <c r="F12951" s="40">
        <v>0.1</v>
      </c>
      <c r="G12951" s="25">
        <v>3623</v>
      </c>
      <c r="H12951" s="25">
        <v>362</v>
      </c>
      <c r="I12951" s="25"/>
      <c r="J12951" s="58" t="e">
        <f>HYPERLINK("#"&amp;"Insumos"&amp;"!A"&amp;MATCH($B12951,#REF!,0),"Ins "&amp;$B12951)</f>
        <v>#REF!</v>
      </c>
      <c r="M12951" s="220"/>
    </row>
    <row r="12952" spans="1:13" x14ac:dyDescent="0.2">
      <c r="A12952" s="35" t="s">
        <v>3160</v>
      </c>
      <c r="B12952" s="1" t="s">
        <v>5007</v>
      </c>
      <c r="C12952" s="45" t="s">
        <v>720</v>
      </c>
      <c r="D12952" s="23" t="s">
        <v>5751</v>
      </c>
      <c r="E12952" s="23" t="s">
        <v>4134</v>
      </c>
      <c r="F12952" s="40">
        <v>2.1</v>
      </c>
      <c r="G12952" s="25">
        <v>1897</v>
      </c>
      <c r="H12952" s="25">
        <v>3984</v>
      </c>
      <c r="I12952" s="25"/>
      <c r="J12952" s="58" t="e">
        <f>HYPERLINK("#"&amp;"Insumos"&amp;"!A"&amp;MATCH($B12952,#REF!,0),"Ins "&amp;$B12952)</f>
        <v>#REF!</v>
      </c>
      <c r="M12952" s="220"/>
    </row>
    <row r="12953" spans="1:13" x14ac:dyDescent="0.2">
      <c r="A12953" s="35" t="s">
        <v>3160</v>
      </c>
      <c r="B12953" s="1" t="s">
        <v>5192</v>
      </c>
      <c r="C12953" s="45" t="s">
        <v>1217</v>
      </c>
      <c r="D12953" s="23" t="s">
        <v>5751</v>
      </c>
      <c r="E12953" s="23" t="s">
        <v>4134</v>
      </c>
      <c r="F12953" s="40">
        <v>0.01</v>
      </c>
      <c r="G12953" s="25">
        <v>15982</v>
      </c>
      <c r="H12953" s="25">
        <v>160</v>
      </c>
      <c r="I12953" s="25"/>
      <c r="J12953" s="58" t="e">
        <f>HYPERLINK("#"&amp;"Insumos"&amp;"!A"&amp;MATCH($B12953,#REF!,0),"Ins "&amp;$B12953)</f>
        <v>#REF!</v>
      </c>
      <c r="M12953" s="220"/>
    </row>
    <row r="12954" spans="1:13" ht="25.5" x14ac:dyDescent="0.2">
      <c r="A12954" s="35" t="s">
        <v>3160</v>
      </c>
      <c r="B12954" s="1" t="s">
        <v>5493</v>
      </c>
      <c r="C12954" s="45" t="s">
        <v>1098</v>
      </c>
      <c r="D12954" s="23" t="s">
        <v>5751</v>
      </c>
      <c r="E12954" s="23" t="s">
        <v>4134</v>
      </c>
      <c r="F12954" s="40">
        <v>1</v>
      </c>
      <c r="G12954" s="25">
        <v>235642</v>
      </c>
      <c r="H12954" s="25">
        <v>235642</v>
      </c>
      <c r="I12954" s="25"/>
      <c r="J12954" s="58" t="e">
        <f>HYPERLINK("#"&amp;"Insumos"&amp;"!A"&amp;MATCH($B12954,#REF!,0),"Ins "&amp;$B12954)</f>
        <v>#REF!</v>
      </c>
      <c r="M12954" s="220"/>
    </row>
    <row r="12955" spans="1:13" ht="38.25" x14ac:dyDescent="0.2">
      <c r="A12955" s="36" t="s">
        <v>3161</v>
      </c>
      <c r="B12955" s="26" t="s">
        <v>6816</v>
      </c>
      <c r="C12955" s="79" t="s">
        <v>10848</v>
      </c>
      <c r="D12955" s="37" t="s">
        <v>5608</v>
      </c>
      <c r="E12955" s="37" t="s">
        <v>4134</v>
      </c>
      <c r="F12955" s="41"/>
      <c r="G12955" s="27"/>
      <c r="H12955" s="27"/>
      <c r="I12955" s="27">
        <v>393694</v>
      </c>
      <c r="M12955" s="220">
        <f t="shared" si="202"/>
        <v>515582</v>
      </c>
    </row>
    <row r="12956" spans="1:13" x14ac:dyDescent="0.2">
      <c r="A12956" s="35" t="s">
        <v>3161</v>
      </c>
      <c r="B12956" s="1" t="s">
        <v>5572</v>
      </c>
      <c r="C12956" s="45" t="s">
        <v>971</v>
      </c>
      <c r="D12956" s="23" t="s">
        <v>5734</v>
      </c>
      <c r="E12956" s="23" t="s">
        <v>4141</v>
      </c>
      <c r="F12956" s="40">
        <v>2</v>
      </c>
      <c r="G12956" s="25">
        <v>37863</v>
      </c>
      <c r="H12956" s="25">
        <v>75726</v>
      </c>
      <c r="I12956" s="25"/>
      <c r="J12956" s="58" t="e">
        <f>HYPERLINK("#"&amp;"Insumos"&amp;"!A"&amp;MATCH($B12956,#REF!,0),"Ins "&amp;$B12956)</f>
        <v>#REF!</v>
      </c>
      <c r="M12956" s="220"/>
    </row>
    <row r="12957" spans="1:13" x14ac:dyDescent="0.2">
      <c r="A12957" s="35" t="s">
        <v>3161</v>
      </c>
      <c r="B12957" s="1" t="s">
        <v>263</v>
      </c>
      <c r="C12957" s="45" t="s">
        <v>696</v>
      </c>
      <c r="D12957" s="23" t="s">
        <v>5534</v>
      </c>
      <c r="E12957" s="23" t="s">
        <v>4140</v>
      </c>
      <c r="F12957" s="40">
        <v>3.1699999999999999E-2</v>
      </c>
      <c r="G12957" s="25">
        <v>187426</v>
      </c>
      <c r="H12957" s="25">
        <v>5941</v>
      </c>
      <c r="I12957" s="25"/>
      <c r="J12957" s="58" t="e">
        <f>HYPERLINK("#"&amp;"Insumos"&amp;"!A"&amp;MATCH($B12957,#REF!,0),"Ins "&amp;$B12957)</f>
        <v>#REF!</v>
      </c>
      <c r="M12957" s="220"/>
    </row>
    <row r="12958" spans="1:13" x14ac:dyDescent="0.2">
      <c r="A12958" s="35" t="s">
        <v>3161</v>
      </c>
      <c r="B12958" s="1" t="s">
        <v>5533</v>
      </c>
      <c r="C12958" s="45" t="s">
        <v>5892</v>
      </c>
      <c r="D12958" s="23" t="s">
        <v>977</v>
      </c>
      <c r="E12958" s="23" t="s">
        <v>4134</v>
      </c>
      <c r="F12958" s="40">
        <v>0.1</v>
      </c>
      <c r="G12958" s="25">
        <v>3623</v>
      </c>
      <c r="H12958" s="25">
        <v>362</v>
      </c>
      <c r="I12958" s="25"/>
      <c r="J12958" s="58" t="e">
        <f>HYPERLINK("#"&amp;"Insumos"&amp;"!A"&amp;MATCH($B12958,#REF!,0),"Ins "&amp;$B12958)</f>
        <v>#REF!</v>
      </c>
      <c r="M12958" s="220"/>
    </row>
    <row r="12959" spans="1:13" x14ac:dyDescent="0.2">
      <c r="A12959" s="35" t="s">
        <v>3161</v>
      </c>
      <c r="B12959" s="1" t="s">
        <v>5007</v>
      </c>
      <c r="C12959" s="45" t="s">
        <v>720</v>
      </c>
      <c r="D12959" s="23" t="s">
        <v>5751</v>
      </c>
      <c r="E12959" s="23" t="s">
        <v>4134</v>
      </c>
      <c r="F12959" s="40">
        <v>2.1</v>
      </c>
      <c r="G12959" s="25">
        <v>1897</v>
      </c>
      <c r="H12959" s="25">
        <v>3984</v>
      </c>
      <c r="I12959" s="25"/>
      <c r="J12959" s="58" t="e">
        <f>HYPERLINK("#"&amp;"Insumos"&amp;"!A"&amp;MATCH($B12959,#REF!,0),"Ins "&amp;$B12959)</f>
        <v>#REF!</v>
      </c>
      <c r="M12959" s="220"/>
    </row>
    <row r="12960" spans="1:13" x14ac:dyDescent="0.2">
      <c r="A12960" s="35" t="s">
        <v>3161</v>
      </c>
      <c r="B12960" s="1" t="s">
        <v>5192</v>
      </c>
      <c r="C12960" s="45" t="s">
        <v>1217</v>
      </c>
      <c r="D12960" s="23" t="s">
        <v>5751</v>
      </c>
      <c r="E12960" s="23" t="s">
        <v>4134</v>
      </c>
      <c r="F12960" s="40">
        <v>0.02</v>
      </c>
      <c r="G12960" s="25">
        <v>15982</v>
      </c>
      <c r="H12960" s="25">
        <v>320</v>
      </c>
      <c r="I12960" s="25"/>
      <c r="J12960" s="58" t="e">
        <f>HYPERLINK("#"&amp;"Insumos"&amp;"!A"&amp;MATCH($B12960,#REF!,0),"Ins "&amp;$B12960)</f>
        <v>#REF!</v>
      </c>
      <c r="M12960" s="220"/>
    </row>
    <row r="12961" spans="1:13" ht="25.5" x14ac:dyDescent="0.2">
      <c r="A12961" s="35" t="s">
        <v>3161</v>
      </c>
      <c r="B12961" s="1" t="s">
        <v>5492</v>
      </c>
      <c r="C12961" s="45" t="s">
        <v>1097</v>
      </c>
      <c r="D12961" s="23" t="s">
        <v>5751</v>
      </c>
      <c r="E12961" s="23" t="s">
        <v>4134</v>
      </c>
      <c r="F12961" s="40">
        <v>1</v>
      </c>
      <c r="G12961" s="25">
        <v>307361</v>
      </c>
      <c r="H12961" s="25">
        <v>307361</v>
      </c>
      <c r="I12961" s="25"/>
      <c r="J12961" s="58" t="e">
        <f>HYPERLINK("#"&amp;"Insumos"&amp;"!A"&amp;MATCH($B12961,#REF!,0),"Ins "&amp;$B12961)</f>
        <v>#REF!</v>
      </c>
      <c r="M12961" s="220"/>
    </row>
    <row r="12962" spans="1:13" ht="38.25" x14ac:dyDescent="0.2">
      <c r="A12962" s="36" t="s">
        <v>3162</v>
      </c>
      <c r="B12962" s="26" t="s">
        <v>6816</v>
      </c>
      <c r="C12962" s="79" t="s">
        <v>10849</v>
      </c>
      <c r="D12962" s="37" t="s">
        <v>5608</v>
      </c>
      <c r="E12962" s="37" t="s">
        <v>4134</v>
      </c>
      <c r="F12962" s="41"/>
      <c r="G12962" s="27"/>
      <c r="H12962" s="27"/>
      <c r="I12962" s="27">
        <v>178028</v>
      </c>
      <c r="M12962" s="220">
        <f t="shared" si="202"/>
        <v>233145</v>
      </c>
    </row>
    <row r="12963" spans="1:13" x14ac:dyDescent="0.2">
      <c r="A12963" s="35" t="s">
        <v>3162</v>
      </c>
      <c r="B12963" s="1" t="s">
        <v>5572</v>
      </c>
      <c r="C12963" s="45" t="s">
        <v>971</v>
      </c>
      <c r="D12963" s="23" t="s">
        <v>5734</v>
      </c>
      <c r="E12963" s="23" t="s">
        <v>4141</v>
      </c>
      <c r="F12963" s="40">
        <v>2</v>
      </c>
      <c r="G12963" s="25">
        <v>37863</v>
      </c>
      <c r="H12963" s="25">
        <v>75726</v>
      </c>
      <c r="I12963" s="25"/>
      <c r="J12963" s="58" t="e">
        <f>HYPERLINK("#"&amp;"Insumos"&amp;"!A"&amp;MATCH($B12963,#REF!,0),"Ins "&amp;$B12963)</f>
        <v>#REF!</v>
      </c>
      <c r="M12963" s="220"/>
    </row>
    <row r="12964" spans="1:13" x14ac:dyDescent="0.2">
      <c r="A12964" s="35" t="s">
        <v>3162</v>
      </c>
      <c r="B12964" s="1" t="s">
        <v>263</v>
      </c>
      <c r="C12964" s="45" t="s">
        <v>696</v>
      </c>
      <c r="D12964" s="23" t="s">
        <v>5534</v>
      </c>
      <c r="E12964" s="23" t="s">
        <v>4140</v>
      </c>
      <c r="F12964" s="40">
        <v>9.9000000000000008E-3</v>
      </c>
      <c r="G12964" s="25">
        <v>187426</v>
      </c>
      <c r="H12964" s="25">
        <v>1856</v>
      </c>
      <c r="I12964" s="25"/>
      <c r="J12964" s="58" t="e">
        <f>HYPERLINK("#"&amp;"Insumos"&amp;"!A"&amp;MATCH($B12964,#REF!,0),"Ins "&amp;$B12964)</f>
        <v>#REF!</v>
      </c>
      <c r="M12964" s="220"/>
    </row>
    <row r="12965" spans="1:13" x14ac:dyDescent="0.2">
      <c r="A12965" s="35" t="s">
        <v>3162</v>
      </c>
      <c r="B12965" s="1" t="s">
        <v>5533</v>
      </c>
      <c r="C12965" s="45" t="s">
        <v>5892</v>
      </c>
      <c r="D12965" s="23" t="s">
        <v>977</v>
      </c>
      <c r="E12965" s="23" t="s">
        <v>4134</v>
      </c>
      <c r="F12965" s="40">
        <v>0.1</v>
      </c>
      <c r="G12965" s="25">
        <v>3623</v>
      </c>
      <c r="H12965" s="25">
        <v>362</v>
      </c>
      <c r="I12965" s="25"/>
      <c r="J12965" s="58" t="e">
        <f>HYPERLINK("#"&amp;"Insumos"&amp;"!A"&amp;MATCH($B12965,#REF!,0),"Ins "&amp;$B12965)</f>
        <v>#REF!</v>
      </c>
      <c r="M12965" s="220"/>
    </row>
    <row r="12966" spans="1:13" x14ac:dyDescent="0.2">
      <c r="A12966" s="35" t="s">
        <v>3162</v>
      </c>
      <c r="B12966" s="1" t="s">
        <v>5007</v>
      </c>
      <c r="C12966" s="45" t="s">
        <v>720</v>
      </c>
      <c r="D12966" s="23" t="s">
        <v>5751</v>
      </c>
      <c r="E12966" s="23" t="s">
        <v>4134</v>
      </c>
      <c r="F12966" s="40">
        <v>2.1</v>
      </c>
      <c r="G12966" s="25">
        <v>1897</v>
      </c>
      <c r="H12966" s="25">
        <v>3984</v>
      </c>
      <c r="I12966" s="25"/>
      <c r="J12966" s="58" t="e">
        <f>HYPERLINK("#"&amp;"Insumos"&amp;"!A"&amp;MATCH($B12966,#REF!,0),"Ins "&amp;$B12966)</f>
        <v>#REF!</v>
      </c>
      <c r="M12966" s="220"/>
    </row>
    <row r="12967" spans="1:13" ht="38.25" x14ac:dyDescent="0.2">
      <c r="A12967" s="35" t="s">
        <v>3162</v>
      </c>
      <c r="B12967" s="1" t="s">
        <v>5488</v>
      </c>
      <c r="C12967" s="45" t="s">
        <v>1093</v>
      </c>
      <c r="D12967" s="23" t="s">
        <v>5751</v>
      </c>
      <c r="E12967" s="23" t="s">
        <v>4134</v>
      </c>
      <c r="F12967" s="40">
        <v>1</v>
      </c>
      <c r="G12967" s="25">
        <v>96100</v>
      </c>
      <c r="H12967" s="25">
        <v>96100</v>
      </c>
      <c r="I12967" s="25"/>
      <c r="J12967" s="58" t="e">
        <f>HYPERLINK("#"&amp;"Insumos"&amp;"!A"&amp;MATCH($B12967,#REF!,0),"Ins "&amp;$B12967)</f>
        <v>#REF!</v>
      </c>
      <c r="M12967" s="220"/>
    </row>
    <row r="12968" spans="1:13" ht="38.25" x14ac:dyDescent="0.2">
      <c r="A12968" s="36" t="s">
        <v>3163</v>
      </c>
      <c r="B12968" s="26" t="s">
        <v>6816</v>
      </c>
      <c r="C12968" s="79" t="s">
        <v>10850</v>
      </c>
      <c r="D12968" s="37" t="s">
        <v>5608</v>
      </c>
      <c r="E12968" s="37" t="s">
        <v>4134</v>
      </c>
      <c r="F12968" s="41"/>
      <c r="G12968" s="27"/>
      <c r="H12968" s="27"/>
      <c r="I12968" s="27">
        <v>510342</v>
      </c>
      <c r="M12968" s="220">
        <f t="shared" si="202"/>
        <v>668344</v>
      </c>
    </row>
    <row r="12969" spans="1:13" x14ac:dyDescent="0.2">
      <c r="A12969" s="35" t="s">
        <v>3163</v>
      </c>
      <c r="B12969" s="1" t="s">
        <v>5604</v>
      </c>
      <c r="C12969" s="45" t="s">
        <v>540</v>
      </c>
      <c r="D12969" s="23" t="s">
        <v>5585</v>
      </c>
      <c r="E12969" s="23" t="s">
        <v>466</v>
      </c>
      <c r="F12969" s="40">
        <v>7.0000000000000001E-3</v>
      </c>
      <c r="G12969" s="25">
        <v>531559</v>
      </c>
      <c r="H12969" s="25">
        <v>3721</v>
      </c>
      <c r="I12969" s="25"/>
      <c r="M12969" s="220"/>
    </row>
    <row r="12970" spans="1:13" x14ac:dyDescent="0.2">
      <c r="A12970" s="35" t="s">
        <v>3163</v>
      </c>
      <c r="B12970" s="1" t="s">
        <v>5572</v>
      </c>
      <c r="C12970" s="45" t="s">
        <v>971</v>
      </c>
      <c r="D12970" s="23" t="s">
        <v>5734</v>
      </c>
      <c r="E12970" s="23" t="s">
        <v>4141</v>
      </c>
      <c r="F12970" s="40">
        <v>1.7</v>
      </c>
      <c r="G12970" s="25">
        <v>37863</v>
      </c>
      <c r="H12970" s="25">
        <v>64367</v>
      </c>
      <c r="I12970" s="25"/>
      <c r="J12970" s="58" t="e">
        <f>HYPERLINK("#"&amp;"Insumos"&amp;"!A"&amp;MATCH($B12970,#REF!,0),"Ins "&amp;$B12970)</f>
        <v>#REF!</v>
      </c>
      <c r="M12970" s="220"/>
    </row>
    <row r="12971" spans="1:13" x14ac:dyDescent="0.2">
      <c r="A12971" s="35" t="s">
        <v>3163</v>
      </c>
      <c r="B12971" s="1" t="s">
        <v>263</v>
      </c>
      <c r="C12971" s="45" t="s">
        <v>696</v>
      </c>
      <c r="D12971" s="23" t="s">
        <v>5534</v>
      </c>
      <c r="E12971" s="23" t="s">
        <v>4140</v>
      </c>
      <c r="F12971" s="40">
        <v>4.4699999999999997E-2</v>
      </c>
      <c r="G12971" s="25">
        <v>187426</v>
      </c>
      <c r="H12971" s="25">
        <v>8378</v>
      </c>
      <c r="I12971" s="25"/>
      <c r="J12971" s="58" t="e">
        <f>HYPERLINK("#"&amp;"Insumos"&amp;"!A"&amp;MATCH($B12971,#REF!,0),"Ins "&amp;$B12971)</f>
        <v>#REF!</v>
      </c>
      <c r="M12971" s="220"/>
    </row>
    <row r="12972" spans="1:13" x14ac:dyDescent="0.2">
      <c r="A12972" s="35" t="s">
        <v>3163</v>
      </c>
      <c r="B12972" s="1" t="s">
        <v>5533</v>
      </c>
      <c r="C12972" s="45" t="s">
        <v>5892</v>
      </c>
      <c r="D12972" s="23" t="s">
        <v>977</v>
      </c>
      <c r="E12972" s="23" t="s">
        <v>4134</v>
      </c>
      <c r="F12972" s="40">
        <v>0.1</v>
      </c>
      <c r="G12972" s="25">
        <v>3623</v>
      </c>
      <c r="H12972" s="25">
        <v>362</v>
      </c>
      <c r="I12972" s="25"/>
      <c r="J12972" s="58" t="e">
        <f>HYPERLINK("#"&amp;"Insumos"&amp;"!A"&amp;MATCH($B12972,#REF!,0),"Ins "&amp;$B12972)</f>
        <v>#REF!</v>
      </c>
      <c r="M12972" s="220"/>
    </row>
    <row r="12973" spans="1:13" x14ac:dyDescent="0.2">
      <c r="A12973" s="35" t="s">
        <v>3163</v>
      </c>
      <c r="B12973" s="1" t="s">
        <v>4642</v>
      </c>
      <c r="C12973" s="45" t="s">
        <v>1462</v>
      </c>
      <c r="D12973" s="23" t="s">
        <v>5751</v>
      </c>
      <c r="E12973" s="23" t="s">
        <v>4134</v>
      </c>
      <c r="F12973" s="40">
        <v>1</v>
      </c>
      <c r="G12973" s="25">
        <v>430099</v>
      </c>
      <c r="H12973" s="25">
        <v>430099</v>
      </c>
      <c r="I12973" s="25"/>
      <c r="J12973" s="58" t="e">
        <f>HYPERLINK("#"&amp;"Insumos"&amp;"!A"&amp;MATCH($B12973,#REF!,0),"Ins "&amp;$B12973)</f>
        <v>#REF!</v>
      </c>
      <c r="M12973" s="220"/>
    </row>
    <row r="12974" spans="1:13" x14ac:dyDescent="0.2">
      <c r="A12974" s="35" t="s">
        <v>3163</v>
      </c>
      <c r="B12974" s="1" t="s">
        <v>5007</v>
      </c>
      <c r="C12974" s="45" t="s">
        <v>720</v>
      </c>
      <c r="D12974" s="23" t="s">
        <v>5751</v>
      </c>
      <c r="E12974" s="23" t="s">
        <v>4134</v>
      </c>
      <c r="F12974" s="40">
        <v>1.8</v>
      </c>
      <c r="G12974" s="25">
        <v>1897</v>
      </c>
      <c r="H12974" s="25">
        <v>3415</v>
      </c>
      <c r="I12974" s="25"/>
      <c r="J12974" s="58" t="e">
        <f>HYPERLINK("#"&amp;"Insumos"&amp;"!A"&amp;MATCH($B12974,#REF!,0),"Ins "&amp;$B12974)</f>
        <v>#REF!</v>
      </c>
      <c r="M12974" s="220"/>
    </row>
    <row r="12975" spans="1:13" ht="38.25" x14ac:dyDescent="0.2">
      <c r="A12975" s="36" t="s">
        <v>3164</v>
      </c>
      <c r="B12975" s="26" t="s">
        <v>6816</v>
      </c>
      <c r="C12975" s="79" t="s">
        <v>809</v>
      </c>
      <c r="D12975" s="37" t="s">
        <v>5608</v>
      </c>
      <c r="E12975" s="37" t="s">
        <v>4134</v>
      </c>
      <c r="F12975" s="41"/>
      <c r="G12975" s="27"/>
      <c r="H12975" s="27"/>
      <c r="I12975" s="27">
        <v>233059</v>
      </c>
      <c r="M12975" s="220">
        <f t="shared" si="202"/>
        <v>305214</v>
      </c>
    </row>
    <row r="12976" spans="1:13" x14ac:dyDescent="0.2">
      <c r="A12976" s="35" t="s">
        <v>3164</v>
      </c>
      <c r="B12976" s="1" t="s">
        <v>5572</v>
      </c>
      <c r="C12976" s="45" t="s">
        <v>971</v>
      </c>
      <c r="D12976" s="23" t="s">
        <v>5734</v>
      </c>
      <c r="E12976" s="23" t="s">
        <v>4141</v>
      </c>
      <c r="F12976" s="40">
        <v>2</v>
      </c>
      <c r="G12976" s="25">
        <v>37863</v>
      </c>
      <c r="H12976" s="25">
        <v>75726</v>
      </c>
      <c r="I12976" s="25"/>
      <c r="J12976" s="58" t="e">
        <f>HYPERLINK("#"&amp;"Insumos"&amp;"!A"&amp;MATCH($B12976,#REF!,0),"Ins "&amp;$B12976)</f>
        <v>#REF!</v>
      </c>
      <c r="M12976" s="220"/>
    </row>
    <row r="12977" spans="1:13" x14ac:dyDescent="0.2">
      <c r="A12977" s="35" t="s">
        <v>3164</v>
      </c>
      <c r="B12977" s="1" t="s">
        <v>263</v>
      </c>
      <c r="C12977" s="45" t="s">
        <v>696</v>
      </c>
      <c r="D12977" s="23" t="s">
        <v>5534</v>
      </c>
      <c r="E12977" s="23" t="s">
        <v>4140</v>
      </c>
      <c r="F12977" s="40">
        <v>1.55E-2</v>
      </c>
      <c r="G12977" s="25">
        <v>187426</v>
      </c>
      <c r="H12977" s="25">
        <v>2905</v>
      </c>
      <c r="I12977" s="25"/>
      <c r="J12977" s="58" t="e">
        <f>HYPERLINK("#"&amp;"Insumos"&amp;"!A"&amp;MATCH($B12977,#REF!,0),"Ins "&amp;$B12977)</f>
        <v>#REF!</v>
      </c>
      <c r="M12977" s="220"/>
    </row>
    <row r="12978" spans="1:13" x14ac:dyDescent="0.2">
      <c r="A12978" s="35" t="s">
        <v>3164</v>
      </c>
      <c r="B12978" s="1" t="s">
        <v>5533</v>
      </c>
      <c r="C12978" s="45" t="s">
        <v>5892</v>
      </c>
      <c r="D12978" s="23" t="s">
        <v>977</v>
      </c>
      <c r="E12978" s="23" t="s">
        <v>4134</v>
      </c>
      <c r="F12978" s="40">
        <v>0.01</v>
      </c>
      <c r="G12978" s="25">
        <v>3623</v>
      </c>
      <c r="H12978" s="25">
        <v>36</v>
      </c>
      <c r="I12978" s="25"/>
      <c r="J12978" s="58" t="e">
        <f>HYPERLINK("#"&amp;"Insumos"&amp;"!A"&amp;MATCH($B12978,#REF!,0),"Ins "&amp;$B12978)</f>
        <v>#REF!</v>
      </c>
      <c r="M12978" s="220"/>
    </row>
    <row r="12979" spans="1:13" ht="25.5" x14ac:dyDescent="0.2">
      <c r="A12979" s="35" t="s">
        <v>3164</v>
      </c>
      <c r="B12979" s="1" t="s">
        <v>5505</v>
      </c>
      <c r="C12979" s="45" t="s">
        <v>480</v>
      </c>
      <c r="D12979" s="23" t="s">
        <v>5751</v>
      </c>
      <c r="E12979" s="23" t="s">
        <v>4134</v>
      </c>
      <c r="F12979" s="40">
        <v>1</v>
      </c>
      <c r="G12979" s="25">
        <v>150221</v>
      </c>
      <c r="H12979" s="25">
        <v>150221</v>
      </c>
      <c r="I12979" s="25"/>
      <c r="J12979" s="58" t="e">
        <f>HYPERLINK("#"&amp;"Insumos"&amp;"!A"&amp;MATCH($B12979,#REF!,0),"Ins "&amp;$B12979)</f>
        <v>#REF!</v>
      </c>
      <c r="M12979" s="220"/>
    </row>
    <row r="12980" spans="1:13" x14ac:dyDescent="0.2">
      <c r="A12980" s="35" t="s">
        <v>3164</v>
      </c>
      <c r="B12980" s="1" t="s">
        <v>5007</v>
      </c>
      <c r="C12980" s="45" t="s">
        <v>720</v>
      </c>
      <c r="D12980" s="23" t="s">
        <v>5751</v>
      </c>
      <c r="E12980" s="23" t="s">
        <v>4134</v>
      </c>
      <c r="F12980" s="40">
        <v>2.1</v>
      </c>
      <c r="G12980" s="25">
        <v>1897</v>
      </c>
      <c r="H12980" s="25">
        <v>3984</v>
      </c>
      <c r="I12980" s="25"/>
      <c r="J12980" s="58" t="e">
        <f>HYPERLINK("#"&amp;"Insumos"&amp;"!A"&amp;MATCH($B12980,#REF!,0),"Ins "&amp;$B12980)</f>
        <v>#REF!</v>
      </c>
      <c r="M12980" s="220"/>
    </row>
    <row r="12981" spans="1:13" x14ac:dyDescent="0.2">
      <c r="A12981" s="35" t="s">
        <v>3164</v>
      </c>
      <c r="B12981" s="1" t="s">
        <v>5178</v>
      </c>
      <c r="C12981" s="45" t="s">
        <v>8896</v>
      </c>
      <c r="D12981" s="23" t="s">
        <v>5751</v>
      </c>
      <c r="E12981" s="23" t="s">
        <v>467</v>
      </c>
      <c r="F12981" s="40">
        <v>0.1</v>
      </c>
      <c r="G12981" s="25">
        <v>1873</v>
      </c>
      <c r="H12981" s="25">
        <v>187</v>
      </c>
      <c r="I12981" s="25"/>
      <c r="J12981" s="58" t="e">
        <f>HYPERLINK("#"&amp;"Insumos"&amp;"!A"&amp;MATCH($B12981,#REF!,0),"Ins "&amp;$B12981)</f>
        <v>#REF!</v>
      </c>
      <c r="M12981" s="220"/>
    </row>
    <row r="12982" spans="1:13" ht="63.75" x14ac:dyDescent="0.2">
      <c r="A12982" s="36" t="s">
        <v>3165</v>
      </c>
      <c r="B12982" s="26" t="s">
        <v>6816</v>
      </c>
      <c r="C12982" s="79" t="s">
        <v>810</v>
      </c>
      <c r="D12982" s="37" t="s">
        <v>5608</v>
      </c>
      <c r="E12982" s="37" t="s">
        <v>4134</v>
      </c>
      <c r="F12982" s="41"/>
      <c r="G12982" s="27"/>
      <c r="H12982" s="27"/>
      <c r="I12982" s="27">
        <v>347221</v>
      </c>
      <c r="M12982" s="220">
        <f t="shared" si="202"/>
        <v>454721</v>
      </c>
    </row>
    <row r="12983" spans="1:13" x14ac:dyDescent="0.2">
      <c r="A12983" s="35" t="s">
        <v>3165</v>
      </c>
      <c r="B12983" s="1" t="s">
        <v>5572</v>
      </c>
      <c r="C12983" s="45" t="s">
        <v>971</v>
      </c>
      <c r="D12983" s="23" t="s">
        <v>5734</v>
      </c>
      <c r="E12983" s="23" t="s">
        <v>4141</v>
      </c>
      <c r="F12983" s="40">
        <v>2</v>
      </c>
      <c r="G12983" s="25">
        <v>37863</v>
      </c>
      <c r="H12983" s="25">
        <v>75726</v>
      </c>
      <c r="I12983" s="25"/>
      <c r="J12983" s="58" t="e">
        <f>HYPERLINK("#"&amp;"Insumos"&amp;"!A"&amp;MATCH($B12983,#REF!,0),"Ins "&amp;$B12983)</f>
        <v>#REF!</v>
      </c>
      <c r="M12983" s="220"/>
    </row>
    <row r="12984" spans="1:13" x14ac:dyDescent="0.2">
      <c r="A12984" s="35" t="s">
        <v>3165</v>
      </c>
      <c r="B12984" s="1" t="s">
        <v>263</v>
      </c>
      <c r="C12984" s="45" t="s">
        <v>696</v>
      </c>
      <c r="D12984" s="23" t="s">
        <v>5534</v>
      </c>
      <c r="E12984" s="23" t="s">
        <v>4140</v>
      </c>
      <c r="F12984" s="40">
        <v>2.7E-2</v>
      </c>
      <c r="G12984" s="25">
        <v>187426</v>
      </c>
      <c r="H12984" s="25">
        <v>5061</v>
      </c>
      <c r="I12984" s="25"/>
      <c r="J12984" s="58" t="e">
        <f>HYPERLINK("#"&amp;"Insumos"&amp;"!A"&amp;MATCH($B12984,#REF!,0),"Ins "&amp;$B12984)</f>
        <v>#REF!</v>
      </c>
      <c r="M12984" s="220"/>
    </row>
    <row r="12985" spans="1:13" x14ac:dyDescent="0.2">
      <c r="A12985" s="35" t="s">
        <v>3165</v>
      </c>
      <c r="B12985" s="1" t="s">
        <v>5533</v>
      </c>
      <c r="C12985" s="45" t="s">
        <v>5892</v>
      </c>
      <c r="D12985" s="23" t="s">
        <v>977</v>
      </c>
      <c r="E12985" s="23" t="s">
        <v>4134</v>
      </c>
      <c r="F12985" s="40">
        <v>0.01</v>
      </c>
      <c r="G12985" s="25">
        <v>3623</v>
      </c>
      <c r="H12985" s="25">
        <v>36</v>
      </c>
      <c r="I12985" s="25"/>
      <c r="J12985" s="58" t="e">
        <f>HYPERLINK("#"&amp;"Insumos"&amp;"!A"&amp;MATCH($B12985,#REF!,0),"Ins "&amp;$B12985)</f>
        <v>#REF!</v>
      </c>
      <c r="M12985" s="220"/>
    </row>
    <row r="12986" spans="1:13" ht="51" x14ac:dyDescent="0.2">
      <c r="A12986" s="35" t="s">
        <v>3165</v>
      </c>
      <c r="B12986" s="1" t="s">
        <v>5506</v>
      </c>
      <c r="C12986" s="45" t="s">
        <v>479</v>
      </c>
      <c r="D12986" s="23" t="s">
        <v>5751</v>
      </c>
      <c r="E12986" s="23" t="s">
        <v>4134</v>
      </c>
      <c r="F12986" s="40">
        <v>1</v>
      </c>
      <c r="G12986" s="25">
        <v>262414</v>
      </c>
      <c r="H12986" s="25">
        <v>262414</v>
      </c>
      <c r="I12986" s="25"/>
      <c r="J12986" s="58" t="e">
        <f>HYPERLINK("#"&amp;"Insumos"&amp;"!A"&amp;MATCH($B12986,#REF!,0),"Ins "&amp;$B12986)</f>
        <v>#REF!</v>
      </c>
      <c r="M12986" s="220"/>
    </row>
    <row r="12987" spans="1:13" x14ac:dyDescent="0.2">
      <c r="A12987" s="35" t="s">
        <v>3165</v>
      </c>
      <c r="B12987" s="1" t="s">
        <v>5007</v>
      </c>
      <c r="C12987" s="45" t="s">
        <v>720</v>
      </c>
      <c r="D12987" s="23" t="s">
        <v>5751</v>
      </c>
      <c r="E12987" s="23" t="s">
        <v>4134</v>
      </c>
      <c r="F12987" s="40">
        <v>2.1</v>
      </c>
      <c r="G12987" s="25">
        <v>1897</v>
      </c>
      <c r="H12987" s="25">
        <v>3984</v>
      </c>
      <c r="I12987" s="25"/>
      <c r="J12987" s="58" t="e">
        <f>HYPERLINK("#"&amp;"Insumos"&amp;"!A"&amp;MATCH($B12987,#REF!,0),"Ins "&amp;$B12987)</f>
        <v>#REF!</v>
      </c>
      <c r="M12987" s="220"/>
    </row>
    <row r="12988" spans="1:13" ht="89.25" x14ac:dyDescent="0.2">
      <c r="A12988" s="36" t="s">
        <v>3166</v>
      </c>
      <c r="B12988" s="26" t="s">
        <v>6816</v>
      </c>
      <c r="C12988" s="79" t="s">
        <v>10851</v>
      </c>
      <c r="D12988" s="37" t="s">
        <v>5608</v>
      </c>
      <c r="E12988" s="37" t="s">
        <v>4134</v>
      </c>
      <c r="F12988" s="41"/>
      <c r="G12988" s="27"/>
      <c r="H12988" s="27"/>
      <c r="I12988" s="27">
        <v>1248248</v>
      </c>
      <c r="M12988" s="220">
        <f t="shared" si="202"/>
        <v>1634706</v>
      </c>
    </row>
    <row r="12989" spans="1:13" x14ac:dyDescent="0.2">
      <c r="A12989" s="35" t="s">
        <v>3166</v>
      </c>
      <c r="B12989" s="1" t="s">
        <v>5572</v>
      </c>
      <c r="C12989" s="45" t="s">
        <v>971</v>
      </c>
      <c r="D12989" s="23" t="s">
        <v>5734</v>
      </c>
      <c r="E12989" s="23" t="s">
        <v>4141</v>
      </c>
      <c r="F12989" s="40">
        <v>3.5</v>
      </c>
      <c r="G12989" s="25">
        <v>37863</v>
      </c>
      <c r="H12989" s="25">
        <v>132521</v>
      </c>
      <c r="I12989" s="25"/>
      <c r="J12989" s="58" t="e">
        <f>HYPERLINK("#"&amp;"Insumos"&amp;"!A"&amp;MATCH($B12989,#REF!,0),"Ins "&amp;$B12989)</f>
        <v>#REF!</v>
      </c>
      <c r="M12989" s="220"/>
    </row>
    <row r="12990" spans="1:13" x14ac:dyDescent="0.2">
      <c r="A12990" s="35" t="s">
        <v>3166</v>
      </c>
      <c r="B12990" s="1" t="s">
        <v>263</v>
      </c>
      <c r="C12990" s="45" t="s">
        <v>696</v>
      </c>
      <c r="D12990" s="23" t="s">
        <v>5534</v>
      </c>
      <c r="E12990" s="23" t="s">
        <v>4140</v>
      </c>
      <c r="F12990" s="40">
        <v>0.112</v>
      </c>
      <c r="G12990" s="25">
        <v>187426</v>
      </c>
      <c r="H12990" s="25">
        <v>20992</v>
      </c>
      <c r="I12990" s="25"/>
      <c r="J12990" s="58" t="e">
        <f>HYPERLINK("#"&amp;"Insumos"&amp;"!A"&amp;MATCH($B12990,#REF!,0),"Ins "&amp;$B12990)</f>
        <v>#REF!</v>
      </c>
      <c r="M12990" s="220"/>
    </row>
    <row r="12991" spans="1:13" x14ac:dyDescent="0.2">
      <c r="A12991" s="35" t="s">
        <v>3166</v>
      </c>
      <c r="B12991" s="1" t="s">
        <v>5533</v>
      </c>
      <c r="C12991" s="45" t="s">
        <v>5892</v>
      </c>
      <c r="D12991" s="23" t="s">
        <v>977</v>
      </c>
      <c r="E12991" s="23" t="s">
        <v>4134</v>
      </c>
      <c r="F12991" s="40">
        <v>0.01</v>
      </c>
      <c r="G12991" s="25">
        <v>3623</v>
      </c>
      <c r="H12991" s="25">
        <v>36</v>
      </c>
      <c r="I12991" s="25"/>
      <c r="J12991" s="58" t="e">
        <f>HYPERLINK("#"&amp;"Insumos"&amp;"!A"&amp;MATCH($B12991,#REF!,0),"Ins "&amp;$B12991)</f>
        <v>#REF!</v>
      </c>
      <c r="M12991" s="220"/>
    </row>
    <row r="12992" spans="1:13" ht="76.5" x14ac:dyDescent="0.2">
      <c r="A12992" s="35" t="s">
        <v>3166</v>
      </c>
      <c r="B12992" s="1" t="s">
        <v>5507</v>
      </c>
      <c r="C12992" s="45" t="s">
        <v>1106</v>
      </c>
      <c r="D12992" s="23" t="s">
        <v>5751</v>
      </c>
      <c r="E12992" s="23" t="s">
        <v>4134</v>
      </c>
      <c r="F12992" s="40">
        <v>1</v>
      </c>
      <c r="G12992" s="25">
        <v>1087680</v>
      </c>
      <c r="H12992" s="25">
        <v>1087680</v>
      </c>
      <c r="I12992" s="25"/>
      <c r="J12992" s="58" t="e">
        <f>HYPERLINK("#"&amp;"Insumos"&amp;"!A"&amp;MATCH($B12992,#REF!,0),"Ins "&amp;$B12992)</f>
        <v>#REF!</v>
      </c>
      <c r="M12992" s="220"/>
    </row>
    <row r="12993" spans="1:13" x14ac:dyDescent="0.2">
      <c r="A12993" s="35" t="s">
        <v>3166</v>
      </c>
      <c r="B12993" s="1" t="s">
        <v>5007</v>
      </c>
      <c r="C12993" s="45" t="s">
        <v>720</v>
      </c>
      <c r="D12993" s="23" t="s">
        <v>5751</v>
      </c>
      <c r="E12993" s="23" t="s">
        <v>4134</v>
      </c>
      <c r="F12993" s="40">
        <v>3.7</v>
      </c>
      <c r="G12993" s="25">
        <v>1897</v>
      </c>
      <c r="H12993" s="25">
        <v>7019</v>
      </c>
      <c r="I12993" s="25"/>
      <c r="J12993" s="58" t="e">
        <f>HYPERLINK("#"&amp;"Insumos"&amp;"!A"&amp;MATCH($B12993,#REF!,0),"Ins "&amp;$B12993)</f>
        <v>#REF!</v>
      </c>
      <c r="M12993" s="220"/>
    </row>
    <row r="12994" spans="1:13" ht="76.5" x14ac:dyDescent="0.2">
      <c r="A12994" s="36" t="s">
        <v>3167</v>
      </c>
      <c r="B12994" s="26" t="s">
        <v>6816</v>
      </c>
      <c r="C12994" s="79" t="s">
        <v>10852</v>
      </c>
      <c r="D12994" s="37" t="s">
        <v>5608</v>
      </c>
      <c r="E12994" s="37" t="s">
        <v>4134</v>
      </c>
      <c r="F12994" s="41"/>
      <c r="G12994" s="27"/>
      <c r="H12994" s="27"/>
      <c r="I12994" s="27">
        <v>1980905</v>
      </c>
      <c r="M12994" s="220">
        <f t="shared" si="202"/>
        <v>2594193</v>
      </c>
    </row>
    <row r="12995" spans="1:13" x14ac:dyDescent="0.2">
      <c r="A12995" s="35" t="s">
        <v>3167</v>
      </c>
      <c r="B12995" s="1" t="s">
        <v>5572</v>
      </c>
      <c r="C12995" s="45" t="s">
        <v>971</v>
      </c>
      <c r="D12995" s="23" t="s">
        <v>5734</v>
      </c>
      <c r="E12995" s="23" t="s">
        <v>4141</v>
      </c>
      <c r="F12995" s="40">
        <v>3.5</v>
      </c>
      <c r="G12995" s="25">
        <v>37863</v>
      </c>
      <c r="H12995" s="25">
        <v>132521</v>
      </c>
      <c r="I12995" s="25"/>
      <c r="J12995" s="58" t="e">
        <f>HYPERLINK("#"&amp;"Insumos"&amp;"!A"&amp;MATCH($B12995,#REF!,0),"Ins "&amp;$B12995)</f>
        <v>#REF!</v>
      </c>
      <c r="M12995" s="220"/>
    </row>
    <row r="12996" spans="1:13" x14ac:dyDescent="0.2">
      <c r="A12996" s="35" t="s">
        <v>3167</v>
      </c>
      <c r="B12996" s="1" t="s">
        <v>263</v>
      </c>
      <c r="C12996" s="45" t="s">
        <v>696</v>
      </c>
      <c r="D12996" s="23" t="s">
        <v>5534</v>
      </c>
      <c r="E12996" s="23" t="s">
        <v>4140</v>
      </c>
      <c r="F12996" s="40">
        <v>0.186</v>
      </c>
      <c r="G12996" s="25">
        <v>187426</v>
      </c>
      <c r="H12996" s="25">
        <v>34861</v>
      </c>
      <c r="I12996" s="25"/>
      <c r="J12996" s="58" t="e">
        <f>HYPERLINK("#"&amp;"Insumos"&amp;"!A"&amp;MATCH($B12996,#REF!,0),"Ins "&amp;$B12996)</f>
        <v>#REF!</v>
      </c>
      <c r="M12996" s="220"/>
    </row>
    <row r="12997" spans="1:13" x14ac:dyDescent="0.2">
      <c r="A12997" s="35" t="s">
        <v>3167</v>
      </c>
      <c r="B12997" s="1" t="s">
        <v>5533</v>
      </c>
      <c r="C12997" s="45" t="s">
        <v>5892</v>
      </c>
      <c r="D12997" s="23" t="s">
        <v>977</v>
      </c>
      <c r="E12997" s="23" t="s">
        <v>4134</v>
      </c>
      <c r="F12997" s="40">
        <v>0.01</v>
      </c>
      <c r="G12997" s="25">
        <v>3623</v>
      </c>
      <c r="H12997" s="25">
        <v>36</v>
      </c>
      <c r="I12997" s="25"/>
      <c r="J12997" s="58" t="e">
        <f>HYPERLINK("#"&amp;"Insumos"&amp;"!A"&amp;MATCH($B12997,#REF!,0),"Ins "&amp;$B12997)</f>
        <v>#REF!</v>
      </c>
      <c r="M12997" s="220"/>
    </row>
    <row r="12998" spans="1:13" ht="63.75" x14ac:dyDescent="0.2">
      <c r="A12998" s="35" t="s">
        <v>3167</v>
      </c>
      <c r="B12998" s="1" t="s">
        <v>5508</v>
      </c>
      <c r="C12998" s="45" t="s">
        <v>1107</v>
      </c>
      <c r="D12998" s="23" t="s">
        <v>5751</v>
      </c>
      <c r="E12998" s="23" t="s">
        <v>4134</v>
      </c>
      <c r="F12998" s="40">
        <v>1</v>
      </c>
      <c r="G12998" s="25">
        <v>1806468</v>
      </c>
      <c r="H12998" s="25">
        <v>1806468</v>
      </c>
      <c r="I12998" s="25"/>
      <c r="J12998" s="58" t="e">
        <f>HYPERLINK("#"&amp;"Insumos"&amp;"!A"&amp;MATCH($B12998,#REF!,0),"Ins "&amp;$B12998)</f>
        <v>#REF!</v>
      </c>
      <c r="M12998" s="220"/>
    </row>
    <row r="12999" spans="1:13" x14ac:dyDescent="0.2">
      <c r="A12999" s="35" t="s">
        <v>3167</v>
      </c>
      <c r="B12999" s="1" t="s">
        <v>5007</v>
      </c>
      <c r="C12999" s="45" t="s">
        <v>720</v>
      </c>
      <c r="D12999" s="23" t="s">
        <v>5751</v>
      </c>
      <c r="E12999" s="23" t="s">
        <v>4134</v>
      </c>
      <c r="F12999" s="40">
        <v>3.7</v>
      </c>
      <c r="G12999" s="25">
        <v>1897</v>
      </c>
      <c r="H12999" s="25">
        <v>7019</v>
      </c>
      <c r="I12999" s="25"/>
      <c r="J12999" s="58" t="e">
        <f>HYPERLINK("#"&amp;"Insumos"&amp;"!A"&amp;MATCH($B12999,#REF!,0),"Ins "&amp;$B12999)</f>
        <v>#REF!</v>
      </c>
      <c r="M12999" s="220"/>
    </row>
    <row r="13000" spans="1:13" ht="51" x14ac:dyDescent="0.2">
      <c r="A13000" s="36" t="s">
        <v>3168</v>
      </c>
      <c r="B13000" s="26" t="s">
        <v>6816</v>
      </c>
      <c r="C13000" s="79" t="s">
        <v>811</v>
      </c>
      <c r="D13000" s="37" t="s">
        <v>5608</v>
      </c>
      <c r="E13000" s="37" t="s">
        <v>4134</v>
      </c>
      <c r="F13000" s="41"/>
      <c r="G13000" s="27"/>
      <c r="H13000" s="27"/>
      <c r="I13000" s="27">
        <v>269695</v>
      </c>
      <c r="M13000" s="220">
        <f t="shared" ref="M13000:M13051" si="203">ROUND(I13000*(1+$L$2),0)</f>
        <v>353193</v>
      </c>
    </row>
    <row r="13001" spans="1:13" x14ac:dyDescent="0.2">
      <c r="A13001" s="35" t="s">
        <v>3168</v>
      </c>
      <c r="B13001" s="1" t="s">
        <v>5572</v>
      </c>
      <c r="C13001" s="45" t="s">
        <v>971</v>
      </c>
      <c r="D13001" s="23" t="s">
        <v>5734</v>
      </c>
      <c r="E13001" s="23" t="s">
        <v>4141</v>
      </c>
      <c r="F13001" s="40">
        <v>2</v>
      </c>
      <c r="G13001" s="25">
        <v>37863</v>
      </c>
      <c r="H13001" s="25">
        <v>75726</v>
      </c>
      <c r="I13001" s="25"/>
      <c r="J13001" s="58" t="e">
        <f>HYPERLINK("#"&amp;"Insumos"&amp;"!A"&amp;MATCH($B13001,#REF!,0),"Ins "&amp;$B13001)</f>
        <v>#REF!</v>
      </c>
      <c r="M13001" s="220"/>
    </row>
    <row r="13002" spans="1:13" x14ac:dyDescent="0.2">
      <c r="A13002" s="35" t="s">
        <v>3168</v>
      </c>
      <c r="B13002" s="1" t="s">
        <v>263</v>
      </c>
      <c r="C13002" s="45" t="s">
        <v>696</v>
      </c>
      <c r="D13002" s="23" t="s">
        <v>5534</v>
      </c>
      <c r="E13002" s="23" t="s">
        <v>4140</v>
      </c>
      <c r="F13002" s="40">
        <v>1.9199999999999998E-2</v>
      </c>
      <c r="G13002" s="25">
        <v>187426</v>
      </c>
      <c r="H13002" s="25">
        <v>3599</v>
      </c>
      <c r="I13002" s="25"/>
      <c r="J13002" s="58" t="e">
        <f>HYPERLINK("#"&amp;"Insumos"&amp;"!A"&amp;MATCH($B13002,#REF!,0),"Ins "&amp;$B13002)</f>
        <v>#REF!</v>
      </c>
      <c r="M13002" s="220"/>
    </row>
    <row r="13003" spans="1:13" x14ac:dyDescent="0.2">
      <c r="A13003" s="35" t="s">
        <v>3168</v>
      </c>
      <c r="B13003" s="1" t="s">
        <v>5533</v>
      </c>
      <c r="C13003" s="45" t="s">
        <v>5892</v>
      </c>
      <c r="D13003" s="23" t="s">
        <v>977</v>
      </c>
      <c r="E13003" s="23" t="s">
        <v>4134</v>
      </c>
      <c r="F13003" s="40">
        <v>0.01</v>
      </c>
      <c r="G13003" s="25">
        <v>3623</v>
      </c>
      <c r="H13003" s="25">
        <v>36</v>
      </c>
      <c r="I13003" s="25"/>
      <c r="J13003" s="58" t="e">
        <f>HYPERLINK("#"&amp;"Insumos"&amp;"!A"&amp;MATCH($B13003,#REF!,0),"Ins "&amp;$B13003)</f>
        <v>#REF!</v>
      </c>
      <c r="M13003" s="220"/>
    </row>
    <row r="13004" spans="1:13" ht="38.25" x14ac:dyDescent="0.2">
      <c r="A13004" s="35" t="s">
        <v>3168</v>
      </c>
      <c r="B13004" s="1" t="s">
        <v>5509</v>
      </c>
      <c r="C13004" s="45" t="s">
        <v>481</v>
      </c>
      <c r="D13004" s="23" t="s">
        <v>5751</v>
      </c>
      <c r="E13004" s="23" t="s">
        <v>4134</v>
      </c>
      <c r="F13004" s="40">
        <v>1</v>
      </c>
      <c r="G13004" s="25">
        <v>186350</v>
      </c>
      <c r="H13004" s="25">
        <v>186350</v>
      </c>
      <c r="I13004" s="25"/>
      <c r="J13004" s="58" t="e">
        <f>HYPERLINK("#"&amp;"Insumos"&amp;"!A"&amp;MATCH($B13004,#REF!,0),"Ins "&amp;$B13004)</f>
        <v>#REF!</v>
      </c>
      <c r="M13004" s="220"/>
    </row>
    <row r="13005" spans="1:13" x14ac:dyDescent="0.2">
      <c r="A13005" s="35" t="s">
        <v>3168</v>
      </c>
      <c r="B13005" s="1" t="s">
        <v>5007</v>
      </c>
      <c r="C13005" s="45" t="s">
        <v>720</v>
      </c>
      <c r="D13005" s="23" t="s">
        <v>5751</v>
      </c>
      <c r="E13005" s="23" t="s">
        <v>4134</v>
      </c>
      <c r="F13005" s="40">
        <v>2.1</v>
      </c>
      <c r="G13005" s="25">
        <v>1897</v>
      </c>
      <c r="H13005" s="25">
        <v>3984</v>
      </c>
      <c r="I13005" s="25"/>
      <c r="J13005" s="58" t="e">
        <f>HYPERLINK("#"&amp;"Insumos"&amp;"!A"&amp;MATCH($B13005,#REF!,0),"Ins "&amp;$B13005)</f>
        <v>#REF!</v>
      </c>
      <c r="M13005" s="220"/>
    </row>
    <row r="13006" spans="1:13" ht="51" x14ac:dyDescent="0.2">
      <c r="A13006" s="36" t="s">
        <v>3169</v>
      </c>
      <c r="B13006" s="26" t="s">
        <v>6816</v>
      </c>
      <c r="C13006" s="79" t="s">
        <v>9479</v>
      </c>
      <c r="D13006" s="37" t="s">
        <v>5608</v>
      </c>
      <c r="E13006" s="37" t="s">
        <v>4134</v>
      </c>
      <c r="F13006" s="41"/>
      <c r="G13006" s="27"/>
      <c r="H13006" s="27"/>
      <c r="I13006" s="27">
        <v>337320</v>
      </c>
      <c r="M13006" s="220">
        <f t="shared" si="203"/>
        <v>441754</v>
      </c>
    </row>
    <row r="13007" spans="1:13" x14ac:dyDescent="0.2">
      <c r="A13007" s="35" t="s">
        <v>3169</v>
      </c>
      <c r="B13007" s="1" t="s">
        <v>5572</v>
      </c>
      <c r="C13007" s="45" t="s">
        <v>971</v>
      </c>
      <c r="D13007" s="23" t="s">
        <v>5734</v>
      </c>
      <c r="E13007" s="23" t="s">
        <v>4141</v>
      </c>
      <c r="F13007" s="40">
        <v>2</v>
      </c>
      <c r="G13007" s="25">
        <v>37863</v>
      </c>
      <c r="H13007" s="25">
        <v>75726</v>
      </c>
      <c r="I13007" s="25"/>
      <c r="J13007" s="58" t="e">
        <f>HYPERLINK("#"&amp;"Insumos"&amp;"!A"&amp;MATCH($B13007,#REF!,0),"Ins "&amp;$B13007)</f>
        <v>#REF!</v>
      </c>
      <c r="M13007" s="220"/>
    </row>
    <row r="13008" spans="1:13" x14ac:dyDescent="0.2">
      <c r="A13008" s="35" t="s">
        <v>3169</v>
      </c>
      <c r="B13008" s="1" t="s">
        <v>263</v>
      </c>
      <c r="C13008" s="45" t="s">
        <v>696</v>
      </c>
      <c r="D13008" s="23" t="s">
        <v>5534</v>
      </c>
      <c r="E13008" s="23" t="s">
        <v>4140</v>
      </c>
      <c r="F13008" s="40">
        <v>4.3099999999999999E-2</v>
      </c>
      <c r="G13008" s="25">
        <v>187426</v>
      </c>
      <c r="H13008" s="25">
        <v>8078</v>
      </c>
      <c r="I13008" s="25"/>
      <c r="J13008" s="58" t="e">
        <f>HYPERLINK("#"&amp;"Insumos"&amp;"!A"&amp;MATCH($B13008,#REF!,0),"Ins "&amp;$B13008)</f>
        <v>#REF!</v>
      </c>
      <c r="M13008" s="220"/>
    </row>
    <row r="13009" spans="1:13" x14ac:dyDescent="0.2">
      <c r="A13009" s="35" t="s">
        <v>3169</v>
      </c>
      <c r="B13009" s="1" t="s">
        <v>5533</v>
      </c>
      <c r="C13009" s="45" t="s">
        <v>5892</v>
      </c>
      <c r="D13009" s="23" t="s">
        <v>977</v>
      </c>
      <c r="E13009" s="23" t="s">
        <v>4134</v>
      </c>
      <c r="F13009" s="40">
        <v>0.01</v>
      </c>
      <c r="G13009" s="25">
        <v>3623</v>
      </c>
      <c r="H13009" s="25">
        <v>36</v>
      </c>
      <c r="I13009" s="25"/>
      <c r="J13009" s="58" t="e">
        <f>HYPERLINK("#"&amp;"Insumos"&amp;"!A"&amp;MATCH($B13009,#REF!,0),"Ins "&amp;$B13009)</f>
        <v>#REF!</v>
      </c>
      <c r="M13009" s="220"/>
    </row>
    <row r="13010" spans="1:13" ht="38.25" x14ac:dyDescent="0.2">
      <c r="A13010" s="35" t="s">
        <v>3169</v>
      </c>
      <c r="B13010" s="1" t="s">
        <v>5510</v>
      </c>
      <c r="C13010" s="45" t="s">
        <v>9478</v>
      </c>
      <c r="D13010" s="23" t="s">
        <v>5751</v>
      </c>
      <c r="E13010" s="23" t="s">
        <v>4134</v>
      </c>
      <c r="F13010" s="40">
        <v>1</v>
      </c>
      <c r="G13010" s="25">
        <v>249496</v>
      </c>
      <c r="H13010" s="25">
        <v>249496</v>
      </c>
      <c r="I13010" s="25"/>
      <c r="J13010" s="58" t="e">
        <f>HYPERLINK("#"&amp;"Insumos"&amp;"!A"&amp;MATCH($B13010,#REF!,0),"Ins "&amp;$B13010)</f>
        <v>#REF!</v>
      </c>
      <c r="M13010" s="220"/>
    </row>
    <row r="13011" spans="1:13" x14ac:dyDescent="0.2">
      <c r="A13011" s="35" t="s">
        <v>3169</v>
      </c>
      <c r="B13011" s="1" t="s">
        <v>5007</v>
      </c>
      <c r="C13011" s="45" t="s">
        <v>720</v>
      </c>
      <c r="D13011" s="23" t="s">
        <v>5751</v>
      </c>
      <c r="E13011" s="23" t="s">
        <v>4134</v>
      </c>
      <c r="F13011" s="40">
        <v>2.1</v>
      </c>
      <c r="G13011" s="25">
        <v>1897</v>
      </c>
      <c r="H13011" s="25">
        <v>3984</v>
      </c>
      <c r="I13011" s="25"/>
      <c r="J13011" s="58" t="e">
        <f>HYPERLINK("#"&amp;"Insumos"&amp;"!A"&amp;MATCH($B13011,#REF!,0),"Ins "&amp;$B13011)</f>
        <v>#REF!</v>
      </c>
      <c r="M13011" s="220"/>
    </row>
    <row r="13012" spans="1:13" ht="51" x14ac:dyDescent="0.2">
      <c r="A13012" s="36" t="s">
        <v>3170</v>
      </c>
      <c r="B13012" s="26" t="s">
        <v>6816</v>
      </c>
      <c r="C13012" s="79" t="s">
        <v>9482</v>
      </c>
      <c r="D13012" s="37" t="s">
        <v>5608</v>
      </c>
      <c r="E13012" s="37" t="s">
        <v>4134</v>
      </c>
      <c r="F13012" s="41"/>
      <c r="G13012" s="27"/>
      <c r="H13012" s="27"/>
      <c r="I13012" s="27">
        <v>523364</v>
      </c>
      <c r="M13012" s="220">
        <f t="shared" si="203"/>
        <v>685397</v>
      </c>
    </row>
    <row r="13013" spans="1:13" x14ac:dyDescent="0.2">
      <c r="A13013" s="35" t="s">
        <v>3170</v>
      </c>
      <c r="B13013" s="1" t="s">
        <v>5572</v>
      </c>
      <c r="C13013" s="45" t="s">
        <v>971</v>
      </c>
      <c r="D13013" s="23" t="s">
        <v>5734</v>
      </c>
      <c r="E13013" s="23" t="s">
        <v>4141</v>
      </c>
      <c r="F13013" s="40">
        <v>2</v>
      </c>
      <c r="G13013" s="25">
        <v>37863</v>
      </c>
      <c r="H13013" s="25">
        <v>75726</v>
      </c>
      <c r="I13013" s="25"/>
      <c r="J13013" s="58" t="e">
        <f>HYPERLINK("#"&amp;"Insumos"&amp;"!A"&amp;MATCH($B13013,#REF!,0),"Ins "&amp;$B13013)</f>
        <v>#REF!</v>
      </c>
      <c r="M13013" s="220"/>
    </row>
    <row r="13014" spans="1:13" x14ac:dyDescent="0.2">
      <c r="A13014" s="35" t="s">
        <v>3170</v>
      </c>
      <c r="B13014" s="1" t="s">
        <v>263</v>
      </c>
      <c r="C13014" s="45" t="s">
        <v>696</v>
      </c>
      <c r="D13014" s="23" t="s">
        <v>5534</v>
      </c>
      <c r="E13014" s="23" t="s">
        <v>4140</v>
      </c>
      <c r="F13014" s="40">
        <v>5.5800000000000002E-2</v>
      </c>
      <c r="G13014" s="25">
        <v>187426</v>
      </c>
      <c r="H13014" s="25">
        <v>10458</v>
      </c>
      <c r="I13014" s="25"/>
      <c r="J13014" s="58" t="e">
        <f>HYPERLINK("#"&amp;"Insumos"&amp;"!A"&amp;MATCH($B13014,#REF!,0),"Ins "&amp;$B13014)</f>
        <v>#REF!</v>
      </c>
      <c r="M13014" s="220"/>
    </row>
    <row r="13015" spans="1:13" x14ac:dyDescent="0.2">
      <c r="A13015" s="35" t="s">
        <v>3170</v>
      </c>
      <c r="B13015" s="1" t="s">
        <v>5533</v>
      </c>
      <c r="C13015" s="45" t="s">
        <v>5892</v>
      </c>
      <c r="D13015" s="23" t="s">
        <v>977</v>
      </c>
      <c r="E13015" s="23" t="s">
        <v>4134</v>
      </c>
      <c r="F13015" s="40">
        <v>0.01</v>
      </c>
      <c r="G13015" s="25">
        <v>3623</v>
      </c>
      <c r="H13015" s="25">
        <v>36</v>
      </c>
      <c r="I13015" s="25"/>
      <c r="J13015" s="58" t="e">
        <f>HYPERLINK("#"&amp;"Insumos"&amp;"!A"&amp;MATCH($B13015,#REF!,0),"Ins "&amp;$B13015)</f>
        <v>#REF!</v>
      </c>
      <c r="M13015" s="220"/>
    </row>
    <row r="13016" spans="1:13" ht="38.25" x14ac:dyDescent="0.2">
      <c r="A13016" s="35" t="s">
        <v>3170</v>
      </c>
      <c r="B13016" s="1" t="s">
        <v>5511</v>
      </c>
      <c r="C13016" s="45" t="s">
        <v>482</v>
      </c>
      <c r="D13016" s="23" t="s">
        <v>5751</v>
      </c>
      <c r="E13016" s="23" t="s">
        <v>4134</v>
      </c>
      <c r="F13016" s="40">
        <v>1</v>
      </c>
      <c r="G13016" s="25">
        <v>433160</v>
      </c>
      <c r="H13016" s="25">
        <v>433160</v>
      </c>
      <c r="I13016" s="25"/>
      <c r="J13016" s="58" t="e">
        <f>HYPERLINK("#"&amp;"Insumos"&amp;"!A"&amp;MATCH($B13016,#REF!,0),"Ins "&amp;$B13016)</f>
        <v>#REF!</v>
      </c>
      <c r="M13016" s="220"/>
    </row>
    <row r="13017" spans="1:13" x14ac:dyDescent="0.2">
      <c r="A13017" s="35" t="s">
        <v>3170</v>
      </c>
      <c r="B13017" s="1" t="s">
        <v>5007</v>
      </c>
      <c r="C13017" s="45" t="s">
        <v>720</v>
      </c>
      <c r="D13017" s="23" t="s">
        <v>5751</v>
      </c>
      <c r="E13017" s="23" t="s">
        <v>4134</v>
      </c>
      <c r="F13017" s="40">
        <v>2.1</v>
      </c>
      <c r="G13017" s="25">
        <v>1897</v>
      </c>
      <c r="H13017" s="25">
        <v>3984</v>
      </c>
      <c r="I13017" s="25"/>
      <c r="J13017" s="58" t="e">
        <f>HYPERLINK("#"&amp;"Insumos"&amp;"!A"&amp;MATCH($B13017,#REF!,0),"Ins "&amp;$B13017)</f>
        <v>#REF!</v>
      </c>
      <c r="M13017" s="220"/>
    </row>
    <row r="13018" spans="1:13" ht="38.25" x14ac:dyDescent="0.2">
      <c r="A13018" s="36" t="s">
        <v>8557</v>
      </c>
      <c r="B13018" s="26" t="s">
        <v>6816</v>
      </c>
      <c r="C13018" s="79" t="s">
        <v>10853</v>
      </c>
      <c r="D13018" s="37" t="s">
        <v>5608</v>
      </c>
      <c r="E13018" s="37" t="s">
        <v>465</v>
      </c>
      <c r="F13018" s="41"/>
      <c r="G13018" s="27"/>
      <c r="H13018" s="27"/>
      <c r="I13018" s="27">
        <v>109696</v>
      </c>
      <c r="M13018" s="220">
        <f t="shared" si="203"/>
        <v>143658</v>
      </c>
    </row>
    <row r="13019" spans="1:13" x14ac:dyDescent="0.2">
      <c r="A13019" s="35" t="s">
        <v>8557</v>
      </c>
      <c r="B13019" s="1" t="s">
        <v>5604</v>
      </c>
      <c r="C13019" s="45" t="s">
        <v>540</v>
      </c>
      <c r="D13019" s="23" t="s">
        <v>5585</v>
      </c>
      <c r="E13019" s="23" t="s">
        <v>466</v>
      </c>
      <c r="F13019" s="40">
        <v>0.03</v>
      </c>
      <c r="G13019" s="25">
        <v>531559</v>
      </c>
      <c r="H13019" s="25">
        <v>15947</v>
      </c>
      <c r="I13019" s="25"/>
      <c r="M13019" s="220"/>
    </row>
    <row r="13020" spans="1:13" x14ac:dyDescent="0.2">
      <c r="A13020" s="35" t="s">
        <v>8557</v>
      </c>
      <c r="B13020" s="1" t="s">
        <v>5572</v>
      </c>
      <c r="C13020" s="45" t="s">
        <v>971</v>
      </c>
      <c r="D13020" s="23" t="s">
        <v>5734</v>
      </c>
      <c r="E13020" s="23" t="s">
        <v>4141</v>
      </c>
      <c r="F13020" s="40">
        <v>0.66</v>
      </c>
      <c r="G13020" s="25">
        <v>37863</v>
      </c>
      <c r="H13020" s="25">
        <v>24990</v>
      </c>
      <c r="I13020" s="25"/>
      <c r="J13020" s="58" t="e">
        <f>HYPERLINK("#"&amp;"Insumos"&amp;"!A"&amp;MATCH($B13020,#REF!,0),"Ins "&amp;$B13020)</f>
        <v>#REF!</v>
      </c>
      <c r="M13020" s="220"/>
    </row>
    <row r="13021" spans="1:13" x14ac:dyDescent="0.2">
      <c r="A13021" s="35" t="s">
        <v>8557</v>
      </c>
      <c r="B13021" s="1" t="s">
        <v>263</v>
      </c>
      <c r="C13021" s="45" t="s">
        <v>696</v>
      </c>
      <c r="D13021" s="23" t="s">
        <v>5534</v>
      </c>
      <c r="E13021" s="23" t="s">
        <v>4140</v>
      </c>
      <c r="F13021" s="40">
        <v>9.2999999999999992E-3</v>
      </c>
      <c r="G13021" s="25">
        <v>187426</v>
      </c>
      <c r="H13021" s="25">
        <v>1743</v>
      </c>
      <c r="I13021" s="25"/>
      <c r="J13021" s="58" t="e">
        <f>HYPERLINK("#"&amp;"Insumos"&amp;"!A"&amp;MATCH($B13021,#REF!,0),"Ins "&amp;$B13021)</f>
        <v>#REF!</v>
      </c>
      <c r="M13021" s="220"/>
    </row>
    <row r="13022" spans="1:13" x14ac:dyDescent="0.2">
      <c r="A13022" s="35" t="s">
        <v>8557</v>
      </c>
      <c r="B13022" s="1" t="s">
        <v>5533</v>
      </c>
      <c r="C13022" s="45" t="s">
        <v>5892</v>
      </c>
      <c r="D13022" s="23" t="s">
        <v>977</v>
      </c>
      <c r="E13022" s="23" t="s">
        <v>4134</v>
      </c>
      <c r="F13022" s="40">
        <v>0.02</v>
      </c>
      <c r="G13022" s="25">
        <v>3623</v>
      </c>
      <c r="H13022" s="25">
        <v>72</v>
      </c>
      <c r="I13022" s="25"/>
      <c r="J13022" s="58" t="e">
        <f>HYPERLINK("#"&amp;"Insumos"&amp;"!A"&amp;MATCH($B13022,#REF!,0),"Ins "&amp;$B13022)</f>
        <v>#REF!</v>
      </c>
      <c r="M13022" s="220"/>
    </row>
    <row r="13023" spans="1:13" x14ac:dyDescent="0.2">
      <c r="A13023" s="35" t="s">
        <v>8557</v>
      </c>
      <c r="B13023" s="1" t="s">
        <v>4598</v>
      </c>
      <c r="C13023" s="45" t="s">
        <v>8895</v>
      </c>
      <c r="D13023" s="23" t="s">
        <v>5751</v>
      </c>
      <c r="E13023" s="23" t="s">
        <v>467</v>
      </c>
      <c r="F13023" s="40">
        <v>0.25</v>
      </c>
      <c r="G13023" s="25">
        <v>6656</v>
      </c>
      <c r="H13023" s="25">
        <v>1664</v>
      </c>
      <c r="I13023" s="25"/>
      <c r="J13023" s="58" t="e">
        <f>HYPERLINK("#"&amp;"Insumos"&amp;"!A"&amp;MATCH($B13023,#REF!,0),"Ins "&amp;$B13023)</f>
        <v>#REF!</v>
      </c>
      <c r="M13023" s="220"/>
    </row>
    <row r="13024" spans="1:13" x14ac:dyDescent="0.2">
      <c r="A13024" s="35" t="s">
        <v>8557</v>
      </c>
      <c r="B13024" s="34" t="s">
        <v>8536</v>
      </c>
      <c r="C13024" s="45" t="s">
        <v>8533</v>
      </c>
      <c r="D13024" s="23" t="s">
        <v>5751</v>
      </c>
      <c r="E13024" s="23" t="s">
        <v>465</v>
      </c>
      <c r="F13024" s="40">
        <v>1.05</v>
      </c>
      <c r="G13024" s="25">
        <v>46176</v>
      </c>
      <c r="H13024" s="25">
        <v>48485</v>
      </c>
      <c r="I13024" s="25"/>
      <c r="J13024" s="58" t="e">
        <f>HYPERLINK("#"&amp;"Insumos"&amp;"!A"&amp;MATCH($B13024,#REF!,0),"Ins "&amp;$B13024)</f>
        <v>#REF!</v>
      </c>
      <c r="M13024" s="220"/>
    </row>
    <row r="13025" spans="1:13" x14ac:dyDescent="0.2">
      <c r="A13025" s="35" t="s">
        <v>8557</v>
      </c>
      <c r="B13025" s="1" t="s">
        <v>5007</v>
      </c>
      <c r="C13025" s="45" t="s">
        <v>720</v>
      </c>
      <c r="D13025" s="23" t="s">
        <v>5751</v>
      </c>
      <c r="E13025" s="23" t="s">
        <v>4134</v>
      </c>
      <c r="F13025" s="40">
        <v>0.7</v>
      </c>
      <c r="G13025" s="25">
        <v>1897</v>
      </c>
      <c r="H13025" s="25">
        <v>1328</v>
      </c>
      <c r="I13025" s="25"/>
      <c r="J13025" s="58" t="e">
        <f>HYPERLINK("#"&amp;"Insumos"&amp;"!A"&amp;MATCH($B13025,#REF!,0),"Ins "&amp;$B13025)</f>
        <v>#REF!</v>
      </c>
      <c r="M13025" s="220"/>
    </row>
    <row r="13026" spans="1:13" x14ac:dyDescent="0.2">
      <c r="A13026" s="35" t="s">
        <v>8557</v>
      </c>
      <c r="B13026" s="1" t="s">
        <v>5161</v>
      </c>
      <c r="C13026" s="45" t="s">
        <v>1202</v>
      </c>
      <c r="D13026" s="23" t="s">
        <v>5751</v>
      </c>
      <c r="E13026" s="23" t="s">
        <v>467</v>
      </c>
      <c r="F13026" s="40">
        <v>4.5</v>
      </c>
      <c r="G13026" s="25">
        <v>3008</v>
      </c>
      <c r="H13026" s="25">
        <v>13536</v>
      </c>
      <c r="I13026" s="25"/>
      <c r="J13026" s="58" t="e">
        <f>HYPERLINK("#"&amp;"Insumos"&amp;"!A"&amp;MATCH($B13026,#REF!,0),"Ins "&amp;$B13026)</f>
        <v>#REF!</v>
      </c>
      <c r="M13026" s="220"/>
    </row>
    <row r="13027" spans="1:13" x14ac:dyDescent="0.2">
      <c r="A13027" s="35" t="s">
        <v>8557</v>
      </c>
      <c r="B13027" s="1" t="s">
        <v>5198</v>
      </c>
      <c r="C13027" s="45" t="s">
        <v>296</v>
      </c>
      <c r="D13027" s="23" t="s">
        <v>5751</v>
      </c>
      <c r="E13027" s="23" t="s">
        <v>287</v>
      </c>
      <c r="F13027" s="40">
        <v>0.33</v>
      </c>
      <c r="G13027" s="25">
        <v>5738</v>
      </c>
      <c r="H13027" s="25">
        <v>1894</v>
      </c>
      <c r="I13027" s="25"/>
      <c r="J13027" s="58" t="e">
        <f>HYPERLINK("#"&amp;"Insumos"&amp;"!A"&amp;MATCH($B13027,#REF!,0),"Ins "&amp;$B13027)</f>
        <v>#REF!</v>
      </c>
      <c r="M13027" s="220"/>
    </row>
    <row r="13028" spans="1:13" x14ac:dyDescent="0.2">
      <c r="A13028" s="35" t="s">
        <v>8557</v>
      </c>
      <c r="B13028" s="1" t="s">
        <v>1050</v>
      </c>
      <c r="C13028" s="45" t="s">
        <v>1063</v>
      </c>
      <c r="D13028" s="23" t="s">
        <v>5751</v>
      </c>
      <c r="E13028" s="23" t="s">
        <v>4136</v>
      </c>
      <c r="F13028" s="40">
        <v>1.08</v>
      </c>
      <c r="G13028" s="25">
        <v>34</v>
      </c>
      <c r="H13028" s="25">
        <v>37</v>
      </c>
      <c r="I13028" s="25"/>
      <c r="J13028" s="58" t="e">
        <f>HYPERLINK("#"&amp;"Insumos"&amp;"!A"&amp;MATCH($B13028,#REF!,0),"Ins "&amp;$B13028)</f>
        <v>#REF!</v>
      </c>
      <c r="M13028" s="220"/>
    </row>
    <row r="13029" spans="1:13" ht="51" x14ac:dyDescent="0.2">
      <c r="A13029" s="36" t="s">
        <v>3124</v>
      </c>
      <c r="B13029" s="26" t="s">
        <v>6816</v>
      </c>
      <c r="C13029" s="79" t="s">
        <v>6726</v>
      </c>
      <c r="D13029" s="37" t="s">
        <v>5608</v>
      </c>
      <c r="E13029" s="37" t="s">
        <v>465</v>
      </c>
      <c r="F13029" s="41"/>
      <c r="G13029" s="27"/>
      <c r="H13029" s="27"/>
      <c r="I13029" s="27">
        <v>112103</v>
      </c>
      <c r="M13029" s="220">
        <f t="shared" si="203"/>
        <v>146810</v>
      </c>
    </row>
    <row r="13030" spans="1:13" x14ac:dyDescent="0.2">
      <c r="A13030" s="35" t="s">
        <v>3124</v>
      </c>
      <c r="B13030" s="1" t="s">
        <v>5604</v>
      </c>
      <c r="C13030" s="45" t="s">
        <v>540</v>
      </c>
      <c r="D13030" s="23" t="s">
        <v>5585</v>
      </c>
      <c r="E13030" s="23" t="s">
        <v>466</v>
      </c>
      <c r="F13030" s="40">
        <v>0.03</v>
      </c>
      <c r="G13030" s="25">
        <v>531559</v>
      </c>
      <c r="H13030" s="25">
        <v>15947</v>
      </c>
      <c r="I13030" s="25"/>
      <c r="M13030" s="220"/>
    </row>
    <row r="13031" spans="1:13" x14ac:dyDescent="0.2">
      <c r="A13031" s="35" t="s">
        <v>3124</v>
      </c>
      <c r="B13031" s="1" t="s">
        <v>5572</v>
      </c>
      <c r="C13031" s="45" t="s">
        <v>971</v>
      </c>
      <c r="D13031" s="23" t="s">
        <v>5734</v>
      </c>
      <c r="E13031" s="23" t="s">
        <v>4141</v>
      </c>
      <c r="F13031" s="40">
        <v>0.66</v>
      </c>
      <c r="G13031" s="25">
        <v>37863</v>
      </c>
      <c r="H13031" s="25">
        <v>24990</v>
      </c>
      <c r="I13031" s="25"/>
      <c r="J13031" s="58" t="e">
        <f>HYPERLINK("#"&amp;"Insumos"&amp;"!A"&amp;MATCH($B13031,#REF!,0),"Ins "&amp;$B13031)</f>
        <v>#REF!</v>
      </c>
      <c r="M13031" s="220"/>
    </row>
    <row r="13032" spans="1:13" x14ac:dyDescent="0.2">
      <c r="A13032" s="35" t="s">
        <v>3124</v>
      </c>
      <c r="B13032" s="1" t="s">
        <v>263</v>
      </c>
      <c r="C13032" s="45" t="s">
        <v>696</v>
      </c>
      <c r="D13032" s="23" t="s">
        <v>5534</v>
      </c>
      <c r="E13032" s="23" t="s">
        <v>4140</v>
      </c>
      <c r="F13032" s="40">
        <v>7.1999999999999998E-3</v>
      </c>
      <c r="G13032" s="25">
        <v>187426</v>
      </c>
      <c r="H13032" s="25">
        <v>1349</v>
      </c>
      <c r="I13032" s="25"/>
      <c r="J13032" s="58" t="e">
        <f>HYPERLINK("#"&amp;"Insumos"&amp;"!A"&amp;MATCH($B13032,#REF!,0),"Ins "&amp;$B13032)</f>
        <v>#REF!</v>
      </c>
      <c r="M13032" s="220"/>
    </row>
    <row r="13033" spans="1:13" x14ac:dyDescent="0.2">
      <c r="A13033" s="35" t="s">
        <v>3124</v>
      </c>
      <c r="B13033" s="1" t="s">
        <v>5533</v>
      </c>
      <c r="C13033" s="45" t="s">
        <v>5892</v>
      </c>
      <c r="D13033" s="23" t="s">
        <v>977</v>
      </c>
      <c r="E13033" s="23" t="s">
        <v>4134</v>
      </c>
      <c r="F13033" s="40">
        <v>0.02</v>
      </c>
      <c r="G13033" s="25">
        <v>3623</v>
      </c>
      <c r="H13033" s="25">
        <v>72</v>
      </c>
      <c r="I13033" s="25"/>
      <c r="J13033" s="58" t="e">
        <f>HYPERLINK("#"&amp;"Insumos"&amp;"!A"&amp;MATCH($B13033,#REF!,0),"Ins "&amp;$B13033)</f>
        <v>#REF!</v>
      </c>
      <c r="M13033" s="220"/>
    </row>
    <row r="13034" spans="1:13" x14ac:dyDescent="0.2">
      <c r="A13034" s="35" t="s">
        <v>3124</v>
      </c>
      <c r="B13034" s="1" t="s">
        <v>4598</v>
      </c>
      <c r="C13034" s="45" t="s">
        <v>8895</v>
      </c>
      <c r="D13034" s="23" t="s">
        <v>5751</v>
      </c>
      <c r="E13034" s="23" t="s">
        <v>467</v>
      </c>
      <c r="F13034" s="40">
        <v>0.25</v>
      </c>
      <c r="G13034" s="25">
        <v>6656</v>
      </c>
      <c r="H13034" s="25">
        <v>1664</v>
      </c>
      <c r="I13034" s="25"/>
      <c r="J13034" s="58" t="e">
        <f>HYPERLINK("#"&amp;"Insumos"&amp;"!A"&amp;MATCH($B13034,#REF!,0),"Ins "&amp;$B13034)</f>
        <v>#REF!</v>
      </c>
      <c r="M13034" s="220"/>
    </row>
    <row r="13035" spans="1:13" x14ac:dyDescent="0.2">
      <c r="A13035" s="35" t="s">
        <v>3124</v>
      </c>
      <c r="B13035" s="1" t="s">
        <v>4634</v>
      </c>
      <c r="C13035" s="45" t="s">
        <v>6552</v>
      </c>
      <c r="D13035" s="23" t="s">
        <v>5751</v>
      </c>
      <c r="E13035" s="23" t="s">
        <v>465</v>
      </c>
      <c r="F13035" s="40">
        <v>1.03</v>
      </c>
      <c r="G13035" s="25">
        <v>49792</v>
      </c>
      <c r="H13035" s="25">
        <v>51286</v>
      </c>
      <c r="I13035" s="25"/>
      <c r="J13035" s="58" t="e">
        <f>HYPERLINK("#"&amp;"Insumos"&amp;"!A"&amp;MATCH($B13035,#REF!,0),"Ins "&amp;$B13035)</f>
        <v>#REF!</v>
      </c>
      <c r="M13035" s="220"/>
    </row>
    <row r="13036" spans="1:13" x14ac:dyDescent="0.2">
      <c r="A13036" s="35" t="s">
        <v>3124</v>
      </c>
      <c r="B13036" s="1" t="s">
        <v>5007</v>
      </c>
      <c r="C13036" s="45" t="s">
        <v>720</v>
      </c>
      <c r="D13036" s="23" t="s">
        <v>5751</v>
      </c>
      <c r="E13036" s="23" t="s">
        <v>4134</v>
      </c>
      <c r="F13036" s="40">
        <v>0.7</v>
      </c>
      <c r="G13036" s="25">
        <v>1897</v>
      </c>
      <c r="H13036" s="25">
        <v>1328</v>
      </c>
      <c r="I13036" s="25"/>
      <c r="J13036" s="58" t="e">
        <f>HYPERLINK("#"&amp;"Insumos"&amp;"!A"&amp;MATCH($B13036,#REF!,0),"Ins "&amp;$B13036)</f>
        <v>#REF!</v>
      </c>
      <c r="M13036" s="220"/>
    </row>
    <row r="13037" spans="1:13" x14ac:dyDescent="0.2">
      <c r="A13037" s="35" t="s">
        <v>3124</v>
      </c>
      <c r="B13037" s="1" t="s">
        <v>5161</v>
      </c>
      <c r="C13037" s="45" t="s">
        <v>1202</v>
      </c>
      <c r="D13037" s="23" t="s">
        <v>5751</v>
      </c>
      <c r="E13037" s="23" t="s">
        <v>467</v>
      </c>
      <c r="F13037" s="40">
        <v>4.5</v>
      </c>
      <c r="G13037" s="25">
        <v>3008</v>
      </c>
      <c r="H13037" s="25">
        <v>13536</v>
      </c>
      <c r="I13037" s="25"/>
      <c r="J13037" s="58" t="e">
        <f>HYPERLINK("#"&amp;"Insumos"&amp;"!A"&amp;MATCH($B13037,#REF!,0),"Ins "&amp;$B13037)</f>
        <v>#REF!</v>
      </c>
      <c r="M13037" s="220"/>
    </row>
    <row r="13038" spans="1:13" x14ac:dyDescent="0.2">
      <c r="A13038" s="35" t="s">
        <v>3124</v>
      </c>
      <c r="B13038" s="1" t="s">
        <v>5198</v>
      </c>
      <c r="C13038" s="45" t="s">
        <v>296</v>
      </c>
      <c r="D13038" s="23" t="s">
        <v>5751</v>
      </c>
      <c r="E13038" s="23" t="s">
        <v>287</v>
      </c>
      <c r="F13038" s="40">
        <v>0.33</v>
      </c>
      <c r="G13038" s="25">
        <v>5738</v>
      </c>
      <c r="H13038" s="25">
        <v>1894</v>
      </c>
      <c r="I13038" s="25"/>
      <c r="J13038" s="58" t="e">
        <f>HYPERLINK("#"&amp;"Insumos"&amp;"!A"&amp;MATCH($B13038,#REF!,0),"Ins "&amp;$B13038)</f>
        <v>#REF!</v>
      </c>
      <c r="M13038" s="220"/>
    </row>
    <row r="13039" spans="1:13" x14ac:dyDescent="0.2">
      <c r="A13039" s="35" t="s">
        <v>3124</v>
      </c>
      <c r="B13039" s="1" t="s">
        <v>1050</v>
      </c>
      <c r="C13039" s="45" t="s">
        <v>1063</v>
      </c>
      <c r="D13039" s="23" t="s">
        <v>5751</v>
      </c>
      <c r="E13039" s="23" t="s">
        <v>4136</v>
      </c>
      <c r="F13039" s="40">
        <v>1.08</v>
      </c>
      <c r="G13039" s="25">
        <v>34</v>
      </c>
      <c r="H13039" s="25">
        <v>37</v>
      </c>
      <c r="I13039" s="25"/>
      <c r="J13039" s="58" t="e">
        <f>HYPERLINK("#"&amp;"Insumos"&amp;"!A"&amp;MATCH($B13039,#REF!,0),"Ins "&amp;$B13039)</f>
        <v>#REF!</v>
      </c>
      <c r="M13039" s="220"/>
    </row>
    <row r="13040" spans="1:13" ht="51" x14ac:dyDescent="0.2">
      <c r="A13040" s="36" t="s">
        <v>3125</v>
      </c>
      <c r="B13040" s="26" t="s">
        <v>6816</v>
      </c>
      <c r="C13040" s="79" t="s">
        <v>6727</v>
      </c>
      <c r="D13040" s="37" t="s">
        <v>5608</v>
      </c>
      <c r="E13040" s="37" t="s">
        <v>465</v>
      </c>
      <c r="F13040" s="41"/>
      <c r="G13040" s="27"/>
      <c r="H13040" s="27"/>
      <c r="I13040" s="27">
        <v>132312</v>
      </c>
      <c r="M13040" s="220">
        <f t="shared" si="203"/>
        <v>173276</v>
      </c>
    </row>
    <row r="13041" spans="1:13" x14ac:dyDescent="0.2">
      <c r="A13041" s="35" t="s">
        <v>3125</v>
      </c>
      <c r="B13041" s="1" t="s">
        <v>5604</v>
      </c>
      <c r="C13041" s="45" t="s">
        <v>540</v>
      </c>
      <c r="D13041" s="23" t="s">
        <v>5585</v>
      </c>
      <c r="E13041" s="23" t="s">
        <v>466</v>
      </c>
      <c r="F13041" s="40">
        <v>0.03</v>
      </c>
      <c r="G13041" s="25">
        <v>531559</v>
      </c>
      <c r="H13041" s="25">
        <v>15947</v>
      </c>
      <c r="I13041" s="25"/>
      <c r="M13041" s="220"/>
    </row>
    <row r="13042" spans="1:13" x14ac:dyDescent="0.2">
      <c r="A13042" s="35" t="s">
        <v>3125</v>
      </c>
      <c r="B13042" s="1" t="s">
        <v>5572</v>
      </c>
      <c r="C13042" s="45" t="s">
        <v>971</v>
      </c>
      <c r="D13042" s="23" t="s">
        <v>5734</v>
      </c>
      <c r="E13042" s="23" t="s">
        <v>4141</v>
      </c>
      <c r="F13042" s="40">
        <v>0.66</v>
      </c>
      <c r="G13042" s="25">
        <v>37863</v>
      </c>
      <c r="H13042" s="25">
        <v>24990</v>
      </c>
      <c r="I13042" s="25"/>
      <c r="J13042" s="58" t="e">
        <f>HYPERLINK("#"&amp;"Insumos"&amp;"!A"&amp;MATCH($B13042,#REF!,0),"Ins "&amp;$B13042)</f>
        <v>#REF!</v>
      </c>
      <c r="M13042" s="220"/>
    </row>
    <row r="13043" spans="1:13" x14ac:dyDescent="0.2">
      <c r="A13043" s="35" t="s">
        <v>3125</v>
      </c>
      <c r="B13043" s="1" t="s">
        <v>263</v>
      </c>
      <c r="C13043" s="45" t="s">
        <v>696</v>
      </c>
      <c r="D13043" s="23" t="s">
        <v>5534</v>
      </c>
      <c r="E13043" s="23" t="s">
        <v>4140</v>
      </c>
      <c r="F13043" s="40">
        <v>9.2999999999999992E-3</v>
      </c>
      <c r="G13043" s="25">
        <v>187426</v>
      </c>
      <c r="H13043" s="25">
        <v>1743</v>
      </c>
      <c r="I13043" s="25"/>
      <c r="J13043" s="58" t="e">
        <f>HYPERLINK("#"&amp;"Insumos"&amp;"!A"&amp;MATCH($B13043,#REF!,0),"Ins "&amp;$B13043)</f>
        <v>#REF!</v>
      </c>
      <c r="M13043" s="220"/>
    </row>
    <row r="13044" spans="1:13" x14ac:dyDescent="0.2">
      <c r="A13044" s="35" t="s">
        <v>3125</v>
      </c>
      <c r="B13044" s="1" t="s">
        <v>5533</v>
      </c>
      <c r="C13044" s="45" t="s">
        <v>5892</v>
      </c>
      <c r="D13044" s="23" t="s">
        <v>977</v>
      </c>
      <c r="E13044" s="23" t="s">
        <v>4134</v>
      </c>
      <c r="F13044" s="40">
        <v>0.02</v>
      </c>
      <c r="G13044" s="25">
        <v>3623</v>
      </c>
      <c r="H13044" s="25">
        <v>72</v>
      </c>
      <c r="I13044" s="25"/>
      <c r="J13044" s="58" t="e">
        <f>HYPERLINK("#"&amp;"Insumos"&amp;"!A"&amp;MATCH($B13044,#REF!,0),"Ins "&amp;$B13044)</f>
        <v>#REF!</v>
      </c>
      <c r="M13044" s="220"/>
    </row>
    <row r="13045" spans="1:13" x14ac:dyDescent="0.2">
      <c r="A13045" s="35" t="s">
        <v>3125</v>
      </c>
      <c r="B13045" s="1" t="s">
        <v>4598</v>
      </c>
      <c r="C13045" s="45" t="s">
        <v>8895</v>
      </c>
      <c r="D13045" s="23" t="s">
        <v>5751</v>
      </c>
      <c r="E13045" s="23" t="s">
        <v>467</v>
      </c>
      <c r="F13045" s="40">
        <v>0.25</v>
      </c>
      <c r="G13045" s="25">
        <v>6656</v>
      </c>
      <c r="H13045" s="25">
        <v>1664</v>
      </c>
      <c r="I13045" s="25"/>
      <c r="J13045" s="58" t="e">
        <f>HYPERLINK("#"&amp;"Insumos"&amp;"!A"&amp;MATCH($B13045,#REF!,0),"Ins "&amp;$B13045)</f>
        <v>#REF!</v>
      </c>
      <c r="M13045" s="220"/>
    </row>
    <row r="13046" spans="1:13" ht="25.5" x14ac:dyDescent="0.2">
      <c r="A13046" s="35" t="s">
        <v>3125</v>
      </c>
      <c r="B13046" s="1" t="s">
        <v>4635</v>
      </c>
      <c r="C13046" s="45" t="s">
        <v>6553</v>
      </c>
      <c r="D13046" s="23" t="s">
        <v>5751</v>
      </c>
      <c r="E13046" s="23" t="s">
        <v>465</v>
      </c>
      <c r="F13046" s="40">
        <v>1.03</v>
      </c>
      <c r="G13046" s="25">
        <v>69030</v>
      </c>
      <c r="H13046" s="25">
        <v>71101</v>
      </c>
      <c r="I13046" s="25"/>
      <c r="J13046" s="58" t="e">
        <f>HYPERLINK("#"&amp;"Insumos"&amp;"!A"&amp;MATCH($B13046,#REF!,0),"Ins "&amp;$B13046)</f>
        <v>#REF!</v>
      </c>
      <c r="M13046" s="220"/>
    </row>
    <row r="13047" spans="1:13" x14ac:dyDescent="0.2">
      <c r="A13047" s="35" t="s">
        <v>3125</v>
      </c>
      <c r="B13047" s="1" t="s">
        <v>5007</v>
      </c>
      <c r="C13047" s="45" t="s">
        <v>720</v>
      </c>
      <c r="D13047" s="23" t="s">
        <v>5751</v>
      </c>
      <c r="E13047" s="23" t="s">
        <v>4134</v>
      </c>
      <c r="F13047" s="40">
        <v>0.7</v>
      </c>
      <c r="G13047" s="25">
        <v>1897</v>
      </c>
      <c r="H13047" s="25">
        <v>1328</v>
      </c>
      <c r="I13047" s="25"/>
      <c r="J13047" s="58" t="e">
        <f>HYPERLINK("#"&amp;"Insumos"&amp;"!A"&amp;MATCH($B13047,#REF!,0),"Ins "&amp;$B13047)</f>
        <v>#REF!</v>
      </c>
      <c r="M13047" s="220"/>
    </row>
    <row r="13048" spans="1:13" x14ac:dyDescent="0.2">
      <c r="A13048" s="35" t="s">
        <v>3125</v>
      </c>
      <c r="B13048" s="1" t="s">
        <v>5161</v>
      </c>
      <c r="C13048" s="45" t="s">
        <v>1202</v>
      </c>
      <c r="D13048" s="23" t="s">
        <v>5751</v>
      </c>
      <c r="E13048" s="23" t="s">
        <v>467</v>
      </c>
      <c r="F13048" s="40">
        <v>4.5</v>
      </c>
      <c r="G13048" s="25">
        <v>3008</v>
      </c>
      <c r="H13048" s="25">
        <v>13536</v>
      </c>
      <c r="I13048" s="25"/>
      <c r="J13048" s="58" t="e">
        <f>HYPERLINK("#"&amp;"Insumos"&amp;"!A"&amp;MATCH($B13048,#REF!,0),"Ins "&amp;$B13048)</f>
        <v>#REF!</v>
      </c>
      <c r="M13048" s="220"/>
    </row>
    <row r="13049" spans="1:13" x14ac:dyDescent="0.2">
      <c r="A13049" s="35" t="s">
        <v>3125</v>
      </c>
      <c r="B13049" s="1" t="s">
        <v>5198</v>
      </c>
      <c r="C13049" s="45" t="s">
        <v>296</v>
      </c>
      <c r="D13049" s="23" t="s">
        <v>5751</v>
      </c>
      <c r="E13049" s="23" t="s">
        <v>287</v>
      </c>
      <c r="F13049" s="40">
        <v>0.33</v>
      </c>
      <c r="G13049" s="25">
        <v>5738</v>
      </c>
      <c r="H13049" s="25">
        <v>1894</v>
      </c>
      <c r="I13049" s="25"/>
      <c r="J13049" s="58" t="e">
        <f>HYPERLINK("#"&amp;"Insumos"&amp;"!A"&amp;MATCH($B13049,#REF!,0),"Ins "&amp;$B13049)</f>
        <v>#REF!</v>
      </c>
      <c r="M13049" s="220"/>
    </row>
    <row r="13050" spans="1:13" x14ac:dyDescent="0.2">
      <c r="A13050" s="35" t="s">
        <v>3125</v>
      </c>
      <c r="B13050" s="1" t="s">
        <v>1050</v>
      </c>
      <c r="C13050" s="45" t="s">
        <v>1063</v>
      </c>
      <c r="D13050" s="23" t="s">
        <v>5751</v>
      </c>
      <c r="E13050" s="23" t="s">
        <v>4136</v>
      </c>
      <c r="F13050" s="40">
        <v>1.08</v>
      </c>
      <c r="G13050" s="25">
        <v>34</v>
      </c>
      <c r="H13050" s="25">
        <v>37</v>
      </c>
      <c r="I13050" s="25"/>
      <c r="J13050" s="58" t="e">
        <f>HYPERLINK("#"&amp;"Insumos"&amp;"!A"&amp;MATCH($B13050,#REF!,0),"Ins "&amp;$B13050)</f>
        <v>#REF!</v>
      </c>
      <c r="M13050" s="220"/>
    </row>
    <row r="13051" spans="1:13" ht="51" x14ac:dyDescent="0.2">
      <c r="A13051" s="36" t="s">
        <v>3126</v>
      </c>
      <c r="B13051" s="26" t="s">
        <v>6816</v>
      </c>
      <c r="C13051" s="79" t="s">
        <v>6728</v>
      </c>
      <c r="D13051" s="37" t="s">
        <v>5608</v>
      </c>
      <c r="E13051" s="37" t="s">
        <v>465</v>
      </c>
      <c r="F13051" s="41"/>
      <c r="G13051" s="27"/>
      <c r="H13051" s="27"/>
      <c r="I13051" s="27">
        <v>102571</v>
      </c>
      <c r="M13051" s="220">
        <f t="shared" si="203"/>
        <v>134327</v>
      </c>
    </row>
    <row r="13052" spans="1:13" x14ac:dyDescent="0.2">
      <c r="A13052" s="35" t="s">
        <v>3126</v>
      </c>
      <c r="B13052" s="1" t="s">
        <v>5604</v>
      </c>
      <c r="C13052" s="45" t="s">
        <v>540</v>
      </c>
      <c r="D13052" s="23" t="s">
        <v>5585</v>
      </c>
      <c r="E13052" s="23" t="s">
        <v>466</v>
      </c>
      <c r="F13052" s="40">
        <v>0.03</v>
      </c>
      <c r="G13052" s="25">
        <v>531559</v>
      </c>
      <c r="H13052" s="25">
        <v>15947</v>
      </c>
      <c r="I13052" s="25"/>
      <c r="M13052" s="220"/>
    </row>
    <row r="13053" spans="1:13" x14ac:dyDescent="0.2">
      <c r="A13053" s="35" t="s">
        <v>3126</v>
      </c>
      <c r="B13053" s="1" t="s">
        <v>5572</v>
      </c>
      <c r="C13053" s="45" t="s">
        <v>971</v>
      </c>
      <c r="D13053" s="23" t="s">
        <v>5734</v>
      </c>
      <c r="E13053" s="23" t="s">
        <v>4141</v>
      </c>
      <c r="F13053" s="40">
        <v>0.69</v>
      </c>
      <c r="G13053" s="25">
        <v>37863</v>
      </c>
      <c r="H13053" s="25">
        <v>26125</v>
      </c>
      <c r="I13053" s="25"/>
      <c r="J13053" s="58" t="e">
        <f>HYPERLINK("#"&amp;"Insumos"&amp;"!A"&amp;MATCH($B13053,#REF!,0),"Ins "&amp;$B13053)</f>
        <v>#REF!</v>
      </c>
      <c r="M13053" s="220"/>
    </row>
    <row r="13054" spans="1:13" x14ac:dyDescent="0.2">
      <c r="A13054" s="35" t="s">
        <v>3126</v>
      </c>
      <c r="B13054" s="1" t="s">
        <v>263</v>
      </c>
      <c r="C13054" s="45" t="s">
        <v>696</v>
      </c>
      <c r="D13054" s="23" t="s">
        <v>5534</v>
      </c>
      <c r="E13054" s="23" t="s">
        <v>4140</v>
      </c>
      <c r="F13054" s="40">
        <v>6.1000000000000004E-3</v>
      </c>
      <c r="G13054" s="25">
        <v>187426</v>
      </c>
      <c r="H13054" s="25">
        <v>1143</v>
      </c>
      <c r="I13054" s="25"/>
      <c r="J13054" s="58" t="e">
        <f>HYPERLINK("#"&amp;"Insumos"&amp;"!A"&amp;MATCH($B13054,#REF!,0),"Ins "&amp;$B13054)</f>
        <v>#REF!</v>
      </c>
      <c r="M13054" s="220"/>
    </row>
    <row r="13055" spans="1:13" x14ac:dyDescent="0.2">
      <c r="A13055" s="35" t="s">
        <v>3126</v>
      </c>
      <c r="B13055" s="1" t="s">
        <v>5533</v>
      </c>
      <c r="C13055" s="45" t="s">
        <v>5892</v>
      </c>
      <c r="D13055" s="23" t="s">
        <v>977</v>
      </c>
      <c r="E13055" s="23" t="s">
        <v>4134</v>
      </c>
      <c r="F13055" s="40">
        <v>0.01</v>
      </c>
      <c r="G13055" s="25">
        <v>3623</v>
      </c>
      <c r="H13055" s="25">
        <v>36</v>
      </c>
      <c r="I13055" s="25"/>
      <c r="J13055" s="58" t="e">
        <f>HYPERLINK("#"&amp;"Insumos"&amp;"!A"&amp;MATCH($B13055,#REF!,0),"Ins "&amp;$B13055)</f>
        <v>#REF!</v>
      </c>
      <c r="M13055" s="220"/>
    </row>
    <row r="13056" spans="1:13" x14ac:dyDescent="0.2">
      <c r="A13056" s="35" t="s">
        <v>3126</v>
      </c>
      <c r="B13056" s="1" t="s">
        <v>4598</v>
      </c>
      <c r="C13056" s="45" t="s">
        <v>8895</v>
      </c>
      <c r="D13056" s="23" t="s">
        <v>5751</v>
      </c>
      <c r="E13056" s="23" t="s">
        <v>467</v>
      </c>
      <c r="F13056" s="40">
        <v>2.5999999999999999E-2</v>
      </c>
      <c r="G13056" s="25">
        <v>6656</v>
      </c>
      <c r="H13056" s="25">
        <v>173</v>
      </c>
      <c r="I13056" s="25"/>
      <c r="J13056" s="58" t="e">
        <f>HYPERLINK("#"&amp;"Insumos"&amp;"!A"&amp;MATCH($B13056,#REF!,0),"Ins "&amp;$B13056)</f>
        <v>#REF!</v>
      </c>
      <c r="M13056" s="220"/>
    </row>
    <row r="13057" spans="1:13" x14ac:dyDescent="0.2">
      <c r="A13057" s="35" t="s">
        <v>3126</v>
      </c>
      <c r="B13057" s="1" t="s">
        <v>4613</v>
      </c>
      <c r="C13057" s="45" t="s">
        <v>6547</v>
      </c>
      <c r="D13057" s="23" t="s">
        <v>5751</v>
      </c>
      <c r="E13057" s="23" t="s">
        <v>465</v>
      </c>
      <c r="F13057" s="40">
        <v>1.02</v>
      </c>
      <c r="G13057" s="25">
        <v>55581</v>
      </c>
      <c r="H13057" s="25">
        <v>56693</v>
      </c>
      <c r="I13057" s="25"/>
      <c r="J13057" s="58" t="e">
        <f>HYPERLINK("#"&amp;"Insumos"&amp;"!A"&amp;MATCH($B13057,#REF!,0),"Ins "&amp;$B13057)</f>
        <v>#REF!</v>
      </c>
      <c r="M13057" s="220"/>
    </row>
    <row r="13058" spans="1:13" x14ac:dyDescent="0.2">
      <c r="A13058" s="35" t="s">
        <v>3126</v>
      </c>
      <c r="B13058" s="1" t="s">
        <v>5007</v>
      </c>
      <c r="C13058" s="45" t="s">
        <v>720</v>
      </c>
      <c r="D13058" s="23" t="s">
        <v>5751</v>
      </c>
      <c r="E13058" s="23" t="s">
        <v>4134</v>
      </c>
      <c r="F13058" s="40">
        <v>0.73499999999999999</v>
      </c>
      <c r="G13058" s="25">
        <v>1897</v>
      </c>
      <c r="H13058" s="25">
        <v>1394</v>
      </c>
      <c r="I13058" s="25"/>
      <c r="J13058" s="58" t="e">
        <f>HYPERLINK("#"&amp;"Insumos"&amp;"!A"&amp;MATCH($B13058,#REF!,0),"Ins "&amp;$B13058)</f>
        <v>#REF!</v>
      </c>
      <c r="M13058" s="220"/>
    </row>
    <row r="13059" spans="1:13" x14ac:dyDescent="0.2">
      <c r="A13059" s="35" t="s">
        <v>3126</v>
      </c>
      <c r="B13059" s="1" t="s">
        <v>5162</v>
      </c>
      <c r="C13059" s="45" t="s">
        <v>1203</v>
      </c>
      <c r="D13059" s="23" t="s">
        <v>5751</v>
      </c>
      <c r="E13059" s="23" t="s">
        <v>467</v>
      </c>
      <c r="F13059" s="40">
        <v>0.46</v>
      </c>
      <c r="G13059" s="25">
        <v>2295</v>
      </c>
      <c r="H13059" s="25">
        <v>1056</v>
      </c>
      <c r="I13059" s="25"/>
      <c r="J13059" s="58" t="e">
        <f>HYPERLINK("#"&amp;"Insumos"&amp;"!A"&amp;MATCH($B13059,#REF!,0),"Ins "&amp;$B13059)</f>
        <v>#REF!</v>
      </c>
      <c r="M13059" s="220"/>
    </row>
    <row r="13060" spans="1:13" x14ac:dyDescent="0.2">
      <c r="A13060" s="35" t="s">
        <v>3126</v>
      </c>
      <c r="B13060" s="1" t="s">
        <v>1050</v>
      </c>
      <c r="C13060" s="45" t="s">
        <v>1063</v>
      </c>
      <c r="D13060" s="23" t="s">
        <v>5751</v>
      </c>
      <c r="E13060" s="23" t="s">
        <v>4136</v>
      </c>
      <c r="F13060" s="40">
        <v>0.11</v>
      </c>
      <c r="G13060" s="25">
        <v>34</v>
      </c>
      <c r="H13060" s="25">
        <v>4</v>
      </c>
      <c r="I13060" s="25"/>
      <c r="J13060" s="58" t="e">
        <f>HYPERLINK("#"&amp;"Insumos"&amp;"!A"&amp;MATCH($B13060,#REF!,0),"Ins "&amp;$B13060)</f>
        <v>#REF!</v>
      </c>
      <c r="M13060" s="220"/>
    </row>
    <row r="13061" spans="1:13" ht="25.5" x14ac:dyDescent="0.2">
      <c r="A13061" s="36" t="s">
        <v>3130</v>
      </c>
      <c r="B13061" s="26" t="s">
        <v>6816</v>
      </c>
      <c r="C13061" s="79" t="s">
        <v>10854</v>
      </c>
      <c r="D13061" s="37" t="s">
        <v>5608</v>
      </c>
      <c r="E13061" s="37" t="s">
        <v>464</v>
      </c>
      <c r="F13061" s="41"/>
      <c r="G13061" s="27"/>
      <c r="H13061" s="27"/>
      <c r="I13061" s="27">
        <v>120033</v>
      </c>
      <c r="M13061" s="220">
        <f t="shared" ref="M13061:M13123" si="204">ROUND(I13061*(1+$L$2),0)</f>
        <v>157195</v>
      </c>
    </row>
    <row r="13062" spans="1:13" x14ac:dyDescent="0.2">
      <c r="A13062" s="35" t="s">
        <v>3130</v>
      </c>
      <c r="B13062" s="1" t="s">
        <v>5604</v>
      </c>
      <c r="C13062" s="45" t="s">
        <v>540</v>
      </c>
      <c r="D13062" s="23" t="s">
        <v>5585</v>
      </c>
      <c r="E13062" s="23" t="s">
        <v>466</v>
      </c>
      <c r="F13062" s="40">
        <v>2E-3</v>
      </c>
      <c r="G13062" s="25">
        <v>531559</v>
      </c>
      <c r="H13062" s="25">
        <v>1063</v>
      </c>
      <c r="I13062" s="25"/>
      <c r="M13062" s="220"/>
    </row>
    <row r="13063" spans="1:13" x14ac:dyDescent="0.2">
      <c r="A13063" s="35" t="s">
        <v>3130</v>
      </c>
      <c r="B13063" s="1" t="s">
        <v>5572</v>
      </c>
      <c r="C13063" s="45" t="s">
        <v>971</v>
      </c>
      <c r="D13063" s="23" t="s">
        <v>5734</v>
      </c>
      <c r="E13063" s="23" t="s">
        <v>4141</v>
      </c>
      <c r="F13063" s="40">
        <v>0.7</v>
      </c>
      <c r="G13063" s="25">
        <v>37863</v>
      </c>
      <c r="H13063" s="25">
        <v>26504</v>
      </c>
      <c r="I13063" s="25"/>
      <c r="J13063" s="58" t="e">
        <f>HYPERLINK("#"&amp;"Insumos"&amp;"!A"&amp;MATCH($B13063,#REF!,0),"Ins "&amp;$B13063)</f>
        <v>#REF!</v>
      </c>
      <c r="M13063" s="220"/>
    </row>
    <row r="13064" spans="1:13" x14ac:dyDescent="0.2">
      <c r="A13064" s="35" t="s">
        <v>3130</v>
      </c>
      <c r="B13064" s="1" t="s">
        <v>263</v>
      </c>
      <c r="C13064" s="45" t="s">
        <v>696</v>
      </c>
      <c r="D13064" s="23" t="s">
        <v>5534</v>
      </c>
      <c r="E13064" s="23" t="s">
        <v>4140</v>
      </c>
      <c r="F13064" s="40">
        <v>9.2999999999999992E-3</v>
      </c>
      <c r="G13064" s="25">
        <v>187426</v>
      </c>
      <c r="H13064" s="25">
        <v>1743</v>
      </c>
      <c r="I13064" s="25"/>
      <c r="J13064" s="58" t="e">
        <f>HYPERLINK("#"&amp;"Insumos"&amp;"!A"&amp;MATCH($B13064,#REF!,0),"Ins "&amp;$B13064)</f>
        <v>#REF!</v>
      </c>
      <c r="M13064" s="220"/>
    </row>
    <row r="13065" spans="1:13" x14ac:dyDescent="0.2">
      <c r="A13065" s="35" t="s">
        <v>3130</v>
      </c>
      <c r="B13065" s="1" t="s">
        <v>5533</v>
      </c>
      <c r="C13065" s="45" t="s">
        <v>5892</v>
      </c>
      <c r="D13065" s="23" t="s">
        <v>977</v>
      </c>
      <c r="E13065" s="23" t="s">
        <v>4134</v>
      </c>
      <c r="F13065" s="40">
        <v>0.1</v>
      </c>
      <c r="G13065" s="25">
        <v>3623</v>
      </c>
      <c r="H13065" s="25">
        <v>362</v>
      </c>
      <c r="I13065" s="25"/>
      <c r="J13065" s="58" t="e">
        <f>HYPERLINK("#"&amp;"Insumos"&amp;"!A"&amp;MATCH($B13065,#REF!,0),"Ins "&amp;$B13065)</f>
        <v>#REF!</v>
      </c>
      <c r="M13065" s="220"/>
    </row>
    <row r="13066" spans="1:13" x14ac:dyDescent="0.2">
      <c r="A13066" s="35" t="s">
        <v>3130</v>
      </c>
      <c r="B13066" s="1" t="s">
        <v>4598</v>
      </c>
      <c r="C13066" s="45" t="s">
        <v>8895</v>
      </c>
      <c r="D13066" s="23" t="s">
        <v>5751</v>
      </c>
      <c r="E13066" s="23" t="s">
        <v>467</v>
      </c>
      <c r="F13066" s="40">
        <v>4.0000000000000001E-3</v>
      </c>
      <c r="G13066" s="25">
        <v>6656</v>
      </c>
      <c r="H13066" s="25">
        <v>27</v>
      </c>
      <c r="I13066" s="25"/>
      <c r="J13066" s="58" t="e">
        <f>HYPERLINK("#"&amp;"Insumos"&amp;"!A"&amp;MATCH($B13066,#REF!,0),"Ins "&amp;$B13066)</f>
        <v>#REF!</v>
      </c>
      <c r="M13066" s="220"/>
    </row>
    <row r="13067" spans="1:13" x14ac:dyDescent="0.2">
      <c r="A13067" s="35" t="s">
        <v>3130</v>
      </c>
      <c r="B13067" s="1" t="s">
        <v>4601</v>
      </c>
      <c r="C13067" s="45" t="s">
        <v>1444</v>
      </c>
      <c r="D13067" s="23" t="s">
        <v>5751</v>
      </c>
      <c r="E13067" s="23" t="s">
        <v>4134</v>
      </c>
      <c r="F13067" s="40">
        <v>3.5</v>
      </c>
      <c r="G13067" s="25">
        <v>24380</v>
      </c>
      <c r="H13067" s="25">
        <v>85330</v>
      </c>
      <c r="I13067" s="25"/>
      <c r="J13067" s="58" t="e">
        <f>HYPERLINK("#"&amp;"Insumos"&amp;"!A"&amp;MATCH($B13067,#REF!,0),"Ins "&amp;$B13067)</f>
        <v>#REF!</v>
      </c>
      <c r="M13067" s="220"/>
    </row>
    <row r="13068" spans="1:13" x14ac:dyDescent="0.2">
      <c r="A13068" s="35" t="s">
        <v>3130</v>
      </c>
      <c r="B13068" s="1" t="s">
        <v>5007</v>
      </c>
      <c r="C13068" s="45" t="s">
        <v>720</v>
      </c>
      <c r="D13068" s="23" t="s">
        <v>5751</v>
      </c>
      <c r="E13068" s="23" t="s">
        <v>4134</v>
      </c>
      <c r="F13068" s="40">
        <v>0.73499999999999999</v>
      </c>
      <c r="G13068" s="25">
        <v>1897</v>
      </c>
      <c r="H13068" s="25">
        <v>1394</v>
      </c>
      <c r="I13068" s="25"/>
      <c r="J13068" s="58" t="e">
        <f>HYPERLINK("#"&amp;"Insumos"&amp;"!A"&amp;MATCH($B13068,#REF!,0),"Ins "&amp;$B13068)</f>
        <v>#REF!</v>
      </c>
      <c r="M13068" s="220"/>
    </row>
    <row r="13069" spans="1:13" x14ac:dyDescent="0.2">
      <c r="A13069" s="35" t="s">
        <v>3130</v>
      </c>
      <c r="B13069" s="1" t="s">
        <v>5161</v>
      </c>
      <c r="C13069" s="45" t="s">
        <v>1202</v>
      </c>
      <c r="D13069" s="23" t="s">
        <v>5751</v>
      </c>
      <c r="E13069" s="23" t="s">
        <v>467</v>
      </c>
      <c r="F13069" s="40">
        <v>1.2</v>
      </c>
      <c r="G13069" s="25">
        <v>3008</v>
      </c>
      <c r="H13069" s="25">
        <v>3610</v>
      </c>
      <c r="I13069" s="25"/>
      <c r="J13069" s="58" t="e">
        <f>HYPERLINK("#"&amp;"Insumos"&amp;"!A"&amp;MATCH($B13069,#REF!,0),"Ins "&amp;$B13069)</f>
        <v>#REF!</v>
      </c>
      <c r="M13069" s="220"/>
    </row>
    <row r="13070" spans="1:13" x14ac:dyDescent="0.2">
      <c r="A13070" s="35" t="s">
        <v>3130</v>
      </c>
      <c r="B13070" s="1" t="s">
        <v>1050</v>
      </c>
      <c r="C13070" s="45" t="s">
        <v>1063</v>
      </c>
      <c r="D13070" s="23" t="s">
        <v>5751</v>
      </c>
      <c r="E13070" s="23" t="s">
        <v>4136</v>
      </c>
      <c r="F13070" s="40">
        <v>8.0000000000000002E-3</v>
      </c>
      <c r="G13070" s="25">
        <v>34</v>
      </c>
      <c r="H13070" s="25">
        <v>0</v>
      </c>
      <c r="I13070" s="25"/>
      <c r="J13070" s="58" t="e">
        <f>HYPERLINK("#"&amp;"Insumos"&amp;"!A"&amp;MATCH($B13070,#REF!,0),"Ins "&amp;$B13070)</f>
        <v>#REF!</v>
      </c>
      <c r="M13070" s="220"/>
    </row>
    <row r="13071" spans="1:13" ht="25.5" x14ac:dyDescent="0.2">
      <c r="A13071" s="36" t="s">
        <v>3132</v>
      </c>
      <c r="B13071" s="26" t="s">
        <v>6816</v>
      </c>
      <c r="C13071" s="79" t="s">
        <v>10855</v>
      </c>
      <c r="D13071" s="37" t="s">
        <v>5608</v>
      </c>
      <c r="E13071" s="37" t="s">
        <v>464</v>
      </c>
      <c r="F13071" s="41"/>
      <c r="G13071" s="27"/>
      <c r="H13071" s="27"/>
      <c r="I13071" s="27">
        <v>116528</v>
      </c>
      <c r="M13071" s="220">
        <f t="shared" si="204"/>
        <v>152605</v>
      </c>
    </row>
    <row r="13072" spans="1:13" x14ac:dyDescent="0.2">
      <c r="A13072" s="35" t="s">
        <v>3132</v>
      </c>
      <c r="B13072" s="1" t="s">
        <v>5604</v>
      </c>
      <c r="C13072" s="45" t="s">
        <v>540</v>
      </c>
      <c r="D13072" s="23" t="s">
        <v>5585</v>
      </c>
      <c r="E13072" s="23" t="s">
        <v>466</v>
      </c>
      <c r="F13072" s="40">
        <v>2E-3</v>
      </c>
      <c r="G13072" s="25">
        <v>531559</v>
      </c>
      <c r="H13072" s="25">
        <v>1063</v>
      </c>
      <c r="I13072" s="25"/>
      <c r="M13072" s="220"/>
    </row>
    <row r="13073" spans="1:13" x14ac:dyDescent="0.2">
      <c r="A13073" s="35" t="s">
        <v>3132</v>
      </c>
      <c r="B13073" s="1" t="s">
        <v>5572</v>
      </c>
      <c r="C13073" s="45" t="s">
        <v>971</v>
      </c>
      <c r="D13073" s="23" t="s">
        <v>5734</v>
      </c>
      <c r="E13073" s="23" t="s">
        <v>4141</v>
      </c>
      <c r="F13073" s="40">
        <v>0.7</v>
      </c>
      <c r="G13073" s="25">
        <v>37863</v>
      </c>
      <c r="H13073" s="25">
        <v>26504</v>
      </c>
      <c r="I13073" s="25"/>
      <c r="J13073" s="58" t="e">
        <f>HYPERLINK("#"&amp;"Insumos"&amp;"!A"&amp;MATCH($B13073,#REF!,0),"Ins "&amp;$B13073)</f>
        <v>#REF!</v>
      </c>
      <c r="M13073" s="220"/>
    </row>
    <row r="13074" spans="1:13" x14ac:dyDescent="0.2">
      <c r="A13074" s="35" t="s">
        <v>3132</v>
      </c>
      <c r="B13074" s="1" t="s">
        <v>263</v>
      </c>
      <c r="C13074" s="45" t="s">
        <v>696</v>
      </c>
      <c r="D13074" s="23" t="s">
        <v>5534</v>
      </c>
      <c r="E13074" s="23" t="s">
        <v>4140</v>
      </c>
      <c r="F13074" s="40">
        <v>8.8999999999999999E-3</v>
      </c>
      <c r="G13074" s="25">
        <v>187426</v>
      </c>
      <c r="H13074" s="25">
        <v>1668</v>
      </c>
      <c r="I13074" s="25"/>
      <c r="J13074" s="58" t="e">
        <f>HYPERLINK("#"&amp;"Insumos"&amp;"!A"&amp;MATCH($B13074,#REF!,0),"Ins "&amp;$B13074)</f>
        <v>#REF!</v>
      </c>
      <c r="M13074" s="220"/>
    </row>
    <row r="13075" spans="1:13" x14ac:dyDescent="0.2">
      <c r="A13075" s="35" t="s">
        <v>3132</v>
      </c>
      <c r="B13075" s="1" t="s">
        <v>5533</v>
      </c>
      <c r="C13075" s="45" t="s">
        <v>5892</v>
      </c>
      <c r="D13075" s="23" t="s">
        <v>977</v>
      </c>
      <c r="E13075" s="23" t="s">
        <v>4134</v>
      </c>
      <c r="F13075" s="40">
        <v>0.1</v>
      </c>
      <c r="G13075" s="25">
        <v>3623</v>
      </c>
      <c r="H13075" s="25">
        <v>362</v>
      </c>
      <c r="I13075" s="25"/>
      <c r="J13075" s="58" t="e">
        <f>HYPERLINK("#"&amp;"Insumos"&amp;"!A"&amp;MATCH($B13075,#REF!,0),"Ins "&amp;$B13075)</f>
        <v>#REF!</v>
      </c>
      <c r="M13075" s="220"/>
    </row>
    <row r="13076" spans="1:13" x14ac:dyDescent="0.2">
      <c r="A13076" s="35" t="s">
        <v>3132</v>
      </c>
      <c r="B13076" s="1" t="s">
        <v>4598</v>
      </c>
      <c r="C13076" s="45" t="s">
        <v>8895</v>
      </c>
      <c r="D13076" s="23" t="s">
        <v>5751</v>
      </c>
      <c r="E13076" s="23" t="s">
        <v>467</v>
      </c>
      <c r="F13076" s="40">
        <v>4.0000000000000001E-3</v>
      </c>
      <c r="G13076" s="25">
        <v>6656</v>
      </c>
      <c r="H13076" s="25">
        <v>27</v>
      </c>
      <c r="I13076" s="25"/>
      <c r="J13076" s="58" t="e">
        <f>HYPERLINK("#"&amp;"Insumos"&amp;"!A"&amp;MATCH($B13076,#REF!,0),"Ins "&amp;$B13076)</f>
        <v>#REF!</v>
      </c>
      <c r="M13076" s="220"/>
    </row>
    <row r="13077" spans="1:13" x14ac:dyDescent="0.2">
      <c r="A13077" s="35" t="s">
        <v>3132</v>
      </c>
      <c r="B13077" s="1" t="s">
        <v>4601</v>
      </c>
      <c r="C13077" s="45" t="s">
        <v>1444</v>
      </c>
      <c r="D13077" s="23" t="s">
        <v>5751</v>
      </c>
      <c r="E13077" s="23" t="s">
        <v>4134</v>
      </c>
      <c r="F13077" s="40">
        <v>3.5</v>
      </c>
      <c r="G13077" s="25">
        <v>24380</v>
      </c>
      <c r="H13077" s="25">
        <v>85330</v>
      </c>
      <c r="I13077" s="25"/>
      <c r="J13077" s="58" t="e">
        <f>HYPERLINK("#"&amp;"Insumos"&amp;"!A"&amp;MATCH($B13077,#REF!,0),"Ins "&amp;$B13077)</f>
        <v>#REF!</v>
      </c>
      <c r="M13077" s="220"/>
    </row>
    <row r="13078" spans="1:13" x14ac:dyDescent="0.2">
      <c r="A13078" s="35" t="s">
        <v>3132</v>
      </c>
      <c r="B13078" s="1" t="s">
        <v>5007</v>
      </c>
      <c r="C13078" s="45" t="s">
        <v>720</v>
      </c>
      <c r="D13078" s="23" t="s">
        <v>5751</v>
      </c>
      <c r="E13078" s="23" t="s">
        <v>4134</v>
      </c>
      <c r="F13078" s="40">
        <v>0.73499999999999999</v>
      </c>
      <c r="G13078" s="25">
        <v>1897</v>
      </c>
      <c r="H13078" s="25">
        <v>1394</v>
      </c>
      <c r="I13078" s="25"/>
      <c r="J13078" s="58" t="e">
        <f>HYPERLINK("#"&amp;"Insumos"&amp;"!A"&amp;MATCH($B13078,#REF!,0),"Ins "&amp;$B13078)</f>
        <v>#REF!</v>
      </c>
      <c r="M13078" s="220"/>
    </row>
    <row r="13079" spans="1:13" x14ac:dyDescent="0.2">
      <c r="A13079" s="35" t="s">
        <v>3132</v>
      </c>
      <c r="B13079" s="1" t="s">
        <v>5161</v>
      </c>
      <c r="C13079" s="45" t="s">
        <v>1202</v>
      </c>
      <c r="D13079" s="23" t="s">
        <v>5751</v>
      </c>
      <c r="E13079" s="23" t="s">
        <v>467</v>
      </c>
      <c r="F13079" s="40">
        <v>0.06</v>
      </c>
      <c r="G13079" s="25">
        <v>3008</v>
      </c>
      <c r="H13079" s="25">
        <v>180</v>
      </c>
      <c r="I13079" s="25"/>
      <c r="J13079" s="58" t="e">
        <f>HYPERLINK("#"&amp;"Insumos"&amp;"!A"&amp;MATCH($B13079,#REF!,0),"Ins "&amp;$B13079)</f>
        <v>#REF!</v>
      </c>
      <c r="M13079" s="220"/>
    </row>
    <row r="13080" spans="1:13" x14ac:dyDescent="0.2">
      <c r="A13080" s="35" t="s">
        <v>3132</v>
      </c>
      <c r="B13080" s="1" t="s">
        <v>1050</v>
      </c>
      <c r="C13080" s="45" t="s">
        <v>1063</v>
      </c>
      <c r="D13080" s="23" t="s">
        <v>5751</v>
      </c>
      <c r="E13080" s="23" t="s">
        <v>4136</v>
      </c>
      <c r="F13080" s="40">
        <v>8.0000000000000002E-3</v>
      </c>
      <c r="G13080" s="25">
        <v>34</v>
      </c>
      <c r="H13080" s="25">
        <v>0</v>
      </c>
      <c r="I13080" s="25"/>
      <c r="J13080" s="58" t="e">
        <f>HYPERLINK("#"&amp;"Insumos"&amp;"!A"&amp;MATCH($B13080,#REF!,0),"Ins "&amp;$B13080)</f>
        <v>#REF!</v>
      </c>
      <c r="M13080" s="220"/>
    </row>
    <row r="13081" spans="1:13" ht="51" x14ac:dyDescent="0.2">
      <c r="A13081" s="36" t="s">
        <v>3145</v>
      </c>
      <c r="B13081" s="26" t="s">
        <v>6816</v>
      </c>
      <c r="C13081" s="79" t="s">
        <v>10856</v>
      </c>
      <c r="D13081" s="37" t="s">
        <v>5608</v>
      </c>
      <c r="E13081" s="37" t="s">
        <v>4134</v>
      </c>
      <c r="F13081" s="41"/>
      <c r="G13081" s="27"/>
      <c r="H13081" s="27"/>
      <c r="I13081" s="27">
        <v>181065</v>
      </c>
      <c r="M13081" s="220">
        <f t="shared" si="204"/>
        <v>237123</v>
      </c>
    </row>
    <row r="13082" spans="1:13" x14ac:dyDescent="0.2">
      <c r="A13082" s="35" t="s">
        <v>3145</v>
      </c>
      <c r="B13082" s="1" t="s">
        <v>5572</v>
      </c>
      <c r="C13082" s="45" t="s">
        <v>971</v>
      </c>
      <c r="D13082" s="23" t="s">
        <v>5734</v>
      </c>
      <c r="E13082" s="23" t="s">
        <v>4141</v>
      </c>
      <c r="F13082" s="40">
        <v>1.2</v>
      </c>
      <c r="G13082" s="25">
        <v>37863</v>
      </c>
      <c r="H13082" s="25">
        <v>45436</v>
      </c>
      <c r="I13082" s="25"/>
      <c r="J13082" s="58" t="e">
        <f>HYPERLINK("#"&amp;"Insumos"&amp;"!A"&amp;MATCH($B13082,#REF!,0),"Ins "&amp;$B13082)</f>
        <v>#REF!</v>
      </c>
      <c r="M13082" s="220"/>
    </row>
    <row r="13083" spans="1:13" x14ac:dyDescent="0.2">
      <c r="A13083" s="35" t="s">
        <v>3145</v>
      </c>
      <c r="B13083" s="1" t="s">
        <v>263</v>
      </c>
      <c r="C13083" s="45" t="s">
        <v>696</v>
      </c>
      <c r="D13083" s="23" t="s">
        <v>5534</v>
      </c>
      <c r="E13083" s="23" t="s">
        <v>4140</v>
      </c>
      <c r="F13083" s="40">
        <v>1.35E-2</v>
      </c>
      <c r="G13083" s="25">
        <v>187426</v>
      </c>
      <c r="H13083" s="25">
        <v>2530</v>
      </c>
      <c r="I13083" s="25"/>
      <c r="J13083" s="58" t="e">
        <f>HYPERLINK("#"&amp;"Insumos"&amp;"!A"&amp;MATCH($B13083,#REF!,0),"Ins "&amp;$B13083)</f>
        <v>#REF!</v>
      </c>
      <c r="M13083" s="220"/>
    </row>
    <row r="13084" spans="1:13" x14ac:dyDescent="0.2">
      <c r="A13084" s="35" t="s">
        <v>3145</v>
      </c>
      <c r="B13084" s="1" t="s">
        <v>5533</v>
      </c>
      <c r="C13084" s="45" t="s">
        <v>5892</v>
      </c>
      <c r="D13084" s="23" t="s">
        <v>977</v>
      </c>
      <c r="E13084" s="23" t="s">
        <v>4134</v>
      </c>
      <c r="F13084" s="40">
        <v>0.03</v>
      </c>
      <c r="G13084" s="25">
        <v>3623</v>
      </c>
      <c r="H13084" s="25">
        <v>109</v>
      </c>
      <c r="I13084" s="25"/>
      <c r="J13084" s="58" t="e">
        <f>HYPERLINK("#"&amp;"Insumos"&amp;"!A"&amp;MATCH($B13084,#REF!,0),"Ins "&amp;$B13084)</f>
        <v>#REF!</v>
      </c>
      <c r="M13084" s="220"/>
    </row>
    <row r="13085" spans="1:13" x14ac:dyDescent="0.2">
      <c r="A13085" s="35" t="s">
        <v>3145</v>
      </c>
      <c r="B13085" s="1" t="s">
        <v>5007</v>
      </c>
      <c r="C13085" s="45" t="s">
        <v>720</v>
      </c>
      <c r="D13085" s="23" t="s">
        <v>5751</v>
      </c>
      <c r="E13085" s="23" t="s">
        <v>4134</v>
      </c>
      <c r="F13085" s="40">
        <v>1.2</v>
      </c>
      <c r="G13085" s="25">
        <v>1897</v>
      </c>
      <c r="H13085" s="25">
        <v>2276</v>
      </c>
      <c r="I13085" s="25"/>
      <c r="J13085" s="58" t="e">
        <f>HYPERLINK("#"&amp;"Insumos"&amp;"!A"&amp;MATCH($B13085,#REF!,0),"Ins "&amp;$B13085)</f>
        <v>#REF!</v>
      </c>
      <c r="M13085" s="220"/>
    </row>
    <row r="13086" spans="1:13" x14ac:dyDescent="0.2">
      <c r="A13086" s="35" t="s">
        <v>3145</v>
      </c>
      <c r="B13086" s="1" t="s">
        <v>5167</v>
      </c>
      <c r="C13086" s="45" t="s">
        <v>161</v>
      </c>
      <c r="D13086" s="23" t="s">
        <v>5751</v>
      </c>
      <c r="E13086" s="23" t="s">
        <v>467</v>
      </c>
      <c r="F13086" s="40">
        <v>0.5</v>
      </c>
      <c r="G13086" s="25">
        <v>1896</v>
      </c>
      <c r="H13086" s="25">
        <v>948</v>
      </c>
      <c r="I13086" s="25"/>
      <c r="J13086" s="58" t="e">
        <f>HYPERLINK("#"&amp;"Insumos"&amp;"!A"&amp;MATCH($B13086,#REF!,0),"Ins "&amp;$B13086)</f>
        <v>#REF!</v>
      </c>
      <c r="M13086" s="220"/>
    </row>
    <row r="13087" spans="1:13" x14ac:dyDescent="0.2">
      <c r="A13087" s="35" t="s">
        <v>3145</v>
      </c>
      <c r="B13087" s="1" t="s">
        <v>1050</v>
      </c>
      <c r="C13087" s="45" t="s">
        <v>1063</v>
      </c>
      <c r="D13087" s="23" t="s">
        <v>5751</v>
      </c>
      <c r="E13087" s="23" t="s">
        <v>4136</v>
      </c>
      <c r="F13087" s="40">
        <v>0.01</v>
      </c>
      <c r="G13087" s="25">
        <v>34</v>
      </c>
      <c r="H13087" s="25">
        <v>0</v>
      </c>
      <c r="I13087" s="25"/>
      <c r="J13087" s="58" t="e">
        <f>HYPERLINK("#"&amp;"Insumos"&amp;"!A"&amp;MATCH($B13087,#REF!,0),"Ins "&amp;$B13087)</f>
        <v>#REF!</v>
      </c>
      <c r="M13087" s="220"/>
    </row>
    <row r="13088" spans="1:13" ht="38.25" x14ac:dyDescent="0.2">
      <c r="A13088" s="35" t="s">
        <v>3145</v>
      </c>
      <c r="B13088" s="1" t="s">
        <v>5486</v>
      </c>
      <c r="C13088" s="45" t="s">
        <v>1091</v>
      </c>
      <c r="D13088" s="23" t="s">
        <v>5751</v>
      </c>
      <c r="E13088" s="23" t="s">
        <v>4134</v>
      </c>
      <c r="F13088" s="40">
        <v>1</v>
      </c>
      <c r="G13088" s="25">
        <v>129766</v>
      </c>
      <c r="H13088" s="25">
        <v>129766</v>
      </c>
      <c r="I13088" s="25"/>
      <c r="J13088" s="58" t="e">
        <f>HYPERLINK("#"&amp;"Insumos"&amp;"!A"&amp;MATCH($B13088,#REF!,0),"Ins "&amp;$B13088)</f>
        <v>#REF!</v>
      </c>
      <c r="M13088" s="220"/>
    </row>
    <row r="13089" spans="1:13" ht="25.5" x14ac:dyDescent="0.2">
      <c r="A13089" s="36" t="s">
        <v>5723</v>
      </c>
      <c r="B13089" s="26" t="s">
        <v>6816</v>
      </c>
      <c r="C13089" s="79" t="s">
        <v>1650</v>
      </c>
      <c r="D13089" s="37" t="s">
        <v>5608</v>
      </c>
      <c r="E13089" s="37" t="s">
        <v>4134</v>
      </c>
      <c r="F13089" s="41"/>
      <c r="G13089" s="27"/>
      <c r="H13089" s="27"/>
      <c r="I13089" s="27">
        <v>53189</v>
      </c>
      <c r="M13089" s="220">
        <f t="shared" si="204"/>
        <v>69656</v>
      </c>
    </row>
    <row r="13090" spans="1:13" x14ac:dyDescent="0.2">
      <c r="A13090" s="35" t="s">
        <v>5723</v>
      </c>
      <c r="B13090" s="1" t="s">
        <v>5572</v>
      </c>
      <c r="C13090" s="45" t="s">
        <v>971</v>
      </c>
      <c r="D13090" s="23" t="s">
        <v>5734</v>
      </c>
      <c r="E13090" s="23" t="s">
        <v>4141</v>
      </c>
      <c r="F13090" s="40">
        <v>0.5</v>
      </c>
      <c r="G13090" s="25">
        <v>37863</v>
      </c>
      <c r="H13090" s="25">
        <v>18932</v>
      </c>
      <c r="I13090" s="25"/>
      <c r="J13090" s="58" t="e">
        <f>HYPERLINK("#"&amp;"Insumos"&amp;"!A"&amp;MATCH($B13090,#REF!,0),"Ins "&amp;$B13090)</f>
        <v>#REF!</v>
      </c>
      <c r="M13090" s="220"/>
    </row>
    <row r="13091" spans="1:13" x14ac:dyDescent="0.2">
      <c r="A13091" s="35" t="s">
        <v>5723</v>
      </c>
      <c r="B13091" s="1" t="s">
        <v>263</v>
      </c>
      <c r="C13091" s="45" t="s">
        <v>696</v>
      </c>
      <c r="D13091" s="23" t="s">
        <v>5534</v>
      </c>
      <c r="E13091" s="23" t="s">
        <v>4140</v>
      </c>
      <c r="F13091" s="40">
        <v>3.3999999999999998E-3</v>
      </c>
      <c r="G13091" s="25">
        <v>187426</v>
      </c>
      <c r="H13091" s="25">
        <v>637</v>
      </c>
      <c r="I13091" s="25"/>
      <c r="J13091" s="58" t="e">
        <f>HYPERLINK("#"&amp;"Insumos"&amp;"!A"&amp;MATCH($B13091,#REF!,0),"Ins "&amp;$B13091)</f>
        <v>#REF!</v>
      </c>
      <c r="M13091" s="220"/>
    </row>
    <row r="13092" spans="1:13" x14ac:dyDescent="0.2">
      <c r="A13092" s="35" t="s">
        <v>5723</v>
      </c>
      <c r="B13092" s="1" t="s">
        <v>5533</v>
      </c>
      <c r="C13092" s="45" t="s">
        <v>5892</v>
      </c>
      <c r="D13092" s="23" t="s">
        <v>977</v>
      </c>
      <c r="E13092" s="23" t="s">
        <v>4134</v>
      </c>
      <c r="F13092" s="40">
        <v>0.01</v>
      </c>
      <c r="G13092" s="25">
        <v>3623</v>
      </c>
      <c r="H13092" s="25">
        <v>36</v>
      </c>
      <c r="I13092" s="25"/>
      <c r="J13092" s="58" t="e">
        <f>HYPERLINK("#"&amp;"Insumos"&amp;"!A"&amp;MATCH($B13092,#REF!,0),"Ins "&amp;$B13092)</f>
        <v>#REF!</v>
      </c>
      <c r="M13092" s="220"/>
    </row>
    <row r="13093" spans="1:13" x14ac:dyDescent="0.2">
      <c r="A13093" s="35" t="s">
        <v>5723</v>
      </c>
      <c r="B13093" s="1" t="s">
        <v>5007</v>
      </c>
      <c r="C13093" s="45" t="s">
        <v>720</v>
      </c>
      <c r="D13093" s="23" t="s">
        <v>5751</v>
      </c>
      <c r="E13093" s="23" t="s">
        <v>4134</v>
      </c>
      <c r="F13093" s="40">
        <v>0.53</v>
      </c>
      <c r="G13093" s="25">
        <v>1897</v>
      </c>
      <c r="H13093" s="25">
        <v>1005</v>
      </c>
      <c r="I13093" s="25"/>
      <c r="J13093" s="58" t="e">
        <f>HYPERLINK("#"&amp;"Insumos"&amp;"!A"&amp;MATCH($B13093,#REF!,0),"Ins "&amp;$B13093)</f>
        <v>#REF!</v>
      </c>
      <c r="M13093" s="220"/>
    </row>
    <row r="13094" spans="1:13" x14ac:dyDescent="0.2">
      <c r="A13094" s="35" t="s">
        <v>5723</v>
      </c>
      <c r="B13094" s="1" t="s">
        <v>5176</v>
      </c>
      <c r="C13094" s="45" t="s">
        <v>167</v>
      </c>
      <c r="D13094" s="23" t="s">
        <v>5751</v>
      </c>
      <c r="E13094" s="23" t="s">
        <v>4134</v>
      </c>
      <c r="F13094" s="40">
        <v>1</v>
      </c>
      <c r="G13094" s="25">
        <v>32579</v>
      </c>
      <c r="H13094" s="25">
        <v>32579</v>
      </c>
      <c r="I13094" s="25"/>
      <c r="J13094" s="58" t="e">
        <f>HYPERLINK("#"&amp;"Insumos"&amp;"!A"&amp;MATCH($B13094,#REF!,0),"Ins "&amp;$B13094)</f>
        <v>#REF!</v>
      </c>
      <c r="M13094" s="220"/>
    </row>
    <row r="13095" spans="1:13" ht="25.5" x14ac:dyDescent="0.2">
      <c r="A13095" s="36" t="s">
        <v>7045</v>
      </c>
      <c r="B13095" s="26" t="s">
        <v>6816</v>
      </c>
      <c r="C13095" s="79" t="s">
        <v>7046</v>
      </c>
      <c r="D13095" s="37" t="s">
        <v>5608</v>
      </c>
      <c r="E13095" s="37" t="s">
        <v>4134</v>
      </c>
      <c r="F13095" s="41"/>
      <c r="G13095" s="27"/>
      <c r="H13095" s="27"/>
      <c r="I13095" s="27">
        <v>183975</v>
      </c>
      <c r="M13095" s="220">
        <f t="shared" si="204"/>
        <v>240934</v>
      </c>
    </row>
    <row r="13096" spans="1:13" x14ac:dyDescent="0.2">
      <c r="A13096" s="35" t="s">
        <v>7045</v>
      </c>
      <c r="B13096" s="1" t="s">
        <v>5572</v>
      </c>
      <c r="C13096" s="45" t="s">
        <v>971</v>
      </c>
      <c r="D13096" s="23" t="s">
        <v>5734</v>
      </c>
      <c r="E13096" s="23" t="s">
        <v>4141</v>
      </c>
      <c r="F13096" s="40">
        <v>2</v>
      </c>
      <c r="G13096" s="25">
        <v>37863</v>
      </c>
      <c r="H13096" s="25">
        <v>75726</v>
      </c>
      <c r="I13096" s="25"/>
      <c r="J13096" s="58" t="e">
        <f>HYPERLINK("#"&amp;"Insumos"&amp;"!A"&amp;MATCH($B13096,#REF!,0),"Ins "&amp;$B13096)</f>
        <v>#REF!</v>
      </c>
      <c r="M13096" s="220"/>
    </row>
    <row r="13097" spans="1:13" x14ac:dyDescent="0.2">
      <c r="A13097" s="35" t="s">
        <v>7045</v>
      </c>
      <c r="B13097" s="1" t="s">
        <v>5533</v>
      </c>
      <c r="C13097" s="45" t="s">
        <v>5892</v>
      </c>
      <c r="D13097" s="23" t="s">
        <v>977</v>
      </c>
      <c r="E13097" s="23" t="s">
        <v>4134</v>
      </c>
      <c r="F13097" s="40">
        <v>0.75</v>
      </c>
      <c r="G13097" s="25">
        <v>3623</v>
      </c>
      <c r="H13097" s="25">
        <v>2717</v>
      </c>
      <c r="I13097" s="25"/>
      <c r="J13097" s="58" t="e">
        <f>HYPERLINK("#"&amp;"Insumos"&amp;"!A"&amp;MATCH($B13097,#REF!,0),"Ins "&amp;$B13097)</f>
        <v>#REF!</v>
      </c>
      <c r="M13097" s="220"/>
    </row>
    <row r="13098" spans="1:13" x14ac:dyDescent="0.2">
      <c r="A13098" s="35" t="s">
        <v>7045</v>
      </c>
      <c r="B13098" s="1" t="s">
        <v>6954</v>
      </c>
      <c r="C13098" s="45" t="s">
        <v>6955</v>
      </c>
      <c r="D13098" s="23" t="s">
        <v>5751</v>
      </c>
      <c r="E13098" s="23" t="s">
        <v>4134</v>
      </c>
      <c r="F13098" s="40">
        <v>1</v>
      </c>
      <c r="G13098" s="25">
        <v>105465</v>
      </c>
      <c r="H13098" s="25">
        <v>105465</v>
      </c>
      <c r="I13098" s="25"/>
      <c r="J13098" s="58" t="e">
        <f>HYPERLINK("#"&amp;"Insumos"&amp;"!A"&amp;MATCH($B13098,#REF!,0),"Ins "&amp;$B13098)</f>
        <v>#REF!</v>
      </c>
      <c r="M13098" s="220"/>
    </row>
    <row r="13099" spans="1:13" x14ac:dyDescent="0.2">
      <c r="A13099" s="35" t="s">
        <v>7045</v>
      </c>
      <c r="B13099" s="1" t="s">
        <v>5314</v>
      </c>
      <c r="C13099" s="45" t="s">
        <v>1264</v>
      </c>
      <c r="D13099" s="23" t="s">
        <v>5751</v>
      </c>
      <c r="E13099" s="23" t="s">
        <v>4134</v>
      </c>
      <c r="F13099" s="40">
        <v>0.05</v>
      </c>
      <c r="G13099" s="25">
        <v>1330</v>
      </c>
      <c r="H13099" s="25">
        <v>67</v>
      </c>
      <c r="I13099" s="25"/>
      <c r="J13099" s="58" t="e">
        <f>HYPERLINK("#"&amp;"Insumos"&amp;"!A"&amp;MATCH($B13099,#REF!,0),"Ins "&amp;$B13099)</f>
        <v>#REF!</v>
      </c>
      <c r="M13099" s="220"/>
    </row>
    <row r="13100" spans="1:13" ht="51" x14ac:dyDescent="0.2">
      <c r="A13100" s="36" t="s">
        <v>8563</v>
      </c>
      <c r="B13100" s="26" t="s">
        <v>6816</v>
      </c>
      <c r="C13100" s="79" t="s">
        <v>10857</v>
      </c>
      <c r="D13100" s="37" t="s">
        <v>5608</v>
      </c>
      <c r="E13100" s="37" t="s">
        <v>464</v>
      </c>
      <c r="F13100" s="41"/>
      <c r="G13100" s="27"/>
      <c r="H13100" s="27"/>
      <c r="I13100" s="27">
        <v>665875</v>
      </c>
      <c r="M13100" s="220">
        <f t="shared" si="204"/>
        <v>872030</v>
      </c>
    </row>
    <row r="13101" spans="1:13" x14ac:dyDescent="0.2">
      <c r="A13101" s="35" t="s">
        <v>8563</v>
      </c>
      <c r="B13101" s="1" t="s">
        <v>5572</v>
      </c>
      <c r="C13101" s="45" t="s">
        <v>971</v>
      </c>
      <c r="D13101" s="23" t="s">
        <v>5734</v>
      </c>
      <c r="E13101" s="23" t="s">
        <v>4141</v>
      </c>
      <c r="F13101" s="40">
        <v>1</v>
      </c>
      <c r="G13101" s="25">
        <v>37863</v>
      </c>
      <c r="H13101" s="25">
        <v>37863</v>
      </c>
      <c r="I13101" s="25"/>
      <c r="J13101" s="58" t="e">
        <f>HYPERLINK("#"&amp;"Insumos"&amp;"!A"&amp;MATCH($B13101,#REF!,0),"Ins "&amp;$B13101)</f>
        <v>#REF!</v>
      </c>
      <c r="M13101" s="220"/>
    </row>
    <row r="13102" spans="1:13" x14ac:dyDescent="0.2">
      <c r="A13102" s="35" t="s">
        <v>8563</v>
      </c>
      <c r="B13102" s="1" t="s">
        <v>5533</v>
      </c>
      <c r="C13102" s="45" t="s">
        <v>5892</v>
      </c>
      <c r="D13102" s="23" t="s">
        <v>977</v>
      </c>
      <c r="E13102" s="23" t="s">
        <v>4134</v>
      </c>
      <c r="F13102" s="40">
        <v>0.75</v>
      </c>
      <c r="G13102" s="25">
        <v>3623</v>
      </c>
      <c r="H13102" s="25">
        <v>2717</v>
      </c>
      <c r="I13102" s="25"/>
      <c r="J13102" s="58" t="e">
        <f>HYPERLINK("#"&amp;"Insumos"&amp;"!A"&amp;MATCH($B13102,#REF!,0),"Ins "&amp;$B13102)</f>
        <v>#REF!</v>
      </c>
      <c r="M13102" s="220"/>
    </row>
    <row r="13103" spans="1:13" ht="38.25" x14ac:dyDescent="0.2">
      <c r="A13103" s="35" t="s">
        <v>8563</v>
      </c>
      <c r="B13103" s="34" t="s">
        <v>8560</v>
      </c>
      <c r="C13103" s="45" t="s">
        <v>8534</v>
      </c>
      <c r="D13103" s="23" t="s">
        <v>5751</v>
      </c>
      <c r="E13103" s="23" t="s">
        <v>8515</v>
      </c>
      <c r="F13103" s="40">
        <v>1</v>
      </c>
      <c r="G13103" s="25">
        <v>624000</v>
      </c>
      <c r="H13103" s="25">
        <v>624000</v>
      </c>
      <c r="I13103" s="25"/>
      <c r="J13103" s="58" t="e">
        <f>HYPERLINK("#"&amp;"Insumos"&amp;"!A"&amp;MATCH($B13103,#REF!,0),"Ins "&amp;$B13103)</f>
        <v>#REF!</v>
      </c>
      <c r="M13103" s="220"/>
    </row>
    <row r="13104" spans="1:13" x14ac:dyDescent="0.2">
      <c r="A13104" s="35" t="s">
        <v>8563</v>
      </c>
      <c r="B13104" s="34" t="s">
        <v>5877</v>
      </c>
      <c r="C13104" s="45" t="s">
        <v>8906</v>
      </c>
      <c r="D13104" s="23" t="s">
        <v>5751</v>
      </c>
      <c r="E13104" s="23" t="s">
        <v>4134</v>
      </c>
      <c r="F13104" s="40">
        <v>0.05</v>
      </c>
      <c r="G13104" s="25">
        <v>25896</v>
      </c>
      <c r="H13104" s="25">
        <v>1295</v>
      </c>
      <c r="I13104" s="25"/>
      <c r="J13104" s="58" t="e">
        <f>HYPERLINK("#"&amp;"Insumos"&amp;"!A"&amp;MATCH($B13104,#REF!,0),"Ins "&amp;$B13104)</f>
        <v>#REF!</v>
      </c>
      <c r="M13104" s="220"/>
    </row>
    <row r="13105" spans="1:13" ht="63.75" x14ac:dyDescent="0.2">
      <c r="A13105" s="36" t="s">
        <v>8564</v>
      </c>
      <c r="B13105" s="26" t="s">
        <v>6816</v>
      </c>
      <c r="C13105" s="79" t="s">
        <v>12513</v>
      </c>
      <c r="D13105" s="37" t="s">
        <v>5608</v>
      </c>
      <c r="E13105" s="37" t="s">
        <v>464</v>
      </c>
      <c r="F13105" s="41"/>
      <c r="G13105" s="27"/>
      <c r="H13105" s="27"/>
      <c r="I13105" s="27">
        <v>747836</v>
      </c>
      <c r="M13105" s="220">
        <f t="shared" si="204"/>
        <v>979366</v>
      </c>
    </row>
    <row r="13106" spans="1:13" x14ac:dyDescent="0.2">
      <c r="A13106" s="35" t="s">
        <v>8564</v>
      </c>
      <c r="B13106" s="1" t="s">
        <v>5572</v>
      </c>
      <c r="C13106" s="45" t="s">
        <v>971</v>
      </c>
      <c r="D13106" s="23" t="s">
        <v>5734</v>
      </c>
      <c r="E13106" s="23" t="s">
        <v>4141</v>
      </c>
      <c r="F13106" s="40">
        <v>1</v>
      </c>
      <c r="G13106" s="25">
        <v>37863</v>
      </c>
      <c r="H13106" s="25">
        <v>37863</v>
      </c>
      <c r="I13106" s="25"/>
      <c r="J13106" s="58" t="e">
        <f>HYPERLINK("#"&amp;"Insumos"&amp;"!A"&amp;MATCH($B13106,#REF!,0),"Ins "&amp;$B13106)</f>
        <v>#REF!</v>
      </c>
      <c r="M13106" s="220"/>
    </row>
    <row r="13107" spans="1:13" x14ac:dyDescent="0.2">
      <c r="A13107" s="35" t="s">
        <v>8564</v>
      </c>
      <c r="B13107" s="1" t="s">
        <v>5533</v>
      </c>
      <c r="C13107" s="45" t="s">
        <v>5892</v>
      </c>
      <c r="D13107" s="23" t="s">
        <v>977</v>
      </c>
      <c r="E13107" s="23" t="s">
        <v>4134</v>
      </c>
      <c r="F13107" s="40">
        <v>0.75</v>
      </c>
      <c r="G13107" s="25">
        <v>3623</v>
      </c>
      <c r="H13107" s="25">
        <v>2717</v>
      </c>
      <c r="I13107" s="25"/>
      <c r="J13107" s="58" t="e">
        <f>HYPERLINK("#"&amp;"Insumos"&amp;"!A"&amp;MATCH($B13107,#REF!,0),"Ins "&amp;$B13107)</f>
        <v>#REF!</v>
      </c>
      <c r="M13107" s="220"/>
    </row>
    <row r="13108" spans="1:13" ht="38.25" x14ac:dyDescent="0.2">
      <c r="A13108" s="35" t="s">
        <v>8564</v>
      </c>
      <c r="B13108" s="34" t="s">
        <v>8560</v>
      </c>
      <c r="C13108" s="45" t="s">
        <v>8534</v>
      </c>
      <c r="D13108" s="23" t="s">
        <v>5751</v>
      </c>
      <c r="E13108" s="23" t="s">
        <v>8515</v>
      </c>
      <c r="F13108" s="40">
        <v>1</v>
      </c>
      <c r="G13108" s="25">
        <v>624000</v>
      </c>
      <c r="H13108" s="25">
        <v>624000</v>
      </c>
      <c r="I13108" s="25"/>
      <c r="J13108" s="58" t="e">
        <f>HYPERLINK("#"&amp;"Insumos"&amp;"!A"&amp;MATCH($B13108,#REF!,0),"Ins "&amp;$B13108)</f>
        <v>#REF!</v>
      </c>
      <c r="M13108" s="220"/>
    </row>
    <row r="13109" spans="1:13" x14ac:dyDescent="0.2">
      <c r="A13109" s="35" t="s">
        <v>8564</v>
      </c>
      <c r="B13109" s="34" t="s">
        <v>5877</v>
      </c>
      <c r="C13109" s="45" t="s">
        <v>8906</v>
      </c>
      <c r="D13109" s="23" t="s">
        <v>5751</v>
      </c>
      <c r="E13109" s="23" t="s">
        <v>4134</v>
      </c>
      <c r="F13109" s="40">
        <v>0.05</v>
      </c>
      <c r="G13109" s="25">
        <v>25896</v>
      </c>
      <c r="H13109" s="25">
        <v>1295</v>
      </c>
      <c r="I13109" s="25"/>
      <c r="J13109" s="58" t="e">
        <f>HYPERLINK("#"&amp;"Insumos"&amp;"!A"&amp;MATCH($B13109,#REF!,0),"Ins "&amp;$B13109)</f>
        <v>#REF!</v>
      </c>
      <c r="M13109" s="220"/>
    </row>
    <row r="13110" spans="1:13" ht="25.5" x14ac:dyDescent="0.2">
      <c r="A13110" s="35" t="s">
        <v>8564</v>
      </c>
      <c r="B13110" s="34" t="s">
        <v>5343</v>
      </c>
      <c r="C13110" s="45" t="s">
        <v>136</v>
      </c>
      <c r="D13110" s="23" t="s">
        <v>5751</v>
      </c>
      <c r="E13110" s="23" t="s">
        <v>4134</v>
      </c>
      <c r="F13110" s="40">
        <v>1</v>
      </c>
      <c r="G13110" s="25">
        <v>81961</v>
      </c>
      <c r="H13110" s="25">
        <v>81961</v>
      </c>
      <c r="I13110" s="25"/>
      <c r="J13110" s="58" t="e">
        <f>HYPERLINK("#"&amp;"Insumos"&amp;"!A"&amp;MATCH($B13110,#REF!,0),"Ins "&amp;$B13110)</f>
        <v>#REF!</v>
      </c>
      <c r="M13110" s="220"/>
    </row>
    <row r="13111" spans="1:13" ht="51" x14ac:dyDescent="0.2">
      <c r="A13111" s="36" t="s">
        <v>8565</v>
      </c>
      <c r="B13111" s="26" t="s">
        <v>6816</v>
      </c>
      <c r="C13111" s="79" t="s">
        <v>10858</v>
      </c>
      <c r="D13111" s="37" t="s">
        <v>5608</v>
      </c>
      <c r="E13111" s="37" t="s">
        <v>464</v>
      </c>
      <c r="F13111" s="41"/>
      <c r="G13111" s="27"/>
      <c r="H13111" s="27"/>
      <c r="I13111" s="27">
        <v>643836</v>
      </c>
      <c r="M13111" s="220">
        <f t="shared" si="204"/>
        <v>843168</v>
      </c>
    </row>
    <row r="13112" spans="1:13" x14ac:dyDescent="0.2">
      <c r="A13112" s="35" t="s">
        <v>8565</v>
      </c>
      <c r="B13112" s="1" t="s">
        <v>5572</v>
      </c>
      <c r="C13112" s="45" t="s">
        <v>971</v>
      </c>
      <c r="D13112" s="23" t="s">
        <v>5734</v>
      </c>
      <c r="E13112" s="23" t="s">
        <v>4141</v>
      </c>
      <c r="F13112" s="40">
        <v>1</v>
      </c>
      <c r="G13112" s="25">
        <v>37863</v>
      </c>
      <c r="H13112" s="25">
        <v>37863</v>
      </c>
      <c r="I13112" s="25"/>
      <c r="J13112" s="58" t="e">
        <f>HYPERLINK("#"&amp;"Insumos"&amp;"!A"&amp;MATCH($B13112,#REF!,0),"Ins "&amp;$B13112)</f>
        <v>#REF!</v>
      </c>
      <c r="M13112" s="220"/>
    </row>
    <row r="13113" spans="1:13" x14ac:dyDescent="0.2">
      <c r="A13113" s="35" t="s">
        <v>8565</v>
      </c>
      <c r="B13113" s="1" t="s">
        <v>5533</v>
      </c>
      <c r="C13113" s="45" t="s">
        <v>5892</v>
      </c>
      <c r="D13113" s="23" t="s">
        <v>977</v>
      </c>
      <c r="E13113" s="23" t="s">
        <v>4134</v>
      </c>
      <c r="F13113" s="40">
        <v>0.75</v>
      </c>
      <c r="G13113" s="25">
        <v>3623</v>
      </c>
      <c r="H13113" s="25">
        <v>2717</v>
      </c>
      <c r="I13113" s="25"/>
      <c r="J13113" s="58" t="e">
        <f>HYPERLINK("#"&amp;"Insumos"&amp;"!A"&amp;MATCH($B13113,#REF!,0),"Ins "&amp;$B13113)</f>
        <v>#REF!</v>
      </c>
      <c r="M13113" s="220"/>
    </row>
    <row r="13114" spans="1:13" ht="25.5" x14ac:dyDescent="0.2">
      <c r="A13114" s="35" t="s">
        <v>8565</v>
      </c>
      <c r="B13114" s="34" t="s">
        <v>8561</v>
      </c>
      <c r="C13114" s="45" t="s">
        <v>8535</v>
      </c>
      <c r="D13114" s="23" t="s">
        <v>5751</v>
      </c>
      <c r="E13114" s="23" t="s">
        <v>8515</v>
      </c>
      <c r="F13114" s="40">
        <v>1</v>
      </c>
      <c r="G13114" s="25">
        <v>520000</v>
      </c>
      <c r="H13114" s="25">
        <v>520000</v>
      </c>
      <c r="I13114" s="25"/>
      <c r="J13114" s="58" t="e">
        <f>HYPERLINK("#"&amp;"Insumos"&amp;"!A"&amp;MATCH($B13114,#REF!,0),"Ins "&amp;$B13114)</f>
        <v>#REF!</v>
      </c>
      <c r="M13114" s="220"/>
    </row>
    <row r="13115" spans="1:13" x14ac:dyDescent="0.2">
      <c r="A13115" s="35" t="s">
        <v>8565</v>
      </c>
      <c r="B13115" s="34" t="s">
        <v>5877</v>
      </c>
      <c r="C13115" s="45" t="s">
        <v>8906</v>
      </c>
      <c r="D13115" s="23" t="s">
        <v>5751</v>
      </c>
      <c r="E13115" s="23" t="s">
        <v>4134</v>
      </c>
      <c r="F13115" s="40">
        <v>0.05</v>
      </c>
      <c r="G13115" s="25">
        <v>25896</v>
      </c>
      <c r="H13115" s="25">
        <v>1295</v>
      </c>
      <c r="I13115" s="25"/>
      <c r="J13115" s="58" t="e">
        <f>HYPERLINK("#"&amp;"Insumos"&amp;"!A"&amp;MATCH($B13115,#REF!,0),"Ins "&amp;$B13115)</f>
        <v>#REF!</v>
      </c>
      <c r="M13115" s="220"/>
    </row>
    <row r="13116" spans="1:13" ht="25.5" x14ac:dyDescent="0.2">
      <c r="A13116" s="35" t="s">
        <v>8565</v>
      </c>
      <c r="B13116" s="34" t="s">
        <v>5343</v>
      </c>
      <c r="C13116" s="45" t="s">
        <v>136</v>
      </c>
      <c r="D13116" s="23" t="s">
        <v>5751</v>
      </c>
      <c r="E13116" s="23" t="s">
        <v>4134</v>
      </c>
      <c r="F13116" s="40">
        <v>1</v>
      </c>
      <c r="G13116" s="25">
        <v>81961</v>
      </c>
      <c r="H13116" s="25">
        <v>81961</v>
      </c>
      <c r="I13116" s="25"/>
      <c r="J13116" s="58" t="e">
        <f>HYPERLINK("#"&amp;"Insumos"&amp;"!A"&amp;MATCH($B13116,#REF!,0),"Ins "&amp;$B13116)</f>
        <v>#REF!</v>
      </c>
      <c r="M13116" s="220"/>
    </row>
    <row r="13117" spans="1:13" ht="25.5" x14ac:dyDescent="0.2">
      <c r="A13117" s="36" t="s">
        <v>10303</v>
      </c>
      <c r="B13117" s="26" t="s">
        <v>6816</v>
      </c>
      <c r="C13117" s="79" t="s">
        <v>10304</v>
      </c>
      <c r="D13117" s="37" t="s">
        <v>5608</v>
      </c>
      <c r="E13117" s="37" t="s">
        <v>464</v>
      </c>
      <c r="F13117" s="41"/>
      <c r="G13117" s="27"/>
      <c r="H13117" s="27"/>
      <c r="I13117" s="27">
        <v>616163</v>
      </c>
      <c r="M13117" s="220">
        <f t="shared" si="204"/>
        <v>806927</v>
      </c>
    </row>
    <row r="13118" spans="1:13" x14ac:dyDescent="0.2">
      <c r="A13118" s="35" t="s">
        <v>10303</v>
      </c>
      <c r="B13118" s="1" t="s">
        <v>5572</v>
      </c>
      <c r="C13118" s="45" t="s">
        <v>971</v>
      </c>
      <c r="D13118" s="23" t="s">
        <v>5734</v>
      </c>
      <c r="E13118" s="23" t="s">
        <v>4141</v>
      </c>
      <c r="F13118" s="40">
        <v>1</v>
      </c>
      <c r="G13118" s="25">
        <v>37863</v>
      </c>
      <c r="H13118" s="25">
        <v>37863</v>
      </c>
      <c r="I13118" s="25"/>
      <c r="J13118" s="58" t="e">
        <f>HYPERLINK("#"&amp;"Insumos"&amp;"!A"&amp;MATCH($B13118,#REF!,0),"Ins "&amp;$B13118)</f>
        <v>#REF!</v>
      </c>
      <c r="M13118" s="220"/>
    </row>
    <row r="13119" spans="1:13" x14ac:dyDescent="0.2">
      <c r="A13119" s="35" t="s">
        <v>10303</v>
      </c>
      <c r="B13119" s="1" t="s">
        <v>5533</v>
      </c>
      <c r="C13119" s="45" t="s">
        <v>5892</v>
      </c>
      <c r="D13119" s="23" t="s">
        <v>977</v>
      </c>
      <c r="E13119" s="23" t="s">
        <v>4134</v>
      </c>
      <c r="F13119" s="40">
        <v>0.75</v>
      </c>
      <c r="G13119" s="25">
        <v>3623</v>
      </c>
      <c r="H13119" s="25">
        <v>2717</v>
      </c>
      <c r="I13119" s="25"/>
      <c r="J13119" s="58" t="e">
        <f>HYPERLINK("#"&amp;"Insumos"&amp;"!A"&amp;MATCH($B13119,#REF!,0),"Ins "&amp;$B13119)</f>
        <v>#REF!</v>
      </c>
      <c r="M13119" s="220"/>
    </row>
    <row r="13120" spans="1:13" ht="25.5" x14ac:dyDescent="0.2">
      <c r="A13120" s="35" t="s">
        <v>10303</v>
      </c>
      <c r="B13120" s="34" t="s">
        <v>10254</v>
      </c>
      <c r="C13120" s="45" t="s">
        <v>10305</v>
      </c>
      <c r="D13120" s="23" t="s">
        <v>5751</v>
      </c>
      <c r="E13120" s="23" t="s">
        <v>464</v>
      </c>
      <c r="F13120" s="40">
        <v>1</v>
      </c>
      <c r="G13120" s="25">
        <v>572000</v>
      </c>
      <c r="H13120" s="25">
        <v>572000</v>
      </c>
      <c r="I13120" s="25"/>
      <c r="J13120" s="58" t="e">
        <f>HYPERLINK("#"&amp;"Insumos"&amp;"!A"&amp;MATCH($B13120,#REF!,0),"Ins "&amp;$B13120)</f>
        <v>#REF!</v>
      </c>
      <c r="M13120" s="220"/>
    </row>
    <row r="13121" spans="1:13" x14ac:dyDescent="0.2">
      <c r="A13121" s="35" t="s">
        <v>10303</v>
      </c>
      <c r="B13121" s="34" t="s">
        <v>5877</v>
      </c>
      <c r="C13121" s="45" t="s">
        <v>8906</v>
      </c>
      <c r="D13121" s="23" t="s">
        <v>5751</v>
      </c>
      <c r="E13121" s="23" t="s">
        <v>4134</v>
      </c>
      <c r="F13121" s="40">
        <v>0.05</v>
      </c>
      <c r="G13121" s="25">
        <v>25896</v>
      </c>
      <c r="H13121" s="25">
        <v>1295</v>
      </c>
      <c r="I13121" s="25"/>
      <c r="J13121" s="58" t="e">
        <f>HYPERLINK("#"&amp;"Insumos"&amp;"!A"&amp;MATCH($B13121,#REF!,0),"Ins "&amp;$B13121)</f>
        <v>#REF!</v>
      </c>
      <c r="M13121" s="220"/>
    </row>
    <row r="13122" spans="1:13" x14ac:dyDescent="0.2">
      <c r="A13122" s="35" t="s">
        <v>10303</v>
      </c>
      <c r="B13122" s="34" t="s">
        <v>7382</v>
      </c>
      <c r="C13122" s="45" t="s">
        <v>7383</v>
      </c>
      <c r="D13122" s="23" t="s">
        <v>5751</v>
      </c>
      <c r="E13122" s="23" t="s">
        <v>4134</v>
      </c>
      <c r="F13122" s="40">
        <v>8</v>
      </c>
      <c r="G13122" s="25">
        <v>286</v>
      </c>
      <c r="H13122" s="25">
        <v>2288</v>
      </c>
      <c r="I13122" s="25"/>
      <c r="J13122" s="58" t="e">
        <f>HYPERLINK("#"&amp;"Insumos"&amp;"!A"&amp;MATCH($B13122,#REF!,0),"Ins "&amp;$B13122)</f>
        <v>#REF!</v>
      </c>
      <c r="M13122" s="220"/>
    </row>
    <row r="13123" spans="1:13" ht="51" x14ac:dyDescent="0.2">
      <c r="A13123" s="36" t="s">
        <v>11307</v>
      </c>
      <c r="B13123" s="26" t="s">
        <v>6816</v>
      </c>
      <c r="C13123" s="79" t="s">
        <v>11308</v>
      </c>
      <c r="D13123" s="37" t="s">
        <v>5608</v>
      </c>
      <c r="E13123" s="37" t="s">
        <v>4134</v>
      </c>
      <c r="F13123" s="41"/>
      <c r="G13123" s="27"/>
      <c r="H13123" s="27"/>
      <c r="I13123" s="27">
        <v>206852</v>
      </c>
      <c r="M13123" s="220">
        <f t="shared" si="204"/>
        <v>270893</v>
      </c>
    </row>
    <row r="13124" spans="1:13" x14ac:dyDescent="0.2">
      <c r="A13124" s="35" t="s">
        <v>11307</v>
      </c>
      <c r="B13124" s="1" t="s">
        <v>5572</v>
      </c>
      <c r="C13124" s="45" t="s">
        <v>971</v>
      </c>
      <c r="D13124" s="23" t="s">
        <v>5734</v>
      </c>
      <c r="E13124" s="23" t="s">
        <v>4141</v>
      </c>
      <c r="F13124" s="40">
        <v>1.5</v>
      </c>
      <c r="G13124" s="25">
        <v>37863</v>
      </c>
      <c r="H13124" s="25">
        <v>56795</v>
      </c>
      <c r="I13124" s="25"/>
      <c r="J13124" s="58" t="e">
        <f>HYPERLINK("#"&amp;"Insumos"&amp;"!A"&amp;MATCH($B13124,#REF!,0),"Ins "&amp;$B13124)</f>
        <v>#REF!</v>
      </c>
      <c r="M13124" s="220"/>
    </row>
    <row r="13125" spans="1:13" x14ac:dyDescent="0.2">
      <c r="A13125" s="35" t="s">
        <v>11307</v>
      </c>
      <c r="B13125" s="1" t="s">
        <v>263</v>
      </c>
      <c r="C13125" s="45" t="s">
        <v>696</v>
      </c>
      <c r="D13125" s="23" t="s">
        <v>5534</v>
      </c>
      <c r="E13125" s="23" t="s">
        <v>4140</v>
      </c>
      <c r="F13125" s="40">
        <v>0.03</v>
      </c>
      <c r="G13125" s="25">
        <v>187426</v>
      </c>
      <c r="H13125" s="25">
        <v>5623</v>
      </c>
      <c r="I13125" s="25"/>
      <c r="J13125" s="58" t="e">
        <f>HYPERLINK("#"&amp;"Insumos"&amp;"!A"&amp;MATCH($B13125,#REF!,0),"Ins "&amp;$B13125)</f>
        <v>#REF!</v>
      </c>
      <c r="M13125" s="220"/>
    </row>
    <row r="13126" spans="1:13" x14ac:dyDescent="0.2">
      <c r="A13126" s="35" t="s">
        <v>11307</v>
      </c>
      <c r="B13126" s="34" t="s">
        <v>5533</v>
      </c>
      <c r="C13126" s="45" t="s">
        <v>5892</v>
      </c>
      <c r="D13126" s="23" t="s">
        <v>977</v>
      </c>
      <c r="E13126" s="23" t="s">
        <v>4134</v>
      </c>
      <c r="F13126" s="40">
        <v>0.1</v>
      </c>
      <c r="G13126" s="25">
        <v>3623</v>
      </c>
      <c r="H13126" s="25">
        <v>362</v>
      </c>
      <c r="I13126" s="25"/>
      <c r="J13126" s="58" t="e">
        <f>HYPERLINK("#"&amp;"Insumos"&amp;"!A"&amp;MATCH($B13126,#REF!,0),"Ins "&amp;$B13126)</f>
        <v>#REF!</v>
      </c>
      <c r="M13126" s="220"/>
    </row>
    <row r="13127" spans="1:13" x14ac:dyDescent="0.2">
      <c r="A13127" s="35" t="s">
        <v>11307</v>
      </c>
      <c r="B13127" s="34" t="s">
        <v>5007</v>
      </c>
      <c r="C13127" s="45" t="s">
        <v>720</v>
      </c>
      <c r="D13127" s="23" t="s">
        <v>5751</v>
      </c>
      <c r="E13127" s="23" t="s">
        <v>4134</v>
      </c>
      <c r="F13127" s="40">
        <v>2.1</v>
      </c>
      <c r="G13127" s="25">
        <v>1897</v>
      </c>
      <c r="H13127" s="25">
        <v>3984</v>
      </c>
      <c r="I13127" s="25"/>
      <c r="J13127" s="58" t="e">
        <f>HYPERLINK("#"&amp;"Insumos"&amp;"!A"&amp;MATCH($B13127,#REF!,0),"Ins "&amp;$B13127)</f>
        <v>#REF!</v>
      </c>
      <c r="M13127" s="220"/>
    </row>
    <row r="13128" spans="1:13" ht="38.25" x14ac:dyDescent="0.2">
      <c r="A13128" s="35" t="s">
        <v>11307</v>
      </c>
      <c r="B13128" s="34" t="s">
        <v>11189</v>
      </c>
      <c r="C13128" s="45" t="s">
        <v>11309</v>
      </c>
      <c r="D13128" s="23" t="s">
        <v>5751</v>
      </c>
      <c r="E13128" s="23" t="s">
        <v>11151</v>
      </c>
      <c r="F13128" s="40">
        <v>1</v>
      </c>
      <c r="G13128" s="25">
        <v>62296</v>
      </c>
      <c r="H13128" s="25">
        <v>62296</v>
      </c>
      <c r="I13128" s="25"/>
      <c r="J13128" s="58" t="e">
        <f>HYPERLINK("#"&amp;"Insumos"&amp;"!A"&amp;MATCH($B13128,#REF!,0),"Ins "&amp;$B13128)</f>
        <v>#REF!</v>
      </c>
      <c r="M13128" s="220"/>
    </row>
    <row r="13129" spans="1:13" ht="38.25" x14ac:dyDescent="0.2">
      <c r="A13129" s="35" t="s">
        <v>11307</v>
      </c>
      <c r="B13129" s="34" t="s">
        <v>11190</v>
      </c>
      <c r="C13129" s="45" t="s">
        <v>11310</v>
      </c>
      <c r="D13129" s="23" t="s">
        <v>5751</v>
      </c>
      <c r="E13129" s="23" t="s">
        <v>11151</v>
      </c>
      <c r="F13129" s="40">
        <v>1</v>
      </c>
      <c r="G13129" s="25">
        <v>58136</v>
      </c>
      <c r="H13129" s="25">
        <v>58136</v>
      </c>
      <c r="I13129" s="25"/>
      <c r="J13129" s="58" t="e">
        <f>HYPERLINK("#"&amp;"Insumos"&amp;"!A"&amp;MATCH($B13129,#REF!,0),"Ins "&amp;$B13129)</f>
        <v>#REF!</v>
      </c>
      <c r="M13129" s="220"/>
    </row>
    <row r="13130" spans="1:13" x14ac:dyDescent="0.2">
      <c r="A13130" s="35" t="s">
        <v>11307</v>
      </c>
      <c r="B13130" s="34" t="s">
        <v>11191</v>
      </c>
      <c r="C13130" s="45" t="s">
        <v>11311</v>
      </c>
      <c r="D13130" s="23" t="s">
        <v>5751</v>
      </c>
      <c r="E13130" s="23" t="s">
        <v>11151</v>
      </c>
      <c r="F13130" s="40">
        <v>1</v>
      </c>
      <c r="G13130" s="25">
        <v>19656</v>
      </c>
      <c r="H13130" s="25">
        <v>19656</v>
      </c>
      <c r="I13130" s="25"/>
      <c r="J13130" s="58" t="e">
        <f>HYPERLINK("#"&amp;"Insumos"&amp;"!A"&amp;MATCH($B13130,#REF!,0),"Ins "&amp;$B13130)</f>
        <v>#REF!</v>
      </c>
      <c r="M13130" s="220"/>
    </row>
    <row r="13131" spans="1:13" ht="38.25" x14ac:dyDescent="0.2">
      <c r="A13131" s="36" t="s">
        <v>12023</v>
      </c>
      <c r="B13131" s="26" t="s">
        <v>6816</v>
      </c>
      <c r="C13131" s="79" t="s">
        <v>12022</v>
      </c>
      <c r="D13131" s="37" t="s">
        <v>5608</v>
      </c>
      <c r="E13131" s="37" t="s">
        <v>464</v>
      </c>
      <c r="F13131" s="41"/>
      <c r="G13131" s="27"/>
      <c r="H13131" s="27"/>
      <c r="I13131" s="27">
        <v>208000</v>
      </c>
      <c r="M13131" s="220">
        <f t="shared" ref="M13131:M13186" si="205">ROUND(I13131*(1+$L$2),0)</f>
        <v>272397</v>
      </c>
    </row>
    <row r="13132" spans="1:13" ht="25.5" x14ac:dyDescent="0.2">
      <c r="A13132" s="35" t="s">
        <v>12023</v>
      </c>
      <c r="B13132" s="34" t="s">
        <v>12006</v>
      </c>
      <c r="C13132" s="45" t="s">
        <v>12024</v>
      </c>
      <c r="D13132" s="23" t="s">
        <v>5751</v>
      </c>
      <c r="E13132" s="23" t="s">
        <v>464</v>
      </c>
      <c r="F13132" s="40">
        <v>1</v>
      </c>
      <c r="G13132" s="25">
        <v>208000</v>
      </c>
      <c r="H13132" s="25">
        <v>208000</v>
      </c>
      <c r="I13132" s="25"/>
      <c r="J13132" s="58" t="e">
        <f>HYPERLINK("#"&amp;"Insumos"&amp;"!A"&amp;MATCH($B13132,#REF!,0),"Ins "&amp;$B13132)</f>
        <v>#REF!</v>
      </c>
      <c r="M13132" s="220"/>
    </row>
    <row r="13133" spans="1:13" ht="89.25" x14ac:dyDescent="0.2">
      <c r="A13133" s="36" t="s">
        <v>12415</v>
      </c>
      <c r="B13133" s="26" t="s">
        <v>6816</v>
      </c>
      <c r="C13133" s="79" t="s">
        <v>12416</v>
      </c>
      <c r="D13133" s="37" t="s">
        <v>5608</v>
      </c>
      <c r="E13133" s="37" t="s">
        <v>4134</v>
      </c>
      <c r="F13133" s="41"/>
      <c r="G13133" s="27"/>
      <c r="H13133" s="27"/>
      <c r="I13133" s="27">
        <v>3328000</v>
      </c>
      <c r="M13133" s="220">
        <f t="shared" si="205"/>
        <v>4358349</v>
      </c>
    </row>
    <row r="13134" spans="1:13" ht="89.25" x14ac:dyDescent="0.2">
      <c r="A13134" s="35" t="s">
        <v>12415</v>
      </c>
      <c r="B13134" s="34" t="s">
        <v>12357</v>
      </c>
      <c r="C13134" s="45" t="s">
        <v>12416</v>
      </c>
      <c r="D13134" s="23" t="s">
        <v>5751</v>
      </c>
      <c r="E13134" s="23" t="s">
        <v>4134</v>
      </c>
      <c r="F13134" s="40">
        <v>1</v>
      </c>
      <c r="G13134" s="25">
        <v>3328000</v>
      </c>
      <c r="H13134" s="25">
        <v>3328000</v>
      </c>
      <c r="I13134" s="25"/>
      <c r="J13134" s="58" t="e">
        <f>HYPERLINK("#"&amp;"Insumos"&amp;"!A"&amp;MATCH($B13134,#REF!,0),"Ins "&amp;$B13134)</f>
        <v>#REF!</v>
      </c>
      <c r="M13134" s="220"/>
    </row>
    <row r="13135" spans="1:13" s="176" customFormat="1" ht="40.15" customHeight="1" x14ac:dyDescent="0.2">
      <c r="A13135" s="170" t="s">
        <v>4105</v>
      </c>
      <c r="B13135" s="171"/>
      <c r="C13135" s="172" t="s">
        <v>9</v>
      </c>
      <c r="D13135" s="173" t="s">
        <v>5607</v>
      </c>
      <c r="E13135" s="173"/>
      <c r="F13135" s="174"/>
      <c r="G13135" s="175"/>
      <c r="H13135" s="175"/>
      <c r="I13135" s="175"/>
      <c r="M13135" s="220"/>
    </row>
    <row r="13136" spans="1:13" ht="38.25" x14ac:dyDescent="0.2">
      <c r="A13136" s="36" t="s">
        <v>3171</v>
      </c>
      <c r="B13136" s="26" t="s">
        <v>6816</v>
      </c>
      <c r="C13136" s="79" t="s">
        <v>1932</v>
      </c>
      <c r="D13136" s="37" t="s">
        <v>5608</v>
      </c>
      <c r="E13136" s="37" t="s">
        <v>465</v>
      </c>
      <c r="F13136" s="41"/>
      <c r="G13136" s="27"/>
      <c r="H13136" s="27"/>
      <c r="I13136" s="27">
        <v>178744</v>
      </c>
      <c r="M13136" s="220">
        <f t="shared" si="205"/>
        <v>234083</v>
      </c>
    </row>
    <row r="13137" spans="1:13" ht="38.25" x14ac:dyDescent="0.2">
      <c r="A13137" s="35" t="s">
        <v>3171</v>
      </c>
      <c r="B13137" s="1" t="s">
        <v>5527</v>
      </c>
      <c r="C13137" s="45" t="s">
        <v>1115</v>
      </c>
      <c r="D13137" s="23" t="s">
        <v>5751</v>
      </c>
      <c r="E13137" s="23" t="s">
        <v>465</v>
      </c>
      <c r="F13137" s="40">
        <v>1</v>
      </c>
      <c r="G13137" s="25">
        <v>178744</v>
      </c>
      <c r="H13137" s="25">
        <v>178744</v>
      </c>
      <c r="I13137" s="25"/>
      <c r="J13137" s="58" t="e">
        <f>HYPERLINK("#"&amp;"Insumos"&amp;"!A"&amp;MATCH($B13137,#REF!,0),"Ins "&amp;$B13137)</f>
        <v>#REF!</v>
      </c>
      <c r="M13137" s="220"/>
    </row>
    <row r="13138" spans="1:13" ht="38.25" x14ac:dyDescent="0.2">
      <c r="A13138" s="36" t="s">
        <v>3172</v>
      </c>
      <c r="B13138" s="26" t="s">
        <v>6816</v>
      </c>
      <c r="C13138" s="79" t="s">
        <v>1933</v>
      </c>
      <c r="D13138" s="37" t="s">
        <v>5608</v>
      </c>
      <c r="E13138" s="37" t="s">
        <v>465</v>
      </c>
      <c r="F13138" s="41"/>
      <c r="G13138" s="27"/>
      <c r="H13138" s="27"/>
      <c r="I13138" s="27">
        <v>198173</v>
      </c>
      <c r="M13138" s="220">
        <f t="shared" si="205"/>
        <v>259527</v>
      </c>
    </row>
    <row r="13139" spans="1:13" ht="25.5" x14ac:dyDescent="0.2">
      <c r="A13139" s="35" t="s">
        <v>3172</v>
      </c>
      <c r="B13139" s="1" t="s">
        <v>5528</v>
      </c>
      <c r="C13139" s="45" t="s">
        <v>1116</v>
      </c>
      <c r="D13139" s="23" t="s">
        <v>5751</v>
      </c>
      <c r="E13139" s="23" t="s">
        <v>465</v>
      </c>
      <c r="F13139" s="40">
        <v>1</v>
      </c>
      <c r="G13139" s="25">
        <v>198173</v>
      </c>
      <c r="H13139" s="25">
        <v>198173</v>
      </c>
      <c r="I13139" s="25"/>
      <c r="J13139" s="58" t="e">
        <f>HYPERLINK("#"&amp;"Insumos"&amp;"!A"&amp;MATCH($B13139,#REF!,0),"Ins "&amp;$B13139)</f>
        <v>#REF!</v>
      </c>
      <c r="M13139" s="220"/>
    </row>
    <row r="13140" spans="1:13" x14ac:dyDescent="0.2">
      <c r="A13140" s="36" t="s">
        <v>5900</v>
      </c>
      <c r="B13140" s="26" t="s">
        <v>6816</v>
      </c>
      <c r="C13140" s="79" t="s">
        <v>5901</v>
      </c>
      <c r="D13140" s="37" t="s">
        <v>5608</v>
      </c>
      <c r="E13140" s="37" t="s">
        <v>465</v>
      </c>
      <c r="F13140" s="41"/>
      <c r="G13140" s="27"/>
      <c r="H13140" s="27"/>
      <c r="I13140" s="27">
        <v>10805</v>
      </c>
      <c r="M13140" s="220">
        <f t="shared" si="205"/>
        <v>14150</v>
      </c>
    </row>
    <row r="13141" spans="1:13" x14ac:dyDescent="0.2">
      <c r="A13141" s="35" t="s">
        <v>5900</v>
      </c>
      <c r="B13141" s="1" t="s">
        <v>5572</v>
      </c>
      <c r="C13141" s="45" t="s">
        <v>971</v>
      </c>
      <c r="D13141" s="23" t="s">
        <v>5734</v>
      </c>
      <c r="E13141" s="23" t="s">
        <v>4141</v>
      </c>
      <c r="F13141" s="40">
        <v>0.15</v>
      </c>
      <c r="G13141" s="25">
        <v>37863</v>
      </c>
      <c r="H13141" s="25">
        <v>5679</v>
      </c>
      <c r="I13141" s="25"/>
      <c r="J13141" s="58" t="e">
        <f>HYPERLINK("#"&amp;"Insumos"&amp;"!A"&amp;MATCH($B13141,#REF!,0),"Ins "&amp;$B13141)</f>
        <v>#REF!</v>
      </c>
      <c r="M13141" s="220"/>
    </row>
    <row r="13142" spans="1:13" x14ac:dyDescent="0.2">
      <c r="A13142" s="35" t="s">
        <v>5900</v>
      </c>
      <c r="B13142" s="1" t="s">
        <v>5533</v>
      </c>
      <c r="C13142" s="45" t="s">
        <v>5892</v>
      </c>
      <c r="D13142" s="23" t="s">
        <v>977</v>
      </c>
      <c r="E13142" s="23" t="s">
        <v>4134</v>
      </c>
      <c r="F13142" s="40">
        <v>0.05</v>
      </c>
      <c r="G13142" s="25">
        <v>3623</v>
      </c>
      <c r="H13142" s="25">
        <v>181</v>
      </c>
      <c r="I13142" s="25"/>
      <c r="J13142" s="58" t="e">
        <f>HYPERLINK("#"&amp;"Insumos"&amp;"!A"&amp;MATCH($B13142,#REF!,0),"Ins "&amp;$B13142)</f>
        <v>#REF!</v>
      </c>
      <c r="M13142" s="220"/>
    </row>
    <row r="13143" spans="1:13" x14ac:dyDescent="0.2">
      <c r="A13143" s="35" t="s">
        <v>5900</v>
      </c>
      <c r="B13143" s="1" t="s">
        <v>5007</v>
      </c>
      <c r="C13143" s="45" t="s">
        <v>720</v>
      </c>
      <c r="D13143" s="23" t="s">
        <v>5751</v>
      </c>
      <c r="E13143" s="23" t="s">
        <v>4134</v>
      </c>
      <c r="F13143" s="40">
        <v>0.5</v>
      </c>
      <c r="G13143" s="25">
        <v>1897</v>
      </c>
      <c r="H13143" s="25">
        <v>949</v>
      </c>
      <c r="I13143" s="25"/>
      <c r="J13143" s="58" t="e">
        <f>HYPERLINK("#"&amp;"Insumos"&amp;"!A"&amp;MATCH($B13143,#REF!,0),"Ins "&amp;$B13143)</f>
        <v>#REF!</v>
      </c>
      <c r="M13143" s="220"/>
    </row>
    <row r="13144" spans="1:13" x14ac:dyDescent="0.2">
      <c r="A13144" s="35" t="s">
        <v>5900</v>
      </c>
      <c r="B13144" s="1" t="s">
        <v>5192</v>
      </c>
      <c r="C13144" s="45" t="s">
        <v>1217</v>
      </c>
      <c r="D13144" s="23" t="s">
        <v>5751</v>
      </c>
      <c r="E13144" s="23" t="s">
        <v>4134</v>
      </c>
      <c r="F13144" s="40">
        <v>0.25</v>
      </c>
      <c r="G13144" s="25">
        <v>15982</v>
      </c>
      <c r="H13144" s="25">
        <v>3996</v>
      </c>
      <c r="I13144" s="25"/>
      <c r="J13144" s="58" t="e">
        <f>HYPERLINK("#"&amp;"Insumos"&amp;"!A"&amp;MATCH($B13144,#REF!,0),"Ins "&amp;$B13144)</f>
        <v>#REF!</v>
      </c>
      <c r="M13144" s="220"/>
    </row>
    <row r="13145" spans="1:13" ht="38.25" x14ac:dyDescent="0.2">
      <c r="A13145" s="36" t="s">
        <v>11430</v>
      </c>
      <c r="B13145" s="26" t="s">
        <v>6816</v>
      </c>
      <c r="C13145" s="79" t="s">
        <v>11343</v>
      </c>
      <c r="D13145" s="37" t="s">
        <v>5608</v>
      </c>
      <c r="E13145" s="37" t="s">
        <v>4134</v>
      </c>
      <c r="F13145" s="41"/>
      <c r="G13145" s="27"/>
      <c r="H13145" s="27"/>
      <c r="I13145" s="27">
        <v>832000</v>
      </c>
      <c r="M13145" s="220">
        <f t="shared" si="205"/>
        <v>1089587</v>
      </c>
    </row>
    <row r="13146" spans="1:13" ht="38.25" x14ac:dyDescent="0.2">
      <c r="A13146" s="35" t="s">
        <v>11430</v>
      </c>
      <c r="B13146" s="34" t="s">
        <v>11213</v>
      </c>
      <c r="C13146" s="45" t="s">
        <v>11343</v>
      </c>
      <c r="D13146" s="23" t="s">
        <v>5751</v>
      </c>
      <c r="E13146" s="23" t="s">
        <v>4134</v>
      </c>
      <c r="F13146" s="40">
        <v>1</v>
      </c>
      <c r="G13146" s="25">
        <v>832000</v>
      </c>
      <c r="H13146" s="25">
        <v>832000</v>
      </c>
      <c r="I13146" s="25"/>
      <c r="J13146" s="58" t="e">
        <f>HYPERLINK("#"&amp;"Insumos"&amp;"!A"&amp;MATCH($B13146,#REF!,0),"Ins "&amp;$B13146)</f>
        <v>#REF!</v>
      </c>
      <c r="M13146" s="220"/>
    </row>
    <row r="13147" spans="1:13" s="176" customFormat="1" ht="40.15" customHeight="1" x14ac:dyDescent="0.2">
      <c r="A13147" s="170" t="s">
        <v>4106</v>
      </c>
      <c r="B13147" s="171"/>
      <c r="C13147" s="172" t="s">
        <v>10</v>
      </c>
      <c r="D13147" s="173" t="s">
        <v>5607</v>
      </c>
      <c r="E13147" s="173"/>
      <c r="F13147" s="174"/>
      <c r="G13147" s="175"/>
      <c r="H13147" s="175"/>
      <c r="I13147" s="175"/>
      <c r="M13147" s="220"/>
    </row>
    <row r="13148" spans="1:13" ht="63.75" x14ac:dyDescent="0.2">
      <c r="A13148" s="36" t="s">
        <v>3173</v>
      </c>
      <c r="B13148" s="26" t="s">
        <v>6816</v>
      </c>
      <c r="C13148" s="79" t="s">
        <v>8904</v>
      </c>
      <c r="D13148" s="37" t="s">
        <v>5608</v>
      </c>
      <c r="E13148" s="37" t="s">
        <v>4134</v>
      </c>
      <c r="F13148" s="41"/>
      <c r="G13148" s="27"/>
      <c r="H13148" s="27"/>
      <c r="I13148" s="27">
        <v>645369</v>
      </c>
      <c r="M13148" s="220">
        <f t="shared" si="205"/>
        <v>845175</v>
      </c>
    </row>
    <row r="13149" spans="1:13" x14ac:dyDescent="0.2">
      <c r="A13149" s="35" t="s">
        <v>3173</v>
      </c>
      <c r="B13149" s="1" t="s">
        <v>5573</v>
      </c>
      <c r="C13149" s="45" t="s">
        <v>973</v>
      </c>
      <c r="D13149" s="23" t="s">
        <v>5734</v>
      </c>
      <c r="E13149" s="23" t="s">
        <v>4141</v>
      </c>
      <c r="F13149" s="40">
        <v>3.46</v>
      </c>
      <c r="G13149" s="25">
        <v>41652</v>
      </c>
      <c r="H13149" s="25">
        <v>144116</v>
      </c>
      <c r="I13149" s="25"/>
      <c r="J13149" s="58" t="e">
        <f>HYPERLINK("#"&amp;"Insumos"&amp;"!A"&amp;MATCH($B13149,#REF!,0),"Ins "&amp;$B13149)</f>
        <v>#REF!</v>
      </c>
      <c r="M13149" s="220"/>
    </row>
    <row r="13150" spans="1:13" x14ac:dyDescent="0.2">
      <c r="A13150" s="35" t="s">
        <v>3173</v>
      </c>
      <c r="B13150" s="1" t="s">
        <v>263</v>
      </c>
      <c r="C13150" s="45" t="s">
        <v>696</v>
      </c>
      <c r="D13150" s="23" t="s">
        <v>5534</v>
      </c>
      <c r="E13150" s="23" t="s">
        <v>4140</v>
      </c>
      <c r="F13150" s="40">
        <v>3.4299999999999997E-2</v>
      </c>
      <c r="G13150" s="25">
        <v>187426</v>
      </c>
      <c r="H13150" s="25">
        <v>6429</v>
      </c>
      <c r="I13150" s="25"/>
      <c r="J13150" s="58" t="e">
        <f>HYPERLINK("#"&amp;"Insumos"&amp;"!A"&amp;MATCH($B13150,#REF!,0),"Ins "&amp;$B13150)</f>
        <v>#REF!</v>
      </c>
      <c r="M13150" s="220"/>
    </row>
    <row r="13151" spans="1:13" x14ac:dyDescent="0.2">
      <c r="A13151" s="35" t="s">
        <v>3173</v>
      </c>
      <c r="B13151" s="1" t="s">
        <v>5533</v>
      </c>
      <c r="C13151" s="45" t="s">
        <v>5892</v>
      </c>
      <c r="D13151" s="23" t="s">
        <v>977</v>
      </c>
      <c r="E13151" s="23" t="s">
        <v>4134</v>
      </c>
      <c r="F13151" s="40">
        <v>0.15</v>
      </c>
      <c r="G13151" s="25">
        <v>3623</v>
      </c>
      <c r="H13151" s="25">
        <v>543</v>
      </c>
      <c r="I13151" s="25"/>
      <c r="J13151" s="58" t="e">
        <f>HYPERLINK("#"&amp;"Insumos"&amp;"!A"&amp;MATCH($B13151,#REF!,0),"Ins "&amp;$B13151)</f>
        <v>#REF!</v>
      </c>
      <c r="M13151" s="220"/>
    </row>
    <row r="13152" spans="1:13" x14ac:dyDescent="0.2">
      <c r="A13152" s="35" t="s">
        <v>3173</v>
      </c>
      <c r="B13152" s="1" t="s">
        <v>5007</v>
      </c>
      <c r="C13152" s="45" t="s">
        <v>720</v>
      </c>
      <c r="D13152" s="23" t="s">
        <v>5751</v>
      </c>
      <c r="E13152" s="23" t="s">
        <v>4134</v>
      </c>
      <c r="F13152" s="40">
        <v>4.5</v>
      </c>
      <c r="G13152" s="25">
        <v>1897</v>
      </c>
      <c r="H13152" s="25">
        <v>8537</v>
      </c>
      <c r="I13152" s="25"/>
      <c r="J13152" s="58" t="e">
        <f>HYPERLINK("#"&amp;"Insumos"&amp;"!A"&amp;MATCH($B13152,#REF!,0),"Ins "&amp;$B13152)</f>
        <v>#REF!</v>
      </c>
      <c r="M13152" s="220"/>
    </row>
    <row r="13153" spans="1:13" ht="25.5" x14ac:dyDescent="0.2">
      <c r="A13153" s="35" t="s">
        <v>3173</v>
      </c>
      <c r="B13153" s="1" t="s">
        <v>1057</v>
      </c>
      <c r="C13153" s="45" t="s">
        <v>8902</v>
      </c>
      <c r="D13153" s="23" t="s">
        <v>5751</v>
      </c>
      <c r="E13153" s="23" t="s">
        <v>4134</v>
      </c>
      <c r="F13153" s="40">
        <v>1</v>
      </c>
      <c r="G13153" s="25">
        <v>419016</v>
      </c>
      <c r="H13153" s="25">
        <v>419016</v>
      </c>
      <c r="I13153" s="25"/>
      <c r="J13153" s="58" t="e">
        <f>HYPERLINK("#"&amp;"Insumos"&amp;"!A"&amp;MATCH($B13153,#REF!,0),"Ins "&amp;$B13153)</f>
        <v>#REF!</v>
      </c>
      <c r="M13153" s="220"/>
    </row>
    <row r="13154" spans="1:13" x14ac:dyDescent="0.2">
      <c r="A13154" s="35" t="s">
        <v>3173</v>
      </c>
      <c r="B13154" s="34" t="s">
        <v>8909</v>
      </c>
      <c r="C13154" s="45" t="s">
        <v>8910</v>
      </c>
      <c r="D13154" s="23" t="s">
        <v>5751</v>
      </c>
      <c r="E13154" s="23" t="s">
        <v>4134</v>
      </c>
      <c r="F13154" s="40">
        <v>1</v>
      </c>
      <c r="G13154" s="25">
        <v>5512</v>
      </c>
      <c r="H13154" s="25">
        <v>5512</v>
      </c>
      <c r="I13154" s="25"/>
      <c r="J13154" s="58" t="e">
        <f>HYPERLINK("#"&amp;"Insumos"&amp;"!A"&amp;MATCH($B13154,#REF!,0),"Ins "&amp;$B13154)</f>
        <v>#REF!</v>
      </c>
      <c r="M13154" s="220"/>
    </row>
    <row r="13155" spans="1:13" x14ac:dyDescent="0.2">
      <c r="A13155" s="35" t="s">
        <v>3173</v>
      </c>
      <c r="B13155" s="34" t="s">
        <v>8912</v>
      </c>
      <c r="C13155" s="45" t="s">
        <v>8911</v>
      </c>
      <c r="D13155" s="23" t="s">
        <v>5751</v>
      </c>
      <c r="E13155" s="23" t="s">
        <v>4134</v>
      </c>
      <c r="F13155" s="40">
        <v>1</v>
      </c>
      <c r="G13155" s="25">
        <v>21580</v>
      </c>
      <c r="H13155" s="25">
        <v>21580</v>
      </c>
      <c r="I13155" s="25"/>
      <c r="J13155" s="58" t="e">
        <f>HYPERLINK("#"&amp;"Insumos"&amp;"!A"&amp;MATCH($B13155,#REF!,0),"Ins "&amp;$B13155)</f>
        <v>#REF!</v>
      </c>
      <c r="M13155" s="220"/>
    </row>
    <row r="13156" spans="1:13" x14ac:dyDescent="0.2">
      <c r="A13156" s="35" t="s">
        <v>3173</v>
      </c>
      <c r="B13156" s="34" t="s">
        <v>7166</v>
      </c>
      <c r="C13156" s="45" t="s">
        <v>7167</v>
      </c>
      <c r="D13156" s="23" t="s">
        <v>5751</v>
      </c>
      <c r="E13156" s="23" t="s">
        <v>4134</v>
      </c>
      <c r="F13156" s="40">
        <v>1</v>
      </c>
      <c r="G13156" s="25">
        <v>5950</v>
      </c>
      <c r="H13156" s="25">
        <v>5950</v>
      </c>
      <c r="I13156" s="25"/>
      <c r="J13156" s="58" t="e">
        <f>HYPERLINK("#"&amp;"Insumos"&amp;"!A"&amp;MATCH($B13156,#REF!,0),"Ins "&amp;$B13156)</f>
        <v>#REF!</v>
      </c>
      <c r="M13156" s="220"/>
    </row>
    <row r="13157" spans="1:13" x14ac:dyDescent="0.2">
      <c r="A13157" s="35" t="s">
        <v>3173</v>
      </c>
      <c r="B13157" s="34" t="s">
        <v>8569</v>
      </c>
      <c r="C13157" s="45" t="s">
        <v>8567</v>
      </c>
      <c r="D13157" s="23" t="s">
        <v>5751</v>
      </c>
      <c r="E13157" s="23" t="s">
        <v>72</v>
      </c>
      <c r="F13157" s="40">
        <v>1</v>
      </c>
      <c r="G13157" s="25">
        <v>31096</v>
      </c>
      <c r="H13157" s="25">
        <v>31096</v>
      </c>
      <c r="I13157" s="25"/>
      <c r="J13157" s="58" t="e">
        <f>HYPERLINK("#"&amp;"Insumos"&amp;"!A"&amp;MATCH($B13157,#REF!,0),"Ins "&amp;$B13157)</f>
        <v>#REF!</v>
      </c>
      <c r="M13157" s="220"/>
    </row>
    <row r="13158" spans="1:13" x14ac:dyDescent="0.2">
      <c r="A13158" s="35" t="s">
        <v>3173</v>
      </c>
      <c r="B13158" s="34" t="s">
        <v>5877</v>
      </c>
      <c r="C13158" s="45" t="s">
        <v>8906</v>
      </c>
      <c r="D13158" s="23" t="s">
        <v>5751</v>
      </c>
      <c r="E13158" s="23" t="s">
        <v>4134</v>
      </c>
      <c r="F13158" s="40">
        <v>0.1</v>
      </c>
      <c r="G13158" s="25">
        <v>25896</v>
      </c>
      <c r="H13158" s="25">
        <v>2590</v>
      </c>
      <c r="I13158" s="25"/>
      <c r="J13158" s="58" t="e">
        <f>HYPERLINK("#"&amp;"Insumos"&amp;"!A"&amp;MATCH($B13158,#REF!,0),"Ins "&amp;$B13158)</f>
        <v>#REF!</v>
      </c>
      <c r="M13158" s="220"/>
    </row>
    <row r="13159" spans="1:13" ht="63.75" x14ac:dyDescent="0.2">
      <c r="A13159" s="36" t="s">
        <v>3174</v>
      </c>
      <c r="B13159" s="26" t="s">
        <v>6816</v>
      </c>
      <c r="C13159" s="79" t="s">
        <v>8905</v>
      </c>
      <c r="D13159" s="37" t="s">
        <v>5608</v>
      </c>
      <c r="E13159" s="37" t="s">
        <v>4134</v>
      </c>
      <c r="F13159" s="41"/>
      <c r="G13159" s="27"/>
      <c r="H13159" s="27"/>
      <c r="I13159" s="27">
        <v>699515</v>
      </c>
      <c r="M13159" s="220">
        <f t="shared" si="205"/>
        <v>916085</v>
      </c>
    </row>
    <row r="13160" spans="1:13" x14ac:dyDescent="0.2">
      <c r="A13160" s="35" t="s">
        <v>3174</v>
      </c>
      <c r="B13160" s="1" t="s">
        <v>5573</v>
      </c>
      <c r="C13160" s="45" t="s">
        <v>973</v>
      </c>
      <c r="D13160" s="23" t="s">
        <v>5734</v>
      </c>
      <c r="E13160" s="23" t="s">
        <v>4141</v>
      </c>
      <c r="F13160" s="40">
        <v>3.46</v>
      </c>
      <c r="G13160" s="25">
        <v>41652</v>
      </c>
      <c r="H13160" s="25">
        <v>144116</v>
      </c>
      <c r="I13160" s="25"/>
      <c r="J13160" s="58" t="e">
        <f>HYPERLINK("#"&amp;"Insumos"&amp;"!A"&amp;MATCH($B13160,#REF!,0),"Ins "&amp;$B13160)</f>
        <v>#REF!</v>
      </c>
      <c r="M13160" s="220"/>
    </row>
    <row r="13161" spans="1:13" x14ac:dyDescent="0.2">
      <c r="A13161" s="35" t="s">
        <v>3174</v>
      </c>
      <c r="B13161" s="1" t="s">
        <v>263</v>
      </c>
      <c r="C13161" s="45" t="s">
        <v>696</v>
      </c>
      <c r="D13161" s="23" t="s">
        <v>5534</v>
      </c>
      <c r="E13161" s="23" t="s">
        <v>4140</v>
      </c>
      <c r="F13161" s="40">
        <v>6.2399999999999997E-2</v>
      </c>
      <c r="G13161" s="25">
        <v>187426</v>
      </c>
      <c r="H13161" s="25">
        <v>11695</v>
      </c>
      <c r="I13161" s="25"/>
      <c r="J13161" s="58" t="e">
        <f>HYPERLINK("#"&amp;"Insumos"&amp;"!A"&amp;MATCH($B13161,#REF!,0),"Ins "&amp;$B13161)</f>
        <v>#REF!</v>
      </c>
      <c r="M13161" s="220"/>
    </row>
    <row r="13162" spans="1:13" x14ac:dyDescent="0.2">
      <c r="A13162" s="35" t="s">
        <v>3174</v>
      </c>
      <c r="B13162" s="1" t="s">
        <v>5533</v>
      </c>
      <c r="C13162" s="45" t="s">
        <v>5892</v>
      </c>
      <c r="D13162" s="23" t="s">
        <v>977</v>
      </c>
      <c r="E13162" s="23" t="s">
        <v>4134</v>
      </c>
      <c r="F13162" s="40">
        <v>0.15</v>
      </c>
      <c r="G13162" s="25">
        <v>3623</v>
      </c>
      <c r="H13162" s="25">
        <v>543</v>
      </c>
      <c r="I13162" s="25"/>
      <c r="J13162" s="58" t="e">
        <f>HYPERLINK("#"&amp;"Insumos"&amp;"!A"&amp;MATCH($B13162,#REF!,0),"Ins "&amp;$B13162)</f>
        <v>#REF!</v>
      </c>
      <c r="M13162" s="220"/>
    </row>
    <row r="13163" spans="1:13" x14ac:dyDescent="0.2">
      <c r="A13163" s="35" t="s">
        <v>3174</v>
      </c>
      <c r="B13163" s="1" t="s">
        <v>5007</v>
      </c>
      <c r="C13163" s="45" t="s">
        <v>720</v>
      </c>
      <c r="D13163" s="23" t="s">
        <v>5751</v>
      </c>
      <c r="E13163" s="23" t="s">
        <v>4134</v>
      </c>
      <c r="F13163" s="40">
        <v>4.5</v>
      </c>
      <c r="G13163" s="25">
        <v>1897</v>
      </c>
      <c r="H13163" s="25">
        <v>8537</v>
      </c>
      <c r="I13163" s="25"/>
      <c r="J13163" s="58" t="e">
        <f>HYPERLINK("#"&amp;"Insumos"&amp;"!A"&amp;MATCH($B13163,#REF!,0),"Ins "&amp;$B13163)</f>
        <v>#REF!</v>
      </c>
      <c r="M13163" s="220"/>
    </row>
    <row r="13164" spans="1:13" ht="25.5" x14ac:dyDescent="0.2">
      <c r="A13164" s="35" t="s">
        <v>3174</v>
      </c>
      <c r="B13164" s="1" t="s">
        <v>1058</v>
      </c>
      <c r="C13164" s="45" t="s">
        <v>8903</v>
      </c>
      <c r="D13164" s="23" t="s">
        <v>5751</v>
      </c>
      <c r="E13164" s="23" t="s">
        <v>4134</v>
      </c>
      <c r="F13164" s="40">
        <v>1</v>
      </c>
      <c r="G13164" s="25">
        <v>467896</v>
      </c>
      <c r="H13164" s="25">
        <v>467896</v>
      </c>
      <c r="I13164" s="25"/>
      <c r="J13164" s="58" t="e">
        <f>HYPERLINK("#"&amp;"Insumos"&amp;"!A"&amp;MATCH($B13164,#REF!,0),"Ins "&amp;$B13164)</f>
        <v>#REF!</v>
      </c>
      <c r="M13164" s="220"/>
    </row>
    <row r="13165" spans="1:13" x14ac:dyDescent="0.2">
      <c r="A13165" s="35" t="s">
        <v>3174</v>
      </c>
      <c r="B13165" s="34" t="s">
        <v>8909</v>
      </c>
      <c r="C13165" s="45" t="s">
        <v>8910</v>
      </c>
      <c r="D13165" s="23" t="s">
        <v>5751</v>
      </c>
      <c r="E13165" s="23" t="s">
        <v>4134</v>
      </c>
      <c r="F13165" s="40">
        <v>1</v>
      </c>
      <c r="G13165" s="25">
        <v>5512</v>
      </c>
      <c r="H13165" s="25">
        <v>5512</v>
      </c>
      <c r="I13165" s="25"/>
      <c r="J13165" s="58" t="e">
        <f>HYPERLINK("#"&amp;"Insumos"&amp;"!A"&amp;MATCH($B13165,#REF!,0),"Ins "&amp;$B13165)</f>
        <v>#REF!</v>
      </c>
      <c r="M13165" s="220"/>
    </row>
    <row r="13166" spans="1:13" x14ac:dyDescent="0.2">
      <c r="A13166" s="35" t="s">
        <v>3174</v>
      </c>
      <c r="B13166" s="34" t="s">
        <v>8912</v>
      </c>
      <c r="C13166" s="45" t="s">
        <v>8911</v>
      </c>
      <c r="D13166" s="23" t="s">
        <v>5751</v>
      </c>
      <c r="E13166" s="23" t="s">
        <v>4134</v>
      </c>
      <c r="F13166" s="40">
        <v>1</v>
      </c>
      <c r="G13166" s="25">
        <v>21580</v>
      </c>
      <c r="H13166" s="25">
        <v>21580</v>
      </c>
      <c r="I13166" s="25"/>
      <c r="J13166" s="58" t="e">
        <f>HYPERLINK("#"&amp;"Insumos"&amp;"!A"&amp;MATCH($B13166,#REF!,0),"Ins "&amp;$B13166)</f>
        <v>#REF!</v>
      </c>
      <c r="M13166" s="220"/>
    </row>
    <row r="13167" spans="1:13" x14ac:dyDescent="0.2">
      <c r="A13167" s="35" t="s">
        <v>3174</v>
      </c>
      <c r="B13167" s="34" t="s">
        <v>7166</v>
      </c>
      <c r="C13167" s="45" t="s">
        <v>7167</v>
      </c>
      <c r="D13167" s="23" t="s">
        <v>5751</v>
      </c>
      <c r="E13167" s="23" t="s">
        <v>4134</v>
      </c>
      <c r="F13167" s="40">
        <v>1</v>
      </c>
      <c r="G13167" s="25">
        <v>5950</v>
      </c>
      <c r="H13167" s="25">
        <v>5950</v>
      </c>
      <c r="I13167" s="25"/>
      <c r="J13167" s="58" t="e">
        <f>HYPERLINK("#"&amp;"Insumos"&amp;"!A"&amp;MATCH($B13167,#REF!,0),"Ins "&amp;$B13167)</f>
        <v>#REF!</v>
      </c>
      <c r="M13167" s="220"/>
    </row>
    <row r="13168" spans="1:13" x14ac:dyDescent="0.2">
      <c r="A13168" s="35" t="s">
        <v>3174</v>
      </c>
      <c r="B13168" s="34" t="s">
        <v>8569</v>
      </c>
      <c r="C13168" s="45" t="s">
        <v>8567</v>
      </c>
      <c r="D13168" s="23" t="s">
        <v>5751</v>
      </c>
      <c r="E13168" s="23" t="s">
        <v>72</v>
      </c>
      <c r="F13168" s="40">
        <v>1</v>
      </c>
      <c r="G13168" s="25">
        <v>31096</v>
      </c>
      <c r="H13168" s="25">
        <v>31096</v>
      </c>
      <c r="I13168" s="25"/>
      <c r="J13168" s="58" t="e">
        <f>HYPERLINK("#"&amp;"Insumos"&amp;"!A"&amp;MATCH($B13168,#REF!,0),"Ins "&amp;$B13168)</f>
        <v>#REF!</v>
      </c>
      <c r="M13168" s="220"/>
    </row>
    <row r="13169" spans="1:13" x14ac:dyDescent="0.2">
      <c r="A13169" s="35" t="s">
        <v>3174</v>
      </c>
      <c r="B13169" s="34" t="s">
        <v>5877</v>
      </c>
      <c r="C13169" s="45" t="s">
        <v>8906</v>
      </c>
      <c r="D13169" s="23" t="s">
        <v>5751</v>
      </c>
      <c r="E13169" s="23" t="s">
        <v>4134</v>
      </c>
      <c r="F13169" s="40">
        <v>0.1</v>
      </c>
      <c r="G13169" s="25">
        <v>25896</v>
      </c>
      <c r="H13169" s="25">
        <v>2590</v>
      </c>
      <c r="I13169" s="25"/>
      <c r="J13169" s="58" t="e">
        <f>HYPERLINK("#"&amp;"Insumos"&amp;"!A"&amp;MATCH($B13169,#REF!,0),"Ins "&amp;$B13169)</f>
        <v>#REF!</v>
      </c>
      <c r="M13169" s="220"/>
    </row>
    <row r="13170" spans="1:13" ht="51" x14ac:dyDescent="0.2">
      <c r="A13170" s="36" t="s">
        <v>3175</v>
      </c>
      <c r="B13170" s="26" t="s">
        <v>6816</v>
      </c>
      <c r="C13170" s="79" t="s">
        <v>8908</v>
      </c>
      <c r="D13170" s="37" t="s">
        <v>5608</v>
      </c>
      <c r="E13170" s="37" t="s">
        <v>4134</v>
      </c>
      <c r="F13170" s="41"/>
      <c r="G13170" s="27"/>
      <c r="H13170" s="27"/>
      <c r="I13170" s="27">
        <v>389663</v>
      </c>
      <c r="M13170" s="220">
        <f t="shared" si="205"/>
        <v>510303</v>
      </c>
    </row>
    <row r="13171" spans="1:13" x14ac:dyDescent="0.2">
      <c r="A13171" s="35" t="s">
        <v>3175</v>
      </c>
      <c r="B13171" s="1" t="s">
        <v>5573</v>
      </c>
      <c r="C13171" s="45" t="s">
        <v>973</v>
      </c>
      <c r="D13171" s="23" t="s">
        <v>5734</v>
      </c>
      <c r="E13171" s="23" t="s">
        <v>4141</v>
      </c>
      <c r="F13171" s="40">
        <v>2.27</v>
      </c>
      <c r="G13171" s="25">
        <v>41652</v>
      </c>
      <c r="H13171" s="25">
        <v>94550</v>
      </c>
      <c r="I13171" s="25"/>
      <c r="J13171" s="58" t="e">
        <f>HYPERLINK("#"&amp;"Insumos"&amp;"!A"&amp;MATCH($B13171,#REF!,0),"Ins "&amp;$B13171)</f>
        <v>#REF!</v>
      </c>
      <c r="M13171" s="220"/>
    </row>
    <row r="13172" spans="1:13" x14ac:dyDescent="0.2">
      <c r="A13172" s="35" t="s">
        <v>3175</v>
      </c>
      <c r="B13172" s="1" t="s">
        <v>263</v>
      </c>
      <c r="C13172" s="45" t="s">
        <v>696</v>
      </c>
      <c r="D13172" s="23" t="s">
        <v>5534</v>
      </c>
      <c r="E13172" s="23" t="s">
        <v>4140</v>
      </c>
      <c r="F13172" s="40">
        <v>2.6200000000000001E-2</v>
      </c>
      <c r="G13172" s="25">
        <v>187426</v>
      </c>
      <c r="H13172" s="25">
        <v>4911</v>
      </c>
      <c r="I13172" s="25"/>
      <c r="J13172" s="58" t="e">
        <f>HYPERLINK("#"&amp;"Insumos"&amp;"!A"&amp;MATCH($B13172,#REF!,0),"Ins "&amp;$B13172)</f>
        <v>#REF!</v>
      </c>
      <c r="M13172" s="220"/>
    </row>
    <row r="13173" spans="1:13" x14ac:dyDescent="0.2">
      <c r="A13173" s="35" t="s">
        <v>3175</v>
      </c>
      <c r="B13173" s="1" t="s">
        <v>5533</v>
      </c>
      <c r="C13173" s="45" t="s">
        <v>5892</v>
      </c>
      <c r="D13173" s="23" t="s">
        <v>977</v>
      </c>
      <c r="E13173" s="23" t="s">
        <v>4134</v>
      </c>
      <c r="F13173" s="40">
        <v>0.1</v>
      </c>
      <c r="G13173" s="25">
        <v>3623</v>
      </c>
      <c r="H13173" s="25">
        <v>362</v>
      </c>
      <c r="I13173" s="25"/>
      <c r="J13173" s="58" t="e">
        <f>HYPERLINK("#"&amp;"Insumos"&amp;"!A"&amp;MATCH($B13173,#REF!,0),"Ins "&amp;$B13173)</f>
        <v>#REF!</v>
      </c>
      <c r="M13173" s="220"/>
    </row>
    <row r="13174" spans="1:13" x14ac:dyDescent="0.2">
      <c r="A13174" s="35" t="s">
        <v>3175</v>
      </c>
      <c r="B13174" s="1" t="s">
        <v>5007</v>
      </c>
      <c r="C13174" s="45" t="s">
        <v>720</v>
      </c>
      <c r="D13174" s="23" t="s">
        <v>5751</v>
      </c>
      <c r="E13174" s="23" t="s">
        <v>4134</v>
      </c>
      <c r="F13174" s="40">
        <v>2.6</v>
      </c>
      <c r="G13174" s="25">
        <v>1897</v>
      </c>
      <c r="H13174" s="25">
        <v>4932</v>
      </c>
      <c r="I13174" s="25"/>
      <c r="J13174" s="58" t="e">
        <f>HYPERLINK("#"&amp;"Insumos"&amp;"!A"&amp;MATCH($B13174,#REF!,0),"Ins "&amp;$B13174)</f>
        <v>#REF!</v>
      </c>
      <c r="M13174" s="220"/>
    </row>
    <row r="13175" spans="1:13" x14ac:dyDescent="0.2">
      <c r="A13175" s="35" t="s">
        <v>3175</v>
      </c>
      <c r="B13175" s="34" t="s">
        <v>8909</v>
      </c>
      <c r="C13175" s="45" t="s">
        <v>8910</v>
      </c>
      <c r="D13175" s="23" t="s">
        <v>5751</v>
      </c>
      <c r="E13175" s="23" t="s">
        <v>4134</v>
      </c>
      <c r="F13175" s="40">
        <v>1</v>
      </c>
      <c r="G13175" s="25">
        <v>5512</v>
      </c>
      <c r="H13175" s="25">
        <v>5512</v>
      </c>
      <c r="I13175" s="25"/>
      <c r="J13175" s="58" t="e">
        <f>HYPERLINK("#"&amp;"Insumos"&amp;"!A"&amp;MATCH($B13175,#REF!,0),"Ins "&amp;$B13175)</f>
        <v>#REF!</v>
      </c>
      <c r="M13175" s="220"/>
    </row>
    <row r="13176" spans="1:13" x14ac:dyDescent="0.2">
      <c r="A13176" s="35" t="s">
        <v>3175</v>
      </c>
      <c r="B13176" s="34" t="s">
        <v>8912</v>
      </c>
      <c r="C13176" s="45" t="s">
        <v>8911</v>
      </c>
      <c r="D13176" s="23" t="s">
        <v>5751</v>
      </c>
      <c r="E13176" s="23" t="s">
        <v>4134</v>
      </c>
      <c r="F13176" s="40">
        <v>1</v>
      </c>
      <c r="G13176" s="25">
        <v>21580</v>
      </c>
      <c r="H13176" s="25">
        <v>21580</v>
      </c>
      <c r="I13176" s="25"/>
      <c r="J13176" s="58" t="e">
        <f>HYPERLINK("#"&amp;"Insumos"&amp;"!A"&amp;MATCH($B13176,#REF!,0),"Ins "&amp;$B13176)</f>
        <v>#REF!</v>
      </c>
      <c r="M13176" s="220"/>
    </row>
    <row r="13177" spans="1:13" ht="38.25" x14ac:dyDescent="0.2">
      <c r="A13177" s="35" t="s">
        <v>3175</v>
      </c>
      <c r="B13177" s="1" t="s">
        <v>1635</v>
      </c>
      <c r="C13177" s="45" t="s">
        <v>8907</v>
      </c>
      <c r="D13177" s="23" t="s">
        <v>5751</v>
      </c>
      <c r="E13177" s="23" t="s">
        <v>4134</v>
      </c>
      <c r="F13177" s="40">
        <v>1</v>
      </c>
      <c r="G13177" s="25">
        <v>257816</v>
      </c>
      <c r="H13177" s="25">
        <v>257816</v>
      </c>
      <c r="I13177" s="25"/>
      <c r="J13177" s="58" t="e">
        <f>HYPERLINK("#"&amp;"Insumos"&amp;"!A"&amp;MATCH($B13177,#REF!,0),"Ins "&amp;$B13177)</f>
        <v>#REF!</v>
      </c>
      <c r="M13177" s="220"/>
    </row>
    <row r="13178" spans="1:13" ht="51" x14ac:dyDescent="0.2">
      <c r="A13178" s="36" t="s">
        <v>3176</v>
      </c>
      <c r="B13178" s="26" t="s">
        <v>6816</v>
      </c>
      <c r="C13178" s="79" t="s">
        <v>8914</v>
      </c>
      <c r="D13178" s="37" t="s">
        <v>5608</v>
      </c>
      <c r="E13178" s="37" t="s">
        <v>4134</v>
      </c>
      <c r="F13178" s="41"/>
      <c r="G13178" s="27"/>
      <c r="H13178" s="27"/>
      <c r="I13178" s="27">
        <v>897253</v>
      </c>
      <c r="M13178" s="220">
        <f t="shared" si="205"/>
        <v>1175043</v>
      </c>
    </row>
    <row r="13179" spans="1:13" x14ac:dyDescent="0.2">
      <c r="A13179" s="35" t="s">
        <v>3176</v>
      </c>
      <c r="B13179" s="1" t="s">
        <v>5573</v>
      </c>
      <c r="C13179" s="45" t="s">
        <v>973</v>
      </c>
      <c r="D13179" s="23" t="s">
        <v>5734</v>
      </c>
      <c r="E13179" s="23" t="s">
        <v>4141</v>
      </c>
      <c r="F13179" s="40">
        <v>2.27</v>
      </c>
      <c r="G13179" s="25">
        <v>41652</v>
      </c>
      <c r="H13179" s="25">
        <v>94550</v>
      </c>
      <c r="I13179" s="25"/>
      <c r="J13179" s="58" t="e">
        <f>HYPERLINK("#"&amp;"Insumos"&amp;"!A"&amp;MATCH($B13179,#REF!,0),"Ins "&amp;$B13179)</f>
        <v>#REF!</v>
      </c>
      <c r="M13179" s="220"/>
    </row>
    <row r="13180" spans="1:13" x14ac:dyDescent="0.2">
      <c r="A13180" s="35" t="s">
        <v>3176</v>
      </c>
      <c r="B13180" s="1" t="s">
        <v>263</v>
      </c>
      <c r="C13180" s="45" t="s">
        <v>696</v>
      </c>
      <c r="D13180" s="23" t="s">
        <v>5534</v>
      </c>
      <c r="E13180" s="23" t="s">
        <v>4140</v>
      </c>
      <c r="F13180" s="40">
        <v>7.8E-2</v>
      </c>
      <c r="G13180" s="25">
        <v>187426</v>
      </c>
      <c r="H13180" s="25">
        <v>14619</v>
      </c>
      <c r="I13180" s="25"/>
      <c r="J13180" s="58" t="e">
        <f>HYPERLINK("#"&amp;"Insumos"&amp;"!A"&amp;MATCH($B13180,#REF!,0),"Ins "&amp;$B13180)</f>
        <v>#REF!</v>
      </c>
      <c r="M13180" s="220"/>
    </row>
    <row r="13181" spans="1:13" x14ac:dyDescent="0.2">
      <c r="A13181" s="35" t="s">
        <v>3176</v>
      </c>
      <c r="B13181" s="1" t="s">
        <v>5533</v>
      </c>
      <c r="C13181" s="45" t="s">
        <v>5892</v>
      </c>
      <c r="D13181" s="23" t="s">
        <v>977</v>
      </c>
      <c r="E13181" s="23" t="s">
        <v>4134</v>
      </c>
      <c r="F13181" s="40">
        <v>0.1</v>
      </c>
      <c r="G13181" s="25">
        <v>3623</v>
      </c>
      <c r="H13181" s="25">
        <v>362</v>
      </c>
      <c r="I13181" s="25"/>
      <c r="J13181" s="58" t="e">
        <f>HYPERLINK("#"&amp;"Insumos"&amp;"!A"&amp;MATCH($B13181,#REF!,0),"Ins "&amp;$B13181)</f>
        <v>#REF!</v>
      </c>
      <c r="M13181" s="220"/>
    </row>
    <row r="13182" spans="1:13" x14ac:dyDescent="0.2">
      <c r="A13182" s="35" t="s">
        <v>3176</v>
      </c>
      <c r="B13182" s="1" t="s">
        <v>5007</v>
      </c>
      <c r="C13182" s="45" t="s">
        <v>720</v>
      </c>
      <c r="D13182" s="23" t="s">
        <v>5751</v>
      </c>
      <c r="E13182" s="23" t="s">
        <v>4134</v>
      </c>
      <c r="F13182" s="40">
        <v>2.6</v>
      </c>
      <c r="G13182" s="25">
        <v>1897</v>
      </c>
      <c r="H13182" s="25">
        <v>4932</v>
      </c>
      <c r="I13182" s="25"/>
      <c r="J13182" s="58" t="e">
        <f>HYPERLINK("#"&amp;"Insumos"&amp;"!A"&amp;MATCH($B13182,#REF!,0),"Ins "&amp;$B13182)</f>
        <v>#REF!</v>
      </c>
      <c r="M13182" s="220"/>
    </row>
    <row r="13183" spans="1:13" x14ac:dyDescent="0.2">
      <c r="A13183" s="35" t="s">
        <v>3176</v>
      </c>
      <c r="B13183" s="34" t="s">
        <v>8909</v>
      </c>
      <c r="C13183" s="45" t="s">
        <v>8910</v>
      </c>
      <c r="D13183" s="23" t="s">
        <v>5751</v>
      </c>
      <c r="E13183" s="23" t="s">
        <v>4134</v>
      </c>
      <c r="F13183" s="40">
        <v>1</v>
      </c>
      <c r="G13183" s="25">
        <v>5512</v>
      </c>
      <c r="H13183" s="25">
        <v>5512</v>
      </c>
      <c r="I13183" s="25"/>
      <c r="J13183" s="58" t="e">
        <f>HYPERLINK("#"&amp;"Insumos"&amp;"!A"&amp;MATCH($B13183,#REF!,0),"Ins "&amp;$B13183)</f>
        <v>#REF!</v>
      </c>
      <c r="M13183" s="220"/>
    </row>
    <row r="13184" spans="1:13" x14ac:dyDescent="0.2">
      <c r="A13184" s="35" t="s">
        <v>3176</v>
      </c>
      <c r="B13184" s="34" t="s">
        <v>8912</v>
      </c>
      <c r="C13184" s="45" t="s">
        <v>8911</v>
      </c>
      <c r="D13184" s="23" t="s">
        <v>5751</v>
      </c>
      <c r="E13184" s="23" t="s">
        <v>4134</v>
      </c>
      <c r="F13184" s="40">
        <v>1</v>
      </c>
      <c r="G13184" s="25">
        <v>21580</v>
      </c>
      <c r="H13184" s="25">
        <v>21580</v>
      </c>
      <c r="I13184" s="25"/>
      <c r="J13184" s="58" t="e">
        <f>HYPERLINK("#"&amp;"Insumos"&amp;"!A"&amp;MATCH($B13184,#REF!,0),"Ins "&amp;$B13184)</f>
        <v>#REF!</v>
      </c>
      <c r="M13184" s="220"/>
    </row>
    <row r="13185" spans="1:13" ht="51" x14ac:dyDescent="0.2">
      <c r="A13185" s="35" t="s">
        <v>3176</v>
      </c>
      <c r="B13185" s="34" t="s">
        <v>1636</v>
      </c>
      <c r="C13185" s="45" t="s">
        <v>1080</v>
      </c>
      <c r="D13185" s="23" t="s">
        <v>5751</v>
      </c>
      <c r="E13185" s="23" t="s">
        <v>4134</v>
      </c>
      <c r="F13185" s="40">
        <v>1</v>
      </c>
      <c r="G13185" s="25">
        <v>755698</v>
      </c>
      <c r="H13185" s="25">
        <v>755698</v>
      </c>
      <c r="I13185" s="25"/>
      <c r="J13185" s="58" t="e">
        <f>HYPERLINK("#"&amp;"Insumos"&amp;"!A"&amp;MATCH($B13185,#REF!,0),"Ins "&amp;$B13185)</f>
        <v>#REF!</v>
      </c>
      <c r="M13185" s="220"/>
    </row>
    <row r="13186" spans="1:13" ht="51" x14ac:dyDescent="0.2">
      <c r="A13186" s="36" t="s">
        <v>3177</v>
      </c>
      <c r="B13186" s="26" t="s">
        <v>6816</v>
      </c>
      <c r="C13186" s="79" t="s">
        <v>8915</v>
      </c>
      <c r="D13186" s="37" t="s">
        <v>5608</v>
      </c>
      <c r="E13186" s="37" t="s">
        <v>4134</v>
      </c>
      <c r="F13186" s="41"/>
      <c r="G13186" s="27"/>
      <c r="H13186" s="27"/>
      <c r="I13186" s="27">
        <v>1653345</v>
      </c>
      <c r="M13186" s="220">
        <f t="shared" si="205"/>
        <v>2165221</v>
      </c>
    </row>
    <row r="13187" spans="1:13" x14ac:dyDescent="0.2">
      <c r="A13187" s="35" t="s">
        <v>3177</v>
      </c>
      <c r="B13187" s="1" t="s">
        <v>5573</v>
      </c>
      <c r="C13187" s="45" t="s">
        <v>973</v>
      </c>
      <c r="D13187" s="23" t="s">
        <v>5734</v>
      </c>
      <c r="E13187" s="23" t="s">
        <v>4141</v>
      </c>
      <c r="F13187" s="40">
        <v>4</v>
      </c>
      <c r="G13187" s="25">
        <v>41652</v>
      </c>
      <c r="H13187" s="25">
        <v>166608</v>
      </c>
      <c r="I13187" s="25"/>
      <c r="J13187" s="58" t="e">
        <f>HYPERLINK("#"&amp;"Insumos"&amp;"!A"&amp;MATCH($B13187,#REF!,0),"Ins "&amp;$B13187)</f>
        <v>#REF!</v>
      </c>
      <c r="M13187" s="220"/>
    </row>
    <row r="13188" spans="1:13" x14ac:dyDescent="0.2">
      <c r="A13188" s="35" t="s">
        <v>3177</v>
      </c>
      <c r="B13188" s="1" t="s">
        <v>263</v>
      </c>
      <c r="C13188" s="45" t="s">
        <v>696</v>
      </c>
      <c r="D13188" s="23" t="s">
        <v>5534</v>
      </c>
      <c r="E13188" s="23" t="s">
        <v>4140</v>
      </c>
      <c r="F13188" s="40">
        <v>6.3899999999999998E-2</v>
      </c>
      <c r="G13188" s="25">
        <v>187426</v>
      </c>
      <c r="H13188" s="25">
        <v>11977</v>
      </c>
      <c r="I13188" s="25"/>
      <c r="J13188" s="58" t="e">
        <f>HYPERLINK("#"&amp;"Insumos"&amp;"!A"&amp;MATCH($B13188,#REF!,0),"Ins "&amp;$B13188)</f>
        <v>#REF!</v>
      </c>
      <c r="M13188" s="220"/>
    </row>
    <row r="13189" spans="1:13" x14ac:dyDescent="0.2">
      <c r="A13189" s="35" t="s">
        <v>3177</v>
      </c>
      <c r="B13189" s="1" t="s">
        <v>5533</v>
      </c>
      <c r="C13189" s="45" t="s">
        <v>5892</v>
      </c>
      <c r="D13189" s="23" t="s">
        <v>977</v>
      </c>
      <c r="E13189" s="23" t="s">
        <v>4134</v>
      </c>
      <c r="F13189" s="40">
        <v>0.1</v>
      </c>
      <c r="G13189" s="25">
        <v>3623</v>
      </c>
      <c r="H13189" s="25">
        <v>362</v>
      </c>
      <c r="I13189" s="25"/>
      <c r="J13189" s="58" t="e">
        <f>HYPERLINK("#"&amp;"Insumos"&amp;"!A"&amp;MATCH($B13189,#REF!,0),"Ins "&amp;$B13189)</f>
        <v>#REF!</v>
      </c>
      <c r="M13189" s="220"/>
    </row>
    <row r="13190" spans="1:13" x14ac:dyDescent="0.2">
      <c r="A13190" s="35" t="s">
        <v>3177</v>
      </c>
      <c r="B13190" s="1" t="s">
        <v>5007</v>
      </c>
      <c r="C13190" s="45" t="s">
        <v>720</v>
      </c>
      <c r="D13190" s="23" t="s">
        <v>5751</v>
      </c>
      <c r="E13190" s="23" t="s">
        <v>4134</v>
      </c>
      <c r="F13190" s="40">
        <v>4.5999999999999996</v>
      </c>
      <c r="G13190" s="25">
        <v>1897</v>
      </c>
      <c r="H13190" s="25">
        <v>8726</v>
      </c>
      <c r="I13190" s="25"/>
      <c r="J13190" s="58" t="e">
        <f>HYPERLINK("#"&amp;"Insumos"&amp;"!A"&amp;MATCH($B13190,#REF!,0),"Ins "&amp;$B13190)</f>
        <v>#REF!</v>
      </c>
      <c r="M13190" s="220"/>
    </row>
    <row r="13191" spans="1:13" ht="25.5" x14ac:dyDescent="0.2">
      <c r="A13191" s="35" t="s">
        <v>3177</v>
      </c>
      <c r="B13191" s="1" t="s">
        <v>5499</v>
      </c>
      <c r="C13191" s="45" t="s">
        <v>8913</v>
      </c>
      <c r="D13191" s="23" t="s">
        <v>5751</v>
      </c>
      <c r="E13191" s="23" t="s">
        <v>4134</v>
      </c>
      <c r="F13191" s="40">
        <v>1</v>
      </c>
      <c r="G13191" s="25">
        <v>1465672</v>
      </c>
      <c r="H13191" s="25">
        <v>1465672</v>
      </c>
      <c r="I13191" s="25"/>
      <c r="J13191" s="58" t="e">
        <f>HYPERLINK("#"&amp;"Insumos"&amp;"!A"&amp;MATCH($B13191,#REF!,0),"Ins "&amp;$B13191)</f>
        <v>#REF!</v>
      </c>
      <c r="M13191" s="220"/>
    </row>
    <row r="13192" spans="1:13" ht="63.75" x14ac:dyDescent="0.2">
      <c r="A13192" s="36" t="s">
        <v>3179</v>
      </c>
      <c r="B13192" s="26" t="s">
        <v>6816</v>
      </c>
      <c r="C13192" s="79" t="s">
        <v>9458</v>
      </c>
      <c r="D13192" s="37" t="s">
        <v>5608</v>
      </c>
      <c r="E13192" s="37" t="s">
        <v>4134</v>
      </c>
      <c r="F13192" s="41"/>
      <c r="G13192" s="27"/>
      <c r="H13192" s="27"/>
      <c r="I13192" s="27">
        <v>2225980</v>
      </c>
      <c r="M13192" s="220">
        <f t="shared" ref="M13192:M13249" si="206">ROUND(I13192*(1+$L$2),0)</f>
        <v>2915143</v>
      </c>
    </row>
    <row r="13193" spans="1:13" x14ac:dyDescent="0.2">
      <c r="A13193" s="35" t="s">
        <v>3179</v>
      </c>
      <c r="B13193" s="1" t="s">
        <v>5573</v>
      </c>
      <c r="C13193" s="45" t="s">
        <v>973</v>
      </c>
      <c r="D13193" s="23" t="s">
        <v>5734</v>
      </c>
      <c r="E13193" s="23" t="s">
        <v>4141</v>
      </c>
      <c r="F13193" s="40">
        <v>4</v>
      </c>
      <c r="G13193" s="25">
        <v>41652</v>
      </c>
      <c r="H13193" s="25">
        <v>166608</v>
      </c>
      <c r="I13193" s="25"/>
      <c r="J13193" s="58" t="e">
        <f>HYPERLINK("#"&amp;"Insumos"&amp;"!A"&amp;MATCH($B13193,#REF!,0),"Ins "&amp;$B13193)</f>
        <v>#REF!</v>
      </c>
      <c r="M13193" s="220"/>
    </row>
    <row r="13194" spans="1:13" x14ac:dyDescent="0.2">
      <c r="A13194" s="35" t="s">
        <v>3179</v>
      </c>
      <c r="B13194" s="1" t="s">
        <v>263</v>
      </c>
      <c r="C13194" s="45" t="s">
        <v>696</v>
      </c>
      <c r="D13194" s="23" t="s">
        <v>5534</v>
      </c>
      <c r="E13194" s="23" t="s">
        <v>4140</v>
      </c>
      <c r="F13194" s="40">
        <v>0.10639999999999999</v>
      </c>
      <c r="G13194" s="25">
        <v>187426</v>
      </c>
      <c r="H13194" s="25">
        <v>19942</v>
      </c>
      <c r="I13194" s="25"/>
      <c r="J13194" s="58" t="e">
        <f>HYPERLINK("#"&amp;"Insumos"&amp;"!A"&amp;MATCH($B13194,#REF!,0),"Ins "&amp;$B13194)</f>
        <v>#REF!</v>
      </c>
      <c r="M13194" s="220"/>
    </row>
    <row r="13195" spans="1:13" x14ac:dyDescent="0.2">
      <c r="A13195" s="35" t="s">
        <v>3179</v>
      </c>
      <c r="B13195" s="1" t="s">
        <v>5533</v>
      </c>
      <c r="C13195" s="45" t="s">
        <v>5892</v>
      </c>
      <c r="D13195" s="23" t="s">
        <v>977</v>
      </c>
      <c r="E13195" s="23" t="s">
        <v>4134</v>
      </c>
      <c r="F13195" s="40">
        <v>0.1</v>
      </c>
      <c r="G13195" s="25">
        <v>3623</v>
      </c>
      <c r="H13195" s="25">
        <v>362</v>
      </c>
      <c r="I13195" s="25"/>
      <c r="J13195" s="58" t="e">
        <f>HYPERLINK("#"&amp;"Insumos"&amp;"!A"&amp;MATCH($B13195,#REF!,0),"Ins "&amp;$B13195)</f>
        <v>#REF!</v>
      </c>
      <c r="M13195" s="220"/>
    </row>
    <row r="13196" spans="1:13" x14ac:dyDescent="0.2">
      <c r="A13196" s="35" t="s">
        <v>3179</v>
      </c>
      <c r="B13196" s="1" t="s">
        <v>5007</v>
      </c>
      <c r="C13196" s="45" t="s">
        <v>720</v>
      </c>
      <c r="D13196" s="23" t="s">
        <v>5751</v>
      </c>
      <c r="E13196" s="23" t="s">
        <v>4134</v>
      </c>
      <c r="F13196" s="40">
        <v>2.6</v>
      </c>
      <c r="G13196" s="25">
        <v>1897</v>
      </c>
      <c r="H13196" s="25">
        <v>4932</v>
      </c>
      <c r="I13196" s="25"/>
      <c r="J13196" s="58" t="e">
        <f>HYPERLINK("#"&amp;"Insumos"&amp;"!A"&amp;MATCH($B13196,#REF!,0),"Ins "&amp;$B13196)</f>
        <v>#REF!</v>
      </c>
      <c r="M13196" s="220"/>
    </row>
    <row r="13197" spans="1:13" ht="51" x14ac:dyDescent="0.2">
      <c r="A13197" s="35" t="s">
        <v>3179</v>
      </c>
      <c r="B13197" s="1" t="s">
        <v>1637</v>
      </c>
      <c r="C13197" s="45" t="s">
        <v>8924</v>
      </c>
      <c r="D13197" s="23" t="s">
        <v>5751</v>
      </c>
      <c r="E13197" s="23" t="s">
        <v>4134</v>
      </c>
      <c r="F13197" s="40">
        <v>1</v>
      </c>
      <c r="G13197" s="25">
        <v>2034136</v>
      </c>
      <c r="H13197" s="25">
        <v>2034136</v>
      </c>
      <c r="I13197" s="25"/>
      <c r="J13197" s="58" t="e">
        <f>HYPERLINK("#"&amp;"Insumos"&amp;"!A"&amp;MATCH($B13197,#REF!,0),"Ins "&amp;$B13197)</f>
        <v>#REF!</v>
      </c>
      <c r="M13197" s="220"/>
    </row>
    <row r="13198" spans="1:13" ht="63.75" x14ac:dyDescent="0.2">
      <c r="A13198" s="36" t="s">
        <v>3178</v>
      </c>
      <c r="B13198" s="26" t="s">
        <v>6816</v>
      </c>
      <c r="C13198" s="79" t="s">
        <v>8926</v>
      </c>
      <c r="D13198" s="37" t="s">
        <v>5608</v>
      </c>
      <c r="E13198" s="37" t="s">
        <v>4134</v>
      </c>
      <c r="F13198" s="41"/>
      <c r="G13198" s="27"/>
      <c r="H13198" s="27"/>
      <c r="I13198" s="27">
        <v>2238629</v>
      </c>
      <c r="M13198" s="220">
        <f t="shared" si="206"/>
        <v>2931709</v>
      </c>
    </row>
    <row r="13199" spans="1:13" x14ac:dyDescent="0.2">
      <c r="A13199" s="35" t="s">
        <v>3178</v>
      </c>
      <c r="B13199" s="1" t="s">
        <v>5573</v>
      </c>
      <c r="C13199" s="45" t="s">
        <v>973</v>
      </c>
      <c r="D13199" s="23" t="s">
        <v>5734</v>
      </c>
      <c r="E13199" s="23" t="s">
        <v>4141</v>
      </c>
      <c r="F13199" s="40">
        <v>4</v>
      </c>
      <c r="G13199" s="25">
        <v>41652</v>
      </c>
      <c r="H13199" s="25">
        <v>166608</v>
      </c>
      <c r="I13199" s="25"/>
      <c r="J13199" s="58" t="e">
        <f>HYPERLINK("#"&amp;"Insumos"&amp;"!A"&amp;MATCH($B13199,#REF!,0),"Ins "&amp;$B13199)</f>
        <v>#REF!</v>
      </c>
      <c r="M13199" s="220"/>
    </row>
    <row r="13200" spans="1:13" x14ac:dyDescent="0.2">
      <c r="A13200" s="35" t="s">
        <v>3178</v>
      </c>
      <c r="B13200" s="1" t="s">
        <v>263</v>
      </c>
      <c r="C13200" s="45" t="s">
        <v>696</v>
      </c>
      <c r="D13200" s="23" t="s">
        <v>5534</v>
      </c>
      <c r="E13200" s="23" t="s">
        <v>4140</v>
      </c>
      <c r="F13200" s="40">
        <v>0.11840000000000001</v>
      </c>
      <c r="G13200" s="25">
        <v>187426</v>
      </c>
      <c r="H13200" s="25">
        <v>22191</v>
      </c>
      <c r="I13200" s="25"/>
      <c r="J13200" s="58" t="e">
        <f>HYPERLINK("#"&amp;"Insumos"&amp;"!A"&amp;MATCH($B13200,#REF!,0),"Ins "&amp;$B13200)</f>
        <v>#REF!</v>
      </c>
      <c r="M13200" s="220"/>
    </row>
    <row r="13201" spans="1:13" x14ac:dyDescent="0.2">
      <c r="A13201" s="35" t="s">
        <v>3178</v>
      </c>
      <c r="B13201" s="1" t="s">
        <v>5533</v>
      </c>
      <c r="C13201" s="45" t="s">
        <v>5892</v>
      </c>
      <c r="D13201" s="23" t="s">
        <v>977</v>
      </c>
      <c r="E13201" s="23" t="s">
        <v>4134</v>
      </c>
      <c r="F13201" s="40">
        <v>0.1</v>
      </c>
      <c r="G13201" s="25">
        <v>3623</v>
      </c>
      <c r="H13201" s="25">
        <v>362</v>
      </c>
      <c r="I13201" s="25"/>
      <c r="J13201" s="58" t="e">
        <f>HYPERLINK("#"&amp;"Insumos"&amp;"!A"&amp;MATCH($B13201,#REF!,0),"Ins "&amp;$B13201)</f>
        <v>#REF!</v>
      </c>
      <c r="M13201" s="220"/>
    </row>
    <row r="13202" spans="1:13" x14ac:dyDescent="0.2">
      <c r="A13202" s="35" t="s">
        <v>3178</v>
      </c>
      <c r="B13202" s="1" t="s">
        <v>5007</v>
      </c>
      <c r="C13202" s="45" t="s">
        <v>720</v>
      </c>
      <c r="D13202" s="23" t="s">
        <v>5751</v>
      </c>
      <c r="E13202" s="23" t="s">
        <v>4134</v>
      </c>
      <c r="F13202" s="40">
        <v>2.6</v>
      </c>
      <c r="G13202" s="25">
        <v>1897</v>
      </c>
      <c r="H13202" s="25">
        <v>4932</v>
      </c>
      <c r="I13202" s="25"/>
      <c r="J13202" s="58" t="e">
        <f>HYPERLINK("#"&amp;"Insumos"&amp;"!A"&amp;MATCH($B13202,#REF!,0),"Ins "&amp;$B13202)</f>
        <v>#REF!</v>
      </c>
      <c r="M13202" s="220"/>
    </row>
    <row r="13203" spans="1:13" ht="38.25" x14ac:dyDescent="0.2">
      <c r="A13203" s="35" t="s">
        <v>3178</v>
      </c>
      <c r="B13203" s="1" t="s">
        <v>5498</v>
      </c>
      <c r="C13203" s="45" t="s">
        <v>8925</v>
      </c>
      <c r="D13203" s="23" t="s">
        <v>5751</v>
      </c>
      <c r="E13203" s="23" t="s">
        <v>4134</v>
      </c>
      <c r="F13203" s="40">
        <v>1</v>
      </c>
      <c r="G13203" s="25">
        <v>2044536</v>
      </c>
      <c r="H13203" s="25">
        <v>2044536</v>
      </c>
      <c r="I13203" s="25"/>
      <c r="J13203" s="58" t="e">
        <f>HYPERLINK("#"&amp;"Insumos"&amp;"!A"&amp;MATCH($B13203,#REF!,0),"Ins "&amp;$B13203)</f>
        <v>#REF!</v>
      </c>
      <c r="M13203" s="220"/>
    </row>
    <row r="13204" spans="1:13" ht="38.25" x14ac:dyDescent="0.2">
      <c r="A13204" s="36" t="s">
        <v>3180</v>
      </c>
      <c r="B13204" s="26" t="s">
        <v>6816</v>
      </c>
      <c r="C13204" s="79" t="s">
        <v>8927</v>
      </c>
      <c r="D13204" s="37" t="s">
        <v>5608</v>
      </c>
      <c r="E13204" s="37" t="s">
        <v>4134</v>
      </c>
      <c r="F13204" s="41"/>
      <c r="G13204" s="27"/>
      <c r="H13204" s="27"/>
      <c r="I13204" s="27">
        <v>952025</v>
      </c>
      <c r="M13204" s="220">
        <f t="shared" si="206"/>
        <v>1246772</v>
      </c>
    </row>
    <row r="13205" spans="1:13" x14ac:dyDescent="0.2">
      <c r="A13205" s="35" t="s">
        <v>3180</v>
      </c>
      <c r="B13205" s="1" t="s">
        <v>5573</v>
      </c>
      <c r="C13205" s="45" t="s">
        <v>973</v>
      </c>
      <c r="D13205" s="23" t="s">
        <v>5734</v>
      </c>
      <c r="E13205" s="23" t="s">
        <v>4141</v>
      </c>
      <c r="F13205" s="40">
        <v>2.27</v>
      </c>
      <c r="G13205" s="25">
        <v>41652</v>
      </c>
      <c r="H13205" s="25">
        <v>94550</v>
      </c>
      <c r="I13205" s="25"/>
      <c r="J13205" s="58" t="e">
        <f>HYPERLINK("#"&amp;"Insumos"&amp;"!A"&amp;MATCH($B13205,#REF!,0),"Ins "&amp;$B13205)</f>
        <v>#REF!</v>
      </c>
      <c r="M13205" s="220"/>
    </row>
    <row r="13206" spans="1:13" x14ac:dyDescent="0.2">
      <c r="A13206" s="35" t="s">
        <v>3180</v>
      </c>
      <c r="B13206" s="1" t="s">
        <v>263</v>
      </c>
      <c r="C13206" s="45" t="s">
        <v>696</v>
      </c>
      <c r="D13206" s="23" t="s">
        <v>5534</v>
      </c>
      <c r="E13206" s="23" t="s">
        <v>4140</v>
      </c>
      <c r="F13206" s="40">
        <v>6.1199999999999997E-2</v>
      </c>
      <c r="G13206" s="25">
        <v>187426</v>
      </c>
      <c r="H13206" s="25">
        <v>11470</v>
      </c>
      <c r="I13206" s="25"/>
      <c r="J13206" s="58" t="e">
        <f>HYPERLINK("#"&amp;"Insumos"&amp;"!A"&amp;MATCH($B13206,#REF!,0),"Ins "&amp;$B13206)</f>
        <v>#REF!</v>
      </c>
      <c r="M13206" s="220"/>
    </row>
    <row r="13207" spans="1:13" x14ac:dyDescent="0.2">
      <c r="A13207" s="35" t="s">
        <v>3180</v>
      </c>
      <c r="B13207" s="1" t="s">
        <v>5533</v>
      </c>
      <c r="C13207" s="45" t="s">
        <v>5892</v>
      </c>
      <c r="D13207" s="23" t="s">
        <v>977</v>
      </c>
      <c r="E13207" s="23" t="s">
        <v>4134</v>
      </c>
      <c r="F13207" s="40">
        <v>0.1</v>
      </c>
      <c r="G13207" s="25">
        <v>3623</v>
      </c>
      <c r="H13207" s="25">
        <v>362</v>
      </c>
      <c r="I13207" s="25"/>
      <c r="J13207" s="58" t="e">
        <f>HYPERLINK("#"&amp;"Insumos"&amp;"!A"&amp;MATCH($B13207,#REF!,0),"Ins "&amp;$B13207)</f>
        <v>#REF!</v>
      </c>
      <c r="M13207" s="220"/>
    </row>
    <row r="13208" spans="1:13" x14ac:dyDescent="0.2">
      <c r="A13208" s="35" t="s">
        <v>3180</v>
      </c>
      <c r="B13208" s="1" t="s">
        <v>5007</v>
      </c>
      <c r="C13208" s="45" t="s">
        <v>720</v>
      </c>
      <c r="D13208" s="23" t="s">
        <v>5751</v>
      </c>
      <c r="E13208" s="23" t="s">
        <v>4134</v>
      </c>
      <c r="F13208" s="40">
        <v>2.6</v>
      </c>
      <c r="G13208" s="25">
        <v>1897</v>
      </c>
      <c r="H13208" s="25">
        <v>4932</v>
      </c>
      <c r="I13208" s="25"/>
      <c r="J13208" s="58" t="e">
        <f>HYPERLINK("#"&amp;"Insumos"&amp;"!A"&amp;MATCH($B13208,#REF!,0),"Ins "&amp;$B13208)</f>
        <v>#REF!</v>
      </c>
      <c r="M13208" s="220"/>
    </row>
    <row r="13209" spans="1:13" ht="25.5" x14ac:dyDescent="0.2">
      <c r="A13209" s="35" t="s">
        <v>3180</v>
      </c>
      <c r="B13209" s="1" t="s">
        <v>1054</v>
      </c>
      <c r="C13209" s="45" t="s">
        <v>1077</v>
      </c>
      <c r="D13209" s="23" t="s">
        <v>5751</v>
      </c>
      <c r="E13209" s="23" t="s">
        <v>4134</v>
      </c>
      <c r="F13209" s="40">
        <v>1</v>
      </c>
      <c r="G13209" s="25">
        <v>95075</v>
      </c>
      <c r="H13209" s="25">
        <v>95075</v>
      </c>
      <c r="I13209" s="25"/>
      <c r="J13209" s="58" t="e">
        <f>HYPERLINK("#"&amp;"Insumos"&amp;"!A"&amp;MATCH($B13209,#REF!,0),"Ins "&amp;$B13209)</f>
        <v>#REF!</v>
      </c>
      <c r="M13209" s="220"/>
    </row>
    <row r="13210" spans="1:13" ht="25.5" x14ac:dyDescent="0.2">
      <c r="A13210" s="35" t="s">
        <v>3180</v>
      </c>
      <c r="B13210" s="1" t="s">
        <v>5494</v>
      </c>
      <c r="C13210" s="45" t="s">
        <v>8928</v>
      </c>
      <c r="D13210" s="23" t="s">
        <v>5751</v>
      </c>
      <c r="E13210" s="23" t="s">
        <v>4134</v>
      </c>
      <c r="F13210" s="40">
        <v>1</v>
      </c>
      <c r="G13210" s="25">
        <v>730288</v>
      </c>
      <c r="H13210" s="25">
        <v>730288</v>
      </c>
      <c r="I13210" s="25"/>
      <c r="J13210" s="58" t="e">
        <f>HYPERLINK("#"&amp;"Insumos"&amp;"!A"&amp;MATCH($B13210,#REF!,0),"Ins "&amp;$B13210)</f>
        <v>#REF!</v>
      </c>
      <c r="M13210" s="220"/>
    </row>
    <row r="13211" spans="1:13" ht="25.5" x14ac:dyDescent="0.2">
      <c r="A13211" s="35" t="s">
        <v>3180</v>
      </c>
      <c r="B13211" s="1" t="s">
        <v>5501</v>
      </c>
      <c r="C13211" s="45" t="s">
        <v>1103</v>
      </c>
      <c r="D13211" s="23" t="s">
        <v>5751</v>
      </c>
      <c r="E13211" s="23" t="s">
        <v>4134</v>
      </c>
      <c r="F13211" s="40">
        <v>1</v>
      </c>
      <c r="G13211" s="25">
        <v>15348</v>
      </c>
      <c r="H13211" s="25">
        <v>15348</v>
      </c>
      <c r="I13211" s="25"/>
      <c r="J13211" s="58" t="e">
        <f>HYPERLINK("#"&amp;"Insumos"&amp;"!A"&amp;MATCH($B13211,#REF!,0),"Ins "&amp;$B13211)</f>
        <v>#REF!</v>
      </c>
      <c r="M13211" s="220"/>
    </row>
    <row r="13212" spans="1:13" ht="51" x14ac:dyDescent="0.2">
      <c r="A13212" s="36" t="s">
        <v>3182</v>
      </c>
      <c r="B13212" s="26" t="s">
        <v>6816</v>
      </c>
      <c r="C13212" s="79" t="s">
        <v>8929</v>
      </c>
      <c r="D13212" s="37" t="s">
        <v>5608</v>
      </c>
      <c r="E13212" s="37" t="s">
        <v>4134</v>
      </c>
      <c r="F13212" s="41"/>
      <c r="G13212" s="27"/>
      <c r="H13212" s="27"/>
      <c r="I13212" s="27">
        <v>588724</v>
      </c>
      <c r="M13212" s="220">
        <f t="shared" si="206"/>
        <v>770993</v>
      </c>
    </row>
    <row r="13213" spans="1:13" x14ac:dyDescent="0.2">
      <c r="A13213" s="35" t="s">
        <v>3182</v>
      </c>
      <c r="B13213" s="1" t="s">
        <v>5573</v>
      </c>
      <c r="C13213" s="45" t="s">
        <v>973</v>
      </c>
      <c r="D13213" s="23" t="s">
        <v>5734</v>
      </c>
      <c r="E13213" s="23" t="s">
        <v>4141</v>
      </c>
      <c r="F13213" s="40">
        <v>1.18</v>
      </c>
      <c r="G13213" s="25">
        <v>41652</v>
      </c>
      <c r="H13213" s="25">
        <v>49149</v>
      </c>
      <c r="I13213" s="25"/>
      <c r="J13213" s="58" t="e">
        <f>HYPERLINK("#"&amp;"Insumos"&amp;"!A"&amp;MATCH($B13213,#REF!,0),"Ins "&amp;$B13213)</f>
        <v>#REF!</v>
      </c>
      <c r="M13213" s="220"/>
    </row>
    <row r="13214" spans="1:13" x14ac:dyDescent="0.2">
      <c r="A13214" s="35" t="s">
        <v>3182</v>
      </c>
      <c r="B13214" s="1" t="s">
        <v>263</v>
      </c>
      <c r="C13214" s="45" t="s">
        <v>696</v>
      </c>
      <c r="D13214" s="23" t="s">
        <v>5534</v>
      </c>
      <c r="E13214" s="23" t="s">
        <v>4140</v>
      </c>
      <c r="F13214" s="40">
        <v>5.2900000000000003E-2</v>
      </c>
      <c r="G13214" s="25">
        <v>187426</v>
      </c>
      <c r="H13214" s="25">
        <v>9915</v>
      </c>
      <c r="I13214" s="25"/>
      <c r="J13214" s="58" t="e">
        <f>HYPERLINK("#"&amp;"Insumos"&amp;"!A"&amp;MATCH($B13214,#REF!,0),"Ins "&amp;$B13214)</f>
        <v>#REF!</v>
      </c>
      <c r="M13214" s="220"/>
    </row>
    <row r="13215" spans="1:13" x14ac:dyDescent="0.2">
      <c r="A13215" s="35" t="s">
        <v>3182</v>
      </c>
      <c r="B13215" s="1" t="s">
        <v>5533</v>
      </c>
      <c r="C13215" s="45" t="s">
        <v>5892</v>
      </c>
      <c r="D13215" s="23" t="s">
        <v>977</v>
      </c>
      <c r="E13215" s="23" t="s">
        <v>4134</v>
      </c>
      <c r="F13215" s="40">
        <v>0.1</v>
      </c>
      <c r="G13215" s="25">
        <v>3623</v>
      </c>
      <c r="H13215" s="25">
        <v>362</v>
      </c>
      <c r="I13215" s="25"/>
      <c r="J13215" s="58" t="e">
        <f>HYPERLINK("#"&amp;"Insumos"&amp;"!A"&amp;MATCH($B13215,#REF!,0),"Ins "&amp;$B13215)</f>
        <v>#REF!</v>
      </c>
      <c r="M13215" s="220"/>
    </row>
    <row r="13216" spans="1:13" x14ac:dyDescent="0.2">
      <c r="A13216" s="35" t="s">
        <v>3182</v>
      </c>
      <c r="B13216" s="1" t="s">
        <v>5007</v>
      </c>
      <c r="C13216" s="45" t="s">
        <v>720</v>
      </c>
      <c r="D13216" s="23" t="s">
        <v>5751</v>
      </c>
      <c r="E13216" s="23" t="s">
        <v>4134</v>
      </c>
      <c r="F13216" s="40">
        <v>1.3</v>
      </c>
      <c r="G13216" s="25">
        <v>1897</v>
      </c>
      <c r="H13216" s="25">
        <v>2466</v>
      </c>
      <c r="I13216" s="25"/>
      <c r="J13216" s="58" t="e">
        <f>HYPERLINK("#"&amp;"Insumos"&amp;"!A"&amp;MATCH($B13216,#REF!,0),"Ins "&amp;$B13216)</f>
        <v>#REF!</v>
      </c>
      <c r="M13216" s="220"/>
    </row>
    <row r="13217" spans="1:13" x14ac:dyDescent="0.2">
      <c r="A13217" s="35" t="s">
        <v>3182</v>
      </c>
      <c r="B13217" s="1" t="s">
        <v>5285</v>
      </c>
      <c r="C13217" s="45" t="s">
        <v>1253</v>
      </c>
      <c r="D13217" s="23" t="s">
        <v>5751</v>
      </c>
      <c r="E13217" s="23" t="s">
        <v>4134</v>
      </c>
      <c r="F13217" s="40">
        <v>1</v>
      </c>
      <c r="G13217" s="25">
        <v>5439</v>
      </c>
      <c r="H13217" s="25">
        <v>5439</v>
      </c>
      <c r="I13217" s="25"/>
      <c r="J13217" s="58" t="e">
        <f>HYPERLINK("#"&amp;"Insumos"&amp;"!A"&amp;MATCH($B13217,#REF!,0),"Ins "&amp;$B13217)</f>
        <v>#REF!</v>
      </c>
      <c r="M13217" s="220"/>
    </row>
    <row r="13218" spans="1:13" x14ac:dyDescent="0.2">
      <c r="A13218" s="35" t="s">
        <v>3182</v>
      </c>
      <c r="B13218" s="34" t="s">
        <v>8569</v>
      </c>
      <c r="C13218" s="45" t="s">
        <v>8567</v>
      </c>
      <c r="D13218" s="23" t="s">
        <v>5751</v>
      </c>
      <c r="E13218" s="23" t="s">
        <v>72</v>
      </c>
      <c r="F13218" s="40">
        <v>1</v>
      </c>
      <c r="G13218" s="25">
        <v>31096</v>
      </c>
      <c r="H13218" s="25">
        <v>31096</v>
      </c>
      <c r="I13218" s="25"/>
      <c r="J13218" s="58" t="e">
        <f>HYPERLINK("#"&amp;"Insumos"&amp;"!A"&amp;MATCH($B13218,#REF!,0),"Ins "&amp;$B13218)</f>
        <v>#REF!</v>
      </c>
      <c r="M13218" s="220"/>
    </row>
    <row r="13219" spans="1:13" ht="25.5" x14ac:dyDescent="0.2">
      <c r="A13219" s="35" t="s">
        <v>3182</v>
      </c>
      <c r="B13219" s="1" t="s">
        <v>1059</v>
      </c>
      <c r="C13219" s="45" t="s">
        <v>8930</v>
      </c>
      <c r="D13219" s="23" t="s">
        <v>5751</v>
      </c>
      <c r="E13219" s="23" t="s">
        <v>4134</v>
      </c>
      <c r="F13219" s="40">
        <v>1</v>
      </c>
      <c r="G13219" s="25">
        <v>182936</v>
      </c>
      <c r="H13219" s="25">
        <v>182936</v>
      </c>
      <c r="I13219" s="25"/>
      <c r="J13219" s="58" t="e">
        <f>HYPERLINK("#"&amp;"Insumos"&amp;"!A"&amp;MATCH($B13219,#REF!,0),"Ins "&amp;$B13219)</f>
        <v>#REF!</v>
      </c>
      <c r="M13219" s="220"/>
    </row>
    <row r="13220" spans="1:13" ht="25.5" x14ac:dyDescent="0.2">
      <c r="A13220" s="35" t="s">
        <v>3182</v>
      </c>
      <c r="B13220" s="1" t="s">
        <v>5490</v>
      </c>
      <c r="C13220" s="45" t="s">
        <v>1095</v>
      </c>
      <c r="D13220" s="23" t="s">
        <v>5751</v>
      </c>
      <c r="E13220" s="23" t="s">
        <v>4134</v>
      </c>
      <c r="F13220" s="40">
        <v>1</v>
      </c>
      <c r="G13220" s="25">
        <v>307361</v>
      </c>
      <c r="H13220" s="25">
        <v>307361</v>
      </c>
      <c r="I13220" s="25"/>
      <c r="J13220" s="58" t="e">
        <f>HYPERLINK("#"&amp;"Insumos"&amp;"!A"&amp;MATCH($B13220,#REF!,0),"Ins "&amp;$B13220)</f>
        <v>#REF!</v>
      </c>
      <c r="M13220" s="220"/>
    </row>
    <row r="13221" spans="1:13" ht="51" x14ac:dyDescent="0.2">
      <c r="A13221" s="36" t="s">
        <v>3184</v>
      </c>
      <c r="B13221" s="26" t="s">
        <v>6816</v>
      </c>
      <c r="C13221" s="79" t="s">
        <v>8931</v>
      </c>
      <c r="D13221" s="37" t="s">
        <v>5608</v>
      </c>
      <c r="E13221" s="37" t="s">
        <v>4134</v>
      </c>
      <c r="F13221" s="41"/>
      <c r="G13221" s="27"/>
      <c r="H13221" s="27"/>
      <c r="I13221" s="27">
        <v>511866</v>
      </c>
      <c r="M13221" s="220">
        <f t="shared" si="206"/>
        <v>670340</v>
      </c>
    </row>
    <row r="13222" spans="1:13" x14ac:dyDescent="0.2">
      <c r="A13222" s="35" t="s">
        <v>3184</v>
      </c>
      <c r="B13222" s="1" t="s">
        <v>5573</v>
      </c>
      <c r="C13222" s="45" t="s">
        <v>973</v>
      </c>
      <c r="D13222" s="23" t="s">
        <v>5734</v>
      </c>
      <c r="E13222" s="23" t="s">
        <v>4141</v>
      </c>
      <c r="F13222" s="40">
        <v>1.18</v>
      </c>
      <c r="G13222" s="25">
        <v>41652</v>
      </c>
      <c r="H13222" s="25">
        <v>49149</v>
      </c>
      <c r="I13222" s="25"/>
      <c r="J13222" s="58" t="e">
        <f>HYPERLINK("#"&amp;"Insumos"&amp;"!A"&amp;MATCH($B13222,#REF!,0),"Ins "&amp;$B13222)</f>
        <v>#REF!</v>
      </c>
      <c r="M13222" s="220"/>
    </row>
    <row r="13223" spans="1:13" x14ac:dyDescent="0.2">
      <c r="A13223" s="35" t="s">
        <v>3184</v>
      </c>
      <c r="B13223" s="1" t="s">
        <v>263</v>
      </c>
      <c r="C13223" s="45" t="s">
        <v>696</v>
      </c>
      <c r="D13223" s="23" t="s">
        <v>5534</v>
      </c>
      <c r="E13223" s="23" t="s">
        <v>4140</v>
      </c>
      <c r="F13223" s="40">
        <v>3.4799999999999998E-2</v>
      </c>
      <c r="G13223" s="25">
        <v>187426</v>
      </c>
      <c r="H13223" s="25">
        <v>6522</v>
      </c>
      <c r="I13223" s="25"/>
      <c r="J13223" s="58" t="e">
        <f>HYPERLINK("#"&amp;"Insumos"&amp;"!A"&amp;MATCH($B13223,#REF!,0),"Ins "&amp;$B13223)</f>
        <v>#REF!</v>
      </c>
      <c r="M13223" s="220"/>
    </row>
    <row r="13224" spans="1:13" x14ac:dyDescent="0.2">
      <c r="A13224" s="35" t="s">
        <v>3184</v>
      </c>
      <c r="B13224" s="1" t="s">
        <v>5533</v>
      </c>
      <c r="C13224" s="45" t="s">
        <v>5892</v>
      </c>
      <c r="D13224" s="23" t="s">
        <v>977</v>
      </c>
      <c r="E13224" s="23" t="s">
        <v>4134</v>
      </c>
      <c r="F13224" s="40">
        <v>0.1</v>
      </c>
      <c r="G13224" s="25">
        <v>3623</v>
      </c>
      <c r="H13224" s="25">
        <v>362</v>
      </c>
      <c r="I13224" s="25"/>
      <c r="J13224" s="58" t="e">
        <f>HYPERLINK("#"&amp;"Insumos"&amp;"!A"&amp;MATCH($B13224,#REF!,0),"Ins "&amp;$B13224)</f>
        <v>#REF!</v>
      </c>
      <c r="M13224" s="220"/>
    </row>
    <row r="13225" spans="1:13" x14ac:dyDescent="0.2">
      <c r="A13225" s="35" t="s">
        <v>3184</v>
      </c>
      <c r="B13225" s="1" t="s">
        <v>5007</v>
      </c>
      <c r="C13225" s="45" t="s">
        <v>720</v>
      </c>
      <c r="D13225" s="23" t="s">
        <v>5751</v>
      </c>
      <c r="E13225" s="23" t="s">
        <v>4134</v>
      </c>
      <c r="F13225" s="40">
        <v>1.3</v>
      </c>
      <c r="G13225" s="25">
        <v>1897</v>
      </c>
      <c r="H13225" s="25">
        <v>2466</v>
      </c>
      <c r="I13225" s="25"/>
      <c r="J13225" s="58" t="e">
        <f>HYPERLINK("#"&amp;"Insumos"&amp;"!A"&amp;MATCH($B13225,#REF!,0),"Ins "&amp;$B13225)</f>
        <v>#REF!</v>
      </c>
      <c r="M13225" s="220"/>
    </row>
    <row r="13226" spans="1:13" x14ac:dyDescent="0.2">
      <c r="A13226" s="35" t="s">
        <v>3184</v>
      </c>
      <c r="B13226" s="1" t="s">
        <v>5285</v>
      </c>
      <c r="C13226" s="45" t="s">
        <v>1253</v>
      </c>
      <c r="D13226" s="23" t="s">
        <v>5751</v>
      </c>
      <c r="E13226" s="23" t="s">
        <v>4134</v>
      </c>
      <c r="F13226" s="40">
        <v>1</v>
      </c>
      <c r="G13226" s="25">
        <v>5439</v>
      </c>
      <c r="H13226" s="25">
        <v>5439</v>
      </c>
      <c r="I13226" s="25"/>
      <c r="J13226" s="58" t="e">
        <f>HYPERLINK("#"&amp;"Insumos"&amp;"!A"&amp;MATCH($B13226,#REF!,0),"Ins "&amp;$B13226)</f>
        <v>#REF!</v>
      </c>
      <c r="M13226" s="220"/>
    </row>
    <row r="13227" spans="1:13" x14ac:dyDescent="0.2">
      <c r="A13227" s="35" t="s">
        <v>3184</v>
      </c>
      <c r="B13227" s="34" t="s">
        <v>8569</v>
      </c>
      <c r="C13227" s="45" t="s">
        <v>8567</v>
      </c>
      <c r="D13227" s="23" t="s">
        <v>5751</v>
      </c>
      <c r="E13227" s="23" t="s">
        <v>72</v>
      </c>
      <c r="F13227" s="40">
        <v>1</v>
      </c>
      <c r="G13227" s="25">
        <v>31096</v>
      </c>
      <c r="H13227" s="25">
        <v>31096</v>
      </c>
      <c r="I13227" s="25"/>
      <c r="J13227" s="58" t="e">
        <f>HYPERLINK("#"&amp;"Insumos"&amp;"!A"&amp;MATCH($B13227,#REF!,0),"Ins "&amp;$B13227)</f>
        <v>#REF!</v>
      </c>
      <c r="M13227" s="220"/>
    </row>
    <row r="13228" spans="1:13" ht="25.5" x14ac:dyDescent="0.2">
      <c r="A13228" s="35" t="s">
        <v>3184</v>
      </c>
      <c r="B13228" s="1" t="s">
        <v>1059</v>
      </c>
      <c r="C13228" s="45" t="s">
        <v>8930</v>
      </c>
      <c r="D13228" s="23" t="s">
        <v>5751</v>
      </c>
      <c r="E13228" s="23" t="s">
        <v>4134</v>
      </c>
      <c r="F13228" s="40">
        <v>1</v>
      </c>
      <c r="G13228" s="25">
        <v>182936</v>
      </c>
      <c r="H13228" s="25">
        <v>182936</v>
      </c>
      <c r="I13228" s="25"/>
      <c r="J13228" s="58" t="e">
        <f>HYPERLINK("#"&amp;"Insumos"&amp;"!A"&amp;MATCH($B13228,#REF!,0),"Ins "&amp;$B13228)</f>
        <v>#REF!</v>
      </c>
      <c r="M13228" s="220"/>
    </row>
    <row r="13229" spans="1:13" ht="25.5" x14ac:dyDescent="0.2">
      <c r="A13229" s="35" t="s">
        <v>3184</v>
      </c>
      <c r="B13229" s="1" t="s">
        <v>5489</v>
      </c>
      <c r="C13229" s="45" t="s">
        <v>1094</v>
      </c>
      <c r="D13229" s="23" t="s">
        <v>5751</v>
      </c>
      <c r="E13229" s="23" t="s">
        <v>4134</v>
      </c>
      <c r="F13229" s="40">
        <v>1</v>
      </c>
      <c r="G13229" s="25">
        <v>233896</v>
      </c>
      <c r="H13229" s="25">
        <v>233896</v>
      </c>
      <c r="I13229" s="25"/>
      <c r="J13229" s="58" t="e">
        <f>HYPERLINK("#"&amp;"Insumos"&amp;"!A"&amp;MATCH($B13229,#REF!,0),"Ins "&amp;$B13229)</f>
        <v>#REF!</v>
      </c>
      <c r="M13229" s="220"/>
    </row>
    <row r="13230" spans="1:13" ht="38.25" x14ac:dyDescent="0.2">
      <c r="A13230" s="36" t="s">
        <v>3186</v>
      </c>
      <c r="B13230" s="26" t="s">
        <v>6816</v>
      </c>
      <c r="C13230" s="79" t="s">
        <v>8932</v>
      </c>
      <c r="D13230" s="37" t="s">
        <v>5608</v>
      </c>
      <c r="E13230" s="37" t="s">
        <v>4134</v>
      </c>
      <c r="F13230" s="41"/>
      <c r="G13230" s="27"/>
      <c r="H13230" s="27"/>
      <c r="I13230" s="27">
        <v>203013</v>
      </c>
      <c r="M13230" s="220">
        <f t="shared" si="206"/>
        <v>265866</v>
      </c>
    </row>
    <row r="13231" spans="1:13" x14ac:dyDescent="0.2">
      <c r="A13231" s="35" t="s">
        <v>3186</v>
      </c>
      <c r="B13231" s="1" t="s">
        <v>5573</v>
      </c>
      <c r="C13231" s="45" t="s">
        <v>973</v>
      </c>
      <c r="D13231" s="23" t="s">
        <v>5734</v>
      </c>
      <c r="E13231" s="23" t="s">
        <v>4141</v>
      </c>
      <c r="F13231" s="40">
        <v>1.02</v>
      </c>
      <c r="G13231" s="25">
        <v>41652</v>
      </c>
      <c r="H13231" s="25">
        <v>42485</v>
      </c>
      <c r="I13231" s="25"/>
      <c r="J13231" s="58" t="e">
        <f>HYPERLINK("#"&amp;"Insumos"&amp;"!A"&amp;MATCH($B13231,#REF!,0),"Ins "&amp;$B13231)</f>
        <v>#REF!</v>
      </c>
      <c r="M13231" s="220"/>
    </row>
    <row r="13232" spans="1:13" x14ac:dyDescent="0.2">
      <c r="A13232" s="35" t="s">
        <v>3186</v>
      </c>
      <c r="B13232" s="1" t="s">
        <v>263</v>
      </c>
      <c r="C13232" s="45" t="s">
        <v>696</v>
      </c>
      <c r="D13232" s="23" t="s">
        <v>5534</v>
      </c>
      <c r="E13232" s="23" t="s">
        <v>4140</v>
      </c>
      <c r="F13232" s="40">
        <v>2.3300000000000001E-2</v>
      </c>
      <c r="G13232" s="25">
        <v>187426</v>
      </c>
      <c r="H13232" s="25">
        <v>4367</v>
      </c>
      <c r="I13232" s="25"/>
      <c r="J13232" s="58" t="e">
        <f>HYPERLINK("#"&amp;"Insumos"&amp;"!A"&amp;MATCH($B13232,#REF!,0),"Ins "&amp;$B13232)</f>
        <v>#REF!</v>
      </c>
      <c r="M13232" s="220"/>
    </row>
    <row r="13233" spans="1:13" x14ac:dyDescent="0.2">
      <c r="A13233" s="35" t="s">
        <v>3186</v>
      </c>
      <c r="B13233" s="1" t="s">
        <v>5533</v>
      </c>
      <c r="C13233" s="45" t="s">
        <v>5892</v>
      </c>
      <c r="D13233" s="23" t="s">
        <v>977</v>
      </c>
      <c r="E13233" s="23" t="s">
        <v>4134</v>
      </c>
      <c r="F13233" s="40">
        <v>0.1</v>
      </c>
      <c r="G13233" s="25">
        <v>3623</v>
      </c>
      <c r="H13233" s="25">
        <v>362</v>
      </c>
      <c r="I13233" s="25"/>
      <c r="J13233" s="58" t="e">
        <f>HYPERLINK("#"&amp;"Insumos"&amp;"!A"&amp;MATCH($B13233,#REF!,0),"Ins "&amp;$B13233)</f>
        <v>#REF!</v>
      </c>
      <c r="M13233" s="220"/>
    </row>
    <row r="13234" spans="1:13" x14ac:dyDescent="0.2">
      <c r="A13234" s="35" t="s">
        <v>3186</v>
      </c>
      <c r="B13234" s="1" t="s">
        <v>5007</v>
      </c>
      <c r="C13234" s="45" t="s">
        <v>720</v>
      </c>
      <c r="D13234" s="23" t="s">
        <v>5751</v>
      </c>
      <c r="E13234" s="23" t="s">
        <v>4134</v>
      </c>
      <c r="F13234" s="40">
        <v>1.1000000000000001</v>
      </c>
      <c r="G13234" s="25">
        <v>1897</v>
      </c>
      <c r="H13234" s="25">
        <v>2087</v>
      </c>
      <c r="I13234" s="25"/>
      <c r="J13234" s="58" t="e">
        <f>HYPERLINK("#"&amp;"Insumos"&amp;"!A"&amp;MATCH($B13234,#REF!,0),"Ins "&amp;$B13234)</f>
        <v>#REF!</v>
      </c>
      <c r="M13234" s="220"/>
    </row>
    <row r="13235" spans="1:13" x14ac:dyDescent="0.2">
      <c r="A13235" s="35" t="s">
        <v>3186</v>
      </c>
      <c r="B13235" s="34" t="s">
        <v>8569</v>
      </c>
      <c r="C13235" s="45" t="s">
        <v>8567</v>
      </c>
      <c r="D13235" s="23" t="s">
        <v>5751</v>
      </c>
      <c r="E13235" s="23" t="s">
        <v>72</v>
      </c>
      <c r="F13235" s="40">
        <v>1</v>
      </c>
      <c r="G13235" s="25">
        <v>31096</v>
      </c>
      <c r="H13235" s="25">
        <v>31096</v>
      </c>
      <c r="I13235" s="25"/>
      <c r="J13235" s="58" t="e">
        <f>HYPERLINK("#"&amp;"Insumos"&amp;"!A"&amp;MATCH($B13235,#REF!,0),"Ins "&amp;$B13235)</f>
        <v>#REF!</v>
      </c>
      <c r="M13235" s="220"/>
    </row>
    <row r="13236" spans="1:13" x14ac:dyDescent="0.2">
      <c r="A13236" s="35" t="s">
        <v>3186</v>
      </c>
      <c r="B13236" s="34" t="s">
        <v>8933</v>
      </c>
      <c r="C13236" s="45" t="s">
        <v>8934</v>
      </c>
      <c r="D13236" s="23" t="s">
        <v>5751</v>
      </c>
      <c r="E13236" s="23" t="s">
        <v>4134</v>
      </c>
      <c r="F13236" s="40">
        <v>1</v>
      </c>
      <c r="G13236" s="25">
        <v>122616</v>
      </c>
      <c r="H13236" s="25">
        <v>122616</v>
      </c>
      <c r="I13236" s="25"/>
      <c r="J13236" s="58" t="e">
        <f>HYPERLINK("#"&amp;"Insumos"&amp;"!A"&amp;MATCH($B13236,#REF!,0),"Ins "&amp;$B13236)</f>
        <v>#REF!</v>
      </c>
      <c r="M13236" s="220"/>
    </row>
    <row r="13237" spans="1:13" ht="41.65" customHeight="1" x14ac:dyDescent="0.2">
      <c r="A13237" s="36" t="s">
        <v>3189</v>
      </c>
      <c r="B13237" s="26" t="s">
        <v>6816</v>
      </c>
      <c r="C13237" s="79" t="s">
        <v>8916</v>
      </c>
      <c r="D13237" s="37" t="s">
        <v>5608</v>
      </c>
      <c r="E13237" s="37" t="s">
        <v>4134</v>
      </c>
      <c r="F13237" s="41"/>
      <c r="G13237" s="27"/>
      <c r="H13237" s="27"/>
      <c r="I13237" s="27">
        <v>118156</v>
      </c>
      <c r="M13237" s="220">
        <f t="shared" si="206"/>
        <v>154737</v>
      </c>
    </row>
    <row r="13238" spans="1:13" x14ac:dyDescent="0.2">
      <c r="A13238" s="35" t="s">
        <v>3189</v>
      </c>
      <c r="B13238" s="1" t="s">
        <v>5573</v>
      </c>
      <c r="C13238" s="45" t="s">
        <v>973</v>
      </c>
      <c r="D13238" s="23" t="s">
        <v>5734</v>
      </c>
      <c r="E13238" s="23" t="s">
        <v>4141</v>
      </c>
      <c r="F13238" s="40">
        <v>1.25</v>
      </c>
      <c r="G13238" s="25">
        <v>41652</v>
      </c>
      <c r="H13238" s="25">
        <v>52065</v>
      </c>
      <c r="I13238" s="25"/>
      <c r="J13238" s="58" t="e">
        <f>HYPERLINK("#"&amp;"Insumos"&amp;"!A"&amp;MATCH($B13238,#REF!,0),"Ins "&amp;$B13238)</f>
        <v>#REF!</v>
      </c>
      <c r="M13238" s="220"/>
    </row>
    <row r="13239" spans="1:13" x14ac:dyDescent="0.2">
      <c r="A13239" s="35" t="s">
        <v>3189</v>
      </c>
      <c r="B13239" s="1" t="s">
        <v>263</v>
      </c>
      <c r="C13239" s="45" t="s">
        <v>696</v>
      </c>
      <c r="D13239" s="23" t="s">
        <v>5534</v>
      </c>
      <c r="E13239" s="23" t="s">
        <v>4140</v>
      </c>
      <c r="F13239" s="40">
        <v>6.4000000000000003E-3</v>
      </c>
      <c r="G13239" s="25">
        <v>187426</v>
      </c>
      <c r="H13239" s="25">
        <v>1200</v>
      </c>
      <c r="I13239" s="25"/>
      <c r="J13239" s="58" t="e">
        <f>HYPERLINK("#"&amp;"Insumos"&amp;"!A"&amp;MATCH($B13239,#REF!,0),"Ins "&amp;$B13239)</f>
        <v>#REF!</v>
      </c>
      <c r="M13239" s="220"/>
    </row>
    <row r="13240" spans="1:13" x14ac:dyDescent="0.2">
      <c r="A13240" s="35" t="s">
        <v>3189</v>
      </c>
      <c r="B13240" s="1" t="s">
        <v>5533</v>
      </c>
      <c r="C13240" s="45" t="s">
        <v>5892</v>
      </c>
      <c r="D13240" s="23" t="s">
        <v>977</v>
      </c>
      <c r="E13240" s="23" t="s">
        <v>4134</v>
      </c>
      <c r="F13240" s="40">
        <v>0.1</v>
      </c>
      <c r="G13240" s="25">
        <v>3623</v>
      </c>
      <c r="H13240" s="25">
        <v>362</v>
      </c>
      <c r="I13240" s="25"/>
      <c r="J13240" s="58" t="e">
        <f>HYPERLINK("#"&amp;"Insumos"&amp;"!A"&amp;MATCH($B13240,#REF!,0),"Ins "&amp;$B13240)</f>
        <v>#REF!</v>
      </c>
      <c r="M13240" s="220"/>
    </row>
    <row r="13241" spans="1:13" x14ac:dyDescent="0.2">
      <c r="A13241" s="35" t="s">
        <v>3189</v>
      </c>
      <c r="B13241" s="1" t="s">
        <v>5007</v>
      </c>
      <c r="C13241" s="45" t="s">
        <v>720</v>
      </c>
      <c r="D13241" s="23" t="s">
        <v>5751</v>
      </c>
      <c r="E13241" s="23" t="s">
        <v>4134</v>
      </c>
      <c r="F13241" s="40">
        <v>1.4</v>
      </c>
      <c r="G13241" s="25">
        <v>1897</v>
      </c>
      <c r="H13241" s="25">
        <v>2656</v>
      </c>
      <c r="I13241" s="25"/>
      <c r="J13241" s="58" t="e">
        <f>HYPERLINK("#"&amp;"Insumos"&amp;"!A"&amp;MATCH($B13241,#REF!,0),"Ins "&amp;$B13241)</f>
        <v>#REF!</v>
      </c>
      <c r="M13241" s="220"/>
    </row>
    <row r="13242" spans="1:13" ht="25.5" x14ac:dyDescent="0.2">
      <c r="A13242" s="35" t="s">
        <v>3189</v>
      </c>
      <c r="B13242" s="1" t="s">
        <v>1640</v>
      </c>
      <c r="C13242" s="45" t="s">
        <v>1083</v>
      </c>
      <c r="D13242" s="23" t="s">
        <v>5751</v>
      </c>
      <c r="E13242" s="23" t="s">
        <v>4134</v>
      </c>
      <c r="F13242" s="40">
        <v>1</v>
      </c>
      <c r="G13242" s="25">
        <v>61873</v>
      </c>
      <c r="H13242" s="25">
        <v>61873</v>
      </c>
      <c r="I13242" s="25"/>
      <c r="J13242" s="58" t="e">
        <f>HYPERLINK("#"&amp;"Insumos"&amp;"!A"&amp;MATCH($B13242,#REF!,0),"Ins "&amp;$B13242)</f>
        <v>#REF!</v>
      </c>
      <c r="M13242" s="220"/>
    </row>
    <row r="13243" spans="1:13" ht="38.25" x14ac:dyDescent="0.2">
      <c r="A13243" s="36" t="s">
        <v>3190</v>
      </c>
      <c r="B13243" s="26" t="s">
        <v>6816</v>
      </c>
      <c r="C13243" s="79" t="s">
        <v>8917</v>
      </c>
      <c r="D13243" s="37" t="s">
        <v>5608</v>
      </c>
      <c r="E13243" s="37" t="s">
        <v>4134</v>
      </c>
      <c r="F13243" s="41"/>
      <c r="G13243" s="27"/>
      <c r="H13243" s="27"/>
      <c r="I13243" s="27">
        <v>216667</v>
      </c>
      <c r="M13243" s="220">
        <f t="shared" si="206"/>
        <v>283747</v>
      </c>
    </row>
    <row r="13244" spans="1:13" x14ac:dyDescent="0.2">
      <c r="A13244" s="35" t="s">
        <v>3190</v>
      </c>
      <c r="B13244" s="1" t="s">
        <v>5573</v>
      </c>
      <c r="C13244" s="45" t="s">
        <v>973</v>
      </c>
      <c r="D13244" s="23" t="s">
        <v>5734</v>
      </c>
      <c r="E13244" s="23" t="s">
        <v>4141</v>
      </c>
      <c r="F13244" s="40">
        <v>1.25</v>
      </c>
      <c r="G13244" s="25">
        <v>41652</v>
      </c>
      <c r="H13244" s="25">
        <v>52065</v>
      </c>
      <c r="I13244" s="25"/>
      <c r="J13244" s="58" t="e">
        <f>HYPERLINK("#"&amp;"Insumos"&amp;"!A"&amp;MATCH($B13244,#REF!,0),"Ins "&amp;$B13244)</f>
        <v>#REF!</v>
      </c>
      <c r="M13244" s="220"/>
    </row>
    <row r="13245" spans="1:13" x14ac:dyDescent="0.2">
      <c r="A13245" s="35" t="s">
        <v>3190</v>
      </c>
      <c r="B13245" s="1" t="s">
        <v>263</v>
      </c>
      <c r="C13245" s="45" t="s">
        <v>696</v>
      </c>
      <c r="D13245" s="23" t="s">
        <v>5534</v>
      </c>
      <c r="E13245" s="23" t="s">
        <v>4140</v>
      </c>
      <c r="F13245" s="40">
        <v>1.37E-2</v>
      </c>
      <c r="G13245" s="25">
        <v>187426</v>
      </c>
      <c r="H13245" s="25">
        <v>2568</v>
      </c>
      <c r="I13245" s="25"/>
      <c r="J13245" s="58" t="e">
        <f>HYPERLINK("#"&amp;"Insumos"&amp;"!A"&amp;MATCH($B13245,#REF!,0),"Ins "&amp;$B13245)</f>
        <v>#REF!</v>
      </c>
      <c r="M13245" s="220"/>
    </row>
    <row r="13246" spans="1:13" x14ac:dyDescent="0.2">
      <c r="A13246" s="35" t="s">
        <v>3190</v>
      </c>
      <c r="B13246" s="1" t="s">
        <v>5533</v>
      </c>
      <c r="C13246" s="45" t="s">
        <v>5892</v>
      </c>
      <c r="D13246" s="23" t="s">
        <v>977</v>
      </c>
      <c r="E13246" s="23" t="s">
        <v>4134</v>
      </c>
      <c r="F13246" s="40">
        <v>0.1</v>
      </c>
      <c r="G13246" s="25">
        <v>3623</v>
      </c>
      <c r="H13246" s="25">
        <v>362</v>
      </c>
      <c r="I13246" s="25"/>
      <c r="J13246" s="58" t="e">
        <f>HYPERLINK("#"&amp;"Insumos"&amp;"!A"&amp;MATCH($B13246,#REF!,0),"Ins "&amp;$B13246)</f>
        <v>#REF!</v>
      </c>
      <c r="M13246" s="220"/>
    </row>
    <row r="13247" spans="1:13" x14ac:dyDescent="0.2">
      <c r="A13247" s="35" t="s">
        <v>3190</v>
      </c>
      <c r="B13247" s="1" t="s">
        <v>5007</v>
      </c>
      <c r="C13247" s="45" t="s">
        <v>720</v>
      </c>
      <c r="D13247" s="23" t="s">
        <v>5751</v>
      </c>
      <c r="E13247" s="23" t="s">
        <v>4134</v>
      </c>
      <c r="F13247" s="40">
        <v>1.4</v>
      </c>
      <c r="G13247" s="25">
        <v>1897</v>
      </c>
      <c r="H13247" s="25">
        <v>2656</v>
      </c>
      <c r="I13247" s="25"/>
      <c r="J13247" s="58" t="e">
        <f>HYPERLINK("#"&amp;"Insumos"&amp;"!A"&amp;MATCH($B13247,#REF!,0),"Ins "&amp;$B13247)</f>
        <v>#REF!</v>
      </c>
      <c r="M13247" s="220"/>
    </row>
    <row r="13248" spans="1:13" ht="38.25" x14ac:dyDescent="0.2">
      <c r="A13248" s="35" t="s">
        <v>3190</v>
      </c>
      <c r="B13248" s="1" t="s">
        <v>1638</v>
      </c>
      <c r="C13248" s="45" t="s">
        <v>1081</v>
      </c>
      <c r="D13248" s="23" t="s">
        <v>5751</v>
      </c>
      <c r="E13248" s="23" t="s">
        <v>4134</v>
      </c>
      <c r="F13248" s="40">
        <v>1</v>
      </c>
      <c r="G13248" s="25">
        <v>159016</v>
      </c>
      <c r="H13248" s="25">
        <v>159016</v>
      </c>
      <c r="I13248" s="25"/>
      <c r="J13248" s="58" t="e">
        <f>HYPERLINK("#"&amp;"Insumos"&amp;"!A"&amp;MATCH($B13248,#REF!,0),"Ins "&amp;$B13248)</f>
        <v>#REF!</v>
      </c>
      <c r="M13248" s="220"/>
    </row>
    <row r="13249" spans="1:13" ht="38.25" x14ac:dyDescent="0.2">
      <c r="A13249" s="36" t="s">
        <v>3181</v>
      </c>
      <c r="B13249" s="26" t="s">
        <v>6816</v>
      </c>
      <c r="C13249" s="79" t="s">
        <v>8918</v>
      </c>
      <c r="D13249" s="37" t="s">
        <v>5608</v>
      </c>
      <c r="E13249" s="37" t="s">
        <v>4134</v>
      </c>
      <c r="F13249" s="41"/>
      <c r="G13249" s="27"/>
      <c r="H13249" s="27"/>
      <c r="I13249" s="27">
        <v>1043392</v>
      </c>
      <c r="M13249" s="220">
        <f t="shared" si="206"/>
        <v>1366426</v>
      </c>
    </row>
    <row r="13250" spans="1:13" x14ac:dyDescent="0.2">
      <c r="A13250" s="35" t="s">
        <v>3181</v>
      </c>
      <c r="B13250" s="1" t="s">
        <v>5573</v>
      </c>
      <c r="C13250" s="45" t="s">
        <v>973</v>
      </c>
      <c r="D13250" s="23" t="s">
        <v>5734</v>
      </c>
      <c r="E13250" s="23" t="s">
        <v>4141</v>
      </c>
      <c r="F13250" s="40">
        <v>2.27</v>
      </c>
      <c r="G13250" s="25">
        <v>41652</v>
      </c>
      <c r="H13250" s="25">
        <v>94550</v>
      </c>
      <c r="I13250" s="25"/>
      <c r="J13250" s="58" t="e">
        <f>HYPERLINK("#"&amp;"Insumos"&amp;"!A"&amp;MATCH($B13250,#REF!,0),"Ins "&amp;$B13250)</f>
        <v>#REF!</v>
      </c>
      <c r="M13250" s="220"/>
    </row>
    <row r="13251" spans="1:13" x14ac:dyDescent="0.2">
      <c r="A13251" s="35" t="s">
        <v>3181</v>
      </c>
      <c r="B13251" s="1" t="s">
        <v>263</v>
      </c>
      <c r="C13251" s="45" t="s">
        <v>696</v>
      </c>
      <c r="D13251" s="23" t="s">
        <v>5534</v>
      </c>
      <c r="E13251" s="23" t="s">
        <v>4140</v>
      </c>
      <c r="F13251" s="40">
        <v>9.5000000000000001E-2</v>
      </c>
      <c r="G13251" s="25">
        <v>187426</v>
      </c>
      <c r="H13251" s="25">
        <v>17805</v>
      </c>
      <c r="I13251" s="25"/>
      <c r="J13251" s="58" t="e">
        <f>HYPERLINK("#"&amp;"Insumos"&amp;"!A"&amp;MATCH($B13251,#REF!,0),"Ins "&amp;$B13251)</f>
        <v>#REF!</v>
      </c>
      <c r="M13251" s="220"/>
    </row>
    <row r="13252" spans="1:13" x14ac:dyDescent="0.2">
      <c r="A13252" s="35" t="s">
        <v>3181</v>
      </c>
      <c r="B13252" s="1" t="s">
        <v>5533</v>
      </c>
      <c r="C13252" s="45" t="s">
        <v>5892</v>
      </c>
      <c r="D13252" s="23" t="s">
        <v>977</v>
      </c>
      <c r="E13252" s="23" t="s">
        <v>4134</v>
      </c>
      <c r="F13252" s="40">
        <v>1</v>
      </c>
      <c r="G13252" s="25">
        <v>3623</v>
      </c>
      <c r="H13252" s="25">
        <v>3623</v>
      </c>
      <c r="I13252" s="25"/>
      <c r="J13252" s="58" t="e">
        <f>HYPERLINK("#"&amp;"Insumos"&amp;"!A"&amp;MATCH($B13252,#REF!,0),"Ins "&amp;$B13252)</f>
        <v>#REF!</v>
      </c>
      <c r="M13252" s="220"/>
    </row>
    <row r="13253" spans="1:13" x14ac:dyDescent="0.2">
      <c r="A13253" s="35" t="s">
        <v>3181</v>
      </c>
      <c r="B13253" s="1" t="s">
        <v>5007</v>
      </c>
      <c r="C13253" s="45" t="s">
        <v>720</v>
      </c>
      <c r="D13253" s="23" t="s">
        <v>5751</v>
      </c>
      <c r="E13253" s="23" t="s">
        <v>4134</v>
      </c>
      <c r="F13253" s="40">
        <v>2.6</v>
      </c>
      <c r="G13253" s="25">
        <v>1897</v>
      </c>
      <c r="H13253" s="25">
        <v>4932</v>
      </c>
      <c r="I13253" s="25"/>
      <c r="J13253" s="58" t="e">
        <f>HYPERLINK("#"&amp;"Insumos"&amp;"!A"&amp;MATCH($B13253,#REF!,0),"Ins "&amp;$B13253)</f>
        <v>#REF!</v>
      </c>
      <c r="M13253" s="220"/>
    </row>
    <row r="13254" spans="1:13" ht="25.5" x14ac:dyDescent="0.2">
      <c r="A13254" s="35" t="s">
        <v>3181</v>
      </c>
      <c r="B13254" s="1" t="s">
        <v>5495</v>
      </c>
      <c r="C13254" s="45" t="s">
        <v>1099</v>
      </c>
      <c r="D13254" s="23" t="s">
        <v>5751</v>
      </c>
      <c r="E13254" s="23" t="s">
        <v>4134</v>
      </c>
      <c r="F13254" s="40">
        <v>1</v>
      </c>
      <c r="G13254" s="25">
        <v>922482</v>
      </c>
      <c r="H13254" s="25">
        <v>922482</v>
      </c>
      <c r="I13254" s="25"/>
      <c r="J13254" s="58" t="e">
        <f>HYPERLINK("#"&amp;"Insumos"&amp;"!A"&amp;MATCH($B13254,#REF!,0),"Ins "&amp;$B13254)</f>
        <v>#REF!</v>
      </c>
      <c r="M13254" s="220"/>
    </row>
    <row r="13255" spans="1:13" ht="38.25" x14ac:dyDescent="0.2">
      <c r="A13255" s="36" t="s">
        <v>3183</v>
      </c>
      <c r="B13255" s="26" t="s">
        <v>6816</v>
      </c>
      <c r="C13255" s="79" t="s">
        <v>8919</v>
      </c>
      <c r="D13255" s="37" t="s">
        <v>5608</v>
      </c>
      <c r="E13255" s="37" t="s">
        <v>4134</v>
      </c>
      <c r="F13255" s="41"/>
      <c r="G13255" s="27"/>
      <c r="H13255" s="27"/>
      <c r="I13255" s="27">
        <v>361626</v>
      </c>
      <c r="M13255" s="220">
        <f t="shared" ref="M13255:M13311" si="207">ROUND(I13255*(1+$L$2),0)</f>
        <v>473585</v>
      </c>
    </row>
    <row r="13256" spans="1:13" x14ac:dyDescent="0.2">
      <c r="A13256" s="35" t="s">
        <v>3183</v>
      </c>
      <c r="B13256" s="1" t="s">
        <v>5573</v>
      </c>
      <c r="C13256" s="45" t="s">
        <v>973</v>
      </c>
      <c r="D13256" s="23" t="s">
        <v>5734</v>
      </c>
      <c r="E13256" s="23" t="s">
        <v>4141</v>
      </c>
      <c r="F13256" s="40">
        <v>1.18</v>
      </c>
      <c r="G13256" s="25">
        <v>41652</v>
      </c>
      <c r="H13256" s="25">
        <v>49149</v>
      </c>
      <c r="I13256" s="25"/>
      <c r="J13256" s="58" t="e">
        <f>HYPERLINK("#"&amp;"Insumos"&amp;"!A"&amp;MATCH($B13256,#REF!,0),"Ins "&amp;$B13256)</f>
        <v>#REF!</v>
      </c>
      <c r="M13256" s="220"/>
    </row>
    <row r="13257" spans="1:13" x14ac:dyDescent="0.2">
      <c r="A13257" s="35" t="s">
        <v>3183</v>
      </c>
      <c r="B13257" s="1" t="s">
        <v>263</v>
      </c>
      <c r="C13257" s="45" t="s">
        <v>696</v>
      </c>
      <c r="D13257" s="23" t="s">
        <v>5534</v>
      </c>
      <c r="E13257" s="23" t="s">
        <v>4140</v>
      </c>
      <c r="F13257" s="40">
        <v>3.1300000000000001E-2</v>
      </c>
      <c r="G13257" s="25">
        <v>187426</v>
      </c>
      <c r="H13257" s="25">
        <v>5866</v>
      </c>
      <c r="I13257" s="25"/>
      <c r="J13257" s="58" t="e">
        <f>HYPERLINK("#"&amp;"Insumos"&amp;"!A"&amp;MATCH($B13257,#REF!,0),"Ins "&amp;$B13257)</f>
        <v>#REF!</v>
      </c>
      <c r="M13257" s="220"/>
    </row>
    <row r="13258" spans="1:13" x14ac:dyDescent="0.2">
      <c r="A13258" s="35" t="s">
        <v>3183</v>
      </c>
      <c r="B13258" s="1" t="s">
        <v>5533</v>
      </c>
      <c r="C13258" s="45" t="s">
        <v>5892</v>
      </c>
      <c r="D13258" s="23" t="s">
        <v>977</v>
      </c>
      <c r="E13258" s="23" t="s">
        <v>4134</v>
      </c>
      <c r="F13258" s="40">
        <v>0.1</v>
      </c>
      <c r="G13258" s="25">
        <v>3623</v>
      </c>
      <c r="H13258" s="25">
        <v>362</v>
      </c>
      <c r="I13258" s="25"/>
      <c r="J13258" s="58" t="e">
        <f>HYPERLINK("#"&amp;"Insumos"&amp;"!A"&amp;MATCH($B13258,#REF!,0),"Ins "&amp;$B13258)</f>
        <v>#REF!</v>
      </c>
      <c r="M13258" s="220"/>
    </row>
    <row r="13259" spans="1:13" x14ac:dyDescent="0.2">
      <c r="A13259" s="35" t="s">
        <v>3183</v>
      </c>
      <c r="B13259" s="1" t="s">
        <v>5007</v>
      </c>
      <c r="C13259" s="45" t="s">
        <v>720</v>
      </c>
      <c r="D13259" s="23" t="s">
        <v>5751</v>
      </c>
      <c r="E13259" s="23" t="s">
        <v>4134</v>
      </c>
      <c r="F13259" s="40">
        <v>1.3</v>
      </c>
      <c r="G13259" s="25">
        <v>1897</v>
      </c>
      <c r="H13259" s="25">
        <v>2466</v>
      </c>
      <c r="I13259" s="25"/>
      <c r="J13259" s="58" t="e">
        <f>HYPERLINK("#"&amp;"Insumos"&amp;"!A"&amp;MATCH($B13259,#REF!,0),"Ins "&amp;$B13259)</f>
        <v>#REF!</v>
      </c>
      <c r="M13259" s="220"/>
    </row>
    <row r="13260" spans="1:13" x14ac:dyDescent="0.2">
      <c r="A13260" s="35" t="s">
        <v>3183</v>
      </c>
      <c r="B13260" s="1" t="s">
        <v>5285</v>
      </c>
      <c r="C13260" s="45" t="s">
        <v>1253</v>
      </c>
      <c r="D13260" s="23" t="s">
        <v>5751</v>
      </c>
      <c r="E13260" s="23" t="s">
        <v>4134</v>
      </c>
      <c r="F13260" s="40">
        <v>1</v>
      </c>
      <c r="G13260" s="25">
        <v>5439</v>
      </c>
      <c r="H13260" s="25">
        <v>5439</v>
      </c>
      <c r="I13260" s="25"/>
      <c r="J13260" s="58" t="e">
        <f>HYPERLINK("#"&amp;"Insumos"&amp;"!A"&amp;MATCH($B13260,#REF!,0),"Ins "&amp;$B13260)</f>
        <v>#REF!</v>
      </c>
      <c r="M13260" s="220"/>
    </row>
    <row r="13261" spans="1:13" ht="25.5" x14ac:dyDescent="0.2">
      <c r="A13261" s="35" t="s">
        <v>3183</v>
      </c>
      <c r="B13261" s="1" t="s">
        <v>5491</v>
      </c>
      <c r="C13261" s="45" t="s">
        <v>1096</v>
      </c>
      <c r="D13261" s="23" t="s">
        <v>5751</v>
      </c>
      <c r="E13261" s="23" t="s">
        <v>4134</v>
      </c>
      <c r="F13261" s="40">
        <v>1</v>
      </c>
      <c r="G13261" s="25">
        <v>298344</v>
      </c>
      <c r="H13261" s="25">
        <v>298344</v>
      </c>
      <c r="I13261" s="25"/>
      <c r="J13261" s="58" t="e">
        <f>HYPERLINK("#"&amp;"Insumos"&amp;"!A"&amp;MATCH($B13261,#REF!,0),"Ins "&amp;$B13261)</f>
        <v>#REF!</v>
      </c>
      <c r="M13261" s="220"/>
    </row>
    <row r="13262" spans="1:13" ht="51" x14ac:dyDescent="0.2">
      <c r="A13262" s="36" t="s">
        <v>3185</v>
      </c>
      <c r="B13262" s="26" t="s">
        <v>6816</v>
      </c>
      <c r="C13262" s="79" t="s">
        <v>8920</v>
      </c>
      <c r="D13262" s="37" t="s">
        <v>5608</v>
      </c>
      <c r="E13262" s="37" t="s">
        <v>4134</v>
      </c>
      <c r="F13262" s="41"/>
      <c r="G13262" s="27"/>
      <c r="H13262" s="27"/>
      <c r="I13262" s="27">
        <v>365225</v>
      </c>
      <c r="M13262" s="220">
        <f t="shared" si="207"/>
        <v>478299</v>
      </c>
    </row>
    <row r="13263" spans="1:13" x14ac:dyDescent="0.2">
      <c r="A13263" s="35" t="s">
        <v>3185</v>
      </c>
      <c r="B13263" s="1" t="s">
        <v>5573</v>
      </c>
      <c r="C13263" s="45" t="s">
        <v>973</v>
      </c>
      <c r="D13263" s="23" t="s">
        <v>5734</v>
      </c>
      <c r="E13263" s="23" t="s">
        <v>4141</v>
      </c>
      <c r="F13263" s="40">
        <v>1.18</v>
      </c>
      <c r="G13263" s="25">
        <v>41652</v>
      </c>
      <c r="H13263" s="25">
        <v>49149</v>
      </c>
      <c r="I13263" s="25"/>
      <c r="J13263" s="58" t="e">
        <f>HYPERLINK("#"&amp;"Insumos"&amp;"!A"&amp;MATCH($B13263,#REF!,0),"Ins "&amp;$B13263)</f>
        <v>#REF!</v>
      </c>
      <c r="M13263" s="220"/>
    </row>
    <row r="13264" spans="1:13" x14ac:dyDescent="0.2">
      <c r="A13264" s="35" t="s">
        <v>3185</v>
      </c>
      <c r="B13264" s="1" t="s">
        <v>263</v>
      </c>
      <c r="C13264" s="45" t="s">
        <v>696</v>
      </c>
      <c r="D13264" s="23" t="s">
        <v>5534</v>
      </c>
      <c r="E13264" s="23" t="s">
        <v>4140</v>
      </c>
      <c r="F13264" s="40">
        <v>5.0500000000000003E-2</v>
      </c>
      <c r="G13264" s="25">
        <v>187426</v>
      </c>
      <c r="H13264" s="25">
        <v>9465</v>
      </c>
      <c r="I13264" s="25"/>
      <c r="J13264" s="58" t="e">
        <f>HYPERLINK("#"&amp;"Insumos"&amp;"!A"&amp;MATCH($B13264,#REF!,0),"Ins "&amp;$B13264)</f>
        <v>#REF!</v>
      </c>
      <c r="M13264" s="220"/>
    </row>
    <row r="13265" spans="1:13" x14ac:dyDescent="0.2">
      <c r="A13265" s="35" t="s">
        <v>3185</v>
      </c>
      <c r="B13265" s="1" t="s">
        <v>5533</v>
      </c>
      <c r="C13265" s="45" t="s">
        <v>5892</v>
      </c>
      <c r="D13265" s="23" t="s">
        <v>977</v>
      </c>
      <c r="E13265" s="23" t="s">
        <v>4134</v>
      </c>
      <c r="F13265" s="40">
        <v>0.1</v>
      </c>
      <c r="G13265" s="25">
        <v>3623</v>
      </c>
      <c r="H13265" s="25">
        <v>362</v>
      </c>
      <c r="I13265" s="25"/>
      <c r="J13265" s="58" t="e">
        <f>HYPERLINK("#"&amp;"Insumos"&amp;"!A"&amp;MATCH($B13265,#REF!,0),"Ins "&amp;$B13265)</f>
        <v>#REF!</v>
      </c>
      <c r="M13265" s="220"/>
    </row>
    <row r="13266" spans="1:13" x14ac:dyDescent="0.2">
      <c r="A13266" s="35" t="s">
        <v>3185</v>
      </c>
      <c r="B13266" s="1" t="s">
        <v>5007</v>
      </c>
      <c r="C13266" s="45" t="s">
        <v>720</v>
      </c>
      <c r="D13266" s="23" t="s">
        <v>5751</v>
      </c>
      <c r="E13266" s="23" t="s">
        <v>4134</v>
      </c>
      <c r="F13266" s="40">
        <v>1.3</v>
      </c>
      <c r="G13266" s="25">
        <v>1897</v>
      </c>
      <c r="H13266" s="25">
        <v>2466</v>
      </c>
      <c r="I13266" s="25"/>
      <c r="J13266" s="58" t="e">
        <f>HYPERLINK("#"&amp;"Insumos"&amp;"!A"&amp;MATCH($B13266,#REF!,0),"Ins "&amp;$B13266)</f>
        <v>#REF!</v>
      </c>
      <c r="M13266" s="220"/>
    </row>
    <row r="13267" spans="1:13" x14ac:dyDescent="0.2">
      <c r="A13267" s="35" t="s">
        <v>3185</v>
      </c>
      <c r="B13267" s="1" t="s">
        <v>5285</v>
      </c>
      <c r="C13267" s="45" t="s">
        <v>1253</v>
      </c>
      <c r="D13267" s="23" t="s">
        <v>5751</v>
      </c>
      <c r="E13267" s="23" t="s">
        <v>4134</v>
      </c>
      <c r="F13267" s="40">
        <v>1</v>
      </c>
      <c r="G13267" s="25">
        <v>5439</v>
      </c>
      <c r="H13267" s="25">
        <v>5439</v>
      </c>
      <c r="I13267" s="25"/>
      <c r="J13267" s="58" t="e">
        <f>HYPERLINK("#"&amp;"Insumos"&amp;"!A"&amp;MATCH($B13267,#REF!,0),"Ins "&amp;$B13267)</f>
        <v>#REF!</v>
      </c>
      <c r="M13267" s="220"/>
    </row>
    <row r="13268" spans="1:13" ht="25.5" x14ac:dyDescent="0.2">
      <c r="A13268" s="35" t="s">
        <v>3185</v>
      </c>
      <c r="B13268" s="1" t="s">
        <v>5491</v>
      </c>
      <c r="C13268" s="45" t="s">
        <v>1096</v>
      </c>
      <c r="D13268" s="23" t="s">
        <v>5751</v>
      </c>
      <c r="E13268" s="23" t="s">
        <v>4134</v>
      </c>
      <c r="F13268" s="40">
        <v>1</v>
      </c>
      <c r="G13268" s="25">
        <v>298344</v>
      </c>
      <c r="H13268" s="25">
        <v>298344</v>
      </c>
      <c r="I13268" s="25"/>
      <c r="J13268" s="58" t="e">
        <f>HYPERLINK("#"&amp;"Insumos"&amp;"!A"&amp;MATCH($B13268,#REF!,0),"Ins "&amp;$B13268)</f>
        <v>#REF!</v>
      </c>
      <c r="M13268" s="220"/>
    </row>
    <row r="13269" spans="1:13" ht="38.25" x14ac:dyDescent="0.2">
      <c r="A13269" s="36" t="s">
        <v>3187</v>
      </c>
      <c r="B13269" s="26" t="s">
        <v>6816</v>
      </c>
      <c r="C13269" s="79" t="s">
        <v>7262</v>
      </c>
      <c r="D13269" s="37" t="s">
        <v>5608</v>
      </c>
      <c r="E13269" s="37" t="s">
        <v>4134</v>
      </c>
      <c r="F13269" s="41"/>
      <c r="G13269" s="27"/>
      <c r="H13269" s="27"/>
      <c r="I13269" s="27">
        <v>611652</v>
      </c>
      <c r="M13269" s="220">
        <f t="shared" si="207"/>
        <v>801019</v>
      </c>
    </row>
    <row r="13270" spans="1:13" x14ac:dyDescent="0.2">
      <c r="A13270" s="35" t="s">
        <v>3187</v>
      </c>
      <c r="B13270" s="1" t="s">
        <v>5573</v>
      </c>
      <c r="C13270" s="45" t="s">
        <v>973</v>
      </c>
      <c r="D13270" s="23" t="s">
        <v>5734</v>
      </c>
      <c r="E13270" s="23" t="s">
        <v>4141</v>
      </c>
      <c r="F13270" s="40">
        <v>1.02</v>
      </c>
      <c r="G13270" s="25">
        <v>41652</v>
      </c>
      <c r="H13270" s="25">
        <v>42485</v>
      </c>
      <c r="I13270" s="25"/>
      <c r="J13270" s="58" t="e">
        <f>HYPERLINK("#"&amp;"Insumos"&amp;"!A"&amp;MATCH($B13270,#REF!,0),"Ins "&amp;$B13270)</f>
        <v>#REF!</v>
      </c>
      <c r="M13270" s="220"/>
    </row>
    <row r="13271" spans="1:13" x14ac:dyDescent="0.2">
      <c r="A13271" s="35" t="s">
        <v>3187</v>
      </c>
      <c r="B13271" s="1" t="s">
        <v>263</v>
      </c>
      <c r="C13271" s="45" t="s">
        <v>696</v>
      </c>
      <c r="D13271" s="23" t="s">
        <v>5534</v>
      </c>
      <c r="E13271" s="23" t="s">
        <v>4140</v>
      </c>
      <c r="F13271" s="40">
        <v>2.1999999999999999E-2</v>
      </c>
      <c r="G13271" s="25">
        <v>187426</v>
      </c>
      <c r="H13271" s="25">
        <v>4123</v>
      </c>
      <c r="I13271" s="25"/>
      <c r="J13271" s="58" t="e">
        <f>HYPERLINK("#"&amp;"Insumos"&amp;"!A"&amp;MATCH($B13271,#REF!,0),"Ins "&amp;$B13271)</f>
        <v>#REF!</v>
      </c>
      <c r="M13271" s="220"/>
    </row>
    <row r="13272" spans="1:13" x14ac:dyDescent="0.2">
      <c r="A13272" s="35" t="s">
        <v>3187</v>
      </c>
      <c r="B13272" s="1" t="s">
        <v>5533</v>
      </c>
      <c r="C13272" s="45" t="s">
        <v>5892</v>
      </c>
      <c r="D13272" s="23" t="s">
        <v>977</v>
      </c>
      <c r="E13272" s="23" t="s">
        <v>4134</v>
      </c>
      <c r="F13272" s="40">
        <v>0.1</v>
      </c>
      <c r="G13272" s="25">
        <v>3623</v>
      </c>
      <c r="H13272" s="25">
        <v>362</v>
      </c>
      <c r="I13272" s="25"/>
      <c r="J13272" s="58" t="e">
        <f>HYPERLINK("#"&amp;"Insumos"&amp;"!A"&amp;MATCH($B13272,#REF!,0),"Ins "&amp;$B13272)</f>
        <v>#REF!</v>
      </c>
      <c r="M13272" s="220"/>
    </row>
    <row r="13273" spans="1:13" x14ac:dyDescent="0.2">
      <c r="A13273" s="35" t="s">
        <v>3187</v>
      </c>
      <c r="B13273" s="1" t="s">
        <v>5007</v>
      </c>
      <c r="C13273" s="45" t="s">
        <v>720</v>
      </c>
      <c r="D13273" s="23" t="s">
        <v>5751</v>
      </c>
      <c r="E13273" s="23" t="s">
        <v>4134</v>
      </c>
      <c r="F13273" s="40">
        <v>1.1000000000000001</v>
      </c>
      <c r="G13273" s="25">
        <v>1897</v>
      </c>
      <c r="H13273" s="25">
        <v>2087</v>
      </c>
      <c r="I13273" s="25"/>
      <c r="J13273" s="58" t="e">
        <f>HYPERLINK("#"&amp;"Insumos"&amp;"!A"&amp;MATCH($B13273,#REF!,0),"Ins "&amp;$B13273)</f>
        <v>#REF!</v>
      </c>
      <c r="M13273" s="220"/>
    </row>
    <row r="13274" spans="1:13" ht="25.5" x14ac:dyDescent="0.2">
      <c r="A13274" s="35" t="s">
        <v>3187</v>
      </c>
      <c r="B13274" s="1" t="s">
        <v>1060</v>
      </c>
      <c r="C13274" s="45" t="s">
        <v>7143</v>
      </c>
      <c r="D13274" s="23" t="s">
        <v>5751</v>
      </c>
      <c r="E13274" s="23" t="s">
        <v>4134</v>
      </c>
      <c r="F13274" s="40">
        <v>1</v>
      </c>
      <c r="G13274" s="25">
        <v>562595</v>
      </c>
      <c r="H13274" s="25">
        <v>562595</v>
      </c>
      <c r="I13274" s="25"/>
      <c r="J13274" s="58" t="e">
        <f>HYPERLINK("#"&amp;"Insumos"&amp;"!A"&amp;MATCH($B13274,#REF!,0),"Ins "&amp;$B13274)</f>
        <v>#REF!</v>
      </c>
      <c r="M13274" s="220"/>
    </row>
    <row r="13275" spans="1:13" ht="63.75" x14ac:dyDescent="0.2">
      <c r="A13275" s="36" t="s">
        <v>3188</v>
      </c>
      <c r="B13275" s="26" t="s">
        <v>6816</v>
      </c>
      <c r="C13275" s="79" t="s">
        <v>8921</v>
      </c>
      <c r="D13275" s="37" t="s">
        <v>5608</v>
      </c>
      <c r="E13275" s="37" t="s">
        <v>4134</v>
      </c>
      <c r="F13275" s="41"/>
      <c r="G13275" s="27"/>
      <c r="H13275" s="27"/>
      <c r="I13275" s="27">
        <v>480081</v>
      </c>
      <c r="M13275" s="220">
        <f t="shared" si="207"/>
        <v>628714</v>
      </c>
    </row>
    <row r="13276" spans="1:13" x14ac:dyDescent="0.2">
      <c r="A13276" s="35" t="s">
        <v>3188</v>
      </c>
      <c r="B13276" s="1" t="s">
        <v>5573</v>
      </c>
      <c r="C13276" s="45" t="s">
        <v>973</v>
      </c>
      <c r="D13276" s="23" t="s">
        <v>5734</v>
      </c>
      <c r="E13276" s="23" t="s">
        <v>4141</v>
      </c>
      <c r="F13276" s="40">
        <v>1.25</v>
      </c>
      <c r="G13276" s="25">
        <v>41652</v>
      </c>
      <c r="H13276" s="25">
        <v>52065</v>
      </c>
      <c r="I13276" s="25"/>
      <c r="J13276" s="58" t="e">
        <f>HYPERLINK("#"&amp;"Insumos"&amp;"!A"&amp;MATCH($B13276,#REF!,0),"Ins "&amp;$B13276)</f>
        <v>#REF!</v>
      </c>
      <c r="M13276" s="220"/>
    </row>
    <row r="13277" spans="1:13" x14ac:dyDescent="0.2">
      <c r="A13277" s="35" t="s">
        <v>3188</v>
      </c>
      <c r="B13277" s="1" t="s">
        <v>263</v>
      </c>
      <c r="C13277" s="45" t="s">
        <v>696</v>
      </c>
      <c r="D13277" s="23" t="s">
        <v>5534</v>
      </c>
      <c r="E13277" s="23" t="s">
        <v>4140</v>
      </c>
      <c r="F13277" s="40">
        <v>4.2999999999999997E-2</v>
      </c>
      <c r="G13277" s="25">
        <v>187426</v>
      </c>
      <c r="H13277" s="25">
        <v>8059</v>
      </c>
      <c r="I13277" s="25"/>
      <c r="J13277" s="58" t="e">
        <f>HYPERLINK("#"&amp;"Insumos"&amp;"!A"&amp;MATCH($B13277,#REF!,0),"Ins "&amp;$B13277)</f>
        <v>#REF!</v>
      </c>
      <c r="M13277" s="220"/>
    </row>
    <row r="13278" spans="1:13" x14ac:dyDescent="0.2">
      <c r="A13278" s="35" t="s">
        <v>3188</v>
      </c>
      <c r="B13278" s="1" t="s">
        <v>5533</v>
      </c>
      <c r="C13278" s="45" t="s">
        <v>5892</v>
      </c>
      <c r="D13278" s="23" t="s">
        <v>977</v>
      </c>
      <c r="E13278" s="23" t="s">
        <v>4134</v>
      </c>
      <c r="F13278" s="40">
        <v>0.1</v>
      </c>
      <c r="G13278" s="25">
        <v>3623</v>
      </c>
      <c r="H13278" s="25">
        <v>362</v>
      </c>
      <c r="I13278" s="25"/>
      <c r="J13278" s="58" t="e">
        <f>HYPERLINK("#"&amp;"Insumos"&amp;"!A"&amp;MATCH($B13278,#REF!,0),"Ins "&amp;$B13278)</f>
        <v>#REF!</v>
      </c>
      <c r="M13278" s="220"/>
    </row>
    <row r="13279" spans="1:13" ht="38.25" x14ac:dyDescent="0.2">
      <c r="A13279" s="35" t="s">
        <v>3188</v>
      </c>
      <c r="B13279" s="1" t="s">
        <v>5512</v>
      </c>
      <c r="C13279" s="45" t="s">
        <v>2062</v>
      </c>
      <c r="D13279" s="23" t="s">
        <v>5751</v>
      </c>
      <c r="E13279" s="23" t="s">
        <v>4134</v>
      </c>
      <c r="F13279" s="40">
        <v>1</v>
      </c>
      <c r="G13279" s="25">
        <v>416939</v>
      </c>
      <c r="H13279" s="25">
        <v>416939</v>
      </c>
      <c r="I13279" s="25"/>
      <c r="J13279" s="58" t="e">
        <f>HYPERLINK("#"&amp;"Insumos"&amp;"!A"&amp;MATCH($B13279,#REF!,0),"Ins "&amp;$B13279)</f>
        <v>#REF!</v>
      </c>
      <c r="M13279" s="220"/>
    </row>
    <row r="13280" spans="1:13" x14ac:dyDescent="0.2">
      <c r="A13280" s="35" t="s">
        <v>3188</v>
      </c>
      <c r="B13280" s="1" t="s">
        <v>5007</v>
      </c>
      <c r="C13280" s="45" t="s">
        <v>720</v>
      </c>
      <c r="D13280" s="23" t="s">
        <v>5751</v>
      </c>
      <c r="E13280" s="23" t="s">
        <v>4134</v>
      </c>
      <c r="F13280" s="40">
        <v>1.4</v>
      </c>
      <c r="G13280" s="25">
        <v>1897</v>
      </c>
      <c r="H13280" s="25">
        <v>2656</v>
      </c>
      <c r="I13280" s="25"/>
      <c r="J13280" s="58" t="e">
        <f>HYPERLINK("#"&amp;"Insumos"&amp;"!A"&amp;MATCH($B13280,#REF!,0),"Ins "&amp;$B13280)</f>
        <v>#REF!</v>
      </c>
      <c r="M13280" s="220"/>
    </row>
    <row r="13281" spans="1:13" ht="38.25" x14ac:dyDescent="0.2">
      <c r="A13281" s="36" t="s">
        <v>3191</v>
      </c>
      <c r="B13281" s="26" t="s">
        <v>6816</v>
      </c>
      <c r="C13281" s="79" t="s">
        <v>8922</v>
      </c>
      <c r="D13281" s="37" t="s">
        <v>5608</v>
      </c>
      <c r="E13281" s="37" t="s">
        <v>4134</v>
      </c>
      <c r="F13281" s="41"/>
      <c r="G13281" s="27"/>
      <c r="H13281" s="27"/>
      <c r="I13281" s="27">
        <v>312809</v>
      </c>
      <c r="M13281" s="220">
        <f t="shared" si="207"/>
        <v>409655</v>
      </c>
    </row>
    <row r="13282" spans="1:13" x14ac:dyDescent="0.2">
      <c r="A13282" s="35" t="s">
        <v>3191</v>
      </c>
      <c r="B13282" s="1" t="s">
        <v>5573</v>
      </c>
      <c r="C13282" s="45" t="s">
        <v>973</v>
      </c>
      <c r="D13282" s="23" t="s">
        <v>5734</v>
      </c>
      <c r="E13282" s="23" t="s">
        <v>4141</v>
      </c>
      <c r="F13282" s="40">
        <v>1.25</v>
      </c>
      <c r="G13282" s="25">
        <v>41652</v>
      </c>
      <c r="H13282" s="25">
        <v>52065</v>
      </c>
      <c r="I13282" s="25"/>
      <c r="J13282" s="58" t="e">
        <f>HYPERLINK("#"&amp;"Insumos"&amp;"!A"&amp;MATCH($B13282,#REF!,0),"Ins "&amp;$B13282)</f>
        <v>#REF!</v>
      </c>
      <c r="M13282" s="220"/>
    </row>
    <row r="13283" spans="1:13" x14ac:dyDescent="0.2">
      <c r="A13283" s="35" t="s">
        <v>3191</v>
      </c>
      <c r="B13283" s="1" t="s">
        <v>263</v>
      </c>
      <c r="C13283" s="45" t="s">
        <v>696</v>
      </c>
      <c r="D13283" s="23" t="s">
        <v>5534</v>
      </c>
      <c r="E13283" s="23" t="s">
        <v>4140</v>
      </c>
      <c r="F13283" s="40">
        <v>2.5999999999999999E-2</v>
      </c>
      <c r="G13283" s="25">
        <v>187426</v>
      </c>
      <c r="H13283" s="25">
        <v>4873</v>
      </c>
      <c r="I13283" s="25"/>
      <c r="J13283" s="58" t="e">
        <f>HYPERLINK("#"&amp;"Insumos"&amp;"!A"&amp;MATCH($B13283,#REF!,0),"Ins "&amp;$B13283)</f>
        <v>#REF!</v>
      </c>
      <c r="M13283" s="220"/>
    </row>
    <row r="13284" spans="1:13" x14ac:dyDescent="0.2">
      <c r="A13284" s="35" t="s">
        <v>3191</v>
      </c>
      <c r="B13284" s="1" t="s">
        <v>5533</v>
      </c>
      <c r="C13284" s="45" t="s">
        <v>5892</v>
      </c>
      <c r="D13284" s="23" t="s">
        <v>977</v>
      </c>
      <c r="E13284" s="23" t="s">
        <v>4134</v>
      </c>
      <c r="F13284" s="40">
        <v>0.1</v>
      </c>
      <c r="G13284" s="25">
        <v>3623</v>
      </c>
      <c r="H13284" s="25">
        <v>362</v>
      </c>
      <c r="I13284" s="25"/>
      <c r="J13284" s="58" t="e">
        <f>HYPERLINK("#"&amp;"Insumos"&amp;"!A"&amp;MATCH($B13284,#REF!,0),"Ins "&amp;$B13284)</f>
        <v>#REF!</v>
      </c>
      <c r="M13284" s="220"/>
    </row>
    <row r="13285" spans="1:13" x14ac:dyDescent="0.2">
      <c r="A13285" s="35" t="s">
        <v>3191</v>
      </c>
      <c r="B13285" s="1" t="s">
        <v>5007</v>
      </c>
      <c r="C13285" s="45" t="s">
        <v>720</v>
      </c>
      <c r="D13285" s="23" t="s">
        <v>5751</v>
      </c>
      <c r="E13285" s="23" t="s">
        <v>4134</v>
      </c>
      <c r="F13285" s="40">
        <v>1.4</v>
      </c>
      <c r="G13285" s="25">
        <v>1897</v>
      </c>
      <c r="H13285" s="25">
        <v>2656</v>
      </c>
      <c r="I13285" s="25"/>
      <c r="J13285" s="58" t="e">
        <f>HYPERLINK("#"&amp;"Insumos"&amp;"!A"&amp;MATCH($B13285,#REF!,0),"Ins "&amp;$B13285)</f>
        <v>#REF!</v>
      </c>
      <c r="M13285" s="220"/>
    </row>
    <row r="13286" spans="1:13" ht="25.5" x14ac:dyDescent="0.2">
      <c r="A13286" s="35" t="s">
        <v>3191</v>
      </c>
      <c r="B13286" s="1" t="s">
        <v>1639</v>
      </c>
      <c r="C13286" s="45" t="s">
        <v>1082</v>
      </c>
      <c r="D13286" s="23" t="s">
        <v>5751</v>
      </c>
      <c r="E13286" s="23" t="s">
        <v>4134</v>
      </c>
      <c r="F13286" s="40">
        <v>1</v>
      </c>
      <c r="G13286" s="25">
        <v>252853</v>
      </c>
      <c r="H13286" s="25">
        <v>252853</v>
      </c>
      <c r="I13286" s="25"/>
      <c r="J13286" s="58" t="e">
        <f>HYPERLINK("#"&amp;"Insumos"&amp;"!A"&amp;MATCH($B13286,#REF!,0),"Ins "&amp;$B13286)</f>
        <v>#REF!</v>
      </c>
      <c r="M13286" s="220"/>
    </row>
    <row r="13287" spans="1:13" ht="25.5" x14ac:dyDescent="0.2">
      <c r="A13287" s="36" t="s">
        <v>5796</v>
      </c>
      <c r="B13287" s="26" t="s">
        <v>6816</v>
      </c>
      <c r="C13287" s="79" t="s">
        <v>5797</v>
      </c>
      <c r="D13287" s="37" t="s">
        <v>5608</v>
      </c>
      <c r="E13287" s="37" t="s">
        <v>4134</v>
      </c>
      <c r="F13287" s="41"/>
      <c r="G13287" s="27"/>
      <c r="H13287" s="27"/>
      <c r="I13287" s="27">
        <v>1541092</v>
      </c>
      <c r="M13287" s="220">
        <f t="shared" si="207"/>
        <v>2018214</v>
      </c>
    </row>
    <row r="13288" spans="1:13" x14ac:dyDescent="0.2">
      <c r="A13288" s="35" t="s">
        <v>5796</v>
      </c>
      <c r="B13288" s="1" t="s">
        <v>5572</v>
      </c>
      <c r="C13288" s="45" t="s">
        <v>971</v>
      </c>
      <c r="D13288" s="23" t="s">
        <v>5734</v>
      </c>
      <c r="E13288" s="23" t="s">
        <v>4141</v>
      </c>
      <c r="F13288" s="40">
        <v>2</v>
      </c>
      <c r="G13288" s="25">
        <v>37863</v>
      </c>
      <c r="H13288" s="25">
        <v>75726</v>
      </c>
      <c r="I13288" s="25"/>
      <c r="J13288" s="58" t="e">
        <f>HYPERLINK("#"&amp;"Insumos"&amp;"!A"&amp;MATCH($B13288,#REF!,0),"Ins "&amp;$B13288)</f>
        <v>#REF!</v>
      </c>
      <c r="M13288" s="220"/>
    </row>
    <row r="13289" spans="1:13" x14ac:dyDescent="0.2">
      <c r="A13289" s="35" t="s">
        <v>5796</v>
      </c>
      <c r="B13289" s="1" t="s">
        <v>5533</v>
      </c>
      <c r="C13289" s="45" t="s">
        <v>5892</v>
      </c>
      <c r="D13289" s="23" t="s">
        <v>977</v>
      </c>
      <c r="E13289" s="23" t="s">
        <v>4134</v>
      </c>
      <c r="F13289" s="40">
        <v>3</v>
      </c>
      <c r="G13289" s="25">
        <v>3623</v>
      </c>
      <c r="H13289" s="25">
        <v>10869</v>
      </c>
      <c r="I13289" s="25"/>
      <c r="J13289" s="58" t="e">
        <f>HYPERLINK("#"&amp;"Insumos"&amp;"!A"&amp;MATCH($B13289,#REF!,0),"Ins "&amp;$B13289)</f>
        <v>#REF!</v>
      </c>
      <c r="M13289" s="220"/>
    </row>
    <row r="13290" spans="1:13" ht="25.5" x14ac:dyDescent="0.2">
      <c r="A13290" s="35" t="s">
        <v>5796</v>
      </c>
      <c r="B13290" s="1" t="s">
        <v>5780</v>
      </c>
      <c r="C13290" s="45" t="s">
        <v>5781</v>
      </c>
      <c r="D13290" s="23" t="s">
        <v>5751</v>
      </c>
      <c r="E13290" s="23" t="s">
        <v>4134</v>
      </c>
      <c r="F13290" s="40">
        <v>1</v>
      </c>
      <c r="G13290" s="25">
        <v>1454497</v>
      </c>
      <c r="H13290" s="25">
        <v>1454497</v>
      </c>
      <c r="I13290" s="25"/>
      <c r="J13290" s="58" t="e">
        <f>HYPERLINK("#"&amp;"Insumos"&amp;"!A"&amp;MATCH($B13290,#REF!,0),"Ins "&amp;$B13290)</f>
        <v>#REF!</v>
      </c>
      <c r="M13290" s="220"/>
    </row>
    <row r="13291" spans="1:13" ht="76.5" x14ac:dyDescent="0.2">
      <c r="A13291" s="36" t="s">
        <v>7047</v>
      </c>
      <c r="B13291" s="26" t="s">
        <v>6816</v>
      </c>
      <c r="C13291" s="79" t="s">
        <v>7048</v>
      </c>
      <c r="D13291" s="37" t="s">
        <v>5608</v>
      </c>
      <c r="E13291" s="37" t="s">
        <v>4134</v>
      </c>
      <c r="F13291" s="41"/>
      <c r="G13291" s="27"/>
      <c r="H13291" s="27"/>
      <c r="I13291" s="27">
        <v>3155347</v>
      </c>
      <c r="M13291" s="220">
        <f t="shared" si="207"/>
        <v>4132242</v>
      </c>
    </row>
    <row r="13292" spans="1:13" x14ac:dyDescent="0.2">
      <c r="A13292" s="35" t="s">
        <v>7047</v>
      </c>
      <c r="B13292" s="1" t="s">
        <v>5572</v>
      </c>
      <c r="C13292" s="45" t="s">
        <v>971</v>
      </c>
      <c r="D13292" s="23" t="s">
        <v>5734</v>
      </c>
      <c r="E13292" s="23" t="s">
        <v>4141</v>
      </c>
      <c r="F13292" s="40">
        <v>5</v>
      </c>
      <c r="G13292" s="25">
        <v>37863</v>
      </c>
      <c r="H13292" s="25">
        <v>189315</v>
      </c>
      <c r="I13292" s="25"/>
      <c r="J13292" s="58" t="e">
        <f>HYPERLINK("#"&amp;"Insumos"&amp;"!A"&amp;MATCH($B13292,#REF!,0),"Ins "&amp;$B13292)</f>
        <v>#REF!</v>
      </c>
      <c r="M13292" s="220"/>
    </row>
    <row r="13293" spans="1:13" x14ac:dyDescent="0.2">
      <c r="A13293" s="35" t="s">
        <v>7047</v>
      </c>
      <c r="B13293" s="1" t="s">
        <v>263</v>
      </c>
      <c r="C13293" s="45" t="s">
        <v>696</v>
      </c>
      <c r="D13293" s="23" t="s">
        <v>5534</v>
      </c>
      <c r="E13293" s="23" t="s">
        <v>4140</v>
      </c>
      <c r="F13293" s="40">
        <v>2.4299999999999999E-2</v>
      </c>
      <c r="G13293" s="25">
        <v>187426</v>
      </c>
      <c r="H13293" s="25">
        <v>4554</v>
      </c>
      <c r="I13293" s="25"/>
      <c r="J13293" s="58" t="e">
        <f>HYPERLINK("#"&amp;"Insumos"&amp;"!A"&amp;MATCH($B13293,#REF!,0),"Ins "&amp;$B13293)</f>
        <v>#REF!</v>
      </c>
      <c r="M13293" s="220"/>
    </row>
    <row r="13294" spans="1:13" x14ac:dyDescent="0.2">
      <c r="A13294" s="35" t="s">
        <v>7047</v>
      </c>
      <c r="B13294" s="1" t="s">
        <v>5533</v>
      </c>
      <c r="C13294" s="45" t="s">
        <v>5892</v>
      </c>
      <c r="D13294" s="23" t="s">
        <v>977</v>
      </c>
      <c r="E13294" s="23" t="s">
        <v>4134</v>
      </c>
      <c r="F13294" s="40">
        <v>0.1</v>
      </c>
      <c r="G13294" s="25">
        <v>3623</v>
      </c>
      <c r="H13294" s="25">
        <v>362</v>
      </c>
      <c r="I13294" s="25"/>
      <c r="J13294" s="58" t="e">
        <f>HYPERLINK("#"&amp;"Insumos"&amp;"!A"&amp;MATCH($B13294,#REF!,0),"Ins "&amp;$B13294)</f>
        <v>#REF!</v>
      </c>
      <c r="M13294" s="220"/>
    </row>
    <row r="13295" spans="1:13" x14ac:dyDescent="0.2">
      <c r="A13295" s="35" t="s">
        <v>7047</v>
      </c>
      <c r="B13295" s="1" t="s">
        <v>5007</v>
      </c>
      <c r="C13295" s="45" t="s">
        <v>720</v>
      </c>
      <c r="D13295" s="23" t="s">
        <v>5751</v>
      </c>
      <c r="E13295" s="23" t="s">
        <v>4134</v>
      </c>
      <c r="F13295" s="40">
        <v>2.1</v>
      </c>
      <c r="G13295" s="25">
        <v>1897</v>
      </c>
      <c r="H13295" s="25">
        <v>3984</v>
      </c>
      <c r="I13295" s="25"/>
      <c r="J13295" s="58" t="e">
        <f>HYPERLINK("#"&amp;"Insumos"&amp;"!A"&amp;MATCH($B13295,#REF!,0),"Ins "&amp;$B13295)</f>
        <v>#REF!</v>
      </c>
      <c r="M13295" s="220"/>
    </row>
    <row r="13296" spans="1:13" ht="38.25" x14ac:dyDescent="0.2">
      <c r="A13296" s="35" t="s">
        <v>7047</v>
      </c>
      <c r="B13296" s="1" t="s">
        <v>6950</v>
      </c>
      <c r="C13296" s="45" t="s">
        <v>6951</v>
      </c>
      <c r="D13296" s="23" t="s">
        <v>5751</v>
      </c>
      <c r="E13296" s="23" t="s">
        <v>4134</v>
      </c>
      <c r="F13296" s="40">
        <v>1</v>
      </c>
      <c r="G13296" s="25">
        <v>2446304</v>
      </c>
      <c r="H13296" s="25">
        <v>2446304</v>
      </c>
      <c r="I13296" s="25"/>
      <c r="J13296" s="58" t="e">
        <f>HYPERLINK("#"&amp;"Insumos"&amp;"!A"&amp;MATCH($B13296,#REF!,0),"Ins "&amp;$B13296)</f>
        <v>#REF!</v>
      </c>
      <c r="M13296" s="220"/>
    </row>
    <row r="13297" spans="1:13" ht="25.5" x14ac:dyDescent="0.2">
      <c r="A13297" s="35" t="s">
        <v>7047</v>
      </c>
      <c r="B13297" s="1" t="s">
        <v>6952</v>
      </c>
      <c r="C13297" s="45" t="s">
        <v>6953</v>
      </c>
      <c r="D13297" s="23" t="s">
        <v>5751</v>
      </c>
      <c r="E13297" s="23" t="s">
        <v>4134</v>
      </c>
      <c r="F13297" s="40">
        <v>1</v>
      </c>
      <c r="G13297" s="25">
        <v>498876</v>
      </c>
      <c r="H13297" s="25">
        <v>498876</v>
      </c>
      <c r="I13297" s="25"/>
      <c r="J13297" s="58" t="e">
        <f>HYPERLINK("#"&amp;"Insumos"&amp;"!A"&amp;MATCH($B13297,#REF!,0),"Ins "&amp;$B13297)</f>
        <v>#REF!</v>
      </c>
      <c r="M13297" s="220"/>
    </row>
    <row r="13298" spans="1:13" x14ac:dyDescent="0.2">
      <c r="A13298" s="35" t="s">
        <v>7047</v>
      </c>
      <c r="B13298" s="1" t="s">
        <v>5192</v>
      </c>
      <c r="C13298" s="45" t="s">
        <v>1217</v>
      </c>
      <c r="D13298" s="23" t="s">
        <v>5751</v>
      </c>
      <c r="E13298" s="23" t="s">
        <v>4134</v>
      </c>
      <c r="F13298" s="40">
        <v>0.01</v>
      </c>
      <c r="G13298" s="25">
        <v>15982</v>
      </c>
      <c r="H13298" s="25">
        <v>160</v>
      </c>
      <c r="I13298" s="25"/>
      <c r="J13298" s="58" t="e">
        <f>HYPERLINK("#"&amp;"Insumos"&amp;"!A"&amp;MATCH($B13298,#REF!,0),"Ins "&amp;$B13298)</f>
        <v>#REF!</v>
      </c>
      <c r="M13298" s="220"/>
    </row>
    <row r="13299" spans="1:13" x14ac:dyDescent="0.2">
      <c r="A13299" s="35" t="s">
        <v>7047</v>
      </c>
      <c r="B13299" s="1" t="s">
        <v>5275</v>
      </c>
      <c r="C13299" s="45" t="s">
        <v>1244</v>
      </c>
      <c r="D13299" s="23" t="s">
        <v>5751</v>
      </c>
      <c r="E13299" s="23" t="s">
        <v>4134</v>
      </c>
      <c r="F13299" s="40">
        <v>1</v>
      </c>
      <c r="G13299" s="25">
        <v>11792</v>
      </c>
      <c r="H13299" s="25">
        <v>11792</v>
      </c>
      <c r="I13299" s="25"/>
      <c r="J13299" s="58" t="e">
        <f>HYPERLINK("#"&amp;"Insumos"&amp;"!A"&amp;MATCH($B13299,#REF!,0),"Ins "&amp;$B13299)</f>
        <v>#REF!</v>
      </c>
      <c r="M13299" s="220"/>
    </row>
    <row r="13300" spans="1:13" ht="38.25" x14ac:dyDescent="0.2">
      <c r="A13300" s="36" t="s">
        <v>7049</v>
      </c>
      <c r="B13300" s="26" t="s">
        <v>6816</v>
      </c>
      <c r="C13300" s="79" t="s">
        <v>7050</v>
      </c>
      <c r="D13300" s="37" t="s">
        <v>5608</v>
      </c>
      <c r="E13300" s="37" t="s">
        <v>4134</v>
      </c>
      <c r="F13300" s="41"/>
      <c r="G13300" s="27"/>
      <c r="H13300" s="27"/>
      <c r="I13300" s="27">
        <v>123323</v>
      </c>
      <c r="M13300" s="220">
        <f t="shared" si="207"/>
        <v>161504</v>
      </c>
    </row>
    <row r="13301" spans="1:13" x14ac:dyDescent="0.2">
      <c r="A13301" s="35" t="s">
        <v>7049</v>
      </c>
      <c r="B13301" s="1" t="s">
        <v>5572</v>
      </c>
      <c r="C13301" s="45" t="s">
        <v>971</v>
      </c>
      <c r="D13301" s="23" t="s">
        <v>5734</v>
      </c>
      <c r="E13301" s="23" t="s">
        <v>4141</v>
      </c>
      <c r="F13301" s="40">
        <v>1.1200000000000001</v>
      </c>
      <c r="G13301" s="25">
        <v>37863</v>
      </c>
      <c r="H13301" s="25">
        <v>42407</v>
      </c>
      <c r="I13301" s="25"/>
      <c r="J13301" s="58" t="e">
        <f>HYPERLINK("#"&amp;"Insumos"&amp;"!A"&amp;MATCH($B13301,#REF!,0),"Ins "&amp;$B13301)</f>
        <v>#REF!</v>
      </c>
      <c r="M13301" s="220"/>
    </row>
    <row r="13302" spans="1:13" x14ac:dyDescent="0.2">
      <c r="A13302" s="35" t="s">
        <v>7049</v>
      </c>
      <c r="B13302" s="1" t="s">
        <v>5533</v>
      </c>
      <c r="C13302" s="45" t="s">
        <v>5892</v>
      </c>
      <c r="D13302" s="23" t="s">
        <v>977</v>
      </c>
      <c r="E13302" s="23" t="s">
        <v>4134</v>
      </c>
      <c r="F13302" s="40">
        <v>1.5</v>
      </c>
      <c r="G13302" s="25">
        <v>3623</v>
      </c>
      <c r="H13302" s="25">
        <v>5435</v>
      </c>
      <c r="I13302" s="25"/>
      <c r="J13302" s="58" t="e">
        <f>HYPERLINK("#"&amp;"Insumos"&amp;"!A"&amp;MATCH($B13302,#REF!,0),"Ins "&amp;$B13302)</f>
        <v>#REF!</v>
      </c>
      <c r="M13302" s="220"/>
    </row>
    <row r="13303" spans="1:13" x14ac:dyDescent="0.2">
      <c r="A13303" s="35" t="s">
        <v>7049</v>
      </c>
      <c r="B13303" s="1" t="s">
        <v>4903</v>
      </c>
      <c r="C13303" s="45" t="s">
        <v>489</v>
      </c>
      <c r="D13303" s="23" t="s">
        <v>5751</v>
      </c>
      <c r="E13303" s="23" t="s">
        <v>4135</v>
      </c>
      <c r="F13303" s="40">
        <v>0.05</v>
      </c>
      <c r="G13303" s="25">
        <v>5939</v>
      </c>
      <c r="H13303" s="25">
        <v>297</v>
      </c>
      <c r="I13303" s="25"/>
      <c r="J13303" s="58" t="e">
        <f>HYPERLINK("#"&amp;"Insumos"&amp;"!A"&amp;MATCH($B13303,#REF!,0),"Ins "&amp;$B13303)</f>
        <v>#REF!</v>
      </c>
      <c r="M13303" s="220"/>
    </row>
    <row r="13304" spans="1:13" x14ac:dyDescent="0.2">
      <c r="A13304" s="35" t="s">
        <v>7049</v>
      </c>
      <c r="B13304" s="1" t="s">
        <v>6958</v>
      </c>
      <c r="C13304" s="45" t="s">
        <v>6959</v>
      </c>
      <c r="D13304" s="23" t="s">
        <v>5751</v>
      </c>
      <c r="E13304" s="23" t="s">
        <v>4134</v>
      </c>
      <c r="F13304" s="40">
        <v>1</v>
      </c>
      <c r="G13304" s="25">
        <v>75184</v>
      </c>
      <c r="H13304" s="25">
        <v>75184</v>
      </c>
      <c r="I13304" s="25"/>
      <c r="J13304" s="58" t="e">
        <f>HYPERLINK("#"&amp;"Insumos"&amp;"!A"&amp;MATCH($B13304,#REF!,0),"Ins "&amp;$B13304)</f>
        <v>#REF!</v>
      </c>
      <c r="M13304" s="220"/>
    </row>
    <row r="13305" spans="1:13" ht="25.5" x14ac:dyDescent="0.2">
      <c r="A13305" s="36" t="s">
        <v>8421</v>
      </c>
      <c r="B13305" s="26" t="s">
        <v>6816</v>
      </c>
      <c r="C13305" s="79" t="s">
        <v>8422</v>
      </c>
      <c r="D13305" s="37" t="s">
        <v>5608</v>
      </c>
      <c r="E13305" s="37" t="s">
        <v>4134</v>
      </c>
      <c r="F13305" s="41"/>
      <c r="G13305" s="27"/>
      <c r="H13305" s="27"/>
      <c r="I13305" s="27">
        <v>720303</v>
      </c>
      <c r="M13305" s="220">
        <f t="shared" si="207"/>
        <v>943309</v>
      </c>
    </row>
    <row r="13306" spans="1:13" x14ac:dyDescent="0.2">
      <c r="A13306" s="35" t="s">
        <v>8421</v>
      </c>
      <c r="B13306" s="1" t="s">
        <v>5573</v>
      </c>
      <c r="C13306" s="45" t="s">
        <v>973</v>
      </c>
      <c r="D13306" s="23" t="s">
        <v>5734</v>
      </c>
      <c r="E13306" s="23" t="s">
        <v>4141</v>
      </c>
      <c r="F13306" s="40">
        <v>1.02</v>
      </c>
      <c r="G13306" s="25">
        <v>41652</v>
      </c>
      <c r="H13306" s="25">
        <v>42485</v>
      </c>
      <c r="I13306" s="25"/>
      <c r="J13306" s="58" t="e">
        <f>HYPERLINK("#"&amp;"Insumos"&amp;"!A"&amp;MATCH($B13306,#REF!,0),"Ins "&amp;$B13306)</f>
        <v>#REF!</v>
      </c>
      <c r="M13306" s="220"/>
    </row>
    <row r="13307" spans="1:13" x14ac:dyDescent="0.2">
      <c r="A13307" s="35" t="s">
        <v>8421</v>
      </c>
      <c r="B13307" s="1" t="s">
        <v>263</v>
      </c>
      <c r="C13307" s="45" t="s">
        <v>696</v>
      </c>
      <c r="D13307" s="23" t="s">
        <v>5534</v>
      </c>
      <c r="E13307" s="23" t="s">
        <v>4140</v>
      </c>
      <c r="F13307" s="40">
        <v>2.1999999999999999E-2</v>
      </c>
      <c r="G13307" s="25">
        <v>187426</v>
      </c>
      <c r="H13307" s="25">
        <v>4123</v>
      </c>
      <c r="I13307" s="25"/>
      <c r="J13307" s="58" t="e">
        <f>HYPERLINK("#"&amp;"Insumos"&amp;"!A"&amp;MATCH($B13307,#REF!,0),"Ins "&amp;$B13307)</f>
        <v>#REF!</v>
      </c>
      <c r="M13307" s="220"/>
    </row>
    <row r="13308" spans="1:13" x14ac:dyDescent="0.2">
      <c r="A13308" s="35" t="s">
        <v>8421</v>
      </c>
      <c r="B13308" s="1" t="s">
        <v>5533</v>
      </c>
      <c r="C13308" s="45" t="s">
        <v>5892</v>
      </c>
      <c r="D13308" s="23" t="s">
        <v>977</v>
      </c>
      <c r="E13308" s="23" t="s">
        <v>4134</v>
      </c>
      <c r="F13308" s="40">
        <v>0.1</v>
      </c>
      <c r="G13308" s="25">
        <v>3623</v>
      </c>
      <c r="H13308" s="25">
        <v>362</v>
      </c>
      <c r="I13308" s="25"/>
      <c r="J13308" s="58" t="e">
        <f>HYPERLINK("#"&amp;"Insumos"&amp;"!A"&amp;MATCH($B13308,#REF!,0),"Ins "&amp;$B13308)</f>
        <v>#REF!</v>
      </c>
      <c r="M13308" s="220"/>
    </row>
    <row r="13309" spans="1:13" x14ac:dyDescent="0.2">
      <c r="A13309" s="35" t="s">
        <v>8421</v>
      </c>
      <c r="B13309" s="1" t="s">
        <v>5007</v>
      </c>
      <c r="C13309" s="45" t="s">
        <v>720</v>
      </c>
      <c r="D13309" s="23" t="s">
        <v>5751</v>
      </c>
      <c r="E13309" s="23" t="s">
        <v>4134</v>
      </c>
      <c r="F13309" s="40">
        <v>1.1000000000000001</v>
      </c>
      <c r="G13309" s="25">
        <v>1897</v>
      </c>
      <c r="H13309" s="25">
        <v>2087</v>
      </c>
      <c r="I13309" s="25"/>
      <c r="J13309" s="58" t="e">
        <f>HYPERLINK("#"&amp;"Insumos"&amp;"!A"&amp;MATCH($B13309,#REF!,0),"Ins "&amp;$B13309)</f>
        <v>#REF!</v>
      </c>
      <c r="M13309" s="220"/>
    </row>
    <row r="13310" spans="1:13" x14ac:dyDescent="0.2">
      <c r="A13310" s="35" t="s">
        <v>8421</v>
      </c>
      <c r="B13310" s="1" t="s">
        <v>7573</v>
      </c>
      <c r="C13310" s="45" t="s">
        <v>7574</v>
      </c>
      <c r="D13310" s="23" t="s">
        <v>5751</v>
      </c>
      <c r="E13310" s="23" t="s">
        <v>4134</v>
      </c>
      <c r="F13310" s="40">
        <v>1</v>
      </c>
      <c r="G13310" s="25">
        <v>671246</v>
      </c>
      <c r="H13310" s="25">
        <v>671246</v>
      </c>
      <c r="I13310" s="25"/>
      <c r="J13310" s="58" t="e">
        <f>HYPERLINK("#"&amp;"Insumos"&amp;"!A"&amp;MATCH($B13310,#REF!,0),"Ins "&amp;$B13310)</f>
        <v>#REF!</v>
      </c>
      <c r="M13310" s="220"/>
    </row>
    <row r="13311" spans="1:13" ht="51" x14ac:dyDescent="0.2">
      <c r="A13311" s="36" t="s">
        <v>8566</v>
      </c>
      <c r="B13311" s="26" t="s">
        <v>6816</v>
      </c>
      <c r="C13311" s="79" t="s">
        <v>8923</v>
      </c>
      <c r="D13311" s="37" t="s">
        <v>5608</v>
      </c>
      <c r="E13311" s="37" t="s">
        <v>4134</v>
      </c>
      <c r="F13311" s="41"/>
      <c r="G13311" s="27"/>
      <c r="H13311" s="27"/>
      <c r="I13311" s="27">
        <v>940295</v>
      </c>
      <c r="M13311" s="220">
        <f t="shared" si="207"/>
        <v>1231410</v>
      </c>
    </row>
    <row r="13312" spans="1:13" x14ac:dyDescent="0.2">
      <c r="A13312" s="35" t="s">
        <v>8566</v>
      </c>
      <c r="B13312" s="1" t="s">
        <v>5573</v>
      </c>
      <c r="C13312" s="45" t="s">
        <v>973</v>
      </c>
      <c r="D13312" s="23" t="s">
        <v>5734</v>
      </c>
      <c r="E13312" s="23" t="s">
        <v>4141</v>
      </c>
      <c r="F13312" s="40">
        <v>1.18</v>
      </c>
      <c r="G13312" s="25">
        <v>41652</v>
      </c>
      <c r="H13312" s="25">
        <v>49149</v>
      </c>
      <c r="I13312" s="25"/>
      <c r="J13312" s="58" t="e">
        <f>HYPERLINK("#"&amp;"Insumos"&amp;"!A"&amp;MATCH($B13312,#REF!,0),"Ins "&amp;$B13312)</f>
        <v>#REF!</v>
      </c>
      <c r="M13312" s="220"/>
    </row>
    <row r="13313" spans="1:13" x14ac:dyDescent="0.2">
      <c r="A13313" s="35" t="s">
        <v>8566</v>
      </c>
      <c r="B13313" s="1" t="s">
        <v>263</v>
      </c>
      <c r="C13313" s="45" t="s">
        <v>696</v>
      </c>
      <c r="D13313" s="23" t="s">
        <v>5534</v>
      </c>
      <c r="E13313" s="23" t="s">
        <v>4140</v>
      </c>
      <c r="F13313" s="40">
        <v>3.2399999999999998E-2</v>
      </c>
      <c r="G13313" s="25">
        <v>187426</v>
      </c>
      <c r="H13313" s="25">
        <v>6073</v>
      </c>
      <c r="I13313" s="25"/>
      <c r="J13313" s="58" t="e">
        <f>HYPERLINK("#"&amp;"Insumos"&amp;"!A"&amp;MATCH($B13313,#REF!,0),"Ins "&amp;$B13313)</f>
        <v>#REF!</v>
      </c>
      <c r="M13313" s="220"/>
    </row>
    <row r="13314" spans="1:13" x14ac:dyDescent="0.2">
      <c r="A13314" s="35" t="s">
        <v>8566</v>
      </c>
      <c r="B13314" s="1" t="s">
        <v>5533</v>
      </c>
      <c r="C13314" s="45" t="s">
        <v>5892</v>
      </c>
      <c r="D13314" s="23" t="s">
        <v>977</v>
      </c>
      <c r="E13314" s="23" t="s">
        <v>4134</v>
      </c>
      <c r="F13314" s="40">
        <v>0.1</v>
      </c>
      <c r="G13314" s="25">
        <v>3623</v>
      </c>
      <c r="H13314" s="25">
        <v>362</v>
      </c>
      <c r="I13314" s="25"/>
      <c r="J13314" s="58" t="e">
        <f>HYPERLINK("#"&amp;"Insumos"&amp;"!A"&amp;MATCH($B13314,#REF!,0),"Ins "&amp;$B13314)</f>
        <v>#REF!</v>
      </c>
      <c r="M13314" s="220"/>
    </row>
    <row r="13315" spans="1:13" ht="25.5" x14ac:dyDescent="0.2">
      <c r="A13315" s="35" t="s">
        <v>8566</v>
      </c>
      <c r="B13315" s="34" t="s">
        <v>8538</v>
      </c>
      <c r="C13315" s="45" t="s">
        <v>8537</v>
      </c>
      <c r="D13315" s="23" t="s">
        <v>5751</v>
      </c>
      <c r="E13315" s="23" t="s">
        <v>72</v>
      </c>
      <c r="F13315" s="40">
        <v>1</v>
      </c>
      <c r="G13315" s="25">
        <v>513562</v>
      </c>
      <c r="H13315" s="25">
        <v>513562</v>
      </c>
      <c r="I13315" s="25"/>
      <c r="J13315" s="58" t="e">
        <f>HYPERLINK("#"&amp;"Insumos"&amp;"!A"&amp;MATCH($B13315,#REF!,0),"Ins "&amp;$B13315)</f>
        <v>#REF!</v>
      </c>
      <c r="M13315" s="220"/>
    </row>
    <row r="13316" spans="1:13" x14ac:dyDescent="0.2">
      <c r="A13316" s="35" t="s">
        <v>8566</v>
      </c>
      <c r="B13316" s="34" t="s">
        <v>8569</v>
      </c>
      <c r="C13316" s="45" t="s">
        <v>8567</v>
      </c>
      <c r="D13316" s="23" t="s">
        <v>5751</v>
      </c>
      <c r="E13316" s="23" t="s">
        <v>72</v>
      </c>
      <c r="F13316" s="40">
        <v>1</v>
      </c>
      <c r="G13316" s="25">
        <v>31096</v>
      </c>
      <c r="H13316" s="25">
        <v>31096</v>
      </c>
      <c r="I13316" s="25"/>
      <c r="J13316" s="58" t="e">
        <f>HYPERLINK("#"&amp;"Insumos"&amp;"!A"&amp;MATCH($B13316,#REF!,0),"Ins "&amp;$B13316)</f>
        <v>#REF!</v>
      </c>
      <c r="M13316" s="220"/>
    </row>
    <row r="13317" spans="1:13" x14ac:dyDescent="0.2">
      <c r="A13317" s="35" t="s">
        <v>8566</v>
      </c>
      <c r="B13317" s="34" t="s">
        <v>8570</v>
      </c>
      <c r="C13317" s="45" t="s">
        <v>8568</v>
      </c>
      <c r="D13317" s="23" t="s">
        <v>5751</v>
      </c>
      <c r="E13317" s="23" t="s">
        <v>72</v>
      </c>
      <c r="F13317" s="40">
        <v>1</v>
      </c>
      <c r="G13317" s="25">
        <v>329368</v>
      </c>
      <c r="H13317" s="25">
        <v>329368</v>
      </c>
      <c r="I13317" s="25"/>
      <c r="J13317" s="58" t="e">
        <f>HYPERLINK("#"&amp;"Insumos"&amp;"!A"&amp;MATCH($B13317,#REF!,0),"Ins "&amp;$B13317)</f>
        <v>#REF!</v>
      </c>
      <c r="M13317" s="220"/>
    </row>
    <row r="13318" spans="1:13" x14ac:dyDescent="0.2">
      <c r="A13318" s="35" t="s">
        <v>8566</v>
      </c>
      <c r="B13318" s="34" t="s">
        <v>5285</v>
      </c>
      <c r="C13318" s="45" t="s">
        <v>1253</v>
      </c>
      <c r="D13318" s="23" t="s">
        <v>5751</v>
      </c>
      <c r="E13318" s="23" t="s">
        <v>4134</v>
      </c>
      <c r="F13318" s="40">
        <v>1</v>
      </c>
      <c r="G13318" s="25">
        <v>5439</v>
      </c>
      <c r="H13318" s="25">
        <v>5439</v>
      </c>
      <c r="I13318" s="25"/>
      <c r="J13318" s="58" t="e">
        <f>HYPERLINK("#"&amp;"Insumos"&amp;"!A"&amp;MATCH($B13318,#REF!,0),"Ins "&amp;$B13318)</f>
        <v>#REF!</v>
      </c>
      <c r="M13318" s="220"/>
    </row>
    <row r="13319" spans="1:13" x14ac:dyDescent="0.2">
      <c r="A13319" s="35" t="s">
        <v>8566</v>
      </c>
      <c r="B13319" s="34" t="s">
        <v>5877</v>
      </c>
      <c r="C13319" s="45" t="s">
        <v>8906</v>
      </c>
      <c r="D13319" s="23" t="s">
        <v>5751</v>
      </c>
      <c r="E13319" s="23" t="s">
        <v>4134</v>
      </c>
      <c r="F13319" s="40">
        <v>0.1</v>
      </c>
      <c r="G13319" s="25">
        <v>25896</v>
      </c>
      <c r="H13319" s="25">
        <v>2590</v>
      </c>
      <c r="I13319" s="25"/>
      <c r="J13319" s="58" t="e">
        <f>HYPERLINK("#"&amp;"Insumos"&amp;"!A"&amp;MATCH($B13319,#REF!,0),"Ins "&amp;$B13319)</f>
        <v>#REF!</v>
      </c>
      <c r="M13319" s="220"/>
    </row>
    <row r="13320" spans="1:13" x14ac:dyDescent="0.2">
      <c r="A13320" s="35" t="s">
        <v>8566</v>
      </c>
      <c r="B13320" s="1" t="s">
        <v>5007</v>
      </c>
      <c r="C13320" s="45" t="s">
        <v>720</v>
      </c>
      <c r="D13320" s="23" t="s">
        <v>5751</v>
      </c>
      <c r="E13320" s="23" t="s">
        <v>4134</v>
      </c>
      <c r="F13320" s="40">
        <v>1.4</v>
      </c>
      <c r="G13320" s="25">
        <v>1897</v>
      </c>
      <c r="H13320" s="25">
        <v>2656</v>
      </c>
      <c r="I13320" s="25"/>
      <c r="J13320" s="58" t="e">
        <f>HYPERLINK("#"&amp;"Insumos"&amp;"!A"&amp;MATCH($B13320,#REF!,0),"Ins "&amp;$B13320)</f>
        <v>#REF!</v>
      </c>
      <c r="M13320" s="220"/>
    </row>
    <row r="13321" spans="1:13" ht="38.25" x14ac:dyDescent="0.2">
      <c r="A13321" s="36" t="s">
        <v>9298</v>
      </c>
      <c r="B13321" s="26" t="s">
        <v>6816</v>
      </c>
      <c r="C13321" s="79" t="s">
        <v>10859</v>
      </c>
      <c r="D13321" s="37" t="s">
        <v>5608</v>
      </c>
      <c r="E13321" s="37" t="s">
        <v>4134</v>
      </c>
      <c r="F13321" s="41"/>
      <c r="G13321" s="27"/>
      <c r="H13321" s="27"/>
      <c r="I13321" s="27">
        <v>210066</v>
      </c>
      <c r="M13321" s="220">
        <f t="shared" ref="M13321:M13376" si="208">ROUND(I13321*(1+$L$2),0)</f>
        <v>275102</v>
      </c>
    </row>
    <row r="13322" spans="1:13" x14ac:dyDescent="0.2">
      <c r="A13322" s="35" t="s">
        <v>9298</v>
      </c>
      <c r="B13322" s="1" t="s">
        <v>5573</v>
      </c>
      <c r="C13322" s="45" t="s">
        <v>973</v>
      </c>
      <c r="D13322" s="23" t="s">
        <v>5734</v>
      </c>
      <c r="E13322" s="23" t="s">
        <v>4141</v>
      </c>
      <c r="F13322" s="40">
        <v>0.3</v>
      </c>
      <c r="G13322" s="25">
        <v>41652</v>
      </c>
      <c r="H13322" s="25">
        <v>12496</v>
      </c>
      <c r="I13322" s="25"/>
      <c r="J13322" s="58" t="e">
        <f>HYPERLINK("#"&amp;"Insumos"&amp;"!A"&amp;MATCH($B13322,#REF!,0),"Ins "&amp;$B13322)</f>
        <v>#REF!</v>
      </c>
      <c r="M13322" s="220"/>
    </row>
    <row r="13323" spans="1:13" x14ac:dyDescent="0.2">
      <c r="A13323" s="35" t="s">
        <v>9298</v>
      </c>
      <c r="B13323" s="1" t="s">
        <v>263</v>
      </c>
      <c r="C13323" s="45" t="s">
        <v>696</v>
      </c>
      <c r="D13323" s="23" t="s">
        <v>5534</v>
      </c>
      <c r="E13323" s="23" t="s">
        <v>4140</v>
      </c>
      <c r="F13323" s="40">
        <v>3.0000000000000001E-3</v>
      </c>
      <c r="G13323" s="25">
        <v>187426</v>
      </c>
      <c r="H13323" s="25">
        <v>562</v>
      </c>
      <c r="I13323" s="25"/>
      <c r="J13323" s="58" t="e">
        <f>HYPERLINK("#"&amp;"Insumos"&amp;"!A"&amp;MATCH($B13323,#REF!,0),"Ins "&amp;$B13323)</f>
        <v>#REF!</v>
      </c>
      <c r="M13323" s="220"/>
    </row>
    <row r="13324" spans="1:13" x14ac:dyDescent="0.2">
      <c r="A13324" s="35" t="s">
        <v>9298</v>
      </c>
      <c r="B13324" s="1" t="s">
        <v>5533</v>
      </c>
      <c r="C13324" s="45" t="s">
        <v>5892</v>
      </c>
      <c r="D13324" s="23" t="s">
        <v>977</v>
      </c>
      <c r="E13324" s="23" t="s">
        <v>4134</v>
      </c>
      <c r="F13324" s="40">
        <v>0.1</v>
      </c>
      <c r="G13324" s="25">
        <v>3623</v>
      </c>
      <c r="H13324" s="25">
        <v>362</v>
      </c>
      <c r="I13324" s="25"/>
      <c r="J13324" s="58" t="e">
        <f>HYPERLINK("#"&amp;"Insumos"&amp;"!A"&amp;MATCH($B13324,#REF!,0),"Ins "&amp;$B13324)</f>
        <v>#REF!</v>
      </c>
      <c r="M13324" s="220"/>
    </row>
    <row r="13325" spans="1:13" x14ac:dyDescent="0.2">
      <c r="A13325" s="35" t="s">
        <v>9298</v>
      </c>
      <c r="B13325" s="1" t="s">
        <v>5007</v>
      </c>
      <c r="C13325" s="45" t="s">
        <v>720</v>
      </c>
      <c r="D13325" s="23" t="s">
        <v>5751</v>
      </c>
      <c r="E13325" s="23" t="s">
        <v>4134</v>
      </c>
      <c r="F13325" s="40">
        <v>0.1</v>
      </c>
      <c r="G13325" s="25">
        <v>1897</v>
      </c>
      <c r="H13325" s="25">
        <v>190</v>
      </c>
      <c r="I13325" s="25"/>
      <c r="J13325" s="58" t="e">
        <f>HYPERLINK("#"&amp;"Insumos"&amp;"!A"&amp;MATCH($B13325,#REF!,0),"Ins "&amp;$B13325)</f>
        <v>#REF!</v>
      </c>
      <c r="M13325" s="220"/>
    </row>
    <row r="13326" spans="1:13" x14ac:dyDescent="0.2">
      <c r="A13326" s="35" t="s">
        <v>9298</v>
      </c>
      <c r="B13326" s="1" t="s">
        <v>9299</v>
      </c>
      <c r="C13326" s="45" t="s">
        <v>9300</v>
      </c>
      <c r="D13326" s="23" t="s">
        <v>5751</v>
      </c>
      <c r="E13326" s="23" t="s">
        <v>72</v>
      </c>
      <c r="F13326" s="40">
        <v>1</v>
      </c>
      <c r="G13326" s="25">
        <v>196456</v>
      </c>
      <c r="H13326" s="25">
        <v>196456</v>
      </c>
      <c r="I13326" s="25"/>
      <c r="J13326" s="58" t="e">
        <f>HYPERLINK("#"&amp;"Insumos"&amp;"!A"&amp;MATCH($B13326,#REF!,0),"Ins "&amp;$B13326)</f>
        <v>#REF!</v>
      </c>
      <c r="M13326" s="220"/>
    </row>
    <row r="13327" spans="1:13" ht="51" x14ac:dyDescent="0.2">
      <c r="A13327" s="36" t="s">
        <v>11353</v>
      </c>
      <c r="B13327" s="26" t="s">
        <v>6816</v>
      </c>
      <c r="C13327" s="79" t="s">
        <v>11354</v>
      </c>
      <c r="D13327" s="37" t="s">
        <v>5608</v>
      </c>
      <c r="E13327" s="37" t="s">
        <v>4134</v>
      </c>
      <c r="F13327" s="41"/>
      <c r="G13327" s="27"/>
      <c r="H13327" s="27"/>
      <c r="I13327" s="27">
        <v>769246</v>
      </c>
      <c r="M13327" s="220">
        <f t="shared" si="208"/>
        <v>1007405</v>
      </c>
    </row>
    <row r="13328" spans="1:13" x14ac:dyDescent="0.2">
      <c r="A13328" s="35" t="s">
        <v>11353</v>
      </c>
      <c r="B13328" s="1" t="s">
        <v>5573</v>
      </c>
      <c r="C13328" s="45" t="s">
        <v>973</v>
      </c>
      <c r="D13328" s="23" t="s">
        <v>5734</v>
      </c>
      <c r="E13328" s="23" t="s">
        <v>4141</v>
      </c>
      <c r="F13328" s="40">
        <v>1.18</v>
      </c>
      <c r="G13328" s="25">
        <v>41652</v>
      </c>
      <c r="H13328" s="25">
        <v>49149</v>
      </c>
      <c r="I13328" s="25"/>
      <c r="J13328" s="58" t="e">
        <f>HYPERLINK("#"&amp;"Insumos"&amp;"!A"&amp;MATCH($B13328,#REF!,0),"Ins "&amp;$B13328)</f>
        <v>#REF!</v>
      </c>
      <c r="M13328" s="220"/>
    </row>
    <row r="13329" spans="1:13" x14ac:dyDescent="0.2">
      <c r="A13329" s="35" t="s">
        <v>11353</v>
      </c>
      <c r="B13329" s="1" t="s">
        <v>263</v>
      </c>
      <c r="C13329" s="45" t="s">
        <v>696</v>
      </c>
      <c r="D13329" s="23" t="s">
        <v>5534</v>
      </c>
      <c r="E13329" s="23" t="s">
        <v>4140</v>
      </c>
      <c r="F13329" s="40">
        <v>5.2999999999999999E-2</v>
      </c>
      <c r="G13329" s="25">
        <v>187426</v>
      </c>
      <c r="H13329" s="25">
        <v>9934</v>
      </c>
      <c r="I13329" s="25"/>
      <c r="J13329" s="58" t="e">
        <f>HYPERLINK("#"&amp;"Insumos"&amp;"!A"&amp;MATCH($B13329,#REF!,0),"Ins "&amp;$B13329)</f>
        <v>#REF!</v>
      </c>
      <c r="M13329" s="220"/>
    </row>
    <row r="13330" spans="1:13" x14ac:dyDescent="0.2">
      <c r="A13330" s="35" t="s">
        <v>11353</v>
      </c>
      <c r="B13330" s="1" t="s">
        <v>5533</v>
      </c>
      <c r="C13330" s="45" t="s">
        <v>5892</v>
      </c>
      <c r="D13330" s="23" t="s">
        <v>977</v>
      </c>
      <c r="E13330" s="23" t="s">
        <v>4134</v>
      </c>
      <c r="F13330" s="40">
        <v>0.1</v>
      </c>
      <c r="G13330" s="25">
        <v>3623</v>
      </c>
      <c r="H13330" s="25">
        <v>362</v>
      </c>
      <c r="I13330" s="25"/>
      <c r="J13330" s="58" t="e">
        <f>HYPERLINK("#"&amp;"Insumos"&amp;"!A"&amp;MATCH($B13330,#REF!,0),"Ins "&amp;$B13330)</f>
        <v>#REF!</v>
      </c>
      <c r="M13330" s="220"/>
    </row>
    <row r="13331" spans="1:13" x14ac:dyDescent="0.2">
      <c r="A13331" s="35" t="s">
        <v>11353</v>
      </c>
      <c r="B13331" s="1" t="s">
        <v>5007</v>
      </c>
      <c r="C13331" s="45" t="s">
        <v>720</v>
      </c>
      <c r="D13331" s="23" t="s">
        <v>5751</v>
      </c>
      <c r="E13331" s="23" t="s">
        <v>4134</v>
      </c>
      <c r="F13331" s="40">
        <v>1.3</v>
      </c>
      <c r="G13331" s="25">
        <v>1897</v>
      </c>
      <c r="H13331" s="25">
        <v>2466</v>
      </c>
      <c r="I13331" s="25"/>
      <c r="J13331" s="58" t="e">
        <f>HYPERLINK("#"&amp;"Insumos"&amp;"!A"&amp;MATCH($B13331,#REF!,0),"Ins "&amp;$B13331)</f>
        <v>#REF!</v>
      </c>
      <c r="M13331" s="220"/>
    </row>
    <row r="13332" spans="1:13" x14ac:dyDescent="0.2">
      <c r="A13332" s="35" t="s">
        <v>11353</v>
      </c>
      <c r="B13332" s="1" t="s">
        <v>5285</v>
      </c>
      <c r="C13332" s="45" t="s">
        <v>1253</v>
      </c>
      <c r="D13332" s="23" t="s">
        <v>5751</v>
      </c>
      <c r="E13332" s="23" t="s">
        <v>4134</v>
      </c>
      <c r="F13332" s="40">
        <v>1</v>
      </c>
      <c r="G13332" s="25">
        <v>5439</v>
      </c>
      <c r="H13332" s="25">
        <v>5439</v>
      </c>
      <c r="I13332" s="25"/>
      <c r="J13332" s="58" t="e">
        <f>HYPERLINK("#"&amp;"Insumos"&amp;"!A"&amp;MATCH($B13332,#REF!,0),"Ins "&amp;$B13332)</f>
        <v>#REF!</v>
      </c>
      <c r="M13332" s="220"/>
    </row>
    <row r="13333" spans="1:13" x14ac:dyDescent="0.2">
      <c r="A13333" s="35" t="s">
        <v>11353</v>
      </c>
      <c r="B13333" s="1" t="s">
        <v>8569</v>
      </c>
      <c r="C13333" s="45" t="s">
        <v>8567</v>
      </c>
      <c r="D13333" s="23" t="s">
        <v>5751</v>
      </c>
      <c r="E13333" s="23" t="s">
        <v>72</v>
      </c>
      <c r="F13333" s="40">
        <v>1</v>
      </c>
      <c r="G13333" s="25">
        <v>31096</v>
      </c>
      <c r="H13333" s="25">
        <v>31096</v>
      </c>
      <c r="I13333" s="25"/>
      <c r="J13333" s="58" t="e">
        <f>HYPERLINK("#"&amp;"Insumos"&amp;"!A"&amp;MATCH($B13333,#REF!,0),"Ins "&amp;$B13333)</f>
        <v>#REF!</v>
      </c>
      <c r="M13333" s="220"/>
    </row>
    <row r="13334" spans="1:13" ht="25.5" x14ac:dyDescent="0.2">
      <c r="A13334" s="35" t="s">
        <v>11353</v>
      </c>
      <c r="B13334" s="34" t="s">
        <v>11207</v>
      </c>
      <c r="C13334" s="45" t="s">
        <v>8930</v>
      </c>
      <c r="D13334" s="23" t="s">
        <v>5751</v>
      </c>
      <c r="E13334" s="23" t="s">
        <v>4134</v>
      </c>
      <c r="F13334" s="40">
        <v>1</v>
      </c>
      <c r="G13334" s="25">
        <v>182936</v>
      </c>
      <c r="H13334" s="25">
        <v>182936</v>
      </c>
      <c r="I13334" s="25"/>
      <c r="J13334" s="58" t="e">
        <f>HYPERLINK("#"&amp;"Insumos"&amp;"!A"&amp;MATCH($B13334,#REF!,0),"Ins "&amp;$B13334)</f>
        <v>#REF!</v>
      </c>
      <c r="M13334" s="220"/>
    </row>
    <row r="13335" spans="1:13" ht="25.5" x14ac:dyDescent="0.2">
      <c r="A13335" s="35" t="s">
        <v>11353</v>
      </c>
      <c r="B13335" s="34" t="s">
        <v>11203</v>
      </c>
      <c r="C13335" s="45" t="s">
        <v>11340</v>
      </c>
      <c r="D13335" s="23" t="s">
        <v>5751</v>
      </c>
      <c r="E13335" s="23" t="s">
        <v>4134</v>
      </c>
      <c r="F13335" s="40">
        <v>1</v>
      </c>
      <c r="G13335" s="25">
        <v>487864</v>
      </c>
      <c r="H13335" s="25">
        <v>487864</v>
      </c>
      <c r="I13335" s="25"/>
      <c r="J13335" s="58" t="e">
        <f>HYPERLINK("#"&amp;"Insumos"&amp;"!A"&amp;MATCH($B13335,#REF!,0),"Ins "&amp;$B13335)</f>
        <v>#REF!</v>
      </c>
      <c r="M13335" s="220"/>
    </row>
    <row r="13336" spans="1:13" ht="51" x14ac:dyDescent="0.2">
      <c r="A13336" s="36" t="s">
        <v>11355</v>
      </c>
      <c r="B13336" s="26" t="s">
        <v>6816</v>
      </c>
      <c r="C13336" s="79" t="s">
        <v>11356</v>
      </c>
      <c r="D13336" s="37" t="s">
        <v>5608</v>
      </c>
      <c r="E13336" s="37" t="s">
        <v>4134</v>
      </c>
      <c r="F13336" s="41"/>
      <c r="G13336" s="27"/>
      <c r="H13336" s="27"/>
      <c r="I13336" s="27">
        <v>510688</v>
      </c>
      <c r="M13336" s="220">
        <f t="shared" si="208"/>
        <v>668797</v>
      </c>
    </row>
    <row r="13337" spans="1:13" x14ac:dyDescent="0.2">
      <c r="A13337" s="35" t="s">
        <v>11355</v>
      </c>
      <c r="B13337" s="1" t="s">
        <v>5573</v>
      </c>
      <c r="C13337" s="45" t="s">
        <v>973</v>
      </c>
      <c r="D13337" s="23" t="s">
        <v>5734</v>
      </c>
      <c r="E13337" s="23" t="s">
        <v>4141</v>
      </c>
      <c r="F13337" s="40">
        <v>1.25</v>
      </c>
      <c r="G13337" s="25">
        <v>41652</v>
      </c>
      <c r="H13337" s="25">
        <v>52065</v>
      </c>
      <c r="I13337" s="25"/>
      <c r="J13337" s="58" t="e">
        <f>HYPERLINK("#"&amp;"Insumos"&amp;"!A"&amp;MATCH($B13337,#REF!,0),"Ins "&amp;$B13337)</f>
        <v>#REF!</v>
      </c>
      <c r="M13337" s="220"/>
    </row>
    <row r="13338" spans="1:13" x14ac:dyDescent="0.2">
      <c r="A13338" s="35" t="s">
        <v>11355</v>
      </c>
      <c r="B13338" s="1" t="s">
        <v>263</v>
      </c>
      <c r="C13338" s="45" t="s">
        <v>696</v>
      </c>
      <c r="D13338" s="23" t="s">
        <v>5534</v>
      </c>
      <c r="E13338" s="23" t="s">
        <v>4140</v>
      </c>
      <c r="F13338" s="40">
        <v>6.0000000000000001E-3</v>
      </c>
      <c r="G13338" s="25">
        <v>187426</v>
      </c>
      <c r="H13338" s="25">
        <v>1125</v>
      </c>
      <c r="I13338" s="25"/>
      <c r="J13338" s="58" t="e">
        <f>HYPERLINK("#"&amp;"Insumos"&amp;"!A"&amp;MATCH($B13338,#REF!,0),"Ins "&amp;$B13338)</f>
        <v>#REF!</v>
      </c>
      <c r="M13338" s="220"/>
    </row>
    <row r="13339" spans="1:13" x14ac:dyDescent="0.2">
      <c r="A13339" s="35" t="s">
        <v>11355</v>
      </c>
      <c r="B13339" s="1" t="s">
        <v>5533</v>
      </c>
      <c r="C13339" s="45" t="s">
        <v>5892</v>
      </c>
      <c r="D13339" s="23" t="s">
        <v>977</v>
      </c>
      <c r="E13339" s="23" t="s">
        <v>4134</v>
      </c>
      <c r="F13339" s="40">
        <v>0.1</v>
      </c>
      <c r="G13339" s="25">
        <v>3623</v>
      </c>
      <c r="H13339" s="25">
        <v>362</v>
      </c>
      <c r="I13339" s="25"/>
      <c r="J13339" s="58" t="e">
        <f>HYPERLINK("#"&amp;"Insumos"&amp;"!A"&amp;MATCH($B13339,#REF!,0),"Ins "&amp;$B13339)</f>
        <v>#REF!</v>
      </c>
      <c r="M13339" s="220"/>
    </row>
    <row r="13340" spans="1:13" x14ac:dyDescent="0.2">
      <c r="A13340" s="35" t="s">
        <v>11355</v>
      </c>
      <c r="B13340" s="1" t="s">
        <v>5007</v>
      </c>
      <c r="C13340" s="45" t="s">
        <v>720</v>
      </c>
      <c r="D13340" s="23" t="s">
        <v>5751</v>
      </c>
      <c r="E13340" s="23" t="s">
        <v>4134</v>
      </c>
      <c r="F13340" s="40">
        <v>1.4</v>
      </c>
      <c r="G13340" s="25">
        <v>1897</v>
      </c>
      <c r="H13340" s="25">
        <v>2656</v>
      </c>
      <c r="I13340" s="25"/>
      <c r="J13340" s="58" t="e">
        <f>HYPERLINK("#"&amp;"Insumos"&amp;"!A"&amp;MATCH($B13340,#REF!,0),"Ins "&amp;$B13340)</f>
        <v>#REF!</v>
      </c>
      <c r="M13340" s="220"/>
    </row>
    <row r="13341" spans="1:13" ht="25.5" x14ac:dyDescent="0.2">
      <c r="A13341" s="35" t="s">
        <v>11355</v>
      </c>
      <c r="B13341" s="34" t="s">
        <v>11204</v>
      </c>
      <c r="C13341" s="45" t="s">
        <v>11341</v>
      </c>
      <c r="D13341" s="23" t="s">
        <v>5751</v>
      </c>
      <c r="E13341" s="23" t="s">
        <v>4134</v>
      </c>
      <c r="F13341" s="40">
        <v>1</v>
      </c>
      <c r="G13341" s="25">
        <v>454480</v>
      </c>
      <c r="H13341" s="25">
        <v>454480</v>
      </c>
      <c r="I13341" s="25"/>
      <c r="J13341" s="58" t="e">
        <f>HYPERLINK("#"&amp;"Insumos"&amp;"!A"&amp;MATCH($B13341,#REF!,0),"Ins "&amp;$B13341)</f>
        <v>#REF!</v>
      </c>
      <c r="M13341" s="220"/>
    </row>
    <row r="13342" spans="1:13" ht="25.5" x14ac:dyDescent="0.2">
      <c r="A13342" s="36" t="s">
        <v>12500</v>
      </c>
      <c r="B13342" s="26" t="s">
        <v>6816</v>
      </c>
      <c r="C13342" s="79" t="s">
        <v>12501</v>
      </c>
      <c r="D13342" s="37" t="s">
        <v>5608</v>
      </c>
      <c r="E13342" s="37" t="s">
        <v>4134</v>
      </c>
      <c r="F13342" s="41"/>
      <c r="G13342" s="27"/>
      <c r="H13342" s="27"/>
      <c r="I13342" s="27">
        <v>51245</v>
      </c>
      <c r="M13342" s="220">
        <f t="shared" si="208"/>
        <v>67110</v>
      </c>
    </row>
    <row r="13343" spans="1:13" x14ac:dyDescent="0.2">
      <c r="A13343" s="35" t="s">
        <v>12500</v>
      </c>
      <c r="B13343" s="1" t="s">
        <v>5573</v>
      </c>
      <c r="C13343" s="45" t="s">
        <v>973</v>
      </c>
      <c r="D13343" s="23" t="s">
        <v>5734</v>
      </c>
      <c r="E13343" s="23" t="s">
        <v>4141</v>
      </c>
      <c r="F13343" s="40">
        <v>0.4</v>
      </c>
      <c r="G13343" s="25">
        <v>41652</v>
      </c>
      <c r="H13343" s="25">
        <v>16661</v>
      </c>
      <c r="I13343" s="25"/>
      <c r="J13343" s="58" t="e">
        <f>HYPERLINK("#"&amp;"Insumos"&amp;"!A"&amp;MATCH($B13343,#REF!,0),"Ins "&amp;$B13343)</f>
        <v>#REF!</v>
      </c>
      <c r="M13343" s="220"/>
    </row>
    <row r="13344" spans="1:13" x14ac:dyDescent="0.2">
      <c r="A13344" s="35" t="s">
        <v>12500</v>
      </c>
      <c r="B13344" s="1" t="s">
        <v>263</v>
      </c>
      <c r="C13344" s="45" t="s">
        <v>696</v>
      </c>
      <c r="D13344" s="23" t="s">
        <v>5534</v>
      </c>
      <c r="E13344" s="23" t="s">
        <v>4140</v>
      </c>
      <c r="F13344" s="40">
        <v>6.0000000000000001E-3</v>
      </c>
      <c r="G13344" s="25">
        <v>187426</v>
      </c>
      <c r="H13344" s="25">
        <v>1125</v>
      </c>
      <c r="I13344" s="25"/>
      <c r="J13344" s="58" t="e">
        <f>HYPERLINK("#"&amp;"Insumos"&amp;"!A"&amp;MATCH($B13344,#REF!,0),"Ins "&amp;$B13344)</f>
        <v>#REF!</v>
      </c>
      <c r="M13344" s="220"/>
    </row>
    <row r="13345" spans="1:13" x14ac:dyDescent="0.2">
      <c r="A13345" s="35" t="s">
        <v>12500</v>
      </c>
      <c r="B13345" s="1" t="s">
        <v>5533</v>
      </c>
      <c r="C13345" s="45" t="s">
        <v>5892</v>
      </c>
      <c r="D13345" s="23" t="s">
        <v>977</v>
      </c>
      <c r="E13345" s="23" t="s">
        <v>4134</v>
      </c>
      <c r="F13345" s="40">
        <v>0.1</v>
      </c>
      <c r="G13345" s="25">
        <v>3623</v>
      </c>
      <c r="H13345" s="25">
        <v>362</v>
      </c>
      <c r="I13345" s="25"/>
      <c r="J13345" s="58" t="e">
        <f>HYPERLINK("#"&amp;"Insumos"&amp;"!A"&amp;MATCH($B13345,#REF!,0),"Ins "&amp;$B13345)</f>
        <v>#REF!</v>
      </c>
      <c r="M13345" s="220"/>
    </row>
    <row r="13346" spans="1:13" x14ac:dyDescent="0.2">
      <c r="A13346" s="35" t="s">
        <v>12500</v>
      </c>
      <c r="B13346" s="1" t="s">
        <v>5007</v>
      </c>
      <c r="C13346" s="45" t="s">
        <v>720</v>
      </c>
      <c r="D13346" s="23" t="s">
        <v>5751</v>
      </c>
      <c r="E13346" s="23" t="s">
        <v>4134</v>
      </c>
      <c r="F13346" s="40">
        <v>1</v>
      </c>
      <c r="G13346" s="25">
        <v>1897</v>
      </c>
      <c r="H13346" s="25">
        <v>1897</v>
      </c>
      <c r="I13346" s="25"/>
      <c r="J13346" s="58" t="e">
        <f>HYPERLINK("#"&amp;"Insumos"&amp;"!A"&amp;MATCH($B13346,#REF!,0),"Ins "&amp;$B13346)</f>
        <v>#REF!</v>
      </c>
      <c r="M13346" s="220"/>
    </row>
    <row r="13347" spans="1:13" x14ac:dyDescent="0.2">
      <c r="A13347" s="35" t="s">
        <v>12500</v>
      </c>
      <c r="B13347" s="34" t="s">
        <v>12449</v>
      </c>
      <c r="C13347" s="45" t="s">
        <v>12502</v>
      </c>
      <c r="D13347" s="23" t="s">
        <v>5751</v>
      </c>
      <c r="E13347" s="23" t="s">
        <v>463</v>
      </c>
      <c r="F13347" s="40">
        <v>1</v>
      </c>
      <c r="G13347" s="25">
        <v>31200</v>
      </c>
      <c r="H13347" s="25">
        <v>31200</v>
      </c>
      <c r="I13347" s="25"/>
      <c r="J13347" s="58" t="e">
        <f>HYPERLINK("#"&amp;"Insumos"&amp;"!A"&amp;MATCH($B13347,#REF!,0),"Ins "&amp;$B13347)</f>
        <v>#REF!</v>
      </c>
      <c r="M13347" s="220"/>
    </row>
    <row r="13348" spans="1:13" ht="51" x14ac:dyDescent="0.2">
      <c r="A13348" s="36" t="s">
        <v>12519</v>
      </c>
      <c r="B13348" s="26" t="s">
        <v>6816</v>
      </c>
      <c r="C13348" s="79" t="s">
        <v>12521</v>
      </c>
      <c r="D13348" s="37" t="s">
        <v>5608</v>
      </c>
      <c r="E13348" s="37" t="s">
        <v>4134</v>
      </c>
      <c r="F13348" s="41"/>
      <c r="G13348" s="27"/>
      <c r="H13348" s="27"/>
      <c r="I13348" s="27">
        <v>3431889</v>
      </c>
      <c r="M13348" s="220">
        <f t="shared" si="208"/>
        <v>4494402</v>
      </c>
    </row>
    <row r="13349" spans="1:13" x14ac:dyDescent="0.2">
      <c r="A13349" s="35" t="s">
        <v>12519</v>
      </c>
      <c r="B13349" s="1" t="s">
        <v>5573</v>
      </c>
      <c r="C13349" s="45" t="s">
        <v>973</v>
      </c>
      <c r="D13349" s="23" t="s">
        <v>5734</v>
      </c>
      <c r="E13349" s="23" t="s">
        <v>4141</v>
      </c>
      <c r="F13349" s="40">
        <v>1.5</v>
      </c>
      <c r="G13349" s="25">
        <v>41652</v>
      </c>
      <c r="H13349" s="25">
        <v>62478</v>
      </c>
      <c r="I13349" s="25"/>
      <c r="J13349" s="58" t="e">
        <f>HYPERLINK("#"&amp;"Insumos"&amp;"!A"&amp;MATCH($B13349,#REF!,0),"Ins "&amp;$B13349)</f>
        <v>#REF!</v>
      </c>
      <c r="M13349" s="220"/>
    </row>
    <row r="13350" spans="1:13" x14ac:dyDescent="0.2">
      <c r="A13350" s="35" t="s">
        <v>12519</v>
      </c>
      <c r="B13350" s="1" t="s">
        <v>263</v>
      </c>
      <c r="C13350" s="45" t="s">
        <v>696</v>
      </c>
      <c r="D13350" s="23" t="s">
        <v>5534</v>
      </c>
      <c r="E13350" s="23" t="s">
        <v>4140</v>
      </c>
      <c r="F13350" s="40">
        <v>0.1</v>
      </c>
      <c r="G13350" s="25">
        <v>187426</v>
      </c>
      <c r="H13350" s="25">
        <v>18743</v>
      </c>
      <c r="I13350" s="25"/>
      <c r="J13350" s="58" t="e">
        <f>HYPERLINK("#"&amp;"Insumos"&amp;"!A"&amp;MATCH($B13350,#REF!,0),"Ins "&amp;$B13350)</f>
        <v>#REF!</v>
      </c>
      <c r="M13350" s="220"/>
    </row>
    <row r="13351" spans="1:13" x14ac:dyDescent="0.2">
      <c r="A13351" s="35" t="s">
        <v>12519</v>
      </c>
      <c r="B13351" s="1" t="s">
        <v>5533</v>
      </c>
      <c r="C13351" s="45" t="s">
        <v>5892</v>
      </c>
      <c r="D13351" s="23" t="s">
        <v>977</v>
      </c>
      <c r="E13351" s="23" t="s">
        <v>4134</v>
      </c>
      <c r="F13351" s="40">
        <v>0.5</v>
      </c>
      <c r="G13351" s="25">
        <v>3623</v>
      </c>
      <c r="H13351" s="25">
        <v>1812</v>
      </c>
      <c r="I13351" s="25"/>
      <c r="J13351" s="58" t="e">
        <f>HYPERLINK("#"&amp;"Insumos"&amp;"!A"&amp;MATCH($B13351,#REF!,0),"Ins "&amp;$B13351)</f>
        <v>#REF!</v>
      </c>
      <c r="M13351" s="220"/>
    </row>
    <row r="13352" spans="1:13" x14ac:dyDescent="0.2">
      <c r="A13352" s="35" t="s">
        <v>12519</v>
      </c>
      <c r="B13352" s="1" t="s">
        <v>5007</v>
      </c>
      <c r="C13352" s="45" t="s">
        <v>720</v>
      </c>
      <c r="D13352" s="23" t="s">
        <v>5751</v>
      </c>
      <c r="E13352" s="23" t="s">
        <v>4134</v>
      </c>
      <c r="F13352" s="40">
        <v>1</v>
      </c>
      <c r="G13352" s="25">
        <v>1897</v>
      </c>
      <c r="H13352" s="25">
        <v>1897</v>
      </c>
      <c r="I13352" s="25"/>
      <c r="J13352" s="58" t="e">
        <f>HYPERLINK("#"&amp;"Insumos"&amp;"!A"&amp;MATCH($B13352,#REF!,0),"Ins "&amp;$B13352)</f>
        <v>#REF!</v>
      </c>
      <c r="M13352" s="220"/>
    </row>
    <row r="13353" spans="1:13" x14ac:dyDescent="0.2">
      <c r="A13353" s="35" t="s">
        <v>12519</v>
      </c>
      <c r="B13353" s="34" t="s">
        <v>4654</v>
      </c>
      <c r="C13353" s="45" t="s">
        <v>4</v>
      </c>
      <c r="D13353" s="23" t="s">
        <v>5751</v>
      </c>
      <c r="E13353" s="23" t="s">
        <v>4134</v>
      </c>
      <c r="F13353" s="40">
        <v>2</v>
      </c>
      <c r="G13353" s="25">
        <v>2562</v>
      </c>
      <c r="H13353" s="25">
        <v>5124</v>
      </c>
      <c r="I13353" s="25"/>
      <c r="J13353" s="58" t="e">
        <f>HYPERLINK("#"&amp;"Insumos"&amp;"!A"&amp;MATCH($B13353,#REF!,0),"Ins "&amp;$B13353)</f>
        <v>#REF!</v>
      </c>
      <c r="M13353" s="220"/>
    </row>
    <row r="13354" spans="1:13" x14ac:dyDescent="0.2">
      <c r="A13354" s="35" t="s">
        <v>12519</v>
      </c>
      <c r="B13354" s="34" t="s">
        <v>8598</v>
      </c>
      <c r="C13354" s="45" t="s">
        <v>8599</v>
      </c>
      <c r="D13354" s="23" t="s">
        <v>5751</v>
      </c>
      <c r="E13354" s="23" t="s">
        <v>72</v>
      </c>
      <c r="F13354" s="40">
        <v>0.2</v>
      </c>
      <c r="G13354" s="25">
        <v>59176</v>
      </c>
      <c r="H13354" s="25">
        <v>11835</v>
      </c>
      <c r="I13354" s="25"/>
      <c r="J13354" s="58" t="e">
        <f>HYPERLINK("#"&amp;"Insumos"&amp;"!A"&amp;MATCH($B13354,#REF!,0),"Ins "&amp;$B13354)</f>
        <v>#REF!</v>
      </c>
      <c r="M13354" s="220"/>
    </row>
    <row r="13355" spans="1:13" ht="51" x14ac:dyDescent="0.2">
      <c r="A13355" s="35" t="s">
        <v>12519</v>
      </c>
      <c r="B13355" s="34" t="s">
        <v>12453</v>
      </c>
      <c r="C13355" s="45" t="s">
        <v>12517</v>
      </c>
      <c r="D13355" s="23" t="s">
        <v>5751</v>
      </c>
      <c r="E13355" s="23" t="s">
        <v>463</v>
      </c>
      <c r="F13355" s="40">
        <v>1</v>
      </c>
      <c r="G13355" s="25">
        <v>3330000</v>
      </c>
      <c r="H13355" s="25">
        <v>3330000</v>
      </c>
      <c r="I13355" s="25"/>
      <c r="J13355" s="58" t="e">
        <f>HYPERLINK("#"&amp;"Insumos"&amp;"!A"&amp;MATCH($B13355,#REF!,0),"Ins "&amp;$B13355)</f>
        <v>#REF!</v>
      </c>
      <c r="M13355" s="220"/>
    </row>
    <row r="13356" spans="1:13" ht="63.75" x14ac:dyDescent="0.2">
      <c r="A13356" s="36" t="s">
        <v>12520</v>
      </c>
      <c r="B13356" s="26" t="s">
        <v>6816</v>
      </c>
      <c r="C13356" s="79" t="s">
        <v>12522</v>
      </c>
      <c r="D13356" s="37" t="s">
        <v>5608</v>
      </c>
      <c r="E13356" s="37" t="s">
        <v>4134</v>
      </c>
      <c r="F13356" s="41"/>
      <c r="G13356" s="27"/>
      <c r="H13356" s="27"/>
      <c r="I13356" s="27">
        <v>1845181</v>
      </c>
      <c r="M13356" s="220">
        <f t="shared" si="208"/>
        <v>2416449</v>
      </c>
    </row>
    <row r="13357" spans="1:13" x14ac:dyDescent="0.2">
      <c r="A13357" s="35" t="s">
        <v>12520</v>
      </c>
      <c r="B13357" s="1" t="s">
        <v>5573</v>
      </c>
      <c r="C13357" s="45" t="s">
        <v>973</v>
      </c>
      <c r="D13357" s="23" t="s">
        <v>5734</v>
      </c>
      <c r="E13357" s="23" t="s">
        <v>4141</v>
      </c>
      <c r="F13357" s="40">
        <v>1.5</v>
      </c>
      <c r="G13357" s="25">
        <v>41652</v>
      </c>
      <c r="H13357" s="25">
        <v>62478</v>
      </c>
      <c r="I13357" s="25"/>
      <c r="J13357" s="58" t="e">
        <f>HYPERLINK("#"&amp;"Insumos"&amp;"!A"&amp;MATCH($B13357,#REF!,0),"Ins "&amp;$B13357)</f>
        <v>#REF!</v>
      </c>
      <c r="M13357" s="220"/>
    </row>
    <row r="13358" spans="1:13" x14ac:dyDescent="0.2">
      <c r="A13358" s="35" t="s">
        <v>12520</v>
      </c>
      <c r="B13358" s="1" t="s">
        <v>263</v>
      </c>
      <c r="C13358" s="45" t="s">
        <v>696</v>
      </c>
      <c r="D13358" s="23" t="s">
        <v>5534</v>
      </c>
      <c r="E13358" s="23" t="s">
        <v>4140</v>
      </c>
      <c r="F13358" s="40">
        <v>0.08</v>
      </c>
      <c r="G13358" s="25">
        <v>187426</v>
      </c>
      <c r="H13358" s="25">
        <v>14994</v>
      </c>
      <c r="I13358" s="25"/>
      <c r="J13358" s="58" t="e">
        <f>HYPERLINK("#"&amp;"Insumos"&amp;"!A"&amp;MATCH($B13358,#REF!,0),"Ins "&amp;$B13358)</f>
        <v>#REF!</v>
      </c>
      <c r="M13358" s="220"/>
    </row>
    <row r="13359" spans="1:13" x14ac:dyDescent="0.2">
      <c r="A13359" s="35" t="s">
        <v>12520</v>
      </c>
      <c r="B13359" s="1" t="s">
        <v>5533</v>
      </c>
      <c r="C13359" s="45" t="s">
        <v>5892</v>
      </c>
      <c r="D13359" s="23" t="s">
        <v>977</v>
      </c>
      <c r="E13359" s="23" t="s">
        <v>4134</v>
      </c>
      <c r="F13359" s="40">
        <v>0.5</v>
      </c>
      <c r="G13359" s="25">
        <v>3623</v>
      </c>
      <c r="H13359" s="25">
        <v>1812</v>
      </c>
      <c r="I13359" s="25"/>
      <c r="J13359" s="58" t="e">
        <f>HYPERLINK("#"&amp;"Insumos"&amp;"!A"&amp;MATCH($B13359,#REF!,0),"Ins "&amp;$B13359)</f>
        <v>#REF!</v>
      </c>
      <c r="M13359" s="220"/>
    </row>
    <row r="13360" spans="1:13" x14ac:dyDescent="0.2">
      <c r="A13360" s="35" t="s">
        <v>12520</v>
      </c>
      <c r="B13360" s="1" t="s">
        <v>5007</v>
      </c>
      <c r="C13360" s="45" t="s">
        <v>720</v>
      </c>
      <c r="D13360" s="23" t="s">
        <v>5751</v>
      </c>
      <c r="E13360" s="23" t="s">
        <v>4134</v>
      </c>
      <c r="F13360" s="40">
        <v>1</v>
      </c>
      <c r="G13360" s="25">
        <v>1897</v>
      </c>
      <c r="H13360" s="25">
        <v>1897</v>
      </c>
      <c r="I13360" s="25"/>
      <c r="J13360" s="58" t="e">
        <f>HYPERLINK("#"&amp;"Insumos"&amp;"!A"&amp;MATCH($B13360,#REF!,0),"Ins "&amp;$B13360)</f>
        <v>#REF!</v>
      </c>
      <c r="M13360" s="220"/>
    </row>
    <row r="13361" spans="1:13" x14ac:dyDescent="0.2">
      <c r="A13361" s="35" t="s">
        <v>12520</v>
      </c>
      <c r="B13361" s="34" t="s">
        <v>4654</v>
      </c>
      <c r="C13361" s="45" t="s">
        <v>4</v>
      </c>
      <c r="D13361" s="23" t="s">
        <v>5751</v>
      </c>
      <c r="E13361" s="23" t="s">
        <v>4134</v>
      </c>
      <c r="F13361" s="40">
        <v>2</v>
      </c>
      <c r="G13361" s="25">
        <v>2562</v>
      </c>
      <c r="H13361" s="25">
        <v>5124</v>
      </c>
      <c r="I13361" s="25"/>
      <c r="J13361" s="58" t="e">
        <f>HYPERLINK("#"&amp;"Insumos"&amp;"!A"&amp;MATCH($B13361,#REF!,0),"Ins "&amp;$B13361)</f>
        <v>#REF!</v>
      </c>
      <c r="M13361" s="220"/>
    </row>
    <row r="13362" spans="1:13" x14ac:dyDescent="0.2">
      <c r="A13362" s="35" t="s">
        <v>12520</v>
      </c>
      <c r="B13362" s="34" t="s">
        <v>8598</v>
      </c>
      <c r="C13362" s="45" t="s">
        <v>8599</v>
      </c>
      <c r="D13362" s="23" t="s">
        <v>5751</v>
      </c>
      <c r="E13362" s="23" t="s">
        <v>72</v>
      </c>
      <c r="F13362" s="40">
        <v>0.15</v>
      </c>
      <c r="G13362" s="25">
        <v>59176</v>
      </c>
      <c r="H13362" s="25">
        <v>8876</v>
      </c>
      <c r="I13362" s="25"/>
      <c r="J13362" s="58" t="e">
        <f>HYPERLINK("#"&amp;"Insumos"&amp;"!A"&amp;MATCH($B13362,#REF!,0),"Ins "&amp;$B13362)</f>
        <v>#REF!</v>
      </c>
      <c r="M13362" s="220"/>
    </row>
    <row r="13363" spans="1:13" ht="38.25" x14ac:dyDescent="0.2">
      <c r="A13363" s="35" t="s">
        <v>12520</v>
      </c>
      <c r="B13363" s="34" t="s">
        <v>12454</v>
      </c>
      <c r="C13363" s="45" t="s">
        <v>12518</v>
      </c>
      <c r="D13363" s="23" t="s">
        <v>5751</v>
      </c>
      <c r="E13363" s="23" t="s">
        <v>463</v>
      </c>
      <c r="F13363" s="40">
        <v>1</v>
      </c>
      <c r="G13363" s="25">
        <v>1750000</v>
      </c>
      <c r="H13363" s="25">
        <v>1750000</v>
      </c>
      <c r="I13363" s="25"/>
      <c r="J13363" s="58" t="e">
        <f>HYPERLINK("#"&amp;"Insumos"&amp;"!A"&amp;MATCH($B13363,#REF!,0),"Ins "&amp;$B13363)</f>
        <v>#REF!</v>
      </c>
      <c r="M13363" s="220"/>
    </row>
    <row r="13364" spans="1:13" s="176" customFormat="1" ht="40.15" customHeight="1" x14ac:dyDescent="0.2">
      <c r="A13364" s="170" t="s">
        <v>4107</v>
      </c>
      <c r="B13364" s="171"/>
      <c r="C13364" s="172" t="s">
        <v>945</v>
      </c>
      <c r="D13364" s="173" t="s">
        <v>5607</v>
      </c>
      <c r="E13364" s="173"/>
      <c r="F13364" s="174"/>
      <c r="G13364" s="175"/>
      <c r="H13364" s="175"/>
      <c r="I13364" s="175"/>
      <c r="M13364" s="220"/>
    </row>
    <row r="13365" spans="1:13" ht="76.5" x14ac:dyDescent="0.2">
      <c r="A13365" s="36" t="s">
        <v>3192</v>
      </c>
      <c r="B13365" s="26" t="s">
        <v>6816</v>
      </c>
      <c r="C13365" s="79" t="s">
        <v>1934</v>
      </c>
      <c r="D13365" s="37" t="s">
        <v>5608</v>
      </c>
      <c r="E13365" s="37" t="s">
        <v>4134</v>
      </c>
      <c r="F13365" s="41"/>
      <c r="G13365" s="27"/>
      <c r="H13365" s="27"/>
      <c r="I13365" s="27">
        <v>825447</v>
      </c>
      <c r="M13365" s="220">
        <f t="shared" si="208"/>
        <v>1081005</v>
      </c>
    </row>
    <row r="13366" spans="1:13" x14ac:dyDescent="0.2">
      <c r="A13366" s="35" t="s">
        <v>3192</v>
      </c>
      <c r="B13366" s="1" t="s">
        <v>5574</v>
      </c>
      <c r="C13366" s="45" t="s">
        <v>972</v>
      </c>
      <c r="D13366" s="23" t="s">
        <v>5734</v>
      </c>
      <c r="E13366" s="23" t="s">
        <v>4141</v>
      </c>
      <c r="F13366" s="40">
        <v>7</v>
      </c>
      <c r="G13366" s="25">
        <v>41004</v>
      </c>
      <c r="H13366" s="25">
        <v>287028</v>
      </c>
      <c r="I13366" s="25"/>
      <c r="J13366" s="58" t="e">
        <f>HYPERLINK("#"&amp;"Insumos"&amp;"!A"&amp;MATCH($B13366,#REF!,0),"Ins "&amp;$B13366)</f>
        <v>#REF!</v>
      </c>
      <c r="M13366" s="220"/>
    </row>
    <row r="13367" spans="1:13" x14ac:dyDescent="0.2">
      <c r="A13367" s="35" t="s">
        <v>3192</v>
      </c>
      <c r="B13367" s="1" t="s">
        <v>5575</v>
      </c>
      <c r="C13367" s="45" t="s">
        <v>974</v>
      </c>
      <c r="D13367" s="23" t="s">
        <v>5734</v>
      </c>
      <c r="E13367" s="23" t="s">
        <v>4141</v>
      </c>
      <c r="F13367" s="40">
        <v>1.8</v>
      </c>
      <c r="G13367" s="25">
        <v>41004</v>
      </c>
      <c r="H13367" s="25">
        <v>73807</v>
      </c>
      <c r="I13367" s="25"/>
      <c r="J13367" s="58" t="e">
        <f>HYPERLINK("#"&amp;"Insumos"&amp;"!A"&amp;MATCH($B13367,#REF!,0),"Ins "&amp;$B13367)</f>
        <v>#REF!</v>
      </c>
      <c r="M13367" s="220"/>
    </row>
    <row r="13368" spans="1:13" x14ac:dyDescent="0.2">
      <c r="A13368" s="35" t="s">
        <v>3192</v>
      </c>
      <c r="B13368" s="1" t="s">
        <v>263</v>
      </c>
      <c r="C13368" s="45" t="s">
        <v>696</v>
      </c>
      <c r="D13368" s="23" t="s">
        <v>5534</v>
      </c>
      <c r="E13368" s="23" t="s">
        <v>4140</v>
      </c>
      <c r="F13368" s="40">
        <v>6.5299999999999997E-2</v>
      </c>
      <c r="G13368" s="25">
        <v>187426</v>
      </c>
      <c r="H13368" s="25">
        <v>12239</v>
      </c>
      <c r="I13368" s="25"/>
      <c r="J13368" s="58" t="e">
        <f>HYPERLINK("#"&amp;"Insumos"&amp;"!A"&amp;MATCH($B13368,#REF!,0),"Ins "&amp;$B13368)</f>
        <v>#REF!</v>
      </c>
      <c r="M13368" s="220"/>
    </row>
    <row r="13369" spans="1:13" x14ac:dyDescent="0.2">
      <c r="A13369" s="35" t="s">
        <v>3192</v>
      </c>
      <c r="B13369" s="1" t="s">
        <v>5533</v>
      </c>
      <c r="C13369" s="45" t="s">
        <v>5892</v>
      </c>
      <c r="D13369" s="23" t="s">
        <v>977</v>
      </c>
      <c r="E13369" s="23" t="s">
        <v>4134</v>
      </c>
      <c r="F13369" s="40">
        <v>0.05</v>
      </c>
      <c r="G13369" s="25">
        <v>3623</v>
      </c>
      <c r="H13369" s="25">
        <v>181</v>
      </c>
      <c r="I13369" s="25"/>
      <c r="J13369" s="58" t="e">
        <f>HYPERLINK("#"&amp;"Insumos"&amp;"!A"&amp;MATCH($B13369,#REF!,0),"Ins "&amp;$B13369)</f>
        <v>#REF!</v>
      </c>
      <c r="M13369" s="220"/>
    </row>
    <row r="13370" spans="1:13" x14ac:dyDescent="0.2">
      <c r="A13370" s="35" t="s">
        <v>3192</v>
      </c>
      <c r="B13370" s="1" t="s">
        <v>4567</v>
      </c>
      <c r="C13370" s="45" t="s">
        <v>1430</v>
      </c>
      <c r="D13370" s="23" t="s">
        <v>5751</v>
      </c>
      <c r="E13370" s="23" t="s">
        <v>4138</v>
      </c>
      <c r="F13370" s="40">
        <v>0.157</v>
      </c>
      <c r="G13370" s="25">
        <v>127192</v>
      </c>
      <c r="H13370" s="25">
        <v>19969</v>
      </c>
      <c r="I13370" s="25"/>
      <c r="J13370" s="58" t="e">
        <f>HYPERLINK("#"&amp;"Insumos"&amp;"!A"&amp;MATCH($B13370,#REF!,0),"Ins "&amp;$B13370)</f>
        <v>#REF!</v>
      </c>
      <c r="M13370" s="220"/>
    </row>
    <row r="13371" spans="1:13" x14ac:dyDescent="0.2">
      <c r="A13371" s="35" t="s">
        <v>3192</v>
      </c>
      <c r="B13371" s="1" t="s">
        <v>4576</v>
      </c>
      <c r="C13371" s="45" t="s">
        <v>1438</v>
      </c>
      <c r="D13371" s="23" t="s">
        <v>5751</v>
      </c>
      <c r="E13371" s="23" t="s">
        <v>4138</v>
      </c>
      <c r="F13371" s="40">
        <v>0.94499999999999995</v>
      </c>
      <c r="G13371" s="25">
        <v>97329</v>
      </c>
      <c r="H13371" s="25">
        <v>91976</v>
      </c>
      <c r="I13371" s="25"/>
      <c r="J13371" s="58" t="e">
        <f>HYPERLINK("#"&amp;"Insumos"&amp;"!A"&amp;MATCH($B13371,#REF!,0),"Ins "&amp;$B13371)</f>
        <v>#REF!</v>
      </c>
      <c r="M13371" s="220"/>
    </row>
    <row r="13372" spans="1:13" x14ac:dyDescent="0.2">
      <c r="A13372" s="35" t="s">
        <v>3192</v>
      </c>
      <c r="B13372" s="1" t="s">
        <v>4577</v>
      </c>
      <c r="C13372" s="45" t="s">
        <v>1439</v>
      </c>
      <c r="D13372" s="23" t="s">
        <v>5751</v>
      </c>
      <c r="E13372" s="23" t="s">
        <v>4138</v>
      </c>
      <c r="F13372" s="40">
        <v>0.126</v>
      </c>
      <c r="G13372" s="25">
        <v>194252</v>
      </c>
      <c r="H13372" s="25">
        <v>24476</v>
      </c>
      <c r="I13372" s="25"/>
      <c r="J13372" s="58" t="e">
        <f>HYPERLINK("#"&amp;"Insumos"&amp;"!A"&amp;MATCH($B13372,#REF!,0),"Ins "&amp;$B13372)</f>
        <v>#REF!</v>
      </c>
      <c r="M13372" s="220"/>
    </row>
    <row r="13373" spans="1:13" x14ac:dyDescent="0.2">
      <c r="A13373" s="35" t="s">
        <v>3192</v>
      </c>
      <c r="B13373" s="1" t="s">
        <v>5007</v>
      </c>
      <c r="C13373" s="45" t="s">
        <v>720</v>
      </c>
      <c r="D13373" s="23" t="s">
        <v>5751</v>
      </c>
      <c r="E13373" s="23" t="s">
        <v>4134</v>
      </c>
      <c r="F13373" s="40">
        <v>2.2999999999999998</v>
      </c>
      <c r="G13373" s="25">
        <v>1897</v>
      </c>
      <c r="H13373" s="25">
        <v>4363</v>
      </c>
      <c r="I13373" s="25"/>
      <c r="J13373" s="58" t="e">
        <f>HYPERLINK("#"&amp;"Insumos"&amp;"!A"&amp;MATCH($B13373,#REF!,0),"Ins "&amp;$B13373)</f>
        <v>#REF!</v>
      </c>
      <c r="M13373" s="220"/>
    </row>
    <row r="13374" spans="1:13" x14ac:dyDescent="0.2">
      <c r="A13374" s="35" t="s">
        <v>3192</v>
      </c>
      <c r="B13374" s="1" t="s">
        <v>5164</v>
      </c>
      <c r="C13374" s="45" t="s">
        <v>160</v>
      </c>
      <c r="D13374" s="23" t="s">
        <v>5751</v>
      </c>
      <c r="E13374" s="23" t="s">
        <v>4134</v>
      </c>
      <c r="F13374" s="40">
        <v>4</v>
      </c>
      <c r="G13374" s="25">
        <v>5121</v>
      </c>
      <c r="H13374" s="25">
        <v>20484</v>
      </c>
      <c r="I13374" s="25"/>
      <c r="J13374" s="58" t="e">
        <f>HYPERLINK("#"&amp;"Insumos"&amp;"!A"&amp;MATCH($B13374,#REF!,0),"Ins "&amp;$B13374)</f>
        <v>#REF!</v>
      </c>
      <c r="M13374" s="220"/>
    </row>
    <row r="13375" spans="1:13" ht="38.25" x14ac:dyDescent="0.2">
      <c r="A13375" s="35" t="s">
        <v>3192</v>
      </c>
      <c r="B13375" s="1" t="s">
        <v>4529</v>
      </c>
      <c r="C13375" s="45" t="s">
        <v>1416</v>
      </c>
      <c r="D13375" s="23" t="s">
        <v>5751</v>
      </c>
      <c r="E13375" s="23" t="s">
        <v>4134</v>
      </c>
      <c r="F13375" s="40">
        <v>1</v>
      </c>
      <c r="G13375" s="25">
        <v>290924</v>
      </c>
      <c r="H13375" s="25">
        <v>290924</v>
      </c>
      <c r="I13375" s="25"/>
      <c r="J13375" s="58" t="e">
        <f>HYPERLINK("#"&amp;"Insumos"&amp;"!A"&amp;MATCH($B13375,#REF!,0),"Ins "&amp;$B13375)</f>
        <v>#REF!</v>
      </c>
      <c r="M13375" s="220"/>
    </row>
    <row r="13376" spans="1:13" ht="76.5" x14ac:dyDescent="0.2">
      <c r="A13376" s="36" t="s">
        <v>3193</v>
      </c>
      <c r="B13376" s="26" t="s">
        <v>6816</v>
      </c>
      <c r="C13376" s="79" t="s">
        <v>4132</v>
      </c>
      <c r="D13376" s="37" t="s">
        <v>5608</v>
      </c>
      <c r="E13376" s="37" t="s">
        <v>4134</v>
      </c>
      <c r="F13376" s="41"/>
      <c r="G13376" s="27"/>
      <c r="H13376" s="27"/>
      <c r="I13376" s="27">
        <v>1033012</v>
      </c>
      <c r="M13376" s="220">
        <f t="shared" si="208"/>
        <v>1352833</v>
      </c>
    </row>
    <row r="13377" spans="1:13" x14ac:dyDescent="0.2">
      <c r="A13377" s="35" t="s">
        <v>3193</v>
      </c>
      <c r="B13377" s="1" t="s">
        <v>5574</v>
      </c>
      <c r="C13377" s="45" t="s">
        <v>972</v>
      </c>
      <c r="D13377" s="23" t="s">
        <v>5734</v>
      </c>
      <c r="E13377" s="23" t="s">
        <v>4141</v>
      </c>
      <c r="F13377" s="40">
        <v>10</v>
      </c>
      <c r="G13377" s="25">
        <v>41004</v>
      </c>
      <c r="H13377" s="25">
        <v>410040</v>
      </c>
      <c r="I13377" s="25"/>
      <c r="J13377" s="58" t="e">
        <f>HYPERLINK("#"&amp;"Insumos"&amp;"!A"&amp;MATCH($B13377,#REF!,0),"Ins "&amp;$B13377)</f>
        <v>#REF!</v>
      </c>
      <c r="M13377" s="220"/>
    </row>
    <row r="13378" spans="1:13" x14ac:dyDescent="0.2">
      <c r="A13378" s="35" t="s">
        <v>3193</v>
      </c>
      <c r="B13378" s="1" t="s">
        <v>5575</v>
      </c>
      <c r="C13378" s="45" t="s">
        <v>974</v>
      </c>
      <c r="D13378" s="23" t="s">
        <v>5734</v>
      </c>
      <c r="E13378" s="23" t="s">
        <v>4141</v>
      </c>
      <c r="F13378" s="40">
        <v>1.8</v>
      </c>
      <c r="G13378" s="25">
        <v>41004</v>
      </c>
      <c r="H13378" s="25">
        <v>73807</v>
      </c>
      <c r="I13378" s="25"/>
      <c r="J13378" s="58" t="e">
        <f>HYPERLINK("#"&amp;"Insumos"&amp;"!A"&amp;MATCH($B13378,#REF!,0),"Ins "&amp;$B13378)</f>
        <v>#REF!</v>
      </c>
      <c r="M13378" s="220"/>
    </row>
    <row r="13379" spans="1:13" x14ac:dyDescent="0.2">
      <c r="A13379" s="35" t="s">
        <v>3193</v>
      </c>
      <c r="B13379" s="1" t="s">
        <v>263</v>
      </c>
      <c r="C13379" s="45" t="s">
        <v>696</v>
      </c>
      <c r="D13379" s="23" t="s">
        <v>5534</v>
      </c>
      <c r="E13379" s="23" t="s">
        <v>4140</v>
      </c>
      <c r="F13379" s="40">
        <v>8.1600000000000006E-2</v>
      </c>
      <c r="G13379" s="25">
        <v>187426</v>
      </c>
      <c r="H13379" s="25">
        <v>15294</v>
      </c>
      <c r="I13379" s="25"/>
      <c r="J13379" s="58" t="e">
        <f>HYPERLINK("#"&amp;"Insumos"&amp;"!A"&amp;MATCH($B13379,#REF!,0),"Ins "&amp;$B13379)</f>
        <v>#REF!</v>
      </c>
      <c r="M13379" s="220"/>
    </row>
    <row r="13380" spans="1:13" x14ac:dyDescent="0.2">
      <c r="A13380" s="35" t="s">
        <v>3193</v>
      </c>
      <c r="B13380" s="1" t="s">
        <v>5533</v>
      </c>
      <c r="C13380" s="45" t="s">
        <v>5892</v>
      </c>
      <c r="D13380" s="23" t="s">
        <v>977</v>
      </c>
      <c r="E13380" s="23" t="s">
        <v>4134</v>
      </c>
      <c r="F13380" s="40">
        <v>0.05</v>
      </c>
      <c r="G13380" s="25">
        <v>3623</v>
      </c>
      <c r="H13380" s="25">
        <v>181</v>
      </c>
      <c r="I13380" s="25"/>
      <c r="J13380" s="58" t="e">
        <f>HYPERLINK("#"&amp;"Insumos"&amp;"!A"&amp;MATCH($B13380,#REF!,0),"Ins "&amp;$B13380)</f>
        <v>#REF!</v>
      </c>
      <c r="M13380" s="220"/>
    </row>
    <row r="13381" spans="1:13" x14ac:dyDescent="0.2">
      <c r="A13381" s="35" t="s">
        <v>3193</v>
      </c>
      <c r="B13381" s="1" t="s">
        <v>4567</v>
      </c>
      <c r="C13381" s="45" t="s">
        <v>1430</v>
      </c>
      <c r="D13381" s="23" t="s">
        <v>5751</v>
      </c>
      <c r="E13381" s="23" t="s">
        <v>4138</v>
      </c>
      <c r="F13381" s="40">
        <v>0.23100000000000001</v>
      </c>
      <c r="G13381" s="25">
        <v>127192</v>
      </c>
      <c r="H13381" s="25">
        <v>29381</v>
      </c>
      <c r="I13381" s="25"/>
      <c r="J13381" s="58" t="e">
        <f>HYPERLINK("#"&amp;"Insumos"&amp;"!A"&amp;MATCH($B13381,#REF!,0),"Ins "&amp;$B13381)</f>
        <v>#REF!</v>
      </c>
      <c r="M13381" s="220"/>
    </row>
    <row r="13382" spans="1:13" x14ac:dyDescent="0.2">
      <c r="A13382" s="35" t="s">
        <v>3193</v>
      </c>
      <c r="B13382" s="1" t="s">
        <v>4576</v>
      </c>
      <c r="C13382" s="45" t="s">
        <v>1438</v>
      </c>
      <c r="D13382" s="23" t="s">
        <v>5751</v>
      </c>
      <c r="E13382" s="23" t="s">
        <v>4138</v>
      </c>
      <c r="F13382" s="40">
        <v>1.3859999999999999</v>
      </c>
      <c r="G13382" s="25">
        <v>97329</v>
      </c>
      <c r="H13382" s="25">
        <v>134898</v>
      </c>
      <c r="I13382" s="25"/>
      <c r="J13382" s="58" t="e">
        <f>HYPERLINK("#"&amp;"Insumos"&amp;"!A"&amp;MATCH($B13382,#REF!,0),"Ins "&amp;$B13382)</f>
        <v>#REF!</v>
      </c>
      <c r="M13382" s="220"/>
    </row>
    <row r="13383" spans="1:13" x14ac:dyDescent="0.2">
      <c r="A13383" s="35" t="s">
        <v>3193</v>
      </c>
      <c r="B13383" s="1" t="s">
        <v>4577</v>
      </c>
      <c r="C13383" s="45" t="s">
        <v>1439</v>
      </c>
      <c r="D13383" s="23" t="s">
        <v>5751</v>
      </c>
      <c r="E13383" s="23" t="s">
        <v>4138</v>
      </c>
      <c r="F13383" s="40">
        <v>0.185</v>
      </c>
      <c r="G13383" s="25">
        <v>194252</v>
      </c>
      <c r="H13383" s="25">
        <v>35937</v>
      </c>
      <c r="I13383" s="25"/>
      <c r="J13383" s="58" t="e">
        <f>HYPERLINK("#"&amp;"Insumos"&amp;"!A"&amp;MATCH($B13383,#REF!,0),"Ins "&amp;$B13383)</f>
        <v>#REF!</v>
      </c>
      <c r="M13383" s="220"/>
    </row>
    <row r="13384" spans="1:13" x14ac:dyDescent="0.2">
      <c r="A13384" s="35" t="s">
        <v>3193</v>
      </c>
      <c r="B13384" s="1" t="s">
        <v>5007</v>
      </c>
      <c r="C13384" s="45" t="s">
        <v>720</v>
      </c>
      <c r="D13384" s="23" t="s">
        <v>5751</v>
      </c>
      <c r="E13384" s="23" t="s">
        <v>4134</v>
      </c>
      <c r="F13384" s="40">
        <v>2.2999999999999998</v>
      </c>
      <c r="G13384" s="25">
        <v>1897</v>
      </c>
      <c r="H13384" s="25">
        <v>4363</v>
      </c>
      <c r="I13384" s="25"/>
      <c r="J13384" s="58" t="e">
        <f>HYPERLINK("#"&amp;"Insumos"&amp;"!A"&amp;MATCH($B13384,#REF!,0),"Ins "&amp;$B13384)</f>
        <v>#REF!</v>
      </c>
      <c r="M13384" s="220"/>
    </row>
    <row r="13385" spans="1:13" x14ac:dyDescent="0.2">
      <c r="A13385" s="35" t="s">
        <v>3193</v>
      </c>
      <c r="B13385" s="1" t="s">
        <v>5164</v>
      </c>
      <c r="C13385" s="45" t="s">
        <v>160</v>
      </c>
      <c r="D13385" s="23" t="s">
        <v>5751</v>
      </c>
      <c r="E13385" s="23" t="s">
        <v>4134</v>
      </c>
      <c r="F13385" s="40">
        <v>4</v>
      </c>
      <c r="G13385" s="25">
        <v>5121</v>
      </c>
      <c r="H13385" s="25">
        <v>20484</v>
      </c>
      <c r="I13385" s="25"/>
      <c r="J13385" s="58" t="e">
        <f>HYPERLINK("#"&amp;"Insumos"&amp;"!A"&amp;MATCH($B13385,#REF!,0),"Ins "&amp;$B13385)</f>
        <v>#REF!</v>
      </c>
      <c r="M13385" s="220"/>
    </row>
    <row r="13386" spans="1:13" ht="38.25" x14ac:dyDescent="0.2">
      <c r="A13386" s="35" t="s">
        <v>3193</v>
      </c>
      <c r="B13386" s="1" t="s">
        <v>4531</v>
      </c>
      <c r="C13386" s="45" t="s">
        <v>1418</v>
      </c>
      <c r="D13386" s="23" t="s">
        <v>5751</v>
      </c>
      <c r="E13386" s="23" t="s">
        <v>4134</v>
      </c>
      <c r="F13386" s="40">
        <v>1</v>
      </c>
      <c r="G13386" s="25">
        <v>308627</v>
      </c>
      <c r="H13386" s="25">
        <v>308627</v>
      </c>
      <c r="I13386" s="25"/>
      <c r="J13386" s="58" t="e">
        <f>HYPERLINK("#"&amp;"Insumos"&amp;"!A"&amp;MATCH($B13386,#REF!,0),"Ins "&amp;$B13386)</f>
        <v>#REF!</v>
      </c>
      <c r="M13386" s="220"/>
    </row>
    <row r="13387" spans="1:13" ht="76.5" x14ac:dyDescent="0.2">
      <c r="A13387" s="36" t="s">
        <v>3194</v>
      </c>
      <c r="B13387" s="26" t="s">
        <v>6816</v>
      </c>
      <c r="C13387" s="79" t="s">
        <v>10860</v>
      </c>
      <c r="D13387" s="37" t="s">
        <v>5608</v>
      </c>
      <c r="E13387" s="37" t="s">
        <v>4134</v>
      </c>
      <c r="F13387" s="41"/>
      <c r="G13387" s="27"/>
      <c r="H13387" s="27"/>
      <c r="I13387" s="27">
        <v>852409</v>
      </c>
      <c r="M13387" s="220">
        <f t="shared" ref="M13387:M13437" si="209">ROUND(I13387*(1+$L$2),0)</f>
        <v>1116315</v>
      </c>
    </row>
    <row r="13388" spans="1:13" x14ac:dyDescent="0.2">
      <c r="A13388" s="35" t="s">
        <v>3194</v>
      </c>
      <c r="B13388" s="1" t="s">
        <v>5574</v>
      </c>
      <c r="C13388" s="45" t="s">
        <v>972</v>
      </c>
      <c r="D13388" s="23" t="s">
        <v>5734</v>
      </c>
      <c r="E13388" s="23" t="s">
        <v>4141</v>
      </c>
      <c r="F13388" s="40">
        <v>7</v>
      </c>
      <c r="G13388" s="25">
        <v>41004</v>
      </c>
      <c r="H13388" s="25">
        <v>287028</v>
      </c>
      <c r="I13388" s="25"/>
      <c r="J13388" s="58" t="e">
        <f>HYPERLINK("#"&amp;"Insumos"&amp;"!A"&amp;MATCH($B13388,#REF!,0),"Ins "&amp;$B13388)</f>
        <v>#REF!</v>
      </c>
      <c r="M13388" s="220"/>
    </row>
    <row r="13389" spans="1:13" x14ac:dyDescent="0.2">
      <c r="A13389" s="35" t="s">
        <v>3194</v>
      </c>
      <c r="B13389" s="1" t="s">
        <v>5575</v>
      </c>
      <c r="C13389" s="45" t="s">
        <v>974</v>
      </c>
      <c r="D13389" s="23" t="s">
        <v>5734</v>
      </c>
      <c r="E13389" s="23" t="s">
        <v>4141</v>
      </c>
      <c r="F13389" s="40">
        <v>1.8</v>
      </c>
      <c r="G13389" s="25">
        <v>41004</v>
      </c>
      <c r="H13389" s="25">
        <v>73807</v>
      </c>
      <c r="I13389" s="25"/>
      <c r="J13389" s="58" t="e">
        <f>HYPERLINK("#"&amp;"Insumos"&amp;"!A"&amp;MATCH($B13389,#REF!,0),"Ins "&amp;$B13389)</f>
        <v>#REF!</v>
      </c>
      <c r="M13389" s="220"/>
    </row>
    <row r="13390" spans="1:13" x14ac:dyDescent="0.2">
      <c r="A13390" s="35" t="s">
        <v>3194</v>
      </c>
      <c r="B13390" s="1" t="s">
        <v>263</v>
      </c>
      <c r="C13390" s="45" t="s">
        <v>696</v>
      </c>
      <c r="D13390" s="23" t="s">
        <v>5534</v>
      </c>
      <c r="E13390" s="23" t="s">
        <v>4140</v>
      </c>
      <c r="F13390" s="40">
        <v>6.8099999999999994E-2</v>
      </c>
      <c r="G13390" s="25">
        <v>187426</v>
      </c>
      <c r="H13390" s="25">
        <v>12764</v>
      </c>
      <c r="I13390" s="25"/>
      <c r="J13390" s="58" t="e">
        <f>HYPERLINK("#"&amp;"Insumos"&amp;"!A"&amp;MATCH($B13390,#REF!,0),"Ins "&amp;$B13390)</f>
        <v>#REF!</v>
      </c>
      <c r="M13390" s="220"/>
    </row>
    <row r="13391" spans="1:13" x14ac:dyDescent="0.2">
      <c r="A13391" s="35" t="s">
        <v>3194</v>
      </c>
      <c r="B13391" s="1" t="s">
        <v>5533</v>
      </c>
      <c r="C13391" s="45" t="s">
        <v>5892</v>
      </c>
      <c r="D13391" s="23" t="s">
        <v>977</v>
      </c>
      <c r="E13391" s="23" t="s">
        <v>4134</v>
      </c>
      <c r="F13391" s="40">
        <v>0.05</v>
      </c>
      <c r="G13391" s="25">
        <v>3623</v>
      </c>
      <c r="H13391" s="25">
        <v>181</v>
      </c>
      <c r="I13391" s="25"/>
      <c r="J13391" s="58" t="e">
        <f>HYPERLINK("#"&amp;"Insumos"&amp;"!A"&amp;MATCH($B13391,#REF!,0),"Ins "&amp;$B13391)</f>
        <v>#REF!</v>
      </c>
      <c r="M13391" s="220"/>
    </row>
    <row r="13392" spans="1:13" x14ac:dyDescent="0.2">
      <c r="A13392" s="35" t="s">
        <v>3194</v>
      </c>
      <c r="B13392" s="1" t="s">
        <v>4567</v>
      </c>
      <c r="C13392" s="45" t="s">
        <v>1430</v>
      </c>
      <c r="D13392" s="23" t="s">
        <v>5751</v>
      </c>
      <c r="E13392" s="23" t="s">
        <v>4138</v>
      </c>
      <c r="F13392" s="40">
        <v>0.157</v>
      </c>
      <c r="G13392" s="25">
        <v>127192</v>
      </c>
      <c r="H13392" s="25">
        <v>19969</v>
      </c>
      <c r="I13392" s="25"/>
      <c r="J13392" s="58" t="e">
        <f>HYPERLINK("#"&amp;"Insumos"&amp;"!A"&amp;MATCH($B13392,#REF!,0),"Ins "&amp;$B13392)</f>
        <v>#REF!</v>
      </c>
      <c r="M13392" s="220"/>
    </row>
    <row r="13393" spans="1:13" x14ac:dyDescent="0.2">
      <c r="A13393" s="35" t="s">
        <v>3194</v>
      </c>
      <c r="B13393" s="1" t="s">
        <v>4576</v>
      </c>
      <c r="C13393" s="45" t="s">
        <v>1438</v>
      </c>
      <c r="D13393" s="23" t="s">
        <v>5751</v>
      </c>
      <c r="E13393" s="23" t="s">
        <v>4138</v>
      </c>
      <c r="F13393" s="40">
        <v>0.94499999999999995</v>
      </c>
      <c r="G13393" s="25">
        <v>97329</v>
      </c>
      <c r="H13393" s="25">
        <v>91976</v>
      </c>
      <c r="I13393" s="25"/>
      <c r="J13393" s="58" t="e">
        <f>HYPERLINK("#"&amp;"Insumos"&amp;"!A"&amp;MATCH($B13393,#REF!,0),"Ins "&amp;$B13393)</f>
        <v>#REF!</v>
      </c>
      <c r="M13393" s="220"/>
    </row>
    <row r="13394" spans="1:13" x14ac:dyDescent="0.2">
      <c r="A13394" s="35" t="s">
        <v>3194</v>
      </c>
      <c r="B13394" s="1" t="s">
        <v>4577</v>
      </c>
      <c r="C13394" s="45" t="s">
        <v>1439</v>
      </c>
      <c r="D13394" s="23" t="s">
        <v>5751</v>
      </c>
      <c r="E13394" s="23" t="s">
        <v>4138</v>
      </c>
      <c r="F13394" s="40">
        <v>0.126</v>
      </c>
      <c r="G13394" s="25">
        <v>194252</v>
      </c>
      <c r="H13394" s="25">
        <v>24476</v>
      </c>
      <c r="I13394" s="25"/>
      <c r="J13394" s="58" t="e">
        <f>HYPERLINK("#"&amp;"Insumos"&amp;"!A"&amp;MATCH($B13394,#REF!,0),"Ins "&amp;$B13394)</f>
        <v>#REF!</v>
      </c>
      <c r="M13394" s="220"/>
    </row>
    <row r="13395" spans="1:13" x14ac:dyDescent="0.2">
      <c r="A13395" s="35" t="s">
        <v>3194</v>
      </c>
      <c r="B13395" s="1" t="s">
        <v>5007</v>
      </c>
      <c r="C13395" s="45" t="s">
        <v>720</v>
      </c>
      <c r="D13395" s="23" t="s">
        <v>5751</v>
      </c>
      <c r="E13395" s="23" t="s">
        <v>4134</v>
      </c>
      <c r="F13395" s="40">
        <v>2.2999999999999998</v>
      </c>
      <c r="G13395" s="25">
        <v>1897</v>
      </c>
      <c r="H13395" s="25">
        <v>4363</v>
      </c>
      <c r="I13395" s="25"/>
      <c r="J13395" s="58" t="e">
        <f>HYPERLINK("#"&amp;"Insumos"&amp;"!A"&amp;MATCH($B13395,#REF!,0),"Ins "&amp;$B13395)</f>
        <v>#REF!</v>
      </c>
      <c r="M13395" s="220"/>
    </row>
    <row r="13396" spans="1:13" x14ac:dyDescent="0.2">
      <c r="A13396" s="35" t="s">
        <v>3194</v>
      </c>
      <c r="B13396" s="1" t="s">
        <v>5164</v>
      </c>
      <c r="C13396" s="45" t="s">
        <v>160</v>
      </c>
      <c r="D13396" s="23" t="s">
        <v>5751</v>
      </c>
      <c r="E13396" s="23" t="s">
        <v>4134</v>
      </c>
      <c r="F13396" s="40">
        <v>4</v>
      </c>
      <c r="G13396" s="25">
        <v>5121</v>
      </c>
      <c r="H13396" s="25">
        <v>20484</v>
      </c>
      <c r="I13396" s="25"/>
      <c r="J13396" s="58" t="e">
        <f>HYPERLINK("#"&amp;"Insumos"&amp;"!A"&amp;MATCH($B13396,#REF!,0),"Ins "&amp;$B13396)</f>
        <v>#REF!</v>
      </c>
      <c r="M13396" s="220"/>
    </row>
    <row r="13397" spans="1:13" ht="51" x14ac:dyDescent="0.2">
      <c r="A13397" s="35" t="s">
        <v>3194</v>
      </c>
      <c r="B13397" s="1" t="s">
        <v>4528</v>
      </c>
      <c r="C13397" s="45" t="s">
        <v>1415</v>
      </c>
      <c r="D13397" s="23" t="s">
        <v>5751</v>
      </c>
      <c r="E13397" s="23" t="s">
        <v>4134</v>
      </c>
      <c r="F13397" s="40">
        <v>1</v>
      </c>
      <c r="G13397" s="25">
        <v>317361</v>
      </c>
      <c r="H13397" s="25">
        <v>317361</v>
      </c>
      <c r="I13397" s="25"/>
      <c r="J13397" s="58" t="e">
        <f>HYPERLINK("#"&amp;"Insumos"&amp;"!A"&amp;MATCH($B13397,#REF!,0),"Ins "&amp;$B13397)</f>
        <v>#REF!</v>
      </c>
      <c r="M13397" s="220"/>
    </row>
    <row r="13398" spans="1:13" ht="76.5" x14ac:dyDescent="0.2">
      <c r="A13398" s="36" t="s">
        <v>3195</v>
      </c>
      <c r="B13398" s="26" t="s">
        <v>6816</v>
      </c>
      <c r="C13398" s="79" t="s">
        <v>1935</v>
      </c>
      <c r="D13398" s="37" t="s">
        <v>5608</v>
      </c>
      <c r="E13398" s="37" t="s">
        <v>4134</v>
      </c>
      <c r="F13398" s="41"/>
      <c r="G13398" s="27"/>
      <c r="H13398" s="27"/>
      <c r="I13398" s="27">
        <v>1059978</v>
      </c>
      <c r="M13398" s="220">
        <f t="shared" si="209"/>
        <v>1388147</v>
      </c>
    </row>
    <row r="13399" spans="1:13" x14ac:dyDescent="0.2">
      <c r="A13399" s="35" t="s">
        <v>3195</v>
      </c>
      <c r="B13399" s="1" t="s">
        <v>5574</v>
      </c>
      <c r="C13399" s="45" t="s">
        <v>972</v>
      </c>
      <c r="D13399" s="23" t="s">
        <v>5734</v>
      </c>
      <c r="E13399" s="23" t="s">
        <v>4141</v>
      </c>
      <c r="F13399" s="40">
        <v>10</v>
      </c>
      <c r="G13399" s="25">
        <v>41004</v>
      </c>
      <c r="H13399" s="25">
        <v>410040</v>
      </c>
      <c r="I13399" s="25"/>
      <c r="J13399" s="58" t="e">
        <f>HYPERLINK("#"&amp;"Insumos"&amp;"!A"&amp;MATCH($B13399,#REF!,0),"Ins "&amp;$B13399)</f>
        <v>#REF!</v>
      </c>
      <c r="M13399" s="220"/>
    </row>
    <row r="13400" spans="1:13" x14ac:dyDescent="0.2">
      <c r="A13400" s="35" t="s">
        <v>3195</v>
      </c>
      <c r="B13400" s="1" t="s">
        <v>5575</v>
      </c>
      <c r="C13400" s="45" t="s">
        <v>974</v>
      </c>
      <c r="D13400" s="23" t="s">
        <v>5734</v>
      </c>
      <c r="E13400" s="23" t="s">
        <v>4141</v>
      </c>
      <c r="F13400" s="40">
        <v>1.8</v>
      </c>
      <c r="G13400" s="25">
        <v>41004</v>
      </c>
      <c r="H13400" s="25">
        <v>73807</v>
      </c>
      <c r="I13400" s="25"/>
      <c r="J13400" s="58" t="e">
        <f>HYPERLINK("#"&amp;"Insumos"&amp;"!A"&amp;MATCH($B13400,#REF!,0),"Ins "&amp;$B13400)</f>
        <v>#REF!</v>
      </c>
      <c r="M13400" s="220"/>
    </row>
    <row r="13401" spans="1:13" x14ac:dyDescent="0.2">
      <c r="A13401" s="35" t="s">
        <v>3195</v>
      </c>
      <c r="B13401" s="1" t="s">
        <v>263</v>
      </c>
      <c r="C13401" s="45" t="s">
        <v>696</v>
      </c>
      <c r="D13401" s="23" t="s">
        <v>5534</v>
      </c>
      <c r="E13401" s="23" t="s">
        <v>4140</v>
      </c>
      <c r="F13401" s="40">
        <v>8.4400000000000003E-2</v>
      </c>
      <c r="G13401" s="25">
        <v>187426</v>
      </c>
      <c r="H13401" s="25">
        <v>15819</v>
      </c>
      <c r="I13401" s="25"/>
      <c r="J13401" s="58" t="e">
        <f>HYPERLINK("#"&amp;"Insumos"&amp;"!A"&amp;MATCH($B13401,#REF!,0),"Ins "&amp;$B13401)</f>
        <v>#REF!</v>
      </c>
      <c r="M13401" s="220"/>
    </row>
    <row r="13402" spans="1:13" x14ac:dyDescent="0.2">
      <c r="A13402" s="35" t="s">
        <v>3195</v>
      </c>
      <c r="B13402" s="1" t="s">
        <v>5533</v>
      </c>
      <c r="C13402" s="45" t="s">
        <v>5892</v>
      </c>
      <c r="D13402" s="23" t="s">
        <v>977</v>
      </c>
      <c r="E13402" s="23" t="s">
        <v>4134</v>
      </c>
      <c r="F13402" s="40">
        <v>0.05</v>
      </c>
      <c r="G13402" s="25">
        <v>3623</v>
      </c>
      <c r="H13402" s="25">
        <v>181</v>
      </c>
      <c r="I13402" s="25"/>
      <c r="J13402" s="58" t="e">
        <f>HYPERLINK("#"&amp;"Insumos"&amp;"!A"&amp;MATCH($B13402,#REF!,0),"Ins "&amp;$B13402)</f>
        <v>#REF!</v>
      </c>
      <c r="M13402" s="220"/>
    </row>
    <row r="13403" spans="1:13" x14ac:dyDescent="0.2">
      <c r="A13403" s="35" t="s">
        <v>3195</v>
      </c>
      <c r="B13403" s="1" t="s">
        <v>4567</v>
      </c>
      <c r="C13403" s="45" t="s">
        <v>1430</v>
      </c>
      <c r="D13403" s="23" t="s">
        <v>5751</v>
      </c>
      <c r="E13403" s="23" t="s">
        <v>4138</v>
      </c>
      <c r="F13403" s="40">
        <v>0.23100000000000001</v>
      </c>
      <c r="G13403" s="25">
        <v>127192</v>
      </c>
      <c r="H13403" s="25">
        <v>29381</v>
      </c>
      <c r="I13403" s="25"/>
      <c r="J13403" s="58" t="e">
        <f>HYPERLINK("#"&amp;"Insumos"&amp;"!A"&amp;MATCH($B13403,#REF!,0),"Ins "&amp;$B13403)</f>
        <v>#REF!</v>
      </c>
      <c r="M13403" s="220"/>
    </row>
    <row r="13404" spans="1:13" x14ac:dyDescent="0.2">
      <c r="A13404" s="35" t="s">
        <v>3195</v>
      </c>
      <c r="B13404" s="1" t="s">
        <v>4576</v>
      </c>
      <c r="C13404" s="45" t="s">
        <v>1438</v>
      </c>
      <c r="D13404" s="23" t="s">
        <v>5751</v>
      </c>
      <c r="E13404" s="23" t="s">
        <v>4138</v>
      </c>
      <c r="F13404" s="40">
        <v>1.3859999999999999</v>
      </c>
      <c r="G13404" s="25">
        <v>97329</v>
      </c>
      <c r="H13404" s="25">
        <v>134898</v>
      </c>
      <c r="I13404" s="25"/>
      <c r="J13404" s="58" t="e">
        <f>HYPERLINK("#"&amp;"Insumos"&amp;"!A"&amp;MATCH($B13404,#REF!,0),"Ins "&amp;$B13404)</f>
        <v>#REF!</v>
      </c>
      <c r="M13404" s="220"/>
    </row>
    <row r="13405" spans="1:13" x14ac:dyDescent="0.2">
      <c r="A13405" s="35" t="s">
        <v>3195</v>
      </c>
      <c r="B13405" s="1" t="s">
        <v>4577</v>
      </c>
      <c r="C13405" s="45" t="s">
        <v>1439</v>
      </c>
      <c r="D13405" s="23" t="s">
        <v>5751</v>
      </c>
      <c r="E13405" s="23" t="s">
        <v>4138</v>
      </c>
      <c r="F13405" s="40">
        <v>0.185</v>
      </c>
      <c r="G13405" s="25">
        <v>194252</v>
      </c>
      <c r="H13405" s="25">
        <v>35937</v>
      </c>
      <c r="I13405" s="25"/>
      <c r="J13405" s="58" t="e">
        <f>HYPERLINK("#"&amp;"Insumos"&amp;"!A"&amp;MATCH($B13405,#REF!,0),"Ins "&amp;$B13405)</f>
        <v>#REF!</v>
      </c>
      <c r="M13405" s="220"/>
    </row>
    <row r="13406" spans="1:13" x14ac:dyDescent="0.2">
      <c r="A13406" s="35" t="s">
        <v>3195</v>
      </c>
      <c r="B13406" s="1" t="s">
        <v>5007</v>
      </c>
      <c r="C13406" s="45" t="s">
        <v>720</v>
      </c>
      <c r="D13406" s="23" t="s">
        <v>5751</v>
      </c>
      <c r="E13406" s="23" t="s">
        <v>4134</v>
      </c>
      <c r="F13406" s="40">
        <v>2.2999999999999998</v>
      </c>
      <c r="G13406" s="25">
        <v>1897</v>
      </c>
      <c r="H13406" s="25">
        <v>4363</v>
      </c>
      <c r="I13406" s="25"/>
      <c r="J13406" s="58" t="e">
        <f>HYPERLINK("#"&amp;"Insumos"&amp;"!A"&amp;MATCH($B13406,#REF!,0),"Ins "&amp;$B13406)</f>
        <v>#REF!</v>
      </c>
      <c r="M13406" s="220"/>
    </row>
    <row r="13407" spans="1:13" x14ac:dyDescent="0.2">
      <c r="A13407" s="35" t="s">
        <v>3195</v>
      </c>
      <c r="B13407" s="1" t="s">
        <v>5164</v>
      </c>
      <c r="C13407" s="45" t="s">
        <v>160</v>
      </c>
      <c r="D13407" s="23" t="s">
        <v>5751</v>
      </c>
      <c r="E13407" s="23" t="s">
        <v>4134</v>
      </c>
      <c r="F13407" s="40">
        <v>4</v>
      </c>
      <c r="G13407" s="25">
        <v>5121</v>
      </c>
      <c r="H13407" s="25">
        <v>20484</v>
      </c>
      <c r="I13407" s="25"/>
      <c r="J13407" s="58" t="e">
        <f>HYPERLINK("#"&amp;"Insumos"&amp;"!A"&amp;MATCH($B13407,#REF!,0),"Ins "&amp;$B13407)</f>
        <v>#REF!</v>
      </c>
      <c r="M13407" s="220"/>
    </row>
    <row r="13408" spans="1:13" ht="51" x14ac:dyDescent="0.2">
      <c r="A13408" s="35" t="s">
        <v>3195</v>
      </c>
      <c r="B13408" s="1" t="s">
        <v>4530</v>
      </c>
      <c r="C13408" s="45" t="s">
        <v>1417</v>
      </c>
      <c r="D13408" s="23" t="s">
        <v>5751</v>
      </c>
      <c r="E13408" s="23" t="s">
        <v>4134</v>
      </c>
      <c r="F13408" s="40">
        <v>1</v>
      </c>
      <c r="G13408" s="25">
        <v>335068</v>
      </c>
      <c r="H13408" s="25">
        <v>335068</v>
      </c>
      <c r="I13408" s="25"/>
      <c r="J13408" s="58" t="e">
        <f>HYPERLINK("#"&amp;"Insumos"&amp;"!A"&amp;MATCH($B13408,#REF!,0),"Ins "&amp;$B13408)</f>
        <v>#REF!</v>
      </c>
      <c r="M13408" s="220"/>
    </row>
    <row r="13409" spans="1:13" ht="76.5" x14ac:dyDescent="0.2">
      <c r="A13409" s="36" t="s">
        <v>3196</v>
      </c>
      <c r="B13409" s="26" t="s">
        <v>6816</v>
      </c>
      <c r="C13409" s="79" t="s">
        <v>1936</v>
      </c>
      <c r="D13409" s="37" t="s">
        <v>5608</v>
      </c>
      <c r="E13409" s="37" t="s">
        <v>4134</v>
      </c>
      <c r="F13409" s="41"/>
      <c r="G13409" s="27"/>
      <c r="H13409" s="27"/>
      <c r="I13409" s="27">
        <v>323871</v>
      </c>
      <c r="M13409" s="220">
        <f t="shared" si="209"/>
        <v>424141</v>
      </c>
    </row>
    <row r="13410" spans="1:13" x14ac:dyDescent="0.2">
      <c r="A13410" s="35" t="s">
        <v>3196</v>
      </c>
      <c r="B13410" s="1" t="s">
        <v>5575</v>
      </c>
      <c r="C13410" s="45" t="s">
        <v>974</v>
      </c>
      <c r="D13410" s="23" t="s">
        <v>5734</v>
      </c>
      <c r="E13410" s="23" t="s">
        <v>4141</v>
      </c>
      <c r="F13410" s="40">
        <v>1.8</v>
      </c>
      <c r="G13410" s="25">
        <v>41004</v>
      </c>
      <c r="H13410" s="25">
        <v>73807</v>
      </c>
      <c r="I13410" s="25"/>
      <c r="J13410" s="58" t="e">
        <f>HYPERLINK("#"&amp;"Insumos"&amp;"!A"&amp;MATCH($B13410,#REF!,0),"Ins "&amp;$B13410)</f>
        <v>#REF!</v>
      </c>
      <c r="M13410" s="220"/>
    </row>
    <row r="13411" spans="1:13" x14ac:dyDescent="0.2">
      <c r="A13411" s="35" t="s">
        <v>3196</v>
      </c>
      <c r="B13411" s="1" t="s">
        <v>263</v>
      </c>
      <c r="C13411" s="45" t="s">
        <v>696</v>
      </c>
      <c r="D13411" s="23" t="s">
        <v>5534</v>
      </c>
      <c r="E13411" s="23" t="s">
        <v>4140</v>
      </c>
      <c r="F13411" s="40">
        <v>2.5399999999999999E-2</v>
      </c>
      <c r="G13411" s="25">
        <v>187426</v>
      </c>
      <c r="H13411" s="25">
        <v>4761</v>
      </c>
      <c r="I13411" s="25"/>
      <c r="J13411" s="58" t="e">
        <f>HYPERLINK("#"&amp;"Insumos"&amp;"!A"&amp;MATCH($B13411,#REF!,0),"Ins "&amp;$B13411)</f>
        <v>#REF!</v>
      </c>
      <c r="M13411" s="220"/>
    </row>
    <row r="13412" spans="1:13" x14ac:dyDescent="0.2">
      <c r="A13412" s="35" t="s">
        <v>3196</v>
      </c>
      <c r="B13412" s="1" t="s">
        <v>5533</v>
      </c>
      <c r="C13412" s="45" t="s">
        <v>5892</v>
      </c>
      <c r="D13412" s="23" t="s">
        <v>977</v>
      </c>
      <c r="E13412" s="23" t="s">
        <v>4134</v>
      </c>
      <c r="F13412" s="40">
        <v>0.05</v>
      </c>
      <c r="G13412" s="25">
        <v>3623</v>
      </c>
      <c r="H13412" s="25">
        <v>181</v>
      </c>
      <c r="I13412" s="25"/>
      <c r="J13412" s="58" t="e">
        <f>HYPERLINK("#"&amp;"Insumos"&amp;"!A"&amp;MATCH($B13412,#REF!,0),"Ins "&amp;$B13412)</f>
        <v>#REF!</v>
      </c>
      <c r="M13412" s="220"/>
    </row>
    <row r="13413" spans="1:13" x14ac:dyDescent="0.2">
      <c r="A13413" s="35" t="s">
        <v>3196</v>
      </c>
      <c r="B13413" s="1" t="s">
        <v>5007</v>
      </c>
      <c r="C13413" s="45" t="s">
        <v>720</v>
      </c>
      <c r="D13413" s="23" t="s">
        <v>5751</v>
      </c>
      <c r="E13413" s="23" t="s">
        <v>4134</v>
      </c>
      <c r="F13413" s="40">
        <v>2.2999999999999998</v>
      </c>
      <c r="G13413" s="25">
        <v>1897</v>
      </c>
      <c r="H13413" s="25">
        <v>4363</v>
      </c>
      <c r="I13413" s="25"/>
      <c r="J13413" s="58" t="e">
        <f>HYPERLINK("#"&amp;"Insumos"&amp;"!A"&amp;MATCH($B13413,#REF!,0),"Ins "&amp;$B13413)</f>
        <v>#REF!</v>
      </c>
      <c r="M13413" s="220"/>
    </row>
    <row r="13414" spans="1:13" x14ac:dyDescent="0.2">
      <c r="A13414" s="35" t="s">
        <v>3196</v>
      </c>
      <c r="B13414" s="1" t="s">
        <v>5164</v>
      </c>
      <c r="C13414" s="45" t="s">
        <v>160</v>
      </c>
      <c r="D13414" s="23" t="s">
        <v>5751</v>
      </c>
      <c r="E13414" s="23" t="s">
        <v>4134</v>
      </c>
      <c r="F13414" s="40">
        <v>4</v>
      </c>
      <c r="G13414" s="25">
        <v>5121</v>
      </c>
      <c r="H13414" s="25">
        <v>20484</v>
      </c>
      <c r="I13414" s="25"/>
      <c r="J13414" s="58" t="e">
        <f>HYPERLINK("#"&amp;"Insumos"&amp;"!A"&amp;MATCH($B13414,#REF!,0),"Ins "&amp;$B13414)</f>
        <v>#REF!</v>
      </c>
      <c r="M13414" s="220"/>
    </row>
    <row r="13415" spans="1:13" ht="63.75" x14ac:dyDescent="0.2">
      <c r="A13415" s="35" t="s">
        <v>3196</v>
      </c>
      <c r="B13415" s="1" t="s">
        <v>4533</v>
      </c>
      <c r="C13415" s="45" t="s">
        <v>1420</v>
      </c>
      <c r="D13415" s="23" t="s">
        <v>5751</v>
      </c>
      <c r="E13415" s="23" t="s">
        <v>4134</v>
      </c>
      <c r="F13415" s="40">
        <v>1</v>
      </c>
      <c r="G13415" s="25">
        <v>220275</v>
      </c>
      <c r="H13415" s="25">
        <v>220275</v>
      </c>
      <c r="I13415" s="25"/>
      <c r="J13415" s="58" t="e">
        <f>HYPERLINK("#"&amp;"Insumos"&amp;"!A"&amp;MATCH($B13415,#REF!,0),"Ins "&amp;$B13415)</f>
        <v>#REF!</v>
      </c>
      <c r="M13415" s="220"/>
    </row>
    <row r="13416" spans="1:13" ht="76.5" x14ac:dyDescent="0.2">
      <c r="A13416" s="36" t="s">
        <v>3197</v>
      </c>
      <c r="B13416" s="26" t="s">
        <v>6816</v>
      </c>
      <c r="C13416" s="79" t="s">
        <v>1937</v>
      </c>
      <c r="D13416" s="37" t="s">
        <v>5608</v>
      </c>
      <c r="E13416" s="37" t="s">
        <v>4134</v>
      </c>
      <c r="F13416" s="41"/>
      <c r="G13416" s="27"/>
      <c r="H13416" s="27"/>
      <c r="I13416" s="27">
        <v>380026</v>
      </c>
      <c r="M13416" s="220">
        <f t="shared" si="209"/>
        <v>497682</v>
      </c>
    </row>
    <row r="13417" spans="1:13" x14ac:dyDescent="0.2">
      <c r="A13417" s="35" t="s">
        <v>3197</v>
      </c>
      <c r="B13417" s="1" t="s">
        <v>5575</v>
      </c>
      <c r="C13417" s="45" t="s">
        <v>974</v>
      </c>
      <c r="D13417" s="23" t="s">
        <v>5734</v>
      </c>
      <c r="E13417" s="23" t="s">
        <v>4141</v>
      </c>
      <c r="F13417" s="40">
        <v>1.8</v>
      </c>
      <c r="G13417" s="25">
        <v>41004</v>
      </c>
      <c r="H13417" s="25">
        <v>73807</v>
      </c>
      <c r="I13417" s="25"/>
      <c r="J13417" s="58" t="e">
        <f>HYPERLINK("#"&amp;"Insumos"&amp;"!A"&amp;MATCH($B13417,#REF!,0),"Ins "&amp;$B13417)</f>
        <v>#REF!</v>
      </c>
      <c r="M13417" s="220"/>
    </row>
    <row r="13418" spans="1:13" x14ac:dyDescent="0.2">
      <c r="A13418" s="35" t="s">
        <v>3197</v>
      </c>
      <c r="B13418" s="1" t="s">
        <v>263</v>
      </c>
      <c r="C13418" s="45" t="s">
        <v>696</v>
      </c>
      <c r="D13418" s="23" t="s">
        <v>5534</v>
      </c>
      <c r="E13418" s="23" t="s">
        <v>4140</v>
      </c>
      <c r="F13418" s="40">
        <v>3.1199999999999999E-2</v>
      </c>
      <c r="G13418" s="25">
        <v>187426</v>
      </c>
      <c r="H13418" s="25">
        <v>5848</v>
      </c>
      <c r="I13418" s="25"/>
      <c r="J13418" s="58" t="e">
        <f>HYPERLINK("#"&amp;"Insumos"&amp;"!A"&amp;MATCH($B13418,#REF!,0),"Ins "&amp;$B13418)</f>
        <v>#REF!</v>
      </c>
      <c r="M13418" s="220"/>
    </row>
    <row r="13419" spans="1:13" x14ac:dyDescent="0.2">
      <c r="A13419" s="35" t="s">
        <v>3197</v>
      </c>
      <c r="B13419" s="1" t="s">
        <v>5533</v>
      </c>
      <c r="C13419" s="45" t="s">
        <v>5892</v>
      </c>
      <c r="D13419" s="23" t="s">
        <v>977</v>
      </c>
      <c r="E13419" s="23" t="s">
        <v>4134</v>
      </c>
      <c r="F13419" s="40">
        <v>0.05</v>
      </c>
      <c r="G13419" s="25">
        <v>3623</v>
      </c>
      <c r="H13419" s="25">
        <v>181</v>
      </c>
      <c r="I13419" s="25"/>
      <c r="J13419" s="58" t="e">
        <f>HYPERLINK("#"&amp;"Insumos"&amp;"!A"&amp;MATCH($B13419,#REF!,0),"Ins "&amp;$B13419)</f>
        <v>#REF!</v>
      </c>
      <c r="M13419" s="220"/>
    </row>
    <row r="13420" spans="1:13" x14ac:dyDescent="0.2">
      <c r="A13420" s="35" t="s">
        <v>3197</v>
      </c>
      <c r="B13420" s="1" t="s">
        <v>5007</v>
      </c>
      <c r="C13420" s="45" t="s">
        <v>720</v>
      </c>
      <c r="D13420" s="23" t="s">
        <v>5751</v>
      </c>
      <c r="E13420" s="23" t="s">
        <v>4134</v>
      </c>
      <c r="F13420" s="40">
        <v>2.2999999999999998</v>
      </c>
      <c r="G13420" s="25">
        <v>1897</v>
      </c>
      <c r="H13420" s="25">
        <v>4363</v>
      </c>
      <c r="I13420" s="25"/>
      <c r="J13420" s="58" t="e">
        <f>HYPERLINK("#"&amp;"Insumos"&amp;"!A"&amp;MATCH($B13420,#REF!,0),"Ins "&amp;$B13420)</f>
        <v>#REF!</v>
      </c>
      <c r="M13420" s="220"/>
    </row>
    <row r="13421" spans="1:13" x14ac:dyDescent="0.2">
      <c r="A13421" s="35" t="s">
        <v>3197</v>
      </c>
      <c r="B13421" s="1" t="s">
        <v>5164</v>
      </c>
      <c r="C13421" s="45" t="s">
        <v>160</v>
      </c>
      <c r="D13421" s="23" t="s">
        <v>5751</v>
      </c>
      <c r="E13421" s="23" t="s">
        <v>4134</v>
      </c>
      <c r="F13421" s="40">
        <v>4</v>
      </c>
      <c r="G13421" s="25">
        <v>5121</v>
      </c>
      <c r="H13421" s="25">
        <v>20484</v>
      </c>
      <c r="I13421" s="25"/>
      <c r="J13421" s="58" t="e">
        <f>HYPERLINK("#"&amp;"Insumos"&amp;"!A"&amp;MATCH($B13421,#REF!,0),"Ins "&amp;$B13421)</f>
        <v>#REF!</v>
      </c>
      <c r="M13421" s="220"/>
    </row>
    <row r="13422" spans="1:13" ht="63.75" x14ac:dyDescent="0.2">
      <c r="A13422" s="35" t="s">
        <v>3197</v>
      </c>
      <c r="B13422" s="1" t="s">
        <v>4535</v>
      </c>
      <c r="C13422" s="45" t="s">
        <v>1422</v>
      </c>
      <c r="D13422" s="23" t="s">
        <v>5751</v>
      </c>
      <c r="E13422" s="23" t="s">
        <v>4134</v>
      </c>
      <c r="F13422" s="40">
        <v>1</v>
      </c>
      <c r="G13422" s="25">
        <v>275343</v>
      </c>
      <c r="H13422" s="25">
        <v>275343</v>
      </c>
      <c r="I13422" s="25"/>
      <c r="J13422" s="58" t="e">
        <f>HYPERLINK("#"&amp;"Insumos"&amp;"!A"&amp;MATCH($B13422,#REF!,0),"Ins "&amp;$B13422)</f>
        <v>#REF!</v>
      </c>
      <c r="M13422" s="220"/>
    </row>
    <row r="13423" spans="1:13" ht="76.5" x14ac:dyDescent="0.2">
      <c r="A13423" s="36" t="s">
        <v>3198</v>
      </c>
      <c r="B13423" s="26" t="s">
        <v>6816</v>
      </c>
      <c r="C13423" s="79" t="s">
        <v>1938</v>
      </c>
      <c r="D13423" s="37" t="s">
        <v>5608</v>
      </c>
      <c r="E13423" s="37" t="s">
        <v>4134</v>
      </c>
      <c r="F13423" s="41"/>
      <c r="G13423" s="27"/>
      <c r="H13423" s="27"/>
      <c r="I13423" s="27">
        <v>350835</v>
      </c>
      <c r="M13423" s="220">
        <f t="shared" si="209"/>
        <v>459454</v>
      </c>
    </row>
    <row r="13424" spans="1:13" x14ac:dyDescent="0.2">
      <c r="A13424" s="35" t="s">
        <v>3198</v>
      </c>
      <c r="B13424" s="1" t="s">
        <v>5575</v>
      </c>
      <c r="C13424" s="45" t="s">
        <v>974</v>
      </c>
      <c r="D13424" s="23" t="s">
        <v>5734</v>
      </c>
      <c r="E13424" s="23" t="s">
        <v>4141</v>
      </c>
      <c r="F13424" s="40">
        <v>1.8</v>
      </c>
      <c r="G13424" s="25">
        <v>41004</v>
      </c>
      <c r="H13424" s="25">
        <v>73807</v>
      </c>
      <c r="I13424" s="25"/>
      <c r="J13424" s="58" t="e">
        <f>HYPERLINK("#"&amp;"Insumos"&amp;"!A"&amp;MATCH($B13424,#REF!,0),"Ins "&amp;$B13424)</f>
        <v>#REF!</v>
      </c>
      <c r="M13424" s="220"/>
    </row>
    <row r="13425" spans="1:13" x14ac:dyDescent="0.2">
      <c r="A13425" s="35" t="s">
        <v>3198</v>
      </c>
      <c r="B13425" s="1" t="s">
        <v>263</v>
      </c>
      <c r="C13425" s="45" t="s">
        <v>696</v>
      </c>
      <c r="D13425" s="23" t="s">
        <v>5534</v>
      </c>
      <c r="E13425" s="23" t="s">
        <v>4140</v>
      </c>
      <c r="F13425" s="40">
        <v>2.8199999999999999E-2</v>
      </c>
      <c r="G13425" s="25">
        <v>187426</v>
      </c>
      <c r="H13425" s="25">
        <v>5285</v>
      </c>
      <c r="I13425" s="25"/>
      <c r="J13425" s="58" t="e">
        <f>HYPERLINK("#"&amp;"Insumos"&amp;"!A"&amp;MATCH($B13425,#REF!,0),"Ins "&amp;$B13425)</f>
        <v>#REF!</v>
      </c>
      <c r="M13425" s="220"/>
    </row>
    <row r="13426" spans="1:13" x14ac:dyDescent="0.2">
      <c r="A13426" s="35" t="s">
        <v>3198</v>
      </c>
      <c r="B13426" s="1" t="s">
        <v>5533</v>
      </c>
      <c r="C13426" s="45" t="s">
        <v>5892</v>
      </c>
      <c r="D13426" s="23" t="s">
        <v>977</v>
      </c>
      <c r="E13426" s="23" t="s">
        <v>4134</v>
      </c>
      <c r="F13426" s="40">
        <v>0.05</v>
      </c>
      <c r="G13426" s="25">
        <v>3623</v>
      </c>
      <c r="H13426" s="25">
        <v>181</v>
      </c>
      <c r="I13426" s="25"/>
      <c r="J13426" s="58" t="e">
        <f>HYPERLINK("#"&amp;"Insumos"&amp;"!A"&amp;MATCH($B13426,#REF!,0),"Ins "&amp;$B13426)</f>
        <v>#REF!</v>
      </c>
      <c r="M13426" s="220"/>
    </row>
    <row r="13427" spans="1:13" x14ac:dyDescent="0.2">
      <c r="A13427" s="35" t="s">
        <v>3198</v>
      </c>
      <c r="B13427" s="1" t="s">
        <v>5007</v>
      </c>
      <c r="C13427" s="45" t="s">
        <v>720</v>
      </c>
      <c r="D13427" s="23" t="s">
        <v>5751</v>
      </c>
      <c r="E13427" s="23" t="s">
        <v>4134</v>
      </c>
      <c r="F13427" s="40">
        <v>2.2999999999999998</v>
      </c>
      <c r="G13427" s="25">
        <v>1897</v>
      </c>
      <c r="H13427" s="25">
        <v>4363</v>
      </c>
      <c r="I13427" s="25"/>
      <c r="J13427" s="58" t="e">
        <f>HYPERLINK("#"&amp;"Insumos"&amp;"!A"&amp;MATCH($B13427,#REF!,0),"Ins "&amp;$B13427)</f>
        <v>#REF!</v>
      </c>
      <c r="M13427" s="220"/>
    </row>
    <row r="13428" spans="1:13" x14ac:dyDescent="0.2">
      <c r="A13428" s="35" t="s">
        <v>3198</v>
      </c>
      <c r="B13428" s="1" t="s">
        <v>5164</v>
      </c>
      <c r="C13428" s="45" t="s">
        <v>160</v>
      </c>
      <c r="D13428" s="23" t="s">
        <v>5751</v>
      </c>
      <c r="E13428" s="23" t="s">
        <v>4134</v>
      </c>
      <c r="F13428" s="40">
        <v>4</v>
      </c>
      <c r="G13428" s="25">
        <v>5121</v>
      </c>
      <c r="H13428" s="25">
        <v>20484</v>
      </c>
      <c r="I13428" s="25"/>
      <c r="J13428" s="58" t="e">
        <f>HYPERLINK("#"&amp;"Insumos"&amp;"!A"&amp;MATCH($B13428,#REF!,0),"Ins "&amp;$B13428)</f>
        <v>#REF!</v>
      </c>
      <c r="M13428" s="220"/>
    </row>
    <row r="13429" spans="1:13" ht="63.75" x14ac:dyDescent="0.2">
      <c r="A13429" s="35" t="s">
        <v>3198</v>
      </c>
      <c r="B13429" s="1" t="s">
        <v>4532</v>
      </c>
      <c r="C13429" s="45" t="s">
        <v>1419</v>
      </c>
      <c r="D13429" s="23" t="s">
        <v>5751</v>
      </c>
      <c r="E13429" s="23" t="s">
        <v>4134</v>
      </c>
      <c r="F13429" s="40">
        <v>1</v>
      </c>
      <c r="G13429" s="25">
        <v>246715</v>
      </c>
      <c r="H13429" s="25">
        <v>246715</v>
      </c>
      <c r="I13429" s="25"/>
      <c r="J13429" s="58" t="e">
        <f>HYPERLINK("#"&amp;"Insumos"&amp;"!A"&amp;MATCH($B13429,#REF!,0),"Ins "&amp;$B13429)</f>
        <v>#REF!</v>
      </c>
      <c r="M13429" s="220"/>
    </row>
    <row r="13430" spans="1:13" ht="76.5" x14ac:dyDescent="0.2">
      <c r="A13430" s="36" t="s">
        <v>3199</v>
      </c>
      <c r="B13430" s="26" t="s">
        <v>6816</v>
      </c>
      <c r="C13430" s="79" t="s">
        <v>1939</v>
      </c>
      <c r="D13430" s="37" t="s">
        <v>5608</v>
      </c>
      <c r="E13430" s="37" t="s">
        <v>4134</v>
      </c>
      <c r="F13430" s="41"/>
      <c r="G13430" s="27"/>
      <c r="H13430" s="27"/>
      <c r="I13430" s="27">
        <v>406992</v>
      </c>
      <c r="M13430" s="220">
        <f t="shared" si="209"/>
        <v>532997</v>
      </c>
    </row>
    <row r="13431" spans="1:13" x14ac:dyDescent="0.2">
      <c r="A13431" s="35" t="s">
        <v>3199</v>
      </c>
      <c r="B13431" s="1" t="s">
        <v>5575</v>
      </c>
      <c r="C13431" s="45" t="s">
        <v>974</v>
      </c>
      <c r="D13431" s="23" t="s">
        <v>5734</v>
      </c>
      <c r="E13431" s="23" t="s">
        <v>4141</v>
      </c>
      <c r="F13431" s="40">
        <v>1.8</v>
      </c>
      <c r="G13431" s="25">
        <v>41004</v>
      </c>
      <c r="H13431" s="25">
        <v>73807</v>
      </c>
      <c r="I13431" s="25"/>
      <c r="J13431" s="58" t="e">
        <f>HYPERLINK("#"&amp;"Insumos"&amp;"!A"&amp;MATCH($B13431,#REF!,0),"Ins "&amp;$B13431)</f>
        <v>#REF!</v>
      </c>
      <c r="M13431" s="220"/>
    </row>
    <row r="13432" spans="1:13" x14ac:dyDescent="0.2">
      <c r="A13432" s="35" t="s">
        <v>3199</v>
      </c>
      <c r="B13432" s="1" t="s">
        <v>263</v>
      </c>
      <c r="C13432" s="45" t="s">
        <v>696</v>
      </c>
      <c r="D13432" s="23" t="s">
        <v>5534</v>
      </c>
      <c r="E13432" s="23" t="s">
        <v>4140</v>
      </c>
      <c r="F13432" s="40">
        <v>3.4000000000000002E-2</v>
      </c>
      <c r="G13432" s="25">
        <v>187426</v>
      </c>
      <c r="H13432" s="25">
        <v>6372</v>
      </c>
      <c r="I13432" s="25"/>
      <c r="J13432" s="58" t="e">
        <f>HYPERLINK("#"&amp;"Insumos"&amp;"!A"&amp;MATCH($B13432,#REF!,0),"Ins "&amp;$B13432)</f>
        <v>#REF!</v>
      </c>
      <c r="M13432" s="220"/>
    </row>
    <row r="13433" spans="1:13" x14ac:dyDescent="0.2">
      <c r="A13433" s="35" t="s">
        <v>3199</v>
      </c>
      <c r="B13433" s="1" t="s">
        <v>5533</v>
      </c>
      <c r="C13433" s="45" t="s">
        <v>5892</v>
      </c>
      <c r="D13433" s="23" t="s">
        <v>977</v>
      </c>
      <c r="E13433" s="23" t="s">
        <v>4134</v>
      </c>
      <c r="F13433" s="40">
        <v>0.05</v>
      </c>
      <c r="G13433" s="25">
        <v>3623</v>
      </c>
      <c r="H13433" s="25">
        <v>181</v>
      </c>
      <c r="I13433" s="25"/>
      <c r="J13433" s="58" t="e">
        <f>HYPERLINK("#"&amp;"Insumos"&amp;"!A"&amp;MATCH($B13433,#REF!,0),"Ins "&amp;$B13433)</f>
        <v>#REF!</v>
      </c>
      <c r="M13433" s="220"/>
    </row>
    <row r="13434" spans="1:13" x14ac:dyDescent="0.2">
      <c r="A13434" s="35" t="s">
        <v>3199</v>
      </c>
      <c r="B13434" s="1" t="s">
        <v>5007</v>
      </c>
      <c r="C13434" s="45" t="s">
        <v>720</v>
      </c>
      <c r="D13434" s="23" t="s">
        <v>5751</v>
      </c>
      <c r="E13434" s="23" t="s">
        <v>4134</v>
      </c>
      <c r="F13434" s="40">
        <v>2.2999999999999998</v>
      </c>
      <c r="G13434" s="25">
        <v>1897</v>
      </c>
      <c r="H13434" s="25">
        <v>4363</v>
      </c>
      <c r="I13434" s="25"/>
      <c r="J13434" s="58" t="e">
        <f>HYPERLINK("#"&amp;"Insumos"&amp;"!A"&amp;MATCH($B13434,#REF!,0),"Ins "&amp;$B13434)</f>
        <v>#REF!</v>
      </c>
      <c r="M13434" s="220"/>
    </row>
    <row r="13435" spans="1:13" x14ac:dyDescent="0.2">
      <c r="A13435" s="35" t="s">
        <v>3199</v>
      </c>
      <c r="B13435" s="1" t="s">
        <v>5164</v>
      </c>
      <c r="C13435" s="45" t="s">
        <v>160</v>
      </c>
      <c r="D13435" s="23" t="s">
        <v>5751</v>
      </c>
      <c r="E13435" s="23" t="s">
        <v>4134</v>
      </c>
      <c r="F13435" s="40">
        <v>4</v>
      </c>
      <c r="G13435" s="25">
        <v>5121</v>
      </c>
      <c r="H13435" s="25">
        <v>20484</v>
      </c>
      <c r="I13435" s="25"/>
      <c r="J13435" s="58" t="e">
        <f>HYPERLINK("#"&amp;"Insumos"&amp;"!A"&amp;MATCH($B13435,#REF!,0),"Ins "&amp;$B13435)</f>
        <v>#REF!</v>
      </c>
      <c r="M13435" s="220"/>
    </row>
    <row r="13436" spans="1:13" ht="63.75" x14ac:dyDescent="0.2">
      <c r="A13436" s="35" t="s">
        <v>3199</v>
      </c>
      <c r="B13436" s="1" t="s">
        <v>4534</v>
      </c>
      <c r="C13436" s="45" t="s">
        <v>1421</v>
      </c>
      <c r="D13436" s="23" t="s">
        <v>5751</v>
      </c>
      <c r="E13436" s="23" t="s">
        <v>4134</v>
      </c>
      <c r="F13436" s="40">
        <v>1</v>
      </c>
      <c r="G13436" s="25">
        <v>301785</v>
      </c>
      <c r="H13436" s="25">
        <v>301785</v>
      </c>
      <c r="I13436" s="25"/>
      <c r="J13436" s="58" t="e">
        <f>HYPERLINK("#"&amp;"Insumos"&amp;"!A"&amp;MATCH($B13436,#REF!,0),"Ins "&amp;$B13436)</f>
        <v>#REF!</v>
      </c>
      <c r="M13436" s="220"/>
    </row>
    <row r="13437" spans="1:13" ht="76.5" x14ac:dyDescent="0.2">
      <c r="A13437" s="36" t="s">
        <v>3200</v>
      </c>
      <c r="B13437" s="26" t="s">
        <v>6816</v>
      </c>
      <c r="C13437" s="79" t="s">
        <v>1940</v>
      </c>
      <c r="D13437" s="37" t="s">
        <v>5608</v>
      </c>
      <c r="E13437" s="37" t="s">
        <v>4134</v>
      </c>
      <c r="F13437" s="41"/>
      <c r="G13437" s="27"/>
      <c r="H13437" s="27"/>
      <c r="I13437" s="27">
        <v>494016</v>
      </c>
      <c r="M13437" s="220">
        <f t="shared" si="209"/>
        <v>646963</v>
      </c>
    </row>
    <row r="13438" spans="1:13" x14ac:dyDescent="0.2">
      <c r="A13438" s="35" t="s">
        <v>3200</v>
      </c>
      <c r="B13438" s="1" t="s">
        <v>5574</v>
      </c>
      <c r="C13438" s="45" t="s">
        <v>972</v>
      </c>
      <c r="D13438" s="23" t="s">
        <v>5734</v>
      </c>
      <c r="E13438" s="23" t="s">
        <v>4141</v>
      </c>
      <c r="F13438" s="40">
        <v>1.5</v>
      </c>
      <c r="G13438" s="25">
        <v>41004</v>
      </c>
      <c r="H13438" s="25">
        <v>61506</v>
      </c>
      <c r="I13438" s="25"/>
      <c r="J13438" s="58" t="e">
        <f>HYPERLINK("#"&amp;"Insumos"&amp;"!A"&amp;MATCH($B13438,#REF!,0),"Ins "&amp;$B13438)</f>
        <v>#REF!</v>
      </c>
      <c r="M13438" s="220"/>
    </row>
    <row r="13439" spans="1:13" x14ac:dyDescent="0.2">
      <c r="A13439" s="35" t="s">
        <v>3200</v>
      </c>
      <c r="B13439" s="1" t="s">
        <v>5575</v>
      </c>
      <c r="C13439" s="45" t="s">
        <v>974</v>
      </c>
      <c r="D13439" s="23" t="s">
        <v>5734</v>
      </c>
      <c r="E13439" s="23" t="s">
        <v>4141</v>
      </c>
      <c r="F13439" s="40">
        <v>1.8</v>
      </c>
      <c r="G13439" s="25">
        <v>41004</v>
      </c>
      <c r="H13439" s="25">
        <v>73807</v>
      </c>
      <c r="I13439" s="25"/>
      <c r="J13439" s="58" t="e">
        <f>HYPERLINK("#"&amp;"Insumos"&amp;"!A"&amp;MATCH($B13439,#REF!,0),"Ins "&amp;$B13439)</f>
        <v>#REF!</v>
      </c>
      <c r="M13439" s="220"/>
    </row>
    <row r="13440" spans="1:13" x14ac:dyDescent="0.2">
      <c r="A13440" s="35" t="s">
        <v>3200</v>
      </c>
      <c r="B13440" s="1" t="s">
        <v>263</v>
      </c>
      <c r="C13440" s="45" t="s">
        <v>696</v>
      </c>
      <c r="D13440" s="23" t="s">
        <v>5534</v>
      </c>
      <c r="E13440" s="23" t="s">
        <v>4140</v>
      </c>
      <c r="F13440" s="40">
        <v>4.0099999999999997E-2</v>
      </c>
      <c r="G13440" s="25">
        <v>187426</v>
      </c>
      <c r="H13440" s="25">
        <v>7516</v>
      </c>
      <c r="I13440" s="25"/>
      <c r="J13440" s="58" t="e">
        <f>HYPERLINK("#"&amp;"Insumos"&amp;"!A"&amp;MATCH($B13440,#REF!,0),"Ins "&amp;$B13440)</f>
        <v>#REF!</v>
      </c>
      <c r="M13440" s="220"/>
    </row>
    <row r="13441" spans="1:13" x14ac:dyDescent="0.2">
      <c r="A13441" s="35" t="s">
        <v>3200</v>
      </c>
      <c r="B13441" s="1" t="s">
        <v>5533</v>
      </c>
      <c r="C13441" s="45" t="s">
        <v>5892</v>
      </c>
      <c r="D13441" s="23" t="s">
        <v>977</v>
      </c>
      <c r="E13441" s="23" t="s">
        <v>4134</v>
      </c>
      <c r="F13441" s="40">
        <v>0.05</v>
      </c>
      <c r="G13441" s="25">
        <v>3623</v>
      </c>
      <c r="H13441" s="25">
        <v>181</v>
      </c>
      <c r="I13441" s="25"/>
      <c r="J13441" s="58" t="e">
        <f>HYPERLINK("#"&amp;"Insumos"&amp;"!A"&amp;MATCH($B13441,#REF!,0),"Ins "&amp;$B13441)</f>
        <v>#REF!</v>
      </c>
      <c r="M13441" s="220"/>
    </row>
    <row r="13442" spans="1:13" x14ac:dyDescent="0.2">
      <c r="A13442" s="35" t="s">
        <v>3200</v>
      </c>
      <c r="B13442" s="1" t="s">
        <v>4567</v>
      </c>
      <c r="C13442" s="45" t="s">
        <v>1430</v>
      </c>
      <c r="D13442" s="23" t="s">
        <v>5751</v>
      </c>
      <c r="E13442" s="23" t="s">
        <v>4138</v>
      </c>
      <c r="F13442" s="40">
        <v>0.09</v>
      </c>
      <c r="G13442" s="25">
        <v>127192</v>
      </c>
      <c r="H13442" s="25">
        <v>11447</v>
      </c>
      <c r="I13442" s="25"/>
      <c r="J13442" s="58" t="e">
        <f>HYPERLINK("#"&amp;"Insumos"&amp;"!A"&amp;MATCH($B13442,#REF!,0),"Ins "&amp;$B13442)</f>
        <v>#REF!</v>
      </c>
      <c r="M13442" s="220"/>
    </row>
    <row r="13443" spans="1:13" x14ac:dyDescent="0.2">
      <c r="A13443" s="35" t="s">
        <v>3200</v>
      </c>
      <c r="B13443" s="1" t="s">
        <v>4576</v>
      </c>
      <c r="C13443" s="45" t="s">
        <v>1438</v>
      </c>
      <c r="D13443" s="23" t="s">
        <v>5751</v>
      </c>
      <c r="E13443" s="23" t="s">
        <v>4138</v>
      </c>
      <c r="F13443" s="40">
        <v>0.54</v>
      </c>
      <c r="G13443" s="25">
        <v>97329</v>
      </c>
      <c r="H13443" s="25">
        <v>52558</v>
      </c>
      <c r="I13443" s="25"/>
      <c r="J13443" s="58" t="e">
        <f>HYPERLINK("#"&amp;"Insumos"&amp;"!A"&amp;MATCH($B13443,#REF!,0),"Ins "&amp;$B13443)</f>
        <v>#REF!</v>
      </c>
      <c r="M13443" s="220"/>
    </row>
    <row r="13444" spans="1:13" x14ac:dyDescent="0.2">
      <c r="A13444" s="35" t="s">
        <v>3200</v>
      </c>
      <c r="B13444" s="1" t="s">
        <v>4577</v>
      </c>
      <c r="C13444" s="45" t="s">
        <v>1439</v>
      </c>
      <c r="D13444" s="23" t="s">
        <v>5751</v>
      </c>
      <c r="E13444" s="23" t="s">
        <v>4138</v>
      </c>
      <c r="F13444" s="40">
        <v>7.1999999999999995E-2</v>
      </c>
      <c r="G13444" s="25">
        <v>194252</v>
      </c>
      <c r="H13444" s="25">
        <v>13986</v>
      </c>
      <c r="I13444" s="25"/>
      <c r="J13444" s="58" t="e">
        <f>HYPERLINK("#"&amp;"Insumos"&amp;"!A"&amp;MATCH($B13444,#REF!,0),"Ins "&amp;$B13444)</f>
        <v>#REF!</v>
      </c>
      <c r="M13444" s="220"/>
    </row>
    <row r="13445" spans="1:13" x14ac:dyDescent="0.2">
      <c r="A13445" s="35" t="s">
        <v>3200</v>
      </c>
      <c r="B13445" s="1" t="s">
        <v>5007</v>
      </c>
      <c r="C13445" s="45" t="s">
        <v>720</v>
      </c>
      <c r="D13445" s="23" t="s">
        <v>5751</v>
      </c>
      <c r="E13445" s="23" t="s">
        <v>4134</v>
      </c>
      <c r="F13445" s="40">
        <v>2.2999999999999998</v>
      </c>
      <c r="G13445" s="25">
        <v>1897</v>
      </c>
      <c r="H13445" s="25">
        <v>4363</v>
      </c>
      <c r="I13445" s="25"/>
      <c r="J13445" s="58" t="e">
        <f>HYPERLINK("#"&amp;"Insumos"&amp;"!A"&amp;MATCH($B13445,#REF!,0),"Ins "&amp;$B13445)</f>
        <v>#REF!</v>
      </c>
      <c r="M13445" s="220"/>
    </row>
    <row r="13446" spans="1:13" ht="38.25" x14ac:dyDescent="0.2">
      <c r="A13446" s="35" t="s">
        <v>3200</v>
      </c>
      <c r="B13446" s="1" t="s">
        <v>4524</v>
      </c>
      <c r="C13446" s="45" t="s">
        <v>1411</v>
      </c>
      <c r="D13446" s="23" t="s">
        <v>5751</v>
      </c>
      <c r="E13446" s="23" t="s">
        <v>4134</v>
      </c>
      <c r="F13446" s="40">
        <v>1</v>
      </c>
      <c r="G13446" s="25">
        <v>268652</v>
      </c>
      <c r="H13446" s="25">
        <v>268652</v>
      </c>
      <c r="I13446" s="25"/>
      <c r="J13446" s="58" t="e">
        <f>HYPERLINK("#"&amp;"Insumos"&amp;"!A"&amp;MATCH($B13446,#REF!,0),"Ins "&amp;$B13446)</f>
        <v>#REF!</v>
      </c>
      <c r="M13446" s="220"/>
    </row>
    <row r="13447" spans="1:13" ht="76.5" x14ac:dyDescent="0.2">
      <c r="A13447" s="36" t="s">
        <v>3201</v>
      </c>
      <c r="B13447" s="26" t="s">
        <v>6816</v>
      </c>
      <c r="C13447" s="79" t="s">
        <v>1941</v>
      </c>
      <c r="D13447" s="37" t="s">
        <v>5608</v>
      </c>
      <c r="E13447" s="37" t="s">
        <v>4134</v>
      </c>
      <c r="F13447" s="41"/>
      <c r="G13447" s="27"/>
      <c r="H13447" s="27"/>
      <c r="I13447" s="27">
        <v>506467</v>
      </c>
      <c r="M13447" s="220">
        <f t="shared" ref="M13447:M13505" si="210">ROUND(I13447*(1+$L$2),0)</f>
        <v>663269</v>
      </c>
    </row>
    <row r="13448" spans="1:13" x14ac:dyDescent="0.2">
      <c r="A13448" s="35" t="s">
        <v>3201</v>
      </c>
      <c r="B13448" s="1" t="s">
        <v>5574</v>
      </c>
      <c r="C13448" s="45" t="s">
        <v>972</v>
      </c>
      <c r="D13448" s="23" t="s">
        <v>5734</v>
      </c>
      <c r="E13448" s="23" t="s">
        <v>4141</v>
      </c>
      <c r="F13448" s="40">
        <v>1.8</v>
      </c>
      <c r="G13448" s="25">
        <v>41004</v>
      </c>
      <c r="H13448" s="25">
        <v>73807</v>
      </c>
      <c r="I13448" s="25"/>
      <c r="J13448" s="58" t="e">
        <f>HYPERLINK("#"&amp;"Insumos"&amp;"!A"&amp;MATCH($B13448,#REF!,0),"Ins "&amp;$B13448)</f>
        <v>#REF!</v>
      </c>
      <c r="M13448" s="220"/>
    </row>
    <row r="13449" spans="1:13" x14ac:dyDescent="0.2">
      <c r="A13449" s="35" t="s">
        <v>3201</v>
      </c>
      <c r="B13449" s="1" t="s">
        <v>5575</v>
      </c>
      <c r="C13449" s="45" t="s">
        <v>974</v>
      </c>
      <c r="D13449" s="23" t="s">
        <v>5734</v>
      </c>
      <c r="E13449" s="23" t="s">
        <v>4141</v>
      </c>
      <c r="F13449" s="40">
        <v>1.8</v>
      </c>
      <c r="G13449" s="25">
        <v>41004</v>
      </c>
      <c r="H13449" s="25">
        <v>73807</v>
      </c>
      <c r="I13449" s="25"/>
      <c r="J13449" s="58" t="e">
        <f>HYPERLINK("#"&amp;"Insumos"&amp;"!A"&amp;MATCH($B13449,#REF!,0),"Ins "&amp;$B13449)</f>
        <v>#REF!</v>
      </c>
      <c r="M13449" s="220"/>
    </row>
    <row r="13450" spans="1:13" x14ac:dyDescent="0.2">
      <c r="A13450" s="35" t="s">
        <v>3201</v>
      </c>
      <c r="B13450" s="1" t="s">
        <v>263</v>
      </c>
      <c r="C13450" s="45" t="s">
        <v>696</v>
      </c>
      <c r="D13450" s="23" t="s">
        <v>5534</v>
      </c>
      <c r="E13450" s="23" t="s">
        <v>4140</v>
      </c>
      <c r="F13450" s="40">
        <v>4.0899999999999999E-2</v>
      </c>
      <c r="G13450" s="25">
        <v>187426</v>
      </c>
      <c r="H13450" s="25">
        <v>7666</v>
      </c>
      <c r="I13450" s="25"/>
      <c r="J13450" s="58" t="e">
        <f>HYPERLINK("#"&amp;"Insumos"&amp;"!A"&amp;MATCH($B13450,#REF!,0),"Ins "&amp;$B13450)</f>
        <v>#REF!</v>
      </c>
      <c r="M13450" s="220"/>
    </row>
    <row r="13451" spans="1:13" x14ac:dyDescent="0.2">
      <c r="A13451" s="35" t="s">
        <v>3201</v>
      </c>
      <c r="B13451" s="1" t="s">
        <v>5533</v>
      </c>
      <c r="C13451" s="45" t="s">
        <v>5892</v>
      </c>
      <c r="D13451" s="23" t="s">
        <v>977</v>
      </c>
      <c r="E13451" s="23" t="s">
        <v>4134</v>
      </c>
      <c r="F13451" s="40">
        <v>0.05</v>
      </c>
      <c r="G13451" s="25">
        <v>3623</v>
      </c>
      <c r="H13451" s="25">
        <v>181</v>
      </c>
      <c r="I13451" s="25"/>
      <c r="J13451" s="58" t="e">
        <f>HYPERLINK("#"&amp;"Insumos"&amp;"!A"&amp;MATCH($B13451,#REF!,0),"Ins "&amp;$B13451)</f>
        <v>#REF!</v>
      </c>
      <c r="M13451" s="220"/>
    </row>
    <row r="13452" spans="1:13" x14ac:dyDescent="0.2">
      <c r="A13452" s="35" t="s">
        <v>3201</v>
      </c>
      <c r="B13452" s="1" t="s">
        <v>4567</v>
      </c>
      <c r="C13452" s="45" t="s">
        <v>1430</v>
      </c>
      <c r="D13452" s="23" t="s">
        <v>5751</v>
      </c>
      <c r="E13452" s="23" t="s">
        <v>4138</v>
      </c>
      <c r="F13452" s="40">
        <v>0.09</v>
      </c>
      <c r="G13452" s="25">
        <v>127192</v>
      </c>
      <c r="H13452" s="25">
        <v>11447</v>
      </c>
      <c r="I13452" s="25"/>
      <c r="J13452" s="58" t="e">
        <f>HYPERLINK("#"&amp;"Insumos"&amp;"!A"&amp;MATCH($B13452,#REF!,0),"Ins "&amp;$B13452)</f>
        <v>#REF!</v>
      </c>
      <c r="M13452" s="220"/>
    </row>
    <row r="13453" spans="1:13" x14ac:dyDescent="0.2">
      <c r="A13453" s="35" t="s">
        <v>3201</v>
      </c>
      <c r="B13453" s="1" t="s">
        <v>4576</v>
      </c>
      <c r="C13453" s="45" t="s">
        <v>1438</v>
      </c>
      <c r="D13453" s="23" t="s">
        <v>5751</v>
      </c>
      <c r="E13453" s="23" t="s">
        <v>4138</v>
      </c>
      <c r="F13453" s="40">
        <v>0.54</v>
      </c>
      <c r="G13453" s="25">
        <v>97329</v>
      </c>
      <c r="H13453" s="25">
        <v>52558</v>
      </c>
      <c r="I13453" s="25"/>
      <c r="J13453" s="58" t="e">
        <f>HYPERLINK("#"&amp;"Insumos"&amp;"!A"&amp;MATCH($B13453,#REF!,0),"Ins "&amp;$B13453)</f>
        <v>#REF!</v>
      </c>
      <c r="M13453" s="220"/>
    </row>
    <row r="13454" spans="1:13" x14ac:dyDescent="0.2">
      <c r="A13454" s="35" t="s">
        <v>3201</v>
      </c>
      <c r="B13454" s="1" t="s">
        <v>4577</v>
      </c>
      <c r="C13454" s="45" t="s">
        <v>1439</v>
      </c>
      <c r="D13454" s="23" t="s">
        <v>5751</v>
      </c>
      <c r="E13454" s="23" t="s">
        <v>4138</v>
      </c>
      <c r="F13454" s="40">
        <v>7.1999999999999995E-2</v>
      </c>
      <c r="G13454" s="25">
        <v>194252</v>
      </c>
      <c r="H13454" s="25">
        <v>13986</v>
      </c>
      <c r="I13454" s="25"/>
      <c r="J13454" s="58" t="e">
        <f>HYPERLINK("#"&amp;"Insumos"&amp;"!A"&amp;MATCH($B13454,#REF!,0),"Ins "&amp;$B13454)</f>
        <v>#REF!</v>
      </c>
      <c r="M13454" s="220"/>
    </row>
    <row r="13455" spans="1:13" x14ac:dyDescent="0.2">
      <c r="A13455" s="35" t="s">
        <v>3201</v>
      </c>
      <c r="B13455" s="1" t="s">
        <v>5007</v>
      </c>
      <c r="C13455" s="45" t="s">
        <v>720</v>
      </c>
      <c r="D13455" s="23" t="s">
        <v>5751</v>
      </c>
      <c r="E13455" s="23" t="s">
        <v>4134</v>
      </c>
      <c r="F13455" s="40">
        <v>2.2999999999999998</v>
      </c>
      <c r="G13455" s="25">
        <v>1897</v>
      </c>
      <c r="H13455" s="25">
        <v>4363</v>
      </c>
      <c r="I13455" s="25"/>
      <c r="J13455" s="58" t="e">
        <f>HYPERLINK("#"&amp;"Insumos"&amp;"!A"&amp;MATCH($B13455,#REF!,0),"Ins "&amp;$B13455)</f>
        <v>#REF!</v>
      </c>
      <c r="M13455" s="220"/>
    </row>
    <row r="13456" spans="1:13" ht="38.25" x14ac:dyDescent="0.2">
      <c r="A13456" s="35" t="s">
        <v>3201</v>
      </c>
      <c r="B13456" s="1" t="s">
        <v>4524</v>
      </c>
      <c r="C13456" s="45" t="s">
        <v>1411</v>
      </c>
      <c r="D13456" s="23" t="s">
        <v>5751</v>
      </c>
      <c r="E13456" s="23" t="s">
        <v>4134</v>
      </c>
      <c r="F13456" s="40">
        <v>1</v>
      </c>
      <c r="G13456" s="25">
        <v>268652</v>
      </c>
      <c r="H13456" s="25">
        <v>268652</v>
      </c>
      <c r="I13456" s="25"/>
      <c r="J13456" s="58" t="e">
        <f>HYPERLINK("#"&amp;"Insumos"&amp;"!A"&amp;MATCH($B13456,#REF!,0),"Ins "&amp;$B13456)</f>
        <v>#REF!</v>
      </c>
      <c r="M13456" s="220"/>
    </row>
    <row r="13457" spans="1:13" ht="63.75" x14ac:dyDescent="0.2">
      <c r="A13457" s="36" t="s">
        <v>3202</v>
      </c>
      <c r="B13457" s="26" t="s">
        <v>6816</v>
      </c>
      <c r="C13457" s="79" t="s">
        <v>1942</v>
      </c>
      <c r="D13457" s="37" t="s">
        <v>5608</v>
      </c>
      <c r="E13457" s="37" t="s">
        <v>4134</v>
      </c>
      <c r="F13457" s="41"/>
      <c r="G13457" s="27"/>
      <c r="H13457" s="27"/>
      <c r="I13457" s="27">
        <v>293679</v>
      </c>
      <c r="M13457" s="220">
        <f t="shared" si="210"/>
        <v>384602</v>
      </c>
    </row>
    <row r="13458" spans="1:13" x14ac:dyDescent="0.2">
      <c r="A13458" s="35" t="s">
        <v>3202</v>
      </c>
      <c r="B13458" s="1" t="s">
        <v>5575</v>
      </c>
      <c r="C13458" s="45" t="s">
        <v>974</v>
      </c>
      <c r="D13458" s="23" t="s">
        <v>5734</v>
      </c>
      <c r="E13458" s="23" t="s">
        <v>4141</v>
      </c>
      <c r="F13458" s="40">
        <v>1.8</v>
      </c>
      <c r="G13458" s="25">
        <v>41004</v>
      </c>
      <c r="H13458" s="25">
        <v>73807</v>
      </c>
      <c r="I13458" s="25"/>
      <c r="J13458" s="58" t="e">
        <f>HYPERLINK("#"&amp;"Insumos"&amp;"!A"&amp;MATCH($B13458,#REF!,0),"Ins "&amp;$B13458)</f>
        <v>#REF!</v>
      </c>
      <c r="M13458" s="220"/>
    </row>
    <row r="13459" spans="1:13" x14ac:dyDescent="0.2">
      <c r="A13459" s="35" t="s">
        <v>3202</v>
      </c>
      <c r="B13459" s="1" t="s">
        <v>263</v>
      </c>
      <c r="C13459" s="45" t="s">
        <v>696</v>
      </c>
      <c r="D13459" s="23" t="s">
        <v>5534</v>
      </c>
      <c r="E13459" s="23" t="s">
        <v>4140</v>
      </c>
      <c r="F13459" s="40">
        <v>2.1999999999999999E-2</v>
      </c>
      <c r="G13459" s="25">
        <v>187426</v>
      </c>
      <c r="H13459" s="25">
        <v>4123</v>
      </c>
      <c r="I13459" s="25"/>
      <c r="J13459" s="58" t="e">
        <f>HYPERLINK("#"&amp;"Insumos"&amp;"!A"&amp;MATCH($B13459,#REF!,0),"Ins "&amp;$B13459)</f>
        <v>#REF!</v>
      </c>
      <c r="M13459" s="220"/>
    </row>
    <row r="13460" spans="1:13" x14ac:dyDescent="0.2">
      <c r="A13460" s="35" t="s">
        <v>3202</v>
      </c>
      <c r="B13460" s="1" t="s">
        <v>5533</v>
      </c>
      <c r="C13460" s="45" t="s">
        <v>5892</v>
      </c>
      <c r="D13460" s="23" t="s">
        <v>977</v>
      </c>
      <c r="E13460" s="23" t="s">
        <v>4134</v>
      </c>
      <c r="F13460" s="40">
        <v>0.05</v>
      </c>
      <c r="G13460" s="25">
        <v>3623</v>
      </c>
      <c r="H13460" s="25">
        <v>181</v>
      </c>
      <c r="I13460" s="25"/>
      <c r="J13460" s="58" t="e">
        <f>HYPERLINK("#"&amp;"Insumos"&amp;"!A"&amp;MATCH($B13460,#REF!,0),"Ins "&amp;$B13460)</f>
        <v>#REF!</v>
      </c>
      <c r="M13460" s="220"/>
    </row>
    <row r="13461" spans="1:13" ht="25.5" x14ac:dyDescent="0.2">
      <c r="A13461" s="35" t="s">
        <v>3202</v>
      </c>
      <c r="B13461" s="1" t="s">
        <v>4569</v>
      </c>
      <c r="C13461" s="45" t="s">
        <v>1432</v>
      </c>
      <c r="D13461" s="23" t="s">
        <v>5751</v>
      </c>
      <c r="E13461" s="23" t="s">
        <v>4134</v>
      </c>
      <c r="F13461" s="40">
        <v>1</v>
      </c>
      <c r="G13461" s="25">
        <v>108942</v>
      </c>
      <c r="H13461" s="25">
        <v>108942</v>
      </c>
      <c r="I13461" s="25"/>
      <c r="J13461" s="58" t="e">
        <f>HYPERLINK("#"&amp;"Insumos"&amp;"!A"&amp;MATCH($B13461,#REF!,0),"Ins "&amp;$B13461)</f>
        <v>#REF!</v>
      </c>
      <c r="M13461" s="220"/>
    </row>
    <row r="13462" spans="1:13" x14ac:dyDescent="0.2">
      <c r="A13462" s="35" t="s">
        <v>3202</v>
      </c>
      <c r="B13462" s="1" t="s">
        <v>5007</v>
      </c>
      <c r="C13462" s="45" t="s">
        <v>720</v>
      </c>
      <c r="D13462" s="23" t="s">
        <v>5751</v>
      </c>
      <c r="E13462" s="23" t="s">
        <v>4134</v>
      </c>
      <c r="F13462" s="40">
        <v>2.2999999999999998</v>
      </c>
      <c r="G13462" s="25">
        <v>1897</v>
      </c>
      <c r="H13462" s="25">
        <v>4363</v>
      </c>
      <c r="I13462" s="25"/>
      <c r="J13462" s="58" t="e">
        <f>HYPERLINK("#"&amp;"Insumos"&amp;"!A"&amp;MATCH($B13462,#REF!,0),"Ins "&amp;$B13462)</f>
        <v>#REF!</v>
      </c>
      <c r="M13462" s="220"/>
    </row>
    <row r="13463" spans="1:13" ht="38.25" x14ac:dyDescent="0.2">
      <c r="A13463" s="35" t="s">
        <v>3202</v>
      </c>
      <c r="B13463" s="1" t="s">
        <v>4523</v>
      </c>
      <c r="C13463" s="45" t="s">
        <v>1410</v>
      </c>
      <c r="D13463" s="23" t="s">
        <v>5751</v>
      </c>
      <c r="E13463" s="23" t="s">
        <v>4134</v>
      </c>
      <c r="F13463" s="40">
        <v>1</v>
      </c>
      <c r="G13463" s="25">
        <v>102263</v>
      </c>
      <c r="H13463" s="25">
        <v>102263</v>
      </c>
      <c r="I13463" s="25"/>
      <c r="J13463" s="58" t="e">
        <f>HYPERLINK("#"&amp;"Insumos"&amp;"!A"&amp;MATCH($B13463,#REF!,0),"Ins "&amp;$B13463)</f>
        <v>#REF!</v>
      </c>
      <c r="M13463" s="220"/>
    </row>
    <row r="13464" spans="1:13" ht="63.75" x14ac:dyDescent="0.2">
      <c r="A13464" s="36" t="s">
        <v>3203</v>
      </c>
      <c r="B13464" s="26" t="s">
        <v>6816</v>
      </c>
      <c r="C13464" s="79" t="s">
        <v>1943</v>
      </c>
      <c r="D13464" s="37" t="s">
        <v>5608</v>
      </c>
      <c r="E13464" s="37" t="s">
        <v>4134</v>
      </c>
      <c r="F13464" s="41"/>
      <c r="G13464" s="27"/>
      <c r="H13464" s="27"/>
      <c r="I13464" s="27">
        <v>302286</v>
      </c>
      <c r="M13464" s="220">
        <f t="shared" si="210"/>
        <v>395874</v>
      </c>
    </row>
    <row r="13465" spans="1:13" x14ac:dyDescent="0.2">
      <c r="A13465" s="35" t="s">
        <v>3203</v>
      </c>
      <c r="B13465" s="1" t="s">
        <v>5575</v>
      </c>
      <c r="C13465" s="45" t="s">
        <v>974</v>
      </c>
      <c r="D13465" s="23" t="s">
        <v>5734</v>
      </c>
      <c r="E13465" s="23" t="s">
        <v>4141</v>
      </c>
      <c r="F13465" s="40">
        <v>1.8</v>
      </c>
      <c r="G13465" s="25">
        <v>41004</v>
      </c>
      <c r="H13465" s="25">
        <v>73807</v>
      </c>
      <c r="I13465" s="25"/>
      <c r="J13465" s="58" t="e">
        <f>HYPERLINK("#"&amp;"Insumos"&amp;"!A"&amp;MATCH($B13465,#REF!,0),"Ins "&amp;$B13465)</f>
        <v>#REF!</v>
      </c>
      <c r="M13465" s="220"/>
    </row>
    <row r="13466" spans="1:13" x14ac:dyDescent="0.2">
      <c r="A13466" s="35" t="s">
        <v>3203</v>
      </c>
      <c r="B13466" s="1" t="s">
        <v>263</v>
      </c>
      <c r="C13466" s="45" t="s">
        <v>696</v>
      </c>
      <c r="D13466" s="23" t="s">
        <v>5534</v>
      </c>
      <c r="E13466" s="23" t="s">
        <v>4140</v>
      </c>
      <c r="F13466" s="40">
        <v>2.29E-2</v>
      </c>
      <c r="G13466" s="25">
        <v>187426</v>
      </c>
      <c r="H13466" s="25">
        <v>4292</v>
      </c>
      <c r="I13466" s="25"/>
      <c r="J13466" s="58" t="e">
        <f>HYPERLINK("#"&amp;"Insumos"&amp;"!A"&amp;MATCH($B13466,#REF!,0),"Ins "&amp;$B13466)</f>
        <v>#REF!</v>
      </c>
      <c r="M13466" s="220"/>
    </row>
    <row r="13467" spans="1:13" x14ac:dyDescent="0.2">
      <c r="A13467" s="35" t="s">
        <v>3203</v>
      </c>
      <c r="B13467" s="1" t="s">
        <v>5533</v>
      </c>
      <c r="C13467" s="45" t="s">
        <v>5892</v>
      </c>
      <c r="D13467" s="23" t="s">
        <v>977</v>
      </c>
      <c r="E13467" s="23" t="s">
        <v>4134</v>
      </c>
      <c r="F13467" s="40">
        <v>0.05</v>
      </c>
      <c r="G13467" s="25">
        <v>3623</v>
      </c>
      <c r="H13467" s="25">
        <v>181</v>
      </c>
      <c r="I13467" s="25"/>
      <c r="J13467" s="58" t="e">
        <f>HYPERLINK("#"&amp;"Insumos"&amp;"!A"&amp;MATCH($B13467,#REF!,0),"Ins "&amp;$B13467)</f>
        <v>#REF!</v>
      </c>
      <c r="M13467" s="220"/>
    </row>
    <row r="13468" spans="1:13" ht="25.5" x14ac:dyDescent="0.2">
      <c r="A13468" s="35" t="s">
        <v>3203</v>
      </c>
      <c r="B13468" s="1" t="s">
        <v>4570</v>
      </c>
      <c r="C13468" s="45" t="s">
        <v>1433</v>
      </c>
      <c r="D13468" s="23" t="s">
        <v>5751</v>
      </c>
      <c r="E13468" s="23" t="s">
        <v>4134</v>
      </c>
      <c r="F13468" s="40">
        <v>1</v>
      </c>
      <c r="G13468" s="25">
        <v>117380</v>
      </c>
      <c r="H13468" s="25">
        <v>117380</v>
      </c>
      <c r="I13468" s="25"/>
      <c r="J13468" s="58" t="e">
        <f>HYPERLINK("#"&amp;"Insumos"&amp;"!A"&amp;MATCH($B13468,#REF!,0),"Ins "&amp;$B13468)</f>
        <v>#REF!</v>
      </c>
      <c r="M13468" s="220"/>
    </row>
    <row r="13469" spans="1:13" x14ac:dyDescent="0.2">
      <c r="A13469" s="35" t="s">
        <v>3203</v>
      </c>
      <c r="B13469" s="1" t="s">
        <v>5007</v>
      </c>
      <c r="C13469" s="45" t="s">
        <v>720</v>
      </c>
      <c r="D13469" s="23" t="s">
        <v>5751</v>
      </c>
      <c r="E13469" s="23" t="s">
        <v>4134</v>
      </c>
      <c r="F13469" s="40">
        <v>2.2999999999999998</v>
      </c>
      <c r="G13469" s="25">
        <v>1897</v>
      </c>
      <c r="H13469" s="25">
        <v>4363</v>
      </c>
      <c r="I13469" s="25"/>
      <c r="J13469" s="58" t="e">
        <f>HYPERLINK("#"&amp;"Insumos"&amp;"!A"&amp;MATCH($B13469,#REF!,0),"Ins "&amp;$B13469)</f>
        <v>#REF!</v>
      </c>
      <c r="M13469" s="220"/>
    </row>
    <row r="13470" spans="1:13" ht="38.25" x14ac:dyDescent="0.2">
      <c r="A13470" s="35" t="s">
        <v>3203</v>
      </c>
      <c r="B13470" s="1" t="s">
        <v>4523</v>
      </c>
      <c r="C13470" s="45" t="s">
        <v>1410</v>
      </c>
      <c r="D13470" s="23" t="s">
        <v>5751</v>
      </c>
      <c r="E13470" s="23" t="s">
        <v>4134</v>
      </c>
      <c r="F13470" s="40">
        <v>1</v>
      </c>
      <c r="G13470" s="25">
        <v>102263</v>
      </c>
      <c r="H13470" s="25">
        <v>102263</v>
      </c>
      <c r="I13470" s="25"/>
      <c r="J13470" s="58" t="e">
        <f>HYPERLINK("#"&amp;"Insumos"&amp;"!A"&amp;MATCH($B13470,#REF!,0),"Ins "&amp;$B13470)</f>
        <v>#REF!</v>
      </c>
      <c r="M13470" s="220"/>
    </row>
    <row r="13471" spans="1:13" ht="63.75" x14ac:dyDescent="0.2">
      <c r="A13471" s="36" t="s">
        <v>3204</v>
      </c>
      <c r="B13471" s="26" t="s">
        <v>6816</v>
      </c>
      <c r="C13471" s="79" t="s">
        <v>1944</v>
      </c>
      <c r="D13471" s="37" t="s">
        <v>5608</v>
      </c>
      <c r="E13471" s="37" t="s">
        <v>4134</v>
      </c>
      <c r="F13471" s="41"/>
      <c r="G13471" s="27"/>
      <c r="H13471" s="27"/>
      <c r="I13471" s="27">
        <v>251916</v>
      </c>
      <c r="M13471" s="220">
        <f t="shared" si="210"/>
        <v>329909</v>
      </c>
    </row>
    <row r="13472" spans="1:13" x14ac:dyDescent="0.2">
      <c r="A13472" s="35" t="s">
        <v>3204</v>
      </c>
      <c r="B13472" s="1" t="s">
        <v>5575</v>
      </c>
      <c r="C13472" s="45" t="s">
        <v>974</v>
      </c>
      <c r="D13472" s="23" t="s">
        <v>5734</v>
      </c>
      <c r="E13472" s="23" t="s">
        <v>4141</v>
      </c>
      <c r="F13472" s="40">
        <v>1.8</v>
      </c>
      <c r="G13472" s="25">
        <v>41004</v>
      </c>
      <c r="H13472" s="25">
        <v>73807</v>
      </c>
      <c r="I13472" s="25"/>
      <c r="J13472" s="58" t="e">
        <f>HYPERLINK("#"&amp;"Insumos"&amp;"!A"&amp;MATCH($B13472,#REF!,0),"Ins "&amp;$B13472)</f>
        <v>#REF!</v>
      </c>
      <c r="M13472" s="220"/>
    </row>
    <row r="13473" spans="1:13" x14ac:dyDescent="0.2">
      <c r="A13473" s="35" t="s">
        <v>3204</v>
      </c>
      <c r="B13473" s="1" t="s">
        <v>263</v>
      </c>
      <c r="C13473" s="45" t="s">
        <v>696</v>
      </c>
      <c r="D13473" s="23" t="s">
        <v>5534</v>
      </c>
      <c r="E13473" s="23" t="s">
        <v>4140</v>
      </c>
      <c r="F13473" s="40">
        <v>1.7999999999999999E-2</v>
      </c>
      <c r="G13473" s="25">
        <v>187426</v>
      </c>
      <c r="H13473" s="25">
        <v>3374</v>
      </c>
      <c r="I13473" s="25"/>
      <c r="J13473" s="58" t="e">
        <f>HYPERLINK("#"&amp;"Insumos"&amp;"!A"&amp;MATCH($B13473,#REF!,0),"Ins "&amp;$B13473)</f>
        <v>#REF!</v>
      </c>
      <c r="M13473" s="220"/>
    </row>
    <row r="13474" spans="1:13" x14ac:dyDescent="0.2">
      <c r="A13474" s="35" t="s">
        <v>3204</v>
      </c>
      <c r="B13474" s="1" t="s">
        <v>5533</v>
      </c>
      <c r="C13474" s="45" t="s">
        <v>5892</v>
      </c>
      <c r="D13474" s="23" t="s">
        <v>977</v>
      </c>
      <c r="E13474" s="23" t="s">
        <v>4134</v>
      </c>
      <c r="F13474" s="40">
        <v>0.05</v>
      </c>
      <c r="G13474" s="25">
        <v>3623</v>
      </c>
      <c r="H13474" s="25">
        <v>181</v>
      </c>
      <c r="I13474" s="25"/>
      <c r="J13474" s="58" t="e">
        <f>HYPERLINK("#"&amp;"Insumos"&amp;"!A"&amp;MATCH($B13474,#REF!,0),"Ins "&amp;$B13474)</f>
        <v>#REF!</v>
      </c>
      <c r="M13474" s="220"/>
    </row>
    <row r="13475" spans="1:13" x14ac:dyDescent="0.2">
      <c r="A13475" s="35" t="s">
        <v>3204</v>
      </c>
      <c r="B13475" s="1" t="s">
        <v>5007</v>
      </c>
      <c r="C13475" s="45" t="s">
        <v>720</v>
      </c>
      <c r="D13475" s="23" t="s">
        <v>5751</v>
      </c>
      <c r="E13475" s="23" t="s">
        <v>4134</v>
      </c>
      <c r="F13475" s="40">
        <v>2.2999999999999998</v>
      </c>
      <c r="G13475" s="25">
        <v>1897</v>
      </c>
      <c r="H13475" s="25">
        <v>4363</v>
      </c>
      <c r="I13475" s="25"/>
      <c r="J13475" s="58" t="e">
        <f>HYPERLINK("#"&amp;"Insumos"&amp;"!A"&amp;MATCH($B13475,#REF!,0),"Ins "&amp;$B13475)</f>
        <v>#REF!</v>
      </c>
      <c r="M13475" s="220"/>
    </row>
    <row r="13476" spans="1:13" ht="38.25" x14ac:dyDescent="0.2">
      <c r="A13476" s="35" t="s">
        <v>3204</v>
      </c>
      <c r="B13476" s="1" t="s">
        <v>4522</v>
      </c>
      <c r="C13476" s="45" t="s">
        <v>1409</v>
      </c>
      <c r="D13476" s="23" t="s">
        <v>5751</v>
      </c>
      <c r="E13476" s="23" t="s">
        <v>4134</v>
      </c>
      <c r="F13476" s="40">
        <v>1</v>
      </c>
      <c r="G13476" s="25">
        <v>170191</v>
      </c>
      <c r="H13476" s="25">
        <v>170191</v>
      </c>
      <c r="I13476" s="25"/>
      <c r="J13476" s="58" t="e">
        <f>HYPERLINK("#"&amp;"Insumos"&amp;"!A"&amp;MATCH($B13476,#REF!,0),"Ins "&amp;$B13476)</f>
        <v>#REF!</v>
      </c>
      <c r="M13476" s="220"/>
    </row>
    <row r="13477" spans="1:13" ht="63.75" x14ac:dyDescent="0.2">
      <c r="A13477" s="36" t="s">
        <v>3205</v>
      </c>
      <c r="B13477" s="26" t="s">
        <v>6816</v>
      </c>
      <c r="C13477" s="79" t="s">
        <v>1945</v>
      </c>
      <c r="D13477" s="37" t="s">
        <v>5608</v>
      </c>
      <c r="E13477" s="37" t="s">
        <v>4134</v>
      </c>
      <c r="F13477" s="41"/>
      <c r="G13477" s="27"/>
      <c r="H13477" s="27"/>
      <c r="I13477" s="27">
        <v>292587</v>
      </c>
      <c r="M13477" s="220">
        <f t="shared" si="210"/>
        <v>383172</v>
      </c>
    </row>
    <row r="13478" spans="1:13" x14ac:dyDescent="0.2">
      <c r="A13478" s="35" t="s">
        <v>3205</v>
      </c>
      <c r="B13478" s="1" t="s">
        <v>5575</v>
      </c>
      <c r="C13478" s="45" t="s">
        <v>974</v>
      </c>
      <c r="D13478" s="23" t="s">
        <v>5734</v>
      </c>
      <c r="E13478" s="23" t="s">
        <v>4141</v>
      </c>
      <c r="F13478" s="40">
        <v>1.8</v>
      </c>
      <c r="G13478" s="25">
        <v>41004</v>
      </c>
      <c r="H13478" s="25">
        <v>73807</v>
      </c>
      <c r="I13478" s="25"/>
      <c r="J13478" s="58" t="e">
        <f>HYPERLINK("#"&amp;"Insumos"&amp;"!A"&amp;MATCH($B13478,#REF!,0),"Ins "&amp;$B13478)</f>
        <v>#REF!</v>
      </c>
      <c r="M13478" s="220"/>
    </row>
    <row r="13479" spans="1:13" x14ac:dyDescent="0.2">
      <c r="A13479" s="35" t="s">
        <v>3205</v>
      </c>
      <c r="B13479" s="1" t="s">
        <v>263</v>
      </c>
      <c r="C13479" s="45" t="s">
        <v>696</v>
      </c>
      <c r="D13479" s="23" t="s">
        <v>5534</v>
      </c>
      <c r="E13479" s="23" t="s">
        <v>4140</v>
      </c>
      <c r="F13479" s="40">
        <v>2.2200000000000001E-2</v>
      </c>
      <c r="G13479" s="25">
        <v>187426</v>
      </c>
      <c r="H13479" s="25">
        <v>4161</v>
      </c>
      <c r="I13479" s="25"/>
      <c r="J13479" s="58" t="e">
        <f>HYPERLINK("#"&amp;"Insumos"&amp;"!A"&amp;MATCH($B13479,#REF!,0),"Ins "&amp;$B13479)</f>
        <v>#REF!</v>
      </c>
      <c r="M13479" s="220"/>
    </row>
    <row r="13480" spans="1:13" x14ac:dyDescent="0.2">
      <c r="A13480" s="35" t="s">
        <v>3205</v>
      </c>
      <c r="B13480" s="1" t="s">
        <v>5533</v>
      </c>
      <c r="C13480" s="45" t="s">
        <v>5892</v>
      </c>
      <c r="D13480" s="23" t="s">
        <v>977</v>
      </c>
      <c r="E13480" s="23" t="s">
        <v>4134</v>
      </c>
      <c r="F13480" s="40">
        <v>0.05</v>
      </c>
      <c r="G13480" s="25">
        <v>3623</v>
      </c>
      <c r="H13480" s="25">
        <v>181</v>
      </c>
      <c r="I13480" s="25"/>
      <c r="J13480" s="58" t="e">
        <f>HYPERLINK("#"&amp;"Insumos"&amp;"!A"&amp;MATCH($B13480,#REF!,0),"Ins "&amp;$B13480)</f>
        <v>#REF!</v>
      </c>
      <c r="M13480" s="220"/>
    </row>
    <row r="13481" spans="1:13" x14ac:dyDescent="0.2">
      <c r="A13481" s="35" t="s">
        <v>3205</v>
      </c>
      <c r="B13481" s="1" t="s">
        <v>5007</v>
      </c>
      <c r="C13481" s="45" t="s">
        <v>720</v>
      </c>
      <c r="D13481" s="23" t="s">
        <v>5751</v>
      </c>
      <c r="E13481" s="23" t="s">
        <v>4134</v>
      </c>
      <c r="F13481" s="40">
        <v>2.2999999999999998</v>
      </c>
      <c r="G13481" s="25">
        <v>1897</v>
      </c>
      <c r="H13481" s="25">
        <v>4363</v>
      </c>
      <c r="I13481" s="25"/>
      <c r="J13481" s="58" t="e">
        <f>HYPERLINK("#"&amp;"Insumos"&amp;"!A"&amp;MATCH($B13481,#REF!,0),"Ins "&amp;$B13481)</f>
        <v>#REF!</v>
      </c>
      <c r="M13481" s="220"/>
    </row>
    <row r="13482" spans="1:13" ht="38.25" x14ac:dyDescent="0.2">
      <c r="A13482" s="35" t="s">
        <v>3205</v>
      </c>
      <c r="B13482" s="1" t="s">
        <v>4521</v>
      </c>
      <c r="C13482" s="45" t="s">
        <v>1408</v>
      </c>
      <c r="D13482" s="23" t="s">
        <v>5751</v>
      </c>
      <c r="E13482" s="23" t="s">
        <v>4134</v>
      </c>
      <c r="F13482" s="40">
        <v>1</v>
      </c>
      <c r="G13482" s="25">
        <v>210075</v>
      </c>
      <c r="H13482" s="25">
        <v>210075</v>
      </c>
      <c r="I13482" s="25"/>
      <c r="J13482" s="58" t="e">
        <f>HYPERLINK("#"&amp;"Insumos"&amp;"!A"&amp;MATCH($B13482,#REF!,0),"Ins "&amp;$B13482)</f>
        <v>#REF!</v>
      </c>
      <c r="M13482" s="220"/>
    </row>
    <row r="13483" spans="1:13" ht="127.5" x14ac:dyDescent="0.2">
      <c r="A13483" s="36" t="s">
        <v>3206</v>
      </c>
      <c r="B13483" s="26" t="s">
        <v>6816</v>
      </c>
      <c r="C13483" s="79" t="s">
        <v>1946</v>
      </c>
      <c r="D13483" s="37" t="s">
        <v>5608</v>
      </c>
      <c r="E13483" s="37" t="s">
        <v>465</v>
      </c>
      <c r="F13483" s="41"/>
      <c r="G13483" s="27"/>
      <c r="H13483" s="27"/>
      <c r="I13483" s="27">
        <v>2017968</v>
      </c>
      <c r="M13483" s="220">
        <f t="shared" si="210"/>
        <v>2642731</v>
      </c>
    </row>
    <row r="13484" spans="1:13" x14ac:dyDescent="0.2">
      <c r="A13484" s="35" t="s">
        <v>3206</v>
      </c>
      <c r="B13484" s="1" t="s">
        <v>5575</v>
      </c>
      <c r="C13484" s="45" t="s">
        <v>974</v>
      </c>
      <c r="D13484" s="23" t="s">
        <v>5734</v>
      </c>
      <c r="E13484" s="23" t="s">
        <v>4141</v>
      </c>
      <c r="F13484" s="40">
        <v>15.15</v>
      </c>
      <c r="G13484" s="25">
        <v>41004</v>
      </c>
      <c r="H13484" s="25">
        <v>621211</v>
      </c>
      <c r="I13484" s="25"/>
      <c r="J13484" s="58" t="e">
        <f>HYPERLINK("#"&amp;"Insumos"&amp;"!A"&amp;MATCH($B13484,#REF!,0),"Ins "&amp;$B13484)</f>
        <v>#REF!</v>
      </c>
      <c r="M13484" s="220"/>
    </row>
    <row r="13485" spans="1:13" x14ac:dyDescent="0.2">
      <c r="A13485" s="35" t="s">
        <v>3206</v>
      </c>
      <c r="B13485" s="1" t="s">
        <v>263</v>
      </c>
      <c r="C13485" s="45" t="s">
        <v>696</v>
      </c>
      <c r="D13485" s="23" t="s">
        <v>5534</v>
      </c>
      <c r="E13485" s="23" t="s">
        <v>4140</v>
      </c>
      <c r="F13485" s="40">
        <v>0.14069999999999999</v>
      </c>
      <c r="G13485" s="25">
        <v>187426</v>
      </c>
      <c r="H13485" s="25">
        <v>26371</v>
      </c>
      <c r="I13485" s="25"/>
      <c r="J13485" s="58" t="e">
        <f>HYPERLINK("#"&amp;"Insumos"&amp;"!A"&amp;MATCH($B13485,#REF!,0),"Ins "&amp;$B13485)</f>
        <v>#REF!</v>
      </c>
      <c r="M13485" s="220"/>
    </row>
    <row r="13486" spans="1:13" x14ac:dyDescent="0.2">
      <c r="A13486" s="35" t="s">
        <v>3206</v>
      </c>
      <c r="B13486" s="1" t="s">
        <v>5533</v>
      </c>
      <c r="C13486" s="45" t="s">
        <v>5892</v>
      </c>
      <c r="D13486" s="23" t="s">
        <v>977</v>
      </c>
      <c r="E13486" s="23" t="s">
        <v>4134</v>
      </c>
      <c r="F13486" s="40">
        <v>0.5</v>
      </c>
      <c r="G13486" s="25">
        <v>3623</v>
      </c>
      <c r="H13486" s="25">
        <v>1812</v>
      </c>
      <c r="I13486" s="25"/>
      <c r="J13486" s="58" t="e">
        <f>HYPERLINK("#"&amp;"Insumos"&amp;"!A"&amp;MATCH($B13486,#REF!,0),"Ins "&amp;$B13486)</f>
        <v>#REF!</v>
      </c>
      <c r="M13486" s="220"/>
    </row>
    <row r="13487" spans="1:13" x14ac:dyDescent="0.2">
      <c r="A13487" s="35" t="s">
        <v>3206</v>
      </c>
      <c r="B13487" s="1" t="s">
        <v>5007</v>
      </c>
      <c r="C13487" s="45" t="s">
        <v>720</v>
      </c>
      <c r="D13487" s="23" t="s">
        <v>5751</v>
      </c>
      <c r="E13487" s="23" t="s">
        <v>4134</v>
      </c>
      <c r="F13487" s="40">
        <v>19.3</v>
      </c>
      <c r="G13487" s="25">
        <v>1897</v>
      </c>
      <c r="H13487" s="25">
        <v>36612</v>
      </c>
      <c r="I13487" s="25"/>
      <c r="J13487" s="58" t="e">
        <f>HYPERLINK("#"&amp;"Insumos"&amp;"!A"&amp;MATCH($B13487,#REF!,0),"Ins "&amp;$B13487)</f>
        <v>#REF!</v>
      </c>
      <c r="M13487" s="220"/>
    </row>
    <row r="13488" spans="1:13" ht="102" x14ac:dyDescent="0.2">
      <c r="A13488" s="35" t="s">
        <v>3206</v>
      </c>
      <c r="B13488" s="1" t="s">
        <v>4516</v>
      </c>
      <c r="C13488" s="45" t="s">
        <v>1404</v>
      </c>
      <c r="D13488" s="23" t="s">
        <v>5751</v>
      </c>
      <c r="E13488" s="23" t="s">
        <v>465</v>
      </c>
      <c r="F13488" s="40">
        <v>1</v>
      </c>
      <c r="G13488" s="25">
        <v>1331962</v>
      </c>
      <c r="H13488" s="25">
        <v>1331962</v>
      </c>
      <c r="I13488" s="25"/>
      <c r="J13488" s="58" t="e">
        <f>HYPERLINK("#"&amp;"Insumos"&amp;"!A"&amp;MATCH($B13488,#REF!,0),"Ins "&amp;$B13488)</f>
        <v>#REF!</v>
      </c>
      <c r="M13488" s="220"/>
    </row>
    <row r="13489" spans="1:13" ht="153" x14ac:dyDescent="0.2">
      <c r="A13489" s="36" t="s">
        <v>3207</v>
      </c>
      <c r="B13489" s="26" t="s">
        <v>6816</v>
      </c>
      <c r="C13489" s="79" t="s">
        <v>1947</v>
      </c>
      <c r="D13489" s="37" t="s">
        <v>5608</v>
      </c>
      <c r="E13489" s="37" t="s">
        <v>465</v>
      </c>
      <c r="F13489" s="41"/>
      <c r="G13489" s="27"/>
      <c r="H13489" s="27"/>
      <c r="I13489" s="27">
        <v>2748832</v>
      </c>
      <c r="M13489" s="220">
        <f t="shared" si="210"/>
        <v>3599870</v>
      </c>
    </row>
    <row r="13490" spans="1:13" x14ac:dyDescent="0.2">
      <c r="A13490" s="35" t="s">
        <v>3207</v>
      </c>
      <c r="B13490" s="1" t="s">
        <v>5574</v>
      </c>
      <c r="C13490" s="45" t="s">
        <v>972</v>
      </c>
      <c r="D13490" s="23" t="s">
        <v>5734</v>
      </c>
      <c r="E13490" s="23" t="s">
        <v>4141</v>
      </c>
      <c r="F13490" s="40">
        <v>5</v>
      </c>
      <c r="G13490" s="25">
        <v>41004</v>
      </c>
      <c r="H13490" s="25">
        <v>205020</v>
      </c>
      <c r="I13490" s="25"/>
      <c r="J13490" s="58" t="e">
        <f>HYPERLINK("#"&amp;"Insumos"&amp;"!A"&amp;MATCH($B13490,#REF!,0),"Ins "&amp;$B13490)</f>
        <v>#REF!</v>
      </c>
      <c r="M13490" s="220"/>
    </row>
    <row r="13491" spans="1:13" x14ac:dyDescent="0.2">
      <c r="A13491" s="35" t="s">
        <v>3207</v>
      </c>
      <c r="B13491" s="1" t="s">
        <v>5575</v>
      </c>
      <c r="C13491" s="45" t="s">
        <v>974</v>
      </c>
      <c r="D13491" s="23" t="s">
        <v>5734</v>
      </c>
      <c r="E13491" s="23" t="s">
        <v>4141</v>
      </c>
      <c r="F13491" s="40">
        <v>15.15</v>
      </c>
      <c r="G13491" s="25">
        <v>41004</v>
      </c>
      <c r="H13491" s="25">
        <v>621211</v>
      </c>
      <c r="I13491" s="25"/>
      <c r="J13491" s="58" t="e">
        <f>HYPERLINK("#"&amp;"Insumos"&amp;"!A"&amp;MATCH($B13491,#REF!,0),"Ins "&amp;$B13491)</f>
        <v>#REF!</v>
      </c>
      <c r="M13491" s="220"/>
    </row>
    <row r="13492" spans="1:13" x14ac:dyDescent="0.2">
      <c r="A13492" s="35" t="s">
        <v>3207</v>
      </c>
      <c r="B13492" s="1" t="s">
        <v>263</v>
      </c>
      <c r="C13492" s="45" t="s">
        <v>696</v>
      </c>
      <c r="D13492" s="23" t="s">
        <v>5534</v>
      </c>
      <c r="E13492" s="23" t="s">
        <v>4140</v>
      </c>
      <c r="F13492" s="40">
        <v>0.20799999999999999</v>
      </c>
      <c r="G13492" s="25">
        <v>187426</v>
      </c>
      <c r="H13492" s="25">
        <v>38985</v>
      </c>
      <c r="I13492" s="25"/>
      <c r="J13492" s="58" t="e">
        <f>HYPERLINK("#"&amp;"Insumos"&amp;"!A"&amp;MATCH($B13492,#REF!,0),"Ins "&amp;$B13492)</f>
        <v>#REF!</v>
      </c>
      <c r="M13492" s="220"/>
    </row>
    <row r="13493" spans="1:13" x14ac:dyDescent="0.2">
      <c r="A13493" s="35" t="s">
        <v>3207</v>
      </c>
      <c r="B13493" s="1" t="s">
        <v>5533</v>
      </c>
      <c r="C13493" s="45" t="s">
        <v>5892</v>
      </c>
      <c r="D13493" s="23" t="s">
        <v>977</v>
      </c>
      <c r="E13493" s="23" t="s">
        <v>4134</v>
      </c>
      <c r="F13493" s="40">
        <v>0.5</v>
      </c>
      <c r="G13493" s="25">
        <v>3623</v>
      </c>
      <c r="H13493" s="25">
        <v>1812</v>
      </c>
      <c r="I13493" s="25"/>
      <c r="J13493" s="58" t="e">
        <f>HYPERLINK("#"&amp;"Insumos"&amp;"!A"&amp;MATCH($B13493,#REF!,0),"Ins "&amp;$B13493)</f>
        <v>#REF!</v>
      </c>
      <c r="M13493" s="220"/>
    </row>
    <row r="13494" spans="1:13" x14ac:dyDescent="0.2">
      <c r="A13494" s="35" t="s">
        <v>3207</v>
      </c>
      <c r="B13494" s="1" t="s">
        <v>4567</v>
      </c>
      <c r="C13494" s="45" t="s">
        <v>1430</v>
      </c>
      <c r="D13494" s="23" t="s">
        <v>5751</v>
      </c>
      <c r="E13494" s="23" t="s">
        <v>4138</v>
      </c>
      <c r="F13494" s="40">
        <v>0.08</v>
      </c>
      <c r="G13494" s="25">
        <v>127192</v>
      </c>
      <c r="H13494" s="25">
        <v>10175</v>
      </c>
      <c r="I13494" s="25"/>
      <c r="J13494" s="58" t="e">
        <f>HYPERLINK("#"&amp;"Insumos"&amp;"!A"&amp;MATCH($B13494,#REF!,0),"Ins "&amp;$B13494)</f>
        <v>#REF!</v>
      </c>
      <c r="M13494" s="220"/>
    </row>
    <row r="13495" spans="1:13" x14ac:dyDescent="0.2">
      <c r="A13495" s="35" t="s">
        <v>3207</v>
      </c>
      <c r="B13495" s="1" t="s">
        <v>4576</v>
      </c>
      <c r="C13495" s="45" t="s">
        <v>1438</v>
      </c>
      <c r="D13495" s="23" t="s">
        <v>5751</v>
      </c>
      <c r="E13495" s="23" t="s">
        <v>4138</v>
      </c>
      <c r="F13495" s="40">
        <v>0.48</v>
      </c>
      <c r="G13495" s="25">
        <v>97329</v>
      </c>
      <c r="H13495" s="25">
        <v>46718</v>
      </c>
      <c r="I13495" s="25"/>
      <c r="J13495" s="58" t="e">
        <f>HYPERLINK("#"&amp;"Insumos"&amp;"!A"&amp;MATCH($B13495,#REF!,0),"Ins "&amp;$B13495)</f>
        <v>#REF!</v>
      </c>
      <c r="M13495" s="220"/>
    </row>
    <row r="13496" spans="1:13" x14ac:dyDescent="0.2">
      <c r="A13496" s="35" t="s">
        <v>3207</v>
      </c>
      <c r="B13496" s="1" t="s">
        <v>4577</v>
      </c>
      <c r="C13496" s="45" t="s">
        <v>1439</v>
      </c>
      <c r="D13496" s="23" t="s">
        <v>5751</v>
      </c>
      <c r="E13496" s="23" t="s">
        <v>4138</v>
      </c>
      <c r="F13496" s="40">
        <v>0.08</v>
      </c>
      <c r="G13496" s="25">
        <v>194252</v>
      </c>
      <c r="H13496" s="25">
        <v>15540</v>
      </c>
      <c r="I13496" s="25"/>
      <c r="J13496" s="58" t="e">
        <f>HYPERLINK("#"&amp;"Insumos"&amp;"!A"&amp;MATCH($B13496,#REF!,0),"Ins "&amp;$B13496)</f>
        <v>#REF!</v>
      </c>
      <c r="M13496" s="220"/>
    </row>
    <row r="13497" spans="1:13" x14ac:dyDescent="0.2">
      <c r="A13497" s="35" t="s">
        <v>3207</v>
      </c>
      <c r="B13497" s="1" t="s">
        <v>5007</v>
      </c>
      <c r="C13497" s="45" t="s">
        <v>720</v>
      </c>
      <c r="D13497" s="23" t="s">
        <v>5751</v>
      </c>
      <c r="E13497" s="23" t="s">
        <v>4134</v>
      </c>
      <c r="F13497" s="40">
        <v>19.3</v>
      </c>
      <c r="G13497" s="25">
        <v>1897</v>
      </c>
      <c r="H13497" s="25">
        <v>36612</v>
      </c>
      <c r="I13497" s="25"/>
      <c r="J13497" s="58" t="e">
        <f>HYPERLINK("#"&amp;"Insumos"&amp;"!A"&amp;MATCH($B13497,#REF!,0),"Ins "&amp;$B13497)</f>
        <v>#REF!</v>
      </c>
      <c r="M13497" s="220"/>
    </row>
    <row r="13498" spans="1:13" ht="153" x14ac:dyDescent="0.2">
      <c r="A13498" s="35" t="s">
        <v>3207</v>
      </c>
      <c r="B13498" s="1" t="s">
        <v>4517</v>
      </c>
      <c r="C13498" s="45" t="s">
        <v>1405</v>
      </c>
      <c r="D13498" s="23" t="s">
        <v>5751</v>
      </c>
      <c r="E13498" s="23" t="s">
        <v>465</v>
      </c>
      <c r="F13498" s="40">
        <v>1</v>
      </c>
      <c r="G13498" s="25">
        <v>1772759</v>
      </c>
      <c r="H13498" s="25">
        <v>1772759</v>
      </c>
      <c r="I13498" s="25"/>
      <c r="J13498" s="58" t="e">
        <f>HYPERLINK("#"&amp;"Insumos"&amp;"!A"&amp;MATCH($B13498,#REF!,0),"Ins "&amp;$B13498)</f>
        <v>#REF!</v>
      </c>
      <c r="M13498" s="220"/>
    </row>
    <row r="13499" spans="1:13" ht="114.75" x14ac:dyDescent="0.2">
      <c r="A13499" s="36" t="s">
        <v>3208</v>
      </c>
      <c r="B13499" s="26" t="s">
        <v>6816</v>
      </c>
      <c r="C13499" s="79" t="s">
        <v>1948</v>
      </c>
      <c r="D13499" s="37" t="s">
        <v>5608</v>
      </c>
      <c r="E13499" s="37" t="s">
        <v>465</v>
      </c>
      <c r="F13499" s="41"/>
      <c r="G13499" s="27"/>
      <c r="H13499" s="27"/>
      <c r="I13499" s="27">
        <v>538629</v>
      </c>
      <c r="M13499" s="220">
        <f t="shared" si="210"/>
        <v>705389</v>
      </c>
    </row>
    <row r="13500" spans="1:13" x14ac:dyDescent="0.2">
      <c r="A13500" s="35" t="s">
        <v>3208</v>
      </c>
      <c r="B13500" s="1" t="s">
        <v>5575</v>
      </c>
      <c r="C13500" s="45" t="s">
        <v>974</v>
      </c>
      <c r="D13500" s="23" t="s">
        <v>5734</v>
      </c>
      <c r="E13500" s="23" t="s">
        <v>4141</v>
      </c>
      <c r="F13500" s="40">
        <v>1.69</v>
      </c>
      <c r="G13500" s="25">
        <v>41004</v>
      </c>
      <c r="H13500" s="25">
        <v>69297</v>
      </c>
      <c r="I13500" s="25"/>
      <c r="J13500" s="58" t="e">
        <f>HYPERLINK("#"&amp;"Insumos"&amp;"!A"&amp;MATCH($B13500,#REF!,0),"Ins "&amp;$B13500)</f>
        <v>#REF!</v>
      </c>
      <c r="M13500" s="220"/>
    </row>
    <row r="13501" spans="1:13" x14ac:dyDescent="0.2">
      <c r="A13501" s="35" t="s">
        <v>3208</v>
      </c>
      <c r="B13501" s="1" t="s">
        <v>263</v>
      </c>
      <c r="C13501" s="45" t="s">
        <v>696</v>
      </c>
      <c r="D13501" s="23" t="s">
        <v>5534</v>
      </c>
      <c r="E13501" s="23" t="s">
        <v>4140</v>
      </c>
      <c r="F13501" s="40">
        <v>4.8000000000000001E-2</v>
      </c>
      <c r="G13501" s="25">
        <v>187426</v>
      </c>
      <c r="H13501" s="25">
        <v>8996</v>
      </c>
      <c r="I13501" s="25"/>
      <c r="J13501" s="58" t="e">
        <f>HYPERLINK("#"&amp;"Insumos"&amp;"!A"&amp;MATCH($B13501,#REF!,0),"Ins "&amp;$B13501)</f>
        <v>#REF!</v>
      </c>
      <c r="M13501" s="220"/>
    </row>
    <row r="13502" spans="1:13" x14ac:dyDescent="0.2">
      <c r="A13502" s="35" t="s">
        <v>3208</v>
      </c>
      <c r="B13502" s="1" t="s">
        <v>5533</v>
      </c>
      <c r="C13502" s="45" t="s">
        <v>5892</v>
      </c>
      <c r="D13502" s="23" t="s">
        <v>977</v>
      </c>
      <c r="E13502" s="23" t="s">
        <v>4134</v>
      </c>
      <c r="F13502" s="40">
        <v>0.5</v>
      </c>
      <c r="G13502" s="25">
        <v>3623</v>
      </c>
      <c r="H13502" s="25">
        <v>1812</v>
      </c>
      <c r="I13502" s="25"/>
      <c r="J13502" s="58" t="e">
        <f>HYPERLINK("#"&amp;"Insumos"&amp;"!A"&amp;MATCH($B13502,#REF!,0),"Ins "&amp;$B13502)</f>
        <v>#REF!</v>
      </c>
      <c r="M13502" s="220"/>
    </row>
    <row r="13503" spans="1:13" x14ac:dyDescent="0.2">
      <c r="A13503" s="35" t="s">
        <v>3208</v>
      </c>
      <c r="B13503" s="1" t="s">
        <v>5007</v>
      </c>
      <c r="C13503" s="45" t="s">
        <v>720</v>
      </c>
      <c r="D13503" s="23" t="s">
        <v>5751</v>
      </c>
      <c r="E13503" s="23" t="s">
        <v>4134</v>
      </c>
      <c r="F13503" s="40">
        <v>2.2999999999999998</v>
      </c>
      <c r="G13503" s="25">
        <v>1897</v>
      </c>
      <c r="H13503" s="25">
        <v>4363</v>
      </c>
      <c r="I13503" s="25"/>
      <c r="J13503" s="58" t="e">
        <f>HYPERLINK("#"&amp;"Insumos"&amp;"!A"&amp;MATCH($B13503,#REF!,0),"Ins "&amp;$B13503)</f>
        <v>#REF!</v>
      </c>
      <c r="M13503" s="220"/>
    </row>
    <row r="13504" spans="1:13" ht="114.75" x14ac:dyDescent="0.2">
      <c r="A13504" s="35" t="s">
        <v>3208</v>
      </c>
      <c r="B13504" s="1" t="s">
        <v>4526</v>
      </c>
      <c r="C13504" s="45" t="s">
        <v>1413</v>
      </c>
      <c r="D13504" s="23" t="s">
        <v>5751</v>
      </c>
      <c r="E13504" s="23" t="s">
        <v>465</v>
      </c>
      <c r="F13504" s="40">
        <v>1</v>
      </c>
      <c r="G13504" s="25">
        <v>454161</v>
      </c>
      <c r="H13504" s="25">
        <v>454161</v>
      </c>
      <c r="I13504" s="25"/>
      <c r="J13504" s="58" t="e">
        <f>HYPERLINK("#"&amp;"Insumos"&amp;"!A"&amp;MATCH($B13504,#REF!,0),"Ins "&amp;$B13504)</f>
        <v>#REF!</v>
      </c>
      <c r="M13504" s="220"/>
    </row>
    <row r="13505" spans="1:13" ht="153" x14ac:dyDescent="0.2">
      <c r="A13505" s="36" t="s">
        <v>3209</v>
      </c>
      <c r="B13505" s="26" t="s">
        <v>6816</v>
      </c>
      <c r="C13505" s="79" t="s">
        <v>1949</v>
      </c>
      <c r="D13505" s="37" t="s">
        <v>5608</v>
      </c>
      <c r="E13505" s="37" t="s">
        <v>465</v>
      </c>
      <c r="F13505" s="41"/>
      <c r="G13505" s="27"/>
      <c r="H13505" s="27"/>
      <c r="I13505" s="27">
        <v>949701</v>
      </c>
      <c r="M13505" s="220">
        <f t="shared" si="210"/>
        <v>1243728</v>
      </c>
    </row>
    <row r="13506" spans="1:13" x14ac:dyDescent="0.2">
      <c r="A13506" s="35" t="s">
        <v>3209</v>
      </c>
      <c r="B13506" s="1" t="s">
        <v>5574</v>
      </c>
      <c r="C13506" s="45" t="s">
        <v>972</v>
      </c>
      <c r="D13506" s="23" t="s">
        <v>5734</v>
      </c>
      <c r="E13506" s="23" t="s">
        <v>4141</v>
      </c>
      <c r="F13506" s="40">
        <v>5</v>
      </c>
      <c r="G13506" s="25">
        <v>41004</v>
      </c>
      <c r="H13506" s="25">
        <v>205020</v>
      </c>
      <c r="I13506" s="25"/>
      <c r="J13506" s="58" t="e">
        <f>HYPERLINK("#"&amp;"Insumos"&amp;"!A"&amp;MATCH($B13506,#REF!,0),"Ins "&amp;$B13506)</f>
        <v>#REF!</v>
      </c>
      <c r="M13506" s="220"/>
    </row>
    <row r="13507" spans="1:13" x14ac:dyDescent="0.2">
      <c r="A13507" s="35" t="s">
        <v>3209</v>
      </c>
      <c r="B13507" s="1" t="s">
        <v>5575</v>
      </c>
      <c r="C13507" s="45" t="s">
        <v>974</v>
      </c>
      <c r="D13507" s="23" t="s">
        <v>5734</v>
      </c>
      <c r="E13507" s="23" t="s">
        <v>4141</v>
      </c>
      <c r="F13507" s="40">
        <v>1.69</v>
      </c>
      <c r="G13507" s="25">
        <v>41004</v>
      </c>
      <c r="H13507" s="25">
        <v>69297</v>
      </c>
      <c r="I13507" s="25"/>
      <c r="J13507" s="58" t="e">
        <f>HYPERLINK("#"&amp;"Insumos"&amp;"!A"&amp;MATCH($B13507,#REF!,0),"Ins "&amp;$B13507)</f>
        <v>#REF!</v>
      </c>
      <c r="M13507" s="220"/>
    </row>
    <row r="13508" spans="1:13" x14ac:dyDescent="0.2">
      <c r="A13508" s="35" t="s">
        <v>3209</v>
      </c>
      <c r="B13508" s="1" t="s">
        <v>263</v>
      </c>
      <c r="C13508" s="45" t="s">
        <v>696</v>
      </c>
      <c r="D13508" s="23" t="s">
        <v>5534</v>
      </c>
      <c r="E13508" s="23" t="s">
        <v>4140</v>
      </c>
      <c r="F13508" s="40">
        <v>8.2199999999999995E-2</v>
      </c>
      <c r="G13508" s="25">
        <v>187426</v>
      </c>
      <c r="H13508" s="25">
        <v>15406</v>
      </c>
      <c r="I13508" s="25"/>
      <c r="J13508" s="58" t="e">
        <f>HYPERLINK("#"&amp;"Insumos"&amp;"!A"&amp;MATCH($B13508,#REF!,0),"Ins "&amp;$B13508)</f>
        <v>#REF!</v>
      </c>
      <c r="M13508" s="220"/>
    </row>
    <row r="13509" spans="1:13" x14ac:dyDescent="0.2">
      <c r="A13509" s="35" t="s">
        <v>3209</v>
      </c>
      <c r="B13509" s="1" t="s">
        <v>5533</v>
      </c>
      <c r="C13509" s="45" t="s">
        <v>5892</v>
      </c>
      <c r="D13509" s="23" t="s">
        <v>977</v>
      </c>
      <c r="E13509" s="23" t="s">
        <v>4134</v>
      </c>
      <c r="F13509" s="40">
        <v>0.5</v>
      </c>
      <c r="G13509" s="25">
        <v>3623</v>
      </c>
      <c r="H13509" s="25">
        <v>1812</v>
      </c>
      <c r="I13509" s="25"/>
      <c r="J13509" s="58" t="e">
        <f>HYPERLINK("#"&amp;"Insumos"&amp;"!A"&amp;MATCH($B13509,#REF!,0),"Ins "&amp;$B13509)</f>
        <v>#REF!</v>
      </c>
      <c r="M13509" s="220"/>
    </row>
    <row r="13510" spans="1:13" x14ac:dyDescent="0.2">
      <c r="A13510" s="35" t="s">
        <v>3209</v>
      </c>
      <c r="B13510" s="1" t="s">
        <v>4567</v>
      </c>
      <c r="C13510" s="45" t="s">
        <v>1430</v>
      </c>
      <c r="D13510" s="23" t="s">
        <v>5751</v>
      </c>
      <c r="E13510" s="23" t="s">
        <v>4138</v>
      </c>
      <c r="F13510" s="40">
        <v>0.08</v>
      </c>
      <c r="G13510" s="25">
        <v>127192</v>
      </c>
      <c r="H13510" s="25">
        <v>10175</v>
      </c>
      <c r="I13510" s="25"/>
      <c r="J13510" s="58" t="e">
        <f>HYPERLINK("#"&amp;"Insumos"&amp;"!A"&amp;MATCH($B13510,#REF!,0),"Ins "&amp;$B13510)</f>
        <v>#REF!</v>
      </c>
      <c r="M13510" s="220"/>
    </row>
    <row r="13511" spans="1:13" x14ac:dyDescent="0.2">
      <c r="A13511" s="35" t="s">
        <v>3209</v>
      </c>
      <c r="B13511" s="1" t="s">
        <v>4576</v>
      </c>
      <c r="C13511" s="45" t="s">
        <v>1438</v>
      </c>
      <c r="D13511" s="23" t="s">
        <v>5751</v>
      </c>
      <c r="E13511" s="23" t="s">
        <v>4138</v>
      </c>
      <c r="F13511" s="40">
        <v>0.48</v>
      </c>
      <c r="G13511" s="25">
        <v>97329</v>
      </c>
      <c r="H13511" s="25">
        <v>46718</v>
      </c>
      <c r="I13511" s="25"/>
      <c r="J13511" s="58" t="e">
        <f>HYPERLINK("#"&amp;"Insumos"&amp;"!A"&amp;MATCH($B13511,#REF!,0),"Ins "&amp;$B13511)</f>
        <v>#REF!</v>
      </c>
      <c r="M13511" s="220"/>
    </row>
    <row r="13512" spans="1:13" x14ac:dyDescent="0.2">
      <c r="A13512" s="35" t="s">
        <v>3209</v>
      </c>
      <c r="B13512" s="1" t="s">
        <v>4577</v>
      </c>
      <c r="C13512" s="45" t="s">
        <v>1439</v>
      </c>
      <c r="D13512" s="23" t="s">
        <v>5751</v>
      </c>
      <c r="E13512" s="23" t="s">
        <v>4138</v>
      </c>
      <c r="F13512" s="40">
        <v>0.08</v>
      </c>
      <c r="G13512" s="25">
        <v>194252</v>
      </c>
      <c r="H13512" s="25">
        <v>15540</v>
      </c>
      <c r="I13512" s="25"/>
      <c r="J13512" s="58" t="e">
        <f>HYPERLINK("#"&amp;"Insumos"&amp;"!A"&amp;MATCH($B13512,#REF!,0),"Ins "&amp;$B13512)</f>
        <v>#REF!</v>
      </c>
      <c r="M13512" s="220"/>
    </row>
    <row r="13513" spans="1:13" x14ac:dyDescent="0.2">
      <c r="A13513" s="35" t="s">
        <v>3209</v>
      </c>
      <c r="B13513" s="1" t="s">
        <v>5007</v>
      </c>
      <c r="C13513" s="45" t="s">
        <v>720</v>
      </c>
      <c r="D13513" s="23" t="s">
        <v>5751</v>
      </c>
      <c r="E13513" s="23" t="s">
        <v>4134</v>
      </c>
      <c r="F13513" s="40">
        <v>2.1</v>
      </c>
      <c r="G13513" s="25">
        <v>1897</v>
      </c>
      <c r="H13513" s="25">
        <v>3984</v>
      </c>
      <c r="I13513" s="25"/>
      <c r="J13513" s="58" t="e">
        <f>HYPERLINK("#"&amp;"Insumos"&amp;"!A"&amp;MATCH($B13513,#REF!,0),"Ins "&amp;$B13513)</f>
        <v>#REF!</v>
      </c>
      <c r="M13513" s="220"/>
    </row>
    <row r="13514" spans="1:13" ht="140.25" x14ac:dyDescent="0.2">
      <c r="A13514" s="35" t="s">
        <v>3209</v>
      </c>
      <c r="B13514" s="1" t="s">
        <v>4525</v>
      </c>
      <c r="C13514" s="45" t="s">
        <v>1412</v>
      </c>
      <c r="D13514" s="23" t="s">
        <v>5751</v>
      </c>
      <c r="E13514" s="23" t="s">
        <v>465</v>
      </c>
      <c r="F13514" s="40">
        <v>1</v>
      </c>
      <c r="G13514" s="25">
        <v>581749</v>
      </c>
      <c r="H13514" s="25">
        <v>581749</v>
      </c>
      <c r="I13514" s="25"/>
      <c r="J13514" s="58" t="e">
        <f>HYPERLINK("#"&amp;"Insumos"&amp;"!A"&amp;MATCH($B13514,#REF!,0),"Ins "&amp;$B13514)</f>
        <v>#REF!</v>
      </c>
      <c r="M13514" s="220"/>
    </row>
    <row r="13515" spans="1:13" ht="89.25" x14ac:dyDescent="0.2">
      <c r="A13515" s="36" t="s">
        <v>3210</v>
      </c>
      <c r="B13515" s="26" t="s">
        <v>6816</v>
      </c>
      <c r="C13515" s="79" t="s">
        <v>1950</v>
      </c>
      <c r="D13515" s="37" t="s">
        <v>5608</v>
      </c>
      <c r="E13515" s="37" t="s">
        <v>4134</v>
      </c>
      <c r="F13515" s="41"/>
      <c r="G13515" s="27"/>
      <c r="H13515" s="27"/>
      <c r="I13515" s="27">
        <v>1291758</v>
      </c>
      <c r="M13515" s="220">
        <f t="shared" ref="M13515:M13564" si="211">ROUND(I13515*(1+$L$2),0)</f>
        <v>1691686</v>
      </c>
    </row>
    <row r="13516" spans="1:13" x14ac:dyDescent="0.2">
      <c r="A13516" s="35" t="s">
        <v>3210</v>
      </c>
      <c r="B13516" s="1" t="s">
        <v>5574</v>
      </c>
      <c r="C13516" s="45" t="s">
        <v>972</v>
      </c>
      <c r="D13516" s="23" t="s">
        <v>5734</v>
      </c>
      <c r="E13516" s="23" t="s">
        <v>4141</v>
      </c>
      <c r="F13516" s="40">
        <v>10</v>
      </c>
      <c r="G13516" s="25">
        <v>41004</v>
      </c>
      <c r="H13516" s="25">
        <v>410040</v>
      </c>
      <c r="I13516" s="25"/>
      <c r="J13516" s="58" t="e">
        <f>HYPERLINK("#"&amp;"Insumos"&amp;"!A"&amp;MATCH($B13516,#REF!,0),"Ins "&amp;$B13516)</f>
        <v>#REF!</v>
      </c>
      <c r="M13516" s="220"/>
    </row>
    <row r="13517" spans="1:13" x14ac:dyDescent="0.2">
      <c r="A13517" s="35" t="s">
        <v>3210</v>
      </c>
      <c r="B13517" s="1" t="s">
        <v>5575</v>
      </c>
      <c r="C13517" s="45" t="s">
        <v>974</v>
      </c>
      <c r="D13517" s="23" t="s">
        <v>5734</v>
      </c>
      <c r="E13517" s="23" t="s">
        <v>4141</v>
      </c>
      <c r="F13517" s="40">
        <v>1.8</v>
      </c>
      <c r="G13517" s="25">
        <v>41004</v>
      </c>
      <c r="H13517" s="25">
        <v>73807</v>
      </c>
      <c r="I13517" s="25"/>
      <c r="J13517" s="58" t="e">
        <f>HYPERLINK("#"&amp;"Insumos"&amp;"!A"&amp;MATCH($B13517,#REF!,0),"Ins "&amp;$B13517)</f>
        <v>#REF!</v>
      </c>
      <c r="M13517" s="220"/>
    </row>
    <row r="13518" spans="1:13" x14ac:dyDescent="0.2">
      <c r="A13518" s="35" t="s">
        <v>3210</v>
      </c>
      <c r="B13518" s="1" t="s">
        <v>263</v>
      </c>
      <c r="C13518" s="45" t="s">
        <v>696</v>
      </c>
      <c r="D13518" s="23" t="s">
        <v>5534</v>
      </c>
      <c r="E13518" s="23" t="s">
        <v>4140</v>
      </c>
      <c r="F13518" s="40">
        <v>0.10829999999999999</v>
      </c>
      <c r="G13518" s="25">
        <v>187426</v>
      </c>
      <c r="H13518" s="25">
        <v>20298</v>
      </c>
      <c r="I13518" s="25"/>
      <c r="J13518" s="58" t="e">
        <f>HYPERLINK("#"&amp;"Insumos"&amp;"!A"&amp;MATCH($B13518,#REF!,0),"Ins "&amp;$B13518)</f>
        <v>#REF!</v>
      </c>
      <c r="M13518" s="220"/>
    </row>
    <row r="13519" spans="1:13" x14ac:dyDescent="0.2">
      <c r="A13519" s="35" t="s">
        <v>3210</v>
      </c>
      <c r="B13519" s="1" t="s">
        <v>5533</v>
      </c>
      <c r="C13519" s="45" t="s">
        <v>5892</v>
      </c>
      <c r="D13519" s="23" t="s">
        <v>977</v>
      </c>
      <c r="E13519" s="23" t="s">
        <v>4134</v>
      </c>
      <c r="F13519" s="40">
        <v>0.05</v>
      </c>
      <c r="G13519" s="25">
        <v>3623</v>
      </c>
      <c r="H13519" s="25">
        <v>181</v>
      </c>
      <c r="I13519" s="25"/>
      <c r="J13519" s="58" t="e">
        <f>HYPERLINK("#"&amp;"Insumos"&amp;"!A"&amp;MATCH($B13519,#REF!,0),"Ins "&amp;$B13519)</f>
        <v>#REF!</v>
      </c>
      <c r="M13519" s="220"/>
    </row>
    <row r="13520" spans="1:13" x14ac:dyDescent="0.2">
      <c r="A13520" s="35" t="s">
        <v>3210</v>
      </c>
      <c r="B13520" s="1" t="s">
        <v>4567</v>
      </c>
      <c r="C13520" s="45" t="s">
        <v>1430</v>
      </c>
      <c r="D13520" s="23" t="s">
        <v>5751</v>
      </c>
      <c r="E13520" s="23" t="s">
        <v>4138</v>
      </c>
      <c r="F13520" s="40">
        <v>0.23100000000000001</v>
      </c>
      <c r="G13520" s="25">
        <v>127192</v>
      </c>
      <c r="H13520" s="25">
        <v>29381</v>
      </c>
      <c r="I13520" s="25"/>
      <c r="J13520" s="58" t="e">
        <f>HYPERLINK("#"&amp;"Insumos"&amp;"!A"&amp;MATCH($B13520,#REF!,0),"Ins "&amp;$B13520)</f>
        <v>#REF!</v>
      </c>
      <c r="M13520" s="220"/>
    </row>
    <row r="13521" spans="1:13" x14ac:dyDescent="0.2">
      <c r="A13521" s="35" t="s">
        <v>3210</v>
      </c>
      <c r="B13521" s="1" t="s">
        <v>4576</v>
      </c>
      <c r="C13521" s="45" t="s">
        <v>1438</v>
      </c>
      <c r="D13521" s="23" t="s">
        <v>5751</v>
      </c>
      <c r="E13521" s="23" t="s">
        <v>4138</v>
      </c>
      <c r="F13521" s="40">
        <v>1.3859999999999999</v>
      </c>
      <c r="G13521" s="25">
        <v>97329</v>
      </c>
      <c r="H13521" s="25">
        <v>134898</v>
      </c>
      <c r="I13521" s="25"/>
      <c r="J13521" s="58" t="e">
        <f>HYPERLINK("#"&amp;"Insumos"&amp;"!A"&amp;MATCH($B13521,#REF!,0),"Ins "&amp;$B13521)</f>
        <v>#REF!</v>
      </c>
      <c r="M13521" s="220"/>
    </row>
    <row r="13522" spans="1:13" x14ac:dyDescent="0.2">
      <c r="A13522" s="35" t="s">
        <v>3210</v>
      </c>
      <c r="B13522" s="1" t="s">
        <v>4577</v>
      </c>
      <c r="C13522" s="45" t="s">
        <v>1439</v>
      </c>
      <c r="D13522" s="23" t="s">
        <v>5751</v>
      </c>
      <c r="E13522" s="23" t="s">
        <v>4138</v>
      </c>
      <c r="F13522" s="40">
        <v>0.185</v>
      </c>
      <c r="G13522" s="25">
        <v>194252</v>
      </c>
      <c r="H13522" s="25">
        <v>35937</v>
      </c>
      <c r="I13522" s="25"/>
      <c r="J13522" s="58" t="e">
        <f>HYPERLINK("#"&amp;"Insumos"&amp;"!A"&amp;MATCH($B13522,#REF!,0),"Ins "&amp;$B13522)</f>
        <v>#REF!</v>
      </c>
      <c r="M13522" s="220"/>
    </row>
    <row r="13523" spans="1:13" x14ac:dyDescent="0.2">
      <c r="A13523" s="35" t="s">
        <v>3210</v>
      </c>
      <c r="B13523" s="1" t="s">
        <v>5007</v>
      </c>
      <c r="C13523" s="45" t="s">
        <v>720</v>
      </c>
      <c r="D13523" s="23" t="s">
        <v>5751</v>
      </c>
      <c r="E13523" s="23" t="s">
        <v>4134</v>
      </c>
      <c r="F13523" s="40">
        <v>2.2999999999999998</v>
      </c>
      <c r="G13523" s="25">
        <v>1897</v>
      </c>
      <c r="H13523" s="25">
        <v>4363</v>
      </c>
      <c r="I13523" s="25"/>
      <c r="J13523" s="58" t="e">
        <f>HYPERLINK("#"&amp;"Insumos"&amp;"!A"&amp;MATCH($B13523,#REF!,0),"Ins "&amp;$B13523)</f>
        <v>#REF!</v>
      </c>
      <c r="M13523" s="220"/>
    </row>
    <row r="13524" spans="1:13" x14ac:dyDescent="0.2">
      <c r="A13524" s="35" t="s">
        <v>3210</v>
      </c>
      <c r="B13524" s="1" t="s">
        <v>5204</v>
      </c>
      <c r="C13524" s="45" t="s">
        <v>523</v>
      </c>
      <c r="D13524" s="23" t="s">
        <v>5751</v>
      </c>
      <c r="E13524" s="23" t="s">
        <v>4134</v>
      </c>
      <c r="F13524" s="40">
        <v>2</v>
      </c>
      <c r="G13524" s="25">
        <v>31762</v>
      </c>
      <c r="H13524" s="25">
        <v>63524</v>
      </c>
      <c r="I13524" s="25"/>
      <c r="J13524" s="58" t="e">
        <f>HYPERLINK("#"&amp;"Insumos"&amp;"!A"&amp;MATCH($B13524,#REF!,0),"Ins "&amp;$B13524)</f>
        <v>#REF!</v>
      </c>
      <c r="M13524" s="220"/>
    </row>
    <row r="13525" spans="1:13" ht="51" x14ac:dyDescent="0.2">
      <c r="A13525" s="35" t="s">
        <v>3210</v>
      </c>
      <c r="B13525" s="1" t="s">
        <v>4542</v>
      </c>
      <c r="C13525" s="45" t="s">
        <v>1415</v>
      </c>
      <c r="D13525" s="23" t="s">
        <v>5751</v>
      </c>
      <c r="E13525" s="23" t="s">
        <v>4134</v>
      </c>
      <c r="F13525" s="40">
        <v>1</v>
      </c>
      <c r="G13525" s="25">
        <v>519329</v>
      </c>
      <c r="H13525" s="25">
        <v>519329</v>
      </c>
      <c r="I13525" s="25"/>
      <c r="J13525" s="58" t="e">
        <f>HYPERLINK("#"&amp;"Insumos"&amp;"!A"&amp;MATCH($B13525,#REF!,0),"Ins "&amp;$B13525)</f>
        <v>#REF!</v>
      </c>
      <c r="M13525" s="220"/>
    </row>
    <row r="13526" spans="1:13" ht="153" x14ac:dyDescent="0.2">
      <c r="A13526" s="36" t="s">
        <v>5902</v>
      </c>
      <c r="B13526" s="26" t="s">
        <v>6816</v>
      </c>
      <c r="C13526" s="79" t="s">
        <v>5903</v>
      </c>
      <c r="D13526" s="37" t="s">
        <v>5608</v>
      </c>
      <c r="E13526" s="37" t="s">
        <v>465</v>
      </c>
      <c r="F13526" s="41"/>
      <c r="G13526" s="27"/>
      <c r="H13526" s="27"/>
      <c r="I13526" s="27">
        <v>988242</v>
      </c>
      <c r="M13526" s="220">
        <f t="shared" si="211"/>
        <v>1294202</v>
      </c>
    </row>
    <row r="13527" spans="1:13" x14ac:dyDescent="0.2">
      <c r="A13527" s="35" t="s">
        <v>5902</v>
      </c>
      <c r="B13527" s="1" t="s">
        <v>5575</v>
      </c>
      <c r="C13527" s="45" t="s">
        <v>974</v>
      </c>
      <c r="D13527" s="23" t="s">
        <v>5734</v>
      </c>
      <c r="E13527" s="23" t="s">
        <v>4141</v>
      </c>
      <c r="F13527" s="40">
        <v>5.3</v>
      </c>
      <c r="G13527" s="25">
        <v>41004</v>
      </c>
      <c r="H13527" s="25">
        <v>217321</v>
      </c>
      <c r="I13527" s="25"/>
      <c r="J13527" s="58" t="e">
        <f>HYPERLINK("#"&amp;"Insumos"&amp;"!A"&amp;MATCH($B13527,#REF!,0),"Ins "&amp;$B13527)</f>
        <v>#REF!</v>
      </c>
      <c r="M13527" s="220"/>
    </row>
    <row r="13528" spans="1:13" x14ac:dyDescent="0.2">
      <c r="A13528" s="35" t="s">
        <v>5902</v>
      </c>
      <c r="B13528" s="1" t="s">
        <v>263</v>
      </c>
      <c r="C13528" s="45" t="s">
        <v>696</v>
      </c>
      <c r="D13528" s="23" t="s">
        <v>5534</v>
      </c>
      <c r="E13528" s="23" t="s">
        <v>4140</v>
      </c>
      <c r="F13528" s="40">
        <v>8.3000000000000004E-2</v>
      </c>
      <c r="G13528" s="25">
        <v>187426</v>
      </c>
      <c r="H13528" s="25">
        <v>15556</v>
      </c>
      <c r="I13528" s="25"/>
      <c r="J13528" s="58" t="e">
        <f>HYPERLINK("#"&amp;"Insumos"&amp;"!A"&amp;MATCH($B13528,#REF!,0),"Ins "&amp;$B13528)</f>
        <v>#REF!</v>
      </c>
      <c r="M13528" s="220"/>
    </row>
    <row r="13529" spans="1:13" x14ac:dyDescent="0.2">
      <c r="A13529" s="35" t="s">
        <v>5902</v>
      </c>
      <c r="B13529" s="1" t="s">
        <v>5533</v>
      </c>
      <c r="C13529" s="45" t="s">
        <v>5892</v>
      </c>
      <c r="D13529" s="23" t="s">
        <v>977</v>
      </c>
      <c r="E13529" s="23" t="s">
        <v>4134</v>
      </c>
      <c r="F13529" s="40">
        <v>0.5</v>
      </c>
      <c r="G13529" s="25">
        <v>3623</v>
      </c>
      <c r="H13529" s="25">
        <v>1812</v>
      </c>
      <c r="I13529" s="25"/>
      <c r="J13529" s="58" t="e">
        <f>HYPERLINK("#"&amp;"Insumos"&amp;"!A"&amp;MATCH($B13529,#REF!,0),"Ins "&amp;$B13529)</f>
        <v>#REF!</v>
      </c>
      <c r="M13529" s="220"/>
    </row>
    <row r="13530" spans="1:13" x14ac:dyDescent="0.2">
      <c r="A13530" s="35" t="s">
        <v>5902</v>
      </c>
      <c r="B13530" s="1" t="s">
        <v>4577</v>
      </c>
      <c r="C13530" s="45" t="s">
        <v>1439</v>
      </c>
      <c r="D13530" s="23" t="s">
        <v>5751</v>
      </c>
      <c r="E13530" s="23" t="s">
        <v>4138</v>
      </c>
      <c r="F13530" s="40">
        <v>0.08</v>
      </c>
      <c r="G13530" s="25">
        <v>194252</v>
      </c>
      <c r="H13530" s="25">
        <v>15540</v>
      </c>
      <c r="I13530" s="25"/>
      <c r="J13530" s="58" t="e">
        <f>HYPERLINK("#"&amp;"Insumos"&amp;"!A"&amp;MATCH($B13530,#REF!,0),"Ins "&amp;$B13530)</f>
        <v>#REF!</v>
      </c>
      <c r="M13530" s="220"/>
    </row>
    <row r="13531" spans="1:13" x14ac:dyDescent="0.2">
      <c r="A13531" s="35" t="s">
        <v>5902</v>
      </c>
      <c r="B13531" s="1" t="s">
        <v>5007</v>
      </c>
      <c r="C13531" s="45" t="s">
        <v>720</v>
      </c>
      <c r="D13531" s="23" t="s">
        <v>5751</v>
      </c>
      <c r="E13531" s="23" t="s">
        <v>4134</v>
      </c>
      <c r="F13531" s="40">
        <v>0.1</v>
      </c>
      <c r="G13531" s="25">
        <v>1897</v>
      </c>
      <c r="H13531" s="25">
        <v>190</v>
      </c>
      <c r="I13531" s="25"/>
      <c r="J13531" s="58" t="e">
        <f>HYPERLINK("#"&amp;"Insumos"&amp;"!A"&amp;MATCH($B13531,#REF!,0),"Ins "&amp;$B13531)</f>
        <v>#REF!</v>
      </c>
      <c r="M13531" s="220"/>
    </row>
    <row r="13532" spans="1:13" ht="140.25" x14ac:dyDescent="0.2">
      <c r="A13532" s="35" t="s">
        <v>5902</v>
      </c>
      <c r="B13532" s="1" t="s">
        <v>5840</v>
      </c>
      <c r="C13532" s="45" t="s">
        <v>5841</v>
      </c>
      <c r="D13532" s="23" t="s">
        <v>5751</v>
      </c>
      <c r="E13532" s="23" t="s">
        <v>465</v>
      </c>
      <c r="F13532" s="40">
        <v>1</v>
      </c>
      <c r="G13532" s="25">
        <v>695245</v>
      </c>
      <c r="H13532" s="25">
        <v>695245</v>
      </c>
      <c r="I13532" s="25"/>
      <c r="J13532" s="58" t="e">
        <f>HYPERLINK("#"&amp;"Insumos"&amp;"!A"&amp;MATCH($B13532,#REF!,0),"Ins "&amp;$B13532)</f>
        <v>#REF!</v>
      </c>
      <c r="M13532" s="220"/>
    </row>
    <row r="13533" spans="1:13" x14ac:dyDescent="0.2">
      <c r="A13533" s="35" t="s">
        <v>5902</v>
      </c>
      <c r="B13533" s="1" t="s">
        <v>5842</v>
      </c>
      <c r="C13533" s="45" t="s">
        <v>5843</v>
      </c>
      <c r="D13533" s="23" t="s">
        <v>5751</v>
      </c>
      <c r="E13533" s="23" t="s">
        <v>464</v>
      </c>
      <c r="F13533" s="40">
        <v>3.5</v>
      </c>
      <c r="G13533" s="25">
        <v>12165</v>
      </c>
      <c r="H13533" s="25">
        <v>42578</v>
      </c>
      <c r="I13533" s="25"/>
      <c r="J13533" s="58" t="e">
        <f>HYPERLINK("#"&amp;"Insumos"&amp;"!A"&amp;MATCH($B13533,#REF!,0),"Ins "&amp;$B13533)</f>
        <v>#REF!</v>
      </c>
      <c r="M13533" s="220"/>
    </row>
    <row r="13534" spans="1:13" ht="114.75" x14ac:dyDescent="0.2">
      <c r="A13534" s="36" t="s">
        <v>5904</v>
      </c>
      <c r="B13534" s="26" t="s">
        <v>6816</v>
      </c>
      <c r="C13534" s="79" t="s">
        <v>5905</v>
      </c>
      <c r="D13534" s="37" t="s">
        <v>5608</v>
      </c>
      <c r="E13534" s="37" t="s">
        <v>465</v>
      </c>
      <c r="F13534" s="41"/>
      <c r="G13534" s="27"/>
      <c r="H13534" s="27"/>
      <c r="I13534" s="27">
        <v>538629</v>
      </c>
      <c r="M13534" s="220">
        <f t="shared" si="211"/>
        <v>705389</v>
      </c>
    </row>
    <row r="13535" spans="1:13" x14ac:dyDescent="0.2">
      <c r="A13535" s="35" t="s">
        <v>5904</v>
      </c>
      <c r="B13535" s="1" t="s">
        <v>5575</v>
      </c>
      <c r="C13535" s="45" t="s">
        <v>974</v>
      </c>
      <c r="D13535" s="23" t="s">
        <v>5734</v>
      </c>
      <c r="E13535" s="23" t="s">
        <v>4141</v>
      </c>
      <c r="F13535" s="40">
        <v>1.69</v>
      </c>
      <c r="G13535" s="25">
        <v>41004</v>
      </c>
      <c r="H13535" s="25">
        <v>69297</v>
      </c>
      <c r="I13535" s="25"/>
      <c r="J13535" s="58" t="e">
        <f>HYPERLINK("#"&amp;"Insumos"&amp;"!A"&amp;MATCH($B13535,#REF!,0),"Ins "&amp;$B13535)</f>
        <v>#REF!</v>
      </c>
      <c r="M13535" s="220"/>
    </row>
    <row r="13536" spans="1:13" x14ac:dyDescent="0.2">
      <c r="A13536" s="35" t="s">
        <v>5904</v>
      </c>
      <c r="B13536" s="1" t="s">
        <v>263</v>
      </c>
      <c r="C13536" s="45" t="s">
        <v>696</v>
      </c>
      <c r="D13536" s="23" t="s">
        <v>5534</v>
      </c>
      <c r="E13536" s="23" t="s">
        <v>4140</v>
      </c>
      <c r="F13536" s="40">
        <v>4.8000000000000001E-2</v>
      </c>
      <c r="G13536" s="25">
        <v>187426</v>
      </c>
      <c r="H13536" s="25">
        <v>8996</v>
      </c>
      <c r="I13536" s="25"/>
      <c r="J13536" s="58" t="e">
        <f>HYPERLINK("#"&amp;"Insumos"&amp;"!A"&amp;MATCH($B13536,#REF!,0),"Ins "&amp;$B13536)</f>
        <v>#REF!</v>
      </c>
      <c r="M13536" s="220"/>
    </row>
    <row r="13537" spans="1:13" x14ac:dyDescent="0.2">
      <c r="A13537" s="35" t="s">
        <v>5904</v>
      </c>
      <c r="B13537" s="1" t="s">
        <v>5533</v>
      </c>
      <c r="C13537" s="45" t="s">
        <v>5892</v>
      </c>
      <c r="D13537" s="23" t="s">
        <v>977</v>
      </c>
      <c r="E13537" s="23" t="s">
        <v>4134</v>
      </c>
      <c r="F13537" s="40">
        <v>0.5</v>
      </c>
      <c r="G13537" s="25">
        <v>3623</v>
      </c>
      <c r="H13537" s="25">
        <v>1812</v>
      </c>
      <c r="I13537" s="25"/>
      <c r="J13537" s="58" t="e">
        <f>HYPERLINK("#"&amp;"Insumos"&amp;"!A"&amp;MATCH($B13537,#REF!,0),"Ins "&amp;$B13537)</f>
        <v>#REF!</v>
      </c>
      <c r="M13537" s="220"/>
    </row>
    <row r="13538" spans="1:13" x14ac:dyDescent="0.2">
      <c r="A13538" s="35" t="s">
        <v>5904</v>
      </c>
      <c r="B13538" s="1" t="s">
        <v>5007</v>
      </c>
      <c r="C13538" s="45" t="s">
        <v>720</v>
      </c>
      <c r="D13538" s="23" t="s">
        <v>5751</v>
      </c>
      <c r="E13538" s="23" t="s">
        <v>4134</v>
      </c>
      <c r="F13538" s="40">
        <v>2.2999999999999998</v>
      </c>
      <c r="G13538" s="25">
        <v>1897</v>
      </c>
      <c r="H13538" s="25">
        <v>4363</v>
      </c>
      <c r="I13538" s="25"/>
      <c r="J13538" s="58" t="e">
        <f>HYPERLINK("#"&amp;"Insumos"&amp;"!A"&amp;MATCH($B13538,#REF!,0),"Ins "&amp;$B13538)</f>
        <v>#REF!</v>
      </c>
      <c r="M13538" s="220"/>
    </row>
    <row r="13539" spans="1:13" ht="102" x14ac:dyDescent="0.2">
      <c r="A13539" s="35" t="s">
        <v>5904</v>
      </c>
      <c r="B13539" s="1" t="s">
        <v>5844</v>
      </c>
      <c r="C13539" s="45" t="s">
        <v>5845</v>
      </c>
      <c r="D13539" s="23" t="s">
        <v>5751</v>
      </c>
      <c r="E13539" s="23" t="s">
        <v>465</v>
      </c>
      <c r="F13539" s="40">
        <v>1</v>
      </c>
      <c r="G13539" s="25">
        <v>454161</v>
      </c>
      <c r="H13539" s="25">
        <v>454161</v>
      </c>
      <c r="I13539" s="25"/>
      <c r="J13539" s="58" t="e">
        <f>HYPERLINK("#"&amp;"Insumos"&amp;"!A"&amp;MATCH($B13539,#REF!,0),"Ins "&amp;$B13539)</f>
        <v>#REF!</v>
      </c>
      <c r="M13539" s="220"/>
    </row>
    <row r="13540" spans="1:13" ht="38.25" x14ac:dyDescent="0.2">
      <c r="A13540" s="36" t="s">
        <v>5906</v>
      </c>
      <c r="B13540" s="26" t="s">
        <v>6816</v>
      </c>
      <c r="C13540" s="79" t="s">
        <v>5907</v>
      </c>
      <c r="D13540" s="37" t="s">
        <v>5608</v>
      </c>
      <c r="E13540" s="37" t="s">
        <v>465</v>
      </c>
      <c r="F13540" s="41"/>
      <c r="G13540" s="27"/>
      <c r="H13540" s="27"/>
      <c r="I13540" s="27">
        <v>484833</v>
      </c>
      <c r="M13540" s="220">
        <f t="shared" si="211"/>
        <v>634937</v>
      </c>
    </row>
    <row r="13541" spans="1:13" x14ac:dyDescent="0.2">
      <c r="A13541" s="35" t="s">
        <v>5906</v>
      </c>
      <c r="B13541" s="1" t="s">
        <v>77</v>
      </c>
      <c r="C13541" s="45" t="s">
        <v>1024</v>
      </c>
      <c r="D13541" s="23" t="s">
        <v>5734</v>
      </c>
      <c r="E13541" s="23" t="s">
        <v>4141</v>
      </c>
      <c r="F13541" s="40">
        <v>1.1599999999999999</v>
      </c>
      <c r="G13541" s="25">
        <v>74500</v>
      </c>
      <c r="H13541" s="25">
        <v>86420</v>
      </c>
      <c r="I13541" s="25"/>
      <c r="J13541" s="58" t="e">
        <f>HYPERLINK("#"&amp;"Insumos"&amp;"!A"&amp;MATCH($B13541,#REF!,0),"Ins "&amp;$B13541)</f>
        <v>#REF!</v>
      </c>
      <c r="M13541" s="220"/>
    </row>
    <row r="13542" spans="1:13" ht="25.5" x14ac:dyDescent="0.2">
      <c r="A13542" s="35" t="s">
        <v>5906</v>
      </c>
      <c r="B13542" s="1" t="s">
        <v>597</v>
      </c>
      <c r="C13542" s="45" t="s">
        <v>8738</v>
      </c>
      <c r="D13542" s="23" t="s">
        <v>5534</v>
      </c>
      <c r="E13542" s="23" t="s">
        <v>8737</v>
      </c>
      <c r="F13542" s="40">
        <v>1</v>
      </c>
      <c r="G13542" s="25">
        <v>17302</v>
      </c>
      <c r="H13542" s="25">
        <v>17302</v>
      </c>
      <c r="I13542" s="25"/>
      <c r="J13542" s="58" t="e">
        <f>HYPERLINK("#"&amp;"Insumos"&amp;"!A"&amp;MATCH($B13542,#REF!,0),"Ins "&amp;$B13542)</f>
        <v>#REF!</v>
      </c>
      <c r="M13542" s="220"/>
    </row>
    <row r="13543" spans="1:13" x14ac:dyDescent="0.2">
      <c r="A13543" s="35" t="s">
        <v>5906</v>
      </c>
      <c r="B13543" s="1" t="s">
        <v>263</v>
      </c>
      <c r="C13543" s="45" t="s">
        <v>696</v>
      </c>
      <c r="D13543" s="23" t="s">
        <v>5534</v>
      </c>
      <c r="E13543" s="23" t="s">
        <v>4140</v>
      </c>
      <c r="F13543" s="40">
        <v>0.01</v>
      </c>
      <c r="G13543" s="25">
        <v>187426</v>
      </c>
      <c r="H13543" s="25">
        <v>1874</v>
      </c>
      <c r="I13543" s="25"/>
      <c r="J13543" s="58" t="e">
        <f>HYPERLINK("#"&amp;"Insumos"&amp;"!A"&amp;MATCH($B13543,#REF!,0),"Ins "&amp;$B13543)</f>
        <v>#REF!</v>
      </c>
      <c r="M13543" s="220"/>
    </row>
    <row r="13544" spans="1:13" x14ac:dyDescent="0.2">
      <c r="A13544" s="35" t="s">
        <v>5906</v>
      </c>
      <c r="B13544" s="1" t="s">
        <v>5533</v>
      </c>
      <c r="C13544" s="45" t="s">
        <v>5892</v>
      </c>
      <c r="D13544" s="23" t="s">
        <v>977</v>
      </c>
      <c r="E13544" s="23" t="s">
        <v>4134</v>
      </c>
      <c r="F13544" s="40">
        <v>0.3</v>
      </c>
      <c r="G13544" s="25">
        <v>3623</v>
      </c>
      <c r="H13544" s="25">
        <v>1087</v>
      </c>
      <c r="I13544" s="25"/>
      <c r="J13544" s="58" t="e">
        <f>HYPERLINK("#"&amp;"Insumos"&amp;"!A"&amp;MATCH($B13544,#REF!,0),"Ins "&amp;$B13544)</f>
        <v>#REF!</v>
      </c>
      <c r="M13544" s="220"/>
    </row>
    <row r="13545" spans="1:13" x14ac:dyDescent="0.2">
      <c r="A13545" s="35" t="s">
        <v>5906</v>
      </c>
      <c r="B13545" s="1" t="s">
        <v>4567</v>
      </c>
      <c r="C13545" s="45" t="s">
        <v>1430</v>
      </c>
      <c r="D13545" s="23" t="s">
        <v>5751</v>
      </c>
      <c r="E13545" s="23" t="s">
        <v>4138</v>
      </c>
      <c r="F13545" s="40">
        <v>0.06</v>
      </c>
      <c r="G13545" s="25">
        <v>127192</v>
      </c>
      <c r="H13545" s="25">
        <v>7632</v>
      </c>
      <c r="I13545" s="25"/>
      <c r="J13545" s="58" t="e">
        <f>HYPERLINK("#"&amp;"Insumos"&amp;"!A"&amp;MATCH($B13545,#REF!,0),"Ins "&amp;$B13545)</f>
        <v>#REF!</v>
      </c>
      <c r="M13545" s="220"/>
    </row>
    <row r="13546" spans="1:13" x14ac:dyDescent="0.2">
      <c r="A13546" s="35" t="s">
        <v>5906</v>
      </c>
      <c r="B13546" s="1" t="s">
        <v>4576</v>
      </c>
      <c r="C13546" s="45" t="s">
        <v>1438</v>
      </c>
      <c r="D13546" s="23" t="s">
        <v>5751</v>
      </c>
      <c r="E13546" s="23" t="s">
        <v>4138</v>
      </c>
      <c r="F13546" s="40">
        <v>0.06</v>
      </c>
      <c r="G13546" s="25">
        <v>97329</v>
      </c>
      <c r="H13546" s="25">
        <v>5840</v>
      </c>
      <c r="I13546" s="25"/>
      <c r="J13546" s="58" t="e">
        <f>HYPERLINK("#"&amp;"Insumos"&amp;"!A"&amp;MATCH($B13546,#REF!,0),"Ins "&amp;$B13546)</f>
        <v>#REF!</v>
      </c>
      <c r="M13546" s="220"/>
    </row>
    <row r="13547" spans="1:13" x14ac:dyDescent="0.2">
      <c r="A13547" s="35" t="s">
        <v>5906</v>
      </c>
      <c r="B13547" s="1" t="s">
        <v>5007</v>
      </c>
      <c r="C13547" s="45" t="s">
        <v>720</v>
      </c>
      <c r="D13547" s="23" t="s">
        <v>5751</v>
      </c>
      <c r="E13547" s="23" t="s">
        <v>4134</v>
      </c>
      <c r="F13547" s="40">
        <v>0.3</v>
      </c>
      <c r="G13547" s="25">
        <v>1897</v>
      </c>
      <c r="H13547" s="25">
        <v>569</v>
      </c>
      <c r="I13547" s="25"/>
      <c r="J13547" s="58" t="e">
        <f>HYPERLINK("#"&amp;"Insumos"&amp;"!A"&amp;MATCH($B13547,#REF!,0),"Ins "&amp;$B13547)</f>
        <v>#REF!</v>
      </c>
      <c r="M13547" s="220"/>
    </row>
    <row r="13548" spans="1:13" x14ac:dyDescent="0.2">
      <c r="A13548" s="35" t="s">
        <v>5906</v>
      </c>
      <c r="B13548" s="1" t="s">
        <v>5855</v>
      </c>
      <c r="C13548" s="45" t="s">
        <v>5856</v>
      </c>
      <c r="D13548" s="23" t="s">
        <v>5751</v>
      </c>
      <c r="E13548" s="23" t="s">
        <v>4134</v>
      </c>
      <c r="F13548" s="40">
        <v>1.25</v>
      </c>
      <c r="G13548" s="25">
        <v>106310</v>
      </c>
      <c r="H13548" s="25">
        <v>132888</v>
      </c>
      <c r="I13548" s="25"/>
      <c r="J13548" s="58" t="e">
        <f>HYPERLINK("#"&amp;"Insumos"&amp;"!A"&amp;MATCH($B13548,#REF!,0),"Ins "&amp;$B13548)</f>
        <v>#REF!</v>
      </c>
      <c r="M13548" s="220"/>
    </row>
    <row r="13549" spans="1:13" x14ac:dyDescent="0.2">
      <c r="A13549" s="35" t="s">
        <v>5906</v>
      </c>
      <c r="B13549" s="1" t="s">
        <v>5857</v>
      </c>
      <c r="C13549" s="45" t="s">
        <v>5858</v>
      </c>
      <c r="D13549" s="23" t="s">
        <v>5751</v>
      </c>
      <c r="E13549" s="23" t="s">
        <v>4134</v>
      </c>
      <c r="F13549" s="40">
        <v>1.97</v>
      </c>
      <c r="G13549" s="25">
        <v>96604</v>
      </c>
      <c r="H13549" s="25">
        <v>190310</v>
      </c>
      <c r="I13549" s="25"/>
      <c r="J13549" s="58" t="e">
        <f>HYPERLINK("#"&amp;"Insumos"&amp;"!A"&amp;MATCH($B13549,#REF!,0),"Ins "&amp;$B13549)</f>
        <v>#REF!</v>
      </c>
      <c r="M13549" s="220"/>
    </row>
    <row r="13550" spans="1:13" x14ac:dyDescent="0.2">
      <c r="A13550" s="35" t="s">
        <v>5906</v>
      </c>
      <c r="B13550" s="1" t="s">
        <v>5859</v>
      </c>
      <c r="C13550" s="45" t="s">
        <v>5860</v>
      </c>
      <c r="D13550" s="23" t="s">
        <v>5751</v>
      </c>
      <c r="E13550" s="23" t="s">
        <v>4134</v>
      </c>
      <c r="F13550" s="40">
        <v>1.53</v>
      </c>
      <c r="G13550" s="25">
        <v>20874</v>
      </c>
      <c r="H13550" s="25">
        <v>31937</v>
      </c>
      <c r="I13550" s="25"/>
      <c r="J13550" s="58" t="e">
        <f>HYPERLINK("#"&amp;"Insumos"&amp;"!A"&amp;MATCH($B13550,#REF!,0),"Ins "&amp;$B13550)</f>
        <v>#REF!</v>
      </c>
      <c r="M13550" s="220"/>
    </row>
    <row r="13551" spans="1:13" ht="25.5" x14ac:dyDescent="0.2">
      <c r="A13551" s="35" t="s">
        <v>5906</v>
      </c>
      <c r="B13551" s="1" t="s">
        <v>5398</v>
      </c>
      <c r="C13551" s="45" t="s">
        <v>1171</v>
      </c>
      <c r="D13551" s="23" t="s">
        <v>5751</v>
      </c>
      <c r="E13551" s="23" t="s">
        <v>4134</v>
      </c>
      <c r="F13551" s="40">
        <v>6</v>
      </c>
      <c r="G13551" s="25">
        <v>617</v>
      </c>
      <c r="H13551" s="25">
        <v>3702</v>
      </c>
      <c r="I13551" s="25"/>
      <c r="J13551" s="58" t="e">
        <f>HYPERLINK("#"&amp;"Insumos"&amp;"!A"&amp;MATCH($B13551,#REF!,0),"Ins "&amp;$B13551)</f>
        <v>#REF!</v>
      </c>
      <c r="M13551" s="220"/>
    </row>
    <row r="13552" spans="1:13" x14ac:dyDescent="0.2">
      <c r="A13552" s="35" t="s">
        <v>5906</v>
      </c>
      <c r="B13552" s="1" t="s">
        <v>5177</v>
      </c>
      <c r="C13552" s="45" t="s">
        <v>1208</v>
      </c>
      <c r="D13552" s="23" t="s">
        <v>5751</v>
      </c>
      <c r="E13552" s="23" t="s">
        <v>4134</v>
      </c>
      <c r="F13552" s="40">
        <v>0.1</v>
      </c>
      <c r="G13552" s="25">
        <v>4846</v>
      </c>
      <c r="H13552" s="25">
        <v>485</v>
      </c>
      <c r="I13552" s="25"/>
      <c r="J13552" s="58" t="e">
        <f>HYPERLINK("#"&amp;"Insumos"&amp;"!A"&amp;MATCH($B13552,#REF!,0),"Ins "&amp;$B13552)</f>
        <v>#REF!</v>
      </c>
      <c r="M13552" s="220"/>
    </row>
    <row r="13553" spans="1:13" x14ac:dyDescent="0.2">
      <c r="A13553" s="35" t="s">
        <v>5906</v>
      </c>
      <c r="B13553" s="1" t="s">
        <v>5185</v>
      </c>
      <c r="C13553" s="45" t="s">
        <v>295</v>
      </c>
      <c r="D13553" s="23" t="s">
        <v>5751</v>
      </c>
      <c r="E13553" s="23" t="s">
        <v>4147</v>
      </c>
      <c r="F13553" s="40">
        <v>0.3</v>
      </c>
      <c r="G13553" s="25">
        <v>5304</v>
      </c>
      <c r="H13553" s="25">
        <v>1591</v>
      </c>
      <c r="I13553" s="25"/>
      <c r="J13553" s="58" t="e">
        <f>HYPERLINK("#"&amp;"Insumos"&amp;"!A"&amp;MATCH($B13553,#REF!,0),"Ins "&amp;$B13553)</f>
        <v>#REF!</v>
      </c>
      <c r="M13553" s="220"/>
    </row>
    <row r="13554" spans="1:13" x14ac:dyDescent="0.2">
      <c r="A13554" s="35" t="s">
        <v>5906</v>
      </c>
      <c r="B13554" s="1" t="s">
        <v>5192</v>
      </c>
      <c r="C13554" s="45" t="s">
        <v>1217</v>
      </c>
      <c r="D13554" s="23" t="s">
        <v>5751</v>
      </c>
      <c r="E13554" s="23" t="s">
        <v>4134</v>
      </c>
      <c r="F13554" s="40">
        <v>0.2</v>
      </c>
      <c r="G13554" s="25">
        <v>15982</v>
      </c>
      <c r="H13554" s="25">
        <v>3196</v>
      </c>
      <c r="I13554" s="25"/>
      <c r="J13554" s="58" t="e">
        <f>HYPERLINK("#"&amp;"Insumos"&amp;"!A"&amp;MATCH($B13554,#REF!,0),"Ins "&amp;$B13554)</f>
        <v>#REF!</v>
      </c>
      <c r="M13554" s="220"/>
    </row>
    <row r="13555" spans="1:13" ht="38.25" x14ac:dyDescent="0.2">
      <c r="A13555" s="36" t="s">
        <v>6461</v>
      </c>
      <c r="B13555" s="26" t="s">
        <v>6816</v>
      </c>
      <c r="C13555" s="79" t="s">
        <v>6729</v>
      </c>
      <c r="D13555" s="37" t="s">
        <v>5608</v>
      </c>
      <c r="E13555" s="37" t="s">
        <v>464</v>
      </c>
      <c r="F13555" s="41"/>
      <c r="G13555" s="27"/>
      <c r="H13555" s="27"/>
      <c r="I13555" s="27">
        <v>63433</v>
      </c>
      <c r="M13555" s="220">
        <f t="shared" si="211"/>
        <v>83072</v>
      </c>
    </row>
    <row r="13556" spans="1:13" x14ac:dyDescent="0.2">
      <c r="A13556" s="35" t="s">
        <v>6461</v>
      </c>
      <c r="B13556" s="1" t="s">
        <v>5575</v>
      </c>
      <c r="C13556" s="45" t="s">
        <v>974</v>
      </c>
      <c r="D13556" s="23" t="s">
        <v>5734</v>
      </c>
      <c r="E13556" s="23" t="s">
        <v>4141</v>
      </c>
      <c r="F13556" s="40">
        <v>1</v>
      </c>
      <c r="G13556" s="25">
        <v>41004</v>
      </c>
      <c r="H13556" s="25">
        <v>41004</v>
      </c>
      <c r="I13556" s="25"/>
      <c r="J13556" s="58" t="e">
        <f>HYPERLINK("#"&amp;"Insumos"&amp;"!A"&amp;MATCH($B13556,#REF!,0),"Ins "&amp;$B13556)</f>
        <v>#REF!</v>
      </c>
      <c r="M13556" s="220"/>
    </row>
    <row r="13557" spans="1:13" x14ac:dyDescent="0.2">
      <c r="A13557" s="35" t="s">
        <v>6461</v>
      </c>
      <c r="B13557" s="1" t="s">
        <v>263</v>
      </c>
      <c r="C13557" s="45" t="s">
        <v>696</v>
      </c>
      <c r="D13557" s="23" t="s">
        <v>5534</v>
      </c>
      <c r="E13557" s="23" t="s">
        <v>4140</v>
      </c>
      <c r="F13557" s="40">
        <v>0.02</v>
      </c>
      <c r="G13557" s="25">
        <v>187426</v>
      </c>
      <c r="H13557" s="25">
        <v>3749</v>
      </c>
      <c r="I13557" s="25"/>
      <c r="J13557" s="58" t="e">
        <f>HYPERLINK("#"&amp;"Insumos"&amp;"!A"&amp;MATCH($B13557,#REF!,0),"Ins "&amp;$B13557)</f>
        <v>#REF!</v>
      </c>
      <c r="M13557" s="220"/>
    </row>
    <row r="13558" spans="1:13" x14ac:dyDescent="0.2">
      <c r="A13558" s="35" t="s">
        <v>6461</v>
      </c>
      <c r="B13558" s="1" t="s">
        <v>5533</v>
      </c>
      <c r="C13558" s="45" t="s">
        <v>5892</v>
      </c>
      <c r="D13558" s="23" t="s">
        <v>977</v>
      </c>
      <c r="E13558" s="23" t="s">
        <v>4134</v>
      </c>
      <c r="F13558" s="40">
        <v>0.5</v>
      </c>
      <c r="G13558" s="25">
        <v>3623</v>
      </c>
      <c r="H13558" s="25">
        <v>1812</v>
      </c>
      <c r="I13558" s="25"/>
      <c r="J13558" s="58" t="e">
        <f>HYPERLINK("#"&amp;"Insumos"&amp;"!A"&amp;MATCH($B13558,#REF!,0),"Ins "&amp;$B13558)</f>
        <v>#REF!</v>
      </c>
      <c r="M13558" s="220"/>
    </row>
    <row r="13559" spans="1:13" x14ac:dyDescent="0.2">
      <c r="A13559" s="35" t="s">
        <v>6461</v>
      </c>
      <c r="B13559" s="1" t="s">
        <v>5007</v>
      </c>
      <c r="C13559" s="45" t="s">
        <v>720</v>
      </c>
      <c r="D13559" s="23" t="s">
        <v>5751</v>
      </c>
      <c r="E13559" s="23" t="s">
        <v>4134</v>
      </c>
      <c r="F13559" s="40">
        <v>0.27257999999999999</v>
      </c>
      <c r="G13559" s="25">
        <v>1897</v>
      </c>
      <c r="H13559" s="25">
        <v>517</v>
      </c>
      <c r="I13559" s="25"/>
      <c r="J13559" s="58" t="e">
        <f>HYPERLINK("#"&amp;"Insumos"&amp;"!A"&amp;MATCH($B13559,#REF!,0),"Ins "&amp;$B13559)</f>
        <v>#REF!</v>
      </c>
      <c r="M13559" s="220"/>
    </row>
    <row r="13560" spans="1:13" x14ac:dyDescent="0.2">
      <c r="A13560" s="35" t="s">
        <v>6461</v>
      </c>
      <c r="B13560" s="1" t="s">
        <v>6245</v>
      </c>
      <c r="C13560" s="45" t="s">
        <v>6246</v>
      </c>
      <c r="D13560" s="23" t="s">
        <v>5751</v>
      </c>
      <c r="E13560" s="23" t="s">
        <v>4134</v>
      </c>
      <c r="F13560" s="40">
        <v>2.7E-2</v>
      </c>
      <c r="G13560" s="25">
        <v>48543</v>
      </c>
      <c r="H13560" s="25">
        <v>1311</v>
      </c>
      <c r="I13560" s="25"/>
      <c r="J13560" s="58" t="e">
        <f>HYPERLINK("#"&amp;"Insumos"&amp;"!A"&amp;MATCH($B13560,#REF!,0),"Ins "&amp;$B13560)</f>
        <v>#REF!</v>
      </c>
      <c r="M13560" s="220"/>
    </row>
    <row r="13561" spans="1:13" ht="25.5" x14ac:dyDescent="0.2">
      <c r="A13561" s="35" t="s">
        <v>6461</v>
      </c>
      <c r="B13561" s="1" t="s">
        <v>6247</v>
      </c>
      <c r="C13561" s="45" t="s">
        <v>6248</v>
      </c>
      <c r="D13561" s="23" t="s">
        <v>5751</v>
      </c>
      <c r="E13561" s="23" t="s">
        <v>4134</v>
      </c>
      <c r="F13561" s="40">
        <v>0.33</v>
      </c>
      <c r="G13561" s="25">
        <v>40450</v>
      </c>
      <c r="H13561" s="25">
        <v>13349</v>
      </c>
      <c r="I13561" s="25"/>
      <c r="J13561" s="58" t="e">
        <f>HYPERLINK("#"&amp;"Insumos"&amp;"!A"&amp;MATCH($B13561,#REF!,0),"Ins "&amp;$B13561)</f>
        <v>#REF!</v>
      </c>
      <c r="M13561" s="220"/>
    </row>
    <row r="13562" spans="1:13" x14ac:dyDescent="0.2">
      <c r="A13562" s="35" t="s">
        <v>6461</v>
      </c>
      <c r="B13562" s="1" t="s">
        <v>6249</v>
      </c>
      <c r="C13562" s="45" t="s">
        <v>6250</v>
      </c>
      <c r="D13562" s="23" t="s">
        <v>5751</v>
      </c>
      <c r="E13562" s="23" t="s">
        <v>4138</v>
      </c>
      <c r="F13562" s="40">
        <v>0.01</v>
      </c>
      <c r="G13562" s="25">
        <v>56635</v>
      </c>
      <c r="H13562" s="25">
        <v>566</v>
      </c>
      <c r="I13562" s="25"/>
      <c r="J13562" s="58" t="e">
        <f>HYPERLINK("#"&amp;"Insumos"&amp;"!A"&amp;MATCH($B13562,#REF!,0),"Ins "&amp;$B13562)</f>
        <v>#REF!</v>
      </c>
      <c r="M13562" s="220"/>
    </row>
    <row r="13563" spans="1:13" ht="25.5" x14ac:dyDescent="0.2">
      <c r="A13563" s="35" t="s">
        <v>6461</v>
      </c>
      <c r="B13563" s="1" t="s">
        <v>5194</v>
      </c>
      <c r="C13563" s="45" t="s">
        <v>1219</v>
      </c>
      <c r="D13563" s="23" t="s">
        <v>5751</v>
      </c>
      <c r="E13563" s="23" t="s">
        <v>467</v>
      </c>
      <c r="F13563" s="40">
        <v>0.05</v>
      </c>
      <c r="G13563" s="25">
        <v>22500</v>
      </c>
      <c r="H13563" s="25">
        <v>1125</v>
      </c>
      <c r="I13563" s="25"/>
      <c r="J13563" s="58" t="e">
        <f>HYPERLINK("#"&amp;"Insumos"&amp;"!A"&amp;MATCH($B13563,#REF!,0),"Ins "&amp;$B13563)</f>
        <v>#REF!</v>
      </c>
      <c r="M13563" s="220"/>
    </row>
    <row r="13564" spans="1:13" ht="25.5" x14ac:dyDescent="0.2">
      <c r="A13564" s="36" t="s">
        <v>6462</v>
      </c>
      <c r="B13564" s="26" t="s">
        <v>6816</v>
      </c>
      <c r="C13564" s="79" t="s">
        <v>6463</v>
      </c>
      <c r="D13564" s="37" t="s">
        <v>5608</v>
      </c>
      <c r="E13564" s="37" t="s">
        <v>465</v>
      </c>
      <c r="F13564" s="41"/>
      <c r="G13564" s="27"/>
      <c r="H13564" s="27"/>
      <c r="I13564" s="27">
        <v>457523</v>
      </c>
      <c r="M13564" s="220">
        <f t="shared" si="211"/>
        <v>599172</v>
      </c>
    </row>
    <row r="13565" spans="1:13" x14ac:dyDescent="0.2">
      <c r="A13565" s="35" t="s">
        <v>6462</v>
      </c>
      <c r="B13565" s="1" t="s">
        <v>5604</v>
      </c>
      <c r="C13565" s="45" t="s">
        <v>540</v>
      </c>
      <c r="D13565" s="23" t="s">
        <v>5585</v>
      </c>
      <c r="E13565" s="23" t="s">
        <v>466</v>
      </c>
      <c r="F13565" s="40">
        <v>0.02</v>
      </c>
      <c r="G13565" s="25">
        <v>531559</v>
      </c>
      <c r="H13565" s="25">
        <v>10631</v>
      </c>
      <c r="I13565" s="25"/>
      <c r="M13565" s="220"/>
    </row>
    <row r="13566" spans="1:13" x14ac:dyDescent="0.2">
      <c r="A13566" s="35" t="s">
        <v>6462</v>
      </c>
      <c r="B13566" s="1" t="s">
        <v>5572</v>
      </c>
      <c r="C13566" s="45" t="s">
        <v>971</v>
      </c>
      <c r="D13566" s="23" t="s">
        <v>5734</v>
      </c>
      <c r="E13566" s="23" t="s">
        <v>4141</v>
      </c>
      <c r="F13566" s="40">
        <v>1.8</v>
      </c>
      <c r="G13566" s="25">
        <v>37863</v>
      </c>
      <c r="H13566" s="25">
        <v>68153</v>
      </c>
      <c r="I13566" s="25"/>
      <c r="J13566" s="58" t="e">
        <f>HYPERLINK("#"&amp;"Insumos"&amp;"!A"&amp;MATCH($B13566,#REF!,0),"Ins "&amp;$B13566)</f>
        <v>#REF!</v>
      </c>
      <c r="M13566" s="220"/>
    </row>
    <row r="13567" spans="1:13" x14ac:dyDescent="0.2">
      <c r="A13567" s="35" t="s">
        <v>6462</v>
      </c>
      <c r="B13567" s="1" t="s">
        <v>263</v>
      </c>
      <c r="C13567" s="45" t="s">
        <v>696</v>
      </c>
      <c r="D13567" s="23" t="s">
        <v>5534</v>
      </c>
      <c r="E13567" s="23" t="s">
        <v>4140</v>
      </c>
      <c r="F13567" s="40">
        <v>3.8899999999999997E-2</v>
      </c>
      <c r="G13567" s="25">
        <v>187426</v>
      </c>
      <c r="H13567" s="25">
        <v>7291</v>
      </c>
      <c r="I13567" s="25"/>
      <c r="J13567" s="58" t="e">
        <f>HYPERLINK("#"&amp;"Insumos"&amp;"!A"&amp;MATCH($B13567,#REF!,0),"Ins "&amp;$B13567)</f>
        <v>#REF!</v>
      </c>
      <c r="M13567" s="220"/>
    </row>
    <row r="13568" spans="1:13" x14ac:dyDescent="0.2">
      <c r="A13568" s="35" t="s">
        <v>6462</v>
      </c>
      <c r="B13568" s="1" t="s">
        <v>5533</v>
      </c>
      <c r="C13568" s="45" t="s">
        <v>5892</v>
      </c>
      <c r="D13568" s="23" t="s">
        <v>977</v>
      </c>
      <c r="E13568" s="23" t="s">
        <v>4134</v>
      </c>
      <c r="F13568" s="40">
        <v>0.05</v>
      </c>
      <c r="G13568" s="25">
        <v>3623</v>
      </c>
      <c r="H13568" s="25">
        <v>181</v>
      </c>
      <c r="I13568" s="25"/>
      <c r="J13568" s="58" t="e">
        <f>HYPERLINK("#"&amp;"Insumos"&amp;"!A"&amp;MATCH($B13568,#REF!,0),"Ins "&amp;$B13568)</f>
        <v>#REF!</v>
      </c>
      <c r="M13568" s="220"/>
    </row>
    <row r="13569" spans="1:13" ht="25.5" x14ac:dyDescent="0.2">
      <c r="A13569" s="35" t="s">
        <v>6462</v>
      </c>
      <c r="B13569" s="1" t="s">
        <v>4559</v>
      </c>
      <c r="C13569" s="45" t="s">
        <v>9471</v>
      </c>
      <c r="D13569" s="23" t="s">
        <v>5751</v>
      </c>
      <c r="E13569" s="23" t="s">
        <v>4138</v>
      </c>
      <c r="F13569" s="40">
        <v>0.28000000000000003</v>
      </c>
      <c r="G13569" s="25">
        <v>140296</v>
      </c>
      <c r="H13569" s="25">
        <v>39283</v>
      </c>
      <c r="I13569" s="25"/>
      <c r="J13569" s="58" t="e">
        <f>HYPERLINK("#"&amp;"Insumos"&amp;"!A"&amp;MATCH($B13569,#REF!,0),"Ins "&amp;$B13569)</f>
        <v>#REF!</v>
      </c>
      <c r="M13569" s="220"/>
    </row>
    <row r="13570" spans="1:13" x14ac:dyDescent="0.2">
      <c r="A13570" s="35" t="s">
        <v>6462</v>
      </c>
      <c r="B13570" s="1" t="s">
        <v>4576</v>
      </c>
      <c r="C13570" s="45" t="s">
        <v>1438</v>
      </c>
      <c r="D13570" s="23" t="s">
        <v>5751</v>
      </c>
      <c r="E13570" s="23" t="s">
        <v>4138</v>
      </c>
      <c r="F13570" s="40">
        <v>3.0000000000000001E-3</v>
      </c>
      <c r="G13570" s="25">
        <v>97329</v>
      </c>
      <c r="H13570" s="25">
        <v>292</v>
      </c>
      <c r="I13570" s="25"/>
      <c r="J13570" s="58" t="e">
        <f>HYPERLINK("#"&amp;"Insumos"&amp;"!A"&amp;MATCH($B13570,#REF!,0),"Ins "&amp;$B13570)</f>
        <v>#REF!</v>
      </c>
      <c r="M13570" s="220"/>
    </row>
    <row r="13571" spans="1:13" x14ac:dyDescent="0.2">
      <c r="A13571" s="35" t="s">
        <v>6462</v>
      </c>
      <c r="B13571" s="1" t="s">
        <v>5007</v>
      </c>
      <c r="C13571" s="45" t="s">
        <v>720</v>
      </c>
      <c r="D13571" s="23" t="s">
        <v>5751</v>
      </c>
      <c r="E13571" s="23" t="s">
        <v>4134</v>
      </c>
      <c r="F13571" s="40">
        <v>2.2999999999999998</v>
      </c>
      <c r="G13571" s="25">
        <v>1897</v>
      </c>
      <c r="H13571" s="25">
        <v>4363</v>
      </c>
      <c r="I13571" s="25"/>
      <c r="J13571" s="58" t="e">
        <f>HYPERLINK("#"&amp;"Insumos"&amp;"!A"&amp;MATCH($B13571,#REF!,0),"Ins "&amp;$B13571)</f>
        <v>#REF!</v>
      </c>
      <c r="M13571" s="220"/>
    </row>
    <row r="13572" spans="1:13" x14ac:dyDescent="0.2">
      <c r="A13572" s="35" t="s">
        <v>6462</v>
      </c>
      <c r="B13572" s="1" t="s">
        <v>5875</v>
      </c>
      <c r="C13572" s="45" t="s">
        <v>5876</v>
      </c>
      <c r="D13572" s="23" t="s">
        <v>5751</v>
      </c>
      <c r="E13572" s="23" t="s">
        <v>4134</v>
      </c>
      <c r="F13572" s="40">
        <v>0.54</v>
      </c>
      <c r="G13572" s="25">
        <v>56635</v>
      </c>
      <c r="H13572" s="25">
        <v>30583</v>
      </c>
      <c r="I13572" s="25"/>
      <c r="J13572" s="58" t="e">
        <f>HYPERLINK("#"&amp;"Insumos"&amp;"!A"&amp;MATCH($B13572,#REF!,0),"Ins "&amp;$B13572)</f>
        <v>#REF!</v>
      </c>
      <c r="M13572" s="220"/>
    </row>
    <row r="13573" spans="1:13" ht="25.5" x14ac:dyDescent="0.2">
      <c r="A13573" s="35" t="s">
        <v>6462</v>
      </c>
      <c r="B13573" s="1" t="s">
        <v>6209</v>
      </c>
      <c r="C13573" s="45" t="s">
        <v>8855</v>
      </c>
      <c r="D13573" s="23" t="s">
        <v>5751</v>
      </c>
      <c r="E13573" s="23" t="s">
        <v>4138</v>
      </c>
      <c r="F13573" s="40">
        <v>0.28000000000000003</v>
      </c>
      <c r="G13573" s="25">
        <v>123656</v>
      </c>
      <c r="H13573" s="25">
        <v>34624</v>
      </c>
      <c r="I13573" s="25"/>
      <c r="J13573" s="58" t="e">
        <f>HYPERLINK("#"&amp;"Insumos"&amp;"!A"&amp;MATCH($B13573,#REF!,0),"Ins "&amp;$B13573)</f>
        <v>#REF!</v>
      </c>
      <c r="M13573" s="220"/>
    </row>
    <row r="13574" spans="1:13" ht="38.25" x14ac:dyDescent="0.2">
      <c r="A13574" s="35" t="s">
        <v>6462</v>
      </c>
      <c r="B13574" s="1" t="s">
        <v>5141</v>
      </c>
      <c r="C13574" s="45" t="s">
        <v>9871</v>
      </c>
      <c r="D13574" s="23" t="s">
        <v>5751</v>
      </c>
      <c r="E13574" s="23" t="s">
        <v>4134</v>
      </c>
      <c r="F13574" s="40">
        <v>0.54</v>
      </c>
      <c r="G13574" s="25">
        <v>185640</v>
      </c>
      <c r="H13574" s="25">
        <v>100246</v>
      </c>
      <c r="I13574" s="25"/>
      <c r="J13574" s="58" t="e">
        <f>HYPERLINK("#"&amp;"Insumos"&amp;"!A"&amp;MATCH($B13574,#REF!,0),"Ins "&amp;$B13574)</f>
        <v>#REF!</v>
      </c>
      <c r="M13574" s="220"/>
    </row>
    <row r="13575" spans="1:13" x14ac:dyDescent="0.2">
      <c r="A13575" s="35" t="s">
        <v>6462</v>
      </c>
      <c r="B13575" s="1" t="s">
        <v>6280</v>
      </c>
      <c r="C13575" s="45" t="s">
        <v>6281</v>
      </c>
      <c r="D13575" s="23" t="s">
        <v>5751</v>
      </c>
      <c r="E13575" s="23" t="s">
        <v>4134</v>
      </c>
      <c r="F13575" s="40">
        <v>0.54</v>
      </c>
      <c r="G13575" s="25">
        <v>192557</v>
      </c>
      <c r="H13575" s="25">
        <v>103981</v>
      </c>
      <c r="I13575" s="25"/>
      <c r="J13575" s="58" t="e">
        <f>HYPERLINK("#"&amp;"Insumos"&amp;"!A"&amp;MATCH($B13575,#REF!,0),"Ins "&amp;$B13575)</f>
        <v>#REF!</v>
      </c>
      <c r="M13575" s="220"/>
    </row>
    <row r="13576" spans="1:13" x14ac:dyDescent="0.2">
      <c r="A13576" s="35" t="s">
        <v>6462</v>
      </c>
      <c r="B13576" s="1" t="s">
        <v>6282</v>
      </c>
      <c r="C13576" s="45" t="s">
        <v>6283</v>
      </c>
      <c r="D13576" s="23" t="s">
        <v>5751</v>
      </c>
      <c r="E13576" s="23" t="s">
        <v>4134</v>
      </c>
      <c r="F13576" s="40">
        <v>0.54</v>
      </c>
      <c r="G13576" s="25">
        <v>4141</v>
      </c>
      <c r="H13576" s="25">
        <v>2236</v>
      </c>
      <c r="I13576" s="25"/>
      <c r="J13576" s="58" t="e">
        <f>HYPERLINK("#"&amp;"Insumos"&amp;"!A"&amp;MATCH($B13576,#REF!,0),"Ins "&amp;$B13576)</f>
        <v>#REF!</v>
      </c>
      <c r="M13576" s="220"/>
    </row>
    <row r="13577" spans="1:13" ht="25.5" x14ac:dyDescent="0.2">
      <c r="A13577" s="35" t="s">
        <v>6462</v>
      </c>
      <c r="B13577" s="1" t="s">
        <v>5361</v>
      </c>
      <c r="C13577" s="45" t="s">
        <v>1155</v>
      </c>
      <c r="D13577" s="23" t="s">
        <v>5751</v>
      </c>
      <c r="E13577" s="23" t="s">
        <v>4134</v>
      </c>
      <c r="F13577" s="40">
        <v>0.54</v>
      </c>
      <c r="G13577" s="25">
        <v>87709</v>
      </c>
      <c r="H13577" s="25">
        <v>47363</v>
      </c>
      <c r="I13577" s="25"/>
      <c r="J13577" s="58" t="e">
        <f>HYPERLINK("#"&amp;"Insumos"&amp;"!A"&amp;MATCH($B13577,#REF!,0),"Ins "&amp;$B13577)</f>
        <v>#REF!</v>
      </c>
      <c r="M13577" s="220"/>
    </row>
    <row r="13578" spans="1:13" x14ac:dyDescent="0.2">
      <c r="A13578" s="35" t="s">
        <v>6462</v>
      </c>
      <c r="B13578" s="1" t="s">
        <v>5164</v>
      </c>
      <c r="C13578" s="45" t="s">
        <v>160</v>
      </c>
      <c r="D13578" s="23" t="s">
        <v>5751</v>
      </c>
      <c r="E13578" s="23" t="s">
        <v>4134</v>
      </c>
      <c r="F13578" s="40">
        <v>1.62</v>
      </c>
      <c r="G13578" s="25">
        <v>5121</v>
      </c>
      <c r="H13578" s="25">
        <v>8296</v>
      </c>
      <c r="I13578" s="25"/>
      <c r="J13578" s="58" t="e">
        <f>HYPERLINK("#"&amp;"Insumos"&amp;"!A"&amp;MATCH($B13578,#REF!,0),"Ins "&amp;$B13578)</f>
        <v>#REF!</v>
      </c>
      <c r="M13578" s="220"/>
    </row>
    <row r="13579" spans="1:13" ht="25.5" x14ac:dyDescent="0.2">
      <c r="A13579" s="36" t="s">
        <v>6464</v>
      </c>
      <c r="B13579" s="26" t="s">
        <v>6816</v>
      </c>
      <c r="C13579" s="79" t="s">
        <v>6465</v>
      </c>
      <c r="D13579" s="37" t="s">
        <v>5608</v>
      </c>
      <c r="E13579" s="37" t="s">
        <v>465</v>
      </c>
      <c r="F13579" s="41"/>
      <c r="G13579" s="27"/>
      <c r="H13579" s="27"/>
      <c r="I13579" s="27">
        <v>128409</v>
      </c>
      <c r="M13579" s="220">
        <f t="shared" ref="M13579:M13633" si="212">ROUND(I13579*(1+$L$2),0)</f>
        <v>168164</v>
      </c>
    </row>
    <row r="13580" spans="1:13" x14ac:dyDescent="0.2">
      <c r="A13580" s="35" t="s">
        <v>6464</v>
      </c>
      <c r="B13580" s="1" t="s">
        <v>5572</v>
      </c>
      <c r="C13580" s="45" t="s">
        <v>971</v>
      </c>
      <c r="D13580" s="23" t="s">
        <v>5734</v>
      </c>
      <c r="E13580" s="23" t="s">
        <v>4141</v>
      </c>
      <c r="F13580" s="40">
        <v>0.66</v>
      </c>
      <c r="G13580" s="25">
        <v>37863</v>
      </c>
      <c r="H13580" s="25">
        <v>24990</v>
      </c>
      <c r="I13580" s="25"/>
      <c r="J13580" s="58" t="e">
        <f>HYPERLINK("#"&amp;"Insumos"&amp;"!A"&amp;MATCH($B13580,#REF!,0),"Ins "&amp;$B13580)</f>
        <v>#REF!</v>
      </c>
      <c r="M13580" s="220"/>
    </row>
    <row r="13581" spans="1:13" x14ac:dyDescent="0.2">
      <c r="A13581" s="35" t="s">
        <v>6464</v>
      </c>
      <c r="B13581" s="1" t="s">
        <v>263</v>
      </c>
      <c r="C13581" s="45" t="s">
        <v>696</v>
      </c>
      <c r="D13581" s="23" t="s">
        <v>5534</v>
      </c>
      <c r="E13581" s="23" t="s">
        <v>4140</v>
      </c>
      <c r="F13581" s="40">
        <v>1.46E-2</v>
      </c>
      <c r="G13581" s="25">
        <v>187426</v>
      </c>
      <c r="H13581" s="25">
        <v>2736</v>
      </c>
      <c r="I13581" s="25"/>
      <c r="J13581" s="58" t="e">
        <f>HYPERLINK("#"&amp;"Insumos"&amp;"!A"&amp;MATCH($B13581,#REF!,0),"Ins "&amp;$B13581)</f>
        <v>#REF!</v>
      </c>
      <c r="M13581" s="220"/>
    </row>
    <row r="13582" spans="1:13" x14ac:dyDescent="0.2">
      <c r="A13582" s="35" t="s">
        <v>6464</v>
      </c>
      <c r="B13582" s="1" t="s">
        <v>5533</v>
      </c>
      <c r="C13582" s="45" t="s">
        <v>5892</v>
      </c>
      <c r="D13582" s="23" t="s">
        <v>977</v>
      </c>
      <c r="E13582" s="23" t="s">
        <v>4134</v>
      </c>
      <c r="F13582" s="40">
        <v>0.02</v>
      </c>
      <c r="G13582" s="25">
        <v>3623</v>
      </c>
      <c r="H13582" s="25">
        <v>72</v>
      </c>
      <c r="I13582" s="25"/>
      <c r="J13582" s="58" t="e">
        <f>HYPERLINK("#"&amp;"Insumos"&amp;"!A"&amp;MATCH($B13582,#REF!,0),"Ins "&amp;$B13582)</f>
        <v>#REF!</v>
      </c>
      <c r="M13582" s="220"/>
    </row>
    <row r="13583" spans="1:13" x14ac:dyDescent="0.2">
      <c r="A13583" s="35" t="s">
        <v>6464</v>
      </c>
      <c r="B13583" s="1" t="s">
        <v>5007</v>
      </c>
      <c r="C13583" s="45" t="s">
        <v>720</v>
      </c>
      <c r="D13583" s="23" t="s">
        <v>5751</v>
      </c>
      <c r="E13583" s="23" t="s">
        <v>4134</v>
      </c>
      <c r="F13583" s="40">
        <v>0.7</v>
      </c>
      <c r="G13583" s="25">
        <v>1897</v>
      </c>
      <c r="H13583" s="25">
        <v>1328</v>
      </c>
      <c r="I13583" s="25"/>
      <c r="J13583" s="58" t="e">
        <f>HYPERLINK("#"&amp;"Insumos"&amp;"!A"&amp;MATCH($B13583,#REF!,0),"Ins "&amp;$B13583)</f>
        <v>#REF!</v>
      </c>
      <c r="M13583" s="220"/>
    </row>
    <row r="13584" spans="1:13" x14ac:dyDescent="0.2">
      <c r="A13584" s="35" t="s">
        <v>6464</v>
      </c>
      <c r="B13584" s="1" t="s">
        <v>6294</v>
      </c>
      <c r="C13584" s="45" t="s">
        <v>6295</v>
      </c>
      <c r="D13584" s="23" t="s">
        <v>5751</v>
      </c>
      <c r="E13584" s="23" t="s">
        <v>4134</v>
      </c>
      <c r="F13584" s="40">
        <v>0.54</v>
      </c>
      <c r="G13584" s="25">
        <v>97090</v>
      </c>
      <c r="H13584" s="25">
        <v>52429</v>
      </c>
      <c r="I13584" s="25"/>
      <c r="J13584" s="58" t="e">
        <f>HYPERLINK("#"&amp;"Insumos"&amp;"!A"&amp;MATCH($B13584,#REF!,0),"Ins "&amp;$B13584)</f>
        <v>#REF!</v>
      </c>
      <c r="M13584" s="220"/>
    </row>
    <row r="13585" spans="1:13" x14ac:dyDescent="0.2">
      <c r="A13585" s="35" t="s">
        <v>6464</v>
      </c>
      <c r="B13585" s="1" t="s">
        <v>6296</v>
      </c>
      <c r="C13585" s="45" t="s">
        <v>6297</v>
      </c>
      <c r="D13585" s="23" t="s">
        <v>5751</v>
      </c>
      <c r="E13585" s="23" t="s">
        <v>4138</v>
      </c>
      <c r="F13585" s="40">
        <v>0.06</v>
      </c>
      <c r="G13585" s="25">
        <v>82364</v>
      </c>
      <c r="H13585" s="25">
        <v>4942</v>
      </c>
      <c r="I13585" s="25"/>
      <c r="J13585" s="58" t="e">
        <f>HYPERLINK("#"&amp;"Insumos"&amp;"!A"&amp;MATCH($B13585,#REF!,0),"Ins "&amp;$B13585)</f>
        <v>#REF!</v>
      </c>
      <c r="M13585" s="220"/>
    </row>
    <row r="13586" spans="1:13" x14ac:dyDescent="0.2">
      <c r="A13586" s="35" t="s">
        <v>6464</v>
      </c>
      <c r="B13586" s="1" t="s">
        <v>6298</v>
      </c>
      <c r="C13586" s="45" t="s">
        <v>6299</v>
      </c>
      <c r="D13586" s="23" t="s">
        <v>5751</v>
      </c>
      <c r="E13586" s="23" t="s">
        <v>4138</v>
      </c>
      <c r="F13586" s="40">
        <v>0.23</v>
      </c>
      <c r="G13586" s="25">
        <v>59706</v>
      </c>
      <c r="H13586" s="25">
        <v>13732</v>
      </c>
      <c r="I13586" s="25"/>
      <c r="J13586" s="58" t="e">
        <f>HYPERLINK("#"&amp;"Insumos"&amp;"!A"&amp;MATCH($B13586,#REF!,0),"Ins "&amp;$B13586)</f>
        <v>#REF!</v>
      </c>
      <c r="M13586" s="220"/>
    </row>
    <row r="13587" spans="1:13" x14ac:dyDescent="0.2">
      <c r="A13587" s="35" t="s">
        <v>6464</v>
      </c>
      <c r="B13587" s="1" t="s">
        <v>6300</v>
      </c>
      <c r="C13587" s="45" t="s">
        <v>6301</v>
      </c>
      <c r="D13587" s="23" t="s">
        <v>5751</v>
      </c>
      <c r="E13587" s="23" t="s">
        <v>464</v>
      </c>
      <c r="F13587" s="40">
        <v>0.23</v>
      </c>
      <c r="G13587" s="25">
        <v>5663</v>
      </c>
      <c r="H13587" s="25">
        <v>1302</v>
      </c>
      <c r="I13587" s="25"/>
      <c r="J13587" s="58" t="e">
        <f>HYPERLINK("#"&amp;"Insumos"&amp;"!A"&amp;MATCH($B13587,#REF!,0),"Ins "&amp;$B13587)</f>
        <v>#REF!</v>
      </c>
      <c r="M13587" s="220"/>
    </row>
    <row r="13588" spans="1:13" x14ac:dyDescent="0.2">
      <c r="A13588" s="35" t="s">
        <v>6464</v>
      </c>
      <c r="B13588" s="1" t="s">
        <v>5185</v>
      </c>
      <c r="C13588" s="45" t="s">
        <v>295</v>
      </c>
      <c r="D13588" s="23" t="s">
        <v>5751</v>
      </c>
      <c r="E13588" s="23" t="s">
        <v>4147</v>
      </c>
      <c r="F13588" s="40">
        <v>0.3</v>
      </c>
      <c r="G13588" s="25">
        <v>5304</v>
      </c>
      <c r="H13588" s="25">
        <v>1591</v>
      </c>
      <c r="I13588" s="25"/>
      <c r="J13588" s="58" t="e">
        <f>HYPERLINK("#"&amp;"Insumos"&amp;"!A"&amp;MATCH($B13588,#REF!,0),"Ins "&amp;$B13588)</f>
        <v>#REF!</v>
      </c>
      <c r="M13588" s="220"/>
    </row>
    <row r="13589" spans="1:13" x14ac:dyDescent="0.2">
      <c r="A13589" s="35" t="s">
        <v>6464</v>
      </c>
      <c r="B13589" s="1" t="s">
        <v>4550</v>
      </c>
      <c r="C13589" s="45" t="s">
        <v>728</v>
      </c>
      <c r="D13589" s="23" t="s">
        <v>5751</v>
      </c>
      <c r="E13589" s="23" t="s">
        <v>4134</v>
      </c>
      <c r="F13589" s="40">
        <v>1.78</v>
      </c>
      <c r="G13589" s="25">
        <v>14206</v>
      </c>
      <c r="H13589" s="25">
        <v>25287</v>
      </c>
      <c r="I13589" s="25"/>
      <c r="J13589" s="58" t="e">
        <f>HYPERLINK("#"&amp;"Insumos"&amp;"!A"&amp;MATCH($B13589,#REF!,0),"Ins "&amp;$B13589)</f>
        <v>#REF!</v>
      </c>
      <c r="M13589" s="220"/>
    </row>
    <row r="13590" spans="1:13" x14ac:dyDescent="0.2">
      <c r="A13590" s="36" t="s">
        <v>6466</v>
      </c>
      <c r="B13590" s="26" t="s">
        <v>6816</v>
      </c>
      <c r="C13590" s="79" t="s">
        <v>6467</v>
      </c>
      <c r="D13590" s="37" t="s">
        <v>5608</v>
      </c>
      <c r="E13590" s="37" t="s">
        <v>287</v>
      </c>
      <c r="F13590" s="41"/>
      <c r="G13590" s="27"/>
      <c r="H13590" s="27"/>
      <c r="I13590" s="27">
        <v>100535</v>
      </c>
      <c r="M13590" s="220">
        <f t="shared" si="212"/>
        <v>131661</v>
      </c>
    </row>
    <row r="13591" spans="1:13" x14ac:dyDescent="0.2">
      <c r="A13591" s="35" t="s">
        <v>6466</v>
      </c>
      <c r="B13591" s="1" t="s">
        <v>5572</v>
      </c>
      <c r="C13591" s="45" t="s">
        <v>971</v>
      </c>
      <c r="D13591" s="23" t="s">
        <v>5734</v>
      </c>
      <c r="E13591" s="23" t="s">
        <v>4141</v>
      </c>
      <c r="F13591" s="40">
        <v>0.16500000000000001</v>
      </c>
      <c r="G13591" s="25">
        <v>37863</v>
      </c>
      <c r="H13591" s="25">
        <v>6247</v>
      </c>
      <c r="I13591" s="25"/>
      <c r="J13591" s="58" t="e">
        <f>HYPERLINK("#"&amp;"Insumos"&amp;"!A"&amp;MATCH($B13591,#REF!,0),"Ins "&amp;$B13591)</f>
        <v>#REF!</v>
      </c>
      <c r="M13591" s="220"/>
    </row>
    <row r="13592" spans="1:13" x14ac:dyDescent="0.2">
      <c r="A13592" s="35" t="s">
        <v>6466</v>
      </c>
      <c r="B13592" s="1" t="s">
        <v>263</v>
      </c>
      <c r="C13592" s="45" t="s">
        <v>696</v>
      </c>
      <c r="D13592" s="23" t="s">
        <v>5534</v>
      </c>
      <c r="E13592" s="23" t="s">
        <v>4140</v>
      </c>
      <c r="F13592" s="40">
        <v>1.46E-2</v>
      </c>
      <c r="G13592" s="25">
        <v>187426</v>
      </c>
      <c r="H13592" s="25">
        <v>2736</v>
      </c>
      <c r="I13592" s="25"/>
      <c r="J13592" s="58" t="e">
        <f>HYPERLINK("#"&amp;"Insumos"&amp;"!A"&amp;MATCH($B13592,#REF!,0),"Ins "&amp;$B13592)</f>
        <v>#REF!</v>
      </c>
      <c r="M13592" s="220"/>
    </row>
    <row r="13593" spans="1:13" x14ac:dyDescent="0.2">
      <c r="A13593" s="35" t="s">
        <v>6466</v>
      </c>
      <c r="B13593" s="1" t="s">
        <v>5533</v>
      </c>
      <c r="C13593" s="45" t="s">
        <v>5892</v>
      </c>
      <c r="D13593" s="23" t="s">
        <v>977</v>
      </c>
      <c r="E13593" s="23" t="s">
        <v>4134</v>
      </c>
      <c r="F13593" s="40">
        <v>0.32500000000000001</v>
      </c>
      <c r="G13593" s="25">
        <v>3623</v>
      </c>
      <c r="H13593" s="25">
        <v>1177</v>
      </c>
      <c r="I13593" s="25"/>
      <c r="J13593" s="58" t="e">
        <f>HYPERLINK("#"&amp;"Insumos"&amp;"!A"&amp;MATCH($B13593,#REF!,0),"Ins "&amp;$B13593)</f>
        <v>#REF!</v>
      </c>
      <c r="M13593" s="220"/>
    </row>
    <row r="13594" spans="1:13" x14ac:dyDescent="0.2">
      <c r="A13594" s="35" t="s">
        <v>6466</v>
      </c>
      <c r="B13594" s="1" t="s">
        <v>5007</v>
      </c>
      <c r="C13594" s="45" t="s">
        <v>720</v>
      </c>
      <c r="D13594" s="23" t="s">
        <v>5751</v>
      </c>
      <c r="E13594" s="23" t="s">
        <v>4134</v>
      </c>
      <c r="F13594" s="40">
        <v>0.45</v>
      </c>
      <c r="G13594" s="25">
        <v>1897</v>
      </c>
      <c r="H13594" s="25">
        <v>854</v>
      </c>
      <c r="I13594" s="25"/>
      <c r="J13594" s="58" t="e">
        <f>HYPERLINK("#"&amp;"Insumos"&amp;"!A"&amp;MATCH($B13594,#REF!,0),"Ins "&amp;$B13594)</f>
        <v>#REF!</v>
      </c>
      <c r="M13594" s="220"/>
    </row>
    <row r="13595" spans="1:13" x14ac:dyDescent="0.2">
      <c r="A13595" s="35" t="s">
        <v>6466</v>
      </c>
      <c r="B13595" s="1" t="s">
        <v>6302</v>
      </c>
      <c r="C13595" s="45" t="s">
        <v>6303</v>
      </c>
      <c r="D13595" s="23" t="s">
        <v>5751</v>
      </c>
      <c r="E13595" s="23" t="s">
        <v>4138</v>
      </c>
      <c r="F13595" s="40">
        <v>0.36</v>
      </c>
      <c r="G13595" s="25">
        <v>122818</v>
      </c>
      <c r="H13595" s="25">
        <v>44214</v>
      </c>
      <c r="I13595" s="25"/>
      <c r="J13595" s="58" t="e">
        <f>HYPERLINK("#"&amp;"Insumos"&amp;"!A"&amp;MATCH($B13595,#REF!,0),"Ins "&amp;$B13595)</f>
        <v>#REF!</v>
      </c>
      <c r="M13595" s="220"/>
    </row>
    <row r="13596" spans="1:13" x14ac:dyDescent="0.2">
      <c r="A13596" s="35" t="s">
        <v>6466</v>
      </c>
      <c r="B13596" s="1" t="s">
        <v>6304</v>
      </c>
      <c r="C13596" s="45" t="s">
        <v>6305</v>
      </c>
      <c r="D13596" s="23" t="s">
        <v>5751</v>
      </c>
      <c r="E13596" s="23" t="s">
        <v>4134</v>
      </c>
      <c r="F13596" s="40">
        <v>1</v>
      </c>
      <c r="G13596" s="25">
        <v>45307</v>
      </c>
      <c r="H13596" s="25">
        <v>45307</v>
      </c>
      <c r="I13596" s="25"/>
      <c r="J13596" s="58" t="e">
        <f>HYPERLINK("#"&amp;"Insumos"&amp;"!A"&amp;MATCH($B13596,#REF!,0),"Ins "&amp;$B13596)</f>
        <v>#REF!</v>
      </c>
      <c r="M13596" s="220"/>
    </row>
    <row r="13597" spans="1:13" ht="51" x14ac:dyDescent="0.2">
      <c r="A13597" s="36" t="s">
        <v>6468</v>
      </c>
      <c r="B13597" s="26" t="s">
        <v>6816</v>
      </c>
      <c r="C13597" s="79" t="s">
        <v>6730</v>
      </c>
      <c r="D13597" s="37" t="s">
        <v>5608</v>
      </c>
      <c r="E13597" s="37" t="s">
        <v>465</v>
      </c>
      <c r="F13597" s="41"/>
      <c r="G13597" s="27"/>
      <c r="H13597" s="27"/>
      <c r="I13597" s="27">
        <v>373634</v>
      </c>
      <c r="M13597" s="220">
        <f t="shared" si="212"/>
        <v>489311</v>
      </c>
    </row>
    <row r="13598" spans="1:13" x14ac:dyDescent="0.2">
      <c r="A13598" s="35" t="s">
        <v>6468</v>
      </c>
      <c r="B13598" s="1" t="s">
        <v>5575</v>
      </c>
      <c r="C13598" s="45" t="s">
        <v>974</v>
      </c>
      <c r="D13598" s="23" t="s">
        <v>5734</v>
      </c>
      <c r="E13598" s="23" t="s">
        <v>4141</v>
      </c>
      <c r="F13598" s="40">
        <v>2</v>
      </c>
      <c r="G13598" s="25">
        <v>41004</v>
      </c>
      <c r="H13598" s="25">
        <v>82008</v>
      </c>
      <c r="I13598" s="25"/>
      <c r="J13598" s="58" t="e">
        <f>HYPERLINK("#"&amp;"Insumos"&amp;"!A"&amp;MATCH($B13598,#REF!,0),"Ins "&amp;$B13598)</f>
        <v>#REF!</v>
      </c>
      <c r="M13598" s="220"/>
    </row>
    <row r="13599" spans="1:13" x14ac:dyDescent="0.2">
      <c r="A13599" s="35" t="s">
        <v>6468</v>
      </c>
      <c r="B13599" s="1" t="s">
        <v>5536</v>
      </c>
      <c r="C13599" s="45" t="s">
        <v>1653</v>
      </c>
      <c r="D13599" s="23" t="s">
        <v>5534</v>
      </c>
      <c r="E13599" s="23" t="s">
        <v>4140</v>
      </c>
      <c r="F13599" s="40">
        <v>0.1</v>
      </c>
      <c r="G13599" s="25">
        <v>63049</v>
      </c>
      <c r="H13599" s="25">
        <v>6305</v>
      </c>
      <c r="I13599" s="25"/>
      <c r="J13599" s="58" t="e">
        <f>HYPERLINK("#"&amp;"Insumos"&amp;"!A"&amp;MATCH($B13599,#REF!,0),"Ins "&amp;$B13599)</f>
        <v>#REF!</v>
      </c>
      <c r="M13599" s="220"/>
    </row>
    <row r="13600" spans="1:13" x14ac:dyDescent="0.2">
      <c r="A13600" s="35" t="s">
        <v>6468</v>
      </c>
      <c r="B13600" s="1" t="s">
        <v>5533</v>
      </c>
      <c r="C13600" s="45" t="s">
        <v>5892</v>
      </c>
      <c r="D13600" s="23" t="s">
        <v>977</v>
      </c>
      <c r="E13600" s="23" t="s">
        <v>4134</v>
      </c>
      <c r="F13600" s="40">
        <v>0.1</v>
      </c>
      <c r="G13600" s="25">
        <v>3623</v>
      </c>
      <c r="H13600" s="25">
        <v>362</v>
      </c>
      <c r="I13600" s="25"/>
      <c r="J13600" s="58" t="e">
        <f>HYPERLINK("#"&amp;"Insumos"&amp;"!A"&amp;MATCH($B13600,#REF!,0),"Ins "&amp;$B13600)</f>
        <v>#REF!</v>
      </c>
      <c r="M13600" s="220"/>
    </row>
    <row r="13601" spans="1:13" x14ac:dyDescent="0.2">
      <c r="A13601" s="35" t="s">
        <v>6468</v>
      </c>
      <c r="B13601" s="1" t="s">
        <v>6332</v>
      </c>
      <c r="C13601" s="45" t="s">
        <v>6333</v>
      </c>
      <c r="D13601" s="23" t="s">
        <v>5751</v>
      </c>
      <c r="E13601" s="23" t="s">
        <v>4138</v>
      </c>
      <c r="F13601" s="40">
        <v>0.15</v>
      </c>
      <c r="G13601" s="25">
        <v>345957</v>
      </c>
      <c r="H13601" s="25">
        <v>51894</v>
      </c>
      <c r="I13601" s="25"/>
      <c r="J13601" s="58" t="e">
        <f>HYPERLINK("#"&amp;"Insumos"&amp;"!A"&amp;MATCH($B13601,#REF!,0),"Ins "&amp;$B13601)</f>
        <v>#REF!</v>
      </c>
      <c r="M13601" s="220"/>
    </row>
    <row r="13602" spans="1:13" x14ac:dyDescent="0.2">
      <c r="A13602" s="35" t="s">
        <v>6468</v>
      </c>
      <c r="B13602" s="1" t="s">
        <v>6334</v>
      </c>
      <c r="C13602" s="45" t="s">
        <v>6335</v>
      </c>
      <c r="D13602" s="23" t="s">
        <v>5751</v>
      </c>
      <c r="E13602" s="23" t="s">
        <v>4134</v>
      </c>
      <c r="F13602" s="40">
        <v>1</v>
      </c>
      <c r="G13602" s="25">
        <v>10841</v>
      </c>
      <c r="H13602" s="25">
        <v>10841</v>
      </c>
      <c r="I13602" s="25"/>
      <c r="J13602" s="58" t="e">
        <f>HYPERLINK("#"&amp;"Insumos"&amp;"!A"&amp;MATCH($B13602,#REF!,0),"Ins "&amp;$B13602)</f>
        <v>#REF!</v>
      </c>
      <c r="M13602" s="220"/>
    </row>
    <row r="13603" spans="1:13" x14ac:dyDescent="0.2">
      <c r="A13603" s="35" t="s">
        <v>6468</v>
      </c>
      <c r="B13603" s="1" t="s">
        <v>6336</v>
      </c>
      <c r="C13603" s="45" t="s">
        <v>6337</v>
      </c>
      <c r="D13603" s="23" t="s">
        <v>5751</v>
      </c>
      <c r="E13603" s="23" t="s">
        <v>287</v>
      </c>
      <c r="F13603" s="40">
        <v>1</v>
      </c>
      <c r="G13603" s="25">
        <v>88998</v>
      </c>
      <c r="H13603" s="25">
        <v>88998</v>
      </c>
      <c r="I13603" s="25"/>
      <c r="J13603" s="58" t="e">
        <f>HYPERLINK("#"&amp;"Insumos"&amp;"!A"&amp;MATCH($B13603,#REF!,0),"Ins "&amp;$B13603)</f>
        <v>#REF!</v>
      </c>
      <c r="M13603" s="220"/>
    </row>
    <row r="13604" spans="1:13" x14ac:dyDescent="0.2">
      <c r="A13604" s="35" t="s">
        <v>6468</v>
      </c>
      <c r="B13604" s="1" t="s">
        <v>6338</v>
      </c>
      <c r="C13604" s="45" t="s">
        <v>6339</v>
      </c>
      <c r="D13604" s="23" t="s">
        <v>5751</v>
      </c>
      <c r="E13604" s="23" t="s">
        <v>287</v>
      </c>
      <c r="F13604" s="40">
        <v>1</v>
      </c>
      <c r="G13604" s="25">
        <v>122756</v>
      </c>
      <c r="H13604" s="25">
        <v>122756</v>
      </c>
      <c r="I13604" s="25"/>
      <c r="J13604" s="58" t="e">
        <f>HYPERLINK("#"&amp;"Insumos"&amp;"!A"&amp;MATCH($B13604,#REF!,0),"Ins "&amp;$B13604)</f>
        <v>#REF!</v>
      </c>
      <c r="M13604" s="220"/>
    </row>
    <row r="13605" spans="1:13" x14ac:dyDescent="0.2">
      <c r="A13605" s="35" t="s">
        <v>6468</v>
      </c>
      <c r="B13605" s="1" t="s">
        <v>6340</v>
      </c>
      <c r="C13605" s="45" t="s">
        <v>6341</v>
      </c>
      <c r="D13605" s="23" t="s">
        <v>5751</v>
      </c>
      <c r="E13605" s="23" t="s">
        <v>4134</v>
      </c>
      <c r="F13605" s="40">
        <v>4</v>
      </c>
      <c r="G13605" s="25">
        <v>624</v>
      </c>
      <c r="H13605" s="25">
        <v>2496</v>
      </c>
      <c r="I13605" s="25"/>
      <c r="J13605" s="58" t="e">
        <f>HYPERLINK("#"&amp;"Insumos"&amp;"!A"&amp;MATCH($B13605,#REF!,0),"Ins "&amp;$B13605)</f>
        <v>#REF!</v>
      </c>
      <c r="M13605" s="220"/>
    </row>
    <row r="13606" spans="1:13" x14ac:dyDescent="0.2">
      <c r="A13606" s="35" t="s">
        <v>6468</v>
      </c>
      <c r="B13606" s="1" t="s">
        <v>6342</v>
      </c>
      <c r="C13606" s="45" t="s">
        <v>6343</v>
      </c>
      <c r="D13606" s="23" t="s">
        <v>5751</v>
      </c>
      <c r="E13606" s="23" t="s">
        <v>4134</v>
      </c>
      <c r="F13606" s="40">
        <v>0.1</v>
      </c>
      <c r="G13606" s="25">
        <v>79741</v>
      </c>
      <c r="H13606" s="25">
        <v>7974</v>
      </c>
      <c r="I13606" s="25"/>
      <c r="J13606" s="58" t="e">
        <f>HYPERLINK("#"&amp;"Insumos"&amp;"!A"&amp;MATCH($B13606,#REF!,0),"Ins "&amp;$B13606)</f>
        <v>#REF!</v>
      </c>
      <c r="M13606" s="220"/>
    </row>
    <row r="13607" spans="1:13" ht="127.5" x14ac:dyDescent="0.2">
      <c r="A13607" s="36" t="s">
        <v>10310</v>
      </c>
      <c r="B13607" s="26" t="s">
        <v>6816</v>
      </c>
      <c r="C13607" s="79" t="s">
        <v>12585</v>
      </c>
      <c r="D13607" s="37" t="s">
        <v>5608</v>
      </c>
      <c r="E13607" s="37" t="s">
        <v>4134</v>
      </c>
      <c r="F13607" s="41"/>
      <c r="G13607" s="27"/>
      <c r="H13607" s="27"/>
      <c r="I13607" s="27">
        <v>2028000</v>
      </c>
      <c r="M13607" s="220">
        <f t="shared" si="212"/>
        <v>2655869</v>
      </c>
    </row>
    <row r="13608" spans="1:13" ht="127.5" x14ac:dyDescent="0.2">
      <c r="A13608" s="35" t="s">
        <v>10310</v>
      </c>
      <c r="B13608" s="34" t="s">
        <v>10257</v>
      </c>
      <c r="C13608" s="45" t="s">
        <v>12590</v>
      </c>
      <c r="D13608" s="23" t="s">
        <v>5751</v>
      </c>
      <c r="E13608" s="23" t="s">
        <v>463</v>
      </c>
      <c r="F13608" s="40">
        <v>1</v>
      </c>
      <c r="G13608" s="25">
        <v>2028000</v>
      </c>
      <c r="H13608" s="25">
        <v>2028000</v>
      </c>
      <c r="I13608" s="25"/>
      <c r="J13608" s="58" t="e">
        <f>HYPERLINK("#"&amp;"Insumos"&amp;"!A"&amp;MATCH($B13608,#REF!,0),"Ins "&amp;$B13608)</f>
        <v>#REF!</v>
      </c>
      <c r="M13608" s="220"/>
    </row>
    <row r="13609" spans="1:13" ht="114.75" x14ac:dyDescent="0.2">
      <c r="A13609" s="36" t="s">
        <v>10311</v>
      </c>
      <c r="B13609" s="26" t="s">
        <v>6816</v>
      </c>
      <c r="C13609" s="79" t="s">
        <v>12586</v>
      </c>
      <c r="D13609" s="37" t="s">
        <v>5608</v>
      </c>
      <c r="E13609" s="37" t="s">
        <v>4134</v>
      </c>
      <c r="F13609" s="41"/>
      <c r="G13609" s="27"/>
      <c r="H13609" s="27"/>
      <c r="I13609" s="27">
        <v>2444000</v>
      </c>
      <c r="M13609" s="220">
        <f t="shared" si="212"/>
        <v>3200662</v>
      </c>
    </row>
    <row r="13610" spans="1:13" ht="114.75" x14ac:dyDescent="0.2">
      <c r="A13610" s="35" t="s">
        <v>10311</v>
      </c>
      <c r="B13610" s="34" t="s">
        <v>10258</v>
      </c>
      <c r="C13610" s="45" t="s">
        <v>12591</v>
      </c>
      <c r="D13610" s="23" t="s">
        <v>5751</v>
      </c>
      <c r="E13610" s="23" t="s">
        <v>463</v>
      </c>
      <c r="F13610" s="40">
        <v>1</v>
      </c>
      <c r="G13610" s="25">
        <v>2444000</v>
      </c>
      <c r="H13610" s="25">
        <v>2444000</v>
      </c>
      <c r="I13610" s="25"/>
      <c r="J13610" s="58" t="e">
        <f>HYPERLINK("#"&amp;"Insumos"&amp;"!A"&amp;MATCH($B13610,#REF!,0),"Ins "&amp;$B13610)</f>
        <v>#REF!</v>
      </c>
      <c r="M13610" s="220"/>
    </row>
    <row r="13611" spans="1:13" ht="114.75" x14ac:dyDescent="0.2">
      <c r="A13611" s="36" t="s">
        <v>10312</v>
      </c>
      <c r="B13611" s="26" t="s">
        <v>6816</v>
      </c>
      <c r="C13611" s="79" t="s">
        <v>12587</v>
      </c>
      <c r="D13611" s="37" t="s">
        <v>5608</v>
      </c>
      <c r="E13611" s="37" t="s">
        <v>4134</v>
      </c>
      <c r="F13611" s="41"/>
      <c r="G13611" s="27"/>
      <c r="H13611" s="27"/>
      <c r="I13611" s="27">
        <v>3616600</v>
      </c>
      <c r="M13611" s="220">
        <f t="shared" si="212"/>
        <v>4736299</v>
      </c>
    </row>
    <row r="13612" spans="1:13" ht="114.75" x14ac:dyDescent="0.2">
      <c r="A13612" s="35" t="s">
        <v>10312</v>
      </c>
      <c r="B13612" s="34" t="s">
        <v>10259</v>
      </c>
      <c r="C13612" s="45" t="s">
        <v>12592</v>
      </c>
      <c r="D13612" s="23" t="s">
        <v>5751</v>
      </c>
      <c r="E13612" s="23" t="s">
        <v>463</v>
      </c>
      <c r="F13612" s="40">
        <v>1</v>
      </c>
      <c r="G13612" s="25">
        <v>3616600</v>
      </c>
      <c r="H13612" s="25">
        <v>3616600</v>
      </c>
      <c r="I13612" s="25"/>
      <c r="J13612" s="58" t="e">
        <f>HYPERLINK("#"&amp;"Insumos"&amp;"!A"&amp;MATCH($B13612,#REF!,0),"Ins "&amp;$B13612)</f>
        <v>#REF!</v>
      </c>
      <c r="M13612" s="220"/>
    </row>
    <row r="13613" spans="1:13" ht="76.5" x14ac:dyDescent="0.2">
      <c r="A13613" s="36" t="s">
        <v>10313</v>
      </c>
      <c r="B13613" s="26" t="s">
        <v>6816</v>
      </c>
      <c r="C13613" s="79" t="s">
        <v>12588</v>
      </c>
      <c r="D13613" s="37" t="s">
        <v>5608</v>
      </c>
      <c r="E13613" s="37" t="s">
        <v>4134</v>
      </c>
      <c r="F13613" s="41"/>
      <c r="G13613" s="27"/>
      <c r="H13613" s="27"/>
      <c r="I13613" s="27">
        <v>1928181</v>
      </c>
      <c r="M13613" s="220">
        <f t="shared" si="212"/>
        <v>2525146</v>
      </c>
    </row>
    <row r="13614" spans="1:13" ht="76.5" x14ac:dyDescent="0.2">
      <c r="A13614" s="35" t="s">
        <v>10313</v>
      </c>
      <c r="B13614" s="34" t="s">
        <v>10260</v>
      </c>
      <c r="C13614" s="45" t="s">
        <v>12593</v>
      </c>
      <c r="D13614" s="23" t="s">
        <v>5751</v>
      </c>
      <c r="E13614" s="23" t="s">
        <v>463</v>
      </c>
      <c r="F13614" s="40">
        <v>1</v>
      </c>
      <c r="G13614" s="25">
        <v>1928181</v>
      </c>
      <c r="H13614" s="25">
        <v>1928181</v>
      </c>
      <c r="I13614" s="25"/>
      <c r="J13614" s="58" t="e">
        <f>HYPERLINK("#"&amp;"Insumos"&amp;"!A"&amp;MATCH($B13614,#REF!,0),"Ins "&amp;$B13614)</f>
        <v>#REF!</v>
      </c>
      <c r="M13614" s="220"/>
    </row>
    <row r="13615" spans="1:13" ht="76.5" x14ac:dyDescent="0.2">
      <c r="A13615" s="36" t="s">
        <v>10314</v>
      </c>
      <c r="B13615" s="26" t="s">
        <v>6816</v>
      </c>
      <c r="C13615" s="79" t="s">
        <v>12589</v>
      </c>
      <c r="D13615" s="37" t="s">
        <v>5608</v>
      </c>
      <c r="E13615" s="37" t="s">
        <v>4134</v>
      </c>
      <c r="F13615" s="41"/>
      <c r="G13615" s="27"/>
      <c r="H13615" s="27"/>
      <c r="I13615" s="27">
        <v>1510080</v>
      </c>
      <c r="M13615" s="220">
        <f t="shared" si="212"/>
        <v>1977601</v>
      </c>
    </row>
    <row r="13616" spans="1:13" ht="76.5" x14ac:dyDescent="0.2">
      <c r="A13616" s="35" t="s">
        <v>10314</v>
      </c>
      <c r="B13616" s="34" t="s">
        <v>10261</v>
      </c>
      <c r="C13616" s="45" t="s">
        <v>12589</v>
      </c>
      <c r="D13616" s="23" t="s">
        <v>5751</v>
      </c>
      <c r="E13616" s="23" t="s">
        <v>463</v>
      </c>
      <c r="F13616" s="40">
        <v>1</v>
      </c>
      <c r="G13616" s="25">
        <v>1510080</v>
      </c>
      <c r="H13616" s="25">
        <v>1510080</v>
      </c>
      <c r="I13616" s="25"/>
      <c r="J13616" s="58" t="e">
        <f>HYPERLINK("#"&amp;"Insumos"&amp;"!A"&amp;MATCH($B13616,#REF!,0),"Ins "&amp;$B13616)</f>
        <v>#REF!</v>
      </c>
      <c r="M13616" s="220"/>
    </row>
    <row r="13617" spans="1:13" ht="76.5" x14ac:dyDescent="0.2">
      <c r="A13617" s="36" t="s">
        <v>10315</v>
      </c>
      <c r="B13617" s="26" t="s">
        <v>6816</v>
      </c>
      <c r="C13617" s="79" t="s">
        <v>10323</v>
      </c>
      <c r="D13617" s="37" t="s">
        <v>5608</v>
      </c>
      <c r="E13617" s="37" t="s">
        <v>4134</v>
      </c>
      <c r="F13617" s="41"/>
      <c r="G13617" s="27"/>
      <c r="H13617" s="27"/>
      <c r="I13617" s="27">
        <v>2002437</v>
      </c>
      <c r="M13617" s="220">
        <f t="shared" si="212"/>
        <v>2622391</v>
      </c>
    </row>
    <row r="13618" spans="1:13" ht="76.5" x14ac:dyDescent="0.2">
      <c r="A13618" s="35" t="s">
        <v>10315</v>
      </c>
      <c r="B13618" s="34" t="s">
        <v>10262</v>
      </c>
      <c r="C13618" s="45" t="s">
        <v>10323</v>
      </c>
      <c r="D13618" s="23" t="s">
        <v>5751</v>
      </c>
      <c r="E13618" s="23" t="s">
        <v>463</v>
      </c>
      <c r="F13618" s="40">
        <v>1</v>
      </c>
      <c r="G13618" s="25">
        <v>2002437</v>
      </c>
      <c r="H13618" s="25">
        <v>2002437</v>
      </c>
      <c r="I13618" s="25"/>
      <c r="J13618" s="58" t="e">
        <f>HYPERLINK("#"&amp;"Insumos"&amp;"!A"&amp;MATCH($B13618,#REF!,0),"Ins "&amp;$B13618)</f>
        <v>#REF!</v>
      </c>
      <c r="M13618" s="220"/>
    </row>
    <row r="13619" spans="1:13" ht="76.5" x14ac:dyDescent="0.2">
      <c r="A13619" s="36" t="s">
        <v>10316</v>
      </c>
      <c r="B13619" s="26" t="s">
        <v>6816</v>
      </c>
      <c r="C13619" s="79" t="s">
        <v>10324</v>
      </c>
      <c r="D13619" s="37" t="s">
        <v>5608</v>
      </c>
      <c r="E13619" s="37" t="s">
        <v>4134</v>
      </c>
      <c r="F13619" s="41"/>
      <c r="G13619" s="27"/>
      <c r="H13619" s="27"/>
      <c r="I13619" s="27">
        <v>2040376</v>
      </c>
      <c r="M13619" s="220">
        <f t="shared" si="212"/>
        <v>2672076</v>
      </c>
    </row>
    <row r="13620" spans="1:13" ht="76.5" x14ac:dyDescent="0.2">
      <c r="A13620" s="35" t="s">
        <v>10316</v>
      </c>
      <c r="B13620" s="34" t="s">
        <v>10263</v>
      </c>
      <c r="C13620" s="45" t="s">
        <v>10324</v>
      </c>
      <c r="D13620" s="23" t="s">
        <v>5751</v>
      </c>
      <c r="E13620" s="23" t="s">
        <v>463</v>
      </c>
      <c r="F13620" s="40">
        <v>1</v>
      </c>
      <c r="G13620" s="25">
        <v>2040376</v>
      </c>
      <c r="H13620" s="25">
        <v>2040376</v>
      </c>
      <c r="I13620" s="25"/>
      <c r="J13620" s="58" t="e">
        <f>HYPERLINK("#"&amp;"Insumos"&amp;"!A"&amp;MATCH($B13620,#REF!,0),"Ins "&amp;$B13620)</f>
        <v>#REF!</v>
      </c>
      <c r="M13620" s="220"/>
    </row>
    <row r="13621" spans="1:13" ht="38.25" x14ac:dyDescent="0.2">
      <c r="A13621" s="36" t="s">
        <v>10317</v>
      </c>
      <c r="B13621" s="26" t="s">
        <v>6816</v>
      </c>
      <c r="C13621" s="79" t="s">
        <v>10325</v>
      </c>
      <c r="D13621" s="37" t="s">
        <v>5608</v>
      </c>
      <c r="E13621" s="37" t="s">
        <v>4134</v>
      </c>
      <c r="F13621" s="41"/>
      <c r="G13621" s="27"/>
      <c r="H13621" s="27"/>
      <c r="I13621" s="27">
        <v>389844</v>
      </c>
      <c r="M13621" s="220">
        <f t="shared" si="212"/>
        <v>510540</v>
      </c>
    </row>
    <row r="13622" spans="1:13" ht="38.25" x14ac:dyDescent="0.2">
      <c r="A13622" s="35" t="s">
        <v>10317</v>
      </c>
      <c r="B13622" s="34" t="s">
        <v>10264</v>
      </c>
      <c r="C13622" s="45" t="s">
        <v>10325</v>
      </c>
      <c r="D13622" s="23" t="s">
        <v>5751</v>
      </c>
      <c r="E13622" s="23" t="s">
        <v>463</v>
      </c>
      <c r="F13622" s="40">
        <v>1</v>
      </c>
      <c r="G13622" s="25">
        <v>389844</v>
      </c>
      <c r="H13622" s="25">
        <v>389844</v>
      </c>
      <c r="I13622" s="25"/>
      <c r="J13622" s="58" t="e">
        <f>HYPERLINK("#"&amp;"Insumos"&amp;"!A"&amp;MATCH($B13622,#REF!,0),"Ins "&amp;$B13622)</f>
        <v>#REF!</v>
      </c>
      <c r="M13622" s="220"/>
    </row>
    <row r="13623" spans="1:13" ht="25.5" x14ac:dyDescent="0.2">
      <c r="A13623" s="36" t="s">
        <v>10318</v>
      </c>
      <c r="B13623" s="26" t="s">
        <v>6816</v>
      </c>
      <c r="C13623" s="79" t="s">
        <v>10326</v>
      </c>
      <c r="D13623" s="37" t="s">
        <v>5608</v>
      </c>
      <c r="E13623" s="37" t="s">
        <v>4134</v>
      </c>
      <c r="F13623" s="41"/>
      <c r="G13623" s="27"/>
      <c r="H13623" s="27"/>
      <c r="I13623" s="27">
        <v>582910</v>
      </c>
      <c r="M13623" s="220">
        <f t="shared" si="212"/>
        <v>763379</v>
      </c>
    </row>
    <row r="13624" spans="1:13" ht="25.5" x14ac:dyDescent="0.2">
      <c r="A13624" s="35" t="s">
        <v>10318</v>
      </c>
      <c r="B13624" s="34" t="s">
        <v>10265</v>
      </c>
      <c r="C13624" s="45" t="s">
        <v>10326</v>
      </c>
      <c r="D13624" s="23" t="s">
        <v>5751</v>
      </c>
      <c r="E13624" s="23" t="s">
        <v>463</v>
      </c>
      <c r="F13624" s="40">
        <v>1</v>
      </c>
      <c r="G13624" s="25">
        <v>582910</v>
      </c>
      <c r="H13624" s="25">
        <v>582910</v>
      </c>
      <c r="I13624" s="25"/>
      <c r="J13624" s="58" t="e">
        <f>HYPERLINK("#"&amp;"Insumos"&amp;"!A"&amp;MATCH($B13624,#REF!,0),"Ins "&amp;$B13624)</f>
        <v>#REF!</v>
      </c>
      <c r="M13624" s="220"/>
    </row>
    <row r="13625" spans="1:13" ht="25.5" x14ac:dyDescent="0.2">
      <c r="A13625" s="36" t="s">
        <v>10319</v>
      </c>
      <c r="B13625" s="26" t="s">
        <v>6816</v>
      </c>
      <c r="C13625" s="79" t="s">
        <v>10327</v>
      </c>
      <c r="D13625" s="37" t="s">
        <v>5608</v>
      </c>
      <c r="E13625" s="37" t="s">
        <v>4134</v>
      </c>
      <c r="F13625" s="41"/>
      <c r="G13625" s="27"/>
      <c r="H13625" s="27"/>
      <c r="I13625" s="27">
        <v>780926</v>
      </c>
      <c r="M13625" s="220">
        <f t="shared" si="212"/>
        <v>1022701</v>
      </c>
    </row>
    <row r="13626" spans="1:13" ht="25.5" x14ac:dyDescent="0.2">
      <c r="A13626" s="35" t="s">
        <v>10319</v>
      </c>
      <c r="B13626" s="34" t="s">
        <v>10266</v>
      </c>
      <c r="C13626" s="45" t="s">
        <v>10327</v>
      </c>
      <c r="D13626" s="23" t="s">
        <v>5751</v>
      </c>
      <c r="E13626" s="23" t="s">
        <v>463</v>
      </c>
      <c r="F13626" s="40">
        <v>1</v>
      </c>
      <c r="G13626" s="25">
        <v>780926</v>
      </c>
      <c r="H13626" s="25">
        <v>780926</v>
      </c>
      <c r="I13626" s="25"/>
      <c r="J13626" s="58" t="e">
        <f>HYPERLINK("#"&amp;"Insumos"&amp;"!A"&amp;MATCH($B13626,#REF!,0),"Ins "&amp;$B13626)</f>
        <v>#REF!</v>
      </c>
      <c r="M13626" s="220"/>
    </row>
    <row r="13627" spans="1:13" ht="25.5" x14ac:dyDescent="0.2">
      <c r="A13627" s="36" t="s">
        <v>10320</v>
      </c>
      <c r="B13627" s="26" t="s">
        <v>6816</v>
      </c>
      <c r="C13627" s="79" t="s">
        <v>10328</v>
      </c>
      <c r="D13627" s="37" t="s">
        <v>5608</v>
      </c>
      <c r="E13627" s="37" t="s">
        <v>4134</v>
      </c>
      <c r="F13627" s="41"/>
      <c r="G13627" s="27"/>
      <c r="H13627" s="27"/>
      <c r="I13627" s="27">
        <v>422022</v>
      </c>
      <c r="M13627" s="220">
        <f t="shared" si="212"/>
        <v>552680</v>
      </c>
    </row>
    <row r="13628" spans="1:13" ht="25.5" x14ac:dyDescent="0.2">
      <c r="A13628" s="35" t="s">
        <v>10320</v>
      </c>
      <c r="B13628" s="34" t="s">
        <v>10267</v>
      </c>
      <c r="C13628" s="45" t="s">
        <v>10328</v>
      </c>
      <c r="D13628" s="23" t="s">
        <v>5751</v>
      </c>
      <c r="E13628" s="23" t="s">
        <v>463</v>
      </c>
      <c r="F13628" s="40">
        <v>1</v>
      </c>
      <c r="G13628" s="25">
        <v>422022</v>
      </c>
      <c r="H13628" s="25">
        <v>422022</v>
      </c>
      <c r="I13628" s="25"/>
      <c r="J13628" s="58" t="e">
        <f>HYPERLINK("#"&amp;"Insumos"&amp;"!A"&amp;MATCH($B13628,#REF!,0),"Ins "&amp;$B13628)</f>
        <v>#REF!</v>
      </c>
      <c r="M13628" s="220"/>
    </row>
    <row r="13629" spans="1:13" ht="25.5" x14ac:dyDescent="0.2">
      <c r="A13629" s="36" t="s">
        <v>10321</v>
      </c>
      <c r="B13629" s="26" t="s">
        <v>6816</v>
      </c>
      <c r="C13629" s="79" t="s">
        <v>10329</v>
      </c>
      <c r="D13629" s="37" t="s">
        <v>5608</v>
      </c>
      <c r="E13629" s="37" t="s">
        <v>4134</v>
      </c>
      <c r="F13629" s="41"/>
      <c r="G13629" s="27"/>
      <c r="H13629" s="27"/>
      <c r="I13629" s="27">
        <v>422022</v>
      </c>
      <c r="M13629" s="220">
        <f t="shared" si="212"/>
        <v>552680</v>
      </c>
    </row>
    <row r="13630" spans="1:13" ht="25.5" x14ac:dyDescent="0.2">
      <c r="A13630" s="35" t="s">
        <v>10321</v>
      </c>
      <c r="B13630" s="34" t="s">
        <v>10268</v>
      </c>
      <c r="C13630" s="45" t="s">
        <v>10329</v>
      </c>
      <c r="D13630" s="23" t="s">
        <v>5751</v>
      </c>
      <c r="E13630" s="23" t="s">
        <v>463</v>
      </c>
      <c r="F13630" s="40">
        <v>1</v>
      </c>
      <c r="G13630" s="25">
        <v>422022</v>
      </c>
      <c r="H13630" s="25">
        <v>422022</v>
      </c>
      <c r="I13630" s="25"/>
      <c r="J13630" s="58" t="e">
        <f>HYPERLINK("#"&amp;"Insumos"&amp;"!A"&amp;MATCH($B13630,#REF!,0),"Ins "&amp;$B13630)</f>
        <v>#REF!</v>
      </c>
      <c r="M13630" s="220"/>
    </row>
    <row r="13631" spans="1:13" ht="216.75" x14ac:dyDescent="0.2">
      <c r="A13631" s="36" t="s">
        <v>10322</v>
      </c>
      <c r="B13631" s="26" t="s">
        <v>6816</v>
      </c>
      <c r="C13631" s="79" t="s">
        <v>10330</v>
      </c>
      <c r="D13631" s="37" t="s">
        <v>5608</v>
      </c>
      <c r="E13631" s="37" t="s">
        <v>4134</v>
      </c>
      <c r="F13631" s="41"/>
      <c r="G13631" s="27"/>
      <c r="H13631" s="27"/>
      <c r="I13631" s="27">
        <v>1949220</v>
      </c>
      <c r="M13631" s="220">
        <f t="shared" si="212"/>
        <v>2552699</v>
      </c>
    </row>
    <row r="13632" spans="1:13" ht="216.75" x14ac:dyDescent="0.2">
      <c r="A13632" s="35" t="s">
        <v>10322</v>
      </c>
      <c r="B13632" s="34" t="s">
        <v>10269</v>
      </c>
      <c r="C13632" s="45" t="s">
        <v>10330</v>
      </c>
      <c r="D13632" s="23" t="s">
        <v>5751</v>
      </c>
      <c r="E13632" s="23" t="s">
        <v>463</v>
      </c>
      <c r="F13632" s="40">
        <v>1</v>
      </c>
      <c r="G13632" s="25">
        <v>1949220</v>
      </c>
      <c r="H13632" s="25">
        <v>1949220</v>
      </c>
      <c r="I13632" s="25"/>
      <c r="J13632" s="58" t="e">
        <f>HYPERLINK("#"&amp;"Insumos"&amp;"!A"&amp;MATCH($B13632,#REF!,0),"Ins "&amp;$B13632)</f>
        <v>#REF!</v>
      </c>
      <c r="M13632" s="220"/>
    </row>
    <row r="13633" spans="1:13" ht="25.5" x14ac:dyDescent="0.2">
      <c r="A13633" s="36" t="s">
        <v>11357</v>
      </c>
      <c r="B13633" s="26" t="s">
        <v>6816</v>
      </c>
      <c r="C13633" s="79" t="s">
        <v>11358</v>
      </c>
      <c r="D13633" s="37" t="s">
        <v>5608</v>
      </c>
      <c r="E13633" s="37" t="s">
        <v>465</v>
      </c>
      <c r="F13633" s="41"/>
      <c r="G13633" s="27"/>
      <c r="H13633" s="27"/>
      <c r="I13633" s="27">
        <v>103150</v>
      </c>
      <c r="M13633" s="220">
        <f t="shared" si="212"/>
        <v>135085</v>
      </c>
    </row>
    <row r="13634" spans="1:13" x14ac:dyDescent="0.2">
      <c r="A13634" s="35" t="s">
        <v>11357</v>
      </c>
      <c r="B13634" s="1" t="s">
        <v>6296</v>
      </c>
      <c r="C13634" s="45" t="s">
        <v>6297</v>
      </c>
      <c r="D13634" s="23" t="s">
        <v>5751</v>
      </c>
      <c r="E13634" s="23" t="s">
        <v>4138</v>
      </c>
      <c r="F13634" s="40">
        <v>0.06</v>
      </c>
      <c r="G13634" s="25">
        <v>82364</v>
      </c>
      <c r="H13634" s="25">
        <v>4942</v>
      </c>
      <c r="I13634" s="25"/>
      <c r="M13634" s="220"/>
    </row>
    <row r="13635" spans="1:13" x14ac:dyDescent="0.2">
      <c r="A13635" s="35" t="s">
        <v>11357</v>
      </c>
      <c r="B13635" s="1" t="s">
        <v>6298</v>
      </c>
      <c r="C13635" s="45" t="s">
        <v>6299</v>
      </c>
      <c r="D13635" s="23" t="s">
        <v>5751</v>
      </c>
      <c r="E13635" s="23" t="s">
        <v>4138</v>
      </c>
      <c r="F13635" s="40">
        <v>0.23</v>
      </c>
      <c r="G13635" s="25">
        <v>59706</v>
      </c>
      <c r="H13635" s="25">
        <v>13732</v>
      </c>
      <c r="I13635" s="25"/>
      <c r="J13635" s="58" t="e">
        <f>HYPERLINK("#"&amp;"Insumos"&amp;"!A"&amp;MATCH($B13635,#REF!,0),"Ins "&amp;$B13635)</f>
        <v>#REF!</v>
      </c>
      <c r="M13635" s="220"/>
    </row>
    <row r="13636" spans="1:13" x14ac:dyDescent="0.2">
      <c r="A13636" s="35" t="s">
        <v>11357</v>
      </c>
      <c r="B13636" s="1" t="s">
        <v>5533</v>
      </c>
      <c r="C13636" s="45" t="s">
        <v>5892</v>
      </c>
      <c r="D13636" s="23" t="s">
        <v>977</v>
      </c>
      <c r="E13636" s="23" t="s">
        <v>4134</v>
      </c>
      <c r="F13636" s="40">
        <v>1</v>
      </c>
      <c r="G13636" s="25">
        <v>3623</v>
      </c>
      <c r="H13636" s="25">
        <v>3623</v>
      </c>
      <c r="I13636" s="25"/>
      <c r="J13636" s="58" t="e">
        <f>HYPERLINK("#"&amp;"Insumos"&amp;"!A"&amp;MATCH($B13636,#REF!,0),"Ins "&amp;$B13636)</f>
        <v>#REF!</v>
      </c>
      <c r="M13636" s="220"/>
    </row>
    <row r="13637" spans="1:13" x14ac:dyDescent="0.2">
      <c r="A13637" s="35" t="s">
        <v>11357</v>
      </c>
      <c r="B13637" s="1" t="s">
        <v>217</v>
      </c>
      <c r="C13637" s="45" t="s">
        <v>1018</v>
      </c>
      <c r="D13637" s="23" t="s">
        <v>5734</v>
      </c>
      <c r="E13637" s="23" t="s">
        <v>4141</v>
      </c>
      <c r="F13637" s="40">
        <v>1.4</v>
      </c>
      <c r="G13637" s="25">
        <v>57752</v>
      </c>
      <c r="H13637" s="25">
        <v>80853</v>
      </c>
      <c r="I13637" s="25"/>
      <c r="J13637" s="58" t="e">
        <f>HYPERLINK("#"&amp;"Insumos"&amp;"!A"&amp;MATCH($B13637,#REF!,0),"Ins "&amp;$B13637)</f>
        <v>#REF!</v>
      </c>
      <c r="M13637" s="220"/>
    </row>
    <row r="13638" spans="1:13" ht="25.5" x14ac:dyDescent="0.2">
      <c r="A13638" s="36" t="s">
        <v>11361</v>
      </c>
      <c r="B13638" s="26" t="s">
        <v>6816</v>
      </c>
      <c r="C13638" s="79" t="s">
        <v>11363</v>
      </c>
      <c r="D13638" s="37" t="s">
        <v>5608</v>
      </c>
      <c r="E13638" s="37" t="s">
        <v>464</v>
      </c>
      <c r="F13638" s="41"/>
      <c r="G13638" s="27"/>
      <c r="H13638" s="27"/>
      <c r="I13638" s="27">
        <v>83200</v>
      </c>
      <c r="M13638" s="220">
        <f t="shared" ref="M13638:M13696" si="213">ROUND(I13638*(1+$L$2),0)</f>
        <v>108959</v>
      </c>
    </row>
    <row r="13639" spans="1:13" ht="25.5" x14ac:dyDescent="0.2">
      <c r="A13639" s="35" t="s">
        <v>11361</v>
      </c>
      <c r="B13639" s="34" t="s">
        <v>11208</v>
      </c>
      <c r="C13639" s="45" t="s">
        <v>11359</v>
      </c>
      <c r="D13639" s="23" t="s">
        <v>5751</v>
      </c>
      <c r="E13639" s="23" t="s">
        <v>464</v>
      </c>
      <c r="F13639" s="40">
        <v>1</v>
      </c>
      <c r="G13639" s="25">
        <v>83200</v>
      </c>
      <c r="H13639" s="25">
        <v>83200</v>
      </c>
      <c r="I13639" s="25"/>
      <c r="M13639" s="220"/>
    </row>
    <row r="13640" spans="1:13" ht="38.25" x14ac:dyDescent="0.2">
      <c r="A13640" s="36" t="s">
        <v>11362</v>
      </c>
      <c r="B13640" s="26" t="s">
        <v>6816</v>
      </c>
      <c r="C13640" s="79" t="s">
        <v>11364</v>
      </c>
      <c r="D13640" s="37" t="s">
        <v>5608</v>
      </c>
      <c r="E13640" s="37" t="s">
        <v>464</v>
      </c>
      <c r="F13640" s="41"/>
      <c r="G13640" s="27"/>
      <c r="H13640" s="27"/>
      <c r="I13640" s="27">
        <v>126235</v>
      </c>
      <c r="M13640" s="220">
        <f t="shared" si="213"/>
        <v>165317</v>
      </c>
    </row>
    <row r="13641" spans="1:13" ht="25.5" x14ac:dyDescent="0.2">
      <c r="A13641" s="35" t="s">
        <v>11362</v>
      </c>
      <c r="B13641" s="34" t="s">
        <v>11209</v>
      </c>
      <c r="C13641" s="45" t="s">
        <v>11360</v>
      </c>
      <c r="D13641" s="23" t="s">
        <v>5751</v>
      </c>
      <c r="E13641" s="23" t="s">
        <v>464</v>
      </c>
      <c r="F13641" s="40">
        <v>1</v>
      </c>
      <c r="G13641" s="25">
        <v>126235</v>
      </c>
      <c r="H13641" s="25">
        <v>126235</v>
      </c>
      <c r="I13641" s="25"/>
      <c r="M13641" s="220"/>
    </row>
    <row r="13642" spans="1:13" ht="242.25" x14ac:dyDescent="0.2">
      <c r="A13642" s="36" t="s">
        <v>11409</v>
      </c>
      <c r="B13642" s="26" t="s">
        <v>6816</v>
      </c>
      <c r="C13642" s="79" t="s">
        <v>11410</v>
      </c>
      <c r="D13642" s="37" t="s">
        <v>5608</v>
      </c>
      <c r="E13642" s="37" t="s">
        <v>4134</v>
      </c>
      <c r="F13642" s="41"/>
      <c r="G13642" s="27"/>
      <c r="H13642" s="27"/>
      <c r="I13642" s="27">
        <v>3536000</v>
      </c>
      <c r="M13642" s="220">
        <f t="shared" si="213"/>
        <v>4630746</v>
      </c>
    </row>
    <row r="13643" spans="1:13" ht="38.25" x14ac:dyDescent="0.2">
      <c r="A13643" s="35" t="s">
        <v>11409</v>
      </c>
      <c r="B13643" s="34" t="s">
        <v>11210</v>
      </c>
      <c r="C13643" s="45" t="s">
        <v>11411</v>
      </c>
      <c r="D13643" s="23" t="s">
        <v>5751</v>
      </c>
      <c r="E13643" s="23" t="s">
        <v>11151</v>
      </c>
      <c r="F13643" s="40">
        <v>1</v>
      </c>
      <c r="G13643" s="25">
        <v>3536000</v>
      </c>
      <c r="H13643" s="25">
        <v>3536000</v>
      </c>
      <c r="I13643" s="25"/>
      <c r="M13643" s="220"/>
    </row>
    <row r="13644" spans="1:13" ht="76.5" x14ac:dyDescent="0.2">
      <c r="A13644" s="36" t="s">
        <v>11952</v>
      </c>
      <c r="B13644" s="26" t="s">
        <v>6816</v>
      </c>
      <c r="C13644" s="79" t="s">
        <v>11953</v>
      </c>
      <c r="D13644" s="37" t="s">
        <v>5608</v>
      </c>
      <c r="E13644" s="37" t="s">
        <v>4134</v>
      </c>
      <c r="F13644" s="41"/>
      <c r="G13644" s="27"/>
      <c r="H13644" s="27"/>
      <c r="I13644" s="27">
        <v>694909</v>
      </c>
      <c r="M13644" s="220">
        <f t="shared" si="213"/>
        <v>910053</v>
      </c>
    </row>
    <row r="13645" spans="1:13" x14ac:dyDescent="0.2">
      <c r="A13645" s="35" t="s">
        <v>11952</v>
      </c>
      <c r="B13645" s="34" t="s">
        <v>5574</v>
      </c>
      <c r="C13645" s="45" t="s">
        <v>972</v>
      </c>
      <c r="D13645" s="23" t="s">
        <v>5734</v>
      </c>
      <c r="E13645" s="23" t="s">
        <v>4141</v>
      </c>
      <c r="F13645" s="40">
        <v>1</v>
      </c>
      <c r="G13645" s="25">
        <v>41004</v>
      </c>
      <c r="H13645" s="25">
        <v>41004</v>
      </c>
      <c r="I13645" s="25"/>
      <c r="M13645" s="220"/>
    </row>
    <row r="13646" spans="1:13" x14ac:dyDescent="0.2">
      <c r="A13646" s="35" t="s">
        <v>11952</v>
      </c>
      <c r="B13646" s="34" t="s">
        <v>5575</v>
      </c>
      <c r="C13646" s="45" t="s">
        <v>974</v>
      </c>
      <c r="D13646" s="23" t="s">
        <v>5734</v>
      </c>
      <c r="E13646" s="23" t="s">
        <v>4141</v>
      </c>
      <c r="F13646" s="40">
        <v>1.8</v>
      </c>
      <c r="G13646" s="25">
        <v>41004</v>
      </c>
      <c r="H13646" s="25">
        <v>73807</v>
      </c>
      <c r="I13646" s="25"/>
      <c r="J13646" s="58" t="e">
        <f>HYPERLINK("#"&amp;"Insumos"&amp;"!A"&amp;MATCH($B13646,#REF!,0),"Ins "&amp;$B13646)</f>
        <v>#REF!</v>
      </c>
      <c r="M13646" s="220"/>
    </row>
    <row r="13647" spans="1:13" x14ac:dyDescent="0.2">
      <c r="A13647" s="35" t="s">
        <v>11952</v>
      </c>
      <c r="B13647" s="1" t="s">
        <v>263</v>
      </c>
      <c r="C13647" s="45" t="s">
        <v>696</v>
      </c>
      <c r="D13647" s="23" t="s">
        <v>5534</v>
      </c>
      <c r="E13647" s="23" t="s">
        <v>4140</v>
      </c>
      <c r="F13647" s="40">
        <v>8.1600000000000006E-2</v>
      </c>
      <c r="G13647" s="25">
        <v>187426</v>
      </c>
      <c r="H13647" s="25">
        <v>15294</v>
      </c>
      <c r="I13647" s="25"/>
      <c r="J13647" s="58" t="e">
        <f>HYPERLINK("#"&amp;"Insumos"&amp;"!A"&amp;MATCH($B13647,#REF!,0),"Ins "&amp;$B13647)</f>
        <v>#REF!</v>
      </c>
      <c r="M13647" s="220"/>
    </row>
    <row r="13648" spans="1:13" x14ac:dyDescent="0.2">
      <c r="A13648" s="35" t="s">
        <v>11952</v>
      </c>
      <c r="B13648" s="1" t="s">
        <v>5533</v>
      </c>
      <c r="C13648" s="45" t="s">
        <v>5892</v>
      </c>
      <c r="D13648" s="23" t="s">
        <v>977</v>
      </c>
      <c r="E13648" s="23" t="s">
        <v>4134</v>
      </c>
      <c r="F13648" s="40">
        <v>0.05</v>
      </c>
      <c r="G13648" s="25">
        <v>3623</v>
      </c>
      <c r="H13648" s="25">
        <v>181</v>
      </c>
      <c r="I13648" s="25"/>
      <c r="J13648" s="58" t="e">
        <f>HYPERLINK("#"&amp;"Insumos"&amp;"!A"&amp;MATCH($B13648,#REF!,0),"Ins "&amp;$B13648)</f>
        <v>#REF!</v>
      </c>
      <c r="M13648" s="220"/>
    </row>
    <row r="13649" spans="1:13" x14ac:dyDescent="0.2">
      <c r="A13649" s="35" t="s">
        <v>11952</v>
      </c>
      <c r="B13649" s="1" t="s">
        <v>4567</v>
      </c>
      <c r="C13649" s="45" t="s">
        <v>1430</v>
      </c>
      <c r="D13649" s="23" t="s">
        <v>5751</v>
      </c>
      <c r="E13649" s="23" t="s">
        <v>4138</v>
      </c>
      <c r="F13649" s="40">
        <v>0.23100000000000001</v>
      </c>
      <c r="G13649" s="25">
        <v>127192</v>
      </c>
      <c r="H13649" s="25">
        <v>29381</v>
      </c>
      <c r="I13649" s="25"/>
      <c r="J13649" s="58" t="e">
        <f>HYPERLINK("#"&amp;"Insumos"&amp;"!A"&amp;MATCH($B13649,#REF!,0),"Ins "&amp;$B13649)</f>
        <v>#REF!</v>
      </c>
      <c r="M13649" s="220"/>
    </row>
    <row r="13650" spans="1:13" x14ac:dyDescent="0.2">
      <c r="A13650" s="35" t="s">
        <v>11952</v>
      </c>
      <c r="B13650" s="1" t="s">
        <v>4576</v>
      </c>
      <c r="C13650" s="45" t="s">
        <v>1438</v>
      </c>
      <c r="D13650" s="23" t="s">
        <v>5751</v>
      </c>
      <c r="E13650" s="23" t="s">
        <v>4138</v>
      </c>
      <c r="F13650" s="40">
        <v>1.3859999999999999</v>
      </c>
      <c r="G13650" s="25">
        <v>97329</v>
      </c>
      <c r="H13650" s="25">
        <v>134898</v>
      </c>
      <c r="I13650" s="25"/>
      <c r="J13650" s="58" t="e">
        <f>HYPERLINK("#"&amp;"Insumos"&amp;"!A"&amp;MATCH($B13650,#REF!,0),"Ins "&amp;$B13650)</f>
        <v>#REF!</v>
      </c>
      <c r="M13650" s="220"/>
    </row>
    <row r="13651" spans="1:13" x14ac:dyDescent="0.2">
      <c r="A13651" s="35" t="s">
        <v>11952</v>
      </c>
      <c r="B13651" s="1" t="s">
        <v>4577</v>
      </c>
      <c r="C13651" s="45" t="s">
        <v>1439</v>
      </c>
      <c r="D13651" s="23" t="s">
        <v>5751</v>
      </c>
      <c r="E13651" s="23" t="s">
        <v>4138</v>
      </c>
      <c r="F13651" s="40">
        <v>0.185</v>
      </c>
      <c r="G13651" s="25">
        <v>194252</v>
      </c>
      <c r="H13651" s="25">
        <v>35937</v>
      </c>
      <c r="I13651" s="25"/>
      <c r="J13651" s="58" t="e">
        <f>HYPERLINK("#"&amp;"Insumos"&amp;"!A"&amp;MATCH($B13651,#REF!,0),"Ins "&amp;$B13651)</f>
        <v>#REF!</v>
      </c>
      <c r="M13651" s="220"/>
    </row>
    <row r="13652" spans="1:13" x14ac:dyDescent="0.2">
      <c r="A13652" s="35" t="s">
        <v>11952</v>
      </c>
      <c r="B13652" s="1" t="s">
        <v>5007</v>
      </c>
      <c r="C13652" s="45" t="s">
        <v>720</v>
      </c>
      <c r="D13652" s="23" t="s">
        <v>5751</v>
      </c>
      <c r="E13652" s="23" t="s">
        <v>4134</v>
      </c>
      <c r="F13652" s="40">
        <v>2.2999999999999998</v>
      </c>
      <c r="G13652" s="25">
        <v>1897</v>
      </c>
      <c r="H13652" s="25">
        <v>4363</v>
      </c>
      <c r="I13652" s="25"/>
      <c r="J13652" s="58" t="e">
        <f>HYPERLINK("#"&amp;"Insumos"&amp;"!A"&amp;MATCH($B13652,#REF!,0),"Ins "&amp;$B13652)</f>
        <v>#REF!</v>
      </c>
      <c r="M13652" s="220"/>
    </row>
    <row r="13653" spans="1:13" x14ac:dyDescent="0.2">
      <c r="A13653" s="35" t="s">
        <v>11952</v>
      </c>
      <c r="B13653" s="1" t="s">
        <v>5164</v>
      </c>
      <c r="C13653" s="45" t="s">
        <v>160</v>
      </c>
      <c r="D13653" s="23" t="s">
        <v>5751</v>
      </c>
      <c r="E13653" s="23" t="s">
        <v>4134</v>
      </c>
      <c r="F13653" s="40">
        <v>4</v>
      </c>
      <c r="G13653" s="25">
        <v>5121</v>
      </c>
      <c r="H13653" s="25">
        <v>20484</v>
      </c>
      <c r="I13653" s="25"/>
      <c r="J13653" s="58" t="e">
        <f>HYPERLINK("#"&amp;"Insumos"&amp;"!A"&amp;MATCH($B13653,#REF!,0),"Ins "&amp;$B13653)</f>
        <v>#REF!</v>
      </c>
      <c r="M13653" s="220"/>
    </row>
    <row r="13654" spans="1:13" x14ac:dyDescent="0.2">
      <c r="A13654" s="35" t="s">
        <v>11952</v>
      </c>
      <c r="B13654" s="34" t="s">
        <v>11910</v>
      </c>
      <c r="C13654" s="45" t="s">
        <v>11951</v>
      </c>
      <c r="D13654" s="23" t="s">
        <v>5751</v>
      </c>
      <c r="E13654" s="23" t="s">
        <v>4134</v>
      </c>
      <c r="F13654" s="40">
        <v>1</v>
      </c>
      <c r="G13654" s="25">
        <v>339560</v>
      </c>
      <c r="H13654" s="25">
        <v>339560</v>
      </c>
      <c r="I13654" s="25"/>
      <c r="J13654" s="58" t="e">
        <f>HYPERLINK("#"&amp;"Insumos"&amp;"!A"&amp;MATCH($B13654,#REF!,0),"Ins "&amp;$B13654)</f>
        <v>#REF!</v>
      </c>
      <c r="M13654" s="220"/>
    </row>
    <row r="13655" spans="1:13" ht="63.75" x14ac:dyDescent="0.2">
      <c r="A13655" s="36" t="s">
        <v>12643</v>
      </c>
      <c r="B13655" s="26" t="s">
        <v>6816</v>
      </c>
      <c r="C13655" s="79" t="s">
        <v>12645</v>
      </c>
      <c r="D13655" s="37" t="s">
        <v>5608</v>
      </c>
      <c r="E13655" s="37" t="s">
        <v>465</v>
      </c>
      <c r="F13655" s="41"/>
      <c r="G13655" s="27"/>
      <c r="H13655" s="27"/>
      <c r="I13655" s="27">
        <v>2082000</v>
      </c>
      <c r="M13655" s="220">
        <f t="shared" si="213"/>
        <v>2726587</v>
      </c>
    </row>
    <row r="13656" spans="1:13" ht="63.75" x14ac:dyDescent="0.2">
      <c r="A13656" s="35" t="s">
        <v>12643</v>
      </c>
      <c r="B13656" s="34" t="s">
        <v>12629</v>
      </c>
      <c r="C13656" s="45" t="s">
        <v>12644</v>
      </c>
      <c r="D13656" s="23" t="s">
        <v>5751</v>
      </c>
      <c r="E13656" s="23" t="s">
        <v>219</v>
      </c>
      <c r="F13656" s="40">
        <v>1</v>
      </c>
      <c r="G13656" s="25">
        <v>2082000</v>
      </c>
      <c r="H13656" s="25">
        <v>2082000</v>
      </c>
      <c r="I13656" s="25"/>
      <c r="M13656" s="220"/>
    </row>
    <row r="13657" spans="1:13" ht="51" x14ac:dyDescent="0.2">
      <c r="A13657" s="36" t="s">
        <v>12656</v>
      </c>
      <c r="B13657" s="26" t="s">
        <v>6816</v>
      </c>
      <c r="C13657" s="79" t="s">
        <v>12655</v>
      </c>
      <c r="D13657" s="37" t="s">
        <v>5608</v>
      </c>
      <c r="E13657" s="37" t="s">
        <v>4134</v>
      </c>
      <c r="F13657" s="41"/>
      <c r="G13657" s="27"/>
      <c r="H13657" s="27"/>
      <c r="I13657" s="27">
        <v>144294</v>
      </c>
      <c r="M13657" s="220">
        <f t="shared" si="213"/>
        <v>188967</v>
      </c>
    </row>
    <row r="13658" spans="1:13" x14ac:dyDescent="0.2">
      <c r="A13658" s="35" t="s">
        <v>12656</v>
      </c>
      <c r="B13658" s="34" t="s">
        <v>5533</v>
      </c>
      <c r="C13658" s="45" t="s">
        <v>5892</v>
      </c>
      <c r="D13658" s="23" t="s">
        <v>977</v>
      </c>
      <c r="E13658" s="23" t="s">
        <v>4134</v>
      </c>
      <c r="F13658" s="40">
        <v>0.3</v>
      </c>
      <c r="G13658" s="25">
        <v>3623</v>
      </c>
      <c r="H13658" s="25">
        <v>1087</v>
      </c>
      <c r="I13658" s="25"/>
      <c r="M13658" s="220"/>
    </row>
    <row r="13659" spans="1:13" ht="25.5" x14ac:dyDescent="0.2">
      <c r="A13659" s="35" t="s">
        <v>12656</v>
      </c>
      <c r="B13659" s="34" t="s">
        <v>597</v>
      </c>
      <c r="C13659" s="45" t="s">
        <v>8738</v>
      </c>
      <c r="D13659" s="23" t="s">
        <v>5534</v>
      </c>
      <c r="E13659" s="23" t="s">
        <v>8737</v>
      </c>
      <c r="F13659" s="40">
        <v>0.1</v>
      </c>
      <c r="G13659" s="25">
        <v>17302</v>
      </c>
      <c r="H13659" s="25">
        <v>1730</v>
      </c>
      <c r="I13659" s="25"/>
      <c r="J13659" s="58" t="e">
        <f>HYPERLINK("#"&amp;"Insumos"&amp;"!A"&amp;MATCH($B13659,#REF!,0),"Ins "&amp;$B13659)</f>
        <v>#REF!</v>
      </c>
      <c r="M13659" s="220"/>
    </row>
    <row r="13660" spans="1:13" x14ac:dyDescent="0.2">
      <c r="A13660" s="35" t="s">
        <v>12656</v>
      </c>
      <c r="B13660" s="1" t="s">
        <v>139</v>
      </c>
      <c r="C13660" s="45" t="s">
        <v>155</v>
      </c>
      <c r="D13660" s="23" t="s">
        <v>5534</v>
      </c>
      <c r="E13660" s="23" t="s">
        <v>4140</v>
      </c>
      <c r="F13660" s="40">
        <v>1.4999999999999999E-2</v>
      </c>
      <c r="G13660" s="25">
        <v>86632</v>
      </c>
      <c r="H13660" s="25">
        <v>1299</v>
      </c>
      <c r="I13660" s="25"/>
      <c r="J13660" s="58" t="e">
        <f>HYPERLINK("#"&amp;"Insumos"&amp;"!A"&amp;MATCH($B13660,#REF!,0),"Ins "&amp;$B13660)</f>
        <v>#REF!</v>
      </c>
      <c r="M13660" s="220"/>
    </row>
    <row r="13661" spans="1:13" x14ac:dyDescent="0.2">
      <c r="A13661" s="35" t="s">
        <v>12656</v>
      </c>
      <c r="B13661" s="1" t="s">
        <v>5575</v>
      </c>
      <c r="C13661" s="45" t="s">
        <v>974</v>
      </c>
      <c r="D13661" s="23" t="s">
        <v>5734</v>
      </c>
      <c r="E13661" s="23" t="s">
        <v>4141</v>
      </c>
      <c r="F13661" s="40">
        <v>1</v>
      </c>
      <c r="G13661" s="25">
        <v>41004</v>
      </c>
      <c r="H13661" s="25">
        <v>41004</v>
      </c>
      <c r="I13661" s="25"/>
      <c r="J13661" s="58" t="e">
        <f>HYPERLINK("#"&amp;"Insumos"&amp;"!A"&amp;MATCH($B13661,#REF!,0),"Ins "&amp;$B13661)</f>
        <v>#REF!</v>
      </c>
      <c r="M13661" s="220"/>
    </row>
    <row r="13662" spans="1:13" x14ac:dyDescent="0.2">
      <c r="A13662" s="35" t="s">
        <v>12656</v>
      </c>
      <c r="B13662" s="1" t="s">
        <v>5007</v>
      </c>
      <c r="C13662" s="45" t="s">
        <v>720</v>
      </c>
      <c r="D13662" s="23" t="s">
        <v>5751</v>
      </c>
      <c r="E13662" s="23" t="s">
        <v>4134</v>
      </c>
      <c r="F13662" s="40">
        <v>1</v>
      </c>
      <c r="G13662" s="25">
        <v>1897</v>
      </c>
      <c r="H13662" s="25">
        <v>1897</v>
      </c>
      <c r="I13662" s="25"/>
      <c r="J13662" s="58" t="e">
        <f>HYPERLINK("#"&amp;"Insumos"&amp;"!A"&amp;MATCH($B13662,#REF!,0),"Ins "&amp;$B13662)</f>
        <v>#REF!</v>
      </c>
      <c r="M13662" s="220"/>
    </row>
    <row r="13663" spans="1:13" x14ac:dyDescent="0.2">
      <c r="A13663" s="35" t="s">
        <v>12656</v>
      </c>
      <c r="B13663" s="34" t="s">
        <v>12631</v>
      </c>
      <c r="C13663" s="45" t="s">
        <v>12657</v>
      </c>
      <c r="D13663" s="23" t="s">
        <v>5751</v>
      </c>
      <c r="E13663" s="23" t="s">
        <v>4134</v>
      </c>
      <c r="F13663" s="40">
        <v>1</v>
      </c>
      <c r="G13663" s="25">
        <v>70000</v>
      </c>
      <c r="H13663" s="25">
        <v>70000</v>
      </c>
      <c r="I13663" s="25"/>
      <c r="J13663" s="58" t="e">
        <f>HYPERLINK("#"&amp;"Insumos"&amp;"!A"&amp;MATCH($B13663,#REF!,0),"Ins "&amp;$B13663)</f>
        <v>#REF!</v>
      </c>
      <c r="M13663" s="220"/>
    </row>
    <row r="13664" spans="1:13" x14ac:dyDescent="0.2">
      <c r="A13664" s="35" t="s">
        <v>12656</v>
      </c>
      <c r="B13664" s="34" t="s">
        <v>9030</v>
      </c>
      <c r="C13664" s="45" t="s">
        <v>9091</v>
      </c>
      <c r="D13664" s="23" t="s">
        <v>5751</v>
      </c>
      <c r="E13664" s="23" t="s">
        <v>9092</v>
      </c>
      <c r="F13664" s="40">
        <v>2E-3</v>
      </c>
      <c r="G13664" s="25">
        <v>2206969</v>
      </c>
      <c r="H13664" s="25">
        <v>4414</v>
      </c>
      <c r="I13664" s="25"/>
      <c r="J13664" s="58" t="e">
        <f>HYPERLINK("#"&amp;"Insumos"&amp;"!A"&amp;MATCH($B13664,#REF!,0),"Ins "&amp;$B13664)</f>
        <v>#REF!</v>
      </c>
      <c r="M13664" s="220"/>
    </row>
    <row r="13665" spans="1:13" x14ac:dyDescent="0.2">
      <c r="A13665" s="35" t="s">
        <v>12656</v>
      </c>
      <c r="B13665" s="34" t="s">
        <v>9032</v>
      </c>
      <c r="C13665" s="45" t="s">
        <v>9094</v>
      </c>
      <c r="D13665" s="23" t="s">
        <v>5751</v>
      </c>
      <c r="E13665" s="23" t="s">
        <v>69</v>
      </c>
      <c r="F13665" s="40">
        <v>0.75</v>
      </c>
      <c r="G13665" s="25">
        <v>13021</v>
      </c>
      <c r="H13665" s="25">
        <v>9766</v>
      </c>
      <c r="I13665" s="25"/>
      <c r="J13665" s="58" t="e">
        <f>HYPERLINK("#"&amp;"Insumos"&amp;"!A"&amp;MATCH($B13665,#REF!,0),"Ins "&amp;$B13665)</f>
        <v>#REF!</v>
      </c>
      <c r="M13665" s="220"/>
    </row>
    <row r="13666" spans="1:13" x14ac:dyDescent="0.2">
      <c r="A13666" s="35" t="s">
        <v>12656</v>
      </c>
      <c r="B13666" s="1" t="s">
        <v>9033</v>
      </c>
      <c r="C13666" s="45" t="s">
        <v>9095</v>
      </c>
      <c r="D13666" s="23" t="s">
        <v>5751</v>
      </c>
      <c r="E13666" s="23" t="s">
        <v>72</v>
      </c>
      <c r="F13666" s="40">
        <v>4</v>
      </c>
      <c r="G13666" s="25">
        <v>985</v>
      </c>
      <c r="H13666" s="25">
        <v>3940</v>
      </c>
      <c r="I13666" s="25"/>
      <c r="J13666" s="58" t="e">
        <f>HYPERLINK("#"&amp;"Insumos"&amp;"!A"&amp;MATCH($B13666,#REF!,0),"Ins "&amp;$B13666)</f>
        <v>#REF!</v>
      </c>
      <c r="M13666" s="220"/>
    </row>
    <row r="13667" spans="1:13" x14ac:dyDescent="0.2">
      <c r="A13667" s="35" t="s">
        <v>12656</v>
      </c>
      <c r="B13667" s="1" t="s">
        <v>9034</v>
      </c>
      <c r="C13667" s="45" t="s">
        <v>9096</v>
      </c>
      <c r="D13667" s="23" t="s">
        <v>5751</v>
      </c>
      <c r="E13667" s="23" t="s">
        <v>72</v>
      </c>
      <c r="F13667" s="40">
        <v>4</v>
      </c>
      <c r="G13667" s="25">
        <v>985</v>
      </c>
      <c r="H13667" s="25">
        <v>3940</v>
      </c>
      <c r="I13667" s="25"/>
      <c r="J13667" s="58" t="e">
        <f>HYPERLINK("#"&amp;"Insumos"&amp;"!A"&amp;MATCH($B13667,#REF!,0),"Ins "&amp;$B13667)</f>
        <v>#REF!</v>
      </c>
      <c r="M13667" s="220"/>
    </row>
    <row r="13668" spans="1:13" x14ac:dyDescent="0.2">
      <c r="A13668" s="35" t="s">
        <v>12656</v>
      </c>
      <c r="B13668" s="1" t="s">
        <v>5370</v>
      </c>
      <c r="C13668" s="45" t="s">
        <v>567</v>
      </c>
      <c r="D13668" s="23" t="s">
        <v>5751</v>
      </c>
      <c r="E13668" s="23" t="s">
        <v>4138</v>
      </c>
      <c r="F13668" s="40">
        <v>0.3</v>
      </c>
      <c r="G13668" s="25">
        <v>12500</v>
      </c>
      <c r="H13668" s="25">
        <v>3750</v>
      </c>
      <c r="I13668" s="25"/>
      <c r="J13668" s="58" t="e">
        <f>HYPERLINK("#"&amp;"Insumos"&amp;"!A"&amp;MATCH($B13668,#REF!,0),"Ins "&amp;$B13668)</f>
        <v>#REF!</v>
      </c>
      <c r="M13668" s="220"/>
    </row>
    <row r="13669" spans="1:13" x14ac:dyDescent="0.2">
      <c r="A13669" s="35" t="s">
        <v>12656</v>
      </c>
      <c r="B13669" s="1" t="s">
        <v>9031</v>
      </c>
      <c r="C13669" s="45" t="s">
        <v>9093</v>
      </c>
      <c r="D13669" s="23" t="s">
        <v>5751</v>
      </c>
      <c r="E13669" s="23" t="s">
        <v>8514</v>
      </c>
      <c r="F13669" s="40">
        <v>0.01</v>
      </c>
      <c r="G13669" s="25">
        <v>40095</v>
      </c>
      <c r="H13669" s="25">
        <v>401</v>
      </c>
      <c r="I13669" s="25"/>
      <c r="J13669" s="58" t="e">
        <f>HYPERLINK("#"&amp;"Insumos"&amp;"!A"&amp;MATCH($B13669,#REF!,0),"Ins "&amp;$B13669)</f>
        <v>#REF!</v>
      </c>
      <c r="M13669" s="220"/>
    </row>
    <row r="13670" spans="1:13" x14ac:dyDescent="0.2">
      <c r="A13670" s="35" t="s">
        <v>12656</v>
      </c>
      <c r="B13670" s="34" t="s">
        <v>9035</v>
      </c>
      <c r="C13670" s="45" t="s">
        <v>9097</v>
      </c>
      <c r="D13670" s="23" t="s">
        <v>5751</v>
      </c>
      <c r="E13670" s="23" t="s">
        <v>72</v>
      </c>
      <c r="F13670" s="40">
        <v>0.05</v>
      </c>
      <c r="G13670" s="25">
        <v>21329</v>
      </c>
      <c r="H13670" s="25">
        <v>1066</v>
      </c>
      <c r="I13670" s="25"/>
      <c r="J13670" s="58" t="e">
        <f>HYPERLINK("#"&amp;"Insumos"&amp;"!A"&amp;MATCH($B13670,#REF!,0),"Ins "&amp;$B13670)</f>
        <v>#REF!</v>
      </c>
      <c r="M13670" s="220"/>
    </row>
    <row r="13671" spans="1:13" s="176" customFormat="1" ht="40.15" customHeight="1" x14ac:dyDescent="0.2">
      <c r="A13671" s="170" t="s">
        <v>4108</v>
      </c>
      <c r="B13671" s="171"/>
      <c r="C13671" s="172" t="s">
        <v>220</v>
      </c>
      <c r="D13671" s="173" t="s">
        <v>5607</v>
      </c>
      <c r="E13671" s="173"/>
      <c r="F13671" s="174"/>
      <c r="G13671" s="175"/>
      <c r="H13671" s="175"/>
      <c r="I13671" s="175"/>
      <c r="M13671" s="220"/>
    </row>
    <row r="13672" spans="1:13" ht="76.5" x14ac:dyDescent="0.2">
      <c r="A13672" s="36" t="s">
        <v>3211</v>
      </c>
      <c r="B13672" s="26" t="s">
        <v>6816</v>
      </c>
      <c r="C13672" s="79" t="s">
        <v>9890</v>
      </c>
      <c r="D13672" s="37" t="s">
        <v>5608</v>
      </c>
      <c r="E13672" s="37" t="s">
        <v>4134</v>
      </c>
      <c r="F13672" s="41"/>
      <c r="G13672" s="27"/>
      <c r="H13672" s="27"/>
      <c r="I13672" s="27">
        <v>257746</v>
      </c>
      <c r="M13672" s="220">
        <f t="shared" si="213"/>
        <v>337544</v>
      </c>
    </row>
    <row r="13673" spans="1:13" x14ac:dyDescent="0.2">
      <c r="A13673" s="35" t="s">
        <v>3211</v>
      </c>
      <c r="B13673" s="1" t="s">
        <v>5604</v>
      </c>
      <c r="C13673" s="45" t="s">
        <v>540</v>
      </c>
      <c r="D13673" s="23" t="s">
        <v>5585</v>
      </c>
      <c r="E13673" s="23" t="s">
        <v>466</v>
      </c>
      <c r="F13673" s="40">
        <v>5.0000000000000001E-3</v>
      </c>
      <c r="G13673" s="25">
        <v>531559</v>
      </c>
      <c r="H13673" s="25">
        <v>2658</v>
      </c>
      <c r="I13673" s="25"/>
      <c r="M13673" s="220"/>
    </row>
    <row r="13674" spans="1:13" x14ac:dyDescent="0.2">
      <c r="A13674" s="35" t="s">
        <v>3211</v>
      </c>
      <c r="B13674" s="1" t="s">
        <v>5572</v>
      </c>
      <c r="C13674" s="45" t="s">
        <v>971</v>
      </c>
      <c r="D13674" s="23" t="s">
        <v>5734</v>
      </c>
      <c r="E13674" s="23" t="s">
        <v>4141</v>
      </c>
      <c r="F13674" s="40">
        <v>1.52</v>
      </c>
      <c r="G13674" s="25">
        <v>37863</v>
      </c>
      <c r="H13674" s="25">
        <v>57552</v>
      </c>
      <c r="I13674" s="25"/>
      <c r="J13674" s="58" t="e">
        <f>HYPERLINK("#"&amp;"Insumos"&amp;"!A"&amp;MATCH($B13674,#REF!,0),"Ins "&amp;$B13674)</f>
        <v>#REF!</v>
      </c>
      <c r="M13674" s="220"/>
    </row>
    <row r="13675" spans="1:13" x14ac:dyDescent="0.2">
      <c r="A13675" s="35" t="s">
        <v>3211</v>
      </c>
      <c r="B13675" s="1" t="s">
        <v>263</v>
      </c>
      <c r="C13675" s="45" t="s">
        <v>696</v>
      </c>
      <c r="D13675" s="23" t="s">
        <v>5534</v>
      </c>
      <c r="E13675" s="23" t="s">
        <v>4140</v>
      </c>
      <c r="F13675" s="40">
        <v>1.77E-2</v>
      </c>
      <c r="G13675" s="25">
        <v>187426</v>
      </c>
      <c r="H13675" s="25">
        <v>3317</v>
      </c>
      <c r="I13675" s="25"/>
      <c r="J13675" s="58" t="e">
        <f>HYPERLINK("#"&amp;"Insumos"&amp;"!A"&amp;MATCH($B13675,#REF!,0),"Ins "&amp;$B13675)</f>
        <v>#REF!</v>
      </c>
      <c r="M13675" s="220"/>
    </row>
    <row r="13676" spans="1:13" ht="25.5" x14ac:dyDescent="0.2">
      <c r="A13676" s="35" t="s">
        <v>3211</v>
      </c>
      <c r="B13676" s="1" t="s">
        <v>4559</v>
      </c>
      <c r="C13676" s="45" t="s">
        <v>9471</v>
      </c>
      <c r="D13676" s="23" t="s">
        <v>5751</v>
      </c>
      <c r="E13676" s="23" t="s">
        <v>4138</v>
      </c>
      <c r="F13676" s="40">
        <v>1.6E-2</v>
      </c>
      <c r="G13676" s="25">
        <v>140296</v>
      </c>
      <c r="H13676" s="25">
        <v>2245</v>
      </c>
      <c r="I13676" s="25"/>
      <c r="J13676" s="58" t="e">
        <f>HYPERLINK("#"&amp;"Insumos"&amp;"!A"&amp;MATCH($B13676,#REF!,0),"Ins "&amp;$B13676)</f>
        <v>#REF!</v>
      </c>
      <c r="M13676" s="220"/>
    </row>
    <row r="13677" spans="1:13" x14ac:dyDescent="0.2">
      <c r="A13677" s="35" t="s">
        <v>3211</v>
      </c>
      <c r="B13677" s="1" t="s">
        <v>4560</v>
      </c>
      <c r="C13677" s="45" t="s">
        <v>8792</v>
      </c>
      <c r="D13677" s="23" t="s">
        <v>5751</v>
      </c>
      <c r="E13677" s="23" t="s">
        <v>4138</v>
      </c>
      <c r="F13677" s="40">
        <v>2.5999999999999999E-2</v>
      </c>
      <c r="G13677" s="25">
        <v>126880</v>
      </c>
      <c r="H13677" s="25">
        <v>3299</v>
      </c>
      <c r="I13677" s="25"/>
      <c r="J13677" s="58" t="e">
        <f>HYPERLINK("#"&amp;"Insumos"&amp;"!A"&amp;MATCH($B13677,#REF!,0),"Ins "&amp;$B13677)</f>
        <v>#REF!</v>
      </c>
      <c r="M13677" s="220"/>
    </row>
    <row r="13678" spans="1:13" x14ac:dyDescent="0.2">
      <c r="A13678" s="35" t="s">
        <v>3211</v>
      </c>
      <c r="B13678" s="1" t="s">
        <v>5007</v>
      </c>
      <c r="C13678" s="45" t="s">
        <v>720</v>
      </c>
      <c r="D13678" s="23" t="s">
        <v>5751</v>
      </c>
      <c r="E13678" s="23" t="s">
        <v>4134</v>
      </c>
      <c r="F13678" s="40">
        <v>1.6</v>
      </c>
      <c r="G13678" s="25">
        <v>1897</v>
      </c>
      <c r="H13678" s="25">
        <v>3035</v>
      </c>
      <c r="I13678" s="25"/>
      <c r="J13678" s="58" t="e">
        <f>HYPERLINK("#"&amp;"Insumos"&amp;"!A"&amp;MATCH($B13678,#REF!,0),"Ins "&amp;$B13678)</f>
        <v>#REF!</v>
      </c>
      <c r="M13678" s="220"/>
    </row>
    <row r="13679" spans="1:13" ht="38.25" x14ac:dyDescent="0.2">
      <c r="A13679" s="35" t="s">
        <v>3211</v>
      </c>
      <c r="B13679" s="1" t="s">
        <v>5316</v>
      </c>
      <c r="C13679" s="45" t="s">
        <v>9881</v>
      </c>
      <c r="D13679" s="23" t="s">
        <v>5751</v>
      </c>
      <c r="E13679" s="23" t="s">
        <v>4134</v>
      </c>
      <c r="F13679" s="40">
        <v>1</v>
      </c>
      <c r="G13679" s="25">
        <v>185640</v>
      </c>
      <c r="H13679" s="25">
        <v>185640</v>
      </c>
      <c r="I13679" s="25"/>
      <c r="J13679" s="58" t="e">
        <f>HYPERLINK("#"&amp;"Insumos"&amp;"!A"&amp;MATCH($B13679,#REF!,0),"Ins "&amp;$B13679)</f>
        <v>#REF!</v>
      </c>
      <c r="M13679" s="220"/>
    </row>
    <row r="13680" spans="1:13" ht="76.5" x14ac:dyDescent="0.2">
      <c r="A13680" s="36" t="s">
        <v>3212</v>
      </c>
      <c r="B13680" s="26" t="s">
        <v>6816</v>
      </c>
      <c r="C13680" s="79" t="s">
        <v>9891</v>
      </c>
      <c r="D13680" s="37" t="s">
        <v>5608</v>
      </c>
      <c r="E13680" s="37" t="s">
        <v>4134</v>
      </c>
      <c r="F13680" s="41"/>
      <c r="G13680" s="27"/>
      <c r="H13680" s="27"/>
      <c r="I13680" s="27">
        <v>258953</v>
      </c>
      <c r="M13680" s="220">
        <f t="shared" si="213"/>
        <v>339125</v>
      </c>
    </row>
    <row r="13681" spans="1:13" x14ac:dyDescent="0.2">
      <c r="A13681" s="35" t="s">
        <v>3212</v>
      </c>
      <c r="B13681" s="1" t="s">
        <v>5604</v>
      </c>
      <c r="C13681" s="45" t="s">
        <v>540</v>
      </c>
      <c r="D13681" s="23" t="s">
        <v>5585</v>
      </c>
      <c r="E13681" s="23" t="s">
        <v>466</v>
      </c>
      <c r="F13681" s="40">
        <v>6.0000000000000001E-3</v>
      </c>
      <c r="G13681" s="25">
        <v>531559</v>
      </c>
      <c r="H13681" s="25">
        <v>3189</v>
      </c>
      <c r="I13681" s="25"/>
      <c r="M13681" s="220"/>
    </row>
    <row r="13682" spans="1:13" x14ac:dyDescent="0.2">
      <c r="A13682" s="35" t="s">
        <v>3212</v>
      </c>
      <c r="B13682" s="1" t="s">
        <v>5572</v>
      </c>
      <c r="C13682" s="45" t="s">
        <v>971</v>
      </c>
      <c r="D13682" s="23" t="s">
        <v>5734</v>
      </c>
      <c r="E13682" s="23" t="s">
        <v>4141</v>
      </c>
      <c r="F13682" s="40">
        <v>1.52</v>
      </c>
      <c r="G13682" s="25">
        <v>37863</v>
      </c>
      <c r="H13682" s="25">
        <v>57552</v>
      </c>
      <c r="I13682" s="25"/>
      <c r="J13682" s="58" t="e">
        <f>HYPERLINK("#"&amp;"Insumos"&amp;"!A"&amp;MATCH($B13682,#REF!,0),"Ins "&amp;$B13682)</f>
        <v>#REF!</v>
      </c>
      <c r="M13682" s="220"/>
    </row>
    <row r="13683" spans="1:13" x14ac:dyDescent="0.2">
      <c r="A13683" s="35" t="s">
        <v>3212</v>
      </c>
      <c r="B13683" s="1" t="s">
        <v>263</v>
      </c>
      <c r="C13683" s="45" t="s">
        <v>696</v>
      </c>
      <c r="D13683" s="23" t="s">
        <v>5534</v>
      </c>
      <c r="E13683" s="23" t="s">
        <v>4140</v>
      </c>
      <c r="F13683" s="40">
        <v>1.9199999999999998E-2</v>
      </c>
      <c r="G13683" s="25">
        <v>187426</v>
      </c>
      <c r="H13683" s="25">
        <v>3599</v>
      </c>
      <c r="I13683" s="25"/>
      <c r="J13683" s="58" t="e">
        <f>HYPERLINK("#"&amp;"Insumos"&amp;"!A"&amp;MATCH($B13683,#REF!,0),"Ins "&amp;$B13683)</f>
        <v>#REF!</v>
      </c>
      <c r="M13683" s="220"/>
    </row>
    <row r="13684" spans="1:13" ht="25.5" x14ac:dyDescent="0.2">
      <c r="A13684" s="35" t="s">
        <v>3212</v>
      </c>
      <c r="B13684" s="1" t="s">
        <v>4559</v>
      </c>
      <c r="C13684" s="45" t="s">
        <v>9471</v>
      </c>
      <c r="D13684" s="23" t="s">
        <v>5751</v>
      </c>
      <c r="E13684" s="23" t="s">
        <v>4138</v>
      </c>
      <c r="F13684" s="40">
        <v>1.7000000000000001E-2</v>
      </c>
      <c r="G13684" s="25">
        <v>140296</v>
      </c>
      <c r="H13684" s="25">
        <v>2385</v>
      </c>
      <c r="I13684" s="25"/>
      <c r="J13684" s="58" t="e">
        <f>HYPERLINK("#"&amp;"Insumos"&amp;"!A"&amp;MATCH($B13684,#REF!,0),"Ins "&amp;$B13684)</f>
        <v>#REF!</v>
      </c>
      <c r="M13684" s="220"/>
    </row>
    <row r="13685" spans="1:13" x14ac:dyDescent="0.2">
      <c r="A13685" s="35" t="s">
        <v>3212</v>
      </c>
      <c r="B13685" s="1" t="s">
        <v>4560</v>
      </c>
      <c r="C13685" s="45" t="s">
        <v>8792</v>
      </c>
      <c r="D13685" s="23" t="s">
        <v>5751</v>
      </c>
      <c r="E13685" s="23" t="s">
        <v>4138</v>
      </c>
      <c r="F13685" s="40">
        <v>2.8000000000000001E-2</v>
      </c>
      <c r="G13685" s="25">
        <v>126880</v>
      </c>
      <c r="H13685" s="25">
        <v>3553</v>
      </c>
      <c r="I13685" s="25"/>
      <c r="J13685" s="58" t="e">
        <f>HYPERLINK("#"&amp;"Insumos"&amp;"!A"&amp;MATCH($B13685,#REF!,0),"Ins "&amp;$B13685)</f>
        <v>#REF!</v>
      </c>
      <c r="M13685" s="220"/>
    </row>
    <row r="13686" spans="1:13" x14ac:dyDescent="0.2">
      <c r="A13686" s="35" t="s">
        <v>3212</v>
      </c>
      <c r="B13686" s="1" t="s">
        <v>5007</v>
      </c>
      <c r="C13686" s="45" t="s">
        <v>720</v>
      </c>
      <c r="D13686" s="23" t="s">
        <v>5751</v>
      </c>
      <c r="E13686" s="23" t="s">
        <v>4134</v>
      </c>
      <c r="F13686" s="40">
        <v>1.6</v>
      </c>
      <c r="G13686" s="25">
        <v>1897</v>
      </c>
      <c r="H13686" s="25">
        <v>3035</v>
      </c>
      <c r="I13686" s="25"/>
      <c r="J13686" s="58" t="e">
        <f>HYPERLINK("#"&amp;"Insumos"&amp;"!A"&amp;MATCH($B13686,#REF!,0),"Ins "&amp;$B13686)</f>
        <v>#REF!</v>
      </c>
      <c r="M13686" s="220"/>
    </row>
    <row r="13687" spans="1:13" ht="38.25" x14ac:dyDescent="0.2">
      <c r="A13687" s="35" t="s">
        <v>3212</v>
      </c>
      <c r="B13687" s="1" t="s">
        <v>5318</v>
      </c>
      <c r="C13687" s="45" t="s">
        <v>9883</v>
      </c>
      <c r="D13687" s="23" t="s">
        <v>5751</v>
      </c>
      <c r="E13687" s="23" t="s">
        <v>4134</v>
      </c>
      <c r="F13687" s="40">
        <v>1</v>
      </c>
      <c r="G13687" s="25">
        <v>185640</v>
      </c>
      <c r="H13687" s="25">
        <v>185640</v>
      </c>
      <c r="I13687" s="25"/>
      <c r="J13687" s="58" t="e">
        <f>HYPERLINK("#"&amp;"Insumos"&amp;"!A"&amp;MATCH($B13687,#REF!,0),"Ins "&amp;$B13687)</f>
        <v>#REF!</v>
      </c>
      <c r="M13687" s="220"/>
    </row>
    <row r="13688" spans="1:13" ht="76.5" x14ac:dyDescent="0.2">
      <c r="A13688" s="36" t="s">
        <v>3213</v>
      </c>
      <c r="B13688" s="26" t="s">
        <v>6816</v>
      </c>
      <c r="C13688" s="79" t="s">
        <v>9892</v>
      </c>
      <c r="D13688" s="37" t="s">
        <v>5608</v>
      </c>
      <c r="E13688" s="37" t="s">
        <v>4134</v>
      </c>
      <c r="F13688" s="41"/>
      <c r="G13688" s="27"/>
      <c r="H13688" s="27"/>
      <c r="I13688" s="27">
        <v>260477</v>
      </c>
      <c r="M13688" s="220">
        <f t="shared" si="213"/>
        <v>341121</v>
      </c>
    </row>
    <row r="13689" spans="1:13" x14ac:dyDescent="0.2">
      <c r="A13689" s="35" t="s">
        <v>3213</v>
      </c>
      <c r="B13689" s="1" t="s">
        <v>5604</v>
      </c>
      <c r="C13689" s="45" t="s">
        <v>540</v>
      </c>
      <c r="D13689" s="23" t="s">
        <v>5585</v>
      </c>
      <c r="E13689" s="23" t="s">
        <v>466</v>
      </c>
      <c r="F13689" s="40">
        <v>7.0000000000000001E-3</v>
      </c>
      <c r="G13689" s="25">
        <v>531559</v>
      </c>
      <c r="H13689" s="25">
        <v>3721</v>
      </c>
      <c r="I13689" s="25"/>
      <c r="M13689" s="220"/>
    </row>
    <row r="13690" spans="1:13" x14ac:dyDescent="0.2">
      <c r="A13690" s="35" t="s">
        <v>3213</v>
      </c>
      <c r="B13690" s="1" t="s">
        <v>5572</v>
      </c>
      <c r="C13690" s="45" t="s">
        <v>971</v>
      </c>
      <c r="D13690" s="23" t="s">
        <v>5734</v>
      </c>
      <c r="E13690" s="23" t="s">
        <v>4141</v>
      </c>
      <c r="F13690" s="40">
        <v>1.52</v>
      </c>
      <c r="G13690" s="25">
        <v>37863</v>
      </c>
      <c r="H13690" s="25">
        <v>57552</v>
      </c>
      <c r="I13690" s="25"/>
      <c r="J13690" s="58" t="e">
        <f>HYPERLINK("#"&amp;"Insumos"&amp;"!A"&amp;MATCH($B13690,#REF!,0),"Ins "&amp;$B13690)</f>
        <v>#REF!</v>
      </c>
      <c r="M13690" s="220"/>
    </row>
    <row r="13691" spans="1:13" x14ac:dyDescent="0.2">
      <c r="A13691" s="35" t="s">
        <v>3213</v>
      </c>
      <c r="B13691" s="1" t="s">
        <v>263</v>
      </c>
      <c r="C13691" s="45" t="s">
        <v>696</v>
      </c>
      <c r="D13691" s="23" t="s">
        <v>5534</v>
      </c>
      <c r="E13691" s="23" t="s">
        <v>4140</v>
      </c>
      <c r="F13691" s="40">
        <v>2.24E-2</v>
      </c>
      <c r="G13691" s="25">
        <v>187426</v>
      </c>
      <c r="H13691" s="25">
        <v>4198</v>
      </c>
      <c r="I13691" s="25"/>
      <c r="J13691" s="58" t="e">
        <f>HYPERLINK("#"&amp;"Insumos"&amp;"!A"&amp;MATCH($B13691,#REF!,0),"Ins "&amp;$B13691)</f>
        <v>#REF!</v>
      </c>
      <c r="M13691" s="220"/>
    </row>
    <row r="13692" spans="1:13" ht="25.5" x14ac:dyDescent="0.2">
      <c r="A13692" s="35" t="s">
        <v>3213</v>
      </c>
      <c r="B13692" s="1" t="s">
        <v>4559</v>
      </c>
      <c r="C13692" s="45" t="s">
        <v>9471</v>
      </c>
      <c r="D13692" s="23" t="s">
        <v>5751</v>
      </c>
      <c r="E13692" s="23" t="s">
        <v>4138</v>
      </c>
      <c r="F13692" s="40">
        <v>1.7999999999999999E-2</v>
      </c>
      <c r="G13692" s="25">
        <v>140296</v>
      </c>
      <c r="H13692" s="25">
        <v>2525</v>
      </c>
      <c r="I13692" s="25"/>
      <c r="J13692" s="58" t="e">
        <f>HYPERLINK("#"&amp;"Insumos"&amp;"!A"&amp;MATCH($B13692,#REF!,0),"Ins "&amp;$B13692)</f>
        <v>#REF!</v>
      </c>
      <c r="M13692" s="220"/>
    </row>
    <row r="13693" spans="1:13" x14ac:dyDescent="0.2">
      <c r="A13693" s="35" t="s">
        <v>3213</v>
      </c>
      <c r="B13693" s="1" t="s">
        <v>4560</v>
      </c>
      <c r="C13693" s="45" t="s">
        <v>8792</v>
      </c>
      <c r="D13693" s="23" t="s">
        <v>5751</v>
      </c>
      <c r="E13693" s="23" t="s">
        <v>4138</v>
      </c>
      <c r="F13693" s="40">
        <v>0.03</v>
      </c>
      <c r="G13693" s="25">
        <v>126880</v>
      </c>
      <c r="H13693" s="25">
        <v>3806</v>
      </c>
      <c r="I13693" s="25"/>
      <c r="J13693" s="58" t="e">
        <f>HYPERLINK("#"&amp;"Insumos"&amp;"!A"&amp;MATCH($B13693,#REF!,0),"Ins "&amp;$B13693)</f>
        <v>#REF!</v>
      </c>
      <c r="M13693" s="220"/>
    </row>
    <row r="13694" spans="1:13" x14ac:dyDescent="0.2">
      <c r="A13694" s="35" t="s">
        <v>3213</v>
      </c>
      <c r="B13694" s="1" t="s">
        <v>5007</v>
      </c>
      <c r="C13694" s="45" t="s">
        <v>720</v>
      </c>
      <c r="D13694" s="23" t="s">
        <v>5751</v>
      </c>
      <c r="E13694" s="23" t="s">
        <v>4134</v>
      </c>
      <c r="F13694" s="40">
        <v>1.6</v>
      </c>
      <c r="G13694" s="25">
        <v>1897</v>
      </c>
      <c r="H13694" s="25">
        <v>3035</v>
      </c>
      <c r="I13694" s="25"/>
      <c r="J13694" s="58" t="e">
        <f>HYPERLINK("#"&amp;"Insumos"&amp;"!A"&amp;MATCH($B13694,#REF!,0),"Ins "&amp;$B13694)</f>
        <v>#REF!</v>
      </c>
      <c r="M13694" s="220"/>
    </row>
    <row r="13695" spans="1:13" ht="38.25" x14ac:dyDescent="0.2">
      <c r="A13695" s="35" t="s">
        <v>3213</v>
      </c>
      <c r="B13695" s="1" t="s">
        <v>5317</v>
      </c>
      <c r="C13695" s="45" t="s">
        <v>9882</v>
      </c>
      <c r="D13695" s="23" t="s">
        <v>5751</v>
      </c>
      <c r="E13695" s="23" t="s">
        <v>4134</v>
      </c>
      <c r="F13695" s="40">
        <v>1</v>
      </c>
      <c r="G13695" s="25">
        <v>185640</v>
      </c>
      <c r="H13695" s="25">
        <v>185640</v>
      </c>
      <c r="I13695" s="25"/>
      <c r="J13695" s="58" t="e">
        <f>HYPERLINK("#"&amp;"Insumos"&amp;"!A"&amp;MATCH($B13695,#REF!,0),"Ins "&amp;$B13695)</f>
        <v>#REF!</v>
      </c>
      <c r="M13695" s="220"/>
    </row>
    <row r="13696" spans="1:13" ht="76.5" x14ac:dyDescent="0.2">
      <c r="A13696" s="36" t="s">
        <v>3214</v>
      </c>
      <c r="B13696" s="26" t="s">
        <v>6816</v>
      </c>
      <c r="C13696" s="79" t="s">
        <v>9893</v>
      </c>
      <c r="D13696" s="37" t="s">
        <v>5608</v>
      </c>
      <c r="E13696" s="37" t="s">
        <v>4134</v>
      </c>
      <c r="F13696" s="41"/>
      <c r="G13696" s="27"/>
      <c r="H13696" s="27"/>
      <c r="I13696" s="27">
        <v>261535</v>
      </c>
      <c r="M13696" s="220">
        <f t="shared" si="213"/>
        <v>342506</v>
      </c>
    </row>
    <row r="13697" spans="1:13" x14ac:dyDescent="0.2">
      <c r="A13697" s="35" t="s">
        <v>3214</v>
      </c>
      <c r="B13697" s="1" t="s">
        <v>5604</v>
      </c>
      <c r="C13697" s="45" t="s">
        <v>540</v>
      </c>
      <c r="D13697" s="23" t="s">
        <v>5585</v>
      </c>
      <c r="E13697" s="23" t="s">
        <v>466</v>
      </c>
      <c r="F13697" s="40">
        <v>8.0000000000000002E-3</v>
      </c>
      <c r="G13697" s="25">
        <v>531559</v>
      </c>
      <c r="H13697" s="25">
        <v>4252</v>
      </c>
      <c r="I13697" s="25"/>
      <c r="M13697" s="220"/>
    </row>
    <row r="13698" spans="1:13" x14ac:dyDescent="0.2">
      <c r="A13698" s="35" t="s">
        <v>3214</v>
      </c>
      <c r="B13698" s="1" t="s">
        <v>5572</v>
      </c>
      <c r="C13698" s="45" t="s">
        <v>971</v>
      </c>
      <c r="D13698" s="23" t="s">
        <v>5734</v>
      </c>
      <c r="E13698" s="23" t="s">
        <v>4141</v>
      </c>
      <c r="F13698" s="40">
        <v>1.52</v>
      </c>
      <c r="G13698" s="25">
        <v>37863</v>
      </c>
      <c r="H13698" s="25">
        <v>57552</v>
      </c>
      <c r="I13698" s="25"/>
      <c r="J13698" s="58" t="e">
        <f>HYPERLINK("#"&amp;"Insumos"&amp;"!A"&amp;MATCH($B13698,#REF!,0),"Ins "&amp;$B13698)</f>
        <v>#REF!</v>
      </c>
      <c r="M13698" s="220"/>
    </row>
    <row r="13699" spans="1:13" x14ac:dyDescent="0.2">
      <c r="A13699" s="35" t="s">
        <v>3214</v>
      </c>
      <c r="B13699" s="1" t="s">
        <v>263</v>
      </c>
      <c r="C13699" s="45" t="s">
        <v>696</v>
      </c>
      <c r="D13699" s="23" t="s">
        <v>5534</v>
      </c>
      <c r="E13699" s="23" t="s">
        <v>4140</v>
      </c>
      <c r="F13699" s="40">
        <v>2.3099999999999999E-2</v>
      </c>
      <c r="G13699" s="25">
        <v>187426</v>
      </c>
      <c r="H13699" s="25">
        <v>4330</v>
      </c>
      <c r="I13699" s="25"/>
      <c r="J13699" s="58" t="e">
        <f>HYPERLINK("#"&amp;"Insumos"&amp;"!A"&amp;MATCH($B13699,#REF!,0),"Ins "&amp;$B13699)</f>
        <v>#REF!</v>
      </c>
      <c r="M13699" s="220"/>
    </row>
    <row r="13700" spans="1:13" ht="25.5" x14ac:dyDescent="0.2">
      <c r="A13700" s="35" t="s">
        <v>3214</v>
      </c>
      <c r="B13700" s="1" t="s">
        <v>4559</v>
      </c>
      <c r="C13700" s="45" t="s">
        <v>9471</v>
      </c>
      <c r="D13700" s="23" t="s">
        <v>5751</v>
      </c>
      <c r="E13700" s="23" t="s">
        <v>4138</v>
      </c>
      <c r="F13700" s="40">
        <v>1.9E-2</v>
      </c>
      <c r="G13700" s="25">
        <v>140296</v>
      </c>
      <c r="H13700" s="25">
        <v>2666</v>
      </c>
      <c r="I13700" s="25"/>
      <c r="J13700" s="58" t="e">
        <f>HYPERLINK("#"&amp;"Insumos"&amp;"!A"&amp;MATCH($B13700,#REF!,0),"Ins "&amp;$B13700)</f>
        <v>#REF!</v>
      </c>
      <c r="M13700" s="220"/>
    </row>
    <row r="13701" spans="1:13" x14ac:dyDescent="0.2">
      <c r="A13701" s="35" t="s">
        <v>3214</v>
      </c>
      <c r="B13701" s="1" t="s">
        <v>4560</v>
      </c>
      <c r="C13701" s="45" t="s">
        <v>8792</v>
      </c>
      <c r="D13701" s="23" t="s">
        <v>5751</v>
      </c>
      <c r="E13701" s="23" t="s">
        <v>4138</v>
      </c>
      <c r="F13701" s="40">
        <v>3.2000000000000001E-2</v>
      </c>
      <c r="G13701" s="25">
        <v>126880</v>
      </c>
      <c r="H13701" s="25">
        <v>4060</v>
      </c>
      <c r="I13701" s="25"/>
      <c r="J13701" s="58" t="e">
        <f>HYPERLINK("#"&amp;"Insumos"&amp;"!A"&amp;MATCH($B13701,#REF!,0),"Ins "&amp;$B13701)</f>
        <v>#REF!</v>
      </c>
      <c r="M13701" s="220"/>
    </row>
    <row r="13702" spans="1:13" x14ac:dyDescent="0.2">
      <c r="A13702" s="35" t="s">
        <v>3214</v>
      </c>
      <c r="B13702" s="1" t="s">
        <v>5007</v>
      </c>
      <c r="C13702" s="45" t="s">
        <v>720</v>
      </c>
      <c r="D13702" s="23" t="s">
        <v>5751</v>
      </c>
      <c r="E13702" s="23" t="s">
        <v>4134</v>
      </c>
      <c r="F13702" s="40">
        <v>1.6</v>
      </c>
      <c r="G13702" s="25">
        <v>1897</v>
      </c>
      <c r="H13702" s="25">
        <v>3035</v>
      </c>
      <c r="I13702" s="25"/>
      <c r="J13702" s="58" t="e">
        <f>HYPERLINK("#"&amp;"Insumos"&amp;"!A"&amp;MATCH($B13702,#REF!,0),"Ins "&amp;$B13702)</f>
        <v>#REF!</v>
      </c>
      <c r="M13702" s="220"/>
    </row>
    <row r="13703" spans="1:13" ht="38.25" x14ac:dyDescent="0.2">
      <c r="A13703" s="35" t="s">
        <v>3214</v>
      </c>
      <c r="B13703" s="1" t="s">
        <v>5319</v>
      </c>
      <c r="C13703" s="45" t="s">
        <v>9884</v>
      </c>
      <c r="D13703" s="23" t="s">
        <v>5751</v>
      </c>
      <c r="E13703" s="23" t="s">
        <v>4134</v>
      </c>
      <c r="F13703" s="40">
        <v>1</v>
      </c>
      <c r="G13703" s="25">
        <v>185640</v>
      </c>
      <c r="H13703" s="25">
        <v>185640</v>
      </c>
      <c r="I13703" s="25"/>
      <c r="J13703" s="58" t="e">
        <f>HYPERLINK("#"&amp;"Insumos"&amp;"!A"&amp;MATCH($B13703,#REF!,0),"Ins "&amp;$B13703)</f>
        <v>#REF!</v>
      </c>
      <c r="M13703" s="220"/>
    </row>
    <row r="13704" spans="1:13" ht="76.5" x14ac:dyDescent="0.2">
      <c r="A13704" s="36" t="s">
        <v>3215</v>
      </c>
      <c r="B13704" s="26" t="s">
        <v>6816</v>
      </c>
      <c r="C13704" s="79" t="s">
        <v>9894</v>
      </c>
      <c r="D13704" s="37" t="s">
        <v>5608</v>
      </c>
      <c r="E13704" s="37" t="s">
        <v>4134</v>
      </c>
      <c r="F13704" s="41"/>
      <c r="G13704" s="27"/>
      <c r="H13704" s="27"/>
      <c r="I13704" s="27">
        <v>259846</v>
      </c>
      <c r="M13704" s="220">
        <f t="shared" ref="M13704:M13760" si="214">ROUND(I13704*(1+$L$2),0)</f>
        <v>340294</v>
      </c>
    </row>
    <row r="13705" spans="1:13" x14ac:dyDescent="0.2">
      <c r="A13705" s="35" t="s">
        <v>3215</v>
      </c>
      <c r="B13705" s="1" t="s">
        <v>5604</v>
      </c>
      <c r="C13705" s="45" t="s">
        <v>540</v>
      </c>
      <c r="D13705" s="23" t="s">
        <v>5585</v>
      </c>
      <c r="E13705" s="23" t="s">
        <v>466</v>
      </c>
      <c r="F13705" s="40">
        <v>5.0000000000000001E-3</v>
      </c>
      <c r="G13705" s="25">
        <v>531559</v>
      </c>
      <c r="H13705" s="25">
        <v>2658</v>
      </c>
      <c r="I13705" s="25"/>
      <c r="M13705" s="220"/>
    </row>
    <row r="13706" spans="1:13" x14ac:dyDescent="0.2">
      <c r="A13706" s="35" t="s">
        <v>3215</v>
      </c>
      <c r="B13706" s="1" t="s">
        <v>5572</v>
      </c>
      <c r="C13706" s="45" t="s">
        <v>971</v>
      </c>
      <c r="D13706" s="23" t="s">
        <v>5734</v>
      </c>
      <c r="E13706" s="23" t="s">
        <v>4141</v>
      </c>
      <c r="F13706" s="40">
        <v>1.52</v>
      </c>
      <c r="G13706" s="25">
        <v>37863</v>
      </c>
      <c r="H13706" s="25">
        <v>57552</v>
      </c>
      <c r="I13706" s="25"/>
      <c r="J13706" s="58" t="e">
        <f>HYPERLINK("#"&amp;"Insumos"&amp;"!A"&amp;MATCH($B13706,#REF!,0),"Ins "&amp;$B13706)</f>
        <v>#REF!</v>
      </c>
      <c r="M13706" s="220"/>
    </row>
    <row r="13707" spans="1:13" x14ac:dyDescent="0.2">
      <c r="A13707" s="35" t="s">
        <v>3215</v>
      </c>
      <c r="B13707" s="1" t="s">
        <v>263</v>
      </c>
      <c r="C13707" s="45" t="s">
        <v>696</v>
      </c>
      <c r="D13707" s="23" t="s">
        <v>5534</v>
      </c>
      <c r="E13707" s="23" t="s">
        <v>4140</v>
      </c>
      <c r="F13707" s="40">
        <v>2.8899999999999999E-2</v>
      </c>
      <c r="G13707" s="25">
        <v>187426</v>
      </c>
      <c r="H13707" s="25">
        <v>5417</v>
      </c>
      <c r="I13707" s="25"/>
      <c r="J13707" s="58" t="e">
        <f>HYPERLINK("#"&amp;"Insumos"&amp;"!A"&amp;MATCH($B13707,#REF!,0),"Ins "&amp;$B13707)</f>
        <v>#REF!</v>
      </c>
      <c r="M13707" s="220"/>
    </row>
    <row r="13708" spans="1:13" ht="25.5" x14ac:dyDescent="0.2">
      <c r="A13708" s="35" t="s">
        <v>3215</v>
      </c>
      <c r="B13708" s="1" t="s">
        <v>4559</v>
      </c>
      <c r="C13708" s="45" t="s">
        <v>9471</v>
      </c>
      <c r="D13708" s="23" t="s">
        <v>5751</v>
      </c>
      <c r="E13708" s="23" t="s">
        <v>4138</v>
      </c>
      <c r="F13708" s="40">
        <v>1.6E-2</v>
      </c>
      <c r="G13708" s="25">
        <v>140296</v>
      </c>
      <c r="H13708" s="25">
        <v>2245</v>
      </c>
      <c r="I13708" s="25"/>
      <c r="J13708" s="58" t="e">
        <f>HYPERLINK("#"&amp;"Insumos"&amp;"!A"&amp;MATCH($B13708,#REF!,0),"Ins "&amp;$B13708)</f>
        <v>#REF!</v>
      </c>
      <c r="M13708" s="220"/>
    </row>
    <row r="13709" spans="1:13" x14ac:dyDescent="0.2">
      <c r="A13709" s="35" t="s">
        <v>3215</v>
      </c>
      <c r="B13709" s="1" t="s">
        <v>4560</v>
      </c>
      <c r="C13709" s="45" t="s">
        <v>8792</v>
      </c>
      <c r="D13709" s="23" t="s">
        <v>5751</v>
      </c>
      <c r="E13709" s="23" t="s">
        <v>4138</v>
      </c>
      <c r="F13709" s="40">
        <v>2.5999999999999999E-2</v>
      </c>
      <c r="G13709" s="25">
        <v>126880</v>
      </c>
      <c r="H13709" s="25">
        <v>3299</v>
      </c>
      <c r="I13709" s="25"/>
      <c r="J13709" s="58" t="e">
        <f>HYPERLINK("#"&amp;"Insumos"&amp;"!A"&amp;MATCH($B13709,#REF!,0),"Ins "&amp;$B13709)</f>
        <v>#REF!</v>
      </c>
      <c r="M13709" s="220"/>
    </row>
    <row r="13710" spans="1:13" x14ac:dyDescent="0.2">
      <c r="A13710" s="35" t="s">
        <v>3215</v>
      </c>
      <c r="B13710" s="1" t="s">
        <v>5007</v>
      </c>
      <c r="C13710" s="45" t="s">
        <v>720</v>
      </c>
      <c r="D13710" s="23" t="s">
        <v>5751</v>
      </c>
      <c r="E13710" s="23" t="s">
        <v>4134</v>
      </c>
      <c r="F13710" s="40">
        <v>1.6</v>
      </c>
      <c r="G13710" s="25">
        <v>1897</v>
      </c>
      <c r="H13710" s="25">
        <v>3035</v>
      </c>
      <c r="I13710" s="25"/>
      <c r="J13710" s="58" t="e">
        <f>HYPERLINK("#"&amp;"Insumos"&amp;"!A"&amp;MATCH($B13710,#REF!,0),"Ins "&amp;$B13710)</f>
        <v>#REF!</v>
      </c>
      <c r="M13710" s="220"/>
    </row>
    <row r="13711" spans="1:13" ht="51" x14ac:dyDescent="0.2">
      <c r="A13711" s="35" t="s">
        <v>3215</v>
      </c>
      <c r="B13711" s="1" t="s">
        <v>5147</v>
      </c>
      <c r="C13711" s="45" t="s">
        <v>9877</v>
      </c>
      <c r="D13711" s="23" t="s">
        <v>5751</v>
      </c>
      <c r="E13711" s="23" t="s">
        <v>4134</v>
      </c>
      <c r="F13711" s="40">
        <v>1</v>
      </c>
      <c r="G13711" s="25">
        <v>185640</v>
      </c>
      <c r="H13711" s="25">
        <v>185640</v>
      </c>
      <c r="I13711" s="25"/>
      <c r="J13711" s="58" t="e">
        <f>HYPERLINK("#"&amp;"Insumos"&amp;"!A"&amp;MATCH($B13711,#REF!,0),"Ins "&amp;$B13711)</f>
        <v>#REF!</v>
      </c>
      <c r="M13711" s="220"/>
    </row>
    <row r="13712" spans="1:13" ht="76.5" x14ac:dyDescent="0.2">
      <c r="A13712" s="36" t="s">
        <v>3216</v>
      </c>
      <c r="B13712" s="26" t="s">
        <v>6816</v>
      </c>
      <c r="C13712" s="79" t="s">
        <v>9895</v>
      </c>
      <c r="D13712" s="37" t="s">
        <v>5608</v>
      </c>
      <c r="E13712" s="37" t="s">
        <v>4134</v>
      </c>
      <c r="F13712" s="41"/>
      <c r="G13712" s="27"/>
      <c r="H13712" s="27"/>
      <c r="I13712" s="27">
        <v>261108</v>
      </c>
      <c r="M13712" s="220">
        <f t="shared" si="214"/>
        <v>341947</v>
      </c>
    </row>
    <row r="13713" spans="1:13" x14ac:dyDescent="0.2">
      <c r="A13713" s="35" t="s">
        <v>3216</v>
      </c>
      <c r="B13713" s="1" t="s">
        <v>5604</v>
      </c>
      <c r="C13713" s="45" t="s">
        <v>540</v>
      </c>
      <c r="D13713" s="23" t="s">
        <v>5585</v>
      </c>
      <c r="E13713" s="23" t="s">
        <v>466</v>
      </c>
      <c r="F13713" s="40">
        <v>6.0000000000000001E-3</v>
      </c>
      <c r="G13713" s="25">
        <v>531559</v>
      </c>
      <c r="H13713" s="25">
        <v>3189</v>
      </c>
      <c r="I13713" s="25"/>
      <c r="M13713" s="220"/>
    </row>
    <row r="13714" spans="1:13" x14ac:dyDescent="0.2">
      <c r="A13714" s="35" t="s">
        <v>3216</v>
      </c>
      <c r="B13714" s="1" t="s">
        <v>5572</v>
      </c>
      <c r="C13714" s="45" t="s">
        <v>971</v>
      </c>
      <c r="D13714" s="23" t="s">
        <v>5734</v>
      </c>
      <c r="E13714" s="23" t="s">
        <v>4141</v>
      </c>
      <c r="F13714" s="40">
        <v>1.52</v>
      </c>
      <c r="G13714" s="25">
        <v>37863</v>
      </c>
      <c r="H13714" s="25">
        <v>57552</v>
      </c>
      <c r="I13714" s="25"/>
      <c r="J13714" s="58" t="e">
        <f>HYPERLINK("#"&amp;"Insumos"&amp;"!A"&amp;MATCH($B13714,#REF!,0),"Ins "&amp;$B13714)</f>
        <v>#REF!</v>
      </c>
      <c r="M13714" s="220"/>
    </row>
    <row r="13715" spans="1:13" x14ac:dyDescent="0.2">
      <c r="A13715" s="35" t="s">
        <v>3216</v>
      </c>
      <c r="B13715" s="1" t="s">
        <v>263</v>
      </c>
      <c r="C13715" s="45" t="s">
        <v>696</v>
      </c>
      <c r="D13715" s="23" t="s">
        <v>5534</v>
      </c>
      <c r="E13715" s="23" t="s">
        <v>4140</v>
      </c>
      <c r="F13715" s="40">
        <v>3.0700000000000002E-2</v>
      </c>
      <c r="G13715" s="25">
        <v>187426</v>
      </c>
      <c r="H13715" s="25">
        <v>5754</v>
      </c>
      <c r="I13715" s="25"/>
      <c r="J13715" s="58" t="e">
        <f>HYPERLINK("#"&amp;"Insumos"&amp;"!A"&amp;MATCH($B13715,#REF!,0),"Ins "&amp;$B13715)</f>
        <v>#REF!</v>
      </c>
      <c r="M13715" s="220"/>
    </row>
    <row r="13716" spans="1:13" ht="25.5" x14ac:dyDescent="0.2">
      <c r="A13716" s="35" t="s">
        <v>3216</v>
      </c>
      <c r="B13716" s="1" t="s">
        <v>4559</v>
      </c>
      <c r="C13716" s="45" t="s">
        <v>9471</v>
      </c>
      <c r="D13716" s="23" t="s">
        <v>5751</v>
      </c>
      <c r="E13716" s="23" t="s">
        <v>4138</v>
      </c>
      <c r="F13716" s="40">
        <v>1.7000000000000001E-2</v>
      </c>
      <c r="G13716" s="25">
        <v>140296</v>
      </c>
      <c r="H13716" s="25">
        <v>2385</v>
      </c>
      <c r="I13716" s="25"/>
      <c r="J13716" s="58" t="e">
        <f>HYPERLINK("#"&amp;"Insumos"&amp;"!A"&amp;MATCH($B13716,#REF!,0),"Ins "&amp;$B13716)</f>
        <v>#REF!</v>
      </c>
      <c r="M13716" s="220"/>
    </row>
    <row r="13717" spans="1:13" x14ac:dyDescent="0.2">
      <c r="A13717" s="35" t="s">
        <v>3216</v>
      </c>
      <c r="B13717" s="1" t="s">
        <v>4560</v>
      </c>
      <c r="C13717" s="45" t="s">
        <v>8792</v>
      </c>
      <c r="D13717" s="23" t="s">
        <v>5751</v>
      </c>
      <c r="E13717" s="23" t="s">
        <v>4138</v>
      </c>
      <c r="F13717" s="40">
        <v>2.8000000000000001E-2</v>
      </c>
      <c r="G13717" s="25">
        <v>126880</v>
      </c>
      <c r="H13717" s="25">
        <v>3553</v>
      </c>
      <c r="I13717" s="25"/>
      <c r="J13717" s="58" t="e">
        <f>HYPERLINK("#"&amp;"Insumos"&amp;"!A"&amp;MATCH($B13717,#REF!,0),"Ins "&amp;$B13717)</f>
        <v>#REF!</v>
      </c>
      <c r="M13717" s="220"/>
    </row>
    <row r="13718" spans="1:13" x14ac:dyDescent="0.2">
      <c r="A13718" s="35" t="s">
        <v>3216</v>
      </c>
      <c r="B13718" s="1" t="s">
        <v>5007</v>
      </c>
      <c r="C13718" s="45" t="s">
        <v>720</v>
      </c>
      <c r="D13718" s="23" t="s">
        <v>5751</v>
      </c>
      <c r="E13718" s="23" t="s">
        <v>4134</v>
      </c>
      <c r="F13718" s="40">
        <v>1.6</v>
      </c>
      <c r="G13718" s="25">
        <v>1897</v>
      </c>
      <c r="H13718" s="25">
        <v>3035</v>
      </c>
      <c r="I13718" s="25"/>
      <c r="J13718" s="58" t="e">
        <f>HYPERLINK("#"&amp;"Insumos"&amp;"!A"&amp;MATCH($B13718,#REF!,0),"Ins "&amp;$B13718)</f>
        <v>#REF!</v>
      </c>
      <c r="M13718" s="220"/>
    </row>
    <row r="13719" spans="1:13" ht="51" x14ac:dyDescent="0.2">
      <c r="A13719" s="35" t="s">
        <v>3216</v>
      </c>
      <c r="B13719" s="1" t="s">
        <v>5150</v>
      </c>
      <c r="C13719" s="45" t="s">
        <v>9880</v>
      </c>
      <c r="D13719" s="23" t="s">
        <v>5751</v>
      </c>
      <c r="E13719" s="23" t="s">
        <v>4134</v>
      </c>
      <c r="F13719" s="40">
        <v>1</v>
      </c>
      <c r="G13719" s="25">
        <v>185640</v>
      </c>
      <c r="H13719" s="25">
        <v>185640</v>
      </c>
      <c r="I13719" s="25"/>
      <c r="J13719" s="58" t="e">
        <f>HYPERLINK("#"&amp;"Insumos"&amp;"!A"&amp;MATCH($B13719,#REF!,0),"Ins "&amp;$B13719)</f>
        <v>#REF!</v>
      </c>
      <c r="M13719" s="220"/>
    </row>
    <row r="13720" spans="1:13" ht="76.5" x14ac:dyDescent="0.2">
      <c r="A13720" s="36" t="s">
        <v>3217</v>
      </c>
      <c r="B13720" s="26" t="s">
        <v>6816</v>
      </c>
      <c r="C13720" s="79" t="s">
        <v>9896</v>
      </c>
      <c r="D13720" s="37" t="s">
        <v>5608</v>
      </c>
      <c r="E13720" s="37" t="s">
        <v>4134</v>
      </c>
      <c r="F13720" s="41"/>
      <c r="G13720" s="27"/>
      <c r="H13720" s="27"/>
      <c r="I13720" s="27">
        <v>262202</v>
      </c>
      <c r="M13720" s="220">
        <f t="shared" si="214"/>
        <v>343380</v>
      </c>
    </row>
    <row r="13721" spans="1:13" x14ac:dyDescent="0.2">
      <c r="A13721" s="35" t="s">
        <v>3217</v>
      </c>
      <c r="B13721" s="1" t="s">
        <v>5604</v>
      </c>
      <c r="C13721" s="45" t="s">
        <v>540</v>
      </c>
      <c r="D13721" s="23" t="s">
        <v>5585</v>
      </c>
      <c r="E13721" s="23" t="s">
        <v>466</v>
      </c>
      <c r="F13721" s="40">
        <v>7.0000000000000001E-3</v>
      </c>
      <c r="G13721" s="25">
        <v>531559</v>
      </c>
      <c r="H13721" s="25">
        <v>3721</v>
      </c>
      <c r="I13721" s="25"/>
      <c r="M13721" s="220"/>
    </row>
    <row r="13722" spans="1:13" x14ac:dyDescent="0.2">
      <c r="A13722" s="35" t="s">
        <v>3217</v>
      </c>
      <c r="B13722" s="1" t="s">
        <v>5572</v>
      </c>
      <c r="C13722" s="45" t="s">
        <v>971</v>
      </c>
      <c r="D13722" s="23" t="s">
        <v>5734</v>
      </c>
      <c r="E13722" s="23" t="s">
        <v>4141</v>
      </c>
      <c r="F13722" s="40">
        <v>1.52</v>
      </c>
      <c r="G13722" s="25">
        <v>37863</v>
      </c>
      <c r="H13722" s="25">
        <v>57552</v>
      </c>
      <c r="I13722" s="25"/>
      <c r="J13722" s="58" t="e">
        <f>HYPERLINK("#"&amp;"Insumos"&amp;"!A"&amp;MATCH($B13722,#REF!,0),"Ins "&amp;$B13722)</f>
        <v>#REF!</v>
      </c>
      <c r="M13722" s="220"/>
    </row>
    <row r="13723" spans="1:13" x14ac:dyDescent="0.2">
      <c r="A13723" s="35" t="s">
        <v>3217</v>
      </c>
      <c r="B13723" s="1" t="s">
        <v>263</v>
      </c>
      <c r="C13723" s="45" t="s">
        <v>696</v>
      </c>
      <c r="D13723" s="23" t="s">
        <v>5534</v>
      </c>
      <c r="E13723" s="23" t="s">
        <v>4140</v>
      </c>
      <c r="F13723" s="40">
        <v>3.1600000000000003E-2</v>
      </c>
      <c r="G13723" s="25">
        <v>187426</v>
      </c>
      <c r="H13723" s="25">
        <v>5923</v>
      </c>
      <c r="I13723" s="25"/>
      <c r="J13723" s="58" t="e">
        <f>HYPERLINK("#"&amp;"Insumos"&amp;"!A"&amp;MATCH($B13723,#REF!,0),"Ins "&amp;$B13723)</f>
        <v>#REF!</v>
      </c>
      <c r="M13723" s="220"/>
    </row>
    <row r="13724" spans="1:13" ht="25.5" x14ac:dyDescent="0.2">
      <c r="A13724" s="35" t="s">
        <v>3217</v>
      </c>
      <c r="B13724" s="1" t="s">
        <v>4559</v>
      </c>
      <c r="C13724" s="45" t="s">
        <v>9471</v>
      </c>
      <c r="D13724" s="23" t="s">
        <v>5751</v>
      </c>
      <c r="E13724" s="23" t="s">
        <v>4138</v>
      </c>
      <c r="F13724" s="40">
        <v>1.7999999999999999E-2</v>
      </c>
      <c r="G13724" s="25">
        <v>140296</v>
      </c>
      <c r="H13724" s="25">
        <v>2525</v>
      </c>
      <c r="I13724" s="25"/>
      <c r="J13724" s="58" t="e">
        <f>HYPERLINK("#"&amp;"Insumos"&amp;"!A"&amp;MATCH($B13724,#REF!,0),"Ins "&amp;$B13724)</f>
        <v>#REF!</v>
      </c>
      <c r="M13724" s="220"/>
    </row>
    <row r="13725" spans="1:13" x14ac:dyDescent="0.2">
      <c r="A13725" s="35" t="s">
        <v>3217</v>
      </c>
      <c r="B13725" s="1" t="s">
        <v>4560</v>
      </c>
      <c r="C13725" s="45" t="s">
        <v>8792</v>
      </c>
      <c r="D13725" s="23" t="s">
        <v>5751</v>
      </c>
      <c r="E13725" s="23" t="s">
        <v>4138</v>
      </c>
      <c r="F13725" s="40">
        <v>0.03</v>
      </c>
      <c r="G13725" s="25">
        <v>126880</v>
      </c>
      <c r="H13725" s="25">
        <v>3806</v>
      </c>
      <c r="I13725" s="25"/>
      <c r="J13725" s="58" t="e">
        <f>HYPERLINK("#"&amp;"Insumos"&amp;"!A"&amp;MATCH($B13725,#REF!,0),"Ins "&amp;$B13725)</f>
        <v>#REF!</v>
      </c>
      <c r="M13725" s="220"/>
    </row>
    <row r="13726" spans="1:13" x14ac:dyDescent="0.2">
      <c r="A13726" s="35" t="s">
        <v>3217</v>
      </c>
      <c r="B13726" s="1" t="s">
        <v>5007</v>
      </c>
      <c r="C13726" s="45" t="s">
        <v>720</v>
      </c>
      <c r="D13726" s="23" t="s">
        <v>5751</v>
      </c>
      <c r="E13726" s="23" t="s">
        <v>4134</v>
      </c>
      <c r="F13726" s="40">
        <v>1.6</v>
      </c>
      <c r="G13726" s="25">
        <v>1897</v>
      </c>
      <c r="H13726" s="25">
        <v>3035</v>
      </c>
      <c r="I13726" s="25"/>
      <c r="J13726" s="58" t="e">
        <f>HYPERLINK("#"&amp;"Insumos"&amp;"!A"&amp;MATCH($B13726,#REF!,0),"Ins "&amp;$B13726)</f>
        <v>#REF!</v>
      </c>
      <c r="M13726" s="220"/>
    </row>
    <row r="13727" spans="1:13" ht="51" x14ac:dyDescent="0.2">
      <c r="A13727" s="35" t="s">
        <v>3217</v>
      </c>
      <c r="B13727" s="1" t="s">
        <v>5148</v>
      </c>
      <c r="C13727" s="45" t="s">
        <v>9878</v>
      </c>
      <c r="D13727" s="23" t="s">
        <v>5751</v>
      </c>
      <c r="E13727" s="23" t="s">
        <v>4134</v>
      </c>
      <c r="F13727" s="40">
        <v>1</v>
      </c>
      <c r="G13727" s="25">
        <v>185640</v>
      </c>
      <c r="H13727" s="25">
        <v>185640</v>
      </c>
      <c r="I13727" s="25"/>
      <c r="J13727" s="58" t="e">
        <f>HYPERLINK("#"&amp;"Insumos"&amp;"!A"&amp;MATCH($B13727,#REF!,0),"Ins "&amp;$B13727)</f>
        <v>#REF!</v>
      </c>
      <c r="M13727" s="220"/>
    </row>
    <row r="13728" spans="1:13" ht="76.5" x14ac:dyDescent="0.2">
      <c r="A13728" s="36" t="s">
        <v>3218</v>
      </c>
      <c r="B13728" s="26" t="s">
        <v>6816</v>
      </c>
      <c r="C13728" s="79" t="s">
        <v>9897</v>
      </c>
      <c r="D13728" s="37" t="s">
        <v>5608</v>
      </c>
      <c r="E13728" s="37" t="s">
        <v>4134</v>
      </c>
      <c r="F13728" s="41"/>
      <c r="G13728" s="27"/>
      <c r="H13728" s="27"/>
      <c r="I13728" s="27">
        <v>263690</v>
      </c>
      <c r="M13728" s="220">
        <f t="shared" si="214"/>
        <v>345328</v>
      </c>
    </row>
    <row r="13729" spans="1:13" x14ac:dyDescent="0.2">
      <c r="A13729" s="35" t="s">
        <v>3218</v>
      </c>
      <c r="B13729" s="1" t="s">
        <v>5604</v>
      </c>
      <c r="C13729" s="45" t="s">
        <v>540</v>
      </c>
      <c r="D13729" s="23" t="s">
        <v>5585</v>
      </c>
      <c r="E13729" s="23" t="s">
        <v>466</v>
      </c>
      <c r="F13729" s="40">
        <v>8.0000000000000002E-3</v>
      </c>
      <c r="G13729" s="25">
        <v>531559</v>
      </c>
      <c r="H13729" s="25">
        <v>4252</v>
      </c>
      <c r="I13729" s="25"/>
      <c r="M13729" s="220"/>
    </row>
    <row r="13730" spans="1:13" x14ac:dyDescent="0.2">
      <c r="A13730" s="35" t="s">
        <v>3218</v>
      </c>
      <c r="B13730" s="1" t="s">
        <v>5572</v>
      </c>
      <c r="C13730" s="45" t="s">
        <v>971</v>
      </c>
      <c r="D13730" s="23" t="s">
        <v>5734</v>
      </c>
      <c r="E13730" s="23" t="s">
        <v>4141</v>
      </c>
      <c r="F13730" s="40">
        <v>1.52</v>
      </c>
      <c r="G13730" s="25">
        <v>37863</v>
      </c>
      <c r="H13730" s="25">
        <v>57552</v>
      </c>
      <c r="I13730" s="25"/>
      <c r="J13730" s="58" t="e">
        <f>HYPERLINK("#"&amp;"Insumos"&amp;"!A"&amp;MATCH($B13730,#REF!,0),"Ins "&amp;$B13730)</f>
        <v>#REF!</v>
      </c>
      <c r="M13730" s="220"/>
    </row>
    <row r="13731" spans="1:13" x14ac:dyDescent="0.2">
      <c r="A13731" s="35" t="s">
        <v>3218</v>
      </c>
      <c r="B13731" s="1" t="s">
        <v>263</v>
      </c>
      <c r="C13731" s="45" t="s">
        <v>696</v>
      </c>
      <c r="D13731" s="23" t="s">
        <v>5534</v>
      </c>
      <c r="E13731" s="23" t="s">
        <v>4140</v>
      </c>
      <c r="F13731" s="40">
        <v>3.4599999999999999E-2</v>
      </c>
      <c r="G13731" s="25">
        <v>187426</v>
      </c>
      <c r="H13731" s="25">
        <v>6485</v>
      </c>
      <c r="I13731" s="25"/>
      <c r="J13731" s="58" t="e">
        <f>HYPERLINK("#"&amp;"Insumos"&amp;"!A"&amp;MATCH($B13731,#REF!,0),"Ins "&amp;$B13731)</f>
        <v>#REF!</v>
      </c>
      <c r="M13731" s="220"/>
    </row>
    <row r="13732" spans="1:13" ht="25.5" x14ac:dyDescent="0.2">
      <c r="A13732" s="35" t="s">
        <v>3218</v>
      </c>
      <c r="B13732" s="1" t="s">
        <v>4559</v>
      </c>
      <c r="C13732" s="45" t="s">
        <v>9471</v>
      </c>
      <c r="D13732" s="23" t="s">
        <v>5751</v>
      </c>
      <c r="E13732" s="23" t="s">
        <v>4138</v>
      </c>
      <c r="F13732" s="40">
        <v>1.9E-2</v>
      </c>
      <c r="G13732" s="25">
        <v>140296</v>
      </c>
      <c r="H13732" s="25">
        <v>2666</v>
      </c>
      <c r="I13732" s="25"/>
      <c r="J13732" s="58" t="e">
        <f>HYPERLINK("#"&amp;"Insumos"&amp;"!A"&amp;MATCH($B13732,#REF!,0),"Ins "&amp;$B13732)</f>
        <v>#REF!</v>
      </c>
      <c r="M13732" s="220"/>
    </row>
    <row r="13733" spans="1:13" x14ac:dyDescent="0.2">
      <c r="A13733" s="35" t="s">
        <v>3218</v>
      </c>
      <c r="B13733" s="1" t="s">
        <v>4560</v>
      </c>
      <c r="C13733" s="45" t="s">
        <v>8792</v>
      </c>
      <c r="D13733" s="23" t="s">
        <v>5751</v>
      </c>
      <c r="E13733" s="23" t="s">
        <v>4138</v>
      </c>
      <c r="F13733" s="40">
        <v>3.2000000000000001E-2</v>
      </c>
      <c r="G13733" s="25">
        <v>126880</v>
      </c>
      <c r="H13733" s="25">
        <v>4060</v>
      </c>
      <c r="I13733" s="25"/>
      <c r="J13733" s="58" t="e">
        <f>HYPERLINK("#"&amp;"Insumos"&amp;"!A"&amp;MATCH($B13733,#REF!,0),"Ins "&amp;$B13733)</f>
        <v>#REF!</v>
      </c>
      <c r="M13733" s="220"/>
    </row>
    <row r="13734" spans="1:13" x14ac:dyDescent="0.2">
      <c r="A13734" s="35" t="s">
        <v>3218</v>
      </c>
      <c r="B13734" s="1" t="s">
        <v>5007</v>
      </c>
      <c r="C13734" s="45" t="s">
        <v>720</v>
      </c>
      <c r="D13734" s="23" t="s">
        <v>5751</v>
      </c>
      <c r="E13734" s="23" t="s">
        <v>4134</v>
      </c>
      <c r="F13734" s="40">
        <v>1.6</v>
      </c>
      <c r="G13734" s="25">
        <v>1897</v>
      </c>
      <c r="H13734" s="25">
        <v>3035</v>
      </c>
      <c r="I13734" s="25"/>
      <c r="J13734" s="58" t="e">
        <f>HYPERLINK("#"&amp;"Insumos"&amp;"!A"&amp;MATCH($B13734,#REF!,0),"Ins "&amp;$B13734)</f>
        <v>#REF!</v>
      </c>
      <c r="M13734" s="220"/>
    </row>
    <row r="13735" spans="1:13" ht="51" x14ac:dyDescent="0.2">
      <c r="A13735" s="35" t="s">
        <v>3218</v>
      </c>
      <c r="B13735" s="1" t="s">
        <v>5149</v>
      </c>
      <c r="C13735" s="45" t="s">
        <v>9879</v>
      </c>
      <c r="D13735" s="23" t="s">
        <v>5751</v>
      </c>
      <c r="E13735" s="23" t="s">
        <v>4134</v>
      </c>
      <c r="F13735" s="40">
        <v>1</v>
      </c>
      <c r="G13735" s="25">
        <v>185640</v>
      </c>
      <c r="H13735" s="25">
        <v>185640</v>
      </c>
      <c r="I13735" s="25"/>
      <c r="J13735" s="58" t="e">
        <f>HYPERLINK("#"&amp;"Insumos"&amp;"!A"&amp;MATCH($B13735,#REF!,0),"Ins "&amp;$B13735)</f>
        <v>#REF!</v>
      </c>
      <c r="M13735" s="220"/>
    </row>
    <row r="13736" spans="1:13" ht="76.5" x14ac:dyDescent="0.2">
      <c r="A13736" s="36" t="s">
        <v>3219</v>
      </c>
      <c r="B13736" s="26" t="s">
        <v>6816</v>
      </c>
      <c r="C13736" s="79" t="s">
        <v>9898</v>
      </c>
      <c r="D13736" s="37" t="s">
        <v>5608</v>
      </c>
      <c r="E13736" s="37" t="s">
        <v>4134</v>
      </c>
      <c r="F13736" s="41"/>
      <c r="G13736" s="27"/>
      <c r="H13736" s="27"/>
      <c r="I13736" s="27">
        <v>263137</v>
      </c>
      <c r="M13736" s="220">
        <f t="shared" si="214"/>
        <v>344604</v>
      </c>
    </row>
    <row r="13737" spans="1:13" x14ac:dyDescent="0.2">
      <c r="A13737" s="35" t="s">
        <v>3219</v>
      </c>
      <c r="B13737" s="1" t="s">
        <v>5604</v>
      </c>
      <c r="C13737" s="45" t="s">
        <v>540</v>
      </c>
      <c r="D13737" s="23" t="s">
        <v>5585</v>
      </c>
      <c r="E13737" s="23" t="s">
        <v>466</v>
      </c>
      <c r="F13737" s="40">
        <v>5.0000000000000001E-3</v>
      </c>
      <c r="G13737" s="25">
        <v>531559</v>
      </c>
      <c r="H13737" s="25">
        <v>2658</v>
      </c>
      <c r="I13737" s="25"/>
      <c r="M13737" s="220"/>
    </row>
    <row r="13738" spans="1:13" x14ac:dyDescent="0.2">
      <c r="A13738" s="35" t="s">
        <v>3219</v>
      </c>
      <c r="B13738" s="1" t="s">
        <v>5572</v>
      </c>
      <c r="C13738" s="45" t="s">
        <v>971</v>
      </c>
      <c r="D13738" s="23" t="s">
        <v>5734</v>
      </c>
      <c r="E13738" s="23" t="s">
        <v>4141</v>
      </c>
      <c r="F13738" s="40">
        <v>1.52</v>
      </c>
      <c r="G13738" s="25">
        <v>37863</v>
      </c>
      <c r="H13738" s="25">
        <v>57552</v>
      </c>
      <c r="I13738" s="25"/>
      <c r="J13738" s="58" t="e">
        <f>HYPERLINK("#"&amp;"Insumos"&amp;"!A"&amp;MATCH($B13738,#REF!,0),"Ins "&amp;$B13738)</f>
        <v>#REF!</v>
      </c>
      <c r="M13738" s="220"/>
    </row>
    <row r="13739" spans="1:13" x14ac:dyDescent="0.2">
      <c r="A13739" s="35" t="s">
        <v>3219</v>
      </c>
      <c r="B13739" s="1" t="s">
        <v>263</v>
      </c>
      <c r="C13739" s="45" t="s">
        <v>696</v>
      </c>
      <c r="D13739" s="23" t="s">
        <v>5534</v>
      </c>
      <c r="E13739" s="23" t="s">
        <v>4140</v>
      </c>
      <c r="F13739" s="40">
        <v>3.1E-2</v>
      </c>
      <c r="G13739" s="25">
        <v>187426</v>
      </c>
      <c r="H13739" s="25">
        <v>5810</v>
      </c>
      <c r="I13739" s="25"/>
      <c r="J13739" s="58" t="e">
        <f>HYPERLINK("#"&amp;"Insumos"&amp;"!A"&amp;MATCH($B13739,#REF!,0),"Ins "&amp;$B13739)</f>
        <v>#REF!</v>
      </c>
      <c r="M13739" s="220"/>
    </row>
    <row r="13740" spans="1:13" ht="25.5" x14ac:dyDescent="0.2">
      <c r="A13740" s="35" t="s">
        <v>3219</v>
      </c>
      <c r="B13740" s="1" t="s">
        <v>4559</v>
      </c>
      <c r="C13740" s="45" t="s">
        <v>9471</v>
      </c>
      <c r="D13740" s="23" t="s">
        <v>5751</v>
      </c>
      <c r="E13740" s="23" t="s">
        <v>4138</v>
      </c>
      <c r="F13740" s="40">
        <v>2.4E-2</v>
      </c>
      <c r="G13740" s="25">
        <v>140296</v>
      </c>
      <c r="H13740" s="25">
        <v>3367</v>
      </c>
      <c r="I13740" s="25"/>
      <c r="J13740" s="58" t="e">
        <f>HYPERLINK("#"&amp;"Insumos"&amp;"!A"&amp;MATCH($B13740,#REF!,0),"Ins "&amp;$B13740)</f>
        <v>#REF!</v>
      </c>
      <c r="M13740" s="220"/>
    </row>
    <row r="13741" spans="1:13" x14ac:dyDescent="0.2">
      <c r="A13741" s="35" t="s">
        <v>3219</v>
      </c>
      <c r="B13741" s="1" t="s">
        <v>4560</v>
      </c>
      <c r="C13741" s="45" t="s">
        <v>8792</v>
      </c>
      <c r="D13741" s="23" t="s">
        <v>5751</v>
      </c>
      <c r="E13741" s="23" t="s">
        <v>4138</v>
      </c>
      <c r="F13741" s="40">
        <v>0.04</v>
      </c>
      <c r="G13741" s="25">
        <v>126880</v>
      </c>
      <c r="H13741" s="25">
        <v>5075</v>
      </c>
      <c r="I13741" s="25"/>
      <c r="J13741" s="58" t="e">
        <f>HYPERLINK("#"&amp;"Insumos"&amp;"!A"&amp;MATCH($B13741,#REF!,0),"Ins "&amp;$B13741)</f>
        <v>#REF!</v>
      </c>
      <c r="M13741" s="220"/>
    </row>
    <row r="13742" spans="1:13" x14ac:dyDescent="0.2">
      <c r="A13742" s="35" t="s">
        <v>3219</v>
      </c>
      <c r="B13742" s="1" t="s">
        <v>5007</v>
      </c>
      <c r="C13742" s="45" t="s">
        <v>720</v>
      </c>
      <c r="D13742" s="23" t="s">
        <v>5751</v>
      </c>
      <c r="E13742" s="23" t="s">
        <v>4134</v>
      </c>
      <c r="F13742" s="40">
        <v>1.6</v>
      </c>
      <c r="G13742" s="25">
        <v>1897</v>
      </c>
      <c r="H13742" s="25">
        <v>3035</v>
      </c>
      <c r="I13742" s="25"/>
      <c r="J13742" s="58" t="e">
        <f>HYPERLINK("#"&amp;"Insumos"&amp;"!A"&amp;MATCH($B13742,#REF!,0),"Ins "&amp;$B13742)</f>
        <v>#REF!</v>
      </c>
      <c r="M13742" s="220"/>
    </row>
    <row r="13743" spans="1:13" ht="51" x14ac:dyDescent="0.2">
      <c r="A13743" s="35" t="s">
        <v>3219</v>
      </c>
      <c r="B13743" s="1" t="s">
        <v>5145</v>
      </c>
      <c r="C13743" s="45" t="s">
        <v>9875</v>
      </c>
      <c r="D13743" s="23" t="s">
        <v>5751</v>
      </c>
      <c r="E13743" s="23" t="s">
        <v>4134</v>
      </c>
      <c r="F13743" s="40">
        <v>1</v>
      </c>
      <c r="G13743" s="25">
        <v>185640</v>
      </c>
      <c r="H13743" s="25">
        <v>185640</v>
      </c>
      <c r="I13743" s="25"/>
      <c r="J13743" s="58" t="e">
        <f>HYPERLINK("#"&amp;"Insumos"&amp;"!A"&amp;MATCH($B13743,#REF!,0),"Ins "&amp;$B13743)</f>
        <v>#REF!</v>
      </c>
      <c r="M13743" s="220"/>
    </row>
    <row r="13744" spans="1:13" ht="76.5" x14ac:dyDescent="0.2">
      <c r="A13744" s="36" t="s">
        <v>3220</v>
      </c>
      <c r="B13744" s="26" t="s">
        <v>6816</v>
      </c>
      <c r="C13744" s="79" t="s">
        <v>9899</v>
      </c>
      <c r="D13744" s="37" t="s">
        <v>5608</v>
      </c>
      <c r="E13744" s="37" t="s">
        <v>4134</v>
      </c>
      <c r="F13744" s="41"/>
      <c r="G13744" s="27"/>
      <c r="H13744" s="27"/>
      <c r="I13744" s="27">
        <v>265800</v>
      </c>
      <c r="M13744" s="220">
        <f t="shared" si="214"/>
        <v>348092</v>
      </c>
    </row>
    <row r="13745" spans="1:13" x14ac:dyDescent="0.2">
      <c r="A13745" s="35" t="s">
        <v>3220</v>
      </c>
      <c r="B13745" s="1" t="s">
        <v>5604</v>
      </c>
      <c r="C13745" s="45" t="s">
        <v>540</v>
      </c>
      <c r="D13745" s="23" t="s">
        <v>5585</v>
      </c>
      <c r="E13745" s="23" t="s">
        <v>466</v>
      </c>
      <c r="F13745" s="40">
        <v>5.0000000000000001E-3</v>
      </c>
      <c r="G13745" s="25">
        <v>531559</v>
      </c>
      <c r="H13745" s="25">
        <v>2658</v>
      </c>
      <c r="I13745" s="25"/>
      <c r="M13745" s="220"/>
    </row>
    <row r="13746" spans="1:13" x14ac:dyDescent="0.2">
      <c r="A13746" s="35" t="s">
        <v>3220</v>
      </c>
      <c r="B13746" s="1" t="s">
        <v>5572</v>
      </c>
      <c r="C13746" s="45" t="s">
        <v>971</v>
      </c>
      <c r="D13746" s="23" t="s">
        <v>5734</v>
      </c>
      <c r="E13746" s="23" t="s">
        <v>4141</v>
      </c>
      <c r="F13746" s="40">
        <v>1.52</v>
      </c>
      <c r="G13746" s="25">
        <v>37863</v>
      </c>
      <c r="H13746" s="25">
        <v>57552</v>
      </c>
      <c r="I13746" s="25"/>
      <c r="J13746" s="58" t="e">
        <f>HYPERLINK("#"&amp;"Insumos"&amp;"!A"&amp;MATCH($B13746,#REF!,0),"Ins "&amp;$B13746)</f>
        <v>#REF!</v>
      </c>
      <c r="M13746" s="220"/>
    </row>
    <row r="13747" spans="1:13" x14ac:dyDescent="0.2">
      <c r="A13747" s="35" t="s">
        <v>3220</v>
      </c>
      <c r="B13747" s="1" t="s">
        <v>263</v>
      </c>
      <c r="C13747" s="45" t="s">
        <v>696</v>
      </c>
      <c r="D13747" s="23" t="s">
        <v>5534</v>
      </c>
      <c r="E13747" s="23" t="s">
        <v>4140</v>
      </c>
      <c r="F13747" s="40">
        <v>3.6799999999999999E-2</v>
      </c>
      <c r="G13747" s="25">
        <v>187426</v>
      </c>
      <c r="H13747" s="25">
        <v>6897</v>
      </c>
      <c r="I13747" s="25"/>
      <c r="J13747" s="58" t="e">
        <f>HYPERLINK("#"&amp;"Insumos"&amp;"!A"&amp;MATCH($B13747,#REF!,0),"Ins "&amp;$B13747)</f>
        <v>#REF!</v>
      </c>
      <c r="M13747" s="220"/>
    </row>
    <row r="13748" spans="1:13" ht="25.5" x14ac:dyDescent="0.2">
      <c r="A13748" s="35" t="s">
        <v>3220</v>
      </c>
      <c r="B13748" s="1" t="s">
        <v>4559</v>
      </c>
      <c r="C13748" s="45" t="s">
        <v>9471</v>
      </c>
      <c r="D13748" s="23" t="s">
        <v>5751</v>
      </c>
      <c r="E13748" s="23" t="s">
        <v>4138</v>
      </c>
      <c r="F13748" s="40">
        <v>2.8000000000000001E-2</v>
      </c>
      <c r="G13748" s="25">
        <v>140296</v>
      </c>
      <c r="H13748" s="25">
        <v>3928</v>
      </c>
      <c r="I13748" s="25"/>
      <c r="J13748" s="58" t="e">
        <f>HYPERLINK("#"&amp;"Insumos"&amp;"!A"&amp;MATCH($B13748,#REF!,0),"Ins "&amp;$B13748)</f>
        <v>#REF!</v>
      </c>
      <c r="M13748" s="220"/>
    </row>
    <row r="13749" spans="1:13" x14ac:dyDescent="0.2">
      <c r="A13749" s="35" t="s">
        <v>3220</v>
      </c>
      <c r="B13749" s="1" t="s">
        <v>4560</v>
      </c>
      <c r="C13749" s="45" t="s">
        <v>8792</v>
      </c>
      <c r="D13749" s="23" t="s">
        <v>5751</v>
      </c>
      <c r="E13749" s="23" t="s">
        <v>4138</v>
      </c>
      <c r="F13749" s="40">
        <v>4.8000000000000001E-2</v>
      </c>
      <c r="G13749" s="25">
        <v>126880</v>
      </c>
      <c r="H13749" s="25">
        <v>6090</v>
      </c>
      <c r="I13749" s="25"/>
      <c r="J13749" s="58" t="e">
        <f>HYPERLINK("#"&amp;"Insumos"&amp;"!A"&amp;MATCH($B13749,#REF!,0),"Ins "&amp;$B13749)</f>
        <v>#REF!</v>
      </c>
      <c r="M13749" s="220"/>
    </row>
    <row r="13750" spans="1:13" x14ac:dyDescent="0.2">
      <c r="A13750" s="35" t="s">
        <v>3220</v>
      </c>
      <c r="B13750" s="1" t="s">
        <v>5007</v>
      </c>
      <c r="C13750" s="45" t="s">
        <v>720</v>
      </c>
      <c r="D13750" s="23" t="s">
        <v>5751</v>
      </c>
      <c r="E13750" s="23" t="s">
        <v>4134</v>
      </c>
      <c r="F13750" s="40">
        <v>1.6</v>
      </c>
      <c r="G13750" s="25">
        <v>1897</v>
      </c>
      <c r="H13750" s="25">
        <v>3035</v>
      </c>
      <c r="I13750" s="25"/>
      <c r="J13750" s="58" t="e">
        <f>HYPERLINK("#"&amp;"Insumos"&amp;"!A"&amp;MATCH($B13750,#REF!,0),"Ins "&amp;$B13750)</f>
        <v>#REF!</v>
      </c>
      <c r="M13750" s="220"/>
    </row>
    <row r="13751" spans="1:13" ht="51" x14ac:dyDescent="0.2">
      <c r="A13751" s="35" t="s">
        <v>3220</v>
      </c>
      <c r="B13751" s="1" t="s">
        <v>5146</v>
      </c>
      <c r="C13751" s="45" t="s">
        <v>9876</v>
      </c>
      <c r="D13751" s="23" t="s">
        <v>5751</v>
      </c>
      <c r="E13751" s="23" t="s">
        <v>4134</v>
      </c>
      <c r="F13751" s="40">
        <v>1</v>
      </c>
      <c r="G13751" s="25">
        <v>185640</v>
      </c>
      <c r="H13751" s="25">
        <v>185640</v>
      </c>
      <c r="I13751" s="25"/>
      <c r="J13751" s="58" t="e">
        <f>HYPERLINK("#"&amp;"Insumos"&amp;"!A"&amp;MATCH($B13751,#REF!,0),"Ins "&amp;$B13751)</f>
        <v>#REF!</v>
      </c>
      <c r="M13751" s="220"/>
    </row>
    <row r="13752" spans="1:13" ht="76.5" x14ac:dyDescent="0.2">
      <c r="A13752" s="36" t="s">
        <v>3221</v>
      </c>
      <c r="B13752" s="26" t="s">
        <v>6816</v>
      </c>
      <c r="C13752" s="79" t="s">
        <v>9900</v>
      </c>
      <c r="D13752" s="37" t="s">
        <v>5608</v>
      </c>
      <c r="E13752" s="37" t="s">
        <v>4134</v>
      </c>
      <c r="F13752" s="41"/>
      <c r="G13752" s="27"/>
      <c r="H13752" s="27"/>
      <c r="I13752" s="27">
        <v>264414</v>
      </c>
      <c r="M13752" s="220">
        <f t="shared" si="214"/>
        <v>346277</v>
      </c>
    </row>
    <row r="13753" spans="1:13" x14ac:dyDescent="0.2">
      <c r="A13753" s="35" t="s">
        <v>3221</v>
      </c>
      <c r="B13753" s="1" t="s">
        <v>5604</v>
      </c>
      <c r="C13753" s="45" t="s">
        <v>540</v>
      </c>
      <c r="D13753" s="23" t="s">
        <v>5585</v>
      </c>
      <c r="E13753" s="23" t="s">
        <v>466</v>
      </c>
      <c r="F13753" s="40">
        <v>5.0000000000000001E-3</v>
      </c>
      <c r="G13753" s="25">
        <v>531559</v>
      </c>
      <c r="H13753" s="25">
        <v>2658</v>
      </c>
      <c r="I13753" s="25"/>
      <c r="M13753" s="220"/>
    </row>
    <row r="13754" spans="1:13" x14ac:dyDescent="0.2">
      <c r="A13754" s="35" t="s">
        <v>3221</v>
      </c>
      <c r="B13754" s="1" t="s">
        <v>5572</v>
      </c>
      <c r="C13754" s="45" t="s">
        <v>971</v>
      </c>
      <c r="D13754" s="23" t="s">
        <v>5734</v>
      </c>
      <c r="E13754" s="23" t="s">
        <v>4141</v>
      </c>
      <c r="F13754" s="40">
        <v>1.52</v>
      </c>
      <c r="G13754" s="25">
        <v>37863</v>
      </c>
      <c r="H13754" s="25">
        <v>57552</v>
      </c>
      <c r="I13754" s="25"/>
      <c r="J13754" s="58" t="e">
        <f>HYPERLINK("#"&amp;"Insumos"&amp;"!A"&amp;MATCH($B13754,#REF!,0),"Ins "&amp;$B13754)</f>
        <v>#REF!</v>
      </c>
      <c r="M13754" s="220"/>
    </row>
    <row r="13755" spans="1:13" x14ac:dyDescent="0.2">
      <c r="A13755" s="35" t="s">
        <v>3221</v>
      </c>
      <c r="B13755" s="1" t="s">
        <v>263</v>
      </c>
      <c r="C13755" s="45" t="s">
        <v>696</v>
      </c>
      <c r="D13755" s="23" t="s">
        <v>5534</v>
      </c>
      <c r="E13755" s="23" t="s">
        <v>4140</v>
      </c>
      <c r="F13755" s="40">
        <v>3.3599999999999998E-2</v>
      </c>
      <c r="G13755" s="25">
        <v>187426</v>
      </c>
      <c r="H13755" s="25">
        <v>6298</v>
      </c>
      <c r="I13755" s="25"/>
      <c r="J13755" s="58" t="e">
        <f>HYPERLINK("#"&amp;"Insumos"&amp;"!A"&amp;MATCH($B13755,#REF!,0),"Ins "&amp;$B13755)</f>
        <v>#REF!</v>
      </c>
      <c r="M13755" s="220"/>
    </row>
    <row r="13756" spans="1:13" ht="25.5" x14ac:dyDescent="0.2">
      <c r="A13756" s="35" t="s">
        <v>3221</v>
      </c>
      <c r="B13756" s="1" t="s">
        <v>4559</v>
      </c>
      <c r="C13756" s="45" t="s">
        <v>9471</v>
      </c>
      <c r="D13756" s="23" t="s">
        <v>5751</v>
      </c>
      <c r="E13756" s="23" t="s">
        <v>4138</v>
      </c>
      <c r="F13756" s="40">
        <v>2.5999999999999999E-2</v>
      </c>
      <c r="G13756" s="25">
        <v>140296</v>
      </c>
      <c r="H13756" s="25">
        <v>3648</v>
      </c>
      <c r="I13756" s="25"/>
      <c r="J13756" s="58" t="e">
        <f>HYPERLINK("#"&amp;"Insumos"&amp;"!A"&amp;MATCH($B13756,#REF!,0),"Ins "&amp;$B13756)</f>
        <v>#REF!</v>
      </c>
      <c r="M13756" s="220"/>
    </row>
    <row r="13757" spans="1:13" x14ac:dyDescent="0.2">
      <c r="A13757" s="35" t="s">
        <v>3221</v>
      </c>
      <c r="B13757" s="1" t="s">
        <v>4560</v>
      </c>
      <c r="C13757" s="45" t="s">
        <v>8792</v>
      </c>
      <c r="D13757" s="23" t="s">
        <v>5751</v>
      </c>
      <c r="E13757" s="23" t="s">
        <v>4138</v>
      </c>
      <c r="F13757" s="40">
        <v>4.3999999999999997E-2</v>
      </c>
      <c r="G13757" s="25">
        <v>126880</v>
      </c>
      <c r="H13757" s="25">
        <v>5583</v>
      </c>
      <c r="I13757" s="25"/>
      <c r="J13757" s="58" t="e">
        <f>HYPERLINK("#"&amp;"Insumos"&amp;"!A"&amp;MATCH($B13757,#REF!,0),"Ins "&amp;$B13757)</f>
        <v>#REF!</v>
      </c>
      <c r="M13757" s="220"/>
    </row>
    <row r="13758" spans="1:13" x14ac:dyDescent="0.2">
      <c r="A13758" s="35" t="s">
        <v>3221</v>
      </c>
      <c r="B13758" s="1" t="s">
        <v>5007</v>
      </c>
      <c r="C13758" s="45" t="s">
        <v>720</v>
      </c>
      <c r="D13758" s="23" t="s">
        <v>5751</v>
      </c>
      <c r="E13758" s="23" t="s">
        <v>4134</v>
      </c>
      <c r="F13758" s="40">
        <v>1.6</v>
      </c>
      <c r="G13758" s="25">
        <v>1897</v>
      </c>
      <c r="H13758" s="25">
        <v>3035</v>
      </c>
      <c r="I13758" s="25"/>
      <c r="J13758" s="58" t="e">
        <f>HYPERLINK("#"&amp;"Insumos"&amp;"!A"&amp;MATCH($B13758,#REF!,0),"Ins "&amp;$B13758)</f>
        <v>#REF!</v>
      </c>
      <c r="M13758" s="220"/>
    </row>
    <row r="13759" spans="1:13" ht="51" x14ac:dyDescent="0.2">
      <c r="A13759" s="35" t="s">
        <v>3221</v>
      </c>
      <c r="B13759" s="1" t="s">
        <v>5143</v>
      </c>
      <c r="C13759" s="45" t="s">
        <v>9873</v>
      </c>
      <c r="D13759" s="23" t="s">
        <v>5751</v>
      </c>
      <c r="E13759" s="23" t="s">
        <v>4134</v>
      </c>
      <c r="F13759" s="40">
        <v>1</v>
      </c>
      <c r="G13759" s="25">
        <v>185640</v>
      </c>
      <c r="H13759" s="25">
        <v>185640</v>
      </c>
      <c r="I13759" s="25"/>
      <c r="J13759" s="58" t="e">
        <f>HYPERLINK("#"&amp;"Insumos"&amp;"!A"&amp;MATCH($B13759,#REF!,0),"Ins "&amp;$B13759)</f>
        <v>#REF!</v>
      </c>
      <c r="M13759" s="220"/>
    </row>
    <row r="13760" spans="1:13" ht="76.5" x14ac:dyDescent="0.2">
      <c r="A13760" s="36" t="s">
        <v>3222</v>
      </c>
      <c r="B13760" s="26" t="s">
        <v>6816</v>
      </c>
      <c r="C13760" s="79" t="s">
        <v>9901</v>
      </c>
      <c r="D13760" s="37" t="s">
        <v>5608</v>
      </c>
      <c r="E13760" s="37" t="s">
        <v>4134</v>
      </c>
      <c r="F13760" s="41"/>
      <c r="G13760" s="27"/>
      <c r="H13760" s="27"/>
      <c r="I13760" s="27">
        <v>266269</v>
      </c>
      <c r="M13760" s="220">
        <f t="shared" si="214"/>
        <v>348706</v>
      </c>
    </row>
    <row r="13761" spans="1:13" x14ac:dyDescent="0.2">
      <c r="A13761" s="35" t="s">
        <v>3222</v>
      </c>
      <c r="B13761" s="1" t="s">
        <v>5604</v>
      </c>
      <c r="C13761" s="45" t="s">
        <v>540</v>
      </c>
      <c r="D13761" s="23" t="s">
        <v>5585</v>
      </c>
      <c r="E13761" s="23" t="s">
        <v>466</v>
      </c>
      <c r="F13761" s="40">
        <v>5.0000000000000001E-3</v>
      </c>
      <c r="G13761" s="25">
        <v>531559</v>
      </c>
      <c r="H13761" s="25">
        <v>2658</v>
      </c>
      <c r="I13761" s="25"/>
      <c r="M13761" s="220"/>
    </row>
    <row r="13762" spans="1:13" x14ac:dyDescent="0.2">
      <c r="A13762" s="35" t="s">
        <v>3222</v>
      </c>
      <c r="B13762" s="1" t="s">
        <v>5572</v>
      </c>
      <c r="C13762" s="45" t="s">
        <v>971</v>
      </c>
      <c r="D13762" s="23" t="s">
        <v>5734</v>
      </c>
      <c r="E13762" s="23" t="s">
        <v>4141</v>
      </c>
      <c r="F13762" s="40">
        <v>1.52</v>
      </c>
      <c r="G13762" s="25">
        <v>37863</v>
      </c>
      <c r="H13762" s="25">
        <v>57552</v>
      </c>
      <c r="I13762" s="25"/>
      <c r="J13762" s="58" t="e">
        <f>HYPERLINK("#"&amp;"Insumos"&amp;"!A"&amp;MATCH($B13762,#REF!,0),"Ins "&amp;$B13762)</f>
        <v>#REF!</v>
      </c>
      <c r="M13762" s="220"/>
    </row>
    <row r="13763" spans="1:13" x14ac:dyDescent="0.2">
      <c r="A13763" s="35" t="s">
        <v>3222</v>
      </c>
      <c r="B13763" s="1" t="s">
        <v>263</v>
      </c>
      <c r="C13763" s="45" t="s">
        <v>696</v>
      </c>
      <c r="D13763" s="23" t="s">
        <v>5534</v>
      </c>
      <c r="E13763" s="23" t="s">
        <v>4140</v>
      </c>
      <c r="F13763" s="40">
        <v>3.9300000000000002E-2</v>
      </c>
      <c r="G13763" s="25">
        <v>187426</v>
      </c>
      <c r="H13763" s="25">
        <v>7366</v>
      </c>
      <c r="I13763" s="25"/>
      <c r="J13763" s="58" t="e">
        <f>HYPERLINK("#"&amp;"Insumos"&amp;"!A"&amp;MATCH($B13763,#REF!,0),"Ins "&amp;$B13763)</f>
        <v>#REF!</v>
      </c>
      <c r="M13763" s="220"/>
    </row>
    <row r="13764" spans="1:13" ht="25.5" x14ac:dyDescent="0.2">
      <c r="A13764" s="35" t="s">
        <v>3222</v>
      </c>
      <c r="B13764" s="1" t="s">
        <v>4559</v>
      </c>
      <c r="C13764" s="45" t="s">
        <v>9471</v>
      </c>
      <c r="D13764" s="23" t="s">
        <v>5751</v>
      </c>
      <c r="E13764" s="23" t="s">
        <v>4138</v>
      </c>
      <c r="F13764" s="40">
        <v>2.8000000000000001E-2</v>
      </c>
      <c r="G13764" s="25">
        <v>140296</v>
      </c>
      <c r="H13764" s="25">
        <v>3928</v>
      </c>
      <c r="I13764" s="25"/>
      <c r="J13764" s="58" t="e">
        <f>HYPERLINK("#"&amp;"Insumos"&amp;"!A"&amp;MATCH($B13764,#REF!,0),"Ins "&amp;$B13764)</f>
        <v>#REF!</v>
      </c>
      <c r="M13764" s="220"/>
    </row>
    <row r="13765" spans="1:13" x14ac:dyDescent="0.2">
      <c r="A13765" s="35" t="s">
        <v>3222</v>
      </c>
      <c r="B13765" s="1" t="s">
        <v>4560</v>
      </c>
      <c r="C13765" s="45" t="s">
        <v>8792</v>
      </c>
      <c r="D13765" s="23" t="s">
        <v>5751</v>
      </c>
      <c r="E13765" s="23" t="s">
        <v>4138</v>
      </c>
      <c r="F13765" s="40">
        <v>4.8000000000000001E-2</v>
      </c>
      <c r="G13765" s="25">
        <v>126880</v>
      </c>
      <c r="H13765" s="25">
        <v>6090</v>
      </c>
      <c r="I13765" s="25"/>
      <c r="J13765" s="58" t="e">
        <f>HYPERLINK("#"&amp;"Insumos"&amp;"!A"&amp;MATCH($B13765,#REF!,0),"Ins "&amp;$B13765)</f>
        <v>#REF!</v>
      </c>
      <c r="M13765" s="220"/>
    </row>
    <row r="13766" spans="1:13" x14ac:dyDescent="0.2">
      <c r="A13766" s="35" t="s">
        <v>3222</v>
      </c>
      <c r="B13766" s="1" t="s">
        <v>5007</v>
      </c>
      <c r="C13766" s="45" t="s">
        <v>720</v>
      </c>
      <c r="D13766" s="23" t="s">
        <v>5751</v>
      </c>
      <c r="E13766" s="23" t="s">
        <v>4134</v>
      </c>
      <c r="F13766" s="40">
        <v>1.6</v>
      </c>
      <c r="G13766" s="25">
        <v>1897</v>
      </c>
      <c r="H13766" s="25">
        <v>3035</v>
      </c>
      <c r="I13766" s="25"/>
      <c r="J13766" s="58" t="e">
        <f>HYPERLINK("#"&amp;"Insumos"&amp;"!A"&amp;MATCH($B13766,#REF!,0),"Ins "&amp;$B13766)</f>
        <v>#REF!</v>
      </c>
      <c r="M13766" s="220"/>
    </row>
    <row r="13767" spans="1:13" ht="51" x14ac:dyDescent="0.2">
      <c r="A13767" s="35" t="s">
        <v>3222</v>
      </c>
      <c r="B13767" s="1" t="s">
        <v>5144</v>
      </c>
      <c r="C13767" s="45" t="s">
        <v>9874</v>
      </c>
      <c r="D13767" s="23" t="s">
        <v>5751</v>
      </c>
      <c r="E13767" s="23" t="s">
        <v>4134</v>
      </c>
      <c r="F13767" s="40">
        <v>1</v>
      </c>
      <c r="G13767" s="25">
        <v>185640</v>
      </c>
      <c r="H13767" s="25">
        <v>185640</v>
      </c>
      <c r="I13767" s="25"/>
      <c r="J13767" s="58" t="e">
        <f>HYPERLINK("#"&amp;"Insumos"&amp;"!A"&amp;MATCH($B13767,#REF!,0),"Ins "&amp;$B13767)</f>
        <v>#REF!</v>
      </c>
      <c r="M13767" s="220"/>
    </row>
    <row r="13768" spans="1:13" ht="76.5" x14ac:dyDescent="0.2">
      <c r="A13768" s="36" t="s">
        <v>3223</v>
      </c>
      <c r="B13768" s="26" t="s">
        <v>6816</v>
      </c>
      <c r="C13768" s="79" t="s">
        <v>9902</v>
      </c>
      <c r="D13768" s="37" t="s">
        <v>5608</v>
      </c>
      <c r="E13768" s="37" t="s">
        <v>4134</v>
      </c>
      <c r="F13768" s="41"/>
      <c r="G13768" s="27"/>
      <c r="H13768" s="27"/>
      <c r="I13768" s="27">
        <v>264122</v>
      </c>
      <c r="M13768" s="220">
        <f t="shared" ref="M13768:M13824" si="215">ROUND(I13768*(1+$L$2),0)</f>
        <v>345894</v>
      </c>
    </row>
    <row r="13769" spans="1:13" x14ac:dyDescent="0.2">
      <c r="A13769" s="35" t="s">
        <v>3223</v>
      </c>
      <c r="B13769" s="1" t="s">
        <v>5604</v>
      </c>
      <c r="C13769" s="45" t="s">
        <v>540</v>
      </c>
      <c r="D13769" s="23" t="s">
        <v>5585</v>
      </c>
      <c r="E13769" s="23" t="s">
        <v>466</v>
      </c>
      <c r="F13769" s="40">
        <v>8.0000000000000002E-3</v>
      </c>
      <c r="G13769" s="25">
        <v>531559</v>
      </c>
      <c r="H13769" s="25">
        <v>4252</v>
      </c>
      <c r="I13769" s="25"/>
      <c r="M13769" s="220"/>
    </row>
    <row r="13770" spans="1:13" x14ac:dyDescent="0.2">
      <c r="A13770" s="35" t="s">
        <v>3223</v>
      </c>
      <c r="B13770" s="1" t="s">
        <v>5572</v>
      </c>
      <c r="C13770" s="45" t="s">
        <v>971</v>
      </c>
      <c r="D13770" s="23" t="s">
        <v>5734</v>
      </c>
      <c r="E13770" s="23" t="s">
        <v>4141</v>
      </c>
      <c r="F13770" s="40">
        <v>1.52</v>
      </c>
      <c r="G13770" s="25">
        <v>37863</v>
      </c>
      <c r="H13770" s="25">
        <v>57552</v>
      </c>
      <c r="I13770" s="25"/>
      <c r="J13770" s="58" t="e">
        <f>HYPERLINK("#"&amp;"Insumos"&amp;"!A"&amp;MATCH($B13770,#REF!,0),"Ins "&amp;$B13770)</f>
        <v>#REF!</v>
      </c>
      <c r="M13770" s="220"/>
    </row>
    <row r="13771" spans="1:13" x14ac:dyDescent="0.2">
      <c r="A13771" s="35" t="s">
        <v>3223</v>
      </c>
      <c r="B13771" s="1" t="s">
        <v>263</v>
      </c>
      <c r="C13771" s="45" t="s">
        <v>696</v>
      </c>
      <c r="D13771" s="23" t="s">
        <v>5534</v>
      </c>
      <c r="E13771" s="23" t="s">
        <v>4140</v>
      </c>
      <c r="F13771" s="40">
        <v>3.0599999999999999E-2</v>
      </c>
      <c r="G13771" s="25">
        <v>187426</v>
      </c>
      <c r="H13771" s="25">
        <v>5735</v>
      </c>
      <c r="I13771" s="25"/>
      <c r="J13771" s="58" t="e">
        <f>HYPERLINK("#"&amp;"Insumos"&amp;"!A"&amp;MATCH($B13771,#REF!,0),"Ins "&amp;$B13771)</f>
        <v>#REF!</v>
      </c>
      <c r="M13771" s="220"/>
    </row>
    <row r="13772" spans="1:13" ht="25.5" x14ac:dyDescent="0.2">
      <c r="A13772" s="35" t="s">
        <v>3223</v>
      </c>
      <c r="B13772" s="1" t="s">
        <v>4559</v>
      </c>
      <c r="C13772" s="45" t="s">
        <v>9471</v>
      </c>
      <c r="D13772" s="23" t="s">
        <v>5751</v>
      </c>
      <c r="E13772" s="23" t="s">
        <v>4138</v>
      </c>
      <c r="F13772" s="40">
        <v>2.1999999999999999E-2</v>
      </c>
      <c r="G13772" s="25">
        <v>140296</v>
      </c>
      <c r="H13772" s="25">
        <v>3087</v>
      </c>
      <c r="I13772" s="25"/>
      <c r="J13772" s="58" t="e">
        <f>HYPERLINK("#"&amp;"Insumos"&amp;"!A"&amp;MATCH($B13772,#REF!,0),"Ins "&amp;$B13772)</f>
        <v>#REF!</v>
      </c>
      <c r="M13772" s="220"/>
    </row>
    <row r="13773" spans="1:13" x14ac:dyDescent="0.2">
      <c r="A13773" s="35" t="s">
        <v>3223</v>
      </c>
      <c r="B13773" s="1" t="s">
        <v>4560</v>
      </c>
      <c r="C13773" s="45" t="s">
        <v>8792</v>
      </c>
      <c r="D13773" s="23" t="s">
        <v>5751</v>
      </c>
      <c r="E13773" s="23" t="s">
        <v>4138</v>
      </c>
      <c r="F13773" s="40">
        <v>3.7999999999999999E-2</v>
      </c>
      <c r="G13773" s="25">
        <v>126880</v>
      </c>
      <c r="H13773" s="25">
        <v>4821</v>
      </c>
      <c r="I13773" s="25"/>
      <c r="J13773" s="58" t="e">
        <f>HYPERLINK("#"&amp;"Insumos"&amp;"!A"&amp;MATCH($B13773,#REF!,0),"Ins "&amp;$B13773)</f>
        <v>#REF!</v>
      </c>
      <c r="M13773" s="220"/>
    </row>
    <row r="13774" spans="1:13" x14ac:dyDescent="0.2">
      <c r="A13774" s="35" t="s">
        <v>3223</v>
      </c>
      <c r="B13774" s="1" t="s">
        <v>5007</v>
      </c>
      <c r="C13774" s="45" t="s">
        <v>720</v>
      </c>
      <c r="D13774" s="23" t="s">
        <v>5751</v>
      </c>
      <c r="E13774" s="23" t="s">
        <v>4134</v>
      </c>
      <c r="F13774" s="40">
        <v>1.6</v>
      </c>
      <c r="G13774" s="25">
        <v>1897</v>
      </c>
      <c r="H13774" s="25">
        <v>3035</v>
      </c>
      <c r="I13774" s="25"/>
      <c r="J13774" s="58" t="e">
        <f>HYPERLINK("#"&amp;"Insumos"&amp;"!A"&amp;MATCH($B13774,#REF!,0),"Ins "&amp;$B13774)</f>
        <v>#REF!</v>
      </c>
      <c r="M13774" s="220"/>
    </row>
    <row r="13775" spans="1:13" ht="38.25" x14ac:dyDescent="0.2">
      <c r="A13775" s="35" t="s">
        <v>3223</v>
      </c>
      <c r="B13775" s="1" t="s">
        <v>5139</v>
      </c>
      <c r="C13775" s="45" t="s">
        <v>9869</v>
      </c>
      <c r="D13775" s="23" t="s">
        <v>5751</v>
      </c>
      <c r="E13775" s="23" t="s">
        <v>4134</v>
      </c>
      <c r="F13775" s="40">
        <v>1</v>
      </c>
      <c r="G13775" s="25">
        <v>185640</v>
      </c>
      <c r="H13775" s="25">
        <v>185640</v>
      </c>
      <c r="I13775" s="25"/>
      <c r="J13775" s="58" t="e">
        <f>HYPERLINK("#"&amp;"Insumos"&amp;"!A"&amp;MATCH($B13775,#REF!,0),"Ins "&amp;$B13775)</f>
        <v>#REF!</v>
      </c>
      <c r="M13775" s="220"/>
    </row>
    <row r="13776" spans="1:13" ht="76.5" x14ac:dyDescent="0.2">
      <c r="A13776" s="36" t="s">
        <v>3224</v>
      </c>
      <c r="B13776" s="26" t="s">
        <v>6816</v>
      </c>
      <c r="C13776" s="79" t="s">
        <v>9903</v>
      </c>
      <c r="D13776" s="37" t="s">
        <v>5608</v>
      </c>
      <c r="E13776" s="37" t="s">
        <v>4134</v>
      </c>
      <c r="F13776" s="41"/>
      <c r="G13776" s="27"/>
      <c r="H13776" s="27"/>
      <c r="I13776" s="27">
        <v>265563</v>
      </c>
      <c r="M13776" s="220">
        <f t="shared" si="215"/>
        <v>347781</v>
      </c>
    </row>
    <row r="13777" spans="1:13" x14ac:dyDescent="0.2">
      <c r="A13777" s="35" t="s">
        <v>3224</v>
      </c>
      <c r="B13777" s="1" t="s">
        <v>5604</v>
      </c>
      <c r="C13777" s="45" t="s">
        <v>540</v>
      </c>
      <c r="D13777" s="23" t="s">
        <v>5585</v>
      </c>
      <c r="E13777" s="23" t="s">
        <v>466</v>
      </c>
      <c r="F13777" s="40">
        <v>8.9999999999999993E-3</v>
      </c>
      <c r="G13777" s="25">
        <v>531559</v>
      </c>
      <c r="H13777" s="25">
        <v>4784</v>
      </c>
      <c r="I13777" s="25"/>
      <c r="M13777" s="220"/>
    </row>
    <row r="13778" spans="1:13" x14ac:dyDescent="0.2">
      <c r="A13778" s="35" t="s">
        <v>3224</v>
      </c>
      <c r="B13778" s="1" t="s">
        <v>5572</v>
      </c>
      <c r="C13778" s="45" t="s">
        <v>971</v>
      </c>
      <c r="D13778" s="23" t="s">
        <v>5734</v>
      </c>
      <c r="E13778" s="23" t="s">
        <v>4141</v>
      </c>
      <c r="F13778" s="40">
        <v>1.52</v>
      </c>
      <c r="G13778" s="25">
        <v>37863</v>
      </c>
      <c r="H13778" s="25">
        <v>57552</v>
      </c>
      <c r="I13778" s="25"/>
      <c r="J13778" s="58" t="e">
        <f>HYPERLINK("#"&amp;"Insumos"&amp;"!A"&amp;MATCH($B13778,#REF!,0),"Ins "&amp;$B13778)</f>
        <v>#REF!</v>
      </c>
      <c r="M13778" s="220"/>
    </row>
    <row r="13779" spans="1:13" x14ac:dyDescent="0.2">
      <c r="A13779" s="35" t="s">
        <v>3224</v>
      </c>
      <c r="B13779" s="1" t="s">
        <v>263</v>
      </c>
      <c r="C13779" s="45" t="s">
        <v>696</v>
      </c>
      <c r="D13779" s="23" t="s">
        <v>5534</v>
      </c>
      <c r="E13779" s="23" t="s">
        <v>4140</v>
      </c>
      <c r="F13779" s="40">
        <v>3.2599999999999997E-2</v>
      </c>
      <c r="G13779" s="25">
        <v>187426</v>
      </c>
      <c r="H13779" s="25">
        <v>6110</v>
      </c>
      <c r="I13779" s="25"/>
      <c r="J13779" s="58" t="e">
        <f>HYPERLINK("#"&amp;"Insumos"&amp;"!A"&amp;MATCH($B13779,#REF!,0),"Ins "&amp;$B13779)</f>
        <v>#REF!</v>
      </c>
      <c r="M13779" s="220"/>
    </row>
    <row r="13780" spans="1:13" ht="25.5" x14ac:dyDescent="0.2">
      <c r="A13780" s="35" t="s">
        <v>3224</v>
      </c>
      <c r="B13780" s="1" t="s">
        <v>4559</v>
      </c>
      <c r="C13780" s="45" t="s">
        <v>9471</v>
      </c>
      <c r="D13780" s="23" t="s">
        <v>5751</v>
      </c>
      <c r="E13780" s="23" t="s">
        <v>4138</v>
      </c>
      <c r="F13780" s="40">
        <v>2.4E-2</v>
      </c>
      <c r="G13780" s="25">
        <v>140296</v>
      </c>
      <c r="H13780" s="25">
        <v>3367</v>
      </c>
      <c r="I13780" s="25"/>
      <c r="J13780" s="58" t="e">
        <f>HYPERLINK("#"&amp;"Insumos"&amp;"!A"&amp;MATCH($B13780,#REF!,0),"Ins "&amp;$B13780)</f>
        <v>#REF!</v>
      </c>
      <c r="M13780" s="220"/>
    </row>
    <row r="13781" spans="1:13" x14ac:dyDescent="0.2">
      <c r="A13781" s="35" t="s">
        <v>3224</v>
      </c>
      <c r="B13781" s="1" t="s">
        <v>4560</v>
      </c>
      <c r="C13781" s="45" t="s">
        <v>8792</v>
      </c>
      <c r="D13781" s="23" t="s">
        <v>5751</v>
      </c>
      <c r="E13781" s="23" t="s">
        <v>4138</v>
      </c>
      <c r="F13781" s="40">
        <v>0.04</v>
      </c>
      <c r="G13781" s="25">
        <v>126880</v>
      </c>
      <c r="H13781" s="25">
        <v>5075</v>
      </c>
      <c r="I13781" s="25"/>
      <c r="J13781" s="58" t="e">
        <f>HYPERLINK("#"&amp;"Insumos"&amp;"!A"&amp;MATCH($B13781,#REF!,0),"Ins "&amp;$B13781)</f>
        <v>#REF!</v>
      </c>
      <c r="M13781" s="220"/>
    </row>
    <row r="13782" spans="1:13" x14ac:dyDescent="0.2">
      <c r="A13782" s="35" t="s">
        <v>3224</v>
      </c>
      <c r="B13782" s="1" t="s">
        <v>5007</v>
      </c>
      <c r="C13782" s="45" t="s">
        <v>720</v>
      </c>
      <c r="D13782" s="23" t="s">
        <v>5751</v>
      </c>
      <c r="E13782" s="23" t="s">
        <v>4134</v>
      </c>
      <c r="F13782" s="40">
        <v>1.6</v>
      </c>
      <c r="G13782" s="25">
        <v>1897</v>
      </c>
      <c r="H13782" s="25">
        <v>3035</v>
      </c>
      <c r="I13782" s="25"/>
      <c r="J13782" s="58" t="e">
        <f>HYPERLINK("#"&amp;"Insumos"&amp;"!A"&amp;MATCH($B13782,#REF!,0),"Ins "&amp;$B13782)</f>
        <v>#REF!</v>
      </c>
      <c r="M13782" s="220"/>
    </row>
    <row r="13783" spans="1:13" ht="38.25" x14ac:dyDescent="0.2">
      <c r="A13783" s="35" t="s">
        <v>3224</v>
      </c>
      <c r="B13783" s="1" t="s">
        <v>5141</v>
      </c>
      <c r="C13783" s="45" t="s">
        <v>9871</v>
      </c>
      <c r="D13783" s="23" t="s">
        <v>5751</v>
      </c>
      <c r="E13783" s="23" t="s">
        <v>4134</v>
      </c>
      <c r="F13783" s="40">
        <v>1</v>
      </c>
      <c r="G13783" s="25">
        <v>185640</v>
      </c>
      <c r="H13783" s="25">
        <v>185640</v>
      </c>
      <c r="I13783" s="25"/>
      <c r="J13783" s="58" t="e">
        <f>HYPERLINK("#"&amp;"Insumos"&amp;"!A"&amp;MATCH($B13783,#REF!,0),"Ins "&amp;$B13783)</f>
        <v>#REF!</v>
      </c>
      <c r="M13783" s="220"/>
    </row>
    <row r="13784" spans="1:13" ht="76.5" x14ac:dyDescent="0.2">
      <c r="A13784" s="36" t="s">
        <v>3225</v>
      </c>
      <c r="B13784" s="26" t="s">
        <v>6816</v>
      </c>
      <c r="C13784" s="79" t="s">
        <v>9904</v>
      </c>
      <c r="D13784" s="37" t="s">
        <v>5608</v>
      </c>
      <c r="E13784" s="37" t="s">
        <v>4134</v>
      </c>
      <c r="F13784" s="41"/>
      <c r="G13784" s="27"/>
      <c r="H13784" s="27"/>
      <c r="I13784" s="27">
        <v>265571</v>
      </c>
      <c r="M13784" s="220">
        <f t="shared" si="215"/>
        <v>347792</v>
      </c>
    </row>
    <row r="13785" spans="1:13" x14ac:dyDescent="0.2">
      <c r="A13785" s="35" t="s">
        <v>3225</v>
      </c>
      <c r="B13785" s="1" t="s">
        <v>5604</v>
      </c>
      <c r="C13785" s="45" t="s">
        <v>540</v>
      </c>
      <c r="D13785" s="23" t="s">
        <v>5585</v>
      </c>
      <c r="E13785" s="23" t="s">
        <v>466</v>
      </c>
      <c r="F13785" s="40">
        <v>0.01</v>
      </c>
      <c r="G13785" s="25">
        <v>531559</v>
      </c>
      <c r="H13785" s="25">
        <v>5316</v>
      </c>
      <c r="I13785" s="25"/>
      <c r="M13785" s="220"/>
    </row>
    <row r="13786" spans="1:13" x14ac:dyDescent="0.2">
      <c r="A13786" s="35" t="s">
        <v>3225</v>
      </c>
      <c r="B13786" s="1" t="s">
        <v>5572</v>
      </c>
      <c r="C13786" s="45" t="s">
        <v>971</v>
      </c>
      <c r="D13786" s="23" t="s">
        <v>5734</v>
      </c>
      <c r="E13786" s="23" t="s">
        <v>4141</v>
      </c>
      <c r="F13786" s="40">
        <v>1.52</v>
      </c>
      <c r="G13786" s="25">
        <v>37863</v>
      </c>
      <c r="H13786" s="25">
        <v>57552</v>
      </c>
      <c r="I13786" s="25"/>
      <c r="J13786" s="58" t="e">
        <f>HYPERLINK("#"&amp;"Insumos"&amp;"!A"&amp;MATCH($B13786,#REF!,0),"Ins "&amp;$B13786)</f>
        <v>#REF!</v>
      </c>
      <c r="M13786" s="220"/>
    </row>
    <row r="13787" spans="1:13" x14ac:dyDescent="0.2">
      <c r="A13787" s="35" t="s">
        <v>3225</v>
      </c>
      <c r="B13787" s="1" t="s">
        <v>263</v>
      </c>
      <c r="C13787" s="45" t="s">
        <v>696</v>
      </c>
      <c r="D13787" s="23" t="s">
        <v>5534</v>
      </c>
      <c r="E13787" s="23" t="s">
        <v>4140</v>
      </c>
      <c r="F13787" s="40">
        <v>2.7699999999999999E-2</v>
      </c>
      <c r="G13787" s="25">
        <v>187426</v>
      </c>
      <c r="H13787" s="25">
        <v>5192</v>
      </c>
      <c r="I13787" s="25"/>
      <c r="J13787" s="58" t="e">
        <f>HYPERLINK("#"&amp;"Insumos"&amp;"!A"&amp;MATCH($B13787,#REF!,0),"Ins "&amp;$B13787)</f>
        <v>#REF!</v>
      </c>
      <c r="M13787" s="220"/>
    </row>
    <row r="13788" spans="1:13" ht="25.5" x14ac:dyDescent="0.2">
      <c r="A13788" s="35" t="s">
        <v>3225</v>
      </c>
      <c r="B13788" s="1" t="s">
        <v>4559</v>
      </c>
      <c r="C13788" s="45" t="s">
        <v>9471</v>
      </c>
      <c r="D13788" s="23" t="s">
        <v>5751</v>
      </c>
      <c r="E13788" s="23" t="s">
        <v>4138</v>
      </c>
      <c r="F13788" s="40">
        <v>2.5000000000000001E-2</v>
      </c>
      <c r="G13788" s="25">
        <v>140296</v>
      </c>
      <c r="H13788" s="25">
        <v>3507</v>
      </c>
      <c r="I13788" s="25"/>
      <c r="J13788" s="58" t="e">
        <f>HYPERLINK("#"&amp;"Insumos"&amp;"!A"&amp;MATCH($B13788,#REF!,0),"Ins "&amp;$B13788)</f>
        <v>#REF!</v>
      </c>
      <c r="M13788" s="220"/>
    </row>
    <row r="13789" spans="1:13" x14ac:dyDescent="0.2">
      <c r="A13789" s="35" t="s">
        <v>3225</v>
      </c>
      <c r="B13789" s="1" t="s">
        <v>4560</v>
      </c>
      <c r="C13789" s="45" t="s">
        <v>8792</v>
      </c>
      <c r="D13789" s="23" t="s">
        <v>5751</v>
      </c>
      <c r="E13789" s="23" t="s">
        <v>4138</v>
      </c>
      <c r="F13789" s="40">
        <v>4.2000000000000003E-2</v>
      </c>
      <c r="G13789" s="25">
        <v>126880</v>
      </c>
      <c r="H13789" s="25">
        <v>5329</v>
      </c>
      <c r="I13789" s="25"/>
      <c r="J13789" s="58" t="e">
        <f>HYPERLINK("#"&amp;"Insumos"&amp;"!A"&amp;MATCH($B13789,#REF!,0),"Ins "&amp;$B13789)</f>
        <v>#REF!</v>
      </c>
      <c r="M13789" s="220"/>
    </row>
    <row r="13790" spans="1:13" x14ac:dyDescent="0.2">
      <c r="A13790" s="35" t="s">
        <v>3225</v>
      </c>
      <c r="B13790" s="1" t="s">
        <v>5007</v>
      </c>
      <c r="C13790" s="45" t="s">
        <v>720</v>
      </c>
      <c r="D13790" s="23" t="s">
        <v>5751</v>
      </c>
      <c r="E13790" s="23" t="s">
        <v>4134</v>
      </c>
      <c r="F13790" s="40">
        <v>1.6</v>
      </c>
      <c r="G13790" s="25">
        <v>1897</v>
      </c>
      <c r="H13790" s="25">
        <v>3035</v>
      </c>
      <c r="I13790" s="25"/>
      <c r="J13790" s="58" t="e">
        <f>HYPERLINK("#"&amp;"Insumos"&amp;"!A"&amp;MATCH($B13790,#REF!,0),"Ins "&amp;$B13790)</f>
        <v>#REF!</v>
      </c>
      <c r="M13790" s="220"/>
    </row>
    <row r="13791" spans="1:13" ht="38.25" x14ac:dyDescent="0.2">
      <c r="A13791" s="35" t="s">
        <v>3225</v>
      </c>
      <c r="B13791" s="1" t="s">
        <v>5140</v>
      </c>
      <c r="C13791" s="45" t="s">
        <v>9870</v>
      </c>
      <c r="D13791" s="23" t="s">
        <v>5751</v>
      </c>
      <c r="E13791" s="23" t="s">
        <v>4134</v>
      </c>
      <c r="F13791" s="40">
        <v>1</v>
      </c>
      <c r="G13791" s="25">
        <v>185640</v>
      </c>
      <c r="H13791" s="25">
        <v>185640</v>
      </c>
      <c r="I13791" s="25"/>
      <c r="J13791" s="58" t="e">
        <f>HYPERLINK("#"&amp;"Insumos"&amp;"!A"&amp;MATCH($B13791,#REF!,0),"Ins "&amp;$B13791)</f>
        <v>#REF!</v>
      </c>
      <c r="M13791" s="220"/>
    </row>
    <row r="13792" spans="1:13" ht="76.5" x14ac:dyDescent="0.2">
      <c r="A13792" s="36" t="s">
        <v>3226</v>
      </c>
      <c r="B13792" s="26" t="s">
        <v>6816</v>
      </c>
      <c r="C13792" s="79" t="s">
        <v>9905</v>
      </c>
      <c r="D13792" s="37" t="s">
        <v>5608</v>
      </c>
      <c r="E13792" s="37" t="s">
        <v>4134</v>
      </c>
      <c r="F13792" s="41"/>
      <c r="G13792" s="27"/>
      <c r="H13792" s="27"/>
      <c r="I13792" s="27">
        <v>266853</v>
      </c>
      <c r="M13792" s="220">
        <f t="shared" si="215"/>
        <v>349471</v>
      </c>
    </row>
    <row r="13793" spans="1:13" x14ac:dyDescent="0.2">
      <c r="A13793" s="35" t="s">
        <v>3226</v>
      </c>
      <c r="B13793" s="1" t="s">
        <v>5604</v>
      </c>
      <c r="C13793" s="45" t="s">
        <v>540</v>
      </c>
      <c r="D13793" s="23" t="s">
        <v>5585</v>
      </c>
      <c r="E13793" s="23" t="s">
        <v>466</v>
      </c>
      <c r="F13793" s="40">
        <v>1.0999999999999999E-2</v>
      </c>
      <c r="G13793" s="25">
        <v>531559</v>
      </c>
      <c r="H13793" s="25">
        <v>5847</v>
      </c>
      <c r="I13793" s="25"/>
      <c r="M13793" s="220"/>
    </row>
    <row r="13794" spans="1:13" x14ac:dyDescent="0.2">
      <c r="A13794" s="35" t="s">
        <v>3226</v>
      </c>
      <c r="B13794" s="1" t="s">
        <v>5572</v>
      </c>
      <c r="C13794" s="45" t="s">
        <v>971</v>
      </c>
      <c r="D13794" s="23" t="s">
        <v>5734</v>
      </c>
      <c r="E13794" s="23" t="s">
        <v>4141</v>
      </c>
      <c r="F13794" s="40">
        <v>1.52</v>
      </c>
      <c r="G13794" s="25">
        <v>37863</v>
      </c>
      <c r="H13794" s="25">
        <v>57552</v>
      </c>
      <c r="I13794" s="25"/>
      <c r="J13794" s="58" t="e">
        <f>HYPERLINK("#"&amp;"Insumos"&amp;"!A"&amp;MATCH($B13794,#REF!,0),"Ins "&amp;$B13794)</f>
        <v>#REF!</v>
      </c>
      <c r="M13794" s="220"/>
    </row>
    <row r="13795" spans="1:13" x14ac:dyDescent="0.2">
      <c r="A13795" s="35" t="s">
        <v>3226</v>
      </c>
      <c r="B13795" s="1" t="s">
        <v>263</v>
      </c>
      <c r="C13795" s="45" t="s">
        <v>696</v>
      </c>
      <c r="D13795" s="23" t="s">
        <v>5534</v>
      </c>
      <c r="E13795" s="23" t="s">
        <v>4140</v>
      </c>
      <c r="F13795" s="40">
        <v>2.9600000000000001E-2</v>
      </c>
      <c r="G13795" s="25">
        <v>187426</v>
      </c>
      <c r="H13795" s="25">
        <v>5548</v>
      </c>
      <c r="I13795" s="25"/>
      <c r="J13795" s="58" t="e">
        <f>HYPERLINK("#"&amp;"Insumos"&amp;"!A"&amp;MATCH($B13795,#REF!,0),"Ins "&amp;$B13795)</f>
        <v>#REF!</v>
      </c>
      <c r="M13795" s="220"/>
    </row>
    <row r="13796" spans="1:13" ht="25.5" x14ac:dyDescent="0.2">
      <c r="A13796" s="35" t="s">
        <v>3226</v>
      </c>
      <c r="B13796" s="1" t="s">
        <v>4559</v>
      </c>
      <c r="C13796" s="45" t="s">
        <v>9471</v>
      </c>
      <c r="D13796" s="23" t="s">
        <v>5751</v>
      </c>
      <c r="E13796" s="23" t="s">
        <v>4138</v>
      </c>
      <c r="F13796" s="40">
        <v>2.5999999999999999E-2</v>
      </c>
      <c r="G13796" s="25">
        <v>140296</v>
      </c>
      <c r="H13796" s="25">
        <v>3648</v>
      </c>
      <c r="I13796" s="25"/>
      <c r="J13796" s="58" t="e">
        <f>HYPERLINK("#"&amp;"Insumos"&amp;"!A"&amp;MATCH($B13796,#REF!,0),"Ins "&amp;$B13796)</f>
        <v>#REF!</v>
      </c>
      <c r="M13796" s="220"/>
    </row>
    <row r="13797" spans="1:13" x14ac:dyDescent="0.2">
      <c r="A13797" s="35" t="s">
        <v>3226</v>
      </c>
      <c r="B13797" s="1" t="s">
        <v>4560</v>
      </c>
      <c r="C13797" s="45" t="s">
        <v>8792</v>
      </c>
      <c r="D13797" s="23" t="s">
        <v>5751</v>
      </c>
      <c r="E13797" s="23" t="s">
        <v>4138</v>
      </c>
      <c r="F13797" s="40">
        <v>4.3999999999999997E-2</v>
      </c>
      <c r="G13797" s="25">
        <v>126880</v>
      </c>
      <c r="H13797" s="25">
        <v>5583</v>
      </c>
      <c r="I13797" s="25"/>
      <c r="J13797" s="58" t="e">
        <f>HYPERLINK("#"&amp;"Insumos"&amp;"!A"&amp;MATCH($B13797,#REF!,0),"Ins "&amp;$B13797)</f>
        <v>#REF!</v>
      </c>
      <c r="M13797" s="220"/>
    </row>
    <row r="13798" spans="1:13" x14ac:dyDescent="0.2">
      <c r="A13798" s="35" t="s">
        <v>3226</v>
      </c>
      <c r="B13798" s="1" t="s">
        <v>5007</v>
      </c>
      <c r="C13798" s="45" t="s">
        <v>720</v>
      </c>
      <c r="D13798" s="23" t="s">
        <v>5751</v>
      </c>
      <c r="E13798" s="23" t="s">
        <v>4134</v>
      </c>
      <c r="F13798" s="40">
        <v>1.6</v>
      </c>
      <c r="G13798" s="25">
        <v>1897</v>
      </c>
      <c r="H13798" s="25">
        <v>3035</v>
      </c>
      <c r="I13798" s="25"/>
      <c r="J13798" s="58" t="e">
        <f>HYPERLINK("#"&amp;"Insumos"&amp;"!A"&amp;MATCH($B13798,#REF!,0),"Ins "&amp;$B13798)</f>
        <v>#REF!</v>
      </c>
      <c r="M13798" s="220"/>
    </row>
    <row r="13799" spans="1:13" ht="38.25" x14ac:dyDescent="0.2">
      <c r="A13799" s="35" t="s">
        <v>3226</v>
      </c>
      <c r="B13799" s="1" t="s">
        <v>5142</v>
      </c>
      <c r="C13799" s="45" t="s">
        <v>9872</v>
      </c>
      <c r="D13799" s="23" t="s">
        <v>5751</v>
      </c>
      <c r="E13799" s="23" t="s">
        <v>4134</v>
      </c>
      <c r="F13799" s="40">
        <v>1</v>
      </c>
      <c r="G13799" s="25">
        <v>185640</v>
      </c>
      <c r="H13799" s="25">
        <v>185640</v>
      </c>
      <c r="I13799" s="25"/>
      <c r="J13799" s="58" t="e">
        <f>HYPERLINK("#"&amp;"Insumos"&amp;"!A"&amp;MATCH($B13799,#REF!,0),"Ins "&amp;$B13799)</f>
        <v>#REF!</v>
      </c>
      <c r="M13799" s="220"/>
    </row>
    <row r="13800" spans="1:13" ht="76.5" x14ac:dyDescent="0.2">
      <c r="A13800" s="36" t="s">
        <v>3227</v>
      </c>
      <c r="B13800" s="26" t="s">
        <v>6816</v>
      </c>
      <c r="C13800" s="79" t="s">
        <v>9906</v>
      </c>
      <c r="D13800" s="37" t="s">
        <v>5608</v>
      </c>
      <c r="E13800" s="37" t="s">
        <v>4134</v>
      </c>
      <c r="F13800" s="41"/>
      <c r="G13800" s="27"/>
      <c r="H13800" s="27"/>
      <c r="I13800" s="27">
        <v>265191</v>
      </c>
      <c r="M13800" s="220">
        <f t="shared" si="215"/>
        <v>347294</v>
      </c>
    </row>
    <row r="13801" spans="1:13" x14ac:dyDescent="0.2">
      <c r="A13801" s="35" t="s">
        <v>3227</v>
      </c>
      <c r="B13801" s="1" t="s">
        <v>5604</v>
      </c>
      <c r="C13801" s="45" t="s">
        <v>540</v>
      </c>
      <c r="D13801" s="23" t="s">
        <v>5585</v>
      </c>
      <c r="E13801" s="23" t="s">
        <v>466</v>
      </c>
      <c r="F13801" s="40">
        <v>8.0000000000000002E-3</v>
      </c>
      <c r="G13801" s="25">
        <v>531559</v>
      </c>
      <c r="H13801" s="25">
        <v>4252</v>
      </c>
      <c r="I13801" s="25"/>
      <c r="M13801" s="220"/>
    </row>
    <row r="13802" spans="1:13" x14ac:dyDescent="0.2">
      <c r="A13802" s="35" t="s">
        <v>3227</v>
      </c>
      <c r="B13802" s="1" t="s">
        <v>5572</v>
      </c>
      <c r="C13802" s="45" t="s">
        <v>971</v>
      </c>
      <c r="D13802" s="23" t="s">
        <v>5734</v>
      </c>
      <c r="E13802" s="23" t="s">
        <v>4141</v>
      </c>
      <c r="F13802" s="40">
        <v>1.52</v>
      </c>
      <c r="G13802" s="25">
        <v>37863</v>
      </c>
      <c r="H13802" s="25">
        <v>57552</v>
      </c>
      <c r="I13802" s="25"/>
      <c r="J13802" s="58" t="e">
        <f>HYPERLINK("#"&amp;"Insumos"&amp;"!A"&amp;MATCH($B13802,#REF!,0),"Ins "&amp;$B13802)</f>
        <v>#REF!</v>
      </c>
      <c r="M13802" s="220"/>
    </row>
    <row r="13803" spans="1:13" x14ac:dyDescent="0.2">
      <c r="A13803" s="35" t="s">
        <v>3227</v>
      </c>
      <c r="B13803" s="1" t="s">
        <v>263</v>
      </c>
      <c r="C13803" s="45" t="s">
        <v>696</v>
      </c>
      <c r="D13803" s="23" t="s">
        <v>5534</v>
      </c>
      <c r="E13803" s="23" t="s">
        <v>4140</v>
      </c>
      <c r="F13803" s="40">
        <v>3.6299999999999999E-2</v>
      </c>
      <c r="G13803" s="25">
        <v>187426</v>
      </c>
      <c r="H13803" s="25">
        <v>6804</v>
      </c>
      <c r="I13803" s="25"/>
      <c r="J13803" s="58" t="e">
        <f>HYPERLINK("#"&amp;"Insumos"&amp;"!A"&amp;MATCH($B13803,#REF!,0),"Ins "&amp;$B13803)</f>
        <v>#REF!</v>
      </c>
      <c r="M13803" s="220"/>
    </row>
    <row r="13804" spans="1:13" ht="25.5" x14ac:dyDescent="0.2">
      <c r="A13804" s="35" t="s">
        <v>3227</v>
      </c>
      <c r="B13804" s="1" t="s">
        <v>4559</v>
      </c>
      <c r="C13804" s="45" t="s">
        <v>9471</v>
      </c>
      <c r="D13804" s="23" t="s">
        <v>5751</v>
      </c>
      <c r="E13804" s="23" t="s">
        <v>4138</v>
      </c>
      <c r="F13804" s="40">
        <v>2.1999999999999999E-2</v>
      </c>
      <c r="G13804" s="25">
        <v>140296</v>
      </c>
      <c r="H13804" s="25">
        <v>3087</v>
      </c>
      <c r="I13804" s="25"/>
      <c r="J13804" s="58" t="e">
        <f>HYPERLINK("#"&amp;"Insumos"&amp;"!A"&amp;MATCH($B13804,#REF!,0),"Ins "&amp;$B13804)</f>
        <v>#REF!</v>
      </c>
      <c r="M13804" s="220"/>
    </row>
    <row r="13805" spans="1:13" x14ac:dyDescent="0.2">
      <c r="A13805" s="35" t="s">
        <v>3227</v>
      </c>
      <c r="B13805" s="1" t="s">
        <v>4560</v>
      </c>
      <c r="C13805" s="45" t="s">
        <v>8792</v>
      </c>
      <c r="D13805" s="23" t="s">
        <v>5751</v>
      </c>
      <c r="E13805" s="23" t="s">
        <v>4138</v>
      </c>
      <c r="F13805" s="40">
        <v>3.7999999999999999E-2</v>
      </c>
      <c r="G13805" s="25">
        <v>126880</v>
      </c>
      <c r="H13805" s="25">
        <v>4821</v>
      </c>
      <c r="I13805" s="25"/>
      <c r="J13805" s="58" t="e">
        <f>HYPERLINK("#"&amp;"Insumos"&amp;"!A"&amp;MATCH($B13805,#REF!,0),"Ins "&amp;$B13805)</f>
        <v>#REF!</v>
      </c>
      <c r="M13805" s="220"/>
    </row>
    <row r="13806" spans="1:13" x14ac:dyDescent="0.2">
      <c r="A13806" s="35" t="s">
        <v>3227</v>
      </c>
      <c r="B13806" s="1" t="s">
        <v>5007</v>
      </c>
      <c r="C13806" s="45" t="s">
        <v>720</v>
      </c>
      <c r="D13806" s="23" t="s">
        <v>5751</v>
      </c>
      <c r="E13806" s="23" t="s">
        <v>4134</v>
      </c>
      <c r="F13806" s="40">
        <v>1.6</v>
      </c>
      <c r="G13806" s="25">
        <v>1897</v>
      </c>
      <c r="H13806" s="25">
        <v>3035</v>
      </c>
      <c r="I13806" s="25"/>
      <c r="J13806" s="58" t="e">
        <f>HYPERLINK("#"&amp;"Insumos"&amp;"!A"&amp;MATCH($B13806,#REF!,0),"Ins "&amp;$B13806)</f>
        <v>#REF!</v>
      </c>
      <c r="M13806" s="220"/>
    </row>
    <row r="13807" spans="1:13" ht="51" x14ac:dyDescent="0.2">
      <c r="A13807" s="35" t="s">
        <v>3227</v>
      </c>
      <c r="B13807" s="1" t="s">
        <v>5135</v>
      </c>
      <c r="C13807" s="45" t="s">
        <v>9865</v>
      </c>
      <c r="D13807" s="23" t="s">
        <v>5751</v>
      </c>
      <c r="E13807" s="23" t="s">
        <v>4134</v>
      </c>
      <c r="F13807" s="40">
        <v>1</v>
      </c>
      <c r="G13807" s="25">
        <v>185640</v>
      </c>
      <c r="H13807" s="25">
        <v>185640</v>
      </c>
      <c r="I13807" s="25"/>
      <c r="J13807" s="58" t="e">
        <f>HYPERLINK("#"&amp;"Insumos"&amp;"!A"&amp;MATCH($B13807,#REF!,0),"Ins "&amp;$B13807)</f>
        <v>#REF!</v>
      </c>
      <c r="M13807" s="220"/>
    </row>
    <row r="13808" spans="1:13" ht="76.5" x14ac:dyDescent="0.2">
      <c r="A13808" s="36" t="s">
        <v>3228</v>
      </c>
      <c r="B13808" s="26" t="s">
        <v>6816</v>
      </c>
      <c r="C13808" s="79" t="s">
        <v>9907</v>
      </c>
      <c r="D13808" s="37" t="s">
        <v>5608</v>
      </c>
      <c r="E13808" s="37" t="s">
        <v>4134</v>
      </c>
      <c r="F13808" s="41"/>
      <c r="G13808" s="27"/>
      <c r="H13808" s="27"/>
      <c r="I13808" s="27">
        <v>266137</v>
      </c>
      <c r="M13808" s="220">
        <f t="shared" si="215"/>
        <v>348533</v>
      </c>
    </row>
    <row r="13809" spans="1:13" x14ac:dyDescent="0.2">
      <c r="A13809" s="35" t="s">
        <v>3228</v>
      </c>
      <c r="B13809" s="1" t="s">
        <v>5604</v>
      </c>
      <c r="C13809" s="45" t="s">
        <v>540</v>
      </c>
      <c r="D13809" s="23" t="s">
        <v>5585</v>
      </c>
      <c r="E13809" s="23" t="s">
        <v>466</v>
      </c>
      <c r="F13809" s="40">
        <v>8.0000000000000002E-3</v>
      </c>
      <c r="G13809" s="25">
        <v>531559</v>
      </c>
      <c r="H13809" s="25">
        <v>4252</v>
      </c>
      <c r="I13809" s="25"/>
      <c r="M13809" s="220"/>
    </row>
    <row r="13810" spans="1:13" x14ac:dyDescent="0.2">
      <c r="A13810" s="35" t="s">
        <v>3228</v>
      </c>
      <c r="B13810" s="1" t="s">
        <v>5572</v>
      </c>
      <c r="C13810" s="45" t="s">
        <v>971</v>
      </c>
      <c r="D13810" s="23" t="s">
        <v>5734</v>
      </c>
      <c r="E13810" s="23" t="s">
        <v>4141</v>
      </c>
      <c r="F13810" s="40">
        <v>1.52</v>
      </c>
      <c r="G13810" s="25">
        <v>37863</v>
      </c>
      <c r="H13810" s="25">
        <v>57552</v>
      </c>
      <c r="I13810" s="25"/>
      <c r="J13810" s="58" t="e">
        <f>HYPERLINK("#"&amp;"Insumos"&amp;"!A"&amp;MATCH($B13810,#REF!,0),"Ins "&amp;$B13810)</f>
        <v>#REF!</v>
      </c>
      <c r="M13810" s="220"/>
    </row>
    <row r="13811" spans="1:13" x14ac:dyDescent="0.2">
      <c r="A13811" s="35" t="s">
        <v>3228</v>
      </c>
      <c r="B13811" s="1" t="s">
        <v>263</v>
      </c>
      <c r="C13811" s="45" t="s">
        <v>696</v>
      </c>
      <c r="D13811" s="23" t="s">
        <v>5534</v>
      </c>
      <c r="E13811" s="23" t="s">
        <v>4140</v>
      </c>
      <c r="F13811" s="40">
        <v>3.85E-2</v>
      </c>
      <c r="G13811" s="25">
        <v>187426</v>
      </c>
      <c r="H13811" s="25">
        <v>7216</v>
      </c>
      <c r="I13811" s="25"/>
      <c r="J13811" s="58" t="e">
        <f>HYPERLINK("#"&amp;"Insumos"&amp;"!A"&amp;MATCH($B13811,#REF!,0),"Ins "&amp;$B13811)</f>
        <v>#REF!</v>
      </c>
      <c r="M13811" s="220"/>
    </row>
    <row r="13812" spans="1:13" ht="25.5" x14ac:dyDescent="0.2">
      <c r="A13812" s="35" t="s">
        <v>3228</v>
      </c>
      <c r="B13812" s="1" t="s">
        <v>4559</v>
      </c>
      <c r="C13812" s="45" t="s">
        <v>9471</v>
      </c>
      <c r="D13812" s="23" t="s">
        <v>5751</v>
      </c>
      <c r="E13812" s="23" t="s">
        <v>4138</v>
      </c>
      <c r="F13812" s="40">
        <v>2.4E-2</v>
      </c>
      <c r="G13812" s="25">
        <v>140296</v>
      </c>
      <c r="H13812" s="25">
        <v>3367</v>
      </c>
      <c r="I13812" s="25"/>
      <c r="J13812" s="58" t="e">
        <f>HYPERLINK("#"&amp;"Insumos"&amp;"!A"&amp;MATCH($B13812,#REF!,0),"Ins "&amp;$B13812)</f>
        <v>#REF!</v>
      </c>
      <c r="M13812" s="220"/>
    </row>
    <row r="13813" spans="1:13" x14ac:dyDescent="0.2">
      <c r="A13813" s="35" t="s">
        <v>3228</v>
      </c>
      <c r="B13813" s="1" t="s">
        <v>4560</v>
      </c>
      <c r="C13813" s="45" t="s">
        <v>8792</v>
      </c>
      <c r="D13813" s="23" t="s">
        <v>5751</v>
      </c>
      <c r="E13813" s="23" t="s">
        <v>4138</v>
      </c>
      <c r="F13813" s="40">
        <v>0.04</v>
      </c>
      <c r="G13813" s="25">
        <v>126880</v>
      </c>
      <c r="H13813" s="25">
        <v>5075</v>
      </c>
      <c r="I13813" s="25"/>
      <c r="J13813" s="58" t="e">
        <f>HYPERLINK("#"&amp;"Insumos"&amp;"!A"&amp;MATCH($B13813,#REF!,0),"Ins "&amp;$B13813)</f>
        <v>#REF!</v>
      </c>
      <c r="M13813" s="220"/>
    </row>
    <row r="13814" spans="1:13" x14ac:dyDescent="0.2">
      <c r="A13814" s="35" t="s">
        <v>3228</v>
      </c>
      <c r="B13814" s="1" t="s">
        <v>5007</v>
      </c>
      <c r="C13814" s="45" t="s">
        <v>720</v>
      </c>
      <c r="D13814" s="23" t="s">
        <v>5751</v>
      </c>
      <c r="E13814" s="23" t="s">
        <v>4134</v>
      </c>
      <c r="F13814" s="40">
        <v>1.6</v>
      </c>
      <c r="G13814" s="25">
        <v>1897</v>
      </c>
      <c r="H13814" s="25">
        <v>3035</v>
      </c>
      <c r="I13814" s="25"/>
      <c r="J13814" s="58" t="e">
        <f>HYPERLINK("#"&amp;"Insumos"&amp;"!A"&amp;MATCH($B13814,#REF!,0),"Ins "&amp;$B13814)</f>
        <v>#REF!</v>
      </c>
      <c r="M13814" s="220"/>
    </row>
    <row r="13815" spans="1:13" ht="51" x14ac:dyDescent="0.2">
      <c r="A13815" s="35" t="s">
        <v>3228</v>
      </c>
      <c r="B13815" s="1" t="s">
        <v>5137</v>
      </c>
      <c r="C13815" s="45" t="s">
        <v>9867</v>
      </c>
      <c r="D13815" s="23" t="s">
        <v>5751</v>
      </c>
      <c r="E13815" s="23" t="s">
        <v>4134</v>
      </c>
      <c r="F13815" s="40">
        <v>1</v>
      </c>
      <c r="G13815" s="25">
        <v>185640</v>
      </c>
      <c r="H13815" s="25">
        <v>185640</v>
      </c>
      <c r="I13815" s="25"/>
      <c r="J13815" s="58" t="e">
        <f>HYPERLINK("#"&amp;"Insumos"&amp;"!A"&amp;MATCH($B13815,#REF!,0),"Ins "&amp;$B13815)</f>
        <v>#REF!</v>
      </c>
      <c r="M13815" s="220"/>
    </row>
    <row r="13816" spans="1:13" ht="76.5" x14ac:dyDescent="0.2">
      <c r="A13816" s="36" t="s">
        <v>3229</v>
      </c>
      <c r="B13816" s="26" t="s">
        <v>6816</v>
      </c>
      <c r="C13816" s="79" t="s">
        <v>9908</v>
      </c>
      <c r="D13816" s="37" t="s">
        <v>5608</v>
      </c>
      <c r="E13816" s="37" t="s">
        <v>4134</v>
      </c>
      <c r="F13816" s="41"/>
      <c r="G13816" s="27"/>
      <c r="H13816" s="27"/>
      <c r="I13816" s="27">
        <v>266875</v>
      </c>
      <c r="M13816" s="220">
        <f t="shared" si="215"/>
        <v>349500</v>
      </c>
    </row>
    <row r="13817" spans="1:13" x14ac:dyDescent="0.2">
      <c r="A13817" s="35" t="s">
        <v>3229</v>
      </c>
      <c r="B13817" s="1" t="s">
        <v>5604</v>
      </c>
      <c r="C13817" s="45" t="s">
        <v>540</v>
      </c>
      <c r="D13817" s="23" t="s">
        <v>5585</v>
      </c>
      <c r="E13817" s="23" t="s">
        <v>466</v>
      </c>
      <c r="F13817" s="40">
        <v>8.9999999999999993E-3</v>
      </c>
      <c r="G13817" s="25">
        <v>531559</v>
      </c>
      <c r="H13817" s="25">
        <v>4784</v>
      </c>
      <c r="I13817" s="25"/>
      <c r="M13817" s="220"/>
    </row>
    <row r="13818" spans="1:13" x14ac:dyDescent="0.2">
      <c r="A13818" s="35" t="s">
        <v>3229</v>
      </c>
      <c r="B13818" s="1" t="s">
        <v>5572</v>
      </c>
      <c r="C13818" s="45" t="s">
        <v>971</v>
      </c>
      <c r="D13818" s="23" t="s">
        <v>5734</v>
      </c>
      <c r="E13818" s="23" t="s">
        <v>4141</v>
      </c>
      <c r="F13818" s="40">
        <v>1.52</v>
      </c>
      <c r="G13818" s="25">
        <v>37863</v>
      </c>
      <c r="H13818" s="25">
        <v>57552</v>
      </c>
      <c r="I13818" s="25"/>
      <c r="J13818" s="58" t="e">
        <f>HYPERLINK("#"&amp;"Insumos"&amp;"!A"&amp;MATCH($B13818,#REF!,0),"Ins "&amp;$B13818)</f>
        <v>#REF!</v>
      </c>
      <c r="M13818" s="220"/>
    </row>
    <row r="13819" spans="1:13" x14ac:dyDescent="0.2">
      <c r="A13819" s="35" t="s">
        <v>3229</v>
      </c>
      <c r="B13819" s="1" t="s">
        <v>263</v>
      </c>
      <c r="C13819" s="45" t="s">
        <v>696</v>
      </c>
      <c r="D13819" s="23" t="s">
        <v>5534</v>
      </c>
      <c r="E13819" s="23" t="s">
        <v>4140</v>
      </c>
      <c r="F13819" s="40">
        <v>3.9600000000000003E-2</v>
      </c>
      <c r="G13819" s="25">
        <v>187426</v>
      </c>
      <c r="H13819" s="25">
        <v>7422</v>
      </c>
      <c r="I13819" s="25"/>
      <c r="J13819" s="58" t="e">
        <f>HYPERLINK("#"&amp;"Insumos"&amp;"!A"&amp;MATCH($B13819,#REF!,0),"Ins "&amp;$B13819)</f>
        <v>#REF!</v>
      </c>
      <c r="M13819" s="220"/>
    </row>
    <row r="13820" spans="1:13" ht="25.5" x14ac:dyDescent="0.2">
      <c r="A13820" s="35" t="s">
        <v>3229</v>
      </c>
      <c r="B13820" s="1" t="s">
        <v>4559</v>
      </c>
      <c r="C13820" s="45" t="s">
        <v>9471</v>
      </c>
      <c r="D13820" s="23" t="s">
        <v>5751</v>
      </c>
      <c r="E13820" s="23" t="s">
        <v>4138</v>
      </c>
      <c r="F13820" s="40">
        <v>2.4E-2</v>
      </c>
      <c r="G13820" s="25">
        <v>140296</v>
      </c>
      <c r="H13820" s="25">
        <v>3367</v>
      </c>
      <c r="I13820" s="25"/>
      <c r="J13820" s="58" t="e">
        <f>HYPERLINK("#"&amp;"Insumos"&amp;"!A"&amp;MATCH($B13820,#REF!,0),"Ins "&amp;$B13820)</f>
        <v>#REF!</v>
      </c>
      <c r="M13820" s="220"/>
    </row>
    <row r="13821" spans="1:13" x14ac:dyDescent="0.2">
      <c r="A13821" s="35" t="s">
        <v>3229</v>
      </c>
      <c r="B13821" s="1" t="s">
        <v>4560</v>
      </c>
      <c r="C13821" s="45" t="s">
        <v>8792</v>
      </c>
      <c r="D13821" s="23" t="s">
        <v>5751</v>
      </c>
      <c r="E13821" s="23" t="s">
        <v>4138</v>
      </c>
      <c r="F13821" s="40">
        <v>0.04</v>
      </c>
      <c r="G13821" s="25">
        <v>126880</v>
      </c>
      <c r="H13821" s="25">
        <v>5075</v>
      </c>
      <c r="I13821" s="25"/>
      <c r="J13821" s="58" t="e">
        <f>HYPERLINK("#"&amp;"Insumos"&amp;"!A"&amp;MATCH($B13821,#REF!,0),"Ins "&amp;$B13821)</f>
        <v>#REF!</v>
      </c>
      <c r="M13821" s="220"/>
    </row>
    <row r="13822" spans="1:13" x14ac:dyDescent="0.2">
      <c r="A13822" s="35" t="s">
        <v>3229</v>
      </c>
      <c r="B13822" s="1" t="s">
        <v>5007</v>
      </c>
      <c r="C13822" s="45" t="s">
        <v>720</v>
      </c>
      <c r="D13822" s="23" t="s">
        <v>5751</v>
      </c>
      <c r="E13822" s="23" t="s">
        <v>4134</v>
      </c>
      <c r="F13822" s="40">
        <v>1.6</v>
      </c>
      <c r="G13822" s="25">
        <v>1897</v>
      </c>
      <c r="H13822" s="25">
        <v>3035</v>
      </c>
      <c r="I13822" s="25"/>
      <c r="J13822" s="58" t="e">
        <f>HYPERLINK("#"&amp;"Insumos"&amp;"!A"&amp;MATCH($B13822,#REF!,0),"Ins "&amp;$B13822)</f>
        <v>#REF!</v>
      </c>
      <c r="M13822" s="220"/>
    </row>
    <row r="13823" spans="1:13" ht="51" x14ac:dyDescent="0.2">
      <c r="A13823" s="35" t="s">
        <v>3229</v>
      </c>
      <c r="B13823" s="1" t="s">
        <v>5136</v>
      </c>
      <c r="C13823" s="45" t="s">
        <v>9866</v>
      </c>
      <c r="D13823" s="23" t="s">
        <v>5751</v>
      </c>
      <c r="E13823" s="23" t="s">
        <v>4134</v>
      </c>
      <c r="F13823" s="40">
        <v>1</v>
      </c>
      <c r="G13823" s="25">
        <v>185640</v>
      </c>
      <c r="H13823" s="25">
        <v>185640</v>
      </c>
      <c r="I13823" s="25"/>
      <c r="J13823" s="58" t="e">
        <f>HYPERLINK("#"&amp;"Insumos"&amp;"!A"&amp;MATCH($B13823,#REF!,0),"Ins "&amp;$B13823)</f>
        <v>#REF!</v>
      </c>
      <c r="M13823" s="220"/>
    </row>
    <row r="13824" spans="1:13" ht="76.5" x14ac:dyDescent="0.2">
      <c r="A13824" s="36" t="s">
        <v>3230</v>
      </c>
      <c r="B13824" s="26" t="s">
        <v>6816</v>
      </c>
      <c r="C13824" s="79" t="s">
        <v>9909</v>
      </c>
      <c r="D13824" s="37" t="s">
        <v>5608</v>
      </c>
      <c r="E13824" s="37" t="s">
        <v>4134</v>
      </c>
      <c r="F13824" s="41"/>
      <c r="G13824" s="27"/>
      <c r="H13824" s="27"/>
      <c r="I13824" s="27">
        <v>267550</v>
      </c>
      <c r="M13824" s="220">
        <f t="shared" si="215"/>
        <v>350383</v>
      </c>
    </row>
    <row r="13825" spans="1:13" x14ac:dyDescent="0.2">
      <c r="A13825" s="35" t="s">
        <v>3230</v>
      </c>
      <c r="B13825" s="1" t="s">
        <v>5604</v>
      </c>
      <c r="C13825" s="45" t="s">
        <v>540</v>
      </c>
      <c r="D13825" s="23" t="s">
        <v>5585</v>
      </c>
      <c r="E13825" s="23" t="s">
        <v>466</v>
      </c>
      <c r="F13825" s="40">
        <v>8.9999999999999993E-3</v>
      </c>
      <c r="G13825" s="25">
        <v>531559</v>
      </c>
      <c r="H13825" s="25">
        <v>4784</v>
      </c>
      <c r="I13825" s="25"/>
      <c r="M13825" s="220"/>
    </row>
    <row r="13826" spans="1:13" x14ac:dyDescent="0.2">
      <c r="A13826" s="35" t="s">
        <v>3230</v>
      </c>
      <c r="B13826" s="1" t="s">
        <v>5572</v>
      </c>
      <c r="C13826" s="45" t="s">
        <v>971</v>
      </c>
      <c r="D13826" s="23" t="s">
        <v>5734</v>
      </c>
      <c r="E13826" s="23" t="s">
        <v>4141</v>
      </c>
      <c r="F13826" s="40">
        <v>1.52</v>
      </c>
      <c r="G13826" s="25">
        <v>37863</v>
      </c>
      <c r="H13826" s="25">
        <v>57552</v>
      </c>
      <c r="I13826" s="25"/>
      <c r="J13826" s="58" t="e">
        <f>HYPERLINK("#"&amp;"Insumos"&amp;"!A"&amp;MATCH($B13826,#REF!,0),"Ins "&amp;$B13826)</f>
        <v>#REF!</v>
      </c>
      <c r="M13826" s="220"/>
    </row>
    <row r="13827" spans="1:13" x14ac:dyDescent="0.2">
      <c r="A13827" s="35" t="s">
        <v>3230</v>
      </c>
      <c r="B13827" s="1" t="s">
        <v>263</v>
      </c>
      <c r="C13827" s="45" t="s">
        <v>696</v>
      </c>
      <c r="D13827" s="23" t="s">
        <v>5534</v>
      </c>
      <c r="E13827" s="23" t="s">
        <v>4140</v>
      </c>
      <c r="F13827" s="40">
        <v>4.3200000000000002E-2</v>
      </c>
      <c r="G13827" s="25">
        <v>187426</v>
      </c>
      <c r="H13827" s="25">
        <v>8097</v>
      </c>
      <c r="I13827" s="25"/>
      <c r="J13827" s="58" t="e">
        <f>HYPERLINK("#"&amp;"Insumos"&amp;"!A"&amp;MATCH($B13827,#REF!,0),"Ins "&amp;$B13827)</f>
        <v>#REF!</v>
      </c>
      <c r="M13827" s="220"/>
    </row>
    <row r="13828" spans="1:13" ht="25.5" x14ac:dyDescent="0.2">
      <c r="A13828" s="35" t="s">
        <v>3230</v>
      </c>
      <c r="B13828" s="1" t="s">
        <v>4559</v>
      </c>
      <c r="C13828" s="45" t="s">
        <v>9471</v>
      </c>
      <c r="D13828" s="23" t="s">
        <v>5751</v>
      </c>
      <c r="E13828" s="23" t="s">
        <v>4138</v>
      </c>
      <c r="F13828" s="40">
        <v>2.4E-2</v>
      </c>
      <c r="G13828" s="25">
        <v>140296</v>
      </c>
      <c r="H13828" s="25">
        <v>3367</v>
      </c>
      <c r="I13828" s="25"/>
      <c r="J13828" s="58" t="e">
        <f>HYPERLINK("#"&amp;"Insumos"&amp;"!A"&amp;MATCH($B13828,#REF!,0),"Ins "&amp;$B13828)</f>
        <v>#REF!</v>
      </c>
      <c r="M13828" s="220"/>
    </row>
    <row r="13829" spans="1:13" x14ac:dyDescent="0.2">
      <c r="A13829" s="35" t="s">
        <v>3230</v>
      </c>
      <c r="B13829" s="1" t="s">
        <v>4560</v>
      </c>
      <c r="C13829" s="45" t="s">
        <v>8792</v>
      </c>
      <c r="D13829" s="23" t="s">
        <v>5751</v>
      </c>
      <c r="E13829" s="23" t="s">
        <v>4138</v>
      </c>
      <c r="F13829" s="40">
        <v>0.04</v>
      </c>
      <c r="G13829" s="25">
        <v>126880</v>
      </c>
      <c r="H13829" s="25">
        <v>5075</v>
      </c>
      <c r="I13829" s="25"/>
      <c r="J13829" s="58" t="e">
        <f>HYPERLINK("#"&amp;"Insumos"&amp;"!A"&amp;MATCH($B13829,#REF!,0),"Ins "&amp;$B13829)</f>
        <v>#REF!</v>
      </c>
      <c r="M13829" s="220"/>
    </row>
    <row r="13830" spans="1:13" x14ac:dyDescent="0.2">
      <c r="A13830" s="35" t="s">
        <v>3230</v>
      </c>
      <c r="B13830" s="1" t="s">
        <v>5007</v>
      </c>
      <c r="C13830" s="45" t="s">
        <v>720</v>
      </c>
      <c r="D13830" s="23" t="s">
        <v>5751</v>
      </c>
      <c r="E13830" s="23" t="s">
        <v>4134</v>
      </c>
      <c r="F13830" s="40">
        <v>1.6</v>
      </c>
      <c r="G13830" s="25">
        <v>1897</v>
      </c>
      <c r="H13830" s="25">
        <v>3035</v>
      </c>
      <c r="I13830" s="25"/>
      <c r="J13830" s="58" t="e">
        <f>HYPERLINK("#"&amp;"Insumos"&amp;"!A"&amp;MATCH($B13830,#REF!,0),"Ins "&amp;$B13830)</f>
        <v>#REF!</v>
      </c>
      <c r="M13830" s="220"/>
    </row>
    <row r="13831" spans="1:13" ht="51" x14ac:dyDescent="0.2">
      <c r="A13831" s="35" t="s">
        <v>3230</v>
      </c>
      <c r="B13831" s="1" t="s">
        <v>5138</v>
      </c>
      <c r="C13831" s="45" t="s">
        <v>9868</v>
      </c>
      <c r="D13831" s="23" t="s">
        <v>5751</v>
      </c>
      <c r="E13831" s="23" t="s">
        <v>4134</v>
      </c>
      <c r="F13831" s="40">
        <v>1</v>
      </c>
      <c r="G13831" s="25">
        <v>185640</v>
      </c>
      <c r="H13831" s="25">
        <v>185640</v>
      </c>
      <c r="I13831" s="25"/>
      <c r="J13831" s="58" t="e">
        <f>HYPERLINK("#"&amp;"Insumos"&amp;"!A"&amp;MATCH($B13831,#REF!,0),"Ins "&amp;$B13831)</f>
        <v>#REF!</v>
      </c>
      <c r="M13831" s="220"/>
    </row>
    <row r="13832" spans="1:13" ht="76.5" x14ac:dyDescent="0.2">
      <c r="A13832" s="36" t="s">
        <v>3231</v>
      </c>
      <c r="B13832" s="26" t="s">
        <v>6816</v>
      </c>
      <c r="C13832" s="79" t="s">
        <v>9910</v>
      </c>
      <c r="D13832" s="37" t="s">
        <v>5608</v>
      </c>
      <c r="E13832" s="37" t="s">
        <v>4134</v>
      </c>
      <c r="F13832" s="41"/>
      <c r="G13832" s="27"/>
      <c r="H13832" s="27"/>
      <c r="I13832" s="27">
        <v>269249</v>
      </c>
      <c r="M13832" s="220">
        <f t="shared" ref="M13832:M13891" si="216">ROUND(I13832*(1+$L$2),0)</f>
        <v>352608</v>
      </c>
    </row>
    <row r="13833" spans="1:13" x14ac:dyDescent="0.2">
      <c r="A13833" s="35" t="s">
        <v>3231</v>
      </c>
      <c r="B13833" s="1" t="s">
        <v>5604</v>
      </c>
      <c r="C13833" s="45" t="s">
        <v>540</v>
      </c>
      <c r="D13833" s="23" t="s">
        <v>5585</v>
      </c>
      <c r="E13833" s="23" t="s">
        <v>466</v>
      </c>
      <c r="F13833" s="40">
        <v>8.9999999999999993E-3</v>
      </c>
      <c r="G13833" s="25">
        <v>531559</v>
      </c>
      <c r="H13833" s="25">
        <v>4784</v>
      </c>
      <c r="I13833" s="25"/>
      <c r="M13833" s="220"/>
    </row>
    <row r="13834" spans="1:13" x14ac:dyDescent="0.2">
      <c r="A13834" s="35" t="s">
        <v>3231</v>
      </c>
      <c r="B13834" s="1" t="s">
        <v>5572</v>
      </c>
      <c r="C13834" s="45" t="s">
        <v>971</v>
      </c>
      <c r="D13834" s="23" t="s">
        <v>5734</v>
      </c>
      <c r="E13834" s="23" t="s">
        <v>4141</v>
      </c>
      <c r="F13834" s="40">
        <v>1.52</v>
      </c>
      <c r="G13834" s="25">
        <v>37863</v>
      </c>
      <c r="H13834" s="25">
        <v>57552</v>
      </c>
      <c r="I13834" s="25"/>
      <c r="J13834" s="58" t="e">
        <f>HYPERLINK("#"&amp;"Insumos"&amp;"!A"&amp;MATCH($B13834,#REF!,0),"Ins "&amp;$B13834)</f>
        <v>#REF!</v>
      </c>
      <c r="M13834" s="220"/>
    </row>
    <row r="13835" spans="1:13" x14ac:dyDescent="0.2">
      <c r="A13835" s="35" t="s">
        <v>3231</v>
      </c>
      <c r="B13835" s="1" t="s">
        <v>263</v>
      </c>
      <c r="C13835" s="45" t="s">
        <v>696</v>
      </c>
      <c r="D13835" s="23" t="s">
        <v>5534</v>
      </c>
      <c r="E13835" s="23" t="s">
        <v>4140</v>
      </c>
      <c r="F13835" s="40">
        <v>3.8899999999999997E-2</v>
      </c>
      <c r="G13835" s="25">
        <v>187426</v>
      </c>
      <c r="H13835" s="25">
        <v>7291</v>
      </c>
      <c r="I13835" s="25"/>
      <c r="J13835" s="58" t="e">
        <f>HYPERLINK("#"&amp;"Insumos"&amp;"!A"&amp;MATCH($B13835,#REF!,0),"Ins "&amp;$B13835)</f>
        <v>#REF!</v>
      </c>
      <c r="M13835" s="220"/>
    </row>
    <row r="13836" spans="1:13" ht="25.5" x14ac:dyDescent="0.2">
      <c r="A13836" s="35" t="s">
        <v>3231</v>
      </c>
      <c r="B13836" s="1" t="s">
        <v>4559</v>
      </c>
      <c r="C13836" s="45" t="s">
        <v>9471</v>
      </c>
      <c r="D13836" s="23" t="s">
        <v>5751</v>
      </c>
      <c r="E13836" s="23" t="s">
        <v>4138</v>
      </c>
      <c r="F13836" s="40">
        <v>3.1E-2</v>
      </c>
      <c r="G13836" s="25">
        <v>140296</v>
      </c>
      <c r="H13836" s="25">
        <v>4349</v>
      </c>
      <c r="I13836" s="25"/>
      <c r="J13836" s="58" t="e">
        <f>HYPERLINK("#"&amp;"Insumos"&amp;"!A"&amp;MATCH($B13836,#REF!,0),"Ins "&amp;$B13836)</f>
        <v>#REF!</v>
      </c>
      <c r="M13836" s="220"/>
    </row>
    <row r="13837" spans="1:13" x14ac:dyDescent="0.2">
      <c r="A13837" s="35" t="s">
        <v>3231</v>
      </c>
      <c r="B13837" s="1" t="s">
        <v>4560</v>
      </c>
      <c r="C13837" s="45" t="s">
        <v>8792</v>
      </c>
      <c r="D13837" s="23" t="s">
        <v>5751</v>
      </c>
      <c r="E13837" s="23" t="s">
        <v>4138</v>
      </c>
      <c r="F13837" s="40">
        <v>5.1999999999999998E-2</v>
      </c>
      <c r="G13837" s="25">
        <v>126880</v>
      </c>
      <c r="H13837" s="25">
        <v>6598</v>
      </c>
      <c r="I13837" s="25"/>
      <c r="J13837" s="58" t="e">
        <f>HYPERLINK("#"&amp;"Insumos"&amp;"!A"&amp;MATCH($B13837,#REF!,0),"Ins "&amp;$B13837)</f>
        <v>#REF!</v>
      </c>
      <c r="M13837" s="220"/>
    </row>
    <row r="13838" spans="1:13" x14ac:dyDescent="0.2">
      <c r="A13838" s="35" t="s">
        <v>3231</v>
      </c>
      <c r="B13838" s="1" t="s">
        <v>5007</v>
      </c>
      <c r="C13838" s="45" t="s">
        <v>720</v>
      </c>
      <c r="D13838" s="23" t="s">
        <v>5751</v>
      </c>
      <c r="E13838" s="23" t="s">
        <v>4134</v>
      </c>
      <c r="F13838" s="40">
        <v>1.6</v>
      </c>
      <c r="G13838" s="25">
        <v>1897</v>
      </c>
      <c r="H13838" s="25">
        <v>3035</v>
      </c>
      <c r="I13838" s="25"/>
      <c r="J13838" s="58" t="e">
        <f>HYPERLINK("#"&amp;"Insumos"&amp;"!A"&amp;MATCH($B13838,#REF!,0),"Ins "&amp;$B13838)</f>
        <v>#REF!</v>
      </c>
      <c r="M13838" s="220"/>
    </row>
    <row r="13839" spans="1:13" ht="51" x14ac:dyDescent="0.2">
      <c r="A13839" s="35" t="s">
        <v>3231</v>
      </c>
      <c r="B13839" s="1" t="s">
        <v>5133</v>
      </c>
      <c r="C13839" s="45" t="s">
        <v>9863</v>
      </c>
      <c r="D13839" s="23" t="s">
        <v>5751</v>
      </c>
      <c r="E13839" s="23" t="s">
        <v>4134</v>
      </c>
      <c r="F13839" s="40">
        <v>1</v>
      </c>
      <c r="G13839" s="25">
        <v>185640</v>
      </c>
      <c r="H13839" s="25">
        <v>185640</v>
      </c>
      <c r="I13839" s="25"/>
      <c r="J13839" s="58" t="e">
        <f>HYPERLINK("#"&amp;"Insumos"&amp;"!A"&amp;MATCH($B13839,#REF!,0),"Ins "&amp;$B13839)</f>
        <v>#REF!</v>
      </c>
      <c r="M13839" s="220"/>
    </row>
    <row r="13840" spans="1:13" ht="76.5" x14ac:dyDescent="0.2">
      <c r="A13840" s="36" t="s">
        <v>3232</v>
      </c>
      <c r="B13840" s="26" t="s">
        <v>6816</v>
      </c>
      <c r="C13840" s="79" t="s">
        <v>9911</v>
      </c>
      <c r="D13840" s="37" t="s">
        <v>5608</v>
      </c>
      <c r="E13840" s="37" t="s">
        <v>4134</v>
      </c>
      <c r="F13840" s="41"/>
      <c r="G13840" s="27"/>
      <c r="H13840" s="27"/>
      <c r="I13840" s="27">
        <v>272047</v>
      </c>
      <c r="M13840" s="220">
        <f t="shared" si="216"/>
        <v>356273</v>
      </c>
    </row>
    <row r="13841" spans="1:13" x14ac:dyDescent="0.2">
      <c r="A13841" s="35" t="s">
        <v>3232</v>
      </c>
      <c r="B13841" s="1" t="s">
        <v>5604</v>
      </c>
      <c r="C13841" s="45" t="s">
        <v>540</v>
      </c>
      <c r="D13841" s="23" t="s">
        <v>5585</v>
      </c>
      <c r="E13841" s="23" t="s">
        <v>466</v>
      </c>
      <c r="F13841" s="40">
        <v>8.9999999999999993E-3</v>
      </c>
      <c r="G13841" s="25">
        <v>531559</v>
      </c>
      <c r="H13841" s="25">
        <v>4784</v>
      </c>
      <c r="I13841" s="25"/>
      <c r="M13841" s="220"/>
    </row>
    <row r="13842" spans="1:13" x14ac:dyDescent="0.2">
      <c r="A13842" s="35" t="s">
        <v>3232</v>
      </c>
      <c r="B13842" s="1" t="s">
        <v>5572</v>
      </c>
      <c r="C13842" s="45" t="s">
        <v>971</v>
      </c>
      <c r="D13842" s="23" t="s">
        <v>5734</v>
      </c>
      <c r="E13842" s="23" t="s">
        <v>4141</v>
      </c>
      <c r="F13842" s="40">
        <v>1.52</v>
      </c>
      <c r="G13842" s="25">
        <v>37863</v>
      </c>
      <c r="H13842" s="25">
        <v>57552</v>
      </c>
      <c r="I13842" s="25"/>
      <c r="J13842" s="58" t="e">
        <f>HYPERLINK("#"&amp;"Insumos"&amp;"!A"&amp;MATCH($B13842,#REF!,0),"Ins "&amp;$B13842)</f>
        <v>#REF!</v>
      </c>
      <c r="M13842" s="220"/>
    </row>
    <row r="13843" spans="1:13" x14ac:dyDescent="0.2">
      <c r="A13843" s="35" t="s">
        <v>3232</v>
      </c>
      <c r="B13843" s="1" t="s">
        <v>263</v>
      </c>
      <c r="C13843" s="45" t="s">
        <v>696</v>
      </c>
      <c r="D13843" s="23" t="s">
        <v>5534</v>
      </c>
      <c r="E13843" s="23" t="s">
        <v>4140</v>
      </c>
      <c r="F13843" s="40">
        <v>4.6100000000000002E-2</v>
      </c>
      <c r="G13843" s="25">
        <v>187426</v>
      </c>
      <c r="H13843" s="25">
        <v>8640</v>
      </c>
      <c r="I13843" s="25"/>
      <c r="J13843" s="58" t="e">
        <f>HYPERLINK("#"&amp;"Insumos"&amp;"!A"&amp;MATCH($B13843,#REF!,0),"Ins "&amp;$B13843)</f>
        <v>#REF!</v>
      </c>
      <c r="M13843" s="220"/>
    </row>
    <row r="13844" spans="1:13" ht="25.5" x14ac:dyDescent="0.2">
      <c r="A13844" s="35" t="s">
        <v>3232</v>
      </c>
      <c r="B13844" s="1" t="s">
        <v>4559</v>
      </c>
      <c r="C13844" s="45" t="s">
        <v>9471</v>
      </c>
      <c r="D13844" s="23" t="s">
        <v>5751</v>
      </c>
      <c r="E13844" s="23" t="s">
        <v>4138</v>
      </c>
      <c r="F13844" s="40">
        <v>3.5000000000000003E-2</v>
      </c>
      <c r="G13844" s="25">
        <v>140296</v>
      </c>
      <c r="H13844" s="25">
        <v>4910</v>
      </c>
      <c r="I13844" s="25"/>
      <c r="J13844" s="58" t="e">
        <f>HYPERLINK("#"&amp;"Insumos"&amp;"!A"&amp;MATCH($B13844,#REF!,0),"Ins "&amp;$B13844)</f>
        <v>#REF!</v>
      </c>
      <c r="M13844" s="220"/>
    </row>
    <row r="13845" spans="1:13" x14ac:dyDescent="0.2">
      <c r="A13845" s="35" t="s">
        <v>3232</v>
      </c>
      <c r="B13845" s="1" t="s">
        <v>4560</v>
      </c>
      <c r="C13845" s="45" t="s">
        <v>8792</v>
      </c>
      <c r="D13845" s="23" t="s">
        <v>5751</v>
      </c>
      <c r="E13845" s="23" t="s">
        <v>4138</v>
      </c>
      <c r="F13845" s="40">
        <v>5.8999999999999997E-2</v>
      </c>
      <c r="G13845" s="25">
        <v>126880</v>
      </c>
      <c r="H13845" s="25">
        <v>7486</v>
      </c>
      <c r="I13845" s="25"/>
      <c r="J13845" s="58" t="e">
        <f>HYPERLINK("#"&amp;"Insumos"&amp;"!A"&amp;MATCH($B13845,#REF!,0),"Ins "&amp;$B13845)</f>
        <v>#REF!</v>
      </c>
      <c r="M13845" s="220"/>
    </row>
    <row r="13846" spans="1:13" x14ac:dyDescent="0.2">
      <c r="A13846" s="35" t="s">
        <v>3232</v>
      </c>
      <c r="B13846" s="1" t="s">
        <v>5007</v>
      </c>
      <c r="C13846" s="45" t="s">
        <v>720</v>
      </c>
      <c r="D13846" s="23" t="s">
        <v>5751</v>
      </c>
      <c r="E13846" s="23" t="s">
        <v>4134</v>
      </c>
      <c r="F13846" s="40">
        <v>1.6</v>
      </c>
      <c r="G13846" s="25">
        <v>1897</v>
      </c>
      <c r="H13846" s="25">
        <v>3035</v>
      </c>
      <c r="I13846" s="25"/>
      <c r="J13846" s="58" t="e">
        <f>HYPERLINK("#"&amp;"Insumos"&amp;"!A"&amp;MATCH($B13846,#REF!,0),"Ins "&amp;$B13846)</f>
        <v>#REF!</v>
      </c>
      <c r="M13846" s="220"/>
    </row>
    <row r="13847" spans="1:13" ht="51" x14ac:dyDescent="0.2">
      <c r="A13847" s="35" t="s">
        <v>3232</v>
      </c>
      <c r="B13847" s="1" t="s">
        <v>5134</v>
      </c>
      <c r="C13847" s="45" t="s">
        <v>9864</v>
      </c>
      <c r="D13847" s="23" t="s">
        <v>5751</v>
      </c>
      <c r="E13847" s="23" t="s">
        <v>4134</v>
      </c>
      <c r="F13847" s="40">
        <v>1</v>
      </c>
      <c r="G13847" s="25">
        <v>185640</v>
      </c>
      <c r="H13847" s="25">
        <v>185640</v>
      </c>
      <c r="I13847" s="25"/>
      <c r="J13847" s="58" t="e">
        <f>HYPERLINK("#"&amp;"Insumos"&amp;"!A"&amp;MATCH($B13847,#REF!,0),"Ins "&amp;$B13847)</f>
        <v>#REF!</v>
      </c>
      <c r="M13847" s="220"/>
    </row>
    <row r="13848" spans="1:13" ht="76.5" x14ac:dyDescent="0.2">
      <c r="A13848" s="36" t="s">
        <v>3233</v>
      </c>
      <c r="B13848" s="26" t="s">
        <v>6816</v>
      </c>
      <c r="C13848" s="79" t="s">
        <v>9912</v>
      </c>
      <c r="D13848" s="37" t="s">
        <v>5608</v>
      </c>
      <c r="E13848" s="37" t="s">
        <v>4134</v>
      </c>
      <c r="F13848" s="41"/>
      <c r="G13848" s="27"/>
      <c r="H13848" s="27"/>
      <c r="I13848" s="27">
        <v>270795</v>
      </c>
      <c r="M13848" s="220">
        <f t="shared" si="216"/>
        <v>354633</v>
      </c>
    </row>
    <row r="13849" spans="1:13" x14ac:dyDescent="0.2">
      <c r="A13849" s="35" t="s">
        <v>3233</v>
      </c>
      <c r="B13849" s="1" t="s">
        <v>5604</v>
      </c>
      <c r="C13849" s="45" t="s">
        <v>540</v>
      </c>
      <c r="D13849" s="23" t="s">
        <v>5585</v>
      </c>
      <c r="E13849" s="23" t="s">
        <v>466</v>
      </c>
      <c r="F13849" s="40">
        <v>8.9999999999999993E-3</v>
      </c>
      <c r="G13849" s="25">
        <v>531559</v>
      </c>
      <c r="H13849" s="25">
        <v>4784</v>
      </c>
      <c r="I13849" s="25"/>
      <c r="M13849" s="220"/>
    </row>
    <row r="13850" spans="1:13" x14ac:dyDescent="0.2">
      <c r="A13850" s="35" t="s">
        <v>3233</v>
      </c>
      <c r="B13850" s="1" t="s">
        <v>5572</v>
      </c>
      <c r="C13850" s="45" t="s">
        <v>971</v>
      </c>
      <c r="D13850" s="23" t="s">
        <v>5734</v>
      </c>
      <c r="E13850" s="23" t="s">
        <v>4141</v>
      </c>
      <c r="F13850" s="40">
        <v>1.52</v>
      </c>
      <c r="G13850" s="25">
        <v>37863</v>
      </c>
      <c r="H13850" s="25">
        <v>57552</v>
      </c>
      <c r="I13850" s="25"/>
      <c r="J13850" s="58" t="e">
        <f>HYPERLINK("#"&amp;"Insumos"&amp;"!A"&amp;MATCH($B13850,#REF!,0),"Ins "&amp;$B13850)</f>
        <v>#REF!</v>
      </c>
      <c r="M13850" s="220"/>
    </row>
    <row r="13851" spans="1:13" x14ac:dyDescent="0.2">
      <c r="A13851" s="35" t="s">
        <v>3233</v>
      </c>
      <c r="B13851" s="1" t="s">
        <v>263</v>
      </c>
      <c r="C13851" s="45" t="s">
        <v>696</v>
      </c>
      <c r="D13851" s="23" t="s">
        <v>5534</v>
      </c>
      <c r="E13851" s="23" t="s">
        <v>4140</v>
      </c>
      <c r="F13851" s="40">
        <v>4.2200000000000001E-2</v>
      </c>
      <c r="G13851" s="25">
        <v>187426</v>
      </c>
      <c r="H13851" s="25">
        <v>7909</v>
      </c>
      <c r="I13851" s="25"/>
      <c r="J13851" s="58" t="e">
        <f>HYPERLINK("#"&amp;"Insumos"&amp;"!A"&amp;MATCH($B13851,#REF!,0),"Ins "&amp;$B13851)</f>
        <v>#REF!</v>
      </c>
      <c r="M13851" s="220"/>
    </row>
    <row r="13852" spans="1:13" ht="25.5" x14ac:dyDescent="0.2">
      <c r="A13852" s="35" t="s">
        <v>3233</v>
      </c>
      <c r="B13852" s="1" t="s">
        <v>4559</v>
      </c>
      <c r="C13852" s="45" t="s">
        <v>9471</v>
      </c>
      <c r="D13852" s="23" t="s">
        <v>5751</v>
      </c>
      <c r="E13852" s="23" t="s">
        <v>4138</v>
      </c>
      <c r="F13852" s="40">
        <v>3.4000000000000002E-2</v>
      </c>
      <c r="G13852" s="25">
        <v>140296</v>
      </c>
      <c r="H13852" s="25">
        <v>4770</v>
      </c>
      <c r="I13852" s="25"/>
      <c r="J13852" s="58" t="e">
        <f>HYPERLINK("#"&amp;"Insumos"&amp;"!A"&amp;MATCH($B13852,#REF!,0),"Ins "&amp;$B13852)</f>
        <v>#REF!</v>
      </c>
      <c r="M13852" s="220"/>
    </row>
    <row r="13853" spans="1:13" x14ac:dyDescent="0.2">
      <c r="A13853" s="35" t="s">
        <v>3233</v>
      </c>
      <c r="B13853" s="1" t="s">
        <v>4560</v>
      </c>
      <c r="C13853" s="45" t="s">
        <v>8792</v>
      </c>
      <c r="D13853" s="23" t="s">
        <v>5751</v>
      </c>
      <c r="E13853" s="23" t="s">
        <v>4138</v>
      </c>
      <c r="F13853" s="40">
        <v>5.6000000000000001E-2</v>
      </c>
      <c r="G13853" s="25">
        <v>126880</v>
      </c>
      <c r="H13853" s="25">
        <v>7105</v>
      </c>
      <c r="I13853" s="25"/>
      <c r="J13853" s="58" t="e">
        <f>HYPERLINK("#"&amp;"Insumos"&amp;"!A"&amp;MATCH($B13853,#REF!,0),"Ins "&amp;$B13853)</f>
        <v>#REF!</v>
      </c>
      <c r="M13853" s="220"/>
    </row>
    <row r="13854" spans="1:13" x14ac:dyDescent="0.2">
      <c r="A13854" s="35" t="s">
        <v>3233</v>
      </c>
      <c r="B13854" s="1" t="s">
        <v>5007</v>
      </c>
      <c r="C13854" s="45" t="s">
        <v>720</v>
      </c>
      <c r="D13854" s="23" t="s">
        <v>5751</v>
      </c>
      <c r="E13854" s="23" t="s">
        <v>4134</v>
      </c>
      <c r="F13854" s="40">
        <v>1.6</v>
      </c>
      <c r="G13854" s="25">
        <v>1897</v>
      </c>
      <c r="H13854" s="25">
        <v>3035</v>
      </c>
      <c r="I13854" s="25"/>
      <c r="J13854" s="58" t="e">
        <f>HYPERLINK("#"&amp;"Insumos"&amp;"!A"&amp;MATCH($B13854,#REF!,0),"Ins "&amp;$B13854)</f>
        <v>#REF!</v>
      </c>
      <c r="M13854" s="220"/>
    </row>
    <row r="13855" spans="1:13" ht="38.25" x14ac:dyDescent="0.2">
      <c r="A13855" s="35" t="s">
        <v>3233</v>
      </c>
      <c r="B13855" s="1" t="s">
        <v>5131</v>
      </c>
      <c r="C13855" s="45" t="s">
        <v>9861</v>
      </c>
      <c r="D13855" s="23" t="s">
        <v>5751</v>
      </c>
      <c r="E13855" s="23" t="s">
        <v>4134</v>
      </c>
      <c r="F13855" s="40">
        <v>1</v>
      </c>
      <c r="G13855" s="25">
        <v>185640</v>
      </c>
      <c r="H13855" s="25">
        <v>185640</v>
      </c>
      <c r="I13855" s="25"/>
      <c r="J13855" s="58" t="e">
        <f>HYPERLINK("#"&amp;"Insumos"&amp;"!A"&amp;MATCH($B13855,#REF!,0),"Ins "&amp;$B13855)</f>
        <v>#REF!</v>
      </c>
      <c r="M13855" s="220"/>
    </row>
    <row r="13856" spans="1:13" ht="76.5" x14ac:dyDescent="0.2">
      <c r="A13856" s="36" t="s">
        <v>3234</v>
      </c>
      <c r="B13856" s="26" t="s">
        <v>6816</v>
      </c>
      <c r="C13856" s="79" t="s">
        <v>9913</v>
      </c>
      <c r="D13856" s="37" t="s">
        <v>5608</v>
      </c>
      <c r="E13856" s="37" t="s">
        <v>4134</v>
      </c>
      <c r="F13856" s="41"/>
      <c r="G13856" s="27"/>
      <c r="H13856" s="27"/>
      <c r="I13856" s="27">
        <v>269548</v>
      </c>
      <c r="M13856" s="220">
        <f t="shared" si="216"/>
        <v>353000</v>
      </c>
    </row>
    <row r="13857" spans="1:13" x14ac:dyDescent="0.2">
      <c r="A13857" s="35" t="s">
        <v>3234</v>
      </c>
      <c r="B13857" s="1" t="s">
        <v>5604</v>
      </c>
      <c r="C13857" s="45" t="s">
        <v>540</v>
      </c>
      <c r="D13857" s="23" t="s">
        <v>5585</v>
      </c>
      <c r="E13857" s="23" t="s">
        <v>466</v>
      </c>
      <c r="F13857" s="40">
        <v>8.9999999999999993E-3</v>
      </c>
      <c r="G13857" s="25">
        <v>531559</v>
      </c>
      <c r="H13857" s="25">
        <v>4784</v>
      </c>
      <c r="I13857" s="25"/>
      <c r="M13857" s="220"/>
    </row>
    <row r="13858" spans="1:13" x14ac:dyDescent="0.2">
      <c r="A13858" s="35" t="s">
        <v>3234</v>
      </c>
      <c r="B13858" s="1" t="s">
        <v>5572</v>
      </c>
      <c r="C13858" s="45" t="s">
        <v>971</v>
      </c>
      <c r="D13858" s="23" t="s">
        <v>5734</v>
      </c>
      <c r="E13858" s="23" t="s">
        <v>4141</v>
      </c>
      <c r="F13858" s="40">
        <v>1.52</v>
      </c>
      <c r="G13858" s="25">
        <v>37863</v>
      </c>
      <c r="H13858" s="25">
        <v>57552</v>
      </c>
      <c r="I13858" s="25"/>
      <c r="J13858" s="58" t="e">
        <f>HYPERLINK("#"&amp;"Insumos"&amp;"!A"&amp;MATCH($B13858,#REF!,0),"Ins "&amp;$B13858)</f>
        <v>#REF!</v>
      </c>
      <c r="M13858" s="220"/>
    </row>
    <row r="13859" spans="1:13" x14ac:dyDescent="0.2">
      <c r="A13859" s="35" t="s">
        <v>3234</v>
      </c>
      <c r="B13859" s="1" t="s">
        <v>263</v>
      </c>
      <c r="C13859" s="45" t="s">
        <v>696</v>
      </c>
      <c r="D13859" s="23" t="s">
        <v>5534</v>
      </c>
      <c r="E13859" s="23" t="s">
        <v>4140</v>
      </c>
      <c r="F13859" s="40">
        <v>4.9000000000000002E-2</v>
      </c>
      <c r="G13859" s="25">
        <v>187426</v>
      </c>
      <c r="H13859" s="25">
        <v>9184</v>
      </c>
      <c r="I13859" s="25"/>
      <c r="J13859" s="58" t="e">
        <f>HYPERLINK("#"&amp;"Insumos"&amp;"!A"&amp;MATCH($B13859,#REF!,0),"Ins "&amp;$B13859)</f>
        <v>#REF!</v>
      </c>
      <c r="M13859" s="220"/>
    </row>
    <row r="13860" spans="1:13" ht="25.5" x14ac:dyDescent="0.2">
      <c r="A13860" s="35" t="s">
        <v>3234</v>
      </c>
      <c r="B13860" s="1" t="s">
        <v>4559</v>
      </c>
      <c r="C13860" s="45" t="s">
        <v>9471</v>
      </c>
      <c r="D13860" s="23" t="s">
        <v>5751</v>
      </c>
      <c r="E13860" s="23" t="s">
        <v>4138</v>
      </c>
      <c r="F13860" s="40">
        <v>3.7999999999999999E-2</v>
      </c>
      <c r="G13860" s="25">
        <v>140296</v>
      </c>
      <c r="H13860" s="25">
        <v>5331</v>
      </c>
      <c r="I13860" s="25"/>
      <c r="J13860" s="58" t="e">
        <f>HYPERLINK("#"&amp;"Insumos"&amp;"!A"&amp;MATCH($B13860,#REF!,0),"Ins "&amp;$B13860)</f>
        <v>#REF!</v>
      </c>
      <c r="M13860" s="220"/>
    </row>
    <row r="13861" spans="1:13" x14ac:dyDescent="0.2">
      <c r="A13861" s="35" t="s">
        <v>3234</v>
      </c>
      <c r="B13861" s="1" t="s">
        <v>4560</v>
      </c>
      <c r="C13861" s="45" t="s">
        <v>8792</v>
      </c>
      <c r="D13861" s="23" t="s">
        <v>5751</v>
      </c>
      <c r="E13861" s="23" t="s">
        <v>4138</v>
      </c>
      <c r="F13861" s="40">
        <v>3.1699999999999999E-2</v>
      </c>
      <c r="G13861" s="25">
        <v>126880</v>
      </c>
      <c r="H13861" s="25">
        <v>4022</v>
      </c>
      <c r="I13861" s="25"/>
      <c r="J13861" s="58" t="e">
        <f>HYPERLINK("#"&amp;"Insumos"&amp;"!A"&amp;MATCH($B13861,#REF!,0),"Ins "&amp;$B13861)</f>
        <v>#REF!</v>
      </c>
      <c r="M13861" s="220"/>
    </row>
    <row r="13862" spans="1:13" x14ac:dyDescent="0.2">
      <c r="A13862" s="35" t="s">
        <v>3234</v>
      </c>
      <c r="B13862" s="1" t="s">
        <v>5007</v>
      </c>
      <c r="C13862" s="45" t="s">
        <v>720</v>
      </c>
      <c r="D13862" s="23" t="s">
        <v>5751</v>
      </c>
      <c r="E13862" s="23" t="s">
        <v>4134</v>
      </c>
      <c r="F13862" s="40">
        <v>1.6</v>
      </c>
      <c r="G13862" s="25">
        <v>1897</v>
      </c>
      <c r="H13862" s="25">
        <v>3035</v>
      </c>
      <c r="I13862" s="25"/>
      <c r="J13862" s="58" t="e">
        <f>HYPERLINK("#"&amp;"Insumos"&amp;"!A"&amp;MATCH($B13862,#REF!,0),"Ins "&amp;$B13862)</f>
        <v>#REF!</v>
      </c>
      <c r="M13862" s="220"/>
    </row>
    <row r="13863" spans="1:13" ht="38.25" x14ac:dyDescent="0.2">
      <c r="A13863" s="35" t="s">
        <v>3234</v>
      </c>
      <c r="B13863" s="1" t="s">
        <v>5132</v>
      </c>
      <c r="C13863" s="45" t="s">
        <v>9862</v>
      </c>
      <c r="D13863" s="23" t="s">
        <v>5751</v>
      </c>
      <c r="E13863" s="23" t="s">
        <v>4134</v>
      </c>
      <c r="F13863" s="40">
        <v>1</v>
      </c>
      <c r="G13863" s="25">
        <v>185640</v>
      </c>
      <c r="H13863" s="25">
        <v>185640</v>
      </c>
      <c r="I13863" s="25"/>
      <c r="J13863" s="58" t="e">
        <f>HYPERLINK("#"&amp;"Insumos"&amp;"!A"&amp;MATCH($B13863,#REF!,0),"Ins "&amp;$B13863)</f>
        <v>#REF!</v>
      </c>
      <c r="M13863" s="220"/>
    </row>
    <row r="13864" spans="1:13" ht="63.75" x14ac:dyDescent="0.2">
      <c r="A13864" s="36" t="s">
        <v>3235</v>
      </c>
      <c r="B13864" s="26" t="s">
        <v>6816</v>
      </c>
      <c r="C13864" s="79" t="s">
        <v>1951</v>
      </c>
      <c r="D13864" s="37" t="s">
        <v>5608</v>
      </c>
      <c r="E13864" s="37" t="s">
        <v>464</v>
      </c>
      <c r="F13864" s="41"/>
      <c r="G13864" s="27"/>
      <c r="H13864" s="27"/>
      <c r="I13864" s="27">
        <v>311203</v>
      </c>
      <c r="M13864" s="220">
        <f t="shared" si="216"/>
        <v>407551</v>
      </c>
    </row>
    <row r="13865" spans="1:13" x14ac:dyDescent="0.2">
      <c r="A13865" s="35" t="s">
        <v>3235</v>
      </c>
      <c r="B13865" s="1" t="s">
        <v>5575</v>
      </c>
      <c r="C13865" s="45" t="s">
        <v>974</v>
      </c>
      <c r="D13865" s="23" t="s">
        <v>5734</v>
      </c>
      <c r="E13865" s="23" t="s">
        <v>4141</v>
      </c>
      <c r="F13865" s="40">
        <v>2.5</v>
      </c>
      <c r="G13865" s="25">
        <v>41004</v>
      </c>
      <c r="H13865" s="25">
        <v>102510</v>
      </c>
      <c r="I13865" s="25"/>
      <c r="J13865" s="58" t="e">
        <f>HYPERLINK("#"&amp;"Insumos"&amp;"!A"&amp;MATCH($B13865,#REF!,0),"Ins "&amp;$B13865)</f>
        <v>#REF!</v>
      </c>
      <c r="M13865" s="220"/>
    </row>
    <row r="13866" spans="1:13" x14ac:dyDescent="0.2">
      <c r="A13866" s="35" t="s">
        <v>3235</v>
      </c>
      <c r="B13866" s="1" t="s">
        <v>263</v>
      </c>
      <c r="C13866" s="45" t="s">
        <v>696</v>
      </c>
      <c r="D13866" s="23" t="s">
        <v>5534</v>
      </c>
      <c r="E13866" s="23" t="s">
        <v>4140</v>
      </c>
      <c r="F13866" s="40">
        <v>1.8700000000000001E-2</v>
      </c>
      <c r="G13866" s="25">
        <v>187426</v>
      </c>
      <c r="H13866" s="25">
        <v>3505</v>
      </c>
      <c r="I13866" s="25"/>
      <c r="J13866" s="58" t="e">
        <f>HYPERLINK("#"&amp;"Insumos"&amp;"!A"&amp;MATCH($B13866,#REF!,0),"Ins "&amp;$B13866)</f>
        <v>#REF!</v>
      </c>
      <c r="M13866" s="220"/>
    </row>
    <row r="13867" spans="1:13" x14ac:dyDescent="0.2">
      <c r="A13867" s="35" t="s">
        <v>3235</v>
      </c>
      <c r="B13867" s="1" t="s">
        <v>5533</v>
      </c>
      <c r="C13867" s="45" t="s">
        <v>5892</v>
      </c>
      <c r="D13867" s="23" t="s">
        <v>977</v>
      </c>
      <c r="E13867" s="23" t="s">
        <v>4134</v>
      </c>
      <c r="F13867" s="40">
        <v>0.5</v>
      </c>
      <c r="G13867" s="25">
        <v>3623</v>
      </c>
      <c r="H13867" s="25">
        <v>1812</v>
      </c>
      <c r="I13867" s="25"/>
      <c r="J13867" s="58" t="e">
        <f>HYPERLINK("#"&amp;"Insumos"&amp;"!A"&amp;MATCH($B13867,#REF!,0),"Ins "&amp;$B13867)</f>
        <v>#REF!</v>
      </c>
      <c r="M13867" s="220"/>
    </row>
    <row r="13868" spans="1:13" ht="25.5" x14ac:dyDescent="0.2">
      <c r="A13868" s="35" t="s">
        <v>3235</v>
      </c>
      <c r="B13868" s="1" t="s">
        <v>4559</v>
      </c>
      <c r="C13868" s="45" t="s">
        <v>9471</v>
      </c>
      <c r="D13868" s="23" t="s">
        <v>5751</v>
      </c>
      <c r="E13868" s="23" t="s">
        <v>4138</v>
      </c>
      <c r="F13868" s="40">
        <v>0.2</v>
      </c>
      <c r="G13868" s="25">
        <v>140296</v>
      </c>
      <c r="H13868" s="25">
        <v>28059</v>
      </c>
      <c r="I13868" s="25"/>
      <c r="J13868" s="58" t="e">
        <f>HYPERLINK("#"&amp;"Insumos"&amp;"!A"&amp;MATCH($B13868,#REF!,0),"Ins "&amp;$B13868)</f>
        <v>#REF!</v>
      </c>
      <c r="M13868" s="220"/>
    </row>
    <row r="13869" spans="1:13" x14ac:dyDescent="0.2">
      <c r="A13869" s="35" t="s">
        <v>3235</v>
      </c>
      <c r="B13869" s="1" t="s">
        <v>4574</v>
      </c>
      <c r="C13869" s="45" t="s">
        <v>169</v>
      </c>
      <c r="D13869" s="23" t="s">
        <v>5751</v>
      </c>
      <c r="E13869" s="23" t="s">
        <v>287</v>
      </c>
      <c r="F13869" s="40">
        <v>1.5</v>
      </c>
      <c r="G13869" s="25">
        <v>51226</v>
      </c>
      <c r="H13869" s="25">
        <v>76839</v>
      </c>
      <c r="I13869" s="25"/>
      <c r="J13869" s="58" t="e">
        <f>HYPERLINK("#"&amp;"Insumos"&amp;"!A"&amp;MATCH($B13869,#REF!,0),"Ins "&amp;$B13869)</f>
        <v>#REF!</v>
      </c>
      <c r="M13869" s="220"/>
    </row>
    <row r="13870" spans="1:13" x14ac:dyDescent="0.2">
      <c r="A13870" s="35" t="s">
        <v>3235</v>
      </c>
      <c r="B13870" s="1" t="s">
        <v>5472</v>
      </c>
      <c r="C13870" s="45" t="s">
        <v>68</v>
      </c>
      <c r="D13870" s="23" t="s">
        <v>5751</v>
      </c>
      <c r="E13870" s="23" t="s">
        <v>287</v>
      </c>
      <c r="F13870" s="40">
        <v>3.15</v>
      </c>
      <c r="G13870" s="25">
        <v>7431</v>
      </c>
      <c r="H13870" s="25">
        <v>23408</v>
      </c>
      <c r="I13870" s="25"/>
      <c r="J13870" s="58" t="e">
        <f>HYPERLINK("#"&amp;"Insumos"&amp;"!A"&amp;MATCH($B13870,#REF!,0),"Ins "&amp;$B13870)</f>
        <v>#REF!</v>
      </c>
      <c r="M13870" s="220"/>
    </row>
    <row r="13871" spans="1:13" x14ac:dyDescent="0.2">
      <c r="A13871" s="35" t="s">
        <v>3235</v>
      </c>
      <c r="B13871" s="1" t="s">
        <v>5007</v>
      </c>
      <c r="C13871" s="45" t="s">
        <v>720</v>
      </c>
      <c r="D13871" s="23" t="s">
        <v>5751</v>
      </c>
      <c r="E13871" s="23" t="s">
        <v>4134</v>
      </c>
      <c r="F13871" s="40">
        <v>3.1</v>
      </c>
      <c r="G13871" s="25">
        <v>1897</v>
      </c>
      <c r="H13871" s="25">
        <v>5881</v>
      </c>
      <c r="I13871" s="25"/>
      <c r="J13871" s="58" t="e">
        <f>HYPERLINK("#"&amp;"Insumos"&amp;"!A"&amp;MATCH($B13871,#REF!,0),"Ins "&amp;$B13871)</f>
        <v>#REF!</v>
      </c>
      <c r="M13871" s="220"/>
    </row>
    <row r="13872" spans="1:13" x14ac:dyDescent="0.2">
      <c r="A13872" s="35" t="s">
        <v>3235</v>
      </c>
      <c r="B13872" s="1" t="s">
        <v>5327</v>
      </c>
      <c r="C13872" s="45" t="s">
        <v>1141</v>
      </c>
      <c r="D13872" s="23" t="s">
        <v>5751</v>
      </c>
      <c r="E13872" s="23" t="s">
        <v>287</v>
      </c>
      <c r="F13872" s="40">
        <v>2.2999999999999998</v>
      </c>
      <c r="G13872" s="25">
        <v>12700</v>
      </c>
      <c r="H13872" s="25">
        <v>29210</v>
      </c>
      <c r="I13872" s="25"/>
      <c r="J13872" s="58" t="e">
        <f>HYPERLINK("#"&amp;"Insumos"&amp;"!A"&amp;MATCH($B13872,#REF!,0),"Ins "&amp;$B13872)</f>
        <v>#REF!</v>
      </c>
      <c r="M13872" s="220"/>
    </row>
    <row r="13873" spans="1:13" x14ac:dyDescent="0.2">
      <c r="A13873" s="35" t="s">
        <v>3235</v>
      </c>
      <c r="B13873" s="1" t="s">
        <v>5328</v>
      </c>
      <c r="C13873" s="45" t="s">
        <v>1142</v>
      </c>
      <c r="D13873" s="23" t="s">
        <v>5751</v>
      </c>
      <c r="E13873" s="23" t="s">
        <v>4134</v>
      </c>
      <c r="F13873" s="40">
        <v>1</v>
      </c>
      <c r="G13873" s="25">
        <v>5121</v>
      </c>
      <c r="H13873" s="25">
        <v>5121</v>
      </c>
      <c r="I13873" s="25"/>
      <c r="J13873" s="58" t="e">
        <f>HYPERLINK("#"&amp;"Insumos"&amp;"!A"&amp;MATCH($B13873,#REF!,0),"Ins "&amp;$B13873)</f>
        <v>#REF!</v>
      </c>
      <c r="M13873" s="220"/>
    </row>
    <row r="13874" spans="1:13" x14ac:dyDescent="0.2">
      <c r="A13874" s="35" t="s">
        <v>3235</v>
      </c>
      <c r="B13874" s="1" t="s">
        <v>5346</v>
      </c>
      <c r="C13874" s="45" t="s">
        <v>142</v>
      </c>
      <c r="D13874" s="23" t="s">
        <v>5751</v>
      </c>
      <c r="E13874" s="23" t="s">
        <v>287</v>
      </c>
      <c r="F13874" s="40">
        <v>1.05</v>
      </c>
      <c r="G13874" s="25">
        <v>16636</v>
      </c>
      <c r="H13874" s="25">
        <v>17468</v>
      </c>
      <c r="I13874" s="25"/>
      <c r="J13874" s="58" t="e">
        <f>HYPERLINK("#"&amp;"Insumos"&amp;"!A"&amp;MATCH($B13874,#REF!,0),"Ins "&amp;$B13874)</f>
        <v>#REF!</v>
      </c>
      <c r="M13874" s="220"/>
    </row>
    <row r="13875" spans="1:13" x14ac:dyDescent="0.2">
      <c r="A13875" s="35" t="s">
        <v>3235</v>
      </c>
      <c r="B13875" s="1" t="s">
        <v>5169</v>
      </c>
      <c r="C13875" s="45" t="s">
        <v>163</v>
      </c>
      <c r="D13875" s="23" t="s">
        <v>5751</v>
      </c>
      <c r="E13875" s="23" t="s">
        <v>4134</v>
      </c>
      <c r="F13875" s="40">
        <v>4</v>
      </c>
      <c r="G13875" s="25">
        <v>1535</v>
      </c>
      <c r="H13875" s="25">
        <v>6140</v>
      </c>
      <c r="I13875" s="25"/>
      <c r="J13875" s="58" t="e">
        <f>HYPERLINK("#"&amp;"Insumos"&amp;"!A"&amp;MATCH($B13875,#REF!,0),"Ins "&amp;$B13875)</f>
        <v>#REF!</v>
      </c>
      <c r="M13875" s="220"/>
    </row>
    <row r="13876" spans="1:13" ht="25.5" x14ac:dyDescent="0.2">
      <c r="A13876" s="35" t="s">
        <v>3235</v>
      </c>
      <c r="B13876" s="1" t="s">
        <v>5194</v>
      </c>
      <c r="C13876" s="45" t="s">
        <v>1219</v>
      </c>
      <c r="D13876" s="23" t="s">
        <v>5751</v>
      </c>
      <c r="E13876" s="23" t="s">
        <v>467</v>
      </c>
      <c r="F13876" s="40">
        <v>0.5</v>
      </c>
      <c r="G13876" s="25">
        <v>22500</v>
      </c>
      <c r="H13876" s="25">
        <v>11250</v>
      </c>
      <c r="I13876" s="25"/>
      <c r="J13876" s="58" t="e">
        <f>HYPERLINK("#"&amp;"Insumos"&amp;"!A"&amp;MATCH($B13876,#REF!,0),"Ins "&amp;$B13876)</f>
        <v>#REF!</v>
      </c>
      <c r="M13876" s="220"/>
    </row>
    <row r="13877" spans="1:13" ht="102" x14ac:dyDescent="0.2">
      <c r="A13877" s="36" t="s">
        <v>3236</v>
      </c>
      <c r="B13877" s="26" t="s">
        <v>6816</v>
      </c>
      <c r="C13877" s="79" t="s">
        <v>1952</v>
      </c>
      <c r="D13877" s="37" t="s">
        <v>5608</v>
      </c>
      <c r="E13877" s="37" t="s">
        <v>465</v>
      </c>
      <c r="F13877" s="41"/>
      <c r="G13877" s="27"/>
      <c r="H13877" s="27"/>
      <c r="I13877" s="27">
        <v>352523</v>
      </c>
      <c r="M13877" s="220">
        <f t="shared" si="216"/>
        <v>461664</v>
      </c>
    </row>
    <row r="13878" spans="1:13" ht="89.25" x14ac:dyDescent="0.2">
      <c r="A13878" s="35" t="s">
        <v>3236</v>
      </c>
      <c r="B13878" s="1" t="s">
        <v>5115</v>
      </c>
      <c r="C13878" s="45" t="s">
        <v>1126</v>
      </c>
      <c r="D13878" s="23" t="s">
        <v>5751</v>
      </c>
      <c r="E13878" s="23" t="s">
        <v>465</v>
      </c>
      <c r="F13878" s="40">
        <v>1</v>
      </c>
      <c r="G13878" s="25">
        <v>352523</v>
      </c>
      <c r="H13878" s="25">
        <v>352523</v>
      </c>
      <c r="I13878" s="25"/>
      <c r="J13878" s="58" t="e">
        <f>HYPERLINK("#"&amp;"Insumos"&amp;"!A"&amp;MATCH($B13878,#REF!,0),"Ins "&amp;$B13878)</f>
        <v>#REF!</v>
      </c>
      <c r="M13878" s="220"/>
    </row>
    <row r="13879" spans="1:13" ht="102" x14ac:dyDescent="0.2">
      <c r="A13879" s="36" t="s">
        <v>3237</v>
      </c>
      <c r="B13879" s="26" t="s">
        <v>6816</v>
      </c>
      <c r="C13879" s="79" t="s">
        <v>6731</v>
      </c>
      <c r="D13879" s="37" t="s">
        <v>5608</v>
      </c>
      <c r="E13879" s="37" t="s">
        <v>465</v>
      </c>
      <c r="F13879" s="41"/>
      <c r="G13879" s="27"/>
      <c r="H13879" s="27"/>
      <c r="I13879" s="27">
        <v>233182</v>
      </c>
      <c r="M13879" s="220">
        <f t="shared" si="216"/>
        <v>305375</v>
      </c>
    </row>
    <row r="13880" spans="1:13" ht="89.25" x14ac:dyDescent="0.2">
      <c r="A13880" s="35" t="s">
        <v>3237</v>
      </c>
      <c r="B13880" s="1" t="s">
        <v>5111</v>
      </c>
      <c r="C13880" s="45" t="s">
        <v>1123</v>
      </c>
      <c r="D13880" s="23" t="s">
        <v>5751</v>
      </c>
      <c r="E13880" s="23" t="s">
        <v>465</v>
      </c>
      <c r="F13880" s="40">
        <v>1</v>
      </c>
      <c r="G13880" s="25">
        <v>233182</v>
      </c>
      <c r="H13880" s="25">
        <v>233182</v>
      </c>
      <c r="I13880" s="25"/>
      <c r="J13880" s="58" t="e">
        <f>HYPERLINK("#"&amp;"Insumos"&amp;"!A"&amp;MATCH($B13880,#REF!,0),"Ins "&amp;$B13880)</f>
        <v>#REF!</v>
      </c>
      <c r="M13880" s="220"/>
    </row>
    <row r="13881" spans="1:13" ht="102" x14ac:dyDescent="0.2">
      <c r="A13881" s="36" t="s">
        <v>3238</v>
      </c>
      <c r="B13881" s="26" t="s">
        <v>6816</v>
      </c>
      <c r="C13881" s="79" t="s">
        <v>1953</v>
      </c>
      <c r="D13881" s="37" t="s">
        <v>5608</v>
      </c>
      <c r="E13881" s="37" t="s">
        <v>465</v>
      </c>
      <c r="F13881" s="41"/>
      <c r="G13881" s="27"/>
      <c r="H13881" s="27"/>
      <c r="I13881" s="27">
        <v>314616</v>
      </c>
      <c r="M13881" s="220">
        <f t="shared" si="216"/>
        <v>412021</v>
      </c>
    </row>
    <row r="13882" spans="1:13" ht="89.25" x14ac:dyDescent="0.2">
      <c r="A13882" s="35" t="s">
        <v>3238</v>
      </c>
      <c r="B13882" s="1" t="s">
        <v>5117</v>
      </c>
      <c r="C13882" s="45" t="s">
        <v>1128</v>
      </c>
      <c r="D13882" s="23" t="s">
        <v>5751</v>
      </c>
      <c r="E13882" s="23" t="s">
        <v>465</v>
      </c>
      <c r="F13882" s="40">
        <v>1</v>
      </c>
      <c r="G13882" s="25">
        <v>314616</v>
      </c>
      <c r="H13882" s="25">
        <v>314616</v>
      </c>
      <c r="I13882" s="25"/>
      <c r="J13882" s="58" t="e">
        <f>HYPERLINK("#"&amp;"Insumos"&amp;"!A"&amp;MATCH($B13882,#REF!,0),"Ins "&amp;$B13882)</f>
        <v>#REF!</v>
      </c>
      <c r="M13882" s="220"/>
    </row>
    <row r="13883" spans="1:13" ht="102" x14ac:dyDescent="0.2">
      <c r="A13883" s="36" t="s">
        <v>3239</v>
      </c>
      <c r="B13883" s="26" t="s">
        <v>6816</v>
      </c>
      <c r="C13883" s="79" t="s">
        <v>1954</v>
      </c>
      <c r="D13883" s="37" t="s">
        <v>5608</v>
      </c>
      <c r="E13883" s="37" t="s">
        <v>465</v>
      </c>
      <c r="F13883" s="41"/>
      <c r="G13883" s="27"/>
      <c r="H13883" s="27"/>
      <c r="I13883" s="27">
        <v>404230</v>
      </c>
      <c r="M13883" s="220">
        <f t="shared" si="216"/>
        <v>529380</v>
      </c>
    </row>
    <row r="13884" spans="1:13" ht="89.25" x14ac:dyDescent="0.2">
      <c r="A13884" s="35" t="s">
        <v>3239</v>
      </c>
      <c r="B13884" s="1" t="s">
        <v>5116</v>
      </c>
      <c r="C13884" s="45" t="s">
        <v>1127</v>
      </c>
      <c r="D13884" s="23" t="s">
        <v>5751</v>
      </c>
      <c r="E13884" s="23" t="s">
        <v>465</v>
      </c>
      <c r="F13884" s="40">
        <v>1</v>
      </c>
      <c r="G13884" s="25">
        <v>404230</v>
      </c>
      <c r="H13884" s="25">
        <v>404230</v>
      </c>
      <c r="I13884" s="25"/>
      <c r="J13884" s="58" t="e">
        <f>HYPERLINK("#"&amp;"Insumos"&amp;"!A"&amp;MATCH($B13884,#REF!,0),"Ins "&amp;$B13884)</f>
        <v>#REF!</v>
      </c>
      <c r="M13884" s="220"/>
    </row>
    <row r="13885" spans="1:13" ht="102" x14ac:dyDescent="0.2">
      <c r="A13885" s="36" t="s">
        <v>3240</v>
      </c>
      <c r="B13885" s="26" t="s">
        <v>6816</v>
      </c>
      <c r="C13885" s="79" t="s">
        <v>1979</v>
      </c>
      <c r="D13885" s="37" t="s">
        <v>5608</v>
      </c>
      <c r="E13885" s="37" t="s">
        <v>465</v>
      </c>
      <c r="F13885" s="41"/>
      <c r="G13885" s="27"/>
      <c r="H13885" s="27"/>
      <c r="I13885" s="27">
        <v>631046</v>
      </c>
      <c r="M13885" s="220">
        <f t="shared" si="216"/>
        <v>826418</v>
      </c>
    </row>
    <row r="13886" spans="1:13" ht="89.25" x14ac:dyDescent="0.2">
      <c r="A13886" s="35" t="s">
        <v>3240</v>
      </c>
      <c r="B13886" s="1" t="s">
        <v>5119</v>
      </c>
      <c r="C13886" s="45" t="s">
        <v>1980</v>
      </c>
      <c r="D13886" s="23" t="s">
        <v>5751</v>
      </c>
      <c r="E13886" s="23" t="s">
        <v>465</v>
      </c>
      <c r="F13886" s="40">
        <v>1</v>
      </c>
      <c r="G13886" s="25">
        <v>631046</v>
      </c>
      <c r="H13886" s="25">
        <v>631046</v>
      </c>
      <c r="I13886" s="25"/>
      <c r="J13886" s="58" t="e">
        <f>HYPERLINK("#"&amp;"Insumos"&amp;"!A"&amp;MATCH($B13886,#REF!,0),"Ins "&amp;$B13886)</f>
        <v>#REF!</v>
      </c>
      <c r="M13886" s="220"/>
    </row>
    <row r="13887" spans="1:13" ht="102" x14ac:dyDescent="0.2">
      <c r="A13887" s="36" t="s">
        <v>3241</v>
      </c>
      <c r="B13887" s="26" t="s">
        <v>6816</v>
      </c>
      <c r="C13887" s="79" t="s">
        <v>1955</v>
      </c>
      <c r="D13887" s="37" t="s">
        <v>5608</v>
      </c>
      <c r="E13887" s="37" t="s">
        <v>465</v>
      </c>
      <c r="F13887" s="41"/>
      <c r="G13887" s="27"/>
      <c r="H13887" s="27"/>
      <c r="I13887" s="27">
        <v>336502</v>
      </c>
      <c r="M13887" s="220">
        <f t="shared" si="216"/>
        <v>440683</v>
      </c>
    </row>
    <row r="13888" spans="1:13" ht="89.25" x14ac:dyDescent="0.2">
      <c r="A13888" s="35" t="s">
        <v>3241</v>
      </c>
      <c r="B13888" s="1" t="s">
        <v>5118</v>
      </c>
      <c r="C13888" s="45" t="s">
        <v>1129</v>
      </c>
      <c r="D13888" s="23" t="s">
        <v>5751</v>
      </c>
      <c r="E13888" s="23" t="s">
        <v>465</v>
      </c>
      <c r="F13888" s="40">
        <v>1</v>
      </c>
      <c r="G13888" s="25">
        <v>336502</v>
      </c>
      <c r="H13888" s="25">
        <v>336502</v>
      </c>
      <c r="I13888" s="25"/>
      <c r="J13888" s="58" t="e">
        <f>HYPERLINK("#"&amp;"Insumos"&amp;"!A"&amp;MATCH($B13888,#REF!,0),"Ins "&amp;$B13888)</f>
        <v>#REF!</v>
      </c>
      <c r="M13888" s="220"/>
    </row>
    <row r="13889" spans="1:13" ht="102" x14ac:dyDescent="0.2">
      <c r="A13889" s="36" t="s">
        <v>3242</v>
      </c>
      <c r="B13889" s="26" t="s">
        <v>6816</v>
      </c>
      <c r="C13889" s="79" t="s">
        <v>1981</v>
      </c>
      <c r="D13889" s="37" t="s">
        <v>5608</v>
      </c>
      <c r="E13889" s="37" t="s">
        <v>465</v>
      </c>
      <c r="F13889" s="41"/>
      <c r="G13889" s="27"/>
      <c r="H13889" s="27"/>
      <c r="I13889" s="27">
        <v>404896</v>
      </c>
      <c r="M13889" s="220">
        <f t="shared" si="216"/>
        <v>530252</v>
      </c>
    </row>
    <row r="13890" spans="1:13" ht="102" x14ac:dyDescent="0.2">
      <c r="A13890" s="35" t="s">
        <v>3242</v>
      </c>
      <c r="B13890" s="1" t="s">
        <v>5112</v>
      </c>
      <c r="C13890" s="45" t="s">
        <v>1124</v>
      </c>
      <c r="D13890" s="23" t="s">
        <v>5751</v>
      </c>
      <c r="E13890" s="23" t="s">
        <v>465</v>
      </c>
      <c r="F13890" s="40">
        <v>1</v>
      </c>
      <c r="G13890" s="25">
        <v>404896</v>
      </c>
      <c r="H13890" s="25">
        <v>404896</v>
      </c>
      <c r="I13890" s="25"/>
      <c r="J13890" s="58" t="e">
        <f>HYPERLINK("#"&amp;"Insumos"&amp;"!A"&amp;MATCH($B13890,#REF!,0),"Ins "&amp;$B13890)</f>
        <v>#REF!</v>
      </c>
      <c r="M13890" s="220"/>
    </row>
    <row r="13891" spans="1:13" ht="102" x14ac:dyDescent="0.2">
      <c r="A13891" s="36" t="s">
        <v>3243</v>
      </c>
      <c r="B13891" s="26" t="s">
        <v>6816</v>
      </c>
      <c r="C13891" s="79" t="s">
        <v>1957</v>
      </c>
      <c r="D13891" s="37" t="s">
        <v>5608</v>
      </c>
      <c r="E13891" s="37" t="s">
        <v>465</v>
      </c>
      <c r="F13891" s="41"/>
      <c r="G13891" s="27"/>
      <c r="H13891" s="27"/>
      <c r="I13891" s="27">
        <v>430776</v>
      </c>
      <c r="M13891" s="220">
        <f t="shared" si="216"/>
        <v>564144</v>
      </c>
    </row>
    <row r="13892" spans="1:13" ht="102" x14ac:dyDescent="0.2">
      <c r="A13892" s="35" t="s">
        <v>3243</v>
      </c>
      <c r="B13892" s="1" t="s">
        <v>5529</v>
      </c>
      <c r="C13892" s="45" t="s">
        <v>1117</v>
      </c>
      <c r="D13892" s="23" t="s">
        <v>5751</v>
      </c>
      <c r="E13892" s="23" t="s">
        <v>465</v>
      </c>
      <c r="F13892" s="40">
        <v>1</v>
      </c>
      <c r="G13892" s="25">
        <v>430776</v>
      </c>
      <c r="H13892" s="25">
        <v>430776</v>
      </c>
      <c r="I13892" s="25"/>
      <c r="J13892" s="58" t="e">
        <f>HYPERLINK("#"&amp;"Insumos"&amp;"!A"&amp;MATCH($B13892,#REF!,0),"Ins "&amp;$B13892)</f>
        <v>#REF!</v>
      </c>
      <c r="M13892" s="220"/>
    </row>
    <row r="13893" spans="1:13" ht="63.75" x14ac:dyDescent="0.2">
      <c r="A13893" s="36" t="s">
        <v>3244</v>
      </c>
      <c r="B13893" s="26" t="s">
        <v>6816</v>
      </c>
      <c r="C13893" s="79" t="s">
        <v>1964</v>
      </c>
      <c r="D13893" s="37" t="s">
        <v>5608</v>
      </c>
      <c r="E13893" s="37" t="s">
        <v>465</v>
      </c>
      <c r="F13893" s="41"/>
      <c r="G13893" s="27"/>
      <c r="H13893" s="27"/>
      <c r="I13893" s="27">
        <v>1008199</v>
      </c>
      <c r="M13893" s="220">
        <f t="shared" ref="M13893:M13954" si="217">ROUND(I13893*(1+$L$2),0)</f>
        <v>1320337</v>
      </c>
    </row>
    <row r="13894" spans="1:13" ht="63.75" x14ac:dyDescent="0.2">
      <c r="A13894" s="35" t="s">
        <v>3244</v>
      </c>
      <c r="B13894" s="1" t="s">
        <v>5526</v>
      </c>
      <c r="C13894" s="45" t="s">
        <v>1114</v>
      </c>
      <c r="D13894" s="23" t="s">
        <v>5751</v>
      </c>
      <c r="E13894" s="23" t="s">
        <v>465</v>
      </c>
      <c r="F13894" s="40">
        <v>1</v>
      </c>
      <c r="G13894" s="25">
        <v>1008199</v>
      </c>
      <c r="H13894" s="25">
        <v>1008199</v>
      </c>
      <c r="I13894" s="25"/>
      <c r="J13894" s="58" t="e">
        <f>HYPERLINK("#"&amp;"Insumos"&amp;"!A"&amp;MATCH($B13894,#REF!,0),"Ins "&amp;$B13894)</f>
        <v>#REF!</v>
      </c>
      <c r="M13894" s="220"/>
    </row>
    <row r="13895" spans="1:13" ht="63.75" x14ac:dyDescent="0.2">
      <c r="A13895" s="36" t="s">
        <v>3245</v>
      </c>
      <c r="B13895" s="26" t="s">
        <v>6816</v>
      </c>
      <c r="C13895" s="79" t="s">
        <v>1965</v>
      </c>
      <c r="D13895" s="37" t="s">
        <v>5608</v>
      </c>
      <c r="E13895" s="37" t="s">
        <v>465</v>
      </c>
      <c r="F13895" s="41"/>
      <c r="G13895" s="27"/>
      <c r="H13895" s="27"/>
      <c r="I13895" s="27">
        <v>1278886</v>
      </c>
      <c r="M13895" s="220">
        <f t="shared" si="217"/>
        <v>1674829</v>
      </c>
    </row>
    <row r="13896" spans="1:13" ht="63.75" x14ac:dyDescent="0.2">
      <c r="A13896" s="35" t="s">
        <v>3245</v>
      </c>
      <c r="B13896" s="1" t="s">
        <v>5524</v>
      </c>
      <c r="C13896" s="45" t="s">
        <v>1112</v>
      </c>
      <c r="D13896" s="23" t="s">
        <v>5751</v>
      </c>
      <c r="E13896" s="23" t="s">
        <v>465</v>
      </c>
      <c r="F13896" s="40">
        <v>1</v>
      </c>
      <c r="G13896" s="25">
        <v>1278886</v>
      </c>
      <c r="H13896" s="25">
        <v>1278886</v>
      </c>
      <c r="I13896" s="25"/>
      <c r="J13896" s="58" t="e">
        <f>HYPERLINK("#"&amp;"Insumos"&amp;"!A"&amp;MATCH($B13896,#REF!,0),"Ins "&amp;$B13896)</f>
        <v>#REF!</v>
      </c>
      <c r="M13896" s="220"/>
    </row>
    <row r="13897" spans="1:13" ht="63.75" x14ac:dyDescent="0.2">
      <c r="A13897" s="36" t="s">
        <v>3246</v>
      </c>
      <c r="B13897" s="26" t="s">
        <v>6816</v>
      </c>
      <c r="C13897" s="79" t="s">
        <v>1966</v>
      </c>
      <c r="D13897" s="37" t="s">
        <v>5608</v>
      </c>
      <c r="E13897" s="37" t="s">
        <v>465</v>
      </c>
      <c r="F13897" s="41"/>
      <c r="G13897" s="27"/>
      <c r="H13897" s="27"/>
      <c r="I13897" s="27">
        <v>962369</v>
      </c>
      <c r="M13897" s="220">
        <f t="shared" si="217"/>
        <v>1260318</v>
      </c>
    </row>
    <row r="13898" spans="1:13" ht="51" x14ac:dyDescent="0.2">
      <c r="A13898" s="35" t="s">
        <v>3246</v>
      </c>
      <c r="B13898" s="1" t="s">
        <v>5519</v>
      </c>
      <c r="C13898" s="45" t="s">
        <v>2085</v>
      </c>
      <c r="D13898" s="23" t="s">
        <v>5751</v>
      </c>
      <c r="E13898" s="23" t="s">
        <v>465</v>
      </c>
      <c r="F13898" s="40">
        <v>1</v>
      </c>
      <c r="G13898" s="25">
        <v>962369</v>
      </c>
      <c r="H13898" s="25">
        <v>962369</v>
      </c>
      <c r="I13898" s="25"/>
      <c r="J13898" s="58" t="e">
        <f>HYPERLINK("#"&amp;"Insumos"&amp;"!A"&amp;MATCH($B13898,#REF!,0),"Ins "&amp;$B13898)</f>
        <v>#REF!</v>
      </c>
      <c r="M13898" s="220"/>
    </row>
    <row r="13899" spans="1:13" ht="63.75" x14ac:dyDescent="0.2">
      <c r="A13899" s="36" t="s">
        <v>3247</v>
      </c>
      <c r="B13899" s="26" t="s">
        <v>6816</v>
      </c>
      <c r="C13899" s="79" t="s">
        <v>1967</v>
      </c>
      <c r="D13899" s="37" t="s">
        <v>5608</v>
      </c>
      <c r="E13899" s="37" t="s">
        <v>465</v>
      </c>
      <c r="F13899" s="41"/>
      <c r="G13899" s="27"/>
      <c r="H13899" s="27"/>
      <c r="I13899" s="27">
        <v>1285340</v>
      </c>
      <c r="M13899" s="220">
        <f t="shared" si="217"/>
        <v>1683281</v>
      </c>
    </row>
    <row r="13900" spans="1:13" ht="63.75" x14ac:dyDescent="0.2">
      <c r="A13900" s="35" t="s">
        <v>3247</v>
      </c>
      <c r="B13900" s="1" t="s">
        <v>5521</v>
      </c>
      <c r="C13900" s="45" t="s">
        <v>1109</v>
      </c>
      <c r="D13900" s="23" t="s">
        <v>5751</v>
      </c>
      <c r="E13900" s="23" t="s">
        <v>465</v>
      </c>
      <c r="F13900" s="40">
        <v>1</v>
      </c>
      <c r="G13900" s="25">
        <v>1285340</v>
      </c>
      <c r="H13900" s="25">
        <v>1285340</v>
      </c>
      <c r="I13900" s="25"/>
      <c r="J13900" s="58" t="e">
        <f>HYPERLINK("#"&amp;"Insumos"&amp;"!A"&amp;MATCH($B13900,#REF!,0),"Ins "&amp;$B13900)</f>
        <v>#REF!</v>
      </c>
      <c r="M13900" s="220"/>
    </row>
    <row r="13901" spans="1:13" ht="76.5" x14ac:dyDescent="0.2">
      <c r="A13901" s="36" t="s">
        <v>3248</v>
      </c>
      <c r="B13901" s="26" t="s">
        <v>6816</v>
      </c>
      <c r="C13901" s="79" t="s">
        <v>1982</v>
      </c>
      <c r="D13901" s="37" t="s">
        <v>5608</v>
      </c>
      <c r="E13901" s="37" t="s">
        <v>465</v>
      </c>
      <c r="F13901" s="41"/>
      <c r="G13901" s="27"/>
      <c r="H13901" s="27"/>
      <c r="I13901" s="27">
        <v>1160897</v>
      </c>
      <c r="M13901" s="220">
        <f t="shared" si="217"/>
        <v>1520311</v>
      </c>
    </row>
    <row r="13902" spans="1:13" ht="63.75" x14ac:dyDescent="0.2">
      <c r="A13902" s="35" t="s">
        <v>3248</v>
      </c>
      <c r="B13902" s="1" t="s">
        <v>5525</v>
      </c>
      <c r="C13902" s="45" t="s">
        <v>1113</v>
      </c>
      <c r="D13902" s="23" t="s">
        <v>5751</v>
      </c>
      <c r="E13902" s="23" t="s">
        <v>465</v>
      </c>
      <c r="F13902" s="40">
        <v>1</v>
      </c>
      <c r="G13902" s="25">
        <v>1160897</v>
      </c>
      <c r="H13902" s="25">
        <v>1160897</v>
      </c>
      <c r="I13902" s="25"/>
      <c r="J13902" s="58" t="e">
        <f>HYPERLINK("#"&amp;"Insumos"&amp;"!A"&amp;MATCH($B13902,#REF!,0),"Ins "&amp;$B13902)</f>
        <v>#REF!</v>
      </c>
      <c r="M13902" s="220"/>
    </row>
    <row r="13903" spans="1:13" ht="76.5" x14ac:dyDescent="0.2">
      <c r="A13903" s="36" t="s">
        <v>3249</v>
      </c>
      <c r="B13903" s="26" t="s">
        <v>6816</v>
      </c>
      <c r="C13903" s="79" t="s">
        <v>1968</v>
      </c>
      <c r="D13903" s="37" t="s">
        <v>5608</v>
      </c>
      <c r="E13903" s="37" t="s">
        <v>465</v>
      </c>
      <c r="F13903" s="41"/>
      <c r="G13903" s="27"/>
      <c r="H13903" s="27"/>
      <c r="I13903" s="27">
        <v>1397631</v>
      </c>
      <c r="M13903" s="220">
        <f t="shared" si="217"/>
        <v>1830338</v>
      </c>
    </row>
    <row r="13904" spans="1:13" ht="76.5" x14ac:dyDescent="0.2">
      <c r="A13904" s="35" t="s">
        <v>3249</v>
      </c>
      <c r="B13904" s="1" t="s">
        <v>5523</v>
      </c>
      <c r="C13904" s="45" t="s">
        <v>1111</v>
      </c>
      <c r="D13904" s="23" t="s">
        <v>5751</v>
      </c>
      <c r="E13904" s="23" t="s">
        <v>465</v>
      </c>
      <c r="F13904" s="40">
        <v>1</v>
      </c>
      <c r="G13904" s="25">
        <v>1397631</v>
      </c>
      <c r="H13904" s="25">
        <v>1397631</v>
      </c>
      <c r="I13904" s="25"/>
      <c r="J13904" s="58" t="e">
        <f>HYPERLINK("#"&amp;"Insumos"&amp;"!A"&amp;MATCH($B13904,#REF!,0),"Ins "&amp;$B13904)</f>
        <v>#REF!</v>
      </c>
      <c r="M13904" s="220"/>
    </row>
    <row r="13905" spans="1:13" ht="63.75" x14ac:dyDescent="0.2">
      <c r="A13905" s="36" t="s">
        <v>3250</v>
      </c>
      <c r="B13905" s="26" t="s">
        <v>6816</v>
      </c>
      <c r="C13905" s="79" t="s">
        <v>1969</v>
      </c>
      <c r="D13905" s="37" t="s">
        <v>5608</v>
      </c>
      <c r="E13905" s="37" t="s">
        <v>465</v>
      </c>
      <c r="F13905" s="41"/>
      <c r="G13905" s="27"/>
      <c r="H13905" s="27"/>
      <c r="I13905" s="27">
        <v>1098144</v>
      </c>
      <c r="M13905" s="220">
        <f t="shared" si="217"/>
        <v>1438129</v>
      </c>
    </row>
    <row r="13906" spans="1:13" ht="63.75" x14ac:dyDescent="0.2">
      <c r="A13906" s="35" t="s">
        <v>3250</v>
      </c>
      <c r="B13906" s="1" t="s">
        <v>5518</v>
      </c>
      <c r="C13906" s="45" t="s">
        <v>2084</v>
      </c>
      <c r="D13906" s="23" t="s">
        <v>5751</v>
      </c>
      <c r="E13906" s="23" t="s">
        <v>465</v>
      </c>
      <c r="F13906" s="40">
        <v>1</v>
      </c>
      <c r="G13906" s="25">
        <v>1098144</v>
      </c>
      <c r="H13906" s="25">
        <v>1098144</v>
      </c>
      <c r="I13906" s="25"/>
      <c r="J13906" s="58" t="e">
        <f>HYPERLINK("#"&amp;"Insumos"&amp;"!A"&amp;MATCH($B13906,#REF!,0),"Ins "&amp;$B13906)</f>
        <v>#REF!</v>
      </c>
      <c r="M13906" s="220"/>
    </row>
    <row r="13907" spans="1:13" ht="76.5" x14ac:dyDescent="0.2">
      <c r="A13907" s="36" t="s">
        <v>3251</v>
      </c>
      <c r="B13907" s="26" t="s">
        <v>6816</v>
      </c>
      <c r="C13907" s="79" t="s">
        <v>1970</v>
      </c>
      <c r="D13907" s="37" t="s">
        <v>5608</v>
      </c>
      <c r="E13907" s="37" t="s">
        <v>465</v>
      </c>
      <c r="F13907" s="41"/>
      <c r="G13907" s="27"/>
      <c r="H13907" s="27"/>
      <c r="I13907" s="27">
        <v>1397631</v>
      </c>
      <c r="M13907" s="220">
        <f t="shared" si="217"/>
        <v>1830338</v>
      </c>
    </row>
    <row r="13908" spans="1:13" ht="76.5" x14ac:dyDescent="0.2">
      <c r="A13908" s="35" t="s">
        <v>3251</v>
      </c>
      <c r="B13908" s="1" t="s">
        <v>5520</v>
      </c>
      <c r="C13908" s="45" t="s">
        <v>1108</v>
      </c>
      <c r="D13908" s="23" t="s">
        <v>5751</v>
      </c>
      <c r="E13908" s="23" t="s">
        <v>465</v>
      </c>
      <c r="F13908" s="40">
        <v>1</v>
      </c>
      <c r="G13908" s="25">
        <v>1397631</v>
      </c>
      <c r="H13908" s="25">
        <v>1397631</v>
      </c>
      <c r="I13908" s="25"/>
      <c r="J13908" s="58" t="e">
        <f>HYPERLINK("#"&amp;"Insumos"&amp;"!A"&amp;MATCH($B13908,#REF!,0),"Ins "&amp;$B13908)</f>
        <v>#REF!</v>
      </c>
      <c r="M13908" s="220"/>
    </row>
    <row r="13909" spans="1:13" ht="76.5" x14ac:dyDescent="0.2">
      <c r="A13909" s="36" t="s">
        <v>3252</v>
      </c>
      <c r="B13909" s="26" t="s">
        <v>6816</v>
      </c>
      <c r="C13909" s="79" t="s">
        <v>9520</v>
      </c>
      <c r="D13909" s="37" t="s">
        <v>5608</v>
      </c>
      <c r="E13909" s="37" t="s">
        <v>4134</v>
      </c>
      <c r="F13909" s="41"/>
      <c r="G13909" s="27"/>
      <c r="H13909" s="27"/>
      <c r="I13909" s="27">
        <v>673414</v>
      </c>
      <c r="M13909" s="220">
        <f t="shared" si="217"/>
        <v>881903</v>
      </c>
    </row>
    <row r="13910" spans="1:13" ht="89.25" x14ac:dyDescent="0.2">
      <c r="A13910" s="35" t="s">
        <v>3252</v>
      </c>
      <c r="B13910" s="1" t="s">
        <v>5336</v>
      </c>
      <c r="C13910" s="45" t="s">
        <v>11934</v>
      </c>
      <c r="D13910" s="23" t="s">
        <v>5751</v>
      </c>
      <c r="E13910" s="43" t="s">
        <v>4134</v>
      </c>
      <c r="F13910" s="40">
        <v>1</v>
      </c>
      <c r="G13910" s="25">
        <v>673414</v>
      </c>
      <c r="H13910" s="25">
        <v>673414</v>
      </c>
      <c r="I13910" s="25"/>
      <c r="J13910" s="58" t="e">
        <f>HYPERLINK("#"&amp;"Insumos"&amp;"!A"&amp;MATCH($B13910,#REF!,0),"Ins "&amp;$B13910)</f>
        <v>#REF!</v>
      </c>
      <c r="M13910" s="220"/>
    </row>
    <row r="13911" spans="1:13" ht="102" x14ac:dyDescent="0.2">
      <c r="A13911" s="36" t="s">
        <v>3253</v>
      </c>
      <c r="B13911" s="26" t="s">
        <v>6816</v>
      </c>
      <c r="C13911" s="79" t="s">
        <v>11940</v>
      </c>
      <c r="D13911" s="37" t="s">
        <v>5608</v>
      </c>
      <c r="E13911" s="37" t="s">
        <v>4134</v>
      </c>
      <c r="F13911" s="41"/>
      <c r="G13911" s="27"/>
      <c r="H13911" s="27"/>
      <c r="I13911" s="27">
        <v>921467</v>
      </c>
      <c r="M13911" s="220">
        <f t="shared" si="217"/>
        <v>1206753</v>
      </c>
    </row>
    <row r="13912" spans="1:13" x14ac:dyDescent="0.2">
      <c r="A13912" s="35" t="s">
        <v>3253</v>
      </c>
      <c r="B13912" s="1" t="s">
        <v>5575</v>
      </c>
      <c r="C13912" s="45" t="s">
        <v>974</v>
      </c>
      <c r="D13912" s="23" t="s">
        <v>5734</v>
      </c>
      <c r="E13912" s="23" t="s">
        <v>4141</v>
      </c>
      <c r="F13912" s="40">
        <v>2</v>
      </c>
      <c r="G13912" s="25">
        <v>41004</v>
      </c>
      <c r="H13912" s="25">
        <v>82008</v>
      </c>
      <c r="I13912" s="25"/>
      <c r="J13912" s="58" t="e">
        <f>HYPERLINK("#"&amp;"Insumos"&amp;"!A"&amp;MATCH($B13912,#REF!,0),"Ins "&amp;$B13912)</f>
        <v>#REF!</v>
      </c>
      <c r="M13912" s="220"/>
    </row>
    <row r="13913" spans="1:13" ht="89.25" x14ac:dyDescent="0.2">
      <c r="A13913" s="35" t="s">
        <v>3253</v>
      </c>
      <c r="B13913" s="1" t="s">
        <v>5335</v>
      </c>
      <c r="C13913" s="45" t="s">
        <v>11933</v>
      </c>
      <c r="D13913" s="23" t="s">
        <v>5751</v>
      </c>
      <c r="E13913" s="23" t="s">
        <v>4134</v>
      </c>
      <c r="F13913" s="40">
        <v>1</v>
      </c>
      <c r="G13913" s="25">
        <v>839459</v>
      </c>
      <c r="H13913" s="25">
        <v>839459</v>
      </c>
      <c r="I13913" s="25"/>
      <c r="J13913" s="58" t="e">
        <f>HYPERLINK("#"&amp;"Insumos"&amp;"!A"&amp;MATCH($B13913,#REF!,0),"Ins "&amp;$B13913)</f>
        <v>#REF!</v>
      </c>
      <c r="M13913" s="220"/>
    </row>
    <row r="13914" spans="1:13" ht="89.25" x14ac:dyDescent="0.2">
      <c r="A13914" s="36" t="s">
        <v>3254</v>
      </c>
      <c r="B13914" s="26" t="s">
        <v>6816</v>
      </c>
      <c r="C13914" s="79" t="s">
        <v>11941</v>
      </c>
      <c r="D13914" s="37" t="s">
        <v>5608</v>
      </c>
      <c r="E13914" s="37" t="s">
        <v>4134</v>
      </c>
      <c r="F13914" s="41"/>
      <c r="G13914" s="27"/>
      <c r="H13914" s="27"/>
      <c r="I13914" s="27">
        <v>720470</v>
      </c>
      <c r="M13914" s="220">
        <f t="shared" si="217"/>
        <v>943528</v>
      </c>
    </row>
    <row r="13915" spans="1:13" ht="89.25" x14ac:dyDescent="0.2">
      <c r="A13915" s="35" t="s">
        <v>3254</v>
      </c>
      <c r="B13915" s="1" t="s">
        <v>5334</v>
      </c>
      <c r="C13915" s="45" t="s">
        <v>11932</v>
      </c>
      <c r="D13915" s="23" t="s">
        <v>5751</v>
      </c>
      <c r="E13915" s="23" t="s">
        <v>4134</v>
      </c>
      <c r="F13915" s="40">
        <v>1</v>
      </c>
      <c r="G13915" s="25">
        <v>720470</v>
      </c>
      <c r="H13915" s="25">
        <v>720470</v>
      </c>
      <c r="I13915" s="25"/>
      <c r="J13915" s="58" t="e">
        <f>HYPERLINK("#"&amp;"Insumos"&amp;"!A"&amp;MATCH($B13915,#REF!,0),"Ins "&amp;$B13915)</f>
        <v>#REF!</v>
      </c>
      <c r="M13915" s="220"/>
    </row>
    <row r="13916" spans="1:13" ht="89.25" x14ac:dyDescent="0.2">
      <c r="A13916" s="36" t="s">
        <v>3255</v>
      </c>
      <c r="B13916" s="26" t="s">
        <v>6816</v>
      </c>
      <c r="C13916" s="79" t="s">
        <v>11942</v>
      </c>
      <c r="D13916" s="37" t="s">
        <v>5608</v>
      </c>
      <c r="E13916" s="37" t="s">
        <v>4134</v>
      </c>
      <c r="F13916" s="41"/>
      <c r="G13916" s="27"/>
      <c r="H13916" s="27"/>
      <c r="I13916" s="27">
        <v>720950</v>
      </c>
      <c r="M13916" s="220">
        <f t="shared" si="217"/>
        <v>944156</v>
      </c>
    </row>
    <row r="13917" spans="1:13" ht="89.25" x14ac:dyDescent="0.2">
      <c r="A13917" s="35" t="s">
        <v>3255</v>
      </c>
      <c r="B13917" s="1" t="s">
        <v>5339</v>
      </c>
      <c r="C13917" s="45" t="s">
        <v>11937</v>
      </c>
      <c r="D13917" s="23" t="s">
        <v>5751</v>
      </c>
      <c r="E13917" s="23" t="s">
        <v>4134</v>
      </c>
      <c r="F13917" s="40">
        <v>1</v>
      </c>
      <c r="G13917" s="25">
        <v>720950</v>
      </c>
      <c r="H13917" s="25">
        <v>720950</v>
      </c>
      <c r="I13917" s="25"/>
      <c r="J13917" s="58" t="e">
        <f>HYPERLINK("#"&amp;"Insumos"&amp;"!A"&amp;MATCH($B13917,#REF!,0),"Ins "&amp;$B13917)</f>
        <v>#REF!</v>
      </c>
      <c r="M13917" s="220"/>
    </row>
    <row r="13918" spans="1:13" ht="89.25" x14ac:dyDescent="0.2">
      <c r="A13918" s="36" t="s">
        <v>3256</v>
      </c>
      <c r="B13918" s="26" t="s">
        <v>6816</v>
      </c>
      <c r="C13918" s="79" t="s">
        <v>11943</v>
      </c>
      <c r="D13918" s="37" t="s">
        <v>5608</v>
      </c>
      <c r="E13918" s="37" t="s">
        <v>4134</v>
      </c>
      <c r="F13918" s="41"/>
      <c r="G13918" s="27"/>
      <c r="H13918" s="27"/>
      <c r="I13918" s="27">
        <v>720950</v>
      </c>
      <c r="M13918" s="220">
        <f t="shared" si="217"/>
        <v>944156</v>
      </c>
    </row>
    <row r="13919" spans="1:13" ht="89.25" x14ac:dyDescent="0.2">
      <c r="A13919" s="35" t="s">
        <v>3256</v>
      </c>
      <c r="B13919" s="1" t="s">
        <v>5338</v>
      </c>
      <c r="C13919" s="45" t="s">
        <v>11936</v>
      </c>
      <c r="D13919" s="23" t="s">
        <v>5751</v>
      </c>
      <c r="E13919" s="23" t="s">
        <v>4134</v>
      </c>
      <c r="F13919" s="40">
        <v>1</v>
      </c>
      <c r="G13919" s="25">
        <v>720950</v>
      </c>
      <c r="H13919" s="25">
        <v>720950</v>
      </c>
      <c r="I13919" s="25"/>
      <c r="J13919" s="58" t="e">
        <f>HYPERLINK("#"&amp;"Insumos"&amp;"!A"&amp;MATCH($B13919,#REF!,0),"Ins "&amp;$B13919)</f>
        <v>#REF!</v>
      </c>
      <c r="M13919" s="220"/>
    </row>
    <row r="13920" spans="1:13" ht="89.25" x14ac:dyDescent="0.2">
      <c r="A13920" s="36" t="s">
        <v>3257</v>
      </c>
      <c r="B13920" s="26" t="s">
        <v>6816</v>
      </c>
      <c r="C13920" s="79" t="s">
        <v>11944</v>
      </c>
      <c r="D13920" s="37" t="s">
        <v>5608</v>
      </c>
      <c r="E13920" s="37" t="s">
        <v>4134</v>
      </c>
      <c r="F13920" s="41"/>
      <c r="G13920" s="27"/>
      <c r="H13920" s="27"/>
      <c r="I13920" s="27">
        <v>768015</v>
      </c>
      <c r="M13920" s="220">
        <f t="shared" si="217"/>
        <v>1005792</v>
      </c>
    </row>
    <row r="13921" spans="1:13" ht="89.25" x14ac:dyDescent="0.2">
      <c r="A13921" s="35" t="s">
        <v>3257</v>
      </c>
      <c r="B13921" s="1" t="s">
        <v>5337</v>
      </c>
      <c r="C13921" s="45" t="s">
        <v>11935</v>
      </c>
      <c r="D13921" s="23" t="s">
        <v>5751</v>
      </c>
      <c r="E13921" s="23" t="s">
        <v>4134</v>
      </c>
      <c r="F13921" s="40">
        <v>1</v>
      </c>
      <c r="G13921" s="25">
        <v>768015</v>
      </c>
      <c r="H13921" s="25">
        <v>768015</v>
      </c>
      <c r="I13921" s="25"/>
      <c r="J13921" s="58" t="e">
        <f>HYPERLINK("#"&amp;"Insumos"&amp;"!A"&amp;MATCH($B13921,#REF!,0),"Ins "&amp;$B13921)</f>
        <v>#REF!</v>
      </c>
      <c r="M13921" s="220"/>
    </row>
    <row r="13922" spans="1:13" ht="76.5" x14ac:dyDescent="0.2">
      <c r="A13922" s="36" t="s">
        <v>3258</v>
      </c>
      <c r="B13922" s="26" t="s">
        <v>6816</v>
      </c>
      <c r="C13922" s="79" t="s">
        <v>11945</v>
      </c>
      <c r="D13922" s="37" t="s">
        <v>5608</v>
      </c>
      <c r="E13922" s="37" t="s">
        <v>4134</v>
      </c>
      <c r="F13922" s="41"/>
      <c r="G13922" s="27"/>
      <c r="H13922" s="27"/>
      <c r="I13922" s="27">
        <v>675777</v>
      </c>
      <c r="M13922" s="220">
        <f t="shared" si="217"/>
        <v>884998</v>
      </c>
    </row>
    <row r="13923" spans="1:13" x14ac:dyDescent="0.2">
      <c r="A13923" s="35" t="s">
        <v>3258</v>
      </c>
      <c r="B13923" s="1" t="s">
        <v>5128</v>
      </c>
      <c r="C13923" s="45" t="s">
        <v>1133</v>
      </c>
      <c r="D13923" s="23" t="s">
        <v>5751</v>
      </c>
      <c r="E13923" s="23" t="s">
        <v>465</v>
      </c>
      <c r="F13923" s="40">
        <v>1</v>
      </c>
      <c r="G13923" s="25">
        <v>43992</v>
      </c>
      <c r="H13923" s="25">
        <v>43992</v>
      </c>
      <c r="I13923" s="25"/>
      <c r="J13923" s="58" t="e">
        <f>HYPERLINK("#"&amp;"Insumos"&amp;"!A"&amp;MATCH($B13923,#REF!,0),"Ins "&amp;$B13923)</f>
        <v>#REF!</v>
      </c>
      <c r="M13923" s="220"/>
    </row>
    <row r="13924" spans="1:13" ht="76.5" x14ac:dyDescent="0.2">
      <c r="A13924" s="35" t="s">
        <v>3258</v>
      </c>
      <c r="B13924" s="1" t="s">
        <v>5340</v>
      </c>
      <c r="C13924" s="45" t="s">
        <v>11938</v>
      </c>
      <c r="D13924" s="23" t="s">
        <v>5751</v>
      </c>
      <c r="E13924" s="23" t="s">
        <v>4134</v>
      </c>
      <c r="F13924" s="40">
        <v>1</v>
      </c>
      <c r="G13924" s="25">
        <v>631785</v>
      </c>
      <c r="H13924" s="25">
        <v>631785</v>
      </c>
      <c r="I13924" s="25"/>
      <c r="J13924" s="58" t="e">
        <f>HYPERLINK("#"&amp;"Insumos"&amp;"!A"&amp;MATCH($B13924,#REF!,0),"Ins "&amp;$B13924)</f>
        <v>#REF!</v>
      </c>
      <c r="M13924" s="220"/>
    </row>
    <row r="13925" spans="1:13" ht="76.5" x14ac:dyDescent="0.2">
      <c r="A13925" s="36" t="s">
        <v>3259</v>
      </c>
      <c r="B13925" s="26" t="s">
        <v>6816</v>
      </c>
      <c r="C13925" s="79" t="s">
        <v>11946</v>
      </c>
      <c r="D13925" s="37" t="s">
        <v>5608</v>
      </c>
      <c r="E13925" s="37" t="s">
        <v>4134</v>
      </c>
      <c r="F13925" s="41"/>
      <c r="G13925" s="27"/>
      <c r="H13925" s="27"/>
      <c r="I13925" s="27">
        <v>631785</v>
      </c>
      <c r="M13925" s="220">
        <f t="shared" si="217"/>
        <v>827386</v>
      </c>
    </row>
    <row r="13926" spans="1:13" ht="76.5" x14ac:dyDescent="0.2">
      <c r="A13926" s="35" t="s">
        <v>3259</v>
      </c>
      <c r="B13926" s="1" t="s">
        <v>5341</v>
      </c>
      <c r="C13926" s="45" t="s">
        <v>11939</v>
      </c>
      <c r="D13926" s="23" t="s">
        <v>5751</v>
      </c>
      <c r="E13926" s="23" t="s">
        <v>4134</v>
      </c>
      <c r="F13926" s="40">
        <v>1</v>
      </c>
      <c r="G13926" s="25">
        <v>631785</v>
      </c>
      <c r="H13926" s="25">
        <v>631785</v>
      </c>
      <c r="I13926" s="25"/>
      <c r="J13926" s="58" t="e">
        <f>HYPERLINK("#"&amp;"Insumos"&amp;"!A"&amp;MATCH($B13926,#REF!,0),"Ins "&amp;$B13926)</f>
        <v>#REF!</v>
      </c>
      <c r="M13926" s="220"/>
    </row>
    <row r="13927" spans="1:13" ht="76.5" x14ac:dyDescent="0.2">
      <c r="A13927" s="36" t="s">
        <v>3260</v>
      </c>
      <c r="B13927" s="26" t="s">
        <v>6816</v>
      </c>
      <c r="C13927" s="79" t="s">
        <v>1983</v>
      </c>
      <c r="D13927" s="37" t="s">
        <v>5608</v>
      </c>
      <c r="E13927" s="37" t="s">
        <v>465</v>
      </c>
      <c r="F13927" s="41"/>
      <c r="G13927" s="27"/>
      <c r="H13927" s="27"/>
      <c r="I13927" s="27">
        <v>696686</v>
      </c>
      <c r="M13927" s="220">
        <f t="shared" si="217"/>
        <v>912380</v>
      </c>
    </row>
    <row r="13928" spans="1:13" ht="63.75" x14ac:dyDescent="0.2">
      <c r="A13928" s="35" t="s">
        <v>3260</v>
      </c>
      <c r="B13928" s="1" t="s">
        <v>5332</v>
      </c>
      <c r="C13928" s="45" t="s">
        <v>1146</v>
      </c>
      <c r="D13928" s="23" t="s">
        <v>5751</v>
      </c>
      <c r="E13928" s="23" t="s">
        <v>465</v>
      </c>
      <c r="F13928" s="40">
        <v>1</v>
      </c>
      <c r="G13928" s="25">
        <v>696686</v>
      </c>
      <c r="H13928" s="25">
        <v>696686</v>
      </c>
      <c r="I13928" s="25"/>
      <c r="J13928" s="58" t="e">
        <f>HYPERLINK("#"&amp;"Insumos"&amp;"!A"&amp;MATCH($B13928,#REF!,0),"Ins "&amp;$B13928)</f>
        <v>#REF!</v>
      </c>
      <c r="M13928" s="220"/>
    </row>
    <row r="13929" spans="1:13" ht="76.5" x14ac:dyDescent="0.2">
      <c r="A13929" s="36" t="s">
        <v>3261</v>
      </c>
      <c r="B13929" s="26" t="s">
        <v>6816</v>
      </c>
      <c r="C13929" s="79" t="s">
        <v>1971</v>
      </c>
      <c r="D13929" s="37" t="s">
        <v>5608</v>
      </c>
      <c r="E13929" s="37" t="s">
        <v>465</v>
      </c>
      <c r="F13929" s="41"/>
      <c r="G13929" s="27"/>
      <c r="H13929" s="27"/>
      <c r="I13929" s="27">
        <v>676198</v>
      </c>
      <c r="M13929" s="220">
        <f t="shared" si="217"/>
        <v>885549</v>
      </c>
    </row>
    <row r="13930" spans="1:13" ht="63.75" x14ac:dyDescent="0.2">
      <c r="A13930" s="35" t="s">
        <v>3261</v>
      </c>
      <c r="B13930" s="1" t="s">
        <v>5333</v>
      </c>
      <c r="C13930" s="45" t="s">
        <v>1147</v>
      </c>
      <c r="D13930" s="23" t="s">
        <v>5751</v>
      </c>
      <c r="E13930" s="23" t="s">
        <v>465</v>
      </c>
      <c r="F13930" s="40">
        <v>1</v>
      </c>
      <c r="G13930" s="25">
        <v>676198</v>
      </c>
      <c r="H13930" s="25">
        <v>676198</v>
      </c>
      <c r="I13930" s="25"/>
      <c r="J13930" s="58" t="e">
        <f>HYPERLINK("#"&amp;"Insumos"&amp;"!A"&amp;MATCH($B13930,#REF!,0),"Ins "&amp;$B13930)</f>
        <v>#REF!</v>
      </c>
      <c r="M13930" s="220"/>
    </row>
    <row r="13931" spans="1:13" ht="51" x14ac:dyDescent="0.2">
      <c r="A13931" s="36" t="s">
        <v>3262</v>
      </c>
      <c r="B13931" s="26" t="s">
        <v>6816</v>
      </c>
      <c r="C13931" s="79" t="s">
        <v>1972</v>
      </c>
      <c r="D13931" s="37" t="s">
        <v>5608</v>
      </c>
      <c r="E13931" s="37" t="s">
        <v>465</v>
      </c>
      <c r="F13931" s="41"/>
      <c r="G13931" s="27"/>
      <c r="H13931" s="27"/>
      <c r="I13931" s="27">
        <v>1167976</v>
      </c>
      <c r="M13931" s="220">
        <f t="shared" si="217"/>
        <v>1529581</v>
      </c>
    </row>
    <row r="13932" spans="1:13" ht="38.25" x14ac:dyDescent="0.2">
      <c r="A13932" s="35" t="s">
        <v>3262</v>
      </c>
      <c r="B13932" s="1" t="s">
        <v>5329</v>
      </c>
      <c r="C13932" s="45" t="s">
        <v>1143</v>
      </c>
      <c r="D13932" s="23" t="s">
        <v>5751</v>
      </c>
      <c r="E13932" s="23" t="s">
        <v>465</v>
      </c>
      <c r="F13932" s="40">
        <v>1</v>
      </c>
      <c r="G13932" s="25">
        <v>1167976</v>
      </c>
      <c r="H13932" s="25">
        <v>1167976</v>
      </c>
      <c r="I13932" s="25"/>
      <c r="J13932" s="58" t="e">
        <f>HYPERLINK("#"&amp;"Insumos"&amp;"!A"&amp;MATCH($B13932,#REF!,0),"Ins "&amp;$B13932)</f>
        <v>#REF!</v>
      </c>
      <c r="M13932" s="220"/>
    </row>
    <row r="13933" spans="1:13" ht="63.75" x14ac:dyDescent="0.2">
      <c r="A13933" s="36" t="s">
        <v>3263</v>
      </c>
      <c r="B13933" s="26" t="s">
        <v>6816</v>
      </c>
      <c r="C13933" s="79" t="s">
        <v>1973</v>
      </c>
      <c r="D13933" s="37" t="s">
        <v>5608</v>
      </c>
      <c r="E13933" s="37" t="s">
        <v>465</v>
      </c>
      <c r="F13933" s="41"/>
      <c r="G13933" s="27"/>
      <c r="H13933" s="27"/>
      <c r="I13933" s="27">
        <v>1126990</v>
      </c>
      <c r="M13933" s="220">
        <f t="shared" si="217"/>
        <v>1475906</v>
      </c>
    </row>
    <row r="13934" spans="1:13" ht="38.25" x14ac:dyDescent="0.2">
      <c r="A13934" s="35" t="s">
        <v>3263</v>
      </c>
      <c r="B13934" s="1" t="s">
        <v>5330</v>
      </c>
      <c r="C13934" s="45" t="s">
        <v>1144</v>
      </c>
      <c r="D13934" s="23" t="s">
        <v>5751</v>
      </c>
      <c r="E13934" s="23" t="s">
        <v>465</v>
      </c>
      <c r="F13934" s="40">
        <v>1</v>
      </c>
      <c r="G13934" s="25">
        <v>1126990</v>
      </c>
      <c r="H13934" s="25">
        <v>1126990</v>
      </c>
      <c r="I13934" s="25"/>
      <c r="J13934" s="58" t="e">
        <f>HYPERLINK("#"&amp;"Insumos"&amp;"!A"&amp;MATCH($B13934,#REF!,0),"Ins "&amp;$B13934)</f>
        <v>#REF!</v>
      </c>
      <c r="M13934" s="220"/>
    </row>
    <row r="13935" spans="1:13" ht="38.25" x14ac:dyDescent="0.2">
      <c r="A13935" s="36" t="s">
        <v>3264</v>
      </c>
      <c r="B13935" s="26" t="s">
        <v>6816</v>
      </c>
      <c r="C13935" s="79" t="s">
        <v>1984</v>
      </c>
      <c r="D13935" s="37" t="s">
        <v>5608</v>
      </c>
      <c r="E13935" s="37" t="s">
        <v>4134</v>
      </c>
      <c r="F13935" s="41"/>
      <c r="G13935" s="27"/>
      <c r="H13935" s="27"/>
      <c r="I13935" s="27">
        <v>365000</v>
      </c>
      <c r="M13935" s="220">
        <f t="shared" si="217"/>
        <v>478004</v>
      </c>
    </row>
    <row r="13936" spans="1:13" ht="38.25" x14ac:dyDescent="0.2">
      <c r="A13936" s="35" t="s">
        <v>3264</v>
      </c>
      <c r="B13936" s="1" t="s">
        <v>5344</v>
      </c>
      <c r="C13936" s="45" t="s">
        <v>1149</v>
      </c>
      <c r="D13936" s="23" t="s">
        <v>5751</v>
      </c>
      <c r="E13936" s="23" t="s">
        <v>4134</v>
      </c>
      <c r="F13936" s="40">
        <v>1</v>
      </c>
      <c r="G13936" s="25">
        <v>365000</v>
      </c>
      <c r="H13936" s="25">
        <v>365000</v>
      </c>
      <c r="I13936" s="25"/>
      <c r="J13936" s="58" t="e">
        <f>HYPERLINK("#"&amp;"Insumos"&amp;"!A"&amp;MATCH($B13936,#REF!,0),"Ins "&amp;$B13936)</f>
        <v>#REF!</v>
      </c>
      <c r="M13936" s="220"/>
    </row>
    <row r="13937" spans="1:13" ht="51" x14ac:dyDescent="0.2">
      <c r="A13937" s="36" t="s">
        <v>3265</v>
      </c>
      <c r="B13937" s="26" t="s">
        <v>6816</v>
      </c>
      <c r="C13937" s="79" t="s">
        <v>1975</v>
      </c>
      <c r="D13937" s="37" t="s">
        <v>5608</v>
      </c>
      <c r="E13937" s="37" t="s">
        <v>4134</v>
      </c>
      <c r="F13937" s="41"/>
      <c r="G13937" s="27"/>
      <c r="H13937" s="27"/>
      <c r="I13937" s="27">
        <v>401108</v>
      </c>
      <c r="M13937" s="220">
        <f t="shared" si="217"/>
        <v>525291</v>
      </c>
    </row>
    <row r="13938" spans="1:13" ht="38.25" x14ac:dyDescent="0.2">
      <c r="A13938" s="35" t="s">
        <v>3265</v>
      </c>
      <c r="B13938" s="1" t="s">
        <v>5345</v>
      </c>
      <c r="C13938" s="45" t="s">
        <v>1150</v>
      </c>
      <c r="D13938" s="23" t="s">
        <v>5751</v>
      </c>
      <c r="E13938" s="23" t="s">
        <v>4134</v>
      </c>
      <c r="F13938" s="40">
        <v>1</v>
      </c>
      <c r="G13938" s="25">
        <v>401108</v>
      </c>
      <c r="H13938" s="25">
        <v>401108</v>
      </c>
      <c r="I13938" s="25"/>
      <c r="J13938" s="58" t="e">
        <f>HYPERLINK("#"&amp;"Insumos"&amp;"!A"&amp;MATCH($B13938,#REF!,0),"Ins "&amp;$B13938)</f>
        <v>#REF!</v>
      </c>
      <c r="M13938" s="220"/>
    </row>
    <row r="13939" spans="1:13" ht="38.25" x14ac:dyDescent="0.2">
      <c r="A13939" s="36" t="s">
        <v>3266</v>
      </c>
      <c r="B13939" s="26" t="s">
        <v>6816</v>
      </c>
      <c r="C13939" s="79" t="s">
        <v>1976</v>
      </c>
      <c r="D13939" s="37" t="s">
        <v>5608</v>
      </c>
      <c r="E13939" s="37" t="s">
        <v>465</v>
      </c>
      <c r="F13939" s="41"/>
      <c r="G13939" s="27"/>
      <c r="H13939" s="27"/>
      <c r="I13939" s="27">
        <v>382102</v>
      </c>
      <c r="M13939" s="220">
        <f t="shared" si="217"/>
        <v>500401</v>
      </c>
    </row>
    <row r="13940" spans="1:13" x14ac:dyDescent="0.2">
      <c r="A13940" s="35" t="s">
        <v>3266</v>
      </c>
      <c r="B13940" s="1" t="s">
        <v>5533</v>
      </c>
      <c r="C13940" s="45" t="s">
        <v>5892</v>
      </c>
      <c r="D13940" s="23" t="s">
        <v>977</v>
      </c>
      <c r="E13940" s="23" t="s">
        <v>4134</v>
      </c>
      <c r="F13940" s="40">
        <v>0.1</v>
      </c>
      <c r="G13940" s="25">
        <v>3623</v>
      </c>
      <c r="H13940" s="25">
        <v>362</v>
      </c>
      <c r="I13940" s="25"/>
      <c r="J13940" s="58" t="e">
        <f>HYPERLINK("#"&amp;"Insumos"&amp;"!A"&amp;MATCH($B13940,#REF!,0),"Ins "&amp;$B13940)</f>
        <v>#REF!</v>
      </c>
      <c r="M13940" s="220"/>
    </row>
    <row r="13941" spans="1:13" ht="25.5" x14ac:dyDescent="0.2">
      <c r="A13941" s="35" t="s">
        <v>3266</v>
      </c>
      <c r="B13941" s="1" t="s">
        <v>5522</v>
      </c>
      <c r="C13941" s="45" t="s">
        <v>1110</v>
      </c>
      <c r="D13941" s="23" t="s">
        <v>5751</v>
      </c>
      <c r="E13941" s="23" t="s">
        <v>465</v>
      </c>
      <c r="F13941" s="40">
        <v>1</v>
      </c>
      <c r="G13941" s="25">
        <v>381740</v>
      </c>
      <c r="H13941" s="25">
        <v>381740</v>
      </c>
      <c r="I13941" s="25"/>
      <c r="J13941" s="58" t="e">
        <f>HYPERLINK("#"&amp;"Insumos"&amp;"!A"&amp;MATCH($B13941,#REF!,0),"Ins "&amp;$B13941)</f>
        <v>#REF!</v>
      </c>
      <c r="M13941" s="220"/>
    </row>
    <row r="13942" spans="1:13" ht="25.5" x14ac:dyDescent="0.2">
      <c r="A13942" s="36" t="s">
        <v>6469</v>
      </c>
      <c r="B13942" s="26" t="s">
        <v>6816</v>
      </c>
      <c r="C13942" s="79" t="s">
        <v>6470</v>
      </c>
      <c r="D13942" s="37" t="s">
        <v>5608</v>
      </c>
      <c r="E13942" s="37" t="s">
        <v>465</v>
      </c>
      <c r="F13942" s="41"/>
      <c r="G13942" s="27"/>
      <c r="H13942" s="27"/>
      <c r="I13942" s="27">
        <v>727187</v>
      </c>
      <c r="M13942" s="220">
        <f t="shared" si="217"/>
        <v>952324</v>
      </c>
    </row>
    <row r="13943" spans="1:13" ht="38.25" x14ac:dyDescent="0.2">
      <c r="A13943" s="35" t="s">
        <v>6469</v>
      </c>
      <c r="B13943" s="1" t="s">
        <v>6218</v>
      </c>
      <c r="C13943" s="45" t="s">
        <v>6219</v>
      </c>
      <c r="D13943" s="23" t="s">
        <v>5751</v>
      </c>
      <c r="E13943" s="23" t="s">
        <v>465</v>
      </c>
      <c r="F13943" s="40">
        <v>1</v>
      </c>
      <c r="G13943" s="25">
        <v>727187</v>
      </c>
      <c r="H13943" s="25">
        <v>727187</v>
      </c>
      <c r="I13943" s="25"/>
      <c r="J13943" s="58" t="e">
        <f>HYPERLINK("#"&amp;"Insumos"&amp;"!A"&amp;MATCH($B13943,#REF!,0),"Ins "&amp;$B13943)</f>
        <v>#REF!</v>
      </c>
      <c r="M13943" s="220"/>
    </row>
    <row r="13944" spans="1:13" ht="51" x14ac:dyDescent="0.2">
      <c r="A13944" s="36" t="s">
        <v>3267</v>
      </c>
      <c r="B13944" s="26" t="s">
        <v>6816</v>
      </c>
      <c r="C13944" s="79" t="s">
        <v>1977</v>
      </c>
      <c r="D13944" s="37" t="s">
        <v>5608</v>
      </c>
      <c r="E13944" s="37" t="s">
        <v>4134</v>
      </c>
      <c r="F13944" s="41"/>
      <c r="G13944" s="27"/>
      <c r="H13944" s="27"/>
      <c r="I13944" s="27">
        <v>426002</v>
      </c>
      <c r="M13944" s="220">
        <f t="shared" si="217"/>
        <v>557892</v>
      </c>
    </row>
    <row r="13945" spans="1:13" ht="38.25" x14ac:dyDescent="0.2">
      <c r="A13945" s="35" t="s">
        <v>3267</v>
      </c>
      <c r="B13945" s="1" t="s">
        <v>5126</v>
      </c>
      <c r="C13945" s="45" t="s">
        <v>1132</v>
      </c>
      <c r="D13945" s="23" t="s">
        <v>5751</v>
      </c>
      <c r="E13945" s="23" t="s">
        <v>4134</v>
      </c>
      <c r="F13945" s="40">
        <v>1</v>
      </c>
      <c r="G13945" s="25">
        <v>426002</v>
      </c>
      <c r="H13945" s="25">
        <v>426002</v>
      </c>
      <c r="I13945" s="25"/>
      <c r="J13945" s="58" t="e">
        <f>HYPERLINK("#"&amp;"Insumos"&amp;"!A"&amp;MATCH($B13945,#REF!,0),"Ins "&amp;$B13945)</f>
        <v>#REF!</v>
      </c>
      <c r="M13945" s="220"/>
    </row>
    <row r="13946" spans="1:13" ht="38.25" x14ac:dyDescent="0.2">
      <c r="A13946" s="36" t="s">
        <v>3268</v>
      </c>
      <c r="B13946" s="26" t="s">
        <v>6816</v>
      </c>
      <c r="C13946" s="79" t="s">
        <v>1978</v>
      </c>
      <c r="D13946" s="37" t="s">
        <v>5608</v>
      </c>
      <c r="E13946" s="37" t="s">
        <v>4134</v>
      </c>
      <c r="F13946" s="41"/>
      <c r="G13946" s="27"/>
      <c r="H13946" s="27"/>
      <c r="I13946" s="27">
        <v>203557</v>
      </c>
      <c r="M13946" s="220">
        <f t="shared" si="217"/>
        <v>266578</v>
      </c>
    </row>
    <row r="13947" spans="1:13" ht="38.25" x14ac:dyDescent="0.2">
      <c r="A13947" s="35" t="s">
        <v>3268</v>
      </c>
      <c r="B13947" s="1" t="s">
        <v>5125</v>
      </c>
      <c r="C13947" s="45" t="s">
        <v>1131</v>
      </c>
      <c r="D13947" s="23" t="s">
        <v>5751</v>
      </c>
      <c r="E13947" s="23" t="s">
        <v>4134</v>
      </c>
      <c r="F13947" s="40">
        <v>1</v>
      </c>
      <c r="G13947" s="25">
        <v>203557</v>
      </c>
      <c r="H13947" s="25">
        <v>203557</v>
      </c>
      <c r="I13947" s="25"/>
      <c r="J13947" s="58" t="e">
        <f>HYPERLINK("#"&amp;"Insumos"&amp;"!A"&amp;MATCH($B13947,#REF!,0),"Ins "&amp;$B13947)</f>
        <v>#REF!</v>
      </c>
      <c r="M13947" s="220"/>
    </row>
    <row r="13948" spans="1:13" ht="38.25" x14ac:dyDescent="0.2">
      <c r="A13948" s="36" t="s">
        <v>3269</v>
      </c>
      <c r="B13948" s="26" t="s">
        <v>6816</v>
      </c>
      <c r="C13948" s="79" t="s">
        <v>815</v>
      </c>
      <c r="D13948" s="37" t="s">
        <v>5608</v>
      </c>
      <c r="E13948" s="37" t="s">
        <v>465</v>
      </c>
      <c r="F13948" s="41"/>
      <c r="G13948" s="27"/>
      <c r="H13948" s="27"/>
      <c r="I13948" s="27">
        <v>486040</v>
      </c>
      <c r="M13948" s="220">
        <f t="shared" si="217"/>
        <v>636518</v>
      </c>
    </row>
    <row r="13949" spans="1:13" ht="25.5" x14ac:dyDescent="0.2">
      <c r="A13949" s="35" t="s">
        <v>3269</v>
      </c>
      <c r="B13949" s="1" t="s">
        <v>5114</v>
      </c>
      <c r="C13949" s="45" t="s">
        <v>510</v>
      </c>
      <c r="D13949" s="23" t="s">
        <v>5751</v>
      </c>
      <c r="E13949" s="23" t="s">
        <v>465</v>
      </c>
      <c r="F13949" s="40">
        <v>1</v>
      </c>
      <c r="G13949" s="25">
        <v>486040</v>
      </c>
      <c r="H13949" s="25">
        <v>486040</v>
      </c>
      <c r="I13949" s="25"/>
      <c r="J13949" s="58" t="e">
        <f>HYPERLINK("#"&amp;"Insumos"&amp;"!A"&amp;MATCH($B13949,#REF!,0),"Ins "&amp;$B13949)</f>
        <v>#REF!</v>
      </c>
      <c r="M13949" s="220"/>
    </row>
    <row r="13950" spans="1:13" ht="102" x14ac:dyDescent="0.2">
      <c r="A13950" s="36" t="s">
        <v>3270</v>
      </c>
      <c r="B13950" s="26" t="s">
        <v>6816</v>
      </c>
      <c r="C13950" s="79" t="s">
        <v>1956</v>
      </c>
      <c r="D13950" s="37" t="s">
        <v>5608</v>
      </c>
      <c r="E13950" s="37" t="s">
        <v>4134</v>
      </c>
      <c r="F13950" s="41"/>
      <c r="G13950" s="27"/>
      <c r="H13950" s="27"/>
      <c r="I13950" s="27">
        <v>1609754</v>
      </c>
      <c r="M13950" s="220">
        <f t="shared" si="217"/>
        <v>2108134</v>
      </c>
    </row>
    <row r="13951" spans="1:13" ht="89.25" x14ac:dyDescent="0.2">
      <c r="A13951" s="35" t="s">
        <v>3270</v>
      </c>
      <c r="B13951" s="1" t="s">
        <v>5113</v>
      </c>
      <c r="C13951" s="45" t="s">
        <v>1125</v>
      </c>
      <c r="D13951" s="23" t="s">
        <v>5751</v>
      </c>
      <c r="E13951" s="23" t="s">
        <v>4134</v>
      </c>
      <c r="F13951" s="40">
        <v>1</v>
      </c>
      <c r="G13951" s="25">
        <v>1609754</v>
      </c>
      <c r="H13951" s="25">
        <v>1609754</v>
      </c>
      <c r="I13951" s="25"/>
      <c r="J13951" s="58" t="e">
        <f>HYPERLINK("#"&amp;"Insumos"&amp;"!A"&amp;MATCH($B13951,#REF!,0),"Ins "&amp;$B13951)</f>
        <v>#REF!</v>
      </c>
      <c r="M13951" s="220"/>
    </row>
    <row r="13952" spans="1:13" ht="63.75" x14ac:dyDescent="0.2">
      <c r="A13952" s="36" t="s">
        <v>3271</v>
      </c>
      <c r="B13952" s="26" t="s">
        <v>6816</v>
      </c>
      <c r="C13952" s="79" t="s">
        <v>1958</v>
      </c>
      <c r="D13952" s="37" t="s">
        <v>5608</v>
      </c>
      <c r="E13952" s="37" t="s">
        <v>465</v>
      </c>
      <c r="F13952" s="41"/>
      <c r="G13952" s="27"/>
      <c r="H13952" s="27"/>
      <c r="I13952" s="27">
        <v>973308</v>
      </c>
      <c r="M13952" s="220">
        <f t="shared" si="217"/>
        <v>1274644</v>
      </c>
    </row>
    <row r="13953" spans="1:13" ht="51" x14ac:dyDescent="0.2">
      <c r="A13953" s="35" t="s">
        <v>3271</v>
      </c>
      <c r="B13953" s="1" t="s">
        <v>5530</v>
      </c>
      <c r="C13953" s="45" t="s">
        <v>1118</v>
      </c>
      <c r="D13953" s="23" t="s">
        <v>5751</v>
      </c>
      <c r="E13953" s="23" t="s">
        <v>465</v>
      </c>
      <c r="F13953" s="40">
        <v>1</v>
      </c>
      <c r="G13953" s="25">
        <v>973308</v>
      </c>
      <c r="H13953" s="25">
        <v>973308</v>
      </c>
      <c r="I13953" s="25"/>
      <c r="J13953" s="58" t="e">
        <f>HYPERLINK("#"&amp;"Insumos"&amp;"!A"&amp;MATCH($B13953,#REF!,0),"Ins "&amp;$B13953)</f>
        <v>#REF!</v>
      </c>
      <c r="M13953" s="220"/>
    </row>
    <row r="13954" spans="1:13" ht="63.75" x14ac:dyDescent="0.2">
      <c r="A13954" s="36" t="s">
        <v>3272</v>
      </c>
      <c r="B13954" s="26" t="s">
        <v>6816</v>
      </c>
      <c r="C13954" s="79" t="s">
        <v>1959</v>
      </c>
      <c r="D13954" s="37" t="s">
        <v>5608</v>
      </c>
      <c r="E13954" s="37" t="s">
        <v>465</v>
      </c>
      <c r="F13954" s="41"/>
      <c r="G13954" s="27"/>
      <c r="H13954" s="27"/>
      <c r="I13954" s="27">
        <v>918092</v>
      </c>
      <c r="M13954" s="220">
        <f t="shared" si="217"/>
        <v>1202333</v>
      </c>
    </row>
    <row r="13955" spans="1:13" ht="51" x14ac:dyDescent="0.2">
      <c r="A13955" s="35" t="s">
        <v>3272</v>
      </c>
      <c r="B13955" s="1" t="s">
        <v>5531</v>
      </c>
      <c r="C13955" s="45" t="s">
        <v>1119</v>
      </c>
      <c r="D13955" s="23" t="s">
        <v>5751</v>
      </c>
      <c r="E13955" s="23" t="s">
        <v>465</v>
      </c>
      <c r="F13955" s="40">
        <v>1</v>
      </c>
      <c r="G13955" s="25">
        <v>918092</v>
      </c>
      <c r="H13955" s="25">
        <v>918092</v>
      </c>
      <c r="I13955" s="25"/>
      <c r="J13955" s="58" t="e">
        <f>HYPERLINK("#"&amp;"Insumos"&amp;"!A"&amp;MATCH($B13955,#REF!,0),"Ins "&amp;$B13955)</f>
        <v>#REF!</v>
      </c>
      <c r="M13955" s="220"/>
    </row>
    <row r="13956" spans="1:13" ht="63.75" x14ac:dyDescent="0.2">
      <c r="A13956" s="36" t="s">
        <v>3273</v>
      </c>
      <c r="B13956" s="26" t="s">
        <v>6816</v>
      </c>
      <c r="C13956" s="79" t="s">
        <v>1960</v>
      </c>
      <c r="D13956" s="37" t="s">
        <v>5608</v>
      </c>
      <c r="E13956" s="37" t="s">
        <v>465</v>
      </c>
      <c r="F13956" s="41"/>
      <c r="G13956" s="27"/>
      <c r="H13956" s="27"/>
      <c r="I13956" s="27">
        <v>1002814</v>
      </c>
      <c r="M13956" s="220">
        <f t="shared" ref="M13956:M14013" si="218">ROUND(I13956*(1+$L$2),0)</f>
        <v>1313285</v>
      </c>
    </row>
    <row r="13957" spans="1:13" ht="51" x14ac:dyDescent="0.2">
      <c r="A13957" s="35" t="s">
        <v>3273</v>
      </c>
      <c r="B13957" s="1" t="s">
        <v>5104</v>
      </c>
      <c r="C13957" s="45" t="s">
        <v>1120</v>
      </c>
      <c r="D13957" s="23" t="s">
        <v>5751</v>
      </c>
      <c r="E13957" s="23" t="s">
        <v>465</v>
      </c>
      <c r="F13957" s="40">
        <v>1</v>
      </c>
      <c r="G13957" s="25">
        <v>1002814</v>
      </c>
      <c r="H13957" s="25">
        <v>1002814</v>
      </c>
      <c r="I13957" s="25"/>
      <c r="J13957" s="58" t="e">
        <f>HYPERLINK("#"&amp;"Insumos"&amp;"!A"&amp;MATCH($B13957,#REF!,0),"Ins "&amp;$B13957)</f>
        <v>#REF!</v>
      </c>
      <c r="M13957" s="220"/>
    </row>
    <row r="13958" spans="1:13" ht="63.75" x14ac:dyDescent="0.2">
      <c r="A13958" s="36" t="s">
        <v>3274</v>
      </c>
      <c r="B13958" s="26" t="s">
        <v>6816</v>
      </c>
      <c r="C13958" s="79" t="s">
        <v>1961</v>
      </c>
      <c r="D13958" s="37" t="s">
        <v>5608</v>
      </c>
      <c r="E13958" s="37" t="s">
        <v>465</v>
      </c>
      <c r="F13958" s="41"/>
      <c r="G13958" s="27"/>
      <c r="H13958" s="27"/>
      <c r="I13958" s="27">
        <v>984370</v>
      </c>
      <c r="M13958" s="220">
        <f t="shared" si="218"/>
        <v>1289131</v>
      </c>
    </row>
    <row r="13959" spans="1:13" ht="51" x14ac:dyDescent="0.2">
      <c r="A13959" s="35" t="s">
        <v>3274</v>
      </c>
      <c r="B13959" s="1" t="s">
        <v>5105</v>
      </c>
      <c r="C13959" s="45" t="s">
        <v>1121</v>
      </c>
      <c r="D13959" s="23" t="s">
        <v>5751</v>
      </c>
      <c r="E13959" s="23" t="s">
        <v>465</v>
      </c>
      <c r="F13959" s="40">
        <v>1</v>
      </c>
      <c r="G13959" s="25">
        <v>984370</v>
      </c>
      <c r="H13959" s="25">
        <v>984370</v>
      </c>
      <c r="I13959" s="25"/>
      <c r="J13959" s="58" t="e">
        <f>HYPERLINK("#"&amp;"Insumos"&amp;"!A"&amp;MATCH($B13959,#REF!,0),"Ins "&amp;$B13959)</f>
        <v>#REF!</v>
      </c>
      <c r="M13959" s="220"/>
    </row>
    <row r="13960" spans="1:13" ht="76.5" x14ac:dyDescent="0.2">
      <c r="A13960" s="36" t="s">
        <v>3275</v>
      </c>
      <c r="B13960" s="26" t="s">
        <v>6816</v>
      </c>
      <c r="C13960" s="79" t="s">
        <v>1962</v>
      </c>
      <c r="D13960" s="37" t="s">
        <v>5608</v>
      </c>
      <c r="E13960" s="37" t="s">
        <v>465</v>
      </c>
      <c r="F13960" s="41"/>
      <c r="G13960" s="27"/>
      <c r="H13960" s="27"/>
      <c r="I13960" s="27">
        <v>1113979</v>
      </c>
      <c r="M13960" s="220">
        <f t="shared" si="218"/>
        <v>1458867</v>
      </c>
    </row>
    <row r="13961" spans="1:13" ht="51" x14ac:dyDescent="0.2">
      <c r="A13961" s="35" t="s">
        <v>3275</v>
      </c>
      <c r="B13961" s="1" t="s">
        <v>5106</v>
      </c>
      <c r="C13961" s="45" t="s">
        <v>1121</v>
      </c>
      <c r="D13961" s="23" t="s">
        <v>5751</v>
      </c>
      <c r="E13961" s="23" t="s">
        <v>465</v>
      </c>
      <c r="F13961" s="40">
        <v>1</v>
      </c>
      <c r="G13961" s="25">
        <v>1113979</v>
      </c>
      <c r="H13961" s="25">
        <v>1113979</v>
      </c>
      <c r="I13961" s="25"/>
      <c r="J13961" s="58" t="e">
        <f>HYPERLINK("#"&amp;"Insumos"&amp;"!A"&amp;MATCH($B13961,#REF!,0),"Ins "&amp;$B13961)</f>
        <v>#REF!</v>
      </c>
      <c r="M13961" s="220"/>
    </row>
    <row r="13962" spans="1:13" ht="63.75" x14ac:dyDescent="0.2">
      <c r="A13962" s="36" t="s">
        <v>3276</v>
      </c>
      <c r="B13962" s="26" t="s">
        <v>6816</v>
      </c>
      <c r="C13962" s="79" t="s">
        <v>1963</v>
      </c>
      <c r="D13962" s="37" t="s">
        <v>5608</v>
      </c>
      <c r="E13962" s="37" t="s">
        <v>465</v>
      </c>
      <c r="F13962" s="41"/>
      <c r="G13962" s="27"/>
      <c r="H13962" s="27"/>
      <c r="I13962" s="27">
        <v>993802</v>
      </c>
      <c r="M13962" s="220">
        <f t="shared" si="218"/>
        <v>1301483</v>
      </c>
    </row>
    <row r="13963" spans="1:13" ht="51" x14ac:dyDescent="0.2">
      <c r="A13963" s="35" t="s">
        <v>3276</v>
      </c>
      <c r="B13963" s="1" t="s">
        <v>5107</v>
      </c>
      <c r="C13963" s="45" t="s">
        <v>1122</v>
      </c>
      <c r="D13963" s="23" t="s">
        <v>5751</v>
      </c>
      <c r="E13963" s="23" t="s">
        <v>465</v>
      </c>
      <c r="F13963" s="40">
        <v>1</v>
      </c>
      <c r="G13963" s="25">
        <v>993802</v>
      </c>
      <c r="H13963" s="25">
        <v>993802</v>
      </c>
      <c r="I13963" s="25"/>
      <c r="J13963" s="58" t="e">
        <f>HYPERLINK("#"&amp;"Insumos"&amp;"!A"&amp;MATCH($B13963,#REF!,0),"Ins "&amp;$B13963)</f>
        <v>#REF!</v>
      </c>
      <c r="M13963" s="220"/>
    </row>
    <row r="13964" spans="1:13" ht="63.75" x14ac:dyDescent="0.2">
      <c r="A13964" s="36" t="s">
        <v>3277</v>
      </c>
      <c r="B13964" s="26" t="s">
        <v>6816</v>
      </c>
      <c r="C13964" s="79" t="s">
        <v>812</v>
      </c>
      <c r="D13964" s="37" t="s">
        <v>5608</v>
      </c>
      <c r="E13964" s="37" t="s">
        <v>465</v>
      </c>
      <c r="F13964" s="41"/>
      <c r="G13964" s="27"/>
      <c r="H13964" s="27"/>
      <c r="I13964" s="27">
        <v>930487</v>
      </c>
      <c r="M13964" s="220">
        <f t="shared" si="218"/>
        <v>1218566</v>
      </c>
    </row>
    <row r="13965" spans="1:13" ht="51" x14ac:dyDescent="0.2">
      <c r="A13965" s="35" t="s">
        <v>3277</v>
      </c>
      <c r="B13965" s="1" t="s">
        <v>5108</v>
      </c>
      <c r="C13965" s="45" t="s">
        <v>507</v>
      </c>
      <c r="D13965" s="23" t="s">
        <v>5751</v>
      </c>
      <c r="E13965" s="23" t="s">
        <v>465</v>
      </c>
      <c r="F13965" s="40">
        <v>1</v>
      </c>
      <c r="G13965" s="25">
        <v>930487</v>
      </c>
      <c r="H13965" s="25">
        <v>930487</v>
      </c>
      <c r="I13965" s="25"/>
      <c r="J13965" s="58" t="e">
        <f>HYPERLINK("#"&amp;"Insumos"&amp;"!A"&amp;MATCH($B13965,#REF!,0),"Ins "&amp;$B13965)</f>
        <v>#REF!</v>
      </c>
      <c r="M13965" s="220"/>
    </row>
    <row r="13966" spans="1:13" ht="38.25" x14ac:dyDescent="0.2">
      <c r="A13966" s="36" t="s">
        <v>3278</v>
      </c>
      <c r="B13966" s="26" t="s">
        <v>6816</v>
      </c>
      <c r="C13966" s="79" t="s">
        <v>813</v>
      </c>
      <c r="D13966" s="37" t="s">
        <v>5608</v>
      </c>
      <c r="E13966" s="37" t="s">
        <v>465</v>
      </c>
      <c r="F13966" s="41"/>
      <c r="G13966" s="27"/>
      <c r="H13966" s="27"/>
      <c r="I13966" s="27">
        <v>526407</v>
      </c>
      <c r="M13966" s="220">
        <f t="shared" si="218"/>
        <v>689383</v>
      </c>
    </row>
    <row r="13967" spans="1:13" ht="25.5" x14ac:dyDescent="0.2">
      <c r="A13967" s="35" t="s">
        <v>3278</v>
      </c>
      <c r="B13967" s="1" t="s">
        <v>5109</v>
      </c>
      <c r="C13967" s="45" t="s">
        <v>508</v>
      </c>
      <c r="D13967" s="23" t="s">
        <v>5751</v>
      </c>
      <c r="E13967" s="23" t="s">
        <v>465</v>
      </c>
      <c r="F13967" s="40">
        <v>1</v>
      </c>
      <c r="G13967" s="25">
        <v>526407</v>
      </c>
      <c r="H13967" s="25">
        <v>526407</v>
      </c>
      <c r="I13967" s="25"/>
      <c r="J13967" s="58" t="e">
        <f>HYPERLINK("#"&amp;"Insumos"&amp;"!A"&amp;MATCH($B13967,#REF!,0),"Ins "&amp;$B13967)</f>
        <v>#REF!</v>
      </c>
      <c r="M13967" s="220"/>
    </row>
    <row r="13968" spans="1:13" ht="51" x14ac:dyDescent="0.2">
      <c r="A13968" s="36" t="s">
        <v>3279</v>
      </c>
      <c r="B13968" s="26" t="s">
        <v>6816</v>
      </c>
      <c r="C13968" s="79" t="s">
        <v>814</v>
      </c>
      <c r="D13968" s="37" t="s">
        <v>5608</v>
      </c>
      <c r="E13968" s="37" t="s">
        <v>465</v>
      </c>
      <c r="F13968" s="41"/>
      <c r="G13968" s="27"/>
      <c r="H13968" s="27"/>
      <c r="I13968" s="27">
        <v>771271</v>
      </c>
      <c r="M13968" s="220">
        <f t="shared" si="218"/>
        <v>1010057</v>
      </c>
    </row>
    <row r="13969" spans="1:13" ht="38.25" x14ac:dyDescent="0.2">
      <c r="A13969" s="35" t="s">
        <v>3279</v>
      </c>
      <c r="B13969" s="1" t="s">
        <v>5110</v>
      </c>
      <c r="C13969" s="45" t="s">
        <v>509</v>
      </c>
      <c r="D13969" s="23" t="s">
        <v>5751</v>
      </c>
      <c r="E13969" s="23" t="s">
        <v>465</v>
      </c>
      <c r="F13969" s="40">
        <v>1</v>
      </c>
      <c r="G13969" s="25">
        <v>771271</v>
      </c>
      <c r="H13969" s="25">
        <v>771271</v>
      </c>
      <c r="I13969" s="25"/>
      <c r="J13969" s="58" t="e">
        <f>HYPERLINK("#"&amp;"Insumos"&amp;"!A"&amp;MATCH($B13969,#REF!,0),"Ins "&amp;$B13969)</f>
        <v>#REF!</v>
      </c>
      <c r="M13969" s="220"/>
    </row>
    <row r="13970" spans="1:13" ht="38.25" x14ac:dyDescent="0.2">
      <c r="A13970" s="36" t="s">
        <v>3280</v>
      </c>
      <c r="B13970" s="26" t="s">
        <v>6816</v>
      </c>
      <c r="C13970" s="79" t="s">
        <v>1974</v>
      </c>
      <c r="D13970" s="37" t="s">
        <v>5608</v>
      </c>
      <c r="E13970" s="37" t="s">
        <v>4134</v>
      </c>
      <c r="F13970" s="41"/>
      <c r="G13970" s="27"/>
      <c r="H13970" s="27"/>
      <c r="I13970" s="27">
        <v>674964</v>
      </c>
      <c r="M13970" s="220">
        <f t="shared" si="218"/>
        <v>883933</v>
      </c>
    </row>
    <row r="13971" spans="1:13" ht="25.5" x14ac:dyDescent="0.2">
      <c r="A13971" s="35" t="s">
        <v>3280</v>
      </c>
      <c r="B13971" s="1" t="s">
        <v>5331</v>
      </c>
      <c r="C13971" s="45" t="s">
        <v>1145</v>
      </c>
      <c r="D13971" s="23" t="s">
        <v>5751</v>
      </c>
      <c r="E13971" s="23" t="s">
        <v>465</v>
      </c>
      <c r="F13971" s="40">
        <v>0.54</v>
      </c>
      <c r="G13971" s="25">
        <v>1249934</v>
      </c>
      <c r="H13971" s="25">
        <v>674964</v>
      </c>
      <c r="I13971" s="25"/>
      <c r="J13971" s="58" t="e">
        <f>HYPERLINK("#"&amp;"Insumos"&amp;"!A"&amp;MATCH($B13971,#REF!,0),"Ins "&amp;$B13971)</f>
        <v>#REF!</v>
      </c>
      <c r="M13971" s="220"/>
    </row>
    <row r="13972" spans="1:13" ht="63.75" x14ac:dyDescent="0.2">
      <c r="A13972" s="36" t="s">
        <v>3281</v>
      </c>
      <c r="B13972" s="26" t="s">
        <v>6816</v>
      </c>
      <c r="C13972" s="79" t="s">
        <v>2155</v>
      </c>
      <c r="D13972" s="37" t="s">
        <v>5608</v>
      </c>
      <c r="E13972" s="37" t="s">
        <v>464</v>
      </c>
      <c r="F13972" s="41"/>
      <c r="G13972" s="27"/>
      <c r="H13972" s="27"/>
      <c r="I13972" s="27">
        <v>191883</v>
      </c>
      <c r="M13972" s="220">
        <f t="shared" si="218"/>
        <v>251290</v>
      </c>
    </row>
    <row r="13973" spans="1:13" x14ac:dyDescent="0.2">
      <c r="A13973" s="35" t="s">
        <v>3281</v>
      </c>
      <c r="B13973" s="1" t="s">
        <v>5587</v>
      </c>
      <c r="C13973" s="45" t="s">
        <v>6347</v>
      </c>
      <c r="D13973" s="23" t="s">
        <v>5585</v>
      </c>
      <c r="E13973" s="23" t="s">
        <v>466</v>
      </c>
      <c r="F13973" s="40">
        <v>6.0000000000000001E-3</v>
      </c>
      <c r="G13973" s="25">
        <v>465478</v>
      </c>
      <c r="H13973" s="25">
        <v>2793</v>
      </c>
      <c r="I13973" s="25"/>
      <c r="M13973" s="220"/>
    </row>
    <row r="13974" spans="1:13" x14ac:dyDescent="0.2">
      <c r="A13974" s="35" t="s">
        <v>3281</v>
      </c>
      <c r="B13974" s="1" t="s">
        <v>217</v>
      </c>
      <c r="C13974" s="45" t="s">
        <v>1018</v>
      </c>
      <c r="D13974" s="23" t="s">
        <v>5734</v>
      </c>
      <c r="E13974" s="23" t="s">
        <v>4141</v>
      </c>
      <c r="F13974" s="40">
        <v>1</v>
      </c>
      <c r="G13974" s="25">
        <v>57752</v>
      </c>
      <c r="H13974" s="25">
        <v>57752</v>
      </c>
      <c r="I13974" s="25"/>
      <c r="J13974" s="58" t="e">
        <f>HYPERLINK("#"&amp;"Insumos"&amp;"!A"&amp;MATCH($B13974,#REF!,0),"Ins "&amp;$B13974)</f>
        <v>#REF!</v>
      </c>
      <c r="M13974" s="220"/>
    </row>
    <row r="13975" spans="1:13" x14ac:dyDescent="0.2">
      <c r="A13975" s="35" t="s">
        <v>3281</v>
      </c>
      <c r="B13975" s="1" t="s">
        <v>263</v>
      </c>
      <c r="C13975" s="45" t="s">
        <v>696</v>
      </c>
      <c r="D13975" s="23" t="s">
        <v>5534</v>
      </c>
      <c r="E13975" s="23" t="s">
        <v>4140</v>
      </c>
      <c r="F13975" s="40">
        <v>0.04</v>
      </c>
      <c r="G13975" s="25">
        <v>187426</v>
      </c>
      <c r="H13975" s="25">
        <v>7497</v>
      </c>
      <c r="I13975" s="25"/>
      <c r="J13975" s="58" t="e">
        <f>HYPERLINK("#"&amp;"Insumos"&amp;"!A"&amp;MATCH($B13975,#REF!,0),"Ins "&amp;$B13975)</f>
        <v>#REF!</v>
      </c>
      <c r="M13975" s="220"/>
    </row>
    <row r="13976" spans="1:13" x14ac:dyDescent="0.2">
      <c r="A13976" s="35" t="s">
        <v>3281</v>
      </c>
      <c r="B13976" s="1" t="s">
        <v>254</v>
      </c>
      <c r="C13976" s="45" t="s">
        <v>751</v>
      </c>
      <c r="D13976" s="23" t="s">
        <v>5534</v>
      </c>
      <c r="E13976" s="23" t="s">
        <v>4141</v>
      </c>
      <c r="F13976" s="40">
        <v>0.1</v>
      </c>
      <c r="G13976" s="25">
        <v>46854</v>
      </c>
      <c r="H13976" s="25">
        <v>4685</v>
      </c>
      <c r="I13976" s="25"/>
      <c r="J13976" s="58" t="e">
        <f>HYPERLINK("#"&amp;"Insumos"&amp;"!A"&amp;MATCH($B13976,#REF!,0),"Ins "&amp;$B13976)</f>
        <v>#REF!</v>
      </c>
      <c r="M13976" s="220"/>
    </row>
    <row r="13977" spans="1:13" x14ac:dyDescent="0.2">
      <c r="A13977" s="35" t="s">
        <v>3281</v>
      </c>
      <c r="B13977" s="1" t="s">
        <v>5533</v>
      </c>
      <c r="C13977" s="45" t="s">
        <v>5892</v>
      </c>
      <c r="D13977" s="23" t="s">
        <v>977</v>
      </c>
      <c r="E13977" s="23" t="s">
        <v>4134</v>
      </c>
      <c r="F13977" s="40">
        <v>0.32</v>
      </c>
      <c r="G13977" s="25">
        <v>3623</v>
      </c>
      <c r="H13977" s="25">
        <v>1159</v>
      </c>
      <c r="I13977" s="25"/>
      <c r="J13977" s="58" t="e">
        <f>HYPERLINK("#"&amp;"Insumos"&amp;"!A"&amp;MATCH($B13977,#REF!,0),"Ins "&amp;$B13977)</f>
        <v>#REF!</v>
      </c>
      <c r="M13977" s="220"/>
    </row>
    <row r="13978" spans="1:13" ht="25.5" x14ac:dyDescent="0.2">
      <c r="A13978" s="35" t="s">
        <v>3281</v>
      </c>
      <c r="B13978" s="1" t="s">
        <v>4559</v>
      </c>
      <c r="C13978" s="45" t="s">
        <v>9471</v>
      </c>
      <c r="D13978" s="23" t="s">
        <v>5751</v>
      </c>
      <c r="E13978" s="23" t="s">
        <v>4138</v>
      </c>
      <c r="F13978" s="40">
        <v>0.06</v>
      </c>
      <c r="G13978" s="25">
        <v>140296</v>
      </c>
      <c r="H13978" s="25">
        <v>8418</v>
      </c>
      <c r="I13978" s="25"/>
      <c r="J13978" s="58" t="e">
        <f>HYPERLINK("#"&amp;"Insumos"&amp;"!A"&amp;MATCH($B13978,#REF!,0),"Ins "&amp;$B13978)</f>
        <v>#REF!</v>
      </c>
      <c r="M13978" s="220"/>
    </row>
    <row r="13979" spans="1:13" ht="25.5" x14ac:dyDescent="0.2">
      <c r="A13979" s="35" t="s">
        <v>3281</v>
      </c>
      <c r="B13979" s="1" t="s">
        <v>4572</v>
      </c>
      <c r="C13979" s="45" t="s">
        <v>1435</v>
      </c>
      <c r="D13979" s="23" t="s">
        <v>5751</v>
      </c>
      <c r="E13979" s="23" t="s">
        <v>4138</v>
      </c>
      <c r="F13979" s="40">
        <v>0.08</v>
      </c>
      <c r="G13979" s="25">
        <v>157529</v>
      </c>
      <c r="H13979" s="25">
        <v>12602</v>
      </c>
      <c r="I13979" s="25"/>
      <c r="J13979" s="58" t="e">
        <f>HYPERLINK("#"&amp;"Insumos"&amp;"!A"&amp;MATCH($B13979,#REF!,0),"Ins "&amp;$B13979)</f>
        <v>#REF!</v>
      </c>
      <c r="M13979" s="220"/>
    </row>
    <row r="13980" spans="1:13" x14ac:dyDescent="0.2">
      <c r="A13980" s="35" t="s">
        <v>3281</v>
      </c>
      <c r="B13980" s="1" t="s">
        <v>4593</v>
      </c>
      <c r="C13980" s="45" t="s">
        <v>2145</v>
      </c>
      <c r="D13980" s="23" t="s">
        <v>5751</v>
      </c>
      <c r="E13980" s="23" t="s">
        <v>4138</v>
      </c>
      <c r="F13980" s="40">
        <v>7.0000000000000007E-2</v>
      </c>
      <c r="G13980" s="25">
        <v>225374</v>
      </c>
      <c r="H13980" s="25">
        <v>15776</v>
      </c>
      <c r="I13980" s="25"/>
      <c r="J13980" s="58" t="e">
        <f>HYPERLINK("#"&amp;"Insumos"&amp;"!A"&amp;MATCH($B13980,#REF!,0),"Ins "&amp;$B13980)</f>
        <v>#REF!</v>
      </c>
      <c r="M13980" s="220"/>
    </row>
    <row r="13981" spans="1:13" x14ac:dyDescent="0.2">
      <c r="A13981" s="35" t="s">
        <v>3281</v>
      </c>
      <c r="B13981" s="1" t="s">
        <v>5007</v>
      </c>
      <c r="C13981" s="45" t="s">
        <v>720</v>
      </c>
      <c r="D13981" s="23" t="s">
        <v>5751</v>
      </c>
      <c r="E13981" s="23" t="s">
        <v>4134</v>
      </c>
      <c r="F13981" s="40">
        <v>5.5202470000000003</v>
      </c>
      <c r="G13981" s="25">
        <v>1897</v>
      </c>
      <c r="H13981" s="25">
        <v>10472</v>
      </c>
      <c r="I13981" s="25"/>
      <c r="J13981" s="58" t="e">
        <f>HYPERLINK("#"&amp;"Insumos"&amp;"!A"&amp;MATCH($B13981,#REF!,0),"Ins "&amp;$B13981)</f>
        <v>#REF!</v>
      </c>
      <c r="M13981" s="220"/>
    </row>
    <row r="13982" spans="1:13" x14ac:dyDescent="0.2">
      <c r="A13982" s="35" t="s">
        <v>3281</v>
      </c>
      <c r="B13982" s="1" t="s">
        <v>5328</v>
      </c>
      <c r="C13982" s="45" t="s">
        <v>1142</v>
      </c>
      <c r="D13982" s="23" t="s">
        <v>5751</v>
      </c>
      <c r="E13982" s="23" t="s">
        <v>4134</v>
      </c>
      <c r="F13982" s="40">
        <v>2</v>
      </c>
      <c r="G13982" s="25">
        <v>5121</v>
      </c>
      <c r="H13982" s="25">
        <v>10242</v>
      </c>
      <c r="I13982" s="25"/>
      <c r="J13982" s="58" t="e">
        <f>HYPERLINK("#"&amp;"Insumos"&amp;"!A"&amp;MATCH($B13982,#REF!,0),"Ins "&amp;$B13982)</f>
        <v>#REF!</v>
      </c>
      <c r="M13982" s="220"/>
    </row>
    <row r="13983" spans="1:13" x14ac:dyDescent="0.2">
      <c r="A13983" s="35" t="s">
        <v>3281</v>
      </c>
      <c r="B13983" s="1" t="s">
        <v>5169</v>
      </c>
      <c r="C13983" s="45" t="s">
        <v>163</v>
      </c>
      <c r="D13983" s="23" t="s">
        <v>5751</v>
      </c>
      <c r="E13983" s="23" t="s">
        <v>4134</v>
      </c>
      <c r="F13983" s="40">
        <v>8</v>
      </c>
      <c r="G13983" s="25">
        <v>1535</v>
      </c>
      <c r="H13983" s="25">
        <v>12280</v>
      </c>
      <c r="I13983" s="25"/>
      <c r="J13983" s="58" t="e">
        <f>HYPERLINK("#"&amp;"Insumos"&amp;"!A"&amp;MATCH($B13983,#REF!,0),"Ins "&amp;$B13983)</f>
        <v>#REF!</v>
      </c>
      <c r="M13983" s="220"/>
    </row>
    <row r="13984" spans="1:13" ht="25.5" x14ac:dyDescent="0.2">
      <c r="A13984" s="35" t="s">
        <v>3281</v>
      </c>
      <c r="B13984" s="1" t="s">
        <v>5194</v>
      </c>
      <c r="C13984" s="45" t="s">
        <v>1219</v>
      </c>
      <c r="D13984" s="23" t="s">
        <v>5751</v>
      </c>
      <c r="E13984" s="23" t="s">
        <v>467</v>
      </c>
      <c r="F13984" s="40">
        <v>0.05</v>
      </c>
      <c r="G13984" s="25">
        <v>22500</v>
      </c>
      <c r="H13984" s="25">
        <v>1125</v>
      </c>
      <c r="I13984" s="25"/>
      <c r="J13984" s="58" t="e">
        <f>HYPERLINK("#"&amp;"Insumos"&amp;"!A"&amp;MATCH($B13984,#REF!,0),"Ins "&amp;$B13984)</f>
        <v>#REF!</v>
      </c>
      <c r="M13984" s="220"/>
    </row>
    <row r="13985" spans="1:13" x14ac:dyDescent="0.2">
      <c r="A13985" s="35" t="s">
        <v>3281</v>
      </c>
      <c r="B13985" s="1" t="s">
        <v>4498</v>
      </c>
      <c r="C13985" s="45" t="s">
        <v>11998</v>
      </c>
      <c r="D13985" s="23" t="s">
        <v>5751</v>
      </c>
      <c r="E13985" s="23" t="s">
        <v>287</v>
      </c>
      <c r="F13985" s="40">
        <v>3</v>
      </c>
      <c r="G13985" s="25">
        <v>15694</v>
      </c>
      <c r="H13985" s="25">
        <v>47082</v>
      </c>
      <c r="I13985" s="25"/>
      <c r="J13985" s="58" t="e">
        <f>HYPERLINK("#"&amp;"Insumos"&amp;"!A"&amp;MATCH($B13985,#REF!,0),"Ins "&amp;$B13985)</f>
        <v>#REF!</v>
      </c>
      <c r="M13985" s="220"/>
    </row>
    <row r="13986" spans="1:13" ht="76.5" x14ac:dyDescent="0.2">
      <c r="A13986" s="36" t="s">
        <v>5908</v>
      </c>
      <c r="B13986" s="26" t="s">
        <v>6816</v>
      </c>
      <c r="C13986" s="79" t="s">
        <v>5909</v>
      </c>
      <c r="D13986" s="37" t="s">
        <v>5608</v>
      </c>
      <c r="E13986" s="37" t="s">
        <v>465</v>
      </c>
      <c r="F13986" s="41"/>
      <c r="G13986" s="27"/>
      <c r="H13986" s="27"/>
      <c r="I13986" s="27">
        <v>330736</v>
      </c>
      <c r="M13986" s="220">
        <f t="shared" si="218"/>
        <v>433132</v>
      </c>
    </row>
    <row r="13987" spans="1:13" x14ac:dyDescent="0.2">
      <c r="A13987" s="35" t="s">
        <v>5908</v>
      </c>
      <c r="B13987" s="1" t="s">
        <v>77</v>
      </c>
      <c r="C13987" s="45" t="s">
        <v>1024</v>
      </c>
      <c r="D13987" s="23" t="s">
        <v>5734</v>
      </c>
      <c r="E13987" s="23" t="s">
        <v>4141</v>
      </c>
      <c r="F13987" s="40">
        <v>1.7</v>
      </c>
      <c r="G13987" s="25">
        <v>74500</v>
      </c>
      <c r="H13987" s="25">
        <v>126650</v>
      </c>
      <c r="I13987" s="25"/>
      <c r="J13987" s="58" t="e">
        <f>HYPERLINK("#"&amp;"Insumos"&amp;"!A"&amp;MATCH($B13987,#REF!,0),"Ins "&amp;$B13987)</f>
        <v>#REF!</v>
      </c>
      <c r="M13987" s="220"/>
    </row>
    <row r="13988" spans="1:13" x14ac:dyDescent="0.2">
      <c r="A13988" s="35" t="s">
        <v>5908</v>
      </c>
      <c r="B13988" s="1" t="s">
        <v>254</v>
      </c>
      <c r="C13988" s="45" t="s">
        <v>751</v>
      </c>
      <c r="D13988" s="23" t="s">
        <v>5534</v>
      </c>
      <c r="E13988" s="23" t="s">
        <v>4141</v>
      </c>
      <c r="F13988" s="40">
        <v>1.7</v>
      </c>
      <c r="G13988" s="25">
        <v>46854</v>
      </c>
      <c r="H13988" s="25">
        <v>79652</v>
      </c>
      <c r="I13988" s="25"/>
      <c r="J13988" s="58" t="e">
        <f>HYPERLINK("#"&amp;"Insumos"&amp;"!A"&amp;MATCH($B13988,#REF!,0),"Ins "&amp;$B13988)</f>
        <v>#REF!</v>
      </c>
      <c r="M13988" s="220"/>
    </row>
    <row r="13989" spans="1:13" x14ac:dyDescent="0.2">
      <c r="A13989" s="35" t="s">
        <v>5908</v>
      </c>
      <c r="B13989" s="1" t="s">
        <v>5533</v>
      </c>
      <c r="C13989" s="45" t="s">
        <v>5892</v>
      </c>
      <c r="D13989" s="23" t="s">
        <v>977</v>
      </c>
      <c r="E13989" s="23" t="s">
        <v>4134</v>
      </c>
      <c r="F13989" s="40">
        <v>1</v>
      </c>
      <c r="G13989" s="25">
        <v>3623</v>
      </c>
      <c r="H13989" s="25">
        <v>3623</v>
      </c>
      <c r="I13989" s="25"/>
      <c r="J13989" s="58" t="e">
        <f>HYPERLINK("#"&amp;"Insumos"&amp;"!A"&amp;MATCH($B13989,#REF!,0),"Ins "&amp;$B13989)</f>
        <v>#REF!</v>
      </c>
      <c r="M13989" s="220"/>
    </row>
    <row r="13990" spans="1:13" ht="25.5" x14ac:dyDescent="0.2">
      <c r="A13990" s="35" t="s">
        <v>5908</v>
      </c>
      <c r="B13990" s="1" t="s">
        <v>4559</v>
      </c>
      <c r="C13990" s="45" t="s">
        <v>9471</v>
      </c>
      <c r="D13990" s="23" t="s">
        <v>5751</v>
      </c>
      <c r="E13990" s="23" t="s">
        <v>4138</v>
      </c>
      <c r="F13990" s="40">
        <v>0.08</v>
      </c>
      <c r="G13990" s="25">
        <v>140296</v>
      </c>
      <c r="H13990" s="25">
        <v>11224</v>
      </c>
      <c r="I13990" s="25"/>
      <c r="J13990" s="58" t="e">
        <f>HYPERLINK("#"&amp;"Insumos"&amp;"!A"&amp;MATCH($B13990,#REF!,0),"Ins "&amp;$B13990)</f>
        <v>#REF!</v>
      </c>
      <c r="M13990" s="220"/>
    </row>
    <row r="13991" spans="1:13" x14ac:dyDescent="0.2">
      <c r="A13991" s="35" t="s">
        <v>5908</v>
      </c>
      <c r="B13991" s="1" t="s">
        <v>4560</v>
      </c>
      <c r="C13991" s="45" t="s">
        <v>8792</v>
      </c>
      <c r="D13991" s="23" t="s">
        <v>5751</v>
      </c>
      <c r="E13991" s="23" t="s">
        <v>4138</v>
      </c>
      <c r="F13991" s="40">
        <v>0.08</v>
      </c>
      <c r="G13991" s="25">
        <v>126880</v>
      </c>
      <c r="H13991" s="25">
        <v>10150</v>
      </c>
      <c r="I13991" s="25"/>
      <c r="J13991" s="58" t="e">
        <f>HYPERLINK("#"&amp;"Insumos"&amp;"!A"&amp;MATCH($B13991,#REF!,0),"Ins "&amp;$B13991)</f>
        <v>#REF!</v>
      </c>
      <c r="M13991" s="220"/>
    </row>
    <row r="13992" spans="1:13" x14ac:dyDescent="0.2">
      <c r="A13992" s="35" t="s">
        <v>5908</v>
      </c>
      <c r="B13992" s="1" t="s">
        <v>5007</v>
      </c>
      <c r="C13992" s="45" t="s">
        <v>720</v>
      </c>
      <c r="D13992" s="23" t="s">
        <v>5751</v>
      </c>
      <c r="E13992" s="23" t="s">
        <v>4134</v>
      </c>
      <c r="F13992" s="40">
        <v>1</v>
      </c>
      <c r="G13992" s="25">
        <v>1897</v>
      </c>
      <c r="H13992" s="25">
        <v>1897</v>
      </c>
      <c r="I13992" s="25"/>
      <c r="J13992" s="58" t="e">
        <f>HYPERLINK("#"&amp;"Insumos"&amp;"!A"&amp;MATCH($B13992,#REF!,0),"Ins "&amp;$B13992)</f>
        <v>#REF!</v>
      </c>
      <c r="M13992" s="220"/>
    </row>
    <row r="13993" spans="1:13" x14ac:dyDescent="0.2">
      <c r="A13993" s="35" t="s">
        <v>5908</v>
      </c>
      <c r="B13993" s="1" t="s">
        <v>5124</v>
      </c>
      <c r="C13993" s="45" t="s">
        <v>1130</v>
      </c>
      <c r="D13993" s="23" t="s">
        <v>5751</v>
      </c>
      <c r="E13993" s="23" t="s">
        <v>287</v>
      </c>
      <c r="F13993" s="40">
        <v>3.16</v>
      </c>
      <c r="G13993" s="25">
        <v>6147</v>
      </c>
      <c r="H13993" s="25">
        <v>19425</v>
      </c>
      <c r="I13993" s="25"/>
      <c r="J13993" s="58" t="e">
        <f>HYPERLINK("#"&amp;"Insumos"&amp;"!A"&amp;MATCH($B13993,#REF!,0),"Ins "&amp;$B13993)</f>
        <v>#REF!</v>
      </c>
      <c r="M13993" s="220"/>
    </row>
    <row r="13994" spans="1:13" x14ac:dyDescent="0.2">
      <c r="A13994" s="35" t="s">
        <v>5908</v>
      </c>
      <c r="B13994" s="1" t="s">
        <v>5419</v>
      </c>
      <c r="C13994" s="45" t="s">
        <v>2275</v>
      </c>
      <c r="D13994" s="23" t="s">
        <v>5751</v>
      </c>
      <c r="E13994" s="23" t="s">
        <v>465</v>
      </c>
      <c r="F13994" s="40">
        <v>1</v>
      </c>
      <c r="G13994" s="25">
        <v>47329</v>
      </c>
      <c r="H13994" s="25">
        <v>47329</v>
      </c>
      <c r="I13994" s="25"/>
      <c r="J13994" s="58" t="e">
        <f>HYPERLINK("#"&amp;"Insumos"&amp;"!A"&amp;MATCH($B13994,#REF!,0),"Ins "&amp;$B13994)</f>
        <v>#REF!</v>
      </c>
      <c r="M13994" s="220"/>
    </row>
    <row r="13995" spans="1:13" x14ac:dyDescent="0.2">
      <c r="A13995" s="35" t="s">
        <v>5908</v>
      </c>
      <c r="B13995" s="1" t="s">
        <v>5192</v>
      </c>
      <c r="C13995" s="45" t="s">
        <v>1217</v>
      </c>
      <c r="D13995" s="23" t="s">
        <v>5751</v>
      </c>
      <c r="E13995" s="23" t="s">
        <v>4134</v>
      </c>
      <c r="F13995" s="40">
        <v>0.8</v>
      </c>
      <c r="G13995" s="25">
        <v>15982</v>
      </c>
      <c r="H13995" s="25">
        <v>12786</v>
      </c>
      <c r="I13995" s="25"/>
      <c r="J13995" s="58" t="e">
        <f>HYPERLINK("#"&amp;"Insumos"&amp;"!A"&amp;MATCH($B13995,#REF!,0),"Ins "&amp;$B13995)</f>
        <v>#REF!</v>
      </c>
      <c r="M13995" s="220"/>
    </row>
    <row r="13996" spans="1:13" ht="25.5" x14ac:dyDescent="0.2">
      <c r="A13996" s="35" t="s">
        <v>5908</v>
      </c>
      <c r="B13996" s="1" t="s">
        <v>5194</v>
      </c>
      <c r="C13996" s="45" t="s">
        <v>1219</v>
      </c>
      <c r="D13996" s="23" t="s">
        <v>5751</v>
      </c>
      <c r="E13996" s="23" t="s">
        <v>467</v>
      </c>
      <c r="F13996" s="40">
        <v>0.8</v>
      </c>
      <c r="G13996" s="25">
        <v>22500</v>
      </c>
      <c r="H13996" s="25">
        <v>18000</v>
      </c>
      <c r="I13996" s="25"/>
      <c r="J13996" s="58" t="e">
        <f>HYPERLINK("#"&amp;"Insumos"&amp;"!A"&amp;MATCH($B13996,#REF!,0),"Ins "&amp;$B13996)</f>
        <v>#REF!</v>
      </c>
      <c r="M13996" s="220"/>
    </row>
    <row r="13997" spans="1:13" ht="38.25" x14ac:dyDescent="0.2">
      <c r="A13997" s="36" t="s">
        <v>5910</v>
      </c>
      <c r="B13997" s="26" t="s">
        <v>6816</v>
      </c>
      <c r="C13997" s="79" t="s">
        <v>12414</v>
      </c>
      <c r="D13997" s="37" t="s">
        <v>5608</v>
      </c>
      <c r="E13997" s="37" t="s">
        <v>4134</v>
      </c>
      <c r="F13997" s="41"/>
      <c r="G13997" s="27"/>
      <c r="H13997" s="27"/>
      <c r="I13997" s="27">
        <v>1331473</v>
      </c>
      <c r="M13997" s="220">
        <f t="shared" si="218"/>
        <v>1743697</v>
      </c>
    </row>
    <row r="13998" spans="1:13" x14ac:dyDescent="0.2">
      <c r="A13998" s="35" t="s">
        <v>5910</v>
      </c>
      <c r="B13998" s="1" t="s">
        <v>5589</v>
      </c>
      <c r="C13998" s="45" t="s">
        <v>5819</v>
      </c>
      <c r="D13998" s="23" t="s">
        <v>5585</v>
      </c>
      <c r="E13998" s="23" t="s">
        <v>466</v>
      </c>
      <c r="F13998" s="40">
        <v>0.03</v>
      </c>
      <c r="G13998" s="25">
        <v>597780</v>
      </c>
      <c r="H13998" s="25">
        <v>17933</v>
      </c>
      <c r="I13998" s="25"/>
      <c r="M13998" s="220"/>
    </row>
    <row r="13999" spans="1:13" x14ac:dyDescent="0.2">
      <c r="A13999" s="35" t="s">
        <v>5910</v>
      </c>
      <c r="B13999" s="1" t="s">
        <v>77</v>
      </c>
      <c r="C13999" s="45" t="s">
        <v>1024</v>
      </c>
      <c r="D13999" s="23" t="s">
        <v>5734</v>
      </c>
      <c r="E13999" s="23" t="s">
        <v>4141</v>
      </c>
      <c r="F13999" s="40">
        <v>3</v>
      </c>
      <c r="G13999" s="25">
        <v>74500</v>
      </c>
      <c r="H13999" s="25">
        <v>223500</v>
      </c>
      <c r="I13999" s="25"/>
      <c r="J13999" s="58" t="e">
        <f>HYPERLINK("#"&amp;"Insumos"&amp;"!A"&amp;MATCH($B13999,#REF!,0),"Ins "&amp;$B13999)</f>
        <v>#REF!</v>
      </c>
      <c r="M13999" s="220"/>
    </row>
    <row r="14000" spans="1:13" x14ac:dyDescent="0.2">
      <c r="A14000" s="35" t="s">
        <v>5910</v>
      </c>
      <c r="B14000" s="1" t="s">
        <v>5578</v>
      </c>
      <c r="C14000" s="45" t="s">
        <v>1015</v>
      </c>
      <c r="D14000" s="23" t="s">
        <v>5734</v>
      </c>
      <c r="E14000" s="23" t="s">
        <v>4141</v>
      </c>
      <c r="F14000" s="40">
        <v>1</v>
      </c>
      <c r="G14000" s="25">
        <v>52425</v>
      </c>
      <c r="H14000" s="25">
        <v>52425</v>
      </c>
      <c r="I14000" s="25"/>
      <c r="J14000" s="58" t="e">
        <f>HYPERLINK("#"&amp;"Insumos"&amp;"!A"&amp;MATCH($B14000,#REF!,0),"Ins "&amp;$B14000)</f>
        <v>#REF!</v>
      </c>
      <c r="M14000" s="220"/>
    </row>
    <row r="14001" spans="1:13" x14ac:dyDescent="0.2">
      <c r="A14001" s="35" t="s">
        <v>5910</v>
      </c>
      <c r="B14001" s="1" t="s">
        <v>263</v>
      </c>
      <c r="C14001" s="45" t="s">
        <v>696</v>
      </c>
      <c r="D14001" s="23" t="s">
        <v>5534</v>
      </c>
      <c r="E14001" s="23" t="s">
        <v>4140</v>
      </c>
      <c r="F14001" s="40">
        <v>0.3</v>
      </c>
      <c r="G14001" s="25">
        <v>187426</v>
      </c>
      <c r="H14001" s="25">
        <v>56228</v>
      </c>
      <c r="I14001" s="25"/>
      <c r="J14001" s="58" t="e">
        <f>HYPERLINK("#"&amp;"Insumos"&amp;"!A"&amp;MATCH($B14001,#REF!,0),"Ins "&amp;$B14001)</f>
        <v>#REF!</v>
      </c>
      <c r="M14001" s="220"/>
    </row>
    <row r="14002" spans="1:13" x14ac:dyDescent="0.2">
      <c r="A14002" s="35" t="s">
        <v>5910</v>
      </c>
      <c r="B14002" s="1" t="s">
        <v>254</v>
      </c>
      <c r="C14002" s="45" t="s">
        <v>751</v>
      </c>
      <c r="D14002" s="23" t="s">
        <v>5534</v>
      </c>
      <c r="E14002" s="23" t="s">
        <v>4141</v>
      </c>
      <c r="F14002" s="40">
        <v>3</v>
      </c>
      <c r="G14002" s="25">
        <v>46854</v>
      </c>
      <c r="H14002" s="25">
        <v>140562</v>
      </c>
      <c r="I14002" s="25"/>
      <c r="J14002" s="58" t="e">
        <f>HYPERLINK("#"&amp;"Insumos"&amp;"!A"&amp;MATCH($B14002,#REF!,0),"Ins "&amp;$B14002)</f>
        <v>#REF!</v>
      </c>
      <c r="M14002" s="220"/>
    </row>
    <row r="14003" spans="1:13" x14ac:dyDescent="0.2">
      <c r="A14003" s="35" t="s">
        <v>5910</v>
      </c>
      <c r="B14003" s="1" t="s">
        <v>5533</v>
      </c>
      <c r="C14003" s="45" t="s">
        <v>5892</v>
      </c>
      <c r="D14003" s="23" t="s">
        <v>977</v>
      </c>
      <c r="E14003" s="23" t="s">
        <v>4134</v>
      </c>
      <c r="F14003" s="40">
        <v>2</v>
      </c>
      <c r="G14003" s="25">
        <v>3623</v>
      </c>
      <c r="H14003" s="25">
        <v>7246</v>
      </c>
      <c r="I14003" s="25"/>
      <c r="J14003" s="58" t="e">
        <f>HYPERLINK("#"&amp;"Insumos"&amp;"!A"&amp;MATCH($B14003,#REF!,0),"Ins "&amp;$B14003)</f>
        <v>#REF!</v>
      </c>
      <c r="M14003" s="220"/>
    </row>
    <row r="14004" spans="1:13" ht="38.25" x14ac:dyDescent="0.2">
      <c r="A14004" s="35" t="s">
        <v>5910</v>
      </c>
      <c r="B14004" s="1" t="s">
        <v>4571</v>
      </c>
      <c r="C14004" s="45" t="s">
        <v>1434</v>
      </c>
      <c r="D14004" s="23" t="s">
        <v>5751</v>
      </c>
      <c r="E14004" s="23" t="s">
        <v>4138</v>
      </c>
      <c r="F14004" s="40">
        <v>1</v>
      </c>
      <c r="G14004" s="25">
        <v>196676</v>
      </c>
      <c r="H14004" s="25">
        <v>196676</v>
      </c>
      <c r="I14004" s="25"/>
      <c r="J14004" s="58" t="e">
        <f>HYPERLINK("#"&amp;"Insumos"&amp;"!A"&amp;MATCH($B14004,#REF!,0),"Ins "&amp;$B14004)</f>
        <v>#REF!</v>
      </c>
      <c r="M14004" s="220"/>
    </row>
    <row r="14005" spans="1:13" x14ac:dyDescent="0.2">
      <c r="A14005" s="35" t="s">
        <v>5910</v>
      </c>
      <c r="B14005" s="1" t="s">
        <v>4593</v>
      </c>
      <c r="C14005" s="45" t="s">
        <v>2145</v>
      </c>
      <c r="D14005" s="23" t="s">
        <v>5751</v>
      </c>
      <c r="E14005" s="23" t="s">
        <v>4138</v>
      </c>
      <c r="F14005" s="40">
        <v>1</v>
      </c>
      <c r="G14005" s="25">
        <v>225374</v>
      </c>
      <c r="H14005" s="25">
        <v>225374</v>
      </c>
      <c r="I14005" s="25"/>
      <c r="J14005" s="58" t="e">
        <f>HYPERLINK("#"&amp;"Insumos"&amp;"!A"&amp;MATCH($B14005,#REF!,0),"Ins "&amp;$B14005)</f>
        <v>#REF!</v>
      </c>
      <c r="M14005" s="220"/>
    </row>
    <row r="14006" spans="1:13" x14ac:dyDescent="0.2">
      <c r="A14006" s="35" t="s">
        <v>5910</v>
      </c>
      <c r="B14006" s="1" t="s">
        <v>5007</v>
      </c>
      <c r="C14006" s="45" t="s">
        <v>720</v>
      </c>
      <c r="D14006" s="23" t="s">
        <v>5751</v>
      </c>
      <c r="E14006" s="23" t="s">
        <v>4134</v>
      </c>
      <c r="F14006" s="40">
        <v>3</v>
      </c>
      <c r="G14006" s="25">
        <v>1897</v>
      </c>
      <c r="H14006" s="25">
        <v>5691</v>
      </c>
      <c r="I14006" s="25"/>
      <c r="J14006" s="58" t="e">
        <f>HYPERLINK("#"&amp;"Insumos"&amp;"!A"&amp;MATCH($B14006,#REF!,0),"Ins "&amp;$B14006)</f>
        <v>#REF!</v>
      </c>
      <c r="M14006" s="220"/>
    </row>
    <row r="14007" spans="1:13" x14ac:dyDescent="0.2">
      <c r="A14007" s="35" t="s">
        <v>5910</v>
      </c>
      <c r="B14007" s="1" t="s">
        <v>5834</v>
      </c>
      <c r="C14007" s="45" t="s">
        <v>8936</v>
      </c>
      <c r="D14007" s="23" t="s">
        <v>5751</v>
      </c>
      <c r="E14007" s="23" t="s">
        <v>465</v>
      </c>
      <c r="F14007" s="40">
        <v>11</v>
      </c>
      <c r="G14007" s="25">
        <v>26895</v>
      </c>
      <c r="H14007" s="25">
        <v>295845</v>
      </c>
      <c r="I14007" s="25"/>
      <c r="J14007" s="58" t="e">
        <f>HYPERLINK("#"&amp;"Insumos"&amp;"!A"&amp;MATCH($B14007,#REF!,0),"Ins "&amp;$B14007)</f>
        <v>#REF!</v>
      </c>
      <c r="M14007" s="220"/>
    </row>
    <row r="14008" spans="1:13" x14ac:dyDescent="0.2">
      <c r="A14008" s="35" t="s">
        <v>5910</v>
      </c>
      <c r="B14008" s="1" t="s">
        <v>5835</v>
      </c>
      <c r="C14008" s="45" t="s">
        <v>5836</v>
      </c>
      <c r="D14008" s="23" t="s">
        <v>5751</v>
      </c>
      <c r="E14008" s="23" t="s">
        <v>4134</v>
      </c>
      <c r="F14008" s="40">
        <v>1</v>
      </c>
      <c r="G14008" s="25">
        <v>32119</v>
      </c>
      <c r="H14008" s="25">
        <v>32119</v>
      </c>
      <c r="I14008" s="25"/>
      <c r="J14008" s="58" t="e">
        <f>HYPERLINK("#"&amp;"Insumos"&amp;"!A"&amp;MATCH($B14008,#REF!,0),"Ins "&amp;$B14008)</f>
        <v>#REF!</v>
      </c>
      <c r="M14008" s="220"/>
    </row>
    <row r="14009" spans="1:13" x14ac:dyDescent="0.2">
      <c r="A14009" s="35" t="s">
        <v>5910</v>
      </c>
      <c r="B14009" s="1" t="s">
        <v>5422</v>
      </c>
      <c r="C14009" s="45" t="s">
        <v>8876</v>
      </c>
      <c r="D14009" s="23" t="s">
        <v>5751</v>
      </c>
      <c r="E14009" s="23" t="s">
        <v>4135</v>
      </c>
      <c r="F14009" s="40">
        <v>0.2</v>
      </c>
      <c r="G14009" s="25">
        <v>9880</v>
      </c>
      <c r="H14009" s="25">
        <v>1976</v>
      </c>
      <c r="I14009" s="25"/>
      <c r="J14009" s="58" t="e">
        <f>HYPERLINK("#"&amp;"Insumos"&amp;"!A"&amp;MATCH($B14009,#REF!,0),"Ins "&amp;$B14009)</f>
        <v>#REF!</v>
      </c>
      <c r="M14009" s="220"/>
    </row>
    <row r="14010" spans="1:13" ht="25.5" x14ac:dyDescent="0.2">
      <c r="A14010" s="35" t="s">
        <v>5910</v>
      </c>
      <c r="B14010" s="1" t="s">
        <v>5194</v>
      </c>
      <c r="C14010" s="45" t="s">
        <v>1219</v>
      </c>
      <c r="D14010" s="23" t="s">
        <v>5751</v>
      </c>
      <c r="E14010" s="23" t="s">
        <v>467</v>
      </c>
      <c r="F14010" s="40">
        <v>1.5</v>
      </c>
      <c r="G14010" s="25">
        <v>22500</v>
      </c>
      <c r="H14010" s="25">
        <v>33750</v>
      </c>
      <c r="I14010" s="25"/>
      <c r="J14010" s="58" t="e">
        <f>HYPERLINK("#"&amp;"Insumos"&amp;"!A"&amp;MATCH($B14010,#REF!,0),"Ins "&amp;$B14010)</f>
        <v>#REF!</v>
      </c>
      <c r="M14010" s="220"/>
    </row>
    <row r="14011" spans="1:13" x14ac:dyDescent="0.2">
      <c r="A14011" s="35" t="s">
        <v>5910</v>
      </c>
      <c r="B14011" s="1" t="s">
        <v>12356</v>
      </c>
      <c r="C14011" s="45" t="s">
        <v>12413</v>
      </c>
      <c r="D14011" s="23" t="s">
        <v>5751</v>
      </c>
      <c r="E14011" s="23" t="s">
        <v>4134</v>
      </c>
      <c r="F14011" s="40">
        <v>1</v>
      </c>
      <c r="G14011" s="25">
        <v>37440</v>
      </c>
      <c r="H14011" s="25">
        <v>37440</v>
      </c>
      <c r="I14011" s="25"/>
      <c r="J14011" s="58" t="e">
        <f>HYPERLINK("#"&amp;"Insumos"&amp;"!A"&amp;MATCH($B14011,#REF!,0),"Ins "&amp;$B14011)</f>
        <v>#REF!</v>
      </c>
      <c r="M14011" s="220"/>
    </row>
    <row r="14012" spans="1:13" x14ac:dyDescent="0.2">
      <c r="A14012" s="35" t="s">
        <v>5910</v>
      </c>
      <c r="B14012" s="1" t="s">
        <v>4498</v>
      </c>
      <c r="C14012" s="45" t="s">
        <v>11998</v>
      </c>
      <c r="D14012" s="23" t="s">
        <v>5751</v>
      </c>
      <c r="E14012" s="23" t="s">
        <v>287</v>
      </c>
      <c r="F14012" s="40">
        <v>0.3</v>
      </c>
      <c r="G14012" s="25">
        <v>15694</v>
      </c>
      <c r="H14012" s="25">
        <v>4708</v>
      </c>
      <c r="I14012" s="25"/>
      <c r="J14012" s="58" t="e">
        <f>HYPERLINK("#"&amp;"Insumos"&amp;"!A"&amp;MATCH($B14012,#REF!,0),"Ins "&amp;$B14012)</f>
        <v>#REF!</v>
      </c>
      <c r="M14012" s="220"/>
    </row>
    <row r="14013" spans="1:13" ht="38.25" x14ac:dyDescent="0.2">
      <c r="A14013" s="36" t="s">
        <v>5911</v>
      </c>
      <c r="B14013" s="26" t="s">
        <v>6816</v>
      </c>
      <c r="C14013" s="79" t="s">
        <v>5912</v>
      </c>
      <c r="D14013" s="37" t="s">
        <v>5608</v>
      </c>
      <c r="E14013" s="37" t="s">
        <v>465</v>
      </c>
      <c r="F14013" s="41"/>
      <c r="G14013" s="27"/>
      <c r="H14013" s="27"/>
      <c r="I14013" s="27">
        <v>611941</v>
      </c>
      <c r="M14013" s="220">
        <f t="shared" si="218"/>
        <v>801398</v>
      </c>
    </row>
    <row r="14014" spans="1:13" x14ac:dyDescent="0.2">
      <c r="A14014" s="35" t="s">
        <v>5911</v>
      </c>
      <c r="B14014" s="1" t="s">
        <v>5578</v>
      </c>
      <c r="C14014" s="45" t="s">
        <v>1015</v>
      </c>
      <c r="D14014" s="23" t="s">
        <v>5734</v>
      </c>
      <c r="E14014" s="23" t="s">
        <v>4141</v>
      </c>
      <c r="F14014" s="40">
        <v>3.2</v>
      </c>
      <c r="G14014" s="25">
        <v>52425</v>
      </c>
      <c r="H14014" s="25">
        <v>167760</v>
      </c>
      <c r="I14014" s="25"/>
      <c r="J14014" s="58" t="e">
        <f>HYPERLINK("#"&amp;"Insumos"&amp;"!A"&amp;MATCH($B14014,#REF!,0),"Ins "&amp;$B14014)</f>
        <v>#REF!</v>
      </c>
      <c r="M14014" s="220"/>
    </row>
    <row r="14015" spans="1:13" x14ac:dyDescent="0.2">
      <c r="A14015" s="35" t="s">
        <v>5911</v>
      </c>
      <c r="B14015" s="1" t="s">
        <v>263</v>
      </c>
      <c r="C14015" s="45" t="s">
        <v>696</v>
      </c>
      <c r="D14015" s="23" t="s">
        <v>5534</v>
      </c>
      <c r="E14015" s="23" t="s">
        <v>4140</v>
      </c>
      <c r="F14015" s="40">
        <v>0.01</v>
      </c>
      <c r="G14015" s="25">
        <v>187426</v>
      </c>
      <c r="H14015" s="25">
        <v>1874</v>
      </c>
      <c r="I14015" s="25"/>
      <c r="J14015" s="58" t="e">
        <f>HYPERLINK("#"&amp;"Insumos"&amp;"!A"&amp;MATCH($B14015,#REF!,0),"Ins "&amp;$B14015)</f>
        <v>#REF!</v>
      </c>
      <c r="M14015" s="220"/>
    </row>
    <row r="14016" spans="1:13" x14ac:dyDescent="0.2">
      <c r="A14016" s="35" t="s">
        <v>5911</v>
      </c>
      <c r="B14016" s="1" t="s">
        <v>5533</v>
      </c>
      <c r="C14016" s="45" t="s">
        <v>5892</v>
      </c>
      <c r="D14016" s="23" t="s">
        <v>977</v>
      </c>
      <c r="E14016" s="23" t="s">
        <v>4134</v>
      </c>
      <c r="F14016" s="40">
        <v>1</v>
      </c>
      <c r="G14016" s="25">
        <v>3623</v>
      </c>
      <c r="H14016" s="25">
        <v>3623</v>
      </c>
      <c r="I14016" s="25"/>
      <c r="J14016" s="58" t="e">
        <f>HYPERLINK("#"&amp;"Insumos"&amp;"!A"&amp;MATCH($B14016,#REF!,0),"Ins "&amp;$B14016)</f>
        <v>#REF!</v>
      </c>
      <c r="M14016" s="220"/>
    </row>
    <row r="14017" spans="1:13" x14ac:dyDescent="0.2">
      <c r="A14017" s="35" t="s">
        <v>5911</v>
      </c>
      <c r="B14017" s="1" t="s">
        <v>5007</v>
      </c>
      <c r="C14017" s="45" t="s">
        <v>720</v>
      </c>
      <c r="D14017" s="23" t="s">
        <v>5751</v>
      </c>
      <c r="E14017" s="23" t="s">
        <v>4134</v>
      </c>
      <c r="F14017" s="40">
        <v>5</v>
      </c>
      <c r="G14017" s="25">
        <v>1897</v>
      </c>
      <c r="H14017" s="25">
        <v>9485</v>
      </c>
      <c r="I14017" s="25"/>
      <c r="J14017" s="58" t="e">
        <f>HYPERLINK("#"&amp;"Insumos"&amp;"!A"&amp;MATCH($B14017,#REF!,0),"Ins "&amp;$B14017)</f>
        <v>#REF!</v>
      </c>
      <c r="M14017" s="220"/>
    </row>
    <row r="14018" spans="1:13" x14ac:dyDescent="0.2">
      <c r="A14018" s="35" t="s">
        <v>5911</v>
      </c>
      <c r="B14018" s="1" t="s">
        <v>5863</v>
      </c>
      <c r="C14018" s="45" t="s">
        <v>5864</v>
      </c>
      <c r="D14018" s="23" t="s">
        <v>5751</v>
      </c>
      <c r="E14018" s="23" t="s">
        <v>464</v>
      </c>
      <c r="F14018" s="40">
        <v>1.43</v>
      </c>
      <c r="G14018" s="25">
        <v>9226</v>
      </c>
      <c r="H14018" s="25">
        <v>13193</v>
      </c>
      <c r="I14018" s="25"/>
      <c r="J14018" s="58" t="e">
        <f>HYPERLINK("#"&amp;"Insumos"&amp;"!A"&amp;MATCH($B14018,#REF!,0),"Ins "&amp;$B14018)</f>
        <v>#REF!</v>
      </c>
      <c r="M14018" s="220"/>
    </row>
    <row r="14019" spans="1:13" x14ac:dyDescent="0.2">
      <c r="A14019" s="35" t="s">
        <v>5911</v>
      </c>
      <c r="B14019" s="1" t="s">
        <v>5865</v>
      </c>
      <c r="C14019" s="45" t="s">
        <v>5866</v>
      </c>
      <c r="D14019" s="23" t="s">
        <v>5751</v>
      </c>
      <c r="E14019" s="23" t="s">
        <v>464</v>
      </c>
      <c r="F14019" s="40">
        <v>1.08</v>
      </c>
      <c r="G14019" s="25">
        <v>9226</v>
      </c>
      <c r="H14019" s="25">
        <v>9964</v>
      </c>
      <c r="I14019" s="25"/>
      <c r="J14019" s="58" t="e">
        <f>HYPERLINK("#"&amp;"Insumos"&amp;"!A"&amp;MATCH($B14019,#REF!,0),"Ins "&amp;$B14019)</f>
        <v>#REF!</v>
      </c>
      <c r="M14019" s="220"/>
    </row>
    <row r="14020" spans="1:13" x14ac:dyDescent="0.2">
      <c r="A14020" s="35" t="s">
        <v>5911</v>
      </c>
      <c r="B14020" s="1" t="s">
        <v>5867</v>
      </c>
      <c r="C14020" s="45" t="s">
        <v>5868</v>
      </c>
      <c r="D14020" s="23" t="s">
        <v>5751</v>
      </c>
      <c r="E14020" s="23" t="s">
        <v>464</v>
      </c>
      <c r="F14020" s="40">
        <v>6.08</v>
      </c>
      <c r="G14020" s="25">
        <v>16181</v>
      </c>
      <c r="H14020" s="25">
        <v>98380</v>
      </c>
      <c r="I14020" s="25"/>
      <c r="J14020" s="58" t="e">
        <f>HYPERLINK("#"&amp;"Insumos"&amp;"!A"&amp;MATCH($B14020,#REF!,0),"Ins "&amp;$B14020)</f>
        <v>#REF!</v>
      </c>
      <c r="M14020" s="220"/>
    </row>
    <row r="14021" spans="1:13" x14ac:dyDescent="0.2">
      <c r="A14021" s="35" t="s">
        <v>5911</v>
      </c>
      <c r="B14021" s="1" t="s">
        <v>5869</v>
      </c>
      <c r="C14021" s="45" t="s">
        <v>5870</v>
      </c>
      <c r="D14021" s="23" t="s">
        <v>5751</v>
      </c>
      <c r="E14021" s="23" t="s">
        <v>464</v>
      </c>
      <c r="F14021" s="40">
        <v>1.79</v>
      </c>
      <c r="G14021" s="25">
        <v>12137</v>
      </c>
      <c r="H14021" s="25">
        <v>21725</v>
      </c>
      <c r="I14021" s="25"/>
      <c r="J14021" s="58" t="e">
        <f>HYPERLINK("#"&amp;"Insumos"&amp;"!A"&amp;MATCH($B14021,#REF!,0),"Ins "&amp;$B14021)</f>
        <v>#REF!</v>
      </c>
      <c r="M14021" s="220"/>
    </row>
    <row r="14022" spans="1:13" x14ac:dyDescent="0.2">
      <c r="A14022" s="35" t="s">
        <v>5911</v>
      </c>
      <c r="B14022" s="1" t="s">
        <v>5871</v>
      </c>
      <c r="C14022" s="45" t="s">
        <v>5872</v>
      </c>
      <c r="D14022" s="23" t="s">
        <v>5751</v>
      </c>
      <c r="E14022" s="23" t="s">
        <v>464</v>
      </c>
      <c r="F14022" s="40">
        <v>2.15</v>
      </c>
      <c r="G14022" s="25">
        <v>11005</v>
      </c>
      <c r="H14022" s="25">
        <v>23661</v>
      </c>
      <c r="I14022" s="25"/>
      <c r="J14022" s="58" t="e">
        <f>HYPERLINK("#"&amp;"Insumos"&amp;"!A"&amp;MATCH($B14022,#REF!,0),"Ins "&amp;$B14022)</f>
        <v>#REF!</v>
      </c>
      <c r="M14022" s="220"/>
    </row>
    <row r="14023" spans="1:13" x14ac:dyDescent="0.2">
      <c r="A14023" s="35" t="s">
        <v>5911</v>
      </c>
      <c r="B14023" s="1" t="s">
        <v>5873</v>
      </c>
      <c r="C14023" s="45" t="s">
        <v>5874</v>
      </c>
      <c r="D14023" s="23" t="s">
        <v>5751</v>
      </c>
      <c r="E14023" s="23" t="s">
        <v>4134</v>
      </c>
      <c r="F14023" s="40">
        <v>2.86</v>
      </c>
      <c r="G14023" s="25">
        <v>2428</v>
      </c>
      <c r="H14023" s="25">
        <v>6944</v>
      </c>
      <c r="I14023" s="25"/>
      <c r="J14023" s="58" t="e">
        <f>HYPERLINK("#"&amp;"Insumos"&amp;"!A"&amp;MATCH($B14023,#REF!,0),"Ins "&amp;$B14023)</f>
        <v>#REF!</v>
      </c>
      <c r="M14023" s="220"/>
    </row>
    <row r="14024" spans="1:13" x14ac:dyDescent="0.2">
      <c r="A14024" s="35" t="s">
        <v>5911</v>
      </c>
      <c r="B14024" s="1" t="s">
        <v>5875</v>
      </c>
      <c r="C14024" s="45" t="s">
        <v>5876</v>
      </c>
      <c r="D14024" s="23" t="s">
        <v>5751</v>
      </c>
      <c r="E14024" s="23" t="s">
        <v>4134</v>
      </c>
      <c r="F14024" s="40">
        <v>1</v>
      </c>
      <c r="G14024" s="25">
        <v>56635</v>
      </c>
      <c r="H14024" s="25">
        <v>56635</v>
      </c>
      <c r="I14024" s="25"/>
      <c r="J14024" s="58" t="e">
        <f>HYPERLINK("#"&amp;"Insumos"&amp;"!A"&amp;MATCH($B14024,#REF!,0),"Ins "&amp;$B14024)</f>
        <v>#REF!</v>
      </c>
      <c r="M14024" s="220"/>
    </row>
    <row r="14025" spans="1:13" x14ac:dyDescent="0.2">
      <c r="A14025" s="35" t="s">
        <v>5911</v>
      </c>
      <c r="B14025" s="1" t="s">
        <v>5877</v>
      </c>
      <c r="C14025" s="45" t="s">
        <v>8906</v>
      </c>
      <c r="D14025" s="23" t="s">
        <v>5751</v>
      </c>
      <c r="E14025" s="23" t="s">
        <v>4134</v>
      </c>
      <c r="F14025" s="40">
        <v>0.18</v>
      </c>
      <c r="G14025" s="25">
        <v>25896</v>
      </c>
      <c r="H14025" s="25">
        <v>4661</v>
      </c>
      <c r="I14025" s="25"/>
      <c r="J14025" s="58" t="e">
        <f>HYPERLINK("#"&amp;"Insumos"&amp;"!A"&amp;MATCH($B14025,#REF!,0),"Ins "&amp;$B14025)</f>
        <v>#REF!</v>
      </c>
      <c r="M14025" s="220"/>
    </row>
    <row r="14026" spans="1:13" x14ac:dyDescent="0.2">
      <c r="A14026" s="35" t="s">
        <v>5911</v>
      </c>
      <c r="B14026" s="1" t="s">
        <v>5879</v>
      </c>
      <c r="C14026" s="45" t="s">
        <v>5880</v>
      </c>
      <c r="D14026" s="23" t="s">
        <v>5751</v>
      </c>
      <c r="E14026" s="23" t="s">
        <v>4134</v>
      </c>
      <c r="F14026" s="40">
        <v>17.86</v>
      </c>
      <c r="G14026" s="25">
        <v>49</v>
      </c>
      <c r="H14026" s="25">
        <v>875</v>
      </c>
      <c r="I14026" s="25"/>
      <c r="J14026" s="58" t="e">
        <f>HYPERLINK("#"&amp;"Insumos"&amp;"!A"&amp;MATCH($B14026,#REF!,0),"Ins "&amp;$B14026)</f>
        <v>#REF!</v>
      </c>
      <c r="M14026" s="220"/>
    </row>
    <row r="14027" spans="1:13" x14ac:dyDescent="0.2">
      <c r="A14027" s="35" t="s">
        <v>5911</v>
      </c>
      <c r="B14027" s="1" t="s">
        <v>5881</v>
      </c>
      <c r="C14027" s="45" t="s">
        <v>5882</v>
      </c>
      <c r="D14027" s="23" t="s">
        <v>5751</v>
      </c>
      <c r="E14027" s="23" t="s">
        <v>4134</v>
      </c>
      <c r="F14027" s="40">
        <v>35.72</v>
      </c>
      <c r="G14027" s="25">
        <v>49</v>
      </c>
      <c r="H14027" s="25">
        <v>1750</v>
      </c>
      <c r="I14027" s="25"/>
      <c r="J14027" s="58" t="e">
        <f>HYPERLINK("#"&amp;"Insumos"&amp;"!A"&amp;MATCH($B14027,#REF!,0),"Ins "&amp;$B14027)</f>
        <v>#REF!</v>
      </c>
      <c r="M14027" s="220"/>
    </row>
    <row r="14028" spans="1:13" x14ac:dyDescent="0.2">
      <c r="A14028" s="35" t="s">
        <v>5911</v>
      </c>
      <c r="B14028" s="1" t="s">
        <v>5883</v>
      </c>
      <c r="C14028" s="45" t="s">
        <v>5884</v>
      </c>
      <c r="D14028" s="23" t="s">
        <v>5751</v>
      </c>
      <c r="E14028" s="23" t="s">
        <v>4134</v>
      </c>
      <c r="F14028" s="40">
        <v>10.72</v>
      </c>
      <c r="G14028" s="25">
        <v>49</v>
      </c>
      <c r="H14028" s="25">
        <v>525</v>
      </c>
      <c r="I14028" s="25"/>
      <c r="J14028" s="58" t="e">
        <f>HYPERLINK("#"&amp;"Insumos"&amp;"!A"&amp;MATCH($B14028,#REF!,0),"Ins "&amp;$B14028)</f>
        <v>#REF!</v>
      </c>
      <c r="M14028" s="220"/>
    </row>
    <row r="14029" spans="1:13" x14ac:dyDescent="0.2">
      <c r="A14029" s="35" t="s">
        <v>5911</v>
      </c>
      <c r="B14029" s="1" t="s">
        <v>5885</v>
      </c>
      <c r="C14029" s="45" t="s">
        <v>5886</v>
      </c>
      <c r="D14029" s="23" t="s">
        <v>5751</v>
      </c>
      <c r="E14029" s="23" t="s">
        <v>4134</v>
      </c>
      <c r="F14029" s="40">
        <v>12.15</v>
      </c>
      <c r="G14029" s="25">
        <v>1940</v>
      </c>
      <c r="H14029" s="25">
        <v>23571</v>
      </c>
      <c r="I14029" s="25"/>
      <c r="J14029" s="58" t="e">
        <f>HYPERLINK("#"&amp;"Insumos"&amp;"!A"&amp;MATCH($B14029,#REF!,0),"Ins "&amp;$B14029)</f>
        <v>#REF!</v>
      </c>
      <c r="M14029" s="220"/>
    </row>
    <row r="14030" spans="1:13" x14ac:dyDescent="0.2">
      <c r="A14030" s="35" t="s">
        <v>5911</v>
      </c>
      <c r="B14030" s="1" t="s">
        <v>5887</v>
      </c>
      <c r="C14030" s="45" t="s">
        <v>5888</v>
      </c>
      <c r="D14030" s="23" t="s">
        <v>5751</v>
      </c>
      <c r="E14030" s="23" t="s">
        <v>465</v>
      </c>
      <c r="F14030" s="40">
        <v>0.5</v>
      </c>
      <c r="G14030" s="25">
        <v>222493</v>
      </c>
      <c r="H14030" s="25">
        <v>111247</v>
      </c>
      <c r="I14030" s="25"/>
      <c r="J14030" s="58" t="e">
        <f>HYPERLINK("#"&amp;"Insumos"&amp;"!A"&amp;MATCH($B14030,#REF!,0),"Ins "&amp;$B14030)</f>
        <v>#REF!</v>
      </c>
      <c r="M14030" s="220"/>
    </row>
    <row r="14031" spans="1:13" x14ac:dyDescent="0.2">
      <c r="A14031" s="35" t="s">
        <v>5911</v>
      </c>
      <c r="B14031" s="1" t="s">
        <v>5889</v>
      </c>
      <c r="C14031" s="45" t="s">
        <v>5890</v>
      </c>
      <c r="D14031" s="23" t="s">
        <v>5751</v>
      </c>
      <c r="E14031" s="23" t="s">
        <v>4134</v>
      </c>
      <c r="F14031" s="40">
        <v>0.72</v>
      </c>
      <c r="G14031" s="25">
        <v>12137</v>
      </c>
      <c r="H14031" s="25">
        <v>8739</v>
      </c>
      <c r="I14031" s="25"/>
      <c r="J14031" s="58" t="e">
        <f>HYPERLINK("#"&amp;"Insumos"&amp;"!A"&amp;MATCH($B14031,#REF!,0),"Ins "&amp;$B14031)</f>
        <v>#REF!</v>
      </c>
      <c r="M14031" s="220"/>
    </row>
    <row r="14032" spans="1:13" x14ac:dyDescent="0.2">
      <c r="A14032" s="35" t="s">
        <v>5911</v>
      </c>
      <c r="B14032" s="1" t="s">
        <v>5419</v>
      </c>
      <c r="C14032" s="45" t="s">
        <v>2275</v>
      </c>
      <c r="D14032" s="23" t="s">
        <v>5751</v>
      </c>
      <c r="E14032" s="23" t="s">
        <v>465</v>
      </c>
      <c r="F14032" s="40">
        <v>1</v>
      </c>
      <c r="G14032" s="25">
        <v>47329</v>
      </c>
      <c r="H14032" s="25">
        <v>47329</v>
      </c>
      <c r="I14032" s="25"/>
      <c r="J14032" s="58" t="e">
        <f>HYPERLINK("#"&amp;"Insumos"&amp;"!A"&amp;MATCH($B14032,#REF!,0),"Ins "&amp;$B14032)</f>
        <v>#REF!</v>
      </c>
      <c r="M14032" s="220"/>
    </row>
    <row r="14033" spans="1:13" ht="25.5" x14ac:dyDescent="0.2">
      <c r="A14033" s="36" t="s">
        <v>5999</v>
      </c>
      <c r="B14033" s="26" t="s">
        <v>6816</v>
      </c>
      <c r="C14033" s="79" t="s">
        <v>6000</v>
      </c>
      <c r="D14033" s="37" t="s">
        <v>5608</v>
      </c>
      <c r="E14033" s="37" t="s">
        <v>465</v>
      </c>
      <c r="F14033" s="41"/>
      <c r="G14033" s="27"/>
      <c r="H14033" s="27"/>
      <c r="I14033" s="27">
        <v>394932</v>
      </c>
      <c r="M14033" s="220">
        <f t="shared" ref="M14033:M14082" si="219">ROUND(I14033*(1+$L$2),0)</f>
        <v>517203</v>
      </c>
    </row>
    <row r="14034" spans="1:13" x14ac:dyDescent="0.2">
      <c r="A14034" s="35" t="s">
        <v>5999</v>
      </c>
      <c r="B14034" s="1" t="s">
        <v>217</v>
      </c>
      <c r="C14034" s="45" t="s">
        <v>1018</v>
      </c>
      <c r="D14034" s="23" t="s">
        <v>5734</v>
      </c>
      <c r="E14034" s="23" t="s">
        <v>4141</v>
      </c>
      <c r="F14034" s="40">
        <v>2</v>
      </c>
      <c r="G14034" s="25">
        <v>57752</v>
      </c>
      <c r="H14034" s="25">
        <v>115504</v>
      </c>
      <c r="I14034" s="25"/>
      <c r="J14034" s="58" t="e">
        <f>HYPERLINK("#"&amp;"Insumos"&amp;"!A"&amp;MATCH($B14034,#REF!,0),"Ins "&amp;$B14034)</f>
        <v>#REF!</v>
      </c>
      <c r="M14034" s="220"/>
    </row>
    <row r="14035" spans="1:13" ht="25.5" x14ac:dyDescent="0.2">
      <c r="A14035" s="35" t="s">
        <v>5999</v>
      </c>
      <c r="B14035" s="1" t="s">
        <v>597</v>
      </c>
      <c r="C14035" s="45" t="s">
        <v>8738</v>
      </c>
      <c r="D14035" s="23" t="s">
        <v>5534</v>
      </c>
      <c r="E14035" s="23" t="s">
        <v>8737</v>
      </c>
      <c r="F14035" s="40">
        <v>0.2</v>
      </c>
      <c r="G14035" s="25">
        <v>17302</v>
      </c>
      <c r="H14035" s="25">
        <v>3460</v>
      </c>
      <c r="I14035" s="25"/>
      <c r="J14035" s="58" t="e">
        <f>HYPERLINK("#"&amp;"Insumos"&amp;"!A"&amp;MATCH($B14035,#REF!,0),"Ins "&amp;$B14035)</f>
        <v>#REF!</v>
      </c>
      <c r="M14035" s="220"/>
    </row>
    <row r="14036" spans="1:13" x14ac:dyDescent="0.2">
      <c r="A14036" s="35" t="s">
        <v>5999</v>
      </c>
      <c r="B14036" s="1" t="s">
        <v>263</v>
      </c>
      <c r="C14036" s="45" t="s">
        <v>696</v>
      </c>
      <c r="D14036" s="23" t="s">
        <v>5534</v>
      </c>
      <c r="E14036" s="23" t="s">
        <v>4140</v>
      </c>
      <c r="F14036" s="40">
        <v>0.01</v>
      </c>
      <c r="G14036" s="25">
        <v>187426</v>
      </c>
      <c r="H14036" s="25">
        <v>1874</v>
      </c>
      <c r="I14036" s="25"/>
      <c r="J14036" s="58" t="e">
        <f>HYPERLINK("#"&amp;"Insumos"&amp;"!A"&amp;MATCH($B14036,#REF!,0),"Ins "&amp;$B14036)</f>
        <v>#REF!</v>
      </c>
      <c r="M14036" s="220"/>
    </row>
    <row r="14037" spans="1:13" x14ac:dyDescent="0.2">
      <c r="A14037" s="35" t="s">
        <v>5999</v>
      </c>
      <c r="B14037" s="1" t="s">
        <v>5533</v>
      </c>
      <c r="C14037" s="45" t="s">
        <v>5892</v>
      </c>
      <c r="D14037" s="23" t="s">
        <v>977</v>
      </c>
      <c r="E14037" s="23" t="s">
        <v>4134</v>
      </c>
      <c r="F14037" s="40">
        <v>0.8</v>
      </c>
      <c r="G14037" s="25">
        <v>3623</v>
      </c>
      <c r="H14037" s="25">
        <v>2898</v>
      </c>
      <c r="I14037" s="25"/>
      <c r="J14037" s="58" t="e">
        <f>HYPERLINK("#"&amp;"Insumos"&amp;"!A"&amp;MATCH($B14037,#REF!,0),"Ins "&amp;$B14037)</f>
        <v>#REF!</v>
      </c>
      <c r="M14037" s="220"/>
    </row>
    <row r="14038" spans="1:13" x14ac:dyDescent="0.2">
      <c r="A14038" s="35" t="s">
        <v>5999</v>
      </c>
      <c r="B14038" s="1" t="s">
        <v>5007</v>
      </c>
      <c r="C14038" s="45" t="s">
        <v>720</v>
      </c>
      <c r="D14038" s="23" t="s">
        <v>5751</v>
      </c>
      <c r="E14038" s="23" t="s">
        <v>4134</v>
      </c>
      <c r="F14038" s="40">
        <v>0.3</v>
      </c>
      <c r="G14038" s="25">
        <v>1897</v>
      </c>
      <c r="H14038" s="25">
        <v>569</v>
      </c>
      <c r="I14038" s="25"/>
      <c r="J14038" s="58" t="e">
        <f>HYPERLINK("#"&amp;"Insumos"&amp;"!A"&amp;MATCH($B14038,#REF!,0),"Ins "&amp;$B14038)</f>
        <v>#REF!</v>
      </c>
      <c r="M14038" s="220"/>
    </row>
    <row r="14039" spans="1:13" x14ac:dyDescent="0.2">
      <c r="A14039" s="35" t="s">
        <v>5999</v>
      </c>
      <c r="B14039" s="1" t="s">
        <v>5877</v>
      </c>
      <c r="C14039" s="45" t="s">
        <v>8906</v>
      </c>
      <c r="D14039" s="23" t="s">
        <v>5751</v>
      </c>
      <c r="E14039" s="23" t="s">
        <v>4134</v>
      </c>
      <c r="F14039" s="40">
        <v>0.3</v>
      </c>
      <c r="G14039" s="25">
        <v>25896</v>
      </c>
      <c r="H14039" s="25">
        <v>7769</v>
      </c>
      <c r="I14039" s="25"/>
      <c r="J14039" s="58" t="e">
        <f>HYPERLINK("#"&amp;"Insumos"&amp;"!A"&amp;MATCH($B14039,#REF!,0),"Ins "&amp;$B14039)</f>
        <v>#REF!</v>
      </c>
      <c r="M14039" s="220"/>
    </row>
    <row r="14040" spans="1:13" x14ac:dyDescent="0.2">
      <c r="A14040" s="35" t="s">
        <v>5999</v>
      </c>
      <c r="B14040" s="1" t="s">
        <v>5879</v>
      </c>
      <c r="C14040" s="45" t="s">
        <v>5880</v>
      </c>
      <c r="D14040" s="23" t="s">
        <v>5751</v>
      </c>
      <c r="E14040" s="23" t="s">
        <v>4134</v>
      </c>
      <c r="F14040" s="40">
        <v>10</v>
      </c>
      <c r="G14040" s="25">
        <v>49</v>
      </c>
      <c r="H14040" s="25">
        <v>490</v>
      </c>
      <c r="I14040" s="25"/>
      <c r="J14040" s="58" t="e">
        <f>HYPERLINK("#"&amp;"Insumos"&amp;"!A"&amp;MATCH($B14040,#REF!,0),"Ins "&amp;$B14040)</f>
        <v>#REF!</v>
      </c>
      <c r="M14040" s="220"/>
    </row>
    <row r="14041" spans="1:13" x14ac:dyDescent="0.2">
      <c r="A14041" s="35" t="s">
        <v>5999</v>
      </c>
      <c r="B14041" s="1" t="s">
        <v>5881</v>
      </c>
      <c r="C14041" s="45" t="s">
        <v>5882</v>
      </c>
      <c r="D14041" s="23" t="s">
        <v>5751</v>
      </c>
      <c r="E14041" s="23" t="s">
        <v>4134</v>
      </c>
      <c r="F14041" s="40">
        <v>8</v>
      </c>
      <c r="G14041" s="25">
        <v>49</v>
      </c>
      <c r="H14041" s="25">
        <v>392</v>
      </c>
      <c r="I14041" s="25"/>
      <c r="J14041" s="58" t="e">
        <f>HYPERLINK("#"&amp;"Insumos"&amp;"!A"&amp;MATCH($B14041,#REF!,0),"Ins "&amp;$B14041)</f>
        <v>#REF!</v>
      </c>
      <c r="M14041" s="220"/>
    </row>
    <row r="14042" spans="1:13" x14ac:dyDescent="0.2">
      <c r="A14042" s="35" t="s">
        <v>5999</v>
      </c>
      <c r="B14042" s="1" t="s">
        <v>5887</v>
      </c>
      <c r="C14042" s="45" t="s">
        <v>5888</v>
      </c>
      <c r="D14042" s="23" t="s">
        <v>5751</v>
      </c>
      <c r="E14042" s="23" t="s">
        <v>465</v>
      </c>
      <c r="F14042" s="40">
        <v>1.03</v>
      </c>
      <c r="G14042" s="25">
        <v>222493</v>
      </c>
      <c r="H14042" s="25">
        <v>229168</v>
      </c>
      <c r="I14042" s="25"/>
      <c r="J14042" s="58" t="e">
        <f>HYPERLINK("#"&amp;"Insumos"&amp;"!A"&amp;MATCH($B14042,#REF!,0),"Ins "&amp;$B14042)</f>
        <v>#REF!</v>
      </c>
      <c r="M14042" s="220"/>
    </row>
    <row r="14043" spans="1:13" x14ac:dyDescent="0.2">
      <c r="A14043" s="35" t="s">
        <v>5999</v>
      </c>
      <c r="B14043" s="1" t="s">
        <v>5981</v>
      </c>
      <c r="C14043" s="45" t="s">
        <v>5982</v>
      </c>
      <c r="D14043" s="23" t="s">
        <v>5751</v>
      </c>
      <c r="E14043" s="23" t="s">
        <v>464</v>
      </c>
      <c r="F14043" s="40">
        <v>4</v>
      </c>
      <c r="G14043" s="25">
        <v>3966</v>
      </c>
      <c r="H14043" s="25">
        <v>15864</v>
      </c>
      <c r="I14043" s="25"/>
      <c r="J14043" s="58" t="e">
        <f>HYPERLINK("#"&amp;"Insumos"&amp;"!A"&amp;MATCH($B14043,#REF!,0),"Ins "&amp;$B14043)</f>
        <v>#REF!</v>
      </c>
      <c r="M14043" s="220"/>
    </row>
    <row r="14044" spans="1:13" x14ac:dyDescent="0.2">
      <c r="A14044" s="35" t="s">
        <v>5999</v>
      </c>
      <c r="B14044" s="1" t="s">
        <v>5983</v>
      </c>
      <c r="C14044" s="45" t="s">
        <v>5984</v>
      </c>
      <c r="D14044" s="23" t="s">
        <v>5751</v>
      </c>
      <c r="E14044" s="23" t="s">
        <v>464</v>
      </c>
      <c r="F14044" s="40">
        <v>4</v>
      </c>
      <c r="G14044" s="25">
        <v>1940</v>
      </c>
      <c r="H14044" s="25">
        <v>7760</v>
      </c>
      <c r="I14044" s="25"/>
      <c r="J14044" s="58" t="e">
        <f>HYPERLINK("#"&amp;"Insumos"&amp;"!A"&amp;MATCH($B14044,#REF!,0),"Ins "&amp;$B14044)</f>
        <v>#REF!</v>
      </c>
      <c r="M14044" s="220"/>
    </row>
    <row r="14045" spans="1:13" x14ac:dyDescent="0.2">
      <c r="A14045" s="35" t="s">
        <v>5999</v>
      </c>
      <c r="B14045" s="1" t="s">
        <v>5985</v>
      </c>
      <c r="C14045" s="45" t="s">
        <v>5986</v>
      </c>
      <c r="D14045" s="23" t="s">
        <v>5751</v>
      </c>
      <c r="E14045" s="23" t="s">
        <v>4134</v>
      </c>
      <c r="F14045" s="40">
        <v>4</v>
      </c>
      <c r="G14045" s="25">
        <v>2182</v>
      </c>
      <c r="H14045" s="25">
        <v>8728</v>
      </c>
      <c r="I14045" s="25"/>
      <c r="J14045" s="58" t="e">
        <f>HYPERLINK("#"&amp;"Insumos"&amp;"!A"&amp;MATCH($B14045,#REF!,0),"Ins "&amp;$B14045)</f>
        <v>#REF!</v>
      </c>
      <c r="M14045" s="220"/>
    </row>
    <row r="14046" spans="1:13" x14ac:dyDescent="0.2">
      <c r="A14046" s="35" t="s">
        <v>5999</v>
      </c>
      <c r="B14046" s="1" t="s">
        <v>5987</v>
      </c>
      <c r="C14046" s="45" t="s">
        <v>5988</v>
      </c>
      <c r="D14046" s="23" t="s">
        <v>5751</v>
      </c>
      <c r="E14046" s="23" t="s">
        <v>4134</v>
      </c>
      <c r="F14046" s="40">
        <v>8</v>
      </c>
      <c r="G14046" s="25">
        <v>57</v>
      </c>
      <c r="H14046" s="25">
        <v>456</v>
      </c>
      <c r="I14046" s="25"/>
      <c r="J14046" s="58" t="e">
        <f>HYPERLINK("#"&amp;"Insumos"&amp;"!A"&amp;MATCH($B14046,#REF!,0),"Ins "&amp;$B14046)</f>
        <v>#REF!</v>
      </c>
      <c r="M14046" s="220"/>
    </row>
    <row r="14047" spans="1:13" ht="63.75" x14ac:dyDescent="0.2">
      <c r="A14047" s="36" t="s">
        <v>6471</v>
      </c>
      <c r="B14047" s="26" t="s">
        <v>6816</v>
      </c>
      <c r="C14047" s="79" t="s">
        <v>6472</v>
      </c>
      <c r="D14047" s="37" t="s">
        <v>5608</v>
      </c>
      <c r="E14047" s="37" t="s">
        <v>464</v>
      </c>
      <c r="F14047" s="41"/>
      <c r="G14047" s="27"/>
      <c r="H14047" s="27"/>
      <c r="I14047" s="27">
        <v>427190</v>
      </c>
      <c r="M14047" s="220">
        <f t="shared" si="219"/>
        <v>559448</v>
      </c>
    </row>
    <row r="14048" spans="1:13" ht="51" x14ac:dyDescent="0.2">
      <c r="A14048" s="35" t="s">
        <v>6471</v>
      </c>
      <c r="B14048" s="1" t="s">
        <v>6220</v>
      </c>
      <c r="C14048" s="45" t="s">
        <v>6221</v>
      </c>
      <c r="D14048" s="23" t="s">
        <v>5751</v>
      </c>
      <c r="E14048" s="23" t="s">
        <v>464</v>
      </c>
      <c r="F14048" s="40">
        <v>1</v>
      </c>
      <c r="G14048" s="25">
        <v>427190</v>
      </c>
      <c r="H14048" s="25">
        <v>427190</v>
      </c>
      <c r="I14048" s="25"/>
      <c r="J14048" s="58" t="e">
        <f>HYPERLINK("#"&amp;"Insumos"&amp;"!A"&amp;MATCH($B14048,#REF!,0),"Ins "&amp;$B14048)</f>
        <v>#REF!</v>
      </c>
      <c r="M14048" s="220"/>
    </row>
    <row r="14049" spans="1:13" ht="76.5" x14ac:dyDescent="0.2">
      <c r="A14049" s="36" t="s">
        <v>6473</v>
      </c>
      <c r="B14049" s="26" t="s">
        <v>6816</v>
      </c>
      <c r="C14049" s="79" t="s">
        <v>9518</v>
      </c>
      <c r="D14049" s="37" t="s">
        <v>5608</v>
      </c>
      <c r="E14049" s="37" t="s">
        <v>4134</v>
      </c>
      <c r="F14049" s="41"/>
      <c r="G14049" s="27"/>
      <c r="H14049" s="27"/>
      <c r="I14049" s="27">
        <v>614450</v>
      </c>
      <c r="M14049" s="220">
        <f t="shared" si="219"/>
        <v>804684</v>
      </c>
    </row>
    <row r="14050" spans="1:13" ht="76.5" x14ac:dyDescent="0.2">
      <c r="A14050" s="35" t="s">
        <v>6473</v>
      </c>
      <c r="B14050" s="1" t="s">
        <v>6224</v>
      </c>
      <c r="C14050" s="45" t="s">
        <v>9519</v>
      </c>
      <c r="D14050" s="23" t="s">
        <v>5751</v>
      </c>
      <c r="E14050" s="23" t="s">
        <v>4134</v>
      </c>
      <c r="F14050" s="40">
        <v>1</v>
      </c>
      <c r="G14050" s="25">
        <v>509600</v>
      </c>
      <c r="H14050" s="25">
        <v>509600</v>
      </c>
      <c r="I14050" s="25"/>
      <c r="J14050" s="58" t="e">
        <f>HYPERLINK("#"&amp;"Insumos"&amp;"!A"&amp;MATCH($B14050,#REF!,0),"Ins "&amp;$B14050)</f>
        <v>#REF!</v>
      </c>
      <c r="M14050" s="220"/>
    </row>
    <row r="14051" spans="1:13" x14ac:dyDescent="0.2">
      <c r="A14051" s="35" t="s">
        <v>6473</v>
      </c>
      <c r="B14051" s="34" t="s">
        <v>5578</v>
      </c>
      <c r="C14051" s="45" t="s">
        <v>1015</v>
      </c>
      <c r="D14051" s="23" t="s">
        <v>5734</v>
      </c>
      <c r="E14051" s="23" t="s">
        <v>4141</v>
      </c>
      <c r="F14051" s="40">
        <v>2</v>
      </c>
      <c r="G14051" s="25">
        <v>52425</v>
      </c>
      <c r="H14051" s="25">
        <v>104850</v>
      </c>
      <c r="I14051" s="25"/>
      <c r="J14051" s="58" t="e">
        <f>HYPERLINK("#"&amp;"Insumos"&amp;"!A"&amp;MATCH($B14051,#REF!,0),"Ins "&amp;$B14051)</f>
        <v>#REF!</v>
      </c>
      <c r="M14051" s="220"/>
    </row>
    <row r="14052" spans="1:13" ht="25.5" x14ac:dyDescent="0.2">
      <c r="A14052" s="36" t="s">
        <v>6474</v>
      </c>
      <c r="B14052" s="26" t="s">
        <v>6816</v>
      </c>
      <c r="C14052" s="79" t="s">
        <v>6475</v>
      </c>
      <c r="D14052" s="37" t="s">
        <v>5608</v>
      </c>
      <c r="E14052" s="37" t="s">
        <v>465</v>
      </c>
      <c r="F14052" s="41"/>
      <c r="G14052" s="27"/>
      <c r="H14052" s="27"/>
      <c r="I14052" s="27">
        <v>301609</v>
      </c>
      <c r="M14052" s="220">
        <f t="shared" si="219"/>
        <v>394987</v>
      </c>
    </row>
    <row r="14053" spans="1:13" x14ac:dyDescent="0.2">
      <c r="A14053" s="35" t="s">
        <v>6474</v>
      </c>
      <c r="B14053" s="1" t="s">
        <v>217</v>
      </c>
      <c r="C14053" s="45" t="s">
        <v>1018</v>
      </c>
      <c r="D14053" s="23" t="s">
        <v>5734</v>
      </c>
      <c r="E14053" s="23" t="s">
        <v>4141</v>
      </c>
      <c r="F14053" s="40">
        <v>3.5</v>
      </c>
      <c r="G14053" s="25">
        <v>57752</v>
      </c>
      <c r="H14053" s="25">
        <v>202132</v>
      </c>
      <c r="I14053" s="25"/>
      <c r="J14053" s="58" t="e">
        <f>HYPERLINK("#"&amp;"Insumos"&amp;"!A"&amp;MATCH($B14053,#REF!,0),"Ins "&amp;$B14053)</f>
        <v>#REF!</v>
      </c>
      <c r="M14053" s="220"/>
    </row>
    <row r="14054" spans="1:13" x14ac:dyDescent="0.2">
      <c r="A14054" s="35" t="s">
        <v>6474</v>
      </c>
      <c r="B14054" s="1" t="s">
        <v>263</v>
      </c>
      <c r="C14054" s="45" t="s">
        <v>696</v>
      </c>
      <c r="D14054" s="23" t="s">
        <v>5534</v>
      </c>
      <c r="E14054" s="23" t="s">
        <v>4140</v>
      </c>
      <c r="F14054" s="40">
        <v>3.0000000000000001E-3</v>
      </c>
      <c r="G14054" s="25">
        <v>187426</v>
      </c>
      <c r="H14054" s="25">
        <v>562</v>
      </c>
      <c r="I14054" s="25"/>
      <c r="J14054" s="58" t="e">
        <f>HYPERLINK("#"&amp;"Insumos"&amp;"!A"&amp;MATCH($B14054,#REF!,0),"Ins "&amp;$B14054)</f>
        <v>#REF!</v>
      </c>
      <c r="M14054" s="220"/>
    </row>
    <row r="14055" spans="1:13" x14ac:dyDescent="0.2">
      <c r="A14055" s="35" t="s">
        <v>6474</v>
      </c>
      <c r="B14055" s="1" t="s">
        <v>254</v>
      </c>
      <c r="C14055" s="45" t="s">
        <v>751</v>
      </c>
      <c r="D14055" s="23" t="s">
        <v>5534</v>
      </c>
      <c r="E14055" s="23" t="s">
        <v>4141</v>
      </c>
      <c r="F14055" s="40">
        <v>0.01</v>
      </c>
      <c r="G14055" s="25">
        <v>46854</v>
      </c>
      <c r="H14055" s="25">
        <v>469</v>
      </c>
      <c r="I14055" s="25"/>
      <c r="J14055" s="58" t="e">
        <f>HYPERLINK("#"&amp;"Insumos"&amp;"!A"&amp;MATCH($B14055,#REF!,0),"Ins "&amp;$B14055)</f>
        <v>#REF!</v>
      </c>
      <c r="M14055" s="220"/>
    </row>
    <row r="14056" spans="1:13" x14ac:dyDescent="0.2">
      <c r="A14056" s="35" t="s">
        <v>6474</v>
      </c>
      <c r="B14056" s="1" t="s">
        <v>146</v>
      </c>
      <c r="C14056" s="45" t="s">
        <v>1723</v>
      </c>
      <c r="D14056" s="23" t="s">
        <v>5534</v>
      </c>
      <c r="E14056" s="23" t="s">
        <v>4141</v>
      </c>
      <c r="F14056" s="40">
        <v>0.01</v>
      </c>
      <c r="G14056" s="25">
        <v>65223</v>
      </c>
      <c r="H14056" s="25">
        <v>652</v>
      </c>
      <c r="I14056" s="25"/>
      <c r="J14056" s="58" t="e">
        <f>HYPERLINK("#"&amp;"Insumos"&amp;"!A"&amp;MATCH($B14056,#REF!,0),"Ins "&amp;$B14056)</f>
        <v>#REF!</v>
      </c>
      <c r="M14056" s="220"/>
    </row>
    <row r="14057" spans="1:13" x14ac:dyDescent="0.2">
      <c r="A14057" s="35" t="s">
        <v>6474</v>
      </c>
      <c r="B14057" s="1" t="s">
        <v>5533</v>
      </c>
      <c r="C14057" s="45" t="s">
        <v>5892</v>
      </c>
      <c r="D14057" s="23" t="s">
        <v>977</v>
      </c>
      <c r="E14057" s="23" t="s">
        <v>4134</v>
      </c>
      <c r="F14057" s="40">
        <v>0.18</v>
      </c>
      <c r="G14057" s="25">
        <v>3623</v>
      </c>
      <c r="H14057" s="25">
        <v>652</v>
      </c>
      <c r="I14057" s="25"/>
      <c r="J14057" s="58" t="e">
        <f>HYPERLINK("#"&amp;"Insumos"&amp;"!A"&amp;MATCH($B14057,#REF!,0),"Ins "&amp;$B14057)</f>
        <v>#REF!</v>
      </c>
      <c r="M14057" s="220"/>
    </row>
    <row r="14058" spans="1:13" ht="25.5" x14ac:dyDescent="0.2">
      <c r="A14058" s="35" t="s">
        <v>6474</v>
      </c>
      <c r="B14058" s="1" t="s">
        <v>4559</v>
      </c>
      <c r="C14058" s="45" t="s">
        <v>9471</v>
      </c>
      <c r="D14058" s="23" t="s">
        <v>5751</v>
      </c>
      <c r="E14058" s="23" t="s">
        <v>4138</v>
      </c>
      <c r="F14058" s="40">
        <v>0.15</v>
      </c>
      <c r="G14058" s="25">
        <v>140296</v>
      </c>
      <c r="H14058" s="25">
        <v>21044</v>
      </c>
      <c r="I14058" s="25"/>
      <c r="J14058" s="58" t="e">
        <f>HYPERLINK("#"&amp;"Insumos"&amp;"!A"&amp;MATCH($B14058,#REF!,0),"Ins "&amp;$B14058)</f>
        <v>#REF!</v>
      </c>
      <c r="M14058" s="220"/>
    </row>
    <row r="14059" spans="1:13" x14ac:dyDescent="0.2">
      <c r="A14059" s="35" t="s">
        <v>6474</v>
      </c>
      <c r="B14059" s="1" t="s">
        <v>4579</v>
      </c>
      <c r="C14059" s="45" t="s">
        <v>1440</v>
      </c>
      <c r="D14059" s="23" t="s">
        <v>5751</v>
      </c>
      <c r="E14059" s="23" t="s">
        <v>4134</v>
      </c>
      <c r="F14059" s="40">
        <v>8.2000000000000003E-2</v>
      </c>
      <c r="G14059" s="25">
        <v>46696</v>
      </c>
      <c r="H14059" s="25">
        <v>3829</v>
      </c>
      <c r="I14059" s="25"/>
      <c r="J14059" s="58" t="e">
        <f>HYPERLINK("#"&amp;"Insumos"&amp;"!A"&amp;MATCH($B14059,#REF!,0),"Ins "&amp;$B14059)</f>
        <v>#REF!</v>
      </c>
      <c r="M14059" s="220"/>
    </row>
    <row r="14060" spans="1:13" x14ac:dyDescent="0.2">
      <c r="A14060" s="35" t="s">
        <v>6474</v>
      </c>
      <c r="B14060" s="1" t="s">
        <v>5007</v>
      </c>
      <c r="C14060" s="45" t="s">
        <v>720</v>
      </c>
      <c r="D14060" s="23" t="s">
        <v>5751</v>
      </c>
      <c r="E14060" s="23" t="s">
        <v>4134</v>
      </c>
      <c r="F14060" s="40">
        <v>0.2</v>
      </c>
      <c r="G14060" s="25">
        <v>1897</v>
      </c>
      <c r="H14060" s="25">
        <v>379</v>
      </c>
      <c r="I14060" s="25"/>
      <c r="J14060" s="58" t="e">
        <f>HYPERLINK("#"&amp;"Insumos"&amp;"!A"&amp;MATCH($B14060,#REF!,0),"Ins "&amp;$B14060)</f>
        <v>#REF!</v>
      </c>
      <c r="M14060" s="220"/>
    </row>
    <row r="14061" spans="1:13" ht="25.5" x14ac:dyDescent="0.2">
      <c r="A14061" s="35" t="s">
        <v>6474</v>
      </c>
      <c r="B14061" s="1" t="s">
        <v>6209</v>
      </c>
      <c r="C14061" s="45" t="s">
        <v>8855</v>
      </c>
      <c r="D14061" s="23" t="s">
        <v>5751</v>
      </c>
      <c r="E14061" s="23" t="s">
        <v>4138</v>
      </c>
      <c r="F14061" s="40">
        <v>0.03</v>
      </c>
      <c r="G14061" s="25">
        <v>123656</v>
      </c>
      <c r="H14061" s="25">
        <v>3710</v>
      </c>
      <c r="I14061" s="25"/>
      <c r="J14061" s="58" t="e">
        <f>HYPERLINK("#"&amp;"Insumos"&amp;"!A"&amp;MATCH($B14061,#REF!,0),"Ins "&amp;$B14061)</f>
        <v>#REF!</v>
      </c>
      <c r="M14061" s="220"/>
    </row>
    <row r="14062" spans="1:13" ht="25.5" x14ac:dyDescent="0.2">
      <c r="A14062" s="35" t="s">
        <v>6474</v>
      </c>
      <c r="B14062" s="1" t="s">
        <v>6212</v>
      </c>
      <c r="C14062" s="45" t="s">
        <v>6213</v>
      </c>
      <c r="D14062" s="23" t="s">
        <v>5751</v>
      </c>
      <c r="E14062" s="23" t="s">
        <v>467</v>
      </c>
      <c r="F14062" s="40">
        <v>0.6</v>
      </c>
      <c r="G14062" s="25">
        <v>15364</v>
      </c>
      <c r="H14062" s="25">
        <v>9218</v>
      </c>
      <c r="I14062" s="25"/>
      <c r="J14062" s="58" t="e">
        <f>HYPERLINK("#"&amp;"Insumos"&amp;"!A"&amp;MATCH($B14062,#REF!,0),"Ins "&amp;$B14062)</f>
        <v>#REF!</v>
      </c>
      <c r="M14062" s="220"/>
    </row>
    <row r="14063" spans="1:13" x14ac:dyDescent="0.2">
      <c r="A14063" s="35" t="s">
        <v>6474</v>
      </c>
      <c r="B14063" s="1" t="s">
        <v>6237</v>
      </c>
      <c r="C14063" s="45" t="s">
        <v>6238</v>
      </c>
      <c r="D14063" s="23" t="s">
        <v>5751</v>
      </c>
      <c r="E14063" s="23" t="s">
        <v>4134</v>
      </c>
      <c r="F14063" s="40">
        <v>2</v>
      </c>
      <c r="G14063" s="25">
        <v>29481</v>
      </c>
      <c r="H14063" s="25">
        <v>58962</v>
      </c>
      <c r="I14063" s="25"/>
      <c r="J14063" s="58" t="e">
        <f>HYPERLINK("#"&amp;"Insumos"&amp;"!A"&amp;MATCH($B14063,#REF!,0),"Ins "&amp;$B14063)</f>
        <v>#REF!</v>
      </c>
      <c r="M14063" s="220"/>
    </row>
    <row r="14064" spans="1:13" ht="51" x14ac:dyDescent="0.2">
      <c r="A14064" s="36" t="s">
        <v>6476</v>
      </c>
      <c r="B14064" s="26" t="s">
        <v>6816</v>
      </c>
      <c r="C14064" s="79" t="s">
        <v>6732</v>
      </c>
      <c r="D14064" s="37" t="s">
        <v>5608</v>
      </c>
      <c r="E14064" s="37" t="s">
        <v>464</v>
      </c>
      <c r="F14064" s="41"/>
      <c r="G14064" s="27"/>
      <c r="H14064" s="27"/>
      <c r="I14064" s="27">
        <v>24119</v>
      </c>
      <c r="M14064" s="220">
        <f t="shared" si="219"/>
        <v>31586</v>
      </c>
    </row>
    <row r="14065" spans="1:13" x14ac:dyDescent="0.2">
      <c r="A14065" s="35" t="s">
        <v>6476</v>
      </c>
      <c r="B14065" s="1" t="s">
        <v>6643</v>
      </c>
      <c r="C14065" s="45" t="s">
        <v>6644</v>
      </c>
      <c r="D14065" s="23" t="s">
        <v>5734</v>
      </c>
      <c r="E14065" s="23" t="s">
        <v>4141</v>
      </c>
      <c r="F14065" s="40">
        <v>0.05</v>
      </c>
      <c r="G14065" s="25">
        <v>45915</v>
      </c>
      <c r="H14065" s="25">
        <v>2296</v>
      </c>
      <c r="I14065" s="25"/>
      <c r="J14065" s="58" t="e">
        <f>HYPERLINK("#"&amp;"Insumos"&amp;"!A"&amp;MATCH($B14065,#REF!,0),"Ins "&amp;$B14065)</f>
        <v>#REF!</v>
      </c>
      <c r="M14065" s="220"/>
    </row>
    <row r="14066" spans="1:13" ht="25.5" x14ac:dyDescent="0.2">
      <c r="A14066" s="35" t="s">
        <v>6476</v>
      </c>
      <c r="B14066" s="1" t="s">
        <v>597</v>
      </c>
      <c r="C14066" s="45" t="s">
        <v>8738</v>
      </c>
      <c r="D14066" s="23" t="s">
        <v>5534</v>
      </c>
      <c r="E14066" s="23" t="s">
        <v>8737</v>
      </c>
      <c r="F14066" s="40">
        <v>7.0000000000000001E-3</v>
      </c>
      <c r="G14066" s="25">
        <v>17302</v>
      </c>
      <c r="H14066" s="25">
        <v>121</v>
      </c>
      <c r="I14066" s="25"/>
      <c r="J14066" s="58" t="e">
        <f>HYPERLINK("#"&amp;"Insumos"&amp;"!A"&amp;MATCH($B14066,#REF!,0),"Ins "&amp;$B14066)</f>
        <v>#REF!</v>
      </c>
      <c r="M14066" s="220"/>
    </row>
    <row r="14067" spans="1:13" x14ac:dyDescent="0.2">
      <c r="A14067" s="35" t="s">
        <v>6476</v>
      </c>
      <c r="B14067" s="1" t="s">
        <v>263</v>
      </c>
      <c r="C14067" s="45" t="s">
        <v>696</v>
      </c>
      <c r="D14067" s="23" t="s">
        <v>5534</v>
      </c>
      <c r="E14067" s="23" t="s">
        <v>4140</v>
      </c>
      <c r="F14067" s="40">
        <v>7.0000000000000001E-3</v>
      </c>
      <c r="G14067" s="25">
        <v>187426</v>
      </c>
      <c r="H14067" s="25">
        <v>1312</v>
      </c>
      <c r="I14067" s="25"/>
      <c r="J14067" s="58" t="e">
        <f>HYPERLINK("#"&amp;"Insumos"&amp;"!A"&amp;MATCH($B14067,#REF!,0),"Ins "&amp;$B14067)</f>
        <v>#REF!</v>
      </c>
      <c r="M14067" s="220"/>
    </row>
    <row r="14068" spans="1:13" x14ac:dyDescent="0.2">
      <c r="A14068" s="35" t="s">
        <v>6476</v>
      </c>
      <c r="B14068" s="1" t="s">
        <v>254</v>
      </c>
      <c r="C14068" s="45" t="s">
        <v>751</v>
      </c>
      <c r="D14068" s="23" t="s">
        <v>5534</v>
      </c>
      <c r="E14068" s="23" t="s">
        <v>4141</v>
      </c>
      <c r="F14068" s="40">
        <v>0.05</v>
      </c>
      <c r="G14068" s="25">
        <v>46854</v>
      </c>
      <c r="H14068" s="25">
        <v>2343</v>
      </c>
      <c r="I14068" s="25"/>
      <c r="J14068" s="58" t="e">
        <f>HYPERLINK("#"&amp;"Insumos"&amp;"!A"&amp;MATCH($B14068,#REF!,0),"Ins "&amp;$B14068)</f>
        <v>#REF!</v>
      </c>
      <c r="M14068" s="220"/>
    </row>
    <row r="14069" spans="1:13" x14ac:dyDescent="0.2">
      <c r="A14069" s="35" t="s">
        <v>6476</v>
      </c>
      <c r="B14069" s="1" t="s">
        <v>5533</v>
      </c>
      <c r="C14069" s="45" t="s">
        <v>5892</v>
      </c>
      <c r="D14069" s="23" t="s">
        <v>977</v>
      </c>
      <c r="E14069" s="23" t="s">
        <v>4134</v>
      </c>
      <c r="F14069" s="40">
        <v>0.05</v>
      </c>
      <c r="G14069" s="25">
        <v>3623</v>
      </c>
      <c r="H14069" s="25">
        <v>181</v>
      </c>
      <c r="I14069" s="25"/>
      <c r="J14069" s="58" t="e">
        <f>HYPERLINK("#"&amp;"Insumos"&amp;"!A"&amp;MATCH($B14069,#REF!,0),"Ins "&amp;$B14069)</f>
        <v>#REF!</v>
      </c>
      <c r="M14069" s="220"/>
    </row>
    <row r="14070" spans="1:13" ht="25.5" x14ac:dyDescent="0.2">
      <c r="A14070" s="35" t="s">
        <v>6476</v>
      </c>
      <c r="B14070" s="1" t="s">
        <v>4559</v>
      </c>
      <c r="C14070" s="45" t="s">
        <v>9471</v>
      </c>
      <c r="D14070" s="23" t="s">
        <v>5751</v>
      </c>
      <c r="E14070" s="23" t="s">
        <v>4138</v>
      </c>
      <c r="F14070" s="40">
        <v>1.37E-2</v>
      </c>
      <c r="G14070" s="25">
        <v>140296</v>
      </c>
      <c r="H14070" s="25">
        <v>1922</v>
      </c>
      <c r="I14070" s="25"/>
      <c r="J14070" s="58" t="e">
        <f>HYPERLINK("#"&amp;"Insumos"&amp;"!A"&amp;MATCH($B14070,#REF!,0),"Ins "&amp;$B14070)</f>
        <v>#REF!</v>
      </c>
      <c r="M14070" s="220"/>
    </row>
    <row r="14071" spans="1:13" x14ac:dyDescent="0.2">
      <c r="A14071" s="35" t="s">
        <v>6476</v>
      </c>
      <c r="B14071" s="1" t="s">
        <v>5007</v>
      </c>
      <c r="C14071" s="45" t="s">
        <v>720</v>
      </c>
      <c r="D14071" s="23" t="s">
        <v>5751</v>
      </c>
      <c r="E14071" s="23" t="s">
        <v>4134</v>
      </c>
      <c r="F14071" s="40">
        <v>0.2</v>
      </c>
      <c r="G14071" s="25">
        <v>1897</v>
      </c>
      <c r="H14071" s="25">
        <v>379</v>
      </c>
      <c r="I14071" s="25"/>
      <c r="J14071" s="58" t="e">
        <f>HYPERLINK("#"&amp;"Insumos"&amp;"!A"&amp;MATCH($B14071,#REF!,0),"Ins "&amp;$B14071)</f>
        <v>#REF!</v>
      </c>
      <c r="M14071" s="220"/>
    </row>
    <row r="14072" spans="1:13" ht="25.5" x14ac:dyDescent="0.2">
      <c r="A14072" s="35" t="s">
        <v>6476</v>
      </c>
      <c r="B14072" s="1" t="s">
        <v>6212</v>
      </c>
      <c r="C14072" s="45" t="s">
        <v>6213</v>
      </c>
      <c r="D14072" s="23" t="s">
        <v>5751</v>
      </c>
      <c r="E14072" s="23" t="s">
        <v>467</v>
      </c>
      <c r="F14072" s="40">
        <v>3.5000000000000003E-2</v>
      </c>
      <c r="G14072" s="25">
        <v>15364</v>
      </c>
      <c r="H14072" s="25">
        <v>538</v>
      </c>
      <c r="I14072" s="25"/>
      <c r="J14072" s="58" t="e">
        <f>HYPERLINK("#"&amp;"Insumos"&amp;"!A"&amp;MATCH($B14072,#REF!,0),"Ins "&amp;$B14072)</f>
        <v>#REF!</v>
      </c>
      <c r="M14072" s="220"/>
    </row>
    <row r="14073" spans="1:13" x14ac:dyDescent="0.2">
      <c r="A14073" s="35" t="s">
        <v>6476</v>
      </c>
      <c r="B14073" s="1" t="s">
        <v>6251</v>
      </c>
      <c r="C14073" s="45" t="s">
        <v>6556</v>
      </c>
      <c r="D14073" s="23" t="s">
        <v>5751</v>
      </c>
      <c r="E14073" s="23" t="s">
        <v>464</v>
      </c>
      <c r="F14073" s="40">
        <v>1</v>
      </c>
      <c r="G14073" s="25">
        <v>15027</v>
      </c>
      <c r="H14073" s="25">
        <v>15027</v>
      </c>
      <c r="I14073" s="25"/>
      <c r="J14073" s="58" t="e">
        <f>HYPERLINK("#"&amp;"Insumos"&amp;"!A"&amp;MATCH($B14073,#REF!,0),"Ins "&amp;$B14073)</f>
        <v>#REF!</v>
      </c>
      <c r="M14073" s="220"/>
    </row>
    <row r="14074" spans="1:13" ht="63.75" x14ac:dyDescent="0.2">
      <c r="A14074" s="36" t="s">
        <v>6477</v>
      </c>
      <c r="B14074" s="26" t="s">
        <v>6816</v>
      </c>
      <c r="C14074" s="79" t="s">
        <v>6478</v>
      </c>
      <c r="D14074" s="37" t="s">
        <v>5608</v>
      </c>
      <c r="E14074" s="37" t="s">
        <v>4134</v>
      </c>
      <c r="F14074" s="41"/>
      <c r="G14074" s="27"/>
      <c r="H14074" s="27"/>
      <c r="I14074" s="27">
        <v>7178064</v>
      </c>
      <c r="M14074" s="220">
        <f t="shared" si="219"/>
        <v>9400393</v>
      </c>
    </row>
    <row r="14075" spans="1:13" ht="51" x14ac:dyDescent="0.2">
      <c r="A14075" s="35" t="s">
        <v>6477</v>
      </c>
      <c r="B14075" s="1" t="s">
        <v>6256</v>
      </c>
      <c r="C14075" s="45" t="s">
        <v>6257</v>
      </c>
      <c r="D14075" s="23" t="s">
        <v>5751</v>
      </c>
      <c r="E14075" s="23" t="s">
        <v>4134</v>
      </c>
      <c r="F14075" s="40">
        <v>1</v>
      </c>
      <c r="G14075" s="25">
        <v>7178064</v>
      </c>
      <c r="H14075" s="25">
        <v>7178064</v>
      </c>
      <c r="I14075" s="25"/>
      <c r="J14075" s="58" t="e">
        <f>HYPERLINK("#"&amp;"Insumos"&amp;"!A"&amp;MATCH($B14075,#REF!,0),"Ins "&amp;$B14075)</f>
        <v>#REF!</v>
      </c>
      <c r="M14075" s="220"/>
    </row>
    <row r="14076" spans="1:13" ht="63.75" x14ac:dyDescent="0.2">
      <c r="A14076" s="36" t="s">
        <v>6479</v>
      </c>
      <c r="B14076" s="26" t="s">
        <v>6816</v>
      </c>
      <c r="C14076" s="79" t="s">
        <v>6480</v>
      </c>
      <c r="D14076" s="37" t="s">
        <v>5608</v>
      </c>
      <c r="E14076" s="37" t="s">
        <v>4134</v>
      </c>
      <c r="F14076" s="41"/>
      <c r="G14076" s="27"/>
      <c r="H14076" s="27"/>
      <c r="I14076" s="27">
        <v>2846774</v>
      </c>
      <c r="M14076" s="220">
        <f t="shared" si="219"/>
        <v>3728135</v>
      </c>
    </row>
    <row r="14077" spans="1:13" ht="51" x14ac:dyDescent="0.2">
      <c r="A14077" s="35" t="s">
        <v>6479</v>
      </c>
      <c r="B14077" s="1" t="s">
        <v>6258</v>
      </c>
      <c r="C14077" s="45" t="s">
        <v>6259</v>
      </c>
      <c r="D14077" s="23" t="s">
        <v>5751</v>
      </c>
      <c r="E14077" s="23" t="s">
        <v>4134</v>
      </c>
      <c r="F14077" s="40">
        <v>1</v>
      </c>
      <c r="G14077" s="25">
        <v>2846774</v>
      </c>
      <c r="H14077" s="25">
        <v>2846774</v>
      </c>
      <c r="I14077" s="25"/>
      <c r="J14077" s="58" t="e">
        <f>HYPERLINK("#"&amp;"Insumos"&amp;"!A"&amp;MATCH($B14077,#REF!,0),"Ins "&amp;$B14077)</f>
        <v>#REF!</v>
      </c>
      <c r="M14077" s="220"/>
    </row>
    <row r="14078" spans="1:13" ht="63.75" x14ac:dyDescent="0.2">
      <c r="A14078" s="36" t="s">
        <v>6481</v>
      </c>
      <c r="B14078" s="26" t="s">
        <v>6816</v>
      </c>
      <c r="C14078" s="79" t="s">
        <v>6482</v>
      </c>
      <c r="D14078" s="37" t="s">
        <v>5608</v>
      </c>
      <c r="E14078" s="37" t="s">
        <v>4134</v>
      </c>
      <c r="F14078" s="41"/>
      <c r="G14078" s="27"/>
      <c r="H14078" s="27"/>
      <c r="I14078" s="27">
        <v>3113656</v>
      </c>
      <c r="M14078" s="220">
        <f t="shared" si="219"/>
        <v>4077644</v>
      </c>
    </row>
    <row r="14079" spans="1:13" ht="51" x14ac:dyDescent="0.2">
      <c r="A14079" s="35" t="s">
        <v>6481</v>
      </c>
      <c r="B14079" s="1" t="s">
        <v>6260</v>
      </c>
      <c r="C14079" s="45" t="s">
        <v>6261</v>
      </c>
      <c r="D14079" s="23" t="s">
        <v>5751</v>
      </c>
      <c r="E14079" s="23" t="s">
        <v>4134</v>
      </c>
      <c r="F14079" s="40">
        <v>1</v>
      </c>
      <c r="G14079" s="25">
        <v>3113656</v>
      </c>
      <c r="H14079" s="25">
        <v>3113656</v>
      </c>
      <c r="I14079" s="25"/>
      <c r="J14079" s="58" t="e">
        <f>HYPERLINK("#"&amp;"Insumos"&amp;"!A"&amp;MATCH($B14079,#REF!,0),"Ins "&amp;$B14079)</f>
        <v>#REF!</v>
      </c>
      <c r="M14079" s="220"/>
    </row>
    <row r="14080" spans="1:13" ht="63.75" x14ac:dyDescent="0.2">
      <c r="A14080" s="36" t="s">
        <v>6483</v>
      </c>
      <c r="B14080" s="26" t="s">
        <v>6816</v>
      </c>
      <c r="C14080" s="79" t="s">
        <v>6484</v>
      </c>
      <c r="D14080" s="37" t="s">
        <v>5608</v>
      </c>
      <c r="E14080" s="37" t="s">
        <v>4134</v>
      </c>
      <c r="F14080" s="41"/>
      <c r="G14080" s="27"/>
      <c r="H14080" s="27"/>
      <c r="I14080" s="27">
        <v>436720</v>
      </c>
      <c r="M14080" s="220">
        <f t="shared" si="219"/>
        <v>571929</v>
      </c>
    </row>
    <row r="14081" spans="1:13" ht="51" x14ac:dyDescent="0.2">
      <c r="A14081" s="35" t="s">
        <v>6483</v>
      </c>
      <c r="B14081" s="1" t="s">
        <v>6262</v>
      </c>
      <c r="C14081" s="45" t="s">
        <v>6263</v>
      </c>
      <c r="D14081" s="23" t="s">
        <v>5751</v>
      </c>
      <c r="E14081" s="23" t="s">
        <v>4134</v>
      </c>
      <c r="F14081" s="40">
        <v>1</v>
      </c>
      <c r="G14081" s="25">
        <v>436720</v>
      </c>
      <c r="H14081" s="25">
        <v>436720</v>
      </c>
      <c r="I14081" s="25"/>
      <c r="J14081" s="58" t="e">
        <f>HYPERLINK("#"&amp;"Insumos"&amp;"!A"&amp;MATCH($B14081,#REF!,0),"Ins "&amp;$B14081)</f>
        <v>#REF!</v>
      </c>
      <c r="M14081" s="220"/>
    </row>
    <row r="14082" spans="1:13" ht="63.75" x14ac:dyDescent="0.2">
      <c r="A14082" s="36" t="s">
        <v>6485</v>
      </c>
      <c r="B14082" s="26" t="s">
        <v>6816</v>
      </c>
      <c r="C14082" s="79" t="s">
        <v>6486</v>
      </c>
      <c r="D14082" s="37" t="s">
        <v>5608</v>
      </c>
      <c r="E14082" s="37" t="s">
        <v>4134</v>
      </c>
      <c r="F14082" s="41"/>
      <c r="G14082" s="27"/>
      <c r="H14082" s="27"/>
      <c r="I14082" s="27">
        <v>161750</v>
      </c>
      <c r="M14082" s="220">
        <f t="shared" si="219"/>
        <v>211828</v>
      </c>
    </row>
    <row r="14083" spans="1:13" ht="51" x14ac:dyDescent="0.2">
      <c r="A14083" s="35" t="s">
        <v>6485</v>
      </c>
      <c r="B14083" s="1" t="s">
        <v>6264</v>
      </c>
      <c r="C14083" s="45" t="s">
        <v>6265</v>
      </c>
      <c r="D14083" s="23" t="s">
        <v>5751</v>
      </c>
      <c r="E14083" s="23" t="s">
        <v>4134</v>
      </c>
      <c r="F14083" s="40">
        <v>1</v>
      </c>
      <c r="G14083" s="25">
        <v>161750</v>
      </c>
      <c r="H14083" s="25">
        <v>161750</v>
      </c>
      <c r="I14083" s="25"/>
      <c r="J14083" s="58" t="e">
        <f>HYPERLINK("#"&amp;"Insumos"&amp;"!A"&amp;MATCH($B14083,#REF!,0),"Ins "&amp;$B14083)</f>
        <v>#REF!</v>
      </c>
      <c r="M14083" s="220"/>
    </row>
    <row r="14084" spans="1:13" ht="63.75" x14ac:dyDescent="0.2">
      <c r="A14084" s="36" t="s">
        <v>6487</v>
      </c>
      <c r="B14084" s="26" t="s">
        <v>6816</v>
      </c>
      <c r="C14084" s="79" t="s">
        <v>6488</v>
      </c>
      <c r="D14084" s="37" t="s">
        <v>5608</v>
      </c>
      <c r="E14084" s="37" t="s">
        <v>4134</v>
      </c>
      <c r="F14084" s="41"/>
      <c r="G14084" s="27"/>
      <c r="H14084" s="27"/>
      <c r="I14084" s="27">
        <v>1763829</v>
      </c>
      <c r="M14084" s="220">
        <f t="shared" ref="M14084:M14136" si="220">ROUND(I14084*(1+$L$2),0)</f>
        <v>2309910</v>
      </c>
    </row>
    <row r="14085" spans="1:13" ht="51" x14ac:dyDescent="0.2">
      <c r="A14085" s="35" t="s">
        <v>6487</v>
      </c>
      <c r="B14085" s="1" t="s">
        <v>6266</v>
      </c>
      <c r="C14085" s="45" t="s">
        <v>6267</v>
      </c>
      <c r="D14085" s="23" t="s">
        <v>5751</v>
      </c>
      <c r="E14085" s="23" t="s">
        <v>4134</v>
      </c>
      <c r="F14085" s="40">
        <v>1</v>
      </c>
      <c r="G14085" s="25">
        <v>1763829</v>
      </c>
      <c r="H14085" s="25">
        <v>1763829</v>
      </c>
      <c r="I14085" s="25"/>
      <c r="J14085" s="58" t="e">
        <f>HYPERLINK("#"&amp;"Insumos"&amp;"!A"&amp;MATCH($B14085,#REF!,0),"Ins "&amp;$B14085)</f>
        <v>#REF!</v>
      </c>
      <c r="M14085" s="220"/>
    </row>
    <row r="14086" spans="1:13" ht="63.75" x14ac:dyDescent="0.2">
      <c r="A14086" s="36" t="s">
        <v>6489</v>
      </c>
      <c r="B14086" s="26" t="s">
        <v>6816</v>
      </c>
      <c r="C14086" s="79" t="s">
        <v>6490</v>
      </c>
      <c r="D14086" s="37" t="s">
        <v>5608</v>
      </c>
      <c r="E14086" s="37" t="s">
        <v>4134</v>
      </c>
      <c r="F14086" s="41"/>
      <c r="G14086" s="27"/>
      <c r="H14086" s="27"/>
      <c r="I14086" s="27">
        <v>3234968</v>
      </c>
      <c r="M14086" s="220">
        <f t="shared" si="220"/>
        <v>4236514</v>
      </c>
    </row>
    <row r="14087" spans="1:13" ht="51" x14ac:dyDescent="0.2">
      <c r="A14087" s="35" t="s">
        <v>6489</v>
      </c>
      <c r="B14087" s="1" t="s">
        <v>6268</v>
      </c>
      <c r="C14087" s="45" t="s">
        <v>6269</v>
      </c>
      <c r="D14087" s="23" t="s">
        <v>5751</v>
      </c>
      <c r="E14087" s="23" t="s">
        <v>4134</v>
      </c>
      <c r="F14087" s="40">
        <v>1</v>
      </c>
      <c r="G14087" s="25">
        <v>3234968</v>
      </c>
      <c r="H14087" s="25">
        <v>3234968</v>
      </c>
      <c r="I14087" s="25"/>
      <c r="J14087" s="58" t="e">
        <f>HYPERLINK("#"&amp;"Insumos"&amp;"!A"&amp;MATCH($B14087,#REF!,0),"Ins "&amp;$B14087)</f>
        <v>#REF!</v>
      </c>
      <c r="M14087" s="220"/>
    </row>
    <row r="14088" spans="1:13" ht="63.75" x14ac:dyDescent="0.2">
      <c r="A14088" s="36" t="s">
        <v>6491</v>
      </c>
      <c r="B14088" s="26" t="s">
        <v>6816</v>
      </c>
      <c r="C14088" s="79" t="s">
        <v>6492</v>
      </c>
      <c r="D14088" s="37" t="s">
        <v>5608</v>
      </c>
      <c r="E14088" s="37" t="s">
        <v>4134</v>
      </c>
      <c r="F14088" s="41"/>
      <c r="G14088" s="27"/>
      <c r="H14088" s="27"/>
      <c r="I14088" s="27">
        <v>646994</v>
      </c>
      <c r="M14088" s="220">
        <f t="shared" si="220"/>
        <v>847303</v>
      </c>
    </row>
    <row r="14089" spans="1:13" ht="51" x14ac:dyDescent="0.2">
      <c r="A14089" s="35" t="s">
        <v>6491</v>
      </c>
      <c r="B14089" s="1" t="s">
        <v>6270</v>
      </c>
      <c r="C14089" s="45" t="s">
        <v>6271</v>
      </c>
      <c r="D14089" s="23" t="s">
        <v>5751</v>
      </c>
      <c r="E14089" s="23" t="s">
        <v>4134</v>
      </c>
      <c r="F14089" s="40">
        <v>1</v>
      </c>
      <c r="G14089" s="25">
        <v>646994</v>
      </c>
      <c r="H14089" s="25">
        <v>646994</v>
      </c>
      <c r="I14089" s="25"/>
      <c r="J14089" s="58" t="e">
        <f>HYPERLINK("#"&amp;"Insumos"&amp;"!A"&amp;MATCH($B14089,#REF!,0),"Ins "&amp;$B14089)</f>
        <v>#REF!</v>
      </c>
      <c r="M14089" s="220"/>
    </row>
    <row r="14090" spans="1:13" ht="63.75" x14ac:dyDescent="0.2">
      <c r="A14090" s="36" t="s">
        <v>6493</v>
      </c>
      <c r="B14090" s="26" t="s">
        <v>6816</v>
      </c>
      <c r="C14090" s="79" t="s">
        <v>6494</v>
      </c>
      <c r="D14090" s="37" t="s">
        <v>5608</v>
      </c>
      <c r="E14090" s="37" t="s">
        <v>4134</v>
      </c>
      <c r="F14090" s="41"/>
      <c r="G14090" s="27"/>
      <c r="H14090" s="27"/>
      <c r="I14090" s="27">
        <v>2642853</v>
      </c>
      <c r="M14090" s="220">
        <f t="shared" si="220"/>
        <v>3461080</v>
      </c>
    </row>
    <row r="14091" spans="1:13" ht="63.75" x14ac:dyDescent="0.2">
      <c r="A14091" s="35" t="s">
        <v>6493</v>
      </c>
      <c r="B14091" s="1" t="s">
        <v>6272</v>
      </c>
      <c r="C14091" s="45" t="s">
        <v>6273</v>
      </c>
      <c r="D14091" s="23" t="s">
        <v>5751</v>
      </c>
      <c r="E14091" s="23" t="s">
        <v>4134</v>
      </c>
      <c r="F14091" s="40">
        <v>1</v>
      </c>
      <c r="G14091" s="25">
        <v>2642853</v>
      </c>
      <c r="H14091" s="25">
        <v>2642853</v>
      </c>
      <c r="I14091" s="25"/>
      <c r="J14091" s="58" t="e">
        <f>HYPERLINK("#"&amp;"Insumos"&amp;"!A"&amp;MATCH($B14091,#REF!,0),"Ins "&amp;$B14091)</f>
        <v>#REF!</v>
      </c>
      <c r="M14091" s="220"/>
    </row>
    <row r="14092" spans="1:13" ht="63.75" x14ac:dyDescent="0.2">
      <c r="A14092" s="36" t="s">
        <v>6495</v>
      </c>
      <c r="B14092" s="26" t="s">
        <v>6816</v>
      </c>
      <c r="C14092" s="79" t="s">
        <v>6496</v>
      </c>
      <c r="D14092" s="37" t="s">
        <v>5608</v>
      </c>
      <c r="E14092" s="37" t="s">
        <v>4134</v>
      </c>
      <c r="F14092" s="41"/>
      <c r="G14092" s="27"/>
      <c r="H14092" s="27"/>
      <c r="I14092" s="27">
        <v>1126465</v>
      </c>
      <c r="M14092" s="220">
        <f t="shared" si="220"/>
        <v>1475219</v>
      </c>
    </row>
    <row r="14093" spans="1:13" ht="51" x14ac:dyDescent="0.2">
      <c r="A14093" s="35" t="s">
        <v>6495</v>
      </c>
      <c r="B14093" s="1" t="s">
        <v>6274</v>
      </c>
      <c r="C14093" s="45" t="s">
        <v>6275</v>
      </c>
      <c r="D14093" s="23" t="s">
        <v>5751</v>
      </c>
      <c r="E14093" s="23" t="s">
        <v>4134</v>
      </c>
      <c r="F14093" s="40">
        <v>1</v>
      </c>
      <c r="G14093" s="25">
        <v>1126465</v>
      </c>
      <c r="H14093" s="25">
        <v>1126465</v>
      </c>
      <c r="I14093" s="25"/>
      <c r="J14093" s="58" t="e">
        <f>HYPERLINK("#"&amp;"Insumos"&amp;"!A"&amp;MATCH($B14093,#REF!,0),"Ins "&amp;$B14093)</f>
        <v>#REF!</v>
      </c>
      <c r="M14093" s="220"/>
    </row>
    <row r="14094" spans="1:13" ht="63.75" x14ac:dyDescent="0.2">
      <c r="A14094" s="36" t="s">
        <v>6497</v>
      </c>
      <c r="B14094" s="26" t="s">
        <v>6816</v>
      </c>
      <c r="C14094" s="79" t="s">
        <v>6498</v>
      </c>
      <c r="D14094" s="37" t="s">
        <v>5608</v>
      </c>
      <c r="E14094" s="37" t="s">
        <v>4134</v>
      </c>
      <c r="F14094" s="41"/>
      <c r="G14094" s="27"/>
      <c r="H14094" s="27"/>
      <c r="I14094" s="27">
        <v>2642853</v>
      </c>
      <c r="M14094" s="220">
        <f t="shared" si="220"/>
        <v>3461080</v>
      </c>
    </row>
    <row r="14095" spans="1:13" ht="63.75" x14ac:dyDescent="0.2">
      <c r="A14095" s="35" t="s">
        <v>6497</v>
      </c>
      <c r="B14095" s="1" t="s">
        <v>6272</v>
      </c>
      <c r="C14095" s="45" t="s">
        <v>6273</v>
      </c>
      <c r="D14095" s="23" t="s">
        <v>5751</v>
      </c>
      <c r="E14095" s="23" t="s">
        <v>4134</v>
      </c>
      <c r="F14095" s="40">
        <v>1</v>
      </c>
      <c r="G14095" s="25">
        <v>2642853</v>
      </c>
      <c r="H14095" s="25">
        <v>2642853</v>
      </c>
      <c r="I14095" s="25"/>
      <c r="J14095" s="58" t="e">
        <f>HYPERLINK("#"&amp;"Insumos"&amp;"!A"&amp;MATCH($B14095,#REF!,0),"Ins "&amp;$B14095)</f>
        <v>#REF!</v>
      </c>
      <c r="M14095" s="220"/>
    </row>
    <row r="14096" spans="1:13" ht="63.75" x14ac:dyDescent="0.2">
      <c r="A14096" s="36" t="s">
        <v>6499</v>
      </c>
      <c r="B14096" s="26" t="s">
        <v>6816</v>
      </c>
      <c r="C14096" s="79" t="s">
        <v>6500</v>
      </c>
      <c r="D14096" s="37" t="s">
        <v>5608</v>
      </c>
      <c r="E14096" s="37" t="s">
        <v>4134</v>
      </c>
      <c r="F14096" s="41"/>
      <c r="G14096" s="27"/>
      <c r="H14096" s="27"/>
      <c r="I14096" s="27">
        <v>3697103</v>
      </c>
      <c r="M14096" s="220">
        <f t="shared" si="220"/>
        <v>4841726</v>
      </c>
    </row>
    <row r="14097" spans="1:13" ht="63.75" x14ac:dyDescent="0.2">
      <c r="A14097" s="35" t="s">
        <v>6499</v>
      </c>
      <c r="B14097" s="1" t="s">
        <v>6276</v>
      </c>
      <c r="C14097" s="45" t="s">
        <v>6277</v>
      </c>
      <c r="D14097" s="23" t="s">
        <v>5751</v>
      </c>
      <c r="E14097" s="23" t="s">
        <v>4134</v>
      </c>
      <c r="F14097" s="40">
        <v>1</v>
      </c>
      <c r="G14097" s="25">
        <v>3697103</v>
      </c>
      <c r="H14097" s="25">
        <v>3697103</v>
      </c>
      <c r="I14097" s="25"/>
      <c r="J14097" s="58" t="e">
        <f>HYPERLINK("#"&amp;"Insumos"&amp;"!A"&amp;MATCH($B14097,#REF!,0),"Ins "&amp;$B14097)</f>
        <v>#REF!</v>
      </c>
      <c r="M14097" s="220"/>
    </row>
    <row r="14098" spans="1:13" ht="63.75" x14ac:dyDescent="0.2">
      <c r="A14098" s="36" t="s">
        <v>6501</v>
      </c>
      <c r="B14098" s="26" t="s">
        <v>6816</v>
      </c>
      <c r="C14098" s="79" t="s">
        <v>6502</v>
      </c>
      <c r="D14098" s="37" t="s">
        <v>5608</v>
      </c>
      <c r="E14098" s="37" t="s">
        <v>4134</v>
      </c>
      <c r="F14098" s="41"/>
      <c r="G14098" s="27"/>
      <c r="H14098" s="27"/>
      <c r="I14098" s="27">
        <v>2118133</v>
      </c>
      <c r="M14098" s="220">
        <f t="shared" si="220"/>
        <v>2773907</v>
      </c>
    </row>
    <row r="14099" spans="1:13" ht="51" x14ac:dyDescent="0.2">
      <c r="A14099" s="35" t="s">
        <v>6501</v>
      </c>
      <c r="B14099" s="1" t="s">
        <v>6278</v>
      </c>
      <c r="C14099" s="45" t="s">
        <v>6279</v>
      </c>
      <c r="D14099" s="23" t="s">
        <v>5751</v>
      </c>
      <c r="E14099" s="23" t="s">
        <v>4134</v>
      </c>
      <c r="F14099" s="40">
        <v>1</v>
      </c>
      <c r="G14099" s="25">
        <v>2118133</v>
      </c>
      <c r="H14099" s="25">
        <v>2118133</v>
      </c>
      <c r="I14099" s="25"/>
      <c r="J14099" s="58" t="e">
        <f>HYPERLINK("#"&amp;"Insumos"&amp;"!A"&amp;MATCH($B14099,#REF!,0),"Ins "&amp;$B14099)</f>
        <v>#REF!</v>
      </c>
      <c r="M14099" s="220"/>
    </row>
    <row r="14100" spans="1:13" ht="38.25" x14ac:dyDescent="0.2">
      <c r="A14100" s="36" t="s">
        <v>6503</v>
      </c>
      <c r="B14100" s="26" t="s">
        <v>6816</v>
      </c>
      <c r="C14100" s="79" t="s">
        <v>6504</v>
      </c>
      <c r="D14100" s="37" t="s">
        <v>5608</v>
      </c>
      <c r="E14100" s="37" t="s">
        <v>464</v>
      </c>
      <c r="F14100" s="41"/>
      <c r="G14100" s="27"/>
      <c r="H14100" s="27"/>
      <c r="I14100" s="27">
        <v>731881</v>
      </c>
      <c r="M14100" s="220">
        <f t="shared" si="220"/>
        <v>958471</v>
      </c>
    </row>
    <row r="14101" spans="1:13" x14ac:dyDescent="0.2">
      <c r="A14101" s="35" t="s">
        <v>6503</v>
      </c>
      <c r="B14101" s="1" t="s">
        <v>5575</v>
      </c>
      <c r="C14101" s="45" t="s">
        <v>974</v>
      </c>
      <c r="D14101" s="23" t="s">
        <v>5734</v>
      </c>
      <c r="E14101" s="23" t="s">
        <v>4141</v>
      </c>
      <c r="F14101" s="40">
        <v>3</v>
      </c>
      <c r="G14101" s="25">
        <v>41004</v>
      </c>
      <c r="H14101" s="25">
        <v>123012</v>
      </c>
      <c r="I14101" s="25"/>
      <c r="J14101" s="58" t="e">
        <f>HYPERLINK("#"&amp;"Insumos"&amp;"!A"&amp;MATCH($B14101,#REF!,0),"Ins "&amp;$B14101)</f>
        <v>#REF!</v>
      </c>
      <c r="M14101" s="220"/>
    </row>
    <row r="14102" spans="1:13" x14ac:dyDescent="0.2">
      <c r="A14102" s="35" t="s">
        <v>6503</v>
      </c>
      <c r="B14102" s="1" t="s">
        <v>254</v>
      </c>
      <c r="C14102" s="45" t="s">
        <v>751</v>
      </c>
      <c r="D14102" s="23" t="s">
        <v>5534</v>
      </c>
      <c r="E14102" s="23" t="s">
        <v>4141</v>
      </c>
      <c r="F14102" s="40">
        <v>0.2</v>
      </c>
      <c r="G14102" s="25">
        <v>46854</v>
      </c>
      <c r="H14102" s="25">
        <v>9371</v>
      </c>
      <c r="I14102" s="25"/>
      <c r="J14102" s="58" t="e">
        <f>HYPERLINK("#"&amp;"Insumos"&amp;"!A"&amp;MATCH($B14102,#REF!,0),"Ins "&amp;$B14102)</f>
        <v>#REF!</v>
      </c>
      <c r="M14102" s="220"/>
    </row>
    <row r="14103" spans="1:13" x14ac:dyDescent="0.2">
      <c r="A14103" s="35" t="s">
        <v>6503</v>
      </c>
      <c r="B14103" s="1" t="s">
        <v>5533</v>
      </c>
      <c r="C14103" s="45" t="s">
        <v>5892</v>
      </c>
      <c r="D14103" s="23" t="s">
        <v>977</v>
      </c>
      <c r="E14103" s="23" t="s">
        <v>4134</v>
      </c>
      <c r="F14103" s="40">
        <v>0.1</v>
      </c>
      <c r="G14103" s="25">
        <v>3623</v>
      </c>
      <c r="H14103" s="25">
        <v>362</v>
      </c>
      <c r="I14103" s="25"/>
      <c r="J14103" s="58" t="e">
        <f>HYPERLINK("#"&amp;"Insumos"&amp;"!A"&amp;MATCH($B14103,#REF!,0),"Ins "&amp;$B14103)</f>
        <v>#REF!</v>
      </c>
      <c r="M14103" s="220"/>
    </row>
    <row r="14104" spans="1:13" x14ac:dyDescent="0.2">
      <c r="A14104" s="35" t="s">
        <v>6503</v>
      </c>
      <c r="B14104" s="1" t="s">
        <v>5007</v>
      </c>
      <c r="C14104" s="45" t="s">
        <v>720</v>
      </c>
      <c r="D14104" s="23" t="s">
        <v>5751</v>
      </c>
      <c r="E14104" s="23" t="s">
        <v>4134</v>
      </c>
      <c r="F14104" s="40">
        <v>0.5</v>
      </c>
      <c r="G14104" s="25">
        <v>1897</v>
      </c>
      <c r="H14104" s="25">
        <v>949</v>
      </c>
      <c r="I14104" s="25"/>
      <c r="J14104" s="58" t="e">
        <f>HYPERLINK("#"&amp;"Insumos"&amp;"!A"&amp;MATCH($B14104,#REF!,0),"Ins "&amp;$B14104)</f>
        <v>#REF!</v>
      </c>
      <c r="M14104" s="220"/>
    </row>
    <row r="14105" spans="1:13" ht="25.5" x14ac:dyDescent="0.2">
      <c r="A14105" s="35" t="s">
        <v>6503</v>
      </c>
      <c r="B14105" s="1" t="s">
        <v>6209</v>
      </c>
      <c r="C14105" s="45" t="s">
        <v>8855</v>
      </c>
      <c r="D14105" s="23" t="s">
        <v>5751</v>
      </c>
      <c r="E14105" s="23" t="s">
        <v>4138</v>
      </c>
      <c r="F14105" s="40">
        <v>0.25</v>
      </c>
      <c r="G14105" s="25">
        <v>123656</v>
      </c>
      <c r="H14105" s="25">
        <v>30914</v>
      </c>
      <c r="I14105" s="25"/>
      <c r="J14105" s="58" t="e">
        <f>HYPERLINK("#"&amp;"Insumos"&amp;"!A"&amp;MATCH($B14105,#REF!,0),"Ins "&amp;$B14105)</f>
        <v>#REF!</v>
      </c>
      <c r="M14105" s="220"/>
    </row>
    <row r="14106" spans="1:13" x14ac:dyDescent="0.2">
      <c r="A14106" s="35" t="s">
        <v>6503</v>
      </c>
      <c r="B14106" s="1" t="s">
        <v>6316</v>
      </c>
      <c r="C14106" s="45" t="s">
        <v>6317</v>
      </c>
      <c r="D14106" s="23" t="s">
        <v>5751</v>
      </c>
      <c r="E14106" s="23" t="s">
        <v>465</v>
      </c>
      <c r="F14106" s="40">
        <v>1.1000000000000001</v>
      </c>
      <c r="G14106" s="25">
        <v>16449</v>
      </c>
      <c r="H14106" s="25">
        <v>18094</v>
      </c>
      <c r="I14106" s="25"/>
      <c r="J14106" s="58" t="e">
        <f>HYPERLINK("#"&amp;"Insumos"&amp;"!A"&amp;MATCH($B14106,#REF!,0),"Ins "&amp;$B14106)</f>
        <v>#REF!</v>
      </c>
      <c r="M14106" s="220"/>
    </row>
    <row r="14107" spans="1:13" ht="25.5" x14ac:dyDescent="0.2">
      <c r="A14107" s="35" t="s">
        <v>6503</v>
      </c>
      <c r="B14107" s="1" t="s">
        <v>6318</v>
      </c>
      <c r="C14107" s="45" t="s">
        <v>6319</v>
      </c>
      <c r="D14107" s="23" t="s">
        <v>5751</v>
      </c>
      <c r="E14107" s="23" t="s">
        <v>464</v>
      </c>
      <c r="F14107" s="40">
        <v>1</v>
      </c>
      <c r="G14107" s="25">
        <v>546929</v>
      </c>
      <c r="H14107" s="25">
        <v>546929</v>
      </c>
      <c r="I14107" s="25"/>
      <c r="J14107" s="58" t="e">
        <f>HYPERLINK("#"&amp;"Insumos"&amp;"!A"&amp;MATCH($B14107,#REF!,0),"Ins "&amp;$B14107)</f>
        <v>#REF!</v>
      </c>
      <c r="M14107" s="220"/>
    </row>
    <row r="14108" spans="1:13" x14ac:dyDescent="0.2">
      <c r="A14108" s="35" t="s">
        <v>6503</v>
      </c>
      <c r="B14108" s="1" t="s">
        <v>5195</v>
      </c>
      <c r="C14108" s="45" t="s">
        <v>462</v>
      </c>
      <c r="D14108" s="23" t="s">
        <v>5751</v>
      </c>
      <c r="E14108" s="23" t="s">
        <v>467</v>
      </c>
      <c r="F14108" s="40">
        <v>0.1</v>
      </c>
      <c r="G14108" s="25">
        <v>22500</v>
      </c>
      <c r="H14108" s="25">
        <v>2250</v>
      </c>
      <c r="I14108" s="25"/>
      <c r="J14108" s="58" t="e">
        <f>HYPERLINK("#"&amp;"Insumos"&amp;"!A"&amp;MATCH($B14108,#REF!,0),"Ins "&amp;$B14108)</f>
        <v>#REF!</v>
      </c>
      <c r="M14108" s="220"/>
    </row>
    <row r="14109" spans="1:13" ht="25.5" x14ac:dyDescent="0.2">
      <c r="A14109" s="36" t="s">
        <v>6733</v>
      </c>
      <c r="B14109" s="26" t="s">
        <v>6816</v>
      </c>
      <c r="C14109" s="79" t="s">
        <v>6734</v>
      </c>
      <c r="D14109" s="37" t="s">
        <v>5608</v>
      </c>
      <c r="E14109" s="37" t="s">
        <v>4134</v>
      </c>
      <c r="F14109" s="41"/>
      <c r="G14109" s="27"/>
      <c r="H14109" s="27"/>
      <c r="I14109" s="27">
        <v>47076</v>
      </c>
      <c r="M14109" s="220">
        <f t="shared" si="220"/>
        <v>61651</v>
      </c>
    </row>
    <row r="14110" spans="1:13" x14ac:dyDescent="0.2">
      <c r="A14110" s="35" t="s">
        <v>6733</v>
      </c>
      <c r="B14110" s="1" t="s">
        <v>5572</v>
      </c>
      <c r="C14110" s="45" t="s">
        <v>971</v>
      </c>
      <c r="D14110" s="23" t="s">
        <v>5734</v>
      </c>
      <c r="E14110" s="23" t="s">
        <v>4141</v>
      </c>
      <c r="F14110" s="40">
        <v>0.8</v>
      </c>
      <c r="G14110" s="25">
        <v>37863</v>
      </c>
      <c r="H14110" s="25">
        <v>30290</v>
      </c>
      <c r="I14110" s="25"/>
      <c r="J14110" s="58" t="e">
        <f>HYPERLINK("#"&amp;"Insumos"&amp;"!A"&amp;MATCH($B14110,#REF!,0),"Ins "&amp;$B14110)</f>
        <v>#REF!</v>
      </c>
      <c r="M14110" s="220"/>
    </row>
    <row r="14111" spans="1:13" x14ac:dyDescent="0.2">
      <c r="A14111" s="35" t="s">
        <v>6733</v>
      </c>
      <c r="B14111" s="1" t="s">
        <v>5533</v>
      </c>
      <c r="C14111" s="45" t="s">
        <v>5892</v>
      </c>
      <c r="D14111" s="23" t="s">
        <v>977</v>
      </c>
      <c r="E14111" s="23" t="s">
        <v>4134</v>
      </c>
      <c r="F14111" s="40">
        <v>1.2</v>
      </c>
      <c r="G14111" s="25">
        <v>3623</v>
      </c>
      <c r="H14111" s="25">
        <v>4348</v>
      </c>
      <c r="I14111" s="25"/>
      <c r="J14111" s="58" t="e">
        <f>HYPERLINK("#"&amp;"Insumos"&amp;"!A"&amp;MATCH($B14111,#REF!,0),"Ins "&amp;$B14111)</f>
        <v>#REF!</v>
      </c>
      <c r="M14111" s="220"/>
    </row>
    <row r="14112" spans="1:13" x14ac:dyDescent="0.2">
      <c r="A14112" s="35" t="s">
        <v>6733</v>
      </c>
      <c r="B14112" s="1" t="s">
        <v>6565</v>
      </c>
      <c r="C14112" s="45" t="s">
        <v>6566</v>
      </c>
      <c r="D14112" s="23" t="s">
        <v>5751</v>
      </c>
      <c r="E14112" s="23" t="s">
        <v>4134</v>
      </c>
      <c r="F14112" s="40">
        <v>1</v>
      </c>
      <c r="G14112" s="25">
        <v>12438</v>
      </c>
      <c r="H14112" s="25">
        <v>12438</v>
      </c>
      <c r="I14112" s="25"/>
      <c r="J14112" s="58" t="e">
        <f>HYPERLINK("#"&amp;"Insumos"&amp;"!A"&amp;MATCH($B14112,#REF!,0),"Ins "&amp;$B14112)</f>
        <v>#REF!</v>
      </c>
      <c r="M14112" s="220"/>
    </row>
    <row r="14113" spans="1:13" ht="63.75" x14ac:dyDescent="0.2">
      <c r="A14113" s="36" t="s">
        <v>6735</v>
      </c>
      <c r="B14113" s="26" t="s">
        <v>6816</v>
      </c>
      <c r="C14113" s="79" t="s">
        <v>9207</v>
      </c>
      <c r="D14113" s="37" t="s">
        <v>5608</v>
      </c>
      <c r="E14113" s="37" t="s">
        <v>464</v>
      </c>
      <c r="F14113" s="41"/>
      <c r="G14113" s="27"/>
      <c r="H14113" s="27"/>
      <c r="I14113" s="27">
        <v>264355</v>
      </c>
      <c r="M14113" s="220">
        <f t="shared" si="220"/>
        <v>346199</v>
      </c>
    </row>
    <row r="14114" spans="1:13" x14ac:dyDescent="0.2">
      <c r="A14114" s="35" t="s">
        <v>6735</v>
      </c>
      <c r="B14114" s="1" t="s">
        <v>6643</v>
      </c>
      <c r="C14114" s="45" t="s">
        <v>6644</v>
      </c>
      <c r="D14114" s="23" t="s">
        <v>5734</v>
      </c>
      <c r="E14114" s="23" t="s">
        <v>4141</v>
      </c>
      <c r="F14114" s="40">
        <v>2.6</v>
      </c>
      <c r="G14114" s="25">
        <v>45915</v>
      </c>
      <c r="H14114" s="25">
        <v>119379</v>
      </c>
      <c r="I14114" s="25"/>
      <c r="J14114" s="58" t="e">
        <f>HYPERLINK("#"&amp;"Insumos"&amp;"!A"&amp;MATCH($B14114,#REF!,0),"Ins "&amp;$B14114)</f>
        <v>#REF!</v>
      </c>
      <c r="M14114" s="220"/>
    </row>
    <row r="14115" spans="1:13" x14ac:dyDescent="0.2">
      <c r="A14115" s="35" t="s">
        <v>6735</v>
      </c>
      <c r="B14115" s="1" t="s">
        <v>263</v>
      </c>
      <c r="C14115" s="45" t="s">
        <v>696</v>
      </c>
      <c r="D14115" s="23" t="s">
        <v>5534</v>
      </c>
      <c r="E14115" s="23" t="s">
        <v>4140</v>
      </c>
      <c r="F14115" s="40">
        <v>2.2800000000000001E-2</v>
      </c>
      <c r="G14115" s="25">
        <v>187426</v>
      </c>
      <c r="H14115" s="25">
        <v>4273</v>
      </c>
      <c r="I14115" s="25"/>
      <c r="J14115" s="58" t="e">
        <f>HYPERLINK("#"&amp;"Insumos"&amp;"!A"&amp;MATCH($B14115,#REF!,0),"Ins "&amp;$B14115)</f>
        <v>#REF!</v>
      </c>
      <c r="M14115" s="220"/>
    </row>
    <row r="14116" spans="1:13" x14ac:dyDescent="0.2">
      <c r="A14116" s="35" t="s">
        <v>6735</v>
      </c>
      <c r="B14116" s="1" t="s">
        <v>254</v>
      </c>
      <c r="C14116" s="45" t="s">
        <v>751</v>
      </c>
      <c r="D14116" s="23" t="s">
        <v>5534</v>
      </c>
      <c r="E14116" s="23" t="s">
        <v>4141</v>
      </c>
      <c r="F14116" s="40">
        <v>0.7</v>
      </c>
      <c r="G14116" s="25">
        <v>46854</v>
      </c>
      <c r="H14116" s="25">
        <v>32798</v>
      </c>
      <c r="I14116" s="25"/>
      <c r="J14116" s="58" t="e">
        <f>HYPERLINK("#"&amp;"Insumos"&amp;"!A"&amp;MATCH($B14116,#REF!,0),"Ins "&amp;$B14116)</f>
        <v>#REF!</v>
      </c>
      <c r="M14116" s="220"/>
    </row>
    <row r="14117" spans="1:13" x14ac:dyDescent="0.2">
      <c r="A14117" s="35" t="s">
        <v>6735</v>
      </c>
      <c r="B14117" s="1" t="s">
        <v>5533</v>
      </c>
      <c r="C14117" s="45" t="s">
        <v>5892</v>
      </c>
      <c r="D14117" s="23" t="s">
        <v>977</v>
      </c>
      <c r="E14117" s="23" t="s">
        <v>4134</v>
      </c>
      <c r="F14117" s="40">
        <v>0.5</v>
      </c>
      <c r="G14117" s="25">
        <v>3623</v>
      </c>
      <c r="H14117" s="25">
        <v>1812</v>
      </c>
      <c r="I14117" s="25"/>
      <c r="J14117" s="58" t="e">
        <f>HYPERLINK("#"&amp;"Insumos"&amp;"!A"&amp;MATCH($B14117,#REF!,0),"Ins "&amp;$B14117)</f>
        <v>#REF!</v>
      </c>
      <c r="M14117" s="220"/>
    </row>
    <row r="14118" spans="1:13" x14ac:dyDescent="0.2">
      <c r="A14118" s="35" t="s">
        <v>6735</v>
      </c>
      <c r="B14118" s="1" t="s">
        <v>4579</v>
      </c>
      <c r="C14118" s="45" t="s">
        <v>1440</v>
      </c>
      <c r="D14118" s="23" t="s">
        <v>5751</v>
      </c>
      <c r="E14118" s="23" t="s">
        <v>4134</v>
      </c>
      <c r="F14118" s="40">
        <v>0.04</v>
      </c>
      <c r="G14118" s="25">
        <v>46696</v>
      </c>
      <c r="H14118" s="25">
        <v>1868</v>
      </c>
      <c r="I14118" s="25"/>
      <c r="J14118" s="58" t="e">
        <f>HYPERLINK("#"&amp;"Insumos"&amp;"!A"&amp;MATCH($B14118,#REF!,0),"Ins "&amp;$B14118)</f>
        <v>#REF!</v>
      </c>
      <c r="M14118" s="220"/>
    </row>
    <row r="14119" spans="1:13" x14ac:dyDescent="0.2">
      <c r="A14119" s="35" t="s">
        <v>6735</v>
      </c>
      <c r="B14119" s="1" t="s">
        <v>4580</v>
      </c>
      <c r="C14119" s="45" t="s">
        <v>1441</v>
      </c>
      <c r="D14119" s="23" t="s">
        <v>5751</v>
      </c>
      <c r="E14119" s="23" t="s">
        <v>4134</v>
      </c>
      <c r="F14119" s="40">
        <v>0.04</v>
      </c>
      <c r="G14119" s="25">
        <v>37336</v>
      </c>
      <c r="H14119" s="25">
        <v>1493</v>
      </c>
      <c r="I14119" s="25"/>
      <c r="J14119" s="58" t="e">
        <f>HYPERLINK("#"&amp;"Insumos"&amp;"!A"&amp;MATCH($B14119,#REF!,0),"Ins "&amp;$B14119)</f>
        <v>#REF!</v>
      </c>
      <c r="M14119" s="220"/>
    </row>
    <row r="14120" spans="1:13" x14ac:dyDescent="0.2">
      <c r="A14120" s="35" t="s">
        <v>6735</v>
      </c>
      <c r="B14120" s="1" t="s">
        <v>5007</v>
      </c>
      <c r="C14120" s="45" t="s">
        <v>720</v>
      </c>
      <c r="D14120" s="23" t="s">
        <v>5751</v>
      </c>
      <c r="E14120" s="23" t="s">
        <v>4134</v>
      </c>
      <c r="F14120" s="40">
        <v>0.27</v>
      </c>
      <c r="G14120" s="25">
        <v>1897</v>
      </c>
      <c r="H14120" s="25">
        <v>512</v>
      </c>
      <c r="I14120" s="25"/>
      <c r="J14120" s="58" t="e">
        <f>HYPERLINK("#"&amp;"Insumos"&amp;"!A"&amp;MATCH($B14120,#REF!,0),"Ins "&amp;$B14120)</f>
        <v>#REF!</v>
      </c>
      <c r="M14120" s="220"/>
    </row>
    <row r="14121" spans="1:13" ht="25.5" x14ac:dyDescent="0.2">
      <c r="A14121" s="35" t="s">
        <v>6735</v>
      </c>
      <c r="B14121" s="1" t="s">
        <v>6209</v>
      </c>
      <c r="C14121" s="45" t="s">
        <v>8855</v>
      </c>
      <c r="D14121" s="23" t="s">
        <v>5751</v>
      </c>
      <c r="E14121" s="23" t="s">
        <v>4138</v>
      </c>
      <c r="F14121" s="40">
        <v>6.25E-2</v>
      </c>
      <c r="G14121" s="25">
        <v>123656</v>
      </c>
      <c r="H14121" s="25">
        <v>7729</v>
      </c>
      <c r="I14121" s="25"/>
      <c r="J14121" s="58" t="e">
        <f>HYPERLINK("#"&amp;"Insumos"&amp;"!A"&amp;MATCH($B14121,#REF!,0),"Ins "&amp;$B14121)</f>
        <v>#REF!</v>
      </c>
      <c r="M14121" s="220"/>
    </row>
    <row r="14122" spans="1:13" x14ac:dyDescent="0.2">
      <c r="A14122" s="35" t="s">
        <v>6735</v>
      </c>
      <c r="B14122" s="1" t="s">
        <v>6340</v>
      </c>
      <c r="C14122" s="45" t="s">
        <v>6341</v>
      </c>
      <c r="D14122" s="23" t="s">
        <v>5751</v>
      </c>
      <c r="E14122" s="23" t="s">
        <v>4134</v>
      </c>
      <c r="F14122" s="40">
        <v>4</v>
      </c>
      <c r="G14122" s="25">
        <v>624</v>
      </c>
      <c r="H14122" s="25">
        <v>2496</v>
      </c>
      <c r="I14122" s="25"/>
      <c r="J14122" s="58" t="e">
        <f>HYPERLINK("#"&amp;"Insumos"&amp;"!A"&amp;MATCH($B14122,#REF!,0),"Ins "&amp;$B14122)</f>
        <v>#REF!</v>
      </c>
      <c r="M14122" s="220"/>
    </row>
    <row r="14123" spans="1:13" x14ac:dyDescent="0.2">
      <c r="A14123" s="35" t="s">
        <v>6735</v>
      </c>
      <c r="B14123" s="1" t="s">
        <v>5394</v>
      </c>
      <c r="C14123" s="45" t="s">
        <v>250</v>
      </c>
      <c r="D14123" s="23" t="s">
        <v>5751</v>
      </c>
      <c r="E14123" s="23" t="s">
        <v>467</v>
      </c>
      <c r="F14123" s="40">
        <v>0.6</v>
      </c>
      <c r="G14123" s="25">
        <v>5949</v>
      </c>
      <c r="H14123" s="25">
        <v>3569</v>
      </c>
      <c r="I14123" s="25"/>
      <c r="J14123" s="58" t="e">
        <f>HYPERLINK("#"&amp;"Insumos"&amp;"!A"&amp;MATCH($B14123,#REF!,0),"Ins "&amp;$B14123)</f>
        <v>#REF!</v>
      </c>
      <c r="M14123" s="220"/>
    </row>
    <row r="14124" spans="1:13" ht="25.5" x14ac:dyDescent="0.2">
      <c r="A14124" s="35" t="s">
        <v>6735</v>
      </c>
      <c r="B14124" s="1" t="s">
        <v>5194</v>
      </c>
      <c r="C14124" s="45" t="s">
        <v>1219</v>
      </c>
      <c r="D14124" s="23" t="s">
        <v>5751</v>
      </c>
      <c r="E14124" s="23" t="s">
        <v>467</v>
      </c>
      <c r="F14124" s="40">
        <v>0.05</v>
      </c>
      <c r="G14124" s="25">
        <v>22500</v>
      </c>
      <c r="H14124" s="25">
        <v>1125</v>
      </c>
      <c r="I14124" s="25"/>
      <c r="J14124" s="58" t="e">
        <f>HYPERLINK("#"&amp;"Insumos"&amp;"!A"&amp;MATCH($B14124,#REF!,0),"Ins "&amp;$B14124)</f>
        <v>#REF!</v>
      </c>
      <c r="M14124" s="220"/>
    </row>
    <row r="14125" spans="1:13" ht="25.5" x14ac:dyDescent="0.2">
      <c r="A14125" s="35" t="s">
        <v>6735</v>
      </c>
      <c r="B14125" s="1" t="s">
        <v>4812</v>
      </c>
      <c r="C14125" s="45" t="s">
        <v>11926</v>
      </c>
      <c r="D14125" s="23" t="s">
        <v>5751</v>
      </c>
      <c r="E14125" s="23" t="s">
        <v>287</v>
      </c>
      <c r="F14125" s="40">
        <v>3.5</v>
      </c>
      <c r="G14125" s="25">
        <v>24943</v>
      </c>
      <c r="H14125" s="25">
        <v>87301</v>
      </c>
      <c r="I14125" s="25"/>
      <c r="J14125" s="58" t="e">
        <f>HYPERLINK("#"&amp;"Insumos"&amp;"!A"&amp;MATCH($B14125,#REF!,0),"Ins "&amp;$B14125)</f>
        <v>#REF!</v>
      </c>
      <c r="M14125" s="220"/>
    </row>
    <row r="14126" spans="1:13" ht="89.25" x14ac:dyDescent="0.2">
      <c r="A14126" s="36" t="s">
        <v>6736</v>
      </c>
      <c r="B14126" s="26" t="s">
        <v>6816</v>
      </c>
      <c r="C14126" s="79" t="s">
        <v>6737</v>
      </c>
      <c r="D14126" s="37" t="s">
        <v>5608</v>
      </c>
      <c r="E14126" s="37" t="s">
        <v>465</v>
      </c>
      <c r="F14126" s="41"/>
      <c r="G14126" s="27"/>
      <c r="H14126" s="27"/>
      <c r="I14126" s="27">
        <v>379234</v>
      </c>
      <c r="M14126" s="220">
        <f t="shared" si="220"/>
        <v>496645</v>
      </c>
    </row>
    <row r="14127" spans="1:13" ht="76.5" x14ac:dyDescent="0.2">
      <c r="A14127" s="35" t="s">
        <v>6736</v>
      </c>
      <c r="B14127" s="1" t="s">
        <v>6583</v>
      </c>
      <c r="C14127" s="45" t="s">
        <v>6584</v>
      </c>
      <c r="D14127" s="23" t="s">
        <v>5751</v>
      </c>
      <c r="E14127" s="23" t="s">
        <v>465</v>
      </c>
      <c r="F14127" s="40">
        <v>1</v>
      </c>
      <c r="G14127" s="25">
        <v>379234</v>
      </c>
      <c r="H14127" s="25">
        <v>379234</v>
      </c>
      <c r="I14127" s="25"/>
      <c r="J14127" s="58" t="e">
        <f>HYPERLINK("#"&amp;"Insumos"&amp;"!A"&amp;MATCH($B14127,#REF!,0),"Ins "&amp;$B14127)</f>
        <v>#REF!</v>
      </c>
      <c r="M14127" s="220"/>
    </row>
    <row r="14128" spans="1:13" ht="51" x14ac:dyDescent="0.2">
      <c r="A14128" s="36" t="s">
        <v>6738</v>
      </c>
      <c r="B14128" s="26" t="s">
        <v>6816</v>
      </c>
      <c r="C14128" s="79" t="s">
        <v>6586</v>
      </c>
      <c r="D14128" s="37" t="s">
        <v>5608</v>
      </c>
      <c r="E14128" s="37" t="s">
        <v>465</v>
      </c>
      <c r="F14128" s="41"/>
      <c r="G14128" s="27"/>
      <c r="H14128" s="27"/>
      <c r="I14128" s="27">
        <v>749216</v>
      </c>
      <c r="M14128" s="220">
        <f t="shared" si="220"/>
        <v>981173</v>
      </c>
    </row>
    <row r="14129" spans="1:13" ht="51" x14ac:dyDescent="0.2">
      <c r="A14129" s="35" t="s">
        <v>6738</v>
      </c>
      <c r="B14129" s="1" t="s">
        <v>6585</v>
      </c>
      <c r="C14129" s="45" t="s">
        <v>6586</v>
      </c>
      <c r="D14129" s="23" t="s">
        <v>5751</v>
      </c>
      <c r="E14129" s="23" t="s">
        <v>465</v>
      </c>
      <c r="F14129" s="40">
        <v>1</v>
      </c>
      <c r="G14129" s="25">
        <v>749216</v>
      </c>
      <c r="H14129" s="25">
        <v>749216</v>
      </c>
      <c r="I14129" s="25"/>
      <c r="J14129" s="58" t="e">
        <f>HYPERLINK("#"&amp;"Insumos"&amp;"!A"&amp;MATCH($B14129,#REF!,0),"Ins "&amp;$B14129)</f>
        <v>#REF!</v>
      </c>
      <c r="M14129" s="220"/>
    </row>
    <row r="14130" spans="1:13" ht="63.75" x14ac:dyDescent="0.2">
      <c r="A14130" s="36" t="s">
        <v>6739</v>
      </c>
      <c r="B14130" s="26" t="s">
        <v>6816</v>
      </c>
      <c r="C14130" s="79" t="s">
        <v>12000</v>
      </c>
      <c r="D14130" s="37" t="s">
        <v>5608</v>
      </c>
      <c r="E14130" s="37" t="s">
        <v>464</v>
      </c>
      <c r="F14130" s="41"/>
      <c r="G14130" s="27"/>
      <c r="H14130" s="27"/>
      <c r="I14130" s="27">
        <v>67600</v>
      </c>
      <c r="M14130" s="220">
        <f t="shared" si="220"/>
        <v>88529</v>
      </c>
    </row>
    <row r="14131" spans="1:13" ht="63.75" x14ac:dyDescent="0.2">
      <c r="A14131" s="35" t="s">
        <v>6739</v>
      </c>
      <c r="B14131" s="1" t="s">
        <v>6587</v>
      </c>
      <c r="C14131" s="45" t="s">
        <v>12000</v>
      </c>
      <c r="D14131" s="23" t="s">
        <v>5751</v>
      </c>
      <c r="E14131" s="23" t="s">
        <v>464</v>
      </c>
      <c r="F14131" s="40">
        <v>1</v>
      </c>
      <c r="G14131" s="25">
        <v>67600</v>
      </c>
      <c r="H14131" s="25">
        <v>67600</v>
      </c>
      <c r="I14131" s="25"/>
      <c r="J14131" s="58" t="e">
        <f>HYPERLINK("#"&amp;"Insumos"&amp;"!A"&amp;MATCH($B14131,#REF!,0),"Ins "&amp;$B14131)</f>
        <v>#REF!</v>
      </c>
      <c r="M14131" s="220"/>
    </row>
    <row r="14132" spans="1:13" ht="89.25" x14ac:dyDescent="0.2">
      <c r="A14132" s="36" t="s">
        <v>7051</v>
      </c>
      <c r="B14132" s="26" t="s">
        <v>6816</v>
      </c>
      <c r="C14132" s="79" t="s">
        <v>6852</v>
      </c>
      <c r="D14132" s="37" t="s">
        <v>5608</v>
      </c>
      <c r="E14132" s="37" t="s">
        <v>465</v>
      </c>
      <c r="F14132" s="41"/>
      <c r="G14132" s="27"/>
      <c r="H14132" s="27"/>
      <c r="I14132" s="27">
        <v>404896</v>
      </c>
      <c r="M14132" s="220">
        <f t="shared" si="220"/>
        <v>530252</v>
      </c>
    </row>
    <row r="14133" spans="1:13" ht="89.25" x14ac:dyDescent="0.2">
      <c r="A14133" s="35" t="s">
        <v>7051</v>
      </c>
      <c r="B14133" s="1" t="s">
        <v>6851</v>
      </c>
      <c r="C14133" s="45" t="s">
        <v>6852</v>
      </c>
      <c r="D14133" s="23" t="s">
        <v>5751</v>
      </c>
      <c r="E14133" s="23" t="s">
        <v>465</v>
      </c>
      <c r="F14133" s="40">
        <v>1</v>
      </c>
      <c r="G14133" s="25">
        <v>404896</v>
      </c>
      <c r="H14133" s="25">
        <v>404896</v>
      </c>
      <c r="I14133" s="25"/>
      <c r="J14133" s="58" t="e">
        <f>HYPERLINK("#"&amp;"Insumos"&amp;"!A"&amp;MATCH($B14133,#REF!,0),"Ins "&amp;$B14133)</f>
        <v>#REF!</v>
      </c>
      <c r="M14133" s="220"/>
    </row>
    <row r="14134" spans="1:13" ht="25.5" x14ac:dyDescent="0.2">
      <c r="A14134" s="36" t="s">
        <v>7052</v>
      </c>
      <c r="B14134" s="26" t="s">
        <v>6816</v>
      </c>
      <c r="C14134" s="79" t="s">
        <v>7053</v>
      </c>
      <c r="D14134" s="37" t="s">
        <v>5608</v>
      </c>
      <c r="E14134" s="37" t="s">
        <v>4134</v>
      </c>
      <c r="F14134" s="41"/>
      <c r="G14134" s="27"/>
      <c r="H14134" s="27"/>
      <c r="I14134" s="27">
        <v>1205312</v>
      </c>
      <c r="M14134" s="220">
        <f t="shared" si="220"/>
        <v>1578477</v>
      </c>
    </row>
    <row r="14135" spans="1:13" ht="25.5" x14ac:dyDescent="0.2">
      <c r="A14135" s="35" t="s">
        <v>7052</v>
      </c>
      <c r="B14135" s="1" t="s">
        <v>6853</v>
      </c>
      <c r="C14135" s="45" t="s">
        <v>6854</v>
      </c>
      <c r="D14135" s="23" t="s">
        <v>5751</v>
      </c>
      <c r="E14135" s="23" t="s">
        <v>4134</v>
      </c>
      <c r="F14135" s="40">
        <v>1</v>
      </c>
      <c r="G14135" s="25">
        <v>1205312</v>
      </c>
      <c r="H14135" s="25">
        <v>1205312</v>
      </c>
      <c r="I14135" s="25"/>
      <c r="J14135" s="58" t="e">
        <f>HYPERLINK("#"&amp;"Insumos"&amp;"!A"&amp;MATCH($B14135,#REF!,0),"Ins "&amp;$B14135)</f>
        <v>#REF!</v>
      </c>
      <c r="M14135" s="220"/>
    </row>
    <row r="14136" spans="1:13" ht="25.5" x14ac:dyDescent="0.2">
      <c r="A14136" s="36" t="s">
        <v>7054</v>
      </c>
      <c r="B14136" s="26" t="s">
        <v>6816</v>
      </c>
      <c r="C14136" s="79" t="s">
        <v>7055</v>
      </c>
      <c r="D14136" s="37" t="s">
        <v>5608</v>
      </c>
      <c r="E14136" s="37" t="s">
        <v>465</v>
      </c>
      <c r="F14136" s="41"/>
      <c r="G14136" s="27"/>
      <c r="H14136" s="27"/>
      <c r="I14136" s="27">
        <v>658509</v>
      </c>
      <c r="M14136" s="220">
        <f t="shared" si="220"/>
        <v>862383</v>
      </c>
    </row>
    <row r="14137" spans="1:13" x14ac:dyDescent="0.2">
      <c r="A14137" s="35" t="s">
        <v>7054</v>
      </c>
      <c r="B14137" s="1" t="s">
        <v>5578</v>
      </c>
      <c r="C14137" s="45" t="s">
        <v>1015</v>
      </c>
      <c r="D14137" s="23" t="s">
        <v>5734</v>
      </c>
      <c r="E14137" s="23" t="s">
        <v>4141</v>
      </c>
      <c r="F14137" s="40">
        <v>3.5</v>
      </c>
      <c r="G14137" s="25">
        <v>52425</v>
      </c>
      <c r="H14137" s="25">
        <v>183488</v>
      </c>
      <c r="I14137" s="25"/>
      <c r="J14137" s="58" t="e">
        <f>HYPERLINK("#"&amp;"Insumos"&amp;"!A"&amp;MATCH($B14137,#REF!,0),"Ins "&amp;$B14137)</f>
        <v>#REF!</v>
      </c>
      <c r="M14137" s="220"/>
    </row>
    <row r="14138" spans="1:13" ht="25.5" x14ac:dyDescent="0.2">
      <c r="A14138" s="35" t="s">
        <v>7054</v>
      </c>
      <c r="B14138" s="1" t="s">
        <v>597</v>
      </c>
      <c r="C14138" s="45" t="s">
        <v>8738</v>
      </c>
      <c r="D14138" s="23" t="s">
        <v>5534</v>
      </c>
      <c r="E14138" s="23" t="s">
        <v>8737</v>
      </c>
      <c r="F14138" s="40">
        <v>0.8</v>
      </c>
      <c r="G14138" s="25">
        <v>17302</v>
      </c>
      <c r="H14138" s="25">
        <v>13842</v>
      </c>
      <c r="I14138" s="25"/>
      <c r="J14138" s="58" t="e">
        <f>HYPERLINK("#"&amp;"Insumos"&amp;"!A"&amp;MATCH($B14138,#REF!,0),"Ins "&amp;$B14138)</f>
        <v>#REF!</v>
      </c>
      <c r="M14138" s="220"/>
    </row>
    <row r="14139" spans="1:13" x14ac:dyDescent="0.2">
      <c r="A14139" s="35" t="s">
        <v>7054</v>
      </c>
      <c r="B14139" s="1" t="s">
        <v>263</v>
      </c>
      <c r="C14139" s="45" t="s">
        <v>696</v>
      </c>
      <c r="D14139" s="23" t="s">
        <v>5534</v>
      </c>
      <c r="E14139" s="23" t="s">
        <v>4140</v>
      </c>
      <c r="F14139" s="40">
        <v>0.01</v>
      </c>
      <c r="G14139" s="25">
        <v>187426</v>
      </c>
      <c r="H14139" s="25">
        <v>1874</v>
      </c>
      <c r="I14139" s="25"/>
      <c r="J14139" s="58" t="e">
        <f>HYPERLINK("#"&amp;"Insumos"&amp;"!A"&amp;MATCH($B14139,#REF!,0),"Ins "&amp;$B14139)</f>
        <v>#REF!</v>
      </c>
      <c r="M14139" s="220"/>
    </row>
    <row r="14140" spans="1:13" x14ac:dyDescent="0.2">
      <c r="A14140" s="35" t="s">
        <v>7054</v>
      </c>
      <c r="B14140" s="1" t="s">
        <v>5533</v>
      </c>
      <c r="C14140" s="45" t="s">
        <v>5892</v>
      </c>
      <c r="D14140" s="23" t="s">
        <v>977</v>
      </c>
      <c r="E14140" s="23" t="s">
        <v>4134</v>
      </c>
      <c r="F14140" s="40">
        <v>1</v>
      </c>
      <c r="G14140" s="25">
        <v>3623</v>
      </c>
      <c r="H14140" s="25">
        <v>3623</v>
      </c>
      <c r="I14140" s="25"/>
      <c r="J14140" s="58" t="e">
        <f>HYPERLINK("#"&amp;"Insumos"&amp;"!A"&amp;MATCH($B14140,#REF!,0),"Ins "&amp;$B14140)</f>
        <v>#REF!</v>
      </c>
      <c r="M14140" s="220"/>
    </row>
    <row r="14141" spans="1:13" x14ac:dyDescent="0.2">
      <c r="A14141" s="35" t="s">
        <v>7054</v>
      </c>
      <c r="B14141" s="1" t="s">
        <v>5007</v>
      </c>
      <c r="C14141" s="45" t="s">
        <v>720</v>
      </c>
      <c r="D14141" s="23" t="s">
        <v>5751</v>
      </c>
      <c r="E14141" s="23" t="s">
        <v>4134</v>
      </c>
      <c r="F14141" s="40">
        <v>3</v>
      </c>
      <c r="G14141" s="25">
        <v>1897</v>
      </c>
      <c r="H14141" s="25">
        <v>5691</v>
      </c>
      <c r="I14141" s="25"/>
      <c r="J14141" s="58" t="e">
        <f>HYPERLINK("#"&amp;"Insumos"&amp;"!A"&amp;MATCH($B14141,#REF!,0),"Ins "&amp;$B14141)</f>
        <v>#REF!</v>
      </c>
      <c r="M14141" s="220"/>
    </row>
    <row r="14142" spans="1:13" x14ac:dyDescent="0.2">
      <c r="A14142" s="35" t="s">
        <v>7054</v>
      </c>
      <c r="B14142" s="1" t="s">
        <v>5863</v>
      </c>
      <c r="C14142" s="45" t="s">
        <v>5864</v>
      </c>
      <c r="D14142" s="23" t="s">
        <v>5751</v>
      </c>
      <c r="E14142" s="23" t="s">
        <v>464</v>
      </c>
      <c r="F14142" s="40">
        <v>1.43</v>
      </c>
      <c r="G14142" s="25">
        <v>9226</v>
      </c>
      <c r="H14142" s="25">
        <v>13193</v>
      </c>
      <c r="I14142" s="25"/>
      <c r="J14142" s="58" t="e">
        <f>HYPERLINK("#"&amp;"Insumos"&amp;"!A"&amp;MATCH($B14142,#REF!,0),"Ins "&amp;$B14142)</f>
        <v>#REF!</v>
      </c>
      <c r="M14142" s="220"/>
    </row>
    <row r="14143" spans="1:13" x14ac:dyDescent="0.2">
      <c r="A14143" s="35" t="s">
        <v>7054</v>
      </c>
      <c r="B14143" s="1" t="s">
        <v>5865</v>
      </c>
      <c r="C14143" s="45" t="s">
        <v>5866</v>
      </c>
      <c r="D14143" s="23" t="s">
        <v>5751</v>
      </c>
      <c r="E14143" s="23" t="s">
        <v>464</v>
      </c>
      <c r="F14143" s="40">
        <v>1.08</v>
      </c>
      <c r="G14143" s="25">
        <v>9226</v>
      </c>
      <c r="H14143" s="25">
        <v>9964</v>
      </c>
      <c r="I14143" s="25"/>
      <c r="J14143" s="58" t="e">
        <f>HYPERLINK("#"&amp;"Insumos"&amp;"!A"&amp;MATCH($B14143,#REF!,0),"Ins "&amp;$B14143)</f>
        <v>#REF!</v>
      </c>
      <c r="M14143" s="220"/>
    </row>
    <row r="14144" spans="1:13" x14ac:dyDescent="0.2">
      <c r="A14144" s="35" t="s">
        <v>7054</v>
      </c>
      <c r="B14144" s="1" t="s">
        <v>5867</v>
      </c>
      <c r="C14144" s="45" t="s">
        <v>5868</v>
      </c>
      <c r="D14144" s="23" t="s">
        <v>5751</v>
      </c>
      <c r="E14144" s="23" t="s">
        <v>464</v>
      </c>
      <c r="F14144" s="40">
        <v>6.08</v>
      </c>
      <c r="G14144" s="25">
        <v>16181</v>
      </c>
      <c r="H14144" s="25">
        <v>98380</v>
      </c>
      <c r="I14144" s="25"/>
      <c r="J14144" s="58" t="e">
        <f>HYPERLINK("#"&amp;"Insumos"&amp;"!A"&amp;MATCH($B14144,#REF!,0),"Ins "&amp;$B14144)</f>
        <v>#REF!</v>
      </c>
      <c r="M14144" s="220"/>
    </row>
    <row r="14145" spans="1:13" x14ac:dyDescent="0.2">
      <c r="A14145" s="35" t="s">
        <v>7054</v>
      </c>
      <c r="B14145" s="1" t="s">
        <v>5869</v>
      </c>
      <c r="C14145" s="45" t="s">
        <v>5870</v>
      </c>
      <c r="D14145" s="23" t="s">
        <v>5751</v>
      </c>
      <c r="E14145" s="23" t="s">
        <v>464</v>
      </c>
      <c r="F14145" s="40">
        <v>1.79</v>
      </c>
      <c r="G14145" s="25">
        <v>12137</v>
      </c>
      <c r="H14145" s="25">
        <v>21725</v>
      </c>
      <c r="I14145" s="25"/>
      <c r="J14145" s="58" t="e">
        <f>HYPERLINK("#"&amp;"Insumos"&amp;"!A"&amp;MATCH($B14145,#REF!,0),"Ins "&amp;$B14145)</f>
        <v>#REF!</v>
      </c>
      <c r="M14145" s="220"/>
    </row>
    <row r="14146" spans="1:13" x14ac:dyDescent="0.2">
      <c r="A14146" s="35" t="s">
        <v>7054</v>
      </c>
      <c r="B14146" s="1" t="s">
        <v>5871</v>
      </c>
      <c r="C14146" s="45" t="s">
        <v>5872</v>
      </c>
      <c r="D14146" s="23" t="s">
        <v>5751</v>
      </c>
      <c r="E14146" s="23" t="s">
        <v>464</v>
      </c>
      <c r="F14146" s="40">
        <v>2.15</v>
      </c>
      <c r="G14146" s="25">
        <v>11005</v>
      </c>
      <c r="H14146" s="25">
        <v>23661</v>
      </c>
      <c r="I14146" s="25"/>
      <c r="J14146" s="58" t="e">
        <f>HYPERLINK("#"&amp;"Insumos"&amp;"!A"&amp;MATCH($B14146,#REF!,0),"Ins "&amp;$B14146)</f>
        <v>#REF!</v>
      </c>
      <c r="M14146" s="220"/>
    </row>
    <row r="14147" spans="1:13" x14ac:dyDescent="0.2">
      <c r="A14147" s="35" t="s">
        <v>7054</v>
      </c>
      <c r="B14147" s="1" t="s">
        <v>5873</v>
      </c>
      <c r="C14147" s="45" t="s">
        <v>5874</v>
      </c>
      <c r="D14147" s="23" t="s">
        <v>5751</v>
      </c>
      <c r="E14147" s="23" t="s">
        <v>4134</v>
      </c>
      <c r="F14147" s="40">
        <v>2.86</v>
      </c>
      <c r="G14147" s="25">
        <v>2428</v>
      </c>
      <c r="H14147" s="25">
        <v>6944</v>
      </c>
      <c r="I14147" s="25"/>
      <c r="J14147" s="58" t="e">
        <f>HYPERLINK("#"&amp;"Insumos"&amp;"!A"&amp;MATCH($B14147,#REF!,0),"Ins "&amp;$B14147)</f>
        <v>#REF!</v>
      </c>
      <c r="M14147" s="220"/>
    </row>
    <row r="14148" spans="1:13" x14ac:dyDescent="0.2">
      <c r="A14148" s="35" t="s">
        <v>7054</v>
      </c>
      <c r="B14148" s="1" t="s">
        <v>5877</v>
      </c>
      <c r="C14148" s="45" t="s">
        <v>8906</v>
      </c>
      <c r="D14148" s="23" t="s">
        <v>5751</v>
      </c>
      <c r="E14148" s="23" t="s">
        <v>4134</v>
      </c>
      <c r="F14148" s="40">
        <v>0.18</v>
      </c>
      <c r="G14148" s="25">
        <v>25896</v>
      </c>
      <c r="H14148" s="25">
        <v>4661</v>
      </c>
      <c r="I14148" s="25"/>
      <c r="J14148" s="58" t="e">
        <f>HYPERLINK("#"&amp;"Insumos"&amp;"!A"&amp;MATCH($B14148,#REF!,0),"Ins "&amp;$B14148)</f>
        <v>#REF!</v>
      </c>
      <c r="M14148" s="220"/>
    </row>
    <row r="14149" spans="1:13" x14ac:dyDescent="0.2">
      <c r="A14149" s="35" t="s">
        <v>7054</v>
      </c>
      <c r="B14149" s="1" t="s">
        <v>5879</v>
      </c>
      <c r="C14149" s="45" t="s">
        <v>5880</v>
      </c>
      <c r="D14149" s="23" t="s">
        <v>5751</v>
      </c>
      <c r="E14149" s="23" t="s">
        <v>4134</v>
      </c>
      <c r="F14149" s="40">
        <v>17.86</v>
      </c>
      <c r="G14149" s="25">
        <v>49</v>
      </c>
      <c r="H14149" s="25">
        <v>875</v>
      </c>
      <c r="I14149" s="25"/>
      <c r="J14149" s="58" t="e">
        <f>HYPERLINK("#"&amp;"Insumos"&amp;"!A"&amp;MATCH($B14149,#REF!,0),"Ins "&amp;$B14149)</f>
        <v>#REF!</v>
      </c>
      <c r="M14149" s="220"/>
    </row>
    <row r="14150" spans="1:13" x14ac:dyDescent="0.2">
      <c r="A14150" s="35" t="s">
        <v>7054</v>
      </c>
      <c r="B14150" s="1" t="s">
        <v>5881</v>
      </c>
      <c r="C14150" s="45" t="s">
        <v>5882</v>
      </c>
      <c r="D14150" s="23" t="s">
        <v>5751</v>
      </c>
      <c r="E14150" s="23" t="s">
        <v>4134</v>
      </c>
      <c r="F14150" s="40">
        <v>35.72</v>
      </c>
      <c r="G14150" s="25">
        <v>49</v>
      </c>
      <c r="H14150" s="25">
        <v>1750</v>
      </c>
      <c r="I14150" s="25"/>
      <c r="J14150" s="58" t="e">
        <f>HYPERLINK("#"&amp;"Insumos"&amp;"!A"&amp;MATCH($B14150,#REF!,0),"Ins "&amp;$B14150)</f>
        <v>#REF!</v>
      </c>
      <c r="M14150" s="220"/>
    </row>
    <row r="14151" spans="1:13" x14ac:dyDescent="0.2">
      <c r="A14151" s="35" t="s">
        <v>7054</v>
      </c>
      <c r="B14151" s="1" t="s">
        <v>5883</v>
      </c>
      <c r="C14151" s="45" t="s">
        <v>5884</v>
      </c>
      <c r="D14151" s="23" t="s">
        <v>5751</v>
      </c>
      <c r="E14151" s="23" t="s">
        <v>4134</v>
      </c>
      <c r="F14151" s="40">
        <v>10.72</v>
      </c>
      <c r="G14151" s="25">
        <v>49</v>
      </c>
      <c r="H14151" s="25">
        <v>525</v>
      </c>
      <c r="I14151" s="25"/>
      <c r="J14151" s="58" t="e">
        <f>HYPERLINK("#"&amp;"Insumos"&amp;"!A"&amp;MATCH($B14151,#REF!,0),"Ins "&amp;$B14151)</f>
        <v>#REF!</v>
      </c>
      <c r="M14151" s="220"/>
    </row>
    <row r="14152" spans="1:13" x14ac:dyDescent="0.2">
      <c r="A14152" s="35" t="s">
        <v>7054</v>
      </c>
      <c r="B14152" s="1" t="s">
        <v>5885</v>
      </c>
      <c r="C14152" s="45" t="s">
        <v>5886</v>
      </c>
      <c r="D14152" s="23" t="s">
        <v>5751</v>
      </c>
      <c r="E14152" s="23" t="s">
        <v>4134</v>
      </c>
      <c r="F14152" s="40">
        <v>12.15</v>
      </c>
      <c r="G14152" s="25">
        <v>1940</v>
      </c>
      <c r="H14152" s="25">
        <v>23571</v>
      </c>
      <c r="I14152" s="25"/>
      <c r="J14152" s="58" t="e">
        <f>HYPERLINK("#"&amp;"Insumos"&amp;"!A"&amp;MATCH($B14152,#REF!,0),"Ins "&amp;$B14152)</f>
        <v>#REF!</v>
      </c>
      <c r="M14152" s="220"/>
    </row>
    <row r="14153" spans="1:13" x14ac:dyDescent="0.2">
      <c r="A14153" s="35" t="s">
        <v>7054</v>
      </c>
      <c r="B14153" s="1" t="s">
        <v>5887</v>
      </c>
      <c r="C14153" s="45" t="s">
        <v>5888</v>
      </c>
      <c r="D14153" s="23" t="s">
        <v>5751</v>
      </c>
      <c r="E14153" s="23" t="s">
        <v>465</v>
      </c>
      <c r="F14153" s="40">
        <v>1.1000000000000001</v>
      </c>
      <c r="G14153" s="25">
        <v>222493</v>
      </c>
      <c r="H14153" s="25">
        <v>244742</v>
      </c>
      <c r="I14153" s="25"/>
      <c r="J14153" s="58" t="e">
        <f>HYPERLINK("#"&amp;"Insumos"&amp;"!A"&amp;MATCH($B14153,#REF!,0),"Ins "&amp;$B14153)</f>
        <v>#REF!</v>
      </c>
      <c r="M14153" s="220"/>
    </row>
    <row r="14154" spans="1:13" x14ac:dyDescent="0.2">
      <c r="A14154" s="36" t="s">
        <v>7056</v>
      </c>
      <c r="B14154" s="26" t="s">
        <v>6816</v>
      </c>
      <c r="C14154" s="79" t="s">
        <v>7057</v>
      </c>
      <c r="D14154" s="37" t="s">
        <v>5608</v>
      </c>
      <c r="E14154" s="37" t="s">
        <v>4134</v>
      </c>
      <c r="F14154" s="41"/>
      <c r="G14154" s="27"/>
      <c r="H14154" s="27"/>
      <c r="I14154" s="27">
        <v>91640</v>
      </c>
      <c r="M14154" s="220">
        <f t="shared" ref="M14154:M14211" si="221">ROUND(I14154*(1+$L$2),0)</f>
        <v>120012</v>
      </c>
    </row>
    <row r="14155" spans="1:13" x14ac:dyDescent="0.2">
      <c r="A14155" s="35" t="s">
        <v>7056</v>
      </c>
      <c r="B14155" s="1" t="s">
        <v>5572</v>
      </c>
      <c r="C14155" s="45" t="s">
        <v>971</v>
      </c>
      <c r="D14155" s="23" t="s">
        <v>5734</v>
      </c>
      <c r="E14155" s="23" t="s">
        <v>4141</v>
      </c>
      <c r="F14155" s="40">
        <v>1.7</v>
      </c>
      <c r="G14155" s="25">
        <v>37863</v>
      </c>
      <c r="H14155" s="25">
        <v>64367</v>
      </c>
      <c r="I14155" s="25"/>
      <c r="J14155" s="58" t="e">
        <f>HYPERLINK("#"&amp;"Insumos"&amp;"!A"&amp;MATCH($B14155,#REF!,0),"Ins "&amp;$B14155)</f>
        <v>#REF!</v>
      </c>
      <c r="M14155" s="220"/>
    </row>
    <row r="14156" spans="1:13" x14ac:dyDescent="0.2">
      <c r="A14156" s="35" t="s">
        <v>7056</v>
      </c>
      <c r="B14156" s="1" t="s">
        <v>263</v>
      </c>
      <c r="C14156" s="45" t="s">
        <v>696</v>
      </c>
      <c r="D14156" s="23" t="s">
        <v>5534</v>
      </c>
      <c r="E14156" s="23" t="s">
        <v>4140</v>
      </c>
      <c r="F14156" s="40">
        <v>1.77E-2</v>
      </c>
      <c r="G14156" s="25">
        <v>187426</v>
      </c>
      <c r="H14156" s="25">
        <v>3317</v>
      </c>
      <c r="I14156" s="25"/>
      <c r="J14156" s="58" t="e">
        <f>HYPERLINK("#"&amp;"Insumos"&amp;"!A"&amp;MATCH($B14156,#REF!,0),"Ins "&amp;$B14156)</f>
        <v>#REF!</v>
      </c>
      <c r="M14156" s="220"/>
    </row>
    <row r="14157" spans="1:13" x14ac:dyDescent="0.2">
      <c r="A14157" s="35" t="s">
        <v>7056</v>
      </c>
      <c r="B14157" s="1" t="s">
        <v>5533</v>
      </c>
      <c r="C14157" s="45" t="s">
        <v>5892</v>
      </c>
      <c r="D14157" s="23" t="s">
        <v>977</v>
      </c>
      <c r="E14157" s="23" t="s">
        <v>4134</v>
      </c>
      <c r="F14157" s="40">
        <v>1.7</v>
      </c>
      <c r="G14157" s="25">
        <v>3623</v>
      </c>
      <c r="H14157" s="25">
        <v>6159</v>
      </c>
      <c r="I14157" s="25"/>
      <c r="J14157" s="58" t="e">
        <f>HYPERLINK("#"&amp;"Insumos"&amp;"!A"&amp;MATCH($B14157,#REF!,0),"Ins "&amp;$B14157)</f>
        <v>#REF!</v>
      </c>
      <c r="M14157" s="220"/>
    </row>
    <row r="14158" spans="1:13" ht="25.5" x14ac:dyDescent="0.2">
      <c r="A14158" s="35" t="s">
        <v>7056</v>
      </c>
      <c r="B14158" s="1" t="s">
        <v>4559</v>
      </c>
      <c r="C14158" s="45" t="s">
        <v>9471</v>
      </c>
      <c r="D14158" s="23" t="s">
        <v>5751</v>
      </c>
      <c r="E14158" s="23" t="s">
        <v>4138</v>
      </c>
      <c r="F14158" s="40">
        <v>1.6E-2</v>
      </c>
      <c r="G14158" s="25">
        <v>140296</v>
      </c>
      <c r="H14158" s="25">
        <v>2245</v>
      </c>
      <c r="I14158" s="25"/>
      <c r="J14158" s="58" t="e">
        <f>HYPERLINK("#"&amp;"Insumos"&amp;"!A"&amp;MATCH($B14158,#REF!,0),"Ins "&amp;$B14158)</f>
        <v>#REF!</v>
      </c>
      <c r="M14158" s="220"/>
    </row>
    <row r="14159" spans="1:13" x14ac:dyDescent="0.2">
      <c r="A14159" s="35" t="s">
        <v>7056</v>
      </c>
      <c r="B14159" s="1" t="s">
        <v>4560</v>
      </c>
      <c r="C14159" s="45" t="s">
        <v>8792</v>
      </c>
      <c r="D14159" s="23" t="s">
        <v>5751</v>
      </c>
      <c r="E14159" s="23" t="s">
        <v>4138</v>
      </c>
      <c r="F14159" s="40">
        <v>2.5999999999999999E-2</v>
      </c>
      <c r="G14159" s="25">
        <v>126880</v>
      </c>
      <c r="H14159" s="25">
        <v>3299</v>
      </c>
      <c r="I14159" s="25"/>
      <c r="J14159" s="58" t="e">
        <f>HYPERLINK("#"&amp;"Insumos"&amp;"!A"&amp;MATCH($B14159,#REF!,0),"Ins "&amp;$B14159)</f>
        <v>#REF!</v>
      </c>
      <c r="M14159" s="220"/>
    </row>
    <row r="14160" spans="1:13" x14ac:dyDescent="0.2">
      <c r="A14160" s="35" t="s">
        <v>7056</v>
      </c>
      <c r="B14160" s="1" t="s">
        <v>5007</v>
      </c>
      <c r="C14160" s="45" t="s">
        <v>720</v>
      </c>
      <c r="D14160" s="23" t="s">
        <v>5751</v>
      </c>
      <c r="E14160" s="23" t="s">
        <v>4134</v>
      </c>
      <c r="F14160" s="40">
        <v>1.06</v>
      </c>
      <c r="G14160" s="25">
        <v>1897</v>
      </c>
      <c r="H14160" s="25">
        <v>2011</v>
      </c>
      <c r="I14160" s="25"/>
      <c r="J14160" s="58" t="e">
        <f>HYPERLINK("#"&amp;"Insumos"&amp;"!A"&amp;MATCH($B14160,#REF!,0),"Ins "&amp;$B14160)</f>
        <v>#REF!</v>
      </c>
      <c r="M14160" s="220"/>
    </row>
    <row r="14161" spans="1:13" x14ac:dyDescent="0.2">
      <c r="A14161" s="35" t="s">
        <v>7056</v>
      </c>
      <c r="B14161" s="1" t="s">
        <v>5164</v>
      </c>
      <c r="C14161" s="45" t="s">
        <v>160</v>
      </c>
      <c r="D14161" s="23" t="s">
        <v>5751</v>
      </c>
      <c r="E14161" s="23" t="s">
        <v>4134</v>
      </c>
      <c r="F14161" s="40">
        <v>2</v>
      </c>
      <c r="G14161" s="25">
        <v>5121</v>
      </c>
      <c r="H14161" s="25">
        <v>10242</v>
      </c>
      <c r="I14161" s="25"/>
      <c r="J14161" s="58" t="e">
        <f>HYPERLINK("#"&amp;"Insumos"&amp;"!A"&amp;MATCH($B14161,#REF!,0),"Ins "&amp;$B14161)</f>
        <v>#REF!</v>
      </c>
      <c r="M14161" s="220"/>
    </row>
    <row r="14162" spans="1:13" ht="51" x14ac:dyDescent="0.2">
      <c r="A14162" s="36" t="s">
        <v>7058</v>
      </c>
      <c r="B14162" s="26" t="s">
        <v>6816</v>
      </c>
      <c r="C14162" s="79" t="s">
        <v>7059</v>
      </c>
      <c r="D14162" s="37" t="s">
        <v>5608</v>
      </c>
      <c r="E14162" s="37" t="s">
        <v>465</v>
      </c>
      <c r="F14162" s="41"/>
      <c r="G14162" s="27"/>
      <c r="H14162" s="27"/>
      <c r="I14162" s="27">
        <v>1062919</v>
      </c>
      <c r="M14162" s="220">
        <f t="shared" si="221"/>
        <v>1391999</v>
      </c>
    </row>
    <row r="14163" spans="1:13" x14ac:dyDescent="0.2">
      <c r="A14163" s="35" t="s">
        <v>7058</v>
      </c>
      <c r="B14163" s="1" t="s">
        <v>5575</v>
      </c>
      <c r="C14163" s="45" t="s">
        <v>974</v>
      </c>
      <c r="D14163" s="23" t="s">
        <v>5734</v>
      </c>
      <c r="E14163" s="23" t="s">
        <v>4141</v>
      </c>
      <c r="F14163" s="40">
        <v>1</v>
      </c>
      <c r="G14163" s="25">
        <v>41004</v>
      </c>
      <c r="H14163" s="25">
        <v>41004</v>
      </c>
      <c r="I14163" s="25"/>
      <c r="J14163" s="58" t="e">
        <f>HYPERLINK("#"&amp;"Insumos"&amp;"!A"&amp;MATCH($B14163,#REF!,0),"Ins "&amp;$B14163)</f>
        <v>#REF!</v>
      </c>
      <c r="M14163" s="220"/>
    </row>
    <row r="14164" spans="1:13" x14ac:dyDescent="0.2">
      <c r="A14164" s="35" t="s">
        <v>7058</v>
      </c>
      <c r="B14164" s="1" t="s">
        <v>263</v>
      </c>
      <c r="C14164" s="45" t="s">
        <v>696</v>
      </c>
      <c r="D14164" s="23" t="s">
        <v>5534</v>
      </c>
      <c r="E14164" s="23" t="s">
        <v>4140</v>
      </c>
      <c r="F14164" s="40">
        <v>0.2</v>
      </c>
      <c r="G14164" s="25">
        <v>187426</v>
      </c>
      <c r="H14164" s="25">
        <v>37485</v>
      </c>
      <c r="I14164" s="25"/>
      <c r="J14164" s="58" t="e">
        <f>HYPERLINK("#"&amp;"Insumos"&amp;"!A"&amp;MATCH($B14164,#REF!,0),"Ins "&amp;$B14164)</f>
        <v>#REF!</v>
      </c>
      <c r="M14164" s="220"/>
    </row>
    <row r="14165" spans="1:13" x14ac:dyDescent="0.2">
      <c r="A14165" s="35" t="s">
        <v>7058</v>
      </c>
      <c r="B14165" s="1" t="s">
        <v>5533</v>
      </c>
      <c r="C14165" s="45" t="s">
        <v>5892</v>
      </c>
      <c r="D14165" s="23" t="s">
        <v>977</v>
      </c>
      <c r="E14165" s="23" t="s">
        <v>4134</v>
      </c>
      <c r="F14165" s="40">
        <v>7</v>
      </c>
      <c r="G14165" s="25">
        <v>3623</v>
      </c>
      <c r="H14165" s="25">
        <v>25361</v>
      </c>
      <c r="I14165" s="25"/>
      <c r="J14165" s="58" t="e">
        <f>HYPERLINK("#"&amp;"Insumos"&amp;"!A"&amp;MATCH($B14165,#REF!,0),"Ins "&amp;$B14165)</f>
        <v>#REF!</v>
      </c>
      <c r="M14165" s="220"/>
    </row>
    <row r="14166" spans="1:13" ht="38.25" x14ac:dyDescent="0.2">
      <c r="A14166" s="35" t="s">
        <v>7058</v>
      </c>
      <c r="B14166" s="1" t="s">
        <v>6931</v>
      </c>
      <c r="C14166" s="45" t="s">
        <v>6932</v>
      </c>
      <c r="D14166" s="23" t="s">
        <v>5751</v>
      </c>
      <c r="E14166" s="23" t="s">
        <v>465</v>
      </c>
      <c r="F14166" s="40">
        <v>1</v>
      </c>
      <c r="G14166" s="25">
        <v>959069</v>
      </c>
      <c r="H14166" s="25">
        <v>959069</v>
      </c>
      <c r="I14166" s="25"/>
      <c r="J14166" s="58" t="e">
        <f>HYPERLINK("#"&amp;"Insumos"&amp;"!A"&amp;MATCH($B14166,#REF!,0),"Ins "&amp;$B14166)</f>
        <v>#REF!</v>
      </c>
      <c r="M14166" s="220"/>
    </row>
    <row r="14167" spans="1:13" ht="25.5" x14ac:dyDescent="0.2">
      <c r="A14167" s="36" t="s">
        <v>7060</v>
      </c>
      <c r="B14167" s="26" t="s">
        <v>6816</v>
      </c>
      <c r="C14167" s="79" t="s">
        <v>6947</v>
      </c>
      <c r="D14167" s="37" t="s">
        <v>5608</v>
      </c>
      <c r="E14167" s="37" t="s">
        <v>465</v>
      </c>
      <c r="F14167" s="41"/>
      <c r="G14167" s="27"/>
      <c r="H14167" s="27"/>
      <c r="I14167" s="27">
        <v>132217</v>
      </c>
      <c r="M14167" s="220">
        <f t="shared" si="221"/>
        <v>173151</v>
      </c>
    </row>
    <row r="14168" spans="1:13" x14ac:dyDescent="0.2">
      <c r="A14168" s="35" t="s">
        <v>7060</v>
      </c>
      <c r="B14168" s="1" t="s">
        <v>217</v>
      </c>
      <c r="C14168" s="45" t="s">
        <v>1018</v>
      </c>
      <c r="D14168" s="23" t="s">
        <v>5734</v>
      </c>
      <c r="E14168" s="23" t="s">
        <v>4141</v>
      </c>
      <c r="F14168" s="40">
        <v>1.5</v>
      </c>
      <c r="G14168" s="25">
        <v>57752</v>
      </c>
      <c r="H14168" s="25">
        <v>86628</v>
      </c>
      <c r="I14168" s="25"/>
      <c r="J14168" s="58" t="e">
        <f>HYPERLINK("#"&amp;"Insumos"&amp;"!A"&amp;MATCH($B14168,#REF!,0),"Ins "&amp;$B14168)</f>
        <v>#REF!</v>
      </c>
      <c r="M14168" s="220"/>
    </row>
    <row r="14169" spans="1:13" x14ac:dyDescent="0.2">
      <c r="A14169" s="35" t="s">
        <v>7060</v>
      </c>
      <c r="B14169" s="1" t="s">
        <v>263</v>
      </c>
      <c r="C14169" s="45" t="s">
        <v>696</v>
      </c>
      <c r="D14169" s="23" t="s">
        <v>5534</v>
      </c>
      <c r="E14169" s="23" t="s">
        <v>4140</v>
      </c>
      <c r="F14169" s="40">
        <v>3.0000000000000001E-3</v>
      </c>
      <c r="G14169" s="25">
        <v>187426</v>
      </c>
      <c r="H14169" s="25">
        <v>562</v>
      </c>
      <c r="I14169" s="25"/>
      <c r="J14169" s="58" t="e">
        <f>HYPERLINK("#"&amp;"Insumos"&amp;"!A"&amp;MATCH($B14169,#REF!,0),"Ins "&amp;$B14169)</f>
        <v>#REF!</v>
      </c>
      <c r="M14169" s="220"/>
    </row>
    <row r="14170" spans="1:13" x14ac:dyDescent="0.2">
      <c r="A14170" s="35" t="s">
        <v>7060</v>
      </c>
      <c r="B14170" s="1" t="s">
        <v>254</v>
      </c>
      <c r="C14170" s="45" t="s">
        <v>751</v>
      </c>
      <c r="D14170" s="23" t="s">
        <v>5534</v>
      </c>
      <c r="E14170" s="23" t="s">
        <v>4141</v>
      </c>
      <c r="F14170" s="40">
        <v>0.01</v>
      </c>
      <c r="G14170" s="25">
        <v>46854</v>
      </c>
      <c r="H14170" s="25">
        <v>469</v>
      </c>
      <c r="I14170" s="25"/>
      <c r="J14170" s="58" t="e">
        <f>HYPERLINK("#"&amp;"Insumos"&amp;"!A"&amp;MATCH($B14170,#REF!,0),"Ins "&amp;$B14170)</f>
        <v>#REF!</v>
      </c>
      <c r="M14170" s="220"/>
    </row>
    <row r="14171" spans="1:13" x14ac:dyDescent="0.2">
      <c r="A14171" s="35" t="s">
        <v>7060</v>
      </c>
      <c r="B14171" s="1" t="s">
        <v>146</v>
      </c>
      <c r="C14171" s="45" t="s">
        <v>1723</v>
      </c>
      <c r="D14171" s="23" t="s">
        <v>5534</v>
      </c>
      <c r="E14171" s="23" t="s">
        <v>4141</v>
      </c>
      <c r="F14171" s="40">
        <v>0.01</v>
      </c>
      <c r="G14171" s="25">
        <v>65223</v>
      </c>
      <c r="H14171" s="25">
        <v>652</v>
      </c>
      <c r="I14171" s="25"/>
      <c r="J14171" s="58" t="e">
        <f>HYPERLINK("#"&amp;"Insumos"&amp;"!A"&amp;MATCH($B14171,#REF!,0),"Ins "&amp;$B14171)</f>
        <v>#REF!</v>
      </c>
      <c r="M14171" s="220"/>
    </row>
    <row r="14172" spans="1:13" x14ac:dyDescent="0.2">
      <c r="A14172" s="35" t="s">
        <v>7060</v>
      </c>
      <c r="B14172" s="1" t="s">
        <v>5533</v>
      </c>
      <c r="C14172" s="45" t="s">
        <v>5892</v>
      </c>
      <c r="D14172" s="23" t="s">
        <v>977</v>
      </c>
      <c r="E14172" s="23" t="s">
        <v>4134</v>
      </c>
      <c r="F14172" s="40">
        <v>0.18</v>
      </c>
      <c r="G14172" s="25">
        <v>3623</v>
      </c>
      <c r="H14172" s="25">
        <v>652</v>
      </c>
      <c r="I14172" s="25"/>
      <c r="J14172" s="58" t="e">
        <f>HYPERLINK("#"&amp;"Insumos"&amp;"!A"&amp;MATCH($B14172,#REF!,0),"Ins "&amp;$B14172)</f>
        <v>#REF!</v>
      </c>
      <c r="M14172" s="220"/>
    </row>
    <row r="14173" spans="1:13" ht="25.5" x14ac:dyDescent="0.2">
      <c r="A14173" s="35" t="s">
        <v>7060</v>
      </c>
      <c r="B14173" s="1" t="s">
        <v>4559</v>
      </c>
      <c r="C14173" s="45" t="s">
        <v>9471</v>
      </c>
      <c r="D14173" s="23" t="s">
        <v>5751</v>
      </c>
      <c r="E14173" s="23" t="s">
        <v>4138</v>
      </c>
      <c r="F14173" s="40">
        <v>0.05</v>
      </c>
      <c r="G14173" s="25">
        <v>140296</v>
      </c>
      <c r="H14173" s="25">
        <v>7015</v>
      </c>
      <c r="I14173" s="25"/>
      <c r="J14173" s="58" t="e">
        <f>HYPERLINK("#"&amp;"Insumos"&amp;"!A"&amp;MATCH($B14173,#REF!,0),"Ins "&amp;$B14173)</f>
        <v>#REF!</v>
      </c>
      <c r="M14173" s="220"/>
    </row>
    <row r="14174" spans="1:13" x14ac:dyDescent="0.2">
      <c r="A14174" s="35" t="s">
        <v>7060</v>
      </c>
      <c r="B14174" s="1" t="s">
        <v>4560</v>
      </c>
      <c r="C14174" s="45" t="s">
        <v>8792</v>
      </c>
      <c r="D14174" s="23" t="s">
        <v>5751</v>
      </c>
      <c r="E14174" s="23" t="s">
        <v>4138</v>
      </c>
      <c r="F14174" s="40">
        <v>0.03</v>
      </c>
      <c r="G14174" s="25">
        <v>126880</v>
      </c>
      <c r="H14174" s="25">
        <v>3806</v>
      </c>
      <c r="I14174" s="25"/>
      <c r="J14174" s="58" t="e">
        <f>HYPERLINK("#"&amp;"Insumos"&amp;"!A"&amp;MATCH($B14174,#REF!,0),"Ins "&amp;$B14174)</f>
        <v>#REF!</v>
      </c>
      <c r="M14174" s="220"/>
    </row>
    <row r="14175" spans="1:13" x14ac:dyDescent="0.2">
      <c r="A14175" s="35" t="s">
        <v>7060</v>
      </c>
      <c r="B14175" s="1" t="s">
        <v>4579</v>
      </c>
      <c r="C14175" s="45" t="s">
        <v>1440</v>
      </c>
      <c r="D14175" s="23" t="s">
        <v>5751</v>
      </c>
      <c r="E14175" s="23" t="s">
        <v>4134</v>
      </c>
      <c r="F14175" s="40">
        <v>0.08</v>
      </c>
      <c r="G14175" s="25">
        <v>46696</v>
      </c>
      <c r="H14175" s="25">
        <v>3736</v>
      </c>
      <c r="I14175" s="25"/>
      <c r="J14175" s="58" t="e">
        <f>HYPERLINK("#"&amp;"Insumos"&amp;"!A"&amp;MATCH($B14175,#REF!,0),"Ins "&amp;$B14175)</f>
        <v>#REF!</v>
      </c>
      <c r="M14175" s="220"/>
    </row>
    <row r="14176" spans="1:13" x14ac:dyDescent="0.2">
      <c r="A14176" s="35" t="s">
        <v>7060</v>
      </c>
      <c r="B14176" s="1" t="s">
        <v>5474</v>
      </c>
      <c r="C14176" s="45" t="s">
        <v>2250</v>
      </c>
      <c r="D14176" s="23" t="s">
        <v>5751</v>
      </c>
      <c r="E14176" s="23" t="s">
        <v>287</v>
      </c>
      <c r="F14176" s="40">
        <v>4</v>
      </c>
      <c r="G14176" s="25">
        <v>4775</v>
      </c>
      <c r="H14176" s="25">
        <v>19100</v>
      </c>
      <c r="I14176" s="25"/>
      <c r="J14176" s="58" t="e">
        <f>HYPERLINK("#"&amp;"Insumos"&amp;"!A"&amp;MATCH($B14176,#REF!,0),"Ins "&amp;$B14176)</f>
        <v>#REF!</v>
      </c>
      <c r="M14176" s="220"/>
    </row>
    <row r="14177" spans="1:13" x14ac:dyDescent="0.2">
      <c r="A14177" s="35" t="s">
        <v>7060</v>
      </c>
      <c r="B14177" s="1" t="s">
        <v>5007</v>
      </c>
      <c r="C14177" s="45" t="s">
        <v>720</v>
      </c>
      <c r="D14177" s="23" t="s">
        <v>5751</v>
      </c>
      <c r="E14177" s="23" t="s">
        <v>4134</v>
      </c>
      <c r="F14177" s="40">
        <v>0.2</v>
      </c>
      <c r="G14177" s="25">
        <v>1897</v>
      </c>
      <c r="H14177" s="25">
        <v>379</v>
      </c>
      <c r="I14177" s="25"/>
      <c r="J14177" s="58" t="e">
        <f>HYPERLINK("#"&amp;"Insumos"&amp;"!A"&amp;MATCH($B14177,#REF!,0),"Ins "&amp;$B14177)</f>
        <v>#REF!</v>
      </c>
      <c r="M14177" s="220"/>
    </row>
    <row r="14178" spans="1:13" ht="25.5" x14ac:dyDescent="0.2">
      <c r="A14178" s="35" t="s">
        <v>7060</v>
      </c>
      <c r="B14178" s="1" t="s">
        <v>6212</v>
      </c>
      <c r="C14178" s="45" t="s">
        <v>6213</v>
      </c>
      <c r="D14178" s="23" t="s">
        <v>5751</v>
      </c>
      <c r="E14178" s="23" t="s">
        <v>467</v>
      </c>
      <c r="F14178" s="40">
        <v>0.6</v>
      </c>
      <c r="G14178" s="25">
        <v>15364</v>
      </c>
      <c r="H14178" s="25">
        <v>9218</v>
      </c>
      <c r="I14178" s="25"/>
      <c r="J14178" s="58" t="e">
        <f>HYPERLINK("#"&amp;"Insumos"&amp;"!A"&amp;MATCH($B14178,#REF!,0),"Ins "&amp;$B14178)</f>
        <v>#REF!</v>
      </c>
      <c r="M14178" s="220"/>
    </row>
    <row r="14179" spans="1:13" ht="114.75" x14ac:dyDescent="0.2">
      <c r="A14179" s="36" t="s">
        <v>7061</v>
      </c>
      <c r="B14179" s="26" t="s">
        <v>6816</v>
      </c>
      <c r="C14179" s="79" t="s">
        <v>6949</v>
      </c>
      <c r="D14179" s="37" t="s">
        <v>5608</v>
      </c>
      <c r="E14179" s="37" t="s">
        <v>465</v>
      </c>
      <c r="F14179" s="41"/>
      <c r="G14179" s="27"/>
      <c r="H14179" s="27"/>
      <c r="I14179" s="27">
        <v>280220</v>
      </c>
      <c r="M14179" s="220">
        <f t="shared" si="221"/>
        <v>366976</v>
      </c>
    </row>
    <row r="14180" spans="1:13" ht="114.75" x14ac:dyDescent="0.2">
      <c r="A14180" s="35" t="s">
        <v>7061</v>
      </c>
      <c r="B14180" s="1" t="s">
        <v>6948</v>
      </c>
      <c r="C14180" s="45" t="s">
        <v>6949</v>
      </c>
      <c r="D14180" s="23" t="s">
        <v>5751</v>
      </c>
      <c r="E14180" s="23" t="s">
        <v>465</v>
      </c>
      <c r="F14180" s="40">
        <v>1</v>
      </c>
      <c r="G14180" s="25">
        <v>280220</v>
      </c>
      <c r="H14180" s="25">
        <v>280220</v>
      </c>
      <c r="I14180" s="25"/>
      <c r="J14180" s="58" t="e">
        <f>HYPERLINK("#"&amp;"Insumos"&amp;"!A"&amp;MATCH($B14180,#REF!,0),"Ins "&amp;$B14180)</f>
        <v>#REF!</v>
      </c>
      <c r="M14180" s="220"/>
    </row>
    <row r="14181" spans="1:13" ht="38.25" x14ac:dyDescent="0.2">
      <c r="A14181" s="36" t="s">
        <v>7062</v>
      </c>
      <c r="B14181" s="26" t="s">
        <v>6816</v>
      </c>
      <c r="C14181" s="79" t="s">
        <v>7063</v>
      </c>
      <c r="D14181" s="37" t="s">
        <v>5608</v>
      </c>
      <c r="E14181" s="37" t="s">
        <v>465</v>
      </c>
      <c r="F14181" s="41"/>
      <c r="G14181" s="27"/>
      <c r="H14181" s="27"/>
      <c r="I14181" s="27">
        <v>44451</v>
      </c>
      <c r="M14181" s="220">
        <f t="shared" si="221"/>
        <v>58213</v>
      </c>
    </row>
    <row r="14182" spans="1:13" x14ac:dyDescent="0.2">
      <c r="A14182" s="35" t="s">
        <v>7062</v>
      </c>
      <c r="B14182" s="1" t="s">
        <v>6641</v>
      </c>
      <c r="C14182" s="45" t="s">
        <v>6642</v>
      </c>
      <c r="D14182" s="23" t="s">
        <v>5734</v>
      </c>
      <c r="E14182" s="23" t="s">
        <v>4141</v>
      </c>
      <c r="F14182" s="40">
        <v>0.35</v>
      </c>
      <c r="G14182" s="25">
        <v>29124</v>
      </c>
      <c r="H14182" s="25">
        <v>10193</v>
      </c>
      <c r="I14182" s="25"/>
      <c r="J14182" s="58" t="e">
        <f>HYPERLINK("#"&amp;"Insumos"&amp;"!A"&amp;MATCH($B14182,#REF!,0),"Ins "&amp;$B14182)</f>
        <v>#REF!</v>
      </c>
      <c r="M14182" s="220"/>
    </row>
    <row r="14183" spans="1:13" x14ac:dyDescent="0.2">
      <c r="A14183" s="35" t="s">
        <v>7062</v>
      </c>
      <c r="B14183" s="1" t="s">
        <v>5533</v>
      </c>
      <c r="C14183" s="45" t="s">
        <v>5892</v>
      </c>
      <c r="D14183" s="23" t="s">
        <v>977</v>
      </c>
      <c r="E14183" s="23" t="s">
        <v>4134</v>
      </c>
      <c r="F14183" s="40">
        <v>0.35</v>
      </c>
      <c r="G14183" s="25">
        <v>3623</v>
      </c>
      <c r="H14183" s="25">
        <v>1268</v>
      </c>
      <c r="I14183" s="25"/>
      <c r="J14183" s="58" t="e">
        <f>HYPERLINK("#"&amp;"Insumos"&amp;"!A"&amp;MATCH($B14183,#REF!,0),"Ins "&amp;$B14183)</f>
        <v>#REF!</v>
      </c>
      <c r="M14183" s="220"/>
    </row>
    <row r="14184" spans="1:13" x14ac:dyDescent="0.2">
      <c r="A14184" s="35" t="s">
        <v>7062</v>
      </c>
      <c r="B14184" s="1" t="s">
        <v>4654</v>
      </c>
      <c r="C14184" s="45" t="s">
        <v>4</v>
      </c>
      <c r="D14184" s="23" t="s">
        <v>5751</v>
      </c>
      <c r="E14184" s="23" t="s">
        <v>4134</v>
      </c>
      <c r="F14184" s="40">
        <v>2.7</v>
      </c>
      <c r="G14184" s="25">
        <v>2562</v>
      </c>
      <c r="H14184" s="25">
        <v>6917</v>
      </c>
      <c r="I14184" s="25"/>
      <c r="J14184" s="58" t="e">
        <f>HYPERLINK("#"&amp;"Insumos"&amp;"!A"&amp;MATCH($B14184,#REF!,0),"Ins "&amp;$B14184)</f>
        <v>#REF!</v>
      </c>
      <c r="M14184" s="220"/>
    </row>
    <row r="14185" spans="1:13" x14ac:dyDescent="0.2">
      <c r="A14185" s="35" t="s">
        <v>7062</v>
      </c>
      <c r="B14185" s="1" t="s">
        <v>6237</v>
      </c>
      <c r="C14185" s="45" t="s">
        <v>6238</v>
      </c>
      <c r="D14185" s="23" t="s">
        <v>5751</v>
      </c>
      <c r="E14185" s="23" t="s">
        <v>4134</v>
      </c>
      <c r="F14185" s="40">
        <v>0.25</v>
      </c>
      <c r="G14185" s="25">
        <v>29481</v>
      </c>
      <c r="H14185" s="25">
        <v>7370</v>
      </c>
      <c r="I14185" s="25"/>
      <c r="J14185" s="58" t="e">
        <f>HYPERLINK("#"&amp;"Insumos"&amp;"!A"&amp;MATCH($B14185,#REF!,0),"Ins "&amp;$B14185)</f>
        <v>#REF!</v>
      </c>
      <c r="M14185" s="220"/>
    </row>
    <row r="14186" spans="1:13" ht="25.5" x14ac:dyDescent="0.2">
      <c r="A14186" s="35" t="s">
        <v>7062</v>
      </c>
      <c r="B14186" s="1" t="s">
        <v>6956</v>
      </c>
      <c r="C14186" s="45" t="s">
        <v>6957</v>
      </c>
      <c r="D14186" s="23" t="s">
        <v>5751</v>
      </c>
      <c r="E14186" s="23" t="s">
        <v>465</v>
      </c>
      <c r="F14186" s="40">
        <v>1.1200000000000001</v>
      </c>
      <c r="G14186" s="25">
        <v>16699</v>
      </c>
      <c r="H14186" s="25">
        <v>18703</v>
      </c>
      <c r="I14186" s="25"/>
      <c r="J14186" s="58" t="e">
        <f>HYPERLINK("#"&amp;"Insumos"&amp;"!A"&amp;MATCH($B14186,#REF!,0),"Ins "&amp;$B14186)</f>
        <v>#REF!</v>
      </c>
      <c r="M14186" s="220"/>
    </row>
    <row r="14187" spans="1:13" ht="63.75" x14ac:dyDescent="0.2">
      <c r="A14187" s="36" t="s">
        <v>7064</v>
      </c>
      <c r="B14187" s="26" t="s">
        <v>6816</v>
      </c>
      <c r="C14187" s="79" t="s">
        <v>7065</v>
      </c>
      <c r="D14187" s="37" t="s">
        <v>5608</v>
      </c>
      <c r="E14187" s="37" t="s">
        <v>287</v>
      </c>
      <c r="F14187" s="41"/>
      <c r="G14187" s="27"/>
      <c r="H14187" s="27"/>
      <c r="I14187" s="27">
        <v>85623</v>
      </c>
      <c r="M14187" s="220">
        <f t="shared" si="221"/>
        <v>112132</v>
      </c>
    </row>
    <row r="14188" spans="1:13" x14ac:dyDescent="0.2">
      <c r="A14188" s="35" t="s">
        <v>7064</v>
      </c>
      <c r="B14188" s="1" t="s">
        <v>5572</v>
      </c>
      <c r="C14188" s="45" t="s">
        <v>971</v>
      </c>
      <c r="D14188" s="23" t="s">
        <v>5734</v>
      </c>
      <c r="E14188" s="23" t="s">
        <v>4141</v>
      </c>
      <c r="F14188" s="40">
        <v>0.45</v>
      </c>
      <c r="G14188" s="25">
        <v>37863</v>
      </c>
      <c r="H14188" s="25">
        <v>17038</v>
      </c>
      <c r="I14188" s="25"/>
      <c r="J14188" s="58" t="e">
        <f>HYPERLINK("#"&amp;"Insumos"&amp;"!A"&amp;MATCH($B14188,#REF!,0),"Ins "&amp;$B14188)</f>
        <v>#REF!</v>
      </c>
      <c r="M14188" s="220"/>
    </row>
    <row r="14189" spans="1:13" x14ac:dyDescent="0.2">
      <c r="A14189" s="35" t="s">
        <v>7064</v>
      </c>
      <c r="B14189" s="1" t="s">
        <v>254</v>
      </c>
      <c r="C14189" s="45" t="s">
        <v>751</v>
      </c>
      <c r="D14189" s="23" t="s">
        <v>5534</v>
      </c>
      <c r="E14189" s="23" t="s">
        <v>4141</v>
      </c>
      <c r="F14189" s="40">
        <v>0.45</v>
      </c>
      <c r="G14189" s="25">
        <v>46854</v>
      </c>
      <c r="H14189" s="25">
        <v>21084</v>
      </c>
      <c r="I14189" s="25"/>
      <c r="J14189" s="58" t="e">
        <f>HYPERLINK("#"&amp;"Insumos"&amp;"!A"&amp;MATCH($B14189,#REF!,0),"Ins "&amp;$B14189)</f>
        <v>#REF!</v>
      </c>
      <c r="M14189" s="220"/>
    </row>
    <row r="14190" spans="1:13" x14ac:dyDescent="0.2">
      <c r="A14190" s="35" t="s">
        <v>7064</v>
      </c>
      <c r="B14190" s="1" t="s">
        <v>5533</v>
      </c>
      <c r="C14190" s="45" t="s">
        <v>5892</v>
      </c>
      <c r="D14190" s="23" t="s">
        <v>977</v>
      </c>
      <c r="E14190" s="23" t="s">
        <v>4134</v>
      </c>
      <c r="F14190" s="40">
        <v>0.85</v>
      </c>
      <c r="G14190" s="25">
        <v>3623</v>
      </c>
      <c r="H14190" s="25">
        <v>3080</v>
      </c>
      <c r="I14190" s="25"/>
      <c r="J14190" s="58" t="e">
        <f>HYPERLINK("#"&amp;"Insumos"&amp;"!A"&amp;MATCH($B14190,#REF!,0),"Ins "&amp;$B14190)</f>
        <v>#REF!</v>
      </c>
      <c r="M14190" s="220"/>
    </row>
    <row r="14191" spans="1:13" ht="25.5" x14ac:dyDescent="0.2">
      <c r="A14191" s="35" t="s">
        <v>7064</v>
      </c>
      <c r="B14191" s="1" t="s">
        <v>4559</v>
      </c>
      <c r="C14191" s="45" t="s">
        <v>9471</v>
      </c>
      <c r="D14191" s="23" t="s">
        <v>5751</v>
      </c>
      <c r="E14191" s="23" t="s">
        <v>4138</v>
      </c>
      <c r="F14191" s="40">
        <v>5.0000000000000001E-3</v>
      </c>
      <c r="G14191" s="25">
        <v>140296</v>
      </c>
      <c r="H14191" s="25">
        <v>701</v>
      </c>
      <c r="I14191" s="25"/>
      <c r="J14191" s="58" t="e">
        <f>HYPERLINK("#"&amp;"Insumos"&amp;"!A"&amp;MATCH($B14191,#REF!,0),"Ins "&amp;$B14191)</f>
        <v>#REF!</v>
      </c>
      <c r="M14191" s="220"/>
    </row>
    <row r="14192" spans="1:13" x14ac:dyDescent="0.2">
      <c r="A14192" s="35" t="s">
        <v>7064</v>
      </c>
      <c r="B14192" s="1" t="s">
        <v>4560</v>
      </c>
      <c r="C14192" s="45" t="s">
        <v>8792</v>
      </c>
      <c r="D14192" s="23" t="s">
        <v>5751</v>
      </c>
      <c r="E14192" s="23" t="s">
        <v>4138</v>
      </c>
      <c r="F14192" s="40">
        <v>0.01</v>
      </c>
      <c r="G14192" s="25">
        <v>126880</v>
      </c>
      <c r="H14192" s="25">
        <v>1269</v>
      </c>
      <c r="I14192" s="25"/>
      <c r="J14192" s="58" t="e">
        <f>HYPERLINK("#"&amp;"Insumos"&amp;"!A"&amp;MATCH($B14192,#REF!,0),"Ins "&amp;$B14192)</f>
        <v>#REF!</v>
      </c>
      <c r="M14192" s="220"/>
    </row>
    <row r="14193" spans="1:13" x14ac:dyDescent="0.2">
      <c r="A14193" s="35" t="s">
        <v>7064</v>
      </c>
      <c r="B14193" s="1" t="s">
        <v>6631</v>
      </c>
      <c r="C14193" s="45" t="s">
        <v>6632</v>
      </c>
      <c r="D14193" s="23" t="s">
        <v>5751</v>
      </c>
      <c r="E14193" s="23" t="s">
        <v>464</v>
      </c>
      <c r="F14193" s="40">
        <v>1.07</v>
      </c>
      <c r="G14193" s="25">
        <v>34631</v>
      </c>
      <c r="H14193" s="25">
        <v>37055</v>
      </c>
      <c r="I14193" s="25"/>
      <c r="J14193" s="58" t="e">
        <f>HYPERLINK("#"&amp;"Insumos"&amp;"!A"&amp;MATCH($B14193,#REF!,0),"Ins "&amp;$B14193)</f>
        <v>#REF!</v>
      </c>
      <c r="M14193" s="220"/>
    </row>
    <row r="14194" spans="1:13" x14ac:dyDescent="0.2">
      <c r="A14194" s="35" t="s">
        <v>7064</v>
      </c>
      <c r="B14194" s="1" t="s">
        <v>5482</v>
      </c>
      <c r="C14194" s="45" t="s">
        <v>67</v>
      </c>
      <c r="D14194" s="23" t="s">
        <v>5751</v>
      </c>
      <c r="E14194" s="23" t="s">
        <v>467</v>
      </c>
      <c r="F14194" s="40">
        <v>0.25</v>
      </c>
      <c r="G14194" s="25">
        <v>4423</v>
      </c>
      <c r="H14194" s="25">
        <v>1106</v>
      </c>
      <c r="I14194" s="25"/>
      <c r="J14194" s="58" t="e">
        <f>HYPERLINK("#"&amp;"Insumos"&amp;"!A"&amp;MATCH($B14194,#REF!,0),"Ins "&amp;$B14194)</f>
        <v>#REF!</v>
      </c>
      <c r="M14194" s="220"/>
    </row>
    <row r="14195" spans="1:13" x14ac:dyDescent="0.2">
      <c r="A14195" s="35" t="s">
        <v>7064</v>
      </c>
      <c r="B14195" s="1" t="s">
        <v>5197</v>
      </c>
      <c r="C14195" s="45" t="s">
        <v>8791</v>
      </c>
      <c r="D14195" s="23" t="s">
        <v>5751</v>
      </c>
      <c r="E14195" s="23" t="s">
        <v>467</v>
      </c>
      <c r="F14195" s="40">
        <v>0.15</v>
      </c>
      <c r="G14195" s="25">
        <v>28600</v>
      </c>
      <c r="H14195" s="25">
        <v>4290</v>
      </c>
      <c r="I14195" s="25"/>
      <c r="J14195" s="58" t="e">
        <f>HYPERLINK("#"&amp;"Insumos"&amp;"!A"&amp;MATCH($B14195,#REF!,0),"Ins "&amp;$B14195)</f>
        <v>#REF!</v>
      </c>
      <c r="M14195" s="220"/>
    </row>
    <row r="14196" spans="1:13" ht="63.75" x14ac:dyDescent="0.2">
      <c r="A14196" s="36" t="s">
        <v>8571</v>
      </c>
      <c r="B14196" s="26" t="s">
        <v>6816</v>
      </c>
      <c r="C14196" s="79" t="s">
        <v>8539</v>
      </c>
      <c r="D14196" s="37" t="s">
        <v>5608</v>
      </c>
      <c r="E14196" s="37" t="s">
        <v>465</v>
      </c>
      <c r="F14196" s="41"/>
      <c r="G14196" s="27"/>
      <c r="H14196" s="27"/>
      <c r="I14196" s="27">
        <v>495180</v>
      </c>
      <c r="M14196" s="220">
        <f t="shared" si="221"/>
        <v>648488</v>
      </c>
    </row>
    <row r="14197" spans="1:13" x14ac:dyDescent="0.2">
      <c r="A14197" s="35" t="s">
        <v>8571</v>
      </c>
      <c r="B14197" s="1" t="s">
        <v>5572</v>
      </c>
      <c r="C14197" s="45" t="s">
        <v>971</v>
      </c>
      <c r="D14197" s="23" t="s">
        <v>5734</v>
      </c>
      <c r="E14197" s="23" t="s">
        <v>4141</v>
      </c>
      <c r="F14197" s="40">
        <v>0.1</v>
      </c>
      <c r="G14197" s="25">
        <v>37863</v>
      </c>
      <c r="H14197" s="25">
        <v>3786</v>
      </c>
      <c r="I14197" s="25"/>
      <c r="J14197" s="58" t="e">
        <f>HYPERLINK("#"&amp;"Insumos"&amp;"!A"&amp;MATCH($B14197,#REF!,0),"Ins "&amp;$B14197)</f>
        <v>#REF!</v>
      </c>
      <c r="M14197" s="220"/>
    </row>
    <row r="14198" spans="1:13" x14ac:dyDescent="0.2">
      <c r="A14198" s="35" t="s">
        <v>8571</v>
      </c>
      <c r="B14198" s="34" t="s">
        <v>263</v>
      </c>
      <c r="C14198" s="45" t="s">
        <v>696</v>
      </c>
      <c r="D14198" s="23" t="s">
        <v>5534</v>
      </c>
      <c r="E14198" s="23" t="s">
        <v>4140</v>
      </c>
      <c r="F14198" s="40">
        <v>0.05</v>
      </c>
      <c r="G14198" s="25">
        <v>187426</v>
      </c>
      <c r="H14198" s="25">
        <v>9371</v>
      </c>
      <c r="I14198" s="25"/>
      <c r="J14198" s="58" t="e">
        <f>HYPERLINK("#"&amp;"Insumos"&amp;"!A"&amp;MATCH($B14198,#REF!,0),"Ins "&amp;$B14198)</f>
        <v>#REF!</v>
      </c>
      <c r="M14198" s="220"/>
    </row>
    <row r="14199" spans="1:13" x14ac:dyDescent="0.2">
      <c r="A14199" s="35" t="s">
        <v>8571</v>
      </c>
      <c r="B14199" s="1" t="s">
        <v>5533</v>
      </c>
      <c r="C14199" s="45" t="s">
        <v>5892</v>
      </c>
      <c r="D14199" s="23" t="s">
        <v>977</v>
      </c>
      <c r="E14199" s="23" t="s">
        <v>4134</v>
      </c>
      <c r="F14199" s="40">
        <v>1</v>
      </c>
      <c r="G14199" s="25">
        <v>3623</v>
      </c>
      <c r="H14199" s="25">
        <v>3623</v>
      </c>
      <c r="I14199" s="25"/>
      <c r="J14199" s="58" t="e">
        <f>HYPERLINK("#"&amp;"Insumos"&amp;"!A"&amp;MATCH($B14199,#REF!,0),"Ins "&amp;$B14199)</f>
        <v>#REF!</v>
      </c>
      <c r="M14199" s="220"/>
    </row>
    <row r="14200" spans="1:13" ht="63.75" x14ac:dyDescent="0.2">
      <c r="A14200" s="35" t="s">
        <v>8571</v>
      </c>
      <c r="B14200" s="34" t="s">
        <v>8543</v>
      </c>
      <c r="C14200" s="45" t="s">
        <v>8539</v>
      </c>
      <c r="D14200" s="23" t="s">
        <v>5751</v>
      </c>
      <c r="E14200" s="23" t="s">
        <v>465</v>
      </c>
      <c r="F14200" s="40">
        <v>1</v>
      </c>
      <c r="G14200" s="25">
        <v>478400</v>
      </c>
      <c r="H14200" s="25">
        <v>478400</v>
      </c>
      <c r="I14200" s="25"/>
      <c r="J14200" s="58" t="e">
        <f>HYPERLINK("#"&amp;"Insumos"&amp;"!A"&amp;MATCH($B14200,#REF!,0),"Ins "&amp;$B14200)</f>
        <v>#REF!</v>
      </c>
      <c r="M14200" s="220"/>
    </row>
    <row r="14201" spans="1:13" ht="63.75" x14ac:dyDescent="0.2">
      <c r="A14201" s="36" t="s">
        <v>8572</v>
      </c>
      <c r="B14201" s="26" t="s">
        <v>6816</v>
      </c>
      <c r="C14201" s="79" t="s">
        <v>8540</v>
      </c>
      <c r="D14201" s="37" t="s">
        <v>5608</v>
      </c>
      <c r="E14201" s="37" t="s">
        <v>465</v>
      </c>
      <c r="F14201" s="41"/>
      <c r="G14201" s="27"/>
      <c r="H14201" s="27"/>
      <c r="I14201" s="27">
        <v>515980</v>
      </c>
      <c r="M14201" s="220">
        <f t="shared" si="221"/>
        <v>675727</v>
      </c>
    </row>
    <row r="14202" spans="1:13" x14ac:dyDescent="0.2">
      <c r="A14202" s="35" t="s">
        <v>8572</v>
      </c>
      <c r="B14202" s="1" t="s">
        <v>5572</v>
      </c>
      <c r="C14202" s="45" t="s">
        <v>971</v>
      </c>
      <c r="D14202" s="23" t="s">
        <v>5734</v>
      </c>
      <c r="E14202" s="23" t="s">
        <v>4141</v>
      </c>
      <c r="F14202" s="40">
        <v>0.1</v>
      </c>
      <c r="G14202" s="25">
        <v>37863</v>
      </c>
      <c r="H14202" s="25">
        <v>3786</v>
      </c>
      <c r="I14202" s="25"/>
      <c r="J14202" s="58" t="e">
        <f>HYPERLINK("#"&amp;"Insumos"&amp;"!A"&amp;MATCH($B14202,#REF!,0),"Ins "&amp;$B14202)</f>
        <v>#REF!</v>
      </c>
      <c r="M14202" s="220"/>
    </row>
    <row r="14203" spans="1:13" x14ac:dyDescent="0.2">
      <c r="A14203" s="35" t="s">
        <v>8572</v>
      </c>
      <c r="B14203" s="34" t="s">
        <v>263</v>
      </c>
      <c r="C14203" s="45" t="s">
        <v>696</v>
      </c>
      <c r="D14203" s="23" t="s">
        <v>5534</v>
      </c>
      <c r="E14203" s="23" t="s">
        <v>4140</v>
      </c>
      <c r="F14203" s="40">
        <v>0.05</v>
      </c>
      <c r="G14203" s="25">
        <v>187426</v>
      </c>
      <c r="H14203" s="25">
        <v>9371</v>
      </c>
      <c r="I14203" s="25"/>
      <c r="J14203" s="58" t="e">
        <f>HYPERLINK("#"&amp;"Insumos"&amp;"!A"&amp;MATCH($B14203,#REF!,0),"Ins "&amp;$B14203)</f>
        <v>#REF!</v>
      </c>
      <c r="M14203" s="220"/>
    </row>
    <row r="14204" spans="1:13" x14ac:dyDescent="0.2">
      <c r="A14204" s="35" t="s">
        <v>8572</v>
      </c>
      <c r="B14204" s="1" t="s">
        <v>5533</v>
      </c>
      <c r="C14204" s="45" t="s">
        <v>5892</v>
      </c>
      <c r="D14204" s="23" t="s">
        <v>977</v>
      </c>
      <c r="E14204" s="23" t="s">
        <v>4134</v>
      </c>
      <c r="F14204" s="40">
        <v>1</v>
      </c>
      <c r="G14204" s="25">
        <v>3623</v>
      </c>
      <c r="H14204" s="25">
        <v>3623</v>
      </c>
      <c r="I14204" s="25"/>
      <c r="J14204" s="58" t="e">
        <f>HYPERLINK("#"&amp;"Insumos"&amp;"!A"&amp;MATCH($B14204,#REF!,0),"Ins "&amp;$B14204)</f>
        <v>#REF!</v>
      </c>
      <c r="M14204" s="220"/>
    </row>
    <row r="14205" spans="1:13" ht="63.75" x14ac:dyDescent="0.2">
      <c r="A14205" s="35" t="s">
        <v>8572</v>
      </c>
      <c r="B14205" s="34" t="s">
        <v>8544</v>
      </c>
      <c r="C14205" s="45" t="s">
        <v>8540</v>
      </c>
      <c r="D14205" s="23" t="s">
        <v>5751</v>
      </c>
      <c r="E14205" s="23" t="s">
        <v>465</v>
      </c>
      <c r="F14205" s="40">
        <v>1</v>
      </c>
      <c r="G14205" s="25">
        <v>499200</v>
      </c>
      <c r="H14205" s="25">
        <v>499200</v>
      </c>
      <c r="I14205" s="25"/>
      <c r="J14205" s="58" t="e">
        <f>HYPERLINK("#"&amp;"Insumos"&amp;"!A"&amp;MATCH($B14205,#REF!,0),"Ins "&amp;$B14205)</f>
        <v>#REF!</v>
      </c>
      <c r="M14205" s="220"/>
    </row>
    <row r="14206" spans="1:13" ht="51" x14ac:dyDescent="0.2">
      <c r="A14206" s="36" t="s">
        <v>8573</v>
      </c>
      <c r="B14206" s="26" t="s">
        <v>6816</v>
      </c>
      <c r="C14206" s="79" t="s">
        <v>8541</v>
      </c>
      <c r="D14206" s="37" t="s">
        <v>5608</v>
      </c>
      <c r="E14206" s="37" t="s">
        <v>465</v>
      </c>
      <c r="F14206" s="41"/>
      <c r="G14206" s="27"/>
      <c r="H14206" s="27"/>
      <c r="I14206" s="27">
        <v>807180</v>
      </c>
      <c r="M14206" s="220">
        <f t="shared" si="221"/>
        <v>1057083</v>
      </c>
    </row>
    <row r="14207" spans="1:13" x14ac:dyDescent="0.2">
      <c r="A14207" s="35" t="s">
        <v>8573</v>
      </c>
      <c r="B14207" s="1" t="s">
        <v>5572</v>
      </c>
      <c r="C14207" s="45" t="s">
        <v>971</v>
      </c>
      <c r="D14207" s="23" t="s">
        <v>5734</v>
      </c>
      <c r="E14207" s="23" t="s">
        <v>4141</v>
      </c>
      <c r="F14207" s="40">
        <v>0.1</v>
      </c>
      <c r="G14207" s="25">
        <v>37863</v>
      </c>
      <c r="H14207" s="25">
        <v>3786</v>
      </c>
      <c r="I14207" s="25"/>
      <c r="J14207" s="58" t="e">
        <f>HYPERLINK("#"&amp;"Insumos"&amp;"!A"&amp;MATCH($B14207,#REF!,0),"Ins "&amp;$B14207)</f>
        <v>#REF!</v>
      </c>
      <c r="M14207" s="220"/>
    </row>
    <row r="14208" spans="1:13" x14ac:dyDescent="0.2">
      <c r="A14208" s="35" t="s">
        <v>8573</v>
      </c>
      <c r="B14208" s="34" t="s">
        <v>263</v>
      </c>
      <c r="C14208" s="45" t="s">
        <v>696</v>
      </c>
      <c r="D14208" s="23" t="s">
        <v>5534</v>
      </c>
      <c r="E14208" s="23" t="s">
        <v>4140</v>
      </c>
      <c r="F14208" s="40">
        <v>0.05</v>
      </c>
      <c r="G14208" s="25">
        <v>187426</v>
      </c>
      <c r="H14208" s="25">
        <v>9371</v>
      </c>
      <c r="I14208" s="25"/>
      <c r="J14208" s="58" t="e">
        <f>HYPERLINK("#"&amp;"Insumos"&amp;"!A"&amp;MATCH($B14208,#REF!,0),"Ins "&amp;$B14208)</f>
        <v>#REF!</v>
      </c>
      <c r="M14208" s="220"/>
    </row>
    <row r="14209" spans="1:13" x14ac:dyDescent="0.2">
      <c r="A14209" s="35" t="s">
        <v>8573</v>
      </c>
      <c r="B14209" s="1" t="s">
        <v>5533</v>
      </c>
      <c r="C14209" s="45" t="s">
        <v>5892</v>
      </c>
      <c r="D14209" s="23" t="s">
        <v>977</v>
      </c>
      <c r="E14209" s="23" t="s">
        <v>4134</v>
      </c>
      <c r="F14209" s="40">
        <v>1</v>
      </c>
      <c r="G14209" s="25">
        <v>3623</v>
      </c>
      <c r="H14209" s="25">
        <v>3623</v>
      </c>
      <c r="I14209" s="25"/>
      <c r="J14209" s="58" t="e">
        <f>HYPERLINK("#"&amp;"Insumos"&amp;"!A"&amp;MATCH($B14209,#REF!,0),"Ins "&amp;$B14209)</f>
        <v>#REF!</v>
      </c>
      <c r="M14209" s="220"/>
    </row>
    <row r="14210" spans="1:13" ht="51" x14ac:dyDescent="0.2">
      <c r="A14210" s="35" t="s">
        <v>8573</v>
      </c>
      <c r="B14210" s="34" t="s">
        <v>8545</v>
      </c>
      <c r="C14210" s="45" t="s">
        <v>8541</v>
      </c>
      <c r="D14210" s="23" t="s">
        <v>5751</v>
      </c>
      <c r="E14210" s="23" t="s">
        <v>465</v>
      </c>
      <c r="F14210" s="40">
        <v>1</v>
      </c>
      <c r="G14210" s="25">
        <v>790400</v>
      </c>
      <c r="H14210" s="25">
        <v>790400</v>
      </c>
      <c r="I14210" s="25"/>
      <c r="J14210" s="58" t="e">
        <f>HYPERLINK("#"&amp;"Insumos"&amp;"!A"&amp;MATCH($B14210,#REF!,0),"Ins "&amp;$B14210)</f>
        <v>#REF!</v>
      </c>
      <c r="M14210" s="220"/>
    </row>
    <row r="14211" spans="1:13" ht="102" x14ac:dyDescent="0.2">
      <c r="A14211" s="36" t="s">
        <v>8574</v>
      </c>
      <c r="B14211" s="26" t="s">
        <v>6816</v>
      </c>
      <c r="C14211" s="79" t="s">
        <v>8542</v>
      </c>
      <c r="D14211" s="37" t="s">
        <v>5608</v>
      </c>
      <c r="E14211" s="37" t="s">
        <v>465</v>
      </c>
      <c r="F14211" s="41"/>
      <c r="G14211" s="27"/>
      <c r="H14211" s="27"/>
      <c r="I14211" s="27">
        <v>474380</v>
      </c>
      <c r="M14211" s="220">
        <f t="shared" si="221"/>
        <v>621248</v>
      </c>
    </row>
    <row r="14212" spans="1:13" x14ac:dyDescent="0.2">
      <c r="A14212" s="35" t="s">
        <v>8574</v>
      </c>
      <c r="B14212" s="1" t="s">
        <v>5572</v>
      </c>
      <c r="C14212" s="45" t="s">
        <v>971</v>
      </c>
      <c r="D14212" s="23" t="s">
        <v>5734</v>
      </c>
      <c r="E14212" s="23" t="s">
        <v>4141</v>
      </c>
      <c r="F14212" s="40">
        <v>0.1</v>
      </c>
      <c r="G14212" s="25">
        <v>37863</v>
      </c>
      <c r="H14212" s="25">
        <v>3786</v>
      </c>
      <c r="I14212" s="25"/>
      <c r="J14212" s="58" t="e">
        <f>HYPERLINK("#"&amp;"Insumos"&amp;"!A"&amp;MATCH($B14212,#REF!,0),"Ins "&amp;$B14212)</f>
        <v>#REF!</v>
      </c>
      <c r="M14212" s="220"/>
    </row>
    <row r="14213" spans="1:13" x14ac:dyDescent="0.2">
      <c r="A14213" s="35" t="s">
        <v>8574</v>
      </c>
      <c r="B14213" s="34" t="s">
        <v>263</v>
      </c>
      <c r="C14213" s="45" t="s">
        <v>696</v>
      </c>
      <c r="D14213" s="23" t="s">
        <v>5534</v>
      </c>
      <c r="E14213" s="23" t="s">
        <v>4140</v>
      </c>
      <c r="F14213" s="40">
        <v>0.05</v>
      </c>
      <c r="G14213" s="25">
        <v>187426</v>
      </c>
      <c r="H14213" s="25">
        <v>9371</v>
      </c>
      <c r="I14213" s="25"/>
      <c r="J14213" s="58" t="e">
        <f>HYPERLINK("#"&amp;"Insumos"&amp;"!A"&amp;MATCH($B14213,#REF!,0),"Ins "&amp;$B14213)</f>
        <v>#REF!</v>
      </c>
      <c r="M14213" s="220"/>
    </row>
    <row r="14214" spans="1:13" x14ac:dyDescent="0.2">
      <c r="A14214" s="35" t="s">
        <v>8574</v>
      </c>
      <c r="B14214" s="1" t="s">
        <v>5533</v>
      </c>
      <c r="C14214" s="45" t="s">
        <v>5892</v>
      </c>
      <c r="D14214" s="23" t="s">
        <v>977</v>
      </c>
      <c r="E14214" s="23" t="s">
        <v>4134</v>
      </c>
      <c r="F14214" s="40">
        <v>1</v>
      </c>
      <c r="G14214" s="25">
        <v>3623</v>
      </c>
      <c r="H14214" s="25">
        <v>3623</v>
      </c>
      <c r="I14214" s="25"/>
      <c r="J14214" s="58" t="e">
        <f>HYPERLINK("#"&amp;"Insumos"&amp;"!A"&amp;MATCH($B14214,#REF!,0),"Ins "&amp;$B14214)</f>
        <v>#REF!</v>
      </c>
      <c r="M14214" s="220"/>
    </row>
    <row r="14215" spans="1:13" ht="102" x14ac:dyDescent="0.2">
      <c r="A14215" s="35" t="s">
        <v>8574</v>
      </c>
      <c r="B14215" s="34" t="s">
        <v>8546</v>
      </c>
      <c r="C14215" s="45" t="s">
        <v>8542</v>
      </c>
      <c r="D14215" s="23" t="s">
        <v>5751</v>
      </c>
      <c r="E14215" s="23" t="s">
        <v>465</v>
      </c>
      <c r="F14215" s="40">
        <v>1</v>
      </c>
      <c r="G14215" s="25">
        <v>457600</v>
      </c>
      <c r="H14215" s="25">
        <v>457600</v>
      </c>
      <c r="I14215" s="25"/>
      <c r="J14215" s="58" t="e">
        <f>HYPERLINK("#"&amp;"Insumos"&amp;"!A"&amp;MATCH($B14215,#REF!,0),"Ins "&amp;$B14215)</f>
        <v>#REF!</v>
      </c>
      <c r="M14215" s="220"/>
    </row>
    <row r="14216" spans="1:13" ht="51" x14ac:dyDescent="0.2">
      <c r="A14216" s="36" t="s">
        <v>8609</v>
      </c>
      <c r="B14216" s="26" t="s">
        <v>6816</v>
      </c>
      <c r="C14216" s="79" t="s">
        <v>8612</v>
      </c>
      <c r="D14216" s="37" t="s">
        <v>5608</v>
      </c>
      <c r="E14216" s="37" t="s">
        <v>4134</v>
      </c>
      <c r="F14216" s="41"/>
      <c r="G14216" s="27"/>
      <c r="H14216" s="27"/>
      <c r="I14216" s="27">
        <v>10651006</v>
      </c>
      <c r="M14216" s="220">
        <f t="shared" ref="M14216:M14269" si="222">ROUND(I14216*(1+$L$2),0)</f>
        <v>13948557</v>
      </c>
    </row>
    <row r="14217" spans="1:13" x14ac:dyDescent="0.2">
      <c r="A14217" s="35" t="s">
        <v>8609</v>
      </c>
      <c r="B14217" s="1" t="s">
        <v>5572</v>
      </c>
      <c r="C14217" s="45" t="s">
        <v>971</v>
      </c>
      <c r="D14217" s="23" t="s">
        <v>5734</v>
      </c>
      <c r="E14217" s="23" t="s">
        <v>4141</v>
      </c>
      <c r="F14217" s="40">
        <v>1</v>
      </c>
      <c r="G14217" s="25">
        <v>37863</v>
      </c>
      <c r="H14217" s="25">
        <v>37863</v>
      </c>
      <c r="I14217" s="25"/>
      <c r="J14217" s="58" t="e">
        <f>HYPERLINK("#"&amp;"Insumos"&amp;"!A"&amp;MATCH($B14217,#REF!,0),"Ins "&amp;$B14217)</f>
        <v>#REF!</v>
      </c>
      <c r="M14217" s="220"/>
    </row>
    <row r="14218" spans="1:13" x14ac:dyDescent="0.2">
      <c r="A14218" s="35" t="s">
        <v>8609</v>
      </c>
      <c r="B14218" s="34" t="s">
        <v>263</v>
      </c>
      <c r="C14218" s="45" t="s">
        <v>696</v>
      </c>
      <c r="D14218" s="23" t="s">
        <v>5534</v>
      </c>
      <c r="E14218" s="23" t="s">
        <v>4140</v>
      </c>
      <c r="F14218" s="40">
        <v>0.5</v>
      </c>
      <c r="G14218" s="25">
        <v>187426</v>
      </c>
      <c r="H14218" s="25">
        <v>93713</v>
      </c>
      <c r="I14218" s="25"/>
      <c r="J14218" s="58" t="e">
        <f>HYPERLINK("#"&amp;"Insumos"&amp;"!A"&amp;MATCH($B14218,#REF!,0),"Ins "&amp;$B14218)</f>
        <v>#REF!</v>
      </c>
      <c r="M14218" s="220"/>
    </row>
    <row r="14219" spans="1:13" x14ac:dyDescent="0.2">
      <c r="A14219" s="35" t="s">
        <v>8609</v>
      </c>
      <c r="B14219" s="1" t="s">
        <v>5533</v>
      </c>
      <c r="C14219" s="45" t="s">
        <v>5892</v>
      </c>
      <c r="D14219" s="23" t="s">
        <v>977</v>
      </c>
      <c r="E14219" s="23" t="s">
        <v>4134</v>
      </c>
      <c r="F14219" s="40">
        <v>10</v>
      </c>
      <c r="G14219" s="25">
        <v>3623</v>
      </c>
      <c r="H14219" s="25">
        <v>36230</v>
      </c>
      <c r="I14219" s="25"/>
      <c r="J14219" s="58" t="e">
        <f>HYPERLINK("#"&amp;"Insumos"&amp;"!A"&amp;MATCH($B14219,#REF!,0),"Ins "&amp;$B14219)</f>
        <v>#REF!</v>
      </c>
      <c r="M14219" s="220"/>
    </row>
    <row r="14220" spans="1:13" ht="51" x14ac:dyDescent="0.2">
      <c r="A14220" s="35" t="s">
        <v>8609</v>
      </c>
      <c r="B14220" s="34" t="s">
        <v>8610</v>
      </c>
      <c r="C14220" s="45" t="s">
        <v>8611</v>
      </c>
      <c r="D14220" s="23" t="s">
        <v>5751</v>
      </c>
      <c r="E14220" s="23" t="s">
        <v>72</v>
      </c>
      <c r="F14220" s="40">
        <v>1</v>
      </c>
      <c r="G14220" s="25">
        <v>10483200</v>
      </c>
      <c r="H14220" s="25">
        <v>10483200</v>
      </c>
      <c r="I14220" s="25"/>
      <c r="J14220" s="58" t="e">
        <f>HYPERLINK("#"&amp;"Insumos"&amp;"!A"&amp;MATCH($B14220,#REF!,0),"Ins "&amp;$B14220)</f>
        <v>#REF!</v>
      </c>
      <c r="M14220" s="220"/>
    </row>
    <row r="14221" spans="1:13" ht="63.75" x14ac:dyDescent="0.2">
      <c r="A14221" s="36" t="s">
        <v>8613</v>
      </c>
      <c r="B14221" s="26" t="s">
        <v>6816</v>
      </c>
      <c r="C14221" s="79" t="s">
        <v>8751</v>
      </c>
      <c r="D14221" s="37" t="s">
        <v>5608</v>
      </c>
      <c r="E14221" s="37" t="s">
        <v>464</v>
      </c>
      <c r="F14221" s="41"/>
      <c r="G14221" s="27"/>
      <c r="H14221" s="27"/>
      <c r="I14221" s="27">
        <v>454500</v>
      </c>
      <c r="M14221" s="220">
        <f t="shared" si="222"/>
        <v>595213</v>
      </c>
    </row>
    <row r="14222" spans="1:13" x14ac:dyDescent="0.2">
      <c r="A14222" s="35" t="s">
        <v>8613</v>
      </c>
      <c r="B14222" s="1" t="s">
        <v>6643</v>
      </c>
      <c r="C14222" s="45" t="s">
        <v>6644</v>
      </c>
      <c r="D14222" s="23" t="s">
        <v>5734</v>
      </c>
      <c r="E14222" s="23" t="s">
        <v>4141</v>
      </c>
      <c r="F14222" s="40">
        <v>1.2</v>
      </c>
      <c r="G14222" s="25">
        <v>45915</v>
      </c>
      <c r="H14222" s="25">
        <v>55098</v>
      </c>
      <c r="I14222" s="25"/>
      <c r="J14222" s="58" t="e">
        <f>HYPERLINK("#"&amp;"Insumos"&amp;"!A"&amp;MATCH($B14222,#REF!,0),"Ins "&amp;$B14222)</f>
        <v>#REF!</v>
      </c>
      <c r="M14222" s="220"/>
    </row>
    <row r="14223" spans="1:13" x14ac:dyDescent="0.2">
      <c r="A14223" s="35" t="s">
        <v>8613</v>
      </c>
      <c r="B14223" s="34" t="s">
        <v>254</v>
      </c>
      <c r="C14223" s="45" t="s">
        <v>751</v>
      </c>
      <c r="D14223" s="23" t="s">
        <v>5534</v>
      </c>
      <c r="E14223" s="23" t="s">
        <v>4141</v>
      </c>
      <c r="F14223" s="40">
        <v>0.1</v>
      </c>
      <c r="G14223" s="25">
        <v>46854</v>
      </c>
      <c r="H14223" s="25">
        <v>4685</v>
      </c>
      <c r="I14223" s="25"/>
      <c r="J14223" s="58" t="e">
        <f>HYPERLINK("#"&amp;"Insumos"&amp;"!A"&amp;MATCH($B14223,#REF!,0),"Ins "&amp;$B14223)</f>
        <v>#REF!</v>
      </c>
      <c r="M14223" s="220"/>
    </row>
    <row r="14224" spans="1:13" x14ac:dyDescent="0.2">
      <c r="A14224" s="35" t="s">
        <v>8613</v>
      </c>
      <c r="B14224" s="34" t="s">
        <v>263</v>
      </c>
      <c r="C14224" s="45" t="s">
        <v>696</v>
      </c>
      <c r="D14224" s="23" t="s">
        <v>5534</v>
      </c>
      <c r="E14224" s="23" t="s">
        <v>4140</v>
      </c>
      <c r="F14224" s="40">
        <v>0.05</v>
      </c>
      <c r="G14224" s="25">
        <v>187426</v>
      </c>
      <c r="H14224" s="25">
        <v>9371</v>
      </c>
      <c r="I14224" s="25"/>
      <c r="J14224" s="58" t="e">
        <f>HYPERLINK("#"&amp;"Insumos"&amp;"!A"&amp;MATCH($B14224,#REF!,0),"Ins "&amp;$B14224)</f>
        <v>#REF!</v>
      </c>
      <c r="M14224" s="220"/>
    </row>
    <row r="14225" spans="1:13" x14ac:dyDescent="0.2">
      <c r="A14225" s="35" t="s">
        <v>8613</v>
      </c>
      <c r="B14225" s="1" t="s">
        <v>5533</v>
      </c>
      <c r="C14225" s="45" t="s">
        <v>5892</v>
      </c>
      <c r="D14225" s="23" t="s">
        <v>977</v>
      </c>
      <c r="E14225" s="23" t="s">
        <v>4134</v>
      </c>
      <c r="F14225" s="40">
        <v>1</v>
      </c>
      <c r="G14225" s="25">
        <v>3623</v>
      </c>
      <c r="H14225" s="25">
        <v>3623</v>
      </c>
      <c r="I14225" s="25"/>
      <c r="J14225" s="58" t="e">
        <f>HYPERLINK("#"&amp;"Insumos"&amp;"!A"&amp;MATCH($B14225,#REF!,0),"Ins "&amp;$B14225)</f>
        <v>#REF!</v>
      </c>
      <c r="M14225" s="220"/>
    </row>
    <row r="14226" spans="1:13" ht="25.5" x14ac:dyDescent="0.2">
      <c r="A14226" s="35" t="s">
        <v>8613</v>
      </c>
      <c r="B14226" s="34" t="s">
        <v>5194</v>
      </c>
      <c r="C14226" s="45" t="s">
        <v>1219</v>
      </c>
      <c r="D14226" s="23" t="s">
        <v>5751</v>
      </c>
      <c r="E14226" s="23" t="s">
        <v>467</v>
      </c>
      <c r="F14226" s="40">
        <v>0.5</v>
      </c>
      <c r="G14226" s="25">
        <v>22500</v>
      </c>
      <c r="H14226" s="25">
        <v>11250</v>
      </c>
      <c r="I14226" s="25"/>
      <c r="J14226" s="58" t="e">
        <f>HYPERLINK("#"&amp;"Insumos"&amp;"!A"&amp;MATCH($B14226,#REF!,0),"Ins "&amp;$B14226)</f>
        <v>#REF!</v>
      </c>
      <c r="M14226" s="220"/>
    </row>
    <row r="14227" spans="1:13" x14ac:dyDescent="0.2">
      <c r="A14227" s="35" t="s">
        <v>8613</v>
      </c>
      <c r="B14227" s="34" t="s">
        <v>8614</v>
      </c>
      <c r="C14227" s="45" t="s">
        <v>8615</v>
      </c>
      <c r="D14227" s="23" t="s">
        <v>5751</v>
      </c>
      <c r="E14227" s="23" t="s">
        <v>72</v>
      </c>
      <c r="F14227" s="40">
        <v>2.5</v>
      </c>
      <c r="G14227" s="25">
        <v>62296</v>
      </c>
      <c r="H14227" s="25">
        <v>155740</v>
      </c>
      <c r="I14227" s="25"/>
      <c r="J14227" s="58" t="e">
        <f>HYPERLINK("#"&amp;"Insumos"&amp;"!A"&amp;MATCH($B14227,#REF!,0),"Ins "&amp;$B14227)</f>
        <v>#REF!</v>
      </c>
      <c r="M14227" s="220"/>
    </row>
    <row r="14228" spans="1:13" ht="25.5" x14ac:dyDescent="0.2">
      <c r="A14228" s="35" t="s">
        <v>8613</v>
      </c>
      <c r="B14228" s="34" t="s">
        <v>4812</v>
      </c>
      <c r="C14228" s="45" t="s">
        <v>11926</v>
      </c>
      <c r="D14228" s="23" t="s">
        <v>5751</v>
      </c>
      <c r="E14228" s="23" t="s">
        <v>287</v>
      </c>
      <c r="F14228" s="40">
        <v>1</v>
      </c>
      <c r="G14228" s="25">
        <v>24943</v>
      </c>
      <c r="H14228" s="25">
        <v>24943</v>
      </c>
      <c r="I14228" s="25"/>
      <c r="J14228" s="58" t="e">
        <f>HYPERLINK("#"&amp;"Insumos"&amp;"!A"&amp;MATCH($B14228,#REF!,0),"Ins "&amp;$B14228)</f>
        <v>#REF!</v>
      </c>
      <c r="M14228" s="220"/>
    </row>
    <row r="14229" spans="1:13" x14ac:dyDescent="0.2">
      <c r="A14229" s="35" t="s">
        <v>8613</v>
      </c>
      <c r="B14229" s="34" t="s">
        <v>8616</v>
      </c>
      <c r="C14229" s="45" t="s">
        <v>8617</v>
      </c>
      <c r="D14229" s="23" t="s">
        <v>5751</v>
      </c>
      <c r="E14229" s="23" t="s">
        <v>72</v>
      </c>
      <c r="F14229" s="40">
        <v>0.16666666666666666</v>
      </c>
      <c r="G14229" s="25">
        <v>73684</v>
      </c>
      <c r="H14229" s="25">
        <v>12281</v>
      </c>
      <c r="I14229" s="25"/>
      <c r="J14229" s="58" t="e">
        <f>HYPERLINK("#"&amp;"Insumos"&amp;"!A"&amp;MATCH($B14229,#REF!,0),"Ins "&amp;$B14229)</f>
        <v>#REF!</v>
      </c>
      <c r="M14229" s="220"/>
    </row>
    <row r="14230" spans="1:13" x14ac:dyDescent="0.2">
      <c r="A14230" s="35" t="s">
        <v>8613</v>
      </c>
      <c r="B14230" s="34" t="s">
        <v>8618</v>
      </c>
      <c r="C14230" s="45" t="s">
        <v>8619</v>
      </c>
      <c r="D14230" s="23" t="s">
        <v>5751</v>
      </c>
      <c r="E14230" s="23" t="s">
        <v>72</v>
      </c>
      <c r="F14230" s="40">
        <v>0.2</v>
      </c>
      <c r="G14230" s="25">
        <v>49816</v>
      </c>
      <c r="H14230" s="25">
        <v>9963</v>
      </c>
      <c r="I14230" s="25"/>
      <c r="J14230" s="58" t="e">
        <f>HYPERLINK("#"&amp;"Insumos"&amp;"!A"&amp;MATCH($B14230,#REF!,0),"Ins "&amp;$B14230)</f>
        <v>#REF!</v>
      </c>
      <c r="M14230" s="220"/>
    </row>
    <row r="14231" spans="1:13" ht="25.5" x14ac:dyDescent="0.2">
      <c r="A14231" s="35" t="s">
        <v>8613</v>
      </c>
      <c r="B14231" s="34" t="s">
        <v>4559</v>
      </c>
      <c r="C14231" s="45" t="s">
        <v>9471</v>
      </c>
      <c r="D14231" s="23" t="s">
        <v>5751</v>
      </c>
      <c r="E14231" s="23" t="s">
        <v>4138</v>
      </c>
      <c r="F14231" s="40">
        <v>1</v>
      </c>
      <c r="G14231" s="25">
        <v>140296</v>
      </c>
      <c r="H14231" s="25">
        <v>140296</v>
      </c>
      <c r="I14231" s="25"/>
      <c r="J14231" s="58" t="e">
        <f>HYPERLINK("#"&amp;"Insumos"&amp;"!A"&amp;MATCH($B14231,#REF!,0),"Ins "&amp;$B14231)</f>
        <v>#REF!</v>
      </c>
      <c r="M14231" s="220"/>
    </row>
    <row r="14232" spans="1:13" x14ac:dyDescent="0.2">
      <c r="A14232" s="35" t="s">
        <v>8613</v>
      </c>
      <c r="B14232" s="34" t="s">
        <v>8620</v>
      </c>
      <c r="C14232" s="45" t="s">
        <v>8621</v>
      </c>
      <c r="D14232" s="23" t="s">
        <v>5751</v>
      </c>
      <c r="E14232" s="23" t="s">
        <v>72</v>
      </c>
      <c r="F14232" s="40">
        <v>5</v>
      </c>
      <c r="G14232" s="25">
        <v>5450</v>
      </c>
      <c r="H14232" s="25">
        <v>27250</v>
      </c>
      <c r="I14232" s="25"/>
      <c r="J14232" s="58" t="e">
        <f>HYPERLINK("#"&amp;"Insumos"&amp;"!A"&amp;MATCH($B14232,#REF!,0),"Ins "&amp;$B14232)</f>
        <v>#REF!</v>
      </c>
      <c r="M14232" s="220"/>
    </row>
    <row r="14233" spans="1:13" ht="51" x14ac:dyDescent="0.2">
      <c r="A14233" s="36" t="s">
        <v>9290</v>
      </c>
      <c r="B14233" s="26" t="s">
        <v>6816</v>
      </c>
      <c r="C14233" s="79" t="s">
        <v>10861</v>
      </c>
      <c r="D14233" s="37" t="s">
        <v>5608</v>
      </c>
      <c r="E14233" s="37" t="s">
        <v>465</v>
      </c>
      <c r="F14233" s="41"/>
      <c r="G14233" s="27"/>
      <c r="H14233" s="27"/>
      <c r="I14233" s="27">
        <v>417760</v>
      </c>
      <c r="M14233" s="220">
        <f t="shared" si="222"/>
        <v>547098</v>
      </c>
    </row>
    <row r="14234" spans="1:13" x14ac:dyDescent="0.2">
      <c r="A14234" s="35" t="s">
        <v>9290</v>
      </c>
      <c r="B14234" s="1" t="s">
        <v>5572</v>
      </c>
      <c r="C14234" s="45" t="s">
        <v>971</v>
      </c>
      <c r="D14234" s="23" t="s">
        <v>5734</v>
      </c>
      <c r="E14234" s="23" t="s">
        <v>4141</v>
      </c>
      <c r="F14234" s="40">
        <v>1</v>
      </c>
      <c r="G14234" s="25">
        <v>37863</v>
      </c>
      <c r="H14234" s="25">
        <v>37863</v>
      </c>
      <c r="I14234" s="25"/>
      <c r="J14234" s="58" t="e">
        <f>HYPERLINK("#"&amp;"Insumos"&amp;"!A"&amp;MATCH($B14234,#REF!,0),"Ins "&amp;$B14234)</f>
        <v>#REF!</v>
      </c>
      <c r="M14234" s="220"/>
    </row>
    <row r="14235" spans="1:13" x14ac:dyDescent="0.2">
      <c r="A14235" s="35" t="s">
        <v>9290</v>
      </c>
      <c r="B14235" s="34" t="s">
        <v>263</v>
      </c>
      <c r="C14235" s="45" t="s">
        <v>696</v>
      </c>
      <c r="D14235" s="23" t="s">
        <v>5534</v>
      </c>
      <c r="E14235" s="23" t="s">
        <v>4140</v>
      </c>
      <c r="F14235" s="40">
        <v>0.01</v>
      </c>
      <c r="G14235" s="25">
        <v>187426</v>
      </c>
      <c r="H14235" s="25">
        <v>1874</v>
      </c>
      <c r="I14235" s="25"/>
      <c r="J14235" s="58" t="e">
        <f>HYPERLINK("#"&amp;"Insumos"&amp;"!A"&amp;MATCH($B14235,#REF!,0),"Ins "&amp;$B14235)</f>
        <v>#REF!</v>
      </c>
      <c r="M14235" s="220"/>
    </row>
    <row r="14236" spans="1:13" x14ac:dyDescent="0.2">
      <c r="A14236" s="35" t="s">
        <v>9290</v>
      </c>
      <c r="B14236" s="1" t="s">
        <v>5533</v>
      </c>
      <c r="C14236" s="45" t="s">
        <v>5892</v>
      </c>
      <c r="D14236" s="23" t="s">
        <v>977</v>
      </c>
      <c r="E14236" s="23" t="s">
        <v>4134</v>
      </c>
      <c r="F14236" s="40">
        <v>1</v>
      </c>
      <c r="G14236" s="25">
        <v>3623</v>
      </c>
      <c r="H14236" s="25">
        <v>3623</v>
      </c>
      <c r="I14236" s="25"/>
      <c r="J14236" s="58" t="e">
        <f>HYPERLINK("#"&amp;"Insumos"&amp;"!A"&amp;MATCH($B14236,#REF!,0),"Ins "&amp;$B14236)</f>
        <v>#REF!</v>
      </c>
      <c r="M14236" s="220"/>
    </row>
    <row r="14237" spans="1:13" ht="38.25" x14ac:dyDescent="0.2">
      <c r="A14237" s="35" t="s">
        <v>9290</v>
      </c>
      <c r="B14237" s="34" t="s">
        <v>9289</v>
      </c>
      <c r="C14237" s="45" t="s">
        <v>9288</v>
      </c>
      <c r="D14237" s="23" t="s">
        <v>5751</v>
      </c>
      <c r="E14237" s="23" t="s">
        <v>465</v>
      </c>
      <c r="F14237" s="40">
        <v>1</v>
      </c>
      <c r="G14237" s="25">
        <v>374400</v>
      </c>
      <c r="H14237" s="25">
        <v>374400</v>
      </c>
      <c r="I14237" s="25"/>
      <c r="J14237" s="58" t="e">
        <f>HYPERLINK("#"&amp;"Insumos"&amp;"!A"&amp;MATCH($B14237,#REF!,0),"Ins "&amp;$B14237)</f>
        <v>#REF!</v>
      </c>
      <c r="M14237" s="220"/>
    </row>
    <row r="14238" spans="1:13" ht="51" x14ac:dyDescent="0.2">
      <c r="A14238" s="36" t="s">
        <v>9294</v>
      </c>
      <c r="B14238" s="26" t="s">
        <v>6816</v>
      </c>
      <c r="C14238" s="79" t="s">
        <v>9297</v>
      </c>
      <c r="D14238" s="37" t="s">
        <v>5608</v>
      </c>
      <c r="E14238" s="37" t="s">
        <v>4134</v>
      </c>
      <c r="F14238" s="41"/>
      <c r="G14238" s="27"/>
      <c r="H14238" s="27"/>
      <c r="I14238" s="27">
        <v>2555916</v>
      </c>
      <c r="M14238" s="220">
        <f t="shared" si="222"/>
        <v>3347228</v>
      </c>
    </row>
    <row r="14239" spans="1:13" x14ac:dyDescent="0.2">
      <c r="A14239" s="35" t="s">
        <v>9294</v>
      </c>
      <c r="B14239" s="1" t="s">
        <v>5578</v>
      </c>
      <c r="C14239" s="45" t="s">
        <v>1015</v>
      </c>
      <c r="D14239" s="23" t="s">
        <v>5734</v>
      </c>
      <c r="E14239" s="23" t="s">
        <v>4141</v>
      </c>
      <c r="F14239" s="40">
        <v>2</v>
      </c>
      <c r="G14239" s="25">
        <v>52425</v>
      </c>
      <c r="H14239" s="25">
        <v>104850</v>
      </c>
      <c r="I14239" s="25"/>
      <c r="J14239" s="58" t="e">
        <f>HYPERLINK("#"&amp;"Insumos"&amp;"!A"&amp;MATCH($B14239,#REF!,0),"Ins "&amp;$B14239)</f>
        <v>#REF!</v>
      </c>
      <c r="M14239" s="220"/>
    </row>
    <row r="14240" spans="1:13" x14ac:dyDescent="0.2">
      <c r="A14240" s="35" t="s">
        <v>9294</v>
      </c>
      <c r="B14240" s="34" t="s">
        <v>263</v>
      </c>
      <c r="C14240" s="45" t="s">
        <v>696</v>
      </c>
      <c r="D14240" s="23" t="s">
        <v>5534</v>
      </c>
      <c r="E14240" s="23" t="s">
        <v>4140</v>
      </c>
      <c r="F14240" s="40">
        <v>0.05</v>
      </c>
      <c r="G14240" s="25">
        <v>187426</v>
      </c>
      <c r="H14240" s="25">
        <v>9371</v>
      </c>
      <c r="I14240" s="25"/>
      <c r="J14240" s="58" t="e">
        <f>HYPERLINK("#"&amp;"Insumos"&amp;"!A"&amp;MATCH($B14240,#REF!,0),"Ins "&amp;$B14240)</f>
        <v>#REF!</v>
      </c>
      <c r="M14240" s="220"/>
    </row>
    <row r="14241" spans="1:13" x14ac:dyDescent="0.2">
      <c r="A14241" s="35" t="s">
        <v>9294</v>
      </c>
      <c r="B14241" s="1" t="s">
        <v>5533</v>
      </c>
      <c r="C14241" s="45" t="s">
        <v>5892</v>
      </c>
      <c r="D14241" s="23" t="s">
        <v>977</v>
      </c>
      <c r="E14241" s="23" t="s">
        <v>4134</v>
      </c>
      <c r="F14241" s="40">
        <v>1</v>
      </c>
      <c r="G14241" s="25">
        <v>3623</v>
      </c>
      <c r="H14241" s="25">
        <v>3623</v>
      </c>
      <c r="I14241" s="25"/>
      <c r="J14241" s="58" t="e">
        <f>HYPERLINK("#"&amp;"Insumos"&amp;"!A"&amp;MATCH($B14241,#REF!,0),"Ins "&amp;$B14241)</f>
        <v>#REF!</v>
      </c>
      <c r="M14241" s="220"/>
    </row>
    <row r="14242" spans="1:13" x14ac:dyDescent="0.2">
      <c r="A14242" s="35" t="s">
        <v>9294</v>
      </c>
      <c r="B14242" s="34" t="s">
        <v>9295</v>
      </c>
      <c r="C14242" s="45" t="s">
        <v>9296</v>
      </c>
      <c r="D14242" s="23" t="s">
        <v>5751</v>
      </c>
      <c r="E14242" s="23" t="s">
        <v>72</v>
      </c>
      <c r="F14242" s="40">
        <v>1</v>
      </c>
      <c r="G14242" s="25">
        <v>2438072</v>
      </c>
      <c r="H14242" s="25">
        <v>2438072</v>
      </c>
      <c r="I14242" s="25"/>
      <c r="J14242" s="58" t="e">
        <f>HYPERLINK("#"&amp;"Insumos"&amp;"!A"&amp;MATCH($B14242,#REF!,0),"Ins "&amp;$B14242)</f>
        <v>#REF!</v>
      </c>
      <c r="M14242" s="220"/>
    </row>
    <row r="14243" spans="1:13" ht="89.25" x14ac:dyDescent="0.2">
      <c r="A14243" s="36" t="s">
        <v>9396</v>
      </c>
      <c r="B14243" s="26" t="s">
        <v>6816</v>
      </c>
      <c r="C14243" s="79" t="s">
        <v>10862</v>
      </c>
      <c r="D14243" s="37" t="s">
        <v>5608</v>
      </c>
      <c r="E14243" s="37" t="s">
        <v>464</v>
      </c>
      <c r="F14243" s="41"/>
      <c r="G14243" s="27"/>
      <c r="H14243" s="27"/>
      <c r="I14243" s="27">
        <v>492911</v>
      </c>
      <c r="M14243" s="220">
        <f t="shared" si="222"/>
        <v>645516</v>
      </c>
    </row>
    <row r="14244" spans="1:13" x14ac:dyDescent="0.2">
      <c r="A14244" s="35" t="s">
        <v>9396</v>
      </c>
      <c r="B14244" s="1" t="s">
        <v>5578</v>
      </c>
      <c r="C14244" s="45" t="s">
        <v>1015</v>
      </c>
      <c r="D14244" s="23" t="s">
        <v>5734</v>
      </c>
      <c r="E14244" s="23" t="s">
        <v>4141</v>
      </c>
      <c r="F14244" s="40">
        <v>1</v>
      </c>
      <c r="G14244" s="25">
        <v>52425</v>
      </c>
      <c r="H14244" s="25">
        <v>52425</v>
      </c>
      <c r="I14244" s="25"/>
      <c r="J14244" s="58" t="e">
        <f>HYPERLINK("#"&amp;"Insumos"&amp;"!A"&amp;MATCH($B14244,#REF!,0),"Ins "&amp;$B14244)</f>
        <v>#REF!</v>
      </c>
      <c r="M14244" s="220"/>
    </row>
    <row r="14245" spans="1:13" x14ac:dyDescent="0.2">
      <c r="A14245" s="35" t="s">
        <v>9396</v>
      </c>
      <c r="B14245" s="34" t="s">
        <v>263</v>
      </c>
      <c r="C14245" s="45" t="s">
        <v>696</v>
      </c>
      <c r="D14245" s="23" t="s">
        <v>5534</v>
      </c>
      <c r="E14245" s="23" t="s">
        <v>4140</v>
      </c>
      <c r="F14245" s="40">
        <v>0.01</v>
      </c>
      <c r="G14245" s="25">
        <v>187426</v>
      </c>
      <c r="H14245" s="25">
        <v>1874</v>
      </c>
      <c r="I14245" s="25"/>
      <c r="J14245" s="58" t="e">
        <f>HYPERLINK("#"&amp;"Insumos"&amp;"!A"&amp;MATCH($B14245,#REF!,0),"Ins "&amp;$B14245)</f>
        <v>#REF!</v>
      </c>
      <c r="M14245" s="220"/>
    </row>
    <row r="14246" spans="1:13" x14ac:dyDescent="0.2">
      <c r="A14246" s="35" t="s">
        <v>9396</v>
      </c>
      <c r="B14246" s="1" t="s">
        <v>5533</v>
      </c>
      <c r="C14246" s="45" t="s">
        <v>5892</v>
      </c>
      <c r="D14246" s="23" t="s">
        <v>977</v>
      </c>
      <c r="E14246" s="23" t="s">
        <v>4134</v>
      </c>
      <c r="F14246" s="40">
        <v>0.5</v>
      </c>
      <c r="G14246" s="25">
        <v>3623</v>
      </c>
      <c r="H14246" s="25">
        <v>1812</v>
      </c>
      <c r="I14246" s="25"/>
      <c r="J14246" s="58" t="e">
        <f>HYPERLINK("#"&amp;"Insumos"&amp;"!A"&amp;MATCH($B14246,#REF!,0),"Ins "&amp;$B14246)</f>
        <v>#REF!</v>
      </c>
      <c r="M14246" s="220"/>
    </row>
    <row r="14247" spans="1:13" ht="63.75" x14ac:dyDescent="0.2">
      <c r="A14247" s="35" t="s">
        <v>9396</v>
      </c>
      <c r="B14247" s="34" t="s">
        <v>9397</v>
      </c>
      <c r="C14247" s="45" t="s">
        <v>9398</v>
      </c>
      <c r="D14247" s="23" t="s">
        <v>5751</v>
      </c>
      <c r="E14247" s="23" t="s">
        <v>464</v>
      </c>
      <c r="F14247" s="40">
        <v>1</v>
      </c>
      <c r="G14247" s="25">
        <v>436800</v>
      </c>
      <c r="H14247" s="25">
        <v>436800</v>
      </c>
      <c r="I14247" s="25"/>
      <c r="J14247" s="58" t="e">
        <f>HYPERLINK("#"&amp;"Insumos"&amp;"!A"&amp;MATCH($B14247,#REF!,0),"Ins "&amp;$B14247)</f>
        <v>#REF!</v>
      </c>
      <c r="M14247" s="220"/>
    </row>
    <row r="14248" spans="1:13" ht="51" x14ac:dyDescent="0.2">
      <c r="A14248" s="36" t="s">
        <v>9474</v>
      </c>
      <c r="B14248" s="26" t="s">
        <v>6816</v>
      </c>
      <c r="C14248" s="79" t="s">
        <v>10863</v>
      </c>
      <c r="D14248" s="37" t="s">
        <v>5608</v>
      </c>
      <c r="E14248" s="37" t="s">
        <v>4134</v>
      </c>
      <c r="F14248" s="41"/>
      <c r="G14248" s="27"/>
      <c r="H14248" s="27"/>
      <c r="I14248" s="27">
        <v>98736</v>
      </c>
      <c r="M14248" s="220">
        <f t="shared" si="222"/>
        <v>129305</v>
      </c>
    </row>
    <row r="14249" spans="1:13" x14ac:dyDescent="0.2">
      <c r="A14249" s="35" t="s">
        <v>9474</v>
      </c>
      <c r="B14249" s="34" t="s">
        <v>5573</v>
      </c>
      <c r="C14249" s="45" t="s">
        <v>973</v>
      </c>
      <c r="D14249" s="23" t="s">
        <v>5734</v>
      </c>
      <c r="E14249" s="23" t="s">
        <v>4141</v>
      </c>
      <c r="F14249" s="40">
        <v>1</v>
      </c>
      <c r="G14249" s="25">
        <v>41652</v>
      </c>
      <c r="H14249" s="25">
        <v>41652</v>
      </c>
      <c r="I14249" s="25"/>
      <c r="J14249" s="58" t="e">
        <f>HYPERLINK("#"&amp;"Insumos"&amp;"!A"&amp;MATCH($B14249,#REF!,0),"Ins "&amp;$B14249)</f>
        <v>#REF!</v>
      </c>
      <c r="M14249" s="220"/>
    </row>
    <row r="14250" spans="1:13" x14ac:dyDescent="0.2">
      <c r="A14250" s="35" t="s">
        <v>9474</v>
      </c>
      <c r="B14250" s="34" t="s">
        <v>263</v>
      </c>
      <c r="C14250" s="45" t="s">
        <v>696</v>
      </c>
      <c r="D14250" s="23" t="s">
        <v>5534</v>
      </c>
      <c r="E14250" s="23" t="s">
        <v>4140</v>
      </c>
      <c r="F14250" s="40">
        <v>0.01</v>
      </c>
      <c r="G14250" s="25">
        <v>187426</v>
      </c>
      <c r="H14250" s="25">
        <v>1874</v>
      </c>
      <c r="I14250" s="25"/>
      <c r="J14250" s="58" t="e">
        <f>HYPERLINK("#"&amp;"Insumos"&amp;"!A"&amp;MATCH($B14250,#REF!,0),"Ins "&amp;$B14250)</f>
        <v>#REF!</v>
      </c>
      <c r="M14250" s="220"/>
    </row>
    <row r="14251" spans="1:13" x14ac:dyDescent="0.2">
      <c r="A14251" s="35" t="s">
        <v>9474</v>
      </c>
      <c r="B14251" s="1" t="s">
        <v>5533</v>
      </c>
      <c r="C14251" s="45" t="s">
        <v>5892</v>
      </c>
      <c r="D14251" s="23" t="s">
        <v>977</v>
      </c>
      <c r="E14251" s="23" t="s">
        <v>4134</v>
      </c>
      <c r="F14251" s="40">
        <v>0.5</v>
      </c>
      <c r="G14251" s="25">
        <v>3623</v>
      </c>
      <c r="H14251" s="25">
        <v>1812</v>
      </c>
      <c r="I14251" s="25"/>
      <c r="J14251" s="58" t="e">
        <f>HYPERLINK("#"&amp;"Insumos"&amp;"!A"&amp;MATCH($B14251,#REF!,0),"Ins "&amp;$B14251)</f>
        <v>#REF!</v>
      </c>
      <c r="M14251" s="220"/>
    </row>
    <row r="14252" spans="1:13" x14ac:dyDescent="0.2">
      <c r="A14252" s="35" t="s">
        <v>9474</v>
      </c>
      <c r="B14252" s="34" t="s">
        <v>5195</v>
      </c>
      <c r="C14252" s="45" t="s">
        <v>462</v>
      </c>
      <c r="D14252" s="23" t="s">
        <v>5751</v>
      </c>
      <c r="E14252" s="23" t="s">
        <v>467</v>
      </c>
      <c r="F14252" s="40">
        <v>0.05</v>
      </c>
      <c r="G14252" s="25">
        <v>22500</v>
      </c>
      <c r="H14252" s="25">
        <v>1125</v>
      </c>
      <c r="I14252" s="25"/>
      <c r="J14252" s="58" t="e">
        <f>HYPERLINK("#"&amp;"Insumos"&amp;"!A"&amp;MATCH($B14252,#REF!,0),"Ins "&amp;$B14252)</f>
        <v>#REF!</v>
      </c>
      <c r="M14252" s="220"/>
    </row>
    <row r="14253" spans="1:13" x14ac:dyDescent="0.2">
      <c r="A14253" s="35" t="s">
        <v>9474</v>
      </c>
      <c r="B14253" s="34" t="s">
        <v>9475</v>
      </c>
      <c r="C14253" s="45" t="s">
        <v>9476</v>
      </c>
      <c r="D14253" s="23" t="s">
        <v>5751</v>
      </c>
      <c r="E14253" s="23" t="s">
        <v>463</v>
      </c>
      <c r="F14253" s="40">
        <v>0.23333333333333331</v>
      </c>
      <c r="G14253" s="25">
        <v>109200</v>
      </c>
      <c r="H14253" s="25">
        <v>25480</v>
      </c>
      <c r="I14253" s="25"/>
      <c r="J14253" s="58" t="e">
        <f>HYPERLINK("#"&amp;"Insumos"&amp;"!A"&amp;MATCH($B14253,#REF!,0),"Ins "&amp;$B14253)</f>
        <v>#REF!</v>
      </c>
      <c r="M14253" s="220"/>
    </row>
    <row r="14254" spans="1:13" x14ac:dyDescent="0.2">
      <c r="A14254" s="35" t="s">
        <v>9474</v>
      </c>
      <c r="B14254" s="34" t="s">
        <v>254</v>
      </c>
      <c r="C14254" s="45" t="s">
        <v>751</v>
      </c>
      <c r="D14254" s="23" t="s">
        <v>5534</v>
      </c>
      <c r="E14254" s="23" t="s">
        <v>4141</v>
      </c>
      <c r="F14254" s="40">
        <v>0.23333333333333331</v>
      </c>
      <c r="G14254" s="25">
        <v>46854</v>
      </c>
      <c r="H14254" s="25">
        <v>10933</v>
      </c>
      <c r="I14254" s="25"/>
      <c r="J14254" s="58" t="e">
        <f>HYPERLINK("#"&amp;"Insumos"&amp;"!A"&amp;MATCH($B14254,#REF!,0),"Ins "&amp;$B14254)</f>
        <v>#REF!</v>
      </c>
      <c r="M14254" s="220"/>
    </row>
    <row r="14255" spans="1:13" x14ac:dyDescent="0.2">
      <c r="A14255" s="35" t="s">
        <v>9474</v>
      </c>
      <c r="B14255" s="34" t="s">
        <v>4560</v>
      </c>
      <c r="C14255" s="45" t="s">
        <v>8792</v>
      </c>
      <c r="D14255" s="23" t="s">
        <v>5751</v>
      </c>
      <c r="E14255" s="23" t="s">
        <v>4138</v>
      </c>
      <c r="F14255" s="40">
        <v>0.125</v>
      </c>
      <c r="G14255" s="25">
        <v>126880</v>
      </c>
      <c r="H14255" s="25">
        <v>15860</v>
      </c>
      <c r="I14255" s="25"/>
      <c r="J14255" s="58" t="e">
        <f>HYPERLINK("#"&amp;"Insumos"&amp;"!A"&amp;MATCH($B14255,#REF!,0),"Ins "&amp;$B14255)</f>
        <v>#REF!</v>
      </c>
      <c r="M14255" s="220"/>
    </row>
    <row r="14256" spans="1:13" ht="25.5" x14ac:dyDescent="0.2">
      <c r="A14256" s="36" t="s">
        <v>9681</v>
      </c>
      <c r="B14256" s="26" t="s">
        <v>6816</v>
      </c>
      <c r="C14256" s="79" t="s">
        <v>9687</v>
      </c>
      <c r="D14256" s="37" t="s">
        <v>5608</v>
      </c>
      <c r="E14256" s="37" t="s">
        <v>465</v>
      </c>
      <c r="F14256" s="41"/>
      <c r="G14256" s="27"/>
      <c r="H14256" s="27"/>
      <c r="I14256" s="27">
        <v>733513</v>
      </c>
      <c r="M14256" s="220">
        <f t="shared" si="222"/>
        <v>960609</v>
      </c>
    </row>
    <row r="14257" spans="1:13" x14ac:dyDescent="0.2">
      <c r="A14257" s="35" t="s">
        <v>9681</v>
      </c>
      <c r="B14257" s="34" t="s">
        <v>6643</v>
      </c>
      <c r="C14257" s="45" t="s">
        <v>6644</v>
      </c>
      <c r="D14257" s="23" t="s">
        <v>5734</v>
      </c>
      <c r="E14257" s="23" t="s">
        <v>4141</v>
      </c>
      <c r="F14257" s="40">
        <v>0.5</v>
      </c>
      <c r="G14257" s="25">
        <v>45915</v>
      </c>
      <c r="H14257" s="25">
        <v>22958</v>
      </c>
      <c r="I14257" s="25"/>
      <c r="J14257" s="58" t="e">
        <f>HYPERLINK("#"&amp;"Insumos"&amp;"!A"&amp;MATCH($B14257,#REF!,0),"Ins "&amp;$B14257)</f>
        <v>#REF!</v>
      </c>
      <c r="M14257" s="220"/>
    </row>
    <row r="14258" spans="1:13" x14ac:dyDescent="0.2">
      <c r="A14258" s="35" t="s">
        <v>9681</v>
      </c>
      <c r="B14258" s="34" t="s">
        <v>263</v>
      </c>
      <c r="C14258" s="45" t="s">
        <v>696</v>
      </c>
      <c r="D14258" s="23" t="s">
        <v>5534</v>
      </c>
      <c r="E14258" s="23" t="s">
        <v>4140</v>
      </c>
      <c r="F14258" s="40">
        <v>0.05</v>
      </c>
      <c r="G14258" s="25">
        <v>187426</v>
      </c>
      <c r="H14258" s="25">
        <v>9371</v>
      </c>
      <c r="I14258" s="25"/>
      <c r="J14258" s="58" t="e">
        <f>HYPERLINK("#"&amp;"Insumos"&amp;"!A"&amp;MATCH($B14258,#REF!,0),"Ins "&amp;$B14258)</f>
        <v>#REF!</v>
      </c>
      <c r="M14258" s="220"/>
    </row>
    <row r="14259" spans="1:13" x14ac:dyDescent="0.2">
      <c r="A14259" s="35" t="s">
        <v>9681</v>
      </c>
      <c r="B14259" s="1" t="s">
        <v>5533</v>
      </c>
      <c r="C14259" s="45" t="s">
        <v>5892</v>
      </c>
      <c r="D14259" s="23" t="s">
        <v>977</v>
      </c>
      <c r="E14259" s="23" t="s">
        <v>4134</v>
      </c>
      <c r="F14259" s="40">
        <v>1</v>
      </c>
      <c r="G14259" s="25">
        <v>3623</v>
      </c>
      <c r="H14259" s="25">
        <v>3623</v>
      </c>
      <c r="I14259" s="25"/>
      <c r="J14259" s="58" t="e">
        <f>HYPERLINK("#"&amp;"Insumos"&amp;"!A"&amp;MATCH($B14259,#REF!,0),"Ins "&amp;$B14259)</f>
        <v>#REF!</v>
      </c>
      <c r="M14259" s="220"/>
    </row>
    <row r="14260" spans="1:13" x14ac:dyDescent="0.2">
      <c r="A14260" s="35" t="s">
        <v>9681</v>
      </c>
      <c r="B14260" s="34" t="s">
        <v>9682</v>
      </c>
      <c r="C14260" s="45" t="s">
        <v>9685</v>
      </c>
      <c r="D14260" s="23" t="s">
        <v>5751</v>
      </c>
      <c r="E14260" s="23" t="s">
        <v>467</v>
      </c>
      <c r="F14260" s="40">
        <v>0.1</v>
      </c>
      <c r="G14260" s="25">
        <v>109200</v>
      </c>
      <c r="H14260" s="25">
        <v>10920</v>
      </c>
      <c r="I14260" s="25"/>
      <c r="J14260" s="58" t="e">
        <f>HYPERLINK("#"&amp;"Insumos"&amp;"!A"&amp;MATCH($B14260,#REF!,0),"Ins "&amp;$B14260)</f>
        <v>#REF!</v>
      </c>
      <c r="M14260" s="220"/>
    </row>
    <row r="14261" spans="1:13" ht="25.5" x14ac:dyDescent="0.2">
      <c r="A14261" s="35" t="s">
        <v>9681</v>
      </c>
      <c r="B14261" s="34" t="s">
        <v>9683</v>
      </c>
      <c r="C14261" s="45" t="s">
        <v>9684</v>
      </c>
      <c r="D14261" s="23" t="s">
        <v>5751</v>
      </c>
      <c r="E14261" s="23" t="s">
        <v>465</v>
      </c>
      <c r="F14261" s="40">
        <v>0.5</v>
      </c>
      <c r="G14261" s="25">
        <v>1352000</v>
      </c>
      <c r="H14261" s="25">
        <v>676000</v>
      </c>
      <c r="I14261" s="25"/>
      <c r="J14261" s="58" t="e">
        <f>HYPERLINK("#"&amp;"Insumos"&amp;"!A"&amp;MATCH($B14261,#REF!,0),"Ins "&amp;$B14261)</f>
        <v>#REF!</v>
      </c>
      <c r="M14261" s="220"/>
    </row>
    <row r="14262" spans="1:13" x14ac:dyDescent="0.2">
      <c r="A14262" s="35" t="s">
        <v>9681</v>
      </c>
      <c r="B14262" s="34" t="s">
        <v>9686</v>
      </c>
      <c r="C14262" s="45" t="s">
        <v>11495</v>
      </c>
      <c r="D14262" s="23" t="s">
        <v>5534</v>
      </c>
      <c r="E14262" s="23" t="s">
        <v>4140</v>
      </c>
      <c r="F14262" s="40">
        <v>6.8212824010914053E-2</v>
      </c>
      <c r="G14262" s="25">
        <v>156000</v>
      </c>
      <c r="H14262" s="25">
        <v>10641</v>
      </c>
      <c r="I14262" s="25"/>
      <c r="J14262" s="58" t="e">
        <f>HYPERLINK("#"&amp;"Insumos"&amp;"!A"&amp;MATCH($B14262,#REF!,0),"Ins "&amp;$B14262)</f>
        <v>#REF!</v>
      </c>
      <c r="M14262" s="220"/>
    </row>
    <row r="14263" spans="1:13" ht="51" x14ac:dyDescent="0.2">
      <c r="A14263" s="36" t="s">
        <v>9693</v>
      </c>
      <c r="B14263" s="26" t="s">
        <v>6816</v>
      </c>
      <c r="C14263" s="79" t="s">
        <v>9695</v>
      </c>
      <c r="D14263" s="37" t="s">
        <v>5608</v>
      </c>
      <c r="E14263" s="37" t="s">
        <v>4134</v>
      </c>
      <c r="F14263" s="41"/>
      <c r="G14263" s="27"/>
      <c r="H14263" s="27"/>
      <c r="I14263" s="27">
        <v>1956616</v>
      </c>
      <c r="M14263" s="220">
        <f t="shared" si="222"/>
        <v>2562384</v>
      </c>
    </row>
    <row r="14264" spans="1:13" x14ac:dyDescent="0.2">
      <c r="A14264" s="35" t="s">
        <v>9693</v>
      </c>
      <c r="B14264" s="34" t="s">
        <v>71</v>
      </c>
      <c r="C14264" s="45" t="s">
        <v>1022</v>
      </c>
      <c r="D14264" s="23" t="s">
        <v>5734</v>
      </c>
      <c r="E14264" s="23" t="s">
        <v>4141</v>
      </c>
      <c r="F14264" s="40">
        <v>1</v>
      </c>
      <c r="G14264" s="25">
        <v>66987</v>
      </c>
      <c r="H14264" s="25">
        <v>66987</v>
      </c>
      <c r="I14264" s="25"/>
      <c r="J14264" s="58" t="e">
        <f>HYPERLINK("#"&amp;"Insumos"&amp;"!A"&amp;MATCH($B14264,#REF!,0),"Ins "&amp;$B14264)</f>
        <v>#REF!</v>
      </c>
      <c r="M14264" s="220"/>
    </row>
    <row r="14265" spans="1:13" x14ac:dyDescent="0.2">
      <c r="A14265" s="35" t="s">
        <v>9693</v>
      </c>
      <c r="B14265" s="34" t="s">
        <v>263</v>
      </c>
      <c r="C14265" s="45" t="s">
        <v>696</v>
      </c>
      <c r="D14265" s="23" t="s">
        <v>5534</v>
      </c>
      <c r="E14265" s="23" t="s">
        <v>4140</v>
      </c>
      <c r="F14265" s="40">
        <v>0.5</v>
      </c>
      <c r="G14265" s="25">
        <v>187426</v>
      </c>
      <c r="H14265" s="25">
        <v>93713</v>
      </c>
      <c r="I14265" s="25"/>
      <c r="J14265" s="58" t="e">
        <f>HYPERLINK("#"&amp;"Insumos"&amp;"!A"&amp;MATCH($B14265,#REF!,0),"Ins "&amp;$B14265)</f>
        <v>#REF!</v>
      </c>
      <c r="M14265" s="220"/>
    </row>
    <row r="14266" spans="1:13" x14ac:dyDescent="0.2">
      <c r="A14266" s="35" t="s">
        <v>9693</v>
      </c>
      <c r="B14266" s="1" t="s">
        <v>5533</v>
      </c>
      <c r="C14266" s="45" t="s">
        <v>5892</v>
      </c>
      <c r="D14266" s="23" t="s">
        <v>977</v>
      </c>
      <c r="E14266" s="23" t="s">
        <v>4134</v>
      </c>
      <c r="F14266" s="40">
        <v>1</v>
      </c>
      <c r="G14266" s="25">
        <v>3623</v>
      </c>
      <c r="H14266" s="25">
        <v>3623</v>
      </c>
      <c r="I14266" s="25"/>
      <c r="J14266" s="58" t="e">
        <f>HYPERLINK("#"&amp;"Insumos"&amp;"!A"&amp;MATCH($B14266,#REF!,0),"Ins "&amp;$B14266)</f>
        <v>#REF!</v>
      </c>
      <c r="M14266" s="220"/>
    </row>
    <row r="14267" spans="1:13" ht="38.25" x14ac:dyDescent="0.2">
      <c r="A14267" s="35" t="s">
        <v>9693</v>
      </c>
      <c r="B14267" s="34" t="s">
        <v>9694</v>
      </c>
      <c r="C14267" s="45" t="s">
        <v>9698</v>
      </c>
      <c r="D14267" s="23" t="s">
        <v>5751</v>
      </c>
      <c r="E14267" s="23" t="s">
        <v>463</v>
      </c>
      <c r="F14267" s="40">
        <v>1</v>
      </c>
      <c r="G14267" s="25">
        <v>1754669</v>
      </c>
      <c r="H14267" s="25">
        <v>1754669</v>
      </c>
      <c r="I14267" s="25"/>
      <c r="J14267" s="58" t="e">
        <f>HYPERLINK("#"&amp;"Insumos"&amp;"!A"&amp;MATCH($B14267,#REF!,0),"Ins "&amp;$B14267)</f>
        <v>#REF!</v>
      </c>
      <c r="M14267" s="220"/>
    </row>
    <row r="14268" spans="1:13" ht="25.5" x14ac:dyDescent="0.2">
      <c r="A14268" s="35" t="s">
        <v>9693</v>
      </c>
      <c r="B14268" s="34" t="s">
        <v>9696</v>
      </c>
      <c r="C14268" s="45" t="s">
        <v>9697</v>
      </c>
      <c r="D14268" s="23" t="s">
        <v>5751</v>
      </c>
      <c r="E14268" s="23" t="s">
        <v>463</v>
      </c>
      <c r="F14268" s="40">
        <v>4</v>
      </c>
      <c r="G14268" s="25">
        <v>9406</v>
      </c>
      <c r="H14268" s="25">
        <v>37624</v>
      </c>
      <c r="I14268" s="25"/>
      <c r="J14268" s="58" t="e">
        <f>HYPERLINK("#"&amp;"Insumos"&amp;"!A"&amp;MATCH($B14268,#REF!,0),"Ins "&amp;$B14268)</f>
        <v>#REF!</v>
      </c>
      <c r="M14268" s="220"/>
    </row>
    <row r="14269" spans="1:13" ht="51" x14ac:dyDescent="0.2">
      <c r="A14269" s="36" t="s">
        <v>9926</v>
      </c>
      <c r="B14269" s="26" t="s">
        <v>6816</v>
      </c>
      <c r="C14269" s="79" t="s">
        <v>10864</v>
      </c>
      <c r="D14269" s="37" t="s">
        <v>5608</v>
      </c>
      <c r="E14269" s="37" t="s">
        <v>464</v>
      </c>
      <c r="F14269" s="41"/>
      <c r="G14269" s="27"/>
      <c r="H14269" s="27"/>
      <c r="I14269" s="27">
        <v>1014248</v>
      </c>
      <c r="M14269" s="220">
        <f t="shared" si="222"/>
        <v>1328259</v>
      </c>
    </row>
    <row r="14270" spans="1:13" x14ac:dyDescent="0.2">
      <c r="A14270" s="35" t="s">
        <v>9926</v>
      </c>
      <c r="B14270" s="34" t="s">
        <v>74</v>
      </c>
      <c r="C14270" s="45" t="s">
        <v>1023</v>
      </c>
      <c r="D14270" s="23" t="s">
        <v>5734</v>
      </c>
      <c r="E14270" s="23" t="s">
        <v>4141</v>
      </c>
      <c r="F14270" s="40">
        <v>2.5</v>
      </c>
      <c r="G14270" s="25">
        <v>73692</v>
      </c>
      <c r="H14270" s="25">
        <v>184230</v>
      </c>
      <c r="I14270" s="25"/>
      <c r="J14270" s="58" t="e">
        <f>HYPERLINK("#"&amp;"Insumos"&amp;"!A"&amp;MATCH($B14270,#REF!,0),"Ins "&amp;$B14270)</f>
        <v>#REF!</v>
      </c>
      <c r="M14270" s="220"/>
    </row>
    <row r="14271" spans="1:13" x14ac:dyDescent="0.2">
      <c r="A14271" s="35" t="s">
        <v>9926</v>
      </c>
      <c r="B14271" s="34" t="s">
        <v>263</v>
      </c>
      <c r="C14271" s="45" t="s">
        <v>696</v>
      </c>
      <c r="D14271" s="23" t="s">
        <v>5534</v>
      </c>
      <c r="E14271" s="23" t="s">
        <v>4140</v>
      </c>
      <c r="F14271" s="40">
        <v>0.01</v>
      </c>
      <c r="G14271" s="25">
        <v>187426</v>
      </c>
      <c r="H14271" s="25">
        <v>1874</v>
      </c>
      <c r="I14271" s="25"/>
      <c r="J14271" s="58" t="e">
        <f>HYPERLINK("#"&amp;"Insumos"&amp;"!A"&amp;MATCH($B14271,#REF!,0),"Ins "&amp;$B14271)</f>
        <v>#REF!</v>
      </c>
      <c r="M14271" s="220"/>
    </row>
    <row r="14272" spans="1:13" x14ac:dyDescent="0.2">
      <c r="A14272" s="35" t="s">
        <v>9926</v>
      </c>
      <c r="B14272" s="1" t="s">
        <v>5533</v>
      </c>
      <c r="C14272" s="45" t="s">
        <v>5892</v>
      </c>
      <c r="D14272" s="23" t="s">
        <v>977</v>
      </c>
      <c r="E14272" s="23" t="s">
        <v>4134</v>
      </c>
      <c r="F14272" s="40">
        <v>1</v>
      </c>
      <c r="G14272" s="25">
        <v>3623</v>
      </c>
      <c r="H14272" s="25">
        <v>3623</v>
      </c>
      <c r="I14272" s="25"/>
      <c r="J14272" s="58" t="e">
        <f>HYPERLINK("#"&amp;"Insumos"&amp;"!A"&amp;MATCH($B14272,#REF!,0),"Ins "&amp;$B14272)</f>
        <v>#REF!</v>
      </c>
      <c r="M14272" s="220"/>
    </row>
    <row r="14273" spans="1:13" ht="25.5" x14ac:dyDescent="0.2">
      <c r="A14273" s="35" t="s">
        <v>9926</v>
      </c>
      <c r="B14273" s="34" t="s">
        <v>9786</v>
      </c>
      <c r="C14273" s="45" t="s">
        <v>9927</v>
      </c>
      <c r="D14273" s="23" t="s">
        <v>5751</v>
      </c>
      <c r="E14273" s="23" t="s">
        <v>465</v>
      </c>
      <c r="F14273" s="40">
        <v>1</v>
      </c>
      <c r="G14273" s="25">
        <v>653120</v>
      </c>
      <c r="H14273" s="25">
        <v>653120</v>
      </c>
      <c r="I14273" s="25"/>
      <c r="J14273" s="58" t="e">
        <f>HYPERLINK("#"&amp;"Insumos"&amp;"!A"&amp;MATCH($B14273,#REF!,0),"Ins "&amp;$B14273)</f>
        <v>#REF!</v>
      </c>
      <c r="M14273" s="220"/>
    </row>
    <row r="14274" spans="1:13" x14ac:dyDescent="0.2">
      <c r="A14274" s="35" t="s">
        <v>9926</v>
      </c>
      <c r="B14274" s="34" t="s">
        <v>9787</v>
      </c>
      <c r="C14274" s="45" t="s">
        <v>9928</v>
      </c>
      <c r="D14274" s="23" t="s">
        <v>5751</v>
      </c>
      <c r="E14274" s="23" t="s">
        <v>463</v>
      </c>
      <c r="F14274" s="40">
        <v>1</v>
      </c>
      <c r="G14274" s="25">
        <v>36920</v>
      </c>
      <c r="H14274" s="25">
        <v>36920</v>
      </c>
      <c r="I14274" s="25"/>
      <c r="J14274" s="58" t="e">
        <f>HYPERLINK("#"&amp;"Insumos"&amp;"!A"&amp;MATCH($B14274,#REF!,0),"Ins "&amp;$B14274)</f>
        <v>#REF!</v>
      </c>
      <c r="M14274" s="220"/>
    </row>
    <row r="14275" spans="1:13" x14ac:dyDescent="0.2">
      <c r="A14275" s="35" t="s">
        <v>9926</v>
      </c>
      <c r="B14275" s="34" t="s">
        <v>9686</v>
      </c>
      <c r="C14275" s="45" t="s">
        <v>11495</v>
      </c>
      <c r="D14275" s="23" t="s">
        <v>5534</v>
      </c>
      <c r="E14275" s="23" t="s">
        <v>4140</v>
      </c>
      <c r="F14275" s="40">
        <v>0.15</v>
      </c>
      <c r="G14275" s="25">
        <v>156000</v>
      </c>
      <c r="H14275" s="25">
        <v>23400</v>
      </c>
      <c r="I14275" s="25"/>
      <c r="J14275" s="58" t="e">
        <f>HYPERLINK("#"&amp;"Insumos"&amp;"!A"&amp;MATCH($B14275,#REF!,0),"Ins "&amp;$B14275)</f>
        <v>#REF!</v>
      </c>
      <c r="M14275" s="220"/>
    </row>
    <row r="14276" spans="1:13" x14ac:dyDescent="0.2">
      <c r="A14276" s="35" t="s">
        <v>9926</v>
      </c>
      <c r="B14276" s="34" t="s">
        <v>9788</v>
      </c>
      <c r="C14276" s="45" t="s">
        <v>9929</v>
      </c>
      <c r="D14276" s="23" t="s">
        <v>5751</v>
      </c>
      <c r="E14276" s="23" t="s">
        <v>464</v>
      </c>
      <c r="F14276" s="40">
        <v>2</v>
      </c>
      <c r="G14276" s="25">
        <v>4992</v>
      </c>
      <c r="H14276" s="25">
        <v>9984</v>
      </c>
      <c r="I14276" s="25"/>
      <c r="J14276" s="58" t="e">
        <f>HYPERLINK("#"&amp;"Insumos"&amp;"!A"&amp;MATCH($B14276,#REF!,0),"Ins "&amp;$B14276)</f>
        <v>#REF!</v>
      </c>
      <c r="M14276" s="220"/>
    </row>
    <row r="14277" spans="1:13" x14ac:dyDescent="0.2">
      <c r="A14277" s="35" t="s">
        <v>9926</v>
      </c>
      <c r="B14277" s="34" t="s">
        <v>9789</v>
      </c>
      <c r="C14277" s="45" t="s">
        <v>9930</v>
      </c>
      <c r="D14277" s="23" t="s">
        <v>5751</v>
      </c>
      <c r="E14277" s="23" t="s">
        <v>464</v>
      </c>
      <c r="F14277" s="40">
        <v>1</v>
      </c>
      <c r="G14277" s="25">
        <v>12480</v>
      </c>
      <c r="H14277" s="25">
        <v>12480</v>
      </c>
      <c r="I14277" s="25"/>
      <c r="J14277" s="58" t="e">
        <f>HYPERLINK("#"&amp;"Insumos"&amp;"!A"&amp;MATCH($B14277,#REF!,0),"Ins "&amp;$B14277)</f>
        <v>#REF!</v>
      </c>
      <c r="M14277" s="220"/>
    </row>
    <row r="14278" spans="1:13" x14ac:dyDescent="0.2">
      <c r="A14278" s="35" t="s">
        <v>9926</v>
      </c>
      <c r="B14278" s="34" t="s">
        <v>9181</v>
      </c>
      <c r="C14278" s="45" t="s">
        <v>9182</v>
      </c>
      <c r="D14278" s="23" t="s">
        <v>5751</v>
      </c>
      <c r="E14278" s="23" t="s">
        <v>4134</v>
      </c>
      <c r="F14278" s="40">
        <v>3</v>
      </c>
      <c r="G14278" s="25">
        <v>1459</v>
      </c>
      <c r="H14278" s="25">
        <v>4377</v>
      </c>
      <c r="I14278" s="25"/>
      <c r="J14278" s="58" t="e">
        <f>HYPERLINK("#"&amp;"Insumos"&amp;"!A"&amp;MATCH($B14278,#REF!,0),"Ins "&amp;$B14278)</f>
        <v>#REF!</v>
      </c>
      <c r="M14278" s="220"/>
    </row>
    <row r="14279" spans="1:13" x14ac:dyDescent="0.2">
      <c r="A14279" s="35" t="s">
        <v>9926</v>
      </c>
      <c r="B14279" s="34" t="s">
        <v>9792</v>
      </c>
      <c r="C14279" s="45" t="s">
        <v>9934</v>
      </c>
      <c r="D14279" s="23" t="s">
        <v>5751</v>
      </c>
      <c r="E14279" s="23" t="s">
        <v>463</v>
      </c>
      <c r="F14279" s="40">
        <v>0.6</v>
      </c>
      <c r="G14279" s="25">
        <v>140400</v>
      </c>
      <c r="H14279" s="25">
        <v>84240</v>
      </c>
      <c r="I14279" s="25"/>
      <c r="J14279" s="58" t="e">
        <f>HYPERLINK("#"&amp;"Insumos"&amp;"!A"&amp;MATCH($B14279,#REF!,0),"Ins "&amp;$B14279)</f>
        <v>#REF!</v>
      </c>
      <c r="M14279" s="220"/>
    </row>
    <row r="14280" spans="1:13" ht="25.5" x14ac:dyDescent="0.2">
      <c r="A14280" s="36" t="s">
        <v>9931</v>
      </c>
      <c r="B14280" s="26" t="s">
        <v>6816</v>
      </c>
      <c r="C14280" s="79" t="s">
        <v>10865</v>
      </c>
      <c r="D14280" s="37" t="s">
        <v>5608</v>
      </c>
      <c r="E14280" s="37" t="s">
        <v>464</v>
      </c>
      <c r="F14280" s="41"/>
      <c r="G14280" s="27"/>
      <c r="H14280" s="27"/>
      <c r="I14280" s="27">
        <v>1992638</v>
      </c>
      <c r="M14280" s="220">
        <f t="shared" ref="M14280:M14331" si="223">ROUND(I14280*(1+$L$2),0)</f>
        <v>2609559</v>
      </c>
    </row>
    <row r="14281" spans="1:13" x14ac:dyDescent="0.2">
      <c r="A14281" s="35" t="s">
        <v>9931</v>
      </c>
      <c r="B14281" s="34" t="s">
        <v>5579</v>
      </c>
      <c r="C14281" s="45" t="s">
        <v>1016</v>
      </c>
      <c r="D14281" s="23" t="s">
        <v>5734</v>
      </c>
      <c r="E14281" s="23" t="s">
        <v>4141</v>
      </c>
      <c r="F14281" s="40">
        <v>1</v>
      </c>
      <c r="G14281" s="25">
        <v>57672</v>
      </c>
      <c r="H14281" s="25">
        <v>57672</v>
      </c>
      <c r="I14281" s="25"/>
      <c r="J14281" s="58" t="e">
        <f>HYPERLINK("#"&amp;"Insumos"&amp;"!A"&amp;MATCH($B14281,#REF!,0),"Ins "&amp;$B14281)</f>
        <v>#REF!</v>
      </c>
      <c r="M14281" s="220"/>
    </row>
    <row r="14282" spans="1:13" x14ac:dyDescent="0.2">
      <c r="A14282" s="35" t="s">
        <v>9931</v>
      </c>
      <c r="B14282" s="34" t="s">
        <v>263</v>
      </c>
      <c r="C14282" s="45" t="s">
        <v>696</v>
      </c>
      <c r="D14282" s="23" t="s">
        <v>5534</v>
      </c>
      <c r="E14282" s="23" t="s">
        <v>4140</v>
      </c>
      <c r="F14282" s="40">
        <v>0.01</v>
      </c>
      <c r="G14282" s="25">
        <v>187426</v>
      </c>
      <c r="H14282" s="25">
        <v>1874</v>
      </c>
      <c r="I14282" s="25"/>
      <c r="J14282" s="58" t="e">
        <f>HYPERLINK("#"&amp;"Insumos"&amp;"!A"&amp;MATCH($B14282,#REF!,0),"Ins "&amp;$B14282)</f>
        <v>#REF!</v>
      </c>
      <c r="M14282" s="220"/>
    </row>
    <row r="14283" spans="1:13" x14ac:dyDescent="0.2">
      <c r="A14283" s="35" t="s">
        <v>9931</v>
      </c>
      <c r="B14283" s="1" t="s">
        <v>5533</v>
      </c>
      <c r="C14283" s="45" t="s">
        <v>5892</v>
      </c>
      <c r="D14283" s="23" t="s">
        <v>977</v>
      </c>
      <c r="E14283" s="23" t="s">
        <v>4134</v>
      </c>
      <c r="F14283" s="40">
        <v>0.5</v>
      </c>
      <c r="G14283" s="25">
        <v>3623</v>
      </c>
      <c r="H14283" s="25">
        <v>1812</v>
      </c>
      <c r="I14283" s="25"/>
      <c r="J14283" s="58" t="e">
        <f>HYPERLINK("#"&amp;"Insumos"&amp;"!A"&amp;MATCH($B14283,#REF!,0),"Ins "&amp;$B14283)</f>
        <v>#REF!</v>
      </c>
      <c r="M14283" s="220"/>
    </row>
    <row r="14284" spans="1:13" x14ac:dyDescent="0.2">
      <c r="A14284" s="35" t="s">
        <v>9931</v>
      </c>
      <c r="B14284" s="34" t="s">
        <v>9790</v>
      </c>
      <c r="C14284" s="45" t="s">
        <v>9932</v>
      </c>
      <c r="D14284" s="23" t="s">
        <v>5751</v>
      </c>
      <c r="E14284" s="23" t="s">
        <v>464</v>
      </c>
      <c r="F14284" s="40">
        <v>1</v>
      </c>
      <c r="G14284" s="25">
        <v>1872000</v>
      </c>
      <c r="H14284" s="25">
        <v>1872000</v>
      </c>
      <c r="I14284" s="25"/>
      <c r="J14284" s="58" t="e">
        <f>HYPERLINK("#"&amp;"Insumos"&amp;"!A"&amp;MATCH($B14284,#REF!,0),"Ins "&amp;$B14284)</f>
        <v>#REF!</v>
      </c>
      <c r="M14284" s="220"/>
    </row>
    <row r="14285" spans="1:13" x14ac:dyDescent="0.2">
      <c r="A14285" s="35" t="s">
        <v>9931</v>
      </c>
      <c r="B14285" s="34" t="s">
        <v>9791</v>
      </c>
      <c r="C14285" s="45" t="s">
        <v>9933</v>
      </c>
      <c r="D14285" s="23" t="s">
        <v>5751</v>
      </c>
      <c r="E14285" s="23" t="s">
        <v>4136</v>
      </c>
      <c r="F14285" s="40">
        <v>0.3</v>
      </c>
      <c r="G14285" s="25">
        <v>197600</v>
      </c>
      <c r="H14285" s="25">
        <v>59280</v>
      </c>
      <c r="I14285" s="25"/>
      <c r="J14285" s="58" t="e">
        <f>HYPERLINK("#"&amp;"Insumos"&amp;"!A"&amp;MATCH($B14285,#REF!,0),"Ins "&amp;$B14285)</f>
        <v>#REF!</v>
      </c>
      <c r="M14285" s="220"/>
    </row>
    <row r="14286" spans="1:13" ht="38.25" x14ac:dyDescent="0.2">
      <c r="A14286" s="36" t="s">
        <v>10017</v>
      </c>
      <c r="B14286" s="26" t="s">
        <v>6816</v>
      </c>
      <c r="C14286" s="79" t="s">
        <v>10866</v>
      </c>
      <c r="D14286" s="37" t="s">
        <v>5608</v>
      </c>
      <c r="E14286" s="37" t="s">
        <v>465</v>
      </c>
      <c r="F14286" s="41"/>
      <c r="G14286" s="27"/>
      <c r="H14286" s="27"/>
      <c r="I14286" s="27">
        <v>409009</v>
      </c>
      <c r="M14286" s="220">
        <f t="shared" si="223"/>
        <v>535638</v>
      </c>
    </row>
    <row r="14287" spans="1:13" x14ac:dyDescent="0.2">
      <c r="A14287" s="35" t="s">
        <v>10017</v>
      </c>
      <c r="B14287" s="34" t="s">
        <v>6643</v>
      </c>
      <c r="C14287" s="45" t="s">
        <v>6644</v>
      </c>
      <c r="D14287" s="23" t="s">
        <v>5734</v>
      </c>
      <c r="E14287" s="23" t="s">
        <v>4141</v>
      </c>
      <c r="F14287" s="40">
        <v>1.53</v>
      </c>
      <c r="G14287" s="25">
        <v>45915</v>
      </c>
      <c r="H14287" s="25">
        <v>70250</v>
      </c>
      <c r="I14287" s="25"/>
      <c r="J14287" s="58" t="e">
        <f>HYPERLINK("#"&amp;"Insumos"&amp;"!A"&amp;MATCH($B14287,#REF!,0),"Ins "&amp;$B14287)</f>
        <v>#REF!</v>
      </c>
      <c r="M14287" s="220"/>
    </row>
    <row r="14288" spans="1:13" x14ac:dyDescent="0.2">
      <c r="A14288" s="35" t="s">
        <v>10017</v>
      </c>
      <c r="B14288" s="34" t="s">
        <v>263</v>
      </c>
      <c r="C14288" s="45" t="s">
        <v>696</v>
      </c>
      <c r="D14288" s="23" t="s">
        <v>5534</v>
      </c>
      <c r="E14288" s="23" t="s">
        <v>4140</v>
      </c>
      <c r="F14288" s="40">
        <v>0.01</v>
      </c>
      <c r="G14288" s="25">
        <v>187426</v>
      </c>
      <c r="H14288" s="25">
        <v>1874</v>
      </c>
      <c r="I14288" s="25"/>
      <c r="J14288" s="58" t="e">
        <f>HYPERLINK("#"&amp;"Insumos"&amp;"!A"&amp;MATCH($B14288,#REF!,0),"Ins "&amp;$B14288)</f>
        <v>#REF!</v>
      </c>
      <c r="M14288" s="220"/>
    </row>
    <row r="14289" spans="1:13" x14ac:dyDescent="0.2">
      <c r="A14289" s="35" t="s">
        <v>10017</v>
      </c>
      <c r="B14289" s="1" t="s">
        <v>5533</v>
      </c>
      <c r="C14289" s="45" t="s">
        <v>5892</v>
      </c>
      <c r="D14289" s="23" t="s">
        <v>977</v>
      </c>
      <c r="E14289" s="23" t="s">
        <v>4134</v>
      </c>
      <c r="F14289" s="40">
        <v>0.5</v>
      </c>
      <c r="G14289" s="25">
        <v>3623</v>
      </c>
      <c r="H14289" s="25">
        <v>1812</v>
      </c>
      <c r="I14289" s="25"/>
      <c r="J14289" s="58" t="e">
        <f>HYPERLINK("#"&amp;"Insumos"&amp;"!A"&amp;MATCH($B14289,#REF!,0),"Ins "&amp;$B14289)</f>
        <v>#REF!</v>
      </c>
      <c r="M14289" s="220"/>
    </row>
    <row r="14290" spans="1:13" ht="25.5" x14ac:dyDescent="0.2">
      <c r="A14290" s="35" t="s">
        <v>10017</v>
      </c>
      <c r="B14290" s="34" t="s">
        <v>9979</v>
      </c>
      <c r="C14290" s="45" t="s">
        <v>10018</v>
      </c>
      <c r="D14290" s="23" t="s">
        <v>5751</v>
      </c>
      <c r="E14290" s="23" t="s">
        <v>463</v>
      </c>
      <c r="F14290" s="40">
        <v>0.5</v>
      </c>
      <c r="G14290" s="25">
        <v>395200</v>
      </c>
      <c r="H14290" s="25">
        <v>197600</v>
      </c>
      <c r="I14290" s="25"/>
      <c r="J14290" s="58" t="e">
        <f>HYPERLINK("#"&amp;"Insumos"&amp;"!A"&amp;MATCH($B14290,#REF!,0),"Ins "&amp;$B14290)</f>
        <v>#REF!</v>
      </c>
      <c r="M14290" s="220"/>
    </row>
    <row r="14291" spans="1:13" x14ac:dyDescent="0.2">
      <c r="A14291" s="35" t="s">
        <v>10017</v>
      </c>
      <c r="B14291" s="34" t="s">
        <v>9475</v>
      </c>
      <c r="C14291" s="45" t="s">
        <v>9476</v>
      </c>
      <c r="D14291" s="23" t="s">
        <v>5751</v>
      </c>
      <c r="E14291" s="23" t="s">
        <v>463</v>
      </c>
      <c r="F14291" s="40">
        <v>0.75</v>
      </c>
      <c r="G14291" s="25">
        <v>109200</v>
      </c>
      <c r="H14291" s="25">
        <v>81900</v>
      </c>
      <c r="I14291" s="25"/>
      <c r="J14291" s="58" t="e">
        <f>HYPERLINK("#"&amp;"Insumos"&amp;"!A"&amp;MATCH($B14291,#REF!,0),"Ins "&amp;$B14291)</f>
        <v>#REF!</v>
      </c>
      <c r="M14291" s="220"/>
    </row>
    <row r="14292" spans="1:13" x14ac:dyDescent="0.2">
      <c r="A14292" s="35" t="s">
        <v>10017</v>
      </c>
      <c r="B14292" s="34" t="s">
        <v>5195</v>
      </c>
      <c r="C14292" s="45" t="s">
        <v>462</v>
      </c>
      <c r="D14292" s="23" t="s">
        <v>5751</v>
      </c>
      <c r="E14292" s="23" t="s">
        <v>467</v>
      </c>
      <c r="F14292" s="40">
        <v>0.2</v>
      </c>
      <c r="G14292" s="25">
        <v>22500</v>
      </c>
      <c r="H14292" s="25">
        <v>4500</v>
      </c>
      <c r="I14292" s="25"/>
      <c r="J14292" s="58" t="e">
        <f>HYPERLINK("#"&amp;"Insumos"&amp;"!A"&amp;MATCH($B14292,#REF!,0),"Ins "&amp;$B14292)</f>
        <v>#REF!</v>
      </c>
      <c r="M14292" s="220"/>
    </row>
    <row r="14293" spans="1:13" x14ac:dyDescent="0.2">
      <c r="A14293" s="35" t="s">
        <v>10017</v>
      </c>
      <c r="B14293" s="34" t="s">
        <v>4560</v>
      </c>
      <c r="C14293" s="45" t="s">
        <v>8792</v>
      </c>
      <c r="D14293" s="23" t="s">
        <v>5751</v>
      </c>
      <c r="E14293" s="23" t="s">
        <v>4138</v>
      </c>
      <c r="F14293" s="40">
        <v>0.1</v>
      </c>
      <c r="G14293" s="25">
        <v>126880</v>
      </c>
      <c r="H14293" s="25">
        <v>12688</v>
      </c>
      <c r="I14293" s="25"/>
      <c r="J14293" s="58" t="e">
        <f>HYPERLINK("#"&amp;"Insumos"&amp;"!A"&amp;MATCH($B14293,#REF!,0),"Ins "&amp;$B14293)</f>
        <v>#REF!</v>
      </c>
      <c r="M14293" s="220"/>
    </row>
    <row r="14294" spans="1:13" x14ac:dyDescent="0.2">
      <c r="A14294" s="35" t="s">
        <v>10017</v>
      </c>
      <c r="B14294" s="34" t="s">
        <v>254</v>
      </c>
      <c r="C14294" s="45" t="s">
        <v>751</v>
      </c>
      <c r="D14294" s="23" t="s">
        <v>5534</v>
      </c>
      <c r="E14294" s="23" t="s">
        <v>4141</v>
      </c>
      <c r="F14294" s="40">
        <v>0.25</v>
      </c>
      <c r="G14294" s="25">
        <v>46854</v>
      </c>
      <c r="H14294" s="25">
        <v>11714</v>
      </c>
      <c r="I14294" s="25"/>
      <c r="J14294" s="58" t="e">
        <f>HYPERLINK("#"&amp;"Insumos"&amp;"!A"&amp;MATCH($B14294,#REF!,0),"Ins "&amp;$B14294)</f>
        <v>#REF!</v>
      </c>
      <c r="M14294" s="220"/>
    </row>
    <row r="14295" spans="1:13" x14ac:dyDescent="0.2">
      <c r="A14295" s="35" t="s">
        <v>10017</v>
      </c>
      <c r="B14295" s="34" t="s">
        <v>5350</v>
      </c>
      <c r="C14295" s="45" t="s">
        <v>2254</v>
      </c>
      <c r="D14295" s="23" t="s">
        <v>5751</v>
      </c>
      <c r="E14295" s="23" t="s">
        <v>287</v>
      </c>
      <c r="F14295" s="40">
        <v>1</v>
      </c>
      <c r="G14295" s="25">
        <v>16040</v>
      </c>
      <c r="H14295" s="25">
        <v>16040</v>
      </c>
      <c r="I14295" s="25"/>
      <c r="J14295" s="58" t="e">
        <f>HYPERLINK("#"&amp;"Insumos"&amp;"!A"&amp;MATCH($B14295,#REF!,0),"Ins "&amp;$B14295)</f>
        <v>#REF!</v>
      </c>
      <c r="M14295" s="220"/>
    </row>
    <row r="14296" spans="1:13" x14ac:dyDescent="0.2">
      <c r="A14296" s="35" t="s">
        <v>10017</v>
      </c>
      <c r="B14296" s="34" t="s">
        <v>5604</v>
      </c>
      <c r="C14296" s="45" t="s">
        <v>540</v>
      </c>
      <c r="D14296" s="23" t="s">
        <v>5585</v>
      </c>
      <c r="E14296" s="23" t="s">
        <v>466</v>
      </c>
      <c r="F14296" s="40">
        <v>0.02</v>
      </c>
      <c r="G14296" s="25">
        <v>531559</v>
      </c>
      <c r="H14296" s="25">
        <v>10631</v>
      </c>
      <c r="I14296" s="25"/>
      <c r="J14296" s="58" t="e">
        <f>HYPERLINK("#"&amp;"Insumos"&amp;"!A"&amp;MATCH($B14296,#REF!,0),"Ins "&amp;$B14296)</f>
        <v>#REF!</v>
      </c>
      <c r="M14296" s="220"/>
    </row>
    <row r="14297" spans="1:13" ht="38.25" x14ac:dyDescent="0.2">
      <c r="A14297" s="36" t="s">
        <v>10177</v>
      </c>
      <c r="B14297" s="26" t="s">
        <v>6816</v>
      </c>
      <c r="C14297" s="79" t="s">
        <v>10867</v>
      </c>
      <c r="D14297" s="37" t="s">
        <v>5608</v>
      </c>
      <c r="E14297" s="37" t="s">
        <v>465</v>
      </c>
      <c r="F14297" s="41"/>
      <c r="G14297" s="27"/>
      <c r="H14297" s="27"/>
      <c r="I14297" s="27">
        <v>2556232</v>
      </c>
      <c r="M14297" s="220">
        <f t="shared" si="223"/>
        <v>3347641</v>
      </c>
    </row>
    <row r="14298" spans="1:13" x14ac:dyDescent="0.2">
      <c r="A14298" s="35" t="s">
        <v>10177</v>
      </c>
      <c r="B14298" s="34" t="s">
        <v>71</v>
      </c>
      <c r="C14298" s="45" t="s">
        <v>1022</v>
      </c>
      <c r="D14298" s="23" t="s">
        <v>5734</v>
      </c>
      <c r="E14298" s="23" t="s">
        <v>4141</v>
      </c>
      <c r="F14298" s="40">
        <v>2</v>
      </c>
      <c r="G14298" s="25">
        <v>66987</v>
      </c>
      <c r="H14298" s="25">
        <v>133974</v>
      </c>
      <c r="I14298" s="25"/>
      <c r="J14298" s="58" t="e">
        <f>HYPERLINK("#"&amp;"Insumos"&amp;"!A"&amp;MATCH($B14298,#REF!,0),"Ins "&amp;$B14298)</f>
        <v>#REF!</v>
      </c>
      <c r="M14298" s="220"/>
    </row>
    <row r="14299" spans="1:13" x14ac:dyDescent="0.2">
      <c r="A14299" s="35" t="s">
        <v>10177</v>
      </c>
      <c r="B14299" s="34" t="s">
        <v>263</v>
      </c>
      <c r="C14299" s="45" t="s">
        <v>696</v>
      </c>
      <c r="D14299" s="23" t="s">
        <v>5534</v>
      </c>
      <c r="E14299" s="23" t="s">
        <v>4140</v>
      </c>
      <c r="F14299" s="40">
        <v>0.01</v>
      </c>
      <c r="G14299" s="25">
        <v>187426</v>
      </c>
      <c r="H14299" s="25">
        <v>1874</v>
      </c>
      <c r="I14299" s="25"/>
      <c r="J14299" s="58" t="e">
        <f>HYPERLINK("#"&amp;"Insumos"&amp;"!A"&amp;MATCH($B14299,#REF!,0),"Ins "&amp;$B14299)</f>
        <v>#REF!</v>
      </c>
      <c r="M14299" s="220"/>
    </row>
    <row r="14300" spans="1:13" x14ac:dyDescent="0.2">
      <c r="A14300" s="35" t="s">
        <v>10177</v>
      </c>
      <c r="B14300" s="1" t="s">
        <v>5533</v>
      </c>
      <c r="C14300" s="45" t="s">
        <v>5892</v>
      </c>
      <c r="D14300" s="23" t="s">
        <v>977</v>
      </c>
      <c r="E14300" s="23" t="s">
        <v>4134</v>
      </c>
      <c r="F14300" s="40">
        <v>0.5</v>
      </c>
      <c r="G14300" s="25">
        <v>3623</v>
      </c>
      <c r="H14300" s="25">
        <v>1812</v>
      </c>
      <c r="I14300" s="25"/>
      <c r="J14300" s="58" t="e">
        <f>HYPERLINK("#"&amp;"Insumos"&amp;"!A"&amp;MATCH($B14300,#REF!,0),"Ins "&amp;$B14300)</f>
        <v>#REF!</v>
      </c>
      <c r="M14300" s="220"/>
    </row>
    <row r="14301" spans="1:13" ht="51" x14ac:dyDescent="0.2">
      <c r="A14301" s="35" t="s">
        <v>10177</v>
      </c>
      <c r="B14301" s="34" t="s">
        <v>10164</v>
      </c>
      <c r="C14301" s="45" t="s">
        <v>10178</v>
      </c>
      <c r="D14301" s="23" t="s">
        <v>5751</v>
      </c>
      <c r="E14301" s="23" t="s">
        <v>465</v>
      </c>
      <c r="F14301" s="40">
        <v>1</v>
      </c>
      <c r="G14301" s="25">
        <v>2122484</v>
      </c>
      <c r="H14301" s="25">
        <v>2122484</v>
      </c>
      <c r="I14301" s="25"/>
      <c r="J14301" s="58" t="e">
        <f>HYPERLINK("#"&amp;"Insumos"&amp;"!A"&amp;MATCH($B14301,#REF!,0),"Ins "&amp;$B14301)</f>
        <v>#REF!</v>
      </c>
      <c r="M14301" s="220"/>
    </row>
    <row r="14302" spans="1:13" x14ac:dyDescent="0.2">
      <c r="A14302" s="35" t="s">
        <v>10177</v>
      </c>
      <c r="B14302" s="34" t="s">
        <v>9788</v>
      </c>
      <c r="C14302" s="45" t="s">
        <v>9929</v>
      </c>
      <c r="D14302" s="23" t="s">
        <v>5751</v>
      </c>
      <c r="E14302" s="23" t="s">
        <v>464</v>
      </c>
      <c r="F14302" s="40">
        <v>3</v>
      </c>
      <c r="G14302" s="25">
        <v>4992</v>
      </c>
      <c r="H14302" s="25">
        <v>14976</v>
      </c>
      <c r="I14302" s="25"/>
      <c r="J14302" s="58" t="e">
        <f>HYPERLINK("#"&amp;"Insumos"&amp;"!A"&amp;MATCH($B14302,#REF!,0),"Ins "&amp;$B14302)</f>
        <v>#REF!</v>
      </c>
      <c r="M14302" s="220"/>
    </row>
    <row r="14303" spans="1:13" x14ac:dyDescent="0.2">
      <c r="A14303" s="35" t="s">
        <v>10177</v>
      </c>
      <c r="B14303" s="34" t="s">
        <v>9475</v>
      </c>
      <c r="C14303" s="45" t="s">
        <v>9476</v>
      </c>
      <c r="D14303" s="23" t="s">
        <v>5751</v>
      </c>
      <c r="E14303" s="23" t="s">
        <v>463</v>
      </c>
      <c r="F14303" s="40">
        <v>1</v>
      </c>
      <c r="G14303" s="25">
        <v>109200</v>
      </c>
      <c r="H14303" s="25">
        <v>109200</v>
      </c>
      <c r="I14303" s="25"/>
      <c r="J14303" s="58" t="e">
        <f>HYPERLINK("#"&amp;"Insumos"&amp;"!A"&amp;MATCH($B14303,#REF!,0),"Ins "&amp;$B14303)</f>
        <v>#REF!</v>
      </c>
      <c r="M14303" s="220"/>
    </row>
    <row r="14304" spans="1:13" x14ac:dyDescent="0.2">
      <c r="A14304" s="35" t="s">
        <v>10177</v>
      </c>
      <c r="B14304" s="34" t="s">
        <v>5195</v>
      </c>
      <c r="C14304" s="45" t="s">
        <v>462</v>
      </c>
      <c r="D14304" s="23" t="s">
        <v>5751</v>
      </c>
      <c r="E14304" s="23" t="s">
        <v>467</v>
      </c>
      <c r="F14304" s="40">
        <v>0.2</v>
      </c>
      <c r="G14304" s="25">
        <v>22500</v>
      </c>
      <c r="H14304" s="25">
        <v>4500</v>
      </c>
      <c r="I14304" s="25"/>
      <c r="J14304" s="58" t="e">
        <f>HYPERLINK("#"&amp;"Insumos"&amp;"!A"&amp;MATCH($B14304,#REF!,0),"Ins "&amp;$B14304)</f>
        <v>#REF!</v>
      </c>
      <c r="M14304" s="220"/>
    </row>
    <row r="14305" spans="1:13" x14ac:dyDescent="0.2">
      <c r="A14305" s="35" t="s">
        <v>10177</v>
      </c>
      <c r="B14305" s="34" t="s">
        <v>4560</v>
      </c>
      <c r="C14305" s="45" t="s">
        <v>8792</v>
      </c>
      <c r="D14305" s="23" t="s">
        <v>5751</v>
      </c>
      <c r="E14305" s="23" t="s">
        <v>4138</v>
      </c>
      <c r="F14305" s="40">
        <v>0.1</v>
      </c>
      <c r="G14305" s="25">
        <v>126880</v>
      </c>
      <c r="H14305" s="25">
        <v>12688</v>
      </c>
      <c r="I14305" s="25"/>
      <c r="J14305" s="58" t="e">
        <f>HYPERLINK("#"&amp;"Insumos"&amp;"!A"&amp;MATCH($B14305,#REF!,0),"Ins "&amp;$B14305)</f>
        <v>#REF!</v>
      </c>
      <c r="M14305" s="220"/>
    </row>
    <row r="14306" spans="1:13" x14ac:dyDescent="0.2">
      <c r="A14306" s="35" t="s">
        <v>10177</v>
      </c>
      <c r="B14306" s="34" t="s">
        <v>254</v>
      </c>
      <c r="C14306" s="45" t="s">
        <v>751</v>
      </c>
      <c r="D14306" s="23" t="s">
        <v>5534</v>
      </c>
      <c r="E14306" s="23" t="s">
        <v>4141</v>
      </c>
      <c r="F14306" s="40">
        <v>1</v>
      </c>
      <c r="G14306" s="25">
        <v>46854</v>
      </c>
      <c r="H14306" s="25">
        <v>46854</v>
      </c>
      <c r="I14306" s="25"/>
      <c r="J14306" s="58" t="e">
        <f>HYPERLINK("#"&amp;"Insumos"&amp;"!A"&amp;MATCH($B14306,#REF!,0),"Ins "&amp;$B14306)</f>
        <v>#REF!</v>
      </c>
      <c r="M14306" s="220"/>
    </row>
    <row r="14307" spans="1:13" x14ac:dyDescent="0.2">
      <c r="A14307" s="35" t="s">
        <v>10177</v>
      </c>
      <c r="B14307" s="34" t="s">
        <v>5350</v>
      </c>
      <c r="C14307" s="45" t="s">
        <v>2254</v>
      </c>
      <c r="D14307" s="23" t="s">
        <v>5751</v>
      </c>
      <c r="E14307" s="23" t="s">
        <v>287</v>
      </c>
      <c r="F14307" s="40">
        <v>1</v>
      </c>
      <c r="G14307" s="25">
        <v>16040</v>
      </c>
      <c r="H14307" s="25">
        <v>16040</v>
      </c>
      <c r="I14307" s="25"/>
      <c r="J14307" s="58" t="e">
        <f>HYPERLINK("#"&amp;"Insumos"&amp;"!A"&amp;MATCH($B14307,#REF!,0),"Ins "&amp;$B14307)</f>
        <v>#REF!</v>
      </c>
      <c r="M14307" s="220"/>
    </row>
    <row r="14308" spans="1:13" x14ac:dyDescent="0.2">
      <c r="A14308" s="35" t="s">
        <v>10177</v>
      </c>
      <c r="B14308" s="34" t="s">
        <v>6643</v>
      </c>
      <c r="C14308" s="45" t="s">
        <v>6644</v>
      </c>
      <c r="D14308" s="23" t="s">
        <v>5734</v>
      </c>
      <c r="E14308" s="23" t="s">
        <v>4141</v>
      </c>
      <c r="F14308" s="40">
        <v>2</v>
      </c>
      <c r="G14308" s="25">
        <v>45915</v>
      </c>
      <c r="H14308" s="25">
        <v>91830</v>
      </c>
      <c r="I14308" s="25"/>
      <c r="J14308" s="58" t="e">
        <f>HYPERLINK("#"&amp;"Insumos"&amp;"!A"&amp;MATCH($B14308,#REF!,0),"Ins "&amp;$B14308)</f>
        <v>#REF!</v>
      </c>
      <c r="M14308" s="220"/>
    </row>
    <row r="14309" spans="1:13" ht="51" x14ac:dyDescent="0.2">
      <c r="A14309" s="36" t="s">
        <v>10308</v>
      </c>
      <c r="B14309" s="26" t="s">
        <v>6816</v>
      </c>
      <c r="C14309" s="79" t="s">
        <v>10306</v>
      </c>
      <c r="D14309" s="37" t="s">
        <v>5608</v>
      </c>
      <c r="E14309" s="37" t="s">
        <v>465</v>
      </c>
      <c r="F14309" s="41"/>
      <c r="G14309" s="27"/>
      <c r="H14309" s="27"/>
      <c r="I14309" s="27">
        <v>638455</v>
      </c>
      <c r="M14309" s="220">
        <f t="shared" si="223"/>
        <v>836121</v>
      </c>
    </row>
    <row r="14310" spans="1:13" ht="51" x14ac:dyDescent="0.2">
      <c r="A14310" s="35" t="s">
        <v>10308</v>
      </c>
      <c r="B14310" s="34" t="s">
        <v>10255</v>
      </c>
      <c r="C14310" s="45" t="s">
        <v>10306</v>
      </c>
      <c r="D14310" s="23" t="s">
        <v>5751</v>
      </c>
      <c r="E14310" s="23" t="s">
        <v>465</v>
      </c>
      <c r="F14310" s="40">
        <v>1</v>
      </c>
      <c r="G14310" s="25">
        <v>638455</v>
      </c>
      <c r="H14310" s="25">
        <v>638455</v>
      </c>
      <c r="I14310" s="25"/>
      <c r="J14310" s="58" t="e">
        <f>HYPERLINK("#"&amp;"Insumos"&amp;"!A"&amp;MATCH($B14310,#REF!,0),"Ins "&amp;$B14310)</f>
        <v>#REF!</v>
      </c>
      <c r="M14310" s="220"/>
    </row>
    <row r="14311" spans="1:13" ht="51" x14ac:dyDescent="0.2">
      <c r="A14311" s="36" t="s">
        <v>10309</v>
      </c>
      <c r="B14311" s="26" t="s">
        <v>6816</v>
      </c>
      <c r="C14311" s="79" t="s">
        <v>10307</v>
      </c>
      <c r="D14311" s="37" t="s">
        <v>5608</v>
      </c>
      <c r="E14311" s="37" t="s">
        <v>465</v>
      </c>
      <c r="F14311" s="41"/>
      <c r="G14311" s="27"/>
      <c r="H14311" s="27"/>
      <c r="I14311" s="27">
        <v>994002</v>
      </c>
      <c r="M14311" s="220">
        <f t="shared" si="223"/>
        <v>1301745</v>
      </c>
    </row>
    <row r="14312" spans="1:13" ht="51" x14ac:dyDescent="0.2">
      <c r="A14312" s="35" t="s">
        <v>10309</v>
      </c>
      <c r="B14312" s="34" t="s">
        <v>10256</v>
      </c>
      <c r="C14312" s="45" t="s">
        <v>10307</v>
      </c>
      <c r="D14312" s="23" t="s">
        <v>5751</v>
      </c>
      <c r="E14312" s="23" t="s">
        <v>465</v>
      </c>
      <c r="F14312" s="40">
        <v>1</v>
      </c>
      <c r="G14312" s="25">
        <v>994002</v>
      </c>
      <c r="H14312" s="25">
        <v>994002</v>
      </c>
      <c r="I14312" s="25"/>
      <c r="J14312" s="58" t="e">
        <f>HYPERLINK("#"&amp;"Insumos"&amp;"!A"&amp;MATCH($B14312,#REF!,0),"Ins "&amp;$B14312)</f>
        <v>#REF!</v>
      </c>
      <c r="M14312" s="220"/>
    </row>
    <row r="14313" spans="1:13" ht="38.25" x14ac:dyDescent="0.2">
      <c r="A14313" s="36" t="s">
        <v>10336</v>
      </c>
      <c r="B14313" s="26" t="s">
        <v>6816</v>
      </c>
      <c r="C14313" s="79" t="s">
        <v>10339</v>
      </c>
      <c r="D14313" s="37" t="s">
        <v>5608</v>
      </c>
      <c r="E14313" s="37" t="s">
        <v>463</v>
      </c>
      <c r="F14313" s="41"/>
      <c r="G14313" s="27"/>
      <c r="H14313" s="27"/>
      <c r="I14313" s="27">
        <v>3537542</v>
      </c>
      <c r="M14313" s="220">
        <f t="shared" si="223"/>
        <v>4632765</v>
      </c>
    </row>
    <row r="14314" spans="1:13" x14ac:dyDescent="0.2">
      <c r="A14314" s="35" t="s">
        <v>10336</v>
      </c>
      <c r="B14314" s="34" t="s">
        <v>5572</v>
      </c>
      <c r="C14314" s="45" t="s">
        <v>971</v>
      </c>
      <c r="D14314" s="23" t="s">
        <v>5734</v>
      </c>
      <c r="E14314" s="23" t="s">
        <v>4141</v>
      </c>
      <c r="F14314" s="40">
        <v>8</v>
      </c>
      <c r="G14314" s="25">
        <v>37863</v>
      </c>
      <c r="H14314" s="25">
        <v>302904</v>
      </c>
      <c r="I14314" s="25"/>
      <c r="J14314" s="58" t="e">
        <f>HYPERLINK("#"&amp;"Insumos"&amp;"!A"&amp;MATCH($B14314,#REF!,0),"Ins "&amp;$B14314)</f>
        <v>#REF!</v>
      </c>
      <c r="M14314" s="220"/>
    </row>
    <row r="14315" spans="1:13" x14ac:dyDescent="0.2">
      <c r="A14315" s="35" t="s">
        <v>10336</v>
      </c>
      <c r="B14315" s="34" t="s">
        <v>263</v>
      </c>
      <c r="C14315" s="45" t="s">
        <v>696</v>
      </c>
      <c r="D14315" s="23" t="s">
        <v>5534</v>
      </c>
      <c r="E14315" s="23" t="s">
        <v>4140</v>
      </c>
      <c r="F14315" s="40">
        <v>0.01</v>
      </c>
      <c r="G14315" s="25">
        <v>187426</v>
      </c>
      <c r="H14315" s="25">
        <v>1874</v>
      </c>
      <c r="I14315" s="25"/>
      <c r="J14315" s="58" t="e">
        <f>HYPERLINK("#"&amp;"Insumos"&amp;"!A"&amp;MATCH($B14315,#REF!,0),"Ins "&amp;$B14315)</f>
        <v>#REF!</v>
      </c>
      <c r="M14315" s="220"/>
    </row>
    <row r="14316" spans="1:13" x14ac:dyDescent="0.2">
      <c r="A14316" s="35" t="s">
        <v>10336</v>
      </c>
      <c r="B14316" s="1" t="s">
        <v>5533</v>
      </c>
      <c r="C14316" s="45" t="s">
        <v>5892</v>
      </c>
      <c r="D14316" s="23" t="s">
        <v>977</v>
      </c>
      <c r="E14316" s="23" t="s">
        <v>4134</v>
      </c>
      <c r="F14316" s="40">
        <v>0.5</v>
      </c>
      <c r="G14316" s="25">
        <v>3623</v>
      </c>
      <c r="H14316" s="25">
        <v>1812</v>
      </c>
      <c r="I14316" s="25"/>
      <c r="J14316" s="58" t="e">
        <f>HYPERLINK("#"&amp;"Insumos"&amp;"!A"&amp;MATCH($B14316,#REF!,0),"Ins "&amp;$B14316)</f>
        <v>#REF!</v>
      </c>
      <c r="M14316" s="220"/>
    </row>
    <row r="14317" spans="1:13" x14ac:dyDescent="0.2">
      <c r="A14317" s="35" t="s">
        <v>10336</v>
      </c>
      <c r="B14317" s="34" t="s">
        <v>10274</v>
      </c>
      <c r="C14317" s="45" t="s">
        <v>10337</v>
      </c>
      <c r="D14317" s="23" t="s">
        <v>5751</v>
      </c>
      <c r="E14317" s="23" t="s">
        <v>463</v>
      </c>
      <c r="F14317" s="40">
        <v>10</v>
      </c>
      <c r="G14317" s="25">
        <v>104000</v>
      </c>
      <c r="H14317" s="25">
        <v>1040000</v>
      </c>
      <c r="I14317" s="25"/>
      <c r="J14317" s="58" t="e">
        <f>HYPERLINK("#"&amp;"Insumos"&amp;"!A"&amp;MATCH($B14317,#REF!,0),"Ins "&amp;$B14317)</f>
        <v>#REF!</v>
      </c>
      <c r="M14317" s="220"/>
    </row>
    <row r="14318" spans="1:13" x14ac:dyDescent="0.2">
      <c r="A14318" s="35" t="s">
        <v>10336</v>
      </c>
      <c r="B14318" s="34" t="s">
        <v>5195</v>
      </c>
      <c r="C14318" s="45" t="s">
        <v>462</v>
      </c>
      <c r="D14318" s="23" t="s">
        <v>5751</v>
      </c>
      <c r="E14318" s="23" t="s">
        <v>467</v>
      </c>
      <c r="F14318" s="40">
        <v>8</v>
      </c>
      <c r="G14318" s="25">
        <v>22500</v>
      </c>
      <c r="H14318" s="25">
        <v>180000</v>
      </c>
      <c r="I14318" s="25"/>
      <c r="J14318" s="58" t="e">
        <f>HYPERLINK("#"&amp;"Insumos"&amp;"!A"&amp;MATCH($B14318,#REF!,0),"Ins "&amp;$B14318)</f>
        <v>#REF!</v>
      </c>
      <c r="M14318" s="220"/>
    </row>
    <row r="14319" spans="1:13" x14ac:dyDescent="0.2">
      <c r="A14319" s="35" t="s">
        <v>10336</v>
      </c>
      <c r="B14319" s="34" t="s">
        <v>4560</v>
      </c>
      <c r="C14319" s="45" t="s">
        <v>8792</v>
      </c>
      <c r="D14319" s="23" t="s">
        <v>5751</v>
      </c>
      <c r="E14319" s="23" t="s">
        <v>4138</v>
      </c>
      <c r="F14319" s="40">
        <v>10</v>
      </c>
      <c r="G14319" s="25">
        <v>126880</v>
      </c>
      <c r="H14319" s="25">
        <v>1268800</v>
      </c>
      <c r="I14319" s="25"/>
      <c r="J14319" s="58" t="e">
        <f>HYPERLINK("#"&amp;"Insumos"&amp;"!A"&amp;MATCH($B14319,#REF!,0),"Ins "&amp;$B14319)</f>
        <v>#REF!</v>
      </c>
      <c r="M14319" s="220"/>
    </row>
    <row r="14320" spans="1:13" x14ac:dyDescent="0.2">
      <c r="A14320" s="35" t="s">
        <v>10336</v>
      </c>
      <c r="B14320" s="34" t="s">
        <v>254</v>
      </c>
      <c r="C14320" s="45" t="s">
        <v>751</v>
      </c>
      <c r="D14320" s="23" t="s">
        <v>5534</v>
      </c>
      <c r="E14320" s="23" t="s">
        <v>4141</v>
      </c>
      <c r="F14320" s="40">
        <v>8</v>
      </c>
      <c r="G14320" s="25">
        <v>46854</v>
      </c>
      <c r="H14320" s="25">
        <v>374832</v>
      </c>
      <c r="I14320" s="25"/>
      <c r="J14320" s="58" t="e">
        <f>HYPERLINK("#"&amp;"Insumos"&amp;"!A"&amp;MATCH($B14320,#REF!,0),"Ins "&amp;$B14320)</f>
        <v>#REF!</v>
      </c>
      <c r="M14320" s="220"/>
    </row>
    <row r="14321" spans="1:13" x14ac:dyDescent="0.2">
      <c r="A14321" s="35" t="s">
        <v>10336</v>
      </c>
      <c r="B14321" s="34" t="s">
        <v>6643</v>
      </c>
      <c r="C14321" s="45" t="s">
        <v>6644</v>
      </c>
      <c r="D14321" s="23" t="s">
        <v>5734</v>
      </c>
      <c r="E14321" s="23" t="s">
        <v>4141</v>
      </c>
      <c r="F14321" s="40">
        <v>8</v>
      </c>
      <c r="G14321" s="25">
        <v>45915</v>
      </c>
      <c r="H14321" s="25">
        <v>367320</v>
      </c>
      <c r="I14321" s="25"/>
      <c r="J14321" s="58" t="e">
        <f>HYPERLINK("#"&amp;"Insumos"&amp;"!A"&amp;MATCH($B14321,#REF!,0),"Ins "&amp;$B14321)</f>
        <v>#REF!</v>
      </c>
      <c r="M14321" s="220"/>
    </row>
    <row r="14322" spans="1:13" ht="51" x14ac:dyDescent="0.2">
      <c r="A14322" s="36" t="s">
        <v>10338</v>
      </c>
      <c r="B14322" s="26" t="s">
        <v>6816</v>
      </c>
      <c r="C14322" s="79" t="s">
        <v>10340</v>
      </c>
      <c r="D14322" s="37" t="s">
        <v>5608</v>
      </c>
      <c r="E14322" s="37" t="s">
        <v>463</v>
      </c>
      <c r="F14322" s="41"/>
      <c r="G14322" s="27"/>
      <c r="H14322" s="27"/>
      <c r="I14322" s="27">
        <v>8865446</v>
      </c>
      <c r="M14322" s="220">
        <f t="shared" si="223"/>
        <v>11610188</v>
      </c>
    </row>
    <row r="14323" spans="1:13" x14ac:dyDescent="0.2">
      <c r="A14323" s="35" t="s">
        <v>10338</v>
      </c>
      <c r="B14323" s="34" t="s">
        <v>5572</v>
      </c>
      <c r="C14323" s="45" t="s">
        <v>971</v>
      </c>
      <c r="D14323" s="23" t="s">
        <v>5734</v>
      </c>
      <c r="E14323" s="23" t="s">
        <v>4141</v>
      </c>
      <c r="F14323" s="40">
        <v>16</v>
      </c>
      <c r="G14323" s="25">
        <v>37863</v>
      </c>
      <c r="H14323" s="25">
        <v>605808</v>
      </c>
      <c r="I14323" s="25"/>
      <c r="J14323" s="58" t="e">
        <f>HYPERLINK("#"&amp;"Insumos"&amp;"!A"&amp;MATCH($B14323,#REF!,0),"Ins "&amp;$B14323)</f>
        <v>#REF!</v>
      </c>
      <c r="M14323" s="220"/>
    </row>
    <row r="14324" spans="1:13" x14ac:dyDescent="0.2">
      <c r="A14324" s="35" t="s">
        <v>10338</v>
      </c>
      <c r="B14324" s="34" t="s">
        <v>263</v>
      </c>
      <c r="C14324" s="45" t="s">
        <v>696</v>
      </c>
      <c r="D14324" s="23" t="s">
        <v>5534</v>
      </c>
      <c r="E14324" s="23" t="s">
        <v>4140</v>
      </c>
      <c r="F14324" s="40">
        <v>4</v>
      </c>
      <c r="G14324" s="25">
        <v>187426</v>
      </c>
      <c r="H14324" s="25">
        <v>749704</v>
      </c>
      <c r="I14324" s="25"/>
      <c r="J14324" s="58" t="e">
        <f>HYPERLINK("#"&amp;"Insumos"&amp;"!A"&amp;MATCH($B14324,#REF!,0),"Ins "&amp;$B14324)</f>
        <v>#REF!</v>
      </c>
      <c r="M14324" s="220"/>
    </row>
    <row r="14325" spans="1:13" x14ac:dyDescent="0.2">
      <c r="A14325" s="35" t="s">
        <v>10338</v>
      </c>
      <c r="B14325" s="1" t="s">
        <v>5533</v>
      </c>
      <c r="C14325" s="45" t="s">
        <v>5892</v>
      </c>
      <c r="D14325" s="23" t="s">
        <v>977</v>
      </c>
      <c r="E14325" s="23" t="s">
        <v>4134</v>
      </c>
      <c r="F14325" s="40">
        <v>10</v>
      </c>
      <c r="G14325" s="25">
        <v>3623</v>
      </c>
      <c r="H14325" s="25">
        <v>36230</v>
      </c>
      <c r="I14325" s="25"/>
      <c r="J14325" s="58" t="e">
        <f>HYPERLINK("#"&amp;"Insumos"&amp;"!A"&amp;MATCH($B14325,#REF!,0),"Ins "&amp;$B14325)</f>
        <v>#REF!</v>
      </c>
      <c r="M14325" s="220"/>
    </row>
    <row r="14326" spans="1:13" x14ac:dyDescent="0.2">
      <c r="A14326" s="35" t="s">
        <v>10338</v>
      </c>
      <c r="B14326" s="34" t="s">
        <v>10274</v>
      </c>
      <c r="C14326" s="45" t="s">
        <v>10337</v>
      </c>
      <c r="D14326" s="23" t="s">
        <v>5751</v>
      </c>
      <c r="E14326" s="23" t="s">
        <v>463</v>
      </c>
      <c r="F14326" s="40">
        <v>45</v>
      </c>
      <c r="G14326" s="25">
        <v>104000</v>
      </c>
      <c r="H14326" s="25">
        <v>4680000</v>
      </c>
      <c r="I14326" s="25"/>
      <c r="J14326" s="58" t="e">
        <f>HYPERLINK("#"&amp;"Insumos"&amp;"!A"&amp;MATCH($B14326,#REF!,0),"Ins "&amp;$B14326)</f>
        <v>#REF!</v>
      </c>
      <c r="M14326" s="220"/>
    </row>
    <row r="14327" spans="1:13" x14ac:dyDescent="0.2">
      <c r="A14327" s="35" t="s">
        <v>10338</v>
      </c>
      <c r="B14327" s="34" t="s">
        <v>5195</v>
      </c>
      <c r="C14327" s="45" t="s">
        <v>462</v>
      </c>
      <c r="D14327" s="23" t="s">
        <v>5751</v>
      </c>
      <c r="E14327" s="23" t="s">
        <v>467</v>
      </c>
      <c r="F14327" s="40">
        <v>30</v>
      </c>
      <c r="G14327" s="25">
        <v>22500</v>
      </c>
      <c r="H14327" s="25">
        <v>675000</v>
      </c>
      <c r="I14327" s="25"/>
      <c r="J14327" s="58" t="e">
        <f>HYPERLINK("#"&amp;"Insumos"&amp;"!A"&amp;MATCH($B14327,#REF!,0),"Ins "&amp;$B14327)</f>
        <v>#REF!</v>
      </c>
      <c r="M14327" s="220"/>
    </row>
    <row r="14328" spans="1:13" x14ac:dyDescent="0.2">
      <c r="A14328" s="35" t="s">
        <v>10338</v>
      </c>
      <c r="B14328" s="34" t="s">
        <v>4560</v>
      </c>
      <c r="C14328" s="45" t="s">
        <v>8792</v>
      </c>
      <c r="D14328" s="23" t="s">
        <v>5751</v>
      </c>
      <c r="E14328" s="23" t="s">
        <v>4138</v>
      </c>
      <c r="F14328" s="40">
        <v>5</v>
      </c>
      <c r="G14328" s="25">
        <v>126880</v>
      </c>
      <c r="H14328" s="25">
        <v>634400</v>
      </c>
      <c r="I14328" s="25"/>
      <c r="J14328" s="58" t="e">
        <f>HYPERLINK("#"&amp;"Insumos"&amp;"!A"&amp;MATCH($B14328,#REF!,0),"Ins "&amp;$B14328)</f>
        <v>#REF!</v>
      </c>
      <c r="M14328" s="220"/>
    </row>
    <row r="14329" spans="1:13" x14ac:dyDescent="0.2">
      <c r="A14329" s="35" t="s">
        <v>10338</v>
      </c>
      <c r="B14329" s="34" t="s">
        <v>254</v>
      </c>
      <c r="C14329" s="45" t="s">
        <v>751</v>
      </c>
      <c r="D14329" s="23" t="s">
        <v>5534</v>
      </c>
      <c r="E14329" s="23" t="s">
        <v>4141</v>
      </c>
      <c r="F14329" s="40">
        <v>16</v>
      </c>
      <c r="G14329" s="25">
        <v>46854</v>
      </c>
      <c r="H14329" s="25">
        <v>749664</v>
      </c>
      <c r="I14329" s="25"/>
      <c r="J14329" s="58" t="e">
        <f>HYPERLINK("#"&amp;"Insumos"&amp;"!A"&amp;MATCH($B14329,#REF!,0),"Ins "&amp;$B14329)</f>
        <v>#REF!</v>
      </c>
      <c r="M14329" s="220"/>
    </row>
    <row r="14330" spans="1:13" x14ac:dyDescent="0.2">
      <c r="A14330" s="35" t="s">
        <v>10338</v>
      </c>
      <c r="B14330" s="34" t="s">
        <v>6643</v>
      </c>
      <c r="C14330" s="45" t="s">
        <v>6644</v>
      </c>
      <c r="D14330" s="23" t="s">
        <v>5734</v>
      </c>
      <c r="E14330" s="23" t="s">
        <v>4141</v>
      </c>
      <c r="F14330" s="40">
        <v>16</v>
      </c>
      <c r="G14330" s="25">
        <v>45915</v>
      </c>
      <c r="H14330" s="25">
        <v>734640</v>
      </c>
      <c r="I14330" s="25"/>
      <c r="J14330" s="58" t="e">
        <f>HYPERLINK("#"&amp;"Insumos"&amp;"!A"&amp;MATCH($B14330,#REF!,0),"Ins "&amp;$B14330)</f>
        <v>#REF!</v>
      </c>
      <c r="M14330" s="220"/>
    </row>
    <row r="14331" spans="1:13" ht="38.25" x14ac:dyDescent="0.2">
      <c r="A14331" s="36" t="s">
        <v>11093</v>
      </c>
      <c r="B14331" s="26" t="s">
        <v>6816</v>
      </c>
      <c r="C14331" s="79" t="s">
        <v>11094</v>
      </c>
      <c r="D14331" s="37" t="s">
        <v>5608</v>
      </c>
      <c r="E14331" s="37" t="s">
        <v>463</v>
      </c>
      <c r="F14331" s="41"/>
      <c r="G14331" s="27"/>
      <c r="H14331" s="27"/>
      <c r="I14331" s="27">
        <v>1488460</v>
      </c>
      <c r="M14331" s="220">
        <f t="shared" si="223"/>
        <v>1949287</v>
      </c>
    </row>
    <row r="14332" spans="1:13" x14ac:dyDescent="0.2">
      <c r="A14332" s="35" t="s">
        <v>11093</v>
      </c>
      <c r="B14332" s="34" t="s">
        <v>5572</v>
      </c>
      <c r="C14332" s="45" t="s">
        <v>971</v>
      </c>
      <c r="D14332" s="23" t="s">
        <v>5734</v>
      </c>
      <c r="E14332" s="23" t="s">
        <v>4141</v>
      </c>
      <c r="F14332" s="40">
        <v>2</v>
      </c>
      <c r="G14332" s="25">
        <v>37863</v>
      </c>
      <c r="H14332" s="25">
        <v>75726</v>
      </c>
      <c r="I14332" s="25"/>
      <c r="J14332" s="58" t="e">
        <f>HYPERLINK("#"&amp;"Insumos"&amp;"!A"&amp;MATCH($B14332,#REF!,0),"Ins "&amp;$B14332)</f>
        <v>#REF!</v>
      </c>
      <c r="M14332" s="220"/>
    </row>
    <row r="14333" spans="1:13" x14ac:dyDescent="0.2">
      <c r="A14333" s="35" t="s">
        <v>11093</v>
      </c>
      <c r="B14333" s="34" t="s">
        <v>263</v>
      </c>
      <c r="C14333" s="45" t="s">
        <v>696</v>
      </c>
      <c r="D14333" s="23" t="s">
        <v>5534</v>
      </c>
      <c r="E14333" s="23" t="s">
        <v>4140</v>
      </c>
      <c r="F14333" s="40">
        <v>0.05</v>
      </c>
      <c r="G14333" s="25">
        <v>187426</v>
      </c>
      <c r="H14333" s="25">
        <v>9371</v>
      </c>
      <c r="I14333" s="25"/>
      <c r="J14333" s="58" t="e">
        <f>HYPERLINK("#"&amp;"Insumos"&amp;"!A"&amp;MATCH($B14333,#REF!,0),"Ins "&amp;$B14333)</f>
        <v>#REF!</v>
      </c>
      <c r="M14333" s="220"/>
    </row>
    <row r="14334" spans="1:13" x14ac:dyDescent="0.2">
      <c r="A14334" s="35" t="s">
        <v>11093</v>
      </c>
      <c r="B14334" s="1" t="s">
        <v>5533</v>
      </c>
      <c r="C14334" s="45" t="s">
        <v>5892</v>
      </c>
      <c r="D14334" s="23" t="s">
        <v>977</v>
      </c>
      <c r="E14334" s="23" t="s">
        <v>4134</v>
      </c>
      <c r="F14334" s="40">
        <v>2</v>
      </c>
      <c r="G14334" s="25">
        <v>3623</v>
      </c>
      <c r="H14334" s="25">
        <v>7246</v>
      </c>
      <c r="I14334" s="25"/>
      <c r="J14334" s="58" t="e">
        <f>HYPERLINK("#"&amp;"Insumos"&amp;"!A"&amp;MATCH($B14334,#REF!,0),"Ins "&amp;$B14334)</f>
        <v>#REF!</v>
      </c>
      <c r="M14334" s="220"/>
    </row>
    <row r="14335" spans="1:13" x14ac:dyDescent="0.2">
      <c r="A14335" s="35" t="s">
        <v>11093</v>
      </c>
      <c r="B14335" s="34" t="s">
        <v>10283</v>
      </c>
      <c r="C14335" s="45" t="s">
        <v>11095</v>
      </c>
      <c r="D14335" s="23" t="s">
        <v>5751</v>
      </c>
      <c r="E14335" s="23" t="s">
        <v>463</v>
      </c>
      <c r="F14335" s="40">
        <v>6</v>
      </c>
      <c r="G14335" s="25">
        <v>101920</v>
      </c>
      <c r="H14335" s="25">
        <v>611520</v>
      </c>
      <c r="I14335" s="25"/>
      <c r="J14335" s="58" t="e">
        <f>HYPERLINK("#"&amp;"Insumos"&amp;"!A"&amp;MATCH($B14335,#REF!,0),"Ins "&amp;$B14335)</f>
        <v>#REF!</v>
      </c>
      <c r="M14335" s="220"/>
    </row>
    <row r="14336" spans="1:13" x14ac:dyDescent="0.2">
      <c r="A14336" s="35" t="s">
        <v>11093</v>
      </c>
      <c r="B14336" s="34" t="s">
        <v>5195</v>
      </c>
      <c r="C14336" s="45" t="s">
        <v>462</v>
      </c>
      <c r="D14336" s="23" t="s">
        <v>5751</v>
      </c>
      <c r="E14336" s="23" t="s">
        <v>467</v>
      </c>
      <c r="F14336" s="40">
        <v>2</v>
      </c>
      <c r="G14336" s="25">
        <v>22500</v>
      </c>
      <c r="H14336" s="25">
        <v>45000</v>
      </c>
      <c r="I14336" s="25"/>
      <c r="J14336" s="58" t="e">
        <f>HYPERLINK("#"&amp;"Insumos"&amp;"!A"&amp;MATCH($B14336,#REF!,0),"Ins "&amp;$B14336)</f>
        <v>#REF!</v>
      </c>
      <c r="M14336" s="220"/>
    </row>
    <row r="14337" spans="1:13" x14ac:dyDescent="0.2">
      <c r="A14337" s="35" t="s">
        <v>11093</v>
      </c>
      <c r="B14337" s="34" t="s">
        <v>6207</v>
      </c>
      <c r="C14337" s="45" t="s">
        <v>6208</v>
      </c>
      <c r="D14337" s="23" t="s">
        <v>5751</v>
      </c>
      <c r="E14337" s="23" t="s">
        <v>4138</v>
      </c>
      <c r="F14337" s="40">
        <v>0.5</v>
      </c>
      <c r="G14337" s="25">
        <v>75817</v>
      </c>
      <c r="H14337" s="25">
        <v>37909</v>
      </c>
      <c r="I14337" s="25"/>
      <c r="J14337" s="58" t="e">
        <f>HYPERLINK("#"&amp;"Insumos"&amp;"!A"&amp;MATCH($B14337,#REF!,0),"Ins "&amp;$B14337)</f>
        <v>#REF!</v>
      </c>
      <c r="M14337" s="220"/>
    </row>
    <row r="14338" spans="1:13" x14ac:dyDescent="0.2">
      <c r="A14338" s="35" t="s">
        <v>11093</v>
      </c>
      <c r="B14338" s="34" t="s">
        <v>10284</v>
      </c>
      <c r="C14338" s="45" t="s">
        <v>11096</v>
      </c>
      <c r="D14338" s="23" t="s">
        <v>5751</v>
      </c>
      <c r="E14338" s="23" t="s">
        <v>463</v>
      </c>
      <c r="F14338" s="40">
        <v>3</v>
      </c>
      <c r="G14338" s="25">
        <v>141440</v>
      </c>
      <c r="H14338" s="25">
        <v>424320</v>
      </c>
      <c r="I14338" s="25"/>
      <c r="J14338" s="58" t="e">
        <f>HYPERLINK("#"&amp;"Insumos"&amp;"!A"&amp;MATCH($B14338,#REF!,0),"Ins "&amp;$B14338)</f>
        <v>#REF!</v>
      </c>
      <c r="M14338" s="220"/>
    </row>
    <row r="14339" spans="1:13" x14ac:dyDescent="0.2">
      <c r="A14339" s="35" t="s">
        <v>11093</v>
      </c>
      <c r="B14339" s="34" t="s">
        <v>254</v>
      </c>
      <c r="C14339" s="45" t="s">
        <v>751</v>
      </c>
      <c r="D14339" s="23" t="s">
        <v>5534</v>
      </c>
      <c r="E14339" s="23" t="s">
        <v>4141</v>
      </c>
      <c r="F14339" s="40">
        <v>2</v>
      </c>
      <c r="G14339" s="25">
        <v>46854</v>
      </c>
      <c r="H14339" s="25">
        <v>93708</v>
      </c>
      <c r="I14339" s="25"/>
      <c r="J14339" s="58" t="e">
        <f>HYPERLINK("#"&amp;"Insumos"&amp;"!A"&amp;MATCH($B14339,#REF!,0),"Ins "&amp;$B14339)</f>
        <v>#REF!</v>
      </c>
      <c r="M14339" s="220"/>
    </row>
    <row r="14340" spans="1:13" x14ac:dyDescent="0.2">
      <c r="A14340" s="35" t="s">
        <v>11093</v>
      </c>
      <c r="B14340" s="34" t="s">
        <v>6643</v>
      </c>
      <c r="C14340" s="45" t="s">
        <v>6644</v>
      </c>
      <c r="D14340" s="23" t="s">
        <v>5734</v>
      </c>
      <c r="E14340" s="23" t="s">
        <v>4141</v>
      </c>
      <c r="F14340" s="40">
        <v>4</v>
      </c>
      <c r="G14340" s="25">
        <v>45915</v>
      </c>
      <c r="H14340" s="25">
        <v>183660</v>
      </c>
      <c r="I14340" s="25"/>
      <c r="J14340" s="58" t="e">
        <f>HYPERLINK("#"&amp;"Insumos"&amp;"!A"&amp;MATCH($B14340,#REF!,0),"Ins "&amp;$B14340)</f>
        <v>#REF!</v>
      </c>
      <c r="M14340" s="220"/>
    </row>
    <row r="14341" spans="1:13" ht="51" x14ac:dyDescent="0.2">
      <c r="A14341" s="36" t="s">
        <v>11365</v>
      </c>
      <c r="B14341" s="26" t="s">
        <v>6816</v>
      </c>
      <c r="C14341" s="79" t="s">
        <v>10307</v>
      </c>
      <c r="D14341" s="37" t="s">
        <v>5608</v>
      </c>
      <c r="E14341" s="37" t="s">
        <v>465</v>
      </c>
      <c r="F14341" s="41"/>
      <c r="G14341" s="27"/>
      <c r="H14341" s="27"/>
      <c r="I14341" s="27">
        <v>499200</v>
      </c>
      <c r="M14341" s="220">
        <f t="shared" ref="M14341:M14397" si="224">ROUND(I14341*(1+$L$2),0)</f>
        <v>653752</v>
      </c>
    </row>
    <row r="14342" spans="1:13" ht="51" x14ac:dyDescent="0.2">
      <c r="A14342" s="35" t="s">
        <v>11365</v>
      </c>
      <c r="B14342" s="34" t="s">
        <v>11205</v>
      </c>
      <c r="C14342" s="45" t="s">
        <v>11342</v>
      </c>
      <c r="D14342" s="23" t="s">
        <v>5751</v>
      </c>
      <c r="E14342" s="23" t="s">
        <v>465</v>
      </c>
      <c r="F14342" s="40">
        <v>1</v>
      </c>
      <c r="G14342" s="25">
        <v>499200</v>
      </c>
      <c r="H14342" s="25">
        <v>499200</v>
      </c>
      <c r="I14342" s="25"/>
      <c r="J14342" s="58" t="e">
        <f>HYPERLINK("#"&amp;"Insumos"&amp;"!A"&amp;MATCH($B14342,#REF!,0),"Ins "&amp;$B14342)</f>
        <v>#REF!</v>
      </c>
      <c r="M14342" s="220"/>
    </row>
    <row r="14343" spans="1:13" ht="25.5" x14ac:dyDescent="0.2">
      <c r="A14343" s="36" t="s">
        <v>11426</v>
      </c>
      <c r="B14343" s="26" t="s">
        <v>6816</v>
      </c>
      <c r="C14343" s="79" t="s">
        <v>11427</v>
      </c>
      <c r="D14343" s="37" t="s">
        <v>5608</v>
      </c>
      <c r="E14343" s="37" t="s">
        <v>464</v>
      </c>
      <c r="F14343" s="41"/>
      <c r="G14343" s="27"/>
      <c r="H14343" s="27"/>
      <c r="I14343" s="27">
        <v>44610</v>
      </c>
      <c r="M14343" s="220">
        <f t="shared" si="224"/>
        <v>58421</v>
      </c>
    </row>
    <row r="14344" spans="1:13" x14ac:dyDescent="0.2">
      <c r="A14344" s="35" t="s">
        <v>11426</v>
      </c>
      <c r="B14344" s="34" t="s">
        <v>5572</v>
      </c>
      <c r="C14344" s="45" t="s">
        <v>971</v>
      </c>
      <c r="D14344" s="23" t="s">
        <v>5734</v>
      </c>
      <c r="E14344" s="23" t="s">
        <v>4141</v>
      </c>
      <c r="F14344" s="40">
        <v>1.1000000000000001</v>
      </c>
      <c r="G14344" s="25">
        <v>37863</v>
      </c>
      <c r="H14344" s="25">
        <v>41649</v>
      </c>
      <c r="I14344" s="25"/>
      <c r="J14344" s="58" t="e">
        <f>HYPERLINK("#"&amp;"Insumos"&amp;"!A"&amp;MATCH($B14344,#REF!,0),"Ins "&amp;$B14344)</f>
        <v>#REF!</v>
      </c>
      <c r="M14344" s="220"/>
    </row>
    <row r="14345" spans="1:13" x14ac:dyDescent="0.2">
      <c r="A14345" s="35" t="s">
        <v>11426</v>
      </c>
      <c r="B14345" s="34" t="s">
        <v>263</v>
      </c>
      <c r="C14345" s="45" t="s">
        <v>696</v>
      </c>
      <c r="D14345" s="23" t="s">
        <v>5534</v>
      </c>
      <c r="E14345" s="23" t="s">
        <v>4140</v>
      </c>
      <c r="F14345" s="40">
        <v>0.01</v>
      </c>
      <c r="G14345" s="25">
        <v>187426</v>
      </c>
      <c r="H14345" s="25">
        <v>1874</v>
      </c>
      <c r="I14345" s="25"/>
      <c r="J14345" s="58" t="e">
        <f>HYPERLINK("#"&amp;"Insumos"&amp;"!A"&amp;MATCH($B14345,#REF!,0),"Ins "&amp;$B14345)</f>
        <v>#REF!</v>
      </c>
      <c r="M14345" s="220"/>
    </row>
    <row r="14346" spans="1:13" x14ac:dyDescent="0.2">
      <c r="A14346" s="35" t="s">
        <v>11426</v>
      </c>
      <c r="B14346" s="1" t="s">
        <v>5533</v>
      </c>
      <c r="C14346" s="45" t="s">
        <v>5892</v>
      </c>
      <c r="D14346" s="23" t="s">
        <v>977</v>
      </c>
      <c r="E14346" s="23" t="s">
        <v>4134</v>
      </c>
      <c r="F14346" s="40">
        <v>0.3</v>
      </c>
      <c r="G14346" s="25">
        <v>3623</v>
      </c>
      <c r="H14346" s="25">
        <v>1087</v>
      </c>
      <c r="I14346" s="25"/>
      <c r="J14346" s="58" t="e">
        <f>HYPERLINK("#"&amp;"Insumos"&amp;"!A"&amp;MATCH($B14346,#REF!,0),"Ins "&amp;$B14346)</f>
        <v>#REF!</v>
      </c>
      <c r="M14346" s="220"/>
    </row>
    <row r="14347" spans="1:13" ht="51" x14ac:dyDescent="0.2">
      <c r="A14347" s="36" t="s">
        <v>11469</v>
      </c>
      <c r="B14347" s="26" t="s">
        <v>6816</v>
      </c>
      <c r="C14347" s="79" t="s">
        <v>11472</v>
      </c>
      <c r="D14347" s="37" t="s">
        <v>5608</v>
      </c>
      <c r="E14347" s="37" t="s">
        <v>463</v>
      </c>
      <c r="F14347" s="41"/>
      <c r="G14347" s="27"/>
      <c r="H14347" s="27"/>
      <c r="I14347" s="27">
        <v>5354413</v>
      </c>
      <c r="M14347" s="220">
        <f t="shared" si="224"/>
        <v>7012139</v>
      </c>
    </row>
    <row r="14348" spans="1:13" x14ac:dyDescent="0.2">
      <c r="A14348" s="35" t="s">
        <v>11469</v>
      </c>
      <c r="B14348" s="34" t="s">
        <v>5572</v>
      </c>
      <c r="C14348" s="45" t="s">
        <v>971</v>
      </c>
      <c r="D14348" s="23" t="s">
        <v>5734</v>
      </c>
      <c r="E14348" s="23" t="s">
        <v>4141</v>
      </c>
      <c r="F14348" s="40">
        <v>4</v>
      </c>
      <c r="G14348" s="25">
        <v>37863</v>
      </c>
      <c r="H14348" s="25">
        <v>151452</v>
      </c>
      <c r="I14348" s="25"/>
      <c r="J14348" s="58" t="e">
        <f>HYPERLINK("#"&amp;"Insumos"&amp;"!A"&amp;MATCH($B14348,#REF!,0),"Ins "&amp;$B14348)</f>
        <v>#REF!</v>
      </c>
      <c r="M14348" s="220"/>
    </row>
    <row r="14349" spans="1:13" x14ac:dyDescent="0.2">
      <c r="A14349" s="35" t="s">
        <v>11469</v>
      </c>
      <c r="B14349" s="34" t="s">
        <v>11473</v>
      </c>
      <c r="C14349" s="45" t="s">
        <v>11474</v>
      </c>
      <c r="D14349" s="23" t="s">
        <v>5751</v>
      </c>
      <c r="E14349" s="23" t="s">
        <v>11151</v>
      </c>
      <c r="F14349" s="40">
        <v>1</v>
      </c>
      <c r="G14349" s="25">
        <v>5200000</v>
      </c>
      <c r="H14349" s="25">
        <v>5200000</v>
      </c>
      <c r="I14349" s="25"/>
      <c r="J14349" s="58" t="e">
        <f>HYPERLINK("#"&amp;"Insumos"&amp;"!A"&amp;MATCH($B14349,#REF!,0),"Ins "&amp;$B14349)</f>
        <v>#REF!</v>
      </c>
      <c r="M14349" s="220"/>
    </row>
    <row r="14350" spans="1:13" x14ac:dyDescent="0.2">
      <c r="A14350" s="35" t="s">
        <v>11469</v>
      </c>
      <c r="B14350" s="34" t="s">
        <v>263</v>
      </c>
      <c r="C14350" s="45" t="s">
        <v>696</v>
      </c>
      <c r="D14350" s="23" t="s">
        <v>5534</v>
      </c>
      <c r="E14350" s="23" t="s">
        <v>4140</v>
      </c>
      <c r="F14350" s="40">
        <v>0.01</v>
      </c>
      <c r="G14350" s="25">
        <v>187426</v>
      </c>
      <c r="H14350" s="25">
        <v>1874</v>
      </c>
      <c r="I14350" s="25"/>
      <c r="J14350" s="58" t="e">
        <f>HYPERLINK("#"&amp;"Insumos"&amp;"!A"&amp;MATCH($B14350,#REF!,0),"Ins "&amp;$B14350)</f>
        <v>#REF!</v>
      </c>
      <c r="M14350" s="220"/>
    </row>
    <row r="14351" spans="1:13" x14ac:dyDescent="0.2">
      <c r="A14351" s="35" t="s">
        <v>11469</v>
      </c>
      <c r="B14351" s="1" t="s">
        <v>5533</v>
      </c>
      <c r="C14351" s="45" t="s">
        <v>5892</v>
      </c>
      <c r="D14351" s="23" t="s">
        <v>977</v>
      </c>
      <c r="E14351" s="23" t="s">
        <v>4134</v>
      </c>
      <c r="F14351" s="40">
        <v>0.3</v>
      </c>
      <c r="G14351" s="25">
        <v>3623</v>
      </c>
      <c r="H14351" s="25">
        <v>1087</v>
      </c>
      <c r="I14351" s="25"/>
      <c r="J14351" s="58" t="e">
        <f>HYPERLINK("#"&amp;"Insumos"&amp;"!A"&amp;MATCH($B14351,#REF!,0),"Ins "&amp;$B14351)</f>
        <v>#REF!</v>
      </c>
      <c r="M14351" s="220"/>
    </row>
    <row r="14352" spans="1:13" ht="38.25" x14ac:dyDescent="0.2">
      <c r="A14352" s="36" t="s">
        <v>11470</v>
      </c>
      <c r="B14352" s="26" t="s">
        <v>6816</v>
      </c>
      <c r="C14352" s="79" t="s">
        <v>11471</v>
      </c>
      <c r="D14352" s="37" t="s">
        <v>5608</v>
      </c>
      <c r="E14352" s="37" t="s">
        <v>463</v>
      </c>
      <c r="F14352" s="41"/>
      <c r="G14352" s="27"/>
      <c r="H14352" s="27"/>
      <c r="I14352" s="27">
        <v>1912824</v>
      </c>
      <c r="M14352" s="220">
        <f t="shared" si="224"/>
        <v>2505034</v>
      </c>
    </row>
    <row r="14353" spans="1:13" x14ac:dyDescent="0.2">
      <c r="A14353" s="35" t="s">
        <v>11470</v>
      </c>
      <c r="B14353" s="34" t="s">
        <v>5572</v>
      </c>
      <c r="C14353" s="45" t="s">
        <v>971</v>
      </c>
      <c r="D14353" s="23" t="s">
        <v>5734</v>
      </c>
      <c r="E14353" s="23" t="s">
        <v>4141</v>
      </c>
      <c r="F14353" s="40">
        <v>1</v>
      </c>
      <c r="G14353" s="25">
        <v>37863</v>
      </c>
      <c r="H14353" s="25">
        <v>37863</v>
      </c>
      <c r="I14353" s="25"/>
      <c r="J14353" s="58" t="e">
        <f>HYPERLINK("#"&amp;"Insumos"&amp;"!A"&amp;MATCH($B14353,#REF!,0),"Ins "&amp;$B14353)</f>
        <v>#REF!</v>
      </c>
      <c r="M14353" s="220"/>
    </row>
    <row r="14354" spans="1:13" x14ac:dyDescent="0.2">
      <c r="A14354" s="35" t="s">
        <v>11470</v>
      </c>
      <c r="B14354" s="34" t="s">
        <v>11475</v>
      </c>
      <c r="C14354" s="45" t="s">
        <v>11476</v>
      </c>
      <c r="D14354" s="23" t="s">
        <v>5751</v>
      </c>
      <c r="E14354" s="23" t="s">
        <v>465</v>
      </c>
      <c r="F14354" s="40">
        <v>1</v>
      </c>
      <c r="G14354" s="25">
        <v>1872000</v>
      </c>
      <c r="H14354" s="25">
        <v>1872000</v>
      </c>
      <c r="I14354" s="25"/>
      <c r="J14354" s="58" t="e">
        <f>HYPERLINK("#"&amp;"Insumos"&amp;"!A"&amp;MATCH($B14354,#REF!,0),"Ins "&amp;$B14354)</f>
        <v>#REF!</v>
      </c>
      <c r="M14354" s="220"/>
    </row>
    <row r="14355" spans="1:13" x14ac:dyDescent="0.2">
      <c r="A14355" s="35" t="s">
        <v>11470</v>
      </c>
      <c r="B14355" s="34" t="s">
        <v>263</v>
      </c>
      <c r="C14355" s="45" t="s">
        <v>696</v>
      </c>
      <c r="D14355" s="23" t="s">
        <v>5534</v>
      </c>
      <c r="E14355" s="23" t="s">
        <v>4140</v>
      </c>
      <c r="F14355" s="40">
        <v>0.01</v>
      </c>
      <c r="G14355" s="25">
        <v>187426</v>
      </c>
      <c r="H14355" s="25">
        <v>1874</v>
      </c>
      <c r="I14355" s="25"/>
      <c r="J14355" s="58" t="e">
        <f>HYPERLINK("#"&amp;"Insumos"&amp;"!A"&amp;MATCH($B14355,#REF!,0),"Ins "&amp;$B14355)</f>
        <v>#REF!</v>
      </c>
      <c r="M14355" s="220"/>
    </row>
    <row r="14356" spans="1:13" x14ac:dyDescent="0.2">
      <c r="A14356" s="35" t="s">
        <v>11470</v>
      </c>
      <c r="B14356" s="1" t="s">
        <v>5533</v>
      </c>
      <c r="C14356" s="45" t="s">
        <v>5892</v>
      </c>
      <c r="D14356" s="23" t="s">
        <v>977</v>
      </c>
      <c r="E14356" s="23" t="s">
        <v>4134</v>
      </c>
      <c r="F14356" s="40">
        <v>0.3</v>
      </c>
      <c r="G14356" s="25">
        <v>3623</v>
      </c>
      <c r="H14356" s="25">
        <v>1087</v>
      </c>
      <c r="I14356" s="25"/>
      <c r="J14356" s="58" t="e">
        <f>HYPERLINK("#"&amp;"Insumos"&amp;"!A"&amp;MATCH($B14356,#REF!,0),"Ins "&amp;$B14356)</f>
        <v>#REF!</v>
      </c>
      <c r="M14356" s="220"/>
    </row>
    <row r="14357" spans="1:13" ht="63.75" x14ac:dyDescent="0.2">
      <c r="A14357" s="36" t="s">
        <v>11856</v>
      </c>
      <c r="B14357" s="26" t="s">
        <v>6816</v>
      </c>
      <c r="C14357" s="79" t="s">
        <v>11857</v>
      </c>
      <c r="D14357" s="37" t="s">
        <v>5608</v>
      </c>
      <c r="E14357" s="37" t="s">
        <v>463</v>
      </c>
      <c r="F14357" s="41"/>
      <c r="G14357" s="27"/>
      <c r="H14357" s="27"/>
      <c r="I14357" s="27">
        <v>1307304</v>
      </c>
      <c r="M14357" s="220">
        <f t="shared" si="224"/>
        <v>1712045</v>
      </c>
    </row>
    <row r="14358" spans="1:13" x14ac:dyDescent="0.2">
      <c r="A14358" s="35" t="s">
        <v>11856</v>
      </c>
      <c r="B14358" s="34" t="s">
        <v>5578</v>
      </c>
      <c r="C14358" s="45" t="s">
        <v>1015</v>
      </c>
      <c r="D14358" s="23" t="s">
        <v>5734</v>
      </c>
      <c r="E14358" s="23" t="s">
        <v>4141</v>
      </c>
      <c r="F14358" s="40">
        <v>2</v>
      </c>
      <c r="G14358" s="25">
        <v>52425</v>
      </c>
      <c r="H14358" s="25">
        <v>104850</v>
      </c>
      <c r="I14358" s="25"/>
      <c r="J14358" s="58" t="e">
        <f>HYPERLINK("#"&amp;"Insumos"&amp;"!A"&amp;MATCH($B14358,#REF!,0),"Ins "&amp;$B14358)</f>
        <v>#REF!</v>
      </c>
      <c r="M14358" s="220"/>
    </row>
    <row r="14359" spans="1:13" x14ac:dyDescent="0.2">
      <c r="A14359" s="35" t="s">
        <v>11856</v>
      </c>
      <c r="B14359" s="34" t="s">
        <v>263</v>
      </c>
      <c r="C14359" s="45" t="s">
        <v>696</v>
      </c>
      <c r="D14359" s="23" t="s">
        <v>5534</v>
      </c>
      <c r="E14359" s="23" t="s">
        <v>4140</v>
      </c>
      <c r="F14359" s="40">
        <v>0.01</v>
      </c>
      <c r="G14359" s="25">
        <v>187426</v>
      </c>
      <c r="H14359" s="25">
        <v>1874</v>
      </c>
      <c r="I14359" s="25"/>
      <c r="J14359" s="58" t="e">
        <f>HYPERLINK("#"&amp;"Insumos"&amp;"!A"&amp;MATCH($B14359,#REF!,0),"Ins "&amp;$B14359)</f>
        <v>#REF!</v>
      </c>
      <c r="M14359" s="220"/>
    </row>
    <row r="14360" spans="1:13" x14ac:dyDescent="0.2">
      <c r="A14360" s="35" t="s">
        <v>11856</v>
      </c>
      <c r="B14360" s="1" t="s">
        <v>5533</v>
      </c>
      <c r="C14360" s="45" t="s">
        <v>5892</v>
      </c>
      <c r="D14360" s="23" t="s">
        <v>977</v>
      </c>
      <c r="E14360" s="23" t="s">
        <v>4134</v>
      </c>
      <c r="F14360" s="40">
        <v>0.5</v>
      </c>
      <c r="G14360" s="25">
        <v>3623</v>
      </c>
      <c r="H14360" s="25">
        <v>1812</v>
      </c>
      <c r="I14360" s="25"/>
      <c r="J14360" s="58" t="e">
        <f>HYPERLINK("#"&amp;"Insumos"&amp;"!A"&amp;MATCH($B14360,#REF!,0),"Ins "&amp;$B14360)</f>
        <v>#REF!</v>
      </c>
      <c r="M14360" s="220"/>
    </row>
    <row r="14361" spans="1:13" ht="51" x14ac:dyDescent="0.2">
      <c r="A14361" s="35" t="s">
        <v>11856</v>
      </c>
      <c r="B14361" s="34" t="s">
        <v>11823</v>
      </c>
      <c r="C14361" s="45" t="s">
        <v>11855</v>
      </c>
      <c r="D14361" s="23" t="s">
        <v>5751</v>
      </c>
      <c r="E14361" s="23" t="s">
        <v>4134</v>
      </c>
      <c r="F14361" s="40">
        <v>1</v>
      </c>
      <c r="G14361" s="25">
        <v>1092000</v>
      </c>
      <c r="H14361" s="25">
        <v>1092000</v>
      </c>
      <c r="I14361" s="25"/>
      <c r="J14361" s="58" t="e">
        <f>HYPERLINK("#"&amp;"Insumos"&amp;"!A"&amp;MATCH($B14361,#REF!,0),"Ins "&amp;$B14361)</f>
        <v>#REF!</v>
      </c>
      <c r="M14361" s="220"/>
    </row>
    <row r="14362" spans="1:13" x14ac:dyDescent="0.2">
      <c r="A14362" s="35" t="s">
        <v>11856</v>
      </c>
      <c r="B14362" s="34" t="s">
        <v>10066</v>
      </c>
      <c r="C14362" s="45" t="s">
        <v>10107</v>
      </c>
      <c r="D14362" s="23" t="s">
        <v>5751</v>
      </c>
      <c r="E14362" s="23" t="s">
        <v>9092</v>
      </c>
      <c r="F14362" s="40">
        <v>0.2</v>
      </c>
      <c r="G14362" s="25">
        <v>109096</v>
      </c>
      <c r="H14362" s="25">
        <v>21819</v>
      </c>
      <c r="I14362" s="25"/>
      <c r="J14362" s="58" t="e">
        <f>HYPERLINK("#"&amp;"Insumos"&amp;"!A"&amp;MATCH($B14362,#REF!,0),"Ins "&amp;$B14362)</f>
        <v>#REF!</v>
      </c>
      <c r="M14362" s="220"/>
    </row>
    <row r="14363" spans="1:13" x14ac:dyDescent="0.2">
      <c r="A14363" s="35" t="s">
        <v>11856</v>
      </c>
      <c r="B14363" s="34" t="s">
        <v>8874</v>
      </c>
      <c r="C14363" s="45" t="s">
        <v>8948</v>
      </c>
      <c r="D14363" s="23" t="s">
        <v>5534</v>
      </c>
      <c r="E14363" s="23" t="s">
        <v>4141</v>
      </c>
      <c r="F14363" s="40">
        <v>1.5</v>
      </c>
      <c r="G14363" s="25">
        <v>8130</v>
      </c>
      <c r="H14363" s="25">
        <v>12195</v>
      </c>
      <c r="I14363" s="25"/>
      <c r="J14363" s="58" t="e">
        <f>HYPERLINK("#"&amp;"Insumos"&amp;"!A"&amp;MATCH($B14363,#REF!,0),"Ins "&amp;$B14363)</f>
        <v>#REF!</v>
      </c>
      <c r="M14363" s="220"/>
    </row>
    <row r="14364" spans="1:13" x14ac:dyDescent="0.2">
      <c r="A14364" s="35" t="s">
        <v>11856</v>
      </c>
      <c r="B14364" s="34" t="s">
        <v>9470</v>
      </c>
      <c r="C14364" s="45" t="s">
        <v>9472</v>
      </c>
      <c r="D14364" s="23" t="s">
        <v>5751</v>
      </c>
      <c r="E14364" s="23" t="s">
        <v>9469</v>
      </c>
      <c r="F14364" s="40">
        <v>0.2</v>
      </c>
      <c r="G14364" s="25">
        <v>56238</v>
      </c>
      <c r="H14364" s="25">
        <v>11248</v>
      </c>
      <c r="I14364" s="25"/>
      <c r="J14364" s="58" t="e">
        <f>HYPERLINK("#"&amp;"Insumos"&amp;"!A"&amp;MATCH($B14364,#REF!,0),"Ins "&amp;$B14364)</f>
        <v>#REF!</v>
      </c>
      <c r="M14364" s="220"/>
    </row>
    <row r="14365" spans="1:13" x14ac:dyDescent="0.2">
      <c r="A14365" s="35" t="s">
        <v>11856</v>
      </c>
      <c r="B14365" s="34" t="s">
        <v>5574</v>
      </c>
      <c r="C14365" s="45" t="s">
        <v>972</v>
      </c>
      <c r="D14365" s="23" t="s">
        <v>5734</v>
      </c>
      <c r="E14365" s="23" t="s">
        <v>4141</v>
      </c>
      <c r="F14365" s="40">
        <v>1.5</v>
      </c>
      <c r="G14365" s="25">
        <v>41004</v>
      </c>
      <c r="H14365" s="25">
        <v>61506</v>
      </c>
      <c r="I14365" s="25"/>
      <c r="J14365" s="58" t="e">
        <f>HYPERLINK("#"&amp;"Insumos"&amp;"!A"&amp;MATCH($B14365,#REF!,0),"Ins "&amp;$B14365)</f>
        <v>#REF!</v>
      </c>
      <c r="M14365" s="220"/>
    </row>
    <row r="14366" spans="1:13" ht="51" x14ac:dyDescent="0.2">
      <c r="A14366" s="36" t="s">
        <v>11959</v>
      </c>
      <c r="B14366" s="26" t="s">
        <v>6816</v>
      </c>
      <c r="C14366" s="79" t="s">
        <v>11960</v>
      </c>
      <c r="D14366" s="37" t="s">
        <v>5608</v>
      </c>
      <c r="E14366" s="37" t="s">
        <v>463</v>
      </c>
      <c r="F14366" s="41"/>
      <c r="G14366" s="27"/>
      <c r="H14366" s="27"/>
      <c r="I14366" s="27">
        <v>1003234</v>
      </c>
      <c r="M14366" s="220">
        <f t="shared" si="224"/>
        <v>1313835</v>
      </c>
    </row>
    <row r="14367" spans="1:13" x14ac:dyDescent="0.2">
      <c r="A14367" s="35" t="s">
        <v>11959</v>
      </c>
      <c r="B14367" s="34" t="s">
        <v>11962</v>
      </c>
      <c r="C14367" s="45" t="s">
        <v>11963</v>
      </c>
      <c r="D14367" s="23" t="s">
        <v>5734</v>
      </c>
      <c r="E14367" s="23" t="s">
        <v>4141</v>
      </c>
      <c r="F14367" s="40">
        <v>1.1000000000000001</v>
      </c>
      <c r="G14367" s="25">
        <v>75400</v>
      </c>
      <c r="H14367" s="25">
        <v>82940</v>
      </c>
      <c r="I14367" s="25"/>
      <c r="J14367" s="58" t="e">
        <f>HYPERLINK("#"&amp;"Insumos"&amp;"!A"&amp;MATCH($B14367,#REF!,0),"Ins "&amp;$B14367)</f>
        <v>#REF!</v>
      </c>
      <c r="M14367" s="220"/>
    </row>
    <row r="14368" spans="1:13" ht="25.5" x14ac:dyDescent="0.2">
      <c r="A14368" s="35" t="s">
        <v>11959</v>
      </c>
      <c r="B14368" s="34" t="s">
        <v>11913</v>
      </c>
      <c r="C14368" s="45" t="s">
        <v>11961</v>
      </c>
      <c r="D14368" s="23" t="s">
        <v>5751</v>
      </c>
      <c r="E14368" s="23" t="s">
        <v>463</v>
      </c>
      <c r="F14368" s="40">
        <v>1</v>
      </c>
      <c r="G14368" s="25">
        <v>831496</v>
      </c>
      <c r="H14368" s="25">
        <v>831496</v>
      </c>
      <c r="I14368" s="25"/>
      <c r="J14368" s="58" t="e">
        <f>HYPERLINK("#"&amp;"Insumos"&amp;"!A"&amp;MATCH($B14368,#REF!,0),"Ins "&amp;$B14368)</f>
        <v>#REF!</v>
      </c>
      <c r="M14368" s="220"/>
    </row>
    <row r="14369" spans="1:13" x14ac:dyDescent="0.2">
      <c r="A14369" s="35" t="s">
        <v>11959</v>
      </c>
      <c r="B14369" s="1" t="s">
        <v>9682</v>
      </c>
      <c r="C14369" s="45" t="s">
        <v>9685</v>
      </c>
      <c r="D14369" s="23" t="s">
        <v>5751</v>
      </c>
      <c r="E14369" s="23" t="s">
        <v>467</v>
      </c>
      <c r="F14369" s="40">
        <v>0.5</v>
      </c>
      <c r="G14369" s="25">
        <v>109200</v>
      </c>
      <c r="H14369" s="25">
        <v>54600</v>
      </c>
      <c r="I14369" s="25"/>
      <c r="J14369" s="58" t="e">
        <f>HYPERLINK("#"&amp;"Insumos"&amp;"!A"&amp;MATCH($B14369,#REF!,0),"Ins "&amp;$B14369)</f>
        <v>#REF!</v>
      </c>
      <c r="M14369" s="220"/>
    </row>
    <row r="14370" spans="1:13" x14ac:dyDescent="0.2">
      <c r="A14370" s="35" t="s">
        <v>11959</v>
      </c>
      <c r="B14370" s="34" t="s">
        <v>254</v>
      </c>
      <c r="C14370" s="45" t="s">
        <v>751</v>
      </c>
      <c r="D14370" s="23" t="s">
        <v>5534</v>
      </c>
      <c r="E14370" s="23" t="s">
        <v>4141</v>
      </c>
      <c r="F14370" s="40">
        <v>0.7</v>
      </c>
      <c r="G14370" s="25">
        <v>46854</v>
      </c>
      <c r="H14370" s="25">
        <v>32798</v>
      </c>
      <c r="I14370" s="25"/>
      <c r="J14370" s="58" t="e">
        <f>HYPERLINK("#"&amp;"Insumos"&amp;"!A"&amp;MATCH($B14370,#REF!,0),"Ins "&amp;$B14370)</f>
        <v>#REF!</v>
      </c>
      <c r="M14370" s="220"/>
    </row>
    <row r="14371" spans="1:13" x14ac:dyDescent="0.2">
      <c r="A14371" s="35" t="s">
        <v>11959</v>
      </c>
      <c r="B14371" s="34" t="s">
        <v>5533</v>
      </c>
      <c r="C14371" s="45" t="s">
        <v>5892</v>
      </c>
      <c r="D14371" s="23" t="s">
        <v>977</v>
      </c>
      <c r="E14371" s="23" t="s">
        <v>4134</v>
      </c>
      <c r="F14371" s="40">
        <v>0.02</v>
      </c>
      <c r="G14371" s="25">
        <v>3623</v>
      </c>
      <c r="H14371" s="25">
        <v>72</v>
      </c>
      <c r="I14371" s="25"/>
      <c r="J14371" s="58" t="e">
        <f>HYPERLINK("#"&amp;"Insumos"&amp;"!A"&amp;MATCH($B14371,#REF!,0),"Ins "&amp;$B14371)</f>
        <v>#REF!</v>
      </c>
      <c r="M14371" s="220"/>
    </row>
    <row r="14372" spans="1:13" x14ac:dyDescent="0.2">
      <c r="A14372" s="35" t="s">
        <v>11959</v>
      </c>
      <c r="B14372" s="34" t="s">
        <v>5007</v>
      </c>
      <c r="C14372" s="45" t="s">
        <v>720</v>
      </c>
      <c r="D14372" s="23" t="s">
        <v>5751</v>
      </c>
      <c r="E14372" s="23" t="s">
        <v>4134</v>
      </c>
      <c r="F14372" s="40">
        <v>0.7</v>
      </c>
      <c r="G14372" s="25">
        <v>1897</v>
      </c>
      <c r="H14372" s="25">
        <v>1328</v>
      </c>
      <c r="I14372" s="25"/>
      <c r="J14372" s="58" t="e">
        <f>HYPERLINK("#"&amp;"Insumos"&amp;"!A"&amp;MATCH($B14372,#REF!,0),"Ins "&amp;$B14372)</f>
        <v>#REF!</v>
      </c>
      <c r="M14372" s="220"/>
    </row>
    <row r="14373" spans="1:13" ht="63.75" x14ac:dyDescent="0.2">
      <c r="A14373" s="36" t="s">
        <v>11973</v>
      </c>
      <c r="B14373" s="26" t="s">
        <v>6816</v>
      </c>
      <c r="C14373" s="79" t="s">
        <v>11974</v>
      </c>
      <c r="D14373" s="37" t="s">
        <v>5608</v>
      </c>
      <c r="E14373" s="37" t="s">
        <v>464</v>
      </c>
      <c r="F14373" s="41"/>
      <c r="G14373" s="27"/>
      <c r="H14373" s="27"/>
      <c r="I14373" s="27">
        <v>373526</v>
      </c>
      <c r="M14373" s="220">
        <f t="shared" si="224"/>
        <v>489170</v>
      </c>
    </row>
    <row r="14374" spans="1:13" x14ac:dyDescent="0.2">
      <c r="A14374" s="35" t="s">
        <v>11973</v>
      </c>
      <c r="B14374" s="1" t="s">
        <v>6643</v>
      </c>
      <c r="C14374" s="45" t="s">
        <v>6644</v>
      </c>
      <c r="D14374" s="23" t="s">
        <v>5734</v>
      </c>
      <c r="E14374" s="23" t="s">
        <v>4141</v>
      </c>
      <c r="F14374" s="40">
        <v>2.5</v>
      </c>
      <c r="G14374" s="25">
        <v>45915</v>
      </c>
      <c r="H14374" s="25">
        <v>114788</v>
      </c>
      <c r="I14374" s="25"/>
      <c r="J14374" s="58" t="e">
        <f>HYPERLINK("#"&amp;"Insumos"&amp;"!A"&amp;MATCH($B14374,#REF!,0),"Ins "&amp;$B14374)</f>
        <v>#REF!</v>
      </c>
      <c r="M14374" s="220"/>
    </row>
    <row r="14375" spans="1:13" x14ac:dyDescent="0.2">
      <c r="A14375" s="35" t="s">
        <v>11973</v>
      </c>
      <c r="B14375" s="34" t="s">
        <v>254</v>
      </c>
      <c r="C14375" s="45" t="s">
        <v>751</v>
      </c>
      <c r="D14375" s="23" t="s">
        <v>5534</v>
      </c>
      <c r="E14375" s="23" t="s">
        <v>4141</v>
      </c>
      <c r="F14375" s="40">
        <v>0.5</v>
      </c>
      <c r="G14375" s="25">
        <v>46854</v>
      </c>
      <c r="H14375" s="25">
        <v>23427</v>
      </c>
      <c r="I14375" s="25"/>
      <c r="J14375" s="58" t="e">
        <f>HYPERLINK("#"&amp;"Insumos"&amp;"!A"&amp;MATCH($B14375,#REF!,0),"Ins "&amp;$B14375)</f>
        <v>#REF!</v>
      </c>
      <c r="M14375" s="220"/>
    </row>
    <row r="14376" spans="1:13" x14ac:dyDescent="0.2">
      <c r="A14376" s="35" t="s">
        <v>11973</v>
      </c>
      <c r="B14376" s="34" t="s">
        <v>263</v>
      </c>
      <c r="C14376" s="45" t="s">
        <v>696</v>
      </c>
      <c r="D14376" s="23" t="s">
        <v>5534</v>
      </c>
      <c r="E14376" s="23" t="s">
        <v>4140</v>
      </c>
      <c r="F14376" s="40">
        <v>0.08</v>
      </c>
      <c r="G14376" s="25">
        <v>187426</v>
      </c>
      <c r="H14376" s="25">
        <v>14994</v>
      </c>
      <c r="I14376" s="25"/>
      <c r="J14376" s="58" t="e">
        <f>HYPERLINK("#"&amp;"Insumos"&amp;"!A"&amp;MATCH($B14376,#REF!,0),"Ins "&amp;$B14376)</f>
        <v>#REF!</v>
      </c>
      <c r="M14376" s="220"/>
    </row>
    <row r="14377" spans="1:13" x14ac:dyDescent="0.2">
      <c r="A14377" s="35" t="s">
        <v>11973</v>
      </c>
      <c r="B14377" s="1" t="s">
        <v>5533</v>
      </c>
      <c r="C14377" s="45" t="s">
        <v>5892</v>
      </c>
      <c r="D14377" s="23" t="s">
        <v>977</v>
      </c>
      <c r="E14377" s="23" t="s">
        <v>4134</v>
      </c>
      <c r="F14377" s="40">
        <v>1</v>
      </c>
      <c r="G14377" s="25">
        <v>3623</v>
      </c>
      <c r="H14377" s="25">
        <v>3623</v>
      </c>
      <c r="I14377" s="25"/>
      <c r="J14377" s="58" t="e">
        <f>HYPERLINK("#"&amp;"Insumos"&amp;"!A"&amp;MATCH($B14377,#REF!,0),"Ins "&amp;$B14377)</f>
        <v>#REF!</v>
      </c>
      <c r="M14377" s="220"/>
    </row>
    <row r="14378" spans="1:13" ht="25.5" x14ac:dyDescent="0.2">
      <c r="A14378" s="35" t="s">
        <v>11973</v>
      </c>
      <c r="B14378" s="34" t="s">
        <v>5194</v>
      </c>
      <c r="C14378" s="45" t="s">
        <v>1219</v>
      </c>
      <c r="D14378" s="23" t="s">
        <v>5751</v>
      </c>
      <c r="E14378" s="23" t="s">
        <v>467</v>
      </c>
      <c r="F14378" s="40">
        <v>0.5</v>
      </c>
      <c r="G14378" s="25">
        <v>22500</v>
      </c>
      <c r="H14378" s="25">
        <v>11250</v>
      </c>
      <c r="I14378" s="25"/>
      <c r="J14378" s="58" t="e">
        <f>HYPERLINK("#"&amp;"Insumos"&amp;"!A"&amp;MATCH($B14378,#REF!,0),"Ins "&amp;$B14378)</f>
        <v>#REF!</v>
      </c>
      <c r="M14378" s="220"/>
    </row>
    <row r="14379" spans="1:13" x14ac:dyDescent="0.2">
      <c r="A14379" s="35" t="s">
        <v>11973</v>
      </c>
      <c r="B14379" s="34" t="s">
        <v>9475</v>
      </c>
      <c r="C14379" s="45" t="s">
        <v>9476</v>
      </c>
      <c r="D14379" s="23" t="s">
        <v>5751</v>
      </c>
      <c r="E14379" s="23" t="s">
        <v>463</v>
      </c>
      <c r="F14379" s="40">
        <v>0.5</v>
      </c>
      <c r="G14379" s="25">
        <v>109200</v>
      </c>
      <c r="H14379" s="25">
        <v>54600</v>
      </c>
      <c r="I14379" s="25"/>
      <c r="J14379" s="58" t="e">
        <f>HYPERLINK("#"&amp;"Insumos"&amp;"!A"&amp;MATCH($B14379,#REF!,0),"Ins "&amp;$B14379)</f>
        <v>#REF!</v>
      </c>
      <c r="M14379" s="220"/>
    </row>
    <row r="14380" spans="1:13" x14ac:dyDescent="0.2">
      <c r="A14380" s="35" t="s">
        <v>11973</v>
      </c>
      <c r="B14380" s="34" t="s">
        <v>11914</v>
      </c>
      <c r="C14380" s="45" t="s">
        <v>11975</v>
      </c>
      <c r="D14380" s="23" t="s">
        <v>5751</v>
      </c>
      <c r="E14380" s="23" t="s">
        <v>464</v>
      </c>
      <c r="F14380" s="40">
        <v>16</v>
      </c>
      <c r="G14380" s="25">
        <v>6240</v>
      </c>
      <c r="H14380" s="25">
        <v>99840</v>
      </c>
      <c r="I14380" s="25"/>
      <c r="J14380" s="58" t="e">
        <f>HYPERLINK("#"&amp;"Insumos"&amp;"!A"&amp;MATCH($B14380,#REF!,0),"Ins "&amp;$B14380)</f>
        <v>#REF!</v>
      </c>
      <c r="M14380" s="220"/>
    </row>
    <row r="14381" spans="1:13" x14ac:dyDescent="0.2">
      <c r="A14381" s="35" t="s">
        <v>11973</v>
      </c>
      <c r="B14381" s="34" t="s">
        <v>5350</v>
      </c>
      <c r="C14381" s="45" t="s">
        <v>2254</v>
      </c>
      <c r="D14381" s="23" t="s">
        <v>5751</v>
      </c>
      <c r="E14381" s="23" t="s">
        <v>287</v>
      </c>
      <c r="F14381" s="40">
        <v>0.3</v>
      </c>
      <c r="G14381" s="25">
        <v>16040</v>
      </c>
      <c r="H14381" s="25">
        <v>4812</v>
      </c>
      <c r="I14381" s="25"/>
      <c r="J14381" s="58" t="e">
        <f>HYPERLINK("#"&amp;"Insumos"&amp;"!A"&amp;MATCH($B14381,#REF!,0),"Ins "&amp;$B14381)</f>
        <v>#REF!</v>
      </c>
      <c r="M14381" s="220"/>
    </row>
    <row r="14382" spans="1:13" x14ac:dyDescent="0.2">
      <c r="A14382" s="35" t="s">
        <v>11973</v>
      </c>
      <c r="B14382" s="34" t="s">
        <v>10066</v>
      </c>
      <c r="C14382" s="45" t="s">
        <v>10107</v>
      </c>
      <c r="D14382" s="23" t="s">
        <v>5751</v>
      </c>
      <c r="E14382" s="23" t="s">
        <v>9092</v>
      </c>
      <c r="F14382" s="40">
        <v>0.2</v>
      </c>
      <c r="G14382" s="25">
        <v>109096</v>
      </c>
      <c r="H14382" s="25">
        <v>21819</v>
      </c>
      <c r="I14382" s="25"/>
      <c r="J14382" s="58" t="e">
        <f>HYPERLINK("#"&amp;"Insumos"&amp;"!A"&amp;MATCH($B14382,#REF!,0),"Ins "&amp;$B14382)</f>
        <v>#REF!</v>
      </c>
      <c r="M14382" s="220"/>
    </row>
    <row r="14383" spans="1:13" x14ac:dyDescent="0.2">
      <c r="A14383" s="35" t="s">
        <v>11973</v>
      </c>
      <c r="B14383" s="34" t="s">
        <v>6207</v>
      </c>
      <c r="C14383" s="45" t="s">
        <v>6208</v>
      </c>
      <c r="D14383" s="23" t="s">
        <v>5751</v>
      </c>
      <c r="E14383" s="23" t="s">
        <v>4138</v>
      </c>
      <c r="F14383" s="40">
        <v>0.2</v>
      </c>
      <c r="G14383" s="25">
        <v>75817</v>
      </c>
      <c r="H14383" s="25">
        <v>15163</v>
      </c>
      <c r="I14383" s="25"/>
      <c r="J14383" s="58" t="e">
        <f>HYPERLINK("#"&amp;"Insumos"&amp;"!A"&amp;MATCH($B14383,#REF!,0),"Ins "&amp;$B14383)</f>
        <v>#REF!</v>
      </c>
      <c r="M14383" s="220"/>
    </row>
    <row r="14384" spans="1:13" x14ac:dyDescent="0.2">
      <c r="A14384" s="35" t="s">
        <v>11973</v>
      </c>
      <c r="B14384" s="34" t="s">
        <v>5169</v>
      </c>
      <c r="C14384" s="45" t="s">
        <v>163</v>
      </c>
      <c r="D14384" s="23" t="s">
        <v>5751</v>
      </c>
      <c r="E14384" s="23" t="s">
        <v>4134</v>
      </c>
      <c r="F14384" s="40">
        <v>6</v>
      </c>
      <c r="G14384" s="25">
        <v>1535</v>
      </c>
      <c r="H14384" s="25">
        <v>9210</v>
      </c>
      <c r="I14384" s="25"/>
      <c r="J14384" s="58" t="e">
        <f>HYPERLINK("#"&amp;"Insumos"&amp;"!A"&amp;MATCH($B14384,#REF!,0),"Ins "&amp;$B14384)</f>
        <v>#REF!</v>
      </c>
      <c r="M14384" s="220"/>
    </row>
    <row r="14385" spans="1:13" ht="63.75" x14ac:dyDescent="0.2">
      <c r="A14385" s="36" t="s">
        <v>11977</v>
      </c>
      <c r="B14385" s="26" t="s">
        <v>6816</v>
      </c>
      <c r="C14385" s="79" t="s">
        <v>11976</v>
      </c>
      <c r="D14385" s="37" t="s">
        <v>5608</v>
      </c>
      <c r="E14385" s="37" t="s">
        <v>464</v>
      </c>
      <c r="F14385" s="41"/>
      <c r="G14385" s="27"/>
      <c r="H14385" s="27"/>
      <c r="I14385" s="27">
        <v>296306</v>
      </c>
      <c r="M14385" s="220">
        <f t="shared" si="224"/>
        <v>388042</v>
      </c>
    </row>
    <row r="14386" spans="1:13" x14ac:dyDescent="0.2">
      <c r="A14386" s="35" t="s">
        <v>11977</v>
      </c>
      <c r="B14386" s="1" t="s">
        <v>6643</v>
      </c>
      <c r="C14386" s="45" t="s">
        <v>6644</v>
      </c>
      <c r="D14386" s="23" t="s">
        <v>5734</v>
      </c>
      <c r="E14386" s="23" t="s">
        <v>4141</v>
      </c>
      <c r="F14386" s="40">
        <v>2.5</v>
      </c>
      <c r="G14386" s="25">
        <v>45915</v>
      </c>
      <c r="H14386" s="25">
        <v>114788</v>
      </c>
      <c r="I14386" s="25"/>
      <c r="J14386" s="58" t="e">
        <f>HYPERLINK("#"&amp;"Insumos"&amp;"!A"&amp;MATCH($B14386,#REF!,0),"Ins "&amp;$B14386)</f>
        <v>#REF!</v>
      </c>
      <c r="M14386" s="220"/>
    </row>
    <row r="14387" spans="1:13" x14ac:dyDescent="0.2">
      <c r="A14387" s="35" t="s">
        <v>11977</v>
      </c>
      <c r="B14387" s="34" t="s">
        <v>254</v>
      </c>
      <c r="C14387" s="45" t="s">
        <v>751</v>
      </c>
      <c r="D14387" s="23" t="s">
        <v>5534</v>
      </c>
      <c r="E14387" s="23" t="s">
        <v>4141</v>
      </c>
      <c r="F14387" s="40">
        <v>0.5</v>
      </c>
      <c r="G14387" s="25">
        <v>46854</v>
      </c>
      <c r="H14387" s="25">
        <v>23427</v>
      </c>
      <c r="I14387" s="25"/>
      <c r="J14387" s="58" t="e">
        <f>HYPERLINK("#"&amp;"Insumos"&amp;"!A"&amp;MATCH($B14387,#REF!,0),"Ins "&amp;$B14387)</f>
        <v>#REF!</v>
      </c>
      <c r="M14387" s="220"/>
    </row>
    <row r="14388" spans="1:13" x14ac:dyDescent="0.2">
      <c r="A14388" s="35" t="s">
        <v>11977</v>
      </c>
      <c r="B14388" s="34" t="s">
        <v>263</v>
      </c>
      <c r="C14388" s="45" t="s">
        <v>696</v>
      </c>
      <c r="D14388" s="23" t="s">
        <v>5534</v>
      </c>
      <c r="E14388" s="23" t="s">
        <v>4140</v>
      </c>
      <c r="F14388" s="40">
        <v>0.08</v>
      </c>
      <c r="G14388" s="25">
        <v>187426</v>
      </c>
      <c r="H14388" s="25">
        <v>14994</v>
      </c>
      <c r="I14388" s="25"/>
      <c r="J14388" s="58" t="e">
        <f>HYPERLINK("#"&amp;"Insumos"&amp;"!A"&amp;MATCH($B14388,#REF!,0),"Ins "&amp;$B14388)</f>
        <v>#REF!</v>
      </c>
      <c r="M14388" s="220"/>
    </row>
    <row r="14389" spans="1:13" x14ac:dyDescent="0.2">
      <c r="A14389" s="35" t="s">
        <v>11977</v>
      </c>
      <c r="B14389" s="1" t="s">
        <v>5533</v>
      </c>
      <c r="C14389" s="45" t="s">
        <v>5892</v>
      </c>
      <c r="D14389" s="23" t="s">
        <v>977</v>
      </c>
      <c r="E14389" s="23" t="s">
        <v>4134</v>
      </c>
      <c r="F14389" s="40">
        <v>1</v>
      </c>
      <c r="G14389" s="25">
        <v>3623</v>
      </c>
      <c r="H14389" s="25">
        <v>3623</v>
      </c>
      <c r="I14389" s="25"/>
      <c r="J14389" s="58" t="e">
        <f>HYPERLINK("#"&amp;"Insumos"&amp;"!A"&amp;MATCH($B14389,#REF!,0),"Ins "&amp;$B14389)</f>
        <v>#REF!</v>
      </c>
      <c r="M14389" s="220"/>
    </row>
    <row r="14390" spans="1:13" ht="25.5" x14ac:dyDescent="0.2">
      <c r="A14390" s="35" t="s">
        <v>11977</v>
      </c>
      <c r="B14390" s="34" t="s">
        <v>5194</v>
      </c>
      <c r="C14390" s="45" t="s">
        <v>1219</v>
      </c>
      <c r="D14390" s="23" t="s">
        <v>5751</v>
      </c>
      <c r="E14390" s="23" t="s">
        <v>467</v>
      </c>
      <c r="F14390" s="40">
        <v>0.5</v>
      </c>
      <c r="G14390" s="25">
        <v>22500</v>
      </c>
      <c r="H14390" s="25">
        <v>11250</v>
      </c>
      <c r="I14390" s="25"/>
      <c r="J14390" s="58" t="e">
        <f>HYPERLINK("#"&amp;"Insumos"&amp;"!A"&amp;MATCH($B14390,#REF!,0),"Ins "&amp;$B14390)</f>
        <v>#REF!</v>
      </c>
      <c r="M14390" s="220"/>
    </row>
    <row r="14391" spans="1:13" x14ac:dyDescent="0.2">
      <c r="A14391" s="35" t="s">
        <v>11977</v>
      </c>
      <c r="B14391" s="34" t="s">
        <v>9475</v>
      </c>
      <c r="C14391" s="45" t="s">
        <v>9476</v>
      </c>
      <c r="D14391" s="23" t="s">
        <v>5751</v>
      </c>
      <c r="E14391" s="23" t="s">
        <v>463</v>
      </c>
      <c r="F14391" s="40">
        <v>0.25</v>
      </c>
      <c r="G14391" s="25">
        <v>109200</v>
      </c>
      <c r="H14391" s="25">
        <v>27300</v>
      </c>
      <c r="I14391" s="25"/>
      <c r="J14391" s="58" t="e">
        <f>HYPERLINK("#"&amp;"Insumos"&amp;"!A"&amp;MATCH($B14391,#REF!,0),"Ins "&amp;$B14391)</f>
        <v>#REF!</v>
      </c>
      <c r="M14391" s="220"/>
    </row>
    <row r="14392" spans="1:13" x14ac:dyDescent="0.2">
      <c r="A14392" s="35" t="s">
        <v>11977</v>
      </c>
      <c r="B14392" s="34" t="s">
        <v>11914</v>
      </c>
      <c r="C14392" s="45" t="s">
        <v>11975</v>
      </c>
      <c r="D14392" s="23" t="s">
        <v>5751</v>
      </c>
      <c r="E14392" s="23" t="s">
        <v>464</v>
      </c>
      <c r="F14392" s="40">
        <v>8</v>
      </c>
      <c r="G14392" s="25">
        <v>6240</v>
      </c>
      <c r="H14392" s="25">
        <v>49920</v>
      </c>
      <c r="I14392" s="25"/>
      <c r="J14392" s="58" t="e">
        <f>HYPERLINK("#"&amp;"Insumos"&amp;"!A"&amp;MATCH($B14392,#REF!,0),"Ins "&amp;$B14392)</f>
        <v>#REF!</v>
      </c>
      <c r="M14392" s="220"/>
    </row>
    <row r="14393" spans="1:13" x14ac:dyDescent="0.2">
      <c r="A14393" s="35" t="s">
        <v>11977</v>
      </c>
      <c r="B14393" s="34" t="s">
        <v>5350</v>
      </c>
      <c r="C14393" s="45" t="s">
        <v>2254</v>
      </c>
      <c r="D14393" s="23" t="s">
        <v>5751</v>
      </c>
      <c r="E14393" s="23" t="s">
        <v>287</v>
      </c>
      <c r="F14393" s="40">
        <v>0.3</v>
      </c>
      <c r="G14393" s="25">
        <v>16040</v>
      </c>
      <c r="H14393" s="25">
        <v>4812</v>
      </c>
      <c r="I14393" s="25"/>
      <c r="J14393" s="58" t="e">
        <f>HYPERLINK("#"&amp;"Insumos"&amp;"!A"&amp;MATCH($B14393,#REF!,0),"Ins "&amp;$B14393)</f>
        <v>#REF!</v>
      </c>
      <c r="M14393" s="220"/>
    </row>
    <row r="14394" spans="1:13" x14ac:dyDescent="0.2">
      <c r="A14394" s="35" t="s">
        <v>11977</v>
      </c>
      <c r="B14394" s="34" t="s">
        <v>10066</v>
      </c>
      <c r="C14394" s="45" t="s">
        <v>10107</v>
      </c>
      <c r="D14394" s="23" t="s">
        <v>5751</v>
      </c>
      <c r="E14394" s="23" t="s">
        <v>9092</v>
      </c>
      <c r="F14394" s="40">
        <v>0.2</v>
      </c>
      <c r="G14394" s="25">
        <v>109096</v>
      </c>
      <c r="H14394" s="25">
        <v>21819</v>
      </c>
      <c r="I14394" s="25"/>
      <c r="J14394" s="58" t="e">
        <f>HYPERLINK("#"&amp;"Insumos"&amp;"!A"&amp;MATCH($B14394,#REF!,0),"Ins "&amp;$B14394)</f>
        <v>#REF!</v>
      </c>
      <c r="M14394" s="220"/>
    </row>
    <row r="14395" spans="1:13" x14ac:dyDescent="0.2">
      <c r="A14395" s="35" t="s">
        <v>11977</v>
      </c>
      <c r="B14395" s="34" t="s">
        <v>6207</v>
      </c>
      <c r="C14395" s="45" t="s">
        <v>6208</v>
      </c>
      <c r="D14395" s="23" t="s">
        <v>5751</v>
      </c>
      <c r="E14395" s="23" t="s">
        <v>4138</v>
      </c>
      <c r="F14395" s="40">
        <v>0.2</v>
      </c>
      <c r="G14395" s="25">
        <v>75817</v>
      </c>
      <c r="H14395" s="25">
        <v>15163</v>
      </c>
      <c r="I14395" s="25"/>
      <c r="J14395" s="58" t="e">
        <f>HYPERLINK("#"&amp;"Insumos"&amp;"!A"&amp;MATCH($B14395,#REF!,0),"Ins "&amp;$B14395)</f>
        <v>#REF!</v>
      </c>
      <c r="M14395" s="220"/>
    </row>
    <row r="14396" spans="1:13" x14ac:dyDescent="0.2">
      <c r="A14396" s="35" t="s">
        <v>11977</v>
      </c>
      <c r="B14396" s="34" t="s">
        <v>5169</v>
      </c>
      <c r="C14396" s="45" t="s">
        <v>163</v>
      </c>
      <c r="D14396" s="23" t="s">
        <v>5751</v>
      </c>
      <c r="E14396" s="23" t="s">
        <v>4134</v>
      </c>
      <c r="F14396" s="40">
        <v>6</v>
      </c>
      <c r="G14396" s="25">
        <v>1535</v>
      </c>
      <c r="H14396" s="25">
        <v>9210</v>
      </c>
      <c r="I14396" s="25"/>
      <c r="J14396" s="58" t="e">
        <f>HYPERLINK("#"&amp;"Insumos"&amp;"!A"&amp;MATCH($B14396,#REF!,0),"Ins "&amp;$B14396)</f>
        <v>#REF!</v>
      </c>
      <c r="M14396" s="220"/>
    </row>
    <row r="14397" spans="1:13" ht="51" x14ac:dyDescent="0.2">
      <c r="A14397" s="36" t="s">
        <v>12001</v>
      </c>
      <c r="B14397" s="26" t="s">
        <v>6816</v>
      </c>
      <c r="C14397" s="79" t="s">
        <v>12021</v>
      </c>
      <c r="D14397" s="37" t="s">
        <v>5608</v>
      </c>
      <c r="E14397" s="37" t="s">
        <v>465</v>
      </c>
      <c r="F14397" s="41"/>
      <c r="G14397" s="27"/>
      <c r="H14397" s="27"/>
      <c r="I14397" s="27">
        <v>327509</v>
      </c>
      <c r="M14397" s="220">
        <f t="shared" si="224"/>
        <v>428906</v>
      </c>
    </row>
    <row r="14398" spans="1:13" x14ac:dyDescent="0.2">
      <c r="A14398" s="35" t="s">
        <v>12001</v>
      </c>
      <c r="B14398" s="1" t="s">
        <v>6643</v>
      </c>
      <c r="C14398" s="45" t="s">
        <v>6644</v>
      </c>
      <c r="D14398" s="23" t="s">
        <v>5734</v>
      </c>
      <c r="E14398" s="23" t="s">
        <v>4141</v>
      </c>
      <c r="F14398" s="40">
        <v>1.66</v>
      </c>
      <c r="G14398" s="25">
        <v>45915</v>
      </c>
      <c r="H14398" s="25">
        <v>76219</v>
      </c>
      <c r="I14398" s="25"/>
      <c r="J14398" s="58" t="e">
        <f>HYPERLINK("#"&amp;"Insumos"&amp;"!A"&amp;MATCH($B14398,#REF!,0),"Ins "&amp;$B14398)</f>
        <v>#REF!</v>
      </c>
      <c r="M14398" s="220"/>
    </row>
    <row r="14399" spans="1:13" x14ac:dyDescent="0.2">
      <c r="A14399" s="35" t="s">
        <v>12001</v>
      </c>
      <c r="B14399" s="34" t="s">
        <v>254</v>
      </c>
      <c r="C14399" s="45" t="s">
        <v>751</v>
      </c>
      <c r="D14399" s="23" t="s">
        <v>5534</v>
      </c>
      <c r="E14399" s="23" t="s">
        <v>4141</v>
      </c>
      <c r="F14399" s="40">
        <v>0.3</v>
      </c>
      <c r="G14399" s="25">
        <v>46854</v>
      </c>
      <c r="H14399" s="25">
        <v>14056</v>
      </c>
      <c r="I14399" s="25"/>
      <c r="J14399" s="58" t="e">
        <f>HYPERLINK("#"&amp;"Insumos"&amp;"!A"&amp;MATCH($B14399,#REF!,0),"Ins "&amp;$B14399)</f>
        <v>#REF!</v>
      </c>
      <c r="M14399" s="220"/>
    </row>
    <row r="14400" spans="1:13" x14ac:dyDescent="0.2">
      <c r="A14400" s="35" t="s">
        <v>12001</v>
      </c>
      <c r="B14400" s="34" t="s">
        <v>263</v>
      </c>
      <c r="C14400" s="45" t="s">
        <v>696</v>
      </c>
      <c r="D14400" s="23" t="s">
        <v>5534</v>
      </c>
      <c r="E14400" s="23" t="s">
        <v>4140</v>
      </c>
      <c r="F14400" s="40">
        <v>0.08</v>
      </c>
      <c r="G14400" s="25">
        <v>187426</v>
      </c>
      <c r="H14400" s="25">
        <v>14994</v>
      </c>
      <c r="I14400" s="25"/>
      <c r="J14400" s="58" t="e">
        <f>HYPERLINK("#"&amp;"Insumos"&amp;"!A"&amp;MATCH($B14400,#REF!,0),"Ins "&amp;$B14400)</f>
        <v>#REF!</v>
      </c>
      <c r="M14400" s="220"/>
    </row>
    <row r="14401" spans="1:13" x14ac:dyDescent="0.2">
      <c r="A14401" s="35" t="s">
        <v>12001</v>
      </c>
      <c r="B14401" s="1" t="s">
        <v>5533</v>
      </c>
      <c r="C14401" s="45" t="s">
        <v>5892</v>
      </c>
      <c r="D14401" s="23" t="s">
        <v>977</v>
      </c>
      <c r="E14401" s="23" t="s">
        <v>4134</v>
      </c>
      <c r="F14401" s="40">
        <v>1</v>
      </c>
      <c r="G14401" s="25">
        <v>3623</v>
      </c>
      <c r="H14401" s="25">
        <v>3623</v>
      </c>
      <c r="I14401" s="25"/>
      <c r="J14401" s="58" t="e">
        <f>HYPERLINK("#"&amp;"Insumos"&amp;"!A"&amp;MATCH($B14401,#REF!,0),"Ins "&amp;$B14401)</f>
        <v>#REF!</v>
      </c>
      <c r="M14401" s="220"/>
    </row>
    <row r="14402" spans="1:13" ht="25.5" x14ac:dyDescent="0.2">
      <c r="A14402" s="35" t="s">
        <v>12001</v>
      </c>
      <c r="B14402" s="34" t="s">
        <v>5194</v>
      </c>
      <c r="C14402" s="45" t="s">
        <v>1219</v>
      </c>
      <c r="D14402" s="23" t="s">
        <v>5751</v>
      </c>
      <c r="E14402" s="23" t="s">
        <v>467</v>
      </c>
      <c r="F14402" s="40">
        <v>0.25</v>
      </c>
      <c r="G14402" s="25">
        <v>22500</v>
      </c>
      <c r="H14402" s="25">
        <v>5625</v>
      </c>
      <c r="I14402" s="25"/>
      <c r="J14402" s="58" t="e">
        <f>HYPERLINK("#"&amp;"Insumos"&amp;"!A"&amp;MATCH($B14402,#REF!,0),"Ins "&amp;$B14402)</f>
        <v>#REF!</v>
      </c>
      <c r="M14402" s="220"/>
    </row>
    <row r="14403" spans="1:13" x14ac:dyDescent="0.2">
      <c r="A14403" s="35" t="s">
        <v>12001</v>
      </c>
      <c r="B14403" s="34" t="s">
        <v>9475</v>
      </c>
      <c r="C14403" s="45" t="s">
        <v>9476</v>
      </c>
      <c r="D14403" s="23" t="s">
        <v>5751</v>
      </c>
      <c r="E14403" s="23" t="s">
        <v>463</v>
      </c>
      <c r="F14403" s="40">
        <v>0.28000000000000003</v>
      </c>
      <c r="G14403" s="25">
        <v>109200</v>
      </c>
      <c r="H14403" s="25">
        <v>30576</v>
      </c>
      <c r="I14403" s="25"/>
      <c r="J14403" s="58" t="e">
        <f>HYPERLINK("#"&amp;"Insumos"&amp;"!A"&amp;MATCH($B14403,#REF!,0),"Ins "&amp;$B14403)</f>
        <v>#REF!</v>
      </c>
      <c r="M14403" s="220"/>
    </row>
    <row r="14404" spans="1:13" x14ac:dyDescent="0.2">
      <c r="A14404" s="35" t="s">
        <v>12001</v>
      </c>
      <c r="B14404" s="34" t="s">
        <v>11914</v>
      </c>
      <c r="C14404" s="45" t="s">
        <v>11975</v>
      </c>
      <c r="D14404" s="23" t="s">
        <v>5751</v>
      </c>
      <c r="E14404" s="23" t="s">
        <v>464</v>
      </c>
      <c r="F14404" s="40">
        <v>7</v>
      </c>
      <c r="G14404" s="25">
        <v>6240</v>
      </c>
      <c r="H14404" s="25">
        <v>43680</v>
      </c>
      <c r="I14404" s="25"/>
      <c r="J14404" s="58" t="e">
        <f>HYPERLINK("#"&amp;"Insumos"&amp;"!A"&amp;MATCH($B14404,#REF!,0),"Ins "&amp;$B14404)</f>
        <v>#REF!</v>
      </c>
      <c r="M14404" s="220"/>
    </row>
    <row r="14405" spans="1:13" x14ac:dyDescent="0.2">
      <c r="A14405" s="35" t="s">
        <v>12001</v>
      </c>
      <c r="B14405" s="34" t="s">
        <v>11915</v>
      </c>
      <c r="C14405" s="45" t="s">
        <v>12002</v>
      </c>
      <c r="D14405" s="23" t="s">
        <v>5751</v>
      </c>
      <c r="E14405" s="23" t="s">
        <v>463</v>
      </c>
      <c r="F14405" s="40">
        <v>0.67</v>
      </c>
      <c r="G14405" s="25">
        <v>106080</v>
      </c>
      <c r="H14405" s="25">
        <v>71074</v>
      </c>
      <c r="I14405" s="25"/>
      <c r="J14405" s="58" t="e">
        <f>HYPERLINK("#"&amp;"Insumos"&amp;"!A"&amp;MATCH($B14405,#REF!,0),"Ins "&amp;$B14405)</f>
        <v>#REF!</v>
      </c>
      <c r="M14405" s="220"/>
    </row>
    <row r="14406" spans="1:13" x14ac:dyDescent="0.2">
      <c r="A14406" s="35" t="s">
        <v>12001</v>
      </c>
      <c r="B14406" s="34" t="s">
        <v>12003</v>
      </c>
      <c r="C14406" s="45" t="s">
        <v>12018</v>
      </c>
      <c r="D14406" s="23" t="s">
        <v>5751</v>
      </c>
      <c r="E14406" s="23" t="s">
        <v>463</v>
      </c>
      <c r="F14406" s="40">
        <v>0.5</v>
      </c>
      <c r="G14406" s="25">
        <v>20800</v>
      </c>
      <c r="H14406" s="25">
        <v>10400</v>
      </c>
      <c r="I14406" s="25"/>
      <c r="J14406" s="58" t="e">
        <f>HYPERLINK("#"&amp;"Insumos"&amp;"!A"&amp;MATCH($B14406,#REF!,0),"Ins "&amp;$B14406)</f>
        <v>#REF!</v>
      </c>
      <c r="M14406" s="220"/>
    </row>
    <row r="14407" spans="1:13" x14ac:dyDescent="0.2">
      <c r="A14407" s="35" t="s">
        <v>12001</v>
      </c>
      <c r="B14407" s="34" t="s">
        <v>12005</v>
      </c>
      <c r="C14407" s="45" t="s">
        <v>12020</v>
      </c>
      <c r="D14407" s="23" t="s">
        <v>5751</v>
      </c>
      <c r="E14407" s="23" t="s">
        <v>463</v>
      </c>
      <c r="F14407" s="40">
        <v>0.5</v>
      </c>
      <c r="G14407" s="25">
        <v>27040</v>
      </c>
      <c r="H14407" s="25">
        <v>13520</v>
      </c>
      <c r="I14407" s="25"/>
      <c r="J14407" s="58" t="e">
        <f>HYPERLINK("#"&amp;"Insumos"&amp;"!A"&amp;MATCH($B14407,#REF!,0),"Ins "&amp;$B14407)</f>
        <v>#REF!</v>
      </c>
      <c r="M14407" s="220"/>
    </row>
    <row r="14408" spans="1:13" x14ac:dyDescent="0.2">
      <c r="A14408" s="35" t="s">
        <v>12001</v>
      </c>
      <c r="B14408" s="34" t="s">
        <v>5350</v>
      </c>
      <c r="C14408" s="45" t="s">
        <v>2254</v>
      </c>
      <c r="D14408" s="23" t="s">
        <v>5751</v>
      </c>
      <c r="E14408" s="23" t="s">
        <v>287</v>
      </c>
      <c r="F14408" s="40">
        <v>1</v>
      </c>
      <c r="G14408" s="25">
        <v>16040</v>
      </c>
      <c r="H14408" s="25">
        <v>16040</v>
      </c>
      <c r="I14408" s="25"/>
      <c r="J14408" s="58" t="e">
        <f>HYPERLINK("#"&amp;"Insumos"&amp;"!A"&amp;MATCH($B14408,#REF!,0),"Ins "&amp;$B14408)</f>
        <v>#REF!</v>
      </c>
      <c r="M14408" s="220"/>
    </row>
    <row r="14409" spans="1:13" x14ac:dyDescent="0.2">
      <c r="A14409" s="35" t="s">
        <v>12001</v>
      </c>
      <c r="B14409" s="34" t="s">
        <v>10066</v>
      </c>
      <c r="C14409" s="45" t="s">
        <v>10107</v>
      </c>
      <c r="D14409" s="23" t="s">
        <v>5751</v>
      </c>
      <c r="E14409" s="23" t="s">
        <v>9092</v>
      </c>
      <c r="F14409" s="40">
        <v>0.1</v>
      </c>
      <c r="G14409" s="25">
        <v>109096</v>
      </c>
      <c r="H14409" s="25">
        <v>10910</v>
      </c>
      <c r="I14409" s="25"/>
      <c r="J14409" s="58" t="e">
        <f>HYPERLINK("#"&amp;"Insumos"&amp;"!A"&amp;MATCH($B14409,#REF!,0),"Ins "&amp;$B14409)</f>
        <v>#REF!</v>
      </c>
      <c r="M14409" s="220"/>
    </row>
    <row r="14410" spans="1:13" x14ac:dyDescent="0.2">
      <c r="A14410" s="35" t="s">
        <v>12001</v>
      </c>
      <c r="B14410" s="34" t="s">
        <v>6207</v>
      </c>
      <c r="C14410" s="45" t="s">
        <v>6208</v>
      </c>
      <c r="D14410" s="23" t="s">
        <v>5751</v>
      </c>
      <c r="E14410" s="23" t="s">
        <v>4138</v>
      </c>
      <c r="F14410" s="40">
        <v>0.1</v>
      </c>
      <c r="G14410" s="25">
        <v>75817</v>
      </c>
      <c r="H14410" s="25">
        <v>7582</v>
      </c>
      <c r="I14410" s="25"/>
      <c r="J14410" s="58" t="e">
        <f>HYPERLINK("#"&amp;"Insumos"&amp;"!A"&amp;MATCH($B14410,#REF!,0),"Ins "&amp;$B14410)</f>
        <v>#REF!</v>
      </c>
      <c r="M14410" s="220"/>
    </row>
    <row r="14411" spans="1:13" x14ac:dyDescent="0.2">
      <c r="A14411" s="35" t="s">
        <v>12001</v>
      </c>
      <c r="B14411" s="34" t="s">
        <v>5169</v>
      </c>
      <c r="C14411" s="45" t="s">
        <v>163</v>
      </c>
      <c r="D14411" s="23" t="s">
        <v>5751</v>
      </c>
      <c r="E14411" s="23" t="s">
        <v>4134</v>
      </c>
      <c r="F14411" s="40">
        <v>6</v>
      </c>
      <c r="G14411" s="25">
        <v>1535</v>
      </c>
      <c r="H14411" s="25">
        <v>9210</v>
      </c>
      <c r="I14411" s="25"/>
      <c r="J14411" s="58" t="e">
        <f>HYPERLINK("#"&amp;"Insumos"&amp;"!A"&amp;MATCH($B14411,#REF!,0),"Ins "&amp;$B14411)</f>
        <v>#REF!</v>
      </c>
      <c r="M14411" s="220"/>
    </row>
    <row r="14412" spans="1:13" ht="63.75" x14ac:dyDescent="0.2">
      <c r="A14412" s="36" t="s">
        <v>12045</v>
      </c>
      <c r="B14412" s="26" t="s">
        <v>6816</v>
      </c>
      <c r="C14412" s="79" t="s">
        <v>12062</v>
      </c>
      <c r="D14412" s="37" t="s">
        <v>5608</v>
      </c>
      <c r="E14412" s="37" t="s">
        <v>464</v>
      </c>
      <c r="F14412" s="41"/>
      <c r="G14412" s="27"/>
      <c r="H14412" s="27"/>
      <c r="I14412" s="27">
        <v>595471</v>
      </c>
      <c r="M14412" s="220">
        <f t="shared" ref="M14412:M14466" si="225">ROUND(I14412*(1+$L$2),0)</f>
        <v>779829</v>
      </c>
    </row>
    <row r="14413" spans="1:13" x14ac:dyDescent="0.2">
      <c r="A14413" s="35" t="s">
        <v>12045</v>
      </c>
      <c r="B14413" s="1" t="s">
        <v>6643</v>
      </c>
      <c r="C14413" s="45" t="s">
        <v>6644</v>
      </c>
      <c r="D14413" s="23" t="s">
        <v>5734</v>
      </c>
      <c r="E14413" s="23" t="s">
        <v>4141</v>
      </c>
      <c r="F14413" s="40">
        <v>3</v>
      </c>
      <c r="G14413" s="25">
        <v>45915</v>
      </c>
      <c r="H14413" s="25">
        <v>137745</v>
      </c>
      <c r="I14413" s="25"/>
      <c r="J14413" s="58" t="e">
        <f>HYPERLINK("#"&amp;"Insumos"&amp;"!A"&amp;MATCH($B14413,#REF!,0),"Ins "&amp;$B14413)</f>
        <v>#REF!</v>
      </c>
      <c r="M14413" s="220"/>
    </row>
    <row r="14414" spans="1:13" x14ac:dyDescent="0.2">
      <c r="A14414" s="35" t="s">
        <v>12045</v>
      </c>
      <c r="B14414" s="34" t="s">
        <v>254</v>
      </c>
      <c r="C14414" s="45" t="s">
        <v>751</v>
      </c>
      <c r="D14414" s="23" t="s">
        <v>5534</v>
      </c>
      <c r="E14414" s="23" t="s">
        <v>4141</v>
      </c>
      <c r="F14414" s="40">
        <v>0.5</v>
      </c>
      <c r="G14414" s="25">
        <v>46854</v>
      </c>
      <c r="H14414" s="25">
        <v>23427</v>
      </c>
      <c r="I14414" s="25"/>
      <c r="J14414" s="58" t="e">
        <f>HYPERLINK("#"&amp;"Insumos"&amp;"!A"&amp;MATCH($B14414,#REF!,0),"Ins "&amp;$B14414)</f>
        <v>#REF!</v>
      </c>
      <c r="M14414" s="220"/>
    </row>
    <row r="14415" spans="1:13" x14ac:dyDescent="0.2">
      <c r="A14415" s="35" t="s">
        <v>12045</v>
      </c>
      <c r="B14415" s="34" t="s">
        <v>263</v>
      </c>
      <c r="C14415" s="45" t="s">
        <v>696</v>
      </c>
      <c r="D14415" s="23" t="s">
        <v>5534</v>
      </c>
      <c r="E14415" s="23" t="s">
        <v>4140</v>
      </c>
      <c r="F14415" s="40">
        <v>0.1</v>
      </c>
      <c r="G14415" s="25">
        <v>187426</v>
      </c>
      <c r="H14415" s="25">
        <v>18743</v>
      </c>
      <c r="I14415" s="25"/>
      <c r="J14415" s="58" t="e">
        <f>HYPERLINK("#"&amp;"Insumos"&amp;"!A"&amp;MATCH($B14415,#REF!,0),"Ins "&amp;$B14415)</f>
        <v>#REF!</v>
      </c>
      <c r="M14415" s="220"/>
    </row>
    <row r="14416" spans="1:13" x14ac:dyDescent="0.2">
      <c r="A14416" s="35" t="s">
        <v>12045</v>
      </c>
      <c r="B14416" s="1" t="s">
        <v>5533</v>
      </c>
      <c r="C14416" s="45" t="s">
        <v>5892</v>
      </c>
      <c r="D14416" s="23" t="s">
        <v>977</v>
      </c>
      <c r="E14416" s="23" t="s">
        <v>4134</v>
      </c>
      <c r="F14416" s="40">
        <v>2</v>
      </c>
      <c r="G14416" s="25">
        <v>3623</v>
      </c>
      <c r="H14416" s="25">
        <v>7246</v>
      </c>
      <c r="I14416" s="25"/>
      <c r="J14416" s="58" t="e">
        <f>HYPERLINK("#"&amp;"Insumos"&amp;"!A"&amp;MATCH($B14416,#REF!,0),"Ins "&amp;$B14416)</f>
        <v>#REF!</v>
      </c>
      <c r="M14416" s="220"/>
    </row>
    <row r="14417" spans="1:13" x14ac:dyDescent="0.2">
      <c r="A14417" s="35" t="s">
        <v>12045</v>
      </c>
      <c r="B14417" s="34" t="s">
        <v>9055</v>
      </c>
      <c r="C14417" s="45" t="s">
        <v>9118</v>
      </c>
      <c r="D14417" s="23" t="s">
        <v>5751</v>
      </c>
      <c r="E14417" s="23" t="s">
        <v>8514</v>
      </c>
      <c r="F14417" s="40">
        <v>0.5</v>
      </c>
      <c r="G14417" s="25">
        <v>33854</v>
      </c>
      <c r="H14417" s="25">
        <v>16927</v>
      </c>
      <c r="I14417" s="25"/>
      <c r="J14417" s="58" t="e">
        <f>HYPERLINK("#"&amp;"Insumos"&amp;"!A"&amp;MATCH($B14417,#REF!,0),"Ins "&amp;$B14417)</f>
        <v>#REF!</v>
      </c>
      <c r="M14417" s="220"/>
    </row>
    <row r="14418" spans="1:13" x14ac:dyDescent="0.2">
      <c r="A14418" s="35" t="s">
        <v>12045</v>
      </c>
      <c r="B14418" s="34" t="s">
        <v>12012</v>
      </c>
      <c r="C14418" s="45" t="s">
        <v>12046</v>
      </c>
      <c r="D14418" s="23" t="s">
        <v>5751</v>
      </c>
      <c r="E14418" s="23" t="s">
        <v>464</v>
      </c>
      <c r="F14418" s="40">
        <v>0.8</v>
      </c>
      <c r="G14418" s="25">
        <v>69680</v>
      </c>
      <c r="H14418" s="25">
        <v>55744</v>
      </c>
      <c r="I14418" s="25"/>
      <c r="J14418" s="58" t="e">
        <f>HYPERLINK("#"&amp;"Insumos"&amp;"!A"&amp;MATCH($B14418,#REF!,0),"Ins "&amp;$B14418)</f>
        <v>#REF!</v>
      </c>
      <c r="M14418" s="220"/>
    </row>
    <row r="14419" spans="1:13" x14ac:dyDescent="0.2">
      <c r="A14419" s="35" t="s">
        <v>12045</v>
      </c>
      <c r="B14419" s="34" t="s">
        <v>12013</v>
      </c>
      <c r="C14419" s="45" t="s">
        <v>12047</v>
      </c>
      <c r="D14419" s="23" t="s">
        <v>5751</v>
      </c>
      <c r="E14419" s="23" t="s">
        <v>464</v>
      </c>
      <c r="F14419" s="40">
        <v>6</v>
      </c>
      <c r="G14419" s="25">
        <v>29120</v>
      </c>
      <c r="H14419" s="25">
        <v>174720</v>
      </c>
      <c r="I14419" s="25"/>
      <c r="J14419" s="58" t="e">
        <f>HYPERLINK("#"&amp;"Insumos"&amp;"!A"&amp;MATCH($B14419,#REF!,0),"Ins "&amp;$B14419)</f>
        <v>#REF!</v>
      </c>
      <c r="M14419" s="220"/>
    </row>
    <row r="14420" spans="1:13" x14ac:dyDescent="0.2">
      <c r="A14420" s="35" t="s">
        <v>12045</v>
      </c>
      <c r="B14420" s="34" t="s">
        <v>12014</v>
      </c>
      <c r="C14420" s="45" t="s">
        <v>12057</v>
      </c>
      <c r="D14420" s="23" t="s">
        <v>5751</v>
      </c>
      <c r="E14420" s="23" t="s">
        <v>4134</v>
      </c>
      <c r="F14420" s="40">
        <v>0.7</v>
      </c>
      <c r="G14420" s="25">
        <v>83200</v>
      </c>
      <c r="H14420" s="25">
        <v>58240</v>
      </c>
      <c r="I14420" s="25"/>
      <c r="J14420" s="58" t="e">
        <f>HYPERLINK("#"&amp;"Insumos"&amp;"!A"&amp;MATCH($B14420,#REF!,0),"Ins "&amp;$B14420)</f>
        <v>#REF!</v>
      </c>
      <c r="M14420" s="220"/>
    </row>
    <row r="14421" spans="1:13" x14ac:dyDescent="0.2">
      <c r="A14421" s="35" t="s">
        <v>12045</v>
      </c>
      <c r="B14421" s="34" t="s">
        <v>12048</v>
      </c>
      <c r="C14421" s="45" t="s">
        <v>12060</v>
      </c>
      <c r="D14421" s="23" t="s">
        <v>5751</v>
      </c>
      <c r="E14421" s="23" t="s">
        <v>4134</v>
      </c>
      <c r="F14421" s="40">
        <v>0.2</v>
      </c>
      <c r="G14421" s="25">
        <v>124800</v>
      </c>
      <c r="H14421" s="25">
        <v>24960</v>
      </c>
      <c r="I14421" s="25"/>
      <c r="J14421" s="58" t="e">
        <f>HYPERLINK("#"&amp;"Insumos"&amp;"!A"&amp;MATCH($B14421,#REF!,0),"Ins "&amp;$B14421)</f>
        <v>#REF!</v>
      </c>
      <c r="M14421" s="220"/>
    </row>
    <row r="14422" spans="1:13" x14ac:dyDescent="0.2">
      <c r="A14422" s="35" t="s">
        <v>12045</v>
      </c>
      <c r="B14422" s="34" t="s">
        <v>12050</v>
      </c>
      <c r="C14422" s="45" t="s">
        <v>12061</v>
      </c>
      <c r="D14422" s="23" t="s">
        <v>5751</v>
      </c>
      <c r="E14422" s="23" t="s">
        <v>463</v>
      </c>
      <c r="F14422" s="40">
        <v>2.8</v>
      </c>
      <c r="G14422" s="25">
        <v>8320</v>
      </c>
      <c r="H14422" s="25">
        <v>23296</v>
      </c>
      <c r="I14422" s="25"/>
      <c r="J14422" s="58" t="e">
        <f>HYPERLINK("#"&amp;"Insumos"&amp;"!A"&amp;MATCH($B14422,#REF!,0),"Ins "&amp;$B14422)</f>
        <v>#REF!</v>
      </c>
      <c r="M14422" s="220"/>
    </row>
    <row r="14423" spans="1:13" x14ac:dyDescent="0.2">
      <c r="A14423" s="35" t="s">
        <v>12045</v>
      </c>
      <c r="B14423" s="34" t="s">
        <v>10066</v>
      </c>
      <c r="C14423" s="45" t="s">
        <v>10107</v>
      </c>
      <c r="D14423" s="23" t="s">
        <v>5751</v>
      </c>
      <c r="E14423" s="23" t="s">
        <v>9092</v>
      </c>
      <c r="F14423" s="40">
        <v>0.25</v>
      </c>
      <c r="G14423" s="25">
        <v>109096</v>
      </c>
      <c r="H14423" s="25">
        <v>27274</v>
      </c>
      <c r="I14423" s="25"/>
      <c r="J14423" s="58" t="e">
        <f>HYPERLINK("#"&amp;"Insumos"&amp;"!A"&amp;MATCH($B14423,#REF!,0),"Ins "&amp;$B14423)</f>
        <v>#REF!</v>
      </c>
      <c r="M14423" s="220"/>
    </row>
    <row r="14424" spans="1:13" x14ac:dyDescent="0.2">
      <c r="A14424" s="35" t="s">
        <v>12045</v>
      </c>
      <c r="B14424" s="34" t="s">
        <v>6207</v>
      </c>
      <c r="C14424" s="45" t="s">
        <v>6208</v>
      </c>
      <c r="D14424" s="23" t="s">
        <v>5751</v>
      </c>
      <c r="E14424" s="23" t="s">
        <v>4138</v>
      </c>
      <c r="F14424" s="40">
        <v>0.25</v>
      </c>
      <c r="G14424" s="25">
        <v>75817</v>
      </c>
      <c r="H14424" s="25">
        <v>18954</v>
      </c>
      <c r="I14424" s="25"/>
      <c r="J14424" s="58" t="e">
        <f>HYPERLINK("#"&amp;"Insumos"&amp;"!A"&amp;MATCH($B14424,#REF!,0),"Ins "&amp;$B14424)</f>
        <v>#REF!</v>
      </c>
      <c r="M14424" s="220"/>
    </row>
    <row r="14425" spans="1:13" x14ac:dyDescent="0.2">
      <c r="A14425" s="35" t="s">
        <v>12045</v>
      </c>
      <c r="B14425" s="34" t="s">
        <v>5591</v>
      </c>
      <c r="C14425" s="45" t="s">
        <v>5821</v>
      </c>
      <c r="D14425" s="23" t="s">
        <v>5585</v>
      </c>
      <c r="E14425" s="23" t="s">
        <v>466</v>
      </c>
      <c r="F14425" s="40">
        <v>1.2E-2</v>
      </c>
      <c r="G14425" s="25">
        <v>682944</v>
      </c>
      <c r="H14425" s="25">
        <v>8195</v>
      </c>
      <c r="I14425" s="25"/>
      <c r="J14425" s="58" t="e">
        <f>HYPERLINK("#"&amp;"Insumos"&amp;"!A"&amp;MATCH($B14425,#REF!,0),"Ins "&amp;$B14425)</f>
        <v>#REF!</v>
      </c>
      <c r="M14425" s="220"/>
    </row>
    <row r="14426" spans="1:13" ht="38.25" x14ac:dyDescent="0.2">
      <c r="A14426" s="36" t="s">
        <v>12091</v>
      </c>
      <c r="B14426" s="26" t="s">
        <v>6816</v>
      </c>
      <c r="C14426" s="79" t="s">
        <v>12092</v>
      </c>
      <c r="D14426" s="37" t="s">
        <v>5608</v>
      </c>
      <c r="E14426" s="37" t="s">
        <v>464</v>
      </c>
      <c r="F14426" s="41"/>
      <c r="G14426" s="27"/>
      <c r="H14426" s="27"/>
      <c r="I14426" s="27">
        <v>571718</v>
      </c>
      <c r="M14426" s="220">
        <f t="shared" si="225"/>
        <v>748722</v>
      </c>
    </row>
    <row r="14427" spans="1:13" x14ac:dyDescent="0.2">
      <c r="A14427" s="35" t="s">
        <v>12091</v>
      </c>
      <c r="B14427" s="34" t="s">
        <v>5572</v>
      </c>
      <c r="C14427" s="45" t="s">
        <v>971</v>
      </c>
      <c r="D14427" s="23" t="s">
        <v>5734</v>
      </c>
      <c r="E14427" s="23" t="s">
        <v>4141</v>
      </c>
      <c r="F14427" s="40">
        <v>3.3</v>
      </c>
      <c r="G14427" s="25">
        <v>37863</v>
      </c>
      <c r="H14427" s="25">
        <v>124948</v>
      </c>
      <c r="I14427" s="25"/>
      <c r="J14427" s="58" t="e">
        <f>HYPERLINK("#"&amp;"Insumos"&amp;"!A"&amp;MATCH($B14427,#REF!,0),"Ins "&amp;$B14427)</f>
        <v>#REF!</v>
      </c>
      <c r="M14427" s="220"/>
    </row>
    <row r="14428" spans="1:13" x14ac:dyDescent="0.2">
      <c r="A14428" s="35" t="s">
        <v>12091</v>
      </c>
      <c r="B14428" s="34" t="s">
        <v>263</v>
      </c>
      <c r="C14428" s="45" t="s">
        <v>696</v>
      </c>
      <c r="D14428" s="23" t="s">
        <v>5534</v>
      </c>
      <c r="E14428" s="23" t="s">
        <v>4140</v>
      </c>
      <c r="F14428" s="40">
        <v>0.04</v>
      </c>
      <c r="G14428" s="25">
        <v>187426</v>
      </c>
      <c r="H14428" s="25">
        <v>7497</v>
      </c>
      <c r="I14428" s="25"/>
      <c r="J14428" s="58" t="e">
        <f>HYPERLINK("#"&amp;"Insumos"&amp;"!A"&amp;MATCH($B14428,#REF!,0),"Ins "&amp;$B14428)</f>
        <v>#REF!</v>
      </c>
      <c r="M14428" s="220"/>
    </row>
    <row r="14429" spans="1:13" x14ac:dyDescent="0.2">
      <c r="A14429" s="35" t="s">
        <v>12091</v>
      </c>
      <c r="B14429" s="34" t="s">
        <v>949</v>
      </c>
      <c r="C14429" s="45" t="s">
        <v>8842</v>
      </c>
      <c r="D14429" s="23" t="s">
        <v>5534</v>
      </c>
      <c r="E14429" s="23" t="s">
        <v>4140</v>
      </c>
      <c r="F14429" s="40">
        <v>0.04</v>
      </c>
      <c r="G14429" s="25">
        <v>74256</v>
      </c>
      <c r="H14429" s="25">
        <v>2970</v>
      </c>
      <c r="I14429" s="25"/>
      <c r="J14429" s="58" t="e">
        <f>HYPERLINK("#"&amp;"Insumos"&amp;"!A"&amp;MATCH($B14429,#REF!,0),"Ins "&amp;$B14429)</f>
        <v>#REF!</v>
      </c>
      <c r="M14429" s="220"/>
    </row>
    <row r="14430" spans="1:13" x14ac:dyDescent="0.2">
      <c r="A14430" s="35" t="s">
        <v>12091</v>
      </c>
      <c r="B14430" s="1" t="s">
        <v>5533</v>
      </c>
      <c r="C14430" s="45" t="s">
        <v>5892</v>
      </c>
      <c r="D14430" s="23" t="s">
        <v>977</v>
      </c>
      <c r="E14430" s="23" t="s">
        <v>4134</v>
      </c>
      <c r="F14430" s="40">
        <v>0.5</v>
      </c>
      <c r="G14430" s="25">
        <v>3623</v>
      </c>
      <c r="H14430" s="25">
        <v>1812</v>
      </c>
      <c r="I14430" s="25"/>
      <c r="J14430" s="58" t="e">
        <f>HYPERLINK("#"&amp;"Insumos"&amp;"!A"&amp;MATCH($B14430,#REF!,0),"Ins "&amp;$B14430)</f>
        <v>#REF!</v>
      </c>
      <c r="M14430" s="220"/>
    </row>
    <row r="14431" spans="1:13" x14ac:dyDescent="0.2">
      <c r="A14431" s="35" t="s">
        <v>12091</v>
      </c>
      <c r="B14431" s="34" t="s">
        <v>5007</v>
      </c>
      <c r="C14431" s="45" t="s">
        <v>720</v>
      </c>
      <c r="D14431" s="23" t="s">
        <v>5751</v>
      </c>
      <c r="E14431" s="23" t="s">
        <v>4134</v>
      </c>
      <c r="F14431" s="40">
        <v>3.1</v>
      </c>
      <c r="G14431" s="25">
        <v>1897</v>
      </c>
      <c r="H14431" s="25">
        <v>5881</v>
      </c>
      <c r="I14431" s="25"/>
      <c r="J14431" s="58" t="e">
        <f>HYPERLINK("#"&amp;"Insumos"&amp;"!A"&amp;MATCH($B14431,#REF!,0),"Ins "&amp;$B14431)</f>
        <v>#REF!</v>
      </c>
      <c r="M14431" s="220"/>
    </row>
    <row r="14432" spans="1:13" ht="25.5" x14ac:dyDescent="0.2">
      <c r="A14432" s="35" t="s">
        <v>12091</v>
      </c>
      <c r="B14432" s="34" t="s">
        <v>4812</v>
      </c>
      <c r="C14432" s="45" t="s">
        <v>11926</v>
      </c>
      <c r="D14432" s="23" t="s">
        <v>5751</v>
      </c>
      <c r="E14432" s="23" t="s">
        <v>287</v>
      </c>
      <c r="F14432" s="40">
        <v>15</v>
      </c>
      <c r="G14432" s="25">
        <v>24943</v>
      </c>
      <c r="H14432" s="25">
        <v>374145</v>
      </c>
      <c r="I14432" s="25"/>
      <c r="J14432" s="58" t="e">
        <f>HYPERLINK("#"&amp;"Insumos"&amp;"!A"&amp;MATCH($B14432,#REF!,0),"Ins "&amp;$B14432)</f>
        <v>#REF!</v>
      </c>
      <c r="M14432" s="220"/>
    </row>
    <row r="14433" spans="1:13" x14ac:dyDescent="0.2">
      <c r="A14433" s="35" t="s">
        <v>12091</v>
      </c>
      <c r="B14433" s="34" t="s">
        <v>12075</v>
      </c>
      <c r="C14433" s="45" t="s">
        <v>12093</v>
      </c>
      <c r="D14433" s="23" t="s">
        <v>5751</v>
      </c>
      <c r="E14433" s="23" t="s">
        <v>4134</v>
      </c>
      <c r="F14433" s="40">
        <v>7</v>
      </c>
      <c r="G14433" s="25">
        <v>4056</v>
      </c>
      <c r="H14433" s="25">
        <v>28392</v>
      </c>
      <c r="I14433" s="25"/>
      <c r="J14433" s="58" t="e">
        <f>HYPERLINK("#"&amp;"Insumos"&amp;"!A"&amp;MATCH($B14433,#REF!,0),"Ins "&amp;$B14433)</f>
        <v>#REF!</v>
      </c>
      <c r="M14433" s="220"/>
    </row>
    <row r="14434" spans="1:13" x14ac:dyDescent="0.2">
      <c r="A14434" s="35" t="s">
        <v>12091</v>
      </c>
      <c r="B14434" s="34" t="s">
        <v>10066</v>
      </c>
      <c r="C14434" s="45" t="s">
        <v>10107</v>
      </c>
      <c r="D14434" s="23" t="s">
        <v>5751</v>
      </c>
      <c r="E14434" s="23" t="s">
        <v>9092</v>
      </c>
      <c r="F14434" s="40">
        <v>0.1</v>
      </c>
      <c r="G14434" s="25">
        <v>109096</v>
      </c>
      <c r="H14434" s="25">
        <v>10910</v>
      </c>
      <c r="I14434" s="25"/>
      <c r="J14434" s="58" t="e">
        <f>HYPERLINK("#"&amp;"Insumos"&amp;"!A"&amp;MATCH($B14434,#REF!,0),"Ins "&amp;$B14434)</f>
        <v>#REF!</v>
      </c>
      <c r="M14434" s="220"/>
    </row>
    <row r="14435" spans="1:13" x14ac:dyDescent="0.2">
      <c r="A14435" s="35" t="s">
        <v>12091</v>
      </c>
      <c r="B14435" s="34" t="s">
        <v>6207</v>
      </c>
      <c r="C14435" s="45" t="s">
        <v>6208</v>
      </c>
      <c r="D14435" s="23" t="s">
        <v>5751</v>
      </c>
      <c r="E14435" s="23" t="s">
        <v>4138</v>
      </c>
      <c r="F14435" s="40">
        <v>0.2</v>
      </c>
      <c r="G14435" s="25">
        <v>75817</v>
      </c>
      <c r="H14435" s="25">
        <v>15163</v>
      </c>
      <c r="I14435" s="25"/>
      <c r="J14435" s="58" t="e">
        <f>HYPERLINK("#"&amp;"Insumos"&amp;"!A"&amp;MATCH($B14435,#REF!,0),"Ins "&amp;$B14435)</f>
        <v>#REF!</v>
      </c>
      <c r="M14435" s="220"/>
    </row>
    <row r="14436" spans="1:13" ht="114.75" x14ac:dyDescent="0.2">
      <c r="A14436" s="36" t="s">
        <v>12246</v>
      </c>
      <c r="B14436" s="26" t="s">
        <v>6816</v>
      </c>
      <c r="C14436" s="79" t="s">
        <v>12247</v>
      </c>
      <c r="D14436" s="37" t="s">
        <v>5608</v>
      </c>
      <c r="E14436" s="37" t="s">
        <v>464</v>
      </c>
      <c r="F14436" s="41"/>
      <c r="G14436" s="27"/>
      <c r="H14436" s="27"/>
      <c r="I14436" s="27">
        <v>978094</v>
      </c>
      <c r="M14436" s="220">
        <f t="shared" si="225"/>
        <v>1280912</v>
      </c>
    </row>
    <row r="14437" spans="1:13" x14ac:dyDescent="0.2">
      <c r="A14437" s="35" t="s">
        <v>12246</v>
      </c>
      <c r="B14437" s="34" t="s">
        <v>5572</v>
      </c>
      <c r="C14437" s="45" t="s">
        <v>971</v>
      </c>
      <c r="D14437" s="23" t="s">
        <v>5734</v>
      </c>
      <c r="E14437" s="23" t="s">
        <v>4141</v>
      </c>
      <c r="F14437" s="40">
        <v>2</v>
      </c>
      <c r="G14437" s="25">
        <v>37863</v>
      </c>
      <c r="H14437" s="25">
        <v>75726</v>
      </c>
      <c r="I14437" s="25"/>
      <c r="J14437" s="58" t="e">
        <f>HYPERLINK("#"&amp;"Insumos"&amp;"!A"&amp;MATCH($B14437,#REF!,0),"Ins "&amp;$B14437)</f>
        <v>#REF!</v>
      </c>
      <c r="M14437" s="220"/>
    </row>
    <row r="14438" spans="1:13" x14ac:dyDescent="0.2">
      <c r="A14438" s="35" t="s">
        <v>12246</v>
      </c>
      <c r="B14438" s="34" t="s">
        <v>6643</v>
      </c>
      <c r="C14438" s="45" t="s">
        <v>6644</v>
      </c>
      <c r="D14438" s="23" t="s">
        <v>5734</v>
      </c>
      <c r="E14438" s="23" t="s">
        <v>4141</v>
      </c>
      <c r="F14438" s="40">
        <v>4</v>
      </c>
      <c r="G14438" s="25">
        <v>45915</v>
      </c>
      <c r="H14438" s="25">
        <v>183660</v>
      </c>
      <c r="I14438" s="25"/>
      <c r="J14438" s="58" t="e">
        <f>HYPERLINK("#"&amp;"Insumos"&amp;"!A"&amp;MATCH($B14438,#REF!,0),"Ins "&amp;$B14438)</f>
        <v>#REF!</v>
      </c>
      <c r="M14438" s="220"/>
    </row>
    <row r="14439" spans="1:13" x14ac:dyDescent="0.2">
      <c r="A14439" s="35" t="s">
        <v>12246</v>
      </c>
      <c r="B14439" s="34" t="s">
        <v>5197</v>
      </c>
      <c r="C14439" s="45" t="s">
        <v>8791</v>
      </c>
      <c r="D14439" s="23" t="s">
        <v>5751</v>
      </c>
      <c r="E14439" s="23" t="s">
        <v>467</v>
      </c>
      <c r="F14439" s="40">
        <v>1</v>
      </c>
      <c r="G14439" s="25">
        <v>28600</v>
      </c>
      <c r="H14439" s="25">
        <v>28600</v>
      </c>
      <c r="I14439" s="25"/>
      <c r="J14439" s="58" t="e">
        <f>HYPERLINK("#"&amp;"Insumos"&amp;"!A"&amp;MATCH($B14439,#REF!,0),"Ins "&amp;$B14439)</f>
        <v>#REF!</v>
      </c>
      <c r="M14439" s="220"/>
    </row>
    <row r="14440" spans="1:13" x14ac:dyDescent="0.2">
      <c r="A14440" s="35" t="s">
        <v>12246</v>
      </c>
      <c r="B14440" s="1" t="s">
        <v>263</v>
      </c>
      <c r="C14440" s="45" t="s">
        <v>696</v>
      </c>
      <c r="D14440" s="23" t="s">
        <v>5534</v>
      </c>
      <c r="E14440" s="23" t="s">
        <v>4140</v>
      </c>
      <c r="F14440" s="40">
        <v>0.03</v>
      </c>
      <c r="G14440" s="25">
        <v>187426</v>
      </c>
      <c r="H14440" s="25">
        <v>5623</v>
      </c>
      <c r="I14440" s="25"/>
      <c r="J14440" s="58" t="e">
        <f>HYPERLINK("#"&amp;"Insumos"&amp;"!A"&amp;MATCH($B14440,#REF!,0),"Ins "&amp;$B14440)</f>
        <v>#REF!</v>
      </c>
      <c r="M14440" s="220"/>
    </row>
    <row r="14441" spans="1:13" x14ac:dyDescent="0.2">
      <c r="A14441" s="35" t="s">
        <v>12246</v>
      </c>
      <c r="B14441" s="34" t="s">
        <v>254</v>
      </c>
      <c r="C14441" s="45" t="s">
        <v>751</v>
      </c>
      <c r="D14441" s="23" t="s">
        <v>5534</v>
      </c>
      <c r="E14441" s="23" t="s">
        <v>4141</v>
      </c>
      <c r="F14441" s="40">
        <v>0.3</v>
      </c>
      <c r="G14441" s="25">
        <v>46854</v>
      </c>
      <c r="H14441" s="25">
        <v>14056</v>
      </c>
      <c r="I14441" s="25"/>
      <c r="J14441" s="58" t="e">
        <f>HYPERLINK("#"&amp;"Insumos"&amp;"!A"&amp;MATCH($B14441,#REF!,0),"Ins "&amp;$B14441)</f>
        <v>#REF!</v>
      </c>
      <c r="M14441" s="220"/>
    </row>
    <row r="14442" spans="1:13" x14ac:dyDescent="0.2">
      <c r="A14442" s="35" t="s">
        <v>12246</v>
      </c>
      <c r="B14442" s="34" t="s">
        <v>5533</v>
      </c>
      <c r="C14442" s="45" t="s">
        <v>5892</v>
      </c>
      <c r="D14442" s="23" t="s">
        <v>977</v>
      </c>
      <c r="E14442" s="23" t="s">
        <v>4134</v>
      </c>
      <c r="F14442" s="40">
        <v>1</v>
      </c>
      <c r="G14442" s="25">
        <v>3623</v>
      </c>
      <c r="H14442" s="25">
        <v>3623</v>
      </c>
      <c r="I14442" s="25"/>
      <c r="J14442" s="58" t="e">
        <f>HYPERLINK("#"&amp;"Insumos"&amp;"!A"&amp;MATCH($B14442,#REF!,0),"Ins "&amp;$B14442)</f>
        <v>#REF!</v>
      </c>
      <c r="M14442" s="220"/>
    </row>
    <row r="14443" spans="1:13" ht="25.5" x14ac:dyDescent="0.2">
      <c r="A14443" s="35" t="s">
        <v>12246</v>
      </c>
      <c r="B14443" s="34" t="s">
        <v>9044</v>
      </c>
      <c r="C14443" s="45" t="s">
        <v>9107</v>
      </c>
      <c r="D14443" s="23" t="s">
        <v>5751</v>
      </c>
      <c r="E14443" s="23" t="s">
        <v>9092</v>
      </c>
      <c r="F14443" s="40">
        <v>0.2</v>
      </c>
      <c r="G14443" s="25">
        <v>130208</v>
      </c>
      <c r="H14443" s="25">
        <v>26042</v>
      </c>
      <c r="I14443" s="25"/>
      <c r="J14443" s="58" t="e">
        <f>HYPERLINK("#"&amp;"Insumos"&amp;"!A"&amp;MATCH($B14443,#REF!,0),"Ins "&amp;$B14443)</f>
        <v>#REF!</v>
      </c>
      <c r="M14443" s="220"/>
    </row>
    <row r="14444" spans="1:13" x14ac:dyDescent="0.2">
      <c r="A14444" s="35" t="s">
        <v>12246</v>
      </c>
      <c r="B14444" s="34" t="s">
        <v>5007</v>
      </c>
      <c r="C14444" s="45" t="s">
        <v>720</v>
      </c>
      <c r="D14444" s="23" t="s">
        <v>5751</v>
      </c>
      <c r="E14444" s="23" t="s">
        <v>4134</v>
      </c>
      <c r="F14444" s="40">
        <v>3</v>
      </c>
      <c r="G14444" s="25">
        <v>1897</v>
      </c>
      <c r="H14444" s="25">
        <v>5691</v>
      </c>
      <c r="I14444" s="25"/>
      <c r="J14444" s="58" t="e">
        <f>HYPERLINK("#"&amp;"Insumos"&amp;"!A"&amp;MATCH($B14444,#REF!,0),"Ins "&amp;$B14444)</f>
        <v>#REF!</v>
      </c>
      <c r="M14444" s="220"/>
    </row>
    <row r="14445" spans="1:13" x14ac:dyDescent="0.2">
      <c r="A14445" s="35" t="s">
        <v>12246</v>
      </c>
      <c r="B14445" s="34" t="s">
        <v>11105</v>
      </c>
      <c r="C14445" s="45" t="s">
        <v>11112</v>
      </c>
      <c r="D14445" s="23" t="s">
        <v>5751</v>
      </c>
      <c r="E14445" s="23" t="s">
        <v>464</v>
      </c>
      <c r="F14445" s="40">
        <v>4.0618556701030926</v>
      </c>
      <c r="G14445" s="25">
        <v>9256</v>
      </c>
      <c r="H14445" s="25">
        <v>37597</v>
      </c>
      <c r="I14445" s="25"/>
      <c r="J14445" s="58" t="e">
        <f>HYPERLINK("#"&amp;"Insumos"&amp;"!A"&amp;MATCH($B14445,#REF!,0),"Ins "&amp;$B14445)</f>
        <v>#REF!</v>
      </c>
      <c r="M14445" s="220"/>
    </row>
    <row r="14446" spans="1:13" x14ac:dyDescent="0.2">
      <c r="A14446" s="35" t="s">
        <v>12246</v>
      </c>
      <c r="B14446" s="34" t="s">
        <v>10287</v>
      </c>
      <c r="C14446" s="45" t="s">
        <v>11108</v>
      </c>
      <c r="D14446" s="23" t="s">
        <v>5751</v>
      </c>
      <c r="E14446" s="23" t="s">
        <v>464</v>
      </c>
      <c r="F14446" s="40">
        <v>2.061855670103093</v>
      </c>
      <c r="G14446" s="25">
        <v>47450</v>
      </c>
      <c r="H14446" s="25">
        <v>97835</v>
      </c>
      <c r="I14446" s="25"/>
      <c r="J14446" s="58" t="e">
        <f>HYPERLINK("#"&amp;"Insumos"&amp;"!A"&amp;MATCH($B14446,#REF!,0),"Ins "&amp;$B14446)</f>
        <v>#REF!</v>
      </c>
      <c r="M14446" s="220"/>
    </row>
    <row r="14447" spans="1:13" x14ac:dyDescent="0.2">
      <c r="A14447" s="35" t="s">
        <v>12246</v>
      </c>
      <c r="B14447" s="34" t="s">
        <v>10288</v>
      </c>
      <c r="C14447" s="45" t="s">
        <v>11109</v>
      </c>
      <c r="D14447" s="23" t="s">
        <v>5751</v>
      </c>
      <c r="E14447" s="23" t="s">
        <v>464</v>
      </c>
      <c r="F14447" s="40">
        <v>20.618556701030929</v>
      </c>
      <c r="G14447" s="25">
        <v>8476</v>
      </c>
      <c r="H14447" s="25">
        <v>174763</v>
      </c>
      <c r="I14447" s="25"/>
      <c r="J14447" s="58" t="e">
        <f>HYPERLINK("#"&amp;"Insumos"&amp;"!A"&amp;MATCH($B14447,#REF!,0),"Ins "&amp;$B14447)</f>
        <v>#REF!</v>
      </c>
      <c r="M14447" s="220"/>
    </row>
    <row r="14448" spans="1:13" x14ac:dyDescent="0.2">
      <c r="A14448" s="35" t="s">
        <v>12246</v>
      </c>
      <c r="B14448" s="34" t="s">
        <v>5394</v>
      </c>
      <c r="C14448" s="45" t="s">
        <v>250</v>
      </c>
      <c r="D14448" s="23" t="s">
        <v>5751</v>
      </c>
      <c r="E14448" s="23" t="s">
        <v>467</v>
      </c>
      <c r="F14448" s="40">
        <v>24</v>
      </c>
      <c r="G14448" s="25">
        <v>5949</v>
      </c>
      <c r="H14448" s="25">
        <v>142776</v>
      </c>
      <c r="I14448" s="25"/>
      <c r="J14448" s="58" t="e">
        <f>HYPERLINK("#"&amp;"Insumos"&amp;"!A"&amp;MATCH($B14448,#REF!,0),"Ins "&amp;$B14448)</f>
        <v>#REF!</v>
      </c>
      <c r="M14448" s="220"/>
    </row>
    <row r="14449" spans="1:13" x14ac:dyDescent="0.2">
      <c r="A14449" s="35" t="s">
        <v>12246</v>
      </c>
      <c r="B14449" s="34" t="s">
        <v>5187</v>
      </c>
      <c r="C14449" s="45" t="s">
        <v>1213</v>
      </c>
      <c r="D14449" s="23" t="s">
        <v>5751</v>
      </c>
      <c r="E14449" s="23" t="s">
        <v>467</v>
      </c>
      <c r="F14449" s="40">
        <v>0.25</v>
      </c>
      <c r="G14449" s="25">
        <v>70374</v>
      </c>
      <c r="H14449" s="25">
        <v>17594</v>
      </c>
      <c r="I14449" s="25"/>
      <c r="J14449" s="58" t="e">
        <f>HYPERLINK("#"&amp;"Insumos"&amp;"!A"&amp;MATCH($B14449,#REF!,0),"Ins "&amp;$B14449)</f>
        <v>#REF!</v>
      </c>
      <c r="M14449" s="220"/>
    </row>
    <row r="14450" spans="1:13" x14ac:dyDescent="0.2">
      <c r="A14450" s="35" t="s">
        <v>12246</v>
      </c>
      <c r="B14450" s="34" t="s">
        <v>10060</v>
      </c>
      <c r="C14450" s="45" t="s">
        <v>10099</v>
      </c>
      <c r="D14450" s="23" t="s">
        <v>5751</v>
      </c>
      <c r="E14450" s="23" t="s">
        <v>463</v>
      </c>
      <c r="F14450" s="40">
        <v>1.9047619047619047</v>
      </c>
      <c r="G14450" s="25">
        <v>22776</v>
      </c>
      <c r="H14450" s="25">
        <v>43383</v>
      </c>
      <c r="I14450" s="25"/>
      <c r="J14450" s="58" t="e">
        <f>HYPERLINK("#"&amp;"Insumos"&amp;"!A"&amp;MATCH($B14450,#REF!,0),"Ins "&amp;$B14450)</f>
        <v>#REF!</v>
      </c>
      <c r="M14450" s="220"/>
    </row>
    <row r="14451" spans="1:13" ht="25.5" x14ac:dyDescent="0.2">
      <c r="A14451" s="35" t="s">
        <v>12246</v>
      </c>
      <c r="B14451" s="34" t="s">
        <v>6579</v>
      </c>
      <c r="C14451" s="45" t="s">
        <v>6580</v>
      </c>
      <c r="D14451" s="23" t="s">
        <v>5751</v>
      </c>
      <c r="E14451" s="23" t="s">
        <v>4134</v>
      </c>
      <c r="F14451" s="40">
        <v>0.47619047619047616</v>
      </c>
      <c r="G14451" s="25">
        <v>226615</v>
      </c>
      <c r="H14451" s="25">
        <v>107912</v>
      </c>
      <c r="I14451" s="25"/>
      <c r="J14451" s="58" t="e">
        <f>HYPERLINK("#"&amp;"Insumos"&amp;"!A"&amp;MATCH($B14451,#REF!,0),"Ins "&amp;$B14451)</f>
        <v>#REF!</v>
      </c>
      <c r="M14451" s="220"/>
    </row>
    <row r="14452" spans="1:13" ht="25.5" x14ac:dyDescent="0.2">
      <c r="A14452" s="35" t="s">
        <v>12246</v>
      </c>
      <c r="B14452" s="34" t="s">
        <v>6581</v>
      </c>
      <c r="C14452" s="45" t="s">
        <v>6582</v>
      </c>
      <c r="D14452" s="23" t="s">
        <v>5751</v>
      </c>
      <c r="E14452" s="23" t="s">
        <v>4134</v>
      </c>
      <c r="F14452" s="40">
        <v>0.47619047619047616</v>
      </c>
      <c r="G14452" s="25">
        <v>27748</v>
      </c>
      <c r="H14452" s="25">
        <v>13213</v>
      </c>
      <c r="I14452" s="25"/>
      <c r="J14452" s="58" t="e">
        <f>HYPERLINK("#"&amp;"Insumos"&amp;"!A"&amp;MATCH($B14452,#REF!,0),"Ins "&amp;$B14452)</f>
        <v>#REF!</v>
      </c>
      <c r="M14452" s="220"/>
    </row>
    <row r="14453" spans="1:13" ht="51" x14ac:dyDescent="0.2">
      <c r="A14453" s="36" t="s">
        <v>12526</v>
      </c>
      <c r="B14453" s="26" t="s">
        <v>6816</v>
      </c>
      <c r="C14453" s="79" t="s">
        <v>12527</v>
      </c>
      <c r="D14453" s="37" t="s">
        <v>5608</v>
      </c>
      <c r="E14453" s="37" t="s">
        <v>464</v>
      </c>
      <c r="F14453" s="41"/>
      <c r="G14453" s="27"/>
      <c r="H14453" s="27"/>
      <c r="I14453" s="27">
        <v>159279</v>
      </c>
      <c r="M14453" s="220">
        <f t="shared" si="225"/>
        <v>208592</v>
      </c>
    </row>
    <row r="14454" spans="1:13" x14ac:dyDescent="0.2">
      <c r="A14454" s="35" t="s">
        <v>12526</v>
      </c>
      <c r="B14454" s="34" t="s">
        <v>71</v>
      </c>
      <c r="C14454" s="45" t="s">
        <v>1022</v>
      </c>
      <c r="D14454" s="23" t="s">
        <v>5734</v>
      </c>
      <c r="E14454" s="23" t="s">
        <v>4141</v>
      </c>
      <c r="F14454" s="40">
        <v>0.75</v>
      </c>
      <c r="G14454" s="25">
        <v>66987</v>
      </c>
      <c r="H14454" s="25">
        <v>50240</v>
      </c>
      <c r="I14454" s="25"/>
      <c r="J14454" s="58" t="e">
        <f>HYPERLINK("#"&amp;"Insumos"&amp;"!A"&amp;MATCH($B14454,#REF!,0),"Ins "&amp;$B14454)</f>
        <v>#REF!</v>
      </c>
      <c r="M14454" s="220"/>
    </row>
    <row r="14455" spans="1:13" x14ac:dyDescent="0.2">
      <c r="A14455" s="35" t="s">
        <v>12526</v>
      </c>
      <c r="B14455" s="34" t="s">
        <v>263</v>
      </c>
      <c r="C14455" s="45" t="s">
        <v>696</v>
      </c>
      <c r="D14455" s="23" t="s">
        <v>5534</v>
      </c>
      <c r="E14455" s="23" t="s">
        <v>4140</v>
      </c>
      <c r="F14455" s="40">
        <v>2.1000000000000001E-2</v>
      </c>
      <c r="G14455" s="25">
        <v>187426</v>
      </c>
      <c r="H14455" s="25">
        <v>3936</v>
      </c>
      <c r="I14455" s="25"/>
      <c r="J14455" s="58" t="e">
        <f>HYPERLINK("#"&amp;"Insumos"&amp;"!A"&amp;MATCH($B14455,#REF!,0),"Ins "&amp;$B14455)</f>
        <v>#REF!</v>
      </c>
      <c r="M14455" s="220"/>
    </row>
    <row r="14456" spans="1:13" x14ac:dyDescent="0.2">
      <c r="A14456" s="35" t="s">
        <v>12526</v>
      </c>
      <c r="B14456" s="34" t="s">
        <v>254</v>
      </c>
      <c r="C14456" s="45" t="s">
        <v>751</v>
      </c>
      <c r="D14456" s="23" t="s">
        <v>5534</v>
      </c>
      <c r="E14456" s="23" t="s">
        <v>4141</v>
      </c>
      <c r="F14456" s="40">
        <v>0.1</v>
      </c>
      <c r="G14456" s="25">
        <v>46854</v>
      </c>
      <c r="H14456" s="25">
        <v>4685</v>
      </c>
      <c r="I14456" s="25"/>
      <c r="J14456" s="58" t="e">
        <f>HYPERLINK("#"&amp;"Insumos"&amp;"!A"&amp;MATCH($B14456,#REF!,0),"Ins "&amp;$B14456)</f>
        <v>#REF!</v>
      </c>
      <c r="M14456" s="220"/>
    </row>
    <row r="14457" spans="1:13" x14ac:dyDescent="0.2">
      <c r="A14457" s="35" t="s">
        <v>12526</v>
      </c>
      <c r="B14457" s="1" t="s">
        <v>11479</v>
      </c>
      <c r="C14457" s="45" t="s">
        <v>11480</v>
      </c>
      <c r="D14457" s="23" t="s">
        <v>5534</v>
      </c>
      <c r="E14457" s="23" t="s">
        <v>4140</v>
      </c>
      <c r="F14457" s="40">
        <v>9.2999999999999999E-2</v>
      </c>
      <c r="G14457" s="25">
        <v>140400</v>
      </c>
      <c r="H14457" s="25">
        <v>13057</v>
      </c>
      <c r="I14457" s="25"/>
      <c r="J14457" s="58" t="e">
        <f>HYPERLINK("#"&amp;"Insumos"&amp;"!A"&amp;MATCH($B14457,#REF!,0),"Ins "&amp;$B14457)</f>
        <v>#REF!</v>
      </c>
      <c r="M14457" s="220"/>
    </row>
    <row r="14458" spans="1:13" ht="25.5" x14ac:dyDescent="0.2">
      <c r="A14458" s="35" t="s">
        <v>12526</v>
      </c>
      <c r="B14458" s="34" t="s">
        <v>4559</v>
      </c>
      <c r="C14458" s="45" t="s">
        <v>9471</v>
      </c>
      <c r="D14458" s="23" t="s">
        <v>5751</v>
      </c>
      <c r="E14458" s="23" t="s">
        <v>4138</v>
      </c>
      <c r="F14458" s="40">
        <v>0.06</v>
      </c>
      <c r="G14458" s="25">
        <v>140296</v>
      </c>
      <c r="H14458" s="25">
        <v>8418</v>
      </c>
      <c r="I14458" s="25"/>
      <c r="J14458" s="58" t="e">
        <f>HYPERLINK("#"&amp;"Insumos"&amp;"!A"&amp;MATCH($B14458,#REF!,0),"Ins "&amp;$B14458)</f>
        <v>#REF!</v>
      </c>
      <c r="M14458" s="220"/>
    </row>
    <row r="14459" spans="1:13" x14ac:dyDescent="0.2">
      <c r="A14459" s="35" t="s">
        <v>12526</v>
      </c>
      <c r="B14459" s="34" t="s">
        <v>4593</v>
      </c>
      <c r="C14459" s="45" t="s">
        <v>2145</v>
      </c>
      <c r="D14459" s="23" t="s">
        <v>5751</v>
      </c>
      <c r="E14459" s="23" t="s">
        <v>4138</v>
      </c>
      <c r="F14459" s="40">
        <v>0.05</v>
      </c>
      <c r="G14459" s="25">
        <v>225374</v>
      </c>
      <c r="H14459" s="25">
        <v>11269</v>
      </c>
      <c r="I14459" s="25"/>
      <c r="J14459" s="58" t="e">
        <f>HYPERLINK("#"&amp;"Insumos"&amp;"!A"&amp;MATCH($B14459,#REF!,0),"Ins "&amp;$B14459)</f>
        <v>#REF!</v>
      </c>
      <c r="M14459" s="220"/>
    </row>
    <row r="14460" spans="1:13" x14ac:dyDescent="0.2">
      <c r="A14460" s="35" t="s">
        <v>12526</v>
      </c>
      <c r="B14460" s="34" t="s">
        <v>5533</v>
      </c>
      <c r="C14460" s="45" t="s">
        <v>5892</v>
      </c>
      <c r="D14460" s="23" t="s">
        <v>977</v>
      </c>
      <c r="E14460" s="23" t="s">
        <v>4134</v>
      </c>
      <c r="F14460" s="40">
        <v>0.5</v>
      </c>
      <c r="G14460" s="25">
        <v>3623</v>
      </c>
      <c r="H14460" s="25">
        <v>1812</v>
      </c>
      <c r="I14460" s="25"/>
      <c r="J14460" s="58" t="e">
        <f>HYPERLINK("#"&amp;"Insumos"&amp;"!A"&amp;MATCH($B14460,#REF!,0),"Ins "&amp;$B14460)</f>
        <v>#REF!</v>
      </c>
      <c r="M14460" s="220"/>
    </row>
    <row r="14461" spans="1:13" ht="25.5" x14ac:dyDescent="0.2">
      <c r="A14461" s="35" t="s">
        <v>12526</v>
      </c>
      <c r="B14461" s="34" t="s">
        <v>4572</v>
      </c>
      <c r="C14461" s="45" t="s">
        <v>1435</v>
      </c>
      <c r="D14461" s="57" t="s">
        <v>5751</v>
      </c>
      <c r="E14461" s="23" t="s">
        <v>4138</v>
      </c>
      <c r="F14461" s="40">
        <v>0.06</v>
      </c>
      <c r="G14461" s="25">
        <v>157529</v>
      </c>
      <c r="H14461" s="25">
        <v>9452</v>
      </c>
      <c r="I14461" s="25"/>
      <c r="J14461" s="58" t="e">
        <f>HYPERLINK("#"&amp;"Insumos"&amp;"!A"&amp;MATCH($B14461,#REF!,0),"Ins "&amp;$B14461)</f>
        <v>#REF!</v>
      </c>
      <c r="M14461" s="220"/>
    </row>
    <row r="14462" spans="1:13" x14ac:dyDescent="0.2">
      <c r="A14462" s="35" t="s">
        <v>12526</v>
      </c>
      <c r="B14462" s="34" t="s">
        <v>5007</v>
      </c>
      <c r="C14462" s="45" t="s">
        <v>720</v>
      </c>
      <c r="D14462" s="23" t="s">
        <v>5751</v>
      </c>
      <c r="E14462" s="23" t="s">
        <v>4134</v>
      </c>
      <c r="F14462" s="40">
        <v>3.1</v>
      </c>
      <c r="G14462" s="25">
        <v>1897</v>
      </c>
      <c r="H14462" s="25">
        <v>5881</v>
      </c>
      <c r="I14462" s="25"/>
      <c r="J14462" s="58" t="e">
        <f>HYPERLINK("#"&amp;"Insumos"&amp;"!A"&amp;MATCH($B14462,#REF!,0),"Ins "&amp;$B14462)</f>
        <v>#REF!</v>
      </c>
      <c r="M14462" s="220"/>
    </row>
    <row r="14463" spans="1:13" x14ac:dyDescent="0.2">
      <c r="A14463" s="35" t="s">
        <v>12526</v>
      </c>
      <c r="B14463" s="34" t="s">
        <v>5328</v>
      </c>
      <c r="C14463" s="45" t="s">
        <v>1142</v>
      </c>
      <c r="D14463" s="23" t="s">
        <v>5751</v>
      </c>
      <c r="E14463" s="23" t="s">
        <v>4134</v>
      </c>
      <c r="F14463" s="40">
        <v>2</v>
      </c>
      <c r="G14463" s="25">
        <v>5121</v>
      </c>
      <c r="H14463" s="25">
        <v>10242</v>
      </c>
      <c r="I14463" s="25"/>
      <c r="J14463" s="58" t="e">
        <f>HYPERLINK("#"&amp;"Insumos"&amp;"!A"&amp;MATCH($B14463,#REF!,0),"Ins "&amp;$B14463)</f>
        <v>#REF!</v>
      </c>
      <c r="M14463" s="220"/>
    </row>
    <row r="14464" spans="1:13" ht="25.5" x14ac:dyDescent="0.2">
      <c r="A14464" s="35" t="s">
        <v>12526</v>
      </c>
      <c r="B14464" s="34" t="s">
        <v>5194</v>
      </c>
      <c r="C14464" s="45" t="s">
        <v>1219</v>
      </c>
      <c r="D14464" s="23" t="s">
        <v>5751</v>
      </c>
      <c r="E14464" s="23" t="s">
        <v>467</v>
      </c>
      <c r="F14464" s="40">
        <v>0.15</v>
      </c>
      <c r="G14464" s="25">
        <v>22500</v>
      </c>
      <c r="H14464" s="25">
        <v>3375</v>
      </c>
      <c r="I14464" s="25"/>
      <c r="J14464" s="58" t="e">
        <f>HYPERLINK("#"&amp;"Insumos"&amp;"!A"&amp;MATCH($B14464,#REF!,0),"Ins "&amp;$B14464)</f>
        <v>#REF!</v>
      </c>
      <c r="M14464" s="220"/>
    </row>
    <row r="14465" spans="1:13" ht="25.5" x14ac:dyDescent="0.2">
      <c r="A14465" s="35" t="s">
        <v>12526</v>
      </c>
      <c r="B14465" s="34" t="s">
        <v>5242</v>
      </c>
      <c r="C14465" s="45" t="s">
        <v>755</v>
      </c>
      <c r="D14465" s="23" t="s">
        <v>5751</v>
      </c>
      <c r="E14465" s="23" t="s">
        <v>4134</v>
      </c>
      <c r="F14465" s="40">
        <v>2</v>
      </c>
      <c r="G14465" s="25">
        <v>18456</v>
      </c>
      <c r="H14465" s="25">
        <v>36912</v>
      </c>
      <c r="I14465" s="25"/>
      <c r="J14465" s="58" t="e">
        <f>HYPERLINK("#"&amp;"Insumos"&amp;"!A"&amp;MATCH($B14465,#REF!,0),"Ins "&amp;$B14465)</f>
        <v>#REF!</v>
      </c>
      <c r="M14465" s="220"/>
    </row>
    <row r="14466" spans="1:13" ht="63.75" x14ac:dyDescent="0.2">
      <c r="A14466" s="36" t="s">
        <v>12533</v>
      </c>
      <c r="B14466" s="26" t="s">
        <v>6816</v>
      </c>
      <c r="C14466" s="79" t="s">
        <v>12534</v>
      </c>
      <c r="D14466" s="37" t="s">
        <v>5608</v>
      </c>
      <c r="E14466" s="37" t="s">
        <v>464</v>
      </c>
      <c r="F14466" s="41"/>
      <c r="G14466" s="27"/>
      <c r="H14466" s="27"/>
      <c r="I14466" s="27">
        <v>785813</v>
      </c>
      <c r="M14466" s="220">
        <f t="shared" si="225"/>
        <v>1029101</v>
      </c>
    </row>
    <row r="14467" spans="1:13" x14ac:dyDescent="0.2">
      <c r="A14467" s="35" t="s">
        <v>12533</v>
      </c>
      <c r="B14467" s="34" t="s">
        <v>6643</v>
      </c>
      <c r="C14467" s="45" t="s">
        <v>6644</v>
      </c>
      <c r="D14467" s="23" t="s">
        <v>5734</v>
      </c>
      <c r="E14467" s="23" t="s">
        <v>4141</v>
      </c>
      <c r="F14467" s="40">
        <v>2</v>
      </c>
      <c r="G14467" s="25">
        <v>45915</v>
      </c>
      <c r="H14467" s="25">
        <v>91830</v>
      </c>
      <c r="I14467" s="25"/>
      <c r="J14467" s="58" t="e">
        <f>HYPERLINK("#"&amp;"Insumos"&amp;"!A"&amp;MATCH($B14467,#REF!,0),"Ins "&amp;$B14467)</f>
        <v>#REF!</v>
      </c>
      <c r="M14467" s="220"/>
    </row>
    <row r="14468" spans="1:13" x14ac:dyDescent="0.2">
      <c r="A14468" s="35" t="s">
        <v>12533</v>
      </c>
      <c r="B14468" s="34" t="s">
        <v>263</v>
      </c>
      <c r="C14468" s="45" t="s">
        <v>696</v>
      </c>
      <c r="D14468" s="23" t="s">
        <v>5534</v>
      </c>
      <c r="E14468" s="23" t="s">
        <v>4140</v>
      </c>
      <c r="F14468" s="40">
        <v>2.1000000000000001E-2</v>
      </c>
      <c r="G14468" s="25">
        <v>187426</v>
      </c>
      <c r="H14468" s="25">
        <v>3936</v>
      </c>
      <c r="I14468" s="25"/>
      <c r="J14468" s="58" t="e">
        <f>HYPERLINK("#"&amp;"Insumos"&amp;"!A"&amp;MATCH($B14468,#REF!,0),"Ins "&amp;$B14468)</f>
        <v>#REF!</v>
      </c>
      <c r="M14468" s="220"/>
    </row>
    <row r="14469" spans="1:13" x14ac:dyDescent="0.2">
      <c r="A14469" s="35" t="s">
        <v>12533</v>
      </c>
      <c r="B14469" s="34" t="s">
        <v>254</v>
      </c>
      <c r="C14469" s="45" t="s">
        <v>751</v>
      </c>
      <c r="D14469" s="23" t="s">
        <v>5534</v>
      </c>
      <c r="E14469" s="23" t="s">
        <v>4141</v>
      </c>
      <c r="F14469" s="40">
        <v>0.5</v>
      </c>
      <c r="G14469" s="25">
        <v>46854</v>
      </c>
      <c r="H14469" s="25">
        <v>23427</v>
      </c>
      <c r="I14469" s="25"/>
      <c r="J14469" s="58" t="e">
        <f>HYPERLINK("#"&amp;"Insumos"&amp;"!A"&amp;MATCH($B14469,#REF!,0),"Ins "&amp;$B14469)</f>
        <v>#REF!</v>
      </c>
      <c r="M14469" s="220"/>
    </row>
    <row r="14470" spans="1:13" x14ac:dyDescent="0.2">
      <c r="A14470" s="35" t="s">
        <v>12533</v>
      </c>
      <c r="B14470" s="34" t="s">
        <v>8874</v>
      </c>
      <c r="C14470" s="45" t="s">
        <v>8948</v>
      </c>
      <c r="D14470" s="23" t="s">
        <v>5534</v>
      </c>
      <c r="E14470" s="23" t="s">
        <v>4141</v>
      </c>
      <c r="F14470" s="40">
        <v>0.3</v>
      </c>
      <c r="G14470" s="25">
        <v>8130</v>
      </c>
      <c r="H14470" s="25">
        <v>2439</v>
      </c>
      <c r="I14470" s="25"/>
      <c r="J14470" s="58" t="e">
        <f>HYPERLINK("#"&amp;"Insumos"&amp;"!A"&amp;MATCH($B14470,#REF!,0),"Ins "&amp;$B14470)</f>
        <v>#REF!</v>
      </c>
      <c r="M14470" s="220"/>
    </row>
    <row r="14471" spans="1:13" x14ac:dyDescent="0.2">
      <c r="A14471" s="35" t="s">
        <v>12533</v>
      </c>
      <c r="B14471" s="34" t="s">
        <v>12456</v>
      </c>
      <c r="C14471" s="45" t="s">
        <v>12535</v>
      </c>
      <c r="D14471" s="23" t="s">
        <v>5751</v>
      </c>
      <c r="E14471" s="23" t="s">
        <v>287</v>
      </c>
      <c r="F14471" s="40">
        <v>2</v>
      </c>
      <c r="G14471" s="25">
        <v>51700</v>
      </c>
      <c r="H14471" s="25">
        <v>103400</v>
      </c>
      <c r="I14471" s="25"/>
      <c r="J14471" s="58" t="e">
        <f>HYPERLINK("#"&amp;"Insumos"&amp;"!A"&amp;MATCH($B14471,#REF!,0),"Ins "&amp;$B14471)</f>
        <v>#REF!</v>
      </c>
      <c r="M14471" s="220"/>
    </row>
    <row r="14472" spans="1:13" x14ac:dyDescent="0.2">
      <c r="A14472" s="35" t="s">
        <v>12533</v>
      </c>
      <c r="B14472" s="34" t="s">
        <v>5533</v>
      </c>
      <c r="C14472" s="45" t="s">
        <v>5892</v>
      </c>
      <c r="D14472" s="23" t="s">
        <v>977</v>
      </c>
      <c r="E14472" s="23" t="s">
        <v>4134</v>
      </c>
      <c r="F14472" s="40">
        <v>1</v>
      </c>
      <c r="G14472" s="25">
        <v>3623</v>
      </c>
      <c r="H14472" s="25">
        <v>3623</v>
      </c>
      <c r="I14472" s="25"/>
      <c r="J14472" s="58" t="e">
        <f>HYPERLINK("#"&amp;"Insumos"&amp;"!A"&amp;MATCH($B14472,#REF!,0),"Ins "&amp;$B14472)</f>
        <v>#REF!</v>
      </c>
      <c r="M14472" s="220"/>
    </row>
    <row r="14473" spans="1:13" x14ac:dyDescent="0.2">
      <c r="A14473" s="35" t="s">
        <v>12533</v>
      </c>
      <c r="B14473" s="34" t="s">
        <v>4560</v>
      </c>
      <c r="C14473" s="45" t="s">
        <v>8792</v>
      </c>
      <c r="D14473" s="43" t="s">
        <v>5751</v>
      </c>
      <c r="E14473" s="23" t="s">
        <v>4138</v>
      </c>
      <c r="F14473" s="40">
        <v>0.15</v>
      </c>
      <c r="G14473" s="25">
        <v>126880</v>
      </c>
      <c r="H14473" s="25">
        <v>19032</v>
      </c>
      <c r="I14473" s="25"/>
      <c r="J14473" s="58" t="e">
        <f>HYPERLINK("#"&amp;"Insumos"&amp;"!A"&amp;MATCH($B14473,#REF!,0),"Ins "&amp;$B14473)</f>
        <v>#REF!</v>
      </c>
      <c r="M14473" s="220"/>
    </row>
    <row r="14474" spans="1:13" x14ac:dyDescent="0.2">
      <c r="A14474" s="35" t="s">
        <v>12533</v>
      </c>
      <c r="B14474" s="34" t="s">
        <v>5007</v>
      </c>
      <c r="C14474" s="45" t="s">
        <v>720</v>
      </c>
      <c r="D14474" s="23" t="s">
        <v>5751</v>
      </c>
      <c r="E14474" s="23" t="s">
        <v>4134</v>
      </c>
      <c r="F14474" s="40">
        <v>3.1</v>
      </c>
      <c r="G14474" s="25">
        <v>1897</v>
      </c>
      <c r="H14474" s="25">
        <v>5881</v>
      </c>
      <c r="I14474" s="25"/>
      <c r="J14474" s="58" t="e">
        <f>HYPERLINK("#"&amp;"Insumos"&amp;"!A"&amp;MATCH($B14474,#REF!,0),"Ins "&amp;$B14474)</f>
        <v>#REF!</v>
      </c>
      <c r="M14474" s="220"/>
    </row>
    <row r="14475" spans="1:13" x14ac:dyDescent="0.2">
      <c r="A14475" s="35" t="s">
        <v>12533</v>
      </c>
      <c r="B14475" s="34" t="s">
        <v>12537</v>
      </c>
      <c r="C14475" s="45" t="s">
        <v>12539</v>
      </c>
      <c r="D14475" s="23" t="s">
        <v>5751</v>
      </c>
      <c r="E14475" s="23" t="s">
        <v>463</v>
      </c>
      <c r="F14475" s="40">
        <v>0.12</v>
      </c>
      <c r="G14475" s="25">
        <v>467000</v>
      </c>
      <c r="H14475" s="25">
        <v>56040</v>
      </c>
      <c r="I14475" s="25"/>
      <c r="J14475" s="58" t="e">
        <f>HYPERLINK("#"&amp;"Insumos"&amp;"!A"&amp;MATCH($B14475,#REF!,0),"Ins "&amp;$B14475)</f>
        <v>#REF!</v>
      </c>
      <c r="M14475" s="220"/>
    </row>
    <row r="14476" spans="1:13" ht="25.5" x14ac:dyDescent="0.2">
      <c r="A14476" s="35" t="s">
        <v>12533</v>
      </c>
      <c r="B14476" s="34" t="s">
        <v>5194</v>
      </c>
      <c r="C14476" s="45" t="s">
        <v>1219</v>
      </c>
      <c r="D14476" s="23" t="s">
        <v>5751</v>
      </c>
      <c r="E14476" s="23" t="s">
        <v>467</v>
      </c>
      <c r="F14476" s="40">
        <v>0.25</v>
      </c>
      <c r="G14476" s="25">
        <v>22500</v>
      </c>
      <c r="H14476" s="25">
        <v>5625</v>
      </c>
      <c r="I14476" s="25"/>
      <c r="J14476" s="58" t="e">
        <f>HYPERLINK("#"&amp;"Insumos"&amp;"!A"&amp;MATCH($B14476,#REF!,0),"Ins "&amp;$B14476)</f>
        <v>#REF!</v>
      </c>
      <c r="M14476" s="220"/>
    </row>
    <row r="14477" spans="1:13" x14ac:dyDescent="0.2">
      <c r="A14477" s="35" t="s">
        <v>12533</v>
      </c>
      <c r="B14477" s="34" t="s">
        <v>12457</v>
      </c>
      <c r="C14477" s="45" t="s">
        <v>12536</v>
      </c>
      <c r="D14477" s="23" t="s">
        <v>5751</v>
      </c>
      <c r="E14477" s="23" t="s">
        <v>463</v>
      </c>
      <c r="F14477" s="40">
        <v>0.39999999999999997</v>
      </c>
      <c r="G14477" s="25">
        <v>442000</v>
      </c>
      <c r="H14477" s="25">
        <v>176800</v>
      </c>
      <c r="I14477" s="25"/>
      <c r="J14477" s="58" t="e">
        <f>HYPERLINK("#"&amp;"Insumos"&amp;"!A"&amp;MATCH($B14477,#REF!,0),"Ins "&amp;$B14477)</f>
        <v>#REF!</v>
      </c>
      <c r="M14477" s="220"/>
    </row>
    <row r="14478" spans="1:13" x14ac:dyDescent="0.2">
      <c r="A14478" s="35" t="s">
        <v>12533</v>
      </c>
      <c r="B14478" s="34" t="s">
        <v>8620</v>
      </c>
      <c r="C14478" s="45" t="s">
        <v>8621</v>
      </c>
      <c r="D14478" s="23" t="s">
        <v>5751</v>
      </c>
      <c r="E14478" s="23" t="s">
        <v>72</v>
      </c>
      <c r="F14478" s="40">
        <v>2</v>
      </c>
      <c r="G14478" s="25">
        <v>5450</v>
      </c>
      <c r="H14478" s="25">
        <v>10900</v>
      </c>
      <c r="I14478" s="25"/>
      <c r="J14478" s="58" t="e">
        <f>HYPERLINK("#"&amp;"Insumos"&amp;"!A"&amp;MATCH($B14478,#REF!,0),"Ins "&amp;$B14478)</f>
        <v>#REF!</v>
      </c>
      <c r="M14478" s="220"/>
    </row>
    <row r="14479" spans="1:13" x14ac:dyDescent="0.2">
      <c r="A14479" s="35" t="s">
        <v>12533</v>
      </c>
      <c r="B14479" s="34" t="s">
        <v>10284</v>
      </c>
      <c r="C14479" s="45" t="s">
        <v>11096</v>
      </c>
      <c r="D14479" s="23" t="s">
        <v>5751</v>
      </c>
      <c r="E14479" s="23" t="s">
        <v>463</v>
      </c>
      <c r="F14479" s="40">
        <v>2</v>
      </c>
      <c r="G14479" s="25">
        <v>141440</v>
      </c>
      <c r="H14479" s="25">
        <v>282880</v>
      </c>
      <c r="I14479" s="25"/>
      <c r="J14479" s="58" t="e">
        <f>HYPERLINK("#"&amp;"Insumos"&amp;"!A"&amp;MATCH($B14479,#REF!,0),"Ins "&amp;$B14479)</f>
        <v>#REF!</v>
      </c>
      <c r="M14479" s="220"/>
    </row>
    <row r="14480" spans="1:13" ht="76.5" x14ac:dyDescent="0.2">
      <c r="A14480" s="36" t="s">
        <v>12555</v>
      </c>
      <c r="B14480" s="26" t="s">
        <v>6816</v>
      </c>
      <c r="C14480" s="79" t="s">
        <v>12556</v>
      </c>
      <c r="D14480" s="37" t="s">
        <v>5608</v>
      </c>
      <c r="E14480" s="37" t="s">
        <v>464</v>
      </c>
      <c r="F14480" s="41"/>
      <c r="G14480" s="27"/>
      <c r="H14480" s="27"/>
      <c r="I14480" s="27">
        <v>358776</v>
      </c>
      <c r="M14480" s="220">
        <f t="shared" ref="M14480:M14529" si="226">ROUND(I14480*(1+$L$2),0)</f>
        <v>469853</v>
      </c>
    </row>
    <row r="14481" spans="1:13" x14ac:dyDescent="0.2">
      <c r="A14481" s="35" t="s">
        <v>12555</v>
      </c>
      <c r="B14481" s="34" t="s">
        <v>6643</v>
      </c>
      <c r="C14481" s="45" t="s">
        <v>6644</v>
      </c>
      <c r="D14481" s="23" t="s">
        <v>5734</v>
      </c>
      <c r="E14481" s="23" t="s">
        <v>4141</v>
      </c>
      <c r="F14481" s="40">
        <v>1.5</v>
      </c>
      <c r="G14481" s="25">
        <v>45915</v>
      </c>
      <c r="H14481" s="25">
        <v>68873</v>
      </c>
      <c r="I14481" s="25"/>
      <c r="J14481" s="58" t="e">
        <f>HYPERLINK("#"&amp;"Insumos"&amp;"!A"&amp;MATCH($B14481,#REF!,0),"Ins "&amp;$B14481)</f>
        <v>#REF!</v>
      </c>
      <c r="M14481" s="220"/>
    </row>
    <row r="14482" spans="1:13" x14ac:dyDescent="0.2">
      <c r="A14482" s="35" t="s">
        <v>12555</v>
      </c>
      <c r="B14482" s="34" t="s">
        <v>5572</v>
      </c>
      <c r="C14482" s="45" t="s">
        <v>971</v>
      </c>
      <c r="D14482" s="23" t="s">
        <v>5734</v>
      </c>
      <c r="E14482" s="23" t="s">
        <v>4141</v>
      </c>
      <c r="F14482" s="40">
        <v>1</v>
      </c>
      <c r="G14482" s="25">
        <v>37863</v>
      </c>
      <c r="H14482" s="25">
        <v>37863</v>
      </c>
      <c r="I14482" s="25"/>
      <c r="J14482" s="58" t="e">
        <f>HYPERLINK("#"&amp;"Insumos"&amp;"!A"&amp;MATCH($B14482,#REF!,0),"Ins "&amp;$B14482)</f>
        <v>#REF!</v>
      </c>
      <c r="M14482" s="220"/>
    </row>
    <row r="14483" spans="1:13" x14ac:dyDescent="0.2">
      <c r="A14483" s="35" t="s">
        <v>12555</v>
      </c>
      <c r="B14483" s="34" t="s">
        <v>12563</v>
      </c>
      <c r="C14483" s="45" t="s">
        <v>12564</v>
      </c>
      <c r="D14483" s="23" t="s">
        <v>5534</v>
      </c>
      <c r="E14483" s="23" t="s">
        <v>4140</v>
      </c>
      <c r="F14483" s="40">
        <v>0.125</v>
      </c>
      <c r="G14483" s="25">
        <v>158000</v>
      </c>
      <c r="H14483" s="25">
        <v>19750</v>
      </c>
      <c r="I14483" s="25"/>
      <c r="J14483" s="58" t="e">
        <f>HYPERLINK("#"&amp;"Insumos"&amp;"!A"&amp;MATCH($B14483,#REF!,0),"Ins "&amp;$B14483)</f>
        <v>#REF!</v>
      </c>
      <c r="M14483" s="220"/>
    </row>
    <row r="14484" spans="1:13" x14ac:dyDescent="0.2">
      <c r="A14484" s="35" t="s">
        <v>12555</v>
      </c>
      <c r="B14484" s="34" t="s">
        <v>5371</v>
      </c>
      <c r="C14484" s="45" t="s">
        <v>568</v>
      </c>
      <c r="D14484" s="23" t="s">
        <v>5751</v>
      </c>
      <c r="E14484" s="23" t="s">
        <v>4138</v>
      </c>
      <c r="F14484" s="40">
        <v>0.25</v>
      </c>
      <c r="G14484" s="25">
        <v>16500</v>
      </c>
      <c r="H14484" s="25">
        <v>4125</v>
      </c>
      <c r="I14484" s="25"/>
      <c r="J14484" s="58" t="e">
        <f>HYPERLINK("#"&amp;"Insumos"&amp;"!A"&amp;MATCH($B14484,#REF!,0),"Ins "&amp;$B14484)</f>
        <v>#REF!</v>
      </c>
      <c r="M14484" s="220"/>
    </row>
    <row r="14485" spans="1:13" x14ac:dyDescent="0.2">
      <c r="A14485" s="35" t="s">
        <v>12555</v>
      </c>
      <c r="B14485" s="34" t="s">
        <v>8874</v>
      </c>
      <c r="C14485" s="45" t="s">
        <v>8948</v>
      </c>
      <c r="D14485" s="23" t="s">
        <v>5534</v>
      </c>
      <c r="E14485" s="23" t="s">
        <v>4141</v>
      </c>
      <c r="F14485" s="40">
        <v>1</v>
      </c>
      <c r="G14485" s="25">
        <v>8130</v>
      </c>
      <c r="H14485" s="25">
        <v>8130</v>
      </c>
      <c r="I14485" s="25"/>
      <c r="J14485" s="58" t="e">
        <f>HYPERLINK("#"&amp;"Insumos"&amp;"!A"&amp;MATCH($B14485,#REF!,0),"Ins "&amp;$B14485)</f>
        <v>#REF!</v>
      </c>
      <c r="M14485" s="220"/>
    </row>
    <row r="14486" spans="1:13" ht="25.5" x14ac:dyDescent="0.2">
      <c r="A14486" s="35" t="s">
        <v>12555</v>
      </c>
      <c r="B14486" s="34" t="s">
        <v>4559</v>
      </c>
      <c r="C14486" s="45" t="s">
        <v>9471</v>
      </c>
      <c r="D14486" s="23" t="s">
        <v>5751</v>
      </c>
      <c r="E14486" s="23" t="s">
        <v>4138</v>
      </c>
      <c r="F14486" s="40">
        <v>0.06</v>
      </c>
      <c r="G14486" s="25">
        <v>140296</v>
      </c>
      <c r="H14486" s="25">
        <v>8418</v>
      </c>
      <c r="I14486" s="25"/>
      <c r="J14486" s="58" t="e">
        <f>HYPERLINK("#"&amp;"Insumos"&amp;"!A"&amp;MATCH($B14486,#REF!,0),"Ins "&amp;$B14486)</f>
        <v>#REF!</v>
      </c>
      <c r="M14486" s="220"/>
    </row>
    <row r="14487" spans="1:13" x14ac:dyDescent="0.2">
      <c r="A14487" s="35" t="s">
        <v>12555</v>
      </c>
      <c r="B14487" s="34" t="s">
        <v>4593</v>
      </c>
      <c r="C14487" s="45" t="s">
        <v>2145</v>
      </c>
      <c r="D14487" s="23" t="s">
        <v>5751</v>
      </c>
      <c r="E14487" s="23" t="s">
        <v>4138</v>
      </c>
      <c r="F14487" s="40">
        <v>0.05</v>
      </c>
      <c r="G14487" s="25">
        <v>225374</v>
      </c>
      <c r="H14487" s="25">
        <v>11269</v>
      </c>
      <c r="I14487" s="25"/>
      <c r="J14487" s="58" t="e">
        <f>HYPERLINK("#"&amp;"Insumos"&amp;"!A"&amp;MATCH($B14487,#REF!,0),"Ins "&amp;$B14487)</f>
        <v>#REF!</v>
      </c>
      <c r="M14487" s="220"/>
    </row>
    <row r="14488" spans="1:13" x14ac:dyDescent="0.2">
      <c r="A14488" s="35" t="s">
        <v>12555</v>
      </c>
      <c r="B14488" s="34" t="s">
        <v>5533</v>
      </c>
      <c r="C14488" s="45" t="s">
        <v>5892</v>
      </c>
      <c r="D14488" s="23" t="s">
        <v>977</v>
      </c>
      <c r="E14488" s="23" t="s">
        <v>4134</v>
      </c>
      <c r="F14488" s="40">
        <v>0.5</v>
      </c>
      <c r="G14488" s="25">
        <v>3623</v>
      </c>
      <c r="H14488" s="25">
        <v>1812</v>
      </c>
      <c r="I14488" s="25"/>
      <c r="J14488" s="58" t="e">
        <f>HYPERLINK("#"&amp;"Insumos"&amp;"!A"&amp;MATCH($B14488,#REF!,0),"Ins "&amp;$B14488)</f>
        <v>#REF!</v>
      </c>
      <c r="M14488" s="220"/>
    </row>
    <row r="14489" spans="1:13" ht="25.5" x14ac:dyDescent="0.2">
      <c r="A14489" s="35" t="s">
        <v>12555</v>
      </c>
      <c r="B14489" s="34" t="s">
        <v>4572</v>
      </c>
      <c r="C14489" s="45" t="s">
        <v>1435</v>
      </c>
      <c r="D14489" s="43" t="s">
        <v>5751</v>
      </c>
      <c r="E14489" s="23" t="s">
        <v>4138</v>
      </c>
      <c r="F14489" s="40">
        <v>0.06</v>
      </c>
      <c r="G14489" s="25">
        <v>157529</v>
      </c>
      <c r="H14489" s="25">
        <v>9452</v>
      </c>
      <c r="I14489" s="25"/>
      <c r="J14489" s="58" t="e">
        <f>HYPERLINK("#"&amp;"Insumos"&amp;"!A"&amp;MATCH($B14489,#REF!,0),"Ins "&amp;$B14489)</f>
        <v>#REF!</v>
      </c>
      <c r="M14489" s="220"/>
    </row>
    <row r="14490" spans="1:13" x14ac:dyDescent="0.2">
      <c r="A14490" s="35" t="s">
        <v>12555</v>
      </c>
      <c r="B14490" s="34" t="s">
        <v>5007</v>
      </c>
      <c r="C14490" s="45" t="s">
        <v>720</v>
      </c>
      <c r="D14490" s="23" t="s">
        <v>5751</v>
      </c>
      <c r="E14490" s="23" t="s">
        <v>4134</v>
      </c>
      <c r="F14490" s="40">
        <v>3.1</v>
      </c>
      <c r="G14490" s="25">
        <v>1897</v>
      </c>
      <c r="H14490" s="25">
        <v>5881</v>
      </c>
      <c r="I14490" s="25"/>
      <c r="J14490" s="58" t="e">
        <f>HYPERLINK("#"&amp;"Insumos"&amp;"!A"&amp;MATCH($B14490,#REF!,0),"Ins "&amp;$B14490)</f>
        <v>#REF!</v>
      </c>
      <c r="M14490" s="220"/>
    </row>
    <row r="14491" spans="1:13" x14ac:dyDescent="0.2">
      <c r="A14491" s="35" t="s">
        <v>12555</v>
      </c>
      <c r="B14491" s="34" t="s">
        <v>12557</v>
      </c>
      <c r="C14491" s="45" t="s">
        <v>12562</v>
      </c>
      <c r="D14491" s="23" t="s">
        <v>5751</v>
      </c>
      <c r="E14491" s="23" t="s">
        <v>464</v>
      </c>
      <c r="F14491" s="40">
        <v>5.2</v>
      </c>
      <c r="G14491" s="25">
        <v>32820</v>
      </c>
      <c r="H14491" s="25">
        <v>170664</v>
      </c>
      <c r="I14491" s="25"/>
      <c r="J14491" s="58" t="e">
        <f>HYPERLINK("#"&amp;"Insumos"&amp;"!A"&amp;MATCH($B14491,#REF!,0),"Ins "&amp;$B14491)</f>
        <v>#REF!</v>
      </c>
      <c r="M14491" s="220"/>
    </row>
    <row r="14492" spans="1:13" x14ac:dyDescent="0.2">
      <c r="A14492" s="35" t="s">
        <v>12555</v>
      </c>
      <c r="B14492" s="34" t="s">
        <v>5328</v>
      </c>
      <c r="C14492" s="45" t="s">
        <v>1142</v>
      </c>
      <c r="D14492" s="23" t="s">
        <v>5751</v>
      </c>
      <c r="E14492" s="23" t="s">
        <v>4134</v>
      </c>
      <c r="F14492" s="40">
        <v>1</v>
      </c>
      <c r="G14492" s="25">
        <v>5121</v>
      </c>
      <c r="H14492" s="25">
        <v>5121</v>
      </c>
      <c r="I14492" s="25"/>
      <c r="J14492" s="58" t="e">
        <f>HYPERLINK("#"&amp;"Insumos"&amp;"!A"&amp;MATCH($B14492,#REF!,0),"Ins "&amp;$B14492)</f>
        <v>#REF!</v>
      </c>
      <c r="M14492" s="220"/>
    </row>
    <row r="14493" spans="1:13" ht="25.5" x14ac:dyDescent="0.2">
      <c r="A14493" s="35" t="s">
        <v>12555</v>
      </c>
      <c r="B14493" s="34" t="s">
        <v>5194</v>
      </c>
      <c r="C14493" s="45" t="s">
        <v>1219</v>
      </c>
      <c r="D14493" s="23" t="s">
        <v>5751</v>
      </c>
      <c r="E14493" s="23" t="s">
        <v>467</v>
      </c>
      <c r="F14493" s="40">
        <v>0.2</v>
      </c>
      <c r="G14493" s="25">
        <v>22500</v>
      </c>
      <c r="H14493" s="25">
        <v>4500</v>
      </c>
      <c r="I14493" s="25"/>
      <c r="J14493" s="58" t="e">
        <f>HYPERLINK("#"&amp;"Insumos"&amp;"!A"&amp;MATCH($B14493,#REF!,0),"Ins "&amp;$B14493)</f>
        <v>#REF!</v>
      </c>
      <c r="M14493" s="220"/>
    </row>
    <row r="14494" spans="1:13" x14ac:dyDescent="0.2">
      <c r="A14494" s="35" t="s">
        <v>12555</v>
      </c>
      <c r="B14494" s="34" t="s">
        <v>9181</v>
      </c>
      <c r="C14494" s="45" t="s">
        <v>9182</v>
      </c>
      <c r="D14494" s="23" t="s">
        <v>5751</v>
      </c>
      <c r="E14494" s="23" t="s">
        <v>4134</v>
      </c>
      <c r="F14494" s="40">
        <v>2</v>
      </c>
      <c r="G14494" s="25">
        <v>1459</v>
      </c>
      <c r="H14494" s="25">
        <v>2918</v>
      </c>
      <c r="I14494" s="25"/>
      <c r="J14494" s="58" t="e">
        <f>HYPERLINK("#"&amp;"Insumos"&amp;"!A"&amp;MATCH($B14494,#REF!,0),"Ins "&amp;$B14494)</f>
        <v>#REF!</v>
      </c>
      <c r="M14494" s="220"/>
    </row>
    <row r="14495" spans="1:13" ht="38.25" x14ac:dyDescent="0.2">
      <c r="A14495" s="36" t="s">
        <v>12602</v>
      </c>
      <c r="B14495" s="26" t="s">
        <v>6816</v>
      </c>
      <c r="C14495" s="79" t="s">
        <v>12603</v>
      </c>
      <c r="D14495" s="37" t="s">
        <v>5608</v>
      </c>
      <c r="E14495" s="37" t="s">
        <v>463</v>
      </c>
      <c r="F14495" s="41"/>
      <c r="G14495" s="27"/>
      <c r="H14495" s="27"/>
      <c r="I14495" s="27">
        <v>169040</v>
      </c>
      <c r="M14495" s="220">
        <f t="shared" si="226"/>
        <v>221375</v>
      </c>
    </row>
    <row r="14496" spans="1:13" x14ac:dyDescent="0.2">
      <c r="A14496" s="35" t="s">
        <v>12602</v>
      </c>
      <c r="B14496" s="34" t="s">
        <v>74</v>
      </c>
      <c r="C14496" s="45" t="s">
        <v>1023</v>
      </c>
      <c r="D14496" s="23" t="s">
        <v>5734</v>
      </c>
      <c r="E14496" s="23" t="s">
        <v>4141</v>
      </c>
      <c r="F14496" s="40">
        <v>0.5</v>
      </c>
      <c r="G14496" s="25">
        <v>73692</v>
      </c>
      <c r="H14496" s="25">
        <v>36846</v>
      </c>
      <c r="I14496" s="25"/>
      <c r="J14496" s="58" t="e">
        <f>HYPERLINK("#"&amp;"Insumos"&amp;"!A"&amp;MATCH($B14496,#REF!,0),"Ins "&amp;$B14496)</f>
        <v>#REF!</v>
      </c>
      <c r="M14496" s="220"/>
    </row>
    <row r="14497" spans="1:13" x14ac:dyDescent="0.2">
      <c r="A14497" s="35" t="s">
        <v>12602</v>
      </c>
      <c r="B14497" s="34" t="s">
        <v>5533</v>
      </c>
      <c r="C14497" s="45" t="s">
        <v>5892</v>
      </c>
      <c r="D14497" s="23" t="s">
        <v>977</v>
      </c>
      <c r="E14497" s="23" t="s">
        <v>4134</v>
      </c>
      <c r="F14497" s="40">
        <v>0.3</v>
      </c>
      <c r="G14497" s="25">
        <v>3623</v>
      </c>
      <c r="H14497" s="25">
        <v>1087</v>
      </c>
      <c r="I14497" s="25"/>
      <c r="J14497" s="58" t="e">
        <f>HYPERLINK("#"&amp;"Insumos"&amp;"!A"&amp;MATCH($B14497,#REF!,0),"Ins "&amp;$B14497)</f>
        <v>#REF!</v>
      </c>
      <c r="M14497" s="220"/>
    </row>
    <row r="14498" spans="1:13" x14ac:dyDescent="0.2">
      <c r="A14498" s="35" t="s">
        <v>12602</v>
      </c>
      <c r="B14498" s="34" t="s">
        <v>139</v>
      </c>
      <c r="C14498" s="45" t="s">
        <v>155</v>
      </c>
      <c r="D14498" s="23" t="s">
        <v>5534</v>
      </c>
      <c r="E14498" s="23" t="s">
        <v>4140</v>
      </c>
      <c r="F14498" s="40">
        <v>0.1</v>
      </c>
      <c r="G14498" s="25">
        <v>86632</v>
      </c>
      <c r="H14498" s="25">
        <v>8663</v>
      </c>
      <c r="I14498" s="25"/>
      <c r="J14498" s="58" t="e">
        <f>HYPERLINK("#"&amp;"Insumos"&amp;"!A"&amp;MATCH($B14498,#REF!,0),"Ins "&amp;$B14498)</f>
        <v>#REF!</v>
      </c>
      <c r="M14498" s="220"/>
    </row>
    <row r="14499" spans="1:13" x14ac:dyDescent="0.2">
      <c r="A14499" s="35" t="s">
        <v>12602</v>
      </c>
      <c r="B14499" s="34" t="s">
        <v>12572</v>
      </c>
      <c r="C14499" s="45" t="s">
        <v>12604</v>
      </c>
      <c r="D14499" s="23" t="s">
        <v>5751</v>
      </c>
      <c r="E14499" s="23" t="s">
        <v>464</v>
      </c>
      <c r="F14499" s="40">
        <v>3.38</v>
      </c>
      <c r="G14499" s="25">
        <v>12341.666666666666</v>
      </c>
      <c r="H14499" s="25">
        <v>41715</v>
      </c>
      <c r="I14499" s="25"/>
      <c r="J14499" s="58" t="e">
        <f>HYPERLINK("#"&amp;"Insumos"&amp;"!A"&amp;MATCH($B14499,#REF!,0),"Ins "&amp;$B14499)</f>
        <v>#REF!</v>
      </c>
      <c r="M14499" s="220"/>
    </row>
    <row r="14500" spans="1:13" x14ac:dyDescent="0.2">
      <c r="A14500" s="35" t="s">
        <v>12602</v>
      </c>
      <c r="B14500" s="34" t="s">
        <v>12573</v>
      </c>
      <c r="C14500" s="45" t="s">
        <v>12605</v>
      </c>
      <c r="D14500" s="23" t="s">
        <v>5751</v>
      </c>
      <c r="E14500" s="23" t="s">
        <v>465</v>
      </c>
      <c r="F14500" s="40">
        <v>0.34</v>
      </c>
      <c r="G14500" s="25">
        <v>70000</v>
      </c>
      <c r="H14500" s="25">
        <v>23800</v>
      </c>
      <c r="I14500" s="25"/>
      <c r="J14500" s="58" t="e">
        <f>HYPERLINK("#"&amp;"Insumos"&amp;"!A"&amp;MATCH($B14500,#REF!,0),"Ins "&amp;$B14500)</f>
        <v>#REF!</v>
      </c>
      <c r="M14500" s="220"/>
    </row>
    <row r="14501" spans="1:13" x14ac:dyDescent="0.2">
      <c r="A14501" s="35" t="s">
        <v>12602</v>
      </c>
      <c r="B14501" s="34" t="s">
        <v>12574</v>
      </c>
      <c r="C14501" s="45" t="s">
        <v>12606</v>
      </c>
      <c r="D14501" s="23" t="s">
        <v>5751</v>
      </c>
      <c r="E14501" s="23" t="s">
        <v>464</v>
      </c>
      <c r="F14501" s="40">
        <v>6</v>
      </c>
      <c r="G14501" s="25">
        <v>5408.333333333333</v>
      </c>
      <c r="H14501" s="25">
        <v>32450</v>
      </c>
      <c r="I14501" s="25"/>
      <c r="J14501" s="58" t="e">
        <f>HYPERLINK("#"&amp;"Insumos"&amp;"!A"&amp;MATCH($B14501,#REF!,0),"Ins "&amp;$B14501)</f>
        <v>#REF!</v>
      </c>
      <c r="M14501" s="220"/>
    </row>
    <row r="14502" spans="1:13" x14ac:dyDescent="0.2">
      <c r="A14502" s="35" t="s">
        <v>12602</v>
      </c>
      <c r="B14502" s="34" t="s">
        <v>5007</v>
      </c>
      <c r="C14502" s="45" t="s">
        <v>720</v>
      </c>
      <c r="D14502" s="23" t="s">
        <v>5751</v>
      </c>
      <c r="E14502" s="23" t="s">
        <v>4134</v>
      </c>
      <c r="F14502" s="40">
        <v>5</v>
      </c>
      <c r="G14502" s="25">
        <v>1897</v>
      </c>
      <c r="H14502" s="25">
        <v>9485</v>
      </c>
      <c r="I14502" s="25"/>
      <c r="J14502" s="58" t="e">
        <f>HYPERLINK("#"&amp;"Insumos"&amp;"!A"&amp;MATCH($B14502,#REF!,0),"Ins "&amp;$B14502)</f>
        <v>#REF!</v>
      </c>
      <c r="M14502" s="220"/>
    </row>
    <row r="14503" spans="1:13" x14ac:dyDescent="0.2">
      <c r="A14503" s="35" t="s">
        <v>12602</v>
      </c>
      <c r="B14503" s="34" t="s">
        <v>263</v>
      </c>
      <c r="C14503" s="45" t="s">
        <v>696</v>
      </c>
      <c r="D14503" s="23" t="s">
        <v>5534</v>
      </c>
      <c r="E14503" s="23" t="s">
        <v>4140</v>
      </c>
      <c r="F14503" s="40">
        <v>0.08</v>
      </c>
      <c r="G14503" s="25">
        <v>187426</v>
      </c>
      <c r="H14503" s="25">
        <v>14994</v>
      </c>
      <c r="I14503" s="25"/>
      <c r="J14503" s="58" t="e">
        <f>HYPERLINK("#"&amp;"Insumos"&amp;"!A"&amp;MATCH($B14503,#REF!,0),"Ins "&amp;$B14503)</f>
        <v>#REF!</v>
      </c>
      <c r="M14503" s="220"/>
    </row>
    <row r="14504" spans="1:13" ht="25.5" x14ac:dyDescent="0.2">
      <c r="A14504" s="36" t="s">
        <v>12619</v>
      </c>
      <c r="B14504" s="26" t="s">
        <v>6816</v>
      </c>
      <c r="C14504" s="79" t="s">
        <v>12620</v>
      </c>
      <c r="D14504" s="37" t="s">
        <v>5608</v>
      </c>
      <c r="E14504" s="37" t="s">
        <v>463</v>
      </c>
      <c r="F14504" s="41"/>
      <c r="G14504" s="27"/>
      <c r="H14504" s="27"/>
      <c r="I14504" s="27">
        <v>2354102</v>
      </c>
      <c r="M14504" s="220">
        <f t="shared" si="226"/>
        <v>3082932</v>
      </c>
    </row>
    <row r="14505" spans="1:13" x14ac:dyDescent="0.2">
      <c r="A14505" s="35" t="s">
        <v>12619</v>
      </c>
      <c r="B14505" s="34" t="s">
        <v>5578</v>
      </c>
      <c r="C14505" s="45" t="s">
        <v>1015</v>
      </c>
      <c r="D14505" s="23" t="s">
        <v>5734</v>
      </c>
      <c r="E14505" s="23" t="s">
        <v>4141</v>
      </c>
      <c r="F14505" s="40">
        <v>1</v>
      </c>
      <c r="G14505" s="25">
        <v>52425</v>
      </c>
      <c r="H14505" s="25">
        <v>52425</v>
      </c>
      <c r="I14505" s="25"/>
      <c r="J14505" s="58" t="e">
        <f>HYPERLINK("#"&amp;"Insumos"&amp;"!A"&amp;MATCH($B14505,#REF!,0),"Ins "&amp;$B14505)</f>
        <v>#REF!</v>
      </c>
      <c r="M14505" s="220"/>
    </row>
    <row r="14506" spans="1:13" x14ac:dyDescent="0.2">
      <c r="A14506" s="35" t="s">
        <v>12619</v>
      </c>
      <c r="B14506" s="34" t="s">
        <v>5579</v>
      </c>
      <c r="C14506" s="45" t="s">
        <v>1016</v>
      </c>
      <c r="D14506" s="23" t="s">
        <v>5734</v>
      </c>
      <c r="E14506" s="23" t="s">
        <v>4141</v>
      </c>
      <c r="F14506" s="40">
        <v>3</v>
      </c>
      <c r="G14506" s="25">
        <v>57672</v>
      </c>
      <c r="H14506" s="25">
        <v>173016</v>
      </c>
      <c r="I14506" s="25"/>
      <c r="J14506" s="58" t="e">
        <f>HYPERLINK("#"&amp;"Insumos"&amp;"!A"&amp;MATCH($B14506,#REF!,0),"Ins "&amp;$B14506)</f>
        <v>#REF!</v>
      </c>
      <c r="M14506" s="220"/>
    </row>
    <row r="14507" spans="1:13" x14ac:dyDescent="0.2">
      <c r="A14507" s="35" t="s">
        <v>12619</v>
      </c>
      <c r="B14507" s="34" t="s">
        <v>263</v>
      </c>
      <c r="C14507" s="45" t="s">
        <v>696</v>
      </c>
      <c r="D14507" s="23" t="s">
        <v>5534</v>
      </c>
      <c r="E14507" s="23" t="s">
        <v>4140</v>
      </c>
      <c r="F14507" s="40">
        <v>0.3</v>
      </c>
      <c r="G14507" s="25">
        <v>187426</v>
      </c>
      <c r="H14507" s="25">
        <v>56228</v>
      </c>
      <c r="I14507" s="25"/>
      <c r="J14507" s="58" t="e">
        <f>HYPERLINK("#"&amp;"Insumos"&amp;"!A"&amp;MATCH($B14507,#REF!,0),"Ins "&amp;$B14507)</f>
        <v>#REF!</v>
      </c>
      <c r="M14507" s="220"/>
    </row>
    <row r="14508" spans="1:13" x14ac:dyDescent="0.2">
      <c r="A14508" s="35" t="s">
        <v>12619</v>
      </c>
      <c r="B14508" s="34" t="s">
        <v>254</v>
      </c>
      <c r="C14508" s="45" t="s">
        <v>751</v>
      </c>
      <c r="D14508" s="23" t="s">
        <v>5534</v>
      </c>
      <c r="E14508" s="23" t="s">
        <v>4141</v>
      </c>
      <c r="F14508" s="40">
        <v>3</v>
      </c>
      <c r="G14508" s="25">
        <v>46854</v>
      </c>
      <c r="H14508" s="25">
        <v>140562</v>
      </c>
      <c r="I14508" s="25"/>
      <c r="J14508" s="58" t="e">
        <f>HYPERLINK("#"&amp;"Insumos"&amp;"!A"&amp;MATCH($B14508,#REF!,0),"Ins "&amp;$B14508)</f>
        <v>#REF!</v>
      </c>
      <c r="M14508" s="220"/>
    </row>
    <row r="14509" spans="1:13" x14ac:dyDescent="0.2">
      <c r="A14509" s="35" t="s">
        <v>12619</v>
      </c>
      <c r="B14509" s="34" t="s">
        <v>5533</v>
      </c>
      <c r="C14509" s="45" t="s">
        <v>5892</v>
      </c>
      <c r="D14509" s="23" t="s">
        <v>977</v>
      </c>
      <c r="E14509" s="23" t="s">
        <v>4134</v>
      </c>
      <c r="F14509" s="40">
        <v>2</v>
      </c>
      <c r="G14509" s="25">
        <v>3623</v>
      </c>
      <c r="H14509" s="25">
        <v>7246</v>
      </c>
      <c r="I14509" s="25"/>
      <c r="J14509" s="58" t="e">
        <f>HYPERLINK("#"&amp;"Insumos"&amp;"!A"&amp;MATCH($B14509,#REF!,0),"Ins "&amp;$B14509)</f>
        <v>#REF!</v>
      </c>
      <c r="M14509" s="220"/>
    </row>
    <row r="14510" spans="1:13" x14ac:dyDescent="0.2">
      <c r="A14510" s="35" t="s">
        <v>12619</v>
      </c>
      <c r="B14510" s="34" t="s">
        <v>4560</v>
      </c>
      <c r="C14510" s="45" t="s">
        <v>8792</v>
      </c>
      <c r="D14510" s="23" t="s">
        <v>5751</v>
      </c>
      <c r="E14510" s="23" t="s">
        <v>4138</v>
      </c>
      <c r="F14510" s="40">
        <v>1</v>
      </c>
      <c r="G14510" s="25">
        <v>126880</v>
      </c>
      <c r="H14510" s="25">
        <v>126880</v>
      </c>
      <c r="I14510" s="25"/>
      <c r="J14510" s="58" t="e">
        <f>HYPERLINK("#"&amp;"Insumos"&amp;"!A"&amp;MATCH($B14510,#REF!,0),"Ins "&amp;$B14510)</f>
        <v>#REF!</v>
      </c>
      <c r="M14510" s="220"/>
    </row>
    <row r="14511" spans="1:13" x14ac:dyDescent="0.2">
      <c r="A14511" s="35" t="s">
        <v>12619</v>
      </c>
      <c r="B14511" s="34" t="s">
        <v>4593</v>
      </c>
      <c r="C14511" s="45" t="s">
        <v>2145</v>
      </c>
      <c r="D14511" s="23" t="s">
        <v>5751</v>
      </c>
      <c r="E14511" s="23" t="s">
        <v>4138</v>
      </c>
      <c r="F14511" s="40">
        <v>1</v>
      </c>
      <c r="G14511" s="25">
        <v>225374</v>
      </c>
      <c r="H14511" s="25">
        <v>225374</v>
      </c>
      <c r="I14511" s="25"/>
      <c r="J14511" s="58" t="e">
        <f>HYPERLINK("#"&amp;"Insumos"&amp;"!A"&amp;MATCH($B14511,#REF!,0),"Ins "&amp;$B14511)</f>
        <v>#REF!</v>
      </c>
      <c r="M14511" s="220"/>
    </row>
    <row r="14512" spans="1:13" x14ac:dyDescent="0.2">
      <c r="A14512" s="35" t="s">
        <v>12619</v>
      </c>
      <c r="B14512" s="34" t="s">
        <v>5007</v>
      </c>
      <c r="C14512" s="45" t="s">
        <v>720</v>
      </c>
      <c r="D14512" s="23" t="s">
        <v>5751</v>
      </c>
      <c r="E14512" s="23" t="s">
        <v>4134</v>
      </c>
      <c r="F14512" s="40">
        <v>3</v>
      </c>
      <c r="G14512" s="25">
        <v>1897</v>
      </c>
      <c r="H14512" s="25">
        <v>5691</v>
      </c>
      <c r="I14512" s="25"/>
      <c r="J14512" s="58" t="e">
        <f>HYPERLINK("#"&amp;"Insumos"&amp;"!A"&amp;MATCH($B14512,#REF!,0),"Ins "&amp;$B14512)</f>
        <v>#REF!</v>
      </c>
      <c r="M14512" s="220"/>
    </row>
    <row r="14513" spans="1:13" x14ac:dyDescent="0.2">
      <c r="A14513" s="35" t="s">
        <v>12619</v>
      </c>
      <c r="B14513" s="34" t="s">
        <v>12444</v>
      </c>
      <c r="C14513" s="45" t="s">
        <v>12458</v>
      </c>
      <c r="D14513" s="23" t="s">
        <v>5751</v>
      </c>
      <c r="E14513" s="23" t="s">
        <v>465</v>
      </c>
      <c r="F14513" s="40">
        <v>36.4</v>
      </c>
      <c r="G14513" s="25">
        <v>39520</v>
      </c>
      <c r="H14513" s="25">
        <v>1438528</v>
      </c>
      <c r="I14513" s="25"/>
      <c r="J14513" s="58" t="e">
        <f>HYPERLINK("#"&amp;"Insumos"&amp;"!A"&amp;MATCH($B14513,#REF!,0),"Ins "&amp;$B14513)</f>
        <v>#REF!</v>
      </c>
      <c r="M14513" s="220"/>
    </row>
    <row r="14514" spans="1:13" x14ac:dyDescent="0.2">
      <c r="A14514" s="35" t="s">
        <v>12619</v>
      </c>
      <c r="B14514" s="34" t="s">
        <v>5422</v>
      </c>
      <c r="C14514" s="45" t="s">
        <v>8876</v>
      </c>
      <c r="D14514" s="23" t="s">
        <v>5751</v>
      </c>
      <c r="E14514" s="23" t="s">
        <v>4135</v>
      </c>
      <c r="F14514" s="40">
        <v>0.2</v>
      </c>
      <c r="G14514" s="25">
        <v>9880</v>
      </c>
      <c r="H14514" s="25">
        <v>1976</v>
      </c>
      <c r="I14514" s="25"/>
      <c r="J14514" s="58" t="e">
        <f>HYPERLINK("#"&amp;"Insumos"&amp;"!A"&amp;MATCH($B14514,#REF!,0),"Ins "&amp;$B14514)</f>
        <v>#REF!</v>
      </c>
      <c r="M14514" s="220"/>
    </row>
    <row r="14515" spans="1:13" ht="25.5" x14ac:dyDescent="0.2">
      <c r="A14515" s="35" t="s">
        <v>12619</v>
      </c>
      <c r="B14515" s="34" t="s">
        <v>5194</v>
      </c>
      <c r="C14515" s="45" t="s">
        <v>1219</v>
      </c>
      <c r="D14515" s="23" t="s">
        <v>5751</v>
      </c>
      <c r="E14515" s="23" t="s">
        <v>467</v>
      </c>
      <c r="F14515" s="40">
        <v>1.5</v>
      </c>
      <c r="G14515" s="25">
        <v>22500</v>
      </c>
      <c r="H14515" s="25">
        <v>33750</v>
      </c>
      <c r="I14515" s="25"/>
      <c r="J14515" s="58" t="e">
        <f>HYPERLINK("#"&amp;"Insumos"&amp;"!A"&amp;MATCH($B14515,#REF!,0),"Ins "&amp;$B14515)</f>
        <v>#REF!</v>
      </c>
      <c r="M14515" s="220"/>
    </row>
    <row r="14516" spans="1:13" x14ac:dyDescent="0.2">
      <c r="A14516" s="35" t="s">
        <v>12619</v>
      </c>
      <c r="B14516" s="34" t="s">
        <v>12356</v>
      </c>
      <c r="C14516" s="45" t="s">
        <v>12413</v>
      </c>
      <c r="D14516" s="23" t="s">
        <v>5751</v>
      </c>
      <c r="E14516" s="23" t="s">
        <v>4134</v>
      </c>
      <c r="F14516" s="40">
        <v>1</v>
      </c>
      <c r="G14516" s="25">
        <v>37440</v>
      </c>
      <c r="H14516" s="25">
        <v>37440</v>
      </c>
      <c r="I14516" s="25"/>
      <c r="J14516" s="58" t="e">
        <f>HYPERLINK("#"&amp;"Insumos"&amp;"!A"&amp;MATCH($B14516,#REF!,0),"Ins "&amp;$B14516)</f>
        <v>#REF!</v>
      </c>
      <c r="M14516" s="220"/>
    </row>
    <row r="14517" spans="1:13" x14ac:dyDescent="0.2">
      <c r="A14517" s="35" t="s">
        <v>12619</v>
      </c>
      <c r="B14517" s="34" t="s">
        <v>11626</v>
      </c>
      <c r="C14517" s="45" t="s">
        <v>11650</v>
      </c>
      <c r="D14517" s="23" t="s">
        <v>5751</v>
      </c>
      <c r="E14517" s="23" t="s">
        <v>4134</v>
      </c>
      <c r="F14517" s="40">
        <v>2</v>
      </c>
      <c r="G14517" s="25">
        <v>3952</v>
      </c>
      <c r="H14517" s="25">
        <v>7904</v>
      </c>
      <c r="I14517" s="25"/>
      <c r="J14517" s="58" t="e">
        <f>HYPERLINK("#"&amp;"Insumos"&amp;"!A"&amp;MATCH($B14517,#REF!,0),"Ins "&amp;$B14517)</f>
        <v>#REF!</v>
      </c>
      <c r="M14517" s="220"/>
    </row>
    <row r="14518" spans="1:13" x14ac:dyDescent="0.2">
      <c r="A14518" s="35" t="s">
        <v>12619</v>
      </c>
      <c r="B14518" s="34" t="s">
        <v>4498</v>
      </c>
      <c r="C14518" s="45" t="s">
        <v>11998</v>
      </c>
      <c r="D14518" s="23" t="s">
        <v>5751</v>
      </c>
      <c r="E14518" s="23" t="s">
        <v>287</v>
      </c>
      <c r="F14518" s="40">
        <v>3</v>
      </c>
      <c r="G14518" s="25">
        <v>15694</v>
      </c>
      <c r="H14518" s="25">
        <v>47082</v>
      </c>
      <c r="I14518" s="25"/>
      <c r="J14518" s="58" t="e">
        <f>HYPERLINK("#"&amp;"Insumos"&amp;"!A"&amp;MATCH($B14518,#REF!,0),"Ins "&amp;$B14518)</f>
        <v>#REF!</v>
      </c>
      <c r="M14518" s="220"/>
    </row>
    <row r="14519" spans="1:13" ht="38.25" x14ac:dyDescent="0.2">
      <c r="A14519" s="36" t="s">
        <v>12658</v>
      </c>
      <c r="B14519" s="26" t="s">
        <v>6816</v>
      </c>
      <c r="C14519" s="79" t="s">
        <v>12707</v>
      </c>
      <c r="D14519" s="37" t="s">
        <v>5608</v>
      </c>
      <c r="E14519" s="37" t="s">
        <v>465</v>
      </c>
      <c r="F14519" s="41"/>
      <c r="G14519" s="27"/>
      <c r="H14519" s="27"/>
      <c r="I14519" s="27">
        <v>542142</v>
      </c>
      <c r="M14519" s="220">
        <f t="shared" si="226"/>
        <v>709989</v>
      </c>
    </row>
    <row r="14520" spans="1:13" x14ac:dyDescent="0.2">
      <c r="A14520" s="35" t="s">
        <v>12658</v>
      </c>
      <c r="B14520" s="34" t="s">
        <v>5572</v>
      </c>
      <c r="C14520" s="45" t="s">
        <v>971</v>
      </c>
      <c r="D14520" s="23" t="s">
        <v>5734</v>
      </c>
      <c r="E14520" s="23" t="s">
        <v>4141</v>
      </c>
      <c r="F14520" s="40">
        <v>1.5</v>
      </c>
      <c r="G14520" s="25">
        <v>37863</v>
      </c>
      <c r="H14520" s="25">
        <v>56795</v>
      </c>
      <c r="I14520" s="25"/>
      <c r="J14520" s="58" t="e">
        <f>HYPERLINK("#"&amp;"Insumos"&amp;"!A"&amp;MATCH($B14520,#REF!,0),"Ins "&amp;$B14520)</f>
        <v>#REF!</v>
      </c>
      <c r="L14520" s="34"/>
      <c r="M14520" s="220"/>
    </row>
    <row r="14521" spans="1:13" x14ac:dyDescent="0.2">
      <c r="A14521" s="35" t="s">
        <v>12658</v>
      </c>
      <c r="B14521" s="34" t="s">
        <v>12632</v>
      </c>
      <c r="C14521" s="45" t="s">
        <v>12659</v>
      </c>
      <c r="D14521" s="23" t="s">
        <v>5751</v>
      </c>
      <c r="E14521" s="23" t="s">
        <v>4134</v>
      </c>
      <c r="F14521" s="40">
        <v>1.85</v>
      </c>
      <c r="G14521" s="25">
        <v>250000</v>
      </c>
      <c r="H14521" s="25">
        <v>462500</v>
      </c>
      <c r="I14521" s="25"/>
      <c r="J14521" s="58" t="e">
        <f>HYPERLINK("#"&amp;"Insumos"&amp;"!A"&amp;MATCH($B14521,#REF!,0),"Ins "&amp;$B14521)</f>
        <v>#REF!</v>
      </c>
      <c r="M14521" s="220"/>
    </row>
    <row r="14522" spans="1:13" x14ac:dyDescent="0.2">
      <c r="A14522" s="35" t="s">
        <v>12658</v>
      </c>
      <c r="B14522" s="34" t="s">
        <v>1050</v>
      </c>
      <c r="C14522" s="45" t="s">
        <v>1063</v>
      </c>
      <c r="D14522" s="23" t="s">
        <v>5751</v>
      </c>
      <c r="E14522" s="23" t="s">
        <v>4136</v>
      </c>
      <c r="F14522" s="40">
        <v>135</v>
      </c>
      <c r="G14522" s="25">
        <v>34</v>
      </c>
      <c r="H14522" s="25">
        <v>4590</v>
      </c>
      <c r="I14522" s="25"/>
      <c r="J14522" s="58" t="e">
        <f>HYPERLINK("#"&amp;"Insumos"&amp;"!A"&amp;MATCH($B14522,#REF!,0),"Ins "&amp;$B14522)</f>
        <v>#REF!</v>
      </c>
      <c r="M14522" s="220"/>
    </row>
    <row r="14523" spans="1:13" x14ac:dyDescent="0.2">
      <c r="A14523" s="35" t="s">
        <v>12658</v>
      </c>
      <c r="B14523" s="34" t="s">
        <v>263</v>
      </c>
      <c r="C14523" s="45" t="s">
        <v>696</v>
      </c>
      <c r="D14523" s="23" t="s">
        <v>5534</v>
      </c>
      <c r="E14523" s="23" t="s">
        <v>4140</v>
      </c>
      <c r="F14523" s="40">
        <v>0.01</v>
      </c>
      <c r="G14523" s="25">
        <v>187426</v>
      </c>
      <c r="H14523" s="25">
        <v>1874</v>
      </c>
      <c r="I14523" s="25"/>
      <c r="J14523" s="58" t="e">
        <f>HYPERLINK("#"&amp;"Insumos"&amp;"!A"&amp;MATCH($B14523,#REF!,0),"Ins "&amp;$B14523)</f>
        <v>#REF!</v>
      </c>
      <c r="M14523" s="220"/>
    </row>
    <row r="14524" spans="1:13" x14ac:dyDescent="0.2">
      <c r="A14524" s="35" t="s">
        <v>12658</v>
      </c>
      <c r="B14524" s="34" t="s">
        <v>5007</v>
      </c>
      <c r="C14524" s="45" t="s">
        <v>720</v>
      </c>
      <c r="D14524" s="23" t="s">
        <v>5751</v>
      </c>
      <c r="E14524" s="23" t="s">
        <v>4134</v>
      </c>
      <c r="F14524" s="40">
        <v>1</v>
      </c>
      <c r="G14524" s="25">
        <v>1897</v>
      </c>
      <c r="H14524" s="25">
        <v>1897</v>
      </c>
      <c r="I14524" s="25"/>
      <c r="J14524" s="58" t="e">
        <f>HYPERLINK("#"&amp;"Insumos"&amp;"!A"&amp;MATCH($B14524,#REF!,0),"Ins "&amp;$B14524)</f>
        <v>#REF!</v>
      </c>
      <c r="M14524" s="220"/>
    </row>
    <row r="14525" spans="1:13" x14ac:dyDescent="0.2">
      <c r="A14525" s="35" t="s">
        <v>12658</v>
      </c>
      <c r="B14525" s="34" t="s">
        <v>5533</v>
      </c>
      <c r="C14525" s="45" t="s">
        <v>5892</v>
      </c>
      <c r="D14525" s="23" t="s">
        <v>977</v>
      </c>
      <c r="E14525" s="23" t="s">
        <v>4134</v>
      </c>
      <c r="F14525" s="40">
        <v>1</v>
      </c>
      <c r="G14525" s="25">
        <v>3623</v>
      </c>
      <c r="H14525" s="25">
        <v>3623</v>
      </c>
      <c r="I14525" s="25"/>
      <c r="J14525" s="58" t="e">
        <f>HYPERLINK("#"&amp;"Insumos"&amp;"!A"&amp;MATCH($B14525,#REF!,0),"Ins "&amp;$B14525)</f>
        <v>#REF!</v>
      </c>
      <c r="M14525" s="220"/>
    </row>
    <row r="14526" spans="1:13" x14ac:dyDescent="0.2">
      <c r="A14526" s="35" t="s">
        <v>12658</v>
      </c>
      <c r="B14526" s="34" t="s">
        <v>4539</v>
      </c>
      <c r="C14526" s="45" t="s">
        <v>1424</v>
      </c>
      <c r="D14526" s="23" t="s">
        <v>5751</v>
      </c>
      <c r="E14526" s="23" t="s">
        <v>287</v>
      </c>
      <c r="F14526" s="40">
        <v>1</v>
      </c>
      <c r="G14526" s="25">
        <v>7123</v>
      </c>
      <c r="H14526" s="25">
        <v>7123</v>
      </c>
      <c r="I14526" s="25"/>
      <c r="J14526" s="58" t="e">
        <f>HYPERLINK("#"&amp;"Insumos"&amp;"!A"&amp;MATCH($B14526,#REF!,0),"Ins "&amp;$B14526)</f>
        <v>#REF!</v>
      </c>
      <c r="M14526" s="220"/>
    </row>
    <row r="14527" spans="1:13" x14ac:dyDescent="0.2">
      <c r="A14527" s="35" t="s">
        <v>12658</v>
      </c>
      <c r="B14527" s="34" t="s">
        <v>5184</v>
      </c>
      <c r="C14527" s="45" t="s">
        <v>294</v>
      </c>
      <c r="D14527" s="23" t="s">
        <v>5751</v>
      </c>
      <c r="E14527" s="23" t="s">
        <v>4147</v>
      </c>
      <c r="F14527" s="40">
        <v>0.08</v>
      </c>
      <c r="G14527" s="25">
        <v>5304</v>
      </c>
      <c r="H14527" s="25">
        <v>424</v>
      </c>
      <c r="I14527" s="25"/>
      <c r="J14527" s="58" t="e">
        <f>HYPERLINK("#"&amp;"Insumos"&amp;"!A"&amp;MATCH($B14527,#REF!,0),"Ins "&amp;$B14527)</f>
        <v>#REF!</v>
      </c>
      <c r="L14527" s="47"/>
      <c r="M14527" s="220"/>
    </row>
    <row r="14528" spans="1:13" x14ac:dyDescent="0.2">
      <c r="A14528" s="35" t="s">
        <v>12658</v>
      </c>
      <c r="B14528" s="34" t="s">
        <v>4546</v>
      </c>
      <c r="C14528" s="45" t="s">
        <v>712</v>
      </c>
      <c r="D14528" s="23" t="s">
        <v>5751</v>
      </c>
      <c r="E14528" s="23" t="s">
        <v>4134</v>
      </c>
      <c r="F14528" s="40">
        <v>1</v>
      </c>
      <c r="G14528" s="25">
        <v>3316</v>
      </c>
      <c r="H14528" s="25">
        <v>3316</v>
      </c>
      <c r="I14528" s="25"/>
      <c r="J14528" s="58" t="e">
        <f>HYPERLINK("#"&amp;"Insumos"&amp;"!A"&amp;MATCH($B14528,#REF!,0),"Ins "&amp;$B14528)</f>
        <v>#REF!</v>
      </c>
      <c r="M14528" s="220"/>
    </row>
    <row r="14529" spans="1:13" ht="76.5" x14ac:dyDescent="0.2">
      <c r="A14529" s="36" t="s">
        <v>12665</v>
      </c>
      <c r="B14529" s="26" t="s">
        <v>6816</v>
      </c>
      <c r="C14529" s="79" t="s">
        <v>12666</v>
      </c>
      <c r="D14529" s="37" t="s">
        <v>5608</v>
      </c>
      <c r="E14529" s="37" t="s">
        <v>464</v>
      </c>
      <c r="F14529" s="41"/>
      <c r="G14529" s="27"/>
      <c r="H14529" s="27"/>
      <c r="I14529" s="27">
        <v>739727</v>
      </c>
      <c r="M14529" s="220">
        <f t="shared" si="226"/>
        <v>968746</v>
      </c>
    </row>
    <row r="14530" spans="1:13" x14ac:dyDescent="0.2">
      <c r="A14530" s="35" t="s">
        <v>12665</v>
      </c>
      <c r="B14530" s="1" t="s">
        <v>6643</v>
      </c>
      <c r="C14530" s="45" t="s">
        <v>6644</v>
      </c>
      <c r="D14530" s="23" t="s">
        <v>5734</v>
      </c>
      <c r="E14530" s="23" t="s">
        <v>4141</v>
      </c>
      <c r="F14530" s="40">
        <v>3</v>
      </c>
      <c r="G14530" s="25">
        <v>45915</v>
      </c>
      <c r="H14530" s="25">
        <v>137745</v>
      </c>
      <c r="I14530" s="25"/>
      <c r="J14530" s="58" t="e">
        <f>HYPERLINK("#"&amp;"Insumos"&amp;"!A"&amp;MATCH($B14530,#REF!,0),"Ins "&amp;$B14530)</f>
        <v>#REF!</v>
      </c>
      <c r="M14530" s="220"/>
    </row>
    <row r="14531" spans="1:13" x14ac:dyDescent="0.2">
      <c r="A14531" s="35" t="s">
        <v>12665</v>
      </c>
      <c r="B14531" s="34" t="s">
        <v>254</v>
      </c>
      <c r="C14531" s="45" t="s">
        <v>751</v>
      </c>
      <c r="D14531" s="23" t="s">
        <v>5534</v>
      </c>
      <c r="E14531" s="23" t="s">
        <v>4141</v>
      </c>
      <c r="F14531" s="40">
        <v>0.5</v>
      </c>
      <c r="G14531" s="25">
        <v>46854</v>
      </c>
      <c r="H14531" s="25">
        <v>23427</v>
      </c>
      <c r="I14531" s="25"/>
      <c r="J14531" s="58" t="e">
        <f>HYPERLINK("#"&amp;"Insumos"&amp;"!A"&amp;MATCH($B14531,#REF!,0),"Ins "&amp;$B14531)</f>
        <v>#REF!</v>
      </c>
      <c r="M14531" s="220"/>
    </row>
    <row r="14532" spans="1:13" x14ac:dyDescent="0.2">
      <c r="A14532" s="35" t="s">
        <v>12665</v>
      </c>
      <c r="B14532" s="34" t="s">
        <v>263</v>
      </c>
      <c r="C14532" s="45" t="s">
        <v>696</v>
      </c>
      <c r="D14532" s="23" t="s">
        <v>5534</v>
      </c>
      <c r="E14532" s="23" t="s">
        <v>4140</v>
      </c>
      <c r="F14532" s="40">
        <v>0.1</v>
      </c>
      <c r="G14532" s="25">
        <v>187426</v>
      </c>
      <c r="H14532" s="25">
        <v>18743</v>
      </c>
      <c r="I14532" s="25"/>
      <c r="J14532" s="58" t="e">
        <f>HYPERLINK("#"&amp;"Insumos"&amp;"!A"&amp;MATCH($B14532,#REF!,0),"Ins "&amp;$B14532)</f>
        <v>#REF!</v>
      </c>
      <c r="M14532" s="220"/>
    </row>
    <row r="14533" spans="1:13" x14ac:dyDescent="0.2">
      <c r="A14533" s="35" t="s">
        <v>12665</v>
      </c>
      <c r="B14533" s="1" t="s">
        <v>5533</v>
      </c>
      <c r="C14533" s="45" t="s">
        <v>5892</v>
      </c>
      <c r="D14533" s="23" t="s">
        <v>977</v>
      </c>
      <c r="E14533" s="23" t="s">
        <v>4134</v>
      </c>
      <c r="F14533" s="40">
        <v>2</v>
      </c>
      <c r="G14533" s="25">
        <v>3623</v>
      </c>
      <c r="H14533" s="25">
        <v>7246</v>
      </c>
      <c r="I14533" s="25"/>
      <c r="J14533" s="58" t="e">
        <f>HYPERLINK("#"&amp;"Insumos"&amp;"!A"&amp;MATCH($B14533,#REF!,0),"Ins "&amp;$B14533)</f>
        <v>#REF!</v>
      </c>
      <c r="M14533" s="220"/>
    </row>
    <row r="14534" spans="1:13" x14ac:dyDescent="0.2">
      <c r="A14534" s="35" t="s">
        <v>12665</v>
      </c>
      <c r="B14534" s="34" t="s">
        <v>9055</v>
      </c>
      <c r="C14534" s="45" t="s">
        <v>9118</v>
      </c>
      <c r="D14534" s="23" t="s">
        <v>5751</v>
      </c>
      <c r="E14534" s="23" t="s">
        <v>8514</v>
      </c>
      <c r="F14534" s="40">
        <v>0.5</v>
      </c>
      <c r="G14534" s="25">
        <v>33854</v>
      </c>
      <c r="H14534" s="25">
        <v>16927</v>
      </c>
      <c r="I14534" s="25"/>
      <c r="J14534" s="58" t="e">
        <f>HYPERLINK("#"&amp;"Insumos"&amp;"!A"&amp;MATCH($B14534,#REF!,0),"Ins "&amp;$B14534)</f>
        <v>#REF!</v>
      </c>
      <c r="M14534" s="220"/>
    </row>
    <row r="14535" spans="1:13" x14ac:dyDescent="0.2">
      <c r="A14535" s="35" t="s">
        <v>12665</v>
      </c>
      <c r="B14535" s="34" t="s">
        <v>12633</v>
      </c>
      <c r="C14535" s="45" t="s">
        <v>12667</v>
      </c>
      <c r="D14535" s="23" t="s">
        <v>5751</v>
      </c>
      <c r="E14535" s="23" t="s">
        <v>4134</v>
      </c>
      <c r="F14535" s="40">
        <v>0.8</v>
      </c>
      <c r="G14535" s="25">
        <v>250000</v>
      </c>
      <c r="H14535" s="25">
        <v>200000</v>
      </c>
      <c r="I14535" s="25"/>
      <c r="J14535" s="58" t="e">
        <f>HYPERLINK("#"&amp;"Insumos"&amp;"!A"&amp;MATCH($B14535,#REF!,0),"Ins "&amp;$B14535)</f>
        <v>#REF!</v>
      </c>
      <c r="M14535" s="220"/>
    </row>
    <row r="14536" spans="1:13" x14ac:dyDescent="0.2">
      <c r="A14536" s="35" t="s">
        <v>12665</v>
      </c>
      <c r="B14536" s="34" t="s">
        <v>12013</v>
      </c>
      <c r="C14536" s="45" t="s">
        <v>12047</v>
      </c>
      <c r="D14536" s="23" t="s">
        <v>5751</v>
      </c>
      <c r="E14536" s="23" t="s">
        <v>464</v>
      </c>
      <c r="F14536" s="40">
        <v>6</v>
      </c>
      <c r="G14536" s="25">
        <v>29120</v>
      </c>
      <c r="H14536" s="25">
        <v>174720</v>
      </c>
      <c r="I14536" s="25"/>
      <c r="J14536" s="58" t="e">
        <f>HYPERLINK("#"&amp;"Insumos"&amp;"!A"&amp;MATCH($B14536,#REF!,0),"Ins "&amp;$B14536)</f>
        <v>#REF!</v>
      </c>
      <c r="M14536" s="220"/>
    </row>
    <row r="14537" spans="1:13" x14ac:dyDescent="0.2">
      <c r="A14537" s="35" t="s">
        <v>12665</v>
      </c>
      <c r="B14537" s="34" t="s">
        <v>12014</v>
      </c>
      <c r="C14537" s="45" t="s">
        <v>12057</v>
      </c>
      <c r="D14537" s="23" t="s">
        <v>5751</v>
      </c>
      <c r="E14537" s="23" t="s">
        <v>4134</v>
      </c>
      <c r="F14537" s="40">
        <v>0.7</v>
      </c>
      <c r="G14537" s="25">
        <v>83200</v>
      </c>
      <c r="H14537" s="25">
        <v>58240</v>
      </c>
      <c r="I14537" s="25"/>
      <c r="J14537" s="58" t="e">
        <f>HYPERLINK("#"&amp;"Insumos"&amp;"!A"&amp;MATCH($B14537,#REF!,0),"Ins "&amp;$B14537)</f>
        <v>#REF!</v>
      </c>
      <c r="M14537" s="220"/>
    </row>
    <row r="14538" spans="1:13" x14ac:dyDescent="0.2">
      <c r="A14538" s="35" t="s">
        <v>12665</v>
      </c>
      <c r="B14538" s="34" t="s">
        <v>12048</v>
      </c>
      <c r="C14538" s="45" t="s">
        <v>12060</v>
      </c>
      <c r="D14538" s="23" t="s">
        <v>5751</v>
      </c>
      <c r="E14538" s="23" t="s">
        <v>4134</v>
      </c>
      <c r="F14538" s="40">
        <v>0.2</v>
      </c>
      <c r="G14538" s="25">
        <v>124800</v>
      </c>
      <c r="H14538" s="25">
        <v>24960</v>
      </c>
      <c r="I14538" s="25"/>
      <c r="J14538" s="58" t="e">
        <f>HYPERLINK("#"&amp;"Insumos"&amp;"!A"&amp;MATCH($B14538,#REF!,0),"Ins "&amp;$B14538)</f>
        <v>#REF!</v>
      </c>
      <c r="M14538" s="220"/>
    </row>
    <row r="14539" spans="1:13" x14ac:dyDescent="0.2">
      <c r="A14539" s="35" t="s">
        <v>12665</v>
      </c>
      <c r="B14539" s="34" t="s">
        <v>12050</v>
      </c>
      <c r="C14539" s="45" t="s">
        <v>12061</v>
      </c>
      <c r="D14539" s="23" t="s">
        <v>5751</v>
      </c>
      <c r="E14539" s="23" t="s">
        <v>463</v>
      </c>
      <c r="F14539" s="40">
        <v>2.8</v>
      </c>
      <c r="G14539" s="25">
        <v>8320</v>
      </c>
      <c r="H14539" s="25">
        <v>23296</v>
      </c>
      <c r="I14539" s="25"/>
      <c r="J14539" s="58" t="e">
        <f>HYPERLINK("#"&amp;"Insumos"&amp;"!A"&amp;MATCH($B14539,#REF!,0),"Ins "&amp;$B14539)</f>
        <v>#REF!</v>
      </c>
      <c r="M14539" s="220"/>
    </row>
    <row r="14540" spans="1:13" x14ac:dyDescent="0.2">
      <c r="A14540" s="35" t="s">
        <v>12665</v>
      </c>
      <c r="B14540" s="34" t="s">
        <v>10066</v>
      </c>
      <c r="C14540" s="45" t="s">
        <v>10107</v>
      </c>
      <c r="D14540" s="23" t="s">
        <v>5751</v>
      </c>
      <c r="E14540" s="23" t="s">
        <v>9092</v>
      </c>
      <c r="F14540" s="40">
        <v>0.25</v>
      </c>
      <c r="G14540" s="25">
        <v>109096</v>
      </c>
      <c r="H14540" s="25">
        <v>27274</v>
      </c>
      <c r="I14540" s="25"/>
      <c r="J14540" s="58" t="e">
        <f>HYPERLINK("#"&amp;"Insumos"&amp;"!A"&amp;MATCH($B14540,#REF!,0),"Ins "&amp;$B14540)</f>
        <v>#REF!</v>
      </c>
      <c r="M14540" s="220"/>
    </row>
    <row r="14541" spans="1:13" x14ac:dyDescent="0.2">
      <c r="A14541" s="35" t="s">
        <v>12665</v>
      </c>
      <c r="B14541" s="34" t="s">
        <v>6207</v>
      </c>
      <c r="C14541" s="45" t="s">
        <v>6208</v>
      </c>
      <c r="D14541" s="23" t="s">
        <v>5751</v>
      </c>
      <c r="E14541" s="23" t="s">
        <v>4138</v>
      </c>
      <c r="F14541" s="40">
        <v>0.25</v>
      </c>
      <c r="G14541" s="25">
        <v>75817</v>
      </c>
      <c r="H14541" s="25">
        <v>18954</v>
      </c>
      <c r="I14541" s="25"/>
      <c r="J14541" s="58" t="e">
        <f>HYPERLINK("#"&amp;"Insumos"&amp;"!A"&amp;MATCH($B14541,#REF!,0),"Ins "&amp;$B14541)</f>
        <v>#REF!</v>
      </c>
      <c r="M14541" s="220"/>
    </row>
    <row r="14542" spans="1:13" x14ac:dyDescent="0.2">
      <c r="A14542" s="35" t="s">
        <v>12665</v>
      </c>
      <c r="B14542" s="34" t="s">
        <v>5591</v>
      </c>
      <c r="C14542" s="45" t="s">
        <v>5821</v>
      </c>
      <c r="D14542" s="23" t="s">
        <v>5585</v>
      </c>
      <c r="E14542" s="23" t="s">
        <v>466</v>
      </c>
      <c r="F14542" s="40">
        <v>1.2E-2</v>
      </c>
      <c r="G14542" s="25">
        <v>682944</v>
      </c>
      <c r="H14542" s="25">
        <v>8195</v>
      </c>
      <c r="I14542" s="25"/>
      <c r="J14542" s="58" t="e">
        <f>HYPERLINK("#"&amp;"Insumos"&amp;"!A"&amp;MATCH($B14542,#REF!,0),"Ins "&amp;$B14542)</f>
        <v>#REF!</v>
      </c>
      <c r="M14542" s="220"/>
    </row>
    <row r="14543" spans="1:13" ht="114.75" x14ac:dyDescent="0.2">
      <c r="A14543" s="36" t="s">
        <v>12725</v>
      </c>
      <c r="B14543" s="26" t="s">
        <v>6816</v>
      </c>
      <c r="C14543" s="79" t="s">
        <v>12734</v>
      </c>
      <c r="D14543" s="37" t="s">
        <v>5608</v>
      </c>
      <c r="E14543" s="37" t="s">
        <v>464</v>
      </c>
      <c r="F14543" s="41"/>
      <c r="G14543" s="27"/>
      <c r="H14543" s="27"/>
      <c r="I14543" s="27">
        <v>313051</v>
      </c>
      <c r="M14543" s="220">
        <f t="shared" ref="M14543:M14594" si="227">ROUND(I14543*(1+$L$2),0)</f>
        <v>409972</v>
      </c>
    </row>
    <row r="14544" spans="1:13" x14ac:dyDescent="0.2">
      <c r="A14544" s="35" t="s">
        <v>12725</v>
      </c>
      <c r="B14544" s="1" t="s">
        <v>6643</v>
      </c>
      <c r="C14544" s="45" t="s">
        <v>6644</v>
      </c>
      <c r="D14544" s="23" t="s">
        <v>5734</v>
      </c>
      <c r="E14544" s="23" t="s">
        <v>4141</v>
      </c>
      <c r="F14544" s="40">
        <v>1</v>
      </c>
      <c r="G14544" s="25">
        <v>45915</v>
      </c>
      <c r="H14544" s="25">
        <v>45915</v>
      </c>
      <c r="I14544" s="25"/>
      <c r="J14544" s="58" t="e">
        <f>HYPERLINK("#"&amp;"Insumos"&amp;"!A"&amp;MATCH($B14544,#REF!,0),"Ins "&amp;$B14544)</f>
        <v>#REF!</v>
      </c>
      <c r="L14544" s="47"/>
      <c r="M14544" s="220"/>
    </row>
    <row r="14545" spans="1:13" x14ac:dyDescent="0.2">
      <c r="A14545" s="35" t="s">
        <v>12725</v>
      </c>
      <c r="B14545" s="34" t="s">
        <v>5572</v>
      </c>
      <c r="C14545" s="45" t="s">
        <v>971</v>
      </c>
      <c r="D14545" s="23" t="s">
        <v>5734</v>
      </c>
      <c r="E14545" s="23" t="s">
        <v>4141</v>
      </c>
      <c r="F14545" s="40">
        <v>0.2</v>
      </c>
      <c r="G14545" s="25">
        <v>37863</v>
      </c>
      <c r="H14545" s="25">
        <v>7573</v>
      </c>
      <c r="I14545" s="25"/>
      <c r="J14545" s="58" t="e">
        <f>HYPERLINK("#"&amp;"Insumos"&amp;"!A"&amp;MATCH($B14545,#REF!,0),"Ins "&amp;$B14545)</f>
        <v>#REF!</v>
      </c>
      <c r="L14545" s="47"/>
      <c r="M14545" s="220"/>
    </row>
    <row r="14546" spans="1:13" x14ac:dyDescent="0.2">
      <c r="A14546" s="35" t="s">
        <v>12725</v>
      </c>
      <c r="B14546" s="34" t="s">
        <v>12563</v>
      </c>
      <c r="C14546" s="45" t="s">
        <v>12564</v>
      </c>
      <c r="D14546" s="23" t="s">
        <v>5534</v>
      </c>
      <c r="E14546" s="23" t="s">
        <v>4140</v>
      </c>
      <c r="F14546" s="40">
        <v>0.125</v>
      </c>
      <c r="G14546" s="25">
        <v>158000</v>
      </c>
      <c r="H14546" s="25">
        <v>19750</v>
      </c>
      <c r="I14546" s="25"/>
      <c r="J14546" s="58" t="e">
        <f>HYPERLINK("#"&amp;"Insumos"&amp;"!A"&amp;MATCH($B14546,#REF!,0),"Ins "&amp;$B14546)</f>
        <v>#REF!</v>
      </c>
      <c r="M14546" s="220"/>
    </row>
    <row r="14547" spans="1:13" x14ac:dyDescent="0.2">
      <c r="A14547" s="35" t="s">
        <v>12725</v>
      </c>
      <c r="B14547" s="34" t="s">
        <v>8874</v>
      </c>
      <c r="C14547" s="45" t="s">
        <v>8948</v>
      </c>
      <c r="D14547" s="23" t="s">
        <v>5534</v>
      </c>
      <c r="E14547" s="23" t="s">
        <v>4141</v>
      </c>
      <c r="F14547" s="40">
        <v>0.91625000000000001</v>
      </c>
      <c r="G14547" s="25">
        <v>8130</v>
      </c>
      <c r="H14547" s="25">
        <v>7449</v>
      </c>
      <c r="I14547" s="25"/>
      <c r="J14547" s="58" t="e">
        <f>HYPERLINK("#"&amp;"Insumos"&amp;"!A"&amp;MATCH($B14547,#REF!,0),"Ins "&amp;$B14547)</f>
        <v>#REF!</v>
      </c>
      <c r="M14547" s="220"/>
    </row>
    <row r="14548" spans="1:13" x14ac:dyDescent="0.2">
      <c r="A14548" s="35" t="s">
        <v>12725</v>
      </c>
      <c r="B14548" s="34" t="s">
        <v>263</v>
      </c>
      <c r="C14548" s="45" t="s">
        <v>696</v>
      </c>
      <c r="D14548" s="23" t="s">
        <v>5534</v>
      </c>
      <c r="E14548" s="23" t="s">
        <v>4140</v>
      </c>
      <c r="F14548" s="40">
        <v>0.1</v>
      </c>
      <c r="G14548" s="25">
        <v>187426</v>
      </c>
      <c r="H14548" s="25">
        <v>18743</v>
      </c>
      <c r="I14548" s="25"/>
      <c r="J14548" s="58" t="e">
        <f>HYPERLINK("#"&amp;"Insumos"&amp;"!A"&amp;MATCH($B14548,#REF!,0),"Ins "&amp;$B14548)</f>
        <v>#REF!</v>
      </c>
      <c r="M14548" s="220"/>
    </row>
    <row r="14549" spans="1:13" x14ac:dyDescent="0.2">
      <c r="A14549" s="35" t="s">
        <v>12725</v>
      </c>
      <c r="B14549" s="1" t="s">
        <v>5533</v>
      </c>
      <c r="C14549" s="45" t="s">
        <v>5892</v>
      </c>
      <c r="D14549" s="23" t="s">
        <v>977</v>
      </c>
      <c r="E14549" s="23" t="s">
        <v>4134</v>
      </c>
      <c r="F14549" s="40">
        <v>1</v>
      </c>
      <c r="G14549" s="25">
        <v>3623</v>
      </c>
      <c r="H14549" s="25">
        <v>3623</v>
      </c>
      <c r="I14549" s="25"/>
      <c r="J14549" s="58" t="e">
        <f>HYPERLINK("#"&amp;"Insumos"&amp;"!A"&amp;MATCH($B14549,#REF!,0),"Ins "&amp;$B14549)</f>
        <v>#REF!</v>
      </c>
      <c r="M14549" s="220"/>
    </row>
    <row r="14550" spans="1:13" ht="25.5" x14ac:dyDescent="0.2">
      <c r="A14550" s="35" t="s">
        <v>12725</v>
      </c>
      <c r="B14550" s="34" t="s">
        <v>5194</v>
      </c>
      <c r="C14550" s="45" t="s">
        <v>1219</v>
      </c>
      <c r="D14550" s="23" t="s">
        <v>5751</v>
      </c>
      <c r="E14550" s="23" t="s">
        <v>467</v>
      </c>
      <c r="F14550" s="40">
        <v>0.5</v>
      </c>
      <c r="G14550" s="25">
        <v>22500</v>
      </c>
      <c r="H14550" s="25">
        <v>11250</v>
      </c>
      <c r="I14550" s="25"/>
      <c r="J14550" s="58" t="e">
        <f>HYPERLINK("#"&amp;"Insumos"&amp;"!A"&amp;MATCH($B14550,#REF!,0),"Ins "&amp;$B14550)</f>
        <v>#REF!</v>
      </c>
      <c r="M14550" s="220"/>
    </row>
    <row r="14551" spans="1:13" x14ac:dyDescent="0.2">
      <c r="A14551" s="35" t="s">
        <v>12725</v>
      </c>
      <c r="B14551" s="34" t="s">
        <v>5177</v>
      </c>
      <c r="C14551" s="45" t="s">
        <v>1208</v>
      </c>
      <c r="D14551" s="23" t="s">
        <v>5751</v>
      </c>
      <c r="E14551" s="23" t="s">
        <v>4134</v>
      </c>
      <c r="F14551" s="40">
        <v>1</v>
      </c>
      <c r="G14551" s="25">
        <v>4846</v>
      </c>
      <c r="H14551" s="25">
        <v>4846</v>
      </c>
      <c r="I14551" s="25"/>
      <c r="J14551" s="58" t="e">
        <f>HYPERLINK("#"&amp;"Insumos"&amp;"!A"&amp;MATCH($B14551,#REF!,0),"Ins "&amp;$B14551)</f>
        <v>#REF!</v>
      </c>
      <c r="M14551" s="220"/>
    </row>
    <row r="14552" spans="1:13" x14ac:dyDescent="0.2">
      <c r="A14552" s="35" t="s">
        <v>12725</v>
      </c>
      <c r="B14552" s="34" t="s">
        <v>12693</v>
      </c>
      <c r="C14552" s="45" t="s">
        <v>12749</v>
      </c>
      <c r="D14552" s="23" t="s">
        <v>5751</v>
      </c>
      <c r="E14552" s="23" t="s">
        <v>4134</v>
      </c>
      <c r="F14552" s="40">
        <v>0.33333333333333331</v>
      </c>
      <c r="G14552" s="25">
        <v>127000</v>
      </c>
      <c r="H14552" s="25">
        <v>42333</v>
      </c>
      <c r="I14552" s="25"/>
      <c r="J14552" s="58" t="e">
        <f>HYPERLINK("#"&amp;"Insumos"&amp;"!A"&amp;MATCH($B14552,#REF!,0),"Ins "&amp;$B14552)</f>
        <v>#REF!</v>
      </c>
      <c r="M14552" s="220"/>
    </row>
    <row r="14553" spans="1:13" x14ac:dyDescent="0.2">
      <c r="A14553" s="35" t="s">
        <v>12725</v>
      </c>
      <c r="B14553" s="34" t="s">
        <v>12694</v>
      </c>
      <c r="C14553" s="45" t="s">
        <v>12748</v>
      </c>
      <c r="D14553" s="23" t="s">
        <v>5751</v>
      </c>
      <c r="E14553" s="23" t="s">
        <v>4134</v>
      </c>
      <c r="F14553" s="40">
        <v>0.33333333333333331</v>
      </c>
      <c r="G14553" s="25">
        <v>68000</v>
      </c>
      <c r="H14553" s="25">
        <v>22667</v>
      </c>
      <c r="I14553" s="25"/>
      <c r="J14553" s="58" t="e">
        <f>HYPERLINK("#"&amp;"Insumos"&amp;"!A"&amp;MATCH($B14553,#REF!,0),"Ins "&amp;$B14553)</f>
        <v>#REF!</v>
      </c>
      <c r="M14553" s="220"/>
    </row>
    <row r="14554" spans="1:13" x14ac:dyDescent="0.2">
      <c r="A14554" s="35" t="s">
        <v>12725</v>
      </c>
      <c r="B14554" s="34" t="s">
        <v>12695</v>
      </c>
      <c r="C14554" s="45" t="s">
        <v>12747</v>
      </c>
      <c r="D14554" s="23" t="s">
        <v>5751</v>
      </c>
      <c r="E14554" s="23" t="s">
        <v>4134</v>
      </c>
      <c r="F14554" s="40">
        <v>1</v>
      </c>
      <c r="G14554" s="25">
        <v>42000</v>
      </c>
      <c r="H14554" s="25">
        <v>42000</v>
      </c>
      <c r="I14554" s="25"/>
      <c r="J14554" s="58" t="e">
        <f>HYPERLINK("#"&amp;"Insumos"&amp;"!A"&amp;MATCH($B14554,#REF!,0),"Ins "&amp;$B14554)</f>
        <v>#REF!</v>
      </c>
      <c r="M14554" s="220"/>
    </row>
    <row r="14555" spans="1:13" x14ac:dyDescent="0.2">
      <c r="A14555" s="35" t="s">
        <v>12725</v>
      </c>
      <c r="B14555" s="34" t="s">
        <v>12696</v>
      </c>
      <c r="C14555" s="45" t="s">
        <v>12750</v>
      </c>
      <c r="D14555" s="23" t="s">
        <v>5751</v>
      </c>
      <c r="E14555" s="23" t="s">
        <v>4134</v>
      </c>
      <c r="F14555" s="40">
        <v>0.14814814814814814</v>
      </c>
      <c r="G14555" s="25">
        <v>102000</v>
      </c>
      <c r="H14555" s="25">
        <v>15111</v>
      </c>
      <c r="I14555" s="25"/>
      <c r="J14555" s="58" t="e">
        <f>HYPERLINK("#"&amp;"Insumos"&amp;"!A"&amp;MATCH($B14555,#REF!,0),"Ins "&amp;$B14555)</f>
        <v>#REF!</v>
      </c>
      <c r="M14555" s="220"/>
    </row>
    <row r="14556" spans="1:13" x14ac:dyDescent="0.2">
      <c r="A14556" s="35" t="s">
        <v>12725</v>
      </c>
      <c r="B14556" s="34" t="s">
        <v>5482</v>
      </c>
      <c r="C14556" s="45" t="s">
        <v>67</v>
      </c>
      <c r="D14556" s="23" t="s">
        <v>5751</v>
      </c>
      <c r="E14556" s="23" t="s">
        <v>467</v>
      </c>
      <c r="F14556" s="40">
        <v>0.1</v>
      </c>
      <c r="G14556" s="25">
        <v>4423</v>
      </c>
      <c r="H14556" s="25">
        <v>442</v>
      </c>
      <c r="I14556" s="25"/>
      <c r="J14556" s="58" t="e">
        <f>HYPERLINK("#"&amp;"Insumos"&amp;"!A"&amp;MATCH($B14556,#REF!,0),"Ins "&amp;$B14556)</f>
        <v>#REF!</v>
      </c>
      <c r="M14556" s="220"/>
    </row>
    <row r="14557" spans="1:13" x14ac:dyDescent="0.2">
      <c r="A14557" s="35" t="s">
        <v>12725</v>
      </c>
      <c r="B14557" s="34" t="s">
        <v>4560</v>
      </c>
      <c r="C14557" s="45" t="s">
        <v>8792</v>
      </c>
      <c r="D14557" s="23" t="s">
        <v>5751</v>
      </c>
      <c r="E14557" s="23" t="s">
        <v>4138</v>
      </c>
      <c r="F14557" s="40">
        <v>0.5</v>
      </c>
      <c r="G14557" s="25">
        <v>126880</v>
      </c>
      <c r="H14557" s="25">
        <v>63440</v>
      </c>
      <c r="I14557" s="25"/>
      <c r="J14557" s="58" t="e">
        <f>HYPERLINK("#"&amp;"Insumos"&amp;"!A"&amp;MATCH($B14557,#REF!,0),"Ins "&amp;$B14557)</f>
        <v>#REF!</v>
      </c>
      <c r="M14557" s="220"/>
    </row>
    <row r="14558" spans="1:13" x14ac:dyDescent="0.2">
      <c r="A14558" s="35" t="s">
        <v>12725</v>
      </c>
      <c r="B14558" s="34" t="s">
        <v>9467</v>
      </c>
      <c r="C14558" s="45" t="s">
        <v>9468</v>
      </c>
      <c r="D14558" s="23" t="s">
        <v>5751</v>
      </c>
      <c r="E14558" s="23" t="s">
        <v>9469</v>
      </c>
      <c r="F14558" s="40">
        <v>0.05</v>
      </c>
      <c r="G14558" s="25">
        <v>51896</v>
      </c>
      <c r="H14558" s="25">
        <v>2595</v>
      </c>
      <c r="I14558" s="25"/>
      <c r="J14558" s="58" t="e">
        <f>HYPERLINK("#"&amp;"Insumos"&amp;"!A"&amp;MATCH($B14558,#REF!,0),"Ins "&amp;$B14558)</f>
        <v>#REF!</v>
      </c>
      <c r="M14558" s="220"/>
    </row>
    <row r="14559" spans="1:13" x14ac:dyDescent="0.2">
      <c r="A14559" s="35" t="s">
        <v>12725</v>
      </c>
      <c r="B14559" s="34" t="s">
        <v>5589</v>
      </c>
      <c r="C14559" s="45" t="s">
        <v>5819</v>
      </c>
      <c r="D14559" s="23" t="s">
        <v>5585</v>
      </c>
      <c r="E14559" s="23" t="s">
        <v>466</v>
      </c>
      <c r="F14559" s="40">
        <v>8.8888888888888906E-3</v>
      </c>
      <c r="G14559" s="25">
        <v>597780</v>
      </c>
      <c r="H14559" s="25">
        <v>5314</v>
      </c>
      <c r="I14559" s="25"/>
      <c r="J14559" s="58" t="e">
        <f>HYPERLINK("#"&amp;"Insumos"&amp;"!A"&amp;MATCH($B14559,#REF!,0),"Ins "&amp;$B14559)</f>
        <v>#REF!</v>
      </c>
      <c r="M14559" s="220"/>
    </row>
    <row r="14560" spans="1:13" ht="76.5" x14ac:dyDescent="0.2">
      <c r="A14560" s="36" t="s">
        <v>12829</v>
      </c>
      <c r="B14560" s="26" t="s">
        <v>6816</v>
      </c>
      <c r="C14560" s="79" t="s">
        <v>12830</v>
      </c>
      <c r="D14560" s="37" t="s">
        <v>5608</v>
      </c>
      <c r="E14560" s="37" t="s">
        <v>464</v>
      </c>
      <c r="F14560" s="41"/>
      <c r="G14560" s="27"/>
      <c r="H14560" s="27"/>
      <c r="I14560" s="27">
        <v>29785</v>
      </c>
      <c r="M14560" s="220">
        <f t="shared" si="227"/>
        <v>39006</v>
      </c>
    </row>
    <row r="14561" spans="1:13" x14ac:dyDescent="0.2">
      <c r="A14561" s="35" t="s">
        <v>12829</v>
      </c>
      <c r="B14561" s="34" t="s">
        <v>77</v>
      </c>
      <c r="C14561" s="45" t="s">
        <v>1024</v>
      </c>
      <c r="D14561" s="23" t="s">
        <v>5734</v>
      </c>
      <c r="E14561" s="23" t="s">
        <v>4141</v>
      </c>
      <c r="F14561" s="40">
        <v>0.16</v>
      </c>
      <c r="G14561" s="25">
        <v>74500</v>
      </c>
      <c r="H14561" s="25">
        <v>11920</v>
      </c>
      <c r="I14561" s="25"/>
      <c r="J14561" s="58" t="e">
        <f>HYPERLINK("#"&amp;"Insumos"&amp;"!A"&amp;MATCH($B14561,#REF!,0),"Ins "&amp;$B14561)</f>
        <v>#REF!</v>
      </c>
      <c r="L14561" s="47"/>
      <c r="M14561" s="220"/>
    </row>
    <row r="14562" spans="1:13" ht="25.5" x14ac:dyDescent="0.2">
      <c r="A14562" s="35" t="s">
        <v>12829</v>
      </c>
      <c r="B14562" s="34" t="s">
        <v>597</v>
      </c>
      <c r="C14562" s="45" t="s">
        <v>8738</v>
      </c>
      <c r="D14562" s="23" t="s">
        <v>5534</v>
      </c>
      <c r="E14562" s="23" t="s">
        <v>8737</v>
      </c>
      <c r="F14562" s="40">
        <v>0.02</v>
      </c>
      <c r="G14562" s="25">
        <v>17302</v>
      </c>
      <c r="H14562" s="25">
        <v>346</v>
      </c>
      <c r="I14562" s="25"/>
      <c r="J14562" s="58" t="e">
        <f>HYPERLINK("#"&amp;"Insumos"&amp;"!A"&amp;MATCH($B14562,#REF!,0),"Ins "&amp;$B14562)</f>
        <v>#REF!</v>
      </c>
      <c r="L14562" s="47"/>
      <c r="M14562" s="220"/>
    </row>
    <row r="14563" spans="1:13" x14ac:dyDescent="0.2">
      <c r="A14563" s="35" t="s">
        <v>12829</v>
      </c>
      <c r="B14563" s="34" t="s">
        <v>263</v>
      </c>
      <c r="C14563" s="45" t="s">
        <v>696</v>
      </c>
      <c r="D14563" s="23" t="s">
        <v>5534</v>
      </c>
      <c r="E14563" s="23" t="s">
        <v>4140</v>
      </c>
      <c r="F14563" s="40">
        <v>5.0000000000000001E-3</v>
      </c>
      <c r="G14563" s="25">
        <v>187426</v>
      </c>
      <c r="H14563" s="25">
        <v>937</v>
      </c>
      <c r="I14563" s="25"/>
      <c r="J14563" s="58" t="e">
        <f>HYPERLINK("#"&amp;"Insumos"&amp;"!A"&amp;MATCH($B14563,#REF!,0),"Ins "&amp;$B14563)</f>
        <v>#REF!</v>
      </c>
      <c r="M14563" s="220"/>
    </row>
    <row r="14564" spans="1:13" x14ac:dyDescent="0.2">
      <c r="A14564" s="35" t="s">
        <v>12829</v>
      </c>
      <c r="B14564" s="34" t="s">
        <v>254</v>
      </c>
      <c r="C14564" s="45" t="s">
        <v>751</v>
      </c>
      <c r="D14564" s="23" t="s">
        <v>5534</v>
      </c>
      <c r="E14564" s="23" t="s">
        <v>4141</v>
      </c>
      <c r="F14564" s="40">
        <v>0.04</v>
      </c>
      <c r="G14564" s="25">
        <v>46854</v>
      </c>
      <c r="H14564" s="25">
        <v>1874</v>
      </c>
      <c r="I14564" s="25"/>
      <c r="J14564" s="58" t="e">
        <f>HYPERLINK("#"&amp;"Insumos"&amp;"!A"&amp;MATCH($B14564,#REF!,0),"Ins "&amp;$B14564)</f>
        <v>#REF!</v>
      </c>
      <c r="M14564" s="220"/>
    </row>
    <row r="14565" spans="1:13" x14ac:dyDescent="0.2">
      <c r="A14565" s="35" t="s">
        <v>12829</v>
      </c>
      <c r="B14565" s="34" t="s">
        <v>146</v>
      </c>
      <c r="C14565" s="45" t="s">
        <v>1723</v>
      </c>
      <c r="D14565" s="23" t="s">
        <v>5534</v>
      </c>
      <c r="E14565" s="23" t="s">
        <v>4141</v>
      </c>
      <c r="F14565" s="40">
        <v>0.02</v>
      </c>
      <c r="G14565" s="25">
        <v>65223</v>
      </c>
      <c r="H14565" s="25">
        <v>1304</v>
      </c>
      <c r="I14565" s="25"/>
      <c r="J14565" s="58" t="e">
        <f>HYPERLINK("#"&amp;"Insumos"&amp;"!A"&amp;MATCH($B14565,#REF!,0),"Ins "&amp;$B14565)</f>
        <v>#REF!</v>
      </c>
      <c r="M14565" s="220"/>
    </row>
    <row r="14566" spans="1:13" x14ac:dyDescent="0.2">
      <c r="A14566" s="35" t="s">
        <v>12829</v>
      </c>
      <c r="B14566" s="1" t="s">
        <v>5533</v>
      </c>
      <c r="C14566" s="45" t="s">
        <v>5892</v>
      </c>
      <c r="D14566" s="23" t="s">
        <v>977</v>
      </c>
      <c r="E14566" s="23" t="s">
        <v>4134</v>
      </c>
      <c r="F14566" s="40">
        <v>0.05</v>
      </c>
      <c r="G14566" s="25">
        <v>3623</v>
      </c>
      <c r="H14566" s="25">
        <v>181</v>
      </c>
      <c r="I14566" s="25"/>
      <c r="J14566" s="58" t="e">
        <f>HYPERLINK("#"&amp;"Insumos"&amp;"!A"&amp;MATCH($B14566,#REF!,0),"Ins "&amp;$B14566)</f>
        <v>#REF!</v>
      </c>
      <c r="M14566" s="220"/>
    </row>
    <row r="14567" spans="1:13" x14ac:dyDescent="0.2">
      <c r="A14567" s="35" t="s">
        <v>12829</v>
      </c>
      <c r="B14567" s="34" t="s">
        <v>4560</v>
      </c>
      <c r="C14567" s="45" t="s">
        <v>8792</v>
      </c>
      <c r="D14567" s="23" t="s">
        <v>5751</v>
      </c>
      <c r="E14567" s="23" t="s">
        <v>4138</v>
      </c>
      <c r="F14567" s="40">
        <v>0.02</v>
      </c>
      <c r="G14567" s="25">
        <v>126880</v>
      </c>
      <c r="H14567" s="25">
        <v>2538</v>
      </c>
      <c r="I14567" s="25"/>
      <c r="J14567" s="58" t="e">
        <f>HYPERLINK("#"&amp;"Insumos"&amp;"!A"&amp;MATCH($B14567,#REF!,0),"Ins "&amp;$B14567)</f>
        <v>#REF!</v>
      </c>
      <c r="M14567" s="220"/>
    </row>
    <row r="14568" spans="1:13" x14ac:dyDescent="0.2">
      <c r="A14568" s="35" t="s">
        <v>12829</v>
      </c>
      <c r="B14568" s="34" t="s">
        <v>5007</v>
      </c>
      <c r="C14568" s="45" t="s">
        <v>720</v>
      </c>
      <c r="D14568" s="23" t="s">
        <v>5751</v>
      </c>
      <c r="E14568" s="23" t="s">
        <v>4134</v>
      </c>
      <c r="F14568" s="40">
        <v>0.1</v>
      </c>
      <c r="G14568" s="25">
        <v>1897</v>
      </c>
      <c r="H14568" s="25">
        <v>190</v>
      </c>
      <c r="I14568" s="25"/>
      <c r="J14568" s="58" t="e">
        <f>HYPERLINK("#"&amp;"Insumos"&amp;"!A"&amp;MATCH($B14568,#REF!,0),"Ins "&amp;$B14568)</f>
        <v>#REF!</v>
      </c>
      <c r="M14568" s="220"/>
    </row>
    <row r="14569" spans="1:13" ht="25.5" x14ac:dyDescent="0.2">
      <c r="A14569" s="35" t="s">
        <v>12829</v>
      </c>
      <c r="B14569" s="34" t="s">
        <v>5194</v>
      </c>
      <c r="C14569" s="45" t="s">
        <v>1219</v>
      </c>
      <c r="D14569" s="23" t="s">
        <v>5751</v>
      </c>
      <c r="E14569" s="23" t="s">
        <v>467</v>
      </c>
      <c r="F14569" s="40">
        <v>0.05</v>
      </c>
      <c r="G14569" s="25">
        <v>22500</v>
      </c>
      <c r="H14569" s="25">
        <v>1125</v>
      </c>
      <c r="I14569" s="25"/>
      <c r="J14569" s="58" t="e">
        <f>HYPERLINK("#"&amp;"Insumos"&amp;"!A"&amp;MATCH($B14569,#REF!,0),"Ins "&amp;$B14569)</f>
        <v>#REF!</v>
      </c>
      <c r="M14569" s="220"/>
    </row>
    <row r="14570" spans="1:13" x14ac:dyDescent="0.2">
      <c r="A14570" s="35" t="s">
        <v>12829</v>
      </c>
      <c r="B14570" s="34" t="s">
        <v>5394</v>
      </c>
      <c r="C14570" s="45" t="s">
        <v>250</v>
      </c>
      <c r="D14570" s="23" t="s">
        <v>5751</v>
      </c>
      <c r="E14570" s="23" t="s">
        <v>467</v>
      </c>
      <c r="F14570" s="40">
        <v>1.5750000000000002</v>
      </c>
      <c r="G14570" s="25">
        <v>5949</v>
      </c>
      <c r="H14570" s="25">
        <v>9370</v>
      </c>
      <c r="I14570" s="25"/>
      <c r="J14570" s="58" t="e">
        <f>HYPERLINK("#"&amp;"Insumos"&amp;"!A"&amp;MATCH($B14570,#REF!,0),"Ins "&amp;$B14570)</f>
        <v>#REF!</v>
      </c>
      <c r="M14570" s="220"/>
    </row>
    <row r="14571" spans="1:13" ht="51" x14ac:dyDescent="0.2">
      <c r="A14571" s="36" t="s">
        <v>12833</v>
      </c>
      <c r="B14571" s="26" t="s">
        <v>6816</v>
      </c>
      <c r="C14571" s="79" t="s">
        <v>12834</v>
      </c>
      <c r="D14571" s="37" t="s">
        <v>5608</v>
      </c>
      <c r="E14571" s="37" t="s">
        <v>467</v>
      </c>
      <c r="F14571" s="41"/>
      <c r="G14571" s="27"/>
      <c r="H14571" s="27"/>
      <c r="I14571" s="27">
        <v>17881</v>
      </c>
      <c r="M14571" s="220">
        <f t="shared" si="227"/>
        <v>23417</v>
      </c>
    </row>
    <row r="14572" spans="1:13" x14ac:dyDescent="0.2">
      <c r="A14572" s="35" t="s">
        <v>12833</v>
      </c>
      <c r="B14572" s="1" t="s">
        <v>217</v>
      </c>
      <c r="C14572" s="45" t="s">
        <v>1018</v>
      </c>
      <c r="D14572" s="23" t="s">
        <v>5734</v>
      </c>
      <c r="E14572" s="23" t="s">
        <v>4141</v>
      </c>
      <c r="F14572" s="40">
        <v>0.13300000000000001</v>
      </c>
      <c r="G14572" s="25">
        <v>57752</v>
      </c>
      <c r="H14572" s="25">
        <v>7681</v>
      </c>
      <c r="I14572" s="25"/>
      <c r="J14572" s="58" t="e">
        <f>HYPERLINK("#"&amp;"Insumos"&amp;"!A"&amp;MATCH($B14572,#REF!,0),"Ins "&amp;$B14572)</f>
        <v>#REF!</v>
      </c>
      <c r="L14572" s="47"/>
      <c r="M14572" s="220"/>
    </row>
    <row r="14573" spans="1:13" ht="25.5" x14ac:dyDescent="0.2">
      <c r="A14573" s="35" t="s">
        <v>12833</v>
      </c>
      <c r="B14573" s="34" t="s">
        <v>597</v>
      </c>
      <c r="C14573" s="45" t="s">
        <v>8738</v>
      </c>
      <c r="D14573" s="23" t="s">
        <v>5534</v>
      </c>
      <c r="E14573" s="23" t="s">
        <v>8737</v>
      </c>
      <c r="F14573" s="40">
        <v>1.6666666666666666E-2</v>
      </c>
      <c r="G14573" s="25">
        <v>17302</v>
      </c>
      <c r="H14573" s="25">
        <v>288</v>
      </c>
      <c r="I14573" s="25"/>
      <c r="J14573" s="58" t="e">
        <f>HYPERLINK("#"&amp;"Insumos"&amp;"!A"&amp;MATCH($B14573,#REF!,0),"Ins "&amp;$B14573)</f>
        <v>#REF!</v>
      </c>
      <c r="L14573" s="47"/>
      <c r="M14573" s="220"/>
    </row>
    <row r="14574" spans="1:13" x14ac:dyDescent="0.2">
      <c r="A14574" s="35" t="s">
        <v>12833</v>
      </c>
      <c r="B14574" s="34" t="s">
        <v>263</v>
      </c>
      <c r="C14574" s="45" t="s">
        <v>696</v>
      </c>
      <c r="D14574" s="23" t="s">
        <v>5534</v>
      </c>
      <c r="E14574" s="23" t="s">
        <v>4140</v>
      </c>
      <c r="F14574" s="40">
        <v>2E-3</v>
      </c>
      <c r="G14574" s="25">
        <v>187426</v>
      </c>
      <c r="H14574" s="25">
        <v>375</v>
      </c>
      <c r="I14574" s="25"/>
      <c r="J14574" s="58" t="e">
        <f>HYPERLINK("#"&amp;"Insumos"&amp;"!A"&amp;MATCH($B14574,#REF!,0),"Ins "&amp;$B14574)</f>
        <v>#REF!</v>
      </c>
      <c r="M14574" s="220"/>
    </row>
    <row r="14575" spans="1:13" x14ac:dyDescent="0.2">
      <c r="A14575" s="35" t="s">
        <v>12833</v>
      </c>
      <c r="B14575" s="34" t="s">
        <v>254</v>
      </c>
      <c r="C14575" s="45" t="s">
        <v>751</v>
      </c>
      <c r="D14575" s="23" t="s">
        <v>5534</v>
      </c>
      <c r="E14575" s="23" t="s">
        <v>4141</v>
      </c>
      <c r="F14575" s="40">
        <v>0.02</v>
      </c>
      <c r="G14575" s="25">
        <v>46854</v>
      </c>
      <c r="H14575" s="25">
        <v>937</v>
      </c>
      <c r="I14575" s="25"/>
      <c r="J14575" s="58" t="e">
        <f>HYPERLINK("#"&amp;"Insumos"&amp;"!A"&amp;MATCH($B14575,#REF!,0),"Ins "&amp;$B14575)</f>
        <v>#REF!</v>
      </c>
      <c r="M14575" s="220"/>
    </row>
    <row r="14576" spans="1:13" x14ac:dyDescent="0.2">
      <c r="A14576" s="35" t="s">
        <v>12833</v>
      </c>
      <c r="B14576" s="34" t="s">
        <v>146</v>
      </c>
      <c r="C14576" s="45" t="s">
        <v>1723</v>
      </c>
      <c r="D14576" s="23" t="s">
        <v>5534</v>
      </c>
      <c r="E14576" s="23" t="s">
        <v>4141</v>
      </c>
      <c r="F14576" s="40">
        <v>1.4999999999999999E-2</v>
      </c>
      <c r="G14576" s="25">
        <v>65223</v>
      </c>
      <c r="H14576" s="25">
        <v>978</v>
      </c>
      <c r="I14576" s="25"/>
      <c r="J14576" s="58" t="e">
        <f>HYPERLINK("#"&amp;"Insumos"&amp;"!A"&amp;MATCH($B14576,#REF!,0),"Ins "&amp;$B14576)</f>
        <v>#REF!</v>
      </c>
      <c r="M14576" s="220"/>
    </row>
    <row r="14577" spans="1:13" x14ac:dyDescent="0.2">
      <c r="A14577" s="35" t="s">
        <v>12833</v>
      </c>
      <c r="B14577" s="1" t="s">
        <v>5533</v>
      </c>
      <c r="C14577" s="45" t="s">
        <v>5892</v>
      </c>
      <c r="D14577" s="23" t="s">
        <v>977</v>
      </c>
      <c r="E14577" s="23" t="s">
        <v>4134</v>
      </c>
      <c r="F14577" s="40">
        <v>0.05</v>
      </c>
      <c r="G14577" s="25">
        <v>3623</v>
      </c>
      <c r="H14577" s="25">
        <v>181</v>
      </c>
      <c r="I14577" s="25"/>
      <c r="J14577" s="58" t="e">
        <f>HYPERLINK("#"&amp;"Insumos"&amp;"!A"&amp;MATCH($B14577,#REF!,0),"Ins "&amp;$B14577)</f>
        <v>#REF!</v>
      </c>
      <c r="M14577" s="220"/>
    </row>
    <row r="14578" spans="1:13" x14ac:dyDescent="0.2">
      <c r="A14578" s="35" t="s">
        <v>12833</v>
      </c>
      <c r="B14578" s="34" t="s">
        <v>4560</v>
      </c>
      <c r="C14578" s="45" t="s">
        <v>8792</v>
      </c>
      <c r="D14578" s="23" t="s">
        <v>5751</v>
      </c>
      <c r="E14578" s="23" t="s">
        <v>4138</v>
      </c>
      <c r="F14578" s="40">
        <v>5.0000000000000001E-3</v>
      </c>
      <c r="G14578" s="25">
        <v>126880</v>
      </c>
      <c r="H14578" s="25">
        <v>634</v>
      </c>
      <c r="I14578" s="25"/>
      <c r="J14578" s="58" t="e">
        <f>HYPERLINK("#"&amp;"Insumos"&amp;"!A"&amp;MATCH($B14578,#REF!,0),"Ins "&amp;$B14578)</f>
        <v>#REF!</v>
      </c>
      <c r="M14578" s="220"/>
    </row>
    <row r="14579" spans="1:13" x14ac:dyDescent="0.2">
      <c r="A14579" s="35" t="s">
        <v>12833</v>
      </c>
      <c r="B14579" s="34" t="s">
        <v>5007</v>
      </c>
      <c r="C14579" s="45" t="s">
        <v>720</v>
      </c>
      <c r="D14579" s="23" t="s">
        <v>5751</v>
      </c>
      <c r="E14579" s="23" t="s">
        <v>4134</v>
      </c>
      <c r="F14579" s="40">
        <v>0.1</v>
      </c>
      <c r="G14579" s="25">
        <v>1897</v>
      </c>
      <c r="H14579" s="25">
        <v>190</v>
      </c>
      <c r="I14579" s="25"/>
      <c r="J14579" s="58" t="e">
        <f>HYPERLINK("#"&amp;"Insumos"&amp;"!A"&amp;MATCH($B14579,#REF!,0),"Ins "&amp;$B14579)</f>
        <v>#REF!</v>
      </c>
      <c r="M14579" s="220"/>
    </row>
    <row r="14580" spans="1:13" ht="25.5" x14ac:dyDescent="0.2">
      <c r="A14580" s="35" t="s">
        <v>12833</v>
      </c>
      <c r="B14580" s="34" t="s">
        <v>5194</v>
      </c>
      <c r="C14580" s="45" t="s">
        <v>1219</v>
      </c>
      <c r="D14580" s="23" t="s">
        <v>5751</v>
      </c>
      <c r="E14580" s="23" t="s">
        <v>467</v>
      </c>
      <c r="F14580" s="40">
        <v>0.02</v>
      </c>
      <c r="G14580" s="25">
        <v>22500</v>
      </c>
      <c r="H14580" s="25">
        <v>450</v>
      </c>
      <c r="I14580" s="25"/>
      <c r="J14580" s="58" t="e">
        <f>HYPERLINK("#"&amp;"Insumos"&amp;"!A"&amp;MATCH($B14580,#REF!,0),"Ins "&amp;$B14580)</f>
        <v>#REF!</v>
      </c>
      <c r="M14580" s="220"/>
    </row>
    <row r="14581" spans="1:13" x14ac:dyDescent="0.2">
      <c r="A14581" s="35" t="s">
        <v>12833</v>
      </c>
      <c r="B14581" s="34" t="s">
        <v>12808</v>
      </c>
      <c r="C14581" s="45" t="s">
        <v>12835</v>
      </c>
      <c r="D14581" s="23" t="s">
        <v>5751</v>
      </c>
      <c r="E14581" s="23" t="s">
        <v>463</v>
      </c>
      <c r="F14581" s="40">
        <v>1.6666666666666666E-2</v>
      </c>
      <c r="G14581" s="25">
        <v>370000</v>
      </c>
      <c r="H14581" s="25">
        <v>6167</v>
      </c>
      <c r="I14581" s="25"/>
      <c r="J14581" s="58" t="e">
        <f>HYPERLINK("#"&amp;"Insumos"&amp;"!A"&amp;MATCH($B14581,#REF!,0),"Ins "&amp;$B14581)</f>
        <v>#REF!</v>
      </c>
      <c r="M14581" s="220"/>
    </row>
    <row r="14582" spans="1:13" ht="51" x14ac:dyDescent="0.2">
      <c r="A14582" s="36" t="s">
        <v>12836</v>
      </c>
      <c r="B14582" s="26" t="s">
        <v>6816</v>
      </c>
      <c r="C14582" s="79" t="s">
        <v>12837</v>
      </c>
      <c r="D14582" s="37" t="s">
        <v>5608</v>
      </c>
      <c r="E14582" s="37" t="s">
        <v>4134</v>
      </c>
      <c r="F14582" s="41"/>
      <c r="G14582" s="27"/>
      <c r="H14582" s="27"/>
      <c r="I14582" s="27">
        <v>135533</v>
      </c>
      <c r="M14582" s="220">
        <f t="shared" si="227"/>
        <v>177494</v>
      </c>
    </row>
    <row r="14583" spans="1:13" x14ac:dyDescent="0.2">
      <c r="A14583" s="35" t="s">
        <v>12836</v>
      </c>
      <c r="B14583" s="1" t="s">
        <v>217</v>
      </c>
      <c r="C14583" s="45" t="s">
        <v>1018</v>
      </c>
      <c r="D14583" s="23" t="s">
        <v>5734</v>
      </c>
      <c r="E14583" s="23" t="s">
        <v>4141</v>
      </c>
      <c r="F14583" s="40">
        <v>0.7</v>
      </c>
      <c r="G14583" s="25">
        <v>57752</v>
      </c>
      <c r="H14583" s="25">
        <v>40426</v>
      </c>
      <c r="I14583" s="25"/>
      <c r="J14583" s="58" t="e">
        <f>HYPERLINK("#"&amp;"Insumos"&amp;"!A"&amp;MATCH($B14583,#REF!,0),"Ins "&amp;$B14583)</f>
        <v>#REF!</v>
      </c>
      <c r="L14583" s="47"/>
      <c r="M14583" s="220"/>
    </row>
    <row r="14584" spans="1:13" ht="25.5" x14ac:dyDescent="0.2">
      <c r="A14584" s="35" t="s">
        <v>12836</v>
      </c>
      <c r="B14584" s="34" t="s">
        <v>597</v>
      </c>
      <c r="C14584" s="45" t="s">
        <v>8738</v>
      </c>
      <c r="D14584" s="23" t="s">
        <v>5534</v>
      </c>
      <c r="E14584" s="23" t="s">
        <v>8737</v>
      </c>
      <c r="F14584" s="40">
        <v>6.3E-2</v>
      </c>
      <c r="G14584" s="25">
        <v>17302</v>
      </c>
      <c r="H14584" s="25">
        <v>1090</v>
      </c>
      <c r="I14584" s="25"/>
      <c r="J14584" s="58" t="e">
        <f>HYPERLINK("#"&amp;"Insumos"&amp;"!A"&amp;MATCH($B14584,#REF!,0),"Ins "&amp;$B14584)</f>
        <v>#REF!</v>
      </c>
      <c r="L14584" s="47"/>
      <c r="M14584" s="220"/>
    </row>
    <row r="14585" spans="1:13" x14ac:dyDescent="0.2">
      <c r="A14585" s="35" t="s">
        <v>12836</v>
      </c>
      <c r="B14585" s="34" t="s">
        <v>263</v>
      </c>
      <c r="C14585" s="45" t="s">
        <v>696</v>
      </c>
      <c r="D14585" s="23" t="s">
        <v>5534</v>
      </c>
      <c r="E14585" s="23" t="s">
        <v>4140</v>
      </c>
      <c r="F14585" s="40">
        <v>0.01</v>
      </c>
      <c r="G14585" s="25">
        <v>187426</v>
      </c>
      <c r="H14585" s="25">
        <v>1874</v>
      </c>
      <c r="I14585" s="25"/>
      <c r="J14585" s="58" t="e">
        <f>HYPERLINK("#"&amp;"Insumos"&amp;"!A"&amp;MATCH($B14585,#REF!,0),"Ins "&amp;$B14585)</f>
        <v>#REF!</v>
      </c>
      <c r="M14585" s="220"/>
    </row>
    <row r="14586" spans="1:13" x14ac:dyDescent="0.2">
      <c r="A14586" s="35" t="s">
        <v>12836</v>
      </c>
      <c r="B14586" s="34" t="s">
        <v>254</v>
      </c>
      <c r="C14586" s="45" t="s">
        <v>751</v>
      </c>
      <c r="D14586" s="23" t="s">
        <v>5534</v>
      </c>
      <c r="E14586" s="23" t="s">
        <v>4141</v>
      </c>
      <c r="F14586" s="40">
        <v>0.15</v>
      </c>
      <c r="G14586" s="25">
        <v>46854</v>
      </c>
      <c r="H14586" s="25">
        <v>7028</v>
      </c>
      <c r="I14586" s="25"/>
      <c r="J14586" s="58" t="e">
        <f>HYPERLINK("#"&amp;"Insumos"&amp;"!A"&amp;MATCH($B14586,#REF!,0),"Ins "&amp;$B14586)</f>
        <v>#REF!</v>
      </c>
      <c r="M14586" s="220"/>
    </row>
    <row r="14587" spans="1:13" x14ac:dyDescent="0.2">
      <c r="A14587" s="35" t="s">
        <v>12836</v>
      </c>
      <c r="B14587" s="34" t="s">
        <v>146</v>
      </c>
      <c r="C14587" s="45" t="s">
        <v>1723</v>
      </c>
      <c r="D14587" s="23" t="s">
        <v>5534</v>
      </c>
      <c r="E14587" s="23" t="s">
        <v>4141</v>
      </c>
      <c r="F14587" s="40">
        <v>0.1</v>
      </c>
      <c r="G14587" s="25">
        <v>65223</v>
      </c>
      <c r="H14587" s="25">
        <v>6522</v>
      </c>
      <c r="I14587" s="25"/>
      <c r="J14587" s="58" t="e">
        <f>HYPERLINK("#"&amp;"Insumos"&amp;"!A"&amp;MATCH($B14587,#REF!,0),"Ins "&amp;$B14587)</f>
        <v>#REF!</v>
      </c>
      <c r="M14587" s="220"/>
    </row>
    <row r="14588" spans="1:13" x14ac:dyDescent="0.2">
      <c r="A14588" s="35" t="s">
        <v>12836</v>
      </c>
      <c r="B14588" s="1" t="s">
        <v>5533</v>
      </c>
      <c r="C14588" s="45" t="s">
        <v>5892</v>
      </c>
      <c r="D14588" s="23" t="s">
        <v>977</v>
      </c>
      <c r="E14588" s="23" t="s">
        <v>4134</v>
      </c>
      <c r="F14588" s="40">
        <v>0.5</v>
      </c>
      <c r="G14588" s="25">
        <v>3623</v>
      </c>
      <c r="H14588" s="25">
        <v>1812</v>
      </c>
      <c r="I14588" s="25"/>
      <c r="J14588" s="58" t="e">
        <f>HYPERLINK("#"&amp;"Insumos"&amp;"!A"&amp;MATCH($B14588,#REF!,0),"Ins "&amp;$B14588)</f>
        <v>#REF!</v>
      </c>
      <c r="M14588" s="220"/>
    </row>
    <row r="14589" spans="1:13" x14ac:dyDescent="0.2">
      <c r="A14589" s="35" t="s">
        <v>12836</v>
      </c>
      <c r="B14589" s="34" t="s">
        <v>4560</v>
      </c>
      <c r="C14589" s="45" t="s">
        <v>8792</v>
      </c>
      <c r="D14589" s="23" t="s">
        <v>5751</v>
      </c>
      <c r="E14589" s="23" t="s">
        <v>4138</v>
      </c>
      <c r="F14589" s="40">
        <v>3.3000000000000002E-2</v>
      </c>
      <c r="G14589" s="25">
        <v>126880</v>
      </c>
      <c r="H14589" s="25">
        <v>4187</v>
      </c>
      <c r="I14589" s="25"/>
      <c r="J14589" s="58" t="e">
        <f>HYPERLINK("#"&amp;"Insumos"&amp;"!A"&amp;MATCH($B14589,#REF!,0),"Ins "&amp;$B14589)</f>
        <v>#REF!</v>
      </c>
      <c r="M14589" s="220"/>
    </row>
    <row r="14590" spans="1:13" x14ac:dyDescent="0.2">
      <c r="A14590" s="35" t="s">
        <v>12836</v>
      </c>
      <c r="B14590" s="34" t="s">
        <v>5007</v>
      </c>
      <c r="C14590" s="45" t="s">
        <v>720</v>
      </c>
      <c r="D14590" s="23" t="s">
        <v>5751</v>
      </c>
      <c r="E14590" s="23" t="s">
        <v>4134</v>
      </c>
      <c r="F14590" s="40">
        <v>0.2</v>
      </c>
      <c r="G14590" s="25">
        <v>1897</v>
      </c>
      <c r="H14590" s="25">
        <v>379</v>
      </c>
      <c r="I14590" s="25"/>
      <c r="J14590" s="58" t="e">
        <f>HYPERLINK("#"&amp;"Insumos"&amp;"!A"&amp;MATCH($B14590,#REF!,0),"Ins "&amp;$B14590)</f>
        <v>#REF!</v>
      </c>
      <c r="M14590" s="220"/>
    </row>
    <row r="14591" spans="1:13" ht="25.5" x14ac:dyDescent="0.2">
      <c r="A14591" s="35" t="s">
        <v>12836</v>
      </c>
      <c r="B14591" s="34" t="s">
        <v>5194</v>
      </c>
      <c r="C14591" s="45" t="s">
        <v>1219</v>
      </c>
      <c r="D14591" s="23" t="s">
        <v>5751</v>
      </c>
      <c r="E14591" s="23" t="s">
        <v>467</v>
      </c>
      <c r="F14591" s="40">
        <v>0.2</v>
      </c>
      <c r="G14591" s="25">
        <v>22500</v>
      </c>
      <c r="H14591" s="25">
        <v>4500</v>
      </c>
      <c r="I14591" s="25"/>
      <c r="J14591" s="58" t="e">
        <f>HYPERLINK("#"&amp;"Insumos"&amp;"!A"&amp;MATCH($B14591,#REF!,0),"Ins "&amp;$B14591)</f>
        <v>#REF!</v>
      </c>
      <c r="M14591" s="220"/>
    </row>
    <row r="14592" spans="1:13" x14ac:dyDescent="0.2">
      <c r="A14592" s="35" t="s">
        <v>12836</v>
      </c>
      <c r="B14592" s="34" t="s">
        <v>12537</v>
      </c>
      <c r="C14592" s="45" t="s">
        <v>12539</v>
      </c>
      <c r="D14592" s="23" t="s">
        <v>5751</v>
      </c>
      <c r="E14592" s="23" t="s">
        <v>463</v>
      </c>
      <c r="F14592" s="40">
        <v>0.14499999999999999</v>
      </c>
      <c r="G14592" s="25">
        <v>467000</v>
      </c>
      <c r="H14592" s="25">
        <v>67715</v>
      </c>
      <c r="I14592" s="25"/>
      <c r="J14592" s="58" t="e">
        <f>HYPERLINK("#"&amp;"Insumos"&amp;"!A"&amp;MATCH($B14592,#REF!,0),"Ins "&amp;$B14592)</f>
        <v>#REF!</v>
      </c>
      <c r="M14592" s="220"/>
    </row>
    <row r="14593" spans="1:13" s="176" customFormat="1" ht="40.15" customHeight="1" x14ac:dyDescent="0.2">
      <c r="A14593" s="170" t="s">
        <v>4109</v>
      </c>
      <c r="B14593" s="171"/>
      <c r="C14593" s="172" t="s">
        <v>147</v>
      </c>
      <c r="D14593" s="173" t="s">
        <v>5607</v>
      </c>
      <c r="E14593" s="173"/>
      <c r="F14593" s="174"/>
      <c r="G14593" s="175"/>
      <c r="H14593" s="175"/>
      <c r="I14593" s="175"/>
      <c r="M14593" s="220"/>
    </row>
    <row r="14594" spans="1:13" ht="38.25" x14ac:dyDescent="0.2">
      <c r="A14594" s="36" t="s">
        <v>3282</v>
      </c>
      <c r="B14594" s="26" t="s">
        <v>6816</v>
      </c>
      <c r="C14594" s="79" t="s">
        <v>1986</v>
      </c>
      <c r="D14594" s="37" t="s">
        <v>5608</v>
      </c>
      <c r="E14594" s="37" t="s">
        <v>4134</v>
      </c>
      <c r="F14594" s="41"/>
      <c r="G14594" s="27"/>
      <c r="H14594" s="27"/>
      <c r="I14594" s="27">
        <v>144720</v>
      </c>
      <c r="M14594" s="220">
        <f t="shared" si="227"/>
        <v>189525</v>
      </c>
    </row>
    <row r="14595" spans="1:13" x14ac:dyDescent="0.2">
      <c r="A14595" s="35" t="s">
        <v>3282</v>
      </c>
      <c r="B14595" s="1" t="s">
        <v>5575</v>
      </c>
      <c r="C14595" s="45" t="s">
        <v>974</v>
      </c>
      <c r="D14595" s="23" t="s">
        <v>5734</v>
      </c>
      <c r="E14595" s="23" t="s">
        <v>4141</v>
      </c>
      <c r="F14595" s="40">
        <v>2</v>
      </c>
      <c r="G14595" s="25">
        <v>41004</v>
      </c>
      <c r="H14595" s="25">
        <v>82008</v>
      </c>
      <c r="I14595" s="25"/>
      <c r="J14595" s="58" t="e">
        <f>HYPERLINK("#"&amp;"Insumos"&amp;"!A"&amp;MATCH($B14595,#REF!,0),"Ins "&amp;$B14595)</f>
        <v>#REF!</v>
      </c>
      <c r="M14595" s="220"/>
    </row>
    <row r="14596" spans="1:13" x14ac:dyDescent="0.2">
      <c r="A14596" s="35" t="s">
        <v>3282</v>
      </c>
      <c r="B14596" s="1" t="s">
        <v>263</v>
      </c>
      <c r="C14596" s="45" t="s">
        <v>696</v>
      </c>
      <c r="D14596" s="23" t="s">
        <v>5534</v>
      </c>
      <c r="E14596" s="23" t="s">
        <v>4140</v>
      </c>
      <c r="F14596" s="40">
        <v>5.7999999999999996E-3</v>
      </c>
      <c r="G14596" s="25">
        <v>187426</v>
      </c>
      <c r="H14596" s="25">
        <v>1087</v>
      </c>
      <c r="I14596" s="25"/>
      <c r="J14596" s="58" t="e">
        <f>HYPERLINK("#"&amp;"Insumos"&amp;"!A"&amp;MATCH($B14596,#REF!,0),"Ins "&amp;$B14596)</f>
        <v>#REF!</v>
      </c>
      <c r="M14596" s="220"/>
    </row>
    <row r="14597" spans="1:13" x14ac:dyDescent="0.2">
      <c r="A14597" s="35" t="s">
        <v>3282</v>
      </c>
      <c r="B14597" s="1" t="s">
        <v>5533</v>
      </c>
      <c r="C14597" s="45" t="s">
        <v>5892</v>
      </c>
      <c r="D14597" s="23" t="s">
        <v>977</v>
      </c>
      <c r="E14597" s="23" t="s">
        <v>4134</v>
      </c>
      <c r="F14597" s="40">
        <v>0.02</v>
      </c>
      <c r="G14597" s="25">
        <v>3623</v>
      </c>
      <c r="H14597" s="25">
        <v>72</v>
      </c>
      <c r="I14597" s="25"/>
      <c r="J14597" s="58" t="e">
        <f>HYPERLINK("#"&amp;"Insumos"&amp;"!A"&amp;MATCH($B14597,#REF!,0),"Ins "&amp;$B14597)</f>
        <v>#REF!</v>
      </c>
      <c r="M14597" s="220"/>
    </row>
    <row r="14598" spans="1:13" x14ac:dyDescent="0.2">
      <c r="A14598" s="35" t="s">
        <v>3282</v>
      </c>
      <c r="B14598" s="1" t="s">
        <v>5007</v>
      </c>
      <c r="C14598" s="45" t="s">
        <v>720</v>
      </c>
      <c r="D14598" s="23" t="s">
        <v>5751</v>
      </c>
      <c r="E14598" s="23" t="s">
        <v>4134</v>
      </c>
      <c r="F14598" s="40">
        <v>2.5</v>
      </c>
      <c r="G14598" s="25">
        <v>1897</v>
      </c>
      <c r="H14598" s="25">
        <v>4743</v>
      </c>
      <c r="I14598" s="25"/>
      <c r="J14598" s="58" t="e">
        <f>HYPERLINK("#"&amp;"Insumos"&amp;"!A"&amp;MATCH($B14598,#REF!,0),"Ins "&amp;$B14598)</f>
        <v>#REF!</v>
      </c>
      <c r="M14598" s="220"/>
    </row>
    <row r="14599" spans="1:13" ht="25.5" x14ac:dyDescent="0.2">
      <c r="A14599" s="35" t="s">
        <v>3282</v>
      </c>
      <c r="B14599" s="1" t="s">
        <v>5360</v>
      </c>
      <c r="C14599" s="45" t="s">
        <v>1154</v>
      </c>
      <c r="D14599" s="23" t="s">
        <v>5751</v>
      </c>
      <c r="E14599" s="23" t="s">
        <v>4134</v>
      </c>
      <c r="F14599" s="40">
        <v>1</v>
      </c>
      <c r="G14599" s="25">
        <v>56810</v>
      </c>
      <c r="H14599" s="25">
        <v>56810</v>
      </c>
      <c r="I14599" s="25"/>
      <c r="J14599" s="58" t="e">
        <f>HYPERLINK("#"&amp;"Insumos"&amp;"!A"&amp;MATCH($B14599,#REF!,0),"Ins "&amp;$B14599)</f>
        <v>#REF!</v>
      </c>
      <c r="M14599" s="220"/>
    </row>
    <row r="14600" spans="1:13" ht="38.25" x14ac:dyDescent="0.2">
      <c r="A14600" s="36" t="s">
        <v>3283</v>
      </c>
      <c r="B14600" s="26" t="s">
        <v>6816</v>
      </c>
      <c r="C14600" s="79" t="s">
        <v>1994</v>
      </c>
      <c r="D14600" s="37" t="s">
        <v>5608</v>
      </c>
      <c r="E14600" s="37" t="s">
        <v>4134</v>
      </c>
      <c r="F14600" s="41"/>
      <c r="G14600" s="27"/>
      <c r="H14600" s="27"/>
      <c r="I14600" s="27">
        <v>144720</v>
      </c>
      <c r="M14600" s="220">
        <f t="shared" ref="M14600:M14655" si="228">ROUND(I14600*(1+$L$2),0)</f>
        <v>189525</v>
      </c>
    </row>
    <row r="14601" spans="1:13" x14ac:dyDescent="0.2">
      <c r="A14601" s="35" t="s">
        <v>3283</v>
      </c>
      <c r="B14601" s="1" t="s">
        <v>5575</v>
      </c>
      <c r="C14601" s="45" t="s">
        <v>974</v>
      </c>
      <c r="D14601" s="23" t="s">
        <v>5734</v>
      </c>
      <c r="E14601" s="23" t="s">
        <v>4141</v>
      </c>
      <c r="F14601" s="40">
        <v>2</v>
      </c>
      <c r="G14601" s="25">
        <v>41004</v>
      </c>
      <c r="H14601" s="25">
        <v>82008</v>
      </c>
      <c r="I14601" s="25"/>
      <c r="J14601" s="58" t="e">
        <f>HYPERLINK("#"&amp;"Insumos"&amp;"!A"&amp;MATCH($B14601,#REF!,0),"Ins "&amp;$B14601)</f>
        <v>#REF!</v>
      </c>
      <c r="M14601" s="220"/>
    </row>
    <row r="14602" spans="1:13" x14ac:dyDescent="0.2">
      <c r="A14602" s="35" t="s">
        <v>3283</v>
      </c>
      <c r="B14602" s="1" t="s">
        <v>263</v>
      </c>
      <c r="C14602" s="45" t="s">
        <v>696</v>
      </c>
      <c r="D14602" s="23" t="s">
        <v>5534</v>
      </c>
      <c r="E14602" s="23" t="s">
        <v>4140</v>
      </c>
      <c r="F14602" s="40">
        <v>5.7999999999999996E-3</v>
      </c>
      <c r="G14602" s="25">
        <v>187426</v>
      </c>
      <c r="H14602" s="25">
        <v>1087</v>
      </c>
      <c r="I14602" s="25"/>
      <c r="J14602" s="58" t="e">
        <f>HYPERLINK("#"&amp;"Insumos"&amp;"!A"&amp;MATCH($B14602,#REF!,0),"Ins "&amp;$B14602)</f>
        <v>#REF!</v>
      </c>
      <c r="M14602" s="220"/>
    </row>
    <row r="14603" spans="1:13" x14ac:dyDescent="0.2">
      <c r="A14603" s="35" t="s">
        <v>3283</v>
      </c>
      <c r="B14603" s="1" t="s">
        <v>5533</v>
      </c>
      <c r="C14603" s="45" t="s">
        <v>5892</v>
      </c>
      <c r="D14603" s="23" t="s">
        <v>977</v>
      </c>
      <c r="E14603" s="23" t="s">
        <v>4134</v>
      </c>
      <c r="F14603" s="40">
        <v>0.02</v>
      </c>
      <c r="G14603" s="25">
        <v>3623</v>
      </c>
      <c r="H14603" s="25">
        <v>72</v>
      </c>
      <c r="I14603" s="25"/>
      <c r="J14603" s="58" t="e">
        <f>HYPERLINK("#"&amp;"Insumos"&amp;"!A"&amp;MATCH($B14603,#REF!,0),"Ins "&amp;$B14603)</f>
        <v>#REF!</v>
      </c>
      <c r="M14603" s="220"/>
    </row>
    <row r="14604" spans="1:13" x14ac:dyDescent="0.2">
      <c r="A14604" s="35" t="s">
        <v>3283</v>
      </c>
      <c r="B14604" s="1" t="s">
        <v>5007</v>
      </c>
      <c r="C14604" s="45" t="s">
        <v>720</v>
      </c>
      <c r="D14604" s="23" t="s">
        <v>5751</v>
      </c>
      <c r="E14604" s="23" t="s">
        <v>4134</v>
      </c>
      <c r="F14604" s="40">
        <v>2.5</v>
      </c>
      <c r="G14604" s="25">
        <v>1897</v>
      </c>
      <c r="H14604" s="25">
        <v>4743</v>
      </c>
      <c r="I14604" s="25"/>
      <c r="J14604" s="58" t="e">
        <f>HYPERLINK("#"&amp;"Insumos"&amp;"!A"&amp;MATCH($B14604,#REF!,0),"Ins "&amp;$B14604)</f>
        <v>#REF!</v>
      </c>
      <c r="M14604" s="220"/>
    </row>
    <row r="14605" spans="1:13" ht="25.5" x14ac:dyDescent="0.2">
      <c r="A14605" s="35" t="s">
        <v>3283</v>
      </c>
      <c r="B14605" s="1" t="s">
        <v>5359</v>
      </c>
      <c r="C14605" s="45" t="s">
        <v>1153</v>
      </c>
      <c r="D14605" s="23" t="s">
        <v>5751</v>
      </c>
      <c r="E14605" s="23" t="s">
        <v>4134</v>
      </c>
      <c r="F14605" s="40">
        <v>1</v>
      </c>
      <c r="G14605" s="25">
        <v>56810</v>
      </c>
      <c r="H14605" s="25">
        <v>56810</v>
      </c>
      <c r="I14605" s="25"/>
      <c r="J14605" s="58" t="e">
        <f>HYPERLINK("#"&amp;"Insumos"&amp;"!A"&amp;MATCH($B14605,#REF!,0),"Ins "&amp;$B14605)</f>
        <v>#REF!</v>
      </c>
      <c r="M14605" s="220"/>
    </row>
    <row r="14606" spans="1:13" ht="38.25" x14ac:dyDescent="0.2">
      <c r="A14606" s="36" t="s">
        <v>3284</v>
      </c>
      <c r="B14606" s="26" t="s">
        <v>6816</v>
      </c>
      <c r="C14606" s="79" t="s">
        <v>1987</v>
      </c>
      <c r="D14606" s="37" t="s">
        <v>5608</v>
      </c>
      <c r="E14606" s="37" t="s">
        <v>4134</v>
      </c>
      <c r="F14606" s="41"/>
      <c r="G14606" s="27"/>
      <c r="H14606" s="27"/>
      <c r="I14606" s="27">
        <v>176219</v>
      </c>
      <c r="M14606" s="220">
        <f t="shared" si="228"/>
        <v>230776</v>
      </c>
    </row>
    <row r="14607" spans="1:13" x14ac:dyDescent="0.2">
      <c r="A14607" s="35" t="s">
        <v>3284</v>
      </c>
      <c r="B14607" s="1" t="s">
        <v>5575</v>
      </c>
      <c r="C14607" s="45" t="s">
        <v>974</v>
      </c>
      <c r="D14607" s="23" t="s">
        <v>5734</v>
      </c>
      <c r="E14607" s="23" t="s">
        <v>4141</v>
      </c>
      <c r="F14607" s="40">
        <v>2</v>
      </c>
      <c r="G14607" s="25">
        <v>41004</v>
      </c>
      <c r="H14607" s="25">
        <v>82008</v>
      </c>
      <c r="I14607" s="25"/>
      <c r="J14607" s="58" t="e">
        <f>HYPERLINK("#"&amp;"Insumos"&amp;"!A"&amp;MATCH($B14607,#REF!,0),"Ins "&amp;$B14607)</f>
        <v>#REF!</v>
      </c>
      <c r="M14607" s="220"/>
    </row>
    <row r="14608" spans="1:13" x14ac:dyDescent="0.2">
      <c r="A14608" s="35" t="s">
        <v>3284</v>
      </c>
      <c r="B14608" s="1" t="s">
        <v>263</v>
      </c>
      <c r="C14608" s="45" t="s">
        <v>696</v>
      </c>
      <c r="D14608" s="23" t="s">
        <v>5534</v>
      </c>
      <c r="E14608" s="23" t="s">
        <v>4140</v>
      </c>
      <c r="F14608" s="40">
        <v>8.9999999999999993E-3</v>
      </c>
      <c r="G14608" s="25">
        <v>187426</v>
      </c>
      <c r="H14608" s="25">
        <v>1687</v>
      </c>
      <c r="I14608" s="25"/>
      <c r="J14608" s="58" t="e">
        <f>HYPERLINK("#"&amp;"Insumos"&amp;"!A"&amp;MATCH($B14608,#REF!,0),"Ins "&amp;$B14608)</f>
        <v>#REF!</v>
      </c>
      <c r="M14608" s="220"/>
    </row>
    <row r="14609" spans="1:13" x14ac:dyDescent="0.2">
      <c r="A14609" s="35" t="s">
        <v>3284</v>
      </c>
      <c r="B14609" s="1" t="s">
        <v>5533</v>
      </c>
      <c r="C14609" s="45" t="s">
        <v>5892</v>
      </c>
      <c r="D14609" s="23" t="s">
        <v>977</v>
      </c>
      <c r="E14609" s="23" t="s">
        <v>4134</v>
      </c>
      <c r="F14609" s="40">
        <v>0.02</v>
      </c>
      <c r="G14609" s="25">
        <v>3623</v>
      </c>
      <c r="H14609" s="25">
        <v>72</v>
      </c>
      <c r="I14609" s="25"/>
      <c r="J14609" s="58" t="e">
        <f>HYPERLINK("#"&amp;"Insumos"&amp;"!A"&amp;MATCH($B14609,#REF!,0),"Ins "&amp;$B14609)</f>
        <v>#REF!</v>
      </c>
      <c r="M14609" s="220"/>
    </row>
    <row r="14610" spans="1:13" x14ac:dyDescent="0.2">
      <c r="A14610" s="35" t="s">
        <v>3284</v>
      </c>
      <c r="B14610" s="1" t="s">
        <v>5007</v>
      </c>
      <c r="C14610" s="45" t="s">
        <v>720</v>
      </c>
      <c r="D14610" s="23" t="s">
        <v>5751</v>
      </c>
      <c r="E14610" s="23" t="s">
        <v>4134</v>
      </c>
      <c r="F14610" s="40">
        <v>2.5</v>
      </c>
      <c r="G14610" s="25">
        <v>1897</v>
      </c>
      <c r="H14610" s="25">
        <v>4743</v>
      </c>
      <c r="I14610" s="25"/>
      <c r="J14610" s="58" t="e">
        <f>HYPERLINK("#"&amp;"Insumos"&amp;"!A"&amp;MATCH($B14610,#REF!,0),"Ins "&amp;$B14610)</f>
        <v>#REF!</v>
      </c>
      <c r="M14610" s="220"/>
    </row>
    <row r="14611" spans="1:13" ht="25.5" x14ac:dyDescent="0.2">
      <c r="A14611" s="35" t="s">
        <v>3284</v>
      </c>
      <c r="B14611" s="1" t="s">
        <v>5361</v>
      </c>
      <c r="C14611" s="45" t="s">
        <v>1155</v>
      </c>
      <c r="D14611" s="23" t="s">
        <v>5751</v>
      </c>
      <c r="E14611" s="23" t="s">
        <v>4134</v>
      </c>
      <c r="F14611" s="40">
        <v>1</v>
      </c>
      <c r="G14611" s="25">
        <v>87709</v>
      </c>
      <c r="H14611" s="25">
        <v>87709</v>
      </c>
      <c r="I14611" s="25"/>
      <c r="J14611" s="58" t="e">
        <f>HYPERLINK("#"&amp;"Insumos"&amp;"!A"&amp;MATCH($B14611,#REF!,0),"Ins "&amp;$B14611)</f>
        <v>#REF!</v>
      </c>
      <c r="M14611" s="220"/>
    </row>
    <row r="14612" spans="1:13" ht="38.25" x14ac:dyDescent="0.2">
      <c r="A14612" s="36" t="s">
        <v>3285</v>
      </c>
      <c r="B14612" s="26" t="s">
        <v>6816</v>
      </c>
      <c r="C14612" s="79" t="s">
        <v>1988</v>
      </c>
      <c r="D14612" s="37" t="s">
        <v>5608</v>
      </c>
      <c r="E14612" s="37" t="s">
        <v>4134</v>
      </c>
      <c r="F14612" s="41"/>
      <c r="G14612" s="27"/>
      <c r="H14612" s="27"/>
      <c r="I14612" s="27">
        <v>225645</v>
      </c>
      <c r="M14612" s="220">
        <f t="shared" si="228"/>
        <v>295505</v>
      </c>
    </row>
    <row r="14613" spans="1:13" x14ac:dyDescent="0.2">
      <c r="A14613" s="35" t="s">
        <v>3285</v>
      </c>
      <c r="B14613" s="1" t="s">
        <v>5575</v>
      </c>
      <c r="C14613" s="45" t="s">
        <v>974</v>
      </c>
      <c r="D14613" s="23" t="s">
        <v>5734</v>
      </c>
      <c r="E14613" s="23" t="s">
        <v>4141</v>
      </c>
      <c r="F14613" s="40">
        <v>2</v>
      </c>
      <c r="G14613" s="25">
        <v>41004</v>
      </c>
      <c r="H14613" s="25">
        <v>82008</v>
      </c>
      <c r="I14613" s="25"/>
      <c r="J14613" s="58" t="e">
        <f>HYPERLINK("#"&amp;"Insumos"&amp;"!A"&amp;MATCH($B14613,#REF!,0),"Ins "&amp;$B14613)</f>
        <v>#REF!</v>
      </c>
      <c r="M14613" s="220"/>
    </row>
    <row r="14614" spans="1:13" x14ac:dyDescent="0.2">
      <c r="A14614" s="35" t="s">
        <v>3285</v>
      </c>
      <c r="B14614" s="1" t="s">
        <v>263</v>
      </c>
      <c r="C14614" s="45" t="s">
        <v>696</v>
      </c>
      <c r="D14614" s="23" t="s">
        <v>5534</v>
      </c>
      <c r="E14614" s="23" t="s">
        <v>4140</v>
      </c>
      <c r="F14614" s="40">
        <v>1.4E-2</v>
      </c>
      <c r="G14614" s="25">
        <v>187426</v>
      </c>
      <c r="H14614" s="25">
        <v>2624</v>
      </c>
      <c r="I14614" s="25"/>
      <c r="J14614" s="58" t="e">
        <f>HYPERLINK("#"&amp;"Insumos"&amp;"!A"&amp;MATCH($B14614,#REF!,0),"Ins "&amp;$B14614)</f>
        <v>#REF!</v>
      </c>
      <c r="M14614" s="220"/>
    </row>
    <row r="14615" spans="1:13" x14ac:dyDescent="0.2">
      <c r="A14615" s="35" t="s">
        <v>3285</v>
      </c>
      <c r="B14615" s="1" t="s">
        <v>5533</v>
      </c>
      <c r="C14615" s="45" t="s">
        <v>5892</v>
      </c>
      <c r="D14615" s="23" t="s">
        <v>977</v>
      </c>
      <c r="E14615" s="23" t="s">
        <v>4134</v>
      </c>
      <c r="F14615" s="40">
        <v>0.02</v>
      </c>
      <c r="G14615" s="25">
        <v>3623</v>
      </c>
      <c r="H14615" s="25">
        <v>72</v>
      </c>
      <c r="I14615" s="25"/>
      <c r="J14615" s="58" t="e">
        <f>HYPERLINK("#"&amp;"Insumos"&amp;"!A"&amp;MATCH($B14615,#REF!,0),"Ins "&amp;$B14615)</f>
        <v>#REF!</v>
      </c>
      <c r="M14615" s="220"/>
    </row>
    <row r="14616" spans="1:13" x14ac:dyDescent="0.2">
      <c r="A14616" s="35" t="s">
        <v>3285</v>
      </c>
      <c r="B14616" s="1" t="s">
        <v>5007</v>
      </c>
      <c r="C14616" s="45" t="s">
        <v>720</v>
      </c>
      <c r="D14616" s="23" t="s">
        <v>5751</v>
      </c>
      <c r="E14616" s="23" t="s">
        <v>4134</v>
      </c>
      <c r="F14616" s="40">
        <v>2.5</v>
      </c>
      <c r="G14616" s="25">
        <v>1897</v>
      </c>
      <c r="H14616" s="25">
        <v>4743</v>
      </c>
      <c r="I14616" s="25"/>
      <c r="J14616" s="58" t="e">
        <f>HYPERLINK("#"&amp;"Insumos"&amp;"!A"&amp;MATCH($B14616,#REF!,0),"Ins "&amp;$B14616)</f>
        <v>#REF!</v>
      </c>
      <c r="M14616" s="220"/>
    </row>
    <row r="14617" spans="1:13" ht="25.5" x14ac:dyDescent="0.2">
      <c r="A14617" s="35" t="s">
        <v>3285</v>
      </c>
      <c r="B14617" s="1" t="s">
        <v>5365</v>
      </c>
      <c r="C14617" s="45" t="s">
        <v>1159</v>
      </c>
      <c r="D14617" s="23" t="s">
        <v>5751</v>
      </c>
      <c r="E14617" s="23" t="s">
        <v>4134</v>
      </c>
      <c r="F14617" s="40">
        <v>1</v>
      </c>
      <c r="G14617" s="25">
        <v>136198</v>
      </c>
      <c r="H14617" s="25">
        <v>136198</v>
      </c>
      <c r="I14617" s="25"/>
      <c r="J14617" s="58" t="e">
        <f>HYPERLINK("#"&amp;"Insumos"&amp;"!A"&amp;MATCH($B14617,#REF!,0),"Ins "&amp;$B14617)</f>
        <v>#REF!</v>
      </c>
      <c r="M14617" s="220"/>
    </row>
    <row r="14618" spans="1:13" ht="38.25" x14ac:dyDescent="0.2">
      <c r="A14618" s="36" t="s">
        <v>3286</v>
      </c>
      <c r="B14618" s="26" t="s">
        <v>6816</v>
      </c>
      <c r="C14618" s="79" t="s">
        <v>1995</v>
      </c>
      <c r="D14618" s="37" t="s">
        <v>5608</v>
      </c>
      <c r="E14618" s="37" t="s">
        <v>4134</v>
      </c>
      <c r="F14618" s="41"/>
      <c r="G14618" s="27"/>
      <c r="H14618" s="27"/>
      <c r="I14618" s="27">
        <v>254969</v>
      </c>
      <c r="M14618" s="220">
        <f t="shared" si="228"/>
        <v>333907</v>
      </c>
    </row>
    <row r="14619" spans="1:13" x14ac:dyDescent="0.2">
      <c r="A14619" s="35" t="s">
        <v>3286</v>
      </c>
      <c r="B14619" s="1" t="s">
        <v>5575</v>
      </c>
      <c r="C14619" s="45" t="s">
        <v>974</v>
      </c>
      <c r="D14619" s="23" t="s">
        <v>5734</v>
      </c>
      <c r="E14619" s="23" t="s">
        <v>4141</v>
      </c>
      <c r="F14619" s="40">
        <v>2</v>
      </c>
      <c r="G14619" s="25">
        <v>41004</v>
      </c>
      <c r="H14619" s="25">
        <v>82008</v>
      </c>
      <c r="I14619" s="25"/>
      <c r="J14619" s="58" t="e">
        <f>HYPERLINK("#"&amp;"Insumos"&amp;"!A"&amp;MATCH($B14619,#REF!,0),"Ins "&amp;$B14619)</f>
        <v>#REF!</v>
      </c>
      <c r="M14619" s="220"/>
    </row>
    <row r="14620" spans="1:13" x14ac:dyDescent="0.2">
      <c r="A14620" s="35" t="s">
        <v>3286</v>
      </c>
      <c r="B14620" s="1" t="s">
        <v>263</v>
      </c>
      <c r="C14620" s="45" t="s">
        <v>696</v>
      </c>
      <c r="D14620" s="23" t="s">
        <v>5534</v>
      </c>
      <c r="E14620" s="23" t="s">
        <v>4140</v>
      </c>
      <c r="F14620" s="40">
        <v>1.7000000000000001E-2</v>
      </c>
      <c r="G14620" s="25">
        <v>187426</v>
      </c>
      <c r="H14620" s="25">
        <v>3186</v>
      </c>
      <c r="I14620" s="25"/>
      <c r="J14620" s="58" t="e">
        <f>HYPERLINK("#"&amp;"Insumos"&amp;"!A"&amp;MATCH($B14620,#REF!,0),"Ins "&amp;$B14620)</f>
        <v>#REF!</v>
      </c>
      <c r="M14620" s="220"/>
    </row>
    <row r="14621" spans="1:13" x14ac:dyDescent="0.2">
      <c r="A14621" s="35" t="s">
        <v>3286</v>
      </c>
      <c r="B14621" s="1" t="s">
        <v>5533</v>
      </c>
      <c r="C14621" s="45" t="s">
        <v>5892</v>
      </c>
      <c r="D14621" s="23" t="s">
        <v>977</v>
      </c>
      <c r="E14621" s="23" t="s">
        <v>4134</v>
      </c>
      <c r="F14621" s="40">
        <v>0.02</v>
      </c>
      <c r="G14621" s="25">
        <v>3623</v>
      </c>
      <c r="H14621" s="25">
        <v>72</v>
      </c>
      <c r="I14621" s="25"/>
      <c r="J14621" s="58" t="e">
        <f>HYPERLINK("#"&amp;"Insumos"&amp;"!A"&amp;MATCH($B14621,#REF!,0),"Ins "&amp;$B14621)</f>
        <v>#REF!</v>
      </c>
      <c r="M14621" s="220"/>
    </row>
    <row r="14622" spans="1:13" x14ac:dyDescent="0.2">
      <c r="A14622" s="35" t="s">
        <v>3286</v>
      </c>
      <c r="B14622" s="1" t="s">
        <v>5007</v>
      </c>
      <c r="C14622" s="45" t="s">
        <v>720</v>
      </c>
      <c r="D14622" s="23" t="s">
        <v>5751</v>
      </c>
      <c r="E14622" s="23" t="s">
        <v>4134</v>
      </c>
      <c r="F14622" s="40">
        <v>2.5</v>
      </c>
      <c r="G14622" s="25">
        <v>1897</v>
      </c>
      <c r="H14622" s="25">
        <v>4743</v>
      </c>
      <c r="I14622" s="25"/>
      <c r="J14622" s="58" t="e">
        <f>HYPERLINK("#"&amp;"Insumos"&amp;"!A"&amp;MATCH($B14622,#REF!,0),"Ins "&amp;$B14622)</f>
        <v>#REF!</v>
      </c>
      <c r="M14622" s="220"/>
    </row>
    <row r="14623" spans="1:13" ht="25.5" x14ac:dyDescent="0.2">
      <c r="A14623" s="35" t="s">
        <v>3286</v>
      </c>
      <c r="B14623" s="1" t="s">
        <v>5364</v>
      </c>
      <c r="C14623" s="45" t="s">
        <v>1158</v>
      </c>
      <c r="D14623" s="23" t="s">
        <v>5751</v>
      </c>
      <c r="E14623" s="23" t="s">
        <v>4134</v>
      </c>
      <c r="F14623" s="40">
        <v>1</v>
      </c>
      <c r="G14623" s="25">
        <v>164960</v>
      </c>
      <c r="H14623" s="25">
        <v>164960</v>
      </c>
      <c r="I14623" s="25"/>
      <c r="J14623" s="58" t="e">
        <f>HYPERLINK("#"&amp;"Insumos"&amp;"!A"&amp;MATCH($B14623,#REF!,0),"Ins "&amp;$B14623)</f>
        <v>#REF!</v>
      </c>
      <c r="M14623" s="220"/>
    </row>
    <row r="14624" spans="1:13" ht="38.25" x14ac:dyDescent="0.2">
      <c r="A14624" s="36" t="s">
        <v>3287</v>
      </c>
      <c r="B14624" s="26" t="s">
        <v>6816</v>
      </c>
      <c r="C14624" s="79" t="s">
        <v>1989</v>
      </c>
      <c r="D14624" s="37" t="s">
        <v>5608</v>
      </c>
      <c r="E14624" s="37" t="s">
        <v>4134</v>
      </c>
      <c r="F14624" s="41"/>
      <c r="G14624" s="27"/>
      <c r="H14624" s="27"/>
      <c r="I14624" s="27">
        <v>248181</v>
      </c>
      <c r="M14624" s="220">
        <f t="shared" si="228"/>
        <v>325018</v>
      </c>
    </row>
    <row r="14625" spans="1:13" x14ac:dyDescent="0.2">
      <c r="A14625" s="35" t="s">
        <v>3287</v>
      </c>
      <c r="B14625" s="1" t="s">
        <v>5575</v>
      </c>
      <c r="C14625" s="45" t="s">
        <v>974</v>
      </c>
      <c r="D14625" s="23" t="s">
        <v>5734</v>
      </c>
      <c r="E14625" s="23" t="s">
        <v>4141</v>
      </c>
      <c r="F14625" s="40">
        <v>2</v>
      </c>
      <c r="G14625" s="25">
        <v>41004</v>
      </c>
      <c r="H14625" s="25">
        <v>82008</v>
      </c>
      <c r="I14625" s="25"/>
      <c r="J14625" s="58" t="e">
        <f>HYPERLINK("#"&amp;"Insumos"&amp;"!A"&amp;MATCH($B14625,#REF!,0),"Ins "&amp;$B14625)</f>
        <v>#REF!</v>
      </c>
      <c r="M14625" s="220"/>
    </row>
    <row r="14626" spans="1:13" x14ac:dyDescent="0.2">
      <c r="A14626" s="35" t="s">
        <v>3287</v>
      </c>
      <c r="B14626" s="1" t="s">
        <v>263</v>
      </c>
      <c r="C14626" s="45" t="s">
        <v>696</v>
      </c>
      <c r="D14626" s="23" t="s">
        <v>5534</v>
      </c>
      <c r="E14626" s="23" t="s">
        <v>4140</v>
      </c>
      <c r="F14626" s="40">
        <v>1.6299999999999999E-2</v>
      </c>
      <c r="G14626" s="25">
        <v>187426</v>
      </c>
      <c r="H14626" s="25">
        <v>3055</v>
      </c>
      <c r="I14626" s="25"/>
      <c r="J14626" s="58" t="e">
        <f>HYPERLINK("#"&amp;"Insumos"&amp;"!A"&amp;MATCH($B14626,#REF!,0),"Ins "&amp;$B14626)</f>
        <v>#REF!</v>
      </c>
      <c r="M14626" s="220"/>
    </row>
    <row r="14627" spans="1:13" x14ac:dyDescent="0.2">
      <c r="A14627" s="35" t="s">
        <v>3287</v>
      </c>
      <c r="B14627" s="1" t="s">
        <v>5533</v>
      </c>
      <c r="C14627" s="45" t="s">
        <v>5892</v>
      </c>
      <c r="D14627" s="23" t="s">
        <v>977</v>
      </c>
      <c r="E14627" s="23" t="s">
        <v>4134</v>
      </c>
      <c r="F14627" s="40">
        <v>0.02</v>
      </c>
      <c r="G14627" s="25">
        <v>3623</v>
      </c>
      <c r="H14627" s="25">
        <v>72</v>
      </c>
      <c r="I14627" s="25"/>
      <c r="J14627" s="58" t="e">
        <f>HYPERLINK("#"&amp;"Insumos"&amp;"!A"&amp;MATCH($B14627,#REF!,0),"Ins "&amp;$B14627)</f>
        <v>#REF!</v>
      </c>
      <c r="M14627" s="220"/>
    </row>
    <row r="14628" spans="1:13" x14ac:dyDescent="0.2">
      <c r="A14628" s="35" t="s">
        <v>3287</v>
      </c>
      <c r="B14628" s="1" t="s">
        <v>5007</v>
      </c>
      <c r="C14628" s="45" t="s">
        <v>720</v>
      </c>
      <c r="D14628" s="23" t="s">
        <v>5751</v>
      </c>
      <c r="E14628" s="23" t="s">
        <v>4134</v>
      </c>
      <c r="F14628" s="40">
        <v>2.5</v>
      </c>
      <c r="G14628" s="25">
        <v>1897</v>
      </c>
      <c r="H14628" s="25">
        <v>4743</v>
      </c>
      <c r="I14628" s="25"/>
      <c r="J14628" s="58" t="e">
        <f>HYPERLINK("#"&amp;"Insumos"&amp;"!A"&amp;MATCH($B14628,#REF!,0),"Ins "&amp;$B14628)</f>
        <v>#REF!</v>
      </c>
      <c r="M14628" s="220"/>
    </row>
    <row r="14629" spans="1:13" ht="25.5" x14ac:dyDescent="0.2">
      <c r="A14629" s="35" t="s">
        <v>3287</v>
      </c>
      <c r="B14629" s="1" t="s">
        <v>5366</v>
      </c>
      <c r="C14629" s="45" t="s">
        <v>1160</v>
      </c>
      <c r="D14629" s="23" t="s">
        <v>5751</v>
      </c>
      <c r="E14629" s="23" t="s">
        <v>4134</v>
      </c>
      <c r="F14629" s="40">
        <v>1</v>
      </c>
      <c r="G14629" s="25">
        <v>158303</v>
      </c>
      <c r="H14629" s="25">
        <v>158303</v>
      </c>
      <c r="I14629" s="25"/>
      <c r="J14629" s="58" t="e">
        <f>HYPERLINK("#"&amp;"Insumos"&amp;"!A"&amp;MATCH($B14629,#REF!,0),"Ins "&amp;$B14629)</f>
        <v>#REF!</v>
      </c>
      <c r="M14629" s="220"/>
    </row>
    <row r="14630" spans="1:13" ht="38.25" x14ac:dyDescent="0.2">
      <c r="A14630" s="36" t="s">
        <v>3288</v>
      </c>
      <c r="B14630" s="26" t="s">
        <v>6816</v>
      </c>
      <c r="C14630" s="79" t="s">
        <v>1990</v>
      </c>
      <c r="D14630" s="37" t="s">
        <v>5608</v>
      </c>
      <c r="E14630" s="37" t="s">
        <v>4134</v>
      </c>
      <c r="F14630" s="41"/>
      <c r="G14630" s="27"/>
      <c r="H14630" s="27"/>
      <c r="I14630" s="27">
        <v>239949</v>
      </c>
      <c r="M14630" s="220">
        <f t="shared" si="228"/>
        <v>314237</v>
      </c>
    </row>
    <row r="14631" spans="1:13" x14ac:dyDescent="0.2">
      <c r="A14631" s="35" t="s">
        <v>3288</v>
      </c>
      <c r="B14631" s="1" t="s">
        <v>5575</v>
      </c>
      <c r="C14631" s="45" t="s">
        <v>974</v>
      </c>
      <c r="D14631" s="23" t="s">
        <v>5734</v>
      </c>
      <c r="E14631" s="23" t="s">
        <v>4141</v>
      </c>
      <c r="F14631" s="40">
        <v>2</v>
      </c>
      <c r="G14631" s="25">
        <v>41004</v>
      </c>
      <c r="H14631" s="25">
        <v>82008</v>
      </c>
      <c r="I14631" s="25"/>
      <c r="J14631" s="58" t="e">
        <f>HYPERLINK("#"&amp;"Insumos"&amp;"!A"&amp;MATCH($B14631,#REF!,0),"Ins "&amp;$B14631)</f>
        <v>#REF!</v>
      </c>
      <c r="M14631" s="220"/>
    </row>
    <row r="14632" spans="1:13" x14ac:dyDescent="0.2">
      <c r="A14632" s="35" t="s">
        <v>3288</v>
      </c>
      <c r="B14632" s="1" t="s">
        <v>263</v>
      </c>
      <c r="C14632" s="45" t="s">
        <v>696</v>
      </c>
      <c r="D14632" s="23" t="s">
        <v>5534</v>
      </c>
      <c r="E14632" s="23" t="s">
        <v>4140</v>
      </c>
      <c r="F14632" s="40">
        <v>1.55E-2</v>
      </c>
      <c r="G14632" s="25">
        <v>187426</v>
      </c>
      <c r="H14632" s="25">
        <v>2905</v>
      </c>
      <c r="I14632" s="25"/>
      <c r="J14632" s="58" t="e">
        <f>HYPERLINK("#"&amp;"Insumos"&amp;"!A"&amp;MATCH($B14632,#REF!,0),"Ins "&amp;$B14632)</f>
        <v>#REF!</v>
      </c>
      <c r="M14632" s="220"/>
    </row>
    <row r="14633" spans="1:13" x14ac:dyDescent="0.2">
      <c r="A14633" s="35" t="s">
        <v>3288</v>
      </c>
      <c r="B14633" s="1" t="s">
        <v>5533</v>
      </c>
      <c r="C14633" s="45" t="s">
        <v>5892</v>
      </c>
      <c r="D14633" s="23" t="s">
        <v>977</v>
      </c>
      <c r="E14633" s="23" t="s">
        <v>4134</v>
      </c>
      <c r="F14633" s="40">
        <v>0.02</v>
      </c>
      <c r="G14633" s="25">
        <v>3623</v>
      </c>
      <c r="H14633" s="25">
        <v>72</v>
      </c>
      <c r="I14633" s="25"/>
      <c r="J14633" s="58" t="e">
        <f>HYPERLINK("#"&amp;"Insumos"&amp;"!A"&amp;MATCH($B14633,#REF!,0),"Ins "&amp;$B14633)</f>
        <v>#REF!</v>
      </c>
      <c r="M14633" s="220"/>
    </row>
    <row r="14634" spans="1:13" x14ac:dyDescent="0.2">
      <c r="A14634" s="35" t="s">
        <v>3288</v>
      </c>
      <c r="B14634" s="1" t="s">
        <v>5007</v>
      </c>
      <c r="C14634" s="45" t="s">
        <v>720</v>
      </c>
      <c r="D14634" s="23" t="s">
        <v>5751</v>
      </c>
      <c r="E14634" s="23" t="s">
        <v>4134</v>
      </c>
      <c r="F14634" s="40">
        <v>2.5</v>
      </c>
      <c r="G14634" s="25">
        <v>1897</v>
      </c>
      <c r="H14634" s="25">
        <v>4743</v>
      </c>
      <c r="I14634" s="25"/>
      <c r="J14634" s="58" t="e">
        <f>HYPERLINK("#"&amp;"Insumos"&amp;"!A"&amp;MATCH($B14634,#REF!,0),"Ins "&amp;$B14634)</f>
        <v>#REF!</v>
      </c>
      <c r="M14634" s="220"/>
    </row>
    <row r="14635" spans="1:13" ht="25.5" x14ac:dyDescent="0.2">
      <c r="A14635" s="35" t="s">
        <v>3288</v>
      </c>
      <c r="B14635" s="1" t="s">
        <v>5362</v>
      </c>
      <c r="C14635" s="45" t="s">
        <v>1156</v>
      </c>
      <c r="D14635" s="23" t="s">
        <v>5751</v>
      </c>
      <c r="E14635" s="23" t="s">
        <v>4134</v>
      </c>
      <c r="F14635" s="40">
        <v>1</v>
      </c>
      <c r="G14635" s="25">
        <v>150221</v>
      </c>
      <c r="H14635" s="25">
        <v>150221</v>
      </c>
      <c r="I14635" s="25"/>
      <c r="J14635" s="58" t="e">
        <f>HYPERLINK("#"&amp;"Insumos"&amp;"!A"&amp;MATCH($B14635,#REF!,0),"Ins "&amp;$B14635)</f>
        <v>#REF!</v>
      </c>
      <c r="M14635" s="220"/>
    </row>
    <row r="14636" spans="1:13" ht="38.25" x14ac:dyDescent="0.2">
      <c r="A14636" s="36" t="s">
        <v>3289</v>
      </c>
      <c r="B14636" s="26" t="s">
        <v>6816</v>
      </c>
      <c r="C14636" s="79" t="s">
        <v>1991</v>
      </c>
      <c r="D14636" s="37" t="s">
        <v>5608</v>
      </c>
      <c r="E14636" s="37" t="s">
        <v>4134</v>
      </c>
      <c r="F14636" s="41"/>
      <c r="G14636" s="27"/>
      <c r="H14636" s="27"/>
      <c r="I14636" s="27">
        <v>239949</v>
      </c>
      <c r="M14636" s="220">
        <f t="shared" si="228"/>
        <v>314237</v>
      </c>
    </row>
    <row r="14637" spans="1:13" x14ac:dyDescent="0.2">
      <c r="A14637" s="35" t="s">
        <v>3289</v>
      </c>
      <c r="B14637" s="1" t="s">
        <v>5575</v>
      </c>
      <c r="C14637" s="45" t="s">
        <v>974</v>
      </c>
      <c r="D14637" s="23" t="s">
        <v>5734</v>
      </c>
      <c r="E14637" s="23" t="s">
        <v>4141</v>
      </c>
      <c r="F14637" s="40">
        <v>2</v>
      </c>
      <c r="G14637" s="25">
        <v>41004</v>
      </c>
      <c r="H14637" s="25">
        <v>82008</v>
      </c>
      <c r="I14637" s="25"/>
      <c r="J14637" s="58" t="e">
        <f>HYPERLINK("#"&amp;"Insumos"&amp;"!A"&amp;MATCH($B14637,#REF!,0),"Ins "&amp;$B14637)</f>
        <v>#REF!</v>
      </c>
      <c r="M14637" s="220"/>
    </row>
    <row r="14638" spans="1:13" x14ac:dyDescent="0.2">
      <c r="A14638" s="35" t="s">
        <v>3289</v>
      </c>
      <c r="B14638" s="1" t="s">
        <v>263</v>
      </c>
      <c r="C14638" s="45" t="s">
        <v>696</v>
      </c>
      <c r="D14638" s="23" t="s">
        <v>5534</v>
      </c>
      <c r="E14638" s="23" t="s">
        <v>4140</v>
      </c>
      <c r="F14638" s="40">
        <v>1.55E-2</v>
      </c>
      <c r="G14638" s="25">
        <v>187426</v>
      </c>
      <c r="H14638" s="25">
        <v>2905</v>
      </c>
      <c r="I14638" s="25"/>
      <c r="J14638" s="58" t="e">
        <f>HYPERLINK("#"&amp;"Insumos"&amp;"!A"&amp;MATCH($B14638,#REF!,0),"Ins "&amp;$B14638)</f>
        <v>#REF!</v>
      </c>
      <c r="M14638" s="220"/>
    </row>
    <row r="14639" spans="1:13" x14ac:dyDescent="0.2">
      <c r="A14639" s="35" t="s">
        <v>3289</v>
      </c>
      <c r="B14639" s="1" t="s">
        <v>5533</v>
      </c>
      <c r="C14639" s="45" t="s">
        <v>5892</v>
      </c>
      <c r="D14639" s="23" t="s">
        <v>977</v>
      </c>
      <c r="E14639" s="23" t="s">
        <v>4134</v>
      </c>
      <c r="F14639" s="40">
        <v>0.02</v>
      </c>
      <c r="G14639" s="25">
        <v>3623</v>
      </c>
      <c r="H14639" s="25">
        <v>72</v>
      </c>
      <c r="I14639" s="25"/>
      <c r="J14639" s="58" t="e">
        <f>HYPERLINK("#"&amp;"Insumos"&amp;"!A"&amp;MATCH($B14639,#REF!,0),"Ins "&amp;$B14639)</f>
        <v>#REF!</v>
      </c>
      <c r="M14639" s="220"/>
    </row>
    <row r="14640" spans="1:13" x14ac:dyDescent="0.2">
      <c r="A14640" s="35" t="s">
        <v>3289</v>
      </c>
      <c r="B14640" s="1" t="s">
        <v>5007</v>
      </c>
      <c r="C14640" s="45" t="s">
        <v>720</v>
      </c>
      <c r="D14640" s="23" t="s">
        <v>5751</v>
      </c>
      <c r="E14640" s="23" t="s">
        <v>4134</v>
      </c>
      <c r="F14640" s="40">
        <v>2.5</v>
      </c>
      <c r="G14640" s="25">
        <v>1897</v>
      </c>
      <c r="H14640" s="25">
        <v>4743</v>
      </c>
      <c r="I14640" s="25"/>
      <c r="J14640" s="58" t="e">
        <f>HYPERLINK("#"&amp;"Insumos"&amp;"!A"&amp;MATCH($B14640,#REF!,0),"Ins "&amp;$B14640)</f>
        <v>#REF!</v>
      </c>
      <c r="M14640" s="220"/>
    </row>
    <row r="14641" spans="1:13" ht="25.5" x14ac:dyDescent="0.2">
      <c r="A14641" s="35" t="s">
        <v>3289</v>
      </c>
      <c r="B14641" s="1" t="s">
        <v>5363</v>
      </c>
      <c r="C14641" s="45" t="s">
        <v>1157</v>
      </c>
      <c r="D14641" s="23" t="s">
        <v>5751</v>
      </c>
      <c r="E14641" s="23" t="s">
        <v>4134</v>
      </c>
      <c r="F14641" s="40">
        <v>1</v>
      </c>
      <c r="G14641" s="25">
        <v>150221</v>
      </c>
      <c r="H14641" s="25">
        <v>150221</v>
      </c>
      <c r="I14641" s="25"/>
      <c r="J14641" s="58" t="e">
        <f>HYPERLINK("#"&amp;"Insumos"&amp;"!A"&amp;MATCH($B14641,#REF!,0),"Ins "&amp;$B14641)</f>
        <v>#REF!</v>
      </c>
      <c r="M14641" s="220"/>
    </row>
    <row r="14642" spans="1:13" ht="51" x14ac:dyDescent="0.2">
      <c r="A14642" s="36" t="s">
        <v>3290</v>
      </c>
      <c r="B14642" s="26" t="s">
        <v>6816</v>
      </c>
      <c r="C14642" s="79" t="s">
        <v>1992</v>
      </c>
      <c r="D14642" s="37" t="s">
        <v>5608</v>
      </c>
      <c r="E14642" s="37" t="s">
        <v>4134</v>
      </c>
      <c r="F14642" s="41"/>
      <c r="G14642" s="27"/>
      <c r="H14642" s="27"/>
      <c r="I14642" s="27">
        <v>2121350</v>
      </c>
      <c r="M14642" s="220">
        <f t="shared" si="228"/>
        <v>2778120</v>
      </c>
    </row>
    <row r="14643" spans="1:13" x14ac:dyDescent="0.2">
      <c r="A14643" s="35" t="s">
        <v>3290</v>
      </c>
      <c r="B14643" s="1" t="s">
        <v>5575</v>
      </c>
      <c r="C14643" s="45" t="s">
        <v>974</v>
      </c>
      <c r="D14643" s="23" t="s">
        <v>5734</v>
      </c>
      <c r="E14643" s="23" t="s">
        <v>4141</v>
      </c>
      <c r="F14643" s="40">
        <v>6.49</v>
      </c>
      <c r="G14643" s="25">
        <v>41004</v>
      </c>
      <c r="H14643" s="25">
        <v>266116</v>
      </c>
      <c r="I14643" s="25"/>
      <c r="J14643" s="58" t="e">
        <f>HYPERLINK("#"&amp;"Insumos"&amp;"!A"&amp;MATCH($B14643,#REF!,0),"Ins "&amp;$B14643)</f>
        <v>#REF!</v>
      </c>
      <c r="M14643" s="220"/>
    </row>
    <row r="14644" spans="1:13" x14ac:dyDescent="0.2">
      <c r="A14644" s="35" t="s">
        <v>3290</v>
      </c>
      <c r="B14644" s="1" t="s">
        <v>263</v>
      </c>
      <c r="C14644" s="45" t="s">
        <v>696</v>
      </c>
      <c r="D14644" s="23" t="s">
        <v>5534</v>
      </c>
      <c r="E14644" s="23" t="s">
        <v>4140</v>
      </c>
      <c r="F14644" s="40">
        <v>3.1600000000000003E-2</v>
      </c>
      <c r="G14644" s="25">
        <v>187426</v>
      </c>
      <c r="H14644" s="25">
        <v>5923</v>
      </c>
      <c r="I14644" s="25"/>
      <c r="J14644" s="58" t="e">
        <f>HYPERLINK("#"&amp;"Insumos"&amp;"!A"&amp;MATCH($B14644,#REF!,0),"Ins "&amp;$B14644)</f>
        <v>#REF!</v>
      </c>
      <c r="M14644" s="220"/>
    </row>
    <row r="14645" spans="1:13" x14ac:dyDescent="0.2">
      <c r="A14645" s="35" t="s">
        <v>3290</v>
      </c>
      <c r="B14645" s="1" t="s">
        <v>5533</v>
      </c>
      <c r="C14645" s="45" t="s">
        <v>5892</v>
      </c>
      <c r="D14645" s="23" t="s">
        <v>977</v>
      </c>
      <c r="E14645" s="23" t="s">
        <v>4134</v>
      </c>
      <c r="F14645" s="40">
        <v>0.02</v>
      </c>
      <c r="G14645" s="25">
        <v>3623</v>
      </c>
      <c r="H14645" s="25">
        <v>72</v>
      </c>
      <c r="I14645" s="25"/>
      <c r="J14645" s="58" t="e">
        <f>HYPERLINK("#"&amp;"Insumos"&amp;"!A"&amp;MATCH($B14645,#REF!,0),"Ins "&amp;$B14645)</f>
        <v>#REF!</v>
      </c>
      <c r="M14645" s="220"/>
    </row>
    <row r="14646" spans="1:13" x14ac:dyDescent="0.2">
      <c r="A14646" s="35" t="s">
        <v>3290</v>
      </c>
      <c r="B14646" s="1" t="s">
        <v>5007</v>
      </c>
      <c r="C14646" s="45" t="s">
        <v>720</v>
      </c>
      <c r="D14646" s="23" t="s">
        <v>5751</v>
      </c>
      <c r="E14646" s="23" t="s">
        <v>4134</v>
      </c>
      <c r="F14646" s="40">
        <v>2.5</v>
      </c>
      <c r="G14646" s="25">
        <v>1897</v>
      </c>
      <c r="H14646" s="25">
        <v>4743</v>
      </c>
      <c r="I14646" s="25"/>
      <c r="J14646" s="58" t="e">
        <f>HYPERLINK("#"&amp;"Insumos"&amp;"!A"&amp;MATCH($B14646,#REF!,0),"Ins "&amp;$B14646)</f>
        <v>#REF!</v>
      </c>
      <c r="M14646" s="220"/>
    </row>
    <row r="14647" spans="1:13" ht="25.5" x14ac:dyDescent="0.2">
      <c r="A14647" s="35" t="s">
        <v>3290</v>
      </c>
      <c r="B14647" s="1" t="s">
        <v>5358</v>
      </c>
      <c r="C14647" s="45" t="s">
        <v>1152</v>
      </c>
      <c r="D14647" s="23" t="s">
        <v>5751</v>
      </c>
      <c r="E14647" s="23" t="s">
        <v>4134</v>
      </c>
      <c r="F14647" s="40">
        <v>1</v>
      </c>
      <c r="G14647" s="25">
        <v>1537874</v>
      </c>
      <c r="H14647" s="25">
        <v>1537874</v>
      </c>
      <c r="I14647" s="25"/>
      <c r="J14647" s="58" t="e">
        <f>HYPERLINK("#"&amp;"Insumos"&amp;"!A"&amp;MATCH($B14647,#REF!,0),"Ins "&amp;$B14647)</f>
        <v>#REF!</v>
      </c>
      <c r="M14647" s="220"/>
    </row>
    <row r="14648" spans="1:13" ht="25.5" x14ac:dyDescent="0.2">
      <c r="A14648" s="35" t="s">
        <v>3290</v>
      </c>
      <c r="B14648" s="1" t="s">
        <v>5367</v>
      </c>
      <c r="C14648" s="45" t="s">
        <v>1161</v>
      </c>
      <c r="D14648" s="23" t="s">
        <v>5751</v>
      </c>
      <c r="E14648" s="23" t="s">
        <v>4134</v>
      </c>
      <c r="F14648" s="40">
        <v>1</v>
      </c>
      <c r="G14648" s="25">
        <v>306622</v>
      </c>
      <c r="H14648" s="25">
        <v>306622</v>
      </c>
      <c r="I14648" s="25"/>
      <c r="J14648" s="58" t="e">
        <f>HYPERLINK("#"&amp;"Insumos"&amp;"!A"&amp;MATCH($B14648,#REF!,0),"Ins "&amp;$B14648)</f>
        <v>#REF!</v>
      </c>
      <c r="M14648" s="220"/>
    </row>
    <row r="14649" spans="1:13" ht="38.25" x14ac:dyDescent="0.2">
      <c r="A14649" s="36" t="s">
        <v>3291</v>
      </c>
      <c r="B14649" s="26" t="s">
        <v>6816</v>
      </c>
      <c r="C14649" s="79" t="s">
        <v>1993</v>
      </c>
      <c r="D14649" s="37" t="s">
        <v>5608</v>
      </c>
      <c r="E14649" s="37" t="s">
        <v>4134</v>
      </c>
      <c r="F14649" s="41"/>
      <c r="G14649" s="27"/>
      <c r="H14649" s="27"/>
      <c r="I14649" s="27">
        <v>492150</v>
      </c>
      <c r="M14649" s="220">
        <f t="shared" si="228"/>
        <v>644520</v>
      </c>
    </row>
    <row r="14650" spans="1:13" x14ac:dyDescent="0.2">
      <c r="A14650" s="35" t="s">
        <v>3291</v>
      </c>
      <c r="B14650" s="1" t="s">
        <v>5575</v>
      </c>
      <c r="C14650" s="45" t="s">
        <v>974</v>
      </c>
      <c r="D14650" s="23" t="s">
        <v>5734</v>
      </c>
      <c r="E14650" s="23" t="s">
        <v>4141</v>
      </c>
      <c r="F14650" s="40">
        <v>2</v>
      </c>
      <c r="G14650" s="25">
        <v>41004</v>
      </c>
      <c r="H14650" s="25">
        <v>82008</v>
      </c>
      <c r="I14650" s="25"/>
      <c r="J14650" s="58" t="e">
        <f>HYPERLINK("#"&amp;"Insumos"&amp;"!A"&amp;MATCH($B14650,#REF!,0),"Ins "&amp;$B14650)</f>
        <v>#REF!</v>
      </c>
      <c r="M14650" s="220"/>
    </row>
    <row r="14651" spans="1:13" x14ac:dyDescent="0.2">
      <c r="A14651" s="35" t="s">
        <v>3291</v>
      </c>
      <c r="B14651" s="1" t="s">
        <v>263</v>
      </c>
      <c r="C14651" s="45" t="s">
        <v>696</v>
      </c>
      <c r="D14651" s="23" t="s">
        <v>5534</v>
      </c>
      <c r="E14651" s="23" t="s">
        <v>4140</v>
      </c>
      <c r="F14651" s="40">
        <v>4.0899999999999999E-2</v>
      </c>
      <c r="G14651" s="25">
        <v>187426</v>
      </c>
      <c r="H14651" s="25">
        <v>7666</v>
      </c>
      <c r="I14651" s="25"/>
      <c r="J14651" s="58" t="e">
        <f>HYPERLINK("#"&amp;"Insumos"&amp;"!A"&amp;MATCH($B14651,#REF!,0),"Ins "&amp;$B14651)</f>
        <v>#REF!</v>
      </c>
      <c r="M14651" s="220"/>
    </row>
    <row r="14652" spans="1:13" x14ac:dyDescent="0.2">
      <c r="A14652" s="35" t="s">
        <v>3291</v>
      </c>
      <c r="B14652" s="1" t="s">
        <v>5533</v>
      </c>
      <c r="C14652" s="45" t="s">
        <v>5892</v>
      </c>
      <c r="D14652" s="23" t="s">
        <v>977</v>
      </c>
      <c r="E14652" s="23" t="s">
        <v>4134</v>
      </c>
      <c r="F14652" s="40">
        <v>0.02</v>
      </c>
      <c r="G14652" s="25">
        <v>3623</v>
      </c>
      <c r="H14652" s="25">
        <v>72</v>
      </c>
      <c r="I14652" s="25"/>
      <c r="J14652" s="58" t="e">
        <f>HYPERLINK("#"&amp;"Insumos"&amp;"!A"&amp;MATCH($B14652,#REF!,0),"Ins "&amp;$B14652)</f>
        <v>#REF!</v>
      </c>
      <c r="M14652" s="220"/>
    </row>
    <row r="14653" spans="1:13" x14ac:dyDescent="0.2">
      <c r="A14653" s="35" t="s">
        <v>3291</v>
      </c>
      <c r="B14653" s="1" t="s">
        <v>5007</v>
      </c>
      <c r="C14653" s="45" t="s">
        <v>720</v>
      </c>
      <c r="D14653" s="23" t="s">
        <v>5751</v>
      </c>
      <c r="E14653" s="23" t="s">
        <v>4134</v>
      </c>
      <c r="F14653" s="40">
        <v>2.5</v>
      </c>
      <c r="G14653" s="25">
        <v>1897</v>
      </c>
      <c r="H14653" s="25">
        <v>4743</v>
      </c>
      <c r="I14653" s="25"/>
      <c r="J14653" s="58" t="e">
        <f>HYPERLINK("#"&amp;"Insumos"&amp;"!A"&amp;MATCH($B14653,#REF!,0),"Ins "&amp;$B14653)</f>
        <v>#REF!</v>
      </c>
      <c r="M14653" s="220"/>
    </row>
    <row r="14654" spans="1:13" ht="25.5" x14ac:dyDescent="0.2">
      <c r="A14654" s="35" t="s">
        <v>3291</v>
      </c>
      <c r="B14654" s="1" t="s">
        <v>5368</v>
      </c>
      <c r="C14654" s="45" t="s">
        <v>1162</v>
      </c>
      <c r="D14654" s="23" t="s">
        <v>5751</v>
      </c>
      <c r="E14654" s="23" t="s">
        <v>4134</v>
      </c>
      <c r="F14654" s="40">
        <v>1</v>
      </c>
      <c r="G14654" s="25">
        <v>397661</v>
      </c>
      <c r="H14654" s="25">
        <v>397661</v>
      </c>
      <c r="I14654" s="25"/>
      <c r="J14654" s="58" t="e">
        <f>HYPERLINK("#"&amp;"Insumos"&amp;"!A"&amp;MATCH($B14654,#REF!,0),"Ins "&amp;$B14654)</f>
        <v>#REF!</v>
      </c>
      <c r="M14654" s="220"/>
    </row>
    <row r="14655" spans="1:13" ht="38.25" x14ac:dyDescent="0.2">
      <c r="A14655" s="36" t="s">
        <v>5765</v>
      </c>
      <c r="B14655" s="26" t="s">
        <v>6816</v>
      </c>
      <c r="C14655" s="79" t="s">
        <v>5766</v>
      </c>
      <c r="D14655" s="37" t="s">
        <v>5608</v>
      </c>
      <c r="E14655" s="37" t="s">
        <v>465</v>
      </c>
      <c r="F14655" s="41"/>
      <c r="G14655" s="27"/>
      <c r="H14655" s="27"/>
      <c r="I14655" s="27">
        <v>577788</v>
      </c>
      <c r="M14655" s="220">
        <f t="shared" si="228"/>
        <v>756671</v>
      </c>
    </row>
    <row r="14656" spans="1:13" x14ac:dyDescent="0.2">
      <c r="A14656" s="35" t="s">
        <v>5765</v>
      </c>
      <c r="B14656" s="1" t="s">
        <v>5573</v>
      </c>
      <c r="C14656" s="45" t="s">
        <v>973</v>
      </c>
      <c r="D14656" s="23" t="s">
        <v>5734</v>
      </c>
      <c r="E14656" s="23" t="s">
        <v>4141</v>
      </c>
      <c r="F14656" s="40">
        <v>1.45</v>
      </c>
      <c r="G14656" s="25">
        <v>41652</v>
      </c>
      <c r="H14656" s="25">
        <v>60395</v>
      </c>
      <c r="I14656" s="25"/>
      <c r="J14656" s="58" t="e">
        <f>HYPERLINK("#"&amp;"Insumos"&amp;"!A"&amp;MATCH($B14656,#REF!,0),"Ins "&amp;$B14656)</f>
        <v>#REF!</v>
      </c>
      <c r="M14656" s="220"/>
    </row>
    <row r="14657" spans="1:13" ht="25.5" x14ac:dyDescent="0.2">
      <c r="A14657" s="35" t="s">
        <v>5765</v>
      </c>
      <c r="B14657" s="1" t="s">
        <v>597</v>
      </c>
      <c r="C14657" s="45" t="s">
        <v>8738</v>
      </c>
      <c r="D14657" s="23" t="s">
        <v>5534</v>
      </c>
      <c r="E14657" s="23" t="s">
        <v>8737</v>
      </c>
      <c r="F14657" s="40">
        <v>0.35</v>
      </c>
      <c r="G14657" s="25">
        <v>17302</v>
      </c>
      <c r="H14657" s="25">
        <v>6056</v>
      </c>
      <c r="I14657" s="25"/>
      <c r="J14657" s="58" t="e">
        <f>HYPERLINK("#"&amp;"Insumos"&amp;"!A"&amp;MATCH($B14657,#REF!,0),"Ins "&amp;$B14657)</f>
        <v>#REF!</v>
      </c>
      <c r="M14657" s="220"/>
    </row>
    <row r="14658" spans="1:13" x14ac:dyDescent="0.2">
      <c r="A14658" s="35" t="s">
        <v>5765</v>
      </c>
      <c r="B14658" s="1" t="s">
        <v>5533</v>
      </c>
      <c r="C14658" s="45" t="s">
        <v>5892</v>
      </c>
      <c r="D14658" s="23" t="s">
        <v>977</v>
      </c>
      <c r="E14658" s="23" t="s">
        <v>4134</v>
      </c>
      <c r="F14658" s="40">
        <v>2</v>
      </c>
      <c r="G14658" s="25">
        <v>3623</v>
      </c>
      <c r="H14658" s="25">
        <v>7246</v>
      </c>
      <c r="I14658" s="25"/>
      <c r="J14658" s="58" t="e">
        <f>HYPERLINK("#"&amp;"Insumos"&amp;"!A"&amp;MATCH($B14658,#REF!,0),"Ins "&amp;$B14658)</f>
        <v>#REF!</v>
      </c>
      <c r="M14658" s="220"/>
    </row>
    <row r="14659" spans="1:13" x14ac:dyDescent="0.2">
      <c r="A14659" s="35" t="s">
        <v>5765</v>
      </c>
      <c r="B14659" s="1" t="s">
        <v>5742</v>
      </c>
      <c r="C14659" s="45" t="s">
        <v>5750</v>
      </c>
      <c r="D14659" s="23" t="s">
        <v>5751</v>
      </c>
      <c r="E14659" s="23" t="s">
        <v>287</v>
      </c>
      <c r="F14659" s="40">
        <v>20.2</v>
      </c>
      <c r="G14659" s="25">
        <v>22612</v>
      </c>
      <c r="H14659" s="25">
        <v>456762</v>
      </c>
      <c r="I14659" s="25"/>
      <c r="J14659" s="58" t="e">
        <f>HYPERLINK("#"&amp;"Insumos"&amp;"!A"&amp;MATCH($B14659,#REF!,0),"Ins "&amp;$B14659)</f>
        <v>#REF!</v>
      </c>
      <c r="M14659" s="220"/>
    </row>
    <row r="14660" spans="1:13" x14ac:dyDescent="0.2">
      <c r="A14660" s="35" t="s">
        <v>5765</v>
      </c>
      <c r="B14660" s="1" t="s">
        <v>5419</v>
      </c>
      <c r="C14660" s="45" t="s">
        <v>2275</v>
      </c>
      <c r="D14660" s="23" t="s">
        <v>5751</v>
      </c>
      <c r="E14660" s="23" t="s">
        <v>465</v>
      </c>
      <c r="F14660" s="40">
        <v>1</v>
      </c>
      <c r="G14660" s="25">
        <v>47329</v>
      </c>
      <c r="H14660" s="25">
        <v>47329</v>
      </c>
      <c r="I14660" s="25"/>
      <c r="J14660" s="58" t="e">
        <f>HYPERLINK("#"&amp;"Insumos"&amp;"!A"&amp;MATCH($B14660,#REF!,0),"Ins "&amp;$B14660)</f>
        <v>#REF!</v>
      </c>
      <c r="M14660" s="220"/>
    </row>
    <row r="14661" spans="1:13" ht="38.25" x14ac:dyDescent="0.2">
      <c r="A14661" s="36" t="s">
        <v>5767</v>
      </c>
      <c r="B14661" s="26" t="s">
        <v>6816</v>
      </c>
      <c r="C14661" s="79" t="s">
        <v>5768</v>
      </c>
      <c r="D14661" s="37" t="s">
        <v>5608</v>
      </c>
      <c r="E14661" s="37" t="s">
        <v>465</v>
      </c>
      <c r="F14661" s="41"/>
      <c r="G14661" s="27"/>
      <c r="H14661" s="27"/>
      <c r="I14661" s="27">
        <v>229968</v>
      </c>
      <c r="M14661" s="220">
        <f t="shared" ref="M14661:M14721" si="229">ROUND(I14661*(1+$L$2),0)</f>
        <v>301166</v>
      </c>
    </row>
    <row r="14662" spans="1:13" x14ac:dyDescent="0.2">
      <c r="A14662" s="35" t="s">
        <v>5767</v>
      </c>
      <c r="B14662" s="1" t="s">
        <v>5573</v>
      </c>
      <c r="C14662" s="45" t="s">
        <v>973</v>
      </c>
      <c r="D14662" s="23" t="s">
        <v>5734</v>
      </c>
      <c r="E14662" s="23" t="s">
        <v>4141</v>
      </c>
      <c r="F14662" s="40">
        <v>0.5</v>
      </c>
      <c r="G14662" s="25">
        <v>41652</v>
      </c>
      <c r="H14662" s="25">
        <v>20826</v>
      </c>
      <c r="I14662" s="25"/>
      <c r="J14662" s="58" t="e">
        <f>HYPERLINK("#"&amp;"Insumos"&amp;"!A"&amp;MATCH($B14662,#REF!,0),"Ins "&amp;$B14662)</f>
        <v>#REF!</v>
      </c>
      <c r="M14662" s="220"/>
    </row>
    <row r="14663" spans="1:13" x14ac:dyDescent="0.2">
      <c r="A14663" s="35" t="s">
        <v>5767</v>
      </c>
      <c r="B14663" s="1" t="s">
        <v>5533</v>
      </c>
      <c r="C14663" s="45" t="s">
        <v>5892</v>
      </c>
      <c r="D14663" s="23" t="s">
        <v>977</v>
      </c>
      <c r="E14663" s="23" t="s">
        <v>4134</v>
      </c>
      <c r="F14663" s="40">
        <v>0.35</v>
      </c>
      <c r="G14663" s="25">
        <v>3623</v>
      </c>
      <c r="H14663" s="25">
        <v>1268</v>
      </c>
      <c r="I14663" s="25"/>
      <c r="J14663" s="58" t="e">
        <f>HYPERLINK("#"&amp;"Insumos"&amp;"!A"&amp;MATCH($B14663,#REF!,0),"Ins "&amp;$B14663)</f>
        <v>#REF!</v>
      </c>
      <c r="M14663" s="220"/>
    </row>
    <row r="14664" spans="1:13" x14ac:dyDescent="0.2">
      <c r="A14664" s="35" t="s">
        <v>5767</v>
      </c>
      <c r="B14664" s="1" t="s">
        <v>5742</v>
      </c>
      <c r="C14664" s="45" t="s">
        <v>5750</v>
      </c>
      <c r="D14664" s="23" t="s">
        <v>5751</v>
      </c>
      <c r="E14664" s="23" t="s">
        <v>287</v>
      </c>
      <c r="F14664" s="40">
        <v>7.1</v>
      </c>
      <c r="G14664" s="25">
        <v>22612</v>
      </c>
      <c r="H14664" s="25">
        <v>160545</v>
      </c>
      <c r="I14664" s="25"/>
      <c r="J14664" s="58" t="e">
        <f>HYPERLINK("#"&amp;"Insumos"&amp;"!A"&amp;MATCH($B14664,#REF!,0),"Ins "&amp;$B14664)</f>
        <v>#REF!</v>
      </c>
      <c r="M14664" s="220"/>
    </row>
    <row r="14665" spans="1:13" x14ac:dyDescent="0.2">
      <c r="A14665" s="35" t="s">
        <v>5767</v>
      </c>
      <c r="B14665" s="1" t="s">
        <v>5419</v>
      </c>
      <c r="C14665" s="45" t="s">
        <v>2275</v>
      </c>
      <c r="D14665" s="23" t="s">
        <v>5751</v>
      </c>
      <c r="E14665" s="23" t="s">
        <v>465</v>
      </c>
      <c r="F14665" s="40">
        <v>1</v>
      </c>
      <c r="G14665" s="25">
        <v>47329</v>
      </c>
      <c r="H14665" s="25">
        <v>47329</v>
      </c>
      <c r="I14665" s="25"/>
      <c r="J14665" s="58" t="e">
        <f>HYPERLINK("#"&amp;"Insumos"&amp;"!A"&amp;MATCH($B14665,#REF!,0),"Ins "&amp;$B14665)</f>
        <v>#REF!</v>
      </c>
      <c r="M14665" s="220"/>
    </row>
    <row r="14666" spans="1:13" ht="38.25" x14ac:dyDescent="0.2">
      <c r="A14666" s="36" t="s">
        <v>6505</v>
      </c>
      <c r="B14666" s="26" t="s">
        <v>6816</v>
      </c>
      <c r="C14666" s="79" t="s">
        <v>6506</v>
      </c>
      <c r="D14666" s="37" t="s">
        <v>5608</v>
      </c>
      <c r="E14666" s="37" t="s">
        <v>4134</v>
      </c>
      <c r="F14666" s="41"/>
      <c r="G14666" s="27"/>
      <c r="H14666" s="27"/>
      <c r="I14666" s="27">
        <v>388353</v>
      </c>
      <c r="M14666" s="220">
        <f t="shared" si="229"/>
        <v>508587</v>
      </c>
    </row>
    <row r="14667" spans="1:13" ht="38.25" x14ac:dyDescent="0.2">
      <c r="A14667" s="35" t="s">
        <v>6505</v>
      </c>
      <c r="B14667" s="1" t="s">
        <v>6025</v>
      </c>
      <c r="C14667" s="45" t="s">
        <v>6026</v>
      </c>
      <c r="D14667" s="23" t="s">
        <v>5751</v>
      </c>
      <c r="E14667" s="23" t="s">
        <v>4134</v>
      </c>
      <c r="F14667" s="40">
        <v>1</v>
      </c>
      <c r="G14667" s="25">
        <v>388353</v>
      </c>
      <c r="H14667" s="25">
        <v>388353</v>
      </c>
      <c r="I14667" s="25"/>
      <c r="J14667" s="58" t="e">
        <f>HYPERLINK("#"&amp;"Insumos"&amp;"!A"&amp;MATCH($B14667,#REF!,0),"Ins "&amp;$B14667)</f>
        <v>#REF!</v>
      </c>
      <c r="M14667" s="220"/>
    </row>
    <row r="14668" spans="1:13" ht="38.25" x14ac:dyDescent="0.2">
      <c r="A14668" s="36" t="s">
        <v>6740</v>
      </c>
      <c r="B14668" s="26" t="s">
        <v>6816</v>
      </c>
      <c r="C14668" s="79" t="s">
        <v>6574</v>
      </c>
      <c r="D14668" s="37" t="s">
        <v>5608</v>
      </c>
      <c r="E14668" s="37" t="s">
        <v>4134</v>
      </c>
      <c r="F14668" s="41"/>
      <c r="G14668" s="27"/>
      <c r="H14668" s="27"/>
      <c r="I14668" s="27">
        <v>247870</v>
      </c>
      <c r="M14668" s="220">
        <f t="shared" si="229"/>
        <v>324611</v>
      </c>
    </row>
    <row r="14669" spans="1:13" ht="38.25" x14ac:dyDescent="0.2">
      <c r="A14669" s="35" t="s">
        <v>6740</v>
      </c>
      <c r="B14669" s="1" t="s">
        <v>6573</v>
      </c>
      <c r="C14669" s="45" t="s">
        <v>6574</v>
      </c>
      <c r="D14669" s="23" t="s">
        <v>5751</v>
      </c>
      <c r="E14669" s="23" t="s">
        <v>4134</v>
      </c>
      <c r="F14669" s="40">
        <v>1</v>
      </c>
      <c r="G14669" s="25">
        <v>247870</v>
      </c>
      <c r="H14669" s="25">
        <v>247870</v>
      </c>
      <c r="I14669" s="25"/>
      <c r="J14669" s="58" t="e">
        <f>HYPERLINK("#"&amp;"Insumos"&amp;"!A"&amp;MATCH($B14669,#REF!,0),"Ins "&amp;$B14669)</f>
        <v>#REF!</v>
      </c>
      <c r="M14669" s="220"/>
    </row>
    <row r="14670" spans="1:13" ht="63.75" x14ac:dyDescent="0.2">
      <c r="A14670" s="36" t="s">
        <v>6741</v>
      </c>
      <c r="B14670" s="26" t="s">
        <v>6816</v>
      </c>
      <c r="C14670" s="79" t="s">
        <v>6742</v>
      </c>
      <c r="D14670" s="37" t="s">
        <v>5608</v>
      </c>
      <c r="E14670" s="37" t="s">
        <v>4134</v>
      </c>
      <c r="F14670" s="41"/>
      <c r="G14670" s="27"/>
      <c r="H14670" s="27"/>
      <c r="I14670" s="27">
        <v>323870</v>
      </c>
      <c r="M14670" s="220">
        <f t="shared" si="229"/>
        <v>424140</v>
      </c>
    </row>
    <row r="14671" spans="1:13" x14ac:dyDescent="0.2">
      <c r="A14671" s="35" t="s">
        <v>6741</v>
      </c>
      <c r="B14671" s="1" t="s">
        <v>5575</v>
      </c>
      <c r="C14671" s="45" t="s">
        <v>974</v>
      </c>
      <c r="D14671" s="23" t="s">
        <v>5734</v>
      </c>
      <c r="E14671" s="23" t="s">
        <v>4141</v>
      </c>
      <c r="F14671" s="40">
        <v>1.5</v>
      </c>
      <c r="G14671" s="25">
        <v>41004</v>
      </c>
      <c r="H14671" s="25">
        <v>61506</v>
      </c>
      <c r="I14671" s="25"/>
      <c r="J14671" s="58" t="e">
        <f>HYPERLINK("#"&amp;"Insumos"&amp;"!A"&amp;MATCH($B14671,#REF!,0),"Ins "&amp;$B14671)</f>
        <v>#REF!</v>
      </c>
      <c r="M14671" s="220"/>
    </row>
    <row r="14672" spans="1:13" x14ac:dyDescent="0.2">
      <c r="A14672" s="35" t="s">
        <v>6741</v>
      </c>
      <c r="B14672" s="1" t="s">
        <v>263</v>
      </c>
      <c r="C14672" s="45" t="s">
        <v>696</v>
      </c>
      <c r="D14672" s="23" t="s">
        <v>5534</v>
      </c>
      <c r="E14672" s="23" t="s">
        <v>4140</v>
      </c>
      <c r="F14672" s="40">
        <v>1.7000000000000001E-2</v>
      </c>
      <c r="G14672" s="25">
        <v>187426</v>
      </c>
      <c r="H14672" s="25">
        <v>3186</v>
      </c>
      <c r="I14672" s="25"/>
      <c r="J14672" s="58" t="e">
        <f>HYPERLINK("#"&amp;"Insumos"&amp;"!A"&amp;MATCH($B14672,#REF!,0),"Ins "&amp;$B14672)</f>
        <v>#REF!</v>
      </c>
      <c r="M14672" s="220"/>
    </row>
    <row r="14673" spans="1:13" x14ac:dyDescent="0.2">
      <c r="A14673" s="35" t="s">
        <v>6741</v>
      </c>
      <c r="B14673" s="1" t="s">
        <v>5533</v>
      </c>
      <c r="C14673" s="45" t="s">
        <v>5892</v>
      </c>
      <c r="D14673" s="23" t="s">
        <v>977</v>
      </c>
      <c r="E14673" s="23" t="s">
        <v>4134</v>
      </c>
      <c r="F14673" s="40">
        <v>0.02</v>
      </c>
      <c r="G14673" s="25">
        <v>3623</v>
      </c>
      <c r="H14673" s="25">
        <v>72</v>
      </c>
      <c r="I14673" s="25"/>
      <c r="J14673" s="58" t="e">
        <f>HYPERLINK("#"&amp;"Insumos"&amp;"!A"&amp;MATCH($B14673,#REF!,0),"Ins "&amp;$B14673)</f>
        <v>#REF!</v>
      </c>
      <c r="M14673" s="220"/>
    </row>
    <row r="14674" spans="1:13" x14ac:dyDescent="0.2">
      <c r="A14674" s="35" t="s">
        <v>6741</v>
      </c>
      <c r="B14674" s="1" t="s">
        <v>5007</v>
      </c>
      <c r="C14674" s="45" t="s">
        <v>720</v>
      </c>
      <c r="D14674" s="23" t="s">
        <v>5751</v>
      </c>
      <c r="E14674" s="23" t="s">
        <v>4134</v>
      </c>
      <c r="F14674" s="40">
        <v>2.5</v>
      </c>
      <c r="G14674" s="25">
        <v>1897</v>
      </c>
      <c r="H14674" s="25">
        <v>4743</v>
      </c>
      <c r="I14674" s="25"/>
      <c r="J14674" s="58" t="e">
        <f>HYPERLINK("#"&amp;"Insumos"&amp;"!A"&amp;MATCH($B14674,#REF!,0),"Ins "&amp;$B14674)</f>
        <v>#REF!</v>
      </c>
      <c r="M14674" s="220"/>
    </row>
    <row r="14675" spans="1:13" ht="25.5" x14ac:dyDescent="0.2">
      <c r="A14675" s="35" t="s">
        <v>6741</v>
      </c>
      <c r="B14675" s="1" t="s">
        <v>6579</v>
      </c>
      <c r="C14675" s="45" t="s">
        <v>6580</v>
      </c>
      <c r="D14675" s="23" t="s">
        <v>5751</v>
      </c>
      <c r="E14675" s="23" t="s">
        <v>4134</v>
      </c>
      <c r="F14675" s="40">
        <v>1</v>
      </c>
      <c r="G14675" s="25">
        <v>226615</v>
      </c>
      <c r="H14675" s="25">
        <v>226615</v>
      </c>
      <c r="I14675" s="25"/>
      <c r="J14675" s="58" t="e">
        <f>HYPERLINK("#"&amp;"Insumos"&amp;"!A"&amp;MATCH($B14675,#REF!,0),"Ins "&amp;$B14675)</f>
        <v>#REF!</v>
      </c>
      <c r="M14675" s="220"/>
    </row>
    <row r="14676" spans="1:13" ht="25.5" x14ac:dyDescent="0.2">
      <c r="A14676" s="35" t="s">
        <v>6741</v>
      </c>
      <c r="B14676" s="1" t="s">
        <v>6581</v>
      </c>
      <c r="C14676" s="45" t="s">
        <v>6582</v>
      </c>
      <c r="D14676" s="23" t="s">
        <v>5751</v>
      </c>
      <c r="E14676" s="23" t="s">
        <v>4134</v>
      </c>
      <c r="F14676" s="40">
        <v>1</v>
      </c>
      <c r="G14676" s="25">
        <v>27748</v>
      </c>
      <c r="H14676" s="25">
        <v>27748</v>
      </c>
      <c r="I14676" s="25"/>
      <c r="J14676" s="58" t="e">
        <f>HYPERLINK("#"&amp;"Insumos"&amp;"!A"&amp;MATCH($B14676,#REF!,0),"Ins "&amp;$B14676)</f>
        <v>#REF!</v>
      </c>
      <c r="M14676" s="220"/>
    </row>
    <row r="14677" spans="1:13" ht="25.5" x14ac:dyDescent="0.2">
      <c r="A14677" s="36" t="s">
        <v>6743</v>
      </c>
      <c r="B14677" s="26" t="s">
        <v>6816</v>
      </c>
      <c r="C14677" s="79" t="s">
        <v>6744</v>
      </c>
      <c r="D14677" s="37" t="s">
        <v>5608</v>
      </c>
      <c r="E14677" s="37" t="s">
        <v>4134</v>
      </c>
      <c r="F14677" s="41"/>
      <c r="G14677" s="27"/>
      <c r="H14677" s="27"/>
      <c r="I14677" s="27">
        <v>64484</v>
      </c>
      <c r="M14677" s="220">
        <f t="shared" si="229"/>
        <v>84448</v>
      </c>
    </row>
    <row r="14678" spans="1:13" x14ac:dyDescent="0.2">
      <c r="A14678" s="35" t="s">
        <v>6743</v>
      </c>
      <c r="B14678" s="1" t="s">
        <v>5575</v>
      </c>
      <c r="C14678" s="45" t="s">
        <v>974</v>
      </c>
      <c r="D14678" s="23" t="s">
        <v>5734</v>
      </c>
      <c r="E14678" s="23" t="s">
        <v>4141</v>
      </c>
      <c r="F14678" s="40">
        <v>1.5</v>
      </c>
      <c r="G14678" s="25">
        <v>41004</v>
      </c>
      <c r="H14678" s="25">
        <v>61506</v>
      </c>
      <c r="I14678" s="25"/>
      <c r="J14678" s="58" t="e">
        <f>HYPERLINK("#"&amp;"Insumos"&amp;"!A"&amp;MATCH($B14678,#REF!,0),"Ins "&amp;$B14678)</f>
        <v>#REF!</v>
      </c>
      <c r="M14678" s="220"/>
    </row>
    <row r="14679" spans="1:13" x14ac:dyDescent="0.2">
      <c r="A14679" s="35" t="s">
        <v>6743</v>
      </c>
      <c r="B14679" s="1" t="s">
        <v>263</v>
      </c>
      <c r="C14679" s="45" t="s">
        <v>696</v>
      </c>
      <c r="D14679" s="23" t="s">
        <v>5534</v>
      </c>
      <c r="E14679" s="23" t="s">
        <v>4140</v>
      </c>
      <c r="F14679" s="40">
        <v>0.01</v>
      </c>
      <c r="G14679" s="25">
        <v>187426</v>
      </c>
      <c r="H14679" s="25">
        <v>1874</v>
      </c>
      <c r="I14679" s="25"/>
      <c r="J14679" s="58" t="e">
        <f>HYPERLINK("#"&amp;"Insumos"&amp;"!A"&amp;MATCH($B14679,#REF!,0),"Ins "&amp;$B14679)</f>
        <v>#REF!</v>
      </c>
      <c r="M14679" s="220"/>
    </row>
    <row r="14680" spans="1:13" x14ac:dyDescent="0.2">
      <c r="A14680" s="35" t="s">
        <v>6743</v>
      </c>
      <c r="B14680" s="1" t="s">
        <v>5533</v>
      </c>
      <c r="C14680" s="45" t="s">
        <v>5892</v>
      </c>
      <c r="D14680" s="23" t="s">
        <v>977</v>
      </c>
      <c r="E14680" s="23" t="s">
        <v>4134</v>
      </c>
      <c r="F14680" s="40">
        <v>0.2</v>
      </c>
      <c r="G14680" s="25">
        <v>3623</v>
      </c>
      <c r="H14680" s="25">
        <v>725</v>
      </c>
      <c r="I14680" s="25"/>
      <c r="J14680" s="58" t="e">
        <f>HYPERLINK("#"&amp;"Insumos"&amp;"!A"&amp;MATCH($B14680,#REF!,0),"Ins "&amp;$B14680)</f>
        <v>#REF!</v>
      </c>
      <c r="M14680" s="220"/>
    </row>
    <row r="14681" spans="1:13" x14ac:dyDescent="0.2">
      <c r="A14681" s="35" t="s">
        <v>6743</v>
      </c>
      <c r="B14681" s="1" t="s">
        <v>5007</v>
      </c>
      <c r="C14681" s="45" t="s">
        <v>720</v>
      </c>
      <c r="D14681" s="23" t="s">
        <v>5751</v>
      </c>
      <c r="E14681" s="23" t="s">
        <v>4134</v>
      </c>
      <c r="F14681" s="40">
        <v>0.2</v>
      </c>
      <c r="G14681" s="25">
        <v>1897</v>
      </c>
      <c r="H14681" s="25">
        <v>379</v>
      </c>
      <c r="I14681" s="25"/>
      <c r="J14681" s="58" t="e">
        <f>HYPERLINK("#"&amp;"Insumos"&amp;"!A"&amp;MATCH($B14681,#REF!,0),"Ins "&amp;$B14681)</f>
        <v>#REF!</v>
      </c>
      <c r="M14681" s="220"/>
    </row>
    <row r="14682" spans="1:13" ht="25.5" x14ac:dyDescent="0.2">
      <c r="A14682" s="36" t="s">
        <v>12331</v>
      </c>
      <c r="B14682" s="26" t="s">
        <v>6816</v>
      </c>
      <c r="C14682" s="79" t="s">
        <v>12332</v>
      </c>
      <c r="D14682" s="37" t="s">
        <v>5608</v>
      </c>
      <c r="E14682" s="37" t="s">
        <v>4134</v>
      </c>
      <c r="F14682" s="41"/>
      <c r="G14682" s="27"/>
      <c r="H14682" s="27"/>
      <c r="I14682" s="27">
        <v>120173</v>
      </c>
      <c r="M14682" s="220">
        <f t="shared" si="229"/>
        <v>157379</v>
      </c>
    </row>
    <row r="14683" spans="1:13" x14ac:dyDescent="0.2">
      <c r="A14683" s="35" t="s">
        <v>12331</v>
      </c>
      <c r="B14683" s="34" t="s">
        <v>5575</v>
      </c>
      <c r="C14683" s="45" t="s">
        <v>974</v>
      </c>
      <c r="D14683" s="23" t="s">
        <v>5734</v>
      </c>
      <c r="E14683" s="23" t="s">
        <v>4141</v>
      </c>
      <c r="F14683" s="40">
        <v>0.8</v>
      </c>
      <c r="G14683" s="25">
        <v>41004</v>
      </c>
      <c r="H14683" s="25">
        <v>32803</v>
      </c>
      <c r="I14683" s="25"/>
      <c r="J14683" s="58" t="e">
        <f>HYPERLINK("#"&amp;"Insumos"&amp;"!A"&amp;MATCH($B14683,#REF!,0),"Ins "&amp;$B14683)</f>
        <v>#REF!</v>
      </c>
      <c r="M14683" s="220"/>
    </row>
    <row r="14684" spans="1:13" x14ac:dyDescent="0.2">
      <c r="A14684" s="35" t="s">
        <v>12331</v>
      </c>
      <c r="B14684" s="1" t="s">
        <v>263</v>
      </c>
      <c r="C14684" s="45" t="s">
        <v>696</v>
      </c>
      <c r="D14684" s="23" t="s">
        <v>5534</v>
      </c>
      <c r="E14684" s="23" t="s">
        <v>4140</v>
      </c>
      <c r="F14684" s="40">
        <v>5.2600000000000001E-2</v>
      </c>
      <c r="G14684" s="25">
        <v>187426</v>
      </c>
      <c r="H14684" s="25">
        <v>9859</v>
      </c>
      <c r="I14684" s="25"/>
      <c r="J14684" s="58" t="e">
        <f>HYPERLINK("#"&amp;"Insumos"&amp;"!A"&amp;MATCH($B14684,#REF!,0),"Ins "&amp;$B14684)</f>
        <v>#REF!</v>
      </c>
      <c r="M14684" s="220"/>
    </row>
    <row r="14685" spans="1:13" x14ac:dyDescent="0.2">
      <c r="A14685" s="35" t="s">
        <v>12331</v>
      </c>
      <c r="B14685" s="1" t="s">
        <v>5533</v>
      </c>
      <c r="C14685" s="45" t="s">
        <v>5892</v>
      </c>
      <c r="D14685" s="23" t="s">
        <v>977</v>
      </c>
      <c r="E14685" s="23" t="s">
        <v>4134</v>
      </c>
      <c r="F14685" s="40">
        <v>0.02</v>
      </c>
      <c r="G14685" s="25">
        <v>3623</v>
      </c>
      <c r="H14685" s="25">
        <v>72</v>
      </c>
      <c r="I14685" s="25"/>
      <c r="J14685" s="58" t="e">
        <f>HYPERLINK("#"&amp;"Insumos"&amp;"!A"&amp;MATCH($B14685,#REF!,0),"Ins "&amp;$B14685)</f>
        <v>#REF!</v>
      </c>
      <c r="M14685" s="220"/>
    </row>
    <row r="14686" spans="1:13" x14ac:dyDescent="0.2">
      <c r="A14686" s="35" t="s">
        <v>12331</v>
      </c>
      <c r="B14686" s="1" t="s">
        <v>5007</v>
      </c>
      <c r="C14686" s="45" t="s">
        <v>720</v>
      </c>
      <c r="D14686" s="23" t="s">
        <v>5751</v>
      </c>
      <c r="E14686" s="23" t="s">
        <v>4134</v>
      </c>
      <c r="F14686" s="40">
        <v>2.5</v>
      </c>
      <c r="G14686" s="25">
        <v>1897</v>
      </c>
      <c r="H14686" s="25">
        <v>4743</v>
      </c>
      <c r="I14686" s="25"/>
      <c r="J14686" s="58" t="e">
        <f>HYPERLINK("#"&amp;"Insumos"&amp;"!A"&amp;MATCH($B14686,#REF!,0),"Ins "&amp;$B14686)</f>
        <v>#REF!</v>
      </c>
      <c r="M14686" s="220"/>
    </row>
    <row r="14687" spans="1:13" x14ac:dyDescent="0.2">
      <c r="A14687" s="35" t="s">
        <v>12331</v>
      </c>
      <c r="B14687" s="34" t="s">
        <v>12294</v>
      </c>
      <c r="C14687" s="45" t="s">
        <v>12333</v>
      </c>
      <c r="D14687" s="23" t="s">
        <v>5751</v>
      </c>
      <c r="E14687" s="23" t="s">
        <v>4134</v>
      </c>
      <c r="F14687" s="40">
        <v>1</v>
      </c>
      <c r="G14687" s="25">
        <v>72696</v>
      </c>
      <c r="H14687" s="25">
        <v>72696</v>
      </c>
      <c r="I14687" s="25"/>
      <c r="J14687" s="58" t="e">
        <f>HYPERLINK("#"&amp;"Insumos"&amp;"!A"&amp;MATCH($B14687,#REF!,0),"Ins "&amp;$B14687)</f>
        <v>#REF!</v>
      </c>
      <c r="M14687" s="220"/>
    </row>
    <row r="14688" spans="1:13" ht="51" x14ac:dyDescent="0.2">
      <c r="A14688" s="36" t="s">
        <v>12410</v>
      </c>
      <c r="B14688" s="26" t="s">
        <v>6816</v>
      </c>
      <c r="C14688" s="79" t="s">
        <v>12411</v>
      </c>
      <c r="D14688" s="37" t="s">
        <v>5608</v>
      </c>
      <c r="E14688" s="37" t="s">
        <v>465</v>
      </c>
      <c r="F14688" s="41"/>
      <c r="G14688" s="27"/>
      <c r="H14688" s="27"/>
      <c r="I14688" s="27">
        <v>4492800</v>
      </c>
      <c r="M14688" s="220">
        <f t="shared" si="229"/>
        <v>5883771</v>
      </c>
    </row>
    <row r="14689" spans="1:13" ht="51" x14ac:dyDescent="0.2">
      <c r="A14689" s="35" t="s">
        <v>12410</v>
      </c>
      <c r="B14689" s="34" t="s">
        <v>12355</v>
      </c>
      <c r="C14689" s="45" t="s">
        <v>12412</v>
      </c>
      <c r="D14689" s="23" t="s">
        <v>5751</v>
      </c>
      <c r="E14689" s="23" t="s">
        <v>465</v>
      </c>
      <c r="F14689" s="40">
        <v>1</v>
      </c>
      <c r="G14689" s="25">
        <v>4492800</v>
      </c>
      <c r="H14689" s="25">
        <v>4492800</v>
      </c>
      <c r="I14689" s="25"/>
      <c r="J14689" s="58" t="e">
        <f>HYPERLINK("#"&amp;"Insumos"&amp;"!A"&amp;MATCH($B14689,#REF!,0),"Ins "&amp;$B14689)</f>
        <v>#REF!</v>
      </c>
      <c r="M14689" s="220"/>
    </row>
    <row r="14690" spans="1:13" s="176" customFormat="1" ht="40.15" customHeight="1" x14ac:dyDescent="0.2">
      <c r="A14690" s="170" t="s">
        <v>4110</v>
      </c>
      <c r="B14690" s="171"/>
      <c r="C14690" s="172" t="s">
        <v>12</v>
      </c>
      <c r="D14690" s="173" t="s">
        <v>5607</v>
      </c>
      <c r="E14690" s="173"/>
      <c r="F14690" s="174"/>
      <c r="G14690" s="175"/>
      <c r="H14690" s="175"/>
      <c r="I14690" s="175"/>
      <c r="M14690" s="220"/>
    </row>
    <row r="14691" spans="1:13" ht="51" x14ac:dyDescent="0.2">
      <c r="A14691" s="36" t="s">
        <v>3292</v>
      </c>
      <c r="B14691" s="26" t="s">
        <v>6816</v>
      </c>
      <c r="C14691" s="79" t="s">
        <v>2002</v>
      </c>
      <c r="D14691" s="37" t="s">
        <v>5608</v>
      </c>
      <c r="E14691" s="37" t="s">
        <v>465</v>
      </c>
      <c r="F14691" s="41"/>
      <c r="G14691" s="27"/>
      <c r="H14691" s="27"/>
      <c r="I14691" s="27">
        <v>30043</v>
      </c>
      <c r="M14691" s="220">
        <f t="shared" si="229"/>
        <v>39344</v>
      </c>
    </row>
    <row r="14692" spans="1:13" x14ac:dyDescent="0.2">
      <c r="A14692" s="35" t="s">
        <v>3292</v>
      </c>
      <c r="B14692" s="1" t="s">
        <v>5574</v>
      </c>
      <c r="C14692" s="45" t="s">
        <v>972</v>
      </c>
      <c r="D14692" s="23" t="s">
        <v>5734</v>
      </c>
      <c r="E14692" s="23" t="s">
        <v>4141</v>
      </c>
      <c r="F14692" s="40">
        <v>0.37</v>
      </c>
      <c r="G14692" s="25">
        <v>41004</v>
      </c>
      <c r="H14692" s="25">
        <v>15171</v>
      </c>
      <c r="I14692" s="25"/>
      <c r="J14692" s="58" t="e">
        <f>HYPERLINK("#"&amp;"Insumos"&amp;"!A"&amp;MATCH($B14692,#REF!,0),"Ins "&amp;$B14692)</f>
        <v>#REF!</v>
      </c>
      <c r="M14692" s="220"/>
    </row>
    <row r="14693" spans="1:13" ht="25.5" x14ac:dyDescent="0.2">
      <c r="A14693" s="35" t="s">
        <v>3292</v>
      </c>
      <c r="B14693" s="1" t="s">
        <v>597</v>
      </c>
      <c r="C14693" s="45" t="s">
        <v>8738</v>
      </c>
      <c r="D14693" s="23" t="s">
        <v>5534</v>
      </c>
      <c r="E14693" s="23" t="s">
        <v>8737</v>
      </c>
      <c r="F14693" s="40">
        <v>0.06</v>
      </c>
      <c r="G14693" s="25">
        <v>17302</v>
      </c>
      <c r="H14693" s="25">
        <v>1038</v>
      </c>
      <c r="I14693" s="25"/>
      <c r="J14693" s="58" t="e">
        <f>HYPERLINK("#"&amp;"Insumos"&amp;"!A"&amp;MATCH($B14693,#REF!,0),"Ins "&amp;$B14693)</f>
        <v>#REF!</v>
      </c>
      <c r="M14693" s="220"/>
    </row>
    <row r="14694" spans="1:13" x14ac:dyDescent="0.2">
      <c r="A14694" s="35" t="s">
        <v>3292</v>
      </c>
      <c r="B14694" s="1" t="s">
        <v>263</v>
      </c>
      <c r="C14694" s="45" t="s">
        <v>696</v>
      </c>
      <c r="D14694" s="23" t="s">
        <v>5534</v>
      </c>
      <c r="E14694" s="23" t="s">
        <v>4140</v>
      </c>
      <c r="F14694" s="40">
        <v>1E-3</v>
      </c>
      <c r="G14694" s="25">
        <v>187426</v>
      </c>
      <c r="H14694" s="25">
        <v>187</v>
      </c>
      <c r="I14694" s="25"/>
      <c r="J14694" s="58" t="e">
        <f>HYPERLINK("#"&amp;"Insumos"&amp;"!A"&amp;MATCH($B14694,#REF!,0),"Ins "&amp;$B14694)</f>
        <v>#REF!</v>
      </c>
      <c r="M14694" s="220"/>
    </row>
    <row r="14695" spans="1:13" x14ac:dyDescent="0.2">
      <c r="A14695" s="35" t="s">
        <v>3292</v>
      </c>
      <c r="B14695" s="1" t="s">
        <v>5533</v>
      </c>
      <c r="C14695" s="45" t="s">
        <v>5892</v>
      </c>
      <c r="D14695" s="23" t="s">
        <v>977</v>
      </c>
      <c r="E14695" s="23" t="s">
        <v>4134</v>
      </c>
      <c r="F14695" s="40">
        <v>0.05</v>
      </c>
      <c r="G14695" s="25">
        <v>3623</v>
      </c>
      <c r="H14695" s="25">
        <v>181</v>
      </c>
      <c r="I14695" s="25"/>
      <c r="J14695" s="58" t="e">
        <f>HYPERLINK("#"&amp;"Insumos"&amp;"!A"&amp;MATCH($B14695,#REF!,0),"Ins "&amp;$B14695)</f>
        <v>#REF!</v>
      </c>
      <c r="M14695" s="220"/>
    </row>
    <row r="14696" spans="1:13" x14ac:dyDescent="0.2">
      <c r="A14696" s="35" t="s">
        <v>3292</v>
      </c>
      <c r="B14696" s="1" t="s">
        <v>4562</v>
      </c>
      <c r="C14696" s="45" t="s">
        <v>8856</v>
      </c>
      <c r="D14696" s="23" t="s">
        <v>5751</v>
      </c>
      <c r="E14696" s="23" t="s">
        <v>4138</v>
      </c>
      <c r="F14696" s="40">
        <v>0.05</v>
      </c>
      <c r="G14696" s="25">
        <v>25896</v>
      </c>
      <c r="H14696" s="25">
        <v>1295</v>
      </c>
      <c r="I14696" s="25"/>
      <c r="J14696" s="58" t="e">
        <f>HYPERLINK("#"&amp;"Insumos"&amp;"!A"&amp;MATCH($B14696,#REF!,0),"Ins "&amp;$B14696)</f>
        <v>#REF!</v>
      </c>
      <c r="M14696" s="220"/>
    </row>
    <row r="14697" spans="1:13" ht="25.5" x14ac:dyDescent="0.2">
      <c r="A14697" s="35" t="s">
        <v>3292</v>
      </c>
      <c r="B14697" s="1" t="s">
        <v>4565</v>
      </c>
      <c r="C14697" s="45" t="s">
        <v>8858</v>
      </c>
      <c r="D14697" s="23" t="s">
        <v>5751</v>
      </c>
      <c r="E14697" s="23" t="s">
        <v>4138</v>
      </c>
      <c r="F14697" s="40">
        <v>0.04</v>
      </c>
      <c r="G14697" s="25">
        <v>62296</v>
      </c>
      <c r="H14697" s="25">
        <v>2492</v>
      </c>
      <c r="I14697" s="25"/>
      <c r="J14697" s="58" t="e">
        <f>HYPERLINK("#"&amp;"Insumos"&amp;"!A"&amp;MATCH($B14697,#REF!,0),"Ins "&amp;$B14697)</f>
        <v>#REF!</v>
      </c>
      <c r="M14697" s="220"/>
    </row>
    <row r="14698" spans="1:13" ht="25.5" x14ac:dyDescent="0.2">
      <c r="A14698" s="35" t="s">
        <v>3292</v>
      </c>
      <c r="B14698" s="1" t="s">
        <v>4578</v>
      </c>
      <c r="C14698" s="45" t="s">
        <v>8875</v>
      </c>
      <c r="D14698" s="23" t="s">
        <v>5751</v>
      </c>
      <c r="E14698" s="23" t="s">
        <v>4138</v>
      </c>
      <c r="F14698" s="40">
        <v>0.08</v>
      </c>
      <c r="G14698" s="25">
        <v>109097</v>
      </c>
      <c r="H14698" s="25">
        <v>8728</v>
      </c>
      <c r="I14698" s="25"/>
      <c r="J14698" s="58" t="e">
        <f>HYPERLINK("#"&amp;"Insumos"&amp;"!A"&amp;MATCH($B14698,#REF!,0),"Ins "&amp;$B14698)</f>
        <v>#REF!</v>
      </c>
      <c r="M14698" s="220"/>
    </row>
    <row r="14699" spans="1:13" x14ac:dyDescent="0.2">
      <c r="A14699" s="35" t="s">
        <v>3292</v>
      </c>
      <c r="B14699" s="1" t="s">
        <v>5007</v>
      </c>
      <c r="C14699" s="45" t="s">
        <v>720</v>
      </c>
      <c r="D14699" s="23" t="s">
        <v>5751</v>
      </c>
      <c r="E14699" s="23" t="s">
        <v>4134</v>
      </c>
      <c r="F14699" s="40">
        <v>0.45</v>
      </c>
      <c r="G14699" s="25">
        <v>1897</v>
      </c>
      <c r="H14699" s="25">
        <v>854</v>
      </c>
      <c r="I14699" s="25"/>
      <c r="J14699" s="58" t="e">
        <f>HYPERLINK("#"&amp;"Insumos"&amp;"!A"&amp;MATCH($B14699,#REF!,0),"Ins "&amp;$B14699)</f>
        <v>#REF!</v>
      </c>
      <c r="M14699" s="220"/>
    </row>
    <row r="14700" spans="1:13" x14ac:dyDescent="0.2">
      <c r="A14700" s="35" t="s">
        <v>3292</v>
      </c>
      <c r="B14700" s="1" t="s">
        <v>5177</v>
      </c>
      <c r="C14700" s="45" t="s">
        <v>1208</v>
      </c>
      <c r="D14700" s="23" t="s">
        <v>5751</v>
      </c>
      <c r="E14700" s="23" t="s">
        <v>4134</v>
      </c>
      <c r="F14700" s="40">
        <v>0.02</v>
      </c>
      <c r="G14700" s="25">
        <v>4846</v>
      </c>
      <c r="H14700" s="25">
        <v>97</v>
      </c>
      <c r="I14700" s="25"/>
      <c r="J14700" s="58" t="e">
        <f>HYPERLINK("#"&amp;"Insumos"&amp;"!A"&amp;MATCH($B14700,#REF!,0),"Ins "&amp;$B14700)</f>
        <v>#REF!</v>
      </c>
      <c r="M14700" s="220"/>
    </row>
    <row r="14701" spans="1:13" ht="51" x14ac:dyDescent="0.2">
      <c r="A14701" s="36" t="s">
        <v>3293</v>
      </c>
      <c r="B14701" s="26" t="s">
        <v>6816</v>
      </c>
      <c r="C14701" s="79" t="s">
        <v>2001</v>
      </c>
      <c r="D14701" s="37" t="s">
        <v>5608</v>
      </c>
      <c r="E14701" s="37" t="s">
        <v>464</v>
      </c>
      <c r="F14701" s="41"/>
      <c r="G14701" s="27"/>
      <c r="H14701" s="27"/>
      <c r="I14701" s="27">
        <v>19089</v>
      </c>
      <c r="M14701" s="220">
        <f t="shared" si="229"/>
        <v>24999</v>
      </c>
    </row>
    <row r="14702" spans="1:13" x14ac:dyDescent="0.2">
      <c r="A14702" s="35" t="s">
        <v>3293</v>
      </c>
      <c r="B14702" s="1" t="s">
        <v>5574</v>
      </c>
      <c r="C14702" s="45" t="s">
        <v>972</v>
      </c>
      <c r="D14702" s="23" t="s">
        <v>5734</v>
      </c>
      <c r="E14702" s="23" t="s">
        <v>4141</v>
      </c>
      <c r="F14702" s="40">
        <v>0.26</v>
      </c>
      <c r="G14702" s="25">
        <v>41004</v>
      </c>
      <c r="H14702" s="25">
        <v>10661</v>
      </c>
      <c r="I14702" s="25"/>
      <c r="J14702" s="58" t="e">
        <f>HYPERLINK("#"&amp;"Insumos"&amp;"!A"&amp;MATCH($B14702,#REF!,0),"Ins "&amp;$B14702)</f>
        <v>#REF!</v>
      </c>
      <c r="M14702" s="220"/>
    </row>
    <row r="14703" spans="1:13" ht="25.5" x14ac:dyDescent="0.2">
      <c r="A14703" s="35" t="s">
        <v>3293</v>
      </c>
      <c r="B14703" s="1" t="s">
        <v>597</v>
      </c>
      <c r="C14703" s="45" t="s">
        <v>8738</v>
      </c>
      <c r="D14703" s="23" t="s">
        <v>5534</v>
      </c>
      <c r="E14703" s="23" t="s">
        <v>8737</v>
      </c>
      <c r="F14703" s="40">
        <v>0.06</v>
      </c>
      <c r="G14703" s="25">
        <v>17302</v>
      </c>
      <c r="H14703" s="25">
        <v>1038</v>
      </c>
      <c r="I14703" s="25"/>
      <c r="J14703" s="58" t="e">
        <f>HYPERLINK("#"&amp;"Insumos"&amp;"!A"&amp;MATCH($B14703,#REF!,0),"Ins "&amp;$B14703)</f>
        <v>#REF!</v>
      </c>
      <c r="M14703" s="220"/>
    </row>
    <row r="14704" spans="1:13" x14ac:dyDescent="0.2">
      <c r="A14704" s="35" t="s">
        <v>3293</v>
      </c>
      <c r="B14704" s="1" t="s">
        <v>263</v>
      </c>
      <c r="C14704" s="45" t="s">
        <v>696</v>
      </c>
      <c r="D14704" s="23" t="s">
        <v>5534</v>
      </c>
      <c r="E14704" s="23" t="s">
        <v>4140</v>
      </c>
      <c r="F14704" s="40">
        <v>5.9999999999999995E-4</v>
      </c>
      <c r="G14704" s="25">
        <v>187426</v>
      </c>
      <c r="H14704" s="25">
        <v>112</v>
      </c>
      <c r="I14704" s="25"/>
      <c r="J14704" s="58" t="e">
        <f>HYPERLINK("#"&amp;"Insumos"&amp;"!A"&amp;MATCH($B14704,#REF!,0),"Ins "&amp;$B14704)</f>
        <v>#REF!</v>
      </c>
      <c r="M14704" s="220"/>
    </row>
    <row r="14705" spans="1:13" x14ac:dyDescent="0.2">
      <c r="A14705" s="35" t="s">
        <v>3293</v>
      </c>
      <c r="B14705" s="1" t="s">
        <v>5533</v>
      </c>
      <c r="C14705" s="45" t="s">
        <v>5892</v>
      </c>
      <c r="D14705" s="23" t="s">
        <v>977</v>
      </c>
      <c r="E14705" s="23" t="s">
        <v>4134</v>
      </c>
      <c r="F14705" s="40">
        <v>0.03</v>
      </c>
      <c r="G14705" s="25">
        <v>3623</v>
      </c>
      <c r="H14705" s="25">
        <v>109</v>
      </c>
      <c r="I14705" s="25"/>
      <c r="J14705" s="58" t="e">
        <f>HYPERLINK("#"&amp;"Insumos"&amp;"!A"&amp;MATCH($B14705,#REF!,0),"Ins "&amp;$B14705)</f>
        <v>#REF!</v>
      </c>
      <c r="M14705" s="220"/>
    </row>
    <row r="14706" spans="1:13" x14ac:dyDescent="0.2">
      <c r="A14706" s="35" t="s">
        <v>3293</v>
      </c>
      <c r="B14706" s="1" t="s">
        <v>4562</v>
      </c>
      <c r="C14706" s="45" t="s">
        <v>8856</v>
      </c>
      <c r="D14706" s="23" t="s">
        <v>5751</v>
      </c>
      <c r="E14706" s="23" t="s">
        <v>4138</v>
      </c>
      <c r="F14706" s="40">
        <v>2.5000000000000001E-2</v>
      </c>
      <c r="G14706" s="25">
        <v>25896</v>
      </c>
      <c r="H14706" s="25">
        <v>647</v>
      </c>
      <c r="I14706" s="25"/>
      <c r="J14706" s="58" t="e">
        <f>HYPERLINK("#"&amp;"Insumos"&amp;"!A"&amp;MATCH($B14706,#REF!,0),"Ins "&amp;$B14706)</f>
        <v>#REF!</v>
      </c>
      <c r="M14706" s="220"/>
    </row>
    <row r="14707" spans="1:13" ht="25.5" x14ac:dyDescent="0.2">
      <c r="A14707" s="35" t="s">
        <v>3293</v>
      </c>
      <c r="B14707" s="1" t="s">
        <v>4565</v>
      </c>
      <c r="C14707" s="45" t="s">
        <v>8858</v>
      </c>
      <c r="D14707" s="23" t="s">
        <v>5751</v>
      </c>
      <c r="E14707" s="23" t="s">
        <v>4138</v>
      </c>
      <c r="F14707" s="40">
        <v>0.02</v>
      </c>
      <c r="G14707" s="25">
        <v>62296</v>
      </c>
      <c r="H14707" s="25">
        <v>1246</v>
      </c>
      <c r="I14707" s="25"/>
      <c r="J14707" s="58" t="e">
        <f>HYPERLINK("#"&amp;"Insumos"&amp;"!A"&amp;MATCH($B14707,#REF!,0),"Ins "&amp;$B14707)</f>
        <v>#REF!</v>
      </c>
      <c r="M14707" s="220"/>
    </row>
    <row r="14708" spans="1:13" ht="25.5" x14ac:dyDescent="0.2">
      <c r="A14708" s="35" t="s">
        <v>3293</v>
      </c>
      <c r="B14708" s="1" t="s">
        <v>4578</v>
      </c>
      <c r="C14708" s="45" t="s">
        <v>8875</v>
      </c>
      <c r="D14708" s="23" t="s">
        <v>5751</v>
      </c>
      <c r="E14708" s="23" t="s">
        <v>4138</v>
      </c>
      <c r="F14708" s="40">
        <v>0.04</v>
      </c>
      <c r="G14708" s="25">
        <v>109097</v>
      </c>
      <c r="H14708" s="25">
        <v>4364</v>
      </c>
      <c r="I14708" s="25"/>
      <c r="J14708" s="58" t="e">
        <f>HYPERLINK("#"&amp;"Insumos"&amp;"!A"&amp;MATCH($B14708,#REF!,0),"Ins "&amp;$B14708)</f>
        <v>#REF!</v>
      </c>
      <c r="M14708" s="220"/>
    </row>
    <row r="14709" spans="1:13" x14ac:dyDescent="0.2">
      <c r="A14709" s="35" t="s">
        <v>3293</v>
      </c>
      <c r="B14709" s="1" t="s">
        <v>5007</v>
      </c>
      <c r="C14709" s="45" t="s">
        <v>720</v>
      </c>
      <c r="D14709" s="23" t="s">
        <v>5751</v>
      </c>
      <c r="E14709" s="23" t="s">
        <v>4134</v>
      </c>
      <c r="F14709" s="40">
        <v>0.45</v>
      </c>
      <c r="G14709" s="25">
        <v>1897</v>
      </c>
      <c r="H14709" s="25">
        <v>854</v>
      </c>
      <c r="I14709" s="25"/>
      <c r="J14709" s="58" t="e">
        <f>HYPERLINK("#"&amp;"Insumos"&amp;"!A"&amp;MATCH($B14709,#REF!,0),"Ins "&amp;$B14709)</f>
        <v>#REF!</v>
      </c>
      <c r="M14709" s="220"/>
    </row>
    <row r="14710" spans="1:13" x14ac:dyDescent="0.2">
      <c r="A14710" s="35" t="s">
        <v>3293</v>
      </c>
      <c r="B14710" s="1" t="s">
        <v>5177</v>
      </c>
      <c r="C14710" s="45" t="s">
        <v>1208</v>
      </c>
      <c r="D14710" s="23" t="s">
        <v>5751</v>
      </c>
      <c r="E14710" s="23" t="s">
        <v>4134</v>
      </c>
      <c r="F14710" s="40">
        <v>1.2E-2</v>
      </c>
      <c r="G14710" s="25">
        <v>4846</v>
      </c>
      <c r="H14710" s="25">
        <v>58</v>
      </c>
      <c r="I14710" s="25"/>
      <c r="J14710" s="58" t="e">
        <f>HYPERLINK("#"&amp;"Insumos"&amp;"!A"&amp;MATCH($B14710,#REF!,0),"Ins "&amp;$B14710)</f>
        <v>#REF!</v>
      </c>
      <c r="M14710" s="220"/>
    </row>
    <row r="14711" spans="1:13" ht="51" x14ac:dyDescent="0.2">
      <c r="A14711" s="36" t="s">
        <v>3294</v>
      </c>
      <c r="B14711" s="26" t="s">
        <v>6816</v>
      </c>
      <c r="C14711" s="79" t="s">
        <v>2004</v>
      </c>
      <c r="D14711" s="37" t="s">
        <v>5608</v>
      </c>
      <c r="E14711" s="37" t="s">
        <v>465</v>
      </c>
      <c r="F14711" s="41"/>
      <c r="G14711" s="27"/>
      <c r="H14711" s="27"/>
      <c r="I14711" s="27">
        <v>30755</v>
      </c>
      <c r="M14711" s="220">
        <f t="shared" si="229"/>
        <v>40277</v>
      </c>
    </row>
    <row r="14712" spans="1:13" x14ac:dyDescent="0.2">
      <c r="A14712" s="35" t="s">
        <v>3294</v>
      </c>
      <c r="B14712" s="1" t="s">
        <v>5574</v>
      </c>
      <c r="C14712" s="45" t="s">
        <v>972</v>
      </c>
      <c r="D14712" s="23" t="s">
        <v>5734</v>
      </c>
      <c r="E14712" s="23" t="s">
        <v>4141</v>
      </c>
      <c r="F14712" s="40">
        <v>0.37</v>
      </c>
      <c r="G14712" s="25">
        <v>41004</v>
      </c>
      <c r="H14712" s="25">
        <v>15171</v>
      </c>
      <c r="I14712" s="25"/>
      <c r="J14712" s="58" t="e">
        <f>HYPERLINK("#"&amp;"Insumos"&amp;"!A"&amp;MATCH($B14712,#REF!,0),"Ins "&amp;$B14712)</f>
        <v>#REF!</v>
      </c>
      <c r="M14712" s="220"/>
    </row>
    <row r="14713" spans="1:13" ht="25.5" x14ac:dyDescent="0.2">
      <c r="A14713" s="35" t="s">
        <v>3294</v>
      </c>
      <c r="B14713" s="1" t="s">
        <v>597</v>
      </c>
      <c r="C14713" s="45" t="s">
        <v>8738</v>
      </c>
      <c r="D14713" s="23" t="s">
        <v>5534</v>
      </c>
      <c r="E14713" s="23" t="s">
        <v>8737</v>
      </c>
      <c r="F14713" s="40">
        <v>0.06</v>
      </c>
      <c r="G14713" s="25">
        <v>17302</v>
      </c>
      <c r="H14713" s="25">
        <v>1038</v>
      </c>
      <c r="I14713" s="25"/>
      <c r="J14713" s="58" t="e">
        <f>HYPERLINK("#"&amp;"Insumos"&amp;"!A"&amp;MATCH($B14713,#REF!,0),"Ins "&amp;$B14713)</f>
        <v>#REF!</v>
      </c>
      <c r="M14713" s="220"/>
    </row>
    <row r="14714" spans="1:13" x14ac:dyDescent="0.2">
      <c r="A14714" s="35" t="s">
        <v>3294</v>
      </c>
      <c r="B14714" s="1" t="s">
        <v>263</v>
      </c>
      <c r="C14714" s="45" t="s">
        <v>696</v>
      </c>
      <c r="D14714" s="23" t="s">
        <v>5534</v>
      </c>
      <c r="E14714" s="23" t="s">
        <v>4140</v>
      </c>
      <c r="F14714" s="40">
        <v>1.2999999999999999E-3</v>
      </c>
      <c r="G14714" s="25">
        <v>187426</v>
      </c>
      <c r="H14714" s="25">
        <v>244</v>
      </c>
      <c r="I14714" s="25"/>
      <c r="J14714" s="58" t="e">
        <f>HYPERLINK("#"&amp;"Insumos"&amp;"!A"&amp;MATCH($B14714,#REF!,0),"Ins "&amp;$B14714)</f>
        <v>#REF!</v>
      </c>
      <c r="M14714" s="220"/>
    </row>
    <row r="14715" spans="1:13" x14ac:dyDescent="0.2">
      <c r="A14715" s="35" t="s">
        <v>3294</v>
      </c>
      <c r="B14715" s="1" t="s">
        <v>5533</v>
      </c>
      <c r="C14715" s="45" t="s">
        <v>5892</v>
      </c>
      <c r="D14715" s="23" t="s">
        <v>977</v>
      </c>
      <c r="E14715" s="23" t="s">
        <v>4134</v>
      </c>
      <c r="F14715" s="40">
        <v>0.05</v>
      </c>
      <c r="G14715" s="25">
        <v>3623</v>
      </c>
      <c r="H14715" s="25">
        <v>181</v>
      </c>
      <c r="I14715" s="25"/>
      <c r="J14715" s="58" t="e">
        <f>HYPERLINK("#"&amp;"Insumos"&amp;"!A"&amp;MATCH($B14715,#REF!,0),"Ins "&amp;$B14715)</f>
        <v>#REF!</v>
      </c>
      <c r="M14715" s="220"/>
    </row>
    <row r="14716" spans="1:13" x14ac:dyDescent="0.2">
      <c r="A14716" s="35" t="s">
        <v>3294</v>
      </c>
      <c r="B14716" s="1" t="s">
        <v>4561</v>
      </c>
      <c r="C14716" s="45" t="s">
        <v>1428</v>
      </c>
      <c r="D14716" s="23" t="s">
        <v>5751</v>
      </c>
      <c r="E14716" s="23" t="s">
        <v>4138</v>
      </c>
      <c r="F14716" s="40">
        <v>0.05</v>
      </c>
      <c r="G14716" s="25">
        <v>39000</v>
      </c>
      <c r="H14716" s="25">
        <v>1950</v>
      </c>
      <c r="I14716" s="25"/>
      <c r="J14716" s="58" t="e">
        <f>HYPERLINK("#"&amp;"Insumos"&amp;"!A"&amp;MATCH($B14716,#REF!,0),"Ins "&amp;$B14716)</f>
        <v>#REF!</v>
      </c>
      <c r="M14716" s="220"/>
    </row>
    <row r="14717" spans="1:13" ht="25.5" x14ac:dyDescent="0.2">
      <c r="A14717" s="35" t="s">
        <v>3294</v>
      </c>
      <c r="B14717" s="1" t="s">
        <v>4565</v>
      </c>
      <c r="C14717" s="45" t="s">
        <v>8858</v>
      </c>
      <c r="D14717" s="23" t="s">
        <v>5751</v>
      </c>
      <c r="E14717" s="23" t="s">
        <v>4138</v>
      </c>
      <c r="F14717" s="40">
        <v>0.04</v>
      </c>
      <c r="G14717" s="25">
        <v>62296</v>
      </c>
      <c r="H14717" s="25">
        <v>2492</v>
      </c>
      <c r="I14717" s="25"/>
      <c r="J14717" s="58" t="e">
        <f>HYPERLINK("#"&amp;"Insumos"&amp;"!A"&amp;MATCH($B14717,#REF!,0),"Ins "&amp;$B14717)</f>
        <v>#REF!</v>
      </c>
      <c r="M14717" s="220"/>
    </row>
    <row r="14718" spans="1:13" ht="25.5" x14ac:dyDescent="0.2">
      <c r="A14718" s="35" t="s">
        <v>3294</v>
      </c>
      <c r="B14718" s="1" t="s">
        <v>4578</v>
      </c>
      <c r="C14718" s="45" t="s">
        <v>8875</v>
      </c>
      <c r="D14718" s="23" t="s">
        <v>5751</v>
      </c>
      <c r="E14718" s="23" t="s">
        <v>4138</v>
      </c>
      <c r="F14718" s="40">
        <v>0.08</v>
      </c>
      <c r="G14718" s="25">
        <v>109097</v>
      </c>
      <c r="H14718" s="25">
        <v>8728</v>
      </c>
      <c r="I14718" s="25"/>
      <c r="J14718" s="58" t="e">
        <f>HYPERLINK("#"&amp;"Insumos"&amp;"!A"&amp;MATCH($B14718,#REF!,0),"Ins "&amp;$B14718)</f>
        <v>#REF!</v>
      </c>
      <c r="M14718" s="220"/>
    </row>
    <row r="14719" spans="1:13" x14ac:dyDescent="0.2">
      <c r="A14719" s="35" t="s">
        <v>3294</v>
      </c>
      <c r="B14719" s="1" t="s">
        <v>5007</v>
      </c>
      <c r="C14719" s="45" t="s">
        <v>720</v>
      </c>
      <c r="D14719" s="23" t="s">
        <v>5751</v>
      </c>
      <c r="E14719" s="23" t="s">
        <v>4134</v>
      </c>
      <c r="F14719" s="40">
        <v>0.45</v>
      </c>
      <c r="G14719" s="25">
        <v>1897</v>
      </c>
      <c r="H14719" s="25">
        <v>854</v>
      </c>
      <c r="I14719" s="25"/>
      <c r="J14719" s="58" t="e">
        <f>HYPERLINK("#"&amp;"Insumos"&amp;"!A"&amp;MATCH($B14719,#REF!,0),"Ins "&amp;$B14719)</f>
        <v>#REF!</v>
      </c>
      <c r="M14719" s="220"/>
    </row>
    <row r="14720" spans="1:13" x14ac:dyDescent="0.2">
      <c r="A14720" s="35" t="s">
        <v>3294</v>
      </c>
      <c r="B14720" s="1" t="s">
        <v>5177</v>
      </c>
      <c r="C14720" s="45" t="s">
        <v>1208</v>
      </c>
      <c r="D14720" s="23" t="s">
        <v>5751</v>
      </c>
      <c r="E14720" s="23" t="s">
        <v>4134</v>
      </c>
      <c r="F14720" s="40">
        <v>0.02</v>
      </c>
      <c r="G14720" s="25">
        <v>4846</v>
      </c>
      <c r="H14720" s="25">
        <v>97</v>
      </c>
      <c r="I14720" s="25"/>
      <c r="J14720" s="58" t="e">
        <f>HYPERLINK("#"&amp;"Insumos"&amp;"!A"&amp;MATCH($B14720,#REF!,0),"Ins "&amp;$B14720)</f>
        <v>#REF!</v>
      </c>
      <c r="M14720" s="220"/>
    </row>
    <row r="14721" spans="1:13" ht="51" x14ac:dyDescent="0.2">
      <c r="A14721" s="36" t="s">
        <v>3295</v>
      </c>
      <c r="B14721" s="26" t="s">
        <v>6816</v>
      </c>
      <c r="C14721" s="79" t="s">
        <v>2003</v>
      </c>
      <c r="D14721" s="37" t="s">
        <v>5608</v>
      </c>
      <c r="E14721" s="37" t="s">
        <v>464</v>
      </c>
      <c r="F14721" s="41"/>
      <c r="G14721" s="27"/>
      <c r="H14721" s="27"/>
      <c r="I14721" s="27">
        <v>19436</v>
      </c>
      <c r="M14721" s="220">
        <f t="shared" si="229"/>
        <v>25453</v>
      </c>
    </row>
    <row r="14722" spans="1:13" x14ac:dyDescent="0.2">
      <c r="A14722" s="35" t="s">
        <v>3295</v>
      </c>
      <c r="B14722" s="1" t="s">
        <v>5574</v>
      </c>
      <c r="C14722" s="45" t="s">
        <v>972</v>
      </c>
      <c r="D14722" s="23" t="s">
        <v>5734</v>
      </c>
      <c r="E14722" s="23" t="s">
        <v>4141</v>
      </c>
      <c r="F14722" s="40">
        <v>0.26</v>
      </c>
      <c r="G14722" s="25">
        <v>41004</v>
      </c>
      <c r="H14722" s="25">
        <v>10661</v>
      </c>
      <c r="I14722" s="25"/>
      <c r="J14722" s="58" t="e">
        <f>HYPERLINK("#"&amp;"Insumos"&amp;"!A"&amp;MATCH($B14722,#REF!,0),"Ins "&amp;$B14722)</f>
        <v>#REF!</v>
      </c>
      <c r="M14722" s="220"/>
    </row>
    <row r="14723" spans="1:13" ht="25.5" x14ac:dyDescent="0.2">
      <c r="A14723" s="35" t="s">
        <v>3295</v>
      </c>
      <c r="B14723" s="1" t="s">
        <v>597</v>
      </c>
      <c r="C14723" s="45" t="s">
        <v>8738</v>
      </c>
      <c r="D14723" s="23" t="s">
        <v>5534</v>
      </c>
      <c r="E14723" s="23" t="s">
        <v>8737</v>
      </c>
      <c r="F14723" s="40">
        <v>0.06</v>
      </c>
      <c r="G14723" s="25">
        <v>17302</v>
      </c>
      <c r="H14723" s="25">
        <v>1038</v>
      </c>
      <c r="I14723" s="25"/>
      <c r="J14723" s="58" t="e">
        <f>HYPERLINK("#"&amp;"Insumos"&amp;"!A"&amp;MATCH($B14723,#REF!,0),"Ins "&amp;$B14723)</f>
        <v>#REF!</v>
      </c>
      <c r="M14723" s="220"/>
    </row>
    <row r="14724" spans="1:13" x14ac:dyDescent="0.2">
      <c r="A14724" s="35" t="s">
        <v>3295</v>
      </c>
      <c r="B14724" s="1" t="s">
        <v>263</v>
      </c>
      <c r="C14724" s="45" t="s">
        <v>696</v>
      </c>
      <c r="D14724" s="23" t="s">
        <v>5534</v>
      </c>
      <c r="E14724" s="23" t="s">
        <v>4140</v>
      </c>
      <c r="F14724" s="40">
        <v>6.9999999999999999E-4</v>
      </c>
      <c r="G14724" s="25">
        <v>187426</v>
      </c>
      <c r="H14724" s="25">
        <v>131</v>
      </c>
      <c r="I14724" s="25"/>
      <c r="J14724" s="58" t="e">
        <f>HYPERLINK("#"&amp;"Insumos"&amp;"!A"&amp;MATCH($B14724,#REF!,0),"Ins "&amp;$B14724)</f>
        <v>#REF!</v>
      </c>
      <c r="M14724" s="220"/>
    </row>
    <row r="14725" spans="1:13" x14ac:dyDescent="0.2">
      <c r="A14725" s="35" t="s">
        <v>3295</v>
      </c>
      <c r="B14725" s="1" t="s">
        <v>5533</v>
      </c>
      <c r="C14725" s="45" t="s">
        <v>5892</v>
      </c>
      <c r="D14725" s="23" t="s">
        <v>977</v>
      </c>
      <c r="E14725" s="23" t="s">
        <v>4134</v>
      </c>
      <c r="F14725" s="40">
        <v>0.03</v>
      </c>
      <c r="G14725" s="25">
        <v>3623</v>
      </c>
      <c r="H14725" s="25">
        <v>109</v>
      </c>
      <c r="I14725" s="25"/>
      <c r="J14725" s="58" t="e">
        <f>HYPERLINK("#"&amp;"Insumos"&amp;"!A"&amp;MATCH($B14725,#REF!,0),"Ins "&amp;$B14725)</f>
        <v>#REF!</v>
      </c>
      <c r="M14725" s="220"/>
    </row>
    <row r="14726" spans="1:13" x14ac:dyDescent="0.2">
      <c r="A14726" s="35" t="s">
        <v>3295</v>
      </c>
      <c r="B14726" s="1" t="s">
        <v>4561</v>
      </c>
      <c r="C14726" s="45" t="s">
        <v>1428</v>
      </c>
      <c r="D14726" s="23" t="s">
        <v>5751</v>
      </c>
      <c r="E14726" s="23" t="s">
        <v>4138</v>
      </c>
      <c r="F14726" s="40">
        <v>2.5000000000000001E-2</v>
      </c>
      <c r="G14726" s="25">
        <v>39000</v>
      </c>
      <c r="H14726" s="25">
        <v>975</v>
      </c>
      <c r="I14726" s="25"/>
      <c r="J14726" s="58" t="e">
        <f>HYPERLINK("#"&amp;"Insumos"&amp;"!A"&amp;MATCH($B14726,#REF!,0),"Ins "&amp;$B14726)</f>
        <v>#REF!</v>
      </c>
      <c r="M14726" s="220"/>
    </row>
    <row r="14727" spans="1:13" ht="25.5" x14ac:dyDescent="0.2">
      <c r="A14727" s="35" t="s">
        <v>3295</v>
      </c>
      <c r="B14727" s="1" t="s">
        <v>4565</v>
      </c>
      <c r="C14727" s="45" t="s">
        <v>8858</v>
      </c>
      <c r="D14727" s="23" t="s">
        <v>5751</v>
      </c>
      <c r="E14727" s="23" t="s">
        <v>4138</v>
      </c>
      <c r="F14727" s="40">
        <v>0.02</v>
      </c>
      <c r="G14727" s="25">
        <v>62296</v>
      </c>
      <c r="H14727" s="25">
        <v>1246</v>
      </c>
      <c r="I14727" s="25"/>
      <c r="J14727" s="58" t="e">
        <f>HYPERLINK("#"&amp;"Insumos"&amp;"!A"&amp;MATCH($B14727,#REF!,0),"Ins "&amp;$B14727)</f>
        <v>#REF!</v>
      </c>
      <c r="M14727" s="220"/>
    </row>
    <row r="14728" spans="1:13" ht="25.5" x14ac:dyDescent="0.2">
      <c r="A14728" s="35" t="s">
        <v>3295</v>
      </c>
      <c r="B14728" s="1" t="s">
        <v>4578</v>
      </c>
      <c r="C14728" s="45" t="s">
        <v>8875</v>
      </c>
      <c r="D14728" s="23" t="s">
        <v>5751</v>
      </c>
      <c r="E14728" s="23" t="s">
        <v>4138</v>
      </c>
      <c r="F14728" s="40">
        <v>0.04</v>
      </c>
      <c r="G14728" s="25">
        <v>109097</v>
      </c>
      <c r="H14728" s="25">
        <v>4364</v>
      </c>
      <c r="I14728" s="25"/>
      <c r="J14728" s="58" t="e">
        <f>HYPERLINK("#"&amp;"Insumos"&amp;"!A"&amp;MATCH($B14728,#REF!,0),"Ins "&amp;$B14728)</f>
        <v>#REF!</v>
      </c>
      <c r="M14728" s="220"/>
    </row>
    <row r="14729" spans="1:13" x14ac:dyDescent="0.2">
      <c r="A14729" s="35" t="s">
        <v>3295</v>
      </c>
      <c r="B14729" s="1" t="s">
        <v>5007</v>
      </c>
      <c r="C14729" s="45" t="s">
        <v>720</v>
      </c>
      <c r="D14729" s="23" t="s">
        <v>5751</v>
      </c>
      <c r="E14729" s="23" t="s">
        <v>4134</v>
      </c>
      <c r="F14729" s="40">
        <v>0.45</v>
      </c>
      <c r="G14729" s="25">
        <v>1897</v>
      </c>
      <c r="H14729" s="25">
        <v>854</v>
      </c>
      <c r="I14729" s="25"/>
      <c r="J14729" s="58" t="e">
        <f>HYPERLINK("#"&amp;"Insumos"&amp;"!A"&amp;MATCH($B14729,#REF!,0),"Ins "&amp;$B14729)</f>
        <v>#REF!</v>
      </c>
      <c r="M14729" s="220"/>
    </row>
    <row r="14730" spans="1:13" x14ac:dyDescent="0.2">
      <c r="A14730" s="35" t="s">
        <v>3295</v>
      </c>
      <c r="B14730" s="1" t="s">
        <v>5177</v>
      </c>
      <c r="C14730" s="45" t="s">
        <v>1208</v>
      </c>
      <c r="D14730" s="23" t="s">
        <v>5751</v>
      </c>
      <c r="E14730" s="23" t="s">
        <v>4134</v>
      </c>
      <c r="F14730" s="40">
        <v>1.2E-2</v>
      </c>
      <c r="G14730" s="25">
        <v>4846</v>
      </c>
      <c r="H14730" s="25">
        <v>58</v>
      </c>
      <c r="I14730" s="25"/>
      <c r="J14730" s="58" t="e">
        <f>HYPERLINK("#"&amp;"Insumos"&amp;"!A"&amp;MATCH($B14730,#REF!,0),"Ins "&amp;$B14730)</f>
        <v>#REF!</v>
      </c>
      <c r="M14730" s="220"/>
    </row>
    <row r="14731" spans="1:13" ht="51" x14ac:dyDescent="0.2">
      <c r="A14731" s="36" t="s">
        <v>3296</v>
      </c>
      <c r="B14731" s="26" t="s">
        <v>6816</v>
      </c>
      <c r="C14731" s="79" t="s">
        <v>2005</v>
      </c>
      <c r="D14731" s="37" t="s">
        <v>5608</v>
      </c>
      <c r="E14731" s="37" t="s">
        <v>465</v>
      </c>
      <c r="F14731" s="41"/>
      <c r="G14731" s="27"/>
      <c r="H14731" s="27"/>
      <c r="I14731" s="27">
        <v>27725</v>
      </c>
      <c r="M14731" s="220">
        <f t="shared" ref="M14731:M14779" si="230">ROUND(I14731*(1+$L$2),0)</f>
        <v>36309</v>
      </c>
    </row>
    <row r="14732" spans="1:13" x14ac:dyDescent="0.2">
      <c r="A14732" s="35" t="s">
        <v>3296</v>
      </c>
      <c r="B14732" s="1" t="s">
        <v>5574</v>
      </c>
      <c r="C14732" s="45" t="s">
        <v>972</v>
      </c>
      <c r="D14732" s="23" t="s">
        <v>5734</v>
      </c>
      <c r="E14732" s="23" t="s">
        <v>4141</v>
      </c>
      <c r="F14732" s="40">
        <v>0.34</v>
      </c>
      <c r="G14732" s="25">
        <v>41004</v>
      </c>
      <c r="H14732" s="25">
        <v>13941</v>
      </c>
      <c r="I14732" s="25"/>
      <c r="J14732" s="58" t="e">
        <f>HYPERLINK("#"&amp;"Insumos"&amp;"!A"&amp;MATCH($B14732,#REF!,0),"Ins "&amp;$B14732)</f>
        <v>#REF!</v>
      </c>
      <c r="M14732" s="220"/>
    </row>
    <row r="14733" spans="1:13" ht="25.5" x14ac:dyDescent="0.2">
      <c r="A14733" s="35" t="s">
        <v>3296</v>
      </c>
      <c r="B14733" s="1" t="s">
        <v>597</v>
      </c>
      <c r="C14733" s="45" t="s">
        <v>8738</v>
      </c>
      <c r="D14733" s="23" t="s">
        <v>5534</v>
      </c>
      <c r="E14733" s="23" t="s">
        <v>8737</v>
      </c>
      <c r="F14733" s="40">
        <v>0.06</v>
      </c>
      <c r="G14733" s="25">
        <v>17302</v>
      </c>
      <c r="H14733" s="25">
        <v>1038</v>
      </c>
      <c r="I14733" s="25"/>
      <c r="J14733" s="58" t="e">
        <f>HYPERLINK("#"&amp;"Insumos"&amp;"!A"&amp;MATCH($B14733,#REF!,0),"Ins "&amp;$B14733)</f>
        <v>#REF!</v>
      </c>
      <c r="M14733" s="220"/>
    </row>
    <row r="14734" spans="1:13" x14ac:dyDescent="0.2">
      <c r="A14734" s="35" t="s">
        <v>3296</v>
      </c>
      <c r="B14734" s="1" t="s">
        <v>263</v>
      </c>
      <c r="C14734" s="45" t="s">
        <v>696</v>
      </c>
      <c r="D14734" s="23" t="s">
        <v>5534</v>
      </c>
      <c r="E14734" s="23" t="s">
        <v>4140</v>
      </c>
      <c r="F14734" s="40">
        <v>2.0999999999999999E-3</v>
      </c>
      <c r="G14734" s="25">
        <v>187426</v>
      </c>
      <c r="H14734" s="25">
        <v>394</v>
      </c>
      <c r="I14734" s="25"/>
      <c r="J14734" s="58" t="e">
        <f>HYPERLINK("#"&amp;"Insumos"&amp;"!A"&amp;MATCH($B14734,#REF!,0),"Ins "&amp;$B14734)</f>
        <v>#REF!</v>
      </c>
      <c r="M14734" s="220"/>
    </row>
    <row r="14735" spans="1:13" x14ac:dyDescent="0.2">
      <c r="A14735" s="35" t="s">
        <v>3296</v>
      </c>
      <c r="B14735" s="1" t="s">
        <v>5533</v>
      </c>
      <c r="C14735" s="45" t="s">
        <v>5892</v>
      </c>
      <c r="D14735" s="23" t="s">
        <v>977</v>
      </c>
      <c r="E14735" s="23" t="s">
        <v>4134</v>
      </c>
      <c r="F14735" s="40">
        <v>0.05</v>
      </c>
      <c r="G14735" s="25">
        <v>3623</v>
      </c>
      <c r="H14735" s="25">
        <v>181</v>
      </c>
      <c r="I14735" s="25"/>
      <c r="J14735" s="58" t="e">
        <f>HYPERLINK("#"&amp;"Insumos"&amp;"!A"&amp;MATCH($B14735,#REF!,0),"Ins "&amp;$B14735)</f>
        <v>#REF!</v>
      </c>
      <c r="M14735" s="220"/>
    </row>
    <row r="14736" spans="1:13" ht="25.5" x14ac:dyDescent="0.2">
      <c r="A14736" s="35" t="s">
        <v>3296</v>
      </c>
      <c r="B14736" s="1" t="s">
        <v>4565</v>
      </c>
      <c r="C14736" s="45" t="s">
        <v>8858</v>
      </c>
      <c r="D14736" s="23" t="s">
        <v>5751</v>
      </c>
      <c r="E14736" s="23" t="s">
        <v>4138</v>
      </c>
      <c r="F14736" s="40">
        <v>0.04</v>
      </c>
      <c r="G14736" s="25">
        <v>62296</v>
      </c>
      <c r="H14736" s="25">
        <v>2492</v>
      </c>
      <c r="I14736" s="25"/>
      <c r="J14736" s="58" t="e">
        <f>HYPERLINK("#"&amp;"Insumos"&amp;"!A"&amp;MATCH($B14736,#REF!,0),"Ins "&amp;$B14736)</f>
        <v>#REF!</v>
      </c>
      <c r="M14736" s="220"/>
    </row>
    <row r="14737" spans="1:13" ht="25.5" x14ac:dyDescent="0.2">
      <c r="A14737" s="35" t="s">
        <v>3296</v>
      </c>
      <c r="B14737" s="1" t="s">
        <v>4578</v>
      </c>
      <c r="C14737" s="45" t="s">
        <v>8875</v>
      </c>
      <c r="D14737" s="23" t="s">
        <v>5751</v>
      </c>
      <c r="E14737" s="23" t="s">
        <v>4138</v>
      </c>
      <c r="F14737" s="40">
        <v>0.08</v>
      </c>
      <c r="G14737" s="25">
        <v>109097</v>
      </c>
      <c r="H14737" s="25">
        <v>8728</v>
      </c>
      <c r="I14737" s="25"/>
      <c r="J14737" s="58" t="e">
        <f>HYPERLINK("#"&amp;"Insumos"&amp;"!A"&amp;MATCH($B14737,#REF!,0),"Ins "&amp;$B14737)</f>
        <v>#REF!</v>
      </c>
      <c r="M14737" s="220"/>
    </row>
    <row r="14738" spans="1:13" x14ac:dyDescent="0.2">
      <c r="A14738" s="35" t="s">
        <v>3296</v>
      </c>
      <c r="B14738" s="1" t="s">
        <v>5007</v>
      </c>
      <c r="C14738" s="45" t="s">
        <v>720</v>
      </c>
      <c r="D14738" s="23" t="s">
        <v>5751</v>
      </c>
      <c r="E14738" s="23" t="s">
        <v>4134</v>
      </c>
      <c r="F14738" s="40">
        <v>0.45</v>
      </c>
      <c r="G14738" s="25">
        <v>1897</v>
      </c>
      <c r="H14738" s="25">
        <v>854</v>
      </c>
      <c r="I14738" s="25"/>
      <c r="J14738" s="58" t="e">
        <f>HYPERLINK("#"&amp;"Insumos"&amp;"!A"&amp;MATCH($B14738,#REF!,0),"Ins "&amp;$B14738)</f>
        <v>#REF!</v>
      </c>
      <c r="M14738" s="220"/>
    </row>
    <row r="14739" spans="1:13" x14ac:dyDescent="0.2">
      <c r="A14739" s="35" t="s">
        <v>3296</v>
      </c>
      <c r="B14739" s="1" t="s">
        <v>5177</v>
      </c>
      <c r="C14739" s="45" t="s">
        <v>1208</v>
      </c>
      <c r="D14739" s="23" t="s">
        <v>5751</v>
      </c>
      <c r="E14739" s="23" t="s">
        <v>4134</v>
      </c>
      <c r="F14739" s="40">
        <v>0.02</v>
      </c>
      <c r="G14739" s="25">
        <v>4846</v>
      </c>
      <c r="H14739" s="25">
        <v>97</v>
      </c>
      <c r="I14739" s="25"/>
      <c r="J14739" s="58" t="e">
        <f>HYPERLINK("#"&amp;"Insumos"&amp;"!A"&amp;MATCH($B14739,#REF!,0),"Ins "&amp;$B14739)</f>
        <v>#REF!</v>
      </c>
      <c r="M14739" s="220"/>
    </row>
    <row r="14740" spans="1:13" ht="51" x14ac:dyDescent="0.2">
      <c r="A14740" s="36" t="s">
        <v>3297</v>
      </c>
      <c r="B14740" s="26" t="s">
        <v>6816</v>
      </c>
      <c r="C14740" s="79" t="s">
        <v>2006</v>
      </c>
      <c r="D14740" s="37" t="s">
        <v>5608</v>
      </c>
      <c r="E14740" s="37" t="s">
        <v>464</v>
      </c>
      <c r="F14740" s="41"/>
      <c r="G14740" s="27"/>
      <c r="H14740" s="27"/>
      <c r="I14740" s="27">
        <v>16095</v>
      </c>
      <c r="M14740" s="220">
        <f t="shared" si="230"/>
        <v>21078</v>
      </c>
    </row>
    <row r="14741" spans="1:13" x14ac:dyDescent="0.2">
      <c r="A14741" s="35" t="s">
        <v>3297</v>
      </c>
      <c r="B14741" s="1" t="s">
        <v>5574</v>
      </c>
      <c r="C14741" s="45" t="s">
        <v>972</v>
      </c>
      <c r="D14741" s="23" t="s">
        <v>5734</v>
      </c>
      <c r="E14741" s="23" t="s">
        <v>4141</v>
      </c>
      <c r="F14741" s="40">
        <v>0.2</v>
      </c>
      <c r="G14741" s="25">
        <v>41004</v>
      </c>
      <c r="H14741" s="25">
        <v>8201</v>
      </c>
      <c r="I14741" s="25"/>
      <c r="J14741" s="58" t="e">
        <f>HYPERLINK("#"&amp;"Insumos"&amp;"!A"&amp;MATCH($B14741,#REF!,0),"Ins "&amp;$B14741)</f>
        <v>#REF!</v>
      </c>
      <c r="M14741" s="220"/>
    </row>
    <row r="14742" spans="1:13" ht="25.5" x14ac:dyDescent="0.2">
      <c r="A14742" s="35" t="s">
        <v>3297</v>
      </c>
      <c r="B14742" s="1" t="s">
        <v>597</v>
      </c>
      <c r="C14742" s="45" t="s">
        <v>8738</v>
      </c>
      <c r="D14742" s="23" t="s">
        <v>5534</v>
      </c>
      <c r="E14742" s="23" t="s">
        <v>8737</v>
      </c>
      <c r="F14742" s="40">
        <v>0.06</v>
      </c>
      <c r="G14742" s="25">
        <v>17302</v>
      </c>
      <c r="H14742" s="25">
        <v>1038</v>
      </c>
      <c r="I14742" s="25"/>
      <c r="J14742" s="58" t="e">
        <f>HYPERLINK("#"&amp;"Insumos"&amp;"!A"&amp;MATCH($B14742,#REF!,0),"Ins "&amp;$B14742)</f>
        <v>#REF!</v>
      </c>
      <c r="M14742" s="220"/>
    </row>
    <row r="14743" spans="1:13" x14ac:dyDescent="0.2">
      <c r="A14743" s="35" t="s">
        <v>3297</v>
      </c>
      <c r="B14743" s="1" t="s">
        <v>263</v>
      </c>
      <c r="C14743" s="45" t="s">
        <v>696</v>
      </c>
      <c r="D14743" s="23" t="s">
        <v>5534</v>
      </c>
      <c r="E14743" s="23" t="s">
        <v>4140</v>
      </c>
      <c r="F14743" s="40">
        <v>1.1999999999999999E-3</v>
      </c>
      <c r="G14743" s="25">
        <v>187426</v>
      </c>
      <c r="H14743" s="25">
        <v>225</v>
      </c>
      <c r="I14743" s="25"/>
      <c r="J14743" s="58" t="e">
        <f>HYPERLINK("#"&amp;"Insumos"&amp;"!A"&amp;MATCH($B14743,#REF!,0),"Ins "&amp;$B14743)</f>
        <v>#REF!</v>
      </c>
      <c r="M14743" s="220"/>
    </row>
    <row r="14744" spans="1:13" x14ac:dyDescent="0.2">
      <c r="A14744" s="35" t="s">
        <v>3297</v>
      </c>
      <c r="B14744" s="1" t="s">
        <v>5533</v>
      </c>
      <c r="C14744" s="45" t="s">
        <v>5892</v>
      </c>
      <c r="D14744" s="23" t="s">
        <v>977</v>
      </c>
      <c r="E14744" s="23" t="s">
        <v>4134</v>
      </c>
      <c r="F14744" s="40">
        <v>0.03</v>
      </c>
      <c r="G14744" s="25">
        <v>3623</v>
      </c>
      <c r="H14744" s="25">
        <v>109</v>
      </c>
      <c r="I14744" s="25"/>
      <c r="J14744" s="58" t="e">
        <f>HYPERLINK("#"&amp;"Insumos"&amp;"!A"&amp;MATCH($B14744,#REF!,0),"Ins "&amp;$B14744)</f>
        <v>#REF!</v>
      </c>
      <c r="M14744" s="220"/>
    </row>
    <row r="14745" spans="1:13" ht="25.5" x14ac:dyDescent="0.2">
      <c r="A14745" s="35" t="s">
        <v>3297</v>
      </c>
      <c r="B14745" s="1" t="s">
        <v>4565</v>
      </c>
      <c r="C14745" s="45" t="s">
        <v>8858</v>
      </c>
      <c r="D14745" s="23" t="s">
        <v>5751</v>
      </c>
      <c r="E14745" s="23" t="s">
        <v>4138</v>
      </c>
      <c r="F14745" s="40">
        <v>0.02</v>
      </c>
      <c r="G14745" s="25">
        <v>62296</v>
      </c>
      <c r="H14745" s="25">
        <v>1246</v>
      </c>
      <c r="I14745" s="25"/>
      <c r="J14745" s="58" t="e">
        <f>HYPERLINK("#"&amp;"Insumos"&amp;"!A"&amp;MATCH($B14745,#REF!,0),"Ins "&amp;$B14745)</f>
        <v>#REF!</v>
      </c>
      <c r="M14745" s="220"/>
    </row>
    <row r="14746" spans="1:13" ht="25.5" x14ac:dyDescent="0.2">
      <c r="A14746" s="35" t="s">
        <v>3297</v>
      </c>
      <c r="B14746" s="1" t="s">
        <v>4578</v>
      </c>
      <c r="C14746" s="45" t="s">
        <v>8875</v>
      </c>
      <c r="D14746" s="23" t="s">
        <v>5751</v>
      </c>
      <c r="E14746" s="23" t="s">
        <v>4138</v>
      </c>
      <c r="F14746" s="40">
        <v>0.04</v>
      </c>
      <c r="G14746" s="25">
        <v>109097</v>
      </c>
      <c r="H14746" s="25">
        <v>4364</v>
      </c>
      <c r="I14746" s="25"/>
      <c r="J14746" s="58" t="e">
        <f>HYPERLINK("#"&amp;"Insumos"&amp;"!A"&amp;MATCH($B14746,#REF!,0),"Ins "&amp;$B14746)</f>
        <v>#REF!</v>
      </c>
      <c r="M14746" s="220"/>
    </row>
    <row r="14747" spans="1:13" x14ac:dyDescent="0.2">
      <c r="A14747" s="35" t="s">
        <v>3297</v>
      </c>
      <c r="B14747" s="1" t="s">
        <v>5007</v>
      </c>
      <c r="C14747" s="45" t="s">
        <v>720</v>
      </c>
      <c r="D14747" s="23" t="s">
        <v>5751</v>
      </c>
      <c r="E14747" s="23" t="s">
        <v>4134</v>
      </c>
      <c r="F14747" s="40">
        <v>0.45</v>
      </c>
      <c r="G14747" s="25">
        <v>1897</v>
      </c>
      <c r="H14747" s="25">
        <v>854</v>
      </c>
      <c r="I14747" s="25"/>
      <c r="J14747" s="58" t="e">
        <f>HYPERLINK("#"&amp;"Insumos"&amp;"!A"&amp;MATCH($B14747,#REF!,0),"Ins "&amp;$B14747)</f>
        <v>#REF!</v>
      </c>
      <c r="M14747" s="220"/>
    </row>
    <row r="14748" spans="1:13" x14ac:dyDescent="0.2">
      <c r="A14748" s="35" t="s">
        <v>3297</v>
      </c>
      <c r="B14748" s="1" t="s">
        <v>5177</v>
      </c>
      <c r="C14748" s="45" t="s">
        <v>1208</v>
      </c>
      <c r="D14748" s="23" t="s">
        <v>5751</v>
      </c>
      <c r="E14748" s="23" t="s">
        <v>4134</v>
      </c>
      <c r="F14748" s="40">
        <v>1.2E-2</v>
      </c>
      <c r="G14748" s="25">
        <v>4846</v>
      </c>
      <c r="H14748" s="25">
        <v>58</v>
      </c>
      <c r="I14748" s="25"/>
      <c r="J14748" s="58" t="e">
        <f>HYPERLINK("#"&amp;"Insumos"&amp;"!A"&amp;MATCH($B14748,#REF!,0),"Ins "&amp;$B14748)</f>
        <v>#REF!</v>
      </c>
      <c r="M14748" s="220"/>
    </row>
    <row r="14749" spans="1:13" ht="51" x14ac:dyDescent="0.2">
      <c r="A14749" s="36" t="s">
        <v>3298</v>
      </c>
      <c r="B14749" s="26" t="s">
        <v>6816</v>
      </c>
      <c r="C14749" s="79" t="s">
        <v>1996</v>
      </c>
      <c r="D14749" s="37" t="s">
        <v>5608</v>
      </c>
      <c r="E14749" s="37" t="s">
        <v>465</v>
      </c>
      <c r="F14749" s="41"/>
      <c r="G14749" s="27"/>
      <c r="H14749" s="27"/>
      <c r="I14749" s="27">
        <v>31669</v>
      </c>
      <c r="M14749" s="220">
        <f t="shared" si="230"/>
        <v>41474</v>
      </c>
    </row>
    <row r="14750" spans="1:13" x14ac:dyDescent="0.2">
      <c r="A14750" s="35" t="s">
        <v>3298</v>
      </c>
      <c r="B14750" s="1" t="s">
        <v>5574</v>
      </c>
      <c r="C14750" s="45" t="s">
        <v>972</v>
      </c>
      <c r="D14750" s="23" t="s">
        <v>5734</v>
      </c>
      <c r="E14750" s="23" t="s">
        <v>4141</v>
      </c>
      <c r="F14750" s="40">
        <v>0.39</v>
      </c>
      <c r="G14750" s="25">
        <v>41004</v>
      </c>
      <c r="H14750" s="25">
        <v>15992</v>
      </c>
      <c r="I14750" s="25"/>
      <c r="J14750" s="58" t="e">
        <f>HYPERLINK("#"&amp;"Insumos"&amp;"!A"&amp;MATCH($B14750,#REF!,0),"Ins "&amp;$B14750)</f>
        <v>#REF!</v>
      </c>
      <c r="M14750" s="220"/>
    </row>
    <row r="14751" spans="1:13" ht="25.5" x14ac:dyDescent="0.2">
      <c r="A14751" s="35" t="s">
        <v>3298</v>
      </c>
      <c r="B14751" s="1" t="s">
        <v>597</v>
      </c>
      <c r="C14751" s="45" t="s">
        <v>8738</v>
      </c>
      <c r="D14751" s="23" t="s">
        <v>5534</v>
      </c>
      <c r="E14751" s="23" t="s">
        <v>8737</v>
      </c>
      <c r="F14751" s="40">
        <v>0.1</v>
      </c>
      <c r="G14751" s="25">
        <v>17302</v>
      </c>
      <c r="H14751" s="25">
        <v>1730</v>
      </c>
      <c r="I14751" s="25"/>
      <c r="J14751" s="58" t="e">
        <f>HYPERLINK("#"&amp;"Insumos"&amp;"!A"&amp;MATCH($B14751,#REF!,0),"Ins "&amp;$B14751)</f>
        <v>#REF!</v>
      </c>
      <c r="M14751" s="220"/>
    </row>
    <row r="14752" spans="1:13" x14ac:dyDescent="0.2">
      <c r="A14752" s="35" t="s">
        <v>3298</v>
      </c>
      <c r="B14752" s="1" t="s">
        <v>263</v>
      </c>
      <c r="C14752" s="45" t="s">
        <v>696</v>
      </c>
      <c r="D14752" s="23" t="s">
        <v>5534</v>
      </c>
      <c r="E14752" s="23" t="s">
        <v>4140</v>
      </c>
      <c r="F14752" s="40">
        <v>1.4E-3</v>
      </c>
      <c r="G14752" s="25">
        <v>187426</v>
      </c>
      <c r="H14752" s="25">
        <v>262</v>
      </c>
      <c r="I14752" s="25"/>
      <c r="J14752" s="58" t="e">
        <f>HYPERLINK("#"&amp;"Insumos"&amp;"!A"&amp;MATCH($B14752,#REF!,0),"Ins "&amp;$B14752)</f>
        <v>#REF!</v>
      </c>
      <c r="M14752" s="220"/>
    </row>
    <row r="14753" spans="1:13" x14ac:dyDescent="0.2">
      <c r="A14753" s="35" t="s">
        <v>3298</v>
      </c>
      <c r="B14753" s="1" t="s">
        <v>5533</v>
      </c>
      <c r="C14753" s="45" t="s">
        <v>5892</v>
      </c>
      <c r="D14753" s="23" t="s">
        <v>977</v>
      </c>
      <c r="E14753" s="23" t="s">
        <v>4134</v>
      </c>
      <c r="F14753" s="40">
        <v>0.05</v>
      </c>
      <c r="G14753" s="25">
        <v>3623</v>
      </c>
      <c r="H14753" s="25">
        <v>181</v>
      </c>
      <c r="I14753" s="25"/>
      <c r="J14753" s="58" t="e">
        <f>HYPERLINK("#"&amp;"Insumos"&amp;"!A"&amp;MATCH($B14753,#REF!,0),"Ins "&amp;$B14753)</f>
        <v>#REF!</v>
      </c>
      <c r="M14753" s="220"/>
    </row>
    <row r="14754" spans="1:13" x14ac:dyDescent="0.2">
      <c r="A14754" s="35" t="s">
        <v>3298</v>
      </c>
      <c r="B14754" s="1" t="s">
        <v>4562</v>
      </c>
      <c r="C14754" s="45" t="s">
        <v>8856</v>
      </c>
      <c r="D14754" s="23" t="s">
        <v>5751</v>
      </c>
      <c r="E14754" s="23" t="s">
        <v>4138</v>
      </c>
      <c r="F14754" s="40">
        <v>0.05</v>
      </c>
      <c r="G14754" s="25">
        <v>25896</v>
      </c>
      <c r="H14754" s="25">
        <v>1295</v>
      </c>
      <c r="I14754" s="25"/>
      <c r="J14754" s="58" t="e">
        <f>HYPERLINK("#"&amp;"Insumos"&amp;"!A"&amp;MATCH($B14754,#REF!,0),"Ins "&amp;$B14754)</f>
        <v>#REF!</v>
      </c>
      <c r="M14754" s="220"/>
    </row>
    <row r="14755" spans="1:13" ht="25.5" x14ac:dyDescent="0.2">
      <c r="A14755" s="35" t="s">
        <v>3298</v>
      </c>
      <c r="B14755" s="1" t="s">
        <v>4565</v>
      </c>
      <c r="C14755" s="45" t="s">
        <v>8858</v>
      </c>
      <c r="D14755" s="23" t="s">
        <v>5751</v>
      </c>
      <c r="E14755" s="23" t="s">
        <v>4138</v>
      </c>
      <c r="F14755" s="40">
        <v>0.04</v>
      </c>
      <c r="G14755" s="25">
        <v>62296</v>
      </c>
      <c r="H14755" s="25">
        <v>2492</v>
      </c>
      <c r="I14755" s="25"/>
      <c r="J14755" s="58" t="e">
        <f>HYPERLINK("#"&amp;"Insumos"&amp;"!A"&amp;MATCH($B14755,#REF!,0),"Ins "&amp;$B14755)</f>
        <v>#REF!</v>
      </c>
      <c r="M14755" s="220"/>
    </row>
    <row r="14756" spans="1:13" ht="25.5" x14ac:dyDescent="0.2">
      <c r="A14756" s="35" t="s">
        <v>3298</v>
      </c>
      <c r="B14756" s="1" t="s">
        <v>4578</v>
      </c>
      <c r="C14756" s="45" t="s">
        <v>8875</v>
      </c>
      <c r="D14756" s="23" t="s">
        <v>5751</v>
      </c>
      <c r="E14756" s="23" t="s">
        <v>4138</v>
      </c>
      <c r="F14756" s="40">
        <v>0.08</v>
      </c>
      <c r="G14756" s="25">
        <v>109097</v>
      </c>
      <c r="H14756" s="25">
        <v>8728</v>
      </c>
      <c r="I14756" s="25"/>
      <c r="J14756" s="58" t="e">
        <f>HYPERLINK("#"&amp;"Insumos"&amp;"!A"&amp;MATCH($B14756,#REF!,0),"Ins "&amp;$B14756)</f>
        <v>#REF!</v>
      </c>
      <c r="M14756" s="220"/>
    </row>
    <row r="14757" spans="1:13" x14ac:dyDescent="0.2">
      <c r="A14757" s="35" t="s">
        <v>3298</v>
      </c>
      <c r="B14757" s="1" t="s">
        <v>5007</v>
      </c>
      <c r="C14757" s="45" t="s">
        <v>720</v>
      </c>
      <c r="D14757" s="23" t="s">
        <v>5751</v>
      </c>
      <c r="E14757" s="23" t="s">
        <v>4134</v>
      </c>
      <c r="F14757" s="40">
        <v>0.47</v>
      </c>
      <c r="G14757" s="25">
        <v>1897</v>
      </c>
      <c r="H14757" s="25">
        <v>892</v>
      </c>
      <c r="I14757" s="25"/>
      <c r="J14757" s="58" t="e">
        <f>HYPERLINK("#"&amp;"Insumos"&amp;"!A"&amp;MATCH($B14757,#REF!,0),"Ins "&amp;$B14757)</f>
        <v>#REF!</v>
      </c>
      <c r="M14757" s="220"/>
    </row>
    <row r="14758" spans="1:13" x14ac:dyDescent="0.2">
      <c r="A14758" s="35" t="s">
        <v>3298</v>
      </c>
      <c r="B14758" s="1" t="s">
        <v>5177</v>
      </c>
      <c r="C14758" s="45" t="s">
        <v>1208</v>
      </c>
      <c r="D14758" s="23" t="s">
        <v>5751</v>
      </c>
      <c r="E14758" s="23" t="s">
        <v>4134</v>
      </c>
      <c r="F14758" s="40">
        <v>0.02</v>
      </c>
      <c r="G14758" s="25">
        <v>4846</v>
      </c>
      <c r="H14758" s="25">
        <v>97</v>
      </c>
      <c r="I14758" s="25"/>
      <c r="J14758" s="58" t="e">
        <f>HYPERLINK("#"&amp;"Insumos"&amp;"!A"&amp;MATCH($B14758,#REF!,0),"Ins "&amp;$B14758)</f>
        <v>#REF!</v>
      </c>
      <c r="M14758" s="220"/>
    </row>
    <row r="14759" spans="1:13" ht="51" x14ac:dyDescent="0.2">
      <c r="A14759" s="36" t="s">
        <v>3299</v>
      </c>
      <c r="B14759" s="26" t="s">
        <v>6816</v>
      </c>
      <c r="C14759" s="79" t="s">
        <v>1996</v>
      </c>
      <c r="D14759" s="37" t="s">
        <v>5608</v>
      </c>
      <c r="E14759" s="37" t="s">
        <v>464</v>
      </c>
      <c r="F14759" s="41"/>
      <c r="G14759" s="27"/>
      <c r="H14759" s="27"/>
      <c r="I14759" s="27">
        <v>19966</v>
      </c>
      <c r="M14759" s="220">
        <f t="shared" si="230"/>
        <v>26147</v>
      </c>
    </row>
    <row r="14760" spans="1:13" x14ac:dyDescent="0.2">
      <c r="A14760" s="35" t="s">
        <v>3299</v>
      </c>
      <c r="B14760" s="1" t="s">
        <v>5574</v>
      </c>
      <c r="C14760" s="45" t="s">
        <v>972</v>
      </c>
      <c r="D14760" s="23" t="s">
        <v>5734</v>
      </c>
      <c r="E14760" s="23" t="s">
        <v>4141</v>
      </c>
      <c r="F14760" s="40">
        <v>0.28000000000000003</v>
      </c>
      <c r="G14760" s="25">
        <v>41004</v>
      </c>
      <c r="H14760" s="25">
        <v>11481</v>
      </c>
      <c r="I14760" s="25"/>
      <c r="J14760" s="58" t="e">
        <f>HYPERLINK("#"&amp;"Insumos"&amp;"!A"&amp;MATCH($B14760,#REF!,0),"Ins "&amp;$B14760)</f>
        <v>#REF!</v>
      </c>
      <c r="M14760" s="220"/>
    </row>
    <row r="14761" spans="1:13" ht="25.5" x14ac:dyDescent="0.2">
      <c r="A14761" s="35" t="s">
        <v>3299</v>
      </c>
      <c r="B14761" s="1" t="s">
        <v>597</v>
      </c>
      <c r="C14761" s="45" t="s">
        <v>8738</v>
      </c>
      <c r="D14761" s="23" t="s">
        <v>5534</v>
      </c>
      <c r="E14761" s="23" t="s">
        <v>8737</v>
      </c>
      <c r="F14761" s="40">
        <v>0.06</v>
      </c>
      <c r="G14761" s="25">
        <v>17302</v>
      </c>
      <c r="H14761" s="25">
        <v>1038</v>
      </c>
      <c r="I14761" s="25"/>
      <c r="J14761" s="58" t="e">
        <f>HYPERLINK("#"&amp;"Insumos"&amp;"!A"&amp;MATCH($B14761,#REF!,0),"Ins "&amp;$B14761)</f>
        <v>#REF!</v>
      </c>
      <c r="M14761" s="220"/>
    </row>
    <row r="14762" spans="1:13" x14ac:dyDescent="0.2">
      <c r="A14762" s="35" t="s">
        <v>3299</v>
      </c>
      <c r="B14762" s="1" t="s">
        <v>263</v>
      </c>
      <c r="C14762" s="45" t="s">
        <v>696</v>
      </c>
      <c r="D14762" s="23" t="s">
        <v>5534</v>
      </c>
      <c r="E14762" s="23" t="s">
        <v>4140</v>
      </c>
      <c r="F14762" s="40">
        <v>6.9999999999999999E-4</v>
      </c>
      <c r="G14762" s="25">
        <v>187426</v>
      </c>
      <c r="H14762" s="25">
        <v>131</v>
      </c>
      <c r="I14762" s="25"/>
      <c r="J14762" s="58" t="e">
        <f>HYPERLINK("#"&amp;"Insumos"&amp;"!A"&amp;MATCH($B14762,#REF!,0),"Ins "&amp;$B14762)</f>
        <v>#REF!</v>
      </c>
      <c r="M14762" s="220"/>
    </row>
    <row r="14763" spans="1:13" x14ac:dyDescent="0.2">
      <c r="A14763" s="35" t="s">
        <v>3299</v>
      </c>
      <c r="B14763" s="1" t="s">
        <v>5533</v>
      </c>
      <c r="C14763" s="45" t="s">
        <v>5892</v>
      </c>
      <c r="D14763" s="23" t="s">
        <v>977</v>
      </c>
      <c r="E14763" s="23" t="s">
        <v>4134</v>
      </c>
      <c r="F14763" s="40">
        <v>0.03</v>
      </c>
      <c r="G14763" s="25">
        <v>3623</v>
      </c>
      <c r="H14763" s="25">
        <v>109</v>
      </c>
      <c r="I14763" s="25"/>
      <c r="J14763" s="58" t="e">
        <f>HYPERLINK("#"&amp;"Insumos"&amp;"!A"&amp;MATCH($B14763,#REF!,0),"Ins "&amp;$B14763)</f>
        <v>#REF!</v>
      </c>
      <c r="M14763" s="220"/>
    </row>
    <row r="14764" spans="1:13" x14ac:dyDescent="0.2">
      <c r="A14764" s="35" t="s">
        <v>3299</v>
      </c>
      <c r="B14764" s="1" t="s">
        <v>4562</v>
      </c>
      <c r="C14764" s="45" t="s">
        <v>8856</v>
      </c>
      <c r="D14764" s="23" t="s">
        <v>5751</v>
      </c>
      <c r="E14764" s="23" t="s">
        <v>4138</v>
      </c>
      <c r="F14764" s="40">
        <v>2.5000000000000001E-2</v>
      </c>
      <c r="G14764" s="25">
        <v>25896</v>
      </c>
      <c r="H14764" s="25">
        <v>647</v>
      </c>
      <c r="I14764" s="25"/>
      <c r="J14764" s="58" t="e">
        <f>HYPERLINK("#"&amp;"Insumos"&amp;"!A"&amp;MATCH($B14764,#REF!,0),"Ins "&amp;$B14764)</f>
        <v>#REF!</v>
      </c>
      <c r="M14764" s="220"/>
    </row>
    <row r="14765" spans="1:13" ht="25.5" x14ac:dyDescent="0.2">
      <c r="A14765" s="35" t="s">
        <v>3299</v>
      </c>
      <c r="B14765" s="1" t="s">
        <v>4565</v>
      </c>
      <c r="C14765" s="45" t="s">
        <v>8858</v>
      </c>
      <c r="D14765" s="23" t="s">
        <v>5751</v>
      </c>
      <c r="E14765" s="23" t="s">
        <v>4138</v>
      </c>
      <c r="F14765" s="40">
        <v>0.02</v>
      </c>
      <c r="G14765" s="25">
        <v>62296</v>
      </c>
      <c r="H14765" s="25">
        <v>1246</v>
      </c>
      <c r="I14765" s="25"/>
      <c r="J14765" s="58" t="e">
        <f>HYPERLINK("#"&amp;"Insumos"&amp;"!A"&amp;MATCH($B14765,#REF!,0),"Ins "&amp;$B14765)</f>
        <v>#REF!</v>
      </c>
      <c r="M14765" s="220"/>
    </row>
    <row r="14766" spans="1:13" ht="25.5" x14ac:dyDescent="0.2">
      <c r="A14766" s="35" t="s">
        <v>3299</v>
      </c>
      <c r="B14766" s="1" t="s">
        <v>4578</v>
      </c>
      <c r="C14766" s="45" t="s">
        <v>8875</v>
      </c>
      <c r="D14766" s="23" t="s">
        <v>5751</v>
      </c>
      <c r="E14766" s="23" t="s">
        <v>4138</v>
      </c>
      <c r="F14766" s="40">
        <v>0.04</v>
      </c>
      <c r="G14766" s="25">
        <v>109097</v>
      </c>
      <c r="H14766" s="25">
        <v>4364</v>
      </c>
      <c r="I14766" s="25"/>
      <c r="J14766" s="58" t="e">
        <f>HYPERLINK("#"&amp;"Insumos"&amp;"!A"&amp;MATCH($B14766,#REF!,0),"Ins "&amp;$B14766)</f>
        <v>#REF!</v>
      </c>
      <c r="M14766" s="220"/>
    </row>
    <row r="14767" spans="1:13" x14ac:dyDescent="0.2">
      <c r="A14767" s="35" t="s">
        <v>3299</v>
      </c>
      <c r="B14767" s="1" t="s">
        <v>5007</v>
      </c>
      <c r="C14767" s="45" t="s">
        <v>720</v>
      </c>
      <c r="D14767" s="23" t="s">
        <v>5751</v>
      </c>
      <c r="E14767" s="23" t="s">
        <v>4134</v>
      </c>
      <c r="F14767" s="40">
        <v>0.47</v>
      </c>
      <c r="G14767" s="25">
        <v>1897</v>
      </c>
      <c r="H14767" s="25">
        <v>892</v>
      </c>
      <c r="I14767" s="25"/>
      <c r="J14767" s="58" t="e">
        <f>HYPERLINK("#"&amp;"Insumos"&amp;"!A"&amp;MATCH($B14767,#REF!,0),"Ins "&amp;$B14767)</f>
        <v>#REF!</v>
      </c>
      <c r="M14767" s="220"/>
    </row>
    <row r="14768" spans="1:13" x14ac:dyDescent="0.2">
      <c r="A14768" s="35" t="s">
        <v>3299</v>
      </c>
      <c r="B14768" s="1" t="s">
        <v>5177</v>
      </c>
      <c r="C14768" s="45" t="s">
        <v>1208</v>
      </c>
      <c r="D14768" s="23" t="s">
        <v>5751</v>
      </c>
      <c r="E14768" s="23" t="s">
        <v>4134</v>
      </c>
      <c r="F14768" s="40">
        <v>1.2E-2</v>
      </c>
      <c r="G14768" s="25">
        <v>4846</v>
      </c>
      <c r="H14768" s="25">
        <v>58</v>
      </c>
      <c r="I14768" s="25"/>
      <c r="J14768" s="58" t="e">
        <f>HYPERLINK("#"&amp;"Insumos"&amp;"!A"&amp;MATCH($B14768,#REF!,0),"Ins "&amp;$B14768)</f>
        <v>#REF!</v>
      </c>
      <c r="M14768" s="220"/>
    </row>
    <row r="14769" spans="1:13" ht="51" x14ac:dyDescent="0.2">
      <c r="A14769" s="36" t="s">
        <v>3300</v>
      </c>
      <c r="B14769" s="26" t="s">
        <v>6816</v>
      </c>
      <c r="C14769" s="79" t="s">
        <v>2007</v>
      </c>
      <c r="D14769" s="37" t="s">
        <v>5608</v>
      </c>
      <c r="E14769" s="37" t="s">
        <v>465</v>
      </c>
      <c r="F14769" s="41"/>
      <c r="G14769" s="27"/>
      <c r="H14769" s="27"/>
      <c r="I14769" s="27">
        <v>32324</v>
      </c>
      <c r="M14769" s="220">
        <f t="shared" si="230"/>
        <v>42332</v>
      </c>
    </row>
    <row r="14770" spans="1:13" x14ac:dyDescent="0.2">
      <c r="A14770" s="35" t="s">
        <v>3300</v>
      </c>
      <c r="B14770" s="1" t="s">
        <v>5574</v>
      </c>
      <c r="C14770" s="45" t="s">
        <v>972</v>
      </c>
      <c r="D14770" s="23" t="s">
        <v>5734</v>
      </c>
      <c r="E14770" s="23" t="s">
        <v>4141</v>
      </c>
      <c r="F14770" s="40">
        <v>0.39</v>
      </c>
      <c r="G14770" s="25">
        <v>41004</v>
      </c>
      <c r="H14770" s="25">
        <v>15992</v>
      </c>
      <c r="I14770" s="25"/>
      <c r="J14770" s="58" t="e">
        <f>HYPERLINK("#"&amp;"Insumos"&amp;"!A"&amp;MATCH($B14770,#REF!,0),"Ins "&amp;$B14770)</f>
        <v>#REF!</v>
      </c>
      <c r="M14770" s="220"/>
    </row>
    <row r="14771" spans="1:13" ht="25.5" x14ac:dyDescent="0.2">
      <c r="A14771" s="35" t="s">
        <v>3300</v>
      </c>
      <c r="B14771" s="1" t="s">
        <v>597</v>
      </c>
      <c r="C14771" s="45" t="s">
        <v>8738</v>
      </c>
      <c r="D14771" s="23" t="s">
        <v>5534</v>
      </c>
      <c r="E14771" s="23" t="s">
        <v>8737</v>
      </c>
      <c r="F14771" s="40">
        <v>0.1</v>
      </c>
      <c r="G14771" s="25">
        <v>17302</v>
      </c>
      <c r="H14771" s="25">
        <v>1730</v>
      </c>
      <c r="I14771" s="25"/>
      <c r="J14771" s="58" t="e">
        <f>HYPERLINK("#"&amp;"Insumos"&amp;"!A"&amp;MATCH($B14771,#REF!,0),"Ins "&amp;$B14771)</f>
        <v>#REF!</v>
      </c>
      <c r="M14771" s="220"/>
    </row>
    <row r="14772" spans="1:13" x14ac:dyDescent="0.2">
      <c r="A14772" s="35" t="s">
        <v>3300</v>
      </c>
      <c r="B14772" s="1" t="s">
        <v>263</v>
      </c>
      <c r="C14772" s="45" t="s">
        <v>696</v>
      </c>
      <c r="D14772" s="23" t="s">
        <v>5534</v>
      </c>
      <c r="E14772" s="23" t="s">
        <v>4140</v>
      </c>
      <c r="F14772" s="40">
        <v>1.4E-3</v>
      </c>
      <c r="G14772" s="25">
        <v>187426</v>
      </c>
      <c r="H14772" s="25">
        <v>262</v>
      </c>
      <c r="I14772" s="25"/>
      <c r="J14772" s="58" t="e">
        <f>HYPERLINK("#"&amp;"Insumos"&amp;"!A"&amp;MATCH($B14772,#REF!,0),"Ins "&amp;$B14772)</f>
        <v>#REF!</v>
      </c>
      <c r="M14772" s="220"/>
    </row>
    <row r="14773" spans="1:13" x14ac:dyDescent="0.2">
      <c r="A14773" s="35" t="s">
        <v>3300</v>
      </c>
      <c r="B14773" s="1" t="s">
        <v>5533</v>
      </c>
      <c r="C14773" s="45" t="s">
        <v>5892</v>
      </c>
      <c r="D14773" s="23" t="s">
        <v>977</v>
      </c>
      <c r="E14773" s="23" t="s">
        <v>4134</v>
      </c>
      <c r="F14773" s="40">
        <v>0.05</v>
      </c>
      <c r="G14773" s="25">
        <v>3623</v>
      </c>
      <c r="H14773" s="25">
        <v>181</v>
      </c>
      <c r="I14773" s="25"/>
      <c r="J14773" s="58" t="e">
        <f>HYPERLINK("#"&amp;"Insumos"&amp;"!A"&amp;MATCH($B14773,#REF!,0),"Ins "&amp;$B14773)</f>
        <v>#REF!</v>
      </c>
      <c r="M14773" s="220"/>
    </row>
    <row r="14774" spans="1:13" x14ac:dyDescent="0.2">
      <c r="A14774" s="35" t="s">
        <v>3300</v>
      </c>
      <c r="B14774" s="1" t="s">
        <v>4561</v>
      </c>
      <c r="C14774" s="45" t="s">
        <v>1428</v>
      </c>
      <c r="D14774" s="23" t="s">
        <v>5751</v>
      </c>
      <c r="E14774" s="23" t="s">
        <v>4138</v>
      </c>
      <c r="F14774" s="40">
        <v>0.05</v>
      </c>
      <c r="G14774" s="25">
        <v>39000</v>
      </c>
      <c r="H14774" s="25">
        <v>1950</v>
      </c>
      <c r="I14774" s="25"/>
      <c r="J14774" s="58" t="e">
        <f>HYPERLINK("#"&amp;"Insumos"&amp;"!A"&amp;MATCH($B14774,#REF!,0),"Ins "&amp;$B14774)</f>
        <v>#REF!</v>
      </c>
      <c r="M14774" s="220"/>
    </row>
    <row r="14775" spans="1:13" ht="25.5" x14ac:dyDescent="0.2">
      <c r="A14775" s="35" t="s">
        <v>3300</v>
      </c>
      <c r="B14775" s="1" t="s">
        <v>4565</v>
      </c>
      <c r="C14775" s="45" t="s">
        <v>8858</v>
      </c>
      <c r="D14775" s="23" t="s">
        <v>5751</v>
      </c>
      <c r="E14775" s="23" t="s">
        <v>4138</v>
      </c>
      <c r="F14775" s="40">
        <v>0.04</v>
      </c>
      <c r="G14775" s="25">
        <v>62296</v>
      </c>
      <c r="H14775" s="25">
        <v>2492</v>
      </c>
      <c r="I14775" s="25"/>
      <c r="J14775" s="58" t="e">
        <f>HYPERLINK("#"&amp;"Insumos"&amp;"!A"&amp;MATCH($B14775,#REF!,0),"Ins "&amp;$B14775)</f>
        <v>#REF!</v>
      </c>
      <c r="M14775" s="220"/>
    </row>
    <row r="14776" spans="1:13" ht="25.5" x14ac:dyDescent="0.2">
      <c r="A14776" s="35" t="s">
        <v>3300</v>
      </c>
      <c r="B14776" s="1" t="s">
        <v>4578</v>
      </c>
      <c r="C14776" s="45" t="s">
        <v>8875</v>
      </c>
      <c r="D14776" s="23" t="s">
        <v>5751</v>
      </c>
      <c r="E14776" s="23" t="s">
        <v>4138</v>
      </c>
      <c r="F14776" s="40">
        <v>0.08</v>
      </c>
      <c r="G14776" s="25">
        <v>109097</v>
      </c>
      <c r="H14776" s="25">
        <v>8728</v>
      </c>
      <c r="I14776" s="25"/>
      <c r="J14776" s="58" t="e">
        <f>HYPERLINK("#"&amp;"Insumos"&amp;"!A"&amp;MATCH($B14776,#REF!,0),"Ins "&amp;$B14776)</f>
        <v>#REF!</v>
      </c>
      <c r="M14776" s="220"/>
    </row>
    <row r="14777" spans="1:13" x14ac:dyDescent="0.2">
      <c r="A14777" s="35" t="s">
        <v>3300</v>
      </c>
      <c r="B14777" s="1" t="s">
        <v>5007</v>
      </c>
      <c r="C14777" s="45" t="s">
        <v>720</v>
      </c>
      <c r="D14777" s="23" t="s">
        <v>5751</v>
      </c>
      <c r="E14777" s="23" t="s">
        <v>4134</v>
      </c>
      <c r="F14777" s="40">
        <v>0.47</v>
      </c>
      <c r="G14777" s="25">
        <v>1897</v>
      </c>
      <c r="H14777" s="25">
        <v>892</v>
      </c>
      <c r="I14777" s="25"/>
      <c r="J14777" s="58" t="e">
        <f>HYPERLINK("#"&amp;"Insumos"&amp;"!A"&amp;MATCH($B14777,#REF!,0),"Ins "&amp;$B14777)</f>
        <v>#REF!</v>
      </c>
      <c r="M14777" s="220"/>
    </row>
    <row r="14778" spans="1:13" x14ac:dyDescent="0.2">
      <c r="A14778" s="35" t="s">
        <v>3300</v>
      </c>
      <c r="B14778" s="1" t="s">
        <v>5177</v>
      </c>
      <c r="C14778" s="45" t="s">
        <v>1208</v>
      </c>
      <c r="D14778" s="23" t="s">
        <v>5751</v>
      </c>
      <c r="E14778" s="23" t="s">
        <v>4134</v>
      </c>
      <c r="F14778" s="40">
        <v>0.02</v>
      </c>
      <c r="G14778" s="25">
        <v>4846</v>
      </c>
      <c r="H14778" s="25">
        <v>97</v>
      </c>
      <c r="I14778" s="25"/>
      <c r="J14778" s="58" t="e">
        <f>HYPERLINK("#"&amp;"Insumos"&amp;"!A"&amp;MATCH($B14778,#REF!,0),"Ins "&amp;$B14778)</f>
        <v>#REF!</v>
      </c>
      <c r="M14778" s="220"/>
    </row>
    <row r="14779" spans="1:13" ht="51" x14ac:dyDescent="0.2">
      <c r="A14779" s="36" t="s">
        <v>3301</v>
      </c>
      <c r="B14779" s="26" t="s">
        <v>6816</v>
      </c>
      <c r="C14779" s="79" t="s">
        <v>2008</v>
      </c>
      <c r="D14779" s="37" t="s">
        <v>5608</v>
      </c>
      <c r="E14779" s="37" t="s">
        <v>464</v>
      </c>
      <c r="F14779" s="41"/>
      <c r="G14779" s="27"/>
      <c r="H14779" s="27"/>
      <c r="I14779" s="27">
        <v>20294</v>
      </c>
      <c r="M14779" s="220">
        <f t="shared" si="230"/>
        <v>26577</v>
      </c>
    </row>
    <row r="14780" spans="1:13" x14ac:dyDescent="0.2">
      <c r="A14780" s="35" t="s">
        <v>3301</v>
      </c>
      <c r="B14780" s="1" t="s">
        <v>5574</v>
      </c>
      <c r="C14780" s="45" t="s">
        <v>972</v>
      </c>
      <c r="D14780" s="23" t="s">
        <v>5734</v>
      </c>
      <c r="E14780" s="23" t="s">
        <v>4141</v>
      </c>
      <c r="F14780" s="40">
        <v>0.28000000000000003</v>
      </c>
      <c r="G14780" s="25">
        <v>41004</v>
      </c>
      <c r="H14780" s="25">
        <v>11481</v>
      </c>
      <c r="I14780" s="25"/>
      <c r="J14780" s="58" t="e">
        <f>HYPERLINK("#"&amp;"Insumos"&amp;"!A"&amp;MATCH($B14780,#REF!,0),"Ins "&amp;$B14780)</f>
        <v>#REF!</v>
      </c>
      <c r="M14780" s="220"/>
    </row>
    <row r="14781" spans="1:13" ht="25.5" x14ac:dyDescent="0.2">
      <c r="A14781" s="35" t="s">
        <v>3301</v>
      </c>
      <c r="B14781" s="1" t="s">
        <v>597</v>
      </c>
      <c r="C14781" s="45" t="s">
        <v>8738</v>
      </c>
      <c r="D14781" s="23" t="s">
        <v>5534</v>
      </c>
      <c r="E14781" s="23" t="s">
        <v>8737</v>
      </c>
      <c r="F14781" s="40">
        <v>0.06</v>
      </c>
      <c r="G14781" s="25">
        <v>17302</v>
      </c>
      <c r="H14781" s="25">
        <v>1038</v>
      </c>
      <c r="I14781" s="25"/>
      <c r="J14781" s="58" t="e">
        <f>HYPERLINK("#"&amp;"Insumos"&amp;"!A"&amp;MATCH($B14781,#REF!,0),"Ins "&amp;$B14781)</f>
        <v>#REF!</v>
      </c>
      <c r="M14781" s="220"/>
    </row>
    <row r="14782" spans="1:13" x14ac:dyDescent="0.2">
      <c r="A14782" s="35" t="s">
        <v>3301</v>
      </c>
      <c r="B14782" s="1" t="s">
        <v>263</v>
      </c>
      <c r="C14782" s="45" t="s">
        <v>696</v>
      </c>
      <c r="D14782" s="23" t="s">
        <v>5534</v>
      </c>
      <c r="E14782" s="23" t="s">
        <v>4140</v>
      </c>
      <c r="F14782" s="40">
        <v>6.9999999999999999E-4</v>
      </c>
      <c r="G14782" s="25">
        <v>187426</v>
      </c>
      <c r="H14782" s="25">
        <v>131</v>
      </c>
      <c r="I14782" s="25"/>
      <c r="J14782" s="58" t="e">
        <f>HYPERLINK("#"&amp;"Insumos"&amp;"!A"&amp;MATCH($B14782,#REF!,0),"Ins "&amp;$B14782)</f>
        <v>#REF!</v>
      </c>
      <c r="M14782" s="220"/>
    </row>
    <row r="14783" spans="1:13" x14ac:dyDescent="0.2">
      <c r="A14783" s="35" t="s">
        <v>3301</v>
      </c>
      <c r="B14783" s="1" t="s">
        <v>5533</v>
      </c>
      <c r="C14783" s="45" t="s">
        <v>5892</v>
      </c>
      <c r="D14783" s="23" t="s">
        <v>977</v>
      </c>
      <c r="E14783" s="23" t="s">
        <v>4134</v>
      </c>
      <c r="F14783" s="40">
        <v>0.03</v>
      </c>
      <c r="G14783" s="25">
        <v>3623</v>
      </c>
      <c r="H14783" s="25">
        <v>109</v>
      </c>
      <c r="I14783" s="25"/>
      <c r="J14783" s="58" t="e">
        <f>HYPERLINK("#"&amp;"Insumos"&amp;"!A"&amp;MATCH($B14783,#REF!,0),"Ins "&amp;$B14783)</f>
        <v>#REF!</v>
      </c>
      <c r="M14783" s="220"/>
    </row>
    <row r="14784" spans="1:13" x14ac:dyDescent="0.2">
      <c r="A14784" s="35" t="s">
        <v>3301</v>
      </c>
      <c r="B14784" s="1" t="s">
        <v>4561</v>
      </c>
      <c r="C14784" s="45" t="s">
        <v>1428</v>
      </c>
      <c r="D14784" s="23" t="s">
        <v>5751</v>
      </c>
      <c r="E14784" s="23" t="s">
        <v>4138</v>
      </c>
      <c r="F14784" s="40">
        <v>2.5000000000000001E-2</v>
      </c>
      <c r="G14784" s="25">
        <v>39000</v>
      </c>
      <c r="H14784" s="25">
        <v>975</v>
      </c>
      <c r="I14784" s="25"/>
      <c r="J14784" s="58" t="e">
        <f>HYPERLINK("#"&amp;"Insumos"&amp;"!A"&amp;MATCH($B14784,#REF!,0),"Ins "&amp;$B14784)</f>
        <v>#REF!</v>
      </c>
      <c r="M14784" s="220"/>
    </row>
    <row r="14785" spans="1:13" ht="25.5" x14ac:dyDescent="0.2">
      <c r="A14785" s="35" t="s">
        <v>3301</v>
      </c>
      <c r="B14785" s="1" t="s">
        <v>4565</v>
      </c>
      <c r="C14785" s="45" t="s">
        <v>8858</v>
      </c>
      <c r="D14785" s="23" t="s">
        <v>5751</v>
      </c>
      <c r="E14785" s="23" t="s">
        <v>4138</v>
      </c>
      <c r="F14785" s="40">
        <v>0.02</v>
      </c>
      <c r="G14785" s="25">
        <v>62296</v>
      </c>
      <c r="H14785" s="25">
        <v>1246</v>
      </c>
      <c r="I14785" s="25"/>
      <c r="J14785" s="58" t="e">
        <f>HYPERLINK("#"&amp;"Insumos"&amp;"!A"&amp;MATCH($B14785,#REF!,0),"Ins "&amp;$B14785)</f>
        <v>#REF!</v>
      </c>
      <c r="M14785" s="220"/>
    </row>
    <row r="14786" spans="1:13" ht="25.5" x14ac:dyDescent="0.2">
      <c r="A14786" s="35" t="s">
        <v>3301</v>
      </c>
      <c r="B14786" s="1" t="s">
        <v>4578</v>
      </c>
      <c r="C14786" s="45" t="s">
        <v>8875</v>
      </c>
      <c r="D14786" s="23" t="s">
        <v>5751</v>
      </c>
      <c r="E14786" s="23" t="s">
        <v>4138</v>
      </c>
      <c r="F14786" s="40">
        <v>0.04</v>
      </c>
      <c r="G14786" s="25">
        <v>109097</v>
      </c>
      <c r="H14786" s="25">
        <v>4364</v>
      </c>
      <c r="I14786" s="25"/>
      <c r="J14786" s="58" t="e">
        <f>HYPERLINK("#"&amp;"Insumos"&amp;"!A"&amp;MATCH($B14786,#REF!,0),"Ins "&amp;$B14786)</f>
        <v>#REF!</v>
      </c>
      <c r="M14786" s="220"/>
    </row>
    <row r="14787" spans="1:13" x14ac:dyDescent="0.2">
      <c r="A14787" s="35" t="s">
        <v>3301</v>
      </c>
      <c r="B14787" s="1" t="s">
        <v>5007</v>
      </c>
      <c r="C14787" s="45" t="s">
        <v>720</v>
      </c>
      <c r="D14787" s="23" t="s">
        <v>5751</v>
      </c>
      <c r="E14787" s="23" t="s">
        <v>4134</v>
      </c>
      <c r="F14787" s="40">
        <v>0.47</v>
      </c>
      <c r="G14787" s="25">
        <v>1897</v>
      </c>
      <c r="H14787" s="25">
        <v>892</v>
      </c>
      <c r="I14787" s="25"/>
      <c r="J14787" s="58" t="e">
        <f>HYPERLINK("#"&amp;"Insumos"&amp;"!A"&amp;MATCH($B14787,#REF!,0),"Ins "&amp;$B14787)</f>
        <v>#REF!</v>
      </c>
      <c r="M14787" s="220"/>
    </row>
    <row r="14788" spans="1:13" x14ac:dyDescent="0.2">
      <c r="A14788" s="35" t="s">
        <v>3301</v>
      </c>
      <c r="B14788" s="1" t="s">
        <v>5177</v>
      </c>
      <c r="C14788" s="45" t="s">
        <v>1208</v>
      </c>
      <c r="D14788" s="23" t="s">
        <v>5751</v>
      </c>
      <c r="E14788" s="23" t="s">
        <v>4134</v>
      </c>
      <c r="F14788" s="40">
        <v>1.2E-2</v>
      </c>
      <c r="G14788" s="25">
        <v>4846</v>
      </c>
      <c r="H14788" s="25">
        <v>58</v>
      </c>
      <c r="I14788" s="25"/>
      <c r="J14788" s="58" t="e">
        <f>HYPERLINK("#"&amp;"Insumos"&amp;"!A"&amp;MATCH($B14788,#REF!,0),"Ins "&amp;$B14788)</f>
        <v>#REF!</v>
      </c>
      <c r="M14788" s="220"/>
    </row>
    <row r="14789" spans="1:13" ht="63.75" x14ac:dyDescent="0.2">
      <c r="A14789" s="36" t="s">
        <v>3302</v>
      </c>
      <c r="B14789" s="26" t="s">
        <v>6816</v>
      </c>
      <c r="C14789" s="79" t="s">
        <v>1997</v>
      </c>
      <c r="D14789" s="37" t="s">
        <v>5608</v>
      </c>
      <c r="E14789" s="37" t="s">
        <v>465</v>
      </c>
      <c r="F14789" s="41"/>
      <c r="G14789" s="27"/>
      <c r="H14789" s="27"/>
      <c r="I14789" s="27">
        <v>30873</v>
      </c>
      <c r="M14789" s="220">
        <f t="shared" ref="M14789:M14849" si="231">ROUND(I14789*(1+$L$2),0)</f>
        <v>40431</v>
      </c>
    </row>
    <row r="14790" spans="1:13" x14ac:dyDescent="0.2">
      <c r="A14790" s="35" t="s">
        <v>3302</v>
      </c>
      <c r="B14790" s="1" t="s">
        <v>5574</v>
      </c>
      <c r="C14790" s="45" t="s">
        <v>972</v>
      </c>
      <c r="D14790" s="23" t="s">
        <v>5734</v>
      </c>
      <c r="E14790" s="23" t="s">
        <v>4141</v>
      </c>
      <c r="F14790" s="40">
        <v>0.37</v>
      </c>
      <c r="G14790" s="25">
        <v>41004</v>
      </c>
      <c r="H14790" s="25">
        <v>15171</v>
      </c>
      <c r="I14790" s="25"/>
      <c r="J14790" s="58" t="e">
        <f>HYPERLINK("#"&amp;"Insumos"&amp;"!A"&amp;MATCH($B14790,#REF!,0),"Ins "&amp;$B14790)</f>
        <v>#REF!</v>
      </c>
      <c r="M14790" s="220"/>
    </row>
    <row r="14791" spans="1:13" x14ac:dyDescent="0.2">
      <c r="A14791" s="35" t="s">
        <v>3302</v>
      </c>
      <c r="B14791" s="1" t="s">
        <v>263</v>
      </c>
      <c r="C14791" s="45" t="s">
        <v>696</v>
      </c>
      <c r="D14791" s="23" t="s">
        <v>5534</v>
      </c>
      <c r="E14791" s="23" t="s">
        <v>4140</v>
      </c>
      <c r="F14791" s="40">
        <v>1.4E-3</v>
      </c>
      <c r="G14791" s="25">
        <v>187426</v>
      </c>
      <c r="H14791" s="25">
        <v>262</v>
      </c>
      <c r="I14791" s="25"/>
      <c r="J14791" s="58" t="e">
        <f>HYPERLINK("#"&amp;"Insumos"&amp;"!A"&amp;MATCH($B14791,#REF!,0),"Ins "&amp;$B14791)</f>
        <v>#REF!</v>
      </c>
      <c r="M14791" s="220"/>
    </row>
    <row r="14792" spans="1:13" x14ac:dyDescent="0.2">
      <c r="A14792" s="35" t="s">
        <v>3302</v>
      </c>
      <c r="B14792" s="1" t="s">
        <v>5533</v>
      </c>
      <c r="C14792" s="45" t="s">
        <v>5892</v>
      </c>
      <c r="D14792" s="23" t="s">
        <v>977</v>
      </c>
      <c r="E14792" s="23" t="s">
        <v>4134</v>
      </c>
      <c r="F14792" s="40">
        <v>0.05</v>
      </c>
      <c r="G14792" s="25">
        <v>3623</v>
      </c>
      <c r="H14792" s="25">
        <v>181</v>
      </c>
      <c r="I14792" s="25"/>
      <c r="J14792" s="58" t="e">
        <f>HYPERLINK("#"&amp;"Insumos"&amp;"!A"&amp;MATCH($B14792,#REF!,0),"Ins "&amp;$B14792)</f>
        <v>#REF!</v>
      </c>
      <c r="M14792" s="220"/>
    </row>
    <row r="14793" spans="1:13" ht="25.5" x14ac:dyDescent="0.2">
      <c r="A14793" s="35" t="s">
        <v>3302</v>
      </c>
      <c r="B14793" s="1" t="s">
        <v>4558</v>
      </c>
      <c r="C14793" s="45" t="s">
        <v>1427</v>
      </c>
      <c r="D14793" s="23" t="s">
        <v>5751</v>
      </c>
      <c r="E14793" s="23" t="s">
        <v>4138</v>
      </c>
      <c r="F14793" s="40">
        <v>1.2E-2</v>
      </c>
      <c r="G14793" s="25">
        <v>69974</v>
      </c>
      <c r="H14793" s="25">
        <v>840</v>
      </c>
      <c r="I14793" s="25"/>
      <c r="J14793" s="58" t="e">
        <f>HYPERLINK("#"&amp;"Insumos"&amp;"!A"&amp;MATCH($B14793,#REF!,0),"Ins "&amp;$B14793)</f>
        <v>#REF!</v>
      </c>
      <c r="M14793" s="220"/>
    </row>
    <row r="14794" spans="1:13" ht="25.5" x14ac:dyDescent="0.2">
      <c r="A14794" s="35" t="s">
        <v>3302</v>
      </c>
      <c r="B14794" s="1" t="s">
        <v>4565</v>
      </c>
      <c r="C14794" s="45" t="s">
        <v>8858</v>
      </c>
      <c r="D14794" s="23" t="s">
        <v>5751</v>
      </c>
      <c r="E14794" s="23" t="s">
        <v>4138</v>
      </c>
      <c r="F14794" s="40">
        <v>0.04</v>
      </c>
      <c r="G14794" s="25">
        <v>62296</v>
      </c>
      <c r="H14794" s="25">
        <v>2492</v>
      </c>
      <c r="I14794" s="25"/>
      <c r="J14794" s="58" t="e">
        <f>HYPERLINK("#"&amp;"Insumos"&amp;"!A"&amp;MATCH($B14794,#REF!,0),"Ins "&amp;$B14794)</f>
        <v>#REF!</v>
      </c>
      <c r="M14794" s="220"/>
    </row>
    <row r="14795" spans="1:13" ht="25.5" x14ac:dyDescent="0.2">
      <c r="A14795" s="35" t="s">
        <v>3302</v>
      </c>
      <c r="B14795" s="1" t="s">
        <v>4575</v>
      </c>
      <c r="C14795" s="45" t="s">
        <v>1437</v>
      </c>
      <c r="D14795" s="23" t="s">
        <v>5751</v>
      </c>
      <c r="E14795" s="23" t="s">
        <v>4138</v>
      </c>
      <c r="F14795" s="40">
        <v>0.06</v>
      </c>
      <c r="G14795" s="25">
        <v>182936</v>
      </c>
      <c r="H14795" s="25">
        <v>10976</v>
      </c>
      <c r="I14795" s="25"/>
      <c r="J14795" s="58" t="e">
        <f>HYPERLINK("#"&amp;"Insumos"&amp;"!A"&amp;MATCH($B14795,#REF!,0),"Ins "&amp;$B14795)</f>
        <v>#REF!</v>
      </c>
      <c r="M14795" s="220"/>
    </row>
    <row r="14796" spans="1:13" x14ac:dyDescent="0.2">
      <c r="A14796" s="35" t="s">
        <v>3302</v>
      </c>
      <c r="B14796" s="1" t="s">
        <v>5007</v>
      </c>
      <c r="C14796" s="45" t="s">
        <v>720</v>
      </c>
      <c r="D14796" s="23" t="s">
        <v>5751</v>
      </c>
      <c r="E14796" s="23" t="s">
        <v>4134</v>
      </c>
      <c r="F14796" s="40">
        <v>0.45</v>
      </c>
      <c r="G14796" s="25">
        <v>1897</v>
      </c>
      <c r="H14796" s="25">
        <v>854</v>
      </c>
      <c r="I14796" s="25"/>
      <c r="J14796" s="58" t="e">
        <f>HYPERLINK("#"&amp;"Insumos"&amp;"!A"&amp;MATCH($B14796,#REF!,0),"Ins "&amp;$B14796)</f>
        <v>#REF!</v>
      </c>
      <c r="M14796" s="220"/>
    </row>
    <row r="14797" spans="1:13" x14ac:dyDescent="0.2">
      <c r="A14797" s="35" t="s">
        <v>3302</v>
      </c>
      <c r="B14797" s="1" t="s">
        <v>5177</v>
      </c>
      <c r="C14797" s="45" t="s">
        <v>1208</v>
      </c>
      <c r="D14797" s="23" t="s">
        <v>5751</v>
      </c>
      <c r="E14797" s="23" t="s">
        <v>4134</v>
      </c>
      <c r="F14797" s="40">
        <v>0.02</v>
      </c>
      <c r="G14797" s="25">
        <v>4846</v>
      </c>
      <c r="H14797" s="25">
        <v>97</v>
      </c>
      <c r="I14797" s="25"/>
      <c r="J14797" s="58" t="e">
        <f>HYPERLINK("#"&amp;"Insumos"&amp;"!A"&amp;MATCH($B14797,#REF!,0),"Ins "&amp;$B14797)</f>
        <v>#REF!</v>
      </c>
      <c r="M14797" s="220"/>
    </row>
    <row r="14798" spans="1:13" ht="25.5" x14ac:dyDescent="0.2">
      <c r="A14798" s="36" t="s">
        <v>3304</v>
      </c>
      <c r="B14798" s="26" t="s">
        <v>6816</v>
      </c>
      <c r="C14798" s="79" t="s">
        <v>2009</v>
      </c>
      <c r="D14798" s="37" t="s">
        <v>5608</v>
      </c>
      <c r="E14798" s="37" t="s">
        <v>465</v>
      </c>
      <c r="F14798" s="41"/>
      <c r="G14798" s="27"/>
      <c r="H14798" s="27"/>
      <c r="I14798" s="27">
        <v>39229</v>
      </c>
      <c r="M14798" s="220">
        <f t="shared" si="231"/>
        <v>51374</v>
      </c>
    </row>
    <row r="14799" spans="1:13" x14ac:dyDescent="0.2">
      <c r="A14799" s="35" t="s">
        <v>3304</v>
      </c>
      <c r="B14799" s="1" t="s">
        <v>5574</v>
      </c>
      <c r="C14799" s="45" t="s">
        <v>972</v>
      </c>
      <c r="D14799" s="23" t="s">
        <v>5734</v>
      </c>
      <c r="E14799" s="23" t="s">
        <v>4141</v>
      </c>
      <c r="F14799" s="40">
        <v>0.37</v>
      </c>
      <c r="G14799" s="25">
        <v>41004</v>
      </c>
      <c r="H14799" s="25">
        <v>15171</v>
      </c>
      <c r="I14799" s="25"/>
      <c r="J14799" s="58" t="e">
        <f>HYPERLINK("#"&amp;"Insumos"&amp;"!A"&amp;MATCH($B14799,#REF!,0),"Ins "&amp;$B14799)</f>
        <v>#REF!</v>
      </c>
      <c r="M14799" s="220"/>
    </row>
    <row r="14800" spans="1:13" ht="25.5" x14ac:dyDescent="0.2">
      <c r="A14800" s="35" t="s">
        <v>3304</v>
      </c>
      <c r="B14800" s="1" t="s">
        <v>597</v>
      </c>
      <c r="C14800" s="45" t="s">
        <v>8738</v>
      </c>
      <c r="D14800" s="23" t="s">
        <v>5534</v>
      </c>
      <c r="E14800" s="23" t="s">
        <v>8737</v>
      </c>
      <c r="F14800" s="40">
        <v>0.06</v>
      </c>
      <c r="G14800" s="25">
        <v>17302</v>
      </c>
      <c r="H14800" s="25">
        <v>1038</v>
      </c>
      <c r="I14800" s="25"/>
      <c r="J14800" s="58" t="e">
        <f>HYPERLINK("#"&amp;"Insumos"&amp;"!A"&amp;MATCH($B14800,#REF!,0),"Ins "&amp;$B14800)</f>
        <v>#REF!</v>
      </c>
      <c r="M14800" s="220"/>
    </row>
    <row r="14801" spans="1:13" x14ac:dyDescent="0.2">
      <c r="A14801" s="35" t="s">
        <v>3304</v>
      </c>
      <c r="B14801" s="1" t="s">
        <v>263</v>
      </c>
      <c r="C14801" s="45" t="s">
        <v>696</v>
      </c>
      <c r="D14801" s="23" t="s">
        <v>5534</v>
      </c>
      <c r="E14801" s="23" t="s">
        <v>4140</v>
      </c>
      <c r="F14801" s="40">
        <v>2.8999999999999998E-3</v>
      </c>
      <c r="G14801" s="25">
        <v>187426</v>
      </c>
      <c r="H14801" s="25">
        <v>544</v>
      </c>
      <c r="I14801" s="25"/>
      <c r="J14801" s="58" t="e">
        <f>HYPERLINK("#"&amp;"Insumos"&amp;"!A"&amp;MATCH($B14801,#REF!,0),"Ins "&amp;$B14801)</f>
        <v>#REF!</v>
      </c>
      <c r="M14801" s="220"/>
    </row>
    <row r="14802" spans="1:13" x14ac:dyDescent="0.2">
      <c r="A14802" s="35" t="s">
        <v>3304</v>
      </c>
      <c r="B14802" s="1" t="s">
        <v>5533</v>
      </c>
      <c r="C14802" s="45" t="s">
        <v>5892</v>
      </c>
      <c r="D14802" s="23" t="s">
        <v>977</v>
      </c>
      <c r="E14802" s="23" t="s">
        <v>4134</v>
      </c>
      <c r="F14802" s="40">
        <v>0.05</v>
      </c>
      <c r="G14802" s="25">
        <v>3623</v>
      </c>
      <c r="H14802" s="25">
        <v>181</v>
      </c>
      <c r="I14802" s="25"/>
      <c r="J14802" s="58" t="e">
        <f>HYPERLINK("#"&amp;"Insumos"&amp;"!A"&amp;MATCH($B14802,#REF!,0),"Ins "&amp;$B14802)</f>
        <v>#REF!</v>
      </c>
      <c r="M14802" s="220"/>
    </row>
    <row r="14803" spans="1:13" ht="25.5" x14ac:dyDescent="0.2">
      <c r="A14803" s="35" t="s">
        <v>3304</v>
      </c>
      <c r="B14803" s="1" t="s">
        <v>4563</v>
      </c>
      <c r="C14803" s="45" t="s">
        <v>1429</v>
      </c>
      <c r="D14803" s="23" t="s">
        <v>5751</v>
      </c>
      <c r="E14803" s="23" t="s">
        <v>467</v>
      </c>
      <c r="F14803" s="40">
        <v>3.5</v>
      </c>
      <c r="G14803" s="25">
        <v>6126</v>
      </c>
      <c r="H14803" s="25">
        <v>21441</v>
      </c>
      <c r="I14803" s="25"/>
      <c r="J14803" s="58" t="e">
        <f>HYPERLINK("#"&amp;"Insumos"&amp;"!A"&amp;MATCH($B14803,#REF!,0),"Ins "&amp;$B14803)</f>
        <v>#REF!</v>
      </c>
      <c r="M14803" s="220"/>
    </row>
    <row r="14804" spans="1:13" x14ac:dyDescent="0.2">
      <c r="A14804" s="35" t="s">
        <v>3304</v>
      </c>
      <c r="B14804" s="1" t="s">
        <v>5007</v>
      </c>
      <c r="C14804" s="45" t="s">
        <v>720</v>
      </c>
      <c r="D14804" s="23" t="s">
        <v>5751</v>
      </c>
      <c r="E14804" s="23" t="s">
        <v>4134</v>
      </c>
      <c r="F14804" s="40">
        <v>0.45</v>
      </c>
      <c r="G14804" s="25">
        <v>1897</v>
      </c>
      <c r="H14804" s="25">
        <v>854</v>
      </c>
      <c r="I14804" s="25"/>
      <c r="J14804" s="58" t="e">
        <f>HYPERLINK("#"&amp;"Insumos"&amp;"!A"&amp;MATCH($B14804,#REF!,0),"Ins "&amp;$B14804)</f>
        <v>#REF!</v>
      </c>
      <c r="M14804" s="220"/>
    </row>
    <row r="14805" spans="1:13" ht="63.75" x14ac:dyDescent="0.2">
      <c r="A14805" s="36" t="s">
        <v>3305</v>
      </c>
      <c r="B14805" s="26" t="s">
        <v>6816</v>
      </c>
      <c r="C14805" s="79" t="s">
        <v>1999</v>
      </c>
      <c r="D14805" s="37" t="s">
        <v>5608</v>
      </c>
      <c r="E14805" s="37" t="s">
        <v>465</v>
      </c>
      <c r="F14805" s="41"/>
      <c r="G14805" s="27"/>
      <c r="H14805" s="27"/>
      <c r="I14805" s="27">
        <v>34590</v>
      </c>
      <c r="M14805" s="220">
        <f t="shared" si="231"/>
        <v>45299</v>
      </c>
    </row>
    <row r="14806" spans="1:13" x14ac:dyDescent="0.2">
      <c r="A14806" s="35" t="s">
        <v>3305</v>
      </c>
      <c r="B14806" s="1" t="s">
        <v>5574</v>
      </c>
      <c r="C14806" s="45" t="s">
        <v>972</v>
      </c>
      <c r="D14806" s="23" t="s">
        <v>5734</v>
      </c>
      <c r="E14806" s="23" t="s">
        <v>4141</v>
      </c>
      <c r="F14806" s="40">
        <v>0.37</v>
      </c>
      <c r="G14806" s="25">
        <v>41004</v>
      </c>
      <c r="H14806" s="25">
        <v>15171</v>
      </c>
      <c r="I14806" s="25"/>
      <c r="J14806" s="58" t="e">
        <f>HYPERLINK("#"&amp;"Insumos"&amp;"!A"&amp;MATCH($B14806,#REF!,0),"Ins "&amp;$B14806)</f>
        <v>#REF!</v>
      </c>
      <c r="M14806" s="220"/>
    </row>
    <row r="14807" spans="1:13" ht="25.5" x14ac:dyDescent="0.2">
      <c r="A14807" s="35" t="s">
        <v>3305</v>
      </c>
      <c r="B14807" s="1" t="s">
        <v>597</v>
      </c>
      <c r="C14807" s="45" t="s">
        <v>8738</v>
      </c>
      <c r="D14807" s="23" t="s">
        <v>5534</v>
      </c>
      <c r="E14807" s="23" t="s">
        <v>8737</v>
      </c>
      <c r="F14807" s="40">
        <v>0.06</v>
      </c>
      <c r="G14807" s="25">
        <v>17302</v>
      </c>
      <c r="H14807" s="25">
        <v>1038</v>
      </c>
      <c r="I14807" s="25"/>
      <c r="J14807" s="58" t="e">
        <f>HYPERLINK("#"&amp;"Insumos"&amp;"!A"&amp;MATCH($B14807,#REF!,0),"Ins "&amp;$B14807)</f>
        <v>#REF!</v>
      </c>
      <c r="M14807" s="220"/>
    </row>
    <row r="14808" spans="1:13" x14ac:dyDescent="0.2">
      <c r="A14808" s="35" t="s">
        <v>3305</v>
      </c>
      <c r="B14808" s="1" t="s">
        <v>263</v>
      </c>
      <c r="C14808" s="45" t="s">
        <v>696</v>
      </c>
      <c r="D14808" s="23" t="s">
        <v>5534</v>
      </c>
      <c r="E14808" s="23" t="s">
        <v>4140</v>
      </c>
      <c r="F14808" s="40">
        <v>1.8E-3</v>
      </c>
      <c r="G14808" s="25">
        <v>187426</v>
      </c>
      <c r="H14808" s="25">
        <v>337</v>
      </c>
      <c r="I14808" s="25"/>
      <c r="J14808" s="58" t="e">
        <f>HYPERLINK("#"&amp;"Insumos"&amp;"!A"&amp;MATCH($B14808,#REF!,0),"Ins "&amp;$B14808)</f>
        <v>#REF!</v>
      </c>
      <c r="M14808" s="220"/>
    </row>
    <row r="14809" spans="1:13" x14ac:dyDescent="0.2">
      <c r="A14809" s="35" t="s">
        <v>3305</v>
      </c>
      <c r="B14809" s="1" t="s">
        <v>5533</v>
      </c>
      <c r="C14809" s="45" t="s">
        <v>5892</v>
      </c>
      <c r="D14809" s="23" t="s">
        <v>977</v>
      </c>
      <c r="E14809" s="23" t="s">
        <v>4134</v>
      </c>
      <c r="F14809" s="40">
        <v>0.05</v>
      </c>
      <c r="G14809" s="25">
        <v>3623</v>
      </c>
      <c r="H14809" s="25">
        <v>181</v>
      </c>
      <c r="I14809" s="25"/>
      <c r="J14809" s="58" t="e">
        <f>HYPERLINK("#"&amp;"Insumos"&amp;"!A"&amp;MATCH($B14809,#REF!,0),"Ins "&amp;$B14809)</f>
        <v>#REF!</v>
      </c>
      <c r="M14809" s="220"/>
    </row>
    <row r="14810" spans="1:13" x14ac:dyDescent="0.2">
      <c r="A14810" s="35" t="s">
        <v>3305</v>
      </c>
      <c r="B14810" s="1" t="s">
        <v>4561</v>
      </c>
      <c r="C14810" s="45" t="s">
        <v>1428</v>
      </c>
      <c r="D14810" s="23" t="s">
        <v>5751</v>
      </c>
      <c r="E14810" s="23" t="s">
        <v>4138</v>
      </c>
      <c r="F14810" s="40">
        <v>0.05</v>
      </c>
      <c r="G14810" s="25">
        <v>39000</v>
      </c>
      <c r="H14810" s="25">
        <v>1950</v>
      </c>
      <c r="I14810" s="25"/>
      <c r="J14810" s="58" t="e">
        <f>HYPERLINK("#"&amp;"Insumos"&amp;"!A"&amp;MATCH($B14810,#REF!,0),"Ins "&amp;$B14810)</f>
        <v>#REF!</v>
      </c>
      <c r="M14810" s="220"/>
    </row>
    <row r="14811" spans="1:13" ht="25.5" x14ac:dyDescent="0.2">
      <c r="A14811" s="35" t="s">
        <v>3305</v>
      </c>
      <c r="B14811" s="1" t="s">
        <v>4565</v>
      </c>
      <c r="C14811" s="45" t="s">
        <v>8858</v>
      </c>
      <c r="D14811" s="23" t="s">
        <v>5751</v>
      </c>
      <c r="E14811" s="23" t="s">
        <v>4138</v>
      </c>
      <c r="F14811" s="40">
        <v>0.04</v>
      </c>
      <c r="G14811" s="25">
        <v>62296</v>
      </c>
      <c r="H14811" s="25">
        <v>2492</v>
      </c>
      <c r="I14811" s="25"/>
      <c r="J14811" s="58" t="e">
        <f>HYPERLINK("#"&amp;"Insumos"&amp;"!A"&amp;MATCH($B14811,#REF!,0),"Ins "&amp;$B14811)</f>
        <v>#REF!</v>
      </c>
      <c r="M14811" s="220"/>
    </row>
    <row r="14812" spans="1:13" ht="25.5" x14ac:dyDescent="0.2">
      <c r="A14812" s="35" t="s">
        <v>3305</v>
      </c>
      <c r="B14812" s="1" t="s">
        <v>4566</v>
      </c>
      <c r="C14812" s="45" t="s">
        <v>8859</v>
      </c>
      <c r="D14812" s="23" t="s">
        <v>5751</v>
      </c>
      <c r="E14812" s="23" t="s">
        <v>4138</v>
      </c>
      <c r="F14812" s="40">
        <v>0.1</v>
      </c>
      <c r="G14812" s="25">
        <v>124696</v>
      </c>
      <c r="H14812" s="25">
        <v>12470</v>
      </c>
      <c r="I14812" s="25"/>
      <c r="J14812" s="58" t="e">
        <f>HYPERLINK("#"&amp;"Insumos"&amp;"!A"&amp;MATCH($B14812,#REF!,0),"Ins "&amp;$B14812)</f>
        <v>#REF!</v>
      </c>
      <c r="M14812" s="220"/>
    </row>
    <row r="14813" spans="1:13" x14ac:dyDescent="0.2">
      <c r="A14813" s="35" t="s">
        <v>3305</v>
      </c>
      <c r="B14813" s="1" t="s">
        <v>5007</v>
      </c>
      <c r="C14813" s="45" t="s">
        <v>720</v>
      </c>
      <c r="D14813" s="23" t="s">
        <v>5751</v>
      </c>
      <c r="E14813" s="23" t="s">
        <v>4134</v>
      </c>
      <c r="F14813" s="40">
        <v>0.45</v>
      </c>
      <c r="G14813" s="25">
        <v>1897</v>
      </c>
      <c r="H14813" s="25">
        <v>854</v>
      </c>
      <c r="I14813" s="25"/>
      <c r="J14813" s="58" t="e">
        <f>HYPERLINK("#"&amp;"Insumos"&amp;"!A"&amp;MATCH($B14813,#REF!,0),"Ins "&amp;$B14813)</f>
        <v>#REF!</v>
      </c>
      <c r="M14813" s="220"/>
    </row>
    <row r="14814" spans="1:13" x14ac:dyDescent="0.2">
      <c r="A14814" s="35" t="s">
        <v>3305</v>
      </c>
      <c r="B14814" s="1" t="s">
        <v>5177</v>
      </c>
      <c r="C14814" s="45" t="s">
        <v>1208</v>
      </c>
      <c r="D14814" s="23" t="s">
        <v>5751</v>
      </c>
      <c r="E14814" s="23" t="s">
        <v>4134</v>
      </c>
      <c r="F14814" s="40">
        <v>0.02</v>
      </c>
      <c r="G14814" s="25">
        <v>4846</v>
      </c>
      <c r="H14814" s="25">
        <v>97</v>
      </c>
      <c r="I14814" s="25"/>
      <c r="J14814" s="58" t="e">
        <f>HYPERLINK("#"&amp;"Insumos"&amp;"!A"&amp;MATCH($B14814,#REF!,0),"Ins "&amp;$B14814)</f>
        <v>#REF!</v>
      </c>
      <c r="M14814" s="220"/>
    </row>
    <row r="14815" spans="1:13" ht="63.75" x14ac:dyDescent="0.2">
      <c r="A14815" s="36" t="s">
        <v>3306</v>
      </c>
      <c r="B14815" s="26" t="s">
        <v>6816</v>
      </c>
      <c r="C14815" s="79" t="s">
        <v>2000</v>
      </c>
      <c r="D14815" s="37" t="s">
        <v>5608</v>
      </c>
      <c r="E14815" s="37" t="s">
        <v>465</v>
      </c>
      <c r="F14815" s="41"/>
      <c r="G14815" s="27"/>
      <c r="H14815" s="27"/>
      <c r="I14815" s="27">
        <v>32603</v>
      </c>
      <c r="M14815" s="220">
        <f t="shared" si="231"/>
        <v>42697</v>
      </c>
    </row>
    <row r="14816" spans="1:13" x14ac:dyDescent="0.2">
      <c r="A14816" s="35" t="s">
        <v>3306</v>
      </c>
      <c r="B14816" s="1" t="s">
        <v>5574</v>
      </c>
      <c r="C14816" s="45" t="s">
        <v>972</v>
      </c>
      <c r="D14816" s="23" t="s">
        <v>5734</v>
      </c>
      <c r="E14816" s="23" t="s">
        <v>4141</v>
      </c>
      <c r="F14816" s="40">
        <v>0.37</v>
      </c>
      <c r="G14816" s="25">
        <v>41004</v>
      </c>
      <c r="H14816" s="25">
        <v>15171</v>
      </c>
      <c r="I14816" s="25"/>
      <c r="J14816" s="58" t="e">
        <f>HYPERLINK("#"&amp;"Insumos"&amp;"!A"&amp;MATCH($B14816,#REF!,0),"Ins "&amp;$B14816)</f>
        <v>#REF!</v>
      </c>
      <c r="M14816" s="220"/>
    </row>
    <row r="14817" spans="1:13" ht="25.5" x14ac:dyDescent="0.2">
      <c r="A14817" s="35" t="s">
        <v>3306</v>
      </c>
      <c r="B14817" s="1" t="s">
        <v>597</v>
      </c>
      <c r="C14817" s="45" t="s">
        <v>8738</v>
      </c>
      <c r="D14817" s="23" t="s">
        <v>5534</v>
      </c>
      <c r="E14817" s="23" t="s">
        <v>8737</v>
      </c>
      <c r="F14817" s="40">
        <v>0.06</v>
      </c>
      <c r="G14817" s="25">
        <v>17302</v>
      </c>
      <c r="H14817" s="25">
        <v>1038</v>
      </c>
      <c r="I14817" s="25"/>
      <c r="J14817" s="58" t="e">
        <f>HYPERLINK("#"&amp;"Insumos"&amp;"!A"&amp;MATCH($B14817,#REF!,0),"Ins "&amp;$B14817)</f>
        <v>#REF!</v>
      </c>
      <c r="M14817" s="220"/>
    </row>
    <row r="14818" spans="1:13" x14ac:dyDescent="0.2">
      <c r="A14818" s="35" t="s">
        <v>3306</v>
      </c>
      <c r="B14818" s="1" t="s">
        <v>263</v>
      </c>
      <c r="C14818" s="45" t="s">
        <v>696</v>
      </c>
      <c r="D14818" s="23" t="s">
        <v>5534</v>
      </c>
      <c r="E14818" s="23" t="s">
        <v>4140</v>
      </c>
      <c r="F14818" s="40">
        <v>1.6000000000000001E-3</v>
      </c>
      <c r="G14818" s="25">
        <v>187426</v>
      </c>
      <c r="H14818" s="25">
        <v>300</v>
      </c>
      <c r="I14818" s="25"/>
      <c r="J14818" s="58" t="e">
        <f>HYPERLINK("#"&amp;"Insumos"&amp;"!A"&amp;MATCH($B14818,#REF!,0),"Ins "&amp;$B14818)</f>
        <v>#REF!</v>
      </c>
      <c r="M14818" s="220"/>
    </row>
    <row r="14819" spans="1:13" x14ac:dyDescent="0.2">
      <c r="A14819" s="35" t="s">
        <v>3306</v>
      </c>
      <c r="B14819" s="1" t="s">
        <v>5533</v>
      </c>
      <c r="C14819" s="45" t="s">
        <v>5892</v>
      </c>
      <c r="D14819" s="23" t="s">
        <v>977</v>
      </c>
      <c r="E14819" s="23" t="s">
        <v>4134</v>
      </c>
      <c r="F14819" s="40">
        <v>0.05</v>
      </c>
      <c r="G14819" s="25">
        <v>3623</v>
      </c>
      <c r="H14819" s="25">
        <v>181</v>
      </c>
      <c r="I14819" s="25"/>
      <c r="J14819" s="58" t="e">
        <f>HYPERLINK("#"&amp;"Insumos"&amp;"!A"&amp;MATCH($B14819,#REF!,0),"Ins "&amp;$B14819)</f>
        <v>#REF!</v>
      </c>
      <c r="M14819" s="220"/>
    </row>
    <row r="14820" spans="1:13" ht="25.5" x14ac:dyDescent="0.2">
      <c r="A14820" s="35" t="s">
        <v>3306</v>
      </c>
      <c r="B14820" s="1" t="s">
        <v>4565</v>
      </c>
      <c r="C14820" s="45" t="s">
        <v>8858</v>
      </c>
      <c r="D14820" s="23" t="s">
        <v>5751</v>
      </c>
      <c r="E14820" s="23" t="s">
        <v>4138</v>
      </c>
      <c r="F14820" s="40">
        <v>0.04</v>
      </c>
      <c r="G14820" s="25">
        <v>62296</v>
      </c>
      <c r="H14820" s="25">
        <v>2492</v>
      </c>
      <c r="I14820" s="25"/>
      <c r="J14820" s="58" t="e">
        <f>HYPERLINK("#"&amp;"Insumos"&amp;"!A"&amp;MATCH($B14820,#REF!,0),"Ins "&amp;$B14820)</f>
        <v>#REF!</v>
      </c>
      <c r="M14820" s="220"/>
    </row>
    <row r="14821" spans="1:13" ht="25.5" x14ac:dyDescent="0.2">
      <c r="A14821" s="35" t="s">
        <v>3306</v>
      </c>
      <c r="B14821" s="1" t="s">
        <v>4566</v>
      </c>
      <c r="C14821" s="45" t="s">
        <v>8859</v>
      </c>
      <c r="D14821" s="23" t="s">
        <v>5751</v>
      </c>
      <c r="E14821" s="23" t="s">
        <v>4138</v>
      </c>
      <c r="F14821" s="40">
        <v>0.1</v>
      </c>
      <c r="G14821" s="25">
        <v>124696</v>
      </c>
      <c r="H14821" s="25">
        <v>12470</v>
      </c>
      <c r="I14821" s="25"/>
      <c r="J14821" s="58" t="e">
        <f>HYPERLINK("#"&amp;"Insumos"&amp;"!A"&amp;MATCH($B14821,#REF!,0),"Ins "&amp;$B14821)</f>
        <v>#REF!</v>
      </c>
      <c r="M14821" s="220"/>
    </row>
    <row r="14822" spans="1:13" x14ac:dyDescent="0.2">
      <c r="A14822" s="35" t="s">
        <v>3306</v>
      </c>
      <c r="B14822" s="1" t="s">
        <v>5007</v>
      </c>
      <c r="C14822" s="45" t="s">
        <v>720</v>
      </c>
      <c r="D14822" s="23" t="s">
        <v>5751</v>
      </c>
      <c r="E14822" s="23" t="s">
        <v>4134</v>
      </c>
      <c r="F14822" s="40">
        <v>0.45</v>
      </c>
      <c r="G14822" s="25">
        <v>1897</v>
      </c>
      <c r="H14822" s="25">
        <v>854</v>
      </c>
      <c r="I14822" s="25"/>
      <c r="J14822" s="58" t="e">
        <f>HYPERLINK("#"&amp;"Insumos"&amp;"!A"&amp;MATCH($B14822,#REF!,0),"Ins "&amp;$B14822)</f>
        <v>#REF!</v>
      </c>
      <c r="M14822" s="220"/>
    </row>
    <row r="14823" spans="1:13" x14ac:dyDescent="0.2">
      <c r="A14823" s="35" t="s">
        <v>3306</v>
      </c>
      <c r="B14823" s="1" t="s">
        <v>5177</v>
      </c>
      <c r="C14823" s="45" t="s">
        <v>1208</v>
      </c>
      <c r="D14823" s="23" t="s">
        <v>5751</v>
      </c>
      <c r="E14823" s="23" t="s">
        <v>4134</v>
      </c>
      <c r="F14823" s="40">
        <v>0.02</v>
      </c>
      <c r="G14823" s="25">
        <v>4846</v>
      </c>
      <c r="H14823" s="25">
        <v>97</v>
      </c>
      <c r="I14823" s="25"/>
      <c r="J14823" s="58" t="e">
        <f>HYPERLINK("#"&amp;"Insumos"&amp;"!A"&amp;MATCH($B14823,#REF!,0),"Ins "&amp;$B14823)</f>
        <v>#REF!</v>
      </c>
      <c r="M14823" s="220"/>
    </row>
    <row r="14824" spans="1:13" ht="63.75" x14ac:dyDescent="0.2">
      <c r="A14824" s="36" t="s">
        <v>3303</v>
      </c>
      <c r="B14824" s="26" t="s">
        <v>6816</v>
      </c>
      <c r="C14824" s="79" t="s">
        <v>1998</v>
      </c>
      <c r="D14824" s="37" t="s">
        <v>5608</v>
      </c>
      <c r="E14824" s="37" t="s">
        <v>465</v>
      </c>
      <c r="F14824" s="41"/>
      <c r="G14824" s="27"/>
      <c r="H14824" s="27"/>
      <c r="I14824" s="27">
        <v>117293</v>
      </c>
      <c r="M14824" s="220">
        <f t="shared" si="231"/>
        <v>153607</v>
      </c>
    </row>
    <row r="14825" spans="1:13" x14ac:dyDescent="0.2">
      <c r="A14825" s="35" t="s">
        <v>3303</v>
      </c>
      <c r="B14825" s="1" t="s">
        <v>5574</v>
      </c>
      <c r="C14825" s="45" t="s">
        <v>972</v>
      </c>
      <c r="D14825" s="23" t="s">
        <v>5734</v>
      </c>
      <c r="E14825" s="23" t="s">
        <v>4141</v>
      </c>
      <c r="F14825" s="40">
        <v>0.37</v>
      </c>
      <c r="G14825" s="25">
        <v>41004</v>
      </c>
      <c r="H14825" s="25">
        <v>15171</v>
      </c>
      <c r="I14825" s="25"/>
      <c r="J14825" s="58" t="e">
        <f>HYPERLINK("#"&amp;"Insumos"&amp;"!A"&amp;MATCH($B14825,#REF!,0),"Ins "&amp;$B14825)</f>
        <v>#REF!</v>
      </c>
      <c r="M14825" s="220"/>
    </row>
    <row r="14826" spans="1:13" x14ac:dyDescent="0.2">
      <c r="A14826" s="35" t="s">
        <v>3303</v>
      </c>
      <c r="B14826" s="1" t="s">
        <v>263</v>
      </c>
      <c r="C14826" s="45" t="s">
        <v>696</v>
      </c>
      <c r="D14826" s="23" t="s">
        <v>5534</v>
      </c>
      <c r="E14826" s="23" t="s">
        <v>4140</v>
      </c>
      <c r="F14826" s="40">
        <v>1.0200000000000001E-2</v>
      </c>
      <c r="G14826" s="25">
        <v>187426</v>
      </c>
      <c r="H14826" s="25">
        <v>1912</v>
      </c>
      <c r="I14826" s="25"/>
      <c r="J14826" s="58" t="e">
        <f>HYPERLINK("#"&amp;"Insumos"&amp;"!A"&amp;MATCH($B14826,#REF!,0),"Ins "&amp;$B14826)</f>
        <v>#REF!</v>
      </c>
      <c r="M14826" s="220"/>
    </row>
    <row r="14827" spans="1:13" x14ac:dyDescent="0.2">
      <c r="A14827" s="35" t="s">
        <v>3303</v>
      </c>
      <c r="B14827" s="1" t="s">
        <v>5533</v>
      </c>
      <c r="C14827" s="45" t="s">
        <v>5892</v>
      </c>
      <c r="D14827" s="23" t="s">
        <v>977</v>
      </c>
      <c r="E14827" s="23" t="s">
        <v>4134</v>
      </c>
      <c r="F14827" s="40">
        <v>0.05</v>
      </c>
      <c r="G14827" s="25">
        <v>3623</v>
      </c>
      <c r="H14827" s="25">
        <v>181</v>
      </c>
      <c r="I14827" s="25"/>
      <c r="J14827" s="58" t="e">
        <f>HYPERLINK("#"&amp;"Insumos"&amp;"!A"&amp;MATCH($B14827,#REF!,0),"Ins "&amp;$B14827)</f>
        <v>#REF!</v>
      </c>
      <c r="M14827" s="220"/>
    </row>
    <row r="14828" spans="1:13" x14ac:dyDescent="0.2">
      <c r="A14828" s="35" t="s">
        <v>3303</v>
      </c>
      <c r="B14828" s="1" t="s">
        <v>4582</v>
      </c>
      <c r="C14828" s="45" t="s">
        <v>501</v>
      </c>
      <c r="D14828" s="23" t="s">
        <v>5751</v>
      </c>
      <c r="E14828" s="23" t="s">
        <v>4138</v>
      </c>
      <c r="F14828" s="40">
        <v>0.2</v>
      </c>
      <c r="G14828" s="25">
        <v>495876</v>
      </c>
      <c r="H14828" s="25">
        <v>99175</v>
      </c>
      <c r="I14828" s="25"/>
      <c r="J14828" s="58" t="e">
        <f>HYPERLINK("#"&amp;"Insumos"&amp;"!A"&amp;MATCH($B14828,#REF!,0),"Ins "&amp;$B14828)</f>
        <v>#REF!</v>
      </c>
      <c r="M14828" s="220"/>
    </row>
    <row r="14829" spans="1:13" x14ac:dyDescent="0.2">
      <c r="A14829" s="35" t="s">
        <v>3303</v>
      </c>
      <c r="B14829" s="1" t="s">
        <v>5007</v>
      </c>
      <c r="C14829" s="45" t="s">
        <v>720</v>
      </c>
      <c r="D14829" s="23" t="s">
        <v>5751</v>
      </c>
      <c r="E14829" s="23" t="s">
        <v>4134</v>
      </c>
      <c r="F14829" s="40">
        <v>0.45</v>
      </c>
      <c r="G14829" s="25">
        <v>1897</v>
      </c>
      <c r="H14829" s="25">
        <v>854</v>
      </c>
      <c r="I14829" s="25"/>
      <c r="J14829" s="58" t="e">
        <f>HYPERLINK("#"&amp;"Insumos"&amp;"!A"&amp;MATCH($B14829,#REF!,0),"Ins "&amp;$B14829)</f>
        <v>#REF!</v>
      </c>
      <c r="M14829" s="220"/>
    </row>
    <row r="14830" spans="1:13" ht="25.5" x14ac:dyDescent="0.2">
      <c r="A14830" s="36" t="s">
        <v>3307</v>
      </c>
      <c r="B14830" s="26" t="s">
        <v>6816</v>
      </c>
      <c r="C14830" s="79" t="s">
        <v>1867</v>
      </c>
      <c r="D14830" s="37" t="s">
        <v>5608</v>
      </c>
      <c r="E14830" s="37" t="s">
        <v>465</v>
      </c>
      <c r="F14830" s="41"/>
      <c r="G14830" s="27"/>
      <c r="H14830" s="27"/>
      <c r="I14830" s="27">
        <v>47298</v>
      </c>
      <c r="M14830" s="220">
        <f t="shared" si="231"/>
        <v>61941</v>
      </c>
    </row>
    <row r="14831" spans="1:13" x14ac:dyDescent="0.2">
      <c r="A14831" s="35" t="s">
        <v>3307</v>
      </c>
      <c r="B14831" s="1" t="s">
        <v>5574</v>
      </c>
      <c r="C14831" s="45" t="s">
        <v>972</v>
      </c>
      <c r="D14831" s="23" t="s">
        <v>5734</v>
      </c>
      <c r="E14831" s="23" t="s">
        <v>4141</v>
      </c>
      <c r="F14831" s="40">
        <v>0.6</v>
      </c>
      <c r="G14831" s="25">
        <v>41004</v>
      </c>
      <c r="H14831" s="25">
        <v>24602</v>
      </c>
      <c r="I14831" s="25"/>
      <c r="J14831" s="58" t="e">
        <f>HYPERLINK("#"&amp;"Insumos"&amp;"!A"&amp;MATCH($B14831,#REF!,0),"Ins "&amp;$B14831)</f>
        <v>#REF!</v>
      </c>
      <c r="M14831" s="220"/>
    </row>
    <row r="14832" spans="1:13" x14ac:dyDescent="0.2">
      <c r="A14832" s="35" t="s">
        <v>3307</v>
      </c>
      <c r="B14832" s="1" t="s">
        <v>263</v>
      </c>
      <c r="C14832" s="45" t="s">
        <v>696</v>
      </c>
      <c r="D14832" s="23" t="s">
        <v>5534</v>
      </c>
      <c r="E14832" s="23" t="s">
        <v>4140</v>
      </c>
      <c r="F14832" s="40">
        <v>1.7099999999999999E-3</v>
      </c>
      <c r="G14832" s="25">
        <v>187426</v>
      </c>
      <c r="H14832" s="25">
        <v>320</v>
      </c>
      <c r="I14832" s="25"/>
      <c r="J14832" s="58" t="e">
        <f>HYPERLINK("#"&amp;"Insumos"&amp;"!A"&amp;MATCH($B14832,#REF!,0),"Ins "&amp;$B14832)</f>
        <v>#REF!</v>
      </c>
      <c r="M14832" s="220"/>
    </row>
    <row r="14833" spans="1:13" x14ac:dyDescent="0.2">
      <c r="A14833" s="35" t="s">
        <v>3307</v>
      </c>
      <c r="B14833" s="1" t="s">
        <v>5533</v>
      </c>
      <c r="C14833" s="45" t="s">
        <v>5892</v>
      </c>
      <c r="D14833" s="23" t="s">
        <v>977</v>
      </c>
      <c r="E14833" s="23" t="s">
        <v>4134</v>
      </c>
      <c r="F14833" s="40">
        <v>0.6</v>
      </c>
      <c r="G14833" s="25">
        <v>3623</v>
      </c>
      <c r="H14833" s="25">
        <v>2174</v>
      </c>
      <c r="I14833" s="25"/>
      <c r="J14833" s="58" t="e">
        <f>HYPERLINK("#"&amp;"Insumos"&amp;"!A"&amp;MATCH($B14833,#REF!,0),"Ins "&amp;$B14833)</f>
        <v>#REF!</v>
      </c>
      <c r="M14833" s="220"/>
    </row>
    <row r="14834" spans="1:13" ht="25.5" x14ac:dyDescent="0.2">
      <c r="A14834" s="35" t="s">
        <v>3307</v>
      </c>
      <c r="B14834" s="1" t="s">
        <v>4572</v>
      </c>
      <c r="C14834" s="45" t="s">
        <v>1435</v>
      </c>
      <c r="D14834" s="23" t="s">
        <v>5751</v>
      </c>
      <c r="E14834" s="23" t="s">
        <v>4138</v>
      </c>
      <c r="F14834" s="40">
        <v>0.1</v>
      </c>
      <c r="G14834" s="25">
        <v>157529</v>
      </c>
      <c r="H14834" s="25">
        <v>15753</v>
      </c>
      <c r="I14834" s="25"/>
      <c r="J14834" s="58" t="e">
        <f>HYPERLINK("#"&amp;"Insumos"&amp;"!A"&amp;MATCH($B14834,#REF!,0),"Ins "&amp;$B14834)</f>
        <v>#REF!</v>
      </c>
      <c r="M14834" s="220"/>
    </row>
    <row r="14835" spans="1:13" x14ac:dyDescent="0.2">
      <c r="A14835" s="35" t="s">
        <v>3307</v>
      </c>
      <c r="B14835" s="1" t="s">
        <v>5007</v>
      </c>
      <c r="C14835" s="45" t="s">
        <v>720</v>
      </c>
      <c r="D14835" s="23" t="s">
        <v>5751</v>
      </c>
      <c r="E14835" s="23" t="s">
        <v>4134</v>
      </c>
      <c r="F14835" s="40">
        <v>0.8</v>
      </c>
      <c r="G14835" s="25">
        <v>1897</v>
      </c>
      <c r="H14835" s="25">
        <v>1518</v>
      </c>
      <c r="I14835" s="25"/>
      <c r="J14835" s="58" t="e">
        <f>HYPERLINK("#"&amp;"Insumos"&amp;"!A"&amp;MATCH($B14835,#REF!,0),"Ins "&amp;$B14835)</f>
        <v>#REF!</v>
      </c>
      <c r="M14835" s="220"/>
    </row>
    <row r="14836" spans="1:13" x14ac:dyDescent="0.2">
      <c r="A14836" s="35" t="s">
        <v>3307</v>
      </c>
      <c r="B14836" s="1" t="s">
        <v>5248</v>
      </c>
      <c r="C14836" s="45" t="s">
        <v>1868</v>
      </c>
      <c r="D14836" s="23" t="s">
        <v>5751</v>
      </c>
      <c r="E14836" s="23" t="s">
        <v>465</v>
      </c>
      <c r="F14836" s="40">
        <v>1</v>
      </c>
      <c r="G14836" s="25">
        <v>2931</v>
      </c>
      <c r="H14836" s="25">
        <v>2931</v>
      </c>
      <c r="I14836" s="25"/>
      <c r="J14836" s="58" t="e">
        <f>HYPERLINK("#"&amp;"Insumos"&amp;"!A"&amp;MATCH($B14836,#REF!,0),"Ins "&amp;$B14836)</f>
        <v>#REF!</v>
      </c>
      <c r="M14836" s="220"/>
    </row>
    <row r="14837" spans="1:13" ht="25.5" x14ac:dyDescent="0.2">
      <c r="A14837" s="36" t="s">
        <v>3308</v>
      </c>
      <c r="B14837" s="26" t="s">
        <v>6816</v>
      </c>
      <c r="C14837" s="79" t="s">
        <v>1869</v>
      </c>
      <c r="D14837" s="37" t="s">
        <v>5608</v>
      </c>
      <c r="E14837" s="37" t="s">
        <v>465</v>
      </c>
      <c r="F14837" s="41"/>
      <c r="G14837" s="27"/>
      <c r="H14837" s="27"/>
      <c r="I14837" s="27">
        <v>90551</v>
      </c>
      <c r="M14837" s="220">
        <f t="shared" si="231"/>
        <v>118586</v>
      </c>
    </row>
    <row r="14838" spans="1:13" x14ac:dyDescent="0.2">
      <c r="A14838" s="35" t="s">
        <v>3308</v>
      </c>
      <c r="B14838" s="1" t="s">
        <v>5574</v>
      </c>
      <c r="C14838" s="45" t="s">
        <v>972</v>
      </c>
      <c r="D14838" s="23" t="s">
        <v>5734</v>
      </c>
      <c r="E14838" s="23" t="s">
        <v>4141</v>
      </c>
      <c r="F14838" s="40">
        <v>0.4</v>
      </c>
      <c r="G14838" s="25">
        <v>41004</v>
      </c>
      <c r="H14838" s="25">
        <v>16402</v>
      </c>
      <c r="I14838" s="25"/>
      <c r="J14838" s="58" t="e">
        <f>HYPERLINK("#"&amp;"Insumos"&amp;"!A"&amp;MATCH($B14838,#REF!,0),"Ins "&amp;$B14838)</f>
        <v>#REF!</v>
      </c>
      <c r="M14838" s="220"/>
    </row>
    <row r="14839" spans="1:13" x14ac:dyDescent="0.2">
      <c r="A14839" s="35" t="s">
        <v>3308</v>
      </c>
      <c r="B14839" s="1" t="s">
        <v>263</v>
      </c>
      <c r="C14839" s="45" t="s">
        <v>696</v>
      </c>
      <c r="D14839" s="23" t="s">
        <v>5534</v>
      </c>
      <c r="E14839" s="23" t="s">
        <v>4140</v>
      </c>
      <c r="F14839" s="40">
        <v>9.0200000000000002E-3</v>
      </c>
      <c r="G14839" s="25">
        <v>187426</v>
      </c>
      <c r="H14839" s="25">
        <v>1691</v>
      </c>
      <c r="I14839" s="25"/>
      <c r="J14839" s="58" t="e">
        <f>HYPERLINK("#"&amp;"Insumos"&amp;"!A"&amp;MATCH($B14839,#REF!,0),"Ins "&amp;$B14839)</f>
        <v>#REF!</v>
      </c>
      <c r="M14839" s="220"/>
    </row>
    <row r="14840" spans="1:13" x14ac:dyDescent="0.2">
      <c r="A14840" s="35" t="s">
        <v>3308</v>
      </c>
      <c r="B14840" s="1" t="s">
        <v>769</v>
      </c>
      <c r="C14840" s="45" t="s">
        <v>1870</v>
      </c>
      <c r="D14840" s="23" t="s">
        <v>5534</v>
      </c>
      <c r="E14840" s="23" t="s">
        <v>4142</v>
      </c>
      <c r="F14840" s="40">
        <v>0.04</v>
      </c>
      <c r="G14840" s="25">
        <v>282640</v>
      </c>
      <c r="H14840" s="25">
        <v>11306</v>
      </c>
      <c r="I14840" s="25"/>
      <c r="J14840" s="58" t="e">
        <f>HYPERLINK("#"&amp;"Insumos"&amp;"!A"&amp;MATCH($B14840,#REF!,0),"Ins "&amp;$B14840)</f>
        <v>#REF!</v>
      </c>
      <c r="M14840" s="220"/>
    </row>
    <row r="14841" spans="1:13" x14ac:dyDescent="0.2">
      <c r="A14841" s="35" t="s">
        <v>3308</v>
      </c>
      <c r="B14841" s="1" t="s">
        <v>5533</v>
      </c>
      <c r="C14841" s="45" t="s">
        <v>5892</v>
      </c>
      <c r="D14841" s="23" t="s">
        <v>977</v>
      </c>
      <c r="E14841" s="23" t="s">
        <v>4134</v>
      </c>
      <c r="F14841" s="40">
        <v>0.4</v>
      </c>
      <c r="G14841" s="25">
        <v>3623</v>
      </c>
      <c r="H14841" s="25">
        <v>1449</v>
      </c>
      <c r="I14841" s="25"/>
      <c r="J14841" s="58" t="e">
        <f>HYPERLINK("#"&amp;"Insumos"&amp;"!A"&amp;MATCH($B14841,#REF!,0),"Ins "&amp;$B14841)</f>
        <v>#REF!</v>
      </c>
      <c r="M14841" s="220"/>
    </row>
    <row r="14842" spans="1:13" x14ac:dyDescent="0.2">
      <c r="A14842" s="35" t="s">
        <v>3308</v>
      </c>
      <c r="B14842" s="1" t="s">
        <v>4588</v>
      </c>
      <c r="C14842" s="45" t="s">
        <v>8870</v>
      </c>
      <c r="D14842" s="23" t="s">
        <v>5751</v>
      </c>
      <c r="E14842" s="23" t="s">
        <v>4138</v>
      </c>
      <c r="F14842" s="40">
        <v>0.3</v>
      </c>
      <c r="G14842" s="25">
        <v>199011</v>
      </c>
      <c r="H14842" s="25">
        <v>59703</v>
      </c>
      <c r="I14842" s="25"/>
      <c r="J14842" s="58" t="e">
        <f>HYPERLINK("#"&amp;"Insumos"&amp;"!A"&amp;MATCH($B14842,#REF!,0),"Ins "&amp;$B14842)</f>
        <v>#REF!</v>
      </c>
      <c r="M14842" s="220"/>
    </row>
    <row r="14843" spans="1:13" ht="25.5" x14ac:dyDescent="0.2">
      <c r="A14843" s="36" t="s">
        <v>3309</v>
      </c>
      <c r="B14843" s="26" t="s">
        <v>6816</v>
      </c>
      <c r="C14843" s="79" t="s">
        <v>1872</v>
      </c>
      <c r="D14843" s="37" t="s">
        <v>5608</v>
      </c>
      <c r="E14843" s="37" t="s">
        <v>465</v>
      </c>
      <c r="F14843" s="41"/>
      <c r="G14843" s="27"/>
      <c r="H14843" s="27"/>
      <c r="I14843" s="27">
        <v>14833</v>
      </c>
      <c r="M14843" s="220">
        <f t="shared" si="231"/>
        <v>19425</v>
      </c>
    </row>
    <row r="14844" spans="1:13" x14ac:dyDescent="0.2">
      <c r="A14844" s="35" t="s">
        <v>3309</v>
      </c>
      <c r="B14844" s="1" t="s">
        <v>5574</v>
      </c>
      <c r="C14844" s="45" t="s">
        <v>972</v>
      </c>
      <c r="D14844" s="23" t="s">
        <v>5734</v>
      </c>
      <c r="E14844" s="23" t="s">
        <v>4141</v>
      </c>
      <c r="F14844" s="40">
        <v>0.3</v>
      </c>
      <c r="G14844" s="25">
        <v>41004</v>
      </c>
      <c r="H14844" s="25">
        <v>12301</v>
      </c>
      <c r="I14844" s="25"/>
      <c r="J14844" s="58" t="e">
        <f>HYPERLINK("#"&amp;"Insumos"&amp;"!A"&amp;MATCH($B14844,#REF!,0),"Ins "&amp;$B14844)</f>
        <v>#REF!</v>
      </c>
      <c r="M14844" s="220"/>
    </row>
    <row r="14845" spans="1:13" x14ac:dyDescent="0.2">
      <c r="A14845" s="35" t="s">
        <v>3309</v>
      </c>
      <c r="B14845" s="1" t="s">
        <v>263</v>
      </c>
      <c r="C14845" s="45" t="s">
        <v>696</v>
      </c>
      <c r="D14845" s="23" t="s">
        <v>5534</v>
      </c>
      <c r="E14845" s="23" t="s">
        <v>4140</v>
      </c>
      <c r="F14845" s="40">
        <v>1E-4</v>
      </c>
      <c r="G14845" s="25">
        <v>187426</v>
      </c>
      <c r="H14845" s="25">
        <v>19</v>
      </c>
      <c r="I14845" s="25"/>
      <c r="J14845" s="58" t="e">
        <f>HYPERLINK("#"&amp;"Insumos"&amp;"!A"&amp;MATCH($B14845,#REF!,0),"Ins "&amp;$B14845)</f>
        <v>#REF!</v>
      </c>
      <c r="M14845" s="220"/>
    </row>
    <row r="14846" spans="1:13" x14ac:dyDescent="0.2">
      <c r="A14846" s="35" t="s">
        <v>3309</v>
      </c>
      <c r="B14846" s="1" t="s">
        <v>5533</v>
      </c>
      <c r="C14846" s="45" t="s">
        <v>5892</v>
      </c>
      <c r="D14846" s="23" t="s">
        <v>977</v>
      </c>
      <c r="E14846" s="23" t="s">
        <v>4134</v>
      </c>
      <c r="F14846" s="40">
        <v>0.3</v>
      </c>
      <c r="G14846" s="25">
        <v>3623</v>
      </c>
      <c r="H14846" s="25">
        <v>1087</v>
      </c>
      <c r="I14846" s="25"/>
      <c r="J14846" s="58" t="e">
        <f>HYPERLINK("#"&amp;"Insumos"&amp;"!A"&amp;MATCH($B14846,#REF!,0),"Ins "&amp;$B14846)</f>
        <v>#REF!</v>
      </c>
      <c r="M14846" s="220"/>
    </row>
    <row r="14847" spans="1:13" x14ac:dyDescent="0.2">
      <c r="A14847" s="35" t="s">
        <v>3309</v>
      </c>
      <c r="B14847" s="1" t="s">
        <v>4589</v>
      </c>
      <c r="C14847" s="45" t="s">
        <v>1871</v>
      </c>
      <c r="D14847" s="23" t="s">
        <v>5751</v>
      </c>
      <c r="E14847" s="23" t="s">
        <v>467</v>
      </c>
      <c r="F14847" s="40">
        <v>0.1</v>
      </c>
      <c r="G14847" s="25">
        <v>8566</v>
      </c>
      <c r="H14847" s="25">
        <v>857</v>
      </c>
      <c r="I14847" s="25"/>
      <c r="J14847" s="58" t="e">
        <f>HYPERLINK("#"&amp;"Insumos"&amp;"!A"&amp;MATCH($B14847,#REF!,0),"Ins "&amp;$B14847)</f>
        <v>#REF!</v>
      </c>
      <c r="M14847" s="220"/>
    </row>
    <row r="14848" spans="1:13" x14ac:dyDescent="0.2">
      <c r="A14848" s="35" t="s">
        <v>3309</v>
      </c>
      <c r="B14848" s="1" t="s">
        <v>5007</v>
      </c>
      <c r="C14848" s="45" t="s">
        <v>720</v>
      </c>
      <c r="D14848" s="23" t="s">
        <v>5751</v>
      </c>
      <c r="E14848" s="23" t="s">
        <v>4134</v>
      </c>
      <c r="F14848" s="40">
        <v>0.3</v>
      </c>
      <c r="G14848" s="25">
        <v>1897</v>
      </c>
      <c r="H14848" s="25">
        <v>569</v>
      </c>
      <c r="I14848" s="25"/>
      <c r="J14848" s="58" t="e">
        <f>HYPERLINK("#"&amp;"Insumos"&amp;"!A"&amp;MATCH($B14848,#REF!,0),"Ins "&amp;$B14848)</f>
        <v>#REF!</v>
      </c>
      <c r="M14848" s="220"/>
    </row>
    <row r="14849" spans="1:13" ht="25.5" x14ac:dyDescent="0.2">
      <c r="A14849" s="36" t="s">
        <v>3310</v>
      </c>
      <c r="B14849" s="26" t="s">
        <v>6816</v>
      </c>
      <c r="C14849" s="79" t="s">
        <v>1873</v>
      </c>
      <c r="D14849" s="37" t="s">
        <v>5608</v>
      </c>
      <c r="E14849" s="37" t="s">
        <v>465</v>
      </c>
      <c r="F14849" s="41"/>
      <c r="G14849" s="27"/>
      <c r="H14849" s="27"/>
      <c r="I14849" s="27">
        <v>23845</v>
      </c>
      <c r="M14849" s="220">
        <f t="shared" si="231"/>
        <v>31227</v>
      </c>
    </row>
    <row r="14850" spans="1:13" x14ac:dyDescent="0.2">
      <c r="A14850" s="35" t="s">
        <v>3310</v>
      </c>
      <c r="B14850" s="1" t="s">
        <v>5574</v>
      </c>
      <c r="C14850" s="45" t="s">
        <v>972</v>
      </c>
      <c r="D14850" s="23" t="s">
        <v>5734</v>
      </c>
      <c r="E14850" s="23" t="s">
        <v>4141</v>
      </c>
      <c r="F14850" s="40">
        <v>0.25</v>
      </c>
      <c r="G14850" s="25">
        <v>41004</v>
      </c>
      <c r="H14850" s="25">
        <v>10251</v>
      </c>
      <c r="I14850" s="25"/>
      <c r="J14850" s="58" t="e">
        <f>HYPERLINK("#"&amp;"Insumos"&amp;"!A"&amp;MATCH($B14850,#REF!,0),"Ins "&amp;$B14850)</f>
        <v>#REF!</v>
      </c>
      <c r="M14850" s="220"/>
    </row>
    <row r="14851" spans="1:13" x14ac:dyDescent="0.2">
      <c r="A14851" s="35" t="s">
        <v>3310</v>
      </c>
      <c r="B14851" s="1" t="s">
        <v>5533</v>
      </c>
      <c r="C14851" s="45" t="s">
        <v>5892</v>
      </c>
      <c r="D14851" s="23" t="s">
        <v>977</v>
      </c>
      <c r="E14851" s="23" t="s">
        <v>4134</v>
      </c>
      <c r="F14851" s="40">
        <v>0.25</v>
      </c>
      <c r="G14851" s="25">
        <v>3623</v>
      </c>
      <c r="H14851" s="25">
        <v>906</v>
      </c>
      <c r="I14851" s="25"/>
      <c r="J14851" s="58" t="e">
        <f>HYPERLINK("#"&amp;"Insumos"&amp;"!A"&amp;MATCH($B14851,#REF!,0),"Ins "&amp;$B14851)</f>
        <v>#REF!</v>
      </c>
      <c r="M14851" s="220"/>
    </row>
    <row r="14852" spans="1:13" x14ac:dyDescent="0.2">
      <c r="A14852" s="35" t="s">
        <v>3310</v>
      </c>
      <c r="B14852" s="1" t="s">
        <v>4560</v>
      </c>
      <c r="C14852" s="45" t="s">
        <v>8792</v>
      </c>
      <c r="D14852" s="23" t="s">
        <v>5751</v>
      </c>
      <c r="E14852" s="23" t="s">
        <v>4138</v>
      </c>
      <c r="F14852" s="40">
        <v>0.1</v>
      </c>
      <c r="G14852" s="25">
        <v>126880</v>
      </c>
      <c r="H14852" s="25">
        <v>12688</v>
      </c>
      <c r="I14852" s="25"/>
      <c r="J14852" s="58" t="e">
        <f>HYPERLINK("#"&amp;"Insumos"&amp;"!A"&amp;MATCH($B14852,#REF!,0),"Ins "&amp;$B14852)</f>
        <v>#REF!</v>
      </c>
      <c r="M14852" s="220"/>
    </row>
    <row r="14853" spans="1:13" ht="25.5" x14ac:dyDescent="0.2">
      <c r="A14853" s="36" t="s">
        <v>3311</v>
      </c>
      <c r="B14853" s="26" t="s">
        <v>6816</v>
      </c>
      <c r="C14853" s="79" t="s">
        <v>1874</v>
      </c>
      <c r="D14853" s="37" t="s">
        <v>5608</v>
      </c>
      <c r="E14853" s="37" t="s">
        <v>465</v>
      </c>
      <c r="F14853" s="41"/>
      <c r="G14853" s="27"/>
      <c r="H14853" s="27"/>
      <c r="I14853" s="27">
        <v>32636</v>
      </c>
      <c r="M14853" s="220">
        <f t="shared" ref="M14853:M14909" si="232">ROUND(I14853*(1+$L$2),0)</f>
        <v>42740</v>
      </c>
    </row>
    <row r="14854" spans="1:13" x14ac:dyDescent="0.2">
      <c r="A14854" s="35" t="s">
        <v>3311</v>
      </c>
      <c r="B14854" s="1" t="s">
        <v>5574</v>
      </c>
      <c r="C14854" s="45" t="s">
        <v>972</v>
      </c>
      <c r="D14854" s="23" t="s">
        <v>5734</v>
      </c>
      <c r="E14854" s="23" t="s">
        <v>4141</v>
      </c>
      <c r="F14854" s="40">
        <v>0.3</v>
      </c>
      <c r="G14854" s="25">
        <v>41004</v>
      </c>
      <c r="H14854" s="25">
        <v>12301</v>
      </c>
      <c r="I14854" s="25"/>
      <c r="J14854" s="58" t="e">
        <f>HYPERLINK("#"&amp;"Insumos"&amp;"!A"&amp;MATCH($B14854,#REF!,0),"Ins "&amp;$B14854)</f>
        <v>#REF!</v>
      </c>
      <c r="M14854" s="220"/>
    </row>
    <row r="14855" spans="1:13" ht="25.5" x14ac:dyDescent="0.2">
      <c r="A14855" s="35" t="s">
        <v>3311</v>
      </c>
      <c r="B14855" s="1" t="s">
        <v>597</v>
      </c>
      <c r="C14855" s="45" t="s">
        <v>8738</v>
      </c>
      <c r="D14855" s="23" t="s">
        <v>5534</v>
      </c>
      <c r="E14855" s="23" t="s">
        <v>8737</v>
      </c>
      <c r="F14855" s="40">
        <v>0.15</v>
      </c>
      <c r="G14855" s="25">
        <v>17302</v>
      </c>
      <c r="H14855" s="25">
        <v>2595</v>
      </c>
      <c r="I14855" s="25"/>
      <c r="J14855" s="58" t="e">
        <f>HYPERLINK("#"&amp;"Insumos"&amp;"!A"&amp;MATCH($B14855,#REF!,0),"Ins "&amp;$B14855)</f>
        <v>#REF!</v>
      </c>
      <c r="M14855" s="220"/>
    </row>
    <row r="14856" spans="1:13" x14ac:dyDescent="0.2">
      <c r="A14856" s="35" t="s">
        <v>3311</v>
      </c>
      <c r="B14856" s="1" t="s">
        <v>263</v>
      </c>
      <c r="C14856" s="45" t="s">
        <v>696</v>
      </c>
      <c r="D14856" s="23" t="s">
        <v>5534</v>
      </c>
      <c r="E14856" s="23" t="s">
        <v>4140</v>
      </c>
      <c r="F14856" s="40">
        <v>1.8600000000000001E-3</v>
      </c>
      <c r="G14856" s="25">
        <v>187426</v>
      </c>
      <c r="H14856" s="25">
        <v>349</v>
      </c>
      <c r="I14856" s="25"/>
      <c r="J14856" s="58" t="e">
        <f>HYPERLINK("#"&amp;"Insumos"&amp;"!A"&amp;MATCH($B14856,#REF!,0),"Ins "&amp;$B14856)</f>
        <v>#REF!</v>
      </c>
      <c r="M14856" s="220"/>
    </row>
    <row r="14857" spans="1:13" x14ac:dyDescent="0.2">
      <c r="A14857" s="35" t="s">
        <v>3311</v>
      </c>
      <c r="B14857" s="1" t="s">
        <v>5533</v>
      </c>
      <c r="C14857" s="45" t="s">
        <v>5892</v>
      </c>
      <c r="D14857" s="23" t="s">
        <v>977</v>
      </c>
      <c r="E14857" s="23" t="s">
        <v>4134</v>
      </c>
      <c r="F14857" s="40">
        <v>0.4</v>
      </c>
      <c r="G14857" s="25">
        <v>3623</v>
      </c>
      <c r="H14857" s="25">
        <v>1449</v>
      </c>
      <c r="I14857" s="25"/>
      <c r="J14857" s="58" t="e">
        <f>HYPERLINK("#"&amp;"Insumos"&amp;"!A"&amp;MATCH($B14857,#REF!,0),"Ins "&amp;$B14857)</f>
        <v>#REF!</v>
      </c>
      <c r="M14857" s="220"/>
    </row>
    <row r="14858" spans="1:13" x14ac:dyDescent="0.2">
      <c r="A14858" s="35" t="s">
        <v>3311</v>
      </c>
      <c r="B14858" s="1" t="s">
        <v>4590</v>
      </c>
      <c r="C14858" s="45" t="s">
        <v>1875</v>
      </c>
      <c r="D14858" s="23" t="s">
        <v>5751</v>
      </c>
      <c r="E14858" s="23" t="s">
        <v>467</v>
      </c>
      <c r="F14858" s="40">
        <v>0.16</v>
      </c>
      <c r="G14858" s="25">
        <v>40568</v>
      </c>
      <c r="H14858" s="25">
        <v>6491</v>
      </c>
      <c r="I14858" s="25"/>
      <c r="J14858" s="58" t="e">
        <f>HYPERLINK("#"&amp;"Insumos"&amp;"!A"&amp;MATCH($B14858,#REF!,0),"Ins "&amp;$B14858)</f>
        <v>#REF!</v>
      </c>
      <c r="M14858" s="220"/>
    </row>
    <row r="14859" spans="1:13" x14ac:dyDescent="0.2">
      <c r="A14859" s="35" t="s">
        <v>3311</v>
      </c>
      <c r="B14859" s="1" t="s">
        <v>4591</v>
      </c>
      <c r="C14859" s="45" t="s">
        <v>1876</v>
      </c>
      <c r="D14859" s="23" t="s">
        <v>5751</v>
      </c>
      <c r="E14859" s="23" t="s">
        <v>467</v>
      </c>
      <c r="F14859" s="40">
        <v>0.08</v>
      </c>
      <c r="G14859" s="25">
        <v>117191</v>
      </c>
      <c r="H14859" s="25">
        <v>9375</v>
      </c>
      <c r="I14859" s="25"/>
      <c r="J14859" s="58" t="e">
        <f>HYPERLINK("#"&amp;"Insumos"&amp;"!A"&amp;MATCH($B14859,#REF!,0),"Ins "&amp;$B14859)</f>
        <v>#REF!</v>
      </c>
      <c r="M14859" s="220"/>
    </row>
    <row r="14860" spans="1:13" x14ac:dyDescent="0.2">
      <c r="A14860" s="35" t="s">
        <v>3311</v>
      </c>
      <c r="B14860" s="1" t="s">
        <v>5007</v>
      </c>
      <c r="C14860" s="45" t="s">
        <v>720</v>
      </c>
      <c r="D14860" s="23" t="s">
        <v>5751</v>
      </c>
      <c r="E14860" s="23" t="s">
        <v>4134</v>
      </c>
      <c r="F14860" s="40">
        <v>0.04</v>
      </c>
      <c r="G14860" s="25">
        <v>1897</v>
      </c>
      <c r="H14860" s="25">
        <v>76</v>
      </c>
      <c r="I14860" s="25"/>
      <c r="J14860" s="58" t="e">
        <f>HYPERLINK("#"&amp;"Insumos"&amp;"!A"&amp;MATCH($B14860,#REF!,0),"Ins "&amp;$B14860)</f>
        <v>#REF!</v>
      </c>
      <c r="M14860" s="220"/>
    </row>
    <row r="14861" spans="1:13" ht="38.25" x14ac:dyDescent="0.2">
      <c r="A14861" s="36" t="s">
        <v>5798</v>
      </c>
      <c r="B14861" s="26" t="s">
        <v>6816</v>
      </c>
      <c r="C14861" s="79" t="s">
        <v>5799</v>
      </c>
      <c r="D14861" s="37" t="s">
        <v>5608</v>
      </c>
      <c r="E14861" s="37" t="s">
        <v>464</v>
      </c>
      <c r="F14861" s="41"/>
      <c r="G14861" s="27"/>
      <c r="H14861" s="27"/>
      <c r="I14861" s="27">
        <v>25563</v>
      </c>
      <c r="M14861" s="220">
        <f t="shared" si="232"/>
        <v>33477</v>
      </c>
    </row>
    <row r="14862" spans="1:13" x14ac:dyDescent="0.2">
      <c r="A14862" s="35" t="s">
        <v>5798</v>
      </c>
      <c r="B14862" s="1" t="s">
        <v>5574</v>
      </c>
      <c r="C14862" s="45" t="s">
        <v>972</v>
      </c>
      <c r="D14862" s="23" t="s">
        <v>5734</v>
      </c>
      <c r="E14862" s="23" t="s">
        <v>4141</v>
      </c>
      <c r="F14862" s="40">
        <v>0.4</v>
      </c>
      <c r="G14862" s="25">
        <v>41004</v>
      </c>
      <c r="H14862" s="25">
        <v>16402</v>
      </c>
      <c r="I14862" s="25"/>
      <c r="J14862" s="58" t="e">
        <f>HYPERLINK("#"&amp;"Insumos"&amp;"!A"&amp;MATCH($B14862,#REF!,0),"Ins "&amp;$B14862)</f>
        <v>#REF!</v>
      </c>
      <c r="M14862" s="220"/>
    </row>
    <row r="14863" spans="1:13" ht="25.5" x14ac:dyDescent="0.2">
      <c r="A14863" s="35" t="s">
        <v>5798</v>
      </c>
      <c r="B14863" s="1" t="s">
        <v>597</v>
      </c>
      <c r="C14863" s="45" t="s">
        <v>8738</v>
      </c>
      <c r="D14863" s="23" t="s">
        <v>5534</v>
      </c>
      <c r="E14863" s="23" t="s">
        <v>8737</v>
      </c>
      <c r="F14863" s="40">
        <v>0.1</v>
      </c>
      <c r="G14863" s="25">
        <v>17302</v>
      </c>
      <c r="H14863" s="25">
        <v>1730</v>
      </c>
      <c r="I14863" s="25"/>
      <c r="J14863" s="58" t="e">
        <f>HYPERLINK("#"&amp;"Insumos"&amp;"!A"&amp;MATCH($B14863,#REF!,0),"Ins "&amp;$B14863)</f>
        <v>#REF!</v>
      </c>
      <c r="M14863" s="220"/>
    </row>
    <row r="14864" spans="1:13" x14ac:dyDescent="0.2">
      <c r="A14864" s="35" t="s">
        <v>5798</v>
      </c>
      <c r="B14864" s="1" t="s">
        <v>5533</v>
      </c>
      <c r="C14864" s="45" t="s">
        <v>5892</v>
      </c>
      <c r="D14864" s="23" t="s">
        <v>977</v>
      </c>
      <c r="E14864" s="23" t="s">
        <v>4134</v>
      </c>
      <c r="F14864" s="40">
        <v>0.36</v>
      </c>
      <c r="G14864" s="25">
        <v>3623</v>
      </c>
      <c r="H14864" s="25">
        <v>1304</v>
      </c>
      <c r="I14864" s="25"/>
      <c r="J14864" s="58" t="e">
        <f>HYPERLINK("#"&amp;"Insumos"&amp;"!A"&amp;MATCH($B14864,#REF!,0),"Ins "&amp;$B14864)</f>
        <v>#REF!</v>
      </c>
      <c r="M14864" s="220"/>
    </row>
    <row r="14865" spans="1:13" x14ac:dyDescent="0.2">
      <c r="A14865" s="35" t="s">
        <v>5798</v>
      </c>
      <c r="B14865" s="1" t="s">
        <v>4581</v>
      </c>
      <c r="C14865" s="45" t="s">
        <v>1442</v>
      </c>
      <c r="D14865" s="23" t="s">
        <v>5751</v>
      </c>
      <c r="E14865" s="23" t="s">
        <v>4146</v>
      </c>
      <c r="F14865" s="40">
        <v>0.15</v>
      </c>
      <c r="G14865" s="25">
        <v>29711</v>
      </c>
      <c r="H14865" s="25">
        <v>4457</v>
      </c>
      <c r="I14865" s="25"/>
      <c r="J14865" s="58" t="e">
        <f>HYPERLINK("#"&amp;"Insumos"&amp;"!A"&amp;MATCH($B14865,#REF!,0),"Ins "&amp;$B14865)</f>
        <v>#REF!</v>
      </c>
      <c r="M14865" s="220"/>
    </row>
    <row r="14866" spans="1:13" x14ac:dyDescent="0.2">
      <c r="A14866" s="35" t="s">
        <v>5798</v>
      </c>
      <c r="B14866" s="1" t="s">
        <v>4589</v>
      </c>
      <c r="C14866" s="45" t="s">
        <v>1871</v>
      </c>
      <c r="D14866" s="23" t="s">
        <v>5751</v>
      </c>
      <c r="E14866" s="23" t="s">
        <v>467</v>
      </c>
      <c r="F14866" s="40">
        <v>0.15</v>
      </c>
      <c r="G14866" s="25">
        <v>8566</v>
      </c>
      <c r="H14866" s="25">
        <v>1285</v>
      </c>
      <c r="I14866" s="25"/>
      <c r="J14866" s="58" t="e">
        <f>HYPERLINK("#"&amp;"Insumos"&amp;"!A"&amp;MATCH($B14866,#REF!,0),"Ins "&amp;$B14866)</f>
        <v>#REF!</v>
      </c>
      <c r="M14866" s="220"/>
    </row>
    <row r="14867" spans="1:13" x14ac:dyDescent="0.2">
      <c r="A14867" s="35" t="s">
        <v>5798</v>
      </c>
      <c r="B14867" s="1" t="s">
        <v>5374</v>
      </c>
      <c r="C14867" s="45" t="s">
        <v>245</v>
      </c>
      <c r="D14867" s="23" t="s">
        <v>5751</v>
      </c>
      <c r="E14867" s="23" t="s">
        <v>467</v>
      </c>
      <c r="F14867" s="40">
        <v>0.15</v>
      </c>
      <c r="G14867" s="25">
        <v>690</v>
      </c>
      <c r="H14867" s="25">
        <v>104</v>
      </c>
      <c r="I14867" s="25"/>
      <c r="J14867" s="58" t="e">
        <f>HYPERLINK("#"&amp;"Insumos"&amp;"!A"&amp;MATCH($B14867,#REF!,0),"Ins "&amp;$B14867)</f>
        <v>#REF!</v>
      </c>
      <c r="M14867" s="220"/>
    </row>
    <row r="14868" spans="1:13" x14ac:dyDescent="0.2">
      <c r="A14868" s="35" t="s">
        <v>5798</v>
      </c>
      <c r="B14868" s="1" t="s">
        <v>5178</v>
      </c>
      <c r="C14868" s="45" t="s">
        <v>8896</v>
      </c>
      <c r="D14868" s="23" t="s">
        <v>5751</v>
      </c>
      <c r="E14868" s="23" t="s">
        <v>467</v>
      </c>
      <c r="F14868" s="40">
        <v>0.15</v>
      </c>
      <c r="G14868" s="25">
        <v>1873</v>
      </c>
      <c r="H14868" s="25">
        <v>281</v>
      </c>
      <c r="I14868" s="25"/>
      <c r="J14868" s="58" t="e">
        <f>HYPERLINK("#"&amp;"Insumos"&amp;"!A"&amp;MATCH($B14868,#REF!,0),"Ins "&amp;$B14868)</f>
        <v>#REF!</v>
      </c>
      <c r="M14868" s="220"/>
    </row>
    <row r="14869" spans="1:13" ht="25.5" x14ac:dyDescent="0.2">
      <c r="A14869" s="36" t="s">
        <v>5800</v>
      </c>
      <c r="B14869" s="26" t="s">
        <v>6816</v>
      </c>
      <c r="C14869" s="79" t="s">
        <v>9466</v>
      </c>
      <c r="D14869" s="37" t="s">
        <v>5608</v>
      </c>
      <c r="E14869" s="37" t="s">
        <v>465</v>
      </c>
      <c r="F14869" s="41"/>
      <c r="G14869" s="27"/>
      <c r="H14869" s="27"/>
      <c r="I14869" s="27">
        <v>35146</v>
      </c>
      <c r="M14869" s="220">
        <f t="shared" si="232"/>
        <v>46027</v>
      </c>
    </row>
    <row r="14870" spans="1:13" x14ac:dyDescent="0.2">
      <c r="A14870" s="35" t="s">
        <v>5800</v>
      </c>
      <c r="B14870" s="1" t="s">
        <v>5574</v>
      </c>
      <c r="C14870" s="45" t="s">
        <v>972</v>
      </c>
      <c r="D14870" s="23" t="s">
        <v>5734</v>
      </c>
      <c r="E14870" s="23" t="s">
        <v>4141</v>
      </c>
      <c r="F14870" s="40">
        <v>0.5</v>
      </c>
      <c r="G14870" s="25">
        <v>41004</v>
      </c>
      <c r="H14870" s="25">
        <v>20502</v>
      </c>
      <c r="I14870" s="25"/>
      <c r="J14870" s="58" t="e">
        <f>HYPERLINK("#"&amp;"Insumos"&amp;"!A"&amp;MATCH($B14870,#REF!,0),"Ins "&amp;$B14870)</f>
        <v>#REF!</v>
      </c>
      <c r="M14870" s="220"/>
    </row>
    <row r="14871" spans="1:13" ht="25.5" x14ac:dyDescent="0.2">
      <c r="A14871" s="35" t="s">
        <v>5800</v>
      </c>
      <c r="B14871" s="1" t="s">
        <v>597</v>
      </c>
      <c r="C14871" s="45" t="s">
        <v>8738</v>
      </c>
      <c r="D14871" s="23" t="s">
        <v>5534</v>
      </c>
      <c r="E14871" s="23" t="s">
        <v>8737</v>
      </c>
      <c r="F14871" s="40">
        <v>0.1</v>
      </c>
      <c r="G14871" s="25">
        <v>17302</v>
      </c>
      <c r="H14871" s="25">
        <v>1730</v>
      </c>
      <c r="I14871" s="25"/>
      <c r="J14871" s="58" t="e">
        <f>HYPERLINK("#"&amp;"Insumos"&amp;"!A"&amp;MATCH($B14871,#REF!,0),"Ins "&amp;$B14871)</f>
        <v>#REF!</v>
      </c>
      <c r="M14871" s="220"/>
    </row>
    <row r="14872" spans="1:13" x14ac:dyDescent="0.2">
      <c r="A14872" s="35" t="s">
        <v>5800</v>
      </c>
      <c r="B14872" s="1" t="s">
        <v>5533</v>
      </c>
      <c r="C14872" s="45" t="s">
        <v>5892</v>
      </c>
      <c r="D14872" s="23" t="s">
        <v>977</v>
      </c>
      <c r="E14872" s="23" t="s">
        <v>4134</v>
      </c>
      <c r="F14872" s="40">
        <v>0.05</v>
      </c>
      <c r="G14872" s="25">
        <v>3623</v>
      </c>
      <c r="H14872" s="25">
        <v>181</v>
      </c>
      <c r="I14872" s="25"/>
      <c r="J14872" s="58" t="e">
        <f>HYPERLINK("#"&amp;"Insumos"&amp;"!A"&amp;MATCH($B14872,#REF!,0),"Ins "&amp;$B14872)</f>
        <v>#REF!</v>
      </c>
      <c r="M14872" s="220"/>
    </row>
    <row r="14873" spans="1:13" x14ac:dyDescent="0.2">
      <c r="A14873" s="35" t="s">
        <v>5800</v>
      </c>
      <c r="B14873" s="1" t="s">
        <v>4562</v>
      </c>
      <c r="C14873" s="45" t="s">
        <v>8856</v>
      </c>
      <c r="D14873" s="23" t="s">
        <v>5751</v>
      </c>
      <c r="E14873" s="23" t="s">
        <v>4138</v>
      </c>
      <c r="F14873" s="40">
        <v>6.6666666666666666E-2</v>
      </c>
      <c r="G14873" s="25">
        <v>25896</v>
      </c>
      <c r="H14873" s="25">
        <v>1726</v>
      </c>
      <c r="I14873" s="25"/>
      <c r="J14873" s="58" t="e">
        <f>HYPERLINK("#"&amp;"Insumos"&amp;"!A"&amp;MATCH($B14873,#REF!,0),"Ins "&amp;$B14873)</f>
        <v>#REF!</v>
      </c>
      <c r="M14873" s="220"/>
    </row>
    <row r="14874" spans="1:13" x14ac:dyDescent="0.2">
      <c r="A14874" s="35" t="s">
        <v>5800</v>
      </c>
      <c r="B14874" s="1" t="s">
        <v>5776</v>
      </c>
      <c r="C14874" s="45" t="s">
        <v>5777</v>
      </c>
      <c r="D14874" s="23" t="s">
        <v>5751</v>
      </c>
      <c r="E14874" s="23" t="s">
        <v>4138</v>
      </c>
      <c r="F14874" s="40">
        <v>0.1</v>
      </c>
      <c r="G14874" s="25">
        <v>109096</v>
      </c>
      <c r="H14874" s="25">
        <v>10910</v>
      </c>
      <c r="I14874" s="25"/>
      <c r="J14874" s="58" t="e">
        <f>HYPERLINK("#"&amp;"Insumos"&amp;"!A"&amp;MATCH($B14874,#REF!,0),"Ins "&amp;$B14874)</f>
        <v>#REF!</v>
      </c>
      <c r="M14874" s="220"/>
    </row>
    <row r="14875" spans="1:13" x14ac:dyDescent="0.2">
      <c r="A14875" s="35" t="s">
        <v>5800</v>
      </c>
      <c r="B14875" s="1" t="s">
        <v>5177</v>
      </c>
      <c r="C14875" s="45" t="s">
        <v>1208</v>
      </c>
      <c r="D14875" s="23" t="s">
        <v>5751</v>
      </c>
      <c r="E14875" s="23" t="s">
        <v>4134</v>
      </c>
      <c r="F14875" s="40">
        <v>0.02</v>
      </c>
      <c r="G14875" s="25">
        <v>4846</v>
      </c>
      <c r="H14875" s="25">
        <v>97</v>
      </c>
      <c r="I14875" s="25"/>
      <c r="J14875" s="58" t="e">
        <f>HYPERLINK("#"&amp;"Insumos"&amp;"!A"&amp;MATCH($B14875,#REF!,0),"Ins "&amp;$B14875)</f>
        <v>#REF!</v>
      </c>
      <c r="M14875" s="220"/>
    </row>
    <row r="14876" spans="1:13" ht="51" x14ac:dyDescent="0.2">
      <c r="A14876" s="36" t="s">
        <v>5913</v>
      </c>
      <c r="B14876" s="26" t="s">
        <v>6816</v>
      </c>
      <c r="C14876" s="79" t="s">
        <v>8423</v>
      </c>
      <c r="D14876" s="37" t="s">
        <v>5608</v>
      </c>
      <c r="E14876" s="37" t="s">
        <v>4134</v>
      </c>
      <c r="F14876" s="41"/>
      <c r="G14876" s="27"/>
      <c r="H14876" s="27"/>
      <c r="I14876" s="27">
        <v>1200266</v>
      </c>
      <c r="M14876" s="220">
        <f t="shared" si="232"/>
        <v>1571868</v>
      </c>
    </row>
    <row r="14877" spans="1:13" x14ac:dyDescent="0.2">
      <c r="A14877" s="35" t="s">
        <v>5913</v>
      </c>
      <c r="B14877" s="1" t="s">
        <v>71</v>
      </c>
      <c r="C14877" s="45" t="s">
        <v>1022</v>
      </c>
      <c r="D14877" s="23" t="s">
        <v>5734</v>
      </c>
      <c r="E14877" s="23" t="s">
        <v>4141</v>
      </c>
      <c r="F14877" s="40">
        <v>9.6</v>
      </c>
      <c r="G14877" s="25">
        <v>66987</v>
      </c>
      <c r="H14877" s="25">
        <v>643075</v>
      </c>
      <c r="I14877" s="25"/>
      <c r="J14877" s="58" t="e">
        <f>HYPERLINK("#"&amp;"Insumos"&amp;"!A"&amp;MATCH($B14877,#REF!,0),"Ins "&amp;$B14877)</f>
        <v>#REF!</v>
      </c>
      <c r="M14877" s="220"/>
    </row>
    <row r="14878" spans="1:13" x14ac:dyDescent="0.2">
      <c r="A14878" s="35" t="s">
        <v>5913</v>
      </c>
      <c r="B14878" s="1" t="s">
        <v>263</v>
      </c>
      <c r="C14878" s="45" t="s">
        <v>696</v>
      </c>
      <c r="D14878" s="23" t="s">
        <v>5534</v>
      </c>
      <c r="E14878" s="23" t="s">
        <v>4140</v>
      </c>
      <c r="F14878" s="40">
        <v>2.5999999999999999E-2</v>
      </c>
      <c r="G14878" s="25">
        <v>187426</v>
      </c>
      <c r="H14878" s="25">
        <v>4873</v>
      </c>
      <c r="I14878" s="25"/>
      <c r="J14878" s="58" t="e">
        <f>HYPERLINK("#"&amp;"Insumos"&amp;"!A"&amp;MATCH($B14878,#REF!,0),"Ins "&amp;$B14878)</f>
        <v>#REF!</v>
      </c>
      <c r="M14878" s="220"/>
    </row>
    <row r="14879" spans="1:13" x14ac:dyDescent="0.2">
      <c r="A14879" s="35" t="s">
        <v>5913</v>
      </c>
      <c r="B14879" s="1" t="s">
        <v>5533</v>
      </c>
      <c r="C14879" s="45" t="s">
        <v>5892</v>
      </c>
      <c r="D14879" s="23" t="s">
        <v>977</v>
      </c>
      <c r="E14879" s="23" t="s">
        <v>4134</v>
      </c>
      <c r="F14879" s="40">
        <v>0.5</v>
      </c>
      <c r="G14879" s="25">
        <v>3623</v>
      </c>
      <c r="H14879" s="25">
        <v>1812</v>
      </c>
      <c r="I14879" s="25"/>
      <c r="J14879" s="58" t="e">
        <f>HYPERLINK("#"&amp;"Insumos"&amp;"!A"&amp;MATCH($B14879,#REF!,0),"Ins "&amp;$B14879)</f>
        <v>#REF!</v>
      </c>
      <c r="M14879" s="220"/>
    </row>
    <row r="14880" spans="1:13" ht="38.25" x14ac:dyDescent="0.2">
      <c r="A14880" s="35" t="s">
        <v>5913</v>
      </c>
      <c r="B14880" s="1" t="s">
        <v>4571</v>
      </c>
      <c r="C14880" s="45" t="s">
        <v>1434</v>
      </c>
      <c r="D14880" s="23" t="s">
        <v>5751</v>
      </c>
      <c r="E14880" s="23" t="s">
        <v>4138</v>
      </c>
      <c r="F14880" s="40">
        <v>2.66</v>
      </c>
      <c r="G14880" s="25">
        <v>196676</v>
      </c>
      <c r="H14880" s="25">
        <v>523158</v>
      </c>
      <c r="I14880" s="25"/>
      <c r="J14880" s="58" t="e">
        <f>HYPERLINK("#"&amp;"Insumos"&amp;"!A"&amp;MATCH($B14880,#REF!,0),"Ins "&amp;$B14880)</f>
        <v>#REF!</v>
      </c>
      <c r="M14880" s="220"/>
    </row>
    <row r="14881" spans="1:13" x14ac:dyDescent="0.2">
      <c r="A14881" s="35" t="s">
        <v>5913</v>
      </c>
      <c r="B14881" s="1" t="s">
        <v>5007</v>
      </c>
      <c r="C14881" s="45" t="s">
        <v>720</v>
      </c>
      <c r="D14881" s="23" t="s">
        <v>5751</v>
      </c>
      <c r="E14881" s="23" t="s">
        <v>4134</v>
      </c>
      <c r="F14881" s="40">
        <v>4</v>
      </c>
      <c r="G14881" s="25">
        <v>1897</v>
      </c>
      <c r="H14881" s="25">
        <v>7588</v>
      </c>
      <c r="I14881" s="25"/>
      <c r="J14881" s="58" t="e">
        <f>HYPERLINK("#"&amp;"Insumos"&amp;"!A"&amp;MATCH($B14881,#REF!,0),"Ins "&amp;$B14881)</f>
        <v>#REF!</v>
      </c>
      <c r="M14881" s="220"/>
    </row>
    <row r="14882" spans="1:13" x14ac:dyDescent="0.2">
      <c r="A14882" s="35" t="s">
        <v>5913</v>
      </c>
      <c r="B14882" s="1" t="s">
        <v>5422</v>
      </c>
      <c r="C14882" s="45" t="s">
        <v>8876</v>
      </c>
      <c r="D14882" s="23" t="s">
        <v>5751</v>
      </c>
      <c r="E14882" s="23" t="s">
        <v>4135</v>
      </c>
      <c r="F14882" s="40">
        <v>2</v>
      </c>
      <c r="G14882" s="25">
        <v>9880</v>
      </c>
      <c r="H14882" s="25">
        <v>19760</v>
      </c>
      <c r="I14882" s="25"/>
      <c r="J14882" s="58" t="e">
        <f>HYPERLINK("#"&amp;"Insumos"&amp;"!A"&amp;MATCH($B14882,#REF!,0),"Ins "&amp;$B14882)</f>
        <v>#REF!</v>
      </c>
      <c r="M14882" s="220"/>
    </row>
    <row r="14883" spans="1:13" ht="51" x14ac:dyDescent="0.2">
      <c r="A14883" s="36" t="s">
        <v>5914</v>
      </c>
      <c r="B14883" s="26" t="s">
        <v>6816</v>
      </c>
      <c r="C14883" s="79" t="s">
        <v>10868</v>
      </c>
      <c r="D14883" s="37" t="s">
        <v>5608</v>
      </c>
      <c r="E14883" s="37" t="s">
        <v>465</v>
      </c>
      <c r="F14883" s="41"/>
      <c r="G14883" s="27"/>
      <c r="H14883" s="27"/>
      <c r="I14883" s="27">
        <v>27017</v>
      </c>
      <c r="M14883" s="220">
        <f t="shared" si="232"/>
        <v>35381</v>
      </c>
    </row>
    <row r="14884" spans="1:13" x14ac:dyDescent="0.2">
      <c r="A14884" s="35" t="s">
        <v>5914</v>
      </c>
      <c r="B14884" s="1" t="s">
        <v>5572</v>
      </c>
      <c r="C14884" s="45" t="s">
        <v>971</v>
      </c>
      <c r="D14884" s="23" t="s">
        <v>5734</v>
      </c>
      <c r="E14884" s="23" t="s">
        <v>4141</v>
      </c>
      <c r="F14884" s="40">
        <v>0.37</v>
      </c>
      <c r="G14884" s="25">
        <v>37863</v>
      </c>
      <c r="H14884" s="25">
        <v>14009</v>
      </c>
      <c r="I14884" s="25"/>
      <c r="J14884" s="58" t="e">
        <f>HYPERLINK("#"&amp;"Insumos"&amp;"!A"&amp;MATCH($B14884,#REF!,0),"Ins "&amp;$B14884)</f>
        <v>#REF!</v>
      </c>
      <c r="M14884" s="220"/>
    </row>
    <row r="14885" spans="1:13" ht="25.5" x14ac:dyDescent="0.2">
      <c r="A14885" s="35" t="s">
        <v>5914</v>
      </c>
      <c r="B14885" s="1" t="s">
        <v>597</v>
      </c>
      <c r="C14885" s="45" t="s">
        <v>8738</v>
      </c>
      <c r="D14885" s="23" t="s">
        <v>5534</v>
      </c>
      <c r="E14885" s="23" t="s">
        <v>8737</v>
      </c>
      <c r="F14885" s="40">
        <v>0.2</v>
      </c>
      <c r="G14885" s="25">
        <v>17302</v>
      </c>
      <c r="H14885" s="25">
        <v>3460</v>
      </c>
      <c r="I14885" s="25"/>
      <c r="J14885" s="58" t="e">
        <f>HYPERLINK("#"&amp;"Insumos"&amp;"!A"&amp;MATCH($B14885,#REF!,0),"Ins "&amp;$B14885)</f>
        <v>#REF!</v>
      </c>
      <c r="M14885" s="220"/>
    </row>
    <row r="14886" spans="1:13" x14ac:dyDescent="0.2">
      <c r="A14886" s="35" t="s">
        <v>5914</v>
      </c>
      <c r="B14886" s="1" t="s">
        <v>263</v>
      </c>
      <c r="C14886" s="45" t="s">
        <v>696</v>
      </c>
      <c r="D14886" s="23" t="s">
        <v>5534</v>
      </c>
      <c r="E14886" s="23" t="s">
        <v>4140</v>
      </c>
      <c r="F14886" s="40">
        <v>1E-3</v>
      </c>
      <c r="G14886" s="25">
        <v>187426</v>
      </c>
      <c r="H14886" s="25">
        <v>187</v>
      </c>
      <c r="I14886" s="25"/>
      <c r="J14886" s="58" t="e">
        <f>HYPERLINK("#"&amp;"Insumos"&amp;"!A"&amp;MATCH($B14886,#REF!,0),"Ins "&amp;$B14886)</f>
        <v>#REF!</v>
      </c>
      <c r="M14886" s="220"/>
    </row>
    <row r="14887" spans="1:13" x14ac:dyDescent="0.2">
      <c r="A14887" s="35" t="s">
        <v>5914</v>
      </c>
      <c r="B14887" s="1" t="s">
        <v>5533</v>
      </c>
      <c r="C14887" s="45" t="s">
        <v>5892</v>
      </c>
      <c r="D14887" s="23" t="s">
        <v>977</v>
      </c>
      <c r="E14887" s="23" t="s">
        <v>4134</v>
      </c>
      <c r="F14887" s="40">
        <v>0.05</v>
      </c>
      <c r="G14887" s="25">
        <v>3623</v>
      </c>
      <c r="H14887" s="25">
        <v>181</v>
      </c>
      <c r="I14887" s="25"/>
      <c r="J14887" s="58" t="e">
        <f>HYPERLINK("#"&amp;"Insumos"&amp;"!A"&amp;MATCH($B14887,#REF!,0),"Ins "&amp;$B14887)</f>
        <v>#REF!</v>
      </c>
      <c r="M14887" s="220"/>
    </row>
    <row r="14888" spans="1:13" x14ac:dyDescent="0.2">
      <c r="A14888" s="35" t="s">
        <v>5914</v>
      </c>
      <c r="B14888" s="1" t="s">
        <v>4562</v>
      </c>
      <c r="C14888" s="45" t="s">
        <v>8856</v>
      </c>
      <c r="D14888" s="23" t="s">
        <v>5751</v>
      </c>
      <c r="E14888" s="23" t="s">
        <v>4138</v>
      </c>
      <c r="F14888" s="40">
        <v>0.05</v>
      </c>
      <c r="G14888" s="25">
        <v>25896</v>
      </c>
      <c r="H14888" s="25">
        <v>1295</v>
      </c>
      <c r="I14888" s="25"/>
      <c r="J14888" s="58" t="e">
        <f>HYPERLINK("#"&amp;"Insumos"&amp;"!A"&amp;MATCH($B14888,#REF!,0),"Ins "&amp;$B14888)</f>
        <v>#REF!</v>
      </c>
      <c r="M14888" s="220"/>
    </row>
    <row r="14889" spans="1:13" ht="25.5" x14ac:dyDescent="0.2">
      <c r="A14889" s="35" t="s">
        <v>5914</v>
      </c>
      <c r="B14889" s="1" t="s">
        <v>4578</v>
      </c>
      <c r="C14889" s="45" t="s">
        <v>8875</v>
      </c>
      <c r="D14889" s="23" t="s">
        <v>5751</v>
      </c>
      <c r="E14889" s="23" t="s">
        <v>4138</v>
      </c>
      <c r="F14889" s="40">
        <v>0.06</v>
      </c>
      <c r="G14889" s="25">
        <v>109097</v>
      </c>
      <c r="H14889" s="25">
        <v>6546</v>
      </c>
      <c r="I14889" s="25"/>
      <c r="J14889" s="58" t="e">
        <f>HYPERLINK("#"&amp;"Insumos"&amp;"!A"&amp;MATCH($B14889,#REF!,0),"Ins "&amp;$B14889)</f>
        <v>#REF!</v>
      </c>
      <c r="M14889" s="220"/>
    </row>
    <row r="14890" spans="1:13" x14ac:dyDescent="0.2">
      <c r="A14890" s="35" t="s">
        <v>5914</v>
      </c>
      <c r="B14890" s="1" t="s">
        <v>5007</v>
      </c>
      <c r="C14890" s="45" t="s">
        <v>720</v>
      </c>
      <c r="D14890" s="23" t="s">
        <v>5751</v>
      </c>
      <c r="E14890" s="23" t="s">
        <v>4134</v>
      </c>
      <c r="F14890" s="40">
        <v>0.45</v>
      </c>
      <c r="G14890" s="25">
        <v>1897</v>
      </c>
      <c r="H14890" s="25">
        <v>854</v>
      </c>
      <c r="I14890" s="25"/>
      <c r="J14890" s="58" t="e">
        <f>HYPERLINK("#"&amp;"Insumos"&amp;"!A"&amp;MATCH($B14890,#REF!,0),"Ins "&amp;$B14890)</f>
        <v>#REF!</v>
      </c>
      <c r="M14890" s="220"/>
    </row>
    <row r="14891" spans="1:13" x14ac:dyDescent="0.2">
      <c r="A14891" s="35" t="s">
        <v>5914</v>
      </c>
      <c r="B14891" s="1" t="s">
        <v>5177</v>
      </c>
      <c r="C14891" s="45" t="s">
        <v>1208</v>
      </c>
      <c r="D14891" s="23" t="s">
        <v>5751</v>
      </c>
      <c r="E14891" s="23" t="s">
        <v>4134</v>
      </c>
      <c r="F14891" s="40">
        <v>0.1</v>
      </c>
      <c r="G14891" s="25">
        <v>4846</v>
      </c>
      <c r="H14891" s="25">
        <v>485</v>
      </c>
      <c r="I14891" s="25"/>
      <c r="J14891" s="58" t="e">
        <f>HYPERLINK("#"&amp;"Insumos"&amp;"!A"&amp;MATCH($B14891,#REF!,0),"Ins "&amp;$B14891)</f>
        <v>#REF!</v>
      </c>
      <c r="M14891" s="220"/>
    </row>
    <row r="14892" spans="1:13" ht="38.25" x14ac:dyDescent="0.2">
      <c r="A14892" s="36" t="s">
        <v>5915</v>
      </c>
      <c r="B14892" s="26" t="s">
        <v>6816</v>
      </c>
      <c r="C14892" s="79" t="s">
        <v>5916</v>
      </c>
      <c r="D14892" s="37" t="s">
        <v>5608</v>
      </c>
      <c r="E14892" s="37" t="s">
        <v>465</v>
      </c>
      <c r="F14892" s="41"/>
      <c r="G14892" s="27"/>
      <c r="H14892" s="27"/>
      <c r="I14892" s="27">
        <v>27017</v>
      </c>
      <c r="M14892" s="220">
        <f t="shared" si="232"/>
        <v>35381</v>
      </c>
    </row>
    <row r="14893" spans="1:13" x14ac:dyDescent="0.2">
      <c r="A14893" s="35" t="s">
        <v>5915</v>
      </c>
      <c r="B14893" s="1" t="s">
        <v>5572</v>
      </c>
      <c r="C14893" s="45" t="s">
        <v>971</v>
      </c>
      <c r="D14893" s="23" t="s">
        <v>5734</v>
      </c>
      <c r="E14893" s="23" t="s">
        <v>4141</v>
      </c>
      <c r="F14893" s="40">
        <v>0.37</v>
      </c>
      <c r="G14893" s="25">
        <v>37863</v>
      </c>
      <c r="H14893" s="25">
        <v>14009</v>
      </c>
      <c r="I14893" s="25"/>
      <c r="J14893" s="58" t="e">
        <f>HYPERLINK("#"&amp;"Insumos"&amp;"!A"&amp;MATCH($B14893,#REF!,0),"Ins "&amp;$B14893)</f>
        <v>#REF!</v>
      </c>
      <c r="M14893" s="220"/>
    </row>
    <row r="14894" spans="1:13" ht="25.5" x14ac:dyDescent="0.2">
      <c r="A14894" s="35" t="s">
        <v>5915</v>
      </c>
      <c r="B14894" s="1" t="s">
        <v>597</v>
      </c>
      <c r="C14894" s="45" t="s">
        <v>8738</v>
      </c>
      <c r="D14894" s="23" t="s">
        <v>5534</v>
      </c>
      <c r="E14894" s="23" t="s">
        <v>8737</v>
      </c>
      <c r="F14894" s="40">
        <v>0.2</v>
      </c>
      <c r="G14894" s="25">
        <v>17302</v>
      </c>
      <c r="H14894" s="25">
        <v>3460</v>
      </c>
      <c r="I14894" s="25"/>
      <c r="J14894" s="58" t="e">
        <f>HYPERLINK("#"&amp;"Insumos"&amp;"!A"&amp;MATCH($B14894,#REF!,0),"Ins "&amp;$B14894)</f>
        <v>#REF!</v>
      </c>
      <c r="M14894" s="220"/>
    </row>
    <row r="14895" spans="1:13" x14ac:dyDescent="0.2">
      <c r="A14895" s="35" t="s">
        <v>5915</v>
      </c>
      <c r="B14895" s="1" t="s">
        <v>263</v>
      </c>
      <c r="C14895" s="45" t="s">
        <v>696</v>
      </c>
      <c r="D14895" s="23" t="s">
        <v>5534</v>
      </c>
      <c r="E14895" s="23" t="s">
        <v>4140</v>
      </c>
      <c r="F14895" s="40">
        <v>1E-3</v>
      </c>
      <c r="G14895" s="25">
        <v>187426</v>
      </c>
      <c r="H14895" s="25">
        <v>187</v>
      </c>
      <c r="I14895" s="25"/>
      <c r="J14895" s="58" t="e">
        <f>HYPERLINK("#"&amp;"Insumos"&amp;"!A"&amp;MATCH($B14895,#REF!,0),"Ins "&amp;$B14895)</f>
        <v>#REF!</v>
      </c>
      <c r="M14895" s="220"/>
    </row>
    <row r="14896" spans="1:13" x14ac:dyDescent="0.2">
      <c r="A14896" s="35" t="s">
        <v>5915</v>
      </c>
      <c r="B14896" s="1" t="s">
        <v>5533</v>
      </c>
      <c r="C14896" s="45" t="s">
        <v>5892</v>
      </c>
      <c r="D14896" s="23" t="s">
        <v>977</v>
      </c>
      <c r="E14896" s="23" t="s">
        <v>4134</v>
      </c>
      <c r="F14896" s="40">
        <v>0.05</v>
      </c>
      <c r="G14896" s="25">
        <v>3623</v>
      </c>
      <c r="H14896" s="25">
        <v>181</v>
      </c>
      <c r="I14896" s="25"/>
      <c r="J14896" s="58" t="e">
        <f>HYPERLINK("#"&amp;"Insumos"&amp;"!A"&amp;MATCH($B14896,#REF!,0),"Ins "&amp;$B14896)</f>
        <v>#REF!</v>
      </c>
      <c r="M14896" s="220"/>
    </row>
    <row r="14897" spans="1:13" x14ac:dyDescent="0.2">
      <c r="A14897" s="35" t="s">
        <v>5915</v>
      </c>
      <c r="B14897" s="1" t="s">
        <v>4562</v>
      </c>
      <c r="C14897" s="45" t="s">
        <v>8856</v>
      </c>
      <c r="D14897" s="23" t="s">
        <v>5751</v>
      </c>
      <c r="E14897" s="23" t="s">
        <v>4138</v>
      </c>
      <c r="F14897" s="40">
        <v>0.05</v>
      </c>
      <c r="G14897" s="25">
        <v>25896</v>
      </c>
      <c r="H14897" s="25">
        <v>1295</v>
      </c>
      <c r="I14897" s="25"/>
      <c r="J14897" s="58" t="e">
        <f>HYPERLINK("#"&amp;"Insumos"&amp;"!A"&amp;MATCH($B14897,#REF!,0),"Ins "&amp;$B14897)</f>
        <v>#REF!</v>
      </c>
      <c r="M14897" s="220"/>
    </row>
    <row r="14898" spans="1:13" ht="25.5" x14ac:dyDescent="0.2">
      <c r="A14898" s="35" t="s">
        <v>5915</v>
      </c>
      <c r="B14898" s="1" t="s">
        <v>4578</v>
      </c>
      <c r="C14898" s="45" t="s">
        <v>8875</v>
      </c>
      <c r="D14898" s="23" t="s">
        <v>5751</v>
      </c>
      <c r="E14898" s="23" t="s">
        <v>4138</v>
      </c>
      <c r="F14898" s="40">
        <v>0.06</v>
      </c>
      <c r="G14898" s="25">
        <v>109097</v>
      </c>
      <c r="H14898" s="25">
        <v>6546</v>
      </c>
      <c r="I14898" s="25"/>
      <c r="J14898" s="58" t="e">
        <f>HYPERLINK("#"&amp;"Insumos"&amp;"!A"&amp;MATCH($B14898,#REF!,0),"Ins "&amp;$B14898)</f>
        <v>#REF!</v>
      </c>
      <c r="M14898" s="220"/>
    </row>
    <row r="14899" spans="1:13" x14ac:dyDescent="0.2">
      <c r="A14899" s="35" t="s">
        <v>5915</v>
      </c>
      <c r="B14899" s="1" t="s">
        <v>5007</v>
      </c>
      <c r="C14899" s="45" t="s">
        <v>720</v>
      </c>
      <c r="D14899" s="23" t="s">
        <v>5751</v>
      </c>
      <c r="E14899" s="23" t="s">
        <v>4134</v>
      </c>
      <c r="F14899" s="40">
        <v>0.45</v>
      </c>
      <c r="G14899" s="25">
        <v>1897</v>
      </c>
      <c r="H14899" s="25">
        <v>854</v>
      </c>
      <c r="I14899" s="25"/>
      <c r="J14899" s="58" t="e">
        <f>HYPERLINK("#"&amp;"Insumos"&amp;"!A"&amp;MATCH($B14899,#REF!,0),"Ins "&amp;$B14899)</f>
        <v>#REF!</v>
      </c>
      <c r="M14899" s="220"/>
    </row>
    <row r="14900" spans="1:13" x14ac:dyDescent="0.2">
      <c r="A14900" s="35" t="s">
        <v>5915</v>
      </c>
      <c r="B14900" s="1" t="s">
        <v>5177</v>
      </c>
      <c r="C14900" s="45" t="s">
        <v>1208</v>
      </c>
      <c r="D14900" s="23" t="s">
        <v>5751</v>
      </c>
      <c r="E14900" s="23" t="s">
        <v>4134</v>
      </c>
      <c r="F14900" s="40">
        <v>0.1</v>
      </c>
      <c r="G14900" s="25">
        <v>4846</v>
      </c>
      <c r="H14900" s="25">
        <v>485</v>
      </c>
      <c r="I14900" s="25"/>
      <c r="J14900" s="58" t="e">
        <f>HYPERLINK("#"&amp;"Insumos"&amp;"!A"&amp;MATCH($B14900,#REF!,0),"Ins "&amp;$B14900)</f>
        <v>#REF!</v>
      </c>
      <c r="M14900" s="220"/>
    </row>
    <row r="14901" spans="1:13" ht="25.5" x14ac:dyDescent="0.2">
      <c r="A14901" s="36" t="s">
        <v>5917</v>
      </c>
      <c r="B14901" s="26" t="s">
        <v>6816</v>
      </c>
      <c r="C14901" s="79" t="s">
        <v>5918</v>
      </c>
      <c r="D14901" s="37" t="s">
        <v>5608</v>
      </c>
      <c r="E14901" s="37" t="s">
        <v>465</v>
      </c>
      <c r="F14901" s="41"/>
      <c r="G14901" s="27"/>
      <c r="H14901" s="27"/>
      <c r="I14901" s="27">
        <v>32825</v>
      </c>
      <c r="M14901" s="220">
        <f t="shared" si="232"/>
        <v>42988</v>
      </c>
    </row>
    <row r="14902" spans="1:13" x14ac:dyDescent="0.2">
      <c r="A14902" s="35" t="s">
        <v>5917</v>
      </c>
      <c r="B14902" s="1" t="s">
        <v>5574</v>
      </c>
      <c r="C14902" s="45" t="s">
        <v>972</v>
      </c>
      <c r="D14902" s="23" t="s">
        <v>5734</v>
      </c>
      <c r="E14902" s="23" t="s">
        <v>4141</v>
      </c>
      <c r="F14902" s="40">
        <v>0.5</v>
      </c>
      <c r="G14902" s="25">
        <v>41004</v>
      </c>
      <c r="H14902" s="25">
        <v>20502</v>
      </c>
      <c r="I14902" s="25"/>
      <c r="J14902" s="58" t="e">
        <f>HYPERLINK("#"&amp;"Insumos"&amp;"!A"&amp;MATCH($B14902,#REF!,0),"Ins "&amp;$B14902)</f>
        <v>#REF!</v>
      </c>
      <c r="M14902" s="220"/>
    </row>
    <row r="14903" spans="1:13" ht="25.5" x14ac:dyDescent="0.2">
      <c r="A14903" s="35" t="s">
        <v>5917</v>
      </c>
      <c r="B14903" s="1" t="s">
        <v>597</v>
      </c>
      <c r="C14903" s="45" t="s">
        <v>8738</v>
      </c>
      <c r="D14903" s="23" t="s">
        <v>5534</v>
      </c>
      <c r="E14903" s="23" t="s">
        <v>8737</v>
      </c>
      <c r="F14903" s="40">
        <v>0.125</v>
      </c>
      <c r="G14903" s="25">
        <v>17302</v>
      </c>
      <c r="H14903" s="25">
        <v>2163</v>
      </c>
      <c r="I14903" s="25"/>
      <c r="J14903" s="58" t="e">
        <f>HYPERLINK("#"&amp;"Insumos"&amp;"!A"&amp;MATCH($B14903,#REF!,0),"Ins "&amp;$B14903)</f>
        <v>#REF!</v>
      </c>
      <c r="M14903" s="220"/>
    </row>
    <row r="14904" spans="1:13" x14ac:dyDescent="0.2">
      <c r="A14904" s="35" t="s">
        <v>5917</v>
      </c>
      <c r="B14904" s="1" t="s">
        <v>263</v>
      </c>
      <c r="C14904" s="45" t="s">
        <v>696</v>
      </c>
      <c r="D14904" s="23" t="s">
        <v>5534</v>
      </c>
      <c r="E14904" s="23" t="s">
        <v>4140</v>
      </c>
      <c r="F14904" s="40">
        <v>1.4E-3</v>
      </c>
      <c r="G14904" s="25">
        <v>187426</v>
      </c>
      <c r="H14904" s="25">
        <v>262</v>
      </c>
      <c r="I14904" s="25"/>
      <c r="J14904" s="58" t="e">
        <f>HYPERLINK("#"&amp;"Insumos"&amp;"!A"&amp;MATCH($B14904,#REF!,0),"Ins "&amp;$B14904)</f>
        <v>#REF!</v>
      </c>
      <c r="M14904" s="220"/>
    </row>
    <row r="14905" spans="1:13" x14ac:dyDescent="0.2">
      <c r="A14905" s="35" t="s">
        <v>5917</v>
      </c>
      <c r="B14905" s="1" t="s">
        <v>5533</v>
      </c>
      <c r="C14905" s="45" t="s">
        <v>5892</v>
      </c>
      <c r="D14905" s="23" t="s">
        <v>977</v>
      </c>
      <c r="E14905" s="23" t="s">
        <v>4134</v>
      </c>
      <c r="F14905" s="40">
        <v>0.05</v>
      </c>
      <c r="G14905" s="25">
        <v>3623</v>
      </c>
      <c r="H14905" s="25">
        <v>181</v>
      </c>
      <c r="I14905" s="25"/>
      <c r="J14905" s="58" t="e">
        <f>HYPERLINK("#"&amp;"Insumos"&amp;"!A"&amp;MATCH($B14905,#REF!,0),"Ins "&amp;$B14905)</f>
        <v>#REF!</v>
      </c>
      <c r="M14905" s="220"/>
    </row>
    <row r="14906" spans="1:13" ht="25.5" x14ac:dyDescent="0.2">
      <c r="A14906" s="35" t="s">
        <v>5917</v>
      </c>
      <c r="B14906" s="1" t="s">
        <v>4578</v>
      </c>
      <c r="C14906" s="45" t="s">
        <v>8875</v>
      </c>
      <c r="D14906" s="23" t="s">
        <v>5751</v>
      </c>
      <c r="E14906" s="23" t="s">
        <v>4138</v>
      </c>
      <c r="F14906" s="40">
        <v>0.08</v>
      </c>
      <c r="G14906" s="25">
        <v>109097</v>
      </c>
      <c r="H14906" s="25">
        <v>8728</v>
      </c>
      <c r="I14906" s="25"/>
      <c r="J14906" s="58" t="e">
        <f>HYPERLINK("#"&amp;"Insumos"&amp;"!A"&amp;MATCH($B14906,#REF!,0),"Ins "&amp;$B14906)</f>
        <v>#REF!</v>
      </c>
      <c r="M14906" s="220"/>
    </row>
    <row r="14907" spans="1:13" x14ac:dyDescent="0.2">
      <c r="A14907" s="35" t="s">
        <v>5917</v>
      </c>
      <c r="B14907" s="1" t="s">
        <v>5007</v>
      </c>
      <c r="C14907" s="45" t="s">
        <v>720</v>
      </c>
      <c r="D14907" s="23" t="s">
        <v>5751</v>
      </c>
      <c r="E14907" s="23" t="s">
        <v>4134</v>
      </c>
      <c r="F14907" s="40">
        <v>0.47</v>
      </c>
      <c r="G14907" s="25">
        <v>1897</v>
      </c>
      <c r="H14907" s="25">
        <v>892</v>
      </c>
      <c r="I14907" s="25"/>
      <c r="J14907" s="58" t="e">
        <f>HYPERLINK("#"&amp;"Insumos"&amp;"!A"&amp;MATCH($B14907,#REF!,0),"Ins "&amp;$B14907)</f>
        <v>#REF!</v>
      </c>
      <c r="M14907" s="220"/>
    </row>
    <row r="14908" spans="1:13" x14ac:dyDescent="0.2">
      <c r="A14908" s="35" t="s">
        <v>5917</v>
      </c>
      <c r="B14908" s="1" t="s">
        <v>5177</v>
      </c>
      <c r="C14908" s="45" t="s">
        <v>1208</v>
      </c>
      <c r="D14908" s="23" t="s">
        <v>5751</v>
      </c>
      <c r="E14908" s="23" t="s">
        <v>4134</v>
      </c>
      <c r="F14908" s="40">
        <v>0.02</v>
      </c>
      <c r="G14908" s="25">
        <v>4846</v>
      </c>
      <c r="H14908" s="25">
        <v>97</v>
      </c>
      <c r="I14908" s="25"/>
      <c r="J14908" s="58" t="e">
        <f>HYPERLINK("#"&amp;"Insumos"&amp;"!A"&amp;MATCH($B14908,#REF!,0),"Ins "&amp;$B14908)</f>
        <v>#REF!</v>
      </c>
      <c r="M14908" s="220"/>
    </row>
    <row r="14909" spans="1:13" ht="25.5" x14ac:dyDescent="0.2">
      <c r="A14909" s="36" t="s">
        <v>5919</v>
      </c>
      <c r="B14909" s="26" t="s">
        <v>6816</v>
      </c>
      <c r="C14909" s="79" t="s">
        <v>8424</v>
      </c>
      <c r="D14909" s="37" t="s">
        <v>5608</v>
      </c>
      <c r="E14909" s="37" t="s">
        <v>464</v>
      </c>
      <c r="F14909" s="41"/>
      <c r="G14909" s="27"/>
      <c r="H14909" s="27"/>
      <c r="I14909" s="27">
        <v>37225</v>
      </c>
      <c r="M14909" s="220">
        <f t="shared" si="232"/>
        <v>48750</v>
      </c>
    </row>
    <row r="14910" spans="1:13" x14ac:dyDescent="0.2">
      <c r="A14910" s="35" t="s">
        <v>5919</v>
      </c>
      <c r="B14910" s="1" t="s">
        <v>5574</v>
      </c>
      <c r="C14910" s="45" t="s">
        <v>972</v>
      </c>
      <c r="D14910" s="23" t="s">
        <v>5734</v>
      </c>
      <c r="E14910" s="23" t="s">
        <v>4141</v>
      </c>
      <c r="F14910" s="40">
        <v>0.5</v>
      </c>
      <c r="G14910" s="25">
        <v>41004</v>
      </c>
      <c r="H14910" s="25">
        <v>20502</v>
      </c>
      <c r="I14910" s="25"/>
      <c r="J14910" s="58" t="e">
        <f>HYPERLINK("#"&amp;"Insumos"&amp;"!A"&amp;MATCH($B14910,#REF!,0),"Ins "&amp;$B14910)</f>
        <v>#REF!</v>
      </c>
      <c r="M14910" s="220"/>
    </row>
    <row r="14911" spans="1:13" ht="25.5" x14ac:dyDescent="0.2">
      <c r="A14911" s="35" t="s">
        <v>5919</v>
      </c>
      <c r="B14911" s="1" t="s">
        <v>597</v>
      </c>
      <c r="C14911" s="45" t="s">
        <v>8738</v>
      </c>
      <c r="D14911" s="23" t="s">
        <v>5534</v>
      </c>
      <c r="E14911" s="23" t="s">
        <v>8737</v>
      </c>
      <c r="F14911" s="40">
        <v>0.125</v>
      </c>
      <c r="G14911" s="25">
        <v>17302</v>
      </c>
      <c r="H14911" s="25">
        <v>2163</v>
      </c>
      <c r="I14911" s="25"/>
      <c r="J14911" s="58" t="e">
        <f>HYPERLINK("#"&amp;"Insumos"&amp;"!A"&amp;MATCH($B14911,#REF!,0),"Ins "&amp;$B14911)</f>
        <v>#REF!</v>
      </c>
      <c r="M14911" s="220"/>
    </row>
    <row r="14912" spans="1:13" x14ac:dyDescent="0.2">
      <c r="A14912" s="35" t="s">
        <v>5919</v>
      </c>
      <c r="B14912" s="1" t="s">
        <v>263</v>
      </c>
      <c r="C14912" s="45" t="s">
        <v>696</v>
      </c>
      <c r="D14912" s="23" t="s">
        <v>5534</v>
      </c>
      <c r="E14912" s="23" t="s">
        <v>4140</v>
      </c>
      <c r="F14912" s="40">
        <v>1.6000000000000001E-3</v>
      </c>
      <c r="G14912" s="25">
        <v>187426</v>
      </c>
      <c r="H14912" s="25">
        <v>300</v>
      </c>
      <c r="I14912" s="25"/>
      <c r="J14912" s="58" t="e">
        <f>HYPERLINK("#"&amp;"Insumos"&amp;"!A"&amp;MATCH($B14912,#REF!,0),"Ins "&amp;$B14912)</f>
        <v>#REF!</v>
      </c>
      <c r="M14912" s="220"/>
    </row>
    <row r="14913" spans="1:13" x14ac:dyDescent="0.2">
      <c r="A14913" s="35" t="s">
        <v>5919</v>
      </c>
      <c r="B14913" s="1" t="s">
        <v>5533</v>
      </c>
      <c r="C14913" s="45" t="s">
        <v>5892</v>
      </c>
      <c r="D14913" s="23" t="s">
        <v>977</v>
      </c>
      <c r="E14913" s="23" t="s">
        <v>4134</v>
      </c>
      <c r="F14913" s="40">
        <v>0.25</v>
      </c>
      <c r="G14913" s="25">
        <v>3623</v>
      </c>
      <c r="H14913" s="25">
        <v>906</v>
      </c>
      <c r="I14913" s="25"/>
      <c r="J14913" s="58" t="e">
        <f>HYPERLINK("#"&amp;"Insumos"&amp;"!A"&amp;MATCH($B14913,#REF!,0),"Ins "&amp;$B14913)</f>
        <v>#REF!</v>
      </c>
      <c r="M14913" s="220"/>
    </row>
    <row r="14914" spans="1:13" x14ac:dyDescent="0.2">
      <c r="A14914" s="35" t="s">
        <v>5919</v>
      </c>
      <c r="B14914" s="1" t="s">
        <v>4560</v>
      </c>
      <c r="C14914" s="45" t="s">
        <v>8792</v>
      </c>
      <c r="D14914" s="23" t="s">
        <v>5751</v>
      </c>
      <c r="E14914" s="23" t="s">
        <v>4138</v>
      </c>
      <c r="F14914" s="40">
        <v>0.1</v>
      </c>
      <c r="G14914" s="25">
        <v>126880</v>
      </c>
      <c r="H14914" s="25">
        <v>12688</v>
      </c>
      <c r="I14914" s="25"/>
      <c r="J14914" s="58" t="e">
        <f>HYPERLINK("#"&amp;"Insumos"&amp;"!A"&amp;MATCH($B14914,#REF!,0),"Ins "&amp;$B14914)</f>
        <v>#REF!</v>
      </c>
      <c r="M14914" s="220"/>
    </row>
    <row r="14915" spans="1:13" x14ac:dyDescent="0.2">
      <c r="A14915" s="35" t="s">
        <v>5919</v>
      </c>
      <c r="B14915" s="1" t="s">
        <v>5007</v>
      </c>
      <c r="C14915" s="45" t="s">
        <v>720</v>
      </c>
      <c r="D14915" s="23" t="s">
        <v>5751</v>
      </c>
      <c r="E14915" s="23" t="s">
        <v>4134</v>
      </c>
      <c r="F14915" s="40">
        <v>0.3</v>
      </c>
      <c r="G14915" s="25">
        <v>1897</v>
      </c>
      <c r="H14915" s="25">
        <v>569</v>
      </c>
      <c r="I14915" s="25"/>
      <c r="J14915" s="58" t="e">
        <f>HYPERLINK("#"&amp;"Insumos"&amp;"!A"&amp;MATCH($B14915,#REF!,0),"Ins "&amp;$B14915)</f>
        <v>#REF!</v>
      </c>
      <c r="M14915" s="220"/>
    </row>
    <row r="14916" spans="1:13" x14ac:dyDescent="0.2">
      <c r="A14916" s="35" t="s">
        <v>5919</v>
      </c>
      <c r="B14916" s="1" t="s">
        <v>5177</v>
      </c>
      <c r="C14916" s="45" t="s">
        <v>1208</v>
      </c>
      <c r="D14916" s="23" t="s">
        <v>5751</v>
      </c>
      <c r="E14916" s="23" t="s">
        <v>4134</v>
      </c>
      <c r="F14916" s="40">
        <v>0.02</v>
      </c>
      <c r="G14916" s="25">
        <v>4846</v>
      </c>
      <c r="H14916" s="25">
        <v>97</v>
      </c>
      <c r="I14916" s="25"/>
      <c r="J14916" s="58" t="e">
        <f>HYPERLINK("#"&amp;"Insumos"&amp;"!A"&amp;MATCH($B14916,#REF!,0),"Ins "&amp;$B14916)</f>
        <v>#REF!</v>
      </c>
      <c r="M14916" s="220"/>
    </row>
    <row r="14917" spans="1:13" ht="38.25" x14ac:dyDescent="0.2">
      <c r="A14917" s="36" t="s">
        <v>5920</v>
      </c>
      <c r="B14917" s="26" t="s">
        <v>6816</v>
      </c>
      <c r="C14917" s="79" t="s">
        <v>5921</v>
      </c>
      <c r="D14917" s="37" t="s">
        <v>5608</v>
      </c>
      <c r="E14917" s="37" t="s">
        <v>464</v>
      </c>
      <c r="F14917" s="41"/>
      <c r="G14917" s="27"/>
      <c r="H14917" s="27"/>
      <c r="I14917" s="27">
        <v>17180</v>
      </c>
      <c r="M14917" s="220">
        <f t="shared" ref="M14917:M14977" si="233">ROUND(I14917*(1+$L$2),0)</f>
        <v>22499</v>
      </c>
    </row>
    <row r="14918" spans="1:13" x14ac:dyDescent="0.2">
      <c r="A14918" s="35" t="s">
        <v>5920</v>
      </c>
      <c r="B14918" s="1" t="s">
        <v>5574</v>
      </c>
      <c r="C14918" s="45" t="s">
        <v>972</v>
      </c>
      <c r="D14918" s="23" t="s">
        <v>5734</v>
      </c>
      <c r="E14918" s="23" t="s">
        <v>4141</v>
      </c>
      <c r="F14918" s="40">
        <v>0.2</v>
      </c>
      <c r="G14918" s="25">
        <v>41004</v>
      </c>
      <c r="H14918" s="25">
        <v>8201</v>
      </c>
      <c r="I14918" s="25"/>
      <c r="J14918" s="58" t="e">
        <f>HYPERLINK("#"&amp;"Insumos"&amp;"!A"&amp;MATCH($B14918,#REF!,0),"Ins "&amp;$B14918)</f>
        <v>#REF!</v>
      </c>
      <c r="M14918" s="220"/>
    </row>
    <row r="14919" spans="1:13" ht="25.5" x14ac:dyDescent="0.2">
      <c r="A14919" s="35" t="s">
        <v>5920</v>
      </c>
      <c r="B14919" s="1" t="s">
        <v>597</v>
      </c>
      <c r="C14919" s="45" t="s">
        <v>8738</v>
      </c>
      <c r="D14919" s="23" t="s">
        <v>5534</v>
      </c>
      <c r="E14919" s="23" t="s">
        <v>8737</v>
      </c>
      <c r="F14919" s="40">
        <v>0.06</v>
      </c>
      <c r="G14919" s="25">
        <v>17302</v>
      </c>
      <c r="H14919" s="25">
        <v>1038</v>
      </c>
      <c r="I14919" s="25"/>
      <c r="J14919" s="58" t="e">
        <f>HYPERLINK("#"&amp;"Insumos"&amp;"!A"&amp;MATCH($B14919,#REF!,0),"Ins "&amp;$B14919)</f>
        <v>#REF!</v>
      </c>
      <c r="M14919" s="220"/>
    </row>
    <row r="14920" spans="1:13" x14ac:dyDescent="0.2">
      <c r="A14920" s="35" t="s">
        <v>5920</v>
      </c>
      <c r="B14920" s="1" t="s">
        <v>263</v>
      </c>
      <c r="C14920" s="45" t="s">
        <v>696</v>
      </c>
      <c r="D14920" s="23" t="s">
        <v>5534</v>
      </c>
      <c r="E14920" s="23" t="s">
        <v>4140</v>
      </c>
      <c r="F14920" s="40">
        <v>1.1999999999999999E-3</v>
      </c>
      <c r="G14920" s="25">
        <v>187426</v>
      </c>
      <c r="H14920" s="25">
        <v>225</v>
      </c>
      <c r="I14920" s="25"/>
      <c r="J14920" s="58" t="e">
        <f>HYPERLINK("#"&amp;"Insumos"&amp;"!A"&amp;MATCH($B14920,#REF!,0),"Ins "&amp;$B14920)</f>
        <v>#REF!</v>
      </c>
      <c r="M14920" s="220"/>
    </row>
    <row r="14921" spans="1:13" x14ac:dyDescent="0.2">
      <c r="A14921" s="35" t="s">
        <v>5920</v>
      </c>
      <c r="B14921" s="1" t="s">
        <v>5533</v>
      </c>
      <c r="C14921" s="45" t="s">
        <v>5892</v>
      </c>
      <c r="D14921" s="23" t="s">
        <v>977</v>
      </c>
      <c r="E14921" s="23" t="s">
        <v>4134</v>
      </c>
      <c r="F14921" s="40">
        <v>0.03</v>
      </c>
      <c r="G14921" s="25">
        <v>3623</v>
      </c>
      <c r="H14921" s="25">
        <v>109</v>
      </c>
      <c r="I14921" s="25"/>
      <c r="J14921" s="58" t="e">
        <f>HYPERLINK("#"&amp;"Insumos"&amp;"!A"&amp;MATCH($B14921,#REF!,0),"Ins "&amp;$B14921)</f>
        <v>#REF!</v>
      </c>
      <c r="M14921" s="220"/>
    </row>
    <row r="14922" spans="1:13" ht="25.5" x14ac:dyDescent="0.2">
      <c r="A14922" s="35" t="s">
        <v>5920</v>
      </c>
      <c r="B14922" s="1" t="s">
        <v>4578</v>
      </c>
      <c r="C14922" s="45" t="s">
        <v>8875</v>
      </c>
      <c r="D14922" s="23" t="s">
        <v>5751</v>
      </c>
      <c r="E14922" s="23" t="s">
        <v>4138</v>
      </c>
      <c r="F14922" s="40">
        <v>0.06</v>
      </c>
      <c r="G14922" s="25">
        <v>109097</v>
      </c>
      <c r="H14922" s="25">
        <v>6546</v>
      </c>
      <c r="I14922" s="25"/>
      <c r="J14922" s="58" t="e">
        <f>HYPERLINK("#"&amp;"Insumos"&amp;"!A"&amp;MATCH($B14922,#REF!,0),"Ins "&amp;$B14922)</f>
        <v>#REF!</v>
      </c>
      <c r="M14922" s="220"/>
    </row>
    <row r="14923" spans="1:13" x14ac:dyDescent="0.2">
      <c r="A14923" s="35" t="s">
        <v>5920</v>
      </c>
      <c r="B14923" s="1" t="s">
        <v>4581</v>
      </c>
      <c r="C14923" s="45" t="s">
        <v>1442</v>
      </c>
      <c r="D14923" s="23" t="s">
        <v>5751</v>
      </c>
      <c r="E14923" s="23" t="s">
        <v>4146</v>
      </c>
      <c r="F14923" s="40">
        <v>5.0000000000000001E-3</v>
      </c>
      <c r="G14923" s="25">
        <v>29711</v>
      </c>
      <c r="H14923" s="25">
        <v>149</v>
      </c>
      <c r="I14923" s="25"/>
      <c r="J14923" s="58" t="e">
        <f>HYPERLINK("#"&amp;"Insumos"&amp;"!A"&amp;MATCH($B14923,#REF!,0),"Ins "&amp;$B14923)</f>
        <v>#REF!</v>
      </c>
      <c r="M14923" s="220"/>
    </row>
    <row r="14924" spans="1:13" x14ac:dyDescent="0.2">
      <c r="A14924" s="35" t="s">
        <v>5920</v>
      </c>
      <c r="B14924" s="1" t="s">
        <v>5007</v>
      </c>
      <c r="C14924" s="45" t="s">
        <v>720</v>
      </c>
      <c r="D14924" s="23" t="s">
        <v>5751</v>
      </c>
      <c r="E14924" s="23" t="s">
        <v>4134</v>
      </c>
      <c r="F14924" s="40">
        <v>0.45</v>
      </c>
      <c r="G14924" s="25">
        <v>1897</v>
      </c>
      <c r="H14924" s="25">
        <v>854</v>
      </c>
      <c r="I14924" s="25"/>
      <c r="J14924" s="58" t="e">
        <f>HYPERLINK("#"&amp;"Insumos"&amp;"!A"&amp;MATCH($B14924,#REF!,0),"Ins "&amp;$B14924)</f>
        <v>#REF!</v>
      </c>
      <c r="M14924" s="220"/>
    </row>
    <row r="14925" spans="1:13" x14ac:dyDescent="0.2">
      <c r="A14925" s="35" t="s">
        <v>5920</v>
      </c>
      <c r="B14925" s="1" t="s">
        <v>5177</v>
      </c>
      <c r="C14925" s="45" t="s">
        <v>1208</v>
      </c>
      <c r="D14925" s="23" t="s">
        <v>5751</v>
      </c>
      <c r="E14925" s="23" t="s">
        <v>4134</v>
      </c>
      <c r="F14925" s="40">
        <v>1.2E-2</v>
      </c>
      <c r="G14925" s="25">
        <v>4846</v>
      </c>
      <c r="H14925" s="25">
        <v>58</v>
      </c>
      <c r="I14925" s="25"/>
      <c r="J14925" s="58" t="e">
        <f>HYPERLINK("#"&amp;"Insumos"&amp;"!A"&amp;MATCH($B14925,#REF!,0),"Ins "&amp;$B14925)</f>
        <v>#REF!</v>
      </c>
      <c r="M14925" s="220"/>
    </row>
    <row r="14926" spans="1:13" ht="25.5" x14ac:dyDescent="0.2">
      <c r="A14926" s="36" t="s">
        <v>5922</v>
      </c>
      <c r="B14926" s="26" t="s">
        <v>6816</v>
      </c>
      <c r="C14926" s="79" t="s">
        <v>5923</v>
      </c>
      <c r="D14926" s="37" t="s">
        <v>5608</v>
      </c>
      <c r="E14926" s="37" t="s">
        <v>465</v>
      </c>
      <c r="F14926" s="41"/>
      <c r="G14926" s="27"/>
      <c r="H14926" s="27"/>
      <c r="I14926" s="27">
        <v>35387</v>
      </c>
      <c r="M14926" s="220">
        <f t="shared" si="233"/>
        <v>46343</v>
      </c>
    </row>
    <row r="14927" spans="1:13" x14ac:dyDescent="0.2">
      <c r="A14927" s="35" t="s">
        <v>5922</v>
      </c>
      <c r="B14927" s="1" t="s">
        <v>5574</v>
      </c>
      <c r="C14927" s="45" t="s">
        <v>972</v>
      </c>
      <c r="D14927" s="23" t="s">
        <v>5734</v>
      </c>
      <c r="E14927" s="23" t="s">
        <v>4141</v>
      </c>
      <c r="F14927" s="40">
        <v>0.35</v>
      </c>
      <c r="G14927" s="25">
        <v>41004</v>
      </c>
      <c r="H14927" s="25">
        <v>14351</v>
      </c>
      <c r="I14927" s="25"/>
      <c r="J14927" s="58" t="e">
        <f>HYPERLINK("#"&amp;"Insumos"&amp;"!A"&amp;MATCH($B14927,#REF!,0),"Ins "&amp;$B14927)</f>
        <v>#REF!</v>
      </c>
      <c r="M14927" s="220"/>
    </row>
    <row r="14928" spans="1:13" x14ac:dyDescent="0.2">
      <c r="A14928" s="35" t="s">
        <v>5922</v>
      </c>
      <c r="B14928" s="1" t="s">
        <v>263</v>
      </c>
      <c r="C14928" s="45" t="s">
        <v>696</v>
      </c>
      <c r="D14928" s="23" t="s">
        <v>5534</v>
      </c>
      <c r="E14928" s="23" t="s">
        <v>4140</v>
      </c>
      <c r="F14928" s="40">
        <v>2E-3</v>
      </c>
      <c r="G14928" s="25">
        <v>187426</v>
      </c>
      <c r="H14928" s="25">
        <v>375</v>
      </c>
      <c r="I14928" s="25"/>
      <c r="J14928" s="58" t="e">
        <f>HYPERLINK("#"&amp;"Insumos"&amp;"!A"&amp;MATCH($B14928,#REF!,0),"Ins "&amp;$B14928)</f>
        <v>#REF!</v>
      </c>
      <c r="M14928" s="220"/>
    </row>
    <row r="14929" spans="1:13" x14ac:dyDescent="0.2">
      <c r="A14929" s="35" t="s">
        <v>5922</v>
      </c>
      <c r="B14929" s="1" t="s">
        <v>5533</v>
      </c>
      <c r="C14929" s="45" t="s">
        <v>5892</v>
      </c>
      <c r="D14929" s="23" t="s">
        <v>977</v>
      </c>
      <c r="E14929" s="23" t="s">
        <v>4134</v>
      </c>
      <c r="F14929" s="40">
        <v>0.25</v>
      </c>
      <c r="G14929" s="25">
        <v>3623</v>
      </c>
      <c r="H14929" s="25">
        <v>906</v>
      </c>
      <c r="I14929" s="25"/>
      <c r="J14929" s="58" t="e">
        <f>HYPERLINK("#"&amp;"Insumos"&amp;"!A"&amp;MATCH($B14929,#REF!,0),"Ins "&amp;$B14929)</f>
        <v>#REF!</v>
      </c>
      <c r="M14929" s="220"/>
    </row>
    <row r="14930" spans="1:13" ht="25.5" x14ac:dyDescent="0.2">
      <c r="A14930" s="35" t="s">
        <v>5922</v>
      </c>
      <c r="B14930" s="1" t="s">
        <v>4559</v>
      </c>
      <c r="C14930" s="45" t="s">
        <v>9471</v>
      </c>
      <c r="D14930" s="23" t="s">
        <v>5751</v>
      </c>
      <c r="E14930" s="23" t="s">
        <v>4138</v>
      </c>
      <c r="F14930" s="40">
        <v>0.06</v>
      </c>
      <c r="G14930" s="25">
        <v>140296</v>
      </c>
      <c r="H14930" s="25">
        <v>8418</v>
      </c>
      <c r="I14930" s="25"/>
      <c r="J14930" s="58" t="e">
        <f>HYPERLINK("#"&amp;"Insumos"&amp;"!A"&amp;MATCH($B14930,#REF!,0),"Ins "&amp;$B14930)</f>
        <v>#REF!</v>
      </c>
      <c r="M14930" s="220"/>
    </row>
    <row r="14931" spans="1:13" x14ac:dyDescent="0.2">
      <c r="A14931" s="35" t="s">
        <v>5922</v>
      </c>
      <c r="B14931" s="1" t="s">
        <v>4560</v>
      </c>
      <c r="C14931" s="45" t="s">
        <v>8792</v>
      </c>
      <c r="D14931" s="23" t="s">
        <v>5751</v>
      </c>
      <c r="E14931" s="23" t="s">
        <v>4138</v>
      </c>
      <c r="F14931" s="40">
        <v>0.06</v>
      </c>
      <c r="G14931" s="25">
        <v>126880</v>
      </c>
      <c r="H14931" s="25">
        <v>7613</v>
      </c>
      <c r="I14931" s="25"/>
      <c r="J14931" s="58" t="e">
        <f>HYPERLINK("#"&amp;"Insumos"&amp;"!A"&amp;MATCH($B14931,#REF!,0),"Ins "&amp;$B14931)</f>
        <v>#REF!</v>
      </c>
      <c r="M14931" s="220"/>
    </row>
    <row r="14932" spans="1:13" x14ac:dyDescent="0.2">
      <c r="A14932" s="35" t="s">
        <v>5922</v>
      </c>
      <c r="B14932" s="1" t="s">
        <v>5007</v>
      </c>
      <c r="C14932" s="45" t="s">
        <v>720</v>
      </c>
      <c r="D14932" s="23" t="s">
        <v>5751</v>
      </c>
      <c r="E14932" s="23" t="s">
        <v>4134</v>
      </c>
      <c r="F14932" s="40">
        <v>0.3</v>
      </c>
      <c r="G14932" s="25">
        <v>1897</v>
      </c>
      <c r="H14932" s="25">
        <v>569</v>
      </c>
      <c r="I14932" s="25"/>
      <c r="J14932" s="58" t="e">
        <f>HYPERLINK("#"&amp;"Insumos"&amp;"!A"&amp;MATCH($B14932,#REF!,0),"Ins "&amp;$B14932)</f>
        <v>#REF!</v>
      </c>
      <c r="M14932" s="220"/>
    </row>
    <row r="14933" spans="1:13" x14ac:dyDescent="0.2">
      <c r="A14933" s="35" t="s">
        <v>5922</v>
      </c>
      <c r="B14933" s="1" t="s">
        <v>5436</v>
      </c>
      <c r="C14933" s="45" t="s">
        <v>2217</v>
      </c>
      <c r="D14933" s="23" t="s">
        <v>5751</v>
      </c>
      <c r="E14933" s="23" t="s">
        <v>467</v>
      </c>
      <c r="F14933" s="40">
        <v>7.0000000000000007E-2</v>
      </c>
      <c r="G14933" s="25">
        <v>45075</v>
      </c>
      <c r="H14933" s="25">
        <v>3155</v>
      </c>
      <c r="I14933" s="25"/>
      <c r="J14933" s="58" t="e">
        <f>HYPERLINK("#"&amp;"Insumos"&amp;"!A"&amp;MATCH($B14933,#REF!,0),"Ins "&amp;$B14933)</f>
        <v>#REF!</v>
      </c>
      <c r="M14933" s="220"/>
    </row>
    <row r="14934" spans="1:13" ht="51" x14ac:dyDescent="0.2">
      <c r="A14934" s="36" t="s">
        <v>6001</v>
      </c>
      <c r="B14934" s="26" t="s">
        <v>6816</v>
      </c>
      <c r="C14934" s="79" t="s">
        <v>6002</v>
      </c>
      <c r="D14934" s="37" t="s">
        <v>5608</v>
      </c>
      <c r="E14934" s="37" t="s">
        <v>465</v>
      </c>
      <c r="F14934" s="41"/>
      <c r="G14934" s="27"/>
      <c r="H14934" s="27"/>
      <c r="I14934" s="27">
        <v>29187</v>
      </c>
      <c r="M14934" s="220">
        <f t="shared" si="233"/>
        <v>38223</v>
      </c>
    </row>
    <row r="14935" spans="1:13" x14ac:dyDescent="0.2">
      <c r="A14935" s="35" t="s">
        <v>6001</v>
      </c>
      <c r="B14935" s="1" t="s">
        <v>5572</v>
      </c>
      <c r="C14935" s="45" t="s">
        <v>971</v>
      </c>
      <c r="D14935" s="23" t="s">
        <v>5734</v>
      </c>
      <c r="E14935" s="23" t="s">
        <v>4141</v>
      </c>
      <c r="F14935" s="40">
        <v>0.41</v>
      </c>
      <c r="G14935" s="25">
        <v>37863</v>
      </c>
      <c r="H14935" s="25">
        <v>15524</v>
      </c>
      <c r="I14935" s="25"/>
      <c r="J14935" s="58" t="e">
        <f>HYPERLINK("#"&amp;"Insumos"&amp;"!A"&amp;MATCH($B14935,#REF!,0),"Ins "&amp;$B14935)</f>
        <v>#REF!</v>
      </c>
      <c r="M14935" s="220"/>
    </row>
    <row r="14936" spans="1:13" ht="25.5" x14ac:dyDescent="0.2">
      <c r="A14936" s="35" t="s">
        <v>6001</v>
      </c>
      <c r="B14936" s="1" t="s">
        <v>597</v>
      </c>
      <c r="C14936" s="45" t="s">
        <v>8738</v>
      </c>
      <c r="D14936" s="23" t="s">
        <v>5534</v>
      </c>
      <c r="E14936" s="23" t="s">
        <v>8737</v>
      </c>
      <c r="F14936" s="40">
        <v>0.2</v>
      </c>
      <c r="G14936" s="25">
        <v>17302</v>
      </c>
      <c r="H14936" s="25">
        <v>3460</v>
      </c>
      <c r="I14936" s="25"/>
      <c r="J14936" s="58" t="e">
        <f>HYPERLINK("#"&amp;"Insumos"&amp;"!A"&amp;MATCH($B14936,#REF!,0),"Ins "&amp;$B14936)</f>
        <v>#REF!</v>
      </c>
      <c r="M14936" s="220"/>
    </row>
    <row r="14937" spans="1:13" x14ac:dyDescent="0.2">
      <c r="A14937" s="35" t="s">
        <v>6001</v>
      </c>
      <c r="B14937" s="1" t="s">
        <v>263</v>
      </c>
      <c r="C14937" s="45" t="s">
        <v>696</v>
      </c>
      <c r="D14937" s="23" t="s">
        <v>5534</v>
      </c>
      <c r="E14937" s="23" t="s">
        <v>4140</v>
      </c>
      <c r="F14937" s="40">
        <v>1E-3</v>
      </c>
      <c r="G14937" s="25">
        <v>187426</v>
      </c>
      <c r="H14937" s="25">
        <v>187</v>
      </c>
      <c r="I14937" s="25"/>
      <c r="J14937" s="58" t="e">
        <f>HYPERLINK("#"&amp;"Insumos"&amp;"!A"&amp;MATCH($B14937,#REF!,0),"Ins "&amp;$B14937)</f>
        <v>#REF!</v>
      </c>
      <c r="M14937" s="220"/>
    </row>
    <row r="14938" spans="1:13" x14ac:dyDescent="0.2">
      <c r="A14938" s="35" t="s">
        <v>6001</v>
      </c>
      <c r="B14938" s="1" t="s">
        <v>5533</v>
      </c>
      <c r="C14938" s="45" t="s">
        <v>5892</v>
      </c>
      <c r="D14938" s="23" t="s">
        <v>977</v>
      </c>
      <c r="E14938" s="23" t="s">
        <v>4134</v>
      </c>
      <c r="F14938" s="40">
        <v>0.05</v>
      </c>
      <c r="G14938" s="25">
        <v>3623</v>
      </c>
      <c r="H14938" s="25">
        <v>181</v>
      </c>
      <c r="I14938" s="25"/>
      <c r="J14938" s="58" t="e">
        <f>HYPERLINK("#"&amp;"Insumos"&amp;"!A"&amp;MATCH($B14938,#REF!,0),"Ins "&amp;$B14938)</f>
        <v>#REF!</v>
      </c>
      <c r="M14938" s="220"/>
    </row>
    <row r="14939" spans="1:13" x14ac:dyDescent="0.2">
      <c r="A14939" s="35" t="s">
        <v>6001</v>
      </c>
      <c r="B14939" s="1" t="s">
        <v>4561</v>
      </c>
      <c r="C14939" s="45" t="s">
        <v>1428</v>
      </c>
      <c r="D14939" s="23" t="s">
        <v>5751</v>
      </c>
      <c r="E14939" s="23" t="s">
        <v>4138</v>
      </c>
      <c r="F14939" s="40">
        <v>0.05</v>
      </c>
      <c r="G14939" s="25">
        <v>39000</v>
      </c>
      <c r="H14939" s="25">
        <v>1950</v>
      </c>
      <c r="I14939" s="25"/>
      <c r="J14939" s="58" t="e">
        <f>HYPERLINK("#"&amp;"Insumos"&amp;"!A"&amp;MATCH($B14939,#REF!,0),"Ins "&amp;$B14939)</f>
        <v>#REF!</v>
      </c>
      <c r="M14939" s="220"/>
    </row>
    <row r="14940" spans="1:13" ht="25.5" x14ac:dyDescent="0.2">
      <c r="A14940" s="35" t="s">
        <v>6001</v>
      </c>
      <c r="B14940" s="1" t="s">
        <v>4578</v>
      </c>
      <c r="C14940" s="45" t="s">
        <v>8875</v>
      </c>
      <c r="D14940" s="23" t="s">
        <v>5751</v>
      </c>
      <c r="E14940" s="23" t="s">
        <v>4138</v>
      </c>
      <c r="F14940" s="40">
        <v>0.06</v>
      </c>
      <c r="G14940" s="25">
        <v>109097</v>
      </c>
      <c r="H14940" s="25">
        <v>6546</v>
      </c>
      <c r="I14940" s="25"/>
      <c r="J14940" s="58" t="e">
        <f>HYPERLINK("#"&amp;"Insumos"&amp;"!A"&amp;MATCH($B14940,#REF!,0),"Ins "&amp;$B14940)</f>
        <v>#REF!</v>
      </c>
      <c r="M14940" s="220"/>
    </row>
    <row r="14941" spans="1:13" x14ac:dyDescent="0.2">
      <c r="A14941" s="35" t="s">
        <v>6001</v>
      </c>
      <c r="B14941" s="1" t="s">
        <v>5007</v>
      </c>
      <c r="C14941" s="45" t="s">
        <v>720</v>
      </c>
      <c r="D14941" s="23" t="s">
        <v>5751</v>
      </c>
      <c r="E14941" s="23" t="s">
        <v>4134</v>
      </c>
      <c r="F14941" s="40">
        <v>0.45</v>
      </c>
      <c r="G14941" s="25">
        <v>1897</v>
      </c>
      <c r="H14941" s="25">
        <v>854</v>
      </c>
      <c r="I14941" s="25"/>
      <c r="J14941" s="58" t="e">
        <f>HYPERLINK("#"&amp;"Insumos"&amp;"!A"&amp;MATCH($B14941,#REF!,0),"Ins "&amp;$B14941)</f>
        <v>#REF!</v>
      </c>
      <c r="M14941" s="220"/>
    </row>
    <row r="14942" spans="1:13" x14ac:dyDescent="0.2">
      <c r="A14942" s="35" t="s">
        <v>6001</v>
      </c>
      <c r="B14942" s="1" t="s">
        <v>5177</v>
      </c>
      <c r="C14942" s="45" t="s">
        <v>1208</v>
      </c>
      <c r="D14942" s="23" t="s">
        <v>5751</v>
      </c>
      <c r="E14942" s="23" t="s">
        <v>4134</v>
      </c>
      <c r="F14942" s="40">
        <v>0.1</v>
      </c>
      <c r="G14942" s="25">
        <v>4846</v>
      </c>
      <c r="H14942" s="25">
        <v>485</v>
      </c>
      <c r="I14942" s="25"/>
      <c r="J14942" s="58" t="e">
        <f>HYPERLINK("#"&amp;"Insumos"&amp;"!A"&amp;MATCH($B14942,#REF!,0),"Ins "&amp;$B14942)</f>
        <v>#REF!</v>
      </c>
      <c r="M14942" s="220"/>
    </row>
    <row r="14943" spans="1:13" ht="51" x14ac:dyDescent="0.2">
      <c r="A14943" s="36" t="s">
        <v>6003</v>
      </c>
      <c r="B14943" s="26" t="s">
        <v>6816</v>
      </c>
      <c r="C14943" s="79" t="s">
        <v>6004</v>
      </c>
      <c r="D14943" s="37" t="s">
        <v>5608</v>
      </c>
      <c r="E14943" s="37" t="s">
        <v>465</v>
      </c>
      <c r="F14943" s="41"/>
      <c r="G14943" s="27"/>
      <c r="H14943" s="27"/>
      <c r="I14943" s="27">
        <v>29526</v>
      </c>
      <c r="M14943" s="220">
        <f t="shared" si="233"/>
        <v>38667</v>
      </c>
    </row>
    <row r="14944" spans="1:13" x14ac:dyDescent="0.2">
      <c r="A14944" s="35" t="s">
        <v>6003</v>
      </c>
      <c r="B14944" s="1" t="s">
        <v>5572</v>
      </c>
      <c r="C14944" s="45" t="s">
        <v>971</v>
      </c>
      <c r="D14944" s="23" t="s">
        <v>5734</v>
      </c>
      <c r="E14944" s="23" t="s">
        <v>4141</v>
      </c>
      <c r="F14944" s="40">
        <v>0.41</v>
      </c>
      <c r="G14944" s="25">
        <v>37863</v>
      </c>
      <c r="H14944" s="25">
        <v>15524</v>
      </c>
      <c r="I14944" s="25"/>
      <c r="J14944" s="58" t="e">
        <f>HYPERLINK("#"&amp;"Insumos"&amp;"!A"&amp;MATCH($B14944,#REF!,0),"Ins "&amp;$B14944)</f>
        <v>#REF!</v>
      </c>
      <c r="M14944" s="220"/>
    </row>
    <row r="14945" spans="1:13" ht="25.5" x14ac:dyDescent="0.2">
      <c r="A14945" s="35" t="s">
        <v>6003</v>
      </c>
      <c r="B14945" s="1" t="s">
        <v>597</v>
      </c>
      <c r="C14945" s="45" t="s">
        <v>8738</v>
      </c>
      <c r="D14945" s="23" t="s">
        <v>5534</v>
      </c>
      <c r="E14945" s="23" t="s">
        <v>8737</v>
      </c>
      <c r="F14945" s="40">
        <v>0.2</v>
      </c>
      <c r="G14945" s="25">
        <v>17302</v>
      </c>
      <c r="H14945" s="25">
        <v>3460</v>
      </c>
      <c r="I14945" s="25"/>
      <c r="J14945" s="58" t="e">
        <f>HYPERLINK("#"&amp;"Insumos"&amp;"!A"&amp;MATCH($B14945,#REF!,0),"Ins "&amp;$B14945)</f>
        <v>#REF!</v>
      </c>
      <c r="M14945" s="220"/>
    </row>
    <row r="14946" spans="1:13" x14ac:dyDescent="0.2">
      <c r="A14946" s="35" t="s">
        <v>6003</v>
      </c>
      <c r="B14946" s="1" t="s">
        <v>263</v>
      </c>
      <c r="C14946" s="45" t="s">
        <v>696</v>
      </c>
      <c r="D14946" s="23" t="s">
        <v>5534</v>
      </c>
      <c r="E14946" s="23" t="s">
        <v>4140</v>
      </c>
      <c r="F14946" s="40">
        <v>1E-3</v>
      </c>
      <c r="G14946" s="25">
        <v>187426</v>
      </c>
      <c r="H14946" s="25">
        <v>187</v>
      </c>
      <c r="I14946" s="25"/>
      <c r="J14946" s="58" t="e">
        <f>HYPERLINK("#"&amp;"Insumos"&amp;"!A"&amp;MATCH($B14946,#REF!,0),"Ins "&amp;$B14946)</f>
        <v>#REF!</v>
      </c>
      <c r="M14946" s="220"/>
    </row>
    <row r="14947" spans="1:13" x14ac:dyDescent="0.2">
      <c r="A14947" s="35" t="s">
        <v>6003</v>
      </c>
      <c r="B14947" s="1" t="s">
        <v>5533</v>
      </c>
      <c r="C14947" s="45" t="s">
        <v>5892</v>
      </c>
      <c r="D14947" s="23" t="s">
        <v>977</v>
      </c>
      <c r="E14947" s="23" t="s">
        <v>4134</v>
      </c>
      <c r="F14947" s="40">
        <v>0.05</v>
      </c>
      <c r="G14947" s="25">
        <v>3623</v>
      </c>
      <c r="H14947" s="25">
        <v>181</v>
      </c>
      <c r="I14947" s="25"/>
      <c r="J14947" s="58" t="e">
        <f>HYPERLINK("#"&amp;"Insumos"&amp;"!A"&amp;MATCH($B14947,#REF!,0),"Ins "&amp;$B14947)</f>
        <v>#REF!</v>
      </c>
      <c r="M14947" s="220"/>
    </row>
    <row r="14948" spans="1:13" x14ac:dyDescent="0.2">
      <c r="A14948" s="35" t="s">
        <v>6003</v>
      </c>
      <c r="B14948" s="1" t="s">
        <v>5007</v>
      </c>
      <c r="C14948" s="45" t="s">
        <v>720</v>
      </c>
      <c r="D14948" s="23" t="s">
        <v>5751</v>
      </c>
      <c r="E14948" s="23" t="s">
        <v>4134</v>
      </c>
      <c r="F14948" s="40">
        <v>0.45</v>
      </c>
      <c r="G14948" s="25">
        <v>1897</v>
      </c>
      <c r="H14948" s="25">
        <v>854</v>
      </c>
      <c r="I14948" s="25"/>
      <c r="J14948" s="58" t="e">
        <f>HYPERLINK("#"&amp;"Insumos"&amp;"!A"&amp;MATCH($B14948,#REF!,0),"Ins "&amp;$B14948)</f>
        <v>#REF!</v>
      </c>
      <c r="M14948" s="220"/>
    </row>
    <row r="14949" spans="1:13" x14ac:dyDescent="0.2">
      <c r="A14949" s="35" t="s">
        <v>6003</v>
      </c>
      <c r="B14949" s="1" t="s">
        <v>5989</v>
      </c>
      <c r="C14949" s="45" t="s">
        <v>5990</v>
      </c>
      <c r="D14949" s="23" t="s">
        <v>5751</v>
      </c>
      <c r="E14949" s="23" t="s">
        <v>4138</v>
      </c>
      <c r="F14949" s="40">
        <v>0.06</v>
      </c>
      <c r="G14949" s="25">
        <v>147252</v>
      </c>
      <c r="H14949" s="25">
        <v>8835</v>
      </c>
      <c r="I14949" s="25"/>
      <c r="J14949" s="58" t="e">
        <f>HYPERLINK("#"&amp;"Insumos"&amp;"!A"&amp;MATCH($B14949,#REF!,0),"Ins "&amp;$B14949)</f>
        <v>#REF!</v>
      </c>
      <c r="M14949" s="220"/>
    </row>
    <row r="14950" spans="1:13" x14ac:dyDescent="0.2">
      <c r="A14950" s="35" t="s">
        <v>6003</v>
      </c>
      <c r="B14950" s="1" t="s">
        <v>5177</v>
      </c>
      <c r="C14950" s="45" t="s">
        <v>1208</v>
      </c>
      <c r="D14950" s="23" t="s">
        <v>5751</v>
      </c>
      <c r="E14950" s="23" t="s">
        <v>4134</v>
      </c>
      <c r="F14950" s="40">
        <v>0.1</v>
      </c>
      <c r="G14950" s="25">
        <v>4846</v>
      </c>
      <c r="H14950" s="25">
        <v>485</v>
      </c>
      <c r="I14950" s="25"/>
      <c r="J14950" s="58" t="e">
        <f>HYPERLINK("#"&amp;"Insumos"&amp;"!A"&amp;MATCH($B14950,#REF!,0),"Ins "&amp;$B14950)</f>
        <v>#REF!</v>
      </c>
      <c r="M14950" s="220"/>
    </row>
    <row r="14951" spans="1:13" ht="51" x14ac:dyDescent="0.2">
      <c r="A14951" s="36" t="s">
        <v>6745</v>
      </c>
      <c r="B14951" s="26" t="s">
        <v>6816</v>
      </c>
      <c r="C14951" s="79" t="s">
        <v>11927</v>
      </c>
      <c r="D14951" s="37" t="s">
        <v>5608</v>
      </c>
      <c r="E14951" s="37" t="s">
        <v>465</v>
      </c>
      <c r="F14951" s="41"/>
      <c r="G14951" s="27"/>
      <c r="H14951" s="27"/>
      <c r="I14951" s="27">
        <v>33592</v>
      </c>
      <c r="M14951" s="220">
        <f t="shared" si="233"/>
        <v>43992</v>
      </c>
    </row>
    <row r="14952" spans="1:13" x14ac:dyDescent="0.2">
      <c r="A14952" s="35" t="s">
        <v>6745</v>
      </c>
      <c r="B14952" s="34" t="s">
        <v>216</v>
      </c>
      <c r="C14952" s="45" t="s">
        <v>1017</v>
      </c>
      <c r="D14952" s="23" t="s">
        <v>5734</v>
      </c>
      <c r="E14952" s="23" t="s">
        <v>4141</v>
      </c>
      <c r="F14952" s="40">
        <v>0.32</v>
      </c>
      <c r="G14952" s="25">
        <v>57752</v>
      </c>
      <c r="H14952" s="25">
        <v>18481</v>
      </c>
      <c r="I14952" s="25"/>
      <c r="J14952" s="58" t="e">
        <f>HYPERLINK("#"&amp;"Insumos"&amp;"!A"&amp;MATCH($B14952,#REF!,0),"Ins "&amp;$B14952)</f>
        <v>#REF!</v>
      </c>
      <c r="M14952" s="220"/>
    </row>
    <row r="14953" spans="1:13" ht="25.5" x14ac:dyDescent="0.2">
      <c r="A14953" s="35" t="s">
        <v>6745</v>
      </c>
      <c r="B14953" s="1" t="s">
        <v>597</v>
      </c>
      <c r="C14953" s="45" t="s">
        <v>8738</v>
      </c>
      <c r="D14953" s="23" t="s">
        <v>5534</v>
      </c>
      <c r="E14953" s="23" t="s">
        <v>8737</v>
      </c>
      <c r="F14953" s="40">
        <v>0.03</v>
      </c>
      <c r="G14953" s="25">
        <v>17302</v>
      </c>
      <c r="H14953" s="25">
        <v>519</v>
      </c>
      <c r="I14953" s="25"/>
      <c r="J14953" s="58" t="e">
        <f>HYPERLINK("#"&amp;"Insumos"&amp;"!A"&amp;MATCH($B14953,#REF!,0),"Ins "&amp;$B14953)</f>
        <v>#REF!</v>
      </c>
      <c r="M14953" s="220"/>
    </row>
    <row r="14954" spans="1:13" x14ac:dyDescent="0.2">
      <c r="A14954" s="35" t="s">
        <v>6745</v>
      </c>
      <c r="B14954" s="34" t="s">
        <v>8874</v>
      </c>
      <c r="C14954" s="45" t="s">
        <v>8948</v>
      </c>
      <c r="D14954" s="23" t="s">
        <v>5534</v>
      </c>
      <c r="E14954" s="23" t="s">
        <v>4141</v>
      </c>
      <c r="F14954" s="40">
        <v>0.32</v>
      </c>
      <c r="G14954" s="25">
        <v>8130</v>
      </c>
      <c r="H14954" s="25">
        <v>2602</v>
      </c>
      <c r="I14954" s="25"/>
      <c r="J14954" s="58" t="e">
        <f>HYPERLINK("#"&amp;"Insumos"&amp;"!A"&amp;MATCH($B14954,#REF!,0),"Ins "&amp;$B14954)</f>
        <v>#REF!</v>
      </c>
      <c r="M14954" s="220"/>
    </row>
    <row r="14955" spans="1:13" x14ac:dyDescent="0.2">
      <c r="A14955" s="35" t="s">
        <v>6745</v>
      </c>
      <c r="B14955" s="1" t="s">
        <v>5533</v>
      </c>
      <c r="C14955" s="45" t="s">
        <v>5892</v>
      </c>
      <c r="D14955" s="23" t="s">
        <v>977</v>
      </c>
      <c r="E14955" s="23" t="s">
        <v>4134</v>
      </c>
      <c r="F14955" s="40">
        <v>0.1</v>
      </c>
      <c r="G14955" s="25">
        <v>3623</v>
      </c>
      <c r="H14955" s="25">
        <v>362</v>
      </c>
      <c r="I14955" s="25"/>
      <c r="J14955" s="58" t="e">
        <f>HYPERLINK("#"&amp;"Insumos"&amp;"!A"&amp;MATCH($B14955,#REF!,0),"Ins "&amp;$B14955)</f>
        <v>#REF!</v>
      </c>
      <c r="M14955" s="220"/>
    </row>
    <row r="14956" spans="1:13" x14ac:dyDescent="0.2">
      <c r="A14956" s="35" t="s">
        <v>6745</v>
      </c>
      <c r="B14956" s="1" t="s">
        <v>4560</v>
      </c>
      <c r="C14956" s="45" t="s">
        <v>8792</v>
      </c>
      <c r="D14956" s="23" t="s">
        <v>5751</v>
      </c>
      <c r="E14956" s="23" t="s">
        <v>4138</v>
      </c>
      <c r="F14956" s="40">
        <v>8.3333333333333329E-2</v>
      </c>
      <c r="G14956" s="25">
        <v>126880</v>
      </c>
      <c r="H14956" s="25">
        <v>10573</v>
      </c>
      <c r="I14956" s="25"/>
      <c r="J14956" s="58" t="e">
        <f>HYPERLINK("#"&amp;"Insumos"&amp;"!A"&amp;MATCH($B14956,#REF!,0),"Ins "&amp;$B14956)</f>
        <v>#REF!</v>
      </c>
      <c r="M14956" s="220"/>
    </row>
    <row r="14957" spans="1:13" x14ac:dyDescent="0.2">
      <c r="A14957" s="35" t="s">
        <v>6745</v>
      </c>
      <c r="B14957" s="34" t="s">
        <v>9467</v>
      </c>
      <c r="C14957" s="45" t="s">
        <v>9468</v>
      </c>
      <c r="D14957" s="23" t="s">
        <v>5751</v>
      </c>
      <c r="E14957" s="23" t="s">
        <v>9469</v>
      </c>
      <c r="F14957" s="40">
        <v>1.6666666666666666E-2</v>
      </c>
      <c r="G14957" s="25">
        <v>51896</v>
      </c>
      <c r="H14957" s="25">
        <v>865</v>
      </c>
      <c r="I14957" s="25"/>
      <c r="J14957" s="58" t="e">
        <f>HYPERLINK("#"&amp;"Insumos"&amp;"!A"&amp;MATCH($B14957,#REF!,0),"Ins "&amp;$B14957)</f>
        <v>#REF!</v>
      </c>
      <c r="M14957" s="220"/>
    </row>
    <row r="14958" spans="1:13" x14ac:dyDescent="0.2">
      <c r="A14958" s="35" t="s">
        <v>6745</v>
      </c>
      <c r="B14958" s="1" t="s">
        <v>5007</v>
      </c>
      <c r="C14958" s="45" t="s">
        <v>720</v>
      </c>
      <c r="D14958" s="23" t="s">
        <v>5751</v>
      </c>
      <c r="E14958" s="23" t="s">
        <v>4134</v>
      </c>
      <c r="F14958" s="40">
        <v>0.1</v>
      </c>
      <c r="G14958" s="25">
        <v>1897</v>
      </c>
      <c r="H14958" s="25">
        <v>190</v>
      </c>
      <c r="I14958" s="25"/>
      <c r="J14958" s="58" t="e">
        <f>HYPERLINK("#"&amp;"Insumos"&amp;"!A"&amp;MATCH($B14958,#REF!,0),"Ins "&amp;$B14958)</f>
        <v>#REF!</v>
      </c>
      <c r="M14958" s="220"/>
    </row>
    <row r="14959" spans="1:13" ht="38.25" x14ac:dyDescent="0.2">
      <c r="A14959" s="36" t="s">
        <v>6746</v>
      </c>
      <c r="B14959" s="26" t="s">
        <v>6816</v>
      </c>
      <c r="C14959" s="79" t="s">
        <v>11928</v>
      </c>
      <c r="D14959" s="37" t="s">
        <v>5608</v>
      </c>
      <c r="E14959" s="37" t="s">
        <v>464</v>
      </c>
      <c r="F14959" s="41"/>
      <c r="G14959" s="27"/>
      <c r="H14959" s="27"/>
      <c r="I14959" s="27">
        <v>18440</v>
      </c>
      <c r="M14959" s="220">
        <f t="shared" si="233"/>
        <v>24149</v>
      </c>
    </row>
    <row r="14960" spans="1:13" x14ac:dyDescent="0.2">
      <c r="A14960" s="35" t="s">
        <v>6746</v>
      </c>
      <c r="B14960" s="1" t="s">
        <v>5574</v>
      </c>
      <c r="C14960" s="45" t="s">
        <v>972</v>
      </c>
      <c r="D14960" s="23" t="s">
        <v>5734</v>
      </c>
      <c r="E14960" s="23" t="s">
        <v>4141</v>
      </c>
      <c r="F14960" s="40">
        <v>0.23</v>
      </c>
      <c r="G14960" s="25">
        <v>41004</v>
      </c>
      <c r="H14960" s="25">
        <v>9431</v>
      </c>
      <c r="I14960" s="25"/>
      <c r="J14960" s="58" t="e">
        <f>HYPERLINK("#"&amp;"Insumos"&amp;"!A"&amp;MATCH($B14960,#REF!,0),"Ins "&amp;$B14960)</f>
        <v>#REF!</v>
      </c>
      <c r="M14960" s="220"/>
    </row>
    <row r="14961" spans="1:13" x14ac:dyDescent="0.2">
      <c r="A14961" s="35" t="s">
        <v>6746</v>
      </c>
      <c r="B14961" s="34" t="s">
        <v>8874</v>
      </c>
      <c r="C14961" s="45" t="s">
        <v>8948</v>
      </c>
      <c r="D14961" s="23" t="s">
        <v>5534</v>
      </c>
      <c r="E14961" s="23" t="s">
        <v>4141</v>
      </c>
      <c r="F14961" s="40">
        <v>0.23</v>
      </c>
      <c r="G14961" s="25">
        <v>8130</v>
      </c>
      <c r="H14961" s="25">
        <v>1870</v>
      </c>
      <c r="I14961" s="25"/>
      <c r="J14961" s="58" t="e">
        <f>HYPERLINK("#"&amp;"Insumos"&amp;"!A"&amp;MATCH($B14961,#REF!,0),"Ins "&amp;$B14961)</f>
        <v>#REF!</v>
      </c>
      <c r="M14961" s="220"/>
    </row>
    <row r="14962" spans="1:13" x14ac:dyDescent="0.2">
      <c r="A14962" s="35" t="s">
        <v>6746</v>
      </c>
      <c r="B14962" s="1" t="s">
        <v>5533</v>
      </c>
      <c r="C14962" s="45" t="s">
        <v>5892</v>
      </c>
      <c r="D14962" s="23" t="s">
        <v>977</v>
      </c>
      <c r="E14962" s="23" t="s">
        <v>4134</v>
      </c>
      <c r="F14962" s="40">
        <v>0.05</v>
      </c>
      <c r="G14962" s="25">
        <v>3623</v>
      </c>
      <c r="H14962" s="25">
        <v>181</v>
      </c>
      <c r="I14962" s="25"/>
      <c r="J14962" s="58" t="e">
        <f>HYPERLINK("#"&amp;"Insumos"&amp;"!A"&amp;MATCH($B14962,#REF!,0),"Ins "&amp;$B14962)</f>
        <v>#REF!</v>
      </c>
      <c r="M14962" s="220"/>
    </row>
    <row r="14963" spans="1:13" x14ac:dyDescent="0.2">
      <c r="A14963" s="35" t="s">
        <v>6746</v>
      </c>
      <c r="B14963" s="1" t="s">
        <v>4560</v>
      </c>
      <c r="C14963" s="81" t="s">
        <v>8792</v>
      </c>
      <c r="D14963" s="23" t="s">
        <v>5751</v>
      </c>
      <c r="E14963" s="23" t="s">
        <v>4138</v>
      </c>
      <c r="F14963" s="40">
        <v>0.05</v>
      </c>
      <c r="G14963" s="25">
        <v>126880</v>
      </c>
      <c r="H14963" s="25">
        <v>6344</v>
      </c>
      <c r="I14963" s="25"/>
      <c r="J14963" s="58" t="e">
        <f>HYPERLINK("#"&amp;"Insumos"&amp;"!A"&amp;MATCH($B14963,#REF!,0),"Ins "&amp;$B14963)</f>
        <v>#REF!</v>
      </c>
      <c r="M14963" s="220"/>
    </row>
    <row r="14964" spans="1:13" x14ac:dyDescent="0.2">
      <c r="A14964" s="35" t="s">
        <v>6746</v>
      </c>
      <c r="B14964" s="34" t="s">
        <v>9467</v>
      </c>
      <c r="C14964" s="45" t="s">
        <v>9468</v>
      </c>
      <c r="D14964" s="23" t="s">
        <v>5751</v>
      </c>
      <c r="E14964" s="23" t="s">
        <v>9469</v>
      </c>
      <c r="F14964" s="40">
        <v>1.0000000000000002E-2</v>
      </c>
      <c r="G14964" s="25">
        <v>51896</v>
      </c>
      <c r="H14964" s="25">
        <v>519</v>
      </c>
      <c r="I14964" s="25"/>
      <c r="J14964" s="58" t="e">
        <f>HYPERLINK("#"&amp;"Insumos"&amp;"!A"&amp;MATCH($B14964,#REF!,0),"Ins "&amp;$B14964)</f>
        <v>#REF!</v>
      </c>
      <c r="M14964" s="220"/>
    </row>
    <row r="14965" spans="1:13" x14ac:dyDescent="0.2">
      <c r="A14965" s="35" t="s">
        <v>6746</v>
      </c>
      <c r="B14965" s="1" t="s">
        <v>5007</v>
      </c>
      <c r="C14965" s="45" t="s">
        <v>720</v>
      </c>
      <c r="D14965" s="23" t="s">
        <v>5751</v>
      </c>
      <c r="E14965" s="23" t="s">
        <v>4134</v>
      </c>
      <c r="F14965" s="40">
        <v>0.05</v>
      </c>
      <c r="G14965" s="25">
        <v>1897</v>
      </c>
      <c r="H14965" s="25">
        <v>95</v>
      </c>
      <c r="I14965" s="25"/>
      <c r="J14965" s="58" t="e">
        <f>HYPERLINK("#"&amp;"Insumos"&amp;"!A"&amp;MATCH($B14965,#REF!,0),"Ins "&amp;$B14965)</f>
        <v>#REF!</v>
      </c>
      <c r="M14965" s="220"/>
    </row>
    <row r="14966" spans="1:13" ht="25.5" x14ac:dyDescent="0.2">
      <c r="A14966" s="36" t="s">
        <v>6747</v>
      </c>
      <c r="B14966" s="26" t="s">
        <v>6816</v>
      </c>
      <c r="C14966" s="79" t="s">
        <v>6748</v>
      </c>
      <c r="D14966" s="37" t="s">
        <v>5608</v>
      </c>
      <c r="E14966" s="37" t="s">
        <v>465</v>
      </c>
      <c r="F14966" s="41"/>
      <c r="G14966" s="27"/>
      <c r="H14966" s="27"/>
      <c r="I14966" s="27">
        <v>27323</v>
      </c>
      <c r="M14966" s="220">
        <f t="shared" si="233"/>
        <v>35782</v>
      </c>
    </row>
    <row r="14967" spans="1:13" x14ac:dyDescent="0.2">
      <c r="A14967" s="35" t="s">
        <v>6747</v>
      </c>
      <c r="B14967" s="1" t="s">
        <v>5574</v>
      </c>
      <c r="C14967" s="45" t="s">
        <v>972</v>
      </c>
      <c r="D14967" s="23" t="s">
        <v>5734</v>
      </c>
      <c r="E14967" s="23" t="s">
        <v>4141</v>
      </c>
      <c r="F14967" s="40">
        <v>0.3</v>
      </c>
      <c r="G14967" s="25">
        <v>41004</v>
      </c>
      <c r="H14967" s="25">
        <v>12301</v>
      </c>
      <c r="I14967" s="25"/>
      <c r="J14967" s="58" t="e">
        <f>HYPERLINK("#"&amp;"Insumos"&amp;"!A"&amp;MATCH($B14967,#REF!,0),"Ins "&amp;$B14967)</f>
        <v>#REF!</v>
      </c>
      <c r="M14967" s="220"/>
    </row>
    <row r="14968" spans="1:13" x14ac:dyDescent="0.2">
      <c r="A14968" s="35" t="s">
        <v>6747</v>
      </c>
      <c r="B14968" s="1" t="s">
        <v>263</v>
      </c>
      <c r="C14968" s="45" t="s">
        <v>696</v>
      </c>
      <c r="D14968" s="23" t="s">
        <v>5534</v>
      </c>
      <c r="E14968" s="23" t="s">
        <v>4140</v>
      </c>
      <c r="F14968" s="40">
        <v>2E-3</v>
      </c>
      <c r="G14968" s="25">
        <v>187426</v>
      </c>
      <c r="H14968" s="25">
        <v>375</v>
      </c>
      <c r="I14968" s="25"/>
      <c r="J14968" s="58" t="e">
        <f>HYPERLINK("#"&amp;"Insumos"&amp;"!A"&amp;MATCH($B14968,#REF!,0),"Ins "&amp;$B14968)</f>
        <v>#REF!</v>
      </c>
      <c r="M14968" s="220"/>
    </row>
    <row r="14969" spans="1:13" x14ac:dyDescent="0.2">
      <c r="A14969" s="35" t="s">
        <v>6747</v>
      </c>
      <c r="B14969" s="1" t="s">
        <v>770</v>
      </c>
      <c r="C14969" s="45" t="s">
        <v>9841</v>
      </c>
      <c r="D14969" s="23" t="s">
        <v>5534</v>
      </c>
      <c r="E14969" s="23" t="s">
        <v>4140</v>
      </c>
      <c r="F14969" s="40">
        <v>0.01</v>
      </c>
      <c r="G14969" s="25">
        <v>54356</v>
      </c>
      <c r="H14969" s="25">
        <v>544</v>
      </c>
      <c r="I14969" s="25"/>
      <c r="J14969" s="58" t="e">
        <f>HYPERLINK("#"&amp;"Insumos"&amp;"!A"&amp;MATCH($B14969,#REF!,0),"Ins "&amp;$B14969)</f>
        <v>#REF!</v>
      </c>
      <c r="M14969" s="220"/>
    </row>
    <row r="14970" spans="1:13" x14ac:dyDescent="0.2">
      <c r="A14970" s="35" t="s">
        <v>6747</v>
      </c>
      <c r="B14970" s="1" t="s">
        <v>5533</v>
      </c>
      <c r="C14970" s="45" t="s">
        <v>5892</v>
      </c>
      <c r="D14970" s="23" t="s">
        <v>977</v>
      </c>
      <c r="E14970" s="23" t="s">
        <v>4134</v>
      </c>
      <c r="F14970" s="40">
        <v>0.25</v>
      </c>
      <c r="G14970" s="25">
        <v>3623</v>
      </c>
      <c r="H14970" s="25">
        <v>906</v>
      </c>
      <c r="I14970" s="25"/>
      <c r="J14970" s="58" t="e">
        <f>HYPERLINK("#"&amp;"Insumos"&amp;"!A"&amp;MATCH($B14970,#REF!,0),"Ins "&amp;$B14970)</f>
        <v>#REF!</v>
      </c>
      <c r="M14970" s="220"/>
    </row>
    <row r="14971" spans="1:13" ht="25.5" x14ac:dyDescent="0.2">
      <c r="A14971" s="35" t="s">
        <v>6747</v>
      </c>
      <c r="B14971" s="1" t="s">
        <v>4559</v>
      </c>
      <c r="C14971" s="45" t="s">
        <v>9471</v>
      </c>
      <c r="D14971" s="23" t="s">
        <v>5751</v>
      </c>
      <c r="E14971" s="23" t="s">
        <v>4138</v>
      </c>
      <c r="F14971" s="40">
        <v>8.3333333333333329E-2</v>
      </c>
      <c r="G14971" s="25">
        <v>140296</v>
      </c>
      <c r="H14971" s="25">
        <v>11691</v>
      </c>
      <c r="I14971" s="25"/>
      <c r="J14971" s="58" t="e">
        <f>HYPERLINK("#"&amp;"Insumos"&amp;"!A"&amp;MATCH($B14971,#REF!,0),"Ins "&amp;$B14971)</f>
        <v>#REF!</v>
      </c>
      <c r="M14971" s="220"/>
    </row>
    <row r="14972" spans="1:13" x14ac:dyDescent="0.2">
      <c r="A14972" s="35" t="s">
        <v>6747</v>
      </c>
      <c r="B14972" s="34" t="s">
        <v>9470</v>
      </c>
      <c r="C14972" s="45" t="s">
        <v>9472</v>
      </c>
      <c r="D14972" s="23" t="s">
        <v>5751</v>
      </c>
      <c r="E14972" s="23" t="s">
        <v>9469</v>
      </c>
      <c r="F14972" s="40">
        <v>1.6666666666666666E-2</v>
      </c>
      <c r="G14972" s="25">
        <v>56238</v>
      </c>
      <c r="H14972" s="25">
        <v>937</v>
      </c>
      <c r="I14972" s="25"/>
      <c r="J14972" s="58" t="e">
        <f>HYPERLINK("#"&amp;"Insumos"&amp;"!A"&amp;MATCH($B14972,#REF!,0),"Ins "&amp;$B14972)</f>
        <v>#REF!</v>
      </c>
      <c r="M14972" s="220"/>
    </row>
    <row r="14973" spans="1:13" x14ac:dyDescent="0.2">
      <c r="A14973" s="35" t="s">
        <v>6747</v>
      </c>
      <c r="B14973" s="1" t="s">
        <v>5007</v>
      </c>
      <c r="C14973" s="45" t="s">
        <v>720</v>
      </c>
      <c r="D14973" s="23" t="s">
        <v>5751</v>
      </c>
      <c r="E14973" s="23" t="s">
        <v>4134</v>
      </c>
      <c r="F14973" s="40">
        <v>0.3</v>
      </c>
      <c r="G14973" s="25">
        <v>1897</v>
      </c>
      <c r="H14973" s="25">
        <v>569</v>
      </c>
      <c r="I14973" s="25"/>
      <c r="J14973" s="58" t="e">
        <f>HYPERLINK("#"&amp;"Insumos"&amp;"!A"&amp;MATCH($B14973,#REF!,0),"Ins "&amp;$B14973)</f>
        <v>#REF!</v>
      </c>
      <c r="M14973" s="220"/>
    </row>
    <row r="14974" spans="1:13" ht="51" x14ac:dyDescent="0.2">
      <c r="A14974" s="36" t="s">
        <v>7066</v>
      </c>
      <c r="B14974" s="26" t="s">
        <v>6816</v>
      </c>
      <c r="C14974" s="79" t="s">
        <v>7067</v>
      </c>
      <c r="D14974" s="37" t="s">
        <v>5608</v>
      </c>
      <c r="E14974" s="37" t="s">
        <v>465</v>
      </c>
      <c r="F14974" s="41"/>
      <c r="G14974" s="27"/>
      <c r="H14974" s="27"/>
      <c r="I14974" s="27">
        <v>87309</v>
      </c>
      <c r="M14974" s="220">
        <f t="shared" si="233"/>
        <v>114340</v>
      </c>
    </row>
    <row r="14975" spans="1:13" ht="63.75" x14ac:dyDescent="0.2">
      <c r="A14975" s="35" t="s">
        <v>7066</v>
      </c>
      <c r="B14975" s="1" t="s">
        <v>6847</v>
      </c>
      <c r="C14975" s="45" t="s">
        <v>6848</v>
      </c>
      <c r="D14975" s="23" t="s">
        <v>5751</v>
      </c>
      <c r="E14975" s="23" t="s">
        <v>465</v>
      </c>
      <c r="F14975" s="40">
        <v>1</v>
      </c>
      <c r="G14975" s="25">
        <v>18833</v>
      </c>
      <c r="H14975" s="25">
        <v>18833</v>
      </c>
      <c r="I14975" s="25"/>
      <c r="J14975" s="58" t="e">
        <f>HYPERLINK("#"&amp;"Insumos"&amp;"!A"&amp;MATCH($B14975,#REF!,0),"Ins "&amp;$B14975)</f>
        <v>#REF!</v>
      </c>
      <c r="M14975" s="220"/>
    </row>
    <row r="14976" spans="1:13" ht="38.25" x14ac:dyDescent="0.2">
      <c r="A14976" s="35" t="s">
        <v>7066</v>
      </c>
      <c r="B14976" s="1" t="s">
        <v>6849</v>
      </c>
      <c r="C14976" s="45" t="s">
        <v>6850</v>
      </c>
      <c r="D14976" s="23" t="s">
        <v>5751</v>
      </c>
      <c r="E14976" s="23" t="s">
        <v>465</v>
      </c>
      <c r="F14976" s="40">
        <v>1</v>
      </c>
      <c r="G14976" s="25">
        <v>68476</v>
      </c>
      <c r="H14976" s="25">
        <v>68476</v>
      </c>
      <c r="I14976" s="25"/>
      <c r="J14976" s="58" t="e">
        <f>HYPERLINK("#"&amp;"Insumos"&amp;"!A"&amp;MATCH($B14976,#REF!,0),"Ins "&amp;$B14976)</f>
        <v>#REF!</v>
      </c>
      <c r="M14976" s="220"/>
    </row>
    <row r="14977" spans="1:13" x14ac:dyDescent="0.2">
      <c r="A14977" s="36" t="s">
        <v>8425</v>
      </c>
      <c r="B14977" s="26" t="s">
        <v>6816</v>
      </c>
      <c r="C14977" s="79" t="s">
        <v>8426</v>
      </c>
      <c r="D14977" s="37" t="s">
        <v>5608</v>
      </c>
      <c r="E14977" s="37" t="s">
        <v>465</v>
      </c>
      <c r="F14977" s="41"/>
      <c r="G14977" s="27"/>
      <c r="H14977" s="27"/>
      <c r="I14977" s="27">
        <v>35273</v>
      </c>
      <c r="M14977" s="220">
        <f t="shared" si="233"/>
        <v>46194</v>
      </c>
    </row>
    <row r="14978" spans="1:13" x14ac:dyDescent="0.2">
      <c r="A14978" s="35" t="s">
        <v>8425</v>
      </c>
      <c r="B14978" s="1" t="s">
        <v>5574</v>
      </c>
      <c r="C14978" s="45" t="s">
        <v>972</v>
      </c>
      <c r="D14978" s="23" t="s">
        <v>5734</v>
      </c>
      <c r="E14978" s="23" t="s">
        <v>4141</v>
      </c>
      <c r="F14978" s="40">
        <v>0.37</v>
      </c>
      <c r="G14978" s="25">
        <v>41004</v>
      </c>
      <c r="H14978" s="25">
        <v>15171</v>
      </c>
      <c r="I14978" s="25"/>
      <c r="J14978" s="58" t="e">
        <f>HYPERLINK("#"&amp;"Insumos"&amp;"!A"&amp;MATCH($B14978,#REF!,0),"Ins "&amp;$B14978)</f>
        <v>#REF!</v>
      </c>
      <c r="M14978" s="220"/>
    </row>
    <row r="14979" spans="1:13" ht="25.5" x14ac:dyDescent="0.2">
      <c r="A14979" s="35" t="s">
        <v>8425</v>
      </c>
      <c r="B14979" s="1" t="s">
        <v>597</v>
      </c>
      <c r="C14979" s="45" t="s">
        <v>8738</v>
      </c>
      <c r="D14979" s="23" t="s">
        <v>5534</v>
      </c>
      <c r="E14979" s="23" t="s">
        <v>8737</v>
      </c>
      <c r="F14979" s="40">
        <v>0.2</v>
      </c>
      <c r="G14979" s="25">
        <v>17302</v>
      </c>
      <c r="H14979" s="25">
        <v>3460</v>
      </c>
      <c r="I14979" s="25"/>
      <c r="J14979" s="58" t="e">
        <f>HYPERLINK("#"&amp;"Insumos"&amp;"!A"&amp;MATCH($B14979,#REF!,0),"Ins "&amp;$B14979)</f>
        <v>#REF!</v>
      </c>
      <c r="M14979" s="220"/>
    </row>
    <row r="14980" spans="1:13" x14ac:dyDescent="0.2">
      <c r="A14980" s="35" t="s">
        <v>8425</v>
      </c>
      <c r="B14980" s="1" t="s">
        <v>5533</v>
      </c>
      <c r="C14980" s="45" t="s">
        <v>5892</v>
      </c>
      <c r="D14980" s="23" t="s">
        <v>977</v>
      </c>
      <c r="E14980" s="23" t="s">
        <v>4134</v>
      </c>
      <c r="F14980" s="40">
        <v>0.05</v>
      </c>
      <c r="G14980" s="25">
        <v>3623</v>
      </c>
      <c r="H14980" s="25">
        <v>181</v>
      </c>
      <c r="I14980" s="25"/>
      <c r="J14980" s="58" t="e">
        <f>HYPERLINK("#"&amp;"Insumos"&amp;"!A"&amp;MATCH($B14980,#REF!,0),"Ins "&amp;$B14980)</f>
        <v>#REF!</v>
      </c>
      <c r="M14980" s="220"/>
    </row>
    <row r="14981" spans="1:13" x14ac:dyDescent="0.2">
      <c r="A14981" s="35" t="s">
        <v>8425</v>
      </c>
      <c r="B14981" s="1" t="s">
        <v>5776</v>
      </c>
      <c r="C14981" s="45" t="s">
        <v>5777</v>
      </c>
      <c r="D14981" s="23" t="s">
        <v>5751</v>
      </c>
      <c r="E14981" s="23" t="s">
        <v>4138</v>
      </c>
      <c r="F14981" s="40">
        <v>0.15</v>
      </c>
      <c r="G14981" s="25">
        <v>109096</v>
      </c>
      <c r="H14981" s="25">
        <v>16364</v>
      </c>
      <c r="I14981" s="25"/>
      <c r="J14981" s="58" t="e">
        <f>HYPERLINK("#"&amp;"Insumos"&amp;"!A"&amp;MATCH($B14981,#REF!,0),"Ins "&amp;$B14981)</f>
        <v>#REF!</v>
      </c>
      <c r="M14981" s="220"/>
    </row>
    <row r="14982" spans="1:13" x14ac:dyDescent="0.2">
      <c r="A14982" s="35" t="s">
        <v>8425</v>
      </c>
      <c r="B14982" s="1" t="s">
        <v>5177</v>
      </c>
      <c r="C14982" s="45" t="s">
        <v>1208</v>
      </c>
      <c r="D14982" s="23" t="s">
        <v>5751</v>
      </c>
      <c r="E14982" s="23" t="s">
        <v>4134</v>
      </c>
      <c r="F14982" s="40">
        <v>0.02</v>
      </c>
      <c r="G14982" s="25">
        <v>4846</v>
      </c>
      <c r="H14982" s="25">
        <v>97</v>
      </c>
      <c r="I14982" s="25"/>
      <c r="J14982" s="58" t="e">
        <f>HYPERLINK("#"&amp;"Insumos"&amp;"!A"&amp;MATCH($B14982,#REF!,0),"Ins "&amp;$B14982)</f>
        <v>#REF!</v>
      </c>
      <c r="M14982" s="220"/>
    </row>
    <row r="14983" spans="1:13" ht="51" x14ac:dyDescent="0.2">
      <c r="A14983" s="36" t="s">
        <v>8427</v>
      </c>
      <c r="B14983" s="26" t="s">
        <v>6816</v>
      </c>
      <c r="C14983" s="79" t="s">
        <v>8428</v>
      </c>
      <c r="D14983" s="37" t="s">
        <v>5608</v>
      </c>
      <c r="E14983" s="37" t="s">
        <v>465</v>
      </c>
      <c r="F14983" s="41"/>
      <c r="G14983" s="27"/>
      <c r="H14983" s="27"/>
      <c r="I14983" s="27">
        <v>23379</v>
      </c>
      <c r="M14983" s="220">
        <f t="shared" ref="M14983:M15039" si="234">ROUND(I14983*(1+$L$2),0)</f>
        <v>30617</v>
      </c>
    </row>
    <row r="14984" spans="1:13" x14ac:dyDescent="0.2">
      <c r="A14984" s="35" t="s">
        <v>8427</v>
      </c>
      <c r="B14984" s="1" t="s">
        <v>5574</v>
      </c>
      <c r="C14984" s="45" t="s">
        <v>972</v>
      </c>
      <c r="D14984" s="23" t="s">
        <v>5734</v>
      </c>
      <c r="E14984" s="23" t="s">
        <v>4141</v>
      </c>
      <c r="F14984" s="40">
        <v>0.27</v>
      </c>
      <c r="G14984" s="25">
        <v>41004</v>
      </c>
      <c r="H14984" s="25">
        <v>11071</v>
      </c>
      <c r="I14984" s="25"/>
      <c r="J14984" s="58" t="e">
        <f>HYPERLINK("#"&amp;"Insumos"&amp;"!A"&amp;MATCH($B14984,#REF!,0),"Ins "&amp;$B14984)</f>
        <v>#REF!</v>
      </c>
      <c r="M14984" s="220"/>
    </row>
    <row r="14985" spans="1:13" ht="25.5" x14ac:dyDescent="0.2">
      <c r="A14985" s="35" t="s">
        <v>8427</v>
      </c>
      <c r="B14985" s="1" t="s">
        <v>597</v>
      </c>
      <c r="C14985" s="45" t="s">
        <v>8738</v>
      </c>
      <c r="D14985" s="23" t="s">
        <v>5534</v>
      </c>
      <c r="E14985" s="23" t="s">
        <v>8737</v>
      </c>
      <c r="F14985" s="40">
        <v>2.5000000000000001E-2</v>
      </c>
      <c r="G14985" s="25">
        <v>17302</v>
      </c>
      <c r="H14985" s="25">
        <v>433</v>
      </c>
      <c r="I14985" s="25"/>
      <c r="J14985" s="58" t="e">
        <f>HYPERLINK("#"&amp;"Insumos"&amp;"!A"&amp;MATCH($B14985,#REF!,0),"Ins "&amp;$B14985)</f>
        <v>#REF!</v>
      </c>
      <c r="M14985" s="220"/>
    </row>
    <row r="14986" spans="1:13" x14ac:dyDescent="0.2">
      <c r="A14986" s="35" t="s">
        <v>8427</v>
      </c>
      <c r="B14986" s="1" t="s">
        <v>263</v>
      </c>
      <c r="C14986" s="45" t="s">
        <v>696</v>
      </c>
      <c r="D14986" s="23" t="s">
        <v>5534</v>
      </c>
      <c r="E14986" s="23" t="s">
        <v>4140</v>
      </c>
      <c r="F14986" s="40">
        <v>1E-3</v>
      </c>
      <c r="G14986" s="25">
        <v>187426</v>
      </c>
      <c r="H14986" s="25">
        <v>187</v>
      </c>
      <c r="I14986" s="25"/>
      <c r="J14986" s="58" t="e">
        <f>HYPERLINK("#"&amp;"Insumos"&amp;"!A"&amp;MATCH($B14986,#REF!,0),"Ins "&amp;$B14986)</f>
        <v>#REF!</v>
      </c>
      <c r="M14986" s="220"/>
    </row>
    <row r="14987" spans="1:13" x14ac:dyDescent="0.2">
      <c r="A14987" s="35" t="s">
        <v>8427</v>
      </c>
      <c r="B14987" s="1" t="s">
        <v>5533</v>
      </c>
      <c r="C14987" s="45" t="s">
        <v>5892</v>
      </c>
      <c r="D14987" s="23" t="s">
        <v>977</v>
      </c>
      <c r="E14987" s="23" t="s">
        <v>4134</v>
      </c>
      <c r="F14987" s="40">
        <v>0.05</v>
      </c>
      <c r="G14987" s="25">
        <v>3623</v>
      </c>
      <c r="H14987" s="25">
        <v>181</v>
      </c>
      <c r="I14987" s="25"/>
      <c r="J14987" s="58" t="e">
        <f>HYPERLINK("#"&amp;"Insumos"&amp;"!A"&amp;MATCH($B14987,#REF!,0),"Ins "&amp;$B14987)</f>
        <v>#REF!</v>
      </c>
      <c r="M14987" s="220"/>
    </row>
    <row r="14988" spans="1:13" ht="25.5" x14ac:dyDescent="0.2">
      <c r="A14988" s="35" t="s">
        <v>8427</v>
      </c>
      <c r="B14988" s="1" t="s">
        <v>4565</v>
      </c>
      <c r="C14988" s="45" t="s">
        <v>8858</v>
      </c>
      <c r="D14988" s="23" t="s">
        <v>5751</v>
      </c>
      <c r="E14988" s="23" t="s">
        <v>4138</v>
      </c>
      <c r="F14988" s="40">
        <v>0.04</v>
      </c>
      <c r="G14988" s="25">
        <v>62296</v>
      </c>
      <c r="H14988" s="25">
        <v>2492</v>
      </c>
      <c r="I14988" s="25"/>
      <c r="J14988" s="58" t="e">
        <f>HYPERLINK("#"&amp;"Insumos"&amp;"!A"&amp;MATCH($B14988,#REF!,0),"Ins "&amp;$B14988)</f>
        <v>#REF!</v>
      </c>
      <c r="M14988" s="220"/>
    </row>
    <row r="14989" spans="1:13" ht="25.5" x14ac:dyDescent="0.2">
      <c r="A14989" s="35" t="s">
        <v>8427</v>
      </c>
      <c r="B14989" s="1" t="s">
        <v>4578</v>
      </c>
      <c r="C14989" s="45" t="s">
        <v>8875</v>
      </c>
      <c r="D14989" s="23" t="s">
        <v>5751</v>
      </c>
      <c r="E14989" s="23" t="s">
        <v>4138</v>
      </c>
      <c r="F14989" s="40">
        <v>0.08</v>
      </c>
      <c r="G14989" s="25">
        <v>109097</v>
      </c>
      <c r="H14989" s="25">
        <v>8728</v>
      </c>
      <c r="I14989" s="25"/>
      <c r="J14989" s="58" t="e">
        <f>HYPERLINK("#"&amp;"Insumos"&amp;"!A"&amp;MATCH($B14989,#REF!,0),"Ins "&amp;$B14989)</f>
        <v>#REF!</v>
      </c>
      <c r="M14989" s="220"/>
    </row>
    <row r="14990" spans="1:13" x14ac:dyDescent="0.2">
      <c r="A14990" s="35" t="s">
        <v>8427</v>
      </c>
      <c r="B14990" s="1" t="s">
        <v>5007</v>
      </c>
      <c r="C14990" s="45" t="s">
        <v>720</v>
      </c>
      <c r="D14990" s="23" t="s">
        <v>5751</v>
      </c>
      <c r="E14990" s="23" t="s">
        <v>4134</v>
      </c>
      <c r="F14990" s="40">
        <v>0.1</v>
      </c>
      <c r="G14990" s="25">
        <v>1897</v>
      </c>
      <c r="H14990" s="25">
        <v>190</v>
      </c>
      <c r="I14990" s="25"/>
      <c r="J14990" s="58" t="e">
        <f>HYPERLINK("#"&amp;"Insumos"&amp;"!A"&amp;MATCH($B14990,#REF!,0),"Ins "&amp;$B14990)</f>
        <v>#REF!</v>
      </c>
      <c r="M14990" s="220"/>
    </row>
    <row r="14991" spans="1:13" x14ac:dyDescent="0.2">
      <c r="A14991" s="35" t="s">
        <v>8427</v>
      </c>
      <c r="B14991" s="1" t="s">
        <v>5177</v>
      </c>
      <c r="C14991" s="45" t="s">
        <v>1208</v>
      </c>
      <c r="D14991" s="23" t="s">
        <v>5751</v>
      </c>
      <c r="E14991" s="23" t="s">
        <v>4134</v>
      </c>
      <c r="F14991" s="40">
        <v>0.02</v>
      </c>
      <c r="G14991" s="25">
        <v>4846</v>
      </c>
      <c r="H14991" s="25">
        <v>97</v>
      </c>
      <c r="I14991" s="25"/>
      <c r="J14991" s="58" t="e">
        <f>HYPERLINK("#"&amp;"Insumos"&amp;"!A"&amp;MATCH($B14991,#REF!,0),"Ins "&amp;$B14991)</f>
        <v>#REF!</v>
      </c>
      <c r="M14991" s="220"/>
    </row>
    <row r="14992" spans="1:13" ht="38.25" x14ac:dyDescent="0.2">
      <c r="A14992" s="36" t="s">
        <v>8429</v>
      </c>
      <c r="B14992" s="26" t="s">
        <v>6816</v>
      </c>
      <c r="C14992" s="79" t="s">
        <v>8430</v>
      </c>
      <c r="D14992" s="37" t="s">
        <v>5608</v>
      </c>
      <c r="E14992" s="37" t="s">
        <v>464</v>
      </c>
      <c r="F14992" s="41"/>
      <c r="G14992" s="27"/>
      <c r="H14992" s="27"/>
      <c r="I14992" s="27">
        <v>11891</v>
      </c>
      <c r="M14992" s="220">
        <f t="shared" si="234"/>
        <v>15572</v>
      </c>
    </row>
    <row r="14993" spans="1:13" x14ac:dyDescent="0.2">
      <c r="A14993" s="35" t="s">
        <v>8429</v>
      </c>
      <c r="B14993" s="1" t="s">
        <v>5574</v>
      </c>
      <c r="C14993" s="45" t="s">
        <v>972</v>
      </c>
      <c r="D14993" s="23" t="s">
        <v>5734</v>
      </c>
      <c r="E14993" s="23" t="s">
        <v>4141</v>
      </c>
      <c r="F14993" s="40">
        <v>0.15</v>
      </c>
      <c r="G14993" s="25">
        <v>41004</v>
      </c>
      <c r="H14993" s="25">
        <v>6151</v>
      </c>
      <c r="I14993" s="25"/>
      <c r="J14993" s="58" t="e">
        <f>HYPERLINK("#"&amp;"Insumos"&amp;"!A"&amp;MATCH($B14993,#REF!,0),"Ins "&amp;$B14993)</f>
        <v>#REF!</v>
      </c>
      <c r="M14993" s="220"/>
    </row>
    <row r="14994" spans="1:13" x14ac:dyDescent="0.2">
      <c r="A14994" s="35" t="s">
        <v>8429</v>
      </c>
      <c r="B14994" s="1" t="s">
        <v>263</v>
      </c>
      <c r="C14994" s="45" t="s">
        <v>696</v>
      </c>
      <c r="D14994" s="23" t="s">
        <v>5534</v>
      </c>
      <c r="E14994" s="23" t="s">
        <v>4140</v>
      </c>
      <c r="F14994" s="40">
        <v>1.6000000000000001E-3</v>
      </c>
      <c r="G14994" s="25">
        <v>187426</v>
      </c>
      <c r="H14994" s="25">
        <v>300</v>
      </c>
      <c r="I14994" s="25"/>
      <c r="J14994" s="58" t="e">
        <f>HYPERLINK("#"&amp;"Insumos"&amp;"!A"&amp;MATCH($B14994,#REF!,0),"Ins "&amp;$B14994)</f>
        <v>#REF!</v>
      </c>
      <c r="M14994" s="220"/>
    </row>
    <row r="14995" spans="1:13" x14ac:dyDescent="0.2">
      <c r="A14995" s="35" t="s">
        <v>8429</v>
      </c>
      <c r="B14995" s="1" t="s">
        <v>5533</v>
      </c>
      <c r="C14995" s="45" t="s">
        <v>5892</v>
      </c>
      <c r="D14995" s="23" t="s">
        <v>977</v>
      </c>
      <c r="E14995" s="23" t="s">
        <v>4134</v>
      </c>
      <c r="F14995" s="40">
        <v>0.25</v>
      </c>
      <c r="G14995" s="25">
        <v>3623</v>
      </c>
      <c r="H14995" s="25">
        <v>906</v>
      </c>
      <c r="I14995" s="25"/>
      <c r="J14995" s="58" t="e">
        <f>HYPERLINK("#"&amp;"Insumos"&amp;"!A"&amp;MATCH($B14995,#REF!,0),"Ins "&amp;$B14995)</f>
        <v>#REF!</v>
      </c>
      <c r="M14995" s="220"/>
    </row>
    <row r="14996" spans="1:13" x14ac:dyDescent="0.2">
      <c r="A14996" s="35" t="s">
        <v>8429</v>
      </c>
      <c r="B14996" s="1" t="s">
        <v>4560</v>
      </c>
      <c r="C14996" s="45" t="s">
        <v>8792</v>
      </c>
      <c r="D14996" s="23" t="s">
        <v>5751</v>
      </c>
      <c r="E14996" s="23" t="s">
        <v>4138</v>
      </c>
      <c r="F14996" s="40">
        <v>3.125E-2</v>
      </c>
      <c r="G14996" s="25">
        <v>126880</v>
      </c>
      <c r="H14996" s="25">
        <v>3965</v>
      </c>
      <c r="I14996" s="25"/>
      <c r="J14996" s="58" t="e">
        <f>HYPERLINK("#"&amp;"Insumos"&amp;"!A"&amp;MATCH($B14996,#REF!,0),"Ins "&amp;$B14996)</f>
        <v>#REF!</v>
      </c>
      <c r="M14996" s="220"/>
    </row>
    <row r="14997" spans="1:13" x14ac:dyDescent="0.2">
      <c r="A14997" s="35" t="s">
        <v>8429</v>
      </c>
      <c r="B14997" s="1" t="s">
        <v>5007</v>
      </c>
      <c r="C14997" s="45" t="s">
        <v>720</v>
      </c>
      <c r="D14997" s="23" t="s">
        <v>5751</v>
      </c>
      <c r="E14997" s="23" t="s">
        <v>4134</v>
      </c>
      <c r="F14997" s="40">
        <v>0.3</v>
      </c>
      <c r="G14997" s="25">
        <v>1897</v>
      </c>
      <c r="H14997" s="25">
        <v>569</v>
      </c>
      <c r="I14997" s="25"/>
      <c r="J14997" s="58" t="e">
        <f>HYPERLINK("#"&amp;"Insumos"&amp;"!A"&amp;MATCH($B14997,#REF!,0),"Ins "&amp;$B14997)</f>
        <v>#REF!</v>
      </c>
      <c r="M14997" s="220"/>
    </row>
    <row r="14998" spans="1:13" ht="51" x14ac:dyDescent="0.2">
      <c r="A14998" s="36" t="s">
        <v>8431</v>
      </c>
      <c r="B14998" s="26" t="s">
        <v>6816</v>
      </c>
      <c r="C14998" s="79" t="s">
        <v>8432</v>
      </c>
      <c r="D14998" s="37" t="s">
        <v>5608</v>
      </c>
      <c r="E14998" s="37" t="s">
        <v>465</v>
      </c>
      <c r="F14998" s="41"/>
      <c r="G14998" s="27"/>
      <c r="H14998" s="27"/>
      <c r="I14998" s="27">
        <v>28651</v>
      </c>
      <c r="M14998" s="220">
        <f t="shared" si="234"/>
        <v>37521</v>
      </c>
    </row>
    <row r="14999" spans="1:13" x14ac:dyDescent="0.2">
      <c r="A14999" s="35" t="s">
        <v>8431</v>
      </c>
      <c r="B14999" s="1" t="s">
        <v>5574</v>
      </c>
      <c r="C14999" s="45" t="s">
        <v>972</v>
      </c>
      <c r="D14999" s="23" t="s">
        <v>5734</v>
      </c>
      <c r="E14999" s="23" t="s">
        <v>4141</v>
      </c>
      <c r="F14999" s="40">
        <v>0.37</v>
      </c>
      <c r="G14999" s="25">
        <v>41004</v>
      </c>
      <c r="H14999" s="25">
        <v>15171</v>
      </c>
      <c r="I14999" s="25"/>
      <c r="J14999" s="58" t="e">
        <f>HYPERLINK("#"&amp;"Insumos"&amp;"!A"&amp;MATCH($B14999,#REF!,0),"Ins "&amp;$B14999)</f>
        <v>#REF!</v>
      </c>
      <c r="M14999" s="220"/>
    </row>
    <row r="15000" spans="1:13" ht="25.5" x14ac:dyDescent="0.2">
      <c r="A15000" s="35" t="s">
        <v>8431</v>
      </c>
      <c r="B15000" s="1" t="s">
        <v>597</v>
      </c>
      <c r="C15000" s="45" t="s">
        <v>8738</v>
      </c>
      <c r="D15000" s="23" t="s">
        <v>5534</v>
      </c>
      <c r="E15000" s="23" t="s">
        <v>8737</v>
      </c>
      <c r="F15000" s="40">
        <v>0.06</v>
      </c>
      <c r="G15000" s="25">
        <v>17302</v>
      </c>
      <c r="H15000" s="25">
        <v>1038</v>
      </c>
      <c r="I15000" s="25"/>
      <c r="J15000" s="58" t="e">
        <f>HYPERLINK("#"&amp;"Insumos"&amp;"!A"&amp;MATCH($B15000,#REF!,0),"Ins "&amp;$B15000)</f>
        <v>#REF!</v>
      </c>
      <c r="M15000" s="220"/>
    </row>
    <row r="15001" spans="1:13" x14ac:dyDescent="0.2">
      <c r="A15001" s="35" t="s">
        <v>8431</v>
      </c>
      <c r="B15001" s="1" t="s">
        <v>263</v>
      </c>
      <c r="C15001" s="45" t="s">
        <v>696</v>
      </c>
      <c r="D15001" s="23" t="s">
        <v>5534</v>
      </c>
      <c r="E15001" s="23" t="s">
        <v>4140</v>
      </c>
      <c r="F15001" s="40">
        <v>1E-3</v>
      </c>
      <c r="G15001" s="25">
        <v>187426</v>
      </c>
      <c r="H15001" s="25">
        <v>187</v>
      </c>
      <c r="I15001" s="25"/>
      <c r="J15001" s="58" t="e">
        <f>HYPERLINK("#"&amp;"Insumos"&amp;"!A"&amp;MATCH($B15001,#REF!,0),"Ins "&amp;$B15001)</f>
        <v>#REF!</v>
      </c>
      <c r="M15001" s="220"/>
    </row>
    <row r="15002" spans="1:13" x14ac:dyDescent="0.2">
      <c r="A15002" s="35" t="s">
        <v>8431</v>
      </c>
      <c r="B15002" s="1" t="s">
        <v>5533</v>
      </c>
      <c r="C15002" s="45" t="s">
        <v>5892</v>
      </c>
      <c r="D15002" s="23" t="s">
        <v>977</v>
      </c>
      <c r="E15002" s="23" t="s">
        <v>4134</v>
      </c>
      <c r="F15002" s="40">
        <v>0.05</v>
      </c>
      <c r="G15002" s="25">
        <v>3623</v>
      </c>
      <c r="H15002" s="25">
        <v>181</v>
      </c>
      <c r="I15002" s="25"/>
      <c r="J15002" s="58" t="e">
        <f>HYPERLINK("#"&amp;"Insumos"&amp;"!A"&amp;MATCH($B15002,#REF!,0),"Ins "&amp;$B15002)</f>
        <v>#REF!</v>
      </c>
      <c r="M15002" s="220"/>
    </row>
    <row r="15003" spans="1:13" ht="25.5" x14ac:dyDescent="0.2">
      <c r="A15003" s="35" t="s">
        <v>8431</v>
      </c>
      <c r="B15003" s="1" t="s">
        <v>4565</v>
      </c>
      <c r="C15003" s="45" t="s">
        <v>8858</v>
      </c>
      <c r="D15003" s="23" t="s">
        <v>5751</v>
      </c>
      <c r="E15003" s="23" t="s">
        <v>4138</v>
      </c>
      <c r="F15003" s="40">
        <v>0.04</v>
      </c>
      <c r="G15003" s="25">
        <v>62296</v>
      </c>
      <c r="H15003" s="25">
        <v>2492</v>
      </c>
      <c r="I15003" s="25"/>
      <c r="J15003" s="58" t="e">
        <f>HYPERLINK("#"&amp;"Insumos"&amp;"!A"&amp;MATCH($B15003,#REF!,0),"Ins "&amp;$B15003)</f>
        <v>#REF!</v>
      </c>
      <c r="M15003" s="220"/>
    </row>
    <row r="15004" spans="1:13" ht="25.5" x14ac:dyDescent="0.2">
      <c r="A15004" s="35" t="s">
        <v>8431</v>
      </c>
      <c r="B15004" s="1" t="s">
        <v>4578</v>
      </c>
      <c r="C15004" s="45" t="s">
        <v>8875</v>
      </c>
      <c r="D15004" s="23" t="s">
        <v>5751</v>
      </c>
      <c r="E15004" s="23" t="s">
        <v>4138</v>
      </c>
      <c r="F15004" s="40">
        <v>0.08</v>
      </c>
      <c r="G15004" s="25">
        <v>109097</v>
      </c>
      <c r="H15004" s="25">
        <v>8728</v>
      </c>
      <c r="I15004" s="25"/>
      <c r="J15004" s="58" t="e">
        <f>HYPERLINK("#"&amp;"Insumos"&amp;"!A"&amp;MATCH($B15004,#REF!,0),"Ins "&amp;$B15004)</f>
        <v>#REF!</v>
      </c>
      <c r="M15004" s="220"/>
    </row>
    <row r="15005" spans="1:13" x14ac:dyDescent="0.2">
      <c r="A15005" s="35" t="s">
        <v>8431</v>
      </c>
      <c r="B15005" s="1" t="s">
        <v>5007</v>
      </c>
      <c r="C15005" s="45" t="s">
        <v>720</v>
      </c>
      <c r="D15005" s="23" t="s">
        <v>5751</v>
      </c>
      <c r="E15005" s="23" t="s">
        <v>4134</v>
      </c>
      <c r="F15005" s="40">
        <v>0.45</v>
      </c>
      <c r="G15005" s="25">
        <v>1897</v>
      </c>
      <c r="H15005" s="25">
        <v>854</v>
      </c>
      <c r="I15005" s="25"/>
      <c r="J15005" s="58" t="e">
        <f>HYPERLINK("#"&amp;"Insumos"&amp;"!A"&amp;MATCH($B15005,#REF!,0),"Ins "&amp;$B15005)</f>
        <v>#REF!</v>
      </c>
      <c r="M15005" s="220"/>
    </row>
    <row r="15006" spans="1:13" ht="38.25" x14ac:dyDescent="0.2">
      <c r="A15006" s="36" t="s">
        <v>9291</v>
      </c>
      <c r="B15006" s="26" t="s">
        <v>6816</v>
      </c>
      <c r="C15006" s="79" t="s">
        <v>9292</v>
      </c>
      <c r="D15006" s="37" t="s">
        <v>5608</v>
      </c>
      <c r="E15006" s="37" t="s">
        <v>465</v>
      </c>
      <c r="F15006" s="41"/>
      <c r="G15006" s="27"/>
      <c r="H15006" s="27"/>
      <c r="I15006" s="27">
        <v>31858</v>
      </c>
      <c r="M15006" s="220">
        <f t="shared" si="234"/>
        <v>41721</v>
      </c>
    </row>
    <row r="15007" spans="1:13" x14ac:dyDescent="0.2">
      <c r="A15007" s="35" t="s">
        <v>9291</v>
      </c>
      <c r="B15007" s="1" t="s">
        <v>5574</v>
      </c>
      <c r="C15007" s="45" t="s">
        <v>972</v>
      </c>
      <c r="D15007" s="23" t="s">
        <v>5734</v>
      </c>
      <c r="E15007" s="23" t="s">
        <v>4141</v>
      </c>
      <c r="F15007" s="40">
        <v>0.39</v>
      </c>
      <c r="G15007" s="25">
        <v>41004</v>
      </c>
      <c r="H15007" s="25">
        <v>15992</v>
      </c>
      <c r="I15007" s="25"/>
      <c r="J15007" s="58" t="e">
        <f>HYPERLINK("#"&amp;"Insumos"&amp;"!A"&amp;MATCH($B15007,#REF!,0),"Ins "&amp;$B15007)</f>
        <v>#REF!</v>
      </c>
      <c r="M15007" s="220"/>
    </row>
    <row r="15008" spans="1:13" ht="25.5" x14ac:dyDescent="0.2">
      <c r="A15008" s="35" t="s">
        <v>9291</v>
      </c>
      <c r="B15008" s="1" t="s">
        <v>597</v>
      </c>
      <c r="C15008" s="45" t="s">
        <v>8738</v>
      </c>
      <c r="D15008" s="23" t="s">
        <v>5534</v>
      </c>
      <c r="E15008" s="23" t="s">
        <v>8737</v>
      </c>
      <c r="F15008" s="40">
        <v>0.1</v>
      </c>
      <c r="G15008" s="25">
        <v>17302</v>
      </c>
      <c r="H15008" s="25">
        <v>1730</v>
      </c>
      <c r="I15008" s="25"/>
      <c r="J15008" s="58" t="e">
        <f>HYPERLINK("#"&amp;"Insumos"&amp;"!A"&amp;MATCH($B15008,#REF!,0),"Ins "&amp;$B15008)</f>
        <v>#REF!</v>
      </c>
      <c r="M15008" s="220"/>
    </row>
    <row r="15009" spans="1:13" x14ac:dyDescent="0.2">
      <c r="A15009" s="35" t="s">
        <v>9291</v>
      </c>
      <c r="B15009" s="1" t="s">
        <v>263</v>
      </c>
      <c r="C15009" s="45" t="s">
        <v>696</v>
      </c>
      <c r="D15009" s="23" t="s">
        <v>5534</v>
      </c>
      <c r="E15009" s="23" t="s">
        <v>4140</v>
      </c>
      <c r="F15009" s="40">
        <v>2E-3</v>
      </c>
      <c r="G15009" s="25">
        <v>187426</v>
      </c>
      <c r="H15009" s="25">
        <v>375</v>
      </c>
      <c r="I15009" s="25"/>
      <c r="J15009" s="58" t="e">
        <f>HYPERLINK("#"&amp;"Insumos"&amp;"!A"&amp;MATCH($B15009,#REF!,0),"Ins "&amp;$B15009)</f>
        <v>#REF!</v>
      </c>
      <c r="M15009" s="220"/>
    </row>
    <row r="15010" spans="1:13" x14ac:dyDescent="0.2">
      <c r="A15010" s="35" t="s">
        <v>9291</v>
      </c>
      <c r="B15010" s="1" t="s">
        <v>5533</v>
      </c>
      <c r="C15010" s="45" t="s">
        <v>5892</v>
      </c>
      <c r="D15010" s="23" t="s">
        <v>977</v>
      </c>
      <c r="E15010" s="23" t="s">
        <v>4134</v>
      </c>
      <c r="F15010" s="40">
        <v>0.05</v>
      </c>
      <c r="G15010" s="25">
        <v>3623</v>
      </c>
      <c r="H15010" s="25">
        <v>181</v>
      </c>
      <c r="I15010" s="25"/>
      <c r="J15010" s="58" t="e">
        <f>HYPERLINK("#"&amp;"Insumos"&amp;"!A"&amp;MATCH($B15010,#REF!,0),"Ins "&amp;$B15010)</f>
        <v>#REF!</v>
      </c>
      <c r="M15010" s="220"/>
    </row>
    <row r="15011" spans="1:13" x14ac:dyDescent="0.2">
      <c r="A15011" s="35" t="s">
        <v>9291</v>
      </c>
      <c r="B15011" s="1" t="s">
        <v>4560</v>
      </c>
      <c r="C15011" s="45" t="s">
        <v>8792</v>
      </c>
      <c r="D15011" s="23" t="s">
        <v>5751</v>
      </c>
      <c r="E15011" s="23" t="s">
        <v>4138</v>
      </c>
      <c r="F15011" s="40">
        <v>0.1</v>
      </c>
      <c r="G15011" s="25">
        <v>126880</v>
      </c>
      <c r="H15011" s="25">
        <v>12688</v>
      </c>
      <c r="I15011" s="25"/>
      <c r="J15011" s="58" t="e">
        <f>HYPERLINK("#"&amp;"Insumos"&amp;"!A"&amp;MATCH($B15011,#REF!,0),"Ins "&amp;$B15011)</f>
        <v>#REF!</v>
      </c>
      <c r="M15011" s="220"/>
    </row>
    <row r="15012" spans="1:13" x14ac:dyDescent="0.2">
      <c r="A15012" s="35" t="s">
        <v>9291</v>
      </c>
      <c r="B15012" s="1" t="s">
        <v>5007</v>
      </c>
      <c r="C15012" s="45" t="s">
        <v>720</v>
      </c>
      <c r="D15012" s="23" t="s">
        <v>5751</v>
      </c>
      <c r="E15012" s="23" t="s">
        <v>4134</v>
      </c>
      <c r="F15012" s="40">
        <v>0.47</v>
      </c>
      <c r="G15012" s="25">
        <v>1897</v>
      </c>
      <c r="H15012" s="25">
        <v>892</v>
      </c>
      <c r="I15012" s="25"/>
      <c r="J15012" s="58" t="e">
        <f>HYPERLINK("#"&amp;"Insumos"&amp;"!A"&amp;MATCH($B15012,#REF!,0),"Ins "&amp;$B15012)</f>
        <v>#REF!</v>
      </c>
      <c r="M15012" s="220"/>
    </row>
    <row r="15013" spans="1:13" ht="63.75" x14ac:dyDescent="0.2">
      <c r="A15013" s="36" t="s">
        <v>9501</v>
      </c>
      <c r="B15013" s="26" t="s">
        <v>6816</v>
      </c>
      <c r="C15013" s="79" t="s">
        <v>2000</v>
      </c>
      <c r="D15013" s="37" t="s">
        <v>5608</v>
      </c>
      <c r="E15013" s="37" t="s">
        <v>464</v>
      </c>
      <c r="F15013" s="41"/>
      <c r="G15013" s="27"/>
      <c r="H15013" s="27"/>
      <c r="I15013" s="27">
        <v>16719</v>
      </c>
      <c r="M15013" s="220">
        <f t="shared" si="234"/>
        <v>21895</v>
      </c>
    </row>
    <row r="15014" spans="1:13" x14ac:dyDescent="0.2">
      <c r="A15014" s="35" t="s">
        <v>9501</v>
      </c>
      <c r="B15014" s="1" t="s">
        <v>5574</v>
      </c>
      <c r="C15014" s="45" t="s">
        <v>972</v>
      </c>
      <c r="D15014" s="23" t="s">
        <v>5734</v>
      </c>
      <c r="E15014" s="23" t="s">
        <v>4141</v>
      </c>
      <c r="F15014" s="40">
        <v>0.2</v>
      </c>
      <c r="G15014" s="25">
        <v>41004</v>
      </c>
      <c r="H15014" s="25">
        <v>8201</v>
      </c>
      <c r="I15014" s="25"/>
      <c r="J15014" s="58" t="e">
        <f>HYPERLINK("#"&amp;"Insumos"&amp;"!A"&amp;MATCH($B15014,#REF!,0),"Ins "&amp;$B15014)</f>
        <v>#REF!</v>
      </c>
      <c r="M15014" s="220"/>
    </row>
    <row r="15015" spans="1:13" ht="25.5" x14ac:dyDescent="0.2">
      <c r="A15015" s="35" t="s">
        <v>9501</v>
      </c>
      <c r="B15015" s="1" t="s">
        <v>597</v>
      </c>
      <c r="C15015" s="45" t="s">
        <v>8738</v>
      </c>
      <c r="D15015" s="23" t="s">
        <v>5534</v>
      </c>
      <c r="E15015" s="23" t="s">
        <v>8737</v>
      </c>
      <c r="F15015" s="40">
        <v>0.06</v>
      </c>
      <c r="G15015" s="25">
        <v>17302</v>
      </c>
      <c r="H15015" s="25">
        <v>1038</v>
      </c>
      <c r="I15015" s="25"/>
      <c r="J15015" s="58" t="e">
        <f>HYPERLINK("#"&amp;"Insumos"&amp;"!A"&amp;MATCH($B15015,#REF!,0),"Ins "&amp;$B15015)</f>
        <v>#REF!</v>
      </c>
      <c r="M15015" s="220"/>
    </row>
    <row r="15016" spans="1:13" x14ac:dyDescent="0.2">
      <c r="A15016" s="35" t="s">
        <v>9501</v>
      </c>
      <c r="B15016" s="1" t="s">
        <v>263</v>
      </c>
      <c r="C15016" s="45" t="s">
        <v>696</v>
      </c>
      <c r="D15016" s="23" t="s">
        <v>5534</v>
      </c>
      <c r="E15016" s="23" t="s">
        <v>4140</v>
      </c>
      <c r="F15016" s="40">
        <v>1.1999999999999999E-3</v>
      </c>
      <c r="G15016" s="25">
        <v>187426</v>
      </c>
      <c r="H15016" s="25">
        <v>225</v>
      </c>
      <c r="I15016" s="25"/>
      <c r="J15016" s="58" t="e">
        <f>HYPERLINK("#"&amp;"Insumos"&amp;"!A"&amp;MATCH($B15016,#REF!,0),"Ins "&amp;$B15016)</f>
        <v>#REF!</v>
      </c>
      <c r="M15016" s="220"/>
    </row>
    <row r="15017" spans="1:13" x14ac:dyDescent="0.2">
      <c r="A15017" s="35" t="s">
        <v>9501</v>
      </c>
      <c r="B15017" s="1" t="s">
        <v>5533</v>
      </c>
      <c r="C15017" s="45" t="s">
        <v>5892</v>
      </c>
      <c r="D15017" s="23" t="s">
        <v>977</v>
      </c>
      <c r="E15017" s="23" t="s">
        <v>4134</v>
      </c>
      <c r="F15017" s="40">
        <v>0.03</v>
      </c>
      <c r="G15017" s="25">
        <v>3623</v>
      </c>
      <c r="H15017" s="25">
        <v>109</v>
      </c>
      <c r="I15017" s="25"/>
      <c r="J15017" s="58" t="e">
        <f>HYPERLINK("#"&amp;"Insumos"&amp;"!A"&amp;MATCH($B15017,#REF!,0),"Ins "&amp;$B15017)</f>
        <v>#REF!</v>
      </c>
      <c r="M15017" s="220"/>
    </row>
    <row r="15018" spans="1:13" ht="25.5" x14ac:dyDescent="0.2">
      <c r="A15018" s="35" t="s">
        <v>9501</v>
      </c>
      <c r="B15018" s="1" t="s">
        <v>4565</v>
      </c>
      <c r="C15018" s="45" t="s">
        <v>8858</v>
      </c>
      <c r="D15018" s="23" t="s">
        <v>5751</v>
      </c>
      <c r="E15018" s="23" t="s">
        <v>4138</v>
      </c>
      <c r="F15018" s="40">
        <v>0.02</v>
      </c>
      <c r="G15018" s="25">
        <v>62296</v>
      </c>
      <c r="H15018" s="25">
        <v>1246</v>
      </c>
      <c r="I15018" s="25"/>
      <c r="J15018" s="58" t="e">
        <f>HYPERLINK("#"&amp;"Insumos"&amp;"!A"&amp;MATCH($B15018,#REF!,0),"Ins "&amp;$B15018)</f>
        <v>#REF!</v>
      </c>
      <c r="M15018" s="220"/>
    </row>
    <row r="15019" spans="1:13" ht="25.5" x14ac:dyDescent="0.2">
      <c r="A15019" s="35" t="s">
        <v>9501</v>
      </c>
      <c r="B15019" s="1" t="s">
        <v>4566</v>
      </c>
      <c r="C15019" s="45" t="s">
        <v>8859</v>
      </c>
      <c r="D15019" s="23" t="s">
        <v>5751</v>
      </c>
      <c r="E15019" s="23" t="s">
        <v>4138</v>
      </c>
      <c r="F15019" s="40">
        <v>0.04</v>
      </c>
      <c r="G15019" s="25">
        <v>124696</v>
      </c>
      <c r="H15019" s="25">
        <v>4988</v>
      </c>
      <c r="I15019" s="25"/>
      <c r="J15019" s="58" t="e">
        <f>HYPERLINK("#"&amp;"Insumos"&amp;"!A"&amp;MATCH($B15019,#REF!,0),"Ins "&amp;$B15019)</f>
        <v>#REF!</v>
      </c>
      <c r="M15019" s="220"/>
    </row>
    <row r="15020" spans="1:13" x14ac:dyDescent="0.2">
      <c r="A15020" s="35" t="s">
        <v>9501</v>
      </c>
      <c r="B15020" s="1" t="s">
        <v>5007</v>
      </c>
      <c r="C15020" s="45" t="s">
        <v>720</v>
      </c>
      <c r="D15020" s="23" t="s">
        <v>5751</v>
      </c>
      <c r="E15020" s="23" t="s">
        <v>4134</v>
      </c>
      <c r="F15020" s="40">
        <v>0.45</v>
      </c>
      <c r="G15020" s="25">
        <v>1897</v>
      </c>
      <c r="H15020" s="25">
        <v>854</v>
      </c>
      <c r="I15020" s="25"/>
      <c r="J15020" s="58" t="e">
        <f>HYPERLINK("#"&amp;"Insumos"&amp;"!A"&amp;MATCH($B15020,#REF!,0),"Ins "&amp;$B15020)</f>
        <v>#REF!</v>
      </c>
      <c r="M15020" s="220"/>
    </row>
    <row r="15021" spans="1:13" x14ac:dyDescent="0.2">
      <c r="A15021" s="35" t="s">
        <v>9501</v>
      </c>
      <c r="B15021" s="1" t="s">
        <v>5177</v>
      </c>
      <c r="C15021" s="45" t="s">
        <v>1208</v>
      </c>
      <c r="D15021" s="23" t="s">
        <v>5751</v>
      </c>
      <c r="E15021" s="23" t="s">
        <v>4134</v>
      </c>
      <c r="F15021" s="40">
        <v>1.2E-2</v>
      </c>
      <c r="G15021" s="25">
        <v>4846</v>
      </c>
      <c r="H15021" s="25">
        <v>58</v>
      </c>
      <c r="I15021" s="25"/>
      <c r="J15021" s="58" t="e">
        <f>HYPERLINK("#"&amp;"Insumos"&amp;"!A"&amp;MATCH($B15021,#REF!,0),"Ins "&amp;$B15021)</f>
        <v>#REF!</v>
      </c>
      <c r="M15021" s="220"/>
    </row>
    <row r="15022" spans="1:13" ht="38.25" x14ac:dyDescent="0.2">
      <c r="A15022" s="36" t="s">
        <v>9517</v>
      </c>
      <c r="B15022" s="26" t="s">
        <v>6816</v>
      </c>
      <c r="C15022" s="79" t="s">
        <v>10869</v>
      </c>
      <c r="D15022" s="37" t="s">
        <v>5608</v>
      </c>
      <c r="E15022" s="37" t="s">
        <v>465</v>
      </c>
      <c r="F15022" s="41"/>
      <c r="G15022" s="27"/>
      <c r="H15022" s="27"/>
      <c r="I15022" s="27">
        <v>22379</v>
      </c>
      <c r="M15022" s="220">
        <f t="shared" si="234"/>
        <v>29308</v>
      </c>
    </row>
    <row r="15023" spans="1:13" x14ac:dyDescent="0.2">
      <c r="A15023" s="35" t="s">
        <v>9517</v>
      </c>
      <c r="B15023" s="1" t="s">
        <v>5574</v>
      </c>
      <c r="C15023" s="45" t="s">
        <v>972</v>
      </c>
      <c r="D15023" s="23" t="s">
        <v>5734</v>
      </c>
      <c r="E15023" s="23" t="s">
        <v>4141</v>
      </c>
      <c r="F15023" s="40">
        <v>0.37</v>
      </c>
      <c r="G15023" s="25">
        <v>41004</v>
      </c>
      <c r="H15023" s="25">
        <v>15171</v>
      </c>
      <c r="I15023" s="25"/>
      <c r="J15023" s="58" t="e">
        <f>HYPERLINK("#"&amp;"Insumos"&amp;"!A"&amp;MATCH($B15023,#REF!,0),"Ins "&amp;$B15023)</f>
        <v>#REF!</v>
      </c>
      <c r="M15023" s="220"/>
    </row>
    <row r="15024" spans="1:13" ht="25.5" x14ac:dyDescent="0.2">
      <c r="A15024" s="35" t="s">
        <v>9517</v>
      </c>
      <c r="B15024" s="1" t="s">
        <v>597</v>
      </c>
      <c r="C15024" s="45" t="s">
        <v>8738</v>
      </c>
      <c r="D15024" s="23" t="s">
        <v>5534</v>
      </c>
      <c r="E15024" s="23" t="s">
        <v>8737</v>
      </c>
      <c r="F15024" s="40">
        <v>0.06</v>
      </c>
      <c r="G15024" s="25">
        <v>17302</v>
      </c>
      <c r="H15024" s="25">
        <v>1038</v>
      </c>
      <c r="I15024" s="25"/>
      <c r="J15024" s="58" t="e">
        <f>HYPERLINK("#"&amp;"Insumos"&amp;"!A"&amp;MATCH($B15024,#REF!,0),"Ins "&amp;$B15024)</f>
        <v>#REF!</v>
      </c>
      <c r="M15024" s="220"/>
    </row>
    <row r="15025" spans="1:13" x14ac:dyDescent="0.2">
      <c r="A15025" s="35" t="s">
        <v>9517</v>
      </c>
      <c r="B15025" s="1" t="s">
        <v>263</v>
      </c>
      <c r="C15025" s="45" t="s">
        <v>696</v>
      </c>
      <c r="D15025" s="23" t="s">
        <v>5534</v>
      </c>
      <c r="E15025" s="23" t="s">
        <v>4140</v>
      </c>
      <c r="F15025" s="40">
        <v>1E-3</v>
      </c>
      <c r="G15025" s="25">
        <v>187426</v>
      </c>
      <c r="H15025" s="25">
        <v>187</v>
      </c>
      <c r="I15025" s="25"/>
      <c r="J15025" s="58" t="e">
        <f>HYPERLINK("#"&amp;"Insumos"&amp;"!A"&amp;MATCH($B15025,#REF!,0),"Ins "&amp;$B15025)</f>
        <v>#REF!</v>
      </c>
      <c r="M15025" s="220"/>
    </row>
    <row r="15026" spans="1:13" x14ac:dyDescent="0.2">
      <c r="A15026" s="35" t="s">
        <v>9517</v>
      </c>
      <c r="B15026" s="1" t="s">
        <v>5533</v>
      </c>
      <c r="C15026" s="45" t="s">
        <v>5892</v>
      </c>
      <c r="D15026" s="23" t="s">
        <v>977</v>
      </c>
      <c r="E15026" s="23" t="s">
        <v>4134</v>
      </c>
      <c r="F15026" s="40">
        <v>0.05</v>
      </c>
      <c r="G15026" s="25">
        <v>3623</v>
      </c>
      <c r="H15026" s="25">
        <v>181</v>
      </c>
      <c r="I15026" s="25"/>
      <c r="J15026" s="58" t="e">
        <f>HYPERLINK("#"&amp;"Insumos"&amp;"!A"&amp;MATCH($B15026,#REF!,0),"Ins "&amp;$B15026)</f>
        <v>#REF!</v>
      </c>
      <c r="M15026" s="220"/>
    </row>
    <row r="15027" spans="1:13" ht="25.5" x14ac:dyDescent="0.2">
      <c r="A15027" s="35" t="s">
        <v>9517</v>
      </c>
      <c r="B15027" s="1" t="s">
        <v>4565</v>
      </c>
      <c r="C15027" s="45" t="s">
        <v>8858</v>
      </c>
      <c r="D15027" s="23" t="s">
        <v>5751</v>
      </c>
      <c r="E15027" s="23" t="s">
        <v>4138</v>
      </c>
      <c r="F15027" s="40">
        <v>0.05</v>
      </c>
      <c r="G15027" s="25">
        <v>62296</v>
      </c>
      <c r="H15027" s="25">
        <v>3115</v>
      </c>
      <c r="I15027" s="25"/>
      <c r="J15027" s="58" t="e">
        <f>HYPERLINK("#"&amp;"Insumos"&amp;"!A"&amp;MATCH($B15027,#REF!,0),"Ins "&amp;$B15027)</f>
        <v>#REF!</v>
      </c>
      <c r="M15027" s="220"/>
    </row>
    <row r="15028" spans="1:13" x14ac:dyDescent="0.2">
      <c r="A15028" s="35" t="s">
        <v>9517</v>
      </c>
      <c r="B15028" s="34" t="s">
        <v>4562</v>
      </c>
      <c r="C15028" s="45" t="s">
        <v>8856</v>
      </c>
      <c r="D15028" s="23" t="s">
        <v>5751</v>
      </c>
      <c r="E15028" s="23" t="s">
        <v>4138</v>
      </c>
      <c r="F15028" s="40">
        <v>0.1</v>
      </c>
      <c r="G15028" s="25">
        <v>25896</v>
      </c>
      <c r="H15028" s="25">
        <v>2590</v>
      </c>
      <c r="I15028" s="25"/>
      <c r="J15028" s="58" t="e">
        <f>HYPERLINK("#"&amp;"Insumos"&amp;"!A"&amp;MATCH($B15028,#REF!,0),"Ins "&amp;$B15028)</f>
        <v>#REF!</v>
      </c>
      <c r="M15028" s="220"/>
    </row>
    <row r="15029" spans="1:13" x14ac:dyDescent="0.2">
      <c r="A15029" s="35" t="s">
        <v>9517</v>
      </c>
      <c r="B15029" s="1" t="s">
        <v>5177</v>
      </c>
      <c r="C15029" s="45" t="s">
        <v>1208</v>
      </c>
      <c r="D15029" s="23" t="s">
        <v>5751</v>
      </c>
      <c r="E15029" s="23" t="s">
        <v>4134</v>
      </c>
      <c r="F15029" s="40">
        <v>0.02</v>
      </c>
      <c r="G15029" s="25">
        <v>4846</v>
      </c>
      <c r="H15029" s="25">
        <v>97</v>
      </c>
      <c r="I15029" s="25"/>
      <c r="J15029" s="58" t="e">
        <f>HYPERLINK("#"&amp;"Insumos"&amp;"!A"&amp;MATCH($B15029,#REF!,0),"Ins "&amp;$B15029)</f>
        <v>#REF!</v>
      </c>
      <c r="M15029" s="220"/>
    </row>
    <row r="15030" spans="1:13" ht="38.25" x14ac:dyDescent="0.2">
      <c r="A15030" s="36" t="s">
        <v>10106</v>
      </c>
      <c r="B15030" s="26" t="s">
        <v>6816</v>
      </c>
      <c r="C15030" s="79" t="s">
        <v>10108</v>
      </c>
      <c r="D15030" s="37" t="s">
        <v>5608</v>
      </c>
      <c r="E15030" s="37" t="s">
        <v>465</v>
      </c>
      <c r="F15030" s="41"/>
      <c r="G15030" s="27"/>
      <c r="H15030" s="27"/>
      <c r="I15030" s="27">
        <v>29810</v>
      </c>
      <c r="M15030" s="220">
        <f t="shared" si="234"/>
        <v>39039</v>
      </c>
    </row>
    <row r="15031" spans="1:13" x14ac:dyDescent="0.2">
      <c r="A15031" s="35" t="s">
        <v>10106</v>
      </c>
      <c r="B15031" s="1" t="s">
        <v>5574</v>
      </c>
      <c r="C15031" s="45" t="s">
        <v>972</v>
      </c>
      <c r="D15031" s="23" t="s">
        <v>5734</v>
      </c>
      <c r="E15031" s="23" t="s">
        <v>4141</v>
      </c>
      <c r="F15031" s="40">
        <v>0.37</v>
      </c>
      <c r="G15031" s="25">
        <v>41004</v>
      </c>
      <c r="H15031" s="25">
        <v>15171</v>
      </c>
      <c r="I15031" s="25"/>
      <c r="J15031" s="58" t="e">
        <f>HYPERLINK("#"&amp;"Insumos"&amp;"!A"&amp;MATCH($B15031,#REF!,0),"Ins "&amp;$B15031)</f>
        <v>#REF!</v>
      </c>
      <c r="M15031" s="220"/>
    </row>
    <row r="15032" spans="1:13" x14ac:dyDescent="0.2">
      <c r="A15032" s="35" t="s">
        <v>10106</v>
      </c>
      <c r="B15032" s="1" t="s">
        <v>263</v>
      </c>
      <c r="C15032" s="45" t="s">
        <v>696</v>
      </c>
      <c r="D15032" s="23" t="s">
        <v>5534</v>
      </c>
      <c r="E15032" s="23" t="s">
        <v>4140</v>
      </c>
      <c r="F15032" s="40">
        <v>1.8E-3</v>
      </c>
      <c r="G15032" s="25">
        <v>187426</v>
      </c>
      <c r="H15032" s="25">
        <v>337</v>
      </c>
      <c r="I15032" s="25"/>
      <c r="J15032" s="58" t="e">
        <f>HYPERLINK("#"&amp;"Insumos"&amp;"!A"&amp;MATCH($B15032,#REF!,0),"Ins "&amp;$B15032)</f>
        <v>#REF!</v>
      </c>
      <c r="M15032" s="220"/>
    </row>
    <row r="15033" spans="1:13" x14ac:dyDescent="0.2">
      <c r="A15033" s="35" t="s">
        <v>10106</v>
      </c>
      <c r="B15033" s="1" t="s">
        <v>5533</v>
      </c>
      <c r="C15033" s="45" t="s">
        <v>5892</v>
      </c>
      <c r="D15033" s="23" t="s">
        <v>977</v>
      </c>
      <c r="E15033" s="23" t="s">
        <v>4134</v>
      </c>
      <c r="F15033" s="40">
        <v>0.05</v>
      </c>
      <c r="G15033" s="25">
        <v>3623</v>
      </c>
      <c r="H15033" s="25">
        <v>181</v>
      </c>
      <c r="I15033" s="25"/>
      <c r="J15033" s="58" t="e">
        <f>HYPERLINK("#"&amp;"Insumos"&amp;"!A"&amp;MATCH($B15033,#REF!,0),"Ins "&amp;$B15033)</f>
        <v>#REF!</v>
      </c>
      <c r="M15033" s="220"/>
    </row>
    <row r="15034" spans="1:13" x14ac:dyDescent="0.2">
      <c r="A15034" s="35" t="s">
        <v>10106</v>
      </c>
      <c r="B15034" s="1" t="s">
        <v>4561</v>
      </c>
      <c r="C15034" s="45" t="s">
        <v>1428</v>
      </c>
      <c r="D15034" s="23" t="s">
        <v>5751</v>
      </c>
      <c r="E15034" s="23" t="s">
        <v>4138</v>
      </c>
      <c r="F15034" s="40">
        <v>0.05</v>
      </c>
      <c r="G15034" s="25">
        <v>39000</v>
      </c>
      <c r="H15034" s="25">
        <v>1950</v>
      </c>
      <c r="I15034" s="25"/>
      <c r="J15034" s="58" t="e">
        <f>HYPERLINK("#"&amp;"Insumos"&amp;"!A"&amp;MATCH($B15034,#REF!,0),"Ins "&amp;$B15034)</f>
        <v>#REF!</v>
      </c>
      <c r="M15034" s="220"/>
    </row>
    <row r="15035" spans="1:13" ht="25.5" x14ac:dyDescent="0.2">
      <c r="A15035" s="35" t="s">
        <v>10106</v>
      </c>
      <c r="B15035" s="1" t="s">
        <v>4565</v>
      </c>
      <c r="C15035" s="45" t="s">
        <v>8858</v>
      </c>
      <c r="D15035" s="23" t="s">
        <v>5751</v>
      </c>
      <c r="E15035" s="23" t="s">
        <v>4138</v>
      </c>
      <c r="F15035" s="40">
        <v>0.04</v>
      </c>
      <c r="G15035" s="25">
        <v>62296</v>
      </c>
      <c r="H15035" s="25">
        <v>2492</v>
      </c>
      <c r="I15035" s="25"/>
      <c r="J15035" s="58" t="e">
        <f>HYPERLINK("#"&amp;"Insumos"&amp;"!A"&amp;MATCH($B15035,#REF!,0),"Ins "&amp;$B15035)</f>
        <v>#REF!</v>
      </c>
      <c r="M15035" s="220"/>
    </row>
    <row r="15036" spans="1:13" x14ac:dyDescent="0.2">
      <c r="A15036" s="35" t="s">
        <v>10106</v>
      </c>
      <c r="B15036" s="34" t="s">
        <v>10066</v>
      </c>
      <c r="C15036" s="45" t="s">
        <v>10107</v>
      </c>
      <c r="D15036" s="23" t="s">
        <v>5751</v>
      </c>
      <c r="E15036" s="23" t="s">
        <v>9092</v>
      </c>
      <c r="F15036" s="40">
        <v>0.08</v>
      </c>
      <c r="G15036" s="25">
        <v>109096</v>
      </c>
      <c r="H15036" s="25">
        <v>8728</v>
      </c>
      <c r="I15036" s="25"/>
      <c r="J15036" s="58" t="e">
        <f>HYPERLINK("#"&amp;"Insumos"&amp;"!A"&amp;MATCH($B15036,#REF!,0),"Ins "&amp;$B15036)</f>
        <v>#REF!</v>
      </c>
      <c r="M15036" s="220"/>
    </row>
    <row r="15037" spans="1:13" x14ac:dyDescent="0.2">
      <c r="A15037" s="35" t="s">
        <v>10106</v>
      </c>
      <c r="B15037" s="1" t="s">
        <v>5007</v>
      </c>
      <c r="C15037" s="45" t="s">
        <v>720</v>
      </c>
      <c r="D15037" s="23" t="s">
        <v>5751</v>
      </c>
      <c r="E15037" s="23" t="s">
        <v>4134</v>
      </c>
      <c r="F15037" s="40">
        <v>0.45</v>
      </c>
      <c r="G15037" s="25">
        <v>1897</v>
      </c>
      <c r="H15037" s="25">
        <v>854</v>
      </c>
      <c r="I15037" s="25"/>
      <c r="J15037" s="58" t="e">
        <f>HYPERLINK("#"&amp;"Insumos"&amp;"!A"&amp;MATCH($B15037,#REF!,0),"Ins "&amp;$B15037)</f>
        <v>#REF!</v>
      </c>
      <c r="M15037" s="220"/>
    </row>
    <row r="15038" spans="1:13" x14ac:dyDescent="0.2">
      <c r="A15038" s="35" t="s">
        <v>10106</v>
      </c>
      <c r="B15038" s="1" t="s">
        <v>5177</v>
      </c>
      <c r="C15038" s="45" t="s">
        <v>1208</v>
      </c>
      <c r="D15038" s="23" t="s">
        <v>5751</v>
      </c>
      <c r="E15038" s="23" t="s">
        <v>4134</v>
      </c>
      <c r="F15038" s="40">
        <v>0.02</v>
      </c>
      <c r="G15038" s="25">
        <v>4846</v>
      </c>
      <c r="H15038" s="25">
        <v>97</v>
      </c>
      <c r="I15038" s="25"/>
      <c r="J15038" s="58" t="e">
        <f>HYPERLINK("#"&amp;"Insumos"&amp;"!A"&amp;MATCH($B15038,#REF!,0),"Ins "&amp;$B15038)</f>
        <v>#REF!</v>
      </c>
      <c r="M15038" s="220"/>
    </row>
    <row r="15039" spans="1:13" ht="76.5" x14ac:dyDescent="0.2">
      <c r="A15039" s="36" t="s">
        <v>11412</v>
      </c>
      <c r="B15039" s="26" t="s">
        <v>6816</v>
      </c>
      <c r="C15039" s="79" t="s">
        <v>11413</v>
      </c>
      <c r="D15039" s="37" t="s">
        <v>5608</v>
      </c>
      <c r="E15039" s="37" t="s">
        <v>465</v>
      </c>
      <c r="F15039" s="41"/>
      <c r="G15039" s="27"/>
      <c r="H15039" s="27"/>
      <c r="I15039" s="27">
        <v>48803</v>
      </c>
      <c r="M15039" s="220">
        <f t="shared" si="234"/>
        <v>63912</v>
      </c>
    </row>
    <row r="15040" spans="1:13" x14ac:dyDescent="0.2">
      <c r="A15040" s="35" t="s">
        <v>11412</v>
      </c>
      <c r="B15040" s="1" t="s">
        <v>5574</v>
      </c>
      <c r="C15040" s="45" t="s">
        <v>972</v>
      </c>
      <c r="D15040" s="23" t="s">
        <v>5734</v>
      </c>
      <c r="E15040" s="23" t="s">
        <v>4141</v>
      </c>
      <c r="F15040" s="40">
        <v>0.39</v>
      </c>
      <c r="G15040" s="25">
        <v>41004</v>
      </c>
      <c r="H15040" s="25">
        <v>15992</v>
      </c>
      <c r="I15040" s="25"/>
      <c r="J15040" s="58" t="e">
        <f>HYPERLINK("#"&amp;"Insumos"&amp;"!A"&amp;MATCH($B15040,#REF!,0),"Ins "&amp;$B15040)</f>
        <v>#REF!</v>
      </c>
      <c r="M15040" s="220"/>
    </row>
    <row r="15041" spans="1:13" x14ac:dyDescent="0.2">
      <c r="A15041" s="35" t="s">
        <v>11412</v>
      </c>
      <c r="B15041" s="1" t="s">
        <v>263</v>
      </c>
      <c r="C15041" s="45" t="s">
        <v>696</v>
      </c>
      <c r="D15041" s="23" t="s">
        <v>5534</v>
      </c>
      <c r="E15041" s="23" t="s">
        <v>4140</v>
      </c>
      <c r="F15041" s="40">
        <v>1.8E-3</v>
      </c>
      <c r="G15041" s="25">
        <v>187426</v>
      </c>
      <c r="H15041" s="25">
        <v>337</v>
      </c>
      <c r="I15041" s="25"/>
      <c r="J15041" s="58" t="e">
        <f>HYPERLINK("#"&amp;"Insumos"&amp;"!A"&amp;MATCH($B15041,#REF!,0),"Ins "&amp;$B15041)</f>
        <v>#REF!</v>
      </c>
      <c r="M15041" s="220"/>
    </row>
    <row r="15042" spans="1:13" x14ac:dyDescent="0.2">
      <c r="A15042" s="35" t="s">
        <v>11412</v>
      </c>
      <c r="B15042" s="1" t="s">
        <v>5533</v>
      </c>
      <c r="C15042" s="45" t="s">
        <v>5892</v>
      </c>
      <c r="D15042" s="23" t="s">
        <v>977</v>
      </c>
      <c r="E15042" s="23" t="s">
        <v>4134</v>
      </c>
      <c r="F15042" s="40">
        <v>0.05</v>
      </c>
      <c r="G15042" s="25">
        <v>3623</v>
      </c>
      <c r="H15042" s="25">
        <v>181</v>
      </c>
      <c r="I15042" s="25"/>
      <c r="J15042" s="58" t="e">
        <f>HYPERLINK("#"&amp;"Insumos"&amp;"!A"&amp;MATCH($B15042,#REF!,0),"Ins "&amp;$B15042)</f>
        <v>#REF!</v>
      </c>
      <c r="M15042" s="220"/>
    </row>
    <row r="15043" spans="1:13" ht="25.5" x14ac:dyDescent="0.2">
      <c r="A15043" s="35" t="s">
        <v>11412</v>
      </c>
      <c r="B15043" s="34" t="s">
        <v>11211</v>
      </c>
      <c r="C15043" s="45" t="s">
        <v>11414</v>
      </c>
      <c r="D15043" s="23" t="s">
        <v>5751</v>
      </c>
      <c r="E15043" s="23" t="s">
        <v>9092</v>
      </c>
      <c r="F15043" s="40">
        <v>3.3333333333333333E-2</v>
      </c>
      <c r="G15043" s="25">
        <v>343200</v>
      </c>
      <c r="H15043" s="25">
        <v>11440</v>
      </c>
      <c r="I15043" s="25"/>
      <c r="J15043" s="58" t="e">
        <f>HYPERLINK("#"&amp;"Insumos"&amp;"!A"&amp;MATCH($B15043,#REF!,0),"Ins "&amp;$B15043)</f>
        <v>#REF!</v>
      </c>
      <c r="M15043" s="220"/>
    </row>
    <row r="15044" spans="1:13" ht="25.5" x14ac:dyDescent="0.2">
      <c r="A15044" s="35" t="s">
        <v>11412</v>
      </c>
      <c r="B15044" s="34" t="s">
        <v>11212</v>
      </c>
      <c r="C15044" s="45" t="s">
        <v>11415</v>
      </c>
      <c r="D15044" s="23" t="s">
        <v>5751</v>
      </c>
      <c r="E15044" s="23" t="s">
        <v>9092</v>
      </c>
      <c r="F15044" s="40">
        <v>3.3333333333333333E-2</v>
      </c>
      <c r="G15044" s="25">
        <v>452400</v>
      </c>
      <c r="H15044" s="25">
        <v>15080</v>
      </c>
      <c r="I15044" s="25"/>
      <c r="J15044" s="58" t="e">
        <f>HYPERLINK("#"&amp;"Insumos"&amp;"!A"&amp;MATCH($B15044,#REF!,0),"Ins "&amp;$B15044)</f>
        <v>#REF!</v>
      </c>
      <c r="M15044" s="220"/>
    </row>
    <row r="15045" spans="1:13" x14ac:dyDescent="0.2">
      <c r="A15045" s="35" t="s">
        <v>11412</v>
      </c>
      <c r="B15045" s="34" t="s">
        <v>6207</v>
      </c>
      <c r="C15045" s="45" t="s">
        <v>6208</v>
      </c>
      <c r="D15045" s="23" t="s">
        <v>5751</v>
      </c>
      <c r="E15045" s="23" t="s">
        <v>4138</v>
      </c>
      <c r="F15045" s="40">
        <v>3.3333333333333333E-2</v>
      </c>
      <c r="G15045" s="25">
        <v>75817</v>
      </c>
      <c r="H15045" s="25">
        <v>2527</v>
      </c>
      <c r="I15045" s="25"/>
      <c r="J15045" s="58" t="e">
        <f>HYPERLINK("#"&amp;"Insumos"&amp;"!A"&amp;MATCH($B15045,#REF!,0),"Ins "&amp;$B15045)</f>
        <v>#REF!</v>
      </c>
      <c r="M15045" s="220"/>
    </row>
    <row r="15046" spans="1:13" ht="25.5" x14ac:dyDescent="0.2">
      <c r="A15046" s="35" t="s">
        <v>11412</v>
      </c>
      <c r="B15046" s="34" t="s">
        <v>8793</v>
      </c>
      <c r="C15046" s="45" t="s">
        <v>8794</v>
      </c>
      <c r="D15046" s="23" t="s">
        <v>5534</v>
      </c>
      <c r="E15046" s="23" t="s">
        <v>8737</v>
      </c>
      <c r="F15046" s="40">
        <v>0.1</v>
      </c>
      <c r="G15046" s="25">
        <v>31485</v>
      </c>
      <c r="H15046" s="25">
        <v>3149</v>
      </c>
      <c r="I15046" s="25"/>
      <c r="J15046" s="58" t="e">
        <f>HYPERLINK("#"&amp;"Insumos"&amp;"!A"&amp;MATCH($B15046,#REF!,0),"Ins "&amp;$B15046)</f>
        <v>#REF!</v>
      </c>
      <c r="M15046" s="220"/>
    </row>
    <row r="15047" spans="1:13" x14ac:dyDescent="0.2">
      <c r="A15047" s="35" t="s">
        <v>11412</v>
      </c>
      <c r="B15047" s="1" t="s">
        <v>5177</v>
      </c>
      <c r="C15047" s="45" t="s">
        <v>1208</v>
      </c>
      <c r="D15047" s="23" t="s">
        <v>5751</v>
      </c>
      <c r="E15047" s="23" t="s">
        <v>4134</v>
      </c>
      <c r="F15047" s="40">
        <v>0.02</v>
      </c>
      <c r="G15047" s="25">
        <v>4846</v>
      </c>
      <c r="H15047" s="25">
        <v>97</v>
      </c>
      <c r="I15047" s="25"/>
      <c r="J15047" s="58" t="e">
        <f>HYPERLINK("#"&amp;"Insumos"&amp;"!A"&amp;MATCH($B15047,#REF!,0),"Ins "&amp;$B15047)</f>
        <v>#REF!</v>
      </c>
      <c r="M15047" s="220"/>
    </row>
    <row r="15048" spans="1:13" ht="25.5" x14ac:dyDescent="0.2">
      <c r="A15048" s="36" t="s">
        <v>12321</v>
      </c>
      <c r="B15048" s="26" t="s">
        <v>6816</v>
      </c>
      <c r="C15048" s="79" t="s">
        <v>12323</v>
      </c>
      <c r="D15048" s="37" t="s">
        <v>5608</v>
      </c>
      <c r="E15048" s="37" t="s">
        <v>465</v>
      </c>
      <c r="F15048" s="41"/>
      <c r="G15048" s="27"/>
      <c r="H15048" s="27"/>
      <c r="I15048" s="27">
        <v>13881</v>
      </c>
      <c r="M15048" s="220">
        <f t="shared" ref="M15048:M15106" si="235">ROUND(I15048*(1+$L$2),0)</f>
        <v>18179</v>
      </c>
    </row>
    <row r="15049" spans="1:13" x14ac:dyDescent="0.2">
      <c r="A15049" s="35" t="s">
        <v>12321</v>
      </c>
      <c r="B15049" s="1" t="s">
        <v>5574</v>
      </c>
      <c r="C15049" s="45" t="s">
        <v>972</v>
      </c>
      <c r="D15049" s="23" t="s">
        <v>5734</v>
      </c>
      <c r="E15049" s="23" t="s">
        <v>4141</v>
      </c>
      <c r="F15049" s="40">
        <v>0.18</v>
      </c>
      <c r="G15049" s="25">
        <v>41004</v>
      </c>
      <c r="H15049" s="25">
        <v>7381</v>
      </c>
      <c r="I15049" s="25"/>
      <c r="J15049" s="58" t="e">
        <f>HYPERLINK("#"&amp;"Insumos"&amp;"!A"&amp;MATCH($B15049,#REF!,0),"Ins "&amp;$B15049)</f>
        <v>#REF!</v>
      </c>
      <c r="M15049" s="220"/>
    </row>
    <row r="15050" spans="1:13" x14ac:dyDescent="0.2">
      <c r="A15050" s="35" t="s">
        <v>12321</v>
      </c>
      <c r="B15050" s="1" t="s">
        <v>263</v>
      </c>
      <c r="C15050" s="45" t="s">
        <v>696</v>
      </c>
      <c r="D15050" s="23" t="s">
        <v>5534</v>
      </c>
      <c r="E15050" s="23" t="s">
        <v>4140</v>
      </c>
      <c r="F15050" s="40">
        <v>1.8E-3</v>
      </c>
      <c r="G15050" s="25">
        <v>187426</v>
      </c>
      <c r="H15050" s="25">
        <v>337</v>
      </c>
      <c r="I15050" s="25"/>
      <c r="J15050" s="58" t="e">
        <f>HYPERLINK("#"&amp;"Insumos"&amp;"!A"&amp;MATCH($B15050,#REF!,0),"Ins "&amp;$B15050)</f>
        <v>#REF!</v>
      </c>
      <c r="M15050" s="220"/>
    </row>
    <row r="15051" spans="1:13" x14ac:dyDescent="0.2">
      <c r="A15051" s="35" t="s">
        <v>12321</v>
      </c>
      <c r="B15051" s="1" t="s">
        <v>5533</v>
      </c>
      <c r="C15051" s="45" t="s">
        <v>5892</v>
      </c>
      <c r="D15051" s="23" t="s">
        <v>977</v>
      </c>
      <c r="E15051" s="23" t="s">
        <v>4134</v>
      </c>
      <c r="F15051" s="40">
        <v>0.05</v>
      </c>
      <c r="G15051" s="25">
        <v>3623</v>
      </c>
      <c r="H15051" s="25">
        <v>181</v>
      </c>
      <c r="I15051" s="25"/>
      <c r="J15051" s="58" t="e">
        <f>HYPERLINK("#"&amp;"Insumos"&amp;"!A"&amp;MATCH($B15051,#REF!,0),"Ins "&amp;$B15051)</f>
        <v>#REF!</v>
      </c>
      <c r="M15051" s="220"/>
    </row>
    <row r="15052" spans="1:13" ht="25.5" x14ac:dyDescent="0.2">
      <c r="A15052" s="35" t="s">
        <v>12321</v>
      </c>
      <c r="B15052" s="1" t="s">
        <v>597</v>
      </c>
      <c r="C15052" s="45" t="s">
        <v>8738</v>
      </c>
      <c r="D15052" s="23" t="s">
        <v>5534</v>
      </c>
      <c r="E15052" s="23" t="s">
        <v>8737</v>
      </c>
      <c r="F15052" s="40">
        <v>0.02</v>
      </c>
      <c r="G15052" s="25">
        <v>17302</v>
      </c>
      <c r="H15052" s="25">
        <v>346</v>
      </c>
      <c r="I15052" s="25"/>
      <c r="J15052" s="58" t="e">
        <f>HYPERLINK("#"&amp;"Insumos"&amp;"!A"&amp;MATCH($B15052,#REF!,0),"Ins "&amp;$B15052)</f>
        <v>#REF!</v>
      </c>
      <c r="M15052" s="220"/>
    </row>
    <row r="15053" spans="1:13" x14ac:dyDescent="0.2">
      <c r="A15053" s="35" t="s">
        <v>12321</v>
      </c>
      <c r="B15053" s="34" t="s">
        <v>4595</v>
      </c>
      <c r="C15053" s="45" t="s">
        <v>2270</v>
      </c>
      <c r="D15053" s="23" t="s">
        <v>5751</v>
      </c>
      <c r="E15053" s="23" t="s">
        <v>4138</v>
      </c>
      <c r="F15053" s="40">
        <v>0.04</v>
      </c>
      <c r="G15053" s="25">
        <v>72120</v>
      </c>
      <c r="H15053" s="25">
        <v>2885</v>
      </c>
      <c r="I15053" s="25"/>
      <c r="J15053" s="58" t="e">
        <f>HYPERLINK("#"&amp;"Insumos"&amp;"!A"&amp;MATCH($B15053,#REF!,0),"Ins "&amp;$B15053)</f>
        <v>#REF!</v>
      </c>
      <c r="M15053" s="220"/>
    </row>
    <row r="15054" spans="1:13" x14ac:dyDescent="0.2">
      <c r="A15054" s="35" t="s">
        <v>12321</v>
      </c>
      <c r="B15054" s="34" t="s">
        <v>12293</v>
      </c>
      <c r="C15054" s="45" t="s">
        <v>12324</v>
      </c>
      <c r="D15054" s="23" t="s">
        <v>5751</v>
      </c>
      <c r="E15054" s="23" t="s">
        <v>4134</v>
      </c>
      <c r="F15054" s="40">
        <v>0.04</v>
      </c>
      <c r="G15054" s="25">
        <v>62400</v>
      </c>
      <c r="H15054" s="25">
        <v>2496</v>
      </c>
      <c r="I15054" s="25"/>
      <c r="J15054" s="58" t="e">
        <f>HYPERLINK("#"&amp;"Insumos"&amp;"!A"&amp;MATCH($B15054,#REF!,0),"Ins "&amp;$B15054)</f>
        <v>#REF!</v>
      </c>
      <c r="K15054" s="34"/>
      <c r="M15054" s="220"/>
    </row>
    <row r="15055" spans="1:13" x14ac:dyDescent="0.2">
      <c r="A15055" s="35" t="s">
        <v>12321</v>
      </c>
      <c r="B15055" s="34" t="s">
        <v>12292</v>
      </c>
      <c r="C15055" s="45" t="s">
        <v>12322</v>
      </c>
      <c r="D15055" s="23" t="s">
        <v>5751</v>
      </c>
      <c r="E15055" s="23" t="s">
        <v>4134</v>
      </c>
      <c r="F15055" s="40">
        <v>0.05</v>
      </c>
      <c r="G15055" s="25">
        <v>5096</v>
      </c>
      <c r="H15055" s="25">
        <v>255</v>
      </c>
      <c r="I15055" s="25"/>
      <c r="J15055" s="58" t="e">
        <f>HYPERLINK("#"&amp;"Insumos"&amp;"!A"&amp;MATCH($B15055,#REF!,0),"Ins "&amp;$B15055)</f>
        <v>#REF!</v>
      </c>
      <c r="M15055" s="220"/>
    </row>
    <row r="15056" spans="1:13" ht="63.75" x14ac:dyDescent="0.2">
      <c r="A15056" s="36" t="s">
        <v>12344</v>
      </c>
      <c r="B15056" s="26" t="s">
        <v>6816</v>
      </c>
      <c r="C15056" s="79" t="s">
        <v>12345</v>
      </c>
      <c r="D15056" s="37" t="s">
        <v>5608</v>
      </c>
      <c r="E15056" s="37" t="s">
        <v>465</v>
      </c>
      <c r="F15056" s="41"/>
      <c r="G15056" s="27"/>
      <c r="H15056" s="27"/>
      <c r="I15056" s="27">
        <v>51293</v>
      </c>
      <c r="M15056" s="220">
        <f t="shared" si="235"/>
        <v>67173</v>
      </c>
    </row>
    <row r="15057" spans="1:13" x14ac:dyDescent="0.2">
      <c r="A15057" s="35" t="s">
        <v>12344</v>
      </c>
      <c r="B15057" s="1" t="s">
        <v>216</v>
      </c>
      <c r="C15057" s="45" t="s">
        <v>1017</v>
      </c>
      <c r="D15057" s="23" t="s">
        <v>5734</v>
      </c>
      <c r="E15057" s="23" t="s">
        <v>4141</v>
      </c>
      <c r="F15057" s="40">
        <v>0.5</v>
      </c>
      <c r="G15057" s="25">
        <v>57752</v>
      </c>
      <c r="H15057" s="25">
        <v>28876</v>
      </c>
      <c r="I15057" s="25"/>
      <c r="J15057" s="58" t="e">
        <f>HYPERLINK("#"&amp;"Insumos"&amp;"!A"&amp;MATCH($B15057,#REF!,0),"Ins "&amp;$B15057)</f>
        <v>#REF!</v>
      </c>
      <c r="M15057" s="220"/>
    </row>
    <row r="15058" spans="1:13" ht="25.5" x14ac:dyDescent="0.2">
      <c r="A15058" s="35" t="s">
        <v>12344</v>
      </c>
      <c r="B15058" s="1" t="s">
        <v>597</v>
      </c>
      <c r="C15058" s="45" t="s">
        <v>8738</v>
      </c>
      <c r="D15058" s="23" t="s">
        <v>5534</v>
      </c>
      <c r="E15058" s="23" t="s">
        <v>8737</v>
      </c>
      <c r="F15058" s="40">
        <v>0.03</v>
      </c>
      <c r="G15058" s="25">
        <v>17302</v>
      </c>
      <c r="H15058" s="25">
        <v>519</v>
      </c>
      <c r="I15058" s="25"/>
      <c r="J15058" s="58" t="e">
        <f>HYPERLINK("#"&amp;"Insumos"&amp;"!A"&amp;MATCH($B15058,#REF!,0),"Ins "&amp;$B15058)</f>
        <v>#REF!</v>
      </c>
      <c r="M15058" s="220"/>
    </row>
    <row r="15059" spans="1:13" x14ac:dyDescent="0.2">
      <c r="A15059" s="35" t="s">
        <v>12344</v>
      </c>
      <c r="B15059" s="1" t="s">
        <v>8874</v>
      </c>
      <c r="C15059" s="45" t="s">
        <v>8948</v>
      </c>
      <c r="D15059" s="23" t="s">
        <v>5534</v>
      </c>
      <c r="E15059" s="23" t="s">
        <v>4141</v>
      </c>
      <c r="F15059" s="40">
        <v>0.32</v>
      </c>
      <c r="G15059" s="25">
        <v>8130</v>
      </c>
      <c r="H15059" s="25">
        <v>2602</v>
      </c>
      <c r="I15059" s="25"/>
      <c r="J15059" s="58" t="e">
        <f>HYPERLINK("#"&amp;"Insumos"&amp;"!A"&amp;MATCH($B15059,#REF!,0),"Ins "&amp;$B15059)</f>
        <v>#REF!</v>
      </c>
      <c r="M15059" s="220"/>
    </row>
    <row r="15060" spans="1:13" x14ac:dyDescent="0.2">
      <c r="A15060" s="35" t="s">
        <v>12344</v>
      </c>
      <c r="B15060" s="34" t="s">
        <v>5533</v>
      </c>
      <c r="C15060" s="45" t="s">
        <v>5892</v>
      </c>
      <c r="D15060" s="23" t="s">
        <v>977</v>
      </c>
      <c r="E15060" s="23" t="s">
        <v>4134</v>
      </c>
      <c r="F15060" s="40">
        <v>0.1</v>
      </c>
      <c r="G15060" s="25">
        <v>3623</v>
      </c>
      <c r="H15060" s="25">
        <v>362</v>
      </c>
      <c r="I15060" s="25"/>
      <c r="J15060" s="58" t="e">
        <f>HYPERLINK("#"&amp;"Insumos"&amp;"!A"&amp;MATCH($B15060,#REF!,0),"Ins "&amp;$B15060)</f>
        <v>#REF!</v>
      </c>
      <c r="M15060" s="220"/>
    </row>
    <row r="15061" spans="1:13" x14ac:dyDescent="0.2">
      <c r="A15061" s="35" t="s">
        <v>12344</v>
      </c>
      <c r="B15061" s="34" t="s">
        <v>4560</v>
      </c>
      <c r="C15061" s="45" t="s">
        <v>8792</v>
      </c>
      <c r="D15061" s="23" t="s">
        <v>5751</v>
      </c>
      <c r="E15061" s="23" t="s">
        <v>4138</v>
      </c>
      <c r="F15061" s="40">
        <v>0.1</v>
      </c>
      <c r="G15061" s="25">
        <v>126880</v>
      </c>
      <c r="H15061" s="25">
        <v>12688</v>
      </c>
      <c r="I15061" s="25"/>
      <c r="J15061" s="58" t="e">
        <f>HYPERLINK("#"&amp;"Insumos"&amp;"!A"&amp;MATCH($B15061,#REF!,0),"Ins "&amp;$B15061)</f>
        <v>#REF!</v>
      </c>
      <c r="M15061" s="220"/>
    </row>
    <row r="15062" spans="1:13" x14ac:dyDescent="0.2">
      <c r="A15062" s="35" t="s">
        <v>12344</v>
      </c>
      <c r="B15062" s="34" t="s">
        <v>9467</v>
      </c>
      <c r="C15062" s="45" t="s">
        <v>9468</v>
      </c>
      <c r="D15062" s="23" t="s">
        <v>5751</v>
      </c>
      <c r="E15062" s="23" t="s">
        <v>9469</v>
      </c>
      <c r="F15062" s="40">
        <v>7.0000000000000007E-2</v>
      </c>
      <c r="G15062" s="25">
        <v>51896</v>
      </c>
      <c r="H15062" s="25">
        <v>3633</v>
      </c>
      <c r="I15062" s="25"/>
      <c r="J15062" s="58" t="e">
        <f>HYPERLINK("#"&amp;"Insumos"&amp;"!A"&amp;MATCH($B15062,#REF!,0),"Ins "&amp;$B15062)</f>
        <v>#REF!</v>
      </c>
      <c r="M15062" s="220"/>
    </row>
    <row r="15063" spans="1:13" x14ac:dyDescent="0.2">
      <c r="A15063" s="35" t="s">
        <v>12344</v>
      </c>
      <c r="B15063" s="34" t="s">
        <v>5007</v>
      </c>
      <c r="C15063" s="45" t="s">
        <v>720</v>
      </c>
      <c r="D15063" s="23" t="s">
        <v>5751</v>
      </c>
      <c r="E15063" s="23" t="s">
        <v>4134</v>
      </c>
      <c r="F15063" s="40">
        <v>0.1</v>
      </c>
      <c r="G15063" s="25">
        <v>1897</v>
      </c>
      <c r="H15063" s="25">
        <v>190</v>
      </c>
      <c r="I15063" s="25"/>
      <c r="J15063" s="58" t="e">
        <f>HYPERLINK("#"&amp;"Insumos"&amp;"!A"&amp;MATCH($B15063,#REF!,0),"Ins "&amp;$B15063)</f>
        <v>#REF!</v>
      </c>
      <c r="M15063" s="220"/>
    </row>
    <row r="15064" spans="1:13" x14ac:dyDescent="0.2">
      <c r="A15064" s="35" t="s">
        <v>12344</v>
      </c>
      <c r="B15064" s="1" t="s">
        <v>5177</v>
      </c>
      <c r="C15064" s="45" t="s">
        <v>1208</v>
      </c>
      <c r="D15064" s="23" t="s">
        <v>5751</v>
      </c>
      <c r="E15064" s="23" t="s">
        <v>4134</v>
      </c>
      <c r="F15064" s="40">
        <v>0.5</v>
      </c>
      <c r="G15064" s="25">
        <v>4846</v>
      </c>
      <c r="H15064" s="25">
        <v>2423</v>
      </c>
      <c r="I15064" s="25"/>
      <c r="J15064" s="58" t="e">
        <f>HYPERLINK("#"&amp;"Insumos"&amp;"!A"&amp;MATCH($B15064,#REF!,0),"Ins "&amp;$B15064)</f>
        <v>#REF!</v>
      </c>
      <c r="M15064" s="220"/>
    </row>
    <row r="15065" spans="1:13" ht="51" x14ac:dyDescent="0.2">
      <c r="A15065" s="36" t="s">
        <v>12366</v>
      </c>
      <c r="B15065" s="26" t="s">
        <v>6816</v>
      </c>
      <c r="C15065" s="79" t="s">
        <v>12367</v>
      </c>
      <c r="D15065" s="37" t="s">
        <v>5608</v>
      </c>
      <c r="E15065" s="37" t="s">
        <v>464</v>
      </c>
      <c r="F15065" s="41"/>
      <c r="G15065" s="27"/>
      <c r="H15065" s="27"/>
      <c r="I15065" s="27">
        <v>48211</v>
      </c>
      <c r="M15065" s="220">
        <f t="shared" si="235"/>
        <v>63137</v>
      </c>
    </row>
    <row r="15066" spans="1:13" x14ac:dyDescent="0.2">
      <c r="A15066" s="35" t="s">
        <v>12366</v>
      </c>
      <c r="B15066" s="34" t="s">
        <v>216</v>
      </c>
      <c r="C15066" s="45" t="s">
        <v>1017</v>
      </c>
      <c r="D15066" s="23" t="s">
        <v>5734</v>
      </c>
      <c r="E15066" s="23" t="s">
        <v>4141</v>
      </c>
      <c r="F15066" s="40">
        <v>0.5</v>
      </c>
      <c r="G15066" s="25">
        <v>57752</v>
      </c>
      <c r="H15066" s="25">
        <v>28876</v>
      </c>
      <c r="I15066" s="25"/>
      <c r="J15066" s="58" t="e">
        <f>HYPERLINK("#"&amp;"Insumos"&amp;"!A"&amp;MATCH($B15066,#REF!,0),"Ins "&amp;$B15066)</f>
        <v>#REF!</v>
      </c>
      <c r="M15066" s="220"/>
    </row>
    <row r="15067" spans="1:13" ht="25.5" x14ac:dyDescent="0.2">
      <c r="A15067" s="35" t="s">
        <v>12366</v>
      </c>
      <c r="B15067" s="1" t="s">
        <v>597</v>
      </c>
      <c r="C15067" s="45" t="s">
        <v>8738</v>
      </c>
      <c r="D15067" s="23" t="s">
        <v>5534</v>
      </c>
      <c r="E15067" s="23" t="s">
        <v>8737</v>
      </c>
      <c r="F15067" s="40">
        <v>0.03</v>
      </c>
      <c r="G15067" s="25">
        <v>17302</v>
      </c>
      <c r="H15067" s="25">
        <v>519</v>
      </c>
      <c r="I15067" s="25"/>
      <c r="J15067" s="58" t="e">
        <f>HYPERLINK("#"&amp;"Insumos"&amp;"!A"&amp;MATCH($B15067,#REF!,0),"Ins "&amp;$B15067)</f>
        <v>#REF!</v>
      </c>
      <c r="M15067" s="220"/>
    </row>
    <row r="15068" spans="1:13" x14ac:dyDescent="0.2">
      <c r="A15068" s="35" t="s">
        <v>12366</v>
      </c>
      <c r="B15068" s="1" t="s">
        <v>8874</v>
      </c>
      <c r="C15068" s="45" t="s">
        <v>8948</v>
      </c>
      <c r="D15068" s="23" t="s">
        <v>5534</v>
      </c>
      <c r="E15068" s="23" t="s">
        <v>4141</v>
      </c>
      <c r="F15068" s="40">
        <v>0.32</v>
      </c>
      <c r="G15068" s="25">
        <v>8130</v>
      </c>
      <c r="H15068" s="25">
        <v>2602</v>
      </c>
      <c r="I15068" s="25"/>
      <c r="J15068" s="58" t="e">
        <f>HYPERLINK("#"&amp;"Insumos"&amp;"!A"&amp;MATCH($B15068,#REF!,0),"Ins "&amp;$B15068)</f>
        <v>#REF!</v>
      </c>
      <c r="M15068" s="220"/>
    </row>
    <row r="15069" spans="1:13" x14ac:dyDescent="0.2">
      <c r="A15069" s="35" t="s">
        <v>12366</v>
      </c>
      <c r="B15069" s="34" t="s">
        <v>5533</v>
      </c>
      <c r="C15069" s="45" t="s">
        <v>5892</v>
      </c>
      <c r="D15069" s="23" t="s">
        <v>977</v>
      </c>
      <c r="E15069" s="23" t="s">
        <v>4134</v>
      </c>
      <c r="F15069" s="40">
        <v>0.1</v>
      </c>
      <c r="G15069" s="25">
        <v>3623</v>
      </c>
      <c r="H15069" s="25">
        <v>362</v>
      </c>
      <c r="I15069" s="25"/>
      <c r="J15069" s="58" t="e">
        <f>HYPERLINK("#"&amp;"Insumos"&amp;"!A"&amp;MATCH($B15069,#REF!,0),"Ins "&amp;$B15069)</f>
        <v>#REF!</v>
      </c>
      <c r="M15069" s="220"/>
    </row>
    <row r="15070" spans="1:13" x14ac:dyDescent="0.2">
      <c r="A15070" s="35" t="s">
        <v>12366</v>
      </c>
      <c r="B15070" s="34" t="s">
        <v>4560</v>
      </c>
      <c r="C15070" s="45" t="s">
        <v>8792</v>
      </c>
      <c r="D15070" s="23" t="s">
        <v>5751</v>
      </c>
      <c r="E15070" s="23" t="s">
        <v>4138</v>
      </c>
      <c r="F15070" s="40">
        <v>0.1</v>
      </c>
      <c r="G15070" s="25">
        <v>126880</v>
      </c>
      <c r="H15070" s="25">
        <v>12688</v>
      </c>
      <c r="I15070" s="25"/>
      <c r="J15070" s="58" t="e">
        <f>HYPERLINK("#"&amp;"Insumos"&amp;"!A"&amp;MATCH($B15070,#REF!,0),"Ins "&amp;$B15070)</f>
        <v>#REF!</v>
      </c>
      <c r="M15070" s="220"/>
    </row>
    <row r="15071" spans="1:13" x14ac:dyDescent="0.2">
      <c r="A15071" s="35" t="s">
        <v>12366</v>
      </c>
      <c r="B15071" s="34" t="s">
        <v>9467</v>
      </c>
      <c r="C15071" s="45" t="s">
        <v>9468</v>
      </c>
      <c r="D15071" s="23" t="s">
        <v>5751</v>
      </c>
      <c r="E15071" s="23" t="s">
        <v>9469</v>
      </c>
      <c r="F15071" s="40">
        <v>0.05</v>
      </c>
      <c r="G15071" s="25">
        <v>51896</v>
      </c>
      <c r="H15071" s="25">
        <v>2595</v>
      </c>
      <c r="I15071" s="25"/>
      <c r="J15071" s="58" t="e">
        <f>HYPERLINK("#"&amp;"Insumos"&amp;"!A"&amp;MATCH($B15071,#REF!,0),"Ins "&amp;$B15071)</f>
        <v>#REF!</v>
      </c>
      <c r="M15071" s="220"/>
    </row>
    <row r="15072" spans="1:13" x14ac:dyDescent="0.2">
      <c r="A15072" s="35" t="s">
        <v>12366</v>
      </c>
      <c r="B15072" s="34" t="s">
        <v>5007</v>
      </c>
      <c r="C15072" s="45" t="s">
        <v>720</v>
      </c>
      <c r="D15072" s="23" t="s">
        <v>5751</v>
      </c>
      <c r="E15072" s="23" t="s">
        <v>4134</v>
      </c>
      <c r="F15072" s="40">
        <v>0.3</v>
      </c>
      <c r="G15072" s="25">
        <v>1897</v>
      </c>
      <c r="H15072" s="25">
        <v>569</v>
      </c>
      <c r="I15072" s="25"/>
      <c r="J15072" s="58" t="e">
        <f>HYPERLINK("#"&amp;"Insumos"&amp;"!A"&amp;MATCH($B15072,#REF!,0),"Ins "&amp;$B15072)</f>
        <v>#REF!</v>
      </c>
      <c r="M15072" s="220"/>
    </row>
    <row r="15073" spans="1:13" ht="51" x14ac:dyDescent="0.2">
      <c r="A15073" s="36" t="s">
        <v>12503</v>
      </c>
      <c r="B15073" s="26" t="s">
        <v>6816</v>
      </c>
      <c r="C15073" s="79" t="s">
        <v>12506</v>
      </c>
      <c r="D15073" s="37" t="s">
        <v>5608</v>
      </c>
      <c r="E15073" s="37" t="s">
        <v>465</v>
      </c>
      <c r="F15073" s="41"/>
      <c r="G15073" s="27"/>
      <c r="H15073" s="27"/>
      <c r="I15073" s="27">
        <v>24924</v>
      </c>
      <c r="M15073" s="220">
        <f t="shared" si="235"/>
        <v>32640</v>
      </c>
    </row>
    <row r="15074" spans="1:13" x14ac:dyDescent="0.2">
      <c r="A15074" s="35" t="s">
        <v>12503</v>
      </c>
      <c r="B15074" s="1" t="s">
        <v>5574</v>
      </c>
      <c r="C15074" s="45" t="s">
        <v>972</v>
      </c>
      <c r="D15074" s="23" t="s">
        <v>5734</v>
      </c>
      <c r="E15074" s="23" t="s">
        <v>4141</v>
      </c>
      <c r="F15074" s="40">
        <v>0.37</v>
      </c>
      <c r="G15074" s="25">
        <v>41004</v>
      </c>
      <c r="H15074" s="25">
        <v>15171</v>
      </c>
      <c r="I15074" s="25"/>
      <c r="J15074" s="58" t="e">
        <f>HYPERLINK("#"&amp;"Insumos"&amp;"!A"&amp;MATCH($B15074,#REF!,0),"Ins "&amp;$B15074)</f>
        <v>#REF!</v>
      </c>
      <c r="M15074" s="220"/>
    </row>
    <row r="15075" spans="1:13" ht="25.5" x14ac:dyDescent="0.2">
      <c r="A15075" s="35" t="s">
        <v>12503</v>
      </c>
      <c r="B15075" s="1" t="s">
        <v>597</v>
      </c>
      <c r="C15075" s="45" t="s">
        <v>8738</v>
      </c>
      <c r="D15075" s="23" t="s">
        <v>5534</v>
      </c>
      <c r="E15075" s="23" t="s">
        <v>8737</v>
      </c>
      <c r="F15075" s="40">
        <v>0.06</v>
      </c>
      <c r="G15075" s="25">
        <v>17302</v>
      </c>
      <c r="H15075" s="25">
        <v>1038</v>
      </c>
      <c r="I15075" s="25"/>
      <c r="J15075" s="58" t="e">
        <f>HYPERLINK("#"&amp;"Insumos"&amp;"!A"&amp;MATCH($B15075,#REF!,0),"Ins "&amp;$B15075)</f>
        <v>#REF!</v>
      </c>
      <c r="M15075" s="220"/>
    </row>
    <row r="15076" spans="1:13" x14ac:dyDescent="0.2">
      <c r="A15076" s="35" t="s">
        <v>12503</v>
      </c>
      <c r="B15076" s="1" t="s">
        <v>263</v>
      </c>
      <c r="C15076" s="45" t="s">
        <v>696</v>
      </c>
      <c r="D15076" s="23" t="s">
        <v>5534</v>
      </c>
      <c r="E15076" s="23" t="s">
        <v>4140</v>
      </c>
      <c r="F15076" s="40">
        <v>1E-3</v>
      </c>
      <c r="G15076" s="25">
        <v>187426</v>
      </c>
      <c r="H15076" s="25">
        <v>187</v>
      </c>
      <c r="I15076" s="25"/>
      <c r="J15076" s="58" t="e">
        <f>HYPERLINK("#"&amp;"Insumos"&amp;"!A"&amp;MATCH($B15076,#REF!,0),"Ins "&amp;$B15076)</f>
        <v>#REF!</v>
      </c>
      <c r="M15076" s="220"/>
    </row>
    <row r="15077" spans="1:13" x14ac:dyDescent="0.2">
      <c r="A15077" s="35" t="s">
        <v>12503</v>
      </c>
      <c r="B15077" s="1" t="s">
        <v>5533</v>
      </c>
      <c r="C15077" s="45" t="s">
        <v>5892</v>
      </c>
      <c r="D15077" s="23" t="s">
        <v>977</v>
      </c>
      <c r="E15077" s="23" t="s">
        <v>4134</v>
      </c>
      <c r="F15077" s="40">
        <v>0.05</v>
      </c>
      <c r="G15077" s="25">
        <v>3623</v>
      </c>
      <c r="H15077" s="25">
        <v>181</v>
      </c>
      <c r="I15077" s="25"/>
      <c r="J15077" s="58" t="e">
        <f>HYPERLINK("#"&amp;"Insumos"&amp;"!A"&amp;MATCH($B15077,#REF!,0),"Ins "&amp;$B15077)</f>
        <v>#REF!</v>
      </c>
      <c r="M15077" s="220"/>
    </row>
    <row r="15078" spans="1:13" ht="25.5" x14ac:dyDescent="0.2">
      <c r="A15078" s="35" t="s">
        <v>12503</v>
      </c>
      <c r="B15078" s="34" t="s">
        <v>12450</v>
      </c>
      <c r="C15078" s="45" t="s">
        <v>12504</v>
      </c>
      <c r="D15078" s="23" t="s">
        <v>5751</v>
      </c>
      <c r="E15078" s="23" t="s">
        <v>9092</v>
      </c>
      <c r="F15078" s="40">
        <v>0.05</v>
      </c>
      <c r="G15078" s="25">
        <v>114400</v>
      </c>
      <c r="H15078" s="25">
        <v>5720</v>
      </c>
      <c r="I15078" s="25"/>
      <c r="J15078" s="58" t="e">
        <f>HYPERLINK("#"&amp;"Insumos"&amp;"!A"&amp;MATCH($B15078,#REF!,0),"Ins "&amp;$B15078)</f>
        <v>#REF!</v>
      </c>
      <c r="M15078" s="220"/>
    </row>
    <row r="15079" spans="1:13" x14ac:dyDescent="0.2">
      <c r="A15079" s="35" t="s">
        <v>12503</v>
      </c>
      <c r="B15079" s="34" t="s">
        <v>4562</v>
      </c>
      <c r="C15079" s="45" t="s">
        <v>8856</v>
      </c>
      <c r="D15079" s="23" t="s">
        <v>5751</v>
      </c>
      <c r="E15079" s="23" t="s">
        <v>4138</v>
      </c>
      <c r="F15079" s="40">
        <v>0.1</v>
      </c>
      <c r="G15079" s="25">
        <v>25896</v>
      </c>
      <c r="H15079" s="25">
        <v>2590</v>
      </c>
      <c r="I15079" s="25"/>
      <c r="J15079" s="58" t="e">
        <f>HYPERLINK("#"&amp;"Insumos"&amp;"!A"&amp;MATCH($B15079,#REF!,0),"Ins "&amp;$B15079)</f>
        <v>#REF!</v>
      </c>
      <c r="M15079" s="220"/>
    </row>
    <row r="15080" spans="1:13" x14ac:dyDescent="0.2">
      <c r="A15080" s="35" t="s">
        <v>12503</v>
      </c>
      <c r="B15080" s="34" t="s">
        <v>9047</v>
      </c>
      <c r="C15080" s="45" t="s">
        <v>9110</v>
      </c>
      <c r="D15080" s="23" t="s">
        <v>5751</v>
      </c>
      <c r="E15080" s="23" t="s">
        <v>72</v>
      </c>
      <c r="F15080" s="40">
        <v>0.02</v>
      </c>
      <c r="G15080" s="25">
        <v>1861</v>
      </c>
      <c r="H15080" s="25">
        <v>37</v>
      </c>
      <c r="I15080" s="25"/>
      <c r="J15080" s="58" t="e">
        <f>HYPERLINK("#"&amp;"Insumos"&amp;"!A"&amp;MATCH($B15080,#REF!,0),"Ins "&amp;$B15080)</f>
        <v>#REF!</v>
      </c>
      <c r="M15080" s="220"/>
    </row>
    <row r="15081" spans="1:13" ht="38.25" x14ac:dyDescent="0.2">
      <c r="A15081" s="36" t="s">
        <v>12505</v>
      </c>
      <c r="B15081" s="26" t="s">
        <v>6816</v>
      </c>
      <c r="C15081" s="79" t="s">
        <v>12507</v>
      </c>
      <c r="D15081" s="37" t="s">
        <v>5608</v>
      </c>
      <c r="E15081" s="37" t="s">
        <v>465</v>
      </c>
      <c r="F15081" s="41"/>
      <c r="G15081" s="27"/>
      <c r="H15081" s="27"/>
      <c r="I15081" s="27">
        <v>27021</v>
      </c>
      <c r="M15081" s="220">
        <f t="shared" si="235"/>
        <v>35387</v>
      </c>
    </row>
    <row r="15082" spans="1:13" x14ac:dyDescent="0.2">
      <c r="A15082" s="35" t="s">
        <v>12505</v>
      </c>
      <c r="B15082" s="1" t="s">
        <v>5574</v>
      </c>
      <c r="C15082" s="45" t="s">
        <v>972</v>
      </c>
      <c r="D15082" s="23" t="s">
        <v>5734</v>
      </c>
      <c r="E15082" s="23" t="s">
        <v>4141</v>
      </c>
      <c r="F15082" s="40">
        <v>0.4</v>
      </c>
      <c r="G15082" s="25">
        <v>41004</v>
      </c>
      <c r="H15082" s="25">
        <v>16402</v>
      </c>
      <c r="I15082" s="25"/>
      <c r="J15082" s="58" t="e">
        <f>HYPERLINK("#"&amp;"Insumos"&amp;"!A"&amp;MATCH($B15082,#REF!,0),"Ins "&amp;$B15082)</f>
        <v>#REF!</v>
      </c>
      <c r="M15082" s="220"/>
    </row>
    <row r="15083" spans="1:13" ht="25.5" x14ac:dyDescent="0.2">
      <c r="A15083" s="35" t="s">
        <v>12505</v>
      </c>
      <c r="B15083" s="1" t="s">
        <v>597</v>
      </c>
      <c r="C15083" s="45" t="s">
        <v>8738</v>
      </c>
      <c r="D15083" s="23" t="s">
        <v>5534</v>
      </c>
      <c r="E15083" s="23" t="s">
        <v>8737</v>
      </c>
      <c r="F15083" s="40">
        <v>0.06</v>
      </c>
      <c r="G15083" s="25">
        <v>17302</v>
      </c>
      <c r="H15083" s="25">
        <v>1038</v>
      </c>
      <c r="I15083" s="25"/>
      <c r="J15083" s="58" t="e">
        <f>HYPERLINK("#"&amp;"Insumos"&amp;"!A"&amp;MATCH($B15083,#REF!,0),"Ins "&amp;$B15083)</f>
        <v>#REF!</v>
      </c>
      <c r="M15083" s="220"/>
    </row>
    <row r="15084" spans="1:13" x14ac:dyDescent="0.2">
      <c r="A15084" s="35" t="s">
        <v>12505</v>
      </c>
      <c r="B15084" s="1" t="s">
        <v>263</v>
      </c>
      <c r="C15084" s="45" t="s">
        <v>696</v>
      </c>
      <c r="D15084" s="23" t="s">
        <v>5534</v>
      </c>
      <c r="E15084" s="23" t="s">
        <v>4140</v>
      </c>
      <c r="F15084" s="40">
        <v>1E-3</v>
      </c>
      <c r="G15084" s="25">
        <v>187426</v>
      </c>
      <c r="H15084" s="25">
        <v>187</v>
      </c>
      <c r="I15084" s="25"/>
      <c r="J15084" s="58" t="e">
        <f>HYPERLINK("#"&amp;"Insumos"&amp;"!A"&amp;MATCH($B15084,#REF!,0),"Ins "&amp;$B15084)</f>
        <v>#REF!</v>
      </c>
      <c r="M15084" s="220"/>
    </row>
    <row r="15085" spans="1:13" x14ac:dyDescent="0.2">
      <c r="A15085" s="35" t="s">
        <v>12505</v>
      </c>
      <c r="B15085" s="1" t="s">
        <v>5533</v>
      </c>
      <c r="C15085" s="45" t="s">
        <v>5892</v>
      </c>
      <c r="D15085" s="23" t="s">
        <v>977</v>
      </c>
      <c r="E15085" s="23" t="s">
        <v>4134</v>
      </c>
      <c r="F15085" s="40">
        <v>0.05</v>
      </c>
      <c r="G15085" s="25">
        <v>3623</v>
      </c>
      <c r="H15085" s="25">
        <v>181</v>
      </c>
      <c r="I15085" s="25"/>
      <c r="J15085" s="58" t="e">
        <f>HYPERLINK("#"&amp;"Insumos"&amp;"!A"&amp;MATCH($B15085,#REF!,0),"Ins "&amp;$B15085)</f>
        <v>#REF!</v>
      </c>
      <c r="M15085" s="220"/>
    </row>
    <row r="15086" spans="1:13" x14ac:dyDescent="0.2">
      <c r="A15086" s="35" t="s">
        <v>12505</v>
      </c>
      <c r="B15086" s="34" t="s">
        <v>12451</v>
      </c>
      <c r="C15086" s="45" t="s">
        <v>12508</v>
      </c>
      <c r="D15086" s="23" t="s">
        <v>5751</v>
      </c>
      <c r="E15086" s="23" t="s">
        <v>9092</v>
      </c>
      <c r="F15086" s="40">
        <v>6.6666666666666666E-2</v>
      </c>
      <c r="G15086" s="25">
        <v>93600</v>
      </c>
      <c r="H15086" s="25">
        <v>6240</v>
      </c>
      <c r="I15086" s="25"/>
      <c r="J15086" s="58" t="e">
        <f>HYPERLINK("#"&amp;"Insumos"&amp;"!A"&amp;MATCH($B15086,#REF!,0),"Ins "&amp;$B15086)</f>
        <v>#REF!</v>
      </c>
      <c r="M15086" s="220"/>
    </row>
    <row r="15087" spans="1:13" x14ac:dyDescent="0.2">
      <c r="A15087" s="35" t="s">
        <v>12505</v>
      </c>
      <c r="B15087" s="34" t="s">
        <v>9467</v>
      </c>
      <c r="C15087" s="45" t="s">
        <v>9468</v>
      </c>
      <c r="D15087" s="23" t="s">
        <v>5751</v>
      </c>
      <c r="E15087" s="23" t="s">
        <v>9469</v>
      </c>
      <c r="F15087" s="40">
        <v>6.6666666666666671E-3</v>
      </c>
      <c r="G15087" s="25">
        <v>51896</v>
      </c>
      <c r="H15087" s="25">
        <v>346</v>
      </c>
      <c r="I15087" s="25"/>
      <c r="J15087" s="58" t="e">
        <f>HYPERLINK("#"&amp;"Insumos"&amp;"!A"&amp;MATCH($B15087,#REF!,0),"Ins "&amp;$B15087)</f>
        <v>#REF!</v>
      </c>
      <c r="M15087" s="220"/>
    </row>
    <row r="15088" spans="1:13" x14ac:dyDescent="0.2">
      <c r="A15088" s="35" t="s">
        <v>12505</v>
      </c>
      <c r="B15088" s="34" t="s">
        <v>4562</v>
      </c>
      <c r="C15088" s="45" t="s">
        <v>8856</v>
      </c>
      <c r="D15088" s="23" t="s">
        <v>5751</v>
      </c>
      <c r="E15088" s="23" t="s">
        <v>4138</v>
      </c>
      <c r="F15088" s="40">
        <v>0.1</v>
      </c>
      <c r="G15088" s="25">
        <v>25896</v>
      </c>
      <c r="H15088" s="25">
        <v>2590</v>
      </c>
      <c r="I15088" s="25"/>
      <c r="J15088" s="58" t="e">
        <f>HYPERLINK("#"&amp;"Insumos"&amp;"!A"&amp;MATCH($B15088,#REF!,0),"Ins "&amp;$B15088)</f>
        <v>#REF!</v>
      </c>
      <c r="M15088" s="220"/>
    </row>
    <row r="15089" spans="1:13" x14ac:dyDescent="0.2">
      <c r="A15089" s="35" t="s">
        <v>12505</v>
      </c>
      <c r="B15089" s="34" t="s">
        <v>9047</v>
      </c>
      <c r="C15089" s="45" t="s">
        <v>9110</v>
      </c>
      <c r="D15089" s="23" t="s">
        <v>5751</v>
      </c>
      <c r="E15089" s="23" t="s">
        <v>72</v>
      </c>
      <c r="F15089" s="40">
        <v>0.02</v>
      </c>
      <c r="G15089" s="25">
        <v>1861</v>
      </c>
      <c r="H15089" s="25">
        <v>37</v>
      </c>
      <c r="I15089" s="25"/>
      <c r="J15089" s="58" t="e">
        <f>HYPERLINK("#"&amp;"Insumos"&amp;"!A"&amp;MATCH($B15089,#REF!,0),"Ins "&amp;$B15089)</f>
        <v>#REF!</v>
      </c>
      <c r="M15089" s="220"/>
    </row>
    <row r="15090" spans="1:13" ht="76.5" x14ac:dyDescent="0.2">
      <c r="A15090" s="36" t="s">
        <v>12826</v>
      </c>
      <c r="B15090" s="26" t="s">
        <v>6816</v>
      </c>
      <c r="C15090" s="79" t="s">
        <v>12929</v>
      </c>
      <c r="D15090" s="37" t="s">
        <v>5608</v>
      </c>
      <c r="E15090" s="37" t="s">
        <v>465</v>
      </c>
      <c r="F15090" s="41"/>
      <c r="G15090" s="27"/>
      <c r="H15090" s="27"/>
      <c r="I15090" s="27">
        <v>37490</v>
      </c>
      <c r="M15090" s="220">
        <f t="shared" si="235"/>
        <v>49097</v>
      </c>
    </row>
    <row r="15091" spans="1:13" x14ac:dyDescent="0.2">
      <c r="A15091" s="35" t="s">
        <v>12826</v>
      </c>
      <c r="B15091" s="1" t="s">
        <v>216</v>
      </c>
      <c r="C15091" s="45" t="s">
        <v>1017</v>
      </c>
      <c r="D15091" s="23" t="s">
        <v>5734</v>
      </c>
      <c r="E15091" s="23" t="s">
        <v>4141</v>
      </c>
      <c r="F15091" s="46">
        <v>0.08</v>
      </c>
      <c r="G15091" s="25">
        <v>57752</v>
      </c>
      <c r="H15091" s="25">
        <v>4620</v>
      </c>
      <c r="I15091" s="25"/>
      <c r="J15091" s="58" t="e">
        <f>HYPERLINK("#"&amp;"Insumos"&amp;"!A"&amp;MATCH($B15091,#REF!,0),"Ins "&amp;$B15091)</f>
        <v>#REF!</v>
      </c>
      <c r="M15091" s="220"/>
    </row>
    <row r="15092" spans="1:13" ht="25.5" x14ac:dyDescent="0.2">
      <c r="A15092" s="35" t="s">
        <v>12826</v>
      </c>
      <c r="B15092" s="1" t="s">
        <v>597</v>
      </c>
      <c r="C15092" s="45" t="s">
        <v>8738</v>
      </c>
      <c r="D15092" s="23" t="s">
        <v>5534</v>
      </c>
      <c r="E15092" s="23" t="s">
        <v>8737</v>
      </c>
      <c r="F15092" s="46">
        <v>1.2500000000000001E-2</v>
      </c>
      <c r="G15092" s="25">
        <v>17302</v>
      </c>
      <c r="H15092" s="25">
        <v>216</v>
      </c>
      <c r="I15092" s="25"/>
      <c r="J15092" s="58" t="e">
        <f>HYPERLINK("#"&amp;"Insumos"&amp;"!A"&amp;MATCH($B15092,#REF!,0),"Ins "&amp;$B15092)</f>
        <v>#REF!</v>
      </c>
      <c r="M15092" s="220"/>
    </row>
    <row r="15093" spans="1:13" x14ac:dyDescent="0.2">
      <c r="A15093" s="35" t="s">
        <v>12826</v>
      </c>
      <c r="B15093" s="1" t="s">
        <v>8874</v>
      </c>
      <c r="C15093" s="45" t="s">
        <v>8948</v>
      </c>
      <c r="D15093" s="23" t="s">
        <v>5534</v>
      </c>
      <c r="E15093" s="23" t="s">
        <v>4141</v>
      </c>
      <c r="F15093" s="46">
        <v>7.4999999999999997E-2</v>
      </c>
      <c r="G15093" s="25">
        <v>8130</v>
      </c>
      <c r="H15093" s="25">
        <v>610</v>
      </c>
      <c r="I15093" s="25"/>
      <c r="J15093" s="58" t="e">
        <f>HYPERLINK("#"&amp;"Insumos"&amp;"!A"&amp;MATCH($B15093,#REF!,0),"Ins "&amp;$B15093)</f>
        <v>#REF!</v>
      </c>
      <c r="M15093" s="220"/>
    </row>
    <row r="15094" spans="1:13" x14ac:dyDescent="0.2">
      <c r="A15094" s="35" t="s">
        <v>12826</v>
      </c>
      <c r="B15094" s="1" t="s">
        <v>5533</v>
      </c>
      <c r="C15094" s="45" t="s">
        <v>5892</v>
      </c>
      <c r="D15094" s="23" t="s">
        <v>977</v>
      </c>
      <c r="E15094" s="23" t="s">
        <v>4134</v>
      </c>
      <c r="F15094" s="46">
        <v>0.05</v>
      </c>
      <c r="G15094" s="25">
        <v>3623</v>
      </c>
      <c r="H15094" s="25">
        <v>181</v>
      </c>
      <c r="I15094" s="25"/>
      <c r="J15094" s="58" t="e">
        <f>HYPERLINK("#"&amp;"Insumos"&amp;"!A"&amp;MATCH($B15094,#REF!,0),"Ins "&amp;$B15094)</f>
        <v>#REF!</v>
      </c>
      <c r="M15094" s="220"/>
    </row>
    <row r="15095" spans="1:13" x14ac:dyDescent="0.2">
      <c r="A15095" s="35" t="s">
        <v>12826</v>
      </c>
      <c r="B15095" s="34" t="s">
        <v>12896</v>
      </c>
      <c r="C15095" s="45" t="s">
        <v>12931</v>
      </c>
      <c r="D15095" s="23" t="s">
        <v>5751</v>
      </c>
      <c r="E15095" s="23" t="s">
        <v>9168</v>
      </c>
      <c r="F15095" s="46">
        <v>0.08</v>
      </c>
      <c r="G15095" s="25">
        <v>195000</v>
      </c>
      <c r="H15095" s="25">
        <v>15600</v>
      </c>
      <c r="I15095" s="25"/>
      <c r="J15095" s="58" t="e">
        <f>HYPERLINK("#"&amp;"Insumos"&amp;"!A"&amp;MATCH($B15095,#REF!,0),"Ins "&amp;$B15095)</f>
        <v>#REF!</v>
      </c>
      <c r="M15095" s="220"/>
    </row>
    <row r="15096" spans="1:13" ht="25.5" x14ac:dyDescent="0.2">
      <c r="A15096" s="35" t="s">
        <v>12826</v>
      </c>
      <c r="B15096" s="34" t="s">
        <v>12895</v>
      </c>
      <c r="C15096" s="45" t="s">
        <v>12930</v>
      </c>
      <c r="D15096" s="23" t="s">
        <v>5751</v>
      </c>
      <c r="E15096" s="23" t="s">
        <v>9168</v>
      </c>
      <c r="F15096" s="46">
        <v>0.05</v>
      </c>
      <c r="G15096" s="25">
        <v>282900</v>
      </c>
      <c r="H15096" s="25">
        <v>14145</v>
      </c>
      <c r="I15096" s="25"/>
      <c r="J15096" s="58" t="e">
        <f>HYPERLINK("#"&amp;"Insumos"&amp;"!A"&amp;MATCH($B15096,#REF!,0),"Ins "&amp;$B15096)</f>
        <v>#REF!</v>
      </c>
      <c r="M15096" s="220"/>
    </row>
    <row r="15097" spans="1:13" x14ac:dyDescent="0.2">
      <c r="A15097" s="35" t="s">
        <v>12826</v>
      </c>
      <c r="B15097" s="34" t="s">
        <v>11479</v>
      </c>
      <c r="C15097" s="45" t="s">
        <v>11480</v>
      </c>
      <c r="D15097" s="23" t="s">
        <v>5534</v>
      </c>
      <c r="E15097" s="23" t="s">
        <v>4140</v>
      </c>
      <c r="F15097" s="46">
        <v>0.01</v>
      </c>
      <c r="G15097" s="25">
        <v>140400</v>
      </c>
      <c r="H15097" s="25">
        <v>1404</v>
      </c>
      <c r="I15097" s="25"/>
      <c r="J15097" s="58" t="e">
        <f>HYPERLINK("#"&amp;"Insumos"&amp;"!A"&amp;MATCH($B15097,#REF!,0),"Ins "&amp;$B15097)</f>
        <v>#REF!</v>
      </c>
      <c r="M15097" s="220"/>
    </row>
    <row r="15098" spans="1:13" x14ac:dyDescent="0.2">
      <c r="A15098" s="35" t="s">
        <v>12826</v>
      </c>
      <c r="B15098" s="34" t="s">
        <v>5371</v>
      </c>
      <c r="C15098" s="45" t="s">
        <v>568</v>
      </c>
      <c r="D15098" s="23" t="s">
        <v>5751</v>
      </c>
      <c r="E15098" s="23" t="s">
        <v>4138</v>
      </c>
      <c r="F15098" s="46">
        <v>3.7499999999999999E-2</v>
      </c>
      <c r="G15098" s="25">
        <v>16500</v>
      </c>
      <c r="H15098" s="25">
        <v>619</v>
      </c>
      <c r="I15098" s="25"/>
      <c r="J15098" s="58" t="e">
        <f>HYPERLINK("#"&amp;"Insumos"&amp;"!A"&amp;MATCH($B15098,#REF!,0),"Ins "&amp;$B15098)</f>
        <v>#REF!</v>
      </c>
      <c r="M15098" s="220"/>
    </row>
    <row r="15099" spans="1:13" x14ac:dyDescent="0.2">
      <c r="A15099" s="35" t="s">
        <v>12826</v>
      </c>
      <c r="B15099" s="34" t="s">
        <v>5007</v>
      </c>
      <c r="C15099" s="45" t="s">
        <v>720</v>
      </c>
      <c r="D15099" s="23" t="s">
        <v>5751</v>
      </c>
      <c r="E15099" s="23" t="s">
        <v>4134</v>
      </c>
      <c r="F15099" s="46">
        <v>0.05</v>
      </c>
      <c r="G15099" s="25">
        <v>1897</v>
      </c>
      <c r="H15099" s="25">
        <v>95</v>
      </c>
      <c r="I15099" s="25"/>
      <c r="J15099" s="58" t="e">
        <f>HYPERLINK("#"&amp;"Insumos"&amp;"!A"&amp;MATCH($B15099,#REF!,0),"Ins "&amp;$B15099)</f>
        <v>#REF!</v>
      </c>
      <c r="M15099" s="220"/>
    </row>
    <row r="15100" spans="1:13" ht="38.25" x14ac:dyDescent="0.2">
      <c r="A15100" s="36" t="s">
        <v>12831</v>
      </c>
      <c r="B15100" s="26" t="s">
        <v>6816</v>
      </c>
      <c r="C15100" s="79" t="s">
        <v>12832</v>
      </c>
      <c r="D15100" s="37" t="s">
        <v>5608</v>
      </c>
      <c r="E15100" s="37" t="s">
        <v>465</v>
      </c>
      <c r="F15100" s="41"/>
      <c r="G15100" s="27"/>
      <c r="H15100" s="27"/>
      <c r="I15100" s="27">
        <v>52051</v>
      </c>
      <c r="M15100" s="220">
        <f t="shared" si="235"/>
        <v>68166</v>
      </c>
    </row>
    <row r="15101" spans="1:13" x14ac:dyDescent="0.2">
      <c r="A15101" s="35" t="s">
        <v>12831</v>
      </c>
      <c r="B15101" s="1" t="s">
        <v>5574</v>
      </c>
      <c r="C15101" s="45" t="s">
        <v>972</v>
      </c>
      <c r="D15101" s="23" t="s">
        <v>5734</v>
      </c>
      <c r="E15101" s="23" t="s">
        <v>4141</v>
      </c>
      <c r="F15101" s="40">
        <v>0.14000000000000001</v>
      </c>
      <c r="G15101" s="25">
        <v>41004</v>
      </c>
      <c r="H15101" s="25">
        <v>5741</v>
      </c>
      <c r="I15101" s="25"/>
      <c r="J15101" s="58" t="e">
        <f>HYPERLINK("#"&amp;"Insumos"&amp;"!A"&amp;MATCH($B15101,#REF!,0),"Ins "&amp;$B15101)</f>
        <v>#REF!</v>
      </c>
      <c r="M15101" s="220"/>
    </row>
    <row r="15102" spans="1:13" x14ac:dyDescent="0.2">
      <c r="A15102" s="35" t="s">
        <v>12831</v>
      </c>
      <c r="B15102" s="1" t="s">
        <v>5533</v>
      </c>
      <c r="C15102" s="45" t="s">
        <v>5892</v>
      </c>
      <c r="D15102" s="23" t="s">
        <v>977</v>
      </c>
      <c r="E15102" s="23" t="s">
        <v>4134</v>
      </c>
      <c r="F15102" s="40">
        <v>0.1</v>
      </c>
      <c r="G15102" s="25">
        <v>3623</v>
      </c>
      <c r="H15102" s="25">
        <v>362</v>
      </c>
      <c r="I15102" s="25"/>
      <c r="J15102" s="58" t="e">
        <f>HYPERLINK("#"&amp;"Insumos"&amp;"!A"&amp;MATCH($B15102,#REF!,0),"Ins "&amp;$B15102)</f>
        <v>#REF!</v>
      </c>
      <c r="M15102" s="220"/>
    </row>
    <row r="15103" spans="1:13" x14ac:dyDescent="0.2">
      <c r="A15103" s="35" t="s">
        <v>12831</v>
      </c>
      <c r="B15103" s="1" t="s">
        <v>9977</v>
      </c>
      <c r="C15103" s="45" t="s">
        <v>10013</v>
      </c>
      <c r="D15103" s="23" t="s">
        <v>5751</v>
      </c>
      <c r="E15103" s="23" t="s">
        <v>10014</v>
      </c>
      <c r="F15103" s="40">
        <v>1.2999999999999999E-2</v>
      </c>
      <c r="G15103" s="25">
        <v>450216</v>
      </c>
      <c r="H15103" s="25">
        <v>5853</v>
      </c>
      <c r="I15103" s="25"/>
      <c r="J15103" s="58" t="e">
        <f>HYPERLINK("#"&amp;"Insumos"&amp;"!A"&amp;MATCH($B15103,#REF!,0),"Ins "&amp;$B15103)</f>
        <v>#REF!</v>
      </c>
      <c r="M15103" s="220"/>
    </row>
    <row r="15104" spans="1:13" x14ac:dyDescent="0.2">
      <c r="A15104" s="35" t="s">
        <v>12831</v>
      </c>
      <c r="B15104" s="1" t="s">
        <v>9031</v>
      </c>
      <c r="C15104" s="45" t="s">
        <v>9093</v>
      </c>
      <c r="D15104" s="23" t="s">
        <v>5751</v>
      </c>
      <c r="E15104" s="23" t="s">
        <v>8514</v>
      </c>
      <c r="F15104" s="40">
        <v>1</v>
      </c>
      <c r="G15104" s="25">
        <v>40095</v>
      </c>
      <c r="H15104" s="25">
        <v>40095</v>
      </c>
      <c r="I15104" s="25"/>
      <c r="J15104" s="58" t="e">
        <f>HYPERLINK("#"&amp;"Insumos"&amp;"!A"&amp;MATCH($B15104,#REF!,0),"Ins "&amp;$B15104)</f>
        <v>#REF!</v>
      </c>
      <c r="M15104" s="220"/>
    </row>
    <row r="15105" spans="1:13" s="176" customFormat="1" ht="40.15" customHeight="1" x14ac:dyDescent="0.2">
      <c r="A15105" s="170" t="s">
        <v>4111</v>
      </c>
      <c r="B15105" s="171"/>
      <c r="C15105" s="172" t="s">
        <v>258</v>
      </c>
      <c r="D15105" s="173" t="s">
        <v>5607</v>
      </c>
      <c r="E15105" s="173"/>
      <c r="F15105" s="174"/>
      <c r="G15105" s="175"/>
      <c r="H15105" s="175"/>
      <c r="I15105" s="175"/>
      <c r="M15105" s="220"/>
    </row>
    <row r="15106" spans="1:13" ht="38.25" x14ac:dyDescent="0.2">
      <c r="A15106" s="36" t="s">
        <v>3312</v>
      </c>
      <c r="B15106" s="26" t="s">
        <v>6816</v>
      </c>
      <c r="C15106" s="79" t="s">
        <v>2011</v>
      </c>
      <c r="D15106" s="37" t="s">
        <v>5608</v>
      </c>
      <c r="E15106" s="37" t="s">
        <v>4134</v>
      </c>
      <c r="F15106" s="41"/>
      <c r="G15106" s="27"/>
      <c r="H15106" s="27"/>
      <c r="I15106" s="27">
        <v>162268397</v>
      </c>
      <c r="M15106" s="220">
        <f t="shared" si="235"/>
        <v>212506693</v>
      </c>
    </row>
    <row r="15107" spans="1:13" ht="38.25" x14ac:dyDescent="0.2">
      <c r="A15107" s="35" t="s">
        <v>3312</v>
      </c>
      <c r="B15107" s="1" t="s">
        <v>5450</v>
      </c>
      <c r="C15107" s="45" t="s">
        <v>2010</v>
      </c>
      <c r="D15107" s="23" t="s">
        <v>5751</v>
      </c>
      <c r="E15107" s="23" t="s">
        <v>4134</v>
      </c>
      <c r="F15107" s="40">
        <v>1</v>
      </c>
      <c r="G15107" s="25">
        <v>162268397</v>
      </c>
      <c r="H15107" s="25">
        <v>162268397</v>
      </c>
      <c r="I15107" s="25"/>
      <c r="J15107" s="58" t="e">
        <f>HYPERLINK("#"&amp;"Insumos"&amp;"!A"&amp;MATCH($B15107,#REF!,0),"Ins "&amp;$B15107)</f>
        <v>#REF!</v>
      </c>
      <c r="M15107" s="220"/>
    </row>
    <row r="15108" spans="1:13" ht="63.75" x14ac:dyDescent="0.2">
      <c r="A15108" s="36" t="s">
        <v>3314</v>
      </c>
      <c r="B15108" s="26" t="s">
        <v>6816</v>
      </c>
      <c r="C15108" s="79" t="s">
        <v>2024</v>
      </c>
      <c r="D15108" s="37" t="s">
        <v>5608</v>
      </c>
      <c r="E15108" s="37" t="s">
        <v>4134</v>
      </c>
      <c r="F15108" s="41"/>
      <c r="G15108" s="27"/>
      <c r="H15108" s="27"/>
      <c r="I15108" s="27">
        <v>17131140</v>
      </c>
      <c r="M15108" s="220">
        <f t="shared" ref="M15108:M15169" si="236">ROUND(I15108*(1+$L$2),0)</f>
        <v>22434941</v>
      </c>
    </row>
    <row r="15109" spans="1:13" ht="63.75" x14ac:dyDescent="0.2">
      <c r="A15109" s="35" t="s">
        <v>3314</v>
      </c>
      <c r="B15109" s="1" t="s">
        <v>5438</v>
      </c>
      <c r="C15109" s="45" t="s">
        <v>2013</v>
      </c>
      <c r="D15109" s="23" t="s">
        <v>5751</v>
      </c>
      <c r="E15109" s="23" t="s">
        <v>4134</v>
      </c>
      <c r="F15109" s="40">
        <v>1</v>
      </c>
      <c r="G15109" s="25">
        <v>17131140</v>
      </c>
      <c r="H15109" s="25">
        <v>17131140</v>
      </c>
      <c r="I15109" s="25"/>
      <c r="J15109" s="58" t="e">
        <f>HYPERLINK("#"&amp;"Insumos"&amp;"!A"&amp;MATCH($B15109,#REF!,0),"Ins "&amp;$B15109)</f>
        <v>#REF!</v>
      </c>
      <c r="M15109" s="220"/>
    </row>
    <row r="15110" spans="1:13" ht="63.75" x14ac:dyDescent="0.2">
      <c r="A15110" s="36" t="s">
        <v>3315</v>
      </c>
      <c r="B15110" s="26" t="s">
        <v>6816</v>
      </c>
      <c r="C15110" s="79" t="s">
        <v>2025</v>
      </c>
      <c r="D15110" s="37" t="s">
        <v>5608</v>
      </c>
      <c r="E15110" s="37" t="s">
        <v>4134</v>
      </c>
      <c r="F15110" s="41"/>
      <c r="G15110" s="27"/>
      <c r="H15110" s="27"/>
      <c r="I15110" s="27">
        <v>17337935</v>
      </c>
      <c r="M15110" s="220">
        <f t="shared" si="236"/>
        <v>22705760</v>
      </c>
    </row>
    <row r="15111" spans="1:13" ht="63.75" x14ac:dyDescent="0.2">
      <c r="A15111" s="35" t="s">
        <v>3315</v>
      </c>
      <c r="B15111" s="1" t="s">
        <v>5440</v>
      </c>
      <c r="C15111" s="45" t="s">
        <v>2015</v>
      </c>
      <c r="D15111" s="23" t="s">
        <v>5751</v>
      </c>
      <c r="E15111" s="23" t="s">
        <v>4134</v>
      </c>
      <c r="F15111" s="40">
        <v>1</v>
      </c>
      <c r="G15111" s="25">
        <v>17337935</v>
      </c>
      <c r="H15111" s="25">
        <v>17337935</v>
      </c>
      <c r="I15111" s="25"/>
      <c r="J15111" s="58" t="e">
        <f>HYPERLINK("#"&amp;"Insumos"&amp;"!A"&amp;MATCH($B15111,#REF!,0),"Ins "&amp;$B15111)</f>
        <v>#REF!</v>
      </c>
      <c r="M15111" s="220"/>
    </row>
    <row r="15112" spans="1:13" ht="63.75" x14ac:dyDescent="0.2">
      <c r="A15112" s="36" t="s">
        <v>3316</v>
      </c>
      <c r="B15112" s="26" t="s">
        <v>6816</v>
      </c>
      <c r="C15112" s="79" t="s">
        <v>2026</v>
      </c>
      <c r="D15112" s="37" t="s">
        <v>5608</v>
      </c>
      <c r="E15112" s="37" t="s">
        <v>4134</v>
      </c>
      <c r="F15112" s="41"/>
      <c r="G15112" s="27"/>
      <c r="H15112" s="27"/>
      <c r="I15112" s="27">
        <v>17965442</v>
      </c>
      <c r="M15112" s="220">
        <f t="shared" si="236"/>
        <v>23527543</v>
      </c>
    </row>
    <row r="15113" spans="1:13" ht="63.75" x14ac:dyDescent="0.2">
      <c r="A15113" s="35" t="s">
        <v>3316</v>
      </c>
      <c r="B15113" s="1" t="s">
        <v>5441</v>
      </c>
      <c r="C15113" s="45" t="s">
        <v>2016</v>
      </c>
      <c r="D15113" s="23" t="s">
        <v>5751</v>
      </c>
      <c r="E15113" s="23" t="s">
        <v>4134</v>
      </c>
      <c r="F15113" s="40">
        <v>1</v>
      </c>
      <c r="G15113" s="25">
        <v>17965442</v>
      </c>
      <c r="H15113" s="25">
        <v>17965442</v>
      </c>
      <c r="I15113" s="25"/>
      <c r="J15113" s="58" t="e">
        <f>HYPERLINK("#"&amp;"Insumos"&amp;"!A"&amp;MATCH($B15113,#REF!,0),"Ins "&amp;$B15113)</f>
        <v>#REF!</v>
      </c>
      <c r="M15113" s="220"/>
    </row>
    <row r="15114" spans="1:13" ht="63.75" x14ac:dyDescent="0.2">
      <c r="A15114" s="36" t="s">
        <v>3317</v>
      </c>
      <c r="B15114" s="26" t="s">
        <v>6816</v>
      </c>
      <c r="C15114" s="79" t="s">
        <v>2027</v>
      </c>
      <c r="D15114" s="37" t="s">
        <v>5608</v>
      </c>
      <c r="E15114" s="37" t="s">
        <v>4134</v>
      </c>
      <c r="F15114" s="41"/>
      <c r="G15114" s="27"/>
      <c r="H15114" s="27"/>
      <c r="I15114" s="27">
        <v>17965442</v>
      </c>
      <c r="M15114" s="220">
        <f t="shared" si="236"/>
        <v>23527543</v>
      </c>
    </row>
    <row r="15115" spans="1:13" ht="63.75" x14ac:dyDescent="0.2">
      <c r="A15115" s="35" t="s">
        <v>3317</v>
      </c>
      <c r="B15115" s="1" t="s">
        <v>5442</v>
      </c>
      <c r="C15115" s="45" t="s">
        <v>2017</v>
      </c>
      <c r="D15115" s="23" t="s">
        <v>5751</v>
      </c>
      <c r="E15115" s="23" t="s">
        <v>4134</v>
      </c>
      <c r="F15115" s="40">
        <v>1</v>
      </c>
      <c r="G15115" s="25">
        <v>17965442</v>
      </c>
      <c r="H15115" s="25">
        <v>17965442</v>
      </c>
      <c r="I15115" s="25"/>
      <c r="J15115" s="58" t="e">
        <f>HYPERLINK("#"&amp;"Insumos"&amp;"!A"&amp;MATCH($B15115,#REF!,0),"Ins "&amp;$B15115)</f>
        <v>#REF!</v>
      </c>
      <c r="M15115" s="220"/>
    </row>
    <row r="15116" spans="1:13" ht="63.75" x14ac:dyDescent="0.2">
      <c r="A15116" s="36" t="s">
        <v>3318</v>
      </c>
      <c r="B15116" s="26" t="s">
        <v>6816</v>
      </c>
      <c r="C15116" s="79" t="s">
        <v>2028</v>
      </c>
      <c r="D15116" s="37" t="s">
        <v>5608</v>
      </c>
      <c r="E15116" s="37" t="s">
        <v>4134</v>
      </c>
      <c r="F15116" s="41"/>
      <c r="G15116" s="27"/>
      <c r="H15116" s="27"/>
      <c r="I15116" s="27">
        <v>17965442</v>
      </c>
      <c r="M15116" s="220">
        <f t="shared" si="236"/>
        <v>23527543</v>
      </c>
    </row>
    <row r="15117" spans="1:13" ht="63.75" x14ac:dyDescent="0.2">
      <c r="A15117" s="35" t="s">
        <v>3318</v>
      </c>
      <c r="B15117" s="1" t="s">
        <v>5443</v>
      </c>
      <c r="C15117" s="45" t="s">
        <v>2018</v>
      </c>
      <c r="D15117" s="23" t="s">
        <v>5751</v>
      </c>
      <c r="E15117" s="23" t="s">
        <v>4134</v>
      </c>
      <c r="F15117" s="40">
        <v>1</v>
      </c>
      <c r="G15117" s="25">
        <v>17965442</v>
      </c>
      <c r="H15117" s="25">
        <v>17965442</v>
      </c>
      <c r="I15117" s="25"/>
      <c r="J15117" s="58" t="e">
        <f>HYPERLINK("#"&amp;"Insumos"&amp;"!A"&amp;MATCH($B15117,#REF!,0),"Ins "&amp;$B15117)</f>
        <v>#REF!</v>
      </c>
      <c r="M15117" s="220"/>
    </row>
    <row r="15118" spans="1:13" ht="63.75" x14ac:dyDescent="0.2">
      <c r="A15118" s="36" t="s">
        <v>3319</v>
      </c>
      <c r="B15118" s="26" t="s">
        <v>6816</v>
      </c>
      <c r="C15118" s="79" t="s">
        <v>2029</v>
      </c>
      <c r="D15118" s="37" t="s">
        <v>5608</v>
      </c>
      <c r="E15118" s="37" t="s">
        <v>4134</v>
      </c>
      <c r="F15118" s="41"/>
      <c r="G15118" s="27"/>
      <c r="H15118" s="27"/>
      <c r="I15118" s="27">
        <v>17965442</v>
      </c>
      <c r="M15118" s="220">
        <f t="shared" si="236"/>
        <v>23527543</v>
      </c>
    </row>
    <row r="15119" spans="1:13" ht="63.75" x14ac:dyDescent="0.2">
      <c r="A15119" s="35" t="s">
        <v>3319</v>
      </c>
      <c r="B15119" s="1" t="s">
        <v>5444</v>
      </c>
      <c r="C15119" s="45" t="s">
        <v>2019</v>
      </c>
      <c r="D15119" s="23" t="s">
        <v>5751</v>
      </c>
      <c r="E15119" s="23" t="s">
        <v>4134</v>
      </c>
      <c r="F15119" s="40">
        <v>1</v>
      </c>
      <c r="G15119" s="25">
        <v>17965442</v>
      </c>
      <c r="H15119" s="25">
        <v>17965442</v>
      </c>
      <c r="I15119" s="25"/>
      <c r="J15119" s="58" t="e">
        <f>HYPERLINK("#"&amp;"Insumos"&amp;"!A"&amp;MATCH($B15119,#REF!,0),"Ins "&amp;$B15119)</f>
        <v>#REF!</v>
      </c>
      <c r="M15119" s="220"/>
    </row>
    <row r="15120" spans="1:13" ht="63.75" x14ac:dyDescent="0.2">
      <c r="A15120" s="36" t="s">
        <v>3320</v>
      </c>
      <c r="B15120" s="26" t="s">
        <v>6816</v>
      </c>
      <c r="C15120" s="79" t="s">
        <v>2030</v>
      </c>
      <c r="D15120" s="37" t="s">
        <v>5608</v>
      </c>
      <c r="E15120" s="37" t="s">
        <v>4134</v>
      </c>
      <c r="F15120" s="41"/>
      <c r="G15120" s="27"/>
      <c r="H15120" s="27"/>
      <c r="I15120" s="27">
        <v>19622165</v>
      </c>
      <c r="M15120" s="220">
        <f t="shared" si="236"/>
        <v>25697187</v>
      </c>
    </row>
    <row r="15121" spans="1:13" ht="63.75" x14ac:dyDescent="0.2">
      <c r="A15121" s="35" t="s">
        <v>3320</v>
      </c>
      <c r="B15121" s="1" t="s">
        <v>5445</v>
      </c>
      <c r="C15121" s="45" t="s">
        <v>2020</v>
      </c>
      <c r="D15121" s="23" t="s">
        <v>5751</v>
      </c>
      <c r="E15121" s="23" t="s">
        <v>4134</v>
      </c>
      <c r="F15121" s="40">
        <v>1</v>
      </c>
      <c r="G15121" s="25">
        <v>19622165</v>
      </c>
      <c r="H15121" s="25">
        <v>19622165</v>
      </c>
      <c r="I15121" s="25"/>
      <c r="J15121" s="58" t="e">
        <f>HYPERLINK("#"&amp;"Insumos"&amp;"!A"&amp;MATCH($B15121,#REF!,0),"Ins "&amp;$B15121)</f>
        <v>#REF!</v>
      </c>
      <c r="M15121" s="220"/>
    </row>
    <row r="15122" spans="1:13" ht="63.75" x14ac:dyDescent="0.2">
      <c r="A15122" s="36" t="s">
        <v>3321</v>
      </c>
      <c r="B15122" s="26" t="s">
        <v>6816</v>
      </c>
      <c r="C15122" s="79" t="s">
        <v>2031</v>
      </c>
      <c r="D15122" s="37" t="s">
        <v>5608</v>
      </c>
      <c r="E15122" s="37" t="s">
        <v>4134</v>
      </c>
      <c r="F15122" s="41"/>
      <c r="G15122" s="27"/>
      <c r="H15122" s="27"/>
      <c r="I15122" s="27">
        <v>20294832</v>
      </c>
      <c r="M15122" s="220">
        <f t="shared" si="236"/>
        <v>26578112</v>
      </c>
    </row>
    <row r="15123" spans="1:13" ht="63.75" x14ac:dyDescent="0.2">
      <c r="A15123" s="35" t="s">
        <v>3321</v>
      </c>
      <c r="B15123" s="1" t="s">
        <v>5446</v>
      </c>
      <c r="C15123" s="45" t="s">
        <v>2021</v>
      </c>
      <c r="D15123" s="23" t="s">
        <v>5751</v>
      </c>
      <c r="E15123" s="23" t="s">
        <v>4134</v>
      </c>
      <c r="F15123" s="40">
        <v>1</v>
      </c>
      <c r="G15123" s="25">
        <v>20294832</v>
      </c>
      <c r="H15123" s="25">
        <v>20294832</v>
      </c>
      <c r="I15123" s="25"/>
      <c r="J15123" s="58" t="e">
        <f>HYPERLINK("#"&amp;"Insumos"&amp;"!A"&amp;MATCH($B15123,#REF!,0),"Ins "&amp;$B15123)</f>
        <v>#REF!</v>
      </c>
      <c r="M15123" s="220"/>
    </row>
    <row r="15124" spans="1:13" ht="63.75" x14ac:dyDescent="0.2">
      <c r="A15124" s="36" t="s">
        <v>3322</v>
      </c>
      <c r="B15124" s="26" t="s">
        <v>6816</v>
      </c>
      <c r="C15124" s="79" t="s">
        <v>2032</v>
      </c>
      <c r="D15124" s="37" t="s">
        <v>5608</v>
      </c>
      <c r="E15124" s="37" t="s">
        <v>4134</v>
      </c>
      <c r="F15124" s="41"/>
      <c r="G15124" s="27"/>
      <c r="H15124" s="27"/>
      <c r="I15124" s="27">
        <v>24157348</v>
      </c>
      <c r="M15124" s="220">
        <f t="shared" si="236"/>
        <v>31636463</v>
      </c>
    </row>
    <row r="15125" spans="1:13" ht="63.75" x14ac:dyDescent="0.2">
      <c r="A15125" s="35" t="s">
        <v>3322</v>
      </c>
      <c r="B15125" s="1" t="s">
        <v>5449</v>
      </c>
      <c r="C15125" s="45" t="s">
        <v>2022</v>
      </c>
      <c r="D15125" s="23" t="s">
        <v>5751</v>
      </c>
      <c r="E15125" s="23" t="s">
        <v>4134</v>
      </c>
      <c r="F15125" s="40">
        <v>1</v>
      </c>
      <c r="G15125" s="25">
        <v>24157348</v>
      </c>
      <c r="H15125" s="25">
        <v>24157348</v>
      </c>
      <c r="I15125" s="25"/>
      <c r="J15125" s="58" t="e">
        <f>HYPERLINK("#"&amp;"Insumos"&amp;"!A"&amp;MATCH($B15125,#REF!,0),"Ins "&amp;$B15125)</f>
        <v>#REF!</v>
      </c>
      <c r="M15125" s="220"/>
    </row>
    <row r="15126" spans="1:13" ht="63.75" x14ac:dyDescent="0.2">
      <c r="A15126" s="36" t="s">
        <v>3323</v>
      </c>
      <c r="B15126" s="26" t="s">
        <v>6816</v>
      </c>
      <c r="C15126" s="79" t="s">
        <v>2033</v>
      </c>
      <c r="D15126" s="37" t="s">
        <v>5608</v>
      </c>
      <c r="E15126" s="37" t="s">
        <v>4134</v>
      </c>
      <c r="F15126" s="41"/>
      <c r="G15126" s="27"/>
      <c r="H15126" s="27"/>
      <c r="I15126" s="27">
        <v>27387593</v>
      </c>
      <c r="M15126" s="220">
        <f t="shared" si="236"/>
        <v>35866792</v>
      </c>
    </row>
    <row r="15127" spans="1:13" ht="63.75" x14ac:dyDescent="0.2">
      <c r="A15127" s="35" t="s">
        <v>3323</v>
      </c>
      <c r="B15127" s="1" t="s">
        <v>5439</v>
      </c>
      <c r="C15127" s="45" t="s">
        <v>2012</v>
      </c>
      <c r="D15127" s="23" t="s">
        <v>5751</v>
      </c>
      <c r="E15127" s="23" t="s">
        <v>4134</v>
      </c>
      <c r="F15127" s="40">
        <v>1</v>
      </c>
      <c r="G15127" s="25">
        <v>27387593</v>
      </c>
      <c r="H15127" s="25">
        <v>27387593</v>
      </c>
      <c r="I15127" s="25"/>
      <c r="J15127" s="58" t="e">
        <f>HYPERLINK("#"&amp;"Insumos"&amp;"!A"&amp;MATCH($B15127,#REF!,0),"Ins "&amp;$B15127)</f>
        <v>#REF!</v>
      </c>
      <c r="M15127" s="220"/>
    </row>
    <row r="15128" spans="1:13" ht="63.75" x14ac:dyDescent="0.2">
      <c r="A15128" s="36" t="s">
        <v>3313</v>
      </c>
      <c r="B15128" s="26" t="s">
        <v>6816</v>
      </c>
      <c r="C15128" s="79" t="s">
        <v>2023</v>
      </c>
      <c r="D15128" s="37" t="s">
        <v>5608</v>
      </c>
      <c r="E15128" s="37" t="s">
        <v>4134</v>
      </c>
      <c r="F15128" s="41"/>
      <c r="G15128" s="27"/>
      <c r="H15128" s="27"/>
      <c r="I15128" s="27">
        <v>17131140</v>
      </c>
      <c r="M15128" s="220">
        <f t="shared" si="236"/>
        <v>22434941</v>
      </c>
    </row>
    <row r="15129" spans="1:13" ht="63.75" x14ac:dyDescent="0.2">
      <c r="A15129" s="35" t="s">
        <v>3313</v>
      </c>
      <c r="B15129" s="1" t="s">
        <v>5437</v>
      </c>
      <c r="C15129" s="45" t="s">
        <v>2014</v>
      </c>
      <c r="D15129" s="23" t="s">
        <v>5751</v>
      </c>
      <c r="E15129" s="23" t="s">
        <v>4134</v>
      </c>
      <c r="F15129" s="40">
        <v>1</v>
      </c>
      <c r="G15129" s="25">
        <v>17131140</v>
      </c>
      <c r="H15129" s="25">
        <v>17131140</v>
      </c>
      <c r="I15129" s="25"/>
      <c r="J15129" s="58" t="e">
        <f>HYPERLINK("#"&amp;"Insumos"&amp;"!A"&amp;MATCH($B15129,#REF!,0),"Ins "&amp;$B15129)</f>
        <v>#REF!</v>
      </c>
      <c r="M15129" s="220"/>
    </row>
    <row r="15130" spans="1:13" ht="140.25" x14ac:dyDescent="0.2">
      <c r="A15130" s="36" t="s">
        <v>6507</v>
      </c>
      <c r="B15130" s="26" t="s">
        <v>6816</v>
      </c>
      <c r="C15130" s="79" t="s">
        <v>6508</v>
      </c>
      <c r="D15130" s="37" t="s">
        <v>5608</v>
      </c>
      <c r="E15130" s="37" t="s">
        <v>4134</v>
      </c>
      <c r="F15130" s="41"/>
      <c r="G15130" s="27"/>
      <c r="H15130" s="27"/>
      <c r="I15130" s="27">
        <v>137428670</v>
      </c>
      <c r="M15130" s="220">
        <f t="shared" si="236"/>
        <v>179976586</v>
      </c>
    </row>
    <row r="15131" spans="1:13" ht="127.5" x14ac:dyDescent="0.2">
      <c r="A15131" s="35" t="s">
        <v>6507</v>
      </c>
      <c r="B15131" s="1" t="s">
        <v>6023</v>
      </c>
      <c r="C15131" s="45" t="s">
        <v>6024</v>
      </c>
      <c r="D15131" s="23" t="s">
        <v>5751</v>
      </c>
      <c r="E15131" s="23" t="s">
        <v>4134</v>
      </c>
      <c r="F15131" s="40">
        <v>1</v>
      </c>
      <c r="G15131" s="25">
        <v>137428670</v>
      </c>
      <c r="H15131" s="25">
        <v>137428670</v>
      </c>
      <c r="I15131" s="25"/>
      <c r="J15131" s="58" t="e">
        <f>HYPERLINK("#"&amp;"Insumos"&amp;"!A"&amp;MATCH($B15131,#REF!,0),"Ins "&amp;$B15131)</f>
        <v>#REF!</v>
      </c>
      <c r="M15131" s="220"/>
    </row>
    <row r="15132" spans="1:13" ht="38.25" x14ac:dyDescent="0.2">
      <c r="A15132" s="36" t="s">
        <v>7068</v>
      </c>
      <c r="B15132" s="26" t="s">
        <v>6816</v>
      </c>
      <c r="C15132" s="79" t="s">
        <v>7069</v>
      </c>
      <c r="D15132" s="37" t="s">
        <v>5608</v>
      </c>
      <c r="E15132" s="37" t="s">
        <v>4134</v>
      </c>
      <c r="F15132" s="41"/>
      <c r="G15132" s="27"/>
      <c r="H15132" s="27"/>
      <c r="I15132" s="27">
        <v>435567</v>
      </c>
      <c r="M15132" s="220">
        <f t="shared" si="236"/>
        <v>570419</v>
      </c>
    </row>
    <row r="15133" spans="1:13" x14ac:dyDescent="0.2">
      <c r="A15133" s="35" t="s">
        <v>7068</v>
      </c>
      <c r="B15133" s="1" t="s">
        <v>5578</v>
      </c>
      <c r="C15133" s="45" t="s">
        <v>1015</v>
      </c>
      <c r="D15133" s="23" t="s">
        <v>5734</v>
      </c>
      <c r="E15133" s="23" t="s">
        <v>4141</v>
      </c>
      <c r="F15133" s="40">
        <v>2</v>
      </c>
      <c r="G15133" s="25">
        <v>52425</v>
      </c>
      <c r="H15133" s="25">
        <v>104850</v>
      </c>
      <c r="I15133" s="25"/>
      <c r="J15133" s="58" t="e">
        <f>HYPERLINK("#"&amp;"Insumos"&amp;"!A"&amp;MATCH($B15133,#REF!,0),"Ins "&amp;$B15133)</f>
        <v>#REF!</v>
      </c>
      <c r="M15133" s="220"/>
    </row>
    <row r="15134" spans="1:13" x14ac:dyDescent="0.2">
      <c r="A15134" s="35" t="s">
        <v>7068</v>
      </c>
      <c r="B15134" s="1" t="s">
        <v>5533</v>
      </c>
      <c r="C15134" s="45" t="s">
        <v>5892</v>
      </c>
      <c r="D15134" s="23" t="s">
        <v>977</v>
      </c>
      <c r="E15134" s="23" t="s">
        <v>4134</v>
      </c>
      <c r="F15134" s="40">
        <v>1</v>
      </c>
      <c r="G15134" s="25">
        <v>3623</v>
      </c>
      <c r="H15134" s="25">
        <v>3623</v>
      </c>
      <c r="I15134" s="25"/>
      <c r="J15134" s="58" t="e">
        <f>HYPERLINK("#"&amp;"Insumos"&amp;"!A"&amp;MATCH($B15134,#REF!,0),"Ins "&amp;$B15134)</f>
        <v>#REF!</v>
      </c>
      <c r="M15134" s="220"/>
    </row>
    <row r="15135" spans="1:13" x14ac:dyDescent="0.2">
      <c r="A15135" s="35" t="s">
        <v>7068</v>
      </c>
      <c r="B15135" s="1" t="s">
        <v>6635</v>
      </c>
      <c r="C15135" s="45" t="s">
        <v>6636</v>
      </c>
      <c r="D15135" s="23" t="s">
        <v>5751</v>
      </c>
      <c r="E15135" s="23" t="s">
        <v>4134</v>
      </c>
      <c r="F15135" s="40">
        <v>1</v>
      </c>
      <c r="G15135" s="25">
        <v>33298</v>
      </c>
      <c r="H15135" s="25">
        <v>33298</v>
      </c>
      <c r="I15135" s="25"/>
      <c r="J15135" s="58" t="e">
        <f>HYPERLINK("#"&amp;"Insumos"&amp;"!A"&amp;MATCH($B15135,#REF!,0),"Ins "&amp;$B15135)</f>
        <v>#REF!</v>
      </c>
      <c r="M15135" s="220"/>
    </row>
    <row r="15136" spans="1:13" ht="25.5" x14ac:dyDescent="0.2">
      <c r="A15136" s="35" t="s">
        <v>7068</v>
      </c>
      <c r="B15136" s="1" t="s">
        <v>6960</v>
      </c>
      <c r="C15136" s="45" t="s">
        <v>6961</v>
      </c>
      <c r="D15136" s="23" t="s">
        <v>5751</v>
      </c>
      <c r="E15136" s="23" t="s">
        <v>4134</v>
      </c>
      <c r="F15136" s="40">
        <v>1</v>
      </c>
      <c r="G15136" s="25">
        <v>293796</v>
      </c>
      <c r="H15136" s="25">
        <v>293796</v>
      </c>
      <c r="I15136" s="25"/>
      <c r="J15136" s="58" t="e">
        <f>HYPERLINK("#"&amp;"Insumos"&amp;"!A"&amp;MATCH($B15136,#REF!,0),"Ins "&amp;$B15136)</f>
        <v>#REF!</v>
      </c>
      <c r="M15136" s="220"/>
    </row>
    <row r="15137" spans="1:13" ht="114.75" x14ac:dyDescent="0.2">
      <c r="A15137" s="36" t="s">
        <v>7070</v>
      </c>
      <c r="B15137" s="26" t="s">
        <v>6816</v>
      </c>
      <c r="C15137" s="79" t="s">
        <v>7071</v>
      </c>
      <c r="D15137" s="37" t="s">
        <v>5608</v>
      </c>
      <c r="E15137" s="37" t="s">
        <v>4134</v>
      </c>
      <c r="F15137" s="41"/>
      <c r="G15137" s="27"/>
      <c r="H15137" s="27"/>
      <c r="I15137" s="27">
        <v>11062385</v>
      </c>
      <c r="M15137" s="220">
        <f t="shared" si="236"/>
        <v>14487299</v>
      </c>
    </row>
    <row r="15138" spans="1:13" x14ac:dyDescent="0.2">
      <c r="A15138" s="35" t="s">
        <v>7070</v>
      </c>
      <c r="B15138" s="1" t="s">
        <v>74</v>
      </c>
      <c r="C15138" s="45" t="s">
        <v>1023</v>
      </c>
      <c r="D15138" s="23" t="s">
        <v>5734</v>
      </c>
      <c r="E15138" s="23" t="s">
        <v>4141</v>
      </c>
      <c r="F15138" s="40">
        <v>50</v>
      </c>
      <c r="G15138" s="25">
        <v>73692</v>
      </c>
      <c r="H15138" s="25">
        <v>3684600</v>
      </c>
      <c r="I15138" s="25"/>
      <c r="J15138" s="58" t="e">
        <f>HYPERLINK("#"&amp;"Insumos"&amp;"!A"&amp;MATCH($B15138,#REF!,0),"Ins "&amp;$B15138)</f>
        <v>#REF!</v>
      </c>
      <c r="M15138" s="220"/>
    </row>
    <row r="15139" spans="1:13" ht="89.25" x14ac:dyDescent="0.2">
      <c r="A15139" s="35" t="s">
        <v>7070</v>
      </c>
      <c r="B15139" s="1" t="s">
        <v>6964</v>
      </c>
      <c r="C15139" s="45" t="s">
        <v>6965</v>
      </c>
      <c r="D15139" s="23" t="s">
        <v>5751</v>
      </c>
      <c r="E15139" s="23" t="s">
        <v>4134</v>
      </c>
      <c r="F15139" s="40">
        <v>1</v>
      </c>
      <c r="G15139" s="25">
        <v>7377785</v>
      </c>
      <c r="H15139" s="25">
        <v>7377785</v>
      </c>
      <c r="I15139" s="25"/>
      <c r="J15139" s="58" t="e">
        <f>HYPERLINK("#"&amp;"Insumos"&amp;"!A"&amp;MATCH($B15139,#REF!,0),"Ins "&amp;$B15139)</f>
        <v>#REF!</v>
      </c>
      <c r="M15139" s="220"/>
    </row>
    <row r="15140" spans="1:13" ht="38.25" x14ac:dyDescent="0.2">
      <c r="A15140" s="36" t="s">
        <v>9282</v>
      </c>
      <c r="B15140" s="26" t="s">
        <v>6816</v>
      </c>
      <c r="C15140" s="79" t="s">
        <v>9287</v>
      </c>
      <c r="D15140" s="37" t="s">
        <v>5608</v>
      </c>
      <c r="E15140" s="37" t="s">
        <v>4134</v>
      </c>
      <c r="F15140" s="41"/>
      <c r="G15140" s="27"/>
      <c r="H15140" s="27"/>
      <c r="I15140" s="27">
        <v>24504480</v>
      </c>
      <c r="M15140" s="220">
        <f t="shared" si="236"/>
        <v>32091067</v>
      </c>
    </row>
    <row r="15141" spans="1:13" ht="25.5" x14ac:dyDescent="0.2">
      <c r="A15141" s="35" t="s">
        <v>9282</v>
      </c>
      <c r="B15141" s="1" t="s">
        <v>9283</v>
      </c>
      <c r="C15141" s="45" t="s">
        <v>9284</v>
      </c>
      <c r="D15141" s="23" t="s">
        <v>5751</v>
      </c>
      <c r="E15141" s="23" t="s">
        <v>72</v>
      </c>
      <c r="F15141" s="40">
        <v>1</v>
      </c>
      <c r="G15141" s="25">
        <v>18564000</v>
      </c>
      <c r="H15141" s="25">
        <v>18564000</v>
      </c>
      <c r="I15141" s="25"/>
      <c r="J15141" s="58" t="e">
        <f>HYPERLINK("#"&amp;"Insumos"&amp;"!A"&amp;MATCH($B15141,#REF!,0),"Ins "&amp;$B15141)</f>
        <v>#REF!</v>
      </c>
      <c r="M15141" s="220"/>
    </row>
    <row r="15142" spans="1:13" ht="25.5" x14ac:dyDescent="0.2">
      <c r="A15142" s="35" t="s">
        <v>9282</v>
      </c>
      <c r="B15142" s="1" t="s">
        <v>9285</v>
      </c>
      <c r="C15142" s="45" t="s">
        <v>9286</v>
      </c>
      <c r="D15142" s="23" t="s">
        <v>5751</v>
      </c>
      <c r="E15142" s="23" t="s">
        <v>72</v>
      </c>
      <c r="F15142" s="40">
        <v>1</v>
      </c>
      <c r="G15142" s="25">
        <v>5940480</v>
      </c>
      <c r="H15142" s="25">
        <v>5940480</v>
      </c>
      <c r="I15142" s="25"/>
      <c r="J15142" s="58" t="e">
        <f>HYPERLINK("#"&amp;"Insumos"&amp;"!A"&amp;MATCH($B15142,#REF!,0),"Ins "&amp;$B15142)</f>
        <v>#REF!</v>
      </c>
      <c r="M15142" s="220"/>
    </row>
    <row r="15143" spans="1:13" ht="38.25" x14ac:dyDescent="0.2">
      <c r="A15143" s="36" t="s">
        <v>12364</v>
      </c>
      <c r="B15143" s="26" t="s">
        <v>6816</v>
      </c>
      <c r="C15143" s="79" t="s">
        <v>12365</v>
      </c>
      <c r="D15143" s="37" t="s">
        <v>5608</v>
      </c>
      <c r="E15143" s="37" t="s">
        <v>4140</v>
      </c>
      <c r="F15143" s="41"/>
      <c r="G15143" s="27"/>
      <c r="H15143" s="27"/>
      <c r="I15143" s="27">
        <v>77224</v>
      </c>
      <c r="M15143" s="220">
        <f t="shared" si="236"/>
        <v>101133</v>
      </c>
    </row>
    <row r="15144" spans="1:13" x14ac:dyDescent="0.2">
      <c r="A15144" s="35" t="s">
        <v>12364</v>
      </c>
      <c r="B15144" s="34" t="s">
        <v>5578</v>
      </c>
      <c r="C15144" s="45" t="s">
        <v>1015</v>
      </c>
      <c r="D15144" s="23" t="s">
        <v>5734</v>
      </c>
      <c r="E15144" s="23" t="s">
        <v>4141</v>
      </c>
      <c r="F15144" s="40">
        <v>0.1</v>
      </c>
      <c r="G15144" s="25">
        <v>52425</v>
      </c>
      <c r="H15144" s="25">
        <v>5243</v>
      </c>
      <c r="I15144" s="25"/>
      <c r="J15144" s="58" t="e">
        <f>HYPERLINK("#"&amp;"Insumos"&amp;"!A"&amp;MATCH($B15144,#REF!,0),"Ins "&amp;$B15144)</f>
        <v>#REF!</v>
      </c>
      <c r="M15144" s="220"/>
    </row>
    <row r="15145" spans="1:13" ht="38.25" x14ac:dyDescent="0.2">
      <c r="A15145" s="35" t="s">
        <v>12364</v>
      </c>
      <c r="B15145" s="34" t="s">
        <v>12359</v>
      </c>
      <c r="C15145" s="45" t="s">
        <v>12797</v>
      </c>
      <c r="D15145" s="23" t="s">
        <v>5534</v>
      </c>
      <c r="E15145" s="23" t="s">
        <v>4140</v>
      </c>
      <c r="F15145" s="40">
        <v>1</v>
      </c>
      <c r="G15145" s="25">
        <v>55692</v>
      </c>
      <c r="H15145" s="25">
        <v>55692</v>
      </c>
      <c r="I15145" s="25"/>
      <c r="J15145" s="58" t="e">
        <f>HYPERLINK("#"&amp;"Insumos"&amp;"!A"&amp;MATCH($B15145,#REF!,0),"Ins "&amp;$B15145)</f>
        <v>#REF!</v>
      </c>
      <c r="M15145" s="220"/>
    </row>
    <row r="15146" spans="1:13" x14ac:dyDescent="0.2">
      <c r="A15146" s="35" t="s">
        <v>12364</v>
      </c>
      <c r="B15146" s="34" t="s">
        <v>263</v>
      </c>
      <c r="C15146" s="45" t="s">
        <v>696</v>
      </c>
      <c r="D15146" s="23" t="s">
        <v>5534</v>
      </c>
      <c r="E15146" s="23" t="s">
        <v>4140</v>
      </c>
      <c r="F15146" s="40">
        <v>6.6666666666666666E-2</v>
      </c>
      <c r="G15146" s="25">
        <v>187426</v>
      </c>
      <c r="H15146" s="25">
        <v>12495</v>
      </c>
      <c r="I15146" s="25"/>
      <c r="J15146" s="58" t="e">
        <f>HYPERLINK("#"&amp;"Insumos"&amp;"!A"&amp;MATCH($B15146,#REF!,0),"Ins "&amp;$B15146)</f>
        <v>#REF!</v>
      </c>
      <c r="M15146" s="220"/>
    </row>
    <row r="15147" spans="1:13" x14ac:dyDescent="0.2">
      <c r="A15147" s="35" t="s">
        <v>12364</v>
      </c>
      <c r="B15147" s="34" t="s">
        <v>5007</v>
      </c>
      <c r="C15147" s="45" t="s">
        <v>720</v>
      </c>
      <c r="D15147" s="23" t="s">
        <v>5751</v>
      </c>
      <c r="E15147" s="23" t="s">
        <v>4134</v>
      </c>
      <c r="F15147" s="40">
        <v>2</v>
      </c>
      <c r="G15147" s="25">
        <v>1897</v>
      </c>
      <c r="H15147" s="25">
        <v>3794</v>
      </c>
      <c r="I15147" s="25"/>
      <c r="J15147" s="58" t="e">
        <f>HYPERLINK("#"&amp;"Insumos"&amp;"!A"&amp;MATCH($B15147,#REF!,0),"Ins "&amp;$B15147)</f>
        <v>#REF!</v>
      </c>
      <c r="M15147" s="220"/>
    </row>
    <row r="15148" spans="1:13" s="176" customFormat="1" ht="40.15" customHeight="1" x14ac:dyDescent="0.2">
      <c r="A15148" s="170" t="s">
        <v>4112</v>
      </c>
      <c r="B15148" s="171"/>
      <c r="C15148" s="172" t="s">
        <v>0</v>
      </c>
      <c r="D15148" s="173" t="s">
        <v>5607</v>
      </c>
      <c r="E15148" s="173"/>
      <c r="F15148" s="174"/>
      <c r="G15148" s="175"/>
      <c r="H15148" s="175"/>
      <c r="I15148" s="175"/>
      <c r="M15148" s="220"/>
    </row>
    <row r="15149" spans="1:13" ht="25.5" x14ac:dyDescent="0.2">
      <c r="A15149" s="36" t="s">
        <v>3324</v>
      </c>
      <c r="B15149" s="26" t="s">
        <v>6816</v>
      </c>
      <c r="C15149" s="79" t="s">
        <v>5638</v>
      </c>
      <c r="D15149" s="37" t="s">
        <v>5608</v>
      </c>
      <c r="E15149" s="37" t="s">
        <v>466</v>
      </c>
      <c r="F15149" s="41"/>
      <c r="G15149" s="27"/>
      <c r="H15149" s="27"/>
      <c r="I15149" s="27">
        <v>964462</v>
      </c>
      <c r="M15149" s="220">
        <f t="shared" si="236"/>
        <v>1263059</v>
      </c>
    </row>
    <row r="15150" spans="1:13" x14ac:dyDescent="0.2">
      <c r="A15150" s="35" t="s">
        <v>3324</v>
      </c>
      <c r="B15150" s="1" t="s">
        <v>5589</v>
      </c>
      <c r="C15150" s="45" t="s">
        <v>5819</v>
      </c>
      <c r="D15150" s="23" t="s">
        <v>5585</v>
      </c>
      <c r="E15150" s="23" t="s">
        <v>466</v>
      </c>
      <c r="F15150" s="40">
        <v>1.05</v>
      </c>
      <c r="G15150" s="25">
        <v>597780</v>
      </c>
      <c r="H15150" s="25">
        <v>627669</v>
      </c>
      <c r="I15150" s="25"/>
      <c r="M15150" s="220"/>
    </row>
    <row r="15151" spans="1:13" x14ac:dyDescent="0.2">
      <c r="A15151" s="35" t="s">
        <v>3324</v>
      </c>
      <c r="B15151" s="1" t="s">
        <v>71</v>
      </c>
      <c r="C15151" s="45" t="s">
        <v>1022</v>
      </c>
      <c r="D15151" s="23" t="s">
        <v>5734</v>
      </c>
      <c r="E15151" s="23" t="s">
        <v>4141</v>
      </c>
      <c r="F15151" s="40">
        <v>4.5</v>
      </c>
      <c r="G15151" s="25">
        <v>66987</v>
      </c>
      <c r="H15151" s="25">
        <v>301442</v>
      </c>
      <c r="I15151" s="25"/>
      <c r="J15151" s="58" t="e">
        <f>HYPERLINK("#"&amp;"Insumos"&amp;"!A"&amp;MATCH($B15151,#REF!,0),"Ins "&amp;$B15151)</f>
        <v>#REF!</v>
      </c>
      <c r="M15151" s="220"/>
    </row>
    <row r="15152" spans="1:13" ht="25.5" x14ac:dyDescent="0.2">
      <c r="A15152" s="35" t="s">
        <v>3324</v>
      </c>
      <c r="B15152" s="1" t="s">
        <v>5547</v>
      </c>
      <c r="C15152" s="45" t="s">
        <v>1681</v>
      </c>
      <c r="D15152" s="23" t="s">
        <v>5534</v>
      </c>
      <c r="E15152" s="23" t="s">
        <v>4140</v>
      </c>
      <c r="F15152" s="40">
        <v>4</v>
      </c>
      <c r="G15152" s="25">
        <v>936</v>
      </c>
      <c r="H15152" s="25">
        <v>3744</v>
      </c>
      <c r="I15152" s="25"/>
      <c r="J15152" s="58" t="e">
        <f>HYPERLINK("#"&amp;"Insumos"&amp;"!A"&amp;MATCH($B15152,#REF!,0),"Ins "&amp;$B15152)</f>
        <v>#REF!</v>
      </c>
      <c r="M15152" s="220"/>
    </row>
    <row r="15153" spans="1:13" x14ac:dyDescent="0.2">
      <c r="A15153" s="35" t="s">
        <v>3324</v>
      </c>
      <c r="B15153" s="34" t="s">
        <v>222</v>
      </c>
      <c r="C15153" s="45" t="s">
        <v>157</v>
      </c>
      <c r="D15153" s="23" t="s">
        <v>5534</v>
      </c>
      <c r="E15153" s="23" t="s">
        <v>4140</v>
      </c>
      <c r="F15153" s="40">
        <v>6.6030000000000005E-2</v>
      </c>
      <c r="G15153" s="25">
        <v>66212</v>
      </c>
      <c r="H15153" s="25">
        <v>4372</v>
      </c>
      <c r="I15153" s="25"/>
      <c r="J15153" s="58" t="e">
        <f>HYPERLINK("#"&amp;"Insumos"&amp;"!A"&amp;MATCH($B15153,#REF!,0),"Ins "&amp;$B15153)</f>
        <v>#REF!</v>
      </c>
      <c r="M15153" s="220"/>
    </row>
    <row r="15154" spans="1:13" x14ac:dyDescent="0.2">
      <c r="A15154" s="35" t="s">
        <v>3324</v>
      </c>
      <c r="B15154" s="1" t="s">
        <v>5533</v>
      </c>
      <c r="C15154" s="45" t="s">
        <v>5892</v>
      </c>
      <c r="D15154" s="23" t="s">
        <v>977</v>
      </c>
      <c r="E15154" s="23" t="s">
        <v>4134</v>
      </c>
      <c r="F15154" s="40">
        <v>0.3</v>
      </c>
      <c r="G15154" s="25">
        <v>3623</v>
      </c>
      <c r="H15154" s="25">
        <v>1087</v>
      </c>
      <c r="I15154" s="25"/>
      <c r="J15154" s="58" t="e">
        <f>HYPERLINK("#"&amp;"Insumos"&amp;"!A"&amp;MATCH($B15154,#REF!,0),"Ins "&amp;$B15154)</f>
        <v>#REF!</v>
      </c>
      <c r="M15154" s="220"/>
    </row>
    <row r="15155" spans="1:13" x14ac:dyDescent="0.2">
      <c r="A15155" s="35" t="s">
        <v>3324</v>
      </c>
      <c r="B15155" s="1" t="s">
        <v>5007</v>
      </c>
      <c r="C15155" s="45" t="s">
        <v>720</v>
      </c>
      <c r="D15155" s="23" t="s">
        <v>5751</v>
      </c>
      <c r="E15155" s="23" t="s">
        <v>4134</v>
      </c>
      <c r="F15155" s="40">
        <v>2.6</v>
      </c>
      <c r="G15155" s="25">
        <v>1897</v>
      </c>
      <c r="H15155" s="25">
        <v>4932</v>
      </c>
      <c r="I15155" s="25"/>
      <c r="J15155" s="58" t="e">
        <f>HYPERLINK("#"&amp;"Insumos"&amp;"!A"&amp;MATCH($B15155,#REF!,0),"Ins "&amp;$B15155)</f>
        <v>#REF!</v>
      </c>
      <c r="M15155" s="220"/>
    </row>
    <row r="15156" spans="1:13" x14ac:dyDescent="0.2">
      <c r="A15156" s="35" t="s">
        <v>3324</v>
      </c>
      <c r="B15156" s="34" t="s">
        <v>5199</v>
      </c>
      <c r="C15156" s="45" t="s">
        <v>8827</v>
      </c>
      <c r="D15156" s="23" t="s">
        <v>5751</v>
      </c>
      <c r="E15156" s="23" t="s">
        <v>467</v>
      </c>
      <c r="F15156" s="40">
        <v>1.7</v>
      </c>
      <c r="G15156" s="25">
        <v>12480</v>
      </c>
      <c r="H15156" s="25">
        <v>21216</v>
      </c>
      <c r="I15156" s="25"/>
      <c r="J15156" s="58" t="e">
        <f>HYPERLINK("#"&amp;"Insumos"&amp;"!A"&amp;MATCH($B15156,#REF!,0),"Ins "&amp;$B15156)</f>
        <v>#REF!</v>
      </c>
      <c r="M15156" s="220"/>
    </row>
    <row r="15157" spans="1:13" ht="38.25" x14ac:dyDescent="0.2">
      <c r="A15157" s="36" t="s">
        <v>3326</v>
      </c>
      <c r="B15157" s="26" t="s">
        <v>6816</v>
      </c>
      <c r="C15157" s="79" t="s">
        <v>2040</v>
      </c>
      <c r="D15157" s="37" t="s">
        <v>5608</v>
      </c>
      <c r="E15157" s="37" t="s">
        <v>465</v>
      </c>
      <c r="F15157" s="41"/>
      <c r="G15157" s="27"/>
      <c r="H15157" s="27"/>
      <c r="I15157" s="27">
        <v>211114</v>
      </c>
      <c r="M15157" s="220">
        <f t="shared" si="236"/>
        <v>276475</v>
      </c>
    </row>
    <row r="15158" spans="1:13" x14ac:dyDescent="0.2">
      <c r="A15158" s="35" t="s">
        <v>3326</v>
      </c>
      <c r="B15158" s="1" t="s">
        <v>5604</v>
      </c>
      <c r="C15158" s="45" t="s">
        <v>540</v>
      </c>
      <c r="D15158" s="23" t="s">
        <v>5585</v>
      </c>
      <c r="E15158" s="23" t="s">
        <v>466</v>
      </c>
      <c r="F15158" s="40">
        <v>1.0999999999999999E-2</v>
      </c>
      <c r="G15158" s="25">
        <v>531559</v>
      </c>
      <c r="H15158" s="25">
        <v>5847</v>
      </c>
      <c r="I15158" s="25"/>
      <c r="M15158" s="220"/>
    </row>
    <row r="15159" spans="1:13" x14ac:dyDescent="0.2">
      <c r="A15159" s="35" t="s">
        <v>3326</v>
      </c>
      <c r="B15159" s="1" t="s">
        <v>5589</v>
      </c>
      <c r="C15159" s="45" t="s">
        <v>5819</v>
      </c>
      <c r="D15159" s="23" t="s">
        <v>5585</v>
      </c>
      <c r="E15159" s="23" t="s">
        <v>466</v>
      </c>
      <c r="F15159" s="40">
        <v>0.1</v>
      </c>
      <c r="G15159" s="25">
        <v>597780</v>
      </c>
      <c r="H15159" s="25">
        <v>59778</v>
      </c>
      <c r="I15159" s="25"/>
      <c r="M15159" s="220"/>
    </row>
    <row r="15160" spans="1:13" x14ac:dyDescent="0.2">
      <c r="A15160" s="35" t="s">
        <v>3326</v>
      </c>
      <c r="B15160" s="1" t="s">
        <v>71</v>
      </c>
      <c r="C15160" s="45" t="s">
        <v>1022</v>
      </c>
      <c r="D15160" s="23" t="s">
        <v>5734</v>
      </c>
      <c r="E15160" s="23" t="s">
        <v>4141</v>
      </c>
      <c r="F15160" s="40">
        <v>1</v>
      </c>
      <c r="G15160" s="25">
        <v>66987</v>
      </c>
      <c r="H15160" s="25">
        <v>66987</v>
      </c>
      <c r="I15160" s="25"/>
      <c r="J15160" s="58" t="e">
        <f>HYPERLINK("#"&amp;"Insumos"&amp;"!A"&amp;MATCH($B15160,#REF!,0),"Ins "&amp;$B15160)</f>
        <v>#REF!</v>
      </c>
      <c r="M15160" s="220"/>
    </row>
    <row r="15161" spans="1:13" ht="25.5" x14ac:dyDescent="0.2">
      <c r="A15161" s="35" t="s">
        <v>3326</v>
      </c>
      <c r="B15161" s="1" t="s">
        <v>5547</v>
      </c>
      <c r="C15161" s="45" t="s">
        <v>1681</v>
      </c>
      <c r="D15161" s="23" t="s">
        <v>5534</v>
      </c>
      <c r="E15161" s="23" t="s">
        <v>4140</v>
      </c>
      <c r="F15161" s="40">
        <v>1.5</v>
      </c>
      <c r="G15161" s="25">
        <v>936</v>
      </c>
      <c r="H15161" s="25">
        <v>1404</v>
      </c>
      <c r="I15161" s="25"/>
      <c r="J15161" s="58" t="e">
        <f>HYPERLINK("#"&amp;"Insumos"&amp;"!A"&amp;MATCH($B15161,#REF!,0),"Ins "&amp;$B15161)</f>
        <v>#REF!</v>
      </c>
      <c r="M15161" s="220"/>
    </row>
    <row r="15162" spans="1:13" x14ac:dyDescent="0.2">
      <c r="A15162" s="35" t="s">
        <v>3326</v>
      </c>
      <c r="B15162" s="1" t="s">
        <v>263</v>
      </c>
      <c r="C15162" s="45" t="s">
        <v>696</v>
      </c>
      <c r="D15162" s="23" t="s">
        <v>5534</v>
      </c>
      <c r="E15162" s="23" t="s">
        <v>4140</v>
      </c>
      <c r="F15162" s="40">
        <v>1.4E-2</v>
      </c>
      <c r="G15162" s="25">
        <v>187426</v>
      </c>
      <c r="H15162" s="25">
        <v>2624</v>
      </c>
      <c r="I15162" s="25"/>
      <c r="J15162" s="58" t="e">
        <f>HYPERLINK("#"&amp;"Insumos"&amp;"!A"&amp;MATCH($B15162,#REF!,0),"Ins "&amp;$B15162)</f>
        <v>#REF!</v>
      </c>
      <c r="M15162" s="220"/>
    </row>
    <row r="15163" spans="1:13" x14ac:dyDescent="0.2">
      <c r="A15163" s="35" t="s">
        <v>3326</v>
      </c>
      <c r="B15163" s="1" t="s">
        <v>5533</v>
      </c>
      <c r="C15163" s="45" t="s">
        <v>5892</v>
      </c>
      <c r="D15163" s="23" t="s">
        <v>977</v>
      </c>
      <c r="E15163" s="23" t="s">
        <v>4134</v>
      </c>
      <c r="F15163" s="40">
        <v>0.4</v>
      </c>
      <c r="G15163" s="25">
        <v>3623</v>
      </c>
      <c r="H15163" s="25">
        <v>1449</v>
      </c>
      <c r="I15163" s="25"/>
      <c r="J15163" s="58" t="e">
        <f>HYPERLINK("#"&amp;"Insumos"&amp;"!A"&amp;MATCH($B15163,#REF!,0),"Ins "&amp;$B15163)</f>
        <v>#REF!</v>
      </c>
      <c r="M15163" s="220"/>
    </row>
    <row r="15164" spans="1:13" x14ac:dyDescent="0.2">
      <c r="A15164" s="35" t="s">
        <v>3326</v>
      </c>
      <c r="B15164" s="1" t="s">
        <v>5007</v>
      </c>
      <c r="C15164" s="45" t="s">
        <v>720</v>
      </c>
      <c r="D15164" s="23" t="s">
        <v>5751</v>
      </c>
      <c r="E15164" s="23" t="s">
        <v>4134</v>
      </c>
      <c r="F15164" s="40">
        <v>1.8</v>
      </c>
      <c r="G15164" s="25">
        <v>1897</v>
      </c>
      <c r="H15164" s="25">
        <v>3415</v>
      </c>
      <c r="I15164" s="25"/>
      <c r="J15164" s="58" t="e">
        <f>HYPERLINK("#"&amp;"Insumos"&amp;"!A"&amp;MATCH($B15164,#REF!,0),"Ins "&amp;$B15164)</f>
        <v>#REF!</v>
      </c>
      <c r="M15164" s="220"/>
    </row>
    <row r="15165" spans="1:13" x14ac:dyDescent="0.2">
      <c r="A15165" s="35" t="s">
        <v>3326</v>
      </c>
      <c r="B15165" s="1" t="s">
        <v>5182</v>
      </c>
      <c r="C15165" s="45" t="s">
        <v>1211</v>
      </c>
      <c r="D15165" s="23" t="s">
        <v>5751</v>
      </c>
      <c r="E15165" s="23" t="s">
        <v>465</v>
      </c>
      <c r="F15165" s="40">
        <v>1</v>
      </c>
      <c r="G15165" s="25">
        <v>5121</v>
      </c>
      <c r="H15165" s="25">
        <v>5121</v>
      </c>
      <c r="I15165" s="25"/>
      <c r="J15165" s="58" t="e">
        <f>HYPERLINK("#"&amp;"Insumos"&amp;"!A"&amp;MATCH($B15165,#REF!,0),"Ins "&amp;$B15165)</f>
        <v>#REF!</v>
      </c>
      <c r="M15165" s="220"/>
    </row>
    <row r="15166" spans="1:13" x14ac:dyDescent="0.2">
      <c r="A15166" s="35" t="s">
        <v>3326</v>
      </c>
      <c r="B15166" s="1" t="s">
        <v>4505</v>
      </c>
      <c r="C15166" s="45" t="s">
        <v>1396</v>
      </c>
      <c r="D15166" s="23" t="s">
        <v>5751</v>
      </c>
      <c r="E15166" s="23" t="s">
        <v>4134</v>
      </c>
      <c r="F15166" s="40">
        <v>19</v>
      </c>
      <c r="G15166" s="25">
        <v>879</v>
      </c>
      <c r="H15166" s="25">
        <v>16701</v>
      </c>
      <c r="I15166" s="25"/>
      <c r="J15166" s="58" t="e">
        <f>HYPERLINK("#"&amp;"Insumos"&amp;"!A"&amp;MATCH($B15166,#REF!,0),"Ins "&amp;$B15166)</f>
        <v>#REF!</v>
      </c>
      <c r="M15166" s="220"/>
    </row>
    <row r="15167" spans="1:13" ht="25.5" x14ac:dyDescent="0.2">
      <c r="A15167" s="35" t="s">
        <v>3326</v>
      </c>
      <c r="B15167" s="1" t="s">
        <v>4511</v>
      </c>
      <c r="C15167" s="45" t="s">
        <v>1402</v>
      </c>
      <c r="D15167" s="23" t="s">
        <v>5751</v>
      </c>
      <c r="E15167" s="23" t="s">
        <v>4134</v>
      </c>
      <c r="F15167" s="40">
        <v>17</v>
      </c>
      <c r="G15167" s="25">
        <v>2593</v>
      </c>
      <c r="H15167" s="25">
        <v>44081</v>
      </c>
      <c r="I15167" s="25"/>
      <c r="J15167" s="58" t="e">
        <f>HYPERLINK("#"&amp;"Insumos"&amp;"!A"&amp;MATCH($B15167,#REF!,0),"Ins "&amp;$B15167)</f>
        <v>#REF!</v>
      </c>
      <c r="M15167" s="220"/>
    </row>
    <row r="15168" spans="1:13" x14ac:dyDescent="0.2">
      <c r="A15168" s="35" t="s">
        <v>3326</v>
      </c>
      <c r="B15168" s="1" t="s">
        <v>4519</v>
      </c>
      <c r="C15168" s="45" t="s">
        <v>1406</v>
      </c>
      <c r="D15168" s="23" t="s">
        <v>5751</v>
      </c>
      <c r="E15168" s="23" t="s">
        <v>287</v>
      </c>
      <c r="F15168" s="40">
        <v>0.8</v>
      </c>
      <c r="G15168" s="25">
        <v>4634</v>
      </c>
      <c r="H15168" s="25">
        <v>3707</v>
      </c>
      <c r="I15168" s="25"/>
      <c r="J15168" s="58" t="e">
        <f>HYPERLINK("#"&amp;"Insumos"&amp;"!A"&amp;MATCH($B15168,#REF!,0),"Ins "&amp;$B15168)</f>
        <v>#REF!</v>
      </c>
      <c r="M15168" s="220"/>
    </row>
    <row r="15169" spans="1:13" ht="51" x14ac:dyDescent="0.2">
      <c r="A15169" s="36" t="s">
        <v>3327</v>
      </c>
      <c r="B15169" s="26" t="s">
        <v>6816</v>
      </c>
      <c r="C15169" s="79" t="s">
        <v>2034</v>
      </c>
      <c r="D15169" s="37" t="s">
        <v>5608</v>
      </c>
      <c r="E15169" s="37" t="s">
        <v>464</v>
      </c>
      <c r="F15169" s="41"/>
      <c r="G15169" s="27"/>
      <c r="H15169" s="27"/>
      <c r="I15169" s="27">
        <v>323334</v>
      </c>
      <c r="M15169" s="220">
        <f t="shared" si="236"/>
        <v>423438</v>
      </c>
    </row>
    <row r="15170" spans="1:13" x14ac:dyDescent="0.2">
      <c r="A15170" s="35" t="s">
        <v>3327</v>
      </c>
      <c r="B15170" s="1" t="s">
        <v>5572</v>
      </c>
      <c r="C15170" s="45" t="s">
        <v>971</v>
      </c>
      <c r="D15170" s="23" t="s">
        <v>5734</v>
      </c>
      <c r="E15170" s="23" t="s">
        <v>4141</v>
      </c>
      <c r="F15170" s="40">
        <v>0.25</v>
      </c>
      <c r="G15170" s="25">
        <v>37863</v>
      </c>
      <c r="H15170" s="25">
        <v>9466</v>
      </c>
      <c r="I15170" s="25"/>
      <c r="J15170" s="58" t="e">
        <f>HYPERLINK("#"&amp;"Insumos"&amp;"!A"&amp;MATCH($B15170,#REF!,0),"Ins "&amp;$B15170)</f>
        <v>#REF!</v>
      </c>
      <c r="M15170" s="220"/>
    </row>
    <row r="15171" spans="1:13" x14ac:dyDescent="0.2">
      <c r="A15171" s="35" t="s">
        <v>3327</v>
      </c>
      <c r="B15171" s="1" t="s">
        <v>263</v>
      </c>
      <c r="C15171" s="45" t="s">
        <v>696</v>
      </c>
      <c r="D15171" s="23" t="s">
        <v>5534</v>
      </c>
      <c r="E15171" s="23" t="s">
        <v>4140</v>
      </c>
      <c r="F15171" s="40">
        <v>3.1600000000000003E-2</v>
      </c>
      <c r="G15171" s="25">
        <v>187426</v>
      </c>
      <c r="H15171" s="25">
        <v>5923</v>
      </c>
      <c r="I15171" s="25"/>
      <c r="J15171" s="58" t="e">
        <f>HYPERLINK("#"&amp;"Insumos"&amp;"!A"&amp;MATCH($B15171,#REF!,0),"Ins "&amp;$B15171)</f>
        <v>#REF!</v>
      </c>
      <c r="M15171" s="220"/>
    </row>
    <row r="15172" spans="1:13" x14ac:dyDescent="0.2">
      <c r="A15172" s="35" t="s">
        <v>3327</v>
      </c>
      <c r="B15172" s="1" t="s">
        <v>5533</v>
      </c>
      <c r="C15172" s="45" t="s">
        <v>5892</v>
      </c>
      <c r="D15172" s="23" t="s">
        <v>977</v>
      </c>
      <c r="E15172" s="23" t="s">
        <v>4134</v>
      </c>
      <c r="F15172" s="40">
        <v>0.1</v>
      </c>
      <c r="G15172" s="25">
        <v>3623</v>
      </c>
      <c r="H15172" s="25">
        <v>362</v>
      </c>
      <c r="I15172" s="25"/>
      <c r="J15172" s="58" t="e">
        <f>HYPERLINK("#"&amp;"Insumos"&amp;"!A"&amp;MATCH($B15172,#REF!,0),"Ins "&amp;$B15172)</f>
        <v>#REF!</v>
      </c>
      <c r="M15172" s="220"/>
    </row>
    <row r="15173" spans="1:13" x14ac:dyDescent="0.2">
      <c r="A15173" s="35" t="s">
        <v>3327</v>
      </c>
      <c r="B15173" s="1" t="s">
        <v>5007</v>
      </c>
      <c r="C15173" s="45" t="s">
        <v>720</v>
      </c>
      <c r="D15173" s="23" t="s">
        <v>5751</v>
      </c>
      <c r="E15173" s="23" t="s">
        <v>4134</v>
      </c>
      <c r="F15173" s="40">
        <v>0.11700000000000001</v>
      </c>
      <c r="G15173" s="25">
        <v>1897</v>
      </c>
      <c r="H15173" s="25">
        <v>222</v>
      </c>
      <c r="I15173" s="25"/>
      <c r="J15173" s="58" t="e">
        <f>HYPERLINK("#"&amp;"Insumos"&amp;"!A"&amp;MATCH($B15173,#REF!,0),"Ins "&amp;$B15173)</f>
        <v>#REF!</v>
      </c>
      <c r="M15173" s="220"/>
    </row>
    <row r="15174" spans="1:13" ht="38.25" x14ac:dyDescent="0.2">
      <c r="A15174" s="35" t="s">
        <v>3327</v>
      </c>
      <c r="B15174" s="1" t="s">
        <v>5342</v>
      </c>
      <c r="C15174" s="45" t="s">
        <v>1148</v>
      </c>
      <c r="D15174" s="23" t="s">
        <v>5751</v>
      </c>
      <c r="E15174" s="23" t="s">
        <v>287</v>
      </c>
      <c r="F15174" s="40">
        <v>1</v>
      </c>
      <c r="G15174" s="25">
        <v>307361</v>
      </c>
      <c r="H15174" s="25">
        <v>307361</v>
      </c>
      <c r="I15174" s="25"/>
      <c r="J15174" s="58" t="e">
        <f>HYPERLINK("#"&amp;"Insumos"&amp;"!A"&amp;MATCH($B15174,#REF!,0),"Ins "&amp;$B15174)</f>
        <v>#REF!</v>
      </c>
      <c r="M15174" s="220"/>
    </row>
    <row r="15175" spans="1:13" ht="25.5" x14ac:dyDescent="0.2">
      <c r="A15175" s="36" t="s">
        <v>3328</v>
      </c>
      <c r="B15175" s="26" t="s">
        <v>6816</v>
      </c>
      <c r="C15175" s="79" t="s">
        <v>5639</v>
      </c>
      <c r="D15175" s="37" t="s">
        <v>5608</v>
      </c>
      <c r="E15175" s="37" t="s">
        <v>465</v>
      </c>
      <c r="F15175" s="41"/>
      <c r="G15175" s="27"/>
      <c r="H15175" s="27"/>
      <c r="I15175" s="27">
        <v>20832</v>
      </c>
      <c r="M15175" s="220">
        <f t="shared" ref="M15175:M15226" si="237">ROUND(I15175*(1+$L$2),0)</f>
        <v>27282</v>
      </c>
    </row>
    <row r="15176" spans="1:13" x14ac:dyDescent="0.2">
      <c r="A15176" s="35" t="s">
        <v>3328</v>
      </c>
      <c r="B15176" s="1" t="s">
        <v>5572</v>
      </c>
      <c r="C15176" s="45" t="s">
        <v>971</v>
      </c>
      <c r="D15176" s="23" t="s">
        <v>5734</v>
      </c>
      <c r="E15176" s="23" t="s">
        <v>4141</v>
      </c>
      <c r="F15176" s="40">
        <v>0.11</v>
      </c>
      <c r="G15176" s="25">
        <v>37863</v>
      </c>
      <c r="H15176" s="25">
        <v>4165</v>
      </c>
      <c r="I15176" s="25"/>
      <c r="J15176" s="58" t="e">
        <f>HYPERLINK("#"&amp;"Insumos"&amp;"!A"&amp;MATCH($B15176,#REF!,0),"Ins "&amp;$B15176)</f>
        <v>#REF!</v>
      </c>
      <c r="M15176" s="220"/>
    </row>
    <row r="15177" spans="1:13" x14ac:dyDescent="0.2">
      <c r="A15177" s="35" t="s">
        <v>3328</v>
      </c>
      <c r="B15177" s="1" t="s">
        <v>263</v>
      </c>
      <c r="C15177" s="45" t="s">
        <v>696</v>
      </c>
      <c r="D15177" s="23" t="s">
        <v>5534</v>
      </c>
      <c r="E15177" s="23" t="s">
        <v>4140</v>
      </c>
      <c r="F15177" s="40">
        <v>6.3000000000000003E-4</v>
      </c>
      <c r="G15177" s="25">
        <v>187426</v>
      </c>
      <c r="H15177" s="25">
        <v>118</v>
      </c>
      <c r="I15177" s="25"/>
      <c r="J15177" s="58" t="e">
        <f>HYPERLINK("#"&amp;"Insumos"&amp;"!A"&amp;MATCH($B15177,#REF!,0),"Ins "&amp;$B15177)</f>
        <v>#REF!</v>
      </c>
      <c r="M15177" s="220"/>
    </row>
    <row r="15178" spans="1:13" x14ac:dyDescent="0.2">
      <c r="A15178" s="35" t="s">
        <v>3328</v>
      </c>
      <c r="B15178" s="1" t="s">
        <v>5533</v>
      </c>
      <c r="C15178" s="45" t="s">
        <v>5892</v>
      </c>
      <c r="D15178" s="23" t="s">
        <v>977</v>
      </c>
      <c r="E15178" s="23" t="s">
        <v>4134</v>
      </c>
      <c r="F15178" s="40">
        <v>0.05</v>
      </c>
      <c r="G15178" s="25">
        <v>3623</v>
      </c>
      <c r="H15178" s="25">
        <v>181</v>
      </c>
      <c r="I15178" s="25"/>
      <c r="J15178" s="58" t="e">
        <f>HYPERLINK("#"&amp;"Insumos"&amp;"!A"&amp;MATCH($B15178,#REF!,0),"Ins "&amp;$B15178)</f>
        <v>#REF!</v>
      </c>
      <c r="M15178" s="220"/>
    </row>
    <row r="15179" spans="1:13" x14ac:dyDescent="0.2">
      <c r="A15179" s="35" t="s">
        <v>3328</v>
      </c>
      <c r="B15179" s="1" t="s">
        <v>5007</v>
      </c>
      <c r="C15179" s="45" t="s">
        <v>720</v>
      </c>
      <c r="D15179" s="23" t="s">
        <v>5751</v>
      </c>
      <c r="E15179" s="23" t="s">
        <v>4134</v>
      </c>
      <c r="F15179" s="40">
        <v>0.11700000000000001</v>
      </c>
      <c r="G15179" s="25">
        <v>1897</v>
      </c>
      <c r="H15179" s="25">
        <v>222</v>
      </c>
      <c r="I15179" s="25"/>
      <c r="J15179" s="58" t="e">
        <f>HYPERLINK("#"&amp;"Insumos"&amp;"!A"&amp;MATCH($B15179,#REF!,0),"Ins "&amp;$B15179)</f>
        <v>#REF!</v>
      </c>
      <c r="M15179" s="220"/>
    </row>
    <row r="15180" spans="1:13" x14ac:dyDescent="0.2">
      <c r="A15180" s="35" t="s">
        <v>3328</v>
      </c>
      <c r="B15180" s="1" t="s">
        <v>5454</v>
      </c>
      <c r="C15180" s="45" t="s">
        <v>1200</v>
      </c>
      <c r="D15180" s="23" t="s">
        <v>5751</v>
      </c>
      <c r="E15180" s="23" t="s">
        <v>465</v>
      </c>
      <c r="F15180" s="40">
        <v>1</v>
      </c>
      <c r="G15180" s="25">
        <v>12983</v>
      </c>
      <c r="H15180" s="25">
        <v>12983</v>
      </c>
      <c r="I15180" s="25"/>
      <c r="J15180" s="58" t="e">
        <f>HYPERLINK("#"&amp;"Insumos"&amp;"!A"&amp;MATCH($B15180,#REF!,0),"Ins "&amp;$B15180)</f>
        <v>#REF!</v>
      </c>
      <c r="M15180" s="220"/>
    </row>
    <row r="15181" spans="1:13" x14ac:dyDescent="0.2">
      <c r="A15181" s="35" t="s">
        <v>3328</v>
      </c>
      <c r="B15181" s="1" t="s">
        <v>5456</v>
      </c>
      <c r="C15181" s="45" t="s">
        <v>159</v>
      </c>
      <c r="D15181" s="23" t="s">
        <v>5751</v>
      </c>
      <c r="E15181" s="23" t="s">
        <v>466</v>
      </c>
      <c r="F15181" s="40">
        <v>2.5000000000000001E-2</v>
      </c>
      <c r="G15181" s="25">
        <v>126506</v>
      </c>
      <c r="H15181" s="25">
        <v>3163</v>
      </c>
      <c r="I15181" s="25"/>
      <c r="J15181" s="58" t="e">
        <f>HYPERLINK("#"&amp;"Insumos"&amp;"!A"&amp;MATCH($B15181,#REF!,0),"Ins "&amp;$B15181)</f>
        <v>#REF!</v>
      </c>
      <c r="M15181" s="220"/>
    </row>
    <row r="15182" spans="1:13" ht="38.25" x14ac:dyDescent="0.2">
      <c r="A15182" s="36" t="s">
        <v>3330</v>
      </c>
      <c r="B15182" s="26" t="s">
        <v>6816</v>
      </c>
      <c r="C15182" s="79" t="s">
        <v>2042</v>
      </c>
      <c r="D15182" s="37" t="s">
        <v>5608</v>
      </c>
      <c r="E15182" s="37" t="s">
        <v>465</v>
      </c>
      <c r="F15182" s="41"/>
      <c r="G15182" s="27"/>
      <c r="H15182" s="27"/>
      <c r="I15182" s="27">
        <v>122715</v>
      </c>
      <c r="M15182" s="220">
        <f t="shared" si="237"/>
        <v>160708</v>
      </c>
    </row>
    <row r="15183" spans="1:13" x14ac:dyDescent="0.2">
      <c r="A15183" s="35" t="s">
        <v>3330</v>
      </c>
      <c r="B15183" s="1" t="s">
        <v>5572</v>
      </c>
      <c r="C15183" s="45" t="s">
        <v>971</v>
      </c>
      <c r="D15183" s="23" t="s">
        <v>5734</v>
      </c>
      <c r="E15183" s="23" t="s">
        <v>4141</v>
      </c>
      <c r="F15183" s="40">
        <v>1.1299999999999999</v>
      </c>
      <c r="G15183" s="25">
        <v>37863</v>
      </c>
      <c r="H15183" s="25">
        <v>42785</v>
      </c>
      <c r="I15183" s="25"/>
      <c r="J15183" s="58" t="e">
        <f>HYPERLINK("#"&amp;"Insumos"&amp;"!A"&amp;MATCH($B15183,#REF!,0),"Ins "&amp;$B15183)</f>
        <v>#REF!</v>
      </c>
      <c r="M15183" s="220"/>
    </row>
    <row r="15184" spans="1:13" x14ac:dyDescent="0.2">
      <c r="A15184" s="35" t="s">
        <v>3330</v>
      </c>
      <c r="B15184" s="1" t="s">
        <v>263</v>
      </c>
      <c r="C15184" s="45" t="s">
        <v>696</v>
      </c>
      <c r="D15184" s="23" t="s">
        <v>5534</v>
      </c>
      <c r="E15184" s="23" t="s">
        <v>4140</v>
      </c>
      <c r="F15184" s="40">
        <v>8.0000000000000002E-3</v>
      </c>
      <c r="G15184" s="25">
        <v>187426</v>
      </c>
      <c r="H15184" s="25">
        <v>1499</v>
      </c>
      <c r="I15184" s="25"/>
      <c r="J15184" s="58" t="e">
        <f>HYPERLINK("#"&amp;"Insumos"&amp;"!A"&amp;MATCH($B15184,#REF!,0),"Ins "&amp;$B15184)</f>
        <v>#REF!</v>
      </c>
      <c r="M15184" s="220"/>
    </row>
    <row r="15185" spans="1:13" x14ac:dyDescent="0.2">
      <c r="A15185" s="35" t="s">
        <v>3330</v>
      </c>
      <c r="B15185" s="1" t="s">
        <v>5533</v>
      </c>
      <c r="C15185" s="45" t="s">
        <v>5892</v>
      </c>
      <c r="D15185" s="23" t="s">
        <v>977</v>
      </c>
      <c r="E15185" s="23" t="s">
        <v>4134</v>
      </c>
      <c r="F15185" s="40">
        <v>0.05</v>
      </c>
      <c r="G15185" s="25">
        <v>3623</v>
      </c>
      <c r="H15185" s="25">
        <v>181</v>
      </c>
      <c r="I15185" s="25"/>
      <c r="J15185" s="58" t="e">
        <f>HYPERLINK("#"&amp;"Insumos"&amp;"!A"&amp;MATCH($B15185,#REF!,0),"Ins "&amp;$B15185)</f>
        <v>#REF!</v>
      </c>
      <c r="M15185" s="220"/>
    </row>
    <row r="15186" spans="1:13" x14ac:dyDescent="0.2">
      <c r="A15186" s="35" t="s">
        <v>3330</v>
      </c>
      <c r="B15186" s="1" t="s">
        <v>5007</v>
      </c>
      <c r="C15186" s="45" t="s">
        <v>720</v>
      </c>
      <c r="D15186" s="23" t="s">
        <v>5751</v>
      </c>
      <c r="E15186" s="23" t="s">
        <v>4134</v>
      </c>
      <c r="F15186" s="40">
        <v>1.2</v>
      </c>
      <c r="G15186" s="25">
        <v>1897</v>
      </c>
      <c r="H15186" s="25">
        <v>2276</v>
      </c>
      <c r="I15186" s="25"/>
      <c r="J15186" s="58" t="e">
        <f>HYPERLINK("#"&amp;"Insumos"&amp;"!A"&amp;MATCH($B15186,#REF!,0),"Ins "&amp;$B15186)</f>
        <v>#REF!</v>
      </c>
      <c r="M15186" s="220"/>
    </row>
    <row r="15187" spans="1:13" x14ac:dyDescent="0.2">
      <c r="A15187" s="35" t="s">
        <v>3330</v>
      </c>
      <c r="B15187" s="1" t="s">
        <v>5454</v>
      </c>
      <c r="C15187" s="45" t="s">
        <v>1200</v>
      </c>
      <c r="D15187" s="23" t="s">
        <v>5751</v>
      </c>
      <c r="E15187" s="23" t="s">
        <v>465</v>
      </c>
      <c r="F15187" s="40">
        <v>1</v>
      </c>
      <c r="G15187" s="25">
        <v>12983</v>
      </c>
      <c r="H15187" s="25">
        <v>12983</v>
      </c>
      <c r="I15187" s="25"/>
      <c r="J15187" s="58" t="e">
        <f>HYPERLINK("#"&amp;"Insumos"&amp;"!A"&amp;MATCH($B15187,#REF!,0),"Ins "&amp;$B15187)</f>
        <v>#REF!</v>
      </c>
      <c r="M15187" s="220"/>
    </row>
    <row r="15188" spans="1:13" x14ac:dyDescent="0.2">
      <c r="A15188" s="35" t="s">
        <v>3330</v>
      </c>
      <c r="B15188" s="1" t="s">
        <v>5455</v>
      </c>
      <c r="C15188" s="45" t="s">
        <v>158</v>
      </c>
      <c r="D15188" s="23" t="s">
        <v>5751</v>
      </c>
      <c r="E15188" s="23" t="s">
        <v>4134</v>
      </c>
      <c r="F15188" s="40">
        <v>12</v>
      </c>
      <c r="G15188" s="25">
        <v>4195</v>
      </c>
      <c r="H15188" s="25">
        <v>50340</v>
      </c>
      <c r="I15188" s="25"/>
      <c r="J15188" s="58" t="e">
        <f>HYPERLINK("#"&amp;"Insumos"&amp;"!A"&amp;MATCH($B15188,#REF!,0),"Ins "&amp;$B15188)</f>
        <v>#REF!</v>
      </c>
      <c r="M15188" s="220"/>
    </row>
    <row r="15189" spans="1:13" x14ac:dyDescent="0.2">
      <c r="A15189" s="35" t="s">
        <v>3330</v>
      </c>
      <c r="B15189" s="1" t="s">
        <v>5456</v>
      </c>
      <c r="C15189" s="45" t="s">
        <v>159</v>
      </c>
      <c r="D15189" s="23" t="s">
        <v>5751</v>
      </c>
      <c r="E15189" s="23" t="s">
        <v>466</v>
      </c>
      <c r="F15189" s="40">
        <v>0.1</v>
      </c>
      <c r="G15189" s="25">
        <v>126506</v>
      </c>
      <c r="H15189" s="25">
        <v>12651</v>
      </c>
      <c r="I15189" s="25"/>
      <c r="J15189" s="58" t="e">
        <f>HYPERLINK("#"&amp;"Insumos"&amp;"!A"&amp;MATCH($B15189,#REF!,0),"Ins "&amp;$B15189)</f>
        <v>#REF!</v>
      </c>
      <c r="M15189" s="220"/>
    </row>
    <row r="15190" spans="1:13" ht="38.25" x14ac:dyDescent="0.2">
      <c r="A15190" s="36" t="s">
        <v>3331</v>
      </c>
      <c r="B15190" s="26" t="s">
        <v>6816</v>
      </c>
      <c r="C15190" s="79" t="s">
        <v>2043</v>
      </c>
      <c r="D15190" s="37" t="s">
        <v>5608</v>
      </c>
      <c r="E15190" s="37" t="s">
        <v>464</v>
      </c>
      <c r="F15190" s="41"/>
      <c r="G15190" s="27"/>
      <c r="H15190" s="27"/>
      <c r="I15190" s="27">
        <v>122363</v>
      </c>
      <c r="M15190" s="220">
        <f t="shared" si="237"/>
        <v>160247</v>
      </c>
    </row>
    <row r="15191" spans="1:13" x14ac:dyDescent="0.2">
      <c r="A15191" s="35" t="s">
        <v>3331</v>
      </c>
      <c r="B15191" s="1" t="s">
        <v>5605</v>
      </c>
      <c r="C15191" s="45" t="s">
        <v>541</v>
      </c>
      <c r="D15191" s="23" t="s">
        <v>5585</v>
      </c>
      <c r="E15191" s="23" t="s">
        <v>466</v>
      </c>
      <c r="F15191" s="40">
        <v>5.5E-2</v>
      </c>
      <c r="G15191" s="25">
        <v>458377</v>
      </c>
      <c r="H15191" s="25">
        <v>25211</v>
      </c>
      <c r="I15191" s="25"/>
      <c r="M15191" s="220"/>
    </row>
    <row r="15192" spans="1:13" x14ac:dyDescent="0.2">
      <c r="A15192" s="35" t="s">
        <v>3331</v>
      </c>
      <c r="B15192" s="1" t="s">
        <v>5578</v>
      </c>
      <c r="C15192" s="45" t="s">
        <v>1015</v>
      </c>
      <c r="D15192" s="23" t="s">
        <v>5734</v>
      </c>
      <c r="E15192" s="23" t="s">
        <v>4141</v>
      </c>
      <c r="F15192" s="40">
        <v>0.9</v>
      </c>
      <c r="G15192" s="25">
        <v>52425</v>
      </c>
      <c r="H15192" s="25">
        <v>47183</v>
      </c>
      <c r="I15192" s="25"/>
      <c r="J15192" s="58" t="e">
        <f>HYPERLINK("#"&amp;"Insumos"&amp;"!A"&amp;MATCH($B15192,#REF!,0),"Ins "&amp;$B15192)</f>
        <v>#REF!</v>
      </c>
      <c r="M15192" s="220"/>
    </row>
    <row r="15193" spans="1:13" x14ac:dyDescent="0.2">
      <c r="A15193" s="35" t="s">
        <v>3331</v>
      </c>
      <c r="B15193" s="1" t="s">
        <v>263</v>
      </c>
      <c r="C15193" s="45" t="s">
        <v>696</v>
      </c>
      <c r="D15193" s="23" t="s">
        <v>5534</v>
      </c>
      <c r="E15193" s="23" t="s">
        <v>4140</v>
      </c>
      <c r="F15193" s="40">
        <v>7.7000000000000002E-3</v>
      </c>
      <c r="G15193" s="25">
        <v>187426</v>
      </c>
      <c r="H15193" s="25">
        <v>1443</v>
      </c>
      <c r="I15193" s="25"/>
      <c r="J15193" s="58" t="e">
        <f>HYPERLINK("#"&amp;"Insumos"&amp;"!A"&amp;MATCH($B15193,#REF!,0),"Ins "&amp;$B15193)</f>
        <v>#REF!</v>
      </c>
      <c r="M15193" s="220"/>
    </row>
    <row r="15194" spans="1:13" x14ac:dyDescent="0.2">
      <c r="A15194" s="35" t="s">
        <v>3331</v>
      </c>
      <c r="B15194" s="1" t="s">
        <v>5533</v>
      </c>
      <c r="C15194" s="45" t="s">
        <v>5892</v>
      </c>
      <c r="D15194" s="23" t="s">
        <v>977</v>
      </c>
      <c r="E15194" s="23" t="s">
        <v>4134</v>
      </c>
      <c r="F15194" s="40">
        <v>0.01</v>
      </c>
      <c r="G15194" s="25">
        <v>3623</v>
      </c>
      <c r="H15194" s="25">
        <v>36</v>
      </c>
      <c r="I15194" s="25"/>
      <c r="J15194" s="58" t="e">
        <f>HYPERLINK("#"&amp;"Insumos"&amp;"!A"&amp;MATCH($B15194,#REF!,0),"Ins "&amp;$B15194)</f>
        <v>#REF!</v>
      </c>
      <c r="M15194" s="220"/>
    </row>
    <row r="15195" spans="1:13" x14ac:dyDescent="0.2">
      <c r="A15195" s="35" t="s">
        <v>3331</v>
      </c>
      <c r="B15195" s="1" t="s">
        <v>4641</v>
      </c>
      <c r="C15195" s="45" t="s">
        <v>2044</v>
      </c>
      <c r="D15195" s="23" t="s">
        <v>5751</v>
      </c>
      <c r="E15195" s="23" t="s">
        <v>4134</v>
      </c>
      <c r="F15195" s="40">
        <v>1</v>
      </c>
      <c r="G15195" s="25">
        <v>45075</v>
      </c>
      <c r="H15195" s="25">
        <v>45075</v>
      </c>
      <c r="I15195" s="25"/>
      <c r="J15195" s="58" t="e">
        <f>HYPERLINK("#"&amp;"Insumos"&amp;"!A"&amp;MATCH($B15195,#REF!,0),"Ins "&amp;$B15195)</f>
        <v>#REF!</v>
      </c>
      <c r="M15195" s="220"/>
    </row>
    <row r="15196" spans="1:13" x14ac:dyDescent="0.2">
      <c r="A15196" s="35" t="s">
        <v>3331</v>
      </c>
      <c r="B15196" s="1" t="s">
        <v>5007</v>
      </c>
      <c r="C15196" s="45" t="s">
        <v>720</v>
      </c>
      <c r="D15196" s="23" t="s">
        <v>5751</v>
      </c>
      <c r="E15196" s="23" t="s">
        <v>4134</v>
      </c>
      <c r="F15196" s="40">
        <v>1.8</v>
      </c>
      <c r="G15196" s="25">
        <v>1897</v>
      </c>
      <c r="H15196" s="25">
        <v>3415</v>
      </c>
      <c r="I15196" s="25"/>
      <c r="J15196" s="58" t="e">
        <f>HYPERLINK("#"&amp;"Insumos"&amp;"!A"&amp;MATCH($B15196,#REF!,0),"Ins "&amp;$B15196)</f>
        <v>#REF!</v>
      </c>
      <c r="M15196" s="220"/>
    </row>
    <row r="15197" spans="1:13" ht="89.25" x14ac:dyDescent="0.2">
      <c r="A15197" s="36" t="s">
        <v>3332</v>
      </c>
      <c r="B15197" s="26" t="s">
        <v>6816</v>
      </c>
      <c r="C15197" s="79" t="s">
        <v>11785</v>
      </c>
      <c r="D15197" s="37" t="s">
        <v>5608</v>
      </c>
      <c r="E15197" s="37" t="s">
        <v>464</v>
      </c>
      <c r="F15197" s="41"/>
      <c r="G15197" s="27"/>
      <c r="H15197" s="27"/>
      <c r="I15197" s="27">
        <v>398924</v>
      </c>
      <c r="M15197" s="220">
        <f t="shared" si="237"/>
        <v>522431</v>
      </c>
    </row>
    <row r="15198" spans="1:13" x14ac:dyDescent="0.2">
      <c r="A15198" s="35" t="s">
        <v>3332</v>
      </c>
      <c r="B15198" s="1" t="s">
        <v>5589</v>
      </c>
      <c r="C15198" s="45" t="s">
        <v>5819</v>
      </c>
      <c r="D15198" s="23" t="s">
        <v>5585</v>
      </c>
      <c r="E15198" s="23" t="s">
        <v>466</v>
      </c>
      <c r="F15198" s="40">
        <v>2.5000000000000001E-2</v>
      </c>
      <c r="G15198" s="25">
        <v>597780</v>
      </c>
      <c r="H15198" s="25">
        <v>14945</v>
      </c>
      <c r="I15198" s="25"/>
      <c r="M15198" s="220"/>
    </row>
    <row r="15199" spans="1:13" x14ac:dyDescent="0.2">
      <c r="A15199" s="35" t="s">
        <v>3332</v>
      </c>
      <c r="B15199" s="1" t="s">
        <v>76</v>
      </c>
      <c r="C15199" s="45" t="s">
        <v>1028</v>
      </c>
      <c r="D15199" s="23" t="s">
        <v>5734</v>
      </c>
      <c r="E15199" s="23" t="s">
        <v>4141</v>
      </c>
      <c r="F15199" s="40">
        <v>1.5</v>
      </c>
      <c r="G15199" s="25">
        <v>81549</v>
      </c>
      <c r="H15199" s="25">
        <v>122324</v>
      </c>
      <c r="I15199" s="25"/>
      <c r="J15199" s="58" t="e">
        <f>HYPERLINK("#"&amp;"Insumos"&amp;"!A"&amp;MATCH($B15199,#REF!,0),"Ins "&amp;$B15199)</f>
        <v>#REF!</v>
      </c>
      <c r="M15199" s="220"/>
    </row>
    <row r="15200" spans="1:13" x14ac:dyDescent="0.2">
      <c r="A15200" s="35" t="s">
        <v>3332</v>
      </c>
      <c r="B15200" s="1" t="s">
        <v>263</v>
      </c>
      <c r="C15200" s="45" t="s">
        <v>696</v>
      </c>
      <c r="D15200" s="23" t="s">
        <v>5534</v>
      </c>
      <c r="E15200" s="23" t="s">
        <v>4140</v>
      </c>
      <c r="F15200" s="40">
        <v>3.5999999999999997E-2</v>
      </c>
      <c r="G15200" s="25">
        <v>187426</v>
      </c>
      <c r="H15200" s="25">
        <v>6747</v>
      </c>
      <c r="I15200" s="25"/>
      <c r="J15200" s="58" t="e">
        <f>HYPERLINK("#"&amp;"Insumos"&amp;"!A"&amp;MATCH($B15200,#REF!,0),"Ins "&amp;$B15200)</f>
        <v>#REF!</v>
      </c>
      <c r="M15200" s="220"/>
    </row>
    <row r="15201" spans="1:13" x14ac:dyDescent="0.2">
      <c r="A15201" s="35" t="s">
        <v>3332</v>
      </c>
      <c r="B15201" s="1" t="s">
        <v>5533</v>
      </c>
      <c r="C15201" s="45" t="s">
        <v>5892</v>
      </c>
      <c r="D15201" s="23" t="s">
        <v>977</v>
      </c>
      <c r="E15201" s="23" t="s">
        <v>4134</v>
      </c>
      <c r="F15201" s="40">
        <v>4</v>
      </c>
      <c r="G15201" s="25">
        <v>3623</v>
      </c>
      <c r="H15201" s="25">
        <v>14492</v>
      </c>
      <c r="I15201" s="25"/>
      <c r="J15201" s="58" t="e">
        <f>HYPERLINK("#"&amp;"Insumos"&amp;"!A"&amp;MATCH($B15201,#REF!,0),"Ins "&amp;$B15201)</f>
        <v>#REF!</v>
      </c>
      <c r="M15201" s="220"/>
    </row>
    <row r="15202" spans="1:13" ht="25.5" x14ac:dyDescent="0.2">
      <c r="A15202" s="35" t="s">
        <v>3332</v>
      </c>
      <c r="B15202" s="1" t="s">
        <v>4559</v>
      </c>
      <c r="C15202" s="45" t="s">
        <v>9471</v>
      </c>
      <c r="D15202" s="23" t="s">
        <v>5751</v>
      </c>
      <c r="E15202" s="23" t="s">
        <v>4138</v>
      </c>
      <c r="F15202" s="40">
        <v>0.02</v>
      </c>
      <c r="G15202" s="25">
        <v>140296</v>
      </c>
      <c r="H15202" s="25">
        <v>2806</v>
      </c>
      <c r="I15202" s="25"/>
      <c r="J15202" s="58" t="e">
        <f>HYPERLINK("#"&amp;"Insumos"&amp;"!A"&amp;MATCH($B15202,#REF!,0),"Ins "&amp;$B15202)</f>
        <v>#REF!</v>
      </c>
      <c r="M15202" s="220"/>
    </row>
    <row r="15203" spans="1:13" x14ac:dyDescent="0.2">
      <c r="A15203" s="35" t="s">
        <v>3332</v>
      </c>
      <c r="B15203" s="1" t="s">
        <v>4560</v>
      </c>
      <c r="C15203" s="45" t="s">
        <v>8792</v>
      </c>
      <c r="D15203" s="23" t="s">
        <v>5751</v>
      </c>
      <c r="E15203" s="23" t="s">
        <v>4138</v>
      </c>
      <c r="F15203" s="40">
        <v>0.02</v>
      </c>
      <c r="G15203" s="25">
        <v>126880</v>
      </c>
      <c r="H15203" s="25">
        <v>2538</v>
      </c>
      <c r="I15203" s="25"/>
      <c r="J15203" s="58" t="e">
        <f>HYPERLINK("#"&amp;"Insumos"&amp;"!A"&amp;MATCH($B15203,#REF!,0),"Ins "&amp;$B15203)</f>
        <v>#REF!</v>
      </c>
      <c r="M15203" s="220"/>
    </row>
    <row r="15204" spans="1:13" x14ac:dyDescent="0.2">
      <c r="A15204" s="35" t="s">
        <v>3332</v>
      </c>
      <c r="B15204" s="1" t="s">
        <v>5007</v>
      </c>
      <c r="C15204" s="45" t="s">
        <v>720</v>
      </c>
      <c r="D15204" s="23" t="s">
        <v>5751</v>
      </c>
      <c r="E15204" s="23" t="s">
        <v>4134</v>
      </c>
      <c r="F15204" s="40">
        <v>3.4</v>
      </c>
      <c r="G15204" s="25">
        <v>1897</v>
      </c>
      <c r="H15204" s="25">
        <v>6450</v>
      </c>
      <c r="I15204" s="25"/>
      <c r="J15204" s="58" t="e">
        <f>HYPERLINK("#"&amp;"Insumos"&amp;"!A"&amp;MATCH($B15204,#REF!,0),"Ins "&amp;$B15204)</f>
        <v>#REF!</v>
      </c>
      <c r="M15204" s="220"/>
    </row>
    <row r="15205" spans="1:13" x14ac:dyDescent="0.2">
      <c r="A15205" s="35" t="s">
        <v>3332</v>
      </c>
      <c r="B15205" s="1" t="s">
        <v>5124</v>
      </c>
      <c r="C15205" s="45" t="s">
        <v>1130</v>
      </c>
      <c r="D15205" s="23" t="s">
        <v>5751</v>
      </c>
      <c r="E15205" s="23" t="s">
        <v>287</v>
      </c>
      <c r="F15205" s="40">
        <v>3.3</v>
      </c>
      <c r="G15205" s="25">
        <v>6147</v>
      </c>
      <c r="H15205" s="25">
        <v>20285</v>
      </c>
      <c r="I15205" s="25"/>
      <c r="J15205" s="58" t="e">
        <f>HYPERLINK("#"&amp;"Insumos"&amp;"!A"&amp;MATCH($B15205,#REF!,0),"Ins "&amp;$B15205)</f>
        <v>#REF!</v>
      </c>
      <c r="M15205" s="220"/>
    </row>
    <row r="15206" spans="1:13" x14ac:dyDescent="0.2">
      <c r="A15206" s="35" t="s">
        <v>3332</v>
      </c>
      <c r="B15206" s="1" t="s">
        <v>5129</v>
      </c>
      <c r="C15206" s="45" t="s">
        <v>502</v>
      </c>
      <c r="D15206" s="23" t="s">
        <v>5751</v>
      </c>
      <c r="E15206" s="23" t="s">
        <v>465</v>
      </c>
      <c r="F15206" s="40">
        <v>2.0499999999999998</v>
      </c>
      <c r="G15206" s="25">
        <v>21514</v>
      </c>
      <c r="H15206" s="25">
        <v>44104</v>
      </c>
      <c r="I15206" s="25"/>
      <c r="J15206" s="58" t="e">
        <f>HYPERLINK("#"&amp;"Insumos"&amp;"!A"&amp;MATCH($B15206,#REF!,0),"Ins "&amp;$B15206)</f>
        <v>#REF!</v>
      </c>
      <c r="M15206" s="220"/>
    </row>
    <row r="15207" spans="1:13" ht="38.25" x14ac:dyDescent="0.2">
      <c r="A15207" s="35" t="s">
        <v>3332</v>
      </c>
      <c r="B15207" s="1" t="s">
        <v>5130</v>
      </c>
      <c r="C15207" s="45" t="s">
        <v>503</v>
      </c>
      <c r="D15207" s="23" t="s">
        <v>5751</v>
      </c>
      <c r="E15207" s="23" t="s">
        <v>287</v>
      </c>
      <c r="F15207" s="40">
        <v>1.1000000000000001</v>
      </c>
      <c r="G15207" s="25">
        <v>17472</v>
      </c>
      <c r="H15207" s="25">
        <v>19219</v>
      </c>
      <c r="I15207" s="25"/>
      <c r="J15207" s="58" t="e">
        <f>HYPERLINK("#"&amp;"Insumos"&amp;"!A"&amp;MATCH($B15207,#REF!,0),"Ins "&amp;$B15207)</f>
        <v>#REF!</v>
      </c>
      <c r="M15207" s="220"/>
    </row>
    <row r="15208" spans="1:13" ht="25.5" x14ac:dyDescent="0.2">
      <c r="A15208" s="35" t="s">
        <v>3332</v>
      </c>
      <c r="B15208" s="1" t="s">
        <v>5194</v>
      </c>
      <c r="C15208" s="45" t="s">
        <v>1219</v>
      </c>
      <c r="D15208" s="23" t="s">
        <v>5751</v>
      </c>
      <c r="E15208" s="23" t="s">
        <v>467</v>
      </c>
      <c r="F15208" s="40">
        <v>0.08</v>
      </c>
      <c r="G15208" s="25">
        <v>22500</v>
      </c>
      <c r="H15208" s="25">
        <v>1800</v>
      </c>
      <c r="I15208" s="25"/>
      <c r="J15208" s="58" t="e">
        <f>HYPERLINK("#"&amp;"Insumos"&amp;"!A"&amp;MATCH($B15208,#REF!,0),"Ins "&amp;$B15208)</f>
        <v>#REF!</v>
      </c>
      <c r="M15208" s="220"/>
    </row>
    <row r="15209" spans="1:13" ht="25.5" x14ac:dyDescent="0.2">
      <c r="A15209" s="35" t="s">
        <v>3332</v>
      </c>
      <c r="B15209" s="1" t="s">
        <v>4808</v>
      </c>
      <c r="C15209" s="45" t="s">
        <v>1316</v>
      </c>
      <c r="D15209" s="23" t="s">
        <v>5751</v>
      </c>
      <c r="E15209" s="23" t="s">
        <v>287</v>
      </c>
      <c r="F15209" s="40">
        <v>1.5</v>
      </c>
      <c r="G15209" s="25">
        <v>40601</v>
      </c>
      <c r="H15209" s="25">
        <v>60902</v>
      </c>
      <c r="I15209" s="25"/>
      <c r="J15209" s="58" t="e">
        <f>HYPERLINK("#"&amp;"Insumos"&amp;"!A"&amp;MATCH($B15209,#REF!,0),"Ins "&amp;$B15209)</f>
        <v>#REF!</v>
      </c>
      <c r="M15209" s="220"/>
    </row>
    <row r="15210" spans="1:13" ht="25.5" x14ac:dyDescent="0.2">
      <c r="A15210" s="35" t="s">
        <v>3332</v>
      </c>
      <c r="B15210" s="1" t="s">
        <v>4812</v>
      </c>
      <c r="C15210" s="45" t="s">
        <v>11926</v>
      </c>
      <c r="D15210" s="23" t="s">
        <v>5751</v>
      </c>
      <c r="E15210" s="23" t="s">
        <v>287</v>
      </c>
      <c r="F15210" s="40">
        <v>3.3</v>
      </c>
      <c r="G15210" s="25">
        <v>24943</v>
      </c>
      <c r="H15210" s="25">
        <v>82312</v>
      </c>
      <c r="I15210" s="25"/>
      <c r="J15210" s="58" t="e">
        <f>HYPERLINK("#"&amp;"Insumos"&amp;"!A"&amp;MATCH($B15210,#REF!,0),"Ins "&amp;$B15210)</f>
        <v>#REF!</v>
      </c>
      <c r="M15210" s="220"/>
    </row>
    <row r="15211" spans="1:13" ht="38.25" x14ac:dyDescent="0.2">
      <c r="A15211" s="36" t="s">
        <v>3325</v>
      </c>
      <c r="B15211" s="26" t="s">
        <v>6816</v>
      </c>
      <c r="C15211" s="79" t="s">
        <v>2039</v>
      </c>
      <c r="D15211" s="37" t="s">
        <v>5608</v>
      </c>
      <c r="E15211" s="37" t="s">
        <v>464</v>
      </c>
      <c r="F15211" s="41"/>
      <c r="G15211" s="27"/>
      <c r="H15211" s="27"/>
      <c r="I15211" s="27">
        <v>132399</v>
      </c>
      <c r="M15211" s="220">
        <f t="shared" si="237"/>
        <v>173390</v>
      </c>
    </row>
    <row r="15212" spans="1:13" x14ac:dyDescent="0.2">
      <c r="A15212" s="35" t="s">
        <v>3325</v>
      </c>
      <c r="B15212" s="1" t="s">
        <v>5589</v>
      </c>
      <c r="C15212" s="45" t="s">
        <v>5819</v>
      </c>
      <c r="D15212" s="23" t="s">
        <v>5585</v>
      </c>
      <c r="E15212" s="23" t="s">
        <v>466</v>
      </c>
      <c r="F15212" s="40">
        <v>4.4999999999999998E-2</v>
      </c>
      <c r="G15212" s="25">
        <v>597780</v>
      </c>
      <c r="H15212" s="25">
        <v>26900</v>
      </c>
      <c r="I15212" s="25"/>
      <c r="M15212" s="220"/>
    </row>
    <row r="15213" spans="1:13" x14ac:dyDescent="0.2">
      <c r="A15213" s="35" t="s">
        <v>3325</v>
      </c>
      <c r="B15213" s="1" t="s">
        <v>71</v>
      </c>
      <c r="C15213" s="45" t="s">
        <v>1022</v>
      </c>
      <c r="D15213" s="23" t="s">
        <v>5734</v>
      </c>
      <c r="E15213" s="23" t="s">
        <v>4141</v>
      </c>
      <c r="F15213" s="40">
        <v>1.4</v>
      </c>
      <c r="G15213" s="25">
        <v>66987</v>
      </c>
      <c r="H15213" s="25">
        <v>93782</v>
      </c>
      <c r="I15213" s="25"/>
      <c r="J15213" s="58" t="e">
        <f>HYPERLINK("#"&amp;"Insumos"&amp;"!A"&amp;MATCH($B15213,#REF!,0),"Ins "&amp;$B15213)</f>
        <v>#REF!</v>
      </c>
      <c r="M15213" s="220"/>
    </row>
    <row r="15214" spans="1:13" ht="25.5" x14ac:dyDescent="0.2">
      <c r="A15214" s="35" t="s">
        <v>3325</v>
      </c>
      <c r="B15214" s="1" t="s">
        <v>5547</v>
      </c>
      <c r="C15214" s="45" t="s">
        <v>1681</v>
      </c>
      <c r="D15214" s="23" t="s">
        <v>5534</v>
      </c>
      <c r="E15214" s="23" t="s">
        <v>4140</v>
      </c>
      <c r="F15214" s="40">
        <v>4</v>
      </c>
      <c r="G15214" s="25">
        <v>936</v>
      </c>
      <c r="H15214" s="25">
        <v>3744</v>
      </c>
      <c r="I15214" s="25"/>
      <c r="J15214" s="58" t="e">
        <f>HYPERLINK("#"&amp;"Insumos"&amp;"!A"&amp;MATCH($B15214,#REF!,0),"Ins "&amp;$B15214)</f>
        <v>#REF!</v>
      </c>
      <c r="M15214" s="220"/>
    </row>
    <row r="15215" spans="1:13" x14ac:dyDescent="0.2">
      <c r="A15215" s="35" t="s">
        <v>3325</v>
      </c>
      <c r="B15215" s="1" t="s">
        <v>263</v>
      </c>
      <c r="C15215" s="45" t="s">
        <v>696</v>
      </c>
      <c r="D15215" s="23" t="s">
        <v>5534</v>
      </c>
      <c r="E15215" s="23" t="s">
        <v>4140</v>
      </c>
      <c r="F15215" s="40">
        <v>2.8999999999999998E-3</v>
      </c>
      <c r="G15215" s="25">
        <v>187426</v>
      </c>
      <c r="H15215" s="25">
        <v>544</v>
      </c>
      <c r="I15215" s="25"/>
      <c r="J15215" s="58" t="e">
        <f>HYPERLINK("#"&amp;"Insumos"&amp;"!A"&amp;MATCH($B15215,#REF!,0),"Ins "&amp;$B15215)</f>
        <v>#REF!</v>
      </c>
      <c r="M15215" s="220"/>
    </row>
    <row r="15216" spans="1:13" x14ac:dyDescent="0.2">
      <c r="A15216" s="35" t="s">
        <v>3325</v>
      </c>
      <c r="B15216" s="1" t="s">
        <v>5533</v>
      </c>
      <c r="C15216" s="45" t="s">
        <v>5892</v>
      </c>
      <c r="D15216" s="23" t="s">
        <v>977</v>
      </c>
      <c r="E15216" s="23" t="s">
        <v>4134</v>
      </c>
      <c r="F15216" s="40">
        <v>0.3</v>
      </c>
      <c r="G15216" s="25">
        <v>3623</v>
      </c>
      <c r="H15216" s="25">
        <v>1087</v>
      </c>
      <c r="I15216" s="25"/>
      <c r="J15216" s="58" t="e">
        <f>HYPERLINK("#"&amp;"Insumos"&amp;"!A"&amp;MATCH($B15216,#REF!,0),"Ins "&amp;$B15216)</f>
        <v>#REF!</v>
      </c>
      <c r="M15216" s="220"/>
    </row>
    <row r="15217" spans="1:13" x14ac:dyDescent="0.2">
      <c r="A15217" s="35" t="s">
        <v>3325</v>
      </c>
      <c r="B15217" s="1" t="s">
        <v>5007</v>
      </c>
      <c r="C15217" s="45" t="s">
        <v>720</v>
      </c>
      <c r="D15217" s="23" t="s">
        <v>5751</v>
      </c>
      <c r="E15217" s="23" t="s">
        <v>4134</v>
      </c>
      <c r="F15217" s="40">
        <v>2.6</v>
      </c>
      <c r="G15217" s="25">
        <v>1897</v>
      </c>
      <c r="H15217" s="25">
        <v>4932</v>
      </c>
      <c r="I15217" s="25"/>
      <c r="J15217" s="58" t="e">
        <f>HYPERLINK("#"&amp;"Insumos"&amp;"!A"&amp;MATCH($B15217,#REF!,0),"Ins "&amp;$B15217)</f>
        <v>#REF!</v>
      </c>
      <c r="M15217" s="220"/>
    </row>
    <row r="15218" spans="1:13" ht="25.5" x14ac:dyDescent="0.2">
      <c r="A15218" s="35" t="s">
        <v>3325</v>
      </c>
      <c r="B15218" s="1" t="s">
        <v>5181</v>
      </c>
      <c r="C15218" s="45" t="s">
        <v>1210</v>
      </c>
      <c r="D15218" s="23" t="s">
        <v>5751</v>
      </c>
      <c r="E15218" s="23" t="s">
        <v>467</v>
      </c>
      <c r="F15218" s="40">
        <v>0.09</v>
      </c>
      <c r="G15218" s="25">
        <v>15666</v>
      </c>
      <c r="H15218" s="25">
        <v>1410</v>
      </c>
      <c r="I15218" s="25"/>
      <c r="J15218" s="58" t="e">
        <f>HYPERLINK("#"&amp;"Insumos"&amp;"!A"&amp;MATCH($B15218,#REF!,0),"Ins "&amp;$B15218)</f>
        <v>#REF!</v>
      </c>
      <c r="M15218" s="220"/>
    </row>
    <row r="15219" spans="1:13" ht="25.5" x14ac:dyDescent="0.2">
      <c r="A15219" s="36" t="s">
        <v>3329</v>
      </c>
      <c r="B15219" s="26" t="s">
        <v>6816</v>
      </c>
      <c r="C15219" s="79" t="s">
        <v>2041</v>
      </c>
      <c r="D15219" s="37" t="s">
        <v>5608</v>
      </c>
      <c r="E15219" s="37" t="s">
        <v>465</v>
      </c>
      <c r="F15219" s="41"/>
      <c r="G15219" s="27"/>
      <c r="H15219" s="27"/>
      <c r="I15219" s="27">
        <v>29146</v>
      </c>
      <c r="M15219" s="220">
        <f t="shared" si="237"/>
        <v>38170</v>
      </c>
    </row>
    <row r="15220" spans="1:13" x14ac:dyDescent="0.2">
      <c r="A15220" s="35" t="s">
        <v>3329</v>
      </c>
      <c r="B15220" s="1" t="s">
        <v>5572</v>
      </c>
      <c r="C15220" s="45" t="s">
        <v>971</v>
      </c>
      <c r="D15220" s="23" t="s">
        <v>5734</v>
      </c>
      <c r="E15220" s="23" t="s">
        <v>4141</v>
      </c>
      <c r="F15220" s="40">
        <v>0.11</v>
      </c>
      <c r="G15220" s="25">
        <v>37863</v>
      </c>
      <c r="H15220" s="25">
        <v>4165</v>
      </c>
      <c r="I15220" s="25"/>
      <c r="J15220" s="58" t="e">
        <f>HYPERLINK("#"&amp;"Insumos"&amp;"!A"&amp;MATCH($B15220,#REF!,0),"Ins "&amp;$B15220)</f>
        <v>#REF!</v>
      </c>
      <c r="M15220" s="220"/>
    </row>
    <row r="15221" spans="1:13" x14ac:dyDescent="0.2">
      <c r="A15221" s="35" t="s">
        <v>3329</v>
      </c>
      <c r="B15221" s="1" t="s">
        <v>263</v>
      </c>
      <c r="C15221" s="45" t="s">
        <v>696</v>
      </c>
      <c r="D15221" s="23" t="s">
        <v>5534</v>
      </c>
      <c r="E15221" s="23" t="s">
        <v>4140</v>
      </c>
      <c r="F15221" s="40">
        <v>2.5999999999999999E-3</v>
      </c>
      <c r="G15221" s="25">
        <v>187426</v>
      </c>
      <c r="H15221" s="25">
        <v>487</v>
      </c>
      <c r="I15221" s="25"/>
      <c r="J15221" s="58" t="e">
        <f>HYPERLINK("#"&amp;"Insumos"&amp;"!A"&amp;MATCH($B15221,#REF!,0),"Ins "&amp;$B15221)</f>
        <v>#REF!</v>
      </c>
      <c r="M15221" s="220"/>
    </row>
    <row r="15222" spans="1:13" x14ac:dyDescent="0.2">
      <c r="A15222" s="35" t="s">
        <v>3329</v>
      </c>
      <c r="B15222" s="1" t="s">
        <v>5533</v>
      </c>
      <c r="C15222" s="45" t="s">
        <v>5892</v>
      </c>
      <c r="D15222" s="23" t="s">
        <v>977</v>
      </c>
      <c r="E15222" s="23" t="s">
        <v>4134</v>
      </c>
      <c r="F15222" s="40">
        <v>0.01</v>
      </c>
      <c r="G15222" s="25">
        <v>3623</v>
      </c>
      <c r="H15222" s="25">
        <v>36</v>
      </c>
      <c r="I15222" s="25"/>
      <c r="J15222" s="58" t="e">
        <f>HYPERLINK("#"&amp;"Insumos"&amp;"!A"&amp;MATCH($B15222,#REF!,0),"Ins "&amp;$B15222)</f>
        <v>#REF!</v>
      </c>
      <c r="M15222" s="220"/>
    </row>
    <row r="15223" spans="1:13" x14ac:dyDescent="0.2">
      <c r="A15223" s="35" t="s">
        <v>3329</v>
      </c>
      <c r="B15223" s="1" t="s">
        <v>5007</v>
      </c>
      <c r="C15223" s="45" t="s">
        <v>720</v>
      </c>
      <c r="D15223" s="23" t="s">
        <v>5751</v>
      </c>
      <c r="E15223" s="23" t="s">
        <v>4134</v>
      </c>
      <c r="F15223" s="40">
        <v>0.11700000000000001</v>
      </c>
      <c r="G15223" s="25">
        <v>1897</v>
      </c>
      <c r="H15223" s="25">
        <v>222</v>
      </c>
      <c r="I15223" s="25"/>
      <c r="J15223" s="58" t="e">
        <f>HYPERLINK("#"&amp;"Insumos"&amp;"!A"&amp;MATCH($B15223,#REF!,0),"Ins "&amp;$B15223)</f>
        <v>#REF!</v>
      </c>
      <c r="M15223" s="220"/>
    </row>
    <row r="15224" spans="1:13" x14ac:dyDescent="0.2">
      <c r="A15224" s="35" t="s">
        <v>3329</v>
      </c>
      <c r="B15224" s="1" t="s">
        <v>5456</v>
      </c>
      <c r="C15224" s="45" t="s">
        <v>159</v>
      </c>
      <c r="D15224" s="23" t="s">
        <v>5751</v>
      </c>
      <c r="E15224" s="23" t="s">
        <v>466</v>
      </c>
      <c r="F15224" s="40">
        <v>0.1</v>
      </c>
      <c r="G15224" s="25">
        <v>126506</v>
      </c>
      <c r="H15224" s="25">
        <v>12651</v>
      </c>
      <c r="I15224" s="25"/>
      <c r="J15224" s="58" t="e">
        <f>HYPERLINK("#"&amp;"Insumos"&amp;"!A"&amp;MATCH($B15224,#REF!,0),"Ins "&amp;$B15224)</f>
        <v>#REF!</v>
      </c>
      <c r="M15224" s="220"/>
    </row>
    <row r="15225" spans="1:13" x14ac:dyDescent="0.2">
      <c r="A15225" s="35" t="s">
        <v>3329</v>
      </c>
      <c r="B15225" s="1" t="s">
        <v>5457</v>
      </c>
      <c r="C15225" s="45" t="s">
        <v>1201</v>
      </c>
      <c r="D15225" s="23" t="s">
        <v>5751</v>
      </c>
      <c r="E15225" s="23" t="s">
        <v>465</v>
      </c>
      <c r="F15225" s="40">
        <v>1</v>
      </c>
      <c r="G15225" s="25">
        <v>11585</v>
      </c>
      <c r="H15225" s="25">
        <v>11585</v>
      </c>
      <c r="I15225" s="25"/>
      <c r="J15225" s="58" t="e">
        <f>HYPERLINK("#"&amp;"Insumos"&amp;"!A"&amp;MATCH($B15225,#REF!,0),"Ins "&amp;$B15225)</f>
        <v>#REF!</v>
      </c>
      <c r="M15225" s="220"/>
    </row>
    <row r="15226" spans="1:13" ht="102" x14ac:dyDescent="0.2">
      <c r="A15226" s="36" t="s">
        <v>3333</v>
      </c>
      <c r="B15226" s="26" t="s">
        <v>6816</v>
      </c>
      <c r="C15226" s="79" t="s">
        <v>2045</v>
      </c>
      <c r="D15226" s="37" t="s">
        <v>5608</v>
      </c>
      <c r="E15226" s="37" t="s">
        <v>4134</v>
      </c>
      <c r="F15226" s="41"/>
      <c r="G15226" s="27"/>
      <c r="H15226" s="27"/>
      <c r="I15226" s="27">
        <v>1119043</v>
      </c>
      <c r="M15226" s="220">
        <f t="shared" si="237"/>
        <v>1465499</v>
      </c>
    </row>
    <row r="15227" spans="1:13" x14ac:dyDescent="0.2">
      <c r="A15227" s="35" t="s">
        <v>3333</v>
      </c>
      <c r="B15227" s="1" t="s">
        <v>5584</v>
      </c>
      <c r="C15227" s="45" t="s">
        <v>6973</v>
      </c>
      <c r="D15227" s="23" t="s">
        <v>5585</v>
      </c>
      <c r="E15227" s="23" t="s">
        <v>467</v>
      </c>
      <c r="F15227" s="40">
        <v>0.45</v>
      </c>
      <c r="G15227" s="25">
        <v>8042</v>
      </c>
      <c r="H15227" s="25">
        <v>3619</v>
      </c>
      <c r="I15227" s="25"/>
      <c r="M15227" s="220"/>
    </row>
    <row r="15228" spans="1:13" x14ac:dyDescent="0.2">
      <c r="A15228" s="35" t="s">
        <v>3333</v>
      </c>
      <c r="B15228" s="1" t="s">
        <v>5589</v>
      </c>
      <c r="C15228" s="45" t="s">
        <v>5819</v>
      </c>
      <c r="D15228" s="23" t="s">
        <v>5585</v>
      </c>
      <c r="E15228" s="23" t="s">
        <v>466</v>
      </c>
      <c r="F15228" s="40">
        <v>0.6</v>
      </c>
      <c r="G15228" s="25">
        <v>597780</v>
      </c>
      <c r="H15228" s="25">
        <v>358668</v>
      </c>
      <c r="I15228" s="25"/>
      <c r="M15228" s="220"/>
    </row>
    <row r="15229" spans="1:13" x14ac:dyDescent="0.2">
      <c r="A15229" s="35" t="s">
        <v>3333</v>
      </c>
      <c r="B15229" s="1" t="s">
        <v>76</v>
      </c>
      <c r="C15229" s="45" t="s">
        <v>1028</v>
      </c>
      <c r="D15229" s="23" t="s">
        <v>5734</v>
      </c>
      <c r="E15229" s="23" t="s">
        <v>4141</v>
      </c>
      <c r="F15229" s="40">
        <v>4</v>
      </c>
      <c r="G15229" s="25">
        <v>81549</v>
      </c>
      <c r="H15229" s="25">
        <v>326196</v>
      </c>
      <c r="I15229" s="25"/>
      <c r="J15229" s="58" t="e">
        <f>HYPERLINK("#"&amp;"Insumos"&amp;"!A"&amp;MATCH($B15229,#REF!,0),"Ins "&amp;$B15229)</f>
        <v>#REF!</v>
      </c>
      <c r="M15229" s="220"/>
    </row>
    <row r="15230" spans="1:13" x14ac:dyDescent="0.2">
      <c r="A15230" s="35" t="s">
        <v>3333</v>
      </c>
      <c r="B15230" s="1" t="s">
        <v>263</v>
      </c>
      <c r="C15230" s="45" t="s">
        <v>696</v>
      </c>
      <c r="D15230" s="23" t="s">
        <v>5534</v>
      </c>
      <c r="E15230" s="23" t="s">
        <v>4140</v>
      </c>
      <c r="F15230" s="40">
        <v>0.123</v>
      </c>
      <c r="G15230" s="25">
        <v>187426</v>
      </c>
      <c r="H15230" s="25">
        <v>23053</v>
      </c>
      <c r="I15230" s="25"/>
      <c r="J15230" s="58" t="e">
        <f>HYPERLINK("#"&amp;"Insumos"&amp;"!A"&amp;MATCH($B15230,#REF!,0),"Ins "&amp;$B15230)</f>
        <v>#REF!</v>
      </c>
      <c r="M15230" s="220"/>
    </row>
    <row r="15231" spans="1:13" x14ac:dyDescent="0.2">
      <c r="A15231" s="35" t="s">
        <v>3333</v>
      </c>
      <c r="B15231" s="1" t="s">
        <v>222</v>
      </c>
      <c r="C15231" s="45" t="s">
        <v>157</v>
      </c>
      <c r="D15231" s="23" t="s">
        <v>5534</v>
      </c>
      <c r="E15231" s="23" t="s">
        <v>4140</v>
      </c>
      <c r="F15231" s="40">
        <v>0.1</v>
      </c>
      <c r="G15231" s="25">
        <v>66212</v>
      </c>
      <c r="H15231" s="25">
        <v>6621</v>
      </c>
      <c r="I15231" s="25"/>
      <c r="J15231" s="58" t="e">
        <f>HYPERLINK("#"&amp;"Insumos"&amp;"!A"&amp;MATCH($B15231,#REF!,0),"Ins "&amp;$B15231)</f>
        <v>#REF!</v>
      </c>
      <c r="M15231" s="220"/>
    </row>
    <row r="15232" spans="1:13" x14ac:dyDescent="0.2">
      <c r="A15232" s="35" t="s">
        <v>3333</v>
      </c>
      <c r="B15232" s="1" t="s">
        <v>2114</v>
      </c>
      <c r="C15232" s="45" t="s">
        <v>1722</v>
      </c>
      <c r="D15232" s="23" t="s">
        <v>5534</v>
      </c>
      <c r="E15232" s="23" t="s">
        <v>4140</v>
      </c>
      <c r="F15232" s="40">
        <v>1</v>
      </c>
      <c r="G15232" s="25">
        <v>90480</v>
      </c>
      <c r="H15232" s="25">
        <v>90480</v>
      </c>
      <c r="I15232" s="25"/>
      <c r="J15232" s="58" t="e">
        <f>HYPERLINK("#"&amp;"Insumos"&amp;"!A"&amp;MATCH($B15232,#REF!,0),"Ins "&amp;$B15232)</f>
        <v>#REF!</v>
      </c>
      <c r="M15232" s="220"/>
    </row>
    <row r="15233" spans="1:13" x14ac:dyDescent="0.2">
      <c r="A15233" s="35" t="s">
        <v>3333</v>
      </c>
      <c r="B15233" s="1" t="s">
        <v>5533</v>
      </c>
      <c r="C15233" s="45" t="s">
        <v>5892</v>
      </c>
      <c r="D15233" s="23" t="s">
        <v>977</v>
      </c>
      <c r="E15233" s="23" t="s">
        <v>4134</v>
      </c>
      <c r="F15233" s="40">
        <v>10</v>
      </c>
      <c r="G15233" s="25">
        <v>3623</v>
      </c>
      <c r="H15233" s="25">
        <v>36230</v>
      </c>
      <c r="I15233" s="25"/>
      <c r="J15233" s="58" t="e">
        <f>HYPERLINK("#"&amp;"Insumos"&amp;"!A"&amp;MATCH($B15233,#REF!,0),"Ins "&amp;$B15233)</f>
        <v>#REF!</v>
      </c>
      <c r="M15233" s="220"/>
    </row>
    <row r="15234" spans="1:13" ht="25.5" x14ac:dyDescent="0.2">
      <c r="A15234" s="35" t="s">
        <v>3333</v>
      </c>
      <c r="B15234" s="1" t="s">
        <v>4559</v>
      </c>
      <c r="C15234" s="45" t="s">
        <v>9471</v>
      </c>
      <c r="D15234" s="23" t="s">
        <v>5751</v>
      </c>
      <c r="E15234" s="23" t="s">
        <v>4138</v>
      </c>
      <c r="F15234" s="40">
        <v>0.45</v>
      </c>
      <c r="G15234" s="25">
        <v>140296</v>
      </c>
      <c r="H15234" s="25">
        <v>63133</v>
      </c>
      <c r="I15234" s="25"/>
      <c r="J15234" s="58" t="e">
        <f>HYPERLINK("#"&amp;"Insumos"&amp;"!A"&amp;MATCH($B15234,#REF!,0),"Ins "&amp;$B15234)</f>
        <v>#REF!</v>
      </c>
      <c r="M15234" s="220"/>
    </row>
    <row r="15235" spans="1:13" x14ac:dyDescent="0.2">
      <c r="A15235" s="35" t="s">
        <v>3333</v>
      </c>
      <c r="B15235" s="1" t="s">
        <v>4560</v>
      </c>
      <c r="C15235" s="45" t="s">
        <v>8792</v>
      </c>
      <c r="D15235" s="23" t="s">
        <v>5751</v>
      </c>
      <c r="E15235" s="23" t="s">
        <v>4138</v>
      </c>
      <c r="F15235" s="40">
        <v>0.45</v>
      </c>
      <c r="G15235" s="25">
        <v>126880</v>
      </c>
      <c r="H15235" s="25">
        <v>57096</v>
      </c>
      <c r="I15235" s="25"/>
      <c r="J15235" s="58" t="e">
        <f>HYPERLINK("#"&amp;"Insumos"&amp;"!A"&amp;MATCH($B15235,#REF!,0),"Ins "&amp;$B15235)</f>
        <v>#REF!</v>
      </c>
      <c r="M15235" s="220"/>
    </row>
    <row r="15236" spans="1:13" x14ac:dyDescent="0.2">
      <c r="A15236" s="35" t="s">
        <v>3333</v>
      </c>
      <c r="B15236" s="1" t="s">
        <v>4645</v>
      </c>
      <c r="C15236" s="45" t="s">
        <v>1465</v>
      </c>
      <c r="D15236" s="23" t="s">
        <v>5751</v>
      </c>
      <c r="E15236" s="23" t="s">
        <v>4134</v>
      </c>
      <c r="F15236" s="40">
        <v>5</v>
      </c>
      <c r="G15236" s="25">
        <v>1432</v>
      </c>
      <c r="H15236" s="25">
        <v>7160</v>
      </c>
      <c r="I15236" s="25"/>
      <c r="J15236" s="58" t="e">
        <f>HYPERLINK("#"&amp;"Insumos"&amp;"!A"&amp;MATCH($B15236,#REF!,0),"Ins "&amp;$B15236)</f>
        <v>#REF!</v>
      </c>
      <c r="M15236" s="220"/>
    </row>
    <row r="15237" spans="1:13" x14ac:dyDescent="0.2">
      <c r="A15237" s="35" t="s">
        <v>3333</v>
      </c>
      <c r="B15237" s="1" t="s">
        <v>5007</v>
      </c>
      <c r="C15237" s="45" t="s">
        <v>720</v>
      </c>
      <c r="D15237" s="23" t="s">
        <v>5751</v>
      </c>
      <c r="E15237" s="23" t="s">
        <v>4134</v>
      </c>
      <c r="F15237" s="40">
        <v>0.45</v>
      </c>
      <c r="G15237" s="25">
        <v>1897</v>
      </c>
      <c r="H15237" s="25">
        <v>854</v>
      </c>
      <c r="I15237" s="25"/>
      <c r="J15237" s="58" t="e">
        <f>HYPERLINK("#"&amp;"Insumos"&amp;"!A"&amp;MATCH($B15237,#REF!,0),"Ins "&amp;$B15237)</f>
        <v>#REF!</v>
      </c>
      <c r="M15237" s="220"/>
    </row>
    <row r="15238" spans="1:13" x14ac:dyDescent="0.2">
      <c r="A15238" s="35" t="s">
        <v>3333</v>
      </c>
      <c r="B15238" s="1" t="s">
        <v>5124</v>
      </c>
      <c r="C15238" s="45" t="s">
        <v>1130</v>
      </c>
      <c r="D15238" s="23" t="s">
        <v>5751</v>
      </c>
      <c r="E15238" s="23" t="s">
        <v>287</v>
      </c>
      <c r="F15238" s="40">
        <v>0.45</v>
      </c>
      <c r="G15238" s="25">
        <v>6147</v>
      </c>
      <c r="H15238" s="25">
        <v>2766</v>
      </c>
      <c r="I15238" s="25"/>
      <c r="J15238" s="58" t="e">
        <f>HYPERLINK("#"&amp;"Insumos"&amp;"!A"&amp;MATCH($B15238,#REF!,0),"Ins "&amp;$B15238)</f>
        <v>#REF!</v>
      </c>
      <c r="M15238" s="220"/>
    </row>
    <row r="15239" spans="1:13" x14ac:dyDescent="0.2">
      <c r="A15239" s="35" t="s">
        <v>3333</v>
      </c>
      <c r="B15239" s="1" t="s">
        <v>5129</v>
      </c>
      <c r="C15239" s="45" t="s">
        <v>502</v>
      </c>
      <c r="D15239" s="23" t="s">
        <v>5751</v>
      </c>
      <c r="E15239" s="23" t="s">
        <v>465</v>
      </c>
      <c r="F15239" s="40">
        <v>0.45</v>
      </c>
      <c r="G15239" s="25">
        <v>21514</v>
      </c>
      <c r="H15239" s="25">
        <v>9681</v>
      </c>
      <c r="I15239" s="25"/>
      <c r="J15239" s="58" t="e">
        <f>HYPERLINK("#"&amp;"Insumos"&amp;"!A"&amp;MATCH($B15239,#REF!,0),"Ins "&amp;$B15239)</f>
        <v>#REF!</v>
      </c>
      <c r="M15239" s="220"/>
    </row>
    <row r="15240" spans="1:13" ht="38.25" x14ac:dyDescent="0.2">
      <c r="A15240" s="35" t="s">
        <v>3333</v>
      </c>
      <c r="B15240" s="1" t="s">
        <v>5130</v>
      </c>
      <c r="C15240" s="45" t="s">
        <v>503</v>
      </c>
      <c r="D15240" s="23" t="s">
        <v>5751</v>
      </c>
      <c r="E15240" s="23" t="s">
        <v>287</v>
      </c>
      <c r="F15240" s="40">
        <v>0.45</v>
      </c>
      <c r="G15240" s="25">
        <v>17472</v>
      </c>
      <c r="H15240" s="25">
        <v>7862</v>
      </c>
      <c r="I15240" s="25"/>
      <c r="J15240" s="58" t="e">
        <f>HYPERLINK("#"&amp;"Insumos"&amp;"!A"&amp;MATCH($B15240,#REF!,0),"Ins "&amp;$B15240)</f>
        <v>#REF!</v>
      </c>
      <c r="M15240" s="220"/>
    </row>
    <row r="15241" spans="1:13" x14ac:dyDescent="0.2">
      <c r="A15241" s="35" t="s">
        <v>3333</v>
      </c>
      <c r="B15241" s="1" t="s">
        <v>1043</v>
      </c>
      <c r="C15241" s="45" t="s">
        <v>70</v>
      </c>
      <c r="D15241" s="23" t="s">
        <v>5751</v>
      </c>
      <c r="E15241" s="23" t="s">
        <v>466</v>
      </c>
      <c r="F15241" s="40">
        <v>0.41199999999999998</v>
      </c>
      <c r="G15241" s="25">
        <v>98800</v>
      </c>
      <c r="H15241" s="25">
        <v>40706</v>
      </c>
      <c r="I15241" s="25"/>
      <c r="J15241" s="58" t="e">
        <f>HYPERLINK("#"&amp;"Insumos"&amp;"!A"&amp;MATCH($B15241,#REF!,0),"Ins "&amp;$B15241)</f>
        <v>#REF!</v>
      </c>
      <c r="M15241" s="220"/>
    </row>
    <row r="15242" spans="1:13" ht="25.5" x14ac:dyDescent="0.2">
      <c r="A15242" s="35" t="s">
        <v>3333</v>
      </c>
      <c r="B15242" s="1" t="s">
        <v>5194</v>
      </c>
      <c r="C15242" s="45" t="s">
        <v>1219</v>
      </c>
      <c r="D15242" s="23" t="s">
        <v>5751</v>
      </c>
      <c r="E15242" s="23" t="s">
        <v>467</v>
      </c>
      <c r="F15242" s="40">
        <v>0.45</v>
      </c>
      <c r="G15242" s="25">
        <v>22500</v>
      </c>
      <c r="H15242" s="25">
        <v>10125</v>
      </c>
      <c r="I15242" s="25"/>
      <c r="J15242" s="58" t="e">
        <f>HYPERLINK("#"&amp;"Insumos"&amp;"!A"&amp;MATCH($B15242,#REF!,0),"Ins "&amp;$B15242)</f>
        <v>#REF!</v>
      </c>
      <c r="M15242" s="220"/>
    </row>
    <row r="15243" spans="1:13" x14ac:dyDescent="0.2">
      <c r="A15243" s="35" t="s">
        <v>3333</v>
      </c>
      <c r="B15243" s="1" t="s">
        <v>5202</v>
      </c>
      <c r="C15243" s="45" t="s">
        <v>504</v>
      </c>
      <c r="D15243" s="23" t="s">
        <v>5751</v>
      </c>
      <c r="E15243" s="23" t="s">
        <v>4134</v>
      </c>
      <c r="F15243" s="40">
        <v>0.45</v>
      </c>
      <c r="G15243" s="25">
        <v>71716</v>
      </c>
      <c r="H15243" s="25">
        <v>32272</v>
      </c>
      <c r="I15243" s="25"/>
      <c r="J15243" s="58" t="e">
        <f>HYPERLINK("#"&amp;"Insumos"&amp;"!A"&amp;MATCH($B15243,#REF!,0),"Ins "&amp;$B15243)</f>
        <v>#REF!</v>
      </c>
      <c r="M15243" s="220"/>
    </row>
    <row r="15244" spans="1:13" x14ac:dyDescent="0.2">
      <c r="A15244" s="35" t="s">
        <v>3333</v>
      </c>
      <c r="B15244" s="1" t="s">
        <v>5203</v>
      </c>
      <c r="C15244" s="45" t="s">
        <v>505</v>
      </c>
      <c r="D15244" s="23" t="s">
        <v>5751</v>
      </c>
      <c r="E15244" s="23" t="s">
        <v>4134</v>
      </c>
      <c r="F15244" s="40">
        <v>0.45</v>
      </c>
      <c r="G15244" s="25">
        <v>51226</v>
      </c>
      <c r="H15244" s="25">
        <v>23052</v>
      </c>
      <c r="I15244" s="25"/>
      <c r="J15244" s="58" t="e">
        <f>HYPERLINK("#"&amp;"Insumos"&amp;"!A"&amp;MATCH($B15244,#REF!,0),"Ins "&amp;$B15244)</f>
        <v>#REF!</v>
      </c>
      <c r="M15244" s="220"/>
    </row>
    <row r="15245" spans="1:13" ht="25.5" x14ac:dyDescent="0.2">
      <c r="A15245" s="35" t="s">
        <v>3333</v>
      </c>
      <c r="B15245" s="1" t="s">
        <v>4813</v>
      </c>
      <c r="C15245" s="45" t="s">
        <v>11925</v>
      </c>
      <c r="D15245" s="23" t="s">
        <v>5751</v>
      </c>
      <c r="E15245" s="23" t="s">
        <v>287</v>
      </c>
      <c r="F15245" s="40">
        <v>0.45</v>
      </c>
      <c r="G15245" s="25">
        <v>43264</v>
      </c>
      <c r="H15245" s="25">
        <v>19469</v>
      </c>
      <c r="I15245" s="25"/>
      <c r="J15245" s="58" t="e">
        <f>HYPERLINK("#"&amp;"Insumos"&amp;"!A"&amp;MATCH($B15245,#REF!,0),"Ins "&amp;$B15245)</f>
        <v>#REF!</v>
      </c>
      <c r="M15245" s="220"/>
    </row>
    <row r="15246" spans="1:13" ht="38.25" x14ac:dyDescent="0.2">
      <c r="A15246" s="36" t="s">
        <v>3334</v>
      </c>
      <c r="B15246" s="26" t="s">
        <v>6816</v>
      </c>
      <c r="C15246" s="79" t="s">
        <v>8828</v>
      </c>
      <c r="D15246" s="37" t="s">
        <v>5608</v>
      </c>
      <c r="E15246" s="37" t="s">
        <v>464</v>
      </c>
      <c r="F15246" s="41"/>
      <c r="G15246" s="27"/>
      <c r="H15246" s="27"/>
      <c r="I15246" s="27">
        <v>89996</v>
      </c>
      <c r="M15246" s="220">
        <f t="shared" ref="M15246:M15292" si="238">ROUND(I15246*(1+$L$2),0)</f>
        <v>117859</v>
      </c>
    </row>
    <row r="15247" spans="1:13" x14ac:dyDescent="0.2">
      <c r="A15247" s="35" t="s">
        <v>3334</v>
      </c>
      <c r="B15247" s="1" t="s">
        <v>5589</v>
      </c>
      <c r="C15247" s="45" t="s">
        <v>5819</v>
      </c>
      <c r="D15247" s="23" t="s">
        <v>5585</v>
      </c>
      <c r="E15247" s="23" t="s">
        <v>466</v>
      </c>
      <c r="F15247" s="40">
        <v>5.04E-2</v>
      </c>
      <c r="G15247" s="25">
        <v>597780</v>
      </c>
      <c r="H15247" s="25">
        <v>30128</v>
      </c>
      <c r="I15247" s="25"/>
      <c r="M15247" s="220"/>
    </row>
    <row r="15248" spans="1:13" x14ac:dyDescent="0.2">
      <c r="A15248" s="35" t="s">
        <v>3334</v>
      </c>
      <c r="B15248" s="1" t="s">
        <v>71</v>
      </c>
      <c r="C15248" s="45" t="s">
        <v>1022</v>
      </c>
      <c r="D15248" s="23" t="s">
        <v>5734</v>
      </c>
      <c r="E15248" s="23" t="s">
        <v>4141</v>
      </c>
      <c r="F15248" s="40">
        <v>0.75</v>
      </c>
      <c r="G15248" s="25">
        <v>66987</v>
      </c>
      <c r="H15248" s="25">
        <v>50240</v>
      </c>
      <c r="I15248" s="25"/>
      <c r="J15248" s="58" t="e">
        <f>HYPERLINK("#"&amp;"Insumos"&amp;"!A"&amp;MATCH($B15248,#REF!,0),"Ins "&amp;$B15248)</f>
        <v>#REF!</v>
      </c>
      <c r="M15248" s="220"/>
    </row>
    <row r="15249" spans="1:13" x14ac:dyDescent="0.2">
      <c r="A15249" s="35" t="s">
        <v>3334</v>
      </c>
      <c r="B15249" s="1" t="s">
        <v>5533</v>
      </c>
      <c r="C15249" s="45" t="s">
        <v>5892</v>
      </c>
      <c r="D15249" s="23" t="s">
        <v>977</v>
      </c>
      <c r="E15249" s="23" t="s">
        <v>4134</v>
      </c>
      <c r="F15249" s="40">
        <v>1.5</v>
      </c>
      <c r="G15249" s="25">
        <v>3623</v>
      </c>
      <c r="H15249" s="25">
        <v>5435</v>
      </c>
      <c r="I15249" s="25"/>
      <c r="J15249" s="58" t="e">
        <f>HYPERLINK("#"&amp;"Insumos"&amp;"!A"&amp;MATCH($B15249,#REF!,0),"Ins "&amp;$B15249)</f>
        <v>#REF!</v>
      </c>
      <c r="M15249" s="220"/>
    </row>
    <row r="15250" spans="1:13" x14ac:dyDescent="0.2">
      <c r="A15250" s="35" t="s">
        <v>3334</v>
      </c>
      <c r="B15250" s="34" t="s">
        <v>5184</v>
      </c>
      <c r="C15250" s="45" t="s">
        <v>294</v>
      </c>
      <c r="D15250" s="23" t="s">
        <v>5751</v>
      </c>
      <c r="E15250" s="23" t="s">
        <v>4147</v>
      </c>
      <c r="F15250" s="40">
        <v>0.1</v>
      </c>
      <c r="G15250" s="25">
        <v>5304</v>
      </c>
      <c r="H15250" s="25">
        <v>530</v>
      </c>
      <c r="I15250" s="25"/>
      <c r="J15250" s="58" t="e">
        <f>HYPERLINK("#"&amp;"Insumos"&amp;"!A"&amp;MATCH($B15250,#REF!,0),"Ins "&amp;$B15250)</f>
        <v>#REF!</v>
      </c>
      <c r="M15250" s="220"/>
    </row>
    <row r="15251" spans="1:13" x14ac:dyDescent="0.2">
      <c r="A15251" s="35" t="s">
        <v>3334</v>
      </c>
      <c r="B15251" s="1" t="s">
        <v>4519</v>
      </c>
      <c r="C15251" s="45" t="s">
        <v>1406</v>
      </c>
      <c r="D15251" s="23" t="s">
        <v>5751</v>
      </c>
      <c r="E15251" s="23" t="s">
        <v>287</v>
      </c>
      <c r="F15251" s="40">
        <v>0.3</v>
      </c>
      <c r="G15251" s="25">
        <v>4634</v>
      </c>
      <c r="H15251" s="25">
        <v>1390</v>
      </c>
      <c r="I15251" s="25"/>
      <c r="J15251" s="58" t="e">
        <f>HYPERLINK("#"&amp;"Insumos"&amp;"!A"&amp;MATCH($B15251,#REF!,0),"Ins "&amp;$B15251)</f>
        <v>#REF!</v>
      </c>
      <c r="M15251" s="220"/>
    </row>
    <row r="15252" spans="1:13" x14ac:dyDescent="0.2">
      <c r="A15252" s="35" t="s">
        <v>3334</v>
      </c>
      <c r="B15252" s="1" t="s">
        <v>4549</v>
      </c>
      <c r="C15252" s="45" t="s">
        <v>719</v>
      </c>
      <c r="D15252" s="23" t="s">
        <v>5751</v>
      </c>
      <c r="E15252" s="23" t="s">
        <v>4134</v>
      </c>
      <c r="F15252" s="40">
        <v>0.15</v>
      </c>
      <c r="G15252" s="25">
        <v>15152</v>
      </c>
      <c r="H15252" s="25">
        <v>2273</v>
      </c>
      <c r="I15252" s="25"/>
      <c r="J15252" s="58" t="e">
        <f>HYPERLINK("#"&amp;"Insumos"&amp;"!A"&amp;MATCH($B15252,#REF!,0),"Ins "&amp;$B15252)</f>
        <v>#REF!</v>
      </c>
      <c r="M15252" s="220"/>
    </row>
    <row r="15253" spans="1:13" ht="25.5" x14ac:dyDescent="0.2">
      <c r="A15253" s="36" t="s">
        <v>3335</v>
      </c>
      <c r="B15253" s="26" t="s">
        <v>6816</v>
      </c>
      <c r="C15253" s="79" t="s">
        <v>2046</v>
      </c>
      <c r="D15253" s="37" t="s">
        <v>5608</v>
      </c>
      <c r="E15253" s="37" t="s">
        <v>464</v>
      </c>
      <c r="F15253" s="41"/>
      <c r="G15253" s="27"/>
      <c r="H15253" s="27"/>
      <c r="I15253" s="27">
        <v>118816</v>
      </c>
      <c r="M15253" s="220">
        <f t="shared" si="238"/>
        <v>155601</v>
      </c>
    </row>
    <row r="15254" spans="1:13" x14ac:dyDescent="0.2">
      <c r="A15254" s="35" t="s">
        <v>3335</v>
      </c>
      <c r="B15254" s="1" t="s">
        <v>5589</v>
      </c>
      <c r="C15254" s="45" t="s">
        <v>5819</v>
      </c>
      <c r="D15254" s="23" t="s">
        <v>5585</v>
      </c>
      <c r="E15254" s="23" t="s">
        <v>466</v>
      </c>
      <c r="F15254" s="40">
        <v>6.5000000000000002E-2</v>
      </c>
      <c r="G15254" s="25">
        <v>597780</v>
      </c>
      <c r="H15254" s="25">
        <v>38856</v>
      </c>
      <c r="I15254" s="25"/>
      <c r="M15254" s="220"/>
    </row>
    <row r="15255" spans="1:13" x14ac:dyDescent="0.2">
      <c r="A15255" s="35" t="s">
        <v>3335</v>
      </c>
      <c r="B15255" s="1" t="s">
        <v>71</v>
      </c>
      <c r="C15255" s="45" t="s">
        <v>1022</v>
      </c>
      <c r="D15255" s="23" t="s">
        <v>5734</v>
      </c>
      <c r="E15255" s="23" t="s">
        <v>4141</v>
      </c>
      <c r="F15255" s="40">
        <v>0.7</v>
      </c>
      <c r="G15255" s="25">
        <v>66987</v>
      </c>
      <c r="H15255" s="25">
        <v>46891</v>
      </c>
      <c r="I15255" s="25"/>
      <c r="J15255" s="58" t="e">
        <f>HYPERLINK("#"&amp;"Insumos"&amp;"!A"&amp;MATCH($B15255,#REF!,0),"Ins "&amp;$B15255)</f>
        <v>#REF!</v>
      </c>
      <c r="M15255" s="220"/>
    </row>
    <row r="15256" spans="1:13" x14ac:dyDescent="0.2">
      <c r="A15256" s="35" t="s">
        <v>3335</v>
      </c>
      <c r="B15256" s="34" t="s">
        <v>263</v>
      </c>
      <c r="C15256" s="45" t="s">
        <v>696</v>
      </c>
      <c r="D15256" s="23" t="s">
        <v>5534</v>
      </c>
      <c r="E15256" s="23" t="s">
        <v>4140</v>
      </c>
      <c r="F15256" s="40">
        <v>8.9999999999999993E-3</v>
      </c>
      <c r="G15256" s="25">
        <v>187426</v>
      </c>
      <c r="H15256" s="25">
        <v>1687</v>
      </c>
      <c r="I15256" s="25"/>
      <c r="J15256" s="58" t="e">
        <f>HYPERLINK("#"&amp;"Insumos"&amp;"!A"&amp;MATCH($B15256,#REF!,0),"Ins "&amp;$B15256)</f>
        <v>#REF!</v>
      </c>
      <c r="M15256" s="220"/>
    </row>
    <row r="15257" spans="1:13" x14ac:dyDescent="0.2">
      <c r="A15257" s="35" t="s">
        <v>3335</v>
      </c>
      <c r="B15257" s="34" t="s">
        <v>16</v>
      </c>
      <c r="C15257" s="45" t="s">
        <v>733</v>
      </c>
      <c r="D15257" s="23" t="s">
        <v>5534</v>
      </c>
      <c r="E15257" s="23" t="s">
        <v>4141</v>
      </c>
      <c r="F15257" s="40">
        <v>0.5</v>
      </c>
      <c r="G15257" s="25">
        <v>8435</v>
      </c>
      <c r="H15257" s="25">
        <v>4218</v>
      </c>
      <c r="I15257" s="25"/>
      <c r="J15257" s="58" t="e">
        <f>HYPERLINK("#"&amp;"Insumos"&amp;"!A"&amp;MATCH($B15257,#REF!,0),"Ins "&amp;$B15257)</f>
        <v>#REF!</v>
      </c>
      <c r="M15257" s="220"/>
    </row>
    <row r="15258" spans="1:13" x14ac:dyDescent="0.2">
      <c r="A15258" s="35" t="s">
        <v>3335</v>
      </c>
      <c r="B15258" s="34" t="s">
        <v>5533</v>
      </c>
      <c r="C15258" s="45" t="s">
        <v>5892</v>
      </c>
      <c r="D15258" s="23" t="s">
        <v>977</v>
      </c>
      <c r="E15258" s="23" t="s">
        <v>4134</v>
      </c>
      <c r="F15258" s="40">
        <v>0.2</v>
      </c>
      <c r="G15258" s="25">
        <v>3623</v>
      </c>
      <c r="H15258" s="25">
        <v>725</v>
      </c>
      <c r="I15258" s="25"/>
      <c r="J15258" s="58" t="e">
        <f>HYPERLINK("#"&amp;"Insumos"&amp;"!A"&amp;MATCH($B15258,#REF!,0),"Ins "&amp;$B15258)</f>
        <v>#REF!</v>
      </c>
      <c r="M15258" s="220"/>
    </row>
    <row r="15259" spans="1:13" x14ac:dyDescent="0.2">
      <c r="A15259" s="35" t="s">
        <v>3335</v>
      </c>
      <c r="B15259" s="34" t="s">
        <v>5007</v>
      </c>
      <c r="C15259" s="45" t="s">
        <v>720</v>
      </c>
      <c r="D15259" s="23" t="s">
        <v>5751</v>
      </c>
      <c r="E15259" s="23" t="s">
        <v>4134</v>
      </c>
      <c r="F15259" s="40">
        <v>1.2</v>
      </c>
      <c r="G15259" s="25">
        <v>1897</v>
      </c>
      <c r="H15259" s="25">
        <v>2276</v>
      </c>
      <c r="I15259" s="25"/>
      <c r="J15259" s="58" t="e">
        <f>HYPERLINK("#"&amp;"Insumos"&amp;"!A"&amp;MATCH($B15259,#REF!,0),"Ins "&amp;$B15259)</f>
        <v>#REF!</v>
      </c>
      <c r="M15259" s="220"/>
    </row>
    <row r="15260" spans="1:13" x14ac:dyDescent="0.2">
      <c r="A15260" s="35" t="s">
        <v>3335</v>
      </c>
      <c r="B15260" s="34" t="s">
        <v>5183</v>
      </c>
      <c r="C15260" s="45" t="s">
        <v>293</v>
      </c>
      <c r="D15260" s="23" t="s">
        <v>5751</v>
      </c>
      <c r="E15260" s="23" t="s">
        <v>4147</v>
      </c>
      <c r="F15260" s="40">
        <v>0.1</v>
      </c>
      <c r="G15260" s="25">
        <v>6448</v>
      </c>
      <c r="H15260" s="25">
        <v>645</v>
      </c>
      <c r="I15260" s="25"/>
      <c r="J15260" s="58" t="e">
        <f>HYPERLINK("#"&amp;"Insumos"&amp;"!A"&amp;MATCH($B15260,#REF!,0),"Ins "&amp;$B15260)</f>
        <v>#REF!</v>
      </c>
      <c r="M15260" s="220"/>
    </row>
    <row r="15261" spans="1:13" x14ac:dyDescent="0.2">
      <c r="A15261" s="35" t="s">
        <v>3335</v>
      </c>
      <c r="B15261" s="34" t="s">
        <v>5233</v>
      </c>
      <c r="C15261" s="45" t="s">
        <v>8805</v>
      </c>
      <c r="D15261" s="23" t="s">
        <v>5751</v>
      </c>
      <c r="E15261" s="23" t="s">
        <v>8806</v>
      </c>
      <c r="F15261" s="40">
        <v>0.01</v>
      </c>
      <c r="G15261" s="25">
        <v>13567</v>
      </c>
      <c r="H15261" s="25">
        <v>136</v>
      </c>
      <c r="I15261" s="25"/>
      <c r="J15261" s="58" t="e">
        <f>HYPERLINK("#"&amp;"Insumos"&amp;"!A"&amp;MATCH($B15261,#REF!,0),"Ins "&amp;$B15261)</f>
        <v>#REF!</v>
      </c>
      <c r="M15261" s="220"/>
    </row>
    <row r="15262" spans="1:13" x14ac:dyDescent="0.2">
      <c r="A15262" s="35" t="s">
        <v>3335</v>
      </c>
      <c r="B15262" s="34" t="s">
        <v>4519</v>
      </c>
      <c r="C15262" s="45" t="s">
        <v>1406</v>
      </c>
      <c r="D15262" s="23" t="s">
        <v>5751</v>
      </c>
      <c r="E15262" s="23" t="s">
        <v>287</v>
      </c>
      <c r="F15262" s="40">
        <v>0.3</v>
      </c>
      <c r="G15262" s="25">
        <v>4634</v>
      </c>
      <c r="H15262" s="25">
        <v>1390</v>
      </c>
      <c r="I15262" s="25"/>
      <c r="J15262" s="58" t="e">
        <f>HYPERLINK("#"&amp;"Insumos"&amp;"!A"&amp;MATCH($B15262,#REF!,0),"Ins "&amp;$B15262)</f>
        <v>#REF!</v>
      </c>
      <c r="M15262" s="220"/>
    </row>
    <row r="15263" spans="1:13" x14ac:dyDescent="0.2">
      <c r="A15263" s="35" t="s">
        <v>3335</v>
      </c>
      <c r="B15263" s="34" t="s">
        <v>4547</v>
      </c>
      <c r="C15263" s="45" t="s">
        <v>543</v>
      </c>
      <c r="D15263" s="23" t="s">
        <v>5751</v>
      </c>
      <c r="E15263" s="23" t="s">
        <v>4134</v>
      </c>
      <c r="F15263" s="40">
        <v>1</v>
      </c>
      <c r="G15263" s="25">
        <v>17996</v>
      </c>
      <c r="H15263" s="25">
        <v>17996</v>
      </c>
      <c r="I15263" s="25"/>
      <c r="J15263" s="58" t="e">
        <f>HYPERLINK("#"&amp;"Insumos"&amp;"!A"&amp;MATCH($B15263,#REF!,0),"Ins "&amp;$B15263)</f>
        <v>#REF!</v>
      </c>
      <c r="M15263" s="220"/>
    </row>
    <row r="15264" spans="1:13" x14ac:dyDescent="0.2">
      <c r="A15264" s="35" t="s">
        <v>3335</v>
      </c>
      <c r="B15264" s="34" t="s">
        <v>4548</v>
      </c>
      <c r="C15264" s="45" t="s">
        <v>1426</v>
      </c>
      <c r="D15264" s="23" t="s">
        <v>5751</v>
      </c>
      <c r="E15264" s="23" t="s">
        <v>4134</v>
      </c>
      <c r="F15264" s="40">
        <v>0.1</v>
      </c>
      <c r="G15264" s="25">
        <v>6632</v>
      </c>
      <c r="H15264" s="25">
        <v>663</v>
      </c>
      <c r="I15264" s="25"/>
      <c r="J15264" s="58" t="e">
        <f>HYPERLINK("#"&amp;"Insumos"&amp;"!A"&amp;MATCH($B15264,#REF!,0),"Ins "&amp;$B15264)</f>
        <v>#REF!</v>
      </c>
      <c r="M15264" s="220"/>
    </row>
    <row r="15265" spans="1:13" x14ac:dyDescent="0.2">
      <c r="A15265" s="35" t="s">
        <v>3335</v>
      </c>
      <c r="B15265" s="34" t="s">
        <v>4549</v>
      </c>
      <c r="C15265" s="45" t="s">
        <v>719</v>
      </c>
      <c r="D15265" s="23" t="s">
        <v>5751</v>
      </c>
      <c r="E15265" s="23" t="s">
        <v>4134</v>
      </c>
      <c r="F15265" s="40">
        <v>0.22</v>
      </c>
      <c r="G15265" s="25">
        <v>15152</v>
      </c>
      <c r="H15265" s="25">
        <v>3333</v>
      </c>
      <c r="I15265" s="25"/>
      <c r="J15265" s="58" t="e">
        <f>HYPERLINK("#"&amp;"Insumos"&amp;"!A"&amp;MATCH($B15265,#REF!,0),"Ins "&amp;$B15265)</f>
        <v>#REF!</v>
      </c>
      <c r="M15265" s="220"/>
    </row>
    <row r="15266" spans="1:13" ht="25.5" x14ac:dyDescent="0.2">
      <c r="A15266" s="36" t="s">
        <v>3336</v>
      </c>
      <c r="B15266" s="26" t="s">
        <v>6816</v>
      </c>
      <c r="C15266" s="79" t="s">
        <v>10870</v>
      </c>
      <c r="D15266" s="37" t="s">
        <v>5608</v>
      </c>
      <c r="E15266" s="37" t="s">
        <v>464</v>
      </c>
      <c r="F15266" s="41"/>
      <c r="G15266" s="27"/>
      <c r="H15266" s="27"/>
      <c r="I15266" s="27">
        <v>74072</v>
      </c>
      <c r="M15266" s="220">
        <f t="shared" si="238"/>
        <v>97005</v>
      </c>
    </row>
    <row r="15267" spans="1:13" x14ac:dyDescent="0.2">
      <c r="A15267" s="35" t="s">
        <v>3336</v>
      </c>
      <c r="B15267" s="1" t="s">
        <v>5589</v>
      </c>
      <c r="C15267" s="45" t="s">
        <v>5819</v>
      </c>
      <c r="D15267" s="23" t="s">
        <v>5585</v>
      </c>
      <c r="E15267" s="23" t="s">
        <v>466</v>
      </c>
      <c r="F15267" s="40">
        <v>0.03</v>
      </c>
      <c r="G15267" s="25">
        <v>597780</v>
      </c>
      <c r="H15267" s="25">
        <v>17933</v>
      </c>
      <c r="I15267" s="25"/>
      <c r="M15267" s="220"/>
    </row>
    <row r="15268" spans="1:13" x14ac:dyDescent="0.2">
      <c r="A15268" s="35" t="s">
        <v>3336</v>
      </c>
      <c r="B15268" s="34" t="s">
        <v>71</v>
      </c>
      <c r="C15268" s="45" t="s">
        <v>1022</v>
      </c>
      <c r="D15268" s="23" t="s">
        <v>5734</v>
      </c>
      <c r="E15268" s="23" t="s">
        <v>4141</v>
      </c>
      <c r="F15268" s="40">
        <v>0.35</v>
      </c>
      <c r="G15268" s="25">
        <v>66987</v>
      </c>
      <c r="H15268" s="25">
        <v>23445</v>
      </c>
      <c r="I15268" s="25"/>
      <c r="J15268" s="58" t="e">
        <f>HYPERLINK("#"&amp;"Insumos"&amp;"!A"&amp;MATCH($B15268,#REF!,0),"Ins "&amp;$B15268)</f>
        <v>#REF!</v>
      </c>
      <c r="M15268" s="220"/>
    </row>
    <row r="15269" spans="1:13" x14ac:dyDescent="0.2">
      <c r="A15269" s="35" t="s">
        <v>3336</v>
      </c>
      <c r="B15269" s="1" t="s">
        <v>263</v>
      </c>
      <c r="C15269" s="45" t="s">
        <v>696</v>
      </c>
      <c r="D15269" s="23" t="s">
        <v>5534</v>
      </c>
      <c r="E15269" s="23" t="s">
        <v>4140</v>
      </c>
      <c r="F15269" s="40">
        <v>7.0000000000000001E-3</v>
      </c>
      <c r="G15269" s="25">
        <v>187426</v>
      </c>
      <c r="H15269" s="25">
        <v>1312</v>
      </c>
      <c r="I15269" s="25"/>
      <c r="J15269" s="58" t="e">
        <f>HYPERLINK("#"&amp;"Insumos"&amp;"!A"&amp;MATCH($B15269,#REF!,0),"Ins "&amp;$B15269)</f>
        <v>#REF!</v>
      </c>
      <c r="M15269" s="220"/>
    </row>
    <row r="15270" spans="1:13" x14ac:dyDescent="0.2">
      <c r="A15270" s="35" t="s">
        <v>3336</v>
      </c>
      <c r="B15270" s="1" t="s">
        <v>16</v>
      </c>
      <c r="C15270" s="45" t="s">
        <v>733</v>
      </c>
      <c r="D15270" s="23" t="s">
        <v>5534</v>
      </c>
      <c r="E15270" s="23" t="s">
        <v>4141</v>
      </c>
      <c r="F15270" s="40">
        <v>0.5</v>
      </c>
      <c r="G15270" s="25">
        <v>8435</v>
      </c>
      <c r="H15270" s="25">
        <v>4218</v>
      </c>
      <c r="I15270" s="25"/>
      <c r="J15270" s="58" t="e">
        <f>HYPERLINK("#"&amp;"Insumos"&amp;"!A"&amp;MATCH($B15270,#REF!,0),"Ins "&amp;$B15270)</f>
        <v>#REF!</v>
      </c>
      <c r="M15270" s="220"/>
    </row>
    <row r="15271" spans="1:13" x14ac:dyDescent="0.2">
      <c r="A15271" s="35" t="s">
        <v>3336</v>
      </c>
      <c r="B15271" s="1" t="s">
        <v>5533</v>
      </c>
      <c r="C15271" s="45" t="s">
        <v>5892</v>
      </c>
      <c r="D15271" s="23" t="s">
        <v>977</v>
      </c>
      <c r="E15271" s="23" t="s">
        <v>4134</v>
      </c>
      <c r="F15271" s="40">
        <v>0.2</v>
      </c>
      <c r="G15271" s="25">
        <v>3623</v>
      </c>
      <c r="H15271" s="25">
        <v>725</v>
      </c>
      <c r="I15271" s="25"/>
      <c r="J15271" s="58" t="e">
        <f>HYPERLINK("#"&amp;"Insumos"&amp;"!A"&amp;MATCH($B15271,#REF!,0),"Ins "&amp;$B15271)</f>
        <v>#REF!</v>
      </c>
      <c r="M15271" s="220"/>
    </row>
    <row r="15272" spans="1:13" x14ac:dyDescent="0.2">
      <c r="A15272" s="35" t="s">
        <v>3336</v>
      </c>
      <c r="B15272" s="1" t="s">
        <v>5007</v>
      </c>
      <c r="C15272" s="45" t="s">
        <v>720</v>
      </c>
      <c r="D15272" s="23" t="s">
        <v>5751</v>
      </c>
      <c r="E15272" s="23" t="s">
        <v>4134</v>
      </c>
      <c r="F15272" s="40">
        <v>1.2</v>
      </c>
      <c r="G15272" s="25">
        <v>1897</v>
      </c>
      <c r="H15272" s="25">
        <v>2276</v>
      </c>
      <c r="I15272" s="25"/>
      <c r="J15272" s="58" t="e">
        <f>HYPERLINK("#"&amp;"Insumos"&amp;"!A"&amp;MATCH($B15272,#REF!,0),"Ins "&amp;$B15272)</f>
        <v>#REF!</v>
      </c>
      <c r="M15272" s="220"/>
    </row>
    <row r="15273" spans="1:13" x14ac:dyDescent="0.2">
      <c r="A15273" s="35" t="s">
        <v>3336</v>
      </c>
      <c r="B15273" s="1" t="s">
        <v>5183</v>
      </c>
      <c r="C15273" s="45" t="s">
        <v>293</v>
      </c>
      <c r="D15273" s="23" t="s">
        <v>5751</v>
      </c>
      <c r="E15273" s="23" t="s">
        <v>4147</v>
      </c>
      <c r="F15273" s="40">
        <v>0.1</v>
      </c>
      <c r="G15273" s="25">
        <v>6448</v>
      </c>
      <c r="H15273" s="25">
        <v>645</v>
      </c>
      <c r="I15273" s="25"/>
      <c r="J15273" s="58" t="e">
        <f>HYPERLINK("#"&amp;"Insumos"&amp;"!A"&amp;MATCH($B15273,#REF!,0),"Ins "&amp;$B15273)</f>
        <v>#REF!</v>
      </c>
      <c r="M15273" s="220"/>
    </row>
    <row r="15274" spans="1:13" x14ac:dyDescent="0.2">
      <c r="A15274" s="35" t="s">
        <v>3336</v>
      </c>
      <c r="B15274" s="1" t="s">
        <v>5233</v>
      </c>
      <c r="C15274" s="45" t="s">
        <v>8805</v>
      </c>
      <c r="D15274" s="23" t="s">
        <v>5751</v>
      </c>
      <c r="E15274" s="23" t="s">
        <v>8806</v>
      </c>
      <c r="F15274" s="40">
        <v>0.01</v>
      </c>
      <c r="G15274" s="25">
        <v>13567</v>
      </c>
      <c r="H15274" s="25">
        <v>136</v>
      </c>
      <c r="I15274" s="25"/>
      <c r="J15274" s="58" t="e">
        <f>HYPERLINK("#"&amp;"Insumos"&amp;"!A"&amp;MATCH($B15274,#REF!,0),"Ins "&amp;$B15274)</f>
        <v>#REF!</v>
      </c>
      <c r="M15274" s="220"/>
    </row>
    <row r="15275" spans="1:13" x14ac:dyDescent="0.2">
      <c r="A15275" s="35" t="s">
        <v>3336</v>
      </c>
      <c r="B15275" s="1" t="s">
        <v>4519</v>
      </c>
      <c r="C15275" s="45" t="s">
        <v>1406</v>
      </c>
      <c r="D15275" s="23" t="s">
        <v>5751</v>
      </c>
      <c r="E15275" s="23" t="s">
        <v>287</v>
      </c>
      <c r="F15275" s="40">
        <v>0.3</v>
      </c>
      <c r="G15275" s="25">
        <v>4634</v>
      </c>
      <c r="H15275" s="25">
        <v>1390</v>
      </c>
      <c r="I15275" s="25"/>
      <c r="J15275" s="58" t="e">
        <f>HYPERLINK("#"&amp;"Insumos"&amp;"!A"&amp;MATCH($B15275,#REF!,0),"Ins "&amp;$B15275)</f>
        <v>#REF!</v>
      </c>
      <c r="M15275" s="220"/>
    </row>
    <row r="15276" spans="1:13" x14ac:dyDescent="0.2">
      <c r="A15276" s="35" t="s">
        <v>3336</v>
      </c>
      <c r="B15276" s="1" t="s">
        <v>4547</v>
      </c>
      <c r="C15276" s="45" t="s">
        <v>543</v>
      </c>
      <c r="D15276" s="23" t="s">
        <v>5751</v>
      </c>
      <c r="E15276" s="23" t="s">
        <v>4134</v>
      </c>
      <c r="F15276" s="40">
        <v>1</v>
      </c>
      <c r="G15276" s="25">
        <v>17996</v>
      </c>
      <c r="H15276" s="25">
        <v>17996</v>
      </c>
      <c r="I15276" s="25"/>
      <c r="J15276" s="58" t="e">
        <f>HYPERLINK("#"&amp;"Insumos"&amp;"!A"&amp;MATCH($B15276,#REF!,0),"Ins "&amp;$B15276)</f>
        <v>#REF!</v>
      </c>
      <c r="M15276" s="220"/>
    </row>
    <row r="15277" spans="1:13" x14ac:dyDescent="0.2">
      <c r="A15277" s="35" t="s">
        <v>3336</v>
      </c>
      <c r="B15277" s="1" t="s">
        <v>4548</v>
      </c>
      <c r="C15277" s="45" t="s">
        <v>1426</v>
      </c>
      <c r="D15277" s="23" t="s">
        <v>5751</v>
      </c>
      <c r="E15277" s="23" t="s">
        <v>4134</v>
      </c>
      <c r="F15277" s="40">
        <v>0.1</v>
      </c>
      <c r="G15277" s="25">
        <v>6632</v>
      </c>
      <c r="H15277" s="25">
        <v>663</v>
      </c>
      <c r="I15277" s="25"/>
      <c r="J15277" s="58" t="e">
        <f>HYPERLINK("#"&amp;"Insumos"&amp;"!A"&amp;MATCH($B15277,#REF!,0),"Ins "&amp;$B15277)</f>
        <v>#REF!</v>
      </c>
      <c r="M15277" s="220"/>
    </row>
    <row r="15278" spans="1:13" x14ac:dyDescent="0.2">
      <c r="A15278" s="35" t="s">
        <v>3336</v>
      </c>
      <c r="B15278" s="1" t="s">
        <v>4549</v>
      </c>
      <c r="C15278" s="45" t="s">
        <v>719</v>
      </c>
      <c r="D15278" s="23" t="s">
        <v>5751</v>
      </c>
      <c r="E15278" s="23" t="s">
        <v>4134</v>
      </c>
      <c r="F15278" s="40">
        <v>0.22</v>
      </c>
      <c r="G15278" s="25">
        <v>15152</v>
      </c>
      <c r="H15278" s="25">
        <v>3333</v>
      </c>
      <c r="I15278" s="25"/>
      <c r="J15278" s="58" t="e">
        <f>HYPERLINK("#"&amp;"Insumos"&amp;"!A"&amp;MATCH($B15278,#REF!,0),"Ins "&amp;$B15278)</f>
        <v>#REF!</v>
      </c>
      <c r="M15278" s="220"/>
    </row>
    <row r="15279" spans="1:13" ht="25.5" x14ac:dyDescent="0.2">
      <c r="A15279" s="36" t="s">
        <v>3337</v>
      </c>
      <c r="B15279" s="26" t="s">
        <v>6816</v>
      </c>
      <c r="C15279" s="79" t="s">
        <v>2047</v>
      </c>
      <c r="D15279" s="37" t="s">
        <v>5608</v>
      </c>
      <c r="E15279" s="37" t="s">
        <v>464</v>
      </c>
      <c r="F15279" s="41"/>
      <c r="G15279" s="27"/>
      <c r="H15279" s="27"/>
      <c r="I15279" s="27">
        <v>95970</v>
      </c>
      <c r="M15279" s="220">
        <f t="shared" si="238"/>
        <v>125682</v>
      </c>
    </row>
    <row r="15280" spans="1:13" x14ac:dyDescent="0.2">
      <c r="A15280" s="35" t="s">
        <v>3337</v>
      </c>
      <c r="B15280" s="1" t="s">
        <v>5589</v>
      </c>
      <c r="C15280" s="45" t="s">
        <v>5819</v>
      </c>
      <c r="D15280" s="23" t="s">
        <v>5585</v>
      </c>
      <c r="E15280" s="23" t="s">
        <v>466</v>
      </c>
      <c r="F15280" s="40">
        <v>2.4E-2</v>
      </c>
      <c r="G15280" s="25">
        <v>597780</v>
      </c>
      <c r="H15280" s="25">
        <v>14347</v>
      </c>
      <c r="I15280" s="25"/>
      <c r="M15280" s="220"/>
    </row>
    <row r="15281" spans="1:13" x14ac:dyDescent="0.2">
      <c r="A15281" s="35" t="s">
        <v>3337</v>
      </c>
      <c r="B15281" s="1" t="s">
        <v>76</v>
      </c>
      <c r="C15281" s="45" t="s">
        <v>1028</v>
      </c>
      <c r="D15281" s="23" t="s">
        <v>5734</v>
      </c>
      <c r="E15281" s="23" t="s">
        <v>4141</v>
      </c>
      <c r="F15281" s="40">
        <v>0.6</v>
      </c>
      <c r="G15281" s="25">
        <v>81549</v>
      </c>
      <c r="H15281" s="25">
        <v>48929</v>
      </c>
      <c r="I15281" s="25"/>
      <c r="J15281" s="58" t="e">
        <f>HYPERLINK("#"&amp;"Insumos"&amp;"!A"&amp;MATCH($B15281,#REF!,0),"Ins "&amp;$B15281)</f>
        <v>#REF!</v>
      </c>
      <c r="M15281" s="220"/>
    </row>
    <row r="15282" spans="1:13" x14ac:dyDescent="0.2">
      <c r="A15282" s="35" t="s">
        <v>3337</v>
      </c>
      <c r="B15282" s="1" t="s">
        <v>263</v>
      </c>
      <c r="C15282" s="45" t="s">
        <v>696</v>
      </c>
      <c r="D15282" s="23" t="s">
        <v>5534</v>
      </c>
      <c r="E15282" s="23" t="s">
        <v>4140</v>
      </c>
      <c r="F15282" s="40">
        <v>7.0000000000000001E-3</v>
      </c>
      <c r="G15282" s="25">
        <v>187426</v>
      </c>
      <c r="H15282" s="25">
        <v>1312</v>
      </c>
      <c r="I15282" s="25"/>
      <c r="J15282" s="58" t="e">
        <f>HYPERLINK("#"&amp;"Insumos"&amp;"!A"&amp;MATCH($B15282,#REF!,0),"Ins "&amp;$B15282)</f>
        <v>#REF!</v>
      </c>
      <c r="M15282" s="220"/>
    </row>
    <row r="15283" spans="1:13" x14ac:dyDescent="0.2">
      <c r="A15283" s="35" t="s">
        <v>3337</v>
      </c>
      <c r="B15283" s="1" t="s">
        <v>16</v>
      </c>
      <c r="C15283" s="45" t="s">
        <v>733</v>
      </c>
      <c r="D15283" s="23" t="s">
        <v>5534</v>
      </c>
      <c r="E15283" s="23" t="s">
        <v>4141</v>
      </c>
      <c r="F15283" s="40">
        <v>0.5</v>
      </c>
      <c r="G15283" s="25">
        <v>8435</v>
      </c>
      <c r="H15283" s="25">
        <v>4218</v>
      </c>
      <c r="I15283" s="25"/>
      <c r="J15283" s="58" t="e">
        <f>HYPERLINK("#"&amp;"Insumos"&amp;"!A"&amp;MATCH($B15283,#REF!,0),"Ins "&amp;$B15283)</f>
        <v>#REF!</v>
      </c>
      <c r="M15283" s="220"/>
    </row>
    <row r="15284" spans="1:13" x14ac:dyDescent="0.2">
      <c r="A15284" s="35" t="s">
        <v>3337</v>
      </c>
      <c r="B15284" s="1" t="s">
        <v>5533</v>
      </c>
      <c r="C15284" s="45" t="s">
        <v>5892</v>
      </c>
      <c r="D15284" s="23" t="s">
        <v>977</v>
      </c>
      <c r="E15284" s="23" t="s">
        <v>4134</v>
      </c>
      <c r="F15284" s="40">
        <v>0.2</v>
      </c>
      <c r="G15284" s="25">
        <v>3623</v>
      </c>
      <c r="H15284" s="25">
        <v>725</v>
      </c>
      <c r="I15284" s="25"/>
      <c r="J15284" s="58" t="e">
        <f>HYPERLINK("#"&amp;"Insumos"&amp;"!A"&amp;MATCH($B15284,#REF!,0),"Ins "&amp;$B15284)</f>
        <v>#REF!</v>
      </c>
      <c r="M15284" s="220"/>
    </row>
    <row r="15285" spans="1:13" x14ac:dyDescent="0.2">
      <c r="A15285" s="35" t="s">
        <v>3337</v>
      </c>
      <c r="B15285" s="1" t="s">
        <v>5007</v>
      </c>
      <c r="C15285" s="45" t="s">
        <v>720</v>
      </c>
      <c r="D15285" s="23" t="s">
        <v>5751</v>
      </c>
      <c r="E15285" s="23" t="s">
        <v>4134</v>
      </c>
      <c r="F15285" s="40">
        <v>1.2</v>
      </c>
      <c r="G15285" s="25">
        <v>1897</v>
      </c>
      <c r="H15285" s="25">
        <v>2276</v>
      </c>
      <c r="I15285" s="25"/>
      <c r="J15285" s="58" t="e">
        <f>HYPERLINK("#"&amp;"Insumos"&amp;"!A"&amp;MATCH($B15285,#REF!,0),"Ins "&amp;$B15285)</f>
        <v>#REF!</v>
      </c>
      <c r="M15285" s="220"/>
    </row>
    <row r="15286" spans="1:13" x14ac:dyDescent="0.2">
      <c r="A15286" s="35" t="s">
        <v>3337</v>
      </c>
      <c r="B15286" s="1" t="s">
        <v>5183</v>
      </c>
      <c r="C15286" s="45" t="s">
        <v>293</v>
      </c>
      <c r="D15286" s="23" t="s">
        <v>5751</v>
      </c>
      <c r="E15286" s="23" t="s">
        <v>4147</v>
      </c>
      <c r="F15286" s="40">
        <v>0.1</v>
      </c>
      <c r="G15286" s="25">
        <v>6448</v>
      </c>
      <c r="H15286" s="25">
        <v>645</v>
      </c>
      <c r="I15286" s="25"/>
      <c r="J15286" s="58" t="e">
        <f>HYPERLINK("#"&amp;"Insumos"&amp;"!A"&amp;MATCH($B15286,#REF!,0),"Ins "&amp;$B15286)</f>
        <v>#REF!</v>
      </c>
      <c r="M15286" s="220"/>
    </row>
    <row r="15287" spans="1:13" x14ac:dyDescent="0.2">
      <c r="A15287" s="35" t="s">
        <v>3337</v>
      </c>
      <c r="B15287" s="1" t="s">
        <v>5233</v>
      </c>
      <c r="C15287" s="45" t="s">
        <v>8805</v>
      </c>
      <c r="D15287" s="23" t="s">
        <v>5751</v>
      </c>
      <c r="E15287" s="23" t="s">
        <v>8806</v>
      </c>
      <c r="F15287" s="40">
        <v>0.01</v>
      </c>
      <c r="G15287" s="25">
        <v>13567</v>
      </c>
      <c r="H15287" s="25">
        <v>136</v>
      </c>
      <c r="I15287" s="25"/>
      <c r="J15287" s="58" t="e">
        <f>HYPERLINK("#"&amp;"Insumos"&amp;"!A"&amp;MATCH($B15287,#REF!,0),"Ins "&amp;$B15287)</f>
        <v>#REF!</v>
      </c>
      <c r="M15287" s="220"/>
    </row>
    <row r="15288" spans="1:13" x14ac:dyDescent="0.2">
      <c r="A15288" s="35" t="s">
        <v>3337</v>
      </c>
      <c r="B15288" s="1" t="s">
        <v>4519</v>
      </c>
      <c r="C15288" s="45" t="s">
        <v>1406</v>
      </c>
      <c r="D15288" s="23" t="s">
        <v>5751</v>
      </c>
      <c r="E15288" s="23" t="s">
        <v>287</v>
      </c>
      <c r="F15288" s="40">
        <v>0.3</v>
      </c>
      <c r="G15288" s="25">
        <v>4634</v>
      </c>
      <c r="H15288" s="25">
        <v>1390</v>
      </c>
      <c r="I15288" s="25"/>
      <c r="J15288" s="58" t="e">
        <f>HYPERLINK("#"&amp;"Insumos"&amp;"!A"&amp;MATCH($B15288,#REF!,0),"Ins "&amp;$B15288)</f>
        <v>#REF!</v>
      </c>
      <c r="M15288" s="220"/>
    </row>
    <row r="15289" spans="1:13" x14ac:dyDescent="0.2">
      <c r="A15289" s="35" t="s">
        <v>3337</v>
      </c>
      <c r="B15289" s="1" t="s">
        <v>4547</v>
      </c>
      <c r="C15289" s="45" t="s">
        <v>543</v>
      </c>
      <c r="D15289" s="23" t="s">
        <v>5751</v>
      </c>
      <c r="E15289" s="23" t="s">
        <v>4134</v>
      </c>
      <c r="F15289" s="40">
        <v>1</v>
      </c>
      <c r="G15289" s="25">
        <v>17996</v>
      </c>
      <c r="H15289" s="25">
        <v>17996</v>
      </c>
      <c r="I15289" s="25"/>
      <c r="J15289" s="58" t="e">
        <f>HYPERLINK("#"&amp;"Insumos"&amp;"!A"&amp;MATCH($B15289,#REF!,0),"Ins "&amp;$B15289)</f>
        <v>#REF!</v>
      </c>
      <c r="M15289" s="220"/>
    </row>
    <row r="15290" spans="1:13" x14ac:dyDescent="0.2">
      <c r="A15290" s="35" t="s">
        <v>3337</v>
      </c>
      <c r="B15290" s="1" t="s">
        <v>4548</v>
      </c>
      <c r="C15290" s="45" t="s">
        <v>1426</v>
      </c>
      <c r="D15290" s="23" t="s">
        <v>5751</v>
      </c>
      <c r="E15290" s="23" t="s">
        <v>4134</v>
      </c>
      <c r="F15290" s="40">
        <v>0.1</v>
      </c>
      <c r="G15290" s="25">
        <v>6632</v>
      </c>
      <c r="H15290" s="25">
        <v>663</v>
      </c>
      <c r="I15290" s="25"/>
      <c r="J15290" s="58" t="e">
        <f>HYPERLINK("#"&amp;"Insumos"&amp;"!A"&amp;MATCH($B15290,#REF!,0),"Ins "&amp;$B15290)</f>
        <v>#REF!</v>
      </c>
      <c r="M15290" s="220"/>
    </row>
    <row r="15291" spans="1:13" x14ac:dyDescent="0.2">
      <c r="A15291" s="35" t="s">
        <v>3337</v>
      </c>
      <c r="B15291" s="1" t="s">
        <v>4549</v>
      </c>
      <c r="C15291" s="45" t="s">
        <v>719</v>
      </c>
      <c r="D15291" s="23" t="s">
        <v>5751</v>
      </c>
      <c r="E15291" s="23" t="s">
        <v>4134</v>
      </c>
      <c r="F15291" s="40">
        <v>0.22</v>
      </c>
      <c r="G15291" s="25">
        <v>15152</v>
      </c>
      <c r="H15291" s="25">
        <v>3333</v>
      </c>
      <c r="I15291" s="25"/>
      <c r="J15291" s="58" t="e">
        <f>HYPERLINK("#"&amp;"Insumos"&amp;"!A"&amp;MATCH($B15291,#REF!,0),"Ins "&amp;$B15291)</f>
        <v>#REF!</v>
      </c>
      <c r="M15291" s="220"/>
    </row>
    <row r="15292" spans="1:13" ht="25.5" x14ac:dyDescent="0.2">
      <c r="A15292" s="36" t="s">
        <v>3338</v>
      </c>
      <c r="B15292" s="26" t="s">
        <v>6816</v>
      </c>
      <c r="C15292" s="79" t="s">
        <v>2051</v>
      </c>
      <c r="D15292" s="37" t="s">
        <v>5608</v>
      </c>
      <c r="E15292" s="37" t="s">
        <v>465</v>
      </c>
      <c r="F15292" s="41"/>
      <c r="G15292" s="27"/>
      <c r="H15292" s="27"/>
      <c r="I15292" s="27">
        <v>123920</v>
      </c>
      <c r="M15292" s="220">
        <f t="shared" si="238"/>
        <v>162286</v>
      </c>
    </row>
    <row r="15293" spans="1:13" x14ac:dyDescent="0.2">
      <c r="A15293" s="35" t="s">
        <v>3338</v>
      </c>
      <c r="B15293" s="1" t="s">
        <v>5578</v>
      </c>
      <c r="C15293" s="45" t="s">
        <v>1015</v>
      </c>
      <c r="D15293" s="23" t="s">
        <v>5734</v>
      </c>
      <c r="E15293" s="23" t="s">
        <v>4141</v>
      </c>
      <c r="F15293" s="40">
        <v>0.75</v>
      </c>
      <c r="G15293" s="25">
        <v>52425</v>
      </c>
      <c r="H15293" s="25">
        <v>39319</v>
      </c>
      <c r="I15293" s="25"/>
      <c r="J15293" s="58" t="e">
        <f>HYPERLINK("#"&amp;"Insumos"&amp;"!A"&amp;MATCH($B15293,#REF!,0),"Ins "&amp;$B15293)</f>
        <v>#REF!</v>
      </c>
      <c r="M15293" s="220"/>
    </row>
    <row r="15294" spans="1:13" x14ac:dyDescent="0.2">
      <c r="A15294" s="35" t="s">
        <v>3338</v>
      </c>
      <c r="B15294" s="1" t="s">
        <v>263</v>
      </c>
      <c r="C15294" s="45" t="s">
        <v>696</v>
      </c>
      <c r="D15294" s="23" t="s">
        <v>5534</v>
      </c>
      <c r="E15294" s="23" t="s">
        <v>4140</v>
      </c>
      <c r="F15294" s="40">
        <v>0.01</v>
      </c>
      <c r="G15294" s="25">
        <v>187426</v>
      </c>
      <c r="H15294" s="25">
        <v>1874</v>
      </c>
      <c r="I15294" s="25"/>
      <c r="J15294" s="58" t="e">
        <f>HYPERLINK("#"&amp;"Insumos"&amp;"!A"&amp;MATCH($B15294,#REF!,0),"Ins "&amp;$B15294)</f>
        <v>#REF!</v>
      </c>
      <c r="M15294" s="220"/>
    </row>
    <row r="15295" spans="1:13" x14ac:dyDescent="0.2">
      <c r="A15295" s="35" t="s">
        <v>3338</v>
      </c>
      <c r="B15295" s="1" t="s">
        <v>110</v>
      </c>
      <c r="C15295" s="45" t="s">
        <v>1188</v>
      </c>
      <c r="D15295" s="23" t="s">
        <v>5534</v>
      </c>
      <c r="E15295" s="23" t="s">
        <v>4141</v>
      </c>
      <c r="F15295" s="40">
        <v>0.04</v>
      </c>
      <c r="G15295" s="25">
        <v>42172</v>
      </c>
      <c r="H15295" s="25">
        <v>1687</v>
      </c>
      <c r="I15295" s="25"/>
      <c r="J15295" s="58" t="e">
        <f>HYPERLINK("#"&amp;"Insumos"&amp;"!A"&amp;MATCH($B15295,#REF!,0),"Ins "&amp;$B15295)</f>
        <v>#REF!</v>
      </c>
      <c r="M15295" s="220"/>
    </row>
    <row r="15296" spans="1:13" x14ac:dyDescent="0.2">
      <c r="A15296" s="35" t="s">
        <v>3338</v>
      </c>
      <c r="B15296" s="1" t="s">
        <v>107</v>
      </c>
      <c r="C15296" s="45" t="s">
        <v>1198</v>
      </c>
      <c r="D15296" s="23" t="s">
        <v>5534</v>
      </c>
      <c r="E15296" s="23" t="s">
        <v>4141</v>
      </c>
      <c r="F15296" s="40">
        <v>0.25</v>
      </c>
      <c r="G15296" s="25">
        <v>6518</v>
      </c>
      <c r="H15296" s="25">
        <v>1630</v>
      </c>
      <c r="I15296" s="25"/>
      <c r="J15296" s="58" t="e">
        <f>HYPERLINK("#"&amp;"Insumos"&amp;"!A"&amp;MATCH($B15296,#REF!,0),"Ins "&amp;$B15296)</f>
        <v>#REF!</v>
      </c>
      <c r="M15296" s="220"/>
    </row>
    <row r="15297" spans="1:13" x14ac:dyDescent="0.2">
      <c r="A15297" s="35" t="s">
        <v>3338</v>
      </c>
      <c r="B15297" s="1" t="s">
        <v>5533</v>
      </c>
      <c r="C15297" s="45" t="s">
        <v>5892</v>
      </c>
      <c r="D15297" s="23" t="s">
        <v>977</v>
      </c>
      <c r="E15297" s="23" t="s">
        <v>4134</v>
      </c>
      <c r="F15297" s="40">
        <v>0.2</v>
      </c>
      <c r="G15297" s="25">
        <v>3623</v>
      </c>
      <c r="H15297" s="25">
        <v>725</v>
      </c>
      <c r="I15297" s="25"/>
      <c r="J15297" s="58" t="e">
        <f>HYPERLINK("#"&amp;"Insumos"&amp;"!A"&amp;MATCH($B15297,#REF!,0),"Ins "&amp;$B15297)</f>
        <v>#REF!</v>
      </c>
      <c r="M15297" s="220"/>
    </row>
    <row r="15298" spans="1:13" x14ac:dyDescent="0.2">
      <c r="A15298" s="35" t="s">
        <v>3338</v>
      </c>
      <c r="B15298" s="1" t="s">
        <v>5007</v>
      </c>
      <c r="C15298" s="45" t="s">
        <v>720</v>
      </c>
      <c r="D15298" s="23" t="s">
        <v>5751</v>
      </c>
      <c r="E15298" s="23" t="s">
        <v>4134</v>
      </c>
      <c r="F15298" s="40">
        <v>1.01</v>
      </c>
      <c r="G15298" s="25">
        <v>1897</v>
      </c>
      <c r="H15298" s="25">
        <v>1916</v>
      </c>
      <c r="I15298" s="25"/>
      <c r="J15298" s="58" t="e">
        <f>HYPERLINK("#"&amp;"Insumos"&amp;"!A"&amp;MATCH($B15298,#REF!,0),"Ins "&amp;$B15298)</f>
        <v>#REF!</v>
      </c>
      <c r="M15298" s="220"/>
    </row>
    <row r="15299" spans="1:13" x14ac:dyDescent="0.2">
      <c r="A15299" s="35" t="s">
        <v>3338</v>
      </c>
      <c r="B15299" s="1" t="s">
        <v>5379</v>
      </c>
      <c r="C15299" s="45" t="s">
        <v>2055</v>
      </c>
      <c r="D15299" s="23" t="s">
        <v>5751</v>
      </c>
      <c r="E15299" s="23" t="s">
        <v>4134</v>
      </c>
      <c r="F15299" s="40">
        <v>51</v>
      </c>
      <c r="G15299" s="25">
        <v>1353</v>
      </c>
      <c r="H15299" s="25">
        <v>69003</v>
      </c>
      <c r="I15299" s="25"/>
      <c r="J15299" s="58" t="e">
        <f>HYPERLINK("#"&amp;"Insumos"&amp;"!A"&amp;MATCH($B15299,#REF!,0),"Ins "&amp;$B15299)</f>
        <v>#REF!</v>
      </c>
      <c r="M15299" s="220"/>
    </row>
    <row r="15300" spans="1:13" x14ac:dyDescent="0.2">
      <c r="A15300" s="35" t="s">
        <v>3338</v>
      </c>
      <c r="B15300" s="1" t="s">
        <v>1039</v>
      </c>
      <c r="C15300" s="45" t="s">
        <v>8772</v>
      </c>
      <c r="D15300" s="23" t="s">
        <v>5751</v>
      </c>
      <c r="E15300" s="23" t="s">
        <v>466</v>
      </c>
      <c r="F15300" s="40">
        <v>7.0000000000000007E-2</v>
      </c>
      <c r="G15300" s="25">
        <v>110940</v>
      </c>
      <c r="H15300" s="25">
        <v>7766</v>
      </c>
      <c r="I15300" s="25"/>
      <c r="J15300" s="58" t="e">
        <f>HYPERLINK("#"&amp;"Insumos"&amp;"!A"&amp;MATCH($B15300,#REF!,0),"Ins "&amp;$B15300)</f>
        <v>#REF!</v>
      </c>
      <c r="M15300" s="220"/>
    </row>
    <row r="15301" spans="1:13" ht="25.5" x14ac:dyDescent="0.2">
      <c r="A15301" s="36" t="s">
        <v>3340</v>
      </c>
      <c r="B15301" s="26" t="s">
        <v>6816</v>
      </c>
      <c r="C15301" s="79" t="s">
        <v>2050</v>
      </c>
      <c r="D15301" s="37" t="s">
        <v>5608</v>
      </c>
      <c r="E15301" s="37" t="s">
        <v>465</v>
      </c>
      <c r="F15301" s="41"/>
      <c r="G15301" s="27"/>
      <c r="H15301" s="27"/>
      <c r="I15301" s="27">
        <v>115658</v>
      </c>
      <c r="M15301" s="220">
        <f t="shared" ref="M15301:M15353" si="239">ROUND(I15301*(1+$L$2),0)</f>
        <v>151466</v>
      </c>
    </row>
    <row r="15302" spans="1:13" x14ac:dyDescent="0.2">
      <c r="A15302" s="35" t="s">
        <v>3340</v>
      </c>
      <c r="B15302" s="1" t="s">
        <v>5578</v>
      </c>
      <c r="C15302" s="45" t="s">
        <v>1015</v>
      </c>
      <c r="D15302" s="23" t="s">
        <v>5734</v>
      </c>
      <c r="E15302" s="23" t="s">
        <v>4141</v>
      </c>
      <c r="F15302" s="40">
        <v>0.75</v>
      </c>
      <c r="G15302" s="25">
        <v>52425</v>
      </c>
      <c r="H15302" s="25">
        <v>39319</v>
      </c>
      <c r="I15302" s="25"/>
      <c r="J15302" s="58" t="e">
        <f>HYPERLINK("#"&amp;"Insumos"&amp;"!A"&amp;MATCH($B15302,#REF!,0),"Ins "&amp;$B15302)</f>
        <v>#REF!</v>
      </c>
      <c r="M15302" s="220"/>
    </row>
    <row r="15303" spans="1:13" x14ac:dyDescent="0.2">
      <c r="A15303" s="35" t="s">
        <v>3340</v>
      </c>
      <c r="B15303" s="1" t="s">
        <v>263</v>
      </c>
      <c r="C15303" s="45" t="s">
        <v>696</v>
      </c>
      <c r="D15303" s="23" t="s">
        <v>5534</v>
      </c>
      <c r="E15303" s="23" t="s">
        <v>4140</v>
      </c>
      <c r="F15303" s="40">
        <v>0.01</v>
      </c>
      <c r="G15303" s="25">
        <v>187426</v>
      </c>
      <c r="H15303" s="25">
        <v>1874</v>
      </c>
      <c r="I15303" s="25"/>
      <c r="J15303" s="58" t="e">
        <f>HYPERLINK("#"&amp;"Insumos"&amp;"!A"&amp;MATCH($B15303,#REF!,0),"Ins "&amp;$B15303)</f>
        <v>#REF!</v>
      </c>
      <c r="M15303" s="220"/>
    </row>
    <row r="15304" spans="1:13" x14ac:dyDescent="0.2">
      <c r="A15304" s="35" t="s">
        <v>3340</v>
      </c>
      <c r="B15304" s="1" t="s">
        <v>110</v>
      </c>
      <c r="C15304" s="45" t="s">
        <v>1188</v>
      </c>
      <c r="D15304" s="23" t="s">
        <v>5534</v>
      </c>
      <c r="E15304" s="23" t="s">
        <v>4141</v>
      </c>
      <c r="F15304" s="40">
        <v>0.04</v>
      </c>
      <c r="G15304" s="25">
        <v>42172</v>
      </c>
      <c r="H15304" s="25">
        <v>1687</v>
      </c>
      <c r="I15304" s="25"/>
      <c r="J15304" s="58" t="e">
        <f>HYPERLINK("#"&amp;"Insumos"&amp;"!A"&amp;MATCH($B15304,#REF!,0),"Ins "&amp;$B15304)</f>
        <v>#REF!</v>
      </c>
      <c r="M15304" s="220"/>
    </row>
    <row r="15305" spans="1:13" x14ac:dyDescent="0.2">
      <c r="A15305" s="35" t="s">
        <v>3340</v>
      </c>
      <c r="B15305" s="1" t="s">
        <v>107</v>
      </c>
      <c r="C15305" s="45" t="s">
        <v>1198</v>
      </c>
      <c r="D15305" s="23" t="s">
        <v>5534</v>
      </c>
      <c r="E15305" s="23" t="s">
        <v>4141</v>
      </c>
      <c r="F15305" s="40">
        <v>0.25</v>
      </c>
      <c r="G15305" s="25">
        <v>6518</v>
      </c>
      <c r="H15305" s="25">
        <v>1630</v>
      </c>
      <c r="I15305" s="25"/>
      <c r="J15305" s="58" t="e">
        <f>HYPERLINK("#"&amp;"Insumos"&amp;"!A"&amp;MATCH($B15305,#REF!,0),"Ins "&amp;$B15305)</f>
        <v>#REF!</v>
      </c>
      <c r="M15305" s="220"/>
    </row>
    <row r="15306" spans="1:13" x14ac:dyDescent="0.2">
      <c r="A15306" s="35" t="s">
        <v>3340</v>
      </c>
      <c r="B15306" s="1" t="s">
        <v>5533</v>
      </c>
      <c r="C15306" s="45" t="s">
        <v>5892</v>
      </c>
      <c r="D15306" s="23" t="s">
        <v>977</v>
      </c>
      <c r="E15306" s="23" t="s">
        <v>4134</v>
      </c>
      <c r="F15306" s="40">
        <v>0.2</v>
      </c>
      <c r="G15306" s="25">
        <v>3623</v>
      </c>
      <c r="H15306" s="25">
        <v>725</v>
      </c>
      <c r="I15306" s="25"/>
      <c r="J15306" s="58" t="e">
        <f>HYPERLINK("#"&amp;"Insumos"&amp;"!A"&amp;MATCH($B15306,#REF!,0),"Ins "&amp;$B15306)</f>
        <v>#REF!</v>
      </c>
      <c r="M15306" s="220"/>
    </row>
    <row r="15307" spans="1:13" x14ac:dyDescent="0.2">
      <c r="A15307" s="35" t="s">
        <v>3340</v>
      </c>
      <c r="B15307" s="1" t="s">
        <v>5007</v>
      </c>
      <c r="C15307" s="45" t="s">
        <v>720</v>
      </c>
      <c r="D15307" s="23" t="s">
        <v>5751</v>
      </c>
      <c r="E15307" s="23" t="s">
        <v>4134</v>
      </c>
      <c r="F15307" s="40">
        <v>1.01</v>
      </c>
      <c r="G15307" s="25">
        <v>1897</v>
      </c>
      <c r="H15307" s="25">
        <v>1916</v>
      </c>
      <c r="I15307" s="25"/>
      <c r="J15307" s="58" t="e">
        <f>HYPERLINK("#"&amp;"Insumos"&amp;"!A"&amp;MATCH($B15307,#REF!,0),"Ins "&amp;$B15307)</f>
        <v>#REF!</v>
      </c>
      <c r="M15307" s="220"/>
    </row>
    <row r="15308" spans="1:13" x14ac:dyDescent="0.2">
      <c r="A15308" s="35" t="s">
        <v>3340</v>
      </c>
      <c r="B15308" s="1" t="s">
        <v>1039</v>
      </c>
      <c r="C15308" s="45" t="s">
        <v>8772</v>
      </c>
      <c r="D15308" s="23" t="s">
        <v>5751</v>
      </c>
      <c r="E15308" s="23" t="s">
        <v>466</v>
      </c>
      <c r="F15308" s="40">
        <v>0.06</v>
      </c>
      <c r="G15308" s="25">
        <v>110940</v>
      </c>
      <c r="H15308" s="25">
        <v>6656</v>
      </c>
      <c r="I15308" s="25"/>
      <c r="J15308" s="58" t="e">
        <f>HYPERLINK("#"&amp;"Insumos"&amp;"!A"&amp;MATCH($B15308,#REF!,0),"Ins "&amp;$B15308)</f>
        <v>#REF!</v>
      </c>
      <c r="M15308" s="220"/>
    </row>
    <row r="15309" spans="1:13" x14ac:dyDescent="0.2">
      <c r="A15309" s="35" t="s">
        <v>3340</v>
      </c>
      <c r="B15309" s="1" t="s">
        <v>4512</v>
      </c>
      <c r="C15309" s="45" t="s">
        <v>762</v>
      </c>
      <c r="D15309" s="23" t="s">
        <v>5751</v>
      </c>
      <c r="E15309" s="23" t="s">
        <v>4134</v>
      </c>
      <c r="F15309" s="40">
        <v>53</v>
      </c>
      <c r="G15309" s="25">
        <v>1167</v>
      </c>
      <c r="H15309" s="25">
        <v>61851</v>
      </c>
      <c r="I15309" s="25"/>
      <c r="J15309" s="58" t="e">
        <f>HYPERLINK("#"&amp;"Insumos"&amp;"!A"&amp;MATCH($B15309,#REF!,0),"Ins "&amp;$B15309)</f>
        <v>#REF!</v>
      </c>
      <c r="M15309" s="220"/>
    </row>
    <row r="15310" spans="1:13" ht="25.5" x14ac:dyDescent="0.2">
      <c r="A15310" s="36" t="s">
        <v>3341</v>
      </c>
      <c r="B15310" s="26" t="s">
        <v>6816</v>
      </c>
      <c r="C15310" s="79" t="s">
        <v>2048</v>
      </c>
      <c r="D15310" s="37" t="s">
        <v>5608</v>
      </c>
      <c r="E15310" s="37" t="s">
        <v>465</v>
      </c>
      <c r="F15310" s="41"/>
      <c r="G15310" s="27"/>
      <c r="H15310" s="27"/>
      <c r="I15310" s="27">
        <v>148839</v>
      </c>
      <c r="M15310" s="220">
        <f t="shared" si="239"/>
        <v>194920</v>
      </c>
    </row>
    <row r="15311" spans="1:13" x14ac:dyDescent="0.2">
      <c r="A15311" s="35" t="s">
        <v>3341</v>
      </c>
      <c r="B15311" s="1" t="s">
        <v>5578</v>
      </c>
      <c r="C15311" s="45" t="s">
        <v>1015</v>
      </c>
      <c r="D15311" s="23" t="s">
        <v>5734</v>
      </c>
      <c r="E15311" s="23" t="s">
        <v>4141</v>
      </c>
      <c r="F15311" s="40">
        <v>0.75</v>
      </c>
      <c r="G15311" s="25">
        <v>52425</v>
      </c>
      <c r="H15311" s="25">
        <v>39319</v>
      </c>
      <c r="I15311" s="25"/>
      <c r="J15311" s="58" t="e">
        <f>HYPERLINK("#"&amp;"Insumos"&amp;"!A"&amp;MATCH($B15311,#REF!,0),"Ins "&amp;$B15311)</f>
        <v>#REF!</v>
      </c>
      <c r="M15311" s="220"/>
    </row>
    <row r="15312" spans="1:13" x14ac:dyDescent="0.2">
      <c r="A15312" s="35" t="s">
        <v>3341</v>
      </c>
      <c r="B15312" s="1" t="s">
        <v>263</v>
      </c>
      <c r="C15312" s="45" t="s">
        <v>696</v>
      </c>
      <c r="D15312" s="23" t="s">
        <v>5534</v>
      </c>
      <c r="E15312" s="23" t="s">
        <v>4140</v>
      </c>
      <c r="F15312" s="40">
        <v>1.2999999999999999E-2</v>
      </c>
      <c r="G15312" s="25">
        <v>187426</v>
      </c>
      <c r="H15312" s="25">
        <v>2437</v>
      </c>
      <c r="I15312" s="25"/>
      <c r="J15312" s="58" t="e">
        <f>HYPERLINK("#"&amp;"Insumos"&amp;"!A"&amp;MATCH($B15312,#REF!,0),"Ins "&amp;$B15312)</f>
        <v>#REF!</v>
      </c>
      <c r="M15312" s="220"/>
    </row>
    <row r="15313" spans="1:13" x14ac:dyDescent="0.2">
      <c r="A15313" s="35" t="s">
        <v>3341</v>
      </c>
      <c r="B15313" s="1" t="s">
        <v>110</v>
      </c>
      <c r="C15313" s="45" t="s">
        <v>1188</v>
      </c>
      <c r="D15313" s="23" t="s">
        <v>5534</v>
      </c>
      <c r="E15313" s="23" t="s">
        <v>4141</v>
      </c>
      <c r="F15313" s="40">
        <v>0.04</v>
      </c>
      <c r="G15313" s="25">
        <v>42172</v>
      </c>
      <c r="H15313" s="25">
        <v>1687</v>
      </c>
      <c r="I15313" s="25"/>
      <c r="J15313" s="58" t="e">
        <f>HYPERLINK("#"&amp;"Insumos"&amp;"!A"&amp;MATCH($B15313,#REF!,0),"Ins "&amp;$B15313)</f>
        <v>#REF!</v>
      </c>
      <c r="M15313" s="220"/>
    </row>
    <row r="15314" spans="1:13" x14ac:dyDescent="0.2">
      <c r="A15314" s="35" t="s">
        <v>3341</v>
      </c>
      <c r="B15314" s="1" t="s">
        <v>107</v>
      </c>
      <c r="C15314" s="45" t="s">
        <v>1198</v>
      </c>
      <c r="D15314" s="23" t="s">
        <v>5534</v>
      </c>
      <c r="E15314" s="23" t="s">
        <v>4141</v>
      </c>
      <c r="F15314" s="40">
        <v>0.25</v>
      </c>
      <c r="G15314" s="25">
        <v>6518</v>
      </c>
      <c r="H15314" s="25">
        <v>1630</v>
      </c>
      <c r="I15314" s="25"/>
      <c r="J15314" s="58" t="e">
        <f>HYPERLINK("#"&amp;"Insumos"&amp;"!A"&amp;MATCH($B15314,#REF!,0),"Ins "&amp;$B15314)</f>
        <v>#REF!</v>
      </c>
      <c r="M15314" s="220"/>
    </row>
    <row r="15315" spans="1:13" x14ac:dyDescent="0.2">
      <c r="A15315" s="35" t="s">
        <v>3341</v>
      </c>
      <c r="B15315" s="1" t="s">
        <v>5533</v>
      </c>
      <c r="C15315" s="45" t="s">
        <v>5892</v>
      </c>
      <c r="D15315" s="23" t="s">
        <v>977</v>
      </c>
      <c r="E15315" s="23" t="s">
        <v>4134</v>
      </c>
      <c r="F15315" s="40">
        <v>0.2</v>
      </c>
      <c r="G15315" s="25">
        <v>3623</v>
      </c>
      <c r="H15315" s="25">
        <v>725</v>
      </c>
      <c r="I15315" s="25"/>
      <c r="J15315" s="58" t="e">
        <f>HYPERLINK("#"&amp;"Insumos"&amp;"!A"&amp;MATCH($B15315,#REF!,0),"Ins "&amp;$B15315)</f>
        <v>#REF!</v>
      </c>
      <c r="M15315" s="220"/>
    </row>
    <row r="15316" spans="1:13" x14ac:dyDescent="0.2">
      <c r="A15316" s="35" t="s">
        <v>3341</v>
      </c>
      <c r="B15316" s="1" t="s">
        <v>5007</v>
      </c>
      <c r="C15316" s="45" t="s">
        <v>720</v>
      </c>
      <c r="D15316" s="23" t="s">
        <v>5751</v>
      </c>
      <c r="E15316" s="23" t="s">
        <v>4134</v>
      </c>
      <c r="F15316" s="40">
        <v>1.01</v>
      </c>
      <c r="G15316" s="25">
        <v>1897</v>
      </c>
      <c r="H15316" s="25">
        <v>1916</v>
      </c>
      <c r="I15316" s="25"/>
      <c r="J15316" s="58" t="e">
        <f>HYPERLINK("#"&amp;"Insumos"&amp;"!A"&amp;MATCH($B15316,#REF!,0),"Ins "&amp;$B15316)</f>
        <v>#REF!</v>
      </c>
      <c r="M15316" s="220"/>
    </row>
    <row r="15317" spans="1:13" x14ac:dyDescent="0.2">
      <c r="A15317" s="35" t="s">
        <v>3341</v>
      </c>
      <c r="B15317" s="1" t="s">
        <v>1039</v>
      </c>
      <c r="C15317" s="45" t="s">
        <v>8772</v>
      </c>
      <c r="D15317" s="23" t="s">
        <v>5751</v>
      </c>
      <c r="E15317" s="23" t="s">
        <v>466</v>
      </c>
      <c r="F15317" s="40">
        <v>0.18</v>
      </c>
      <c r="G15317" s="25">
        <v>110940</v>
      </c>
      <c r="H15317" s="25">
        <v>19969</v>
      </c>
      <c r="I15317" s="25"/>
      <c r="J15317" s="58" t="e">
        <f>HYPERLINK("#"&amp;"Insumos"&amp;"!A"&amp;MATCH($B15317,#REF!,0),"Ins "&amp;$B15317)</f>
        <v>#REF!</v>
      </c>
      <c r="M15317" s="220"/>
    </row>
    <row r="15318" spans="1:13" x14ac:dyDescent="0.2">
      <c r="A15318" s="35" t="s">
        <v>3341</v>
      </c>
      <c r="B15318" s="1" t="s">
        <v>5249</v>
      </c>
      <c r="C15318" s="45" t="s">
        <v>2049</v>
      </c>
      <c r="D15318" s="23" t="s">
        <v>5751</v>
      </c>
      <c r="E15318" s="23" t="s">
        <v>4134</v>
      </c>
      <c r="F15318" s="40">
        <v>12</v>
      </c>
      <c r="G15318" s="25">
        <v>6763</v>
      </c>
      <c r="H15318" s="25">
        <v>81156</v>
      </c>
      <c r="I15318" s="25"/>
      <c r="J15318" s="58" t="e">
        <f>HYPERLINK("#"&amp;"Insumos"&amp;"!A"&amp;MATCH($B15318,#REF!,0),"Ins "&amp;$B15318)</f>
        <v>#REF!</v>
      </c>
      <c r="M15318" s="220"/>
    </row>
    <row r="15319" spans="1:13" ht="25.5" x14ac:dyDescent="0.2">
      <c r="A15319" s="36" t="s">
        <v>3342</v>
      </c>
      <c r="B15319" s="26" t="s">
        <v>6816</v>
      </c>
      <c r="C15319" s="79" t="s">
        <v>816</v>
      </c>
      <c r="D15319" s="37" t="s">
        <v>5608</v>
      </c>
      <c r="E15319" s="37" t="s">
        <v>465</v>
      </c>
      <c r="F15319" s="41"/>
      <c r="G15319" s="27"/>
      <c r="H15319" s="27"/>
      <c r="I15319" s="27">
        <v>18787</v>
      </c>
      <c r="M15319" s="220">
        <f t="shared" si="239"/>
        <v>24603</v>
      </c>
    </row>
    <row r="15320" spans="1:13" x14ac:dyDescent="0.2">
      <c r="A15320" s="35" t="s">
        <v>3342</v>
      </c>
      <c r="B15320" s="1" t="s">
        <v>5572</v>
      </c>
      <c r="C15320" s="45" t="s">
        <v>971</v>
      </c>
      <c r="D15320" s="23" t="s">
        <v>5734</v>
      </c>
      <c r="E15320" s="23" t="s">
        <v>4141</v>
      </c>
      <c r="F15320" s="40">
        <v>0.06</v>
      </c>
      <c r="G15320" s="25">
        <v>37863</v>
      </c>
      <c r="H15320" s="25">
        <v>2272</v>
      </c>
      <c r="I15320" s="25"/>
      <c r="J15320" s="58" t="e">
        <f>HYPERLINK("#"&amp;"Insumos"&amp;"!A"&amp;MATCH($B15320,#REF!,0),"Ins "&amp;$B15320)</f>
        <v>#REF!</v>
      </c>
      <c r="M15320" s="220"/>
    </row>
    <row r="15321" spans="1:13" x14ac:dyDescent="0.2">
      <c r="A15321" s="35" t="s">
        <v>3342</v>
      </c>
      <c r="B15321" s="1" t="s">
        <v>263</v>
      </c>
      <c r="C15321" s="45" t="s">
        <v>696</v>
      </c>
      <c r="D15321" s="23" t="s">
        <v>5534</v>
      </c>
      <c r="E15321" s="23" t="s">
        <v>4140</v>
      </c>
      <c r="F15321" s="40">
        <v>1.6000000000000001E-3</v>
      </c>
      <c r="G15321" s="25">
        <v>187426</v>
      </c>
      <c r="H15321" s="25">
        <v>300</v>
      </c>
      <c r="I15321" s="25"/>
      <c r="J15321" s="58" t="e">
        <f>HYPERLINK("#"&amp;"Insumos"&amp;"!A"&amp;MATCH($B15321,#REF!,0),"Ins "&amp;$B15321)</f>
        <v>#REF!</v>
      </c>
      <c r="M15321" s="220"/>
    </row>
    <row r="15322" spans="1:13" x14ac:dyDescent="0.2">
      <c r="A15322" s="35" t="s">
        <v>3342</v>
      </c>
      <c r="B15322" s="1" t="s">
        <v>108</v>
      </c>
      <c r="C15322" s="45" t="s">
        <v>763</v>
      </c>
      <c r="D15322" s="23" t="s">
        <v>5534</v>
      </c>
      <c r="E15322" s="23" t="s">
        <v>4134</v>
      </c>
      <c r="F15322" s="40">
        <v>5.0000000000000001E-3</v>
      </c>
      <c r="G15322" s="25">
        <v>243651</v>
      </c>
      <c r="H15322" s="25">
        <v>1218</v>
      </c>
      <c r="I15322" s="25"/>
      <c r="J15322" s="58" t="e">
        <f>HYPERLINK("#"&amp;"Insumos"&amp;"!A"&amp;MATCH($B15322,#REF!,0),"Ins "&amp;$B15322)</f>
        <v>#REF!</v>
      </c>
      <c r="M15322" s="220"/>
    </row>
    <row r="15323" spans="1:13" x14ac:dyDescent="0.2">
      <c r="A15323" s="35" t="s">
        <v>3342</v>
      </c>
      <c r="B15323" s="1" t="s">
        <v>5533</v>
      </c>
      <c r="C15323" s="45" t="s">
        <v>5892</v>
      </c>
      <c r="D15323" s="23" t="s">
        <v>977</v>
      </c>
      <c r="E15323" s="23" t="s">
        <v>4134</v>
      </c>
      <c r="F15323" s="40">
        <v>0.02</v>
      </c>
      <c r="G15323" s="25">
        <v>3623</v>
      </c>
      <c r="H15323" s="25">
        <v>72</v>
      </c>
      <c r="I15323" s="25"/>
      <c r="J15323" s="58" t="e">
        <f>HYPERLINK("#"&amp;"Insumos"&amp;"!A"&amp;MATCH($B15323,#REF!,0),"Ins "&amp;$B15323)</f>
        <v>#REF!</v>
      </c>
      <c r="M15323" s="220"/>
    </row>
    <row r="15324" spans="1:13" x14ac:dyDescent="0.2">
      <c r="A15324" s="35" t="s">
        <v>3342</v>
      </c>
      <c r="B15324" s="1" t="s">
        <v>5007</v>
      </c>
      <c r="C15324" s="45" t="s">
        <v>720</v>
      </c>
      <c r="D15324" s="23" t="s">
        <v>5751</v>
      </c>
      <c r="E15324" s="23" t="s">
        <v>4134</v>
      </c>
      <c r="F15324" s="40">
        <v>1.01</v>
      </c>
      <c r="G15324" s="25">
        <v>1897</v>
      </c>
      <c r="H15324" s="25">
        <v>1916</v>
      </c>
      <c r="I15324" s="25"/>
      <c r="J15324" s="58" t="e">
        <f>HYPERLINK("#"&amp;"Insumos"&amp;"!A"&amp;MATCH($B15324,#REF!,0),"Ins "&amp;$B15324)</f>
        <v>#REF!</v>
      </c>
      <c r="M15324" s="220"/>
    </row>
    <row r="15325" spans="1:13" x14ac:dyDescent="0.2">
      <c r="A15325" s="35" t="s">
        <v>3342</v>
      </c>
      <c r="B15325" s="1" t="s">
        <v>5456</v>
      </c>
      <c r="C15325" s="45" t="s">
        <v>159</v>
      </c>
      <c r="D15325" s="23" t="s">
        <v>5751</v>
      </c>
      <c r="E15325" s="23" t="s">
        <v>466</v>
      </c>
      <c r="F15325" s="40">
        <v>2.5000000000000001E-2</v>
      </c>
      <c r="G15325" s="25">
        <v>126506</v>
      </c>
      <c r="H15325" s="25">
        <v>3163</v>
      </c>
      <c r="I15325" s="25"/>
      <c r="J15325" s="58" t="e">
        <f>HYPERLINK("#"&amp;"Insumos"&amp;"!A"&amp;MATCH($B15325,#REF!,0),"Ins "&amp;$B15325)</f>
        <v>#REF!</v>
      </c>
      <c r="M15325" s="220"/>
    </row>
    <row r="15326" spans="1:13" x14ac:dyDescent="0.2">
      <c r="A15326" s="35" t="s">
        <v>3342</v>
      </c>
      <c r="B15326" s="1" t="s">
        <v>5465</v>
      </c>
      <c r="C15326" s="45" t="s">
        <v>764</v>
      </c>
      <c r="D15326" s="23" t="s">
        <v>5751</v>
      </c>
      <c r="E15326" s="23" t="s">
        <v>465</v>
      </c>
      <c r="F15326" s="40">
        <v>1</v>
      </c>
      <c r="G15326" s="25">
        <v>9846</v>
      </c>
      <c r="H15326" s="25">
        <v>9846</v>
      </c>
      <c r="I15326" s="25"/>
      <c r="J15326" s="58" t="e">
        <f>HYPERLINK("#"&amp;"Insumos"&amp;"!A"&amp;MATCH($B15326,#REF!,0),"Ins "&amp;$B15326)</f>
        <v>#REF!</v>
      </c>
      <c r="M15326" s="220"/>
    </row>
    <row r="15327" spans="1:13" ht="25.5" x14ac:dyDescent="0.2">
      <c r="A15327" s="36" t="s">
        <v>3343</v>
      </c>
      <c r="B15327" s="26" t="s">
        <v>6816</v>
      </c>
      <c r="C15327" s="79" t="s">
        <v>2052</v>
      </c>
      <c r="D15327" s="37" t="s">
        <v>5608</v>
      </c>
      <c r="E15327" s="37" t="s">
        <v>4134</v>
      </c>
      <c r="F15327" s="41"/>
      <c r="G15327" s="27"/>
      <c r="H15327" s="27"/>
      <c r="I15327" s="27">
        <v>459351</v>
      </c>
      <c r="M15327" s="220">
        <f t="shared" si="239"/>
        <v>601566</v>
      </c>
    </row>
    <row r="15328" spans="1:13" x14ac:dyDescent="0.2">
      <c r="A15328" s="35" t="s">
        <v>3343</v>
      </c>
      <c r="B15328" s="1" t="s">
        <v>5589</v>
      </c>
      <c r="C15328" s="45" t="s">
        <v>5819</v>
      </c>
      <c r="D15328" s="23" t="s">
        <v>5585</v>
      </c>
      <c r="E15328" s="23" t="s">
        <v>466</v>
      </c>
      <c r="F15328" s="40">
        <v>1.2E-2</v>
      </c>
      <c r="G15328" s="25">
        <v>597780</v>
      </c>
      <c r="H15328" s="25">
        <v>7173</v>
      </c>
      <c r="I15328" s="25"/>
      <c r="M15328" s="220"/>
    </row>
    <row r="15329" spans="1:13" x14ac:dyDescent="0.2">
      <c r="A15329" s="35" t="s">
        <v>3343</v>
      </c>
      <c r="B15329" s="1" t="s">
        <v>5572</v>
      </c>
      <c r="C15329" s="45" t="s">
        <v>971</v>
      </c>
      <c r="D15329" s="23" t="s">
        <v>5734</v>
      </c>
      <c r="E15329" s="23" t="s">
        <v>4141</v>
      </c>
      <c r="F15329" s="40">
        <v>2.2999999999999998</v>
      </c>
      <c r="G15329" s="25">
        <v>37863</v>
      </c>
      <c r="H15329" s="25">
        <v>87085</v>
      </c>
      <c r="I15329" s="25"/>
      <c r="J15329" s="58" t="e">
        <f>HYPERLINK("#"&amp;"Insumos"&amp;"!A"&amp;MATCH($B15329,#REF!,0),"Ins "&amp;$B15329)</f>
        <v>#REF!</v>
      </c>
      <c r="M15329" s="220"/>
    </row>
    <row r="15330" spans="1:13" x14ac:dyDescent="0.2">
      <c r="A15330" s="35" t="s">
        <v>3343</v>
      </c>
      <c r="B15330" s="1" t="s">
        <v>263</v>
      </c>
      <c r="C15330" s="45" t="s">
        <v>696</v>
      </c>
      <c r="D15330" s="23" t="s">
        <v>5534</v>
      </c>
      <c r="E15330" s="23" t="s">
        <v>4140</v>
      </c>
      <c r="F15330" s="40">
        <v>6.1999999999999998E-3</v>
      </c>
      <c r="G15330" s="25">
        <v>187426</v>
      </c>
      <c r="H15330" s="25">
        <v>1162</v>
      </c>
      <c r="I15330" s="25"/>
      <c r="J15330" s="58" t="e">
        <f>HYPERLINK("#"&amp;"Insumos"&amp;"!A"&amp;MATCH($B15330,#REF!,0),"Ins "&amp;$B15330)</f>
        <v>#REF!</v>
      </c>
      <c r="M15330" s="220"/>
    </row>
    <row r="15331" spans="1:13" x14ac:dyDescent="0.2">
      <c r="A15331" s="35" t="s">
        <v>3343</v>
      </c>
      <c r="B15331" s="1" t="s">
        <v>5533</v>
      </c>
      <c r="C15331" s="45" t="s">
        <v>5892</v>
      </c>
      <c r="D15331" s="23" t="s">
        <v>977</v>
      </c>
      <c r="E15331" s="23" t="s">
        <v>4134</v>
      </c>
      <c r="F15331" s="40">
        <v>0.3</v>
      </c>
      <c r="G15331" s="25">
        <v>3623</v>
      </c>
      <c r="H15331" s="25">
        <v>1087</v>
      </c>
      <c r="I15331" s="25"/>
      <c r="J15331" s="58" t="e">
        <f>HYPERLINK("#"&amp;"Insumos"&amp;"!A"&amp;MATCH($B15331,#REF!,0),"Ins "&amp;$B15331)</f>
        <v>#REF!</v>
      </c>
      <c r="M15331" s="220"/>
    </row>
    <row r="15332" spans="1:13" x14ac:dyDescent="0.2">
      <c r="A15332" s="35" t="s">
        <v>3343</v>
      </c>
      <c r="B15332" s="1" t="s">
        <v>5007</v>
      </c>
      <c r="C15332" s="45" t="s">
        <v>720</v>
      </c>
      <c r="D15332" s="23" t="s">
        <v>5751</v>
      </c>
      <c r="E15332" s="23" t="s">
        <v>4134</v>
      </c>
      <c r="F15332" s="40">
        <v>1.8</v>
      </c>
      <c r="G15332" s="25">
        <v>1897</v>
      </c>
      <c r="H15332" s="25">
        <v>3415</v>
      </c>
      <c r="I15332" s="25"/>
      <c r="J15332" s="58" t="e">
        <f>HYPERLINK("#"&amp;"Insumos"&amp;"!A"&amp;MATCH($B15332,#REF!,0),"Ins "&amp;$B15332)</f>
        <v>#REF!</v>
      </c>
      <c r="M15332" s="220"/>
    </row>
    <row r="15333" spans="1:13" x14ac:dyDescent="0.2">
      <c r="A15333" s="35" t="s">
        <v>3343</v>
      </c>
      <c r="B15333" s="1" t="s">
        <v>5151</v>
      </c>
      <c r="C15333" s="45" t="s">
        <v>765</v>
      </c>
      <c r="D15333" s="23" t="s">
        <v>5751</v>
      </c>
      <c r="E15333" s="23" t="s">
        <v>4134</v>
      </c>
      <c r="F15333" s="40">
        <v>1</v>
      </c>
      <c r="G15333" s="25">
        <v>359429</v>
      </c>
      <c r="H15333" s="25">
        <v>359429</v>
      </c>
      <c r="I15333" s="25"/>
      <c r="J15333" s="58" t="e">
        <f>HYPERLINK("#"&amp;"Insumos"&amp;"!A"&amp;MATCH($B15333,#REF!,0),"Ins "&amp;$B15333)</f>
        <v>#REF!</v>
      </c>
      <c r="M15333" s="220"/>
    </row>
    <row r="15334" spans="1:13" ht="25.5" x14ac:dyDescent="0.2">
      <c r="A15334" s="36" t="s">
        <v>3344</v>
      </c>
      <c r="B15334" s="26" t="s">
        <v>6816</v>
      </c>
      <c r="C15334" s="79" t="s">
        <v>2035</v>
      </c>
      <c r="D15334" s="37" t="s">
        <v>5608</v>
      </c>
      <c r="E15334" s="37" t="s">
        <v>4134</v>
      </c>
      <c r="F15334" s="41"/>
      <c r="G15334" s="27"/>
      <c r="H15334" s="27"/>
      <c r="I15334" s="27">
        <v>240816</v>
      </c>
      <c r="M15334" s="220">
        <f t="shared" si="239"/>
        <v>315373</v>
      </c>
    </row>
    <row r="15335" spans="1:13" x14ac:dyDescent="0.2">
      <c r="A15335" s="35" t="s">
        <v>3344</v>
      </c>
      <c r="B15335" s="1" t="s">
        <v>76</v>
      </c>
      <c r="C15335" s="45" t="s">
        <v>1028</v>
      </c>
      <c r="D15335" s="23" t="s">
        <v>5734</v>
      </c>
      <c r="E15335" s="23" t="s">
        <v>4141</v>
      </c>
      <c r="F15335" s="40">
        <v>0.8</v>
      </c>
      <c r="G15335" s="25">
        <v>81549</v>
      </c>
      <c r="H15335" s="25">
        <v>65239</v>
      </c>
      <c r="I15335" s="25"/>
      <c r="J15335" s="58" t="e">
        <f>HYPERLINK("#"&amp;"Insumos"&amp;"!A"&amp;MATCH($B15335,#REF!,0),"Ins "&amp;$B15335)</f>
        <v>#REF!</v>
      </c>
      <c r="M15335" s="220"/>
    </row>
    <row r="15336" spans="1:13" x14ac:dyDescent="0.2">
      <c r="A15336" s="35" t="s">
        <v>3344</v>
      </c>
      <c r="B15336" s="1" t="s">
        <v>263</v>
      </c>
      <c r="C15336" s="45" t="s">
        <v>696</v>
      </c>
      <c r="D15336" s="23" t="s">
        <v>5534</v>
      </c>
      <c r="E15336" s="23" t="s">
        <v>4140</v>
      </c>
      <c r="F15336" s="40">
        <v>1E-3</v>
      </c>
      <c r="G15336" s="25">
        <v>187426</v>
      </c>
      <c r="H15336" s="25">
        <v>187</v>
      </c>
      <c r="I15336" s="25"/>
      <c r="J15336" s="58" t="e">
        <f>HYPERLINK("#"&amp;"Insumos"&amp;"!A"&amp;MATCH($B15336,#REF!,0),"Ins "&amp;$B15336)</f>
        <v>#REF!</v>
      </c>
      <c r="M15336" s="220"/>
    </row>
    <row r="15337" spans="1:13" ht="25.5" x14ac:dyDescent="0.2">
      <c r="A15337" s="35" t="s">
        <v>3344</v>
      </c>
      <c r="B15337" s="1" t="s">
        <v>105</v>
      </c>
      <c r="C15337" s="45" t="s">
        <v>8798</v>
      </c>
      <c r="D15337" s="23" t="s">
        <v>5534</v>
      </c>
      <c r="E15337" s="23" t="s">
        <v>4142</v>
      </c>
      <c r="F15337" s="40">
        <v>0.5</v>
      </c>
      <c r="G15337" s="25">
        <v>322400</v>
      </c>
      <c r="H15337" s="25">
        <v>161200</v>
      </c>
      <c r="I15337" s="25"/>
      <c r="J15337" s="58" t="e">
        <f>HYPERLINK("#"&amp;"Insumos"&amp;"!A"&amp;MATCH($B15337,#REF!,0),"Ins "&amp;$B15337)</f>
        <v>#REF!</v>
      </c>
      <c r="M15337" s="220"/>
    </row>
    <row r="15338" spans="1:13" x14ac:dyDescent="0.2">
      <c r="A15338" s="35" t="s">
        <v>3344</v>
      </c>
      <c r="B15338" s="1" t="s">
        <v>144</v>
      </c>
      <c r="C15338" s="45" t="s">
        <v>1691</v>
      </c>
      <c r="D15338" s="23" t="s">
        <v>5534</v>
      </c>
      <c r="E15338" s="23" t="s">
        <v>4140</v>
      </c>
      <c r="F15338" s="40">
        <v>0.1</v>
      </c>
      <c r="G15338" s="25">
        <v>111019</v>
      </c>
      <c r="H15338" s="25">
        <v>11102</v>
      </c>
      <c r="I15338" s="25"/>
      <c r="J15338" s="58" t="e">
        <f>HYPERLINK("#"&amp;"Insumos"&amp;"!A"&amp;MATCH($B15338,#REF!,0),"Ins "&amp;$B15338)</f>
        <v>#REF!</v>
      </c>
      <c r="M15338" s="220"/>
    </row>
    <row r="15339" spans="1:13" x14ac:dyDescent="0.2">
      <c r="A15339" s="35" t="s">
        <v>3344</v>
      </c>
      <c r="B15339" s="1" t="s">
        <v>5533</v>
      </c>
      <c r="C15339" s="45" t="s">
        <v>5892</v>
      </c>
      <c r="D15339" s="23" t="s">
        <v>977</v>
      </c>
      <c r="E15339" s="23" t="s">
        <v>4134</v>
      </c>
      <c r="F15339" s="40">
        <v>0.8</v>
      </c>
      <c r="G15339" s="25">
        <v>3623</v>
      </c>
      <c r="H15339" s="25">
        <v>2898</v>
      </c>
      <c r="I15339" s="25"/>
      <c r="J15339" s="58" t="e">
        <f>HYPERLINK("#"&amp;"Insumos"&amp;"!A"&amp;MATCH($B15339,#REF!,0),"Ins "&amp;$B15339)</f>
        <v>#REF!</v>
      </c>
      <c r="M15339" s="220"/>
    </row>
    <row r="15340" spans="1:13" x14ac:dyDescent="0.2">
      <c r="A15340" s="35" t="s">
        <v>3344</v>
      </c>
      <c r="B15340" s="1" t="s">
        <v>5007</v>
      </c>
      <c r="C15340" s="45" t="s">
        <v>720</v>
      </c>
      <c r="D15340" s="23" t="s">
        <v>5751</v>
      </c>
      <c r="E15340" s="23" t="s">
        <v>4134</v>
      </c>
      <c r="F15340" s="40">
        <v>0.1</v>
      </c>
      <c r="G15340" s="25">
        <v>1897</v>
      </c>
      <c r="H15340" s="25">
        <v>190</v>
      </c>
      <c r="I15340" s="25"/>
      <c r="J15340" s="58" t="e">
        <f>HYPERLINK("#"&amp;"Insumos"&amp;"!A"&amp;MATCH($B15340,#REF!,0),"Ins "&amp;$B15340)</f>
        <v>#REF!</v>
      </c>
      <c r="M15340" s="220"/>
    </row>
    <row r="15341" spans="1:13" ht="76.5" x14ac:dyDescent="0.2">
      <c r="A15341" s="36" t="s">
        <v>3345</v>
      </c>
      <c r="B15341" s="26" t="s">
        <v>6816</v>
      </c>
      <c r="C15341" s="79" t="s">
        <v>2036</v>
      </c>
      <c r="D15341" s="37" t="s">
        <v>5608</v>
      </c>
      <c r="E15341" s="37" t="s">
        <v>464</v>
      </c>
      <c r="F15341" s="41"/>
      <c r="G15341" s="27"/>
      <c r="H15341" s="27"/>
      <c r="I15341" s="27">
        <v>300655</v>
      </c>
      <c r="M15341" s="220">
        <f t="shared" si="239"/>
        <v>393738</v>
      </c>
    </row>
    <row r="15342" spans="1:13" x14ac:dyDescent="0.2">
      <c r="A15342" s="35" t="s">
        <v>3345</v>
      </c>
      <c r="B15342" s="1" t="s">
        <v>76</v>
      </c>
      <c r="C15342" s="45" t="s">
        <v>1028</v>
      </c>
      <c r="D15342" s="23" t="s">
        <v>5734</v>
      </c>
      <c r="E15342" s="23" t="s">
        <v>4141</v>
      </c>
      <c r="F15342" s="40">
        <v>1.7</v>
      </c>
      <c r="G15342" s="25">
        <v>81549</v>
      </c>
      <c r="H15342" s="25">
        <v>138633</v>
      </c>
      <c r="I15342" s="25"/>
      <c r="J15342" s="58" t="e">
        <f>HYPERLINK("#"&amp;"Insumos"&amp;"!A"&amp;MATCH($B15342,#REF!,0),"Ins "&amp;$B15342)</f>
        <v>#REF!</v>
      </c>
      <c r="M15342" s="220"/>
    </row>
    <row r="15343" spans="1:13" x14ac:dyDescent="0.2">
      <c r="A15343" s="35" t="s">
        <v>3345</v>
      </c>
      <c r="B15343" s="1" t="s">
        <v>263</v>
      </c>
      <c r="C15343" s="45" t="s">
        <v>696</v>
      </c>
      <c r="D15343" s="23" t="s">
        <v>5534</v>
      </c>
      <c r="E15343" s="23" t="s">
        <v>4140</v>
      </c>
      <c r="F15343" s="40">
        <v>0.02</v>
      </c>
      <c r="G15343" s="25">
        <v>187426</v>
      </c>
      <c r="H15343" s="25">
        <v>3749</v>
      </c>
      <c r="I15343" s="25"/>
      <c r="J15343" s="58" t="e">
        <f>HYPERLINK("#"&amp;"Insumos"&amp;"!A"&amp;MATCH($B15343,#REF!,0),"Ins "&amp;$B15343)</f>
        <v>#REF!</v>
      </c>
      <c r="M15343" s="220"/>
    </row>
    <row r="15344" spans="1:13" x14ac:dyDescent="0.2">
      <c r="A15344" s="35" t="s">
        <v>3345</v>
      </c>
      <c r="B15344" s="1" t="s">
        <v>5533</v>
      </c>
      <c r="C15344" s="45" t="s">
        <v>5892</v>
      </c>
      <c r="D15344" s="23" t="s">
        <v>977</v>
      </c>
      <c r="E15344" s="23" t="s">
        <v>4134</v>
      </c>
      <c r="F15344" s="40">
        <v>1.7</v>
      </c>
      <c r="G15344" s="25">
        <v>3623</v>
      </c>
      <c r="H15344" s="25">
        <v>6159</v>
      </c>
      <c r="I15344" s="25"/>
      <c r="J15344" s="58" t="e">
        <f>HYPERLINK("#"&amp;"Insumos"&amp;"!A"&amp;MATCH($B15344,#REF!,0),"Ins "&amp;$B15344)</f>
        <v>#REF!</v>
      </c>
      <c r="M15344" s="220"/>
    </row>
    <row r="15345" spans="1:13" ht="25.5" x14ac:dyDescent="0.2">
      <c r="A15345" s="35" t="s">
        <v>3345</v>
      </c>
      <c r="B15345" s="1" t="s">
        <v>4559</v>
      </c>
      <c r="C15345" s="45" t="s">
        <v>9471</v>
      </c>
      <c r="D15345" s="23" t="s">
        <v>5751</v>
      </c>
      <c r="E15345" s="23" t="s">
        <v>4138</v>
      </c>
      <c r="F15345" s="40">
        <v>0.02</v>
      </c>
      <c r="G15345" s="25">
        <v>140296</v>
      </c>
      <c r="H15345" s="25">
        <v>2806</v>
      </c>
      <c r="I15345" s="25"/>
      <c r="J15345" s="58" t="e">
        <f>HYPERLINK("#"&amp;"Insumos"&amp;"!A"&amp;MATCH($B15345,#REF!,0),"Ins "&amp;$B15345)</f>
        <v>#REF!</v>
      </c>
      <c r="M15345" s="220"/>
    </row>
    <row r="15346" spans="1:13" x14ac:dyDescent="0.2">
      <c r="A15346" s="35" t="s">
        <v>3345</v>
      </c>
      <c r="B15346" s="1" t="s">
        <v>4560</v>
      </c>
      <c r="C15346" s="45" t="s">
        <v>8792</v>
      </c>
      <c r="D15346" s="23" t="s">
        <v>5751</v>
      </c>
      <c r="E15346" s="23" t="s">
        <v>4138</v>
      </c>
      <c r="F15346" s="40">
        <v>0.02</v>
      </c>
      <c r="G15346" s="25">
        <v>126880</v>
      </c>
      <c r="H15346" s="25">
        <v>2538</v>
      </c>
      <c r="I15346" s="25"/>
      <c r="J15346" s="58" t="e">
        <f>HYPERLINK("#"&amp;"Insumos"&amp;"!A"&amp;MATCH($B15346,#REF!,0),"Ins "&amp;$B15346)</f>
        <v>#REF!</v>
      </c>
      <c r="M15346" s="220"/>
    </row>
    <row r="15347" spans="1:13" x14ac:dyDescent="0.2">
      <c r="A15347" s="35" t="s">
        <v>3345</v>
      </c>
      <c r="B15347" s="1" t="s">
        <v>5007</v>
      </c>
      <c r="C15347" s="45" t="s">
        <v>720</v>
      </c>
      <c r="D15347" s="23" t="s">
        <v>5751</v>
      </c>
      <c r="E15347" s="23" t="s">
        <v>4134</v>
      </c>
      <c r="F15347" s="40">
        <v>3.4</v>
      </c>
      <c r="G15347" s="25">
        <v>1897</v>
      </c>
      <c r="H15347" s="25">
        <v>6450</v>
      </c>
      <c r="I15347" s="25"/>
      <c r="J15347" s="58" t="e">
        <f>HYPERLINK("#"&amp;"Insumos"&amp;"!A"&amp;MATCH($B15347,#REF!,0),"Ins "&amp;$B15347)</f>
        <v>#REF!</v>
      </c>
      <c r="M15347" s="220"/>
    </row>
    <row r="15348" spans="1:13" x14ac:dyDescent="0.2">
      <c r="A15348" s="35" t="s">
        <v>3345</v>
      </c>
      <c r="B15348" s="1" t="s">
        <v>5124</v>
      </c>
      <c r="C15348" s="45" t="s">
        <v>1130</v>
      </c>
      <c r="D15348" s="23" t="s">
        <v>5751</v>
      </c>
      <c r="E15348" s="23" t="s">
        <v>287</v>
      </c>
      <c r="F15348" s="40">
        <v>3.3</v>
      </c>
      <c r="G15348" s="25">
        <v>6147</v>
      </c>
      <c r="H15348" s="25">
        <v>20285</v>
      </c>
      <c r="I15348" s="25"/>
      <c r="J15348" s="58" t="e">
        <f>HYPERLINK("#"&amp;"Insumos"&amp;"!A"&amp;MATCH($B15348,#REF!,0),"Ins "&amp;$B15348)</f>
        <v>#REF!</v>
      </c>
      <c r="M15348" s="220"/>
    </row>
    <row r="15349" spans="1:13" x14ac:dyDescent="0.2">
      <c r="A15349" s="35" t="s">
        <v>3345</v>
      </c>
      <c r="B15349" s="1" t="s">
        <v>5129</v>
      </c>
      <c r="C15349" s="45" t="s">
        <v>502</v>
      </c>
      <c r="D15349" s="23" t="s">
        <v>5751</v>
      </c>
      <c r="E15349" s="23" t="s">
        <v>465</v>
      </c>
      <c r="F15349" s="40">
        <v>2.0499999999999998</v>
      </c>
      <c r="G15349" s="25">
        <v>21514</v>
      </c>
      <c r="H15349" s="25">
        <v>44104</v>
      </c>
      <c r="I15349" s="25"/>
      <c r="J15349" s="58" t="e">
        <f>HYPERLINK("#"&amp;"Insumos"&amp;"!A"&amp;MATCH($B15349,#REF!,0),"Ins "&amp;$B15349)</f>
        <v>#REF!</v>
      </c>
      <c r="M15349" s="220"/>
    </row>
    <row r="15350" spans="1:13" ht="38.25" x14ac:dyDescent="0.2">
      <c r="A15350" s="35" t="s">
        <v>3345</v>
      </c>
      <c r="B15350" s="1" t="s">
        <v>5130</v>
      </c>
      <c r="C15350" s="45" t="s">
        <v>503</v>
      </c>
      <c r="D15350" s="23" t="s">
        <v>5751</v>
      </c>
      <c r="E15350" s="23" t="s">
        <v>287</v>
      </c>
      <c r="F15350" s="40">
        <v>1.1000000000000001</v>
      </c>
      <c r="G15350" s="25">
        <v>17472</v>
      </c>
      <c r="H15350" s="25">
        <v>19219</v>
      </c>
      <c r="I15350" s="25"/>
      <c r="J15350" s="58" t="e">
        <f>HYPERLINK("#"&amp;"Insumos"&amp;"!A"&amp;MATCH($B15350,#REF!,0),"Ins "&amp;$B15350)</f>
        <v>#REF!</v>
      </c>
      <c r="M15350" s="220"/>
    </row>
    <row r="15351" spans="1:13" x14ac:dyDescent="0.2">
      <c r="A15351" s="35" t="s">
        <v>3345</v>
      </c>
      <c r="B15351" s="1" t="s">
        <v>5153</v>
      </c>
      <c r="C15351" s="45" t="s">
        <v>1702</v>
      </c>
      <c r="D15351" s="23" t="s">
        <v>5751</v>
      </c>
      <c r="E15351" s="23" t="s">
        <v>287</v>
      </c>
      <c r="F15351" s="40">
        <v>1.1000000000000001</v>
      </c>
      <c r="G15351" s="25">
        <v>49920</v>
      </c>
      <c r="H15351" s="25">
        <v>54912</v>
      </c>
      <c r="I15351" s="25"/>
      <c r="J15351" s="58" t="e">
        <f>HYPERLINK("#"&amp;"Insumos"&amp;"!A"&amp;MATCH($B15351,#REF!,0),"Ins "&amp;$B15351)</f>
        <v>#REF!</v>
      </c>
      <c r="M15351" s="220"/>
    </row>
    <row r="15352" spans="1:13" ht="25.5" x14ac:dyDescent="0.2">
      <c r="A15352" s="35" t="s">
        <v>3345</v>
      </c>
      <c r="B15352" s="1" t="s">
        <v>5194</v>
      </c>
      <c r="C15352" s="45" t="s">
        <v>1219</v>
      </c>
      <c r="D15352" s="23" t="s">
        <v>5751</v>
      </c>
      <c r="E15352" s="23" t="s">
        <v>467</v>
      </c>
      <c r="F15352" s="40">
        <v>0.08</v>
      </c>
      <c r="G15352" s="25">
        <v>22500</v>
      </c>
      <c r="H15352" s="25">
        <v>1800</v>
      </c>
      <c r="I15352" s="25"/>
      <c r="J15352" s="58" t="e">
        <f>HYPERLINK("#"&amp;"Insumos"&amp;"!A"&amp;MATCH($B15352,#REF!,0),"Ins "&amp;$B15352)</f>
        <v>#REF!</v>
      </c>
      <c r="M15352" s="220"/>
    </row>
    <row r="15353" spans="1:13" ht="25.5" x14ac:dyDescent="0.2">
      <c r="A15353" s="36" t="s">
        <v>3346</v>
      </c>
      <c r="B15353" s="26" t="s">
        <v>6816</v>
      </c>
      <c r="C15353" s="79" t="s">
        <v>2037</v>
      </c>
      <c r="D15353" s="37" t="s">
        <v>5608</v>
      </c>
      <c r="E15353" s="37" t="s">
        <v>465</v>
      </c>
      <c r="F15353" s="41"/>
      <c r="G15353" s="27"/>
      <c r="H15353" s="27"/>
      <c r="I15353" s="27">
        <v>177956</v>
      </c>
      <c r="M15353" s="220">
        <f t="shared" si="239"/>
        <v>233051</v>
      </c>
    </row>
    <row r="15354" spans="1:13" x14ac:dyDescent="0.2">
      <c r="A15354" s="35" t="s">
        <v>3346</v>
      </c>
      <c r="B15354" s="1" t="s">
        <v>5604</v>
      </c>
      <c r="C15354" s="45" t="s">
        <v>540</v>
      </c>
      <c r="D15354" s="23" t="s">
        <v>5585</v>
      </c>
      <c r="E15354" s="23" t="s">
        <v>466</v>
      </c>
      <c r="F15354" s="40">
        <v>1.2856522041767706E-2</v>
      </c>
      <c r="G15354" s="25">
        <v>531559</v>
      </c>
      <c r="H15354" s="25">
        <v>6834</v>
      </c>
      <c r="I15354" s="25"/>
      <c r="M15354" s="220"/>
    </row>
    <row r="15355" spans="1:13" x14ac:dyDescent="0.2">
      <c r="A15355" s="35" t="s">
        <v>3346</v>
      </c>
      <c r="B15355" s="1" t="s">
        <v>5589</v>
      </c>
      <c r="C15355" s="45" t="s">
        <v>5819</v>
      </c>
      <c r="D15355" s="23" t="s">
        <v>5585</v>
      </c>
      <c r="E15355" s="23" t="s">
        <v>466</v>
      </c>
      <c r="F15355" s="40">
        <v>0.18</v>
      </c>
      <c r="G15355" s="25">
        <v>597780</v>
      </c>
      <c r="H15355" s="25">
        <v>107600</v>
      </c>
      <c r="I15355" s="25"/>
      <c r="M15355" s="220"/>
    </row>
    <row r="15356" spans="1:13" x14ac:dyDescent="0.2">
      <c r="A15356" s="35" t="s">
        <v>3346</v>
      </c>
      <c r="B15356" s="1" t="s">
        <v>71</v>
      </c>
      <c r="C15356" s="45" t="s">
        <v>1022</v>
      </c>
      <c r="D15356" s="23" t="s">
        <v>5734</v>
      </c>
      <c r="E15356" s="23" t="s">
        <v>4141</v>
      </c>
      <c r="F15356" s="40">
        <v>0.65</v>
      </c>
      <c r="G15356" s="25">
        <v>66987</v>
      </c>
      <c r="H15356" s="25">
        <v>43542</v>
      </c>
      <c r="I15356" s="25"/>
      <c r="J15356" s="58" t="e">
        <f>HYPERLINK("#"&amp;"Insumos"&amp;"!A"&amp;MATCH($B15356,#REF!,0),"Ins "&amp;$B15356)</f>
        <v>#REF!</v>
      </c>
      <c r="M15356" s="220"/>
    </row>
    <row r="15357" spans="1:13" ht="25.5" x14ac:dyDescent="0.2">
      <c r="A15357" s="35" t="s">
        <v>3346</v>
      </c>
      <c r="B15357" s="1" t="s">
        <v>5547</v>
      </c>
      <c r="C15357" s="45" t="s">
        <v>1681</v>
      </c>
      <c r="D15357" s="23" t="s">
        <v>5534</v>
      </c>
      <c r="E15357" s="23" t="s">
        <v>4140</v>
      </c>
      <c r="F15357" s="40">
        <v>1.5</v>
      </c>
      <c r="G15357" s="25">
        <v>936</v>
      </c>
      <c r="H15357" s="25">
        <v>1404</v>
      </c>
      <c r="I15357" s="25"/>
      <c r="J15357" s="58" t="e">
        <f>HYPERLINK("#"&amp;"Insumos"&amp;"!A"&amp;MATCH($B15357,#REF!,0),"Ins "&amp;$B15357)</f>
        <v>#REF!</v>
      </c>
      <c r="M15357" s="220"/>
    </row>
    <row r="15358" spans="1:13" x14ac:dyDescent="0.2">
      <c r="A15358" s="35" t="s">
        <v>3346</v>
      </c>
      <c r="B15358" s="1" t="s">
        <v>263</v>
      </c>
      <c r="C15358" s="45" t="s">
        <v>696</v>
      </c>
      <c r="D15358" s="23" t="s">
        <v>5534</v>
      </c>
      <c r="E15358" s="23" t="s">
        <v>4140</v>
      </c>
      <c r="F15358" s="40">
        <v>7.7999999999999996E-3</v>
      </c>
      <c r="G15358" s="25">
        <v>187426</v>
      </c>
      <c r="H15358" s="25">
        <v>1462</v>
      </c>
      <c r="I15358" s="25"/>
      <c r="J15358" s="58" t="e">
        <f>HYPERLINK("#"&amp;"Insumos"&amp;"!A"&amp;MATCH($B15358,#REF!,0),"Ins "&amp;$B15358)</f>
        <v>#REF!</v>
      </c>
      <c r="M15358" s="220"/>
    </row>
    <row r="15359" spans="1:13" x14ac:dyDescent="0.2">
      <c r="A15359" s="35" t="s">
        <v>3346</v>
      </c>
      <c r="B15359" s="1" t="s">
        <v>222</v>
      </c>
      <c r="C15359" s="45" t="s">
        <v>157</v>
      </c>
      <c r="D15359" s="23" t="s">
        <v>5534</v>
      </c>
      <c r="E15359" s="23" t="s">
        <v>4140</v>
      </c>
      <c r="F15359" s="40">
        <v>3.7999999999999999E-2</v>
      </c>
      <c r="G15359" s="25">
        <v>66212</v>
      </c>
      <c r="H15359" s="25">
        <v>2516</v>
      </c>
      <c r="I15359" s="25"/>
      <c r="J15359" s="58" t="e">
        <f>HYPERLINK("#"&amp;"Insumos"&amp;"!A"&amp;MATCH($B15359,#REF!,0),"Ins "&amp;$B15359)</f>
        <v>#REF!</v>
      </c>
      <c r="M15359" s="220"/>
    </row>
    <row r="15360" spans="1:13" x14ac:dyDescent="0.2">
      <c r="A15360" s="35" t="s">
        <v>3346</v>
      </c>
      <c r="B15360" s="1" t="s">
        <v>5533</v>
      </c>
      <c r="C15360" s="45" t="s">
        <v>5892</v>
      </c>
      <c r="D15360" s="23" t="s">
        <v>977</v>
      </c>
      <c r="E15360" s="23" t="s">
        <v>4134</v>
      </c>
      <c r="F15360" s="40">
        <v>0.65</v>
      </c>
      <c r="G15360" s="25">
        <v>3623</v>
      </c>
      <c r="H15360" s="25">
        <v>2355</v>
      </c>
      <c r="I15360" s="25"/>
      <c r="J15360" s="58" t="e">
        <f>HYPERLINK("#"&amp;"Insumos"&amp;"!A"&amp;MATCH($B15360,#REF!,0),"Ins "&amp;$B15360)</f>
        <v>#REF!</v>
      </c>
      <c r="M15360" s="220"/>
    </row>
    <row r="15361" spans="1:13" x14ac:dyDescent="0.2">
      <c r="A15361" s="35" t="s">
        <v>3346</v>
      </c>
      <c r="B15361" s="1" t="s">
        <v>5007</v>
      </c>
      <c r="C15361" s="45" t="s">
        <v>720</v>
      </c>
      <c r="D15361" s="23" t="s">
        <v>5751</v>
      </c>
      <c r="E15361" s="23" t="s">
        <v>4134</v>
      </c>
      <c r="F15361" s="40">
        <v>1.8</v>
      </c>
      <c r="G15361" s="25">
        <v>1897</v>
      </c>
      <c r="H15361" s="25">
        <v>3415</v>
      </c>
      <c r="I15361" s="25"/>
      <c r="J15361" s="58" t="e">
        <f>HYPERLINK("#"&amp;"Insumos"&amp;"!A"&amp;MATCH($B15361,#REF!,0),"Ins "&amp;$B15361)</f>
        <v>#REF!</v>
      </c>
      <c r="M15361" s="220"/>
    </row>
    <row r="15362" spans="1:13" x14ac:dyDescent="0.2">
      <c r="A15362" s="35" t="s">
        <v>3346</v>
      </c>
      <c r="B15362" s="1" t="s">
        <v>5182</v>
      </c>
      <c r="C15362" s="45" t="s">
        <v>1211</v>
      </c>
      <c r="D15362" s="23" t="s">
        <v>5751</v>
      </c>
      <c r="E15362" s="23" t="s">
        <v>465</v>
      </c>
      <c r="F15362" s="40">
        <v>1</v>
      </c>
      <c r="G15362" s="25">
        <v>5121</v>
      </c>
      <c r="H15362" s="25">
        <v>5121</v>
      </c>
      <c r="I15362" s="25"/>
      <c r="J15362" s="58" t="e">
        <f>HYPERLINK("#"&amp;"Insumos"&amp;"!A"&amp;MATCH($B15362,#REF!,0),"Ins "&amp;$B15362)</f>
        <v>#REF!</v>
      </c>
      <c r="M15362" s="220"/>
    </row>
    <row r="15363" spans="1:13" x14ac:dyDescent="0.2">
      <c r="A15363" s="35" t="s">
        <v>3346</v>
      </c>
      <c r="B15363" s="1" t="s">
        <v>4519</v>
      </c>
      <c r="C15363" s="45" t="s">
        <v>1406</v>
      </c>
      <c r="D15363" s="23" t="s">
        <v>5751</v>
      </c>
      <c r="E15363" s="23" t="s">
        <v>287</v>
      </c>
      <c r="F15363" s="40">
        <v>0.8</v>
      </c>
      <c r="G15363" s="25">
        <v>4634</v>
      </c>
      <c r="H15363" s="25">
        <v>3707</v>
      </c>
      <c r="I15363" s="25"/>
      <c r="J15363" s="58" t="e">
        <f>HYPERLINK("#"&amp;"Insumos"&amp;"!A"&amp;MATCH($B15363,#REF!,0),"Ins "&amp;$B15363)</f>
        <v>#REF!</v>
      </c>
      <c r="M15363" s="220"/>
    </row>
    <row r="15364" spans="1:13" ht="38.25" x14ac:dyDescent="0.2">
      <c r="A15364" s="36" t="s">
        <v>3347</v>
      </c>
      <c r="B15364" s="26" t="s">
        <v>6816</v>
      </c>
      <c r="C15364" s="79" t="s">
        <v>2038</v>
      </c>
      <c r="D15364" s="37" t="s">
        <v>5608</v>
      </c>
      <c r="E15364" s="37" t="s">
        <v>4134</v>
      </c>
      <c r="F15364" s="41"/>
      <c r="G15364" s="27"/>
      <c r="H15364" s="27"/>
      <c r="I15364" s="27">
        <v>106777</v>
      </c>
      <c r="M15364" s="220">
        <f t="shared" ref="M15364:M15421" si="240">ROUND(I15364*(1+$L$2),0)</f>
        <v>139835</v>
      </c>
    </row>
    <row r="15365" spans="1:13" x14ac:dyDescent="0.2">
      <c r="A15365" s="35" t="s">
        <v>3347</v>
      </c>
      <c r="B15365" s="1" t="s">
        <v>5604</v>
      </c>
      <c r="C15365" s="45" t="s">
        <v>540</v>
      </c>
      <c r="D15365" s="23" t="s">
        <v>5585</v>
      </c>
      <c r="E15365" s="23" t="s">
        <v>466</v>
      </c>
      <c r="F15365" s="40">
        <v>0.01</v>
      </c>
      <c r="G15365" s="25">
        <v>531559</v>
      </c>
      <c r="H15365" s="25">
        <v>5316</v>
      </c>
      <c r="I15365" s="25"/>
      <c r="M15365" s="220"/>
    </row>
    <row r="15366" spans="1:13" x14ac:dyDescent="0.2">
      <c r="A15366" s="35" t="s">
        <v>3347</v>
      </c>
      <c r="B15366" s="1" t="s">
        <v>5572</v>
      </c>
      <c r="C15366" s="45" t="s">
        <v>971</v>
      </c>
      <c r="D15366" s="23" t="s">
        <v>5734</v>
      </c>
      <c r="E15366" s="23" t="s">
        <v>4141</v>
      </c>
      <c r="F15366" s="40">
        <v>1.7</v>
      </c>
      <c r="G15366" s="25">
        <v>37863</v>
      </c>
      <c r="H15366" s="25">
        <v>64367</v>
      </c>
      <c r="I15366" s="25"/>
      <c r="J15366" s="58" t="e">
        <f>HYPERLINK("#"&amp;"Insumos"&amp;"!A"&amp;MATCH($B15366,#REF!,0),"Ins "&amp;$B15366)</f>
        <v>#REF!</v>
      </c>
      <c r="M15366" s="220"/>
    </row>
    <row r="15367" spans="1:13" x14ac:dyDescent="0.2">
      <c r="A15367" s="35" t="s">
        <v>3347</v>
      </c>
      <c r="B15367" s="1" t="s">
        <v>5574</v>
      </c>
      <c r="C15367" s="45" t="s">
        <v>972</v>
      </c>
      <c r="D15367" s="23" t="s">
        <v>5734</v>
      </c>
      <c r="E15367" s="23" t="s">
        <v>4141</v>
      </c>
      <c r="F15367" s="40">
        <v>0.3</v>
      </c>
      <c r="G15367" s="25">
        <v>41004</v>
      </c>
      <c r="H15367" s="25">
        <v>12301</v>
      </c>
      <c r="I15367" s="25"/>
      <c r="J15367" s="58" t="e">
        <f>HYPERLINK("#"&amp;"Insumos"&amp;"!A"&amp;MATCH($B15367,#REF!,0),"Ins "&amp;$B15367)</f>
        <v>#REF!</v>
      </c>
      <c r="M15367" s="220"/>
    </row>
    <row r="15368" spans="1:13" x14ac:dyDescent="0.2">
      <c r="A15368" s="35" t="s">
        <v>3347</v>
      </c>
      <c r="B15368" s="1" t="s">
        <v>263</v>
      </c>
      <c r="C15368" s="45" t="s">
        <v>696</v>
      </c>
      <c r="D15368" s="23" t="s">
        <v>5534</v>
      </c>
      <c r="E15368" s="23" t="s">
        <v>4140</v>
      </c>
      <c r="F15368" s="40">
        <v>3.5999999999999999E-3</v>
      </c>
      <c r="G15368" s="25">
        <v>187426</v>
      </c>
      <c r="H15368" s="25">
        <v>675</v>
      </c>
      <c r="I15368" s="25"/>
      <c r="J15368" s="58" t="e">
        <f>HYPERLINK("#"&amp;"Insumos"&amp;"!A"&amp;MATCH($B15368,#REF!,0),"Ins "&amp;$B15368)</f>
        <v>#REF!</v>
      </c>
      <c r="M15368" s="220"/>
    </row>
    <row r="15369" spans="1:13" x14ac:dyDescent="0.2">
      <c r="A15369" s="35" t="s">
        <v>3347</v>
      </c>
      <c r="B15369" s="1" t="s">
        <v>5533</v>
      </c>
      <c r="C15369" s="45" t="s">
        <v>5892</v>
      </c>
      <c r="D15369" s="23" t="s">
        <v>977</v>
      </c>
      <c r="E15369" s="23" t="s">
        <v>4134</v>
      </c>
      <c r="F15369" s="40">
        <v>0.01</v>
      </c>
      <c r="G15369" s="25">
        <v>3623</v>
      </c>
      <c r="H15369" s="25">
        <v>36</v>
      </c>
      <c r="I15369" s="25"/>
      <c r="J15369" s="58" t="e">
        <f>HYPERLINK("#"&amp;"Insumos"&amp;"!A"&amp;MATCH($B15369,#REF!,0),"Ins "&amp;$B15369)</f>
        <v>#REF!</v>
      </c>
      <c r="M15369" s="220"/>
    </row>
    <row r="15370" spans="1:13" ht="25.5" x14ac:dyDescent="0.2">
      <c r="A15370" s="35" t="s">
        <v>3347</v>
      </c>
      <c r="B15370" s="1" t="s">
        <v>4572</v>
      </c>
      <c r="C15370" s="45" t="s">
        <v>1435</v>
      </c>
      <c r="D15370" s="23" t="s">
        <v>5751</v>
      </c>
      <c r="E15370" s="23" t="s">
        <v>4138</v>
      </c>
      <c r="F15370" s="40">
        <v>1.4E-2</v>
      </c>
      <c r="G15370" s="25">
        <v>157529</v>
      </c>
      <c r="H15370" s="25">
        <v>2205</v>
      </c>
      <c r="I15370" s="25"/>
      <c r="J15370" s="58" t="e">
        <f>HYPERLINK("#"&amp;"Insumos"&amp;"!A"&amp;MATCH($B15370,#REF!,0),"Ins "&amp;$B15370)</f>
        <v>#REF!</v>
      </c>
      <c r="M15370" s="220"/>
    </row>
    <row r="15371" spans="1:13" x14ac:dyDescent="0.2">
      <c r="A15371" s="35" t="s">
        <v>3347</v>
      </c>
      <c r="B15371" s="1" t="s">
        <v>4644</v>
      </c>
      <c r="C15371" s="45" t="s">
        <v>1464</v>
      </c>
      <c r="D15371" s="23" t="s">
        <v>5751</v>
      </c>
      <c r="E15371" s="23" t="s">
        <v>4134</v>
      </c>
      <c r="F15371" s="40">
        <v>1</v>
      </c>
      <c r="G15371" s="25">
        <v>18462</v>
      </c>
      <c r="H15371" s="25">
        <v>18462</v>
      </c>
      <c r="I15371" s="25"/>
      <c r="J15371" s="58" t="e">
        <f>HYPERLINK("#"&amp;"Insumos"&amp;"!A"&amp;MATCH($B15371,#REF!,0),"Ins "&amp;$B15371)</f>
        <v>#REF!</v>
      </c>
      <c r="M15371" s="220"/>
    </row>
    <row r="15372" spans="1:13" x14ac:dyDescent="0.2">
      <c r="A15372" s="35" t="s">
        <v>3347</v>
      </c>
      <c r="B15372" s="1" t="s">
        <v>5007</v>
      </c>
      <c r="C15372" s="45" t="s">
        <v>720</v>
      </c>
      <c r="D15372" s="23" t="s">
        <v>5751</v>
      </c>
      <c r="E15372" s="23" t="s">
        <v>4134</v>
      </c>
      <c r="F15372" s="40">
        <v>1.8</v>
      </c>
      <c r="G15372" s="25">
        <v>1897</v>
      </c>
      <c r="H15372" s="25">
        <v>3415</v>
      </c>
      <c r="I15372" s="25"/>
      <c r="J15372" s="58" t="e">
        <f>HYPERLINK("#"&amp;"Insumos"&amp;"!A"&amp;MATCH($B15372,#REF!,0),"Ins "&amp;$B15372)</f>
        <v>#REF!</v>
      </c>
      <c r="M15372" s="220"/>
    </row>
    <row r="15373" spans="1:13" ht="25.5" x14ac:dyDescent="0.2">
      <c r="A15373" s="36" t="s">
        <v>3339</v>
      </c>
      <c r="B15373" s="26" t="s">
        <v>6816</v>
      </c>
      <c r="C15373" s="79" t="s">
        <v>2053</v>
      </c>
      <c r="D15373" s="37" t="s">
        <v>5608</v>
      </c>
      <c r="E15373" s="37" t="s">
        <v>465</v>
      </c>
      <c r="F15373" s="41"/>
      <c r="G15373" s="27"/>
      <c r="H15373" s="27"/>
      <c r="I15373" s="27">
        <v>108820</v>
      </c>
      <c r="M15373" s="220">
        <f t="shared" si="240"/>
        <v>142511</v>
      </c>
    </row>
    <row r="15374" spans="1:13" x14ac:dyDescent="0.2">
      <c r="A15374" s="35" t="s">
        <v>3339</v>
      </c>
      <c r="B15374" s="1" t="s">
        <v>5578</v>
      </c>
      <c r="C15374" s="45" t="s">
        <v>1015</v>
      </c>
      <c r="D15374" s="23" t="s">
        <v>5734</v>
      </c>
      <c r="E15374" s="23" t="s">
        <v>4141</v>
      </c>
      <c r="F15374" s="40">
        <v>0.75</v>
      </c>
      <c r="G15374" s="25">
        <v>52425</v>
      </c>
      <c r="H15374" s="25">
        <v>39319</v>
      </c>
      <c r="I15374" s="25"/>
      <c r="J15374" s="58" t="e">
        <f>HYPERLINK("#"&amp;"Insumos"&amp;"!A"&amp;MATCH($B15374,#REF!,0),"Ins "&amp;$B15374)</f>
        <v>#REF!</v>
      </c>
      <c r="M15374" s="220"/>
    </row>
    <row r="15375" spans="1:13" x14ac:dyDescent="0.2">
      <c r="A15375" s="35" t="s">
        <v>3339</v>
      </c>
      <c r="B15375" s="1" t="s">
        <v>263</v>
      </c>
      <c r="C15375" s="45" t="s">
        <v>696</v>
      </c>
      <c r="D15375" s="23" t="s">
        <v>5534</v>
      </c>
      <c r="E15375" s="23" t="s">
        <v>4140</v>
      </c>
      <c r="F15375" s="40">
        <v>8.9999999999999993E-3</v>
      </c>
      <c r="G15375" s="25">
        <v>187426</v>
      </c>
      <c r="H15375" s="25">
        <v>1687</v>
      </c>
      <c r="I15375" s="25"/>
      <c r="J15375" s="58" t="e">
        <f>HYPERLINK("#"&amp;"Insumos"&amp;"!A"&amp;MATCH($B15375,#REF!,0),"Ins "&amp;$B15375)</f>
        <v>#REF!</v>
      </c>
      <c r="M15375" s="220"/>
    </row>
    <row r="15376" spans="1:13" x14ac:dyDescent="0.2">
      <c r="A15376" s="35" t="s">
        <v>3339</v>
      </c>
      <c r="B15376" s="1" t="s">
        <v>110</v>
      </c>
      <c r="C15376" s="45" t="s">
        <v>1188</v>
      </c>
      <c r="D15376" s="23" t="s">
        <v>5534</v>
      </c>
      <c r="E15376" s="23" t="s">
        <v>4141</v>
      </c>
      <c r="F15376" s="40">
        <v>0.04</v>
      </c>
      <c r="G15376" s="25">
        <v>42172</v>
      </c>
      <c r="H15376" s="25">
        <v>1687</v>
      </c>
      <c r="I15376" s="25"/>
      <c r="J15376" s="58" t="e">
        <f>HYPERLINK("#"&amp;"Insumos"&amp;"!A"&amp;MATCH($B15376,#REF!,0),"Ins "&amp;$B15376)</f>
        <v>#REF!</v>
      </c>
      <c r="M15376" s="220"/>
    </row>
    <row r="15377" spans="1:13" x14ac:dyDescent="0.2">
      <c r="A15377" s="35" t="s">
        <v>3339</v>
      </c>
      <c r="B15377" s="1" t="s">
        <v>107</v>
      </c>
      <c r="C15377" s="45" t="s">
        <v>1198</v>
      </c>
      <c r="D15377" s="23" t="s">
        <v>5534</v>
      </c>
      <c r="E15377" s="23" t="s">
        <v>4141</v>
      </c>
      <c r="F15377" s="40">
        <v>0.25</v>
      </c>
      <c r="G15377" s="25">
        <v>6518</v>
      </c>
      <c r="H15377" s="25">
        <v>1630</v>
      </c>
      <c r="I15377" s="25"/>
      <c r="J15377" s="58" t="e">
        <f>HYPERLINK("#"&amp;"Insumos"&amp;"!A"&amp;MATCH($B15377,#REF!,0),"Ins "&amp;$B15377)</f>
        <v>#REF!</v>
      </c>
      <c r="M15377" s="220"/>
    </row>
    <row r="15378" spans="1:13" x14ac:dyDescent="0.2">
      <c r="A15378" s="35" t="s">
        <v>3339</v>
      </c>
      <c r="B15378" s="1" t="s">
        <v>5533</v>
      </c>
      <c r="C15378" s="45" t="s">
        <v>5892</v>
      </c>
      <c r="D15378" s="23" t="s">
        <v>977</v>
      </c>
      <c r="E15378" s="23" t="s">
        <v>4134</v>
      </c>
      <c r="F15378" s="40">
        <v>0.2</v>
      </c>
      <c r="G15378" s="25">
        <v>3623</v>
      </c>
      <c r="H15378" s="25">
        <v>725</v>
      </c>
      <c r="I15378" s="25"/>
      <c r="J15378" s="58" t="e">
        <f>HYPERLINK("#"&amp;"Insumos"&amp;"!A"&amp;MATCH($B15378,#REF!,0),"Ins "&amp;$B15378)</f>
        <v>#REF!</v>
      </c>
      <c r="M15378" s="220"/>
    </row>
    <row r="15379" spans="1:13" x14ac:dyDescent="0.2">
      <c r="A15379" s="35" t="s">
        <v>3339</v>
      </c>
      <c r="B15379" s="1" t="s">
        <v>5007</v>
      </c>
      <c r="C15379" s="45" t="s">
        <v>720</v>
      </c>
      <c r="D15379" s="23" t="s">
        <v>5751</v>
      </c>
      <c r="E15379" s="23" t="s">
        <v>4134</v>
      </c>
      <c r="F15379" s="40">
        <v>1.01</v>
      </c>
      <c r="G15379" s="25">
        <v>1897</v>
      </c>
      <c r="H15379" s="25">
        <v>1916</v>
      </c>
      <c r="I15379" s="25"/>
      <c r="J15379" s="58" t="e">
        <f>HYPERLINK("#"&amp;"Insumos"&amp;"!A"&amp;MATCH($B15379,#REF!,0),"Ins "&amp;$B15379)</f>
        <v>#REF!</v>
      </c>
      <c r="M15379" s="220"/>
    </row>
    <row r="15380" spans="1:13" x14ac:dyDescent="0.2">
      <c r="A15380" s="35" t="s">
        <v>3339</v>
      </c>
      <c r="B15380" s="1" t="s">
        <v>5380</v>
      </c>
      <c r="C15380" s="45" t="s">
        <v>2054</v>
      </c>
      <c r="D15380" s="23" t="s">
        <v>5751</v>
      </c>
      <c r="E15380" s="23" t="s">
        <v>4134</v>
      </c>
      <c r="F15380" s="40">
        <v>30</v>
      </c>
      <c r="G15380" s="25">
        <v>1803</v>
      </c>
      <c r="H15380" s="25">
        <v>54090</v>
      </c>
      <c r="I15380" s="25"/>
      <c r="J15380" s="58" t="e">
        <f>HYPERLINK("#"&amp;"Insumos"&amp;"!A"&amp;MATCH($B15380,#REF!,0),"Ins "&amp;$B15380)</f>
        <v>#REF!</v>
      </c>
      <c r="M15380" s="220"/>
    </row>
    <row r="15381" spans="1:13" x14ac:dyDescent="0.2">
      <c r="A15381" s="35" t="s">
        <v>3339</v>
      </c>
      <c r="B15381" s="1" t="s">
        <v>1039</v>
      </c>
      <c r="C15381" s="45" t="s">
        <v>8772</v>
      </c>
      <c r="D15381" s="23" t="s">
        <v>5751</v>
      </c>
      <c r="E15381" s="23" t="s">
        <v>466</v>
      </c>
      <c r="F15381" s="40">
        <v>7.0000000000000007E-2</v>
      </c>
      <c r="G15381" s="25">
        <v>110940</v>
      </c>
      <c r="H15381" s="25">
        <v>7766</v>
      </c>
      <c r="I15381" s="25"/>
      <c r="J15381" s="58" t="e">
        <f>HYPERLINK("#"&amp;"Insumos"&amp;"!A"&amp;MATCH($B15381,#REF!,0),"Ins "&amp;$B15381)</f>
        <v>#REF!</v>
      </c>
      <c r="M15381" s="220"/>
    </row>
    <row r="15382" spans="1:13" x14ac:dyDescent="0.2">
      <c r="A15382" s="36" t="s">
        <v>3348</v>
      </c>
      <c r="B15382" s="26" t="s">
        <v>6816</v>
      </c>
      <c r="C15382" s="79" t="s">
        <v>5640</v>
      </c>
      <c r="D15382" s="37" t="s">
        <v>5608</v>
      </c>
      <c r="E15382" s="37" t="s">
        <v>464</v>
      </c>
      <c r="F15382" s="41"/>
      <c r="G15382" s="27"/>
      <c r="H15382" s="27"/>
      <c r="I15382" s="27">
        <v>11045</v>
      </c>
      <c r="M15382" s="220">
        <f t="shared" si="240"/>
        <v>14465</v>
      </c>
    </row>
    <row r="15383" spans="1:13" x14ac:dyDescent="0.2">
      <c r="A15383" s="35" t="s">
        <v>3348</v>
      </c>
      <c r="B15383" s="1" t="s">
        <v>5572</v>
      </c>
      <c r="C15383" s="45" t="s">
        <v>971</v>
      </c>
      <c r="D15383" s="23" t="s">
        <v>5734</v>
      </c>
      <c r="E15383" s="23" t="s">
        <v>4141</v>
      </c>
      <c r="F15383" s="40">
        <v>0.21</v>
      </c>
      <c r="G15383" s="25">
        <v>37863</v>
      </c>
      <c r="H15383" s="25">
        <v>7951</v>
      </c>
      <c r="I15383" s="25"/>
      <c r="J15383" s="58" t="e">
        <f>HYPERLINK("#"&amp;"Insumos"&amp;"!A"&amp;MATCH($B15383,#REF!,0),"Ins "&amp;$B15383)</f>
        <v>#REF!</v>
      </c>
      <c r="M15383" s="220"/>
    </row>
    <row r="15384" spans="1:13" x14ac:dyDescent="0.2">
      <c r="A15384" s="35" t="s">
        <v>3348</v>
      </c>
      <c r="B15384" s="1" t="s">
        <v>949</v>
      </c>
      <c r="C15384" s="45" t="s">
        <v>8842</v>
      </c>
      <c r="D15384" s="23" t="s">
        <v>5534</v>
      </c>
      <c r="E15384" s="23" t="s">
        <v>4140</v>
      </c>
      <c r="F15384" s="40">
        <v>0.02</v>
      </c>
      <c r="G15384" s="25">
        <v>74256</v>
      </c>
      <c r="H15384" s="25">
        <v>1485</v>
      </c>
      <c r="I15384" s="25"/>
      <c r="J15384" s="58" t="e">
        <f>HYPERLINK("#"&amp;"Insumos"&amp;"!A"&amp;MATCH($B15384,#REF!,0),"Ins "&amp;$B15384)</f>
        <v>#REF!</v>
      </c>
      <c r="M15384" s="220"/>
    </row>
    <row r="15385" spans="1:13" x14ac:dyDescent="0.2">
      <c r="A15385" s="35" t="s">
        <v>3348</v>
      </c>
      <c r="B15385" s="1" t="s">
        <v>5533</v>
      </c>
      <c r="C15385" s="45" t="s">
        <v>5892</v>
      </c>
      <c r="D15385" s="23" t="s">
        <v>977</v>
      </c>
      <c r="E15385" s="23" t="s">
        <v>4134</v>
      </c>
      <c r="F15385" s="40">
        <v>0.21</v>
      </c>
      <c r="G15385" s="25">
        <v>3623</v>
      </c>
      <c r="H15385" s="25">
        <v>761</v>
      </c>
      <c r="I15385" s="25"/>
      <c r="J15385" s="58" t="e">
        <f>HYPERLINK("#"&amp;"Insumos"&amp;"!A"&amp;MATCH($B15385,#REF!,0),"Ins "&amp;$B15385)</f>
        <v>#REF!</v>
      </c>
      <c r="M15385" s="220"/>
    </row>
    <row r="15386" spans="1:13" x14ac:dyDescent="0.2">
      <c r="A15386" s="35" t="s">
        <v>3348</v>
      </c>
      <c r="B15386" s="1" t="s">
        <v>5007</v>
      </c>
      <c r="C15386" s="45" t="s">
        <v>720</v>
      </c>
      <c r="D15386" s="23" t="s">
        <v>5751</v>
      </c>
      <c r="E15386" s="23" t="s">
        <v>4134</v>
      </c>
      <c r="F15386" s="40">
        <v>0.44700000000000001</v>
      </c>
      <c r="G15386" s="25">
        <v>1897</v>
      </c>
      <c r="H15386" s="25">
        <v>848</v>
      </c>
      <c r="I15386" s="25"/>
      <c r="J15386" s="58" t="e">
        <f>HYPERLINK("#"&amp;"Insumos"&amp;"!A"&amp;MATCH($B15386,#REF!,0),"Ins "&amp;$B15386)</f>
        <v>#REF!</v>
      </c>
      <c r="M15386" s="220"/>
    </row>
    <row r="15387" spans="1:13" x14ac:dyDescent="0.2">
      <c r="A15387" s="36" t="s">
        <v>3349</v>
      </c>
      <c r="B15387" s="26" t="s">
        <v>6816</v>
      </c>
      <c r="C15387" s="79" t="s">
        <v>2097</v>
      </c>
      <c r="D15387" s="37" t="s">
        <v>5608</v>
      </c>
      <c r="E15387" s="37" t="s">
        <v>4134</v>
      </c>
      <c r="F15387" s="41"/>
      <c r="G15387" s="27"/>
      <c r="H15387" s="27"/>
      <c r="I15387" s="27">
        <v>630074</v>
      </c>
      <c r="M15387" s="220">
        <f t="shared" si="240"/>
        <v>825145</v>
      </c>
    </row>
    <row r="15388" spans="1:13" x14ac:dyDescent="0.2">
      <c r="A15388" s="35" t="s">
        <v>3349</v>
      </c>
      <c r="B15388" s="1" t="s">
        <v>5589</v>
      </c>
      <c r="C15388" s="45" t="s">
        <v>5819</v>
      </c>
      <c r="D15388" s="23" t="s">
        <v>5585</v>
      </c>
      <c r="E15388" s="23" t="s">
        <v>466</v>
      </c>
      <c r="F15388" s="40">
        <v>0.02</v>
      </c>
      <c r="G15388" s="25">
        <v>597780</v>
      </c>
      <c r="H15388" s="25">
        <v>11956</v>
      </c>
      <c r="I15388" s="25"/>
      <c r="M15388" s="220"/>
    </row>
    <row r="15389" spans="1:13" x14ac:dyDescent="0.2">
      <c r="A15389" s="35" t="s">
        <v>3349</v>
      </c>
      <c r="B15389" s="1" t="s">
        <v>5578</v>
      </c>
      <c r="C15389" s="45" t="s">
        <v>1015</v>
      </c>
      <c r="D15389" s="23" t="s">
        <v>5734</v>
      </c>
      <c r="E15389" s="23" t="s">
        <v>4141</v>
      </c>
      <c r="F15389" s="40">
        <v>3</v>
      </c>
      <c r="G15389" s="25">
        <v>52425</v>
      </c>
      <c r="H15389" s="25">
        <v>157275</v>
      </c>
      <c r="I15389" s="25"/>
      <c r="J15389" s="58" t="e">
        <f>HYPERLINK("#"&amp;"Insumos"&amp;"!A"&amp;MATCH($B15389,#REF!,0),"Ins "&amp;$B15389)</f>
        <v>#REF!</v>
      </c>
      <c r="M15389" s="220"/>
    </row>
    <row r="15390" spans="1:13" x14ac:dyDescent="0.2">
      <c r="A15390" s="35" t="s">
        <v>3349</v>
      </c>
      <c r="B15390" s="1" t="s">
        <v>263</v>
      </c>
      <c r="C15390" s="45" t="s">
        <v>696</v>
      </c>
      <c r="D15390" s="23" t="s">
        <v>5534</v>
      </c>
      <c r="E15390" s="23" t="s">
        <v>4140</v>
      </c>
      <c r="F15390" s="40">
        <v>4.6199999999999998E-2</v>
      </c>
      <c r="G15390" s="25">
        <v>187426</v>
      </c>
      <c r="H15390" s="25">
        <v>8659</v>
      </c>
      <c r="I15390" s="25"/>
      <c r="J15390" s="58" t="e">
        <f>HYPERLINK("#"&amp;"Insumos"&amp;"!A"&amp;MATCH($B15390,#REF!,0),"Ins "&amp;$B15390)</f>
        <v>#REF!</v>
      </c>
      <c r="M15390" s="220"/>
    </row>
    <row r="15391" spans="1:13" x14ac:dyDescent="0.2">
      <c r="A15391" s="35" t="s">
        <v>3349</v>
      </c>
      <c r="B15391" s="1" t="s">
        <v>5533</v>
      </c>
      <c r="C15391" s="45" t="s">
        <v>5892</v>
      </c>
      <c r="D15391" s="23" t="s">
        <v>977</v>
      </c>
      <c r="E15391" s="23" t="s">
        <v>4134</v>
      </c>
      <c r="F15391" s="40">
        <v>4</v>
      </c>
      <c r="G15391" s="25">
        <v>3623</v>
      </c>
      <c r="H15391" s="25">
        <v>14492</v>
      </c>
      <c r="I15391" s="25"/>
      <c r="J15391" s="58" t="e">
        <f>HYPERLINK("#"&amp;"Insumos"&amp;"!A"&amp;MATCH($B15391,#REF!,0),"Ins "&amp;$B15391)</f>
        <v>#REF!</v>
      </c>
      <c r="M15391" s="220"/>
    </row>
    <row r="15392" spans="1:13" x14ac:dyDescent="0.2">
      <c r="A15392" s="35" t="s">
        <v>3349</v>
      </c>
      <c r="B15392" s="1" t="s">
        <v>5007</v>
      </c>
      <c r="C15392" s="45" t="s">
        <v>720</v>
      </c>
      <c r="D15392" s="23" t="s">
        <v>5751</v>
      </c>
      <c r="E15392" s="23" t="s">
        <v>4134</v>
      </c>
      <c r="F15392" s="40">
        <v>0.28999999999999998</v>
      </c>
      <c r="G15392" s="25">
        <v>1897</v>
      </c>
      <c r="H15392" s="25">
        <v>550</v>
      </c>
      <c r="I15392" s="25"/>
      <c r="J15392" s="58" t="e">
        <f>HYPERLINK("#"&amp;"Insumos"&amp;"!A"&amp;MATCH($B15392,#REF!,0),"Ins "&amp;$B15392)</f>
        <v>#REF!</v>
      </c>
      <c r="M15392" s="220"/>
    </row>
    <row r="15393" spans="1:13" x14ac:dyDescent="0.2">
      <c r="A15393" s="35" t="s">
        <v>3349</v>
      </c>
      <c r="B15393" s="1" t="s">
        <v>5355</v>
      </c>
      <c r="C15393" s="45" t="s">
        <v>2147</v>
      </c>
      <c r="D15393" s="23" t="s">
        <v>5751</v>
      </c>
      <c r="E15393" s="23" t="s">
        <v>4134</v>
      </c>
      <c r="F15393" s="40">
        <v>1</v>
      </c>
      <c r="G15393" s="25">
        <v>437142</v>
      </c>
      <c r="H15393" s="25">
        <v>437142</v>
      </c>
      <c r="I15393" s="25"/>
      <c r="J15393" s="58" t="e">
        <f>HYPERLINK("#"&amp;"Insumos"&amp;"!A"&amp;MATCH($B15393,#REF!,0),"Ins "&amp;$B15393)</f>
        <v>#REF!</v>
      </c>
      <c r="M15393" s="220"/>
    </row>
    <row r="15394" spans="1:13" ht="38.25" x14ac:dyDescent="0.2">
      <c r="A15394" s="36" t="s">
        <v>3350</v>
      </c>
      <c r="B15394" s="26" t="s">
        <v>6816</v>
      </c>
      <c r="C15394" s="79" t="s">
        <v>2156</v>
      </c>
      <c r="D15394" s="37" t="s">
        <v>5608</v>
      </c>
      <c r="E15394" s="37" t="s">
        <v>4134</v>
      </c>
      <c r="F15394" s="41"/>
      <c r="G15394" s="27"/>
      <c r="H15394" s="27"/>
      <c r="I15394" s="27">
        <v>310660</v>
      </c>
      <c r="M15394" s="220">
        <f t="shared" si="240"/>
        <v>406840</v>
      </c>
    </row>
    <row r="15395" spans="1:13" x14ac:dyDescent="0.2">
      <c r="A15395" s="35" t="s">
        <v>3350</v>
      </c>
      <c r="B15395" s="1" t="s">
        <v>5589</v>
      </c>
      <c r="C15395" s="45" t="s">
        <v>5819</v>
      </c>
      <c r="D15395" s="23" t="s">
        <v>5585</v>
      </c>
      <c r="E15395" s="23" t="s">
        <v>466</v>
      </c>
      <c r="F15395" s="40">
        <v>0.02</v>
      </c>
      <c r="G15395" s="25">
        <v>597780</v>
      </c>
      <c r="H15395" s="25">
        <v>11956</v>
      </c>
      <c r="I15395" s="25"/>
      <c r="M15395" s="220"/>
    </row>
    <row r="15396" spans="1:13" x14ac:dyDescent="0.2">
      <c r="A15396" s="35" t="s">
        <v>3350</v>
      </c>
      <c r="B15396" s="1" t="s">
        <v>5578</v>
      </c>
      <c r="C15396" s="45" t="s">
        <v>1015</v>
      </c>
      <c r="D15396" s="23" t="s">
        <v>5734</v>
      </c>
      <c r="E15396" s="23" t="s">
        <v>4141</v>
      </c>
      <c r="F15396" s="40">
        <v>3</v>
      </c>
      <c r="G15396" s="25">
        <v>52425</v>
      </c>
      <c r="H15396" s="25">
        <v>157275</v>
      </c>
      <c r="I15396" s="25"/>
      <c r="J15396" s="58" t="e">
        <f>HYPERLINK("#"&amp;"Insumos"&amp;"!A"&amp;MATCH($B15396,#REF!,0),"Ins "&amp;$B15396)</f>
        <v>#REF!</v>
      </c>
      <c r="M15396" s="220"/>
    </row>
    <row r="15397" spans="1:13" x14ac:dyDescent="0.2">
      <c r="A15397" s="35" t="s">
        <v>3350</v>
      </c>
      <c r="B15397" s="1" t="s">
        <v>263</v>
      </c>
      <c r="C15397" s="45" t="s">
        <v>696</v>
      </c>
      <c r="D15397" s="23" t="s">
        <v>5534</v>
      </c>
      <c r="E15397" s="23" t="s">
        <v>4140</v>
      </c>
      <c r="F15397" s="40">
        <v>1.4E-2</v>
      </c>
      <c r="G15397" s="25">
        <v>187426</v>
      </c>
      <c r="H15397" s="25">
        <v>2624</v>
      </c>
      <c r="I15397" s="25"/>
      <c r="J15397" s="58" t="e">
        <f>HYPERLINK("#"&amp;"Insumos"&amp;"!A"&amp;MATCH($B15397,#REF!,0),"Ins "&amp;$B15397)</f>
        <v>#REF!</v>
      </c>
      <c r="M15397" s="220"/>
    </row>
    <row r="15398" spans="1:13" x14ac:dyDescent="0.2">
      <c r="A15398" s="35" t="s">
        <v>3350</v>
      </c>
      <c r="B15398" s="1" t="s">
        <v>5533</v>
      </c>
      <c r="C15398" s="45" t="s">
        <v>5892</v>
      </c>
      <c r="D15398" s="23" t="s">
        <v>977</v>
      </c>
      <c r="E15398" s="23" t="s">
        <v>4134</v>
      </c>
      <c r="F15398" s="40">
        <v>4</v>
      </c>
      <c r="G15398" s="25">
        <v>3623</v>
      </c>
      <c r="H15398" s="25">
        <v>14492</v>
      </c>
      <c r="I15398" s="25"/>
      <c r="J15398" s="58" t="e">
        <f>HYPERLINK("#"&amp;"Insumos"&amp;"!A"&amp;MATCH($B15398,#REF!,0),"Ins "&amp;$B15398)</f>
        <v>#REF!</v>
      </c>
      <c r="M15398" s="220"/>
    </row>
    <row r="15399" spans="1:13" x14ac:dyDescent="0.2">
      <c r="A15399" s="35" t="s">
        <v>3350</v>
      </c>
      <c r="B15399" s="1" t="s">
        <v>5007</v>
      </c>
      <c r="C15399" s="45" t="s">
        <v>720</v>
      </c>
      <c r="D15399" s="23" t="s">
        <v>5751</v>
      </c>
      <c r="E15399" s="23" t="s">
        <v>4134</v>
      </c>
      <c r="F15399" s="40">
        <v>0.28999999999999998</v>
      </c>
      <c r="G15399" s="25">
        <v>1897</v>
      </c>
      <c r="H15399" s="25">
        <v>550</v>
      </c>
      <c r="I15399" s="25"/>
      <c r="J15399" s="58" t="e">
        <f>HYPERLINK("#"&amp;"Insumos"&amp;"!A"&amp;MATCH($B15399,#REF!,0),"Ins "&amp;$B15399)</f>
        <v>#REF!</v>
      </c>
      <c r="M15399" s="220"/>
    </row>
    <row r="15400" spans="1:13" x14ac:dyDescent="0.2">
      <c r="A15400" s="35" t="s">
        <v>3350</v>
      </c>
      <c r="B15400" s="1" t="s">
        <v>5384</v>
      </c>
      <c r="C15400" s="45" t="s">
        <v>2150</v>
      </c>
      <c r="D15400" s="23" t="s">
        <v>5751</v>
      </c>
      <c r="E15400" s="23" t="s">
        <v>4134</v>
      </c>
      <c r="F15400" s="40">
        <v>1</v>
      </c>
      <c r="G15400" s="25">
        <v>123763</v>
      </c>
      <c r="H15400" s="25">
        <v>123763</v>
      </c>
      <c r="I15400" s="25"/>
      <c r="J15400" s="58" t="e">
        <f>HYPERLINK("#"&amp;"Insumos"&amp;"!A"&amp;MATCH($B15400,#REF!,0),"Ins "&amp;$B15400)</f>
        <v>#REF!</v>
      </c>
      <c r="M15400" s="220"/>
    </row>
    <row r="15401" spans="1:13" x14ac:dyDescent="0.2">
      <c r="A15401" s="36" t="s">
        <v>3351</v>
      </c>
      <c r="B15401" s="26" t="s">
        <v>6816</v>
      </c>
      <c r="C15401" s="79" t="s">
        <v>2157</v>
      </c>
      <c r="D15401" s="37" t="s">
        <v>5608</v>
      </c>
      <c r="E15401" s="37" t="s">
        <v>464</v>
      </c>
      <c r="F15401" s="41"/>
      <c r="G15401" s="27"/>
      <c r="H15401" s="27"/>
      <c r="I15401" s="27">
        <v>641665</v>
      </c>
      <c r="M15401" s="220">
        <f t="shared" si="240"/>
        <v>840324</v>
      </c>
    </row>
    <row r="15402" spans="1:13" x14ac:dyDescent="0.2">
      <c r="A15402" s="35" t="s">
        <v>3351</v>
      </c>
      <c r="B15402" s="1" t="s">
        <v>5589</v>
      </c>
      <c r="C15402" s="45" t="s">
        <v>5819</v>
      </c>
      <c r="D15402" s="23" t="s">
        <v>5585</v>
      </c>
      <c r="E15402" s="23" t="s">
        <v>466</v>
      </c>
      <c r="F15402" s="40">
        <v>0.05</v>
      </c>
      <c r="G15402" s="25">
        <v>597780</v>
      </c>
      <c r="H15402" s="25">
        <v>29889</v>
      </c>
      <c r="I15402" s="25"/>
      <c r="M15402" s="220"/>
    </row>
    <row r="15403" spans="1:13" x14ac:dyDescent="0.2">
      <c r="A15403" s="35" t="s">
        <v>3351</v>
      </c>
      <c r="B15403" s="1" t="s">
        <v>76</v>
      </c>
      <c r="C15403" s="45" t="s">
        <v>1028</v>
      </c>
      <c r="D15403" s="23" t="s">
        <v>5734</v>
      </c>
      <c r="E15403" s="23" t="s">
        <v>4141</v>
      </c>
      <c r="F15403" s="40">
        <v>2.5</v>
      </c>
      <c r="G15403" s="25">
        <v>81549</v>
      </c>
      <c r="H15403" s="25">
        <v>203873</v>
      </c>
      <c r="I15403" s="25"/>
      <c r="J15403" s="58" t="e">
        <f>HYPERLINK("#"&amp;"Insumos"&amp;"!A"&amp;MATCH($B15403,#REF!,0),"Ins "&amp;$B15403)</f>
        <v>#REF!</v>
      </c>
      <c r="M15403" s="220"/>
    </row>
    <row r="15404" spans="1:13" x14ac:dyDescent="0.2">
      <c r="A15404" s="35" t="s">
        <v>3351</v>
      </c>
      <c r="B15404" s="1" t="s">
        <v>263</v>
      </c>
      <c r="C15404" s="45" t="s">
        <v>696</v>
      </c>
      <c r="D15404" s="23" t="s">
        <v>5534</v>
      </c>
      <c r="E15404" s="23" t="s">
        <v>4140</v>
      </c>
      <c r="F15404" s="40">
        <v>4.2900000000000001E-2</v>
      </c>
      <c r="G15404" s="25">
        <v>187426</v>
      </c>
      <c r="H15404" s="25">
        <v>8041</v>
      </c>
      <c r="I15404" s="25"/>
      <c r="J15404" s="58" t="e">
        <f>HYPERLINK("#"&amp;"Insumos"&amp;"!A"&amp;MATCH($B15404,#REF!,0),"Ins "&amp;$B15404)</f>
        <v>#REF!</v>
      </c>
      <c r="M15404" s="220"/>
    </row>
    <row r="15405" spans="1:13" x14ac:dyDescent="0.2">
      <c r="A15405" s="35" t="s">
        <v>3351</v>
      </c>
      <c r="B15405" s="1" t="s">
        <v>5533</v>
      </c>
      <c r="C15405" s="45" t="s">
        <v>5892</v>
      </c>
      <c r="D15405" s="23" t="s">
        <v>977</v>
      </c>
      <c r="E15405" s="23" t="s">
        <v>4134</v>
      </c>
      <c r="F15405" s="40">
        <v>0.35</v>
      </c>
      <c r="G15405" s="25">
        <v>3623</v>
      </c>
      <c r="H15405" s="25">
        <v>1268</v>
      </c>
      <c r="I15405" s="25"/>
      <c r="J15405" s="58" t="e">
        <f>HYPERLINK("#"&amp;"Insumos"&amp;"!A"&amp;MATCH($B15405,#REF!,0),"Ins "&amp;$B15405)</f>
        <v>#REF!</v>
      </c>
      <c r="M15405" s="220"/>
    </row>
    <row r="15406" spans="1:13" ht="25.5" x14ac:dyDescent="0.2">
      <c r="A15406" s="35" t="s">
        <v>3351</v>
      </c>
      <c r="B15406" s="1" t="s">
        <v>4559</v>
      </c>
      <c r="C15406" s="45" t="s">
        <v>9471</v>
      </c>
      <c r="D15406" s="23" t="s">
        <v>5751</v>
      </c>
      <c r="E15406" s="23" t="s">
        <v>4138</v>
      </c>
      <c r="F15406" s="40">
        <v>7.0000000000000007E-2</v>
      </c>
      <c r="G15406" s="25">
        <v>140296</v>
      </c>
      <c r="H15406" s="25">
        <v>9821</v>
      </c>
      <c r="I15406" s="25"/>
      <c r="J15406" s="58" t="e">
        <f>HYPERLINK("#"&amp;"Insumos"&amp;"!A"&amp;MATCH($B15406,#REF!,0),"Ins "&amp;$B15406)</f>
        <v>#REF!</v>
      </c>
      <c r="M15406" s="220"/>
    </row>
    <row r="15407" spans="1:13" ht="25.5" x14ac:dyDescent="0.2">
      <c r="A15407" s="35" t="s">
        <v>3351</v>
      </c>
      <c r="B15407" s="1" t="s">
        <v>4572</v>
      </c>
      <c r="C15407" s="45" t="s">
        <v>1435</v>
      </c>
      <c r="D15407" s="23" t="s">
        <v>5751</v>
      </c>
      <c r="E15407" s="23" t="s">
        <v>4138</v>
      </c>
      <c r="F15407" s="40">
        <v>7.0000000000000007E-2</v>
      </c>
      <c r="G15407" s="25">
        <v>157529</v>
      </c>
      <c r="H15407" s="25">
        <v>11027</v>
      </c>
      <c r="I15407" s="25"/>
      <c r="J15407" s="58" t="e">
        <f>HYPERLINK("#"&amp;"Insumos"&amp;"!A"&amp;MATCH($B15407,#REF!,0),"Ins "&amp;$B15407)</f>
        <v>#REF!</v>
      </c>
      <c r="M15407" s="220"/>
    </row>
    <row r="15408" spans="1:13" x14ac:dyDescent="0.2">
      <c r="A15408" s="35" t="s">
        <v>3351</v>
      </c>
      <c r="B15408" s="1" t="s">
        <v>4593</v>
      </c>
      <c r="C15408" s="45" t="s">
        <v>2145</v>
      </c>
      <c r="D15408" s="23" t="s">
        <v>5751</v>
      </c>
      <c r="E15408" s="23" t="s">
        <v>4138</v>
      </c>
      <c r="F15408" s="40">
        <v>0.05</v>
      </c>
      <c r="G15408" s="25">
        <v>225374</v>
      </c>
      <c r="H15408" s="25">
        <v>11269</v>
      </c>
      <c r="I15408" s="25"/>
      <c r="J15408" s="58" t="e">
        <f>HYPERLINK("#"&amp;"Insumos"&amp;"!A"&amp;MATCH($B15408,#REF!,0),"Ins "&amp;$B15408)</f>
        <v>#REF!</v>
      </c>
      <c r="M15408" s="220"/>
    </row>
    <row r="15409" spans="1:13" x14ac:dyDescent="0.2">
      <c r="A15409" s="35" t="s">
        <v>3351</v>
      </c>
      <c r="B15409" s="1" t="s">
        <v>5007</v>
      </c>
      <c r="C15409" s="45" t="s">
        <v>720</v>
      </c>
      <c r="D15409" s="23" t="s">
        <v>5751</v>
      </c>
      <c r="E15409" s="23" t="s">
        <v>4134</v>
      </c>
      <c r="F15409" s="40">
        <v>3.1</v>
      </c>
      <c r="G15409" s="25">
        <v>1897</v>
      </c>
      <c r="H15409" s="25">
        <v>5881</v>
      </c>
      <c r="I15409" s="25"/>
      <c r="J15409" s="58" t="e">
        <f>HYPERLINK("#"&amp;"Insumos"&amp;"!A"&amp;MATCH($B15409,#REF!,0),"Ins "&amp;$B15409)</f>
        <v>#REF!</v>
      </c>
      <c r="M15409" s="220"/>
    </row>
    <row r="15410" spans="1:13" x14ac:dyDescent="0.2">
      <c r="A15410" s="35" t="s">
        <v>3351</v>
      </c>
      <c r="B15410" s="1" t="s">
        <v>5356</v>
      </c>
      <c r="C15410" s="45" t="s">
        <v>2148</v>
      </c>
      <c r="D15410" s="23" t="s">
        <v>5751</v>
      </c>
      <c r="E15410" s="23" t="s">
        <v>464</v>
      </c>
      <c r="F15410" s="40">
        <v>1</v>
      </c>
      <c r="G15410" s="25">
        <v>360596</v>
      </c>
      <c r="H15410" s="25">
        <v>360596</v>
      </c>
      <c r="I15410" s="25"/>
      <c r="J15410" s="58" t="e">
        <f>HYPERLINK("#"&amp;"Insumos"&amp;"!A"&amp;MATCH($B15410,#REF!,0),"Ins "&amp;$B15410)</f>
        <v>#REF!</v>
      </c>
      <c r="M15410" s="220"/>
    </row>
    <row r="15411" spans="1:13" ht="38.25" x14ac:dyDescent="0.2">
      <c r="A15411" s="36" t="s">
        <v>3352</v>
      </c>
      <c r="B15411" s="26" t="s">
        <v>6816</v>
      </c>
      <c r="C15411" s="79" t="s">
        <v>2166</v>
      </c>
      <c r="D15411" s="37" t="s">
        <v>5608</v>
      </c>
      <c r="E15411" s="37" t="s">
        <v>464</v>
      </c>
      <c r="F15411" s="41"/>
      <c r="G15411" s="27"/>
      <c r="H15411" s="27"/>
      <c r="I15411" s="27">
        <v>272830</v>
      </c>
      <c r="M15411" s="220">
        <f t="shared" si="240"/>
        <v>357298</v>
      </c>
    </row>
    <row r="15412" spans="1:13" x14ac:dyDescent="0.2">
      <c r="A15412" s="35" t="s">
        <v>3352</v>
      </c>
      <c r="B15412" s="1" t="s">
        <v>5589</v>
      </c>
      <c r="C15412" s="45" t="s">
        <v>5819</v>
      </c>
      <c r="D15412" s="23" t="s">
        <v>5585</v>
      </c>
      <c r="E15412" s="23" t="s">
        <v>466</v>
      </c>
      <c r="F15412" s="40">
        <v>2.3E-2</v>
      </c>
      <c r="G15412" s="25">
        <v>597780</v>
      </c>
      <c r="H15412" s="25">
        <v>13749</v>
      </c>
      <c r="I15412" s="25"/>
      <c r="M15412" s="220"/>
    </row>
    <row r="15413" spans="1:13" x14ac:dyDescent="0.2">
      <c r="A15413" s="35" t="s">
        <v>3352</v>
      </c>
      <c r="B15413" s="1" t="s">
        <v>76</v>
      </c>
      <c r="C15413" s="45" t="s">
        <v>1028</v>
      </c>
      <c r="D15413" s="23" t="s">
        <v>5734</v>
      </c>
      <c r="E15413" s="23" t="s">
        <v>4141</v>
      </c>
      <c r="F15413" s="40">
        <v>2</v>
      </c>
      <c r="G15413" s="25">
        <v>81549</v>
      </c>
      <c r="H15413" s="25">
        <v>163098</v>
      </c>
      <c r="I15413" s="25"/>
      <c r="J15413" s="58" t="e">
        <f>HYPERLINK("#"&amp;"Insumos"&amp;"!A"&amp;MATCH($B15413,#REF!,0),"Ins "&amp;$B15413)</f>
        <v>#REF!</v>
      </c>
      <c r="M15413" s="220"/>
    </row>
    <row r="15414" spans="1:13" x14ac:dyDescent="0.2">
      <c r="A15414" s="35" t="s">
        <v>3352</v>
      </c>
      <c r="B15414" s="1" t="s">
        <v>263</v>
      </c>
      <c r="C15414" s="45" t="s">
        <v>696</v>
      </c>
      <c r="D15414" s="23" t="s">
        <v>5534</v>
      </c>
      <c r="E15414" s="23" t="s">
        <v>4140</v>
      </c>
      <c r="F15414" s="40">
        <v>5.7000000000000002E-3</v>
      </c>
      <c r="G15414" s="25">
        <v>187426</v>
      </c>
      <c r="H15414" s="25">
        <v>1068</v>
      </c>
      <c r="I15414" s="25"/>
      <c r="J15414" s="58" t="e">
        <f>HYPERLINK("#"&amp;"Insumos"&amp;"!A"&amp;MATCH($B15414,#REF!,0),"Ins "&amp;$B15414)</f>
        <v>#REF!</v>
      </c>
      <c r="M15414" s="220"/>
    </row>
    <row r="15415" spans="1:13" x14ac:dyDescent="0.2">
      <c r="A15415" s="35" t="s">
        <v>3352</v>
      </c>
      <c r="B15415" s="1" t="s">
        <v>5533</v>
      </c>
      <c r="C15415" s="45" t="s">
        <v>5892</v>
      </c>
      <c r="D15415" s="23" t="s">
        <v>977</v>
      </c>
      <c r="E15415" s="23" t="s">
        <v>4134</v>
      </c>
      <c r="F15415" s="40">
        <v>2</v>
      </c>
      <c r="G15415" s="25">
        <v>3623</v>
      </c>
      <c r="H15415" s="25">
        <v>7246</v>
      </c>
      <c r="I15415" s="25"/>
      <c r="J15415" s="58" t="e">
        <f>HYPERLINK("#"&amp;"Insumos"&amp;"!A"&amp;MATCH($B15415,#REF!,0),"Ins "&amp;$B15415)</f>
        <v>#REF!</v>
      </c>
      <c r="M15415" s="220"/>
    </row>
    <row r="15416" spans="1:13" x14ac:dyDescent="0.2">
      <c r="A15416" s="35" t="s">
        <v>3352</v>
      </c>
      <c r="B15416" s="1" t="s">
        <v>5007</v>
      </c>
      <c r="C15416" s="45" t="s">
        <v>720</v>
      </c>
      <c r="D15416" s="23" t="s">
        <v>5751</v>
      </c>
      <c r="E15416" s="23" t="s">
        <v>4134</v>
      </c>
      <c r="F15416" s="40">
        <v>2</v>
      </c>
      <c r="G15416" s="25">
        <v>1897</v>
      </c>
      <c r="H15416" s="25">
        <v>3794</v>
      </c>
      <c r="I15416" s="25"/>
      <c r="J15416" s="58" t="e">
        <f>HYPERLINK("#"&amp;"Insumos"&amp;"!A"&amp;MATCH($B15416,#REF!,0),"Ins "&amp;$B15416)</f>
        <v>#REF!</v>
      </c>
      <c r="M15416" s="220"/>
    </row>
    <row r="15417" spans="1:13" x14ac:dyDescent="0.2">
      <c r="A15417" s="35" t="s">
        <v>3352</v>
      </c>
      <c r="B15417" s="1" t="s">
        <v>5129</v>
      </c>
      <c r="C15417" s="45" t="s">
        <v>502</v>
      </c>
      <c r="D15417" s="23" t="s">
        <v>5751</v>
      </c>
      <c r="E15417" s="23" t="s">
        <v>465</v>
      </c>
      <c r="F15417" s="40">
        <v>2.5</v>
      </c>
      <c r="G15417" s="25">
        <v>21514</v>
      </c>
      <c r="H15417" s="25">
        <v>53785</v>
      </c>
      <c r="I15417" s="25"/>
      <c r="J15417" s="58" t="e">
        <f>HYPERLINK("#"&amp;"Insumos"&amp;"!A"&amp;MATCH($B15417,#REF!,0),"Ins "&amp;$B15417)</f>
        <v>#REF!</v>
      </c>
      <c r="M15417" s="220"/>
    </row>
    <row r="15418" spans="1:13" x14ac:dyDescent="0.2">
      <c r="A15418" s="35" t="s">
        <v>3352</v>
      </c>
      <c r="B15418" s="1" t="s">
        <v>5483</v>
      </c>
      <c r="C15418" s="45" t="s">
        <v>1064</v>
      </c>
      <c r="D15418" s="23" t="s">
        <v>5751</v>
      </c>
      <c r="E15418" s="23" t="s">
        <v>467</v>
      </c>
      <c r="F15418" s="40">
        <v>0.2</v>
      </c>
      <c r="G15418" s="25">
        <v>6176</v>
      </c>
      <c r="H15418" s="25">
        <v>1235</v>
      </c>
      <c r="I15418" s="25"/>
      <c r="J15418" s="58" t="e">
        <f>HYPERLINK("#"&amp;"Insumos"&amp;"!A"&amp;MATCH($B15418,#REF!,0),"Ins "&amp;$B15418)</f>
        <v>#REF!</v>
      </c>
      <c r="M15418" s="220"/>
    </row>
    <row r="15419" spans="1:13" x14ac:dyDescent="0.2">
      <c r="A15419" s="35" t="s">
        <v>3352</v>
      </c>
      <c r="B15419" s="1" t="s">
        <v>1038</v>
      </c>
      <c r="C15419" s="45" t="s">
        <v>2151</v>
      </c>
      <c r="D15419" s="23" t="s">
        <v>5751</v>
      </c>
      <c r="E15419" s="23" t="s">
        <v>4135</v>
      </c>
      <c r="F15419" s="40">
        <v>8.9999999999999993E-3</v>
      </c>
      <c r="G15419" s="25">
        <v>294112</v>
      </c>
      <c r="H15419" s="25">
        <v>2647</v>
      </c>
      <c r="I15419" s="25"/>
      <c r="J15419" s="58" t="e">
        <f>HYPERLINK("#"&amp;"Insumos"&amp;"!A"&amp;MATCH($B15419,#REF!,0),"Ins "&amp;$B15419)</f>
        <v>#REF!</v>
      </c>
      <c r="M15419" s="220"/>
    </row>
    <row r="15420" spans="1:13" x14ac:dyDescent="0.2">
      <c r="A15420" s="35" t="s">
        <v>3352</v>
      </c>
      <c r="B15420" s="1" t="s">
        <v>5153</v>
      </c>
      <c r="C15420" s="45" t="s">
        <v>1702</v>
      </c>
      <c r="D15420" s="23" t="s">
        <v>5751</v>
      </c>
      <c r="E15420" s="23" t="s">
        <v>287</v>
      </c>
      <c r="F15420" s="40">
        <v>0.52500000000000002</v>
      </c>
      <c r="G15420" s="25">
        <v>49920</v>
      </c>
      <c r="H15420" s="25">
        <v>26208</v>
      </c>
      <c r="I15420" s="25"/>
      <c r="J15420" s="58" t="e">
        <f>HYPERLINK("#"&amp;"Insumos"&amp;"!A"&amp;MATCH($B15420,#REF!,0),"Ins "&amp;$B15420)</f>
        <v>#REF!</v>
      </c>
      <c r="M15420" s="220"/>
    </row>
    <row r="15421" spans="1:13" ht="51" x14ac:dyDescent="0.2">
      <c r="A15421" s="36" t="s">
        <v>3353</v>
      </c>
      <c r="B15421" s="26" t="s">
        <v>6816</v>
      </c>
      <c r="C15421" s="79" t="s">
        <v>2167</v>
      </c>
      <c r="D15421" s="37" t="s">
        <v>5608</v>
      </c>
      <c r="E15421" s="37" t="s">
        <v>465</v>
      </c>
      <c r="F15421" s="41"/>
      <c r="G15421" s="27"/>
      <c r="H15421" s="27"/>
      <c r="I15421" s="27">
        <v>352548</v>
      </c>
      <c r="M15421" s="220">
        <f t="shared" si="240"/>
        <v>461697</v>
      </c>
    </row>
    <row r="15422" spans="1:13" x14ac:dyDescent="0.2">
      <c r="A15422" s="35" t="s">
        <v>3353</v>
      </c>
      <c r="B15422" s="1" t="s">
        <v>5604</v>
      </c>
      <c r="C15422" s="45" t="s">
        <v>540</v>
      </c>
      <c r="D15422" s="23" t="s">
        <v>5585</v>
      </c>
      <c r="E15422" s="23" t="s">
        <v>466</v>
      </c>
      <c r="F15422" s="40">
        <v>0.02</v>
      </c>
      <c r="G15422" s="25">
        <v>531559</v>
      </c>
      <c r="H15422" s="25">
        <v>10631</v>
      </c>
      <c r="I15422" s="25"/>
      <c r="M15422" s="220"/>
    </row>
    <row r="15423" spans="1:13" x14ac:dyDescent="0.2">
      <c r="A15423" s="35" t="s">
        <v>3353</v>
      </c>
      <c r="B15423" s="1" t="s">
        <v>5589</v>
      </c>
      <c r="C15423" s="45" t="s">
        <v>5819</v>
      </c>
      <c r="D15423" s="23" t="s">
        <v>5585</v>
      </c>
      <c r="E15423" s="23" t="s">
        <v>466</v>
      </c>
      <c r="F15423" s="40">
        <v>8.1000000000000003E-2</v>
      </c>
      <c r="G15423" s="25">
        <v>597780</v>
      </c>
      <c r="H15423" s="25">
        <v>48420</v>
      </c>
      <c r="I15423" s="25"/>
      <c r="M15423" s="220"/>
    </row>
    <row r="15424" spans="1:13" x14ac:dyDescent="0.2">
      <c r="A15424" s="35" t="s">
        <v>3353</v>
      </c>
      <c r="B15424" s="1" t="s">
        <v>76</v>
      </c>
      <c r="C15424" s="45" t="s">
        <v>1028</v>
      </c>
      <c r="D15424" s="23" t="s">
        <v>5734</v>
      </c>
      <c r="E15424" s="23" t="s">
        <v>4141</v>
      </c>
      <c r="F15424" s="40">
        <v>2</v>
      </c>
      <c r="G15424" s="25">
        <v>81549</v>
      </c>
      <c r="H15424" s="25">
        <v>163098</v>
      </c>
      <c r="I15424" s="25"/>
      <c r="J15424" s="58" t="e">
        <f>HYPERLINK("#"&amp;"Insumos"&amp;"!A"&amp;MATCH($B15424,#REF!,0),"Ins "&amp;$B15424)</f>
        <v>#REF!</v>
      </c>
      <c r="M15424" s="220"/>
    </row>
    <row r="15425" spans="1:13" x14ac:dyDescent="0.2">
      <c r="A15425" s="35" t="s">
        <v>3353</v>
      </c>
      <c r="B15425" s="1" t="s">
        <v>263</v>
      </c>
      <c r="C15425" s="45" t="s">
        <v>696</v>
      </c>
      <c r="D15425" s="23" t="s">
        <v>5534</v>
      </c>
      <c r="E15425" s="23" t="s">
        <v>4140</v>
      </c>
      <c r="F15425" s="40">
        <v>9.4999999999999998E-3</v>
      </c>
      <c r="G15425" s="25">
        <v>187426</v>
      </c>
      <c r="H15425" s="25">
        <v>1781</v>
      </c>
      <c r="I15425" s="25"/>
      <c r="J15425" s="58" t="e">
        <f>HYPERLINK("#"&amp;"Insumos"&amp;"!A"&amp;MATCH($B15425,#REF!,0),"Ins "&amp;$B15425)</f>
        <v>#REF!</v>
      </c>
      <c r="M15425" s="220"/>
    </row>
    <row r="15426" spans="1:13" x14ac:dyDescent="0.2">
      <c r="A15426" s="35" t="s">
        <v>3353</v>
      </c>
      <c r="B15426" s="1" t="s">
        <v>5533</v>
      </c>
      <c r="C15426" s="45" t="s">
        <v>5892</v>
      </c>
      <c r="D15426" s="23" t="s">
        <v>977</v>
      </c>
      <c r="E15426" s="23" t="s">
        <v>4134</v>
      </c>
      <c r="F15426" s="40">
        <v>2</v>
      </c>
      <c r="G15426" s="25">
        <v>3623</v>
      </c>
      <c r="H15426" s="25">
        <v>7246</v>
      </c>
      <c r="I15426" s="25"/>
      <c r="J15426" s="58" t="e">
        <f>HYPERLINK("#"&amp;"Insumos"&amp;"!A"&amp;MATCH($B15426,#REF!,0),"Ins "&amp;$B15426)</f>
        <v>#REF!</v>
      </c>
      <c r="M15426" s="220"/>
    </row>
    <row r="15427" spans="1:13" x14ac:dyDescent="0.2">
      <c r="A15427" s="35" t="s">
        <v>3353</v>
      </c>
      <c r="B15427" s="1" t="s">
        <v>5007</v>
      </c>
      <c r="C15427" s="45" t="s">
        <v>720</v>
      </c>
      <c r="D15427" s="23" t="s">
        <v>5751</v>
      </c>
      <c r="E15427" s="23" t="s">
        <v>4134</v>
      </c>
      <c r="F15427" s="40">
        <v>2</v>
      </c>
      <c r="G15427" s="25">
        <v>1897</v>
      </c>
      <c r="H15427" s="25">
        <v>3794</v>
      </c>
      <c r="I15427" s="25"/>
      <c r="J15427" s="58" t="e">
        <f>HYPERLINK("#"&amp;"Insumos"&amp;"!A"&amp;MATCH($B15427,#REF!,0),"Ins "&amp;$B15427)</f>
        <v>#REF!</v>
      </c>
      <c r="M15427" s="220"/>
    </row>
    <row r="15428" spans="1:13" x14ac:dyDescent="0.2">
      <c r="A15428" s="35" t="s">
        <v>3353</v>
      </c>
      <c r="B15428" s="1" t="s">
        <v>5129</v>
      </c>
      <c r="C15428" s="45" t="s">
        <v>502</v>
      </c>
      <c r="D15428" s="23" t="s">
        <v>5751</v>
      </c>
      <c r="E15428" s="23" t="s">
        <v>465</v>
      </c>
      <c r="F15428" s="40">
        <v>2.5</v>
      </c>
      <c r="G15428" s="25">
        <v>21514</v>
      </c>
      <c r="H15428" s="25">
        <v>53785</v>
      </c>
      <c r="I15428" s="25"/>
      <c r="J15428" s="58" t="e">
        <f>HYPERLINK("#"&amp;"Insumos"&amp;"!A"&amp;MATCH($B15428,#REF!,0),"Ins "&amp;$B15428)</f>
        <v>#REF!</v>
      </c>
      <c r="M15428" s="220"/>
    </row>
    <row r="15429" spans="1:13" x14ac:dyDescent="0.2">
      <c r="A15429" s="35" t="s">
        <v>3353</v>
      </c>
      <c r="B15429" s="1" t="s">
        <v>5483</v>
      </c>
      <c r="C15429" s="45" t="s">
        <v>1064</v>
      </c>
      <c r="D15429" s="23" t="s">
        <v>5751</v>
      </c>
      <c r="E15429" s="23" t="s">
        <v>467</v>
      </c>
      <c r="F15429" s="40">
        <v>0.2</v>
      </c>
      <c r="G15429" s="25">
        <v>6176</v>
      </c>
      <c r="H15429" s="25">
        <v>1235</v>
      </c>
      <c r="I15429" s="25"/>
      <c r="J15429" s="58" t="e">
        <f>HYPERLINK("#"&amp;"Insumos"&amp;"!A"&amp;MATCH($B15429,#REF!,0),"Ins "&amp;$B15429)</f>
        <v>#REF!</v>
      </c>
      <c r="M15429" s="220"/>
    </row>
    <row r="15430" spans="1:13" x14ac:dyDescent="0.2">
      <c r="A15430" s="35" t="s">
        <v>3353</v>
      </c>
      <c r="B15430" s="1" t="s">
        <v>1038</v>
      </c>
      <c r="C15430" s="45" t="s">
        <v>2151</v>
      </c>
      <c r="D15430" s="23" t="s">
        <v>5751</v>
      </c>
      <c r="E15430" s="23" t="s">
        <v>4135</v>
      </c>
      <c r="F15430" s="40">
        <v>8.9999999999999993E-3</v>
      </c>
      <c r="G15430" s="25">
        <v>294112</v>
      </c>
      <c r="H15430" s="25">
        <v>2647</v>
      </c>
      <c r="I15430" s="25"/>
      <c r="J15430" s="58" t="e">
        <f>HYPERLINK("#"&amp;"Insumos"&amp;"!A"&amp;MATCH($B15430,#REF!,0),"Ins "&amp;$B15430)</f>
        <v>#REF!</v>
      </c>
      <c r="M15430" s="220"/>
    </row>
    <row r="15431" spans="1:13" x14ac:dyDescent="0.2">
      <c r="A15431" s="35" t="s">
        <v>3353</v>
      </c>
      <c r="B15431" s="1" t="s">
        <v>1043</v>
      </c>
      <c r="C15431" s="45" t="s">
        <v>70</v>
      </c>
      <c r="D15431" s="23" t="s">
        <v>5751</v>
      </c>
      <c r="E15431" s="23" t="s">
        <v>466</v>
      </c>
      <c r="F15431" s="40">
        <v>3.5999999999999997E-2</v>
      </c>
      <c r="G15431" s="25">
        <v>98800</v>
      </c>
      <c r="H15431" s="25">
        <v>3557</v>
      </c>
      <c r="I15431" s="25"/>
      <c r="J15431" s="58" t="e">
        <f>HYPERLINK("#"&amp;"Insumos"&amp;"!A"&amp;MATCH($B15431,#REF!,0),"Ins "&amp;$B15431)</f>
        <v>#REF!</v>
      </c>
      <c r="M15431" s="220"/>
    </row>
    <row r="15432" spans="1:13" x14ac:dyDescent="0.2">
      <c r="A15432" s="35" t="s">
        <v>3353</v>
      </c>
      <c r="B15432" s="1" t="s">
        <v>5153</v>
      </c>
      <c r="C15432" s="45" t="s">
        <v>1702</v>
      </c>
      <c r="D15432" s="23" t="s">
        <v>5751</v>
      </c>
      <c r="E15432" s="23" t="s">
        <v>287</v>
      </c>
      <c r="F15432" s="40">
        <v>0.52500000000000002</v>
      </c>
      <c r="G15432" s="25">
        <v>49920</v>
      </c>
      <c r="H15432" s="25">
        <v>26208</v>
      </c>
      <c r="I15432" s="25"/>
      <c r="J15432" s="58" t="e">
        <f>HYPERLINK("#"&amp;"Insumos"&amp;"!A"&amp;MATCH($B15432,#REF!,0),"Ins "&amp;$B15432)</f>
        <v>#REF!</v>
      </c>
      <c r="M15432" s="220"/>
    </row>
    <row r="15433" spans="1:13" x14ac:dyDescent="0.2">
      <c r="A15433" s="35" t="s">
        <v>3353</v>
      </c>
      <c r="B15433" s="1" t="s">
        <v>5257</v>
      </c>
      <c r="C15433" s="45" t="s">
        <v>2152</v>
      </c>
      <c r="D15433" s="23" t="s">
        <v>5751</v>
      </c>
      <c r="E15433" s="23" t="s">
        <v>4134</v>
      </c>
      <c r="F15433" s="40">
        <v>0.02</v>
      </c>
      <c r="G15433" s="25">
        <v>98821</v>
      </c>
      <c r="H15433" s="25">
        <v>1976</v>
      </c>
      <c r="I15433" s="25"/>
      <c r="J15433" s="58" t="e">
        <f>HYPERLINK("#"&amp;"Insumos"&amp;"!A"&amp;MATCH($B15433,#REF!,0),"Ins "&amp;$B15433)</f>
        <v>#REF!</v>
      </c>
      <c r="M15433" s="220"/>
    </row>
    <row r="15434" spans="1:13" x14ac:dyDescent="0.2">
      <c r="A15434" s="35" t="s">
        <v>3353</v>
      </c>
      <c r="B15434" s="1" t="s">
        <v>4499</v>
      </c>
      <c r="C15434" s="45" t="s">
        <v>1392</v>
      </c>
      <c r="D15434" s="23" t="s">
        <v>5751</v>
      </c>
      <c r="E15434" s="23" t="s">
        <v>4134</v>
      </c>
      <c r="F15434" s="40">
        <v>5</v>
      </c>
      <c r="G15434" s="25">
        <v>5634</v>
      </c>
      <c r="H15434" s="25">
        <v>28170</v>
      </c>
      <c r="I15434" s="25"/>
      <c r="J15434" s="58" t="e">
        <f>HYPERLINK("#"&amp;"Insumos"&amp;"!A"&amp;MATCH($B15434,#REF!,0),"Ins "&amp;$B15434)</f>
        <v>#REF!</v>
      </c>
      <c r="M15434" s="220"/>
    </row>
    <row r="15435" spans="1:13" ht="51" x14ac:dyDescent="0.2">
      <c r="A15435" s="36" t="s">
        <v>3354</v>
      </c>
      <c r="B15435" s="26" t="s">
        <v>6816</v>
      </c>
      <c r="C15435" s="79" t="s">
        <v>6749</v>
      </c>
      <c r="D15435" s="37" t="s">
        <v>5608</v>
      </c>
      <c r="E15435" s="37" t="s">
        <v>464</v>
      </c>
      <c r="F15435" s="41"/>
      <c r="G15435" s="27"/>
      <c r="H15435" s="27"/>
      <c r="I15435" s="27">
        <v>471163</v>
      </c>
      <c r="M15435" s="220">
        <f t="shared" ref="M15435:M15485" si="241">ROUND(I15435*(1+$L$2),0)</f>
        <v>617035</v>
      </c>
    </row>
    <row r="15436" spans="1:13" x14ac:dyDescent="0.2">
      <c r="A15436" s="35" t="s">
        <v>3354</v>
      </c>
      <c r="B15436" s="1" t="s">
        <v>5604</v>
      </c>
      <c r="C15436" s="45" t="s">
        <v>540</v>
      </c>
      <c r="D15436" s="23" t="s">
        <v>5585</v>
      </c>
      <c r="E15436" s="23" t="s">
        <v>466</v>
      </c>
      <c r="F15436" s="40">
        <v>0.02</v>
      </c>
      <c r="G15436" s="25">
        <v>531559</v>
      </c>
      <c r="H15436" s="25">
        <v>10631</v>
      </c>
      <c r="I15436" s="25"/>
      <c r="M15436" s="220"/>
    </row>
    <row r="15437" spans="1:13" x14ac:dyDescent="0.2">
      <c r="A15437" s="35" t="s">
        <v>3354</v>
      </c>
      <c r="B15437" s="1" t="s">
        <v>5589</v>
      </c>
      <c r="C15437" s="45" t="s">
        <v>5819</v>
      </c>
      <c r="D15437" s="23" t="s">
        <v>5585</v>
      </c>
      <c r="E15437" s="23" t="s">
        <v>466</v>
      </c>
      <c r="F15437" s="40">
        <v>0.03</v>
      </c>
      <c r="G15437" s="25">
        <v>597780</v>
      </c>
      <c r="H15437" s="25">
        <v>17933</v>
      </c>
      <c r="I15437" s="25"/>
      <c r="M15437" s="220"/>
    </row>
    <row r="15438" spans="1:13" x14ac:dyDescent="0.2">
      <c r="A15438" s="35" t="s">
        <v>3354</v>
      </c>
      <c r="B15438" s="1" t="s">
        <v>76</v>
      </c>
      <c r="C15438" s="45" t="s">
        <v>1028</v>
      </c>
      <c r="D15438" s="23" t="s">
        <v>5734</v>
      </c>
      <c r="E15438" s="23" t="s">
        <v>4141</v>
      </c>
      <c r="F15438" s="40">
        <v>4</v>
      </c>
      <c r="G15438" s="25">
        <v>81549</v>
      </c>
      <c r="H15438" s="25">
        <v>326196</v>
      </c>
      <c r="I15438" s="25"/>
      <c r="J15438" s="58" t="e">
        <f>HYPERLINK("#"&amp;"Insumos"&amp;"!A"&amp;MATCH($B15438,#REF!,0),"Ins "&amp;$B15438)</f>
        <v>#REF!</v>
      </c>
      <c r="M15438" s="220"/>
    </row>
    <row r="15439" spans="1:13" x14ac:dyDescent="0.2">
      <c r="A15439" s="35" t="s">
        <v>3354</v>
      </c>
      <c r="B15439" s="1" t="s">
        <v>263</v>
      </c>
      <c r="C15439" s="45" t="s">
        <v>696</v>
      </c>
      <c r="D15439" s="23" t="s">
        <v>5534</v>
      </c>
      <c r="E15439" s="23" t="s">
        <v>4140</v>
      </c>
      <c r="F15439" s="40">
        <v>1.78E-2</v>
      </c>
      <c r="G15439" s="25">
        <v>187426</v>
      </c>
      <c r="H15439" s="25">
        <v>3336</v>
      </c>
      <c r="I15439" s="25"/>
      <c r="J15439" s="58" t="e">
        <f>HYPERLINK("#"&amp;"Insumos"&amp;"!A"&amp;MATCH($B15439,#REF!,0),"Ins "&amp;$B15439)</f>
        <v>#REF!</v>
      </c>
      <c r="M15439" s="220"/>
    </row>
    <row r="15440" spans="1:13" x14ac:dyDescent="0.2">
      <c r="A15440" s="35" t="s">
        <v>3354</v>
      </c>
      <c r="B15440" s="1" t="s">
        <v>5533</v>
      </c>
      <c r="C15440" s="45" t="s">
        <v>5892</v>
      </c>
      <c r="D15440" s="23" t="s">
        <v>977</v>
      </c>
      <c r="E15440" s="23" t="s">
        <v>4134</v>
      </c>
      <c r="F15440" s="40">
        <v>2</v>
      </c>
      <c r="G15440" s="25">
        <v>3623</v>
      </c>
      <c r="H15440" s="25">
        <v>7246</v>
      </c>
      <c r="I15440" s="25"/>
      <c r="J15440" s="58" t="e">
        <f>HYPERLINK("#"&amp;"Insumos"&amp;"!A"&amp;MATCH($B15440,#REF!,0),"Ins "&amp;$B15440)</f>
        <v>#REF!</v>
      </c>
      <c r="M15440" s="220"/>
    </row>
    <row r="15441" spans="1:13" x14ac:dyDescent="0.2">
      <c r="A15441" s="35" t="s">
        <v>3354</v>
      </c>
      <c r="B15441" s="1" t="s">
        <v>5007</v>
      </c>
      <c r="C15441" s="45" t="s">
        <v>720</v>
      </c>
      <c r="D15441" s="23" t="s">
        <v>5751</v>
      </c>
      <c r="E15441" s="23" t="s">
        <v>4134</v>
      </c>
      <c r="F15441" s="40">
        <v>2</v>
      </c>
      <c r="G15441" s="25">
        <v>1897</v>
      </c>
      <c r="H15441" s="25">
        <v>3794</v>
      </c>
      <c r="I15441" s="25"/>
      <c r="J15441" s="58" t="e">
        <f>HYPERLINK("#"&amp;"Insumos"&amp;"!A"&amp;MATCH($B15441,#REF!,0),"Ins "&amp;$B15441)</f>
        <v>#REF!</v>
      </c>
      <c r="M15441" s="220"/>
    </row>
    <row r="15442" spans="1:13" x14ac:dyDescent="0.2">
      <c r="A15442" s="35" t="s">
        <v>3354</v>
      </c>
      <c r="B15442" s="1" t="s">
        <v>5129</v>
      </c>
      <c r="C15442" s="45" t="s">
        <v>502</v>
      </c>
      <c r="D15442" s="23" t="s">
        <v>5751</v>
      </c>
      <c r="E15442" s="23" t="s">
        <v>465</v>
      </c>
      <c r="F15442" s="40">
        <v>1.5</v>
      </c>
      <c r="G15442" s="25">
        <v>21514</v>
      </c>
      <c r="H15442" s="25">
        <v>32271</v>
      </c>
      <c r="I15442" s="25"/>
      <c r="J15442" s="58" t="e">
        <f>HYPERLINK("#"&amp;"Insumos"&amp;"!A"&amp;MATCH($B15442,#REF!,0),"Ins "&amp;$B15442)</f>
        <v>#REF!</v>
      </c>
      <c r="M15442" s="220"/>
    </row>
    <row r="15443" spans="1:13" x14ac:dyDescent="0.2">
      <c r="A15443" s="35" t="s">
        <v>3354</v>
      </c>
      <c r="B15443" s="1" t="s">
        <v>5482</v>
      </c>
      <c r="C15443" s="45" t="s">
        <v>67</v>
      </c>
      <c r="D15443" s="23" t="s">
        <v>5751</v>
      </c>
      <c r="E15443" s="23" t="s">
        <v>467</v>
      </c>
      <c r="F15443" s="40">
        <v>4</v>
      </c>
      <c r="G15443" s="25">
        <v>4423</v>
      </c>
      <c r="H15443" s="25">
        <v>17692</v>
      </c>
      <c r="I15443" s="25"/>
      <c r="J15443" s="58" t="e">
        <f>HYPERLINK("#"&amp;"Insumos"&amp;"!A"&amp;MATCH($B15443,#REF!,0),"Ins "&amp;$B15443)</f>
        <v>#REF!</v>
      </c>
      <c r="M15443" s="220"/>
    </row>
    <row r="15444" spans="1:13" x14ac:dyDescent="0.2">
      <c r="A15444" s="35" t="s">
        <v>3354</v>
      </c>
      <c r="B15444" s="1" t="s">
        <v>5483</v>
      </c>
      <c r="C15444" s="45" t="s">
        <v>1064</v>
      </c>
      <c r="D15444" s="23" t="s">
        <v>5751</v>
      </c>
      <c r="E15444" s="23" t="s">
        <v>467</v>
      </c>
      <c r="F15444" s="40">
        <v>0.2</v>
      </c>
      <c r="G15444" s="25">
        <v>6176</v>
      </c>
      <c r="H15444" s="25">
        <v>1235</v>
      </c>
      <c r="I15444" s="25"/>
      <c r="J15444" s="58" t="e">
        <f>HYPERLINK("#"&amp;"Insumos"&amp;"!A"&amp;MATCH($B15444,#REF!,0),"Ins "&amp;$B15444)</f>
        <v>#REF!</v>
      </c>
      <c r="M15444" s="220"/>
    </row>
    <row r="15445" spans="1:13" x14ac:dyDescent="0.2">
      <c r="A15445" s="35" t="s">
        <v>3354</v>
      </c>
      <c r="B15445" s="1" t="s">
        <v>1038</v>
      </c>
      <c r="C15445" s="45" t="s">
        <v>2151</v>
      </c>
      <c r="D15445" s="23" t="s">
        <v>5751</v>
      </c>
      <c r="E15445" s="23" t="s">
        <v>4135</v>
      </c>
      <c r="F15445" s="40">
        <v>8.9999999999999993E-3</v>
      </c>
      <c r="G15445" s="25">
        <v>294112</v>
      </c>
      <c r="H15445" s="25">
        <v>2647</v>
      </c>
      <c r="I15445" s="25"/>
      <c r="J15445" s="58" t="e">
        <f>HYPERLINK("#"&amp;"Insumos"&amp;"!A"&amp;MATCH($B15445,#REF!,0),"Ins "&amp;$B15445)</f>
        <v>#REF!</v>
      </c>
      <c r="M15445" s="220"/>
    </row>
    <row r="15446" spans="1:13" x14ac:dyDescent="0.2">
      <c r="A15446" s="35" t="s">
        <v>3354</v>
      </c>
      <c r="B15446" s="1" t="s">
        <v>4498</v>
      </c>
      <c r="C15446" s="45" t="s">
        <v>11998</v>
      </c>
      <c r="D15446" s="23" t="s">
        <v>5751</v>
      </c>
      <c r="E15446" s="23" t="s">
        <v>287</v>
      </c>
      <c r="F15446" s="40">
        <v>3</v>
      </c>
      <c r="G15446" s="25">
        <v>15694</v>
      </c>
      <c r="H15446" s="25">
        <v>47082</v>
      </c>
      <c r="I15446" s="25"/>
      <c r="J15446" s="58" t="e">
        <f>HYPERLINK("#"&amp;"Insumos"&amp;"!A"&amp;MATCH($B15446,#REF!,0),"Ins "&amp;$B15446)</f>
        <v>#REF!</v>
      </c>
      <c r="M15446" s="220"/>
    </row>
    <row r="15447" spans="1:13" ht="25.5" x14ac:dyDescent="0.2">
      <c r="A15447" s="35" t="s">
        <v>3354</v>
      </c>
      <c r="B15447" s="1" t="s">
        <v>4507</v>
      </c>
      <c r="C15447" s="45" t="s">
        <v>1398</v>
      </c>
      <c r="D15447" s="23" t="s">
        <v>5751</v>
      </c>
      <c r="E15447" s="23" t="s">
        <v>4134</v>
      </c>
      <c r="F15447" s="40">
        <v>0.5</v>
      </c>
      <c r="G15447" s="25">
        <v>2199</v>
      </c>
      <c r="H15447" s="25">
        <v>1100</v>
      </c>
      <c r="I15447" s="25"/>
      <c r="J15447" s="58" t="e">
        <f>HYPERLINK("#"&amp;"Insumos"&amp;"!A"&amp;MATCH($B15447,#REF!,0),"Ins "&amp;$B15447)</f>
        <v>#REF!</v>
      </c>
      <c r="M15447" s="220"/>
    </row>
    <row r="15448" spans="1:13" ht="51" x14ac:dyDescent="0.2">
      <c r="A15448" s="36" t="s">
        <v>3355</v>
      </c>
      <c r="B15448" s="26" t="s">
        <v>6816</v>
      </c>
      <c r="C15448" s="79" t="s">
        <v>2172</v>
      </c>
      <c r="D15448" s="37" t="s">
        <v>5608</v>
      </c>
      <c r="E15448" s="37" t="s">
        <v>465</v>
      </c>
      <c r="F15448" s="41"/>
      <c r="G15448" s="27"/>
      <c r="H15448" s="27"/>
      <c r="I15448" s="27">
        <v>489835</v>
      </c>
      <c r="M15448" s="220">
        <f t="shared" si="241"/>
        <v>641488</v>
      </c>
    </row>
    <row r="15449" spans="1:13" x14ac:dyDescent="0.2">
      <c r="A15449" s="35" t="s">
        <v>3355</v>
      </c>
      <c r="B15449" s="1" t="s">
        <v>5604</v>
      </c>
      <c r="C15449" s="45" t="s">
        <v>540</v>
      </c>
      <c r="D15449" s="23" t="s">
        <v>5585</v>
      </c>
      <c r="E15449" s="23" t="s">
        <v>466</v>
      </c>
      <c r="F15449" s="40">
        <v>0.02</v>
      </c>
      <c r="G15449" s="25">
        <v>531559</v>
      </c>
      <c r="H15449" s="25">
        <v>10631</v>
      </c>
      <c r="I15449" s="25"/>
      <c r="M15449" s="220"/>
    </row>
    <row r="15450" spans="1:13" x14ac:dyDescent="0.2">
      <c r="A15450" s="35" t="s">
        <v>3355</v>
      </c>
      <c r="B15450" s="1" t="s">
        <v>5589</v>
      </c>
      <c r="C15450" s="45" t="s">
        <v>5819</v>
      </c>
      <c r="D15450" s="23" t="s">
        <v>5585</v>
      </c>
      <c r="E15450" s="23" t="s">
        <v>466</v>
      </c>
      <c r="F15450" s="40">
        <v>2.4E-2</v>
      </c>
      <c r="G15450" s="25">
        <v>597780</v>
      </c>
      <c r="H15450" s="25">
        <v>14347</v>
      </c>
      <c r="I15450" s="25"/>
      <c r="M15450" s="220"/>
    </row>
    <row r="15451" spans="1:13" x14ac:dyDescent="0.2">
      <c r="A15451" s="35" t="s">
        <v>3355</v>
      </c>
      <c r="B15451" s="1" t="s">
        <v>76</v>
      </c>
      <c r="C15451" s="45" t="s">
        <v>1028</v>
      </c>
      <c r="D15451" s="23" t="s">
        <v>5734</v>
      </c>
      <c r="E15451" s="23" t="s">
        <v>4141</v>
      </c>
      <c r="F15451" s="40">
        <v>4</v>
      </c>
      <c r="G15451" s="25">
        <v>81549</v>
      </c>
      <c r="H15451" s="25">
        <v>326196</v>
      </c>
      <c r="I15451" s="25"/>
      <c r="J15451" s="58" t="e">
        <f>HYPERLINK("#"&amp;"Insumos"&amp;"!A"&amp;MATCH($B15451,#REF!,0),"Ins "&amp;$B15451)</f>
        <v>#REF!</v>
      </c>
      <c r="M15451" s="220"/>
    </row>
    <row r="15452" spans="1:13" x14ac:dyDescent="0.2">
      <c r="A15452" s="35" t="s">
        <v>3355</v>
      </c>
      <c r="B15452" s="1" t="s">
        <v>263</v>
      </c>
      <c r="C15452" s="45" t="s">
        <v>696</v>
      </c>
      <c r="D15452" s="23" t="s">
        <v>5534</v>
      </c>
      <c r="E15452" s="23" t="s">
        <v>4140</v>
      </c>
      <c r="F15452" s="40">
        <v>1.78E-2</v>
      </c>
      <c r="G15452" s="25">
        <v>187426</v>
      </c>
      <c r="H15452" s="25">
        <v>3336</v>
      </c>
      <c r="I15452" s="25"/>
      <c r="J15452" s="58" t="e">
        <f>HYPERLINK("#"&amp;"Insumos"&amp;"!A"&amp;MATCH($B15452,#REF!,0),"Ins "&amp;$B15452)</f>
        <v>#REF!</v>
      </c>
      <c r="M15452" s="220"/>
    </row>
    <row r="15453" spans="1:13" x14ac:dyDescent="0.2">
      <c r="A15453" s="35" t="s">
        <v>3355</v>
      </c>
      <c r="B15453" s="1" t="s">
        <v>90</v>
      </c>
      <c r="C15453" s="45" t="s">
        <v>723</v>
      </c>
      <c r="D15453" s="23" t="s">
        <v>5534</v>
      </c>
      <c r="E15453" s="23" t="s">
        <v>4140</v>
      </c>
      <c r="F15453" s="40">
        <v>1.4999999999999999E-2</v>
      </c>
      <c r="G15453" s="25">
        <v>47771</v>
      </c>
      <c r="H15453" s="25">
        <v>717</v>
      </c>
      <c r="I15453" s="25"/>
      <c r="J15453" s="58" t="e">
        <f>HYPERLINK("#"&amp;"Insumos"&amp;"!A"&amp;MATCH($B15453,#REF!,0),"Ins "&amp;$B15453)</f>
        <v>#REF!</v>
      </c>
      <c r="M15453" s="220"/>
    </row>
    <row r="15454" spans="1:13" x14ac:dyDescent="0.2">
      <c r="A15454" s="35" t="s">
        <v>3355</v>
      </c>
      <c r="B15454" s="1" t="s">
        <v>254</v>
      </c>
      <c r="C15454" s="45" t="s">
        <v>751</v>
      </c>
      <c r="D15454" s="23" t="s">
        <v>5534</v>
      </c>
      <c r="E15454" s="23" t="s">
        <v>4141</v>
      </c>
      <c r="F15454" s="40">
        <v>0.4</v>
      </c>
      <c r="G15454" s="25">
        <v>46854</v>
      </c>
      <c r="H15454" s="25">
        <v>18742</v>
      </c>
      <c r="I15454" s="25"/>
      <c r="J15454" s="58" t="e">
        <f>HYPERLINK("#"&amp;"Insumos"&amp;"!A"&amp;MATCH($B15454,#REF!,0),"Ins "&amp;$B15454)</f>
        <v>#REF!</v>
      </c>
      <c r="M15454" s="220"/>
    </row>
    <row r="15455" spans="1:13" x14ac:dyDescent="0.2">
      <c r="A15455" s="35" t="s">
        <v>3355</v>
      </c>
      <c r="B15455" s="1" t="s">
        <v>5533</v>
      </c>
      <c r="C15455" s="45" t="s">
        <v>5892</v>
      </c>
      <c r="D15455" s="23" t="s">
        <v>977</v>
      </c>
      <c r="E15455" s="23" t="s">
        <v>4134</v>
      </c>
      <c r="F15455" s="40">
        <v>2</v>
      </c>
      <c r="G15455" s="25">
        <v>3623</v>
      </c>
      <c r="H15455" s="25">
        <v>7246</v>
      </c>
      <c r="I15455" s="25"/>
      <c r="J15455" s="58" t="e">
        <f>HYPERLINK("#"&amp;"Insumos"&amp;"!A"&amp;MATCH($B15455,#REF!,0),"Ins "&amp;$B15455)</f>
        <v>#REF!</v>
      </c>
      <c r="M15455" s="220"/>
    </row>
    <row r="15456" spans="1:13" x14ac:dyDescent="0.2">
      <c r="A15456" s="35" t="s">
        <v>3355</v>
      </c>
      <c r="B15456" s="1" t="s">
        <v>4560</v>
      </c>
      <c r="C15456" s="45" t="s">
        <v>8792</v>
      </c>
      <c r="D15456" s="23" t="s">
        <v>5751</v>
      </c>
      <c r="E15456" s="23" t="s">
        <v>4138</v>
      </c>
      <c r="F15456" s="40">
        <v>1.2999999999999999E-2</v>
      </c>
      <c r="G15456" s="25">
        <v>126880</v>
      </c>
      <c r="H15456" s="25">
        <v>1649</v>
      </c>
      <c r="I15456" s="25"/>
      <c r="J15456" s="58" t="e">
        <f>HYPERLINK("#"&amp;"Insumos"&amp;"!A"&amp;MATCH($B15456,#REF!,0),"Ins "&amp;$B15456)</f>
        <v>#REF!</v>
      </c>
      <c r="M15456" s="220"/>
    </row>
    <row r="15457" spans="1:13" x14ac:dyDescent="0.2">
      <c r="A15457" s="35" t="s">
        <v>3355</v>
      </c>
      <c r="B15457" s="1" t="s">
        <v>5007</v>
      </c>
      <c r="C15457" s="45" t="s">
        <v>720</v>
      </c>
      <c r="D15457" s="23" t="s">
        <v>5751</v>
      </c>
      <c r="E15457" s="23" t="s">
        <v>4134</v>
      </c>
      <c r="F15457" s="40">
        <v>2</v>
      </c>
      <c r="G15457" s="25">
        <v>1897</v>
      </c>
      <c r="H15457" s="25">
        <v>3794</v>
      </c>
      <c r="I15457" s="25"/>
      <c r="J15457" s="58" t="e">
        <f>HYPERLINK("#"&amp;"Insumos"&amp;"!A"&amp;MATCH($B15457,#REF!,0),"Ins "&amp;$B15457)</f>
        <v>#REF!</v>
      </c>
      <c r="M15457" s="220"/>
    </row>
    <row r="15458" spans="1:13" x14ac:dyDescent="0.2">
      <c r="A15458" s="35" t="s">
        <v>3355</v>
      </c>
      <c r="B15458" s="1" t="s">
        <v>5129</v>
      </c>
      <c r="C15458" s="45" t="s">
        <v>502</v>
      </c>
      <c r="D15458" s="23" t="s">
        <v>5751</v>
      </c>
      <c r="E15458" s="23" t="s">
        <v>465</v>
      </c>
      <c r="F15458" s="40">
        <v>1.5</v>
      </c>
      <c r="G15458" s="25">
        <v>21514</v>
      </c>
      <c r="H15458" s="25">
        <v>32271</v>
      </c>
      <c r="I15458" s="25"/>
      <c r="J15458" s="58" t="e">
        <f>HYPERLINK("#"&amp;"Insumos"&amp;"!A"&amp;MATCH($B15458,#REF!,0),"Ins "&amp;$B15458)</f>
        <v>#REF!</v>
      </c>
      <c r="M15458" s="220"/>
    </row>
    <row r="15459" spans="1:13" x14ac:dyDescent="0.2">
      <c r="A15459" s="35" t="s">
        <v>3355</v>
      </c>
      <c r="B15459" s="1" t="s">
        <v>5483</v>
      </c>
      <c r="C15459" s="45" t="s">
        <v>1064</v>
      </c>
      <c r="D15459" s="23" t="s">
        <v>5751</v>
      </c>
      <c r="E15459" s="23" t="s">
        <v>467</v>
      </c>
      <c r="F15459" s="40">
        <v>0.2</v>
      </c>
      <c r="G15459" s="25">
        <v>6176</v>
      </c>
      <c r="H15459" s="25">
        <v>1235</v>
      </c>
      <c r="I15459" s="25"/>
      <c r="J15459" s="58" t="e">
        <f>HYPERLINK("#"&amp;"Insumos"&amp;"!A"&amp;MATCH($B15459,#REF!,0),"Ins "&amp;$B15459)</f>
        <v>#REF!</v>
      </c>
      <c r="M15459" s="220"/>
    </row>
    <row r="15460" spans="1:13" x14ac:dyDescent="0.2">
      <c r="A15460" s="35" t="s">
        <v>3355</v>
      </c>
      <c r="B15460" s="1" t="s">
        <v>1038</v>
      </c>
      <c r="C15460" s="45" t="s">
        <v>2151</v>
      </c>
      <c r="D15460" s="23" t="s">
        <v>5751</v>
      </c>
      <c r="E15460" s="23" t="s">
        <v>4135</v>
      </c>
      <c r="F15460" s="40">
        <v>8.9999999999999993E-3</v>
      </c>
      <c r="G15460" s="25">
        <v>294112</v>
      </c>
      <c r="H15460" s="25">
        <v>2647</v>
      </c>
      <c r="I15460" s="25"/>
      <c r="J15460" s="58" t="e">
        <f>HYPERLINK("#"&amp;"Insumos"&amp;"!A"&amp;MATCH($B15460,#REF!,0),"Ins "&amp;$B15460)</f>
        <v>#REF!</v>
      </c>
      <c r="M15460" s="220"/>
    </row>
    <row r="15461" spans="1:13" x14ac:dyDescent="0.2">
      <c r="A15461" s="35" t="s">
        <v>3355</v>
      </c>
      <c r="B15461" s="1" t="s">
        <v>1043</v>
      </c>
      <c r="C15461" s="45" t="s">
        <v>70</v>
      </c>
      <c r="D15461" s="23" t="s">
        <v>5751</v>
      </c>
      <c r="E15461" s="23" t="s">
        <v>466</v>
      </c>
      <c r="F15461" s="40">
        <v>1.6E-2</v>
      </c>
      <c r="G15461" s="25">
        <v>98800</v>
      </c>
      <c r="H15461" s="25">
        <v>1581</v>
      </c>
      <c r="I15461" s="25"/>
      <c r="J15461" s="58" t="e">
        <f>HYPERLINK("#"&amp;"Insumos"&amp;"!A"&amp;MATCH($B15461,#REF!,0),"Ins "&amp;$B15461)</f>
        <v>#REF!</v>
      </c>
      <c r="M15461" s="220"/>
    </row>
    <row r="15462" spans="1:13" x14ac:dyDescent="0.2">
      <c r="A15462" s="35" t="s">
        <v>3355</v>
      </c>
      <c r="B15462" s="1" t="s">
        <v>5184</v>
      </c>
      <c r="C15462" s="45" t="s">
        <v>294</v>
      </c>
      <c r="D15462" s="23" t="s">
        <v>5751</v>
      </c>
      <c r="E15462" s="23" t="s">
        <v>4147</v>
      </c>
      <c r="F15462" s="40">
        <v>0.27</v>
      </c>
      <c r="G15462" s="25">
        <v>5304</v>
      </c>
      <c r="H15462" s="25">
        <v>1432</v>
      </c>
      <c r="I15462" s="25"/>
      <c r="J15462" s="58" t="e">
        <f>HYPERLINK("#"&amp;"Insumos"&amp;"!A"&amp;MATCH($B15462,#REF!,0),"Ins "&amp;$B15462)</f>
        <v>#REF!</v>
      </c>
      <c r="M15462" s="220"/>
    </row>
    <row r="15463" spans="1:13" ht="25.5" x14ac:dyDescent="0.2">
      <c r="A15463" s="35" t="s">
        <v>3355</v>
      </c>
      <c r="B15463" s="1" t="s">
        <v>5194</v>
      </c>
      <c r="C15463" s="45" t="s">
        <v>1219</v>
      </c>
      <c r="D15463" s="23" t="s">
        <v>5751</v>
      </c>
      <c r="E15463" s="23" t="s">
        <v>467</v>
      </c>
      <c r="F15463" s="40">
        <v>0.38</v>
      </c>
      <c r="G15463" s="25">
        <v>22500</v>
      </c>
      <c r="H15463" s="25">
        <v>8550</v>
      </c>
      <c r="I15463" s="25"/>
      <c r="J15463" s="58" t="e">
        <f>HYPERLINK("#"&amp;"Insumos"&amp;"!A"&amp;MATCH($B15463,#REF!,0),"Ins "&amp;$B15463)</f>
        <v>#REF!</v>
      </c>
      <c r="M15463" s="220"/>
    </row>
    <row r="15464" spans="1:13" x14ac:dyDescent="0.2">
      <c r="A15464" s="35" t="s">
        <v>3355</v>
      </c>
      <c r="B15464" s="1" t="s">
        <v>1051</v>
      </c>
      <c r="C15464" s="45" t="s">
        <v>8807</v>
      </c>
      <c r="D15464" s="23" t="s">
        <v>5751</v>
      </c>
      <c r="E15464" s="23" t="s">
        <v>466</v>
      </c>
      <c r="F15464" s="40">
        <v>1.2999999999999999E-2</v>
      </c>
      <c r="G15464" s="25">
        <v>62000</v>
      </c>
      <c r="H15464" s="25">
        <v>806</v>
      </c>
      <c r="I15464" s="25"/>
      <c r="J15464" s="58" t="e">
        <f>HYPERLINK("#"&amp;"Insumos"&amp;"!A"&amp;MATCH($B15464,#REF!,0),"Ins "&amp;$B15464)</f>
        <v>#REF!</v>
      </c>
      <c r="M15464" s="220"/>
    </row>
    <row r="15465" spans="1:13" x14ac:dyDescent="0.2">
      <c r="A15465" s="35" t="s">
        <v>3355</v>
      </c>
      <c r="B15465" s="1" t="s">
        <v>4498</v>
      </c>
      <c r="C15465" s="45" t="s">
        <v>11998</v>
      </c>
      <c r="D15465" s="23" t="s">
        <v>5751</v>
      </c>
      <c r="E15465" s="23" t="s">
        <v>287</v>
      </c>
      <c r="F15465" s="40">
        <v>3</v>
      </c>
      <c r="G15465" s="25">
        <v>15694</v>
      </c>
      <c r="H15465" s="25">
        <v>47082</v>
      </c>
      <c r="I15465" s="25"/>
      <c r="J15465" s="58" t="e">
        <f>HYPERLINK("#"&amp;"Insumos"&amp;"!A"&amp;MATCH($B15465,#REF!,0),"Ins "&amp;$B15465)</f>
        <v>#REF!</v>
      </c>
      <c r="M15465" s="220"/>
    </row>
    <row r="15466" spans="1:13" ht="25.5" x14ac:dyDescent="0.2">
      <c r="A15466" s="35" t="s">
        <v>3355</v>
      </c>
      <c r="B15466" s="1" t="s">
        <v>4507</v>
      </c>
      <c r="C15466" s="45" t="s">
        <v>1398</v>
      </c>
      <c r="D15466" s="23" t="s">
        <v>5751</v>
      </c>
      <c r="E15466" s="23" t="s">
        <v>4134</v>
      </c>
      <c r="F15466" s="40">
        <v>0.5</v>
      </c>
      <c r="G15466" s="25">
        <v>2199</v>
      </c>
      <c r="H15466" s="25">
        <v>1100</v>
      </c>
      <c r="I15466" s="25"/>
      <c r="J15466" s="58" t="e">
        <f>HYPERLINK("#"&amp;"Insumos"&amp;"!A"&amp;MATCH($B15466,#REF!,0),"Ins "&amp;$B15466)</f>
        <v>#REF!</v>
      </c>
      <c r="M15466" s="220"/>
    </row>
    <row r="15467" spans="1:13" x14ac:dyDescent="0.2">
      <c r="A15467" s="35" t="s">
        <v>3355</v>
      </c>
      <c r="B15467" s="1" t="s">
        <v>4547</v>
      </c>
      <c r="C15467" s="45" t="s">
        <v>543</v>
      </c>
      <c r="D15467" s="23" t="s">
        <v>5751</v>
      </c>
      <c r="E15467" s="23" t="s">
        <v>4134</v>
      </c>
      <c r="F15467" s="40">
        <v>6.5000000000000002E-2</v>
      </c>
      <c r="G15467" s="25">
        <v>17996</v>
      </c>
      <c r="H15467" s="25">
        <v>1170</v>
      </c>
      <c r="I15467" s="25"/>
      <c r="J15467" s="58" t="e">
        <f>HYPERLINK("#"&amp;"Insumos"&amp;"!A"&amp;MATCH($B15467,#REF!,0),"Ins "&amp;$B15467)</f>
        <v>#REF!</v>
      </c>
      <c r="M15467" s="220"/>
    </row>
    <row r="15468" spans="1:13" x14ac:dyDescent="0.2">
      <c r="A15468" s="35" t="s">
        <v>3355</v>
      </c>
      <c r="B15468" s="1" t="s">
        <v>4549</v>
      </c>
      <c r="C15468" s="45" t="s">
        <v>719</v>
      </c>
      <c r="D15468" s="23" t="s">
        <v>5751</v>
      </c>
      <c r="E15468" s="23" t="s">
        <v>4134</v>
      </c>
      <c r="F15468" s="40">
        <v>0.35</v>
      </c>
      <c r="G15468" s="25">
        <v>15152</v>
      </c>
      <c r="H15468" s="25">
        <v>5303</v>
      </c>
      <c r="I15468" s="25"/>
      <c r="J15468" s="58" t="e">
        <f>HYPERLINK("#"&amp;"Insumos"&amp;"!A"&amp;MATCH($B15468,#REF!,0),"Ins "&amp;$B15468)</f>
        <v>#REF!</v>
      </c>
      <c r="M15468" s="220"/>
    </row>
    <row r="15469" spans="1:13" ht="25.5" x14ac:dyDescent="0.2">
      <c r="A15469" s="36" t="s">
        <v>3356</v>
      </c>
      <c r="B15469" s="26" t="s">
        <v>6816</v>
      </c>
      <c r="C15469" s="79" t="s">
        <v>2168</v>
      </c>
      <c r="D15469" s="37" t="s">
        <v>5608</v>
      </c>
      <c r="E15469" s="37" t="s">
        <v>464</v>
      </c>
      <c r="F15469" s="41"/>
      <c r="G15469" s="27"/>
      <c r="H15469" s="27"/>
      <c r="I15469" s="27">
        <v>54428</v>
      </c>
      <c r="M15469" s="220">
        <f t="shared" si="241"/>
        <v>71279</v>
      </c>
    </row>
    <row r="15470" spans="1:13" x14ac:dyDescent="0.2">
      <c r="A15470" s="35" t="s">
        <v>3356</v>
      </c>
      <c r="B15470" s="1" t="s">
        <v>76</v>
      </c>
      <c r="C15470" s="45" t="s">
        <v>1028</v>
      </c>
      <c r="D15470" s="23" t="s">
        <v>5734</v>
      </c>
      <c r="E15470" s="23" t="s">
        <v>4141</v>
      </c>
      <c r="F15470" s="40">
        <v>0.4</v>
      </c>
      <c r="G15470" s="25">
        <v>81549</v>
      </c>
      <c r="H15470" s="25">
        <v>32620</v>
      </c>
      <c r="I15470" s="25"/>
      <c r="J15470" s="58" t="e">
        <f>HYPERLINK("#"&amp;"Insumos"&amp;"!A"&amp;MATCH($B15470,#REF!,0),"Ins "&amp;$B15470)</f>
        <v>#REF!</v>
      </c>
      <c r="M15470" s="220"/>
    </row>
    <row r="15471" spans="1:13" x14ac:dyDescent="0.2">
      <c r="A15471" s="35" t="s">
        <v>3356</v>
      </c>
      <c r="B15471" s="1" t="s">
        <v>263</v>
      </c>
      <c r="C15471" s="45" t="s">
        <v>696</v>
      </c>
      <c r="D15471" s="23" t="s">
        <v>5534</v>
      </c>
      <c r="E15471" s="23" t="s">
        <v>4140</v>
      </c>
      <c r="F15471" s="40">
        <v>1.6000000000000001E-3</v>
      </c>
      <c r="G15471" s="25">
        <v>187426</v>
      </c>
      <c r="H15471" s="25">
        <v>300</v>
      </c>
      <c r="I15471" s="25"/>
      <c r="J15471" s="58" t="e">
        <f>HYPERLINK("#"&amp;"Insumos"&amp;"!A"&amp;MATCH($B15471,#REF!,0),"Ins "&amp;$B15471)</f>
        <v>#REF!</v>
      </c>
      <c r="M15471" s="220"/>
    </row>
    <row r="15472" spans="1:13" x14ac:dyDescent="0.2">
      <c r="A15472" s="35" t="s">
        <v>3356</v>
      </c>
      <c r="B15472" s="1" t="s">
        <v>5533</v>
      </c>
      <c r="C15472" s="45" t="s">
        <v>5892</v>
      </c>
      <c r="D15472" s="23" t="s">
        <v>977</v>
      </c>
      <c r="E15472" s="23" t="s">
        <v>4134</v>
      </c>
      <c r="F15472" s="40">
        <v>0.4</v>
      </c>
      <c r="G15472" s="25">
        <v>3623</v>
      </c>
      <c r="H15472" s="25">
        <v>1449</v>
      </c>
      <c r="I15472" s="25"/>
      <c r="J15472" s="58" t="e">
        <f>HYPERLINK("#"&amp;"Insumos"&amp;"!A"&amp;MATCH($B15472,#REF!,0),"Ins "&amp;$B15472)</f>
        <v>#REF!</v>
      </c>
      <c r="M15472" s="220"/>
    </row>
    <row r="15473" spans="1:13" x14ac:dyDescent="0.2">
      <c r="A15473" s="35" t="s">
        <v>3356</v>
      </c>
      <c r="B15473" s="1" t="s">
        <v>5007</v>
      </c>
      <c r="C15473" s="45" t="s">
        <v>720</v>
      </c>
      <c r="D15473" s="23" t="s">
        <v>5751</v>
      </c>
      <c r="E15473" s="23" t="s">
        <v>4134</v>
      </c>
      <c r="F15473" s="40">
        <v>0.4</v>
      </c>
      <c r="G15473" s="25">
        <v>1897</v>
      </c>
      <c r="H15473" s="25">
        <v>759</v>
      </c>
      <c r="I15473" s="25"/>
      <c r="J15473" s="58" t="e">
        <f>HYPERLINK("#"&amp;"Insumos"&amp;"!A"&amp;MATCH($B15473,#REF!,0),"Ins "&amp;$B15473)</f>
        <v>#REF!</v>
      </c>
      <c r="M15473" s="220"/>
    </row>
    <row r="15474" spans="1:13" x14ac:dyDescent="0.2">
      <c r="A15474" s="35" t="s">
        <v>3356</v>
      </c>
      <c r="B15474" s="1" t="s">
        <v>5483</v>
      </c>
      <c r="C15474" s="45" t="s">
        <v>1064</v>
      </c>
      <c r="D15474" s="23" t="s">
        <v>5751</v>
      </c>
      <c r="E15474" s="23" t="s">
        <v>467</v>
      </c>
      <c r="F15474" s="40">
        <v>0.2</v>
      </c>
      <c r="G15474" s="25">
        <v>6176</v>
      </c>
      <c r="H15474" s="25">
        <v>1235</v>
      </c>
      <c r="I15474" s="25"/>
      <c r="J15474" s="58" t="e">
        <f>HYPERLINK("#"&amp;"Insumos"&amp;"!A"&amp;MATCH($B15474,#REF!,0),"Ins "&amp;$B15474)</f>
        <v>#REF!</v>
      </c>
      <c r="M15474" s="220"/>
    </row>
    <row r="15475" spans="1:13" x14ac:dyDescent="0.2">
      <c r="A15475" s="35" t="s">
        <v>3356</v>
      </c>
      <c r="B15475" s="1" t="s">
        <v>1038</v>
      </c>
      <c r="C15475" s="45" t="s">
        <v>2151</v>
      </c>
      <c r="D15475" s="23" t="s">
        <v>5751</v>
      </c>
      <c r="E15475" s="23" t="s">
        <v>4135</v>
      </c>
      <c r="F15475" s="40">
        <v>1.0999999999999999E-2</v>
      </c>
      <c r="G15475" s="25">
        <v>294112</v>
      </c>
      <c r="H15475" s="25">
        <v>3235</v>
      </c>
      <c r="I15475" s="25"/>
      <c r="J15475" s="58" t="e">
        <f>HYPERLINK("#"&amp;"Insumos"&amp;"!A"&amp;MATCH($B15475,#REF!,0),"Ins "&amp;$B15475)</f>
        <v>#REF!</v>
      </c>
      <c r="M15475" s="220"/>
    </row>
    <row r="15476" spans="1:13" x14ac:dyDescent="0.2">
      <c r="A15476" s="35" t="s">
        <v>3356</v>
      </c>
      <c r="B15476" s="1" t="s">
        <v>4557</v>
      </c>
      <c r="C15476" s="45" t="s">
        <v>2128</v>
      </c>
      <c r="D15476" s="23" t="s">
        <v>5751</v>
      </c>
      <c r="E15476" s="23" t="s">
        <v>4134</v>
      </c>
      <c r="F15476" s="40">
        <v>0.5</v>
      </c>
      <c r="G15476" s="25">
        <v>29660</v>
      </c>
      <c r="H15476" s="25">
        <v>14830</v>
      </c>
      <c r="I15476" s="25"/>
      <c r="J15476" s="58" t="e">
        <f>HYPERLINK("#"&amp;"Insumos"&amp;"!A"&amp;MATCH($B15476,#REF!,0),"Ins "&amp;$B15476)</f>
        <v>#REF!</v>
      </c>
      <c r="M15476" s="220"/>
    </row>
    <row r="15477" spans="1:13" ht="25.5" x14ac:dyDescent="0.2">
      <c r="A15477" s="36" t="s">
        <v>3357</v>
      </c>
      <c r="B15477" s="26" t="s">
        <v>6816</v>
      </c>
      <c r="C15477" s="79" t="s">
        <v>2169</v>
      </c>
      <c r="D15477" s="37" t="s">
        <v>5608</v>
      </c>
      <c r="E15477" s="37" t="s">
        <v>464</v>
      </c>
      <c r="F15477" s="41"/>
      <c r="G15477" s="27"/>
      <c r="H15477" s="27"/>
      <c r="I15477" s="27">
        <v>33479</v>
      </c>
      <c r="M15477" s="220">
        <f t="shared" si="241"/>
        <v>43844</v>
      </c>
    </row>
    <row r="15478" spans="1:13" x14ac:dyDescent="0.2">
      <c r="A15478" s="35" t="s">
        <v>3357</v>
      </c>
      <c r="B15478" s="1" t="s">
        <v>76</v>
      </c>
      <c r="C15478" s="45" t="s">
        <v>1028</v>
      </c>
      <c r="D15478" s="23" t="s">
        <v>5734</v>
      </c>
      <c r="E15478" s="23" t="s">
        <v>4141</v>
      </c>
      <c r="F15478" s="40">
        <v>0.25</v>
      </c>
      <c r="G15478" s="25">
        <v>81549</v>
      </c>
      <c r="H15478" s="25">
        <v>20387</v>
      </c>
      <c r="I15478" s="25"/>
      <c r="J15478" s="58" t="e">
        <f>HYPERLINK("#"&amp;"Insumos"&amp;"!A"&amp;MATCH($B15478,#REF!,0),"Ins "&amp;$B15478)</f>
        <v>#REF!</v>
      </c>
      <c r="M15478" s="220"/>
    </row>
    <row r="15479" spans="1:13" x14ac:dyDescent="0.2">
      <c r="A15479" s="35" t="s">
        <v>3357</v>
      </c>
      <c r="B15479" s="1" t="s">
        <v>263</v>
      </c>
      <c r="C15479" s="45" t="s">
        <v>696</v>
      </c>
      <c r="D15479" s="23" t="s">
        <v>5534</v>
      </c>
      <c r="E15479" s="23" t="s">
        <v>4140</v>
      </c>
      <c r="F15479" s="40">
        <v>8.0000000000000004E-4</v>
      </c>
      <c r="G15479" s="25">
        <v>187426</v>
      </c>
      <c r="H15479" s="25">
        <v>150</v>
      </c>
      <c r="I15479" s="25"/>
      <c r="J15479" s="58" t="e">
        <f>HYPERLINK("#"&amp;"Insumos"&amp;"!A"&amp;MATCH($B15479,#REF!,0),"Ins "&amp;$B15479)</f>
        <v>#REF!</v>
      </c>
      <c r="M15479" s="220"/>
    </row>
    <row r="15480" spans="1:13" x14ac:dyDescent="0.2">
      <c r="A15480" s="35" t="s">
        <v>3357</v>
      </c>
      <c r="B15480" s="1" t="s">
        <v>5533</v>
      </c>
      <c r="C15480" s="45" t="s">
        <v>5892</v>
      </c>
      <c r="D15480" s="23" t="s">
        <v>977</v>
      </c>
      <c r="E15480" s="23" t="s">
        <v>4134</v>
      </c>
      <c r="F15480" s="40">
        <v>0.25</v>
      </c>
      <c r="G15480" s="25">
        <v>3623</v>
      </c>
      <c r="H15480" s="25">
        <v>906</v>
      </c>
      <c r="I15480" s="25"/>
      <c r="J15480" s="58" t="e">
        <f>HYPERLINK("#"&amp;"Insumos"&amp;"!A"&amp;MATCH($B15480,#REF!,0),"Ins "&amp;$B15480)</f>
        <v>#REF!</v>
      </c>
      <c r="M15480" s="220"/>
    </row>
    <row r="15481" spans="1:13" x14ac:dyDescent="0.2">
      <c r="A15481" s="35" t="s">
        <v>3357</v>
      </c>
      <c r="B15481" s="1" t="s">
        <v>5007</v>
      </c>
      <c r="C15481" s="45" t="s">
        <v>720</v>
      </c>
      <c r="D15481" s="23" t="s">
        <v>5751</v>
      </c>
      <c r="E15481" s="23" t="s">
        <v>4134</v>
      </c>
      <c r="F15481" s="40">
        <v>0.25</v>
      </c>
      <c r="G15481" s="25">
        <v>1897</v>
      </c>
      <c r="H15481" s="25">
        <v>474</v>
      </c>
      <c r="I15481" s="25"/>
      <c r="J15481" s="58" t="e">
        <f>HYPERLINK("#"&amp;"Insumos"&amp;"!A"&amp;MATCH($B15481,#REF!,0),"Ins "&amp;$B15481)</f>
        <v>#REF!</v>
      </c>
      <c r="M15481" s="220"/>
    </row>
    <row r="15482" spans="1:13" x14ac:dyDescent="0.2">
      <c r="A15482" s="35" t="s">
        <v>3357</v>
      </c>
      <c r="B15482" s="1" t="s">
        <v>5483</v>
      </c>
      <c r="C15482" s="45" t="s">
        <v>1064</v>
      </c>
      <c r="D15482" s="23" t="s">
        <v>5751</v>
      </c>
      <c r="E15482" s="23" t="s">
        <v>467</v>
      </c>
      <c r="F15482" s="40">
        <v>0.2</v>
      </c>
      <c r="G15482" s="25">
        <v>6176</v>
      </c>
      <c r="H15482" s="25">
        <v>1235</v>
      </c>
      <c r="I15482" s="25"/>
      <c r="J15482" s="58" t="e">
        <f>HYPERLINK("#"&amp;"Insumos"&amp;"!A"&amp;MATCH($B15482,#REF!,0),"Ins "&amp;$B15482)</f>
        <v>#REF!</v>
      </c>
      <c r="M15482" s="220"/>
    </row>
    <row r="15483" spans="1:13" x14ac:dyDescent="0.2">
      <c r="A15483" s="35" t="s">
        <v>3357</v>
      </c>
      <c r="B15483" s="1" t="s">
        <v>1038</v>
      </c>
      <c r="C15483" s="45" t="s">
        <v>2151</v>
      </c>
      <c r="D15483" s="23" t="s">
        <v>5751</v>
      </c>
      <c r="E15483" s="23" t="s">
        <v>4135</v>
      </c>
      <c r="F15483" s="40">
        <v>9.9000000000000008E-3</v>
      </c>
      <c r="G15483" s="25">
        <v>294112</v>
      </c>
      <c r="H15483" s="25">
        <v>2912</v>
      </c>
      <c r="I15483" s="25"/>
      <c r="J15483" s="58" t="e">
        <f>HYPERLINK("#"&amp;"Insumos"&amp;"!A"&amp;MATCH($B15483,#REF!,0),"Ins "&amp;$B15483)</f>
        <v>#REF!</v>
      </c>
      <c r="M15483" s="220"/>
    </row>
    <row r="15484" spans="1:13" x14ac:dyDescent="0.2">
      <c r="A15484" s="35" t="s">
        <v>3357</v>
      </c>
      <c r="B15484" s="1" t="s">
        <v>4557</v>
      </c>
      <c r="C15484" s="45" t="s">
        <v>2128</v>
      </c>
      <c r="D15484" s="23" t="s">
        <v>5751</v>
      </c>
      <c r="E15484" s="23" t="s">
        <v>4134</v>
      </c>
      <c r="F15484" s="40">
        <v>0.25</v>
      </c>
      <c r="G15484" s="25">
        <v>29660</v>
      </c>
      <c r="H15484" s="25">
        <v>7415</v>
      </c>
      <c r="I15484" s="25"/>
      <c r="J15484" s="58" t="e">
        <f>HYPERLINK("#"&amp;"Insumos"&amp;"!A"&amp;MATCH($B15484,#REF!,0),"Ins "&amp;$B15484)</f>
        <v>#REF!</v>
      </c>
      <c r="M15484" s="220"/>
    </row>
    <row r="15485" spans="1:13" ht="38.25" x14ac:dyDescent="0.2">
      <c r="A15485" s="36" t="s">
        <v>3358</v>
      </c>
      <c r="B15485" s="26" t="s">
        <v>6816</v>
      </c>
      <c r="C15485" s="79" t="s">
        <v>2170</v>
      </c>
      <c r="D15485" s="37" t="s">
        <v>5608</v>
      </c>
      <c r="E15485" s="37" t="s">
        <v>464</v>
      </c>
      <c r="F15485" s="41"/>
      <c r="G15485" s="27"/>
      <c r="H15485" s="27"/>
      <c r="I15485" s="27">
        <v>406295</v>
      </c>
      <c r="M15485" s="220">
        <f t="shared" si="241"/>
        <v>532084</v>
      </c>
    </row>
    <row r="15486" spans="1:13" x14ac:dyDescent="0.2">
      <c r="A15486" s="35" t="s">
        <v>3358</v>
      </c>
      <c r="B15486" s="1" t="s">
        <v>76</v>
      </c>
      <c r="C15486" s="45" t="s">
        <v>1028</v>
      </c>
      <c r="D15486" s="23" t="s">
        <v>5734</v>
      </c>
      <c r="E15486" s="23" t="s">
        <v>4141</v>
      </c>
      <c r="F15486" s="40">
        <v>4</v>
      </c>
      <c r="G15486" s="25">
        <v>81549</v>
      </c>
      <c r="H15486" s="25">
        <v>326196</v>
      </c>
      <c r="I15486" s="25"/>
      <c r="J15486" s="58" t="e">
        <f>HYPERLINK("#"&amp;"Insumos"&amp;"!A"&amp;MATCH($B15486,#REF!,0),"Ins "&amp;$B15486)</f>
        <v>#REF!</v>
      </c>
      <c r="M15486" s="220"/>
    </row>
    <row r="15487" spans="1:13" x14ac:dyDescent="0.2">
      <c r="A15487" s="35" t="s">
        <v>3358</v>
      </c>
      <c r="B15487" s="1" t="s">
        <v>263</v>
      </c>
      <c r="C15487" s="45" t="s">
        <v>696</v>
      </c>
      <c r="D15487" s="23" t="s">
        <v>5534</v>
      </c>
      <c r="E15487" s="23" t="s">
        <v>4140</v>
      </c>
      <c r="F15487" s="40">
        <v>3.3E-3</v>
      </c>
      <c r="G15487" s="25">
        <v>187426</v>
      </c>
      <c r="H15487" s="25">
        <v>619</v>
      </c>
      <c r="I15487" s="25"/>
      <c r="J15487" s="58" t="e">
        <f>HYPERLINK("#"&amp;"Insumos"&amp;"!A"&amp;MATCH($B15487,#REF!,0),"Ins "&amp;$B15487)</f>
        <v>#REF!</v>
      </c>
      <c r="M15487" s="220"/>
    </row>
    <row r="15488" spans="1:13" x14ac:dyDescent="0.2">
      <c r="A15488" s="35" t="s">
        <v>3358</v>
      </c>
      <c r="B15488" s="1" t="s">
        <v>254</v>
      </c>
      <c r="C15488" s="45" t="s">
        <v>751</v>
      </c>
      <c r="D15488" s="23" t="s">
        <v>5534</v>
      </c>
      <c r="E15488" s="23" t="s">
        <v>4141</v>
      </c>
      <c r="F15488" s="40">
        <v>0.01</v>
      </c>
      <c r="G15488" s="25">
        <v>46854</v>
      </c>
      <c r="H15488" s="25">
        <v>469</v>
      </c>
      <c r="I15488" s="25"/>
      <c r="J15488" s="58" t="e">
        <f>HYPERLINK("#"&amp;"Insumos"&amp;"!A"&amp;MATCH($B15488,#REF!,0),"Ins "&amp;$B15488)</f>
        <v>#REF!</v>
      </c>
      <c r="M15488" s="220"/>
    </row>
    <row r="15489" spans="1:13" x14ac:dyDescent="0.2">
      <c r="A15489" s="35" t="s">
        <v>3358</v>
      </c>
      <c r="B15489" s="1" t="s">
        <v>5533</v>
      </c>
      <c r="C15489" s="45" t="s">
        <v>5892</v>
      </c>
      <c r="D15489" s="23" t="s">
        <v>977</v>
      </c>
      <c r="E15489" s="23" t="s">
        <v>4134</v>
      </c>
      <c r="F15489" s="40">
        <v>4</v>
      </c>
      <c r="G15489" s="25">
        <v>3623</v>
      </c>
      <c r="H15489" s="25">
        <v>14492</v>
      </c>
      <c r="I15489" s="25"/>
      <c r="J15489" s="58" t="e">
        <f>HYPERLINK("#"&amp;"Insumos"&amp;"!A"&amp;MATCH($B15489,#REF!,0),"Ins "&amp;$B15489)</f>
        <v>#REF!</v>
      </c>
      <c r="M15489" s="220"/>
    </row>
    <row r="15490" spans="1:13" ht="25.5" x14ac:dyDescent="0.2">
      <c r="A15490" s="35" t="s">
        <v>3358</v>
      </c>
      <c r="B15490" s="1" t="s">
        <v>4559</v>
      </c>
      <c r="C15490" s="45" t="s">
        <v>9471</v>
      </c>
      <c r="D15490" s="23" t="s">
        <v>5751</v>
      </c>
      <c r="E15490" s="23" t="s">
        <v>4138</v>
      </c>
      <c r="F15490" s="40">
        <v>0.05</v>
      </c>
      <c r="G15490" s="25">
        <v>140296</v>
      </c>
      <c r="H15490" s="25">
        <v>7015</v>
      </c>
      <c r="I15490" s="25"/>
      <c r="J15490" s="58" t="e">
        <f>HYPERLINK("#"&amp;"Insumos"&amp;"!A"&amp;MATCH($B15490,#REF!,0),"Ins "&amp;$B15490)</f>
        <v>#REF!</v>
      </c>
      <c r="M15490" s="220"/>
    </row>
    <row r="15491" spans="1:13" x14ac:dyDescent="0.2">
      <c r="A15491" s="35" t="s">
        <v>3358</v>
      </c>
      <c r="B15491" s="1" t="s">
        <v>4594</v>
      </c>
      <c r="C15491" s="45" t="s">
        <v>2146</v>
      </c>
      <c r="D15491" s="23" t="s">
        <v>5751</v>
      </c>
      <c r="E15491" s="23" t="s">
        <v>4138</v>
      </c>
      <c r="F15491" s="40">
        <v>0.05</v>
      </c>
      <c r="G15491" s="25">
        <v>162270</v>
      </c>
      <c r="H15491" s="25">
        <v>8114</v>
      </c>
      <c r="I15491" s="25"/>
      <c r="J15491" s="58" t="e">
        <f>HYPERLINK("#"&amp;"Insumos"&amp;"!A"&amp;MATCH($B15491,#REF!,0),"Ins "&amp;$B15491)</f>
        <v>#REF!</v>
      </c>
      <c r="M15491" s="220"/>
    </row>
    <row r="15492" spans="1:13" x14ac:dyDescent="0.2">
      <c r="A15492" s="35" t="s">
        <v>3358</v>
      </c>
      <c r="B15492" s="1" t="s">
        <v>5007</v>
      </c>
      <c r="C15492" s="45" t="s">
        <v>720</v>
      </c>
      <c r="D15492" s="23" t="s">
        <v>5751</v>
      </c>
      <c r="E15492" s="23" t="s">
        <v>4134</v>
      </c>
      <c r="F15492" s="40">
        <v>4</v>
      </c>
      <c r="G15492" s="25">
        <v>1897</v>
      </c>
      <c r="H15492" s="25">
        <v>7588</v>
      </c>
      <c r="I15492" s="25"/>
      <c r="J15492" s="58" t="e">
        <f>HYPERLINK("#"&amp;"Insumos"&amp;"!A"&amp;MATCH($B15492,#REF!,0),"Ins "&amp;$B15492)</f>
        <v>#REF!</v>
      </c>
      <c r="M15492" s="220"/>
    </row>
    <row r="15493" spans="1:13" x14ac:dyDescent="0.2">
      <c r="A15493" s="35" t="s">
        <v>3358</v>
      </c>
      <c r="B15493" s="1" t="s">
        <v>5129</v>
      </c>
      <c r="C15493" s="45" t="s">
        <v>502</v>
      </c>
      <c r="D15493" s="23" t="s">
        <v>5751</v>
      </c>
      <c r="E15493" s="23" t="s">
        <v>465</v>
      </c>
      <c r="F15493" s="40">
        <v>1.5</v>
      </c>
      <c r="G15493" s="25">
        <v>21514</v>
      </c>
      <c r="H15493" s="25">
        <v>32271</v>
      </c>
      <c r="I15493" s="25"/>
      <c r="J15493" s="58" t="e">
        <f>HYPERLINK("#"&amp;"Insumos"&amp;"!A"&amp;MATCH($B15493,#REF!,0),"Ins "&amp;$B15493)</f>
        <v>#REF!</v>
      </c>
      <c r="M15493" s="220"/>
    </row>
    <row r="15494" spans="1:13" x14ac:dyDescent="0.2">
      <c r="A15494" s="35" t="s">
        <v>3358</v>
      </c>
      <c r="B15494" s="1" t="s">
        <v>5352</v>
      </c>
      <c r="C15494" s="45" t="s">
        <v>9158</v>
      </c>
      <c r="D15494" s="23" t="s">
        <v>5751</v>
      </c>
      <c r="E15494" s="23" t="s">
        <v>467</v>
      </c>
      <c r="F15494" s="40">
        <v>0.13</v>
      </c>
      <c r="G15494" s="25">
        <v>9684</v>
      </c>
      <c r="H15494" s="25">
        <v>1259</v>
      </c>
      <c r="I15494" s="25"/>
      <c r="J15494" s="58" t="e">
        <f>HYPERLINK("#"&amp;"Insumos"&amp;"!A"&amp;MATCH($B15494,#REF!,0),"Ins "&amp;$B15494)</f>
        <v>#REF!</v>
      </c>
      <c r="M15494" s="220"/>
    </row>
    <row r="15495" spans="1:13" x14ac:dyDescent="0.2">
      <c r="A15495" s="35" t="s">
        <v>3358</v>
      </c>
      <c r="B15495" s="1" t="s">
        <v>1038</v>
      </c>
      <c r="C15495" s="45" t="s">
        <v>2151</v>
      </c>
      <c r="D15495" s="23" t="s">
        <v>5751</v>
      </c>
      <c r="E15495" s="23" t="s">
        <v>4135</v>
      </c>
      <c r="F15495" s="40">
        <v>8.9999999999999993E-3</v>
      </c>
      <c r="G15495" s="25">
        <v>294112</v>
      </c>
      <c r="H15495" s="25">
        <v>2647</v>
      </c>
      <c r="I15495" s="25"/>
      <c r="J15495" s="58" t="e">
        <f>HYPERLINK("#"&amp;"Insumos"&amp;"!A"&amp;MATCH($B15495,#REF!,0),"Ins "&amp;$B15495)</f>
        <v>#REF!</v>
      </c>
      <c r="M15495" s="220"/>
    </row>
    <row r="15496" spans="1:13" ht="25.5" x14ac:dyDescent="0.2">
      <c r="A15496" s="35" t="s">
        <v>3358</v>
      </c>
      <c r="B15496" s="1" t="s">
        <v>5194</v>
      </c>
      <c r="C15496" s="45" t="s">
        <v>1219</v>
      </c>
      <c r="D15496" s="23" t="s">
        <v>5751</v>
      </c>
      <c r="E15496" s="23" t="s">
        <v>467</v>
      </c>
      <c r="F15496" s="40">
        <v>0.25</v>
      </c>
      <c r="G15496" s="25">
        <v>22500</v>
      </c>
      <c r="H15496" s="25">
        <v>5625</v>
      </c>
      <c r="I15496" s="25"/>
      <c r="J15496" s="58" t="e">
        <f>HYPERLINK("#"&amp;"Insumos"&amp;"!A"&amp;MATCH($B15496,#REF!,0),"Ins "&amp;$B15496)</f>
        <v>#REF!</v>
      </c>
      <c r="M15496" s="220"/>
    </row>
    <row r="15497" spans="1:13" ht="38.25" x14ac:dyDescent="0.2">
      <c r="A15497" s="36" t="s">
        <v>3359</v>
      </c>
      <c r="B15497" s="26" t="s">
        <v>6816</v>
      </c>
      <c r="C15497" s="79" t="s">
        <v>2171</v>
      </c>
      <c r="D15497" s="37" t="s">
        <v>5608</v>
      </c>
      <c r="E15497" s="37" t="s">
        <v>464</v>
      </c>
      <c r="F15497" s="41"/>
      <c r="G15497" s="27"/>
      <c r="H15497" s="27"/>
      <c r="I15497" s="27">
        <v>149050</v>
      </c>
      <c r="M15497" s="220">
        <f t="shared" ref="M15497:M15551" si="242">ROUND(I15497*(1+$L$2),0)</f>
        <v>195196</v>
      </c>
    </row>
    <row r="15498" spans="1:13" x14ac:dyDescent="0.2">
      <c r="A15498" s="35" t="s">
        <v>3359</v>
      </c>
      <c r="B15498" s="1" t="s">
        <v>5589</v>
      </c>
      <c r="C15498" s="45" t="s">
        <v>5819</v>
      </c>
      <c r="D15498" s="23" t="s">
        <v>5585</v>
      </c>
      <c r="E15498" s="23" t="s">
        <v>466</v>
      </c>
      <c r="F15498" s="40">
        <v>2.3E-2</v>
      </c>
      <c r="G15498" s="25">
        <v>597780</v>
      </c>
      <c r="H15498" s="25">
        <v>13749</v>
      </c>
      <c r="I15498" s="25"/>
      <c r="M15498" s="220"/>
    </row>
    <row r="15499" spans="1:13" x14ac:dyDescent="0.2">
      <c r="A15499" s="35" t="s">
        <v>3359</v>
      </c>
      <c r="B15499" s="1" t="s">
        <v>76</v>
      </c>
      <c r="C15499" s="45" t="s">
        <v>1028</v>
      </c>
      <c r="D15499" s="23" t="s">
        <v>5734</v>
      </c>
      <c r="E15499" s="23" t="s">
        <v>4141</v>
      </c>
      <c r="F15499" s="40">
        <v>0.6</v>
      </c>
      <c r="G15499" s="25">
        <v>81549</v>
      </c>
      <c r="H15499" s="25">
        <v>48929</v>
      </c>
      <c r="I15499" s="25"/>
      <c r="J15499" s="58" t="e">
        <f>HYPERLINK("#"&amp;"Insumos"&amp;"!A"&amp;MATCH($B15499,#REF!,0),"Ins "&amp;$B15499)</f>
        <v>#REF!</v>
      </c>
      <c r="M15499" s="220"/>
    </row>
    <row r="15500" spans="1:13" x14ac:dyDescent="0.2">
      <c r="A15500" s="35" t="s">
        <v>3359</v>
      </c>
      <c r="B15500" s="1" t="s">
        <v>263</v>
      </c>
      <c r="C15500" s="45" t="s">
        <v>696</v>
      </c>
      <c r="D15500" s="23" t="s">
        <v>5534</v>
      </c>
      <c r="E15500" s="23" t="s">
        <v>4140</v>
      </c>
      <c r="F15500" s="40">
        <v>1.0200000000000001E-2</v>
      </c>
      <c r="G15500" s="25">
        <v>187426</v>
      </c>
      <c r="H15500" s="25">
        <v>1912</v>
      </c>
      <c r="I15500" s="25"/>
      <c r="J15500" s="58" t="e">
        <f>HYPERLINK("#"&amp;"Insumos"&amp;"!A"&amp;MATCH($B15500,#REF!,0),"Ins "&amp;$B15500)</f>
        <v>#REF!</v>
      </c>
      <c r="M15500" s="220"/>
    </row>
    <row r="15501" spans="1:13" x14ac:dyDescent="0.2">
      <c r="A15501" s="35" t="s">
        <v>3359</v>
      </c>
      <c r="B15501" s="1" t="s">
        <v>5533</v>
      </c>
      <c r="C15501" s="45" t="s">
        <v>5892</v>
      </c>
      <c r="D15501" s="23" t="s">
        <v>977</v>
      </c>
      <c r="E15501" s="23" t="s">
        <v>4134</v>
      </c>
      <c r="F15501" s="40">
        <v>0.6</v>
      </c>
      <c r="G15501" s="25">
        <v>3623</v>
      </c>
      <c r="H15501" s="25">
        <v>2174</v>
      </c>
      <c r="I15501" s="25"/>
      <c r="J15501" s="58" t="e">
        <f>HYPERLINK("#"&amp;"Insumos"&amp;"!A"&amp;MATCH($B15501,#REF!,0),"Ins "&amp;$B15501)</f>
        <v>#REF!</v>
      </c>
      <c r="M15501" s="220"/>
    </row>
    <row r="15502" spans="1:13" x14ac:dyDescent="0.2">
      <c r="A15502" s="35" t="s">
        <v>3359</v>
      </c>
      <c r="B15502" s="1" t="s">
        <v>5007</v>
      </c>
      <c r="C15502" s="45" t="s">
        <v>720</v>
      </c>
      <c r="D15502" s="23" t="s">
        <v>5751</v>
      </c>
      <c r="E15502" s="23" t="s">
        <v>4134</v>
      </c>
      <c r="F15502" s="40">
        <v>0.6</v>
      </c>
      <c r="G15502" s="25">
        <v>1897</v>
      </c>
      <c r="H15502" s="25">
        <v>1138</v>
      </c>
      <c r="I15502" s="25"/>
      <c r="J15502" s="58" t="e">
        <f>HYPERLINK("#"&amp;"Insumos"&amp;"!A"&amp;MATCH($B15502,#REF!,0),"Ins "&amp;$B15502)</f>
        <v>#REF!</v>
      </c>
      <c r="M15502" s="220"/>
    </row>
    <row r="15503" spans="1:13" x14ac:dyDescent="0.2">
      <c r="A15503" s="35" t="s">
        <v>3359</v>
      </c>
      <c r="B15503" s="1" t="s">
        <v>5352</v>
      </c>
      <c r="C15503" s="45" t="s">
        <v>9158</v>
      </c>
      <c r="D15503" s="23" t="s">
        <v>5751</v>
      </c>
      <c r="E15503" s="23" t="s">
        <v>467</v>
      </c>
      <c r="F15503" s="40">
        <v>0.63</v>
      </c>
      <c r="G15503" s="25">
        <v>9684</v>
      </c>
      <c r="H15503" s="25">
        <v>6101</v>
      </c>
      <c r="I15503" s="25"/>
      <c r="J15503" s="58" t="e">
        <f>HYPERLINK("#"&amp;"Insumos"&amp;"!A"&amp;MATCH($B15503,#REF!,0),"Ins "&amp;$B15503)</f>
        <v>#REF!</v>
      </c>
      <c r="M15503" s="220"/>
    </row>
    <row r="15504" spans="1:13" x14ac:dyDescent="0.2">
      <c r="A15504" s="35" t="s">
        <v>3359</v>
      </c>
      <c r="B15504" s="1" t="s">
        <v>1038</v>
      </c>
      <c r="C15504" s="45" t="s">
        <v>2151</v>
      </c>
      <c r="D15504" s="23" t="s">
        <v>5751</v>
      </c>
      <c r="E15504" s="23" t="s">
        <v>4135</v>
      </c>
      <c r="F15504" s="40">
        <v>4.2999999999999997E-2</v>
      </c>
      <c r="G15504" s="25">
        <v>294112</v>
      </c>
      <c r="H15504" s="25">
        <v>12647</v>
      </c>
      <c r="I15504" s="25"/>
      <c r="J15504" s="58" t="e">
        <f>HYPERLINK("#"&amp;"Insumos"&amp;"!A"&amp;MATCH($B15504,#REF!,0),"Ins "&amp;$B15504)</f>
        <v>#REF!</v>
      </c>
      <c r="M15504" s="220"/>
    </row>
    <row r="15505" spans="1:13" x14ac:dyDescent="0.2">
      <c r="A15505" s="35" t="s">
        <v>3359</v>
      </c>
      <c r="B15505" s="1" t="s">
        <v>5153</v>
      </c>
      <c r="C15505" s="45" t="s">
        <v>1702</v>
      </c>
      <c r="D15505" s="23" t="s">
        <v>5751</v>
      </c>
      <c r="E15505" s="23" t="s">
        <v>287</v>
      </c>
      <c r="F15505" s="40">
        <v>1.25</v>
      </c>
      <c r="G15505" s="25">
        <v>49920</v>
      </c>
      <c r="H15505" s="25">
        <v>62400</v>
      </c>
      <c r="I15505" s="25"/>
      <c r="J15505" s="58" t="e">
        <f>HYPERLINK("#"&amp;"Insumos"&amp;"!A"&amp;MATCH($B15505,#REF!,0),"Ins "&amp;$B15505)</f>
        <v>#REF!</v>
      </c>
      <c r="M15505" s="220"/>
    </row>
    <row r="15506" spans="1:13" ht="25.5" x14ac:dyDescent="0.2">
      <c r="A15506" s="36" t="s">
        <v>3360</v>
      </c>
      <c r="B15506" s="26" t="s">
        <v>6816</v>
      </c>
      <c r="C15506" s="79" t="s">
        <v>2165</v>
      </c>
      <c r="D15506" s="37" t="s">
        <v>5608</v>
      </c>
      <c r="E15506" s="37" t="s">
        <v>464</v>
      </c>
      <c r="F15506" s="41"/>
      <c r="G15506" s="27"/>
      <c r="H15506" s="27"/>
      <c r="I15506" s="27">
        <v>18125</v>
      </c>
      <c r="M15506" s="220">
        <f t="shared" si="242"/>
        <v>23737</v>
      </c>
    </row>
    <row r="15507" spans="1:13" x14ac:dyDescent="0.2">
      <c r="A15507" s="35" t="s">
        <v>3360</v>
      </c>
      <c r="B15507" s="1" t="s">
        <v>218</v>
      </c>
      <c r="C15507" s="45" t="s">
        <v>5580</v>
      </c>
      <c r="D15507" s="23" t="s">
        <v>5734</v>
      </c>
      <c r="E15507" s="23" t="s">
        <v>4141</v>
      </c>
      <c r="F15507" s="40">
        <v>0.05</v>
      </c>
      <c r="G15507" s="25">
        <v>14562</v>
      </c>
      <c r="H15507" s="25">
        <v>728</v>
      </c>
      <c r="I15507" s="25"/>
      <c r="J15507" s="58" t="e">
        <f>HYPERLINK("#"&amp;"Insumos"&amp;"!A"&amp;MATCH($B15507,#REF!,0),"Ins "&amp;$B15507)</f>
        <v>#REF!</v>
      </c>
      <c r="M15507" s="220"/>
    </row>
    <row r="15508" spans="1:13" x14ac:dyDescent="0.2">
      <c r="A15508" s="35" t="s">
        <v>3360</v>
      </c>
      <c r="B15508" s="1" t="s">
        <v>263</v>
      </c>
      <c r="C15508" s="45" t="s">
        <v>696</v>
      </c>
      <c r="D15508" s="23" t="s">
        <v>5534</v>
      </c>
      <c r="E15508" s="23" t="s">
        <v>4140</v>
      </c>
      <c r="F15508" s="40">
        <v>1.5E-3</v>
      </c>
      <c r="G15508" s="25">
        <v>187426</v>
      </c>
      <c r="H15508" s="25">
        <v>281</v>
      </c>
      <c r="I15508" s="25"/>
      <c r="J15508" s="58" t="e">
        <f>HYPERLINK("#"&amp;"Insumos"&amp;"!A"&amp;MATCH($B15508,#REF!,0),"Ins "&amp;$B15508)</f>
        <v>#REF!</v>
      </c>
      <c r="M15508" s="220"/>
    </row>
    <row r="15509" spans="1:13" x14ac:dyDescent="0.2">
      <c r="A15509" s="35" t="s">
        <v>3360</v>
      </c>
      <c r="B15509" s="1" t="s">
        <v>5533</v>
      </c>
      <c r="C15509" s="45" t="s">
        <v>5892</v>
      </c>
      <c r="D15509" s="23" t="s">
        <v>977</v>
      </c>
      <c r="E15509" s="23" t="s">
        <v>4134</v>
      </c>
      <c r="F15509" s="40">
        <v>0.05</v>
      </c>
      <c r="G15509" s="25">
        <v>3623</v>
      </c>
      <c r="H15509" s="25">
        <v>181</v>
      </c>
      <c r="I15509" s="25"/>
      <c r="J15509" s="58" t="e">
        <f>HYPERLINK("#"&amp;"Insumos"&amp;"!A"&amp;MATCH($B15509,#REF!,0),"Ins "&amp;$B15509)</f>
        <v>#REF!</v>
      </c>
      <c r="M15509" s="220"/>
    </row>
    <row r="15510" spans="1:13" x14ac:dyDescent="0.2">
      <c r="A15510" s="35" t="s">
        <v>3360</v>
      </c>
      <c r="B15510" s="1" t="s">
        <v>5007</v>
      </c>
      <c r="C15510" s="45" t="s">
        <v>720</v>
      </c>
      <c r="D15510" s="23" t="s">
        <v>5751</v>
      </c>
      <c r="E15510" s="23" t="s">
        <v>4134</v>
      </c>
      <c r="F15510" s="40">
        <v>0.6</v>
      </c>
      <c r="G15510" s="25">
        <v>1897</v>
      </c>
      <c r="H15510" s="25">
        <v>1138</v>
      </c>
      <c r="I15510" s="25"/>
      <c r="J15510" s="58" t="e">
        <f>HYPERLINK("#"&amp;"Insumos"&amp;"!A"&amp;MATCH($B15510,#REF!,0),"Ins "&amp;$B15510)</f>
        <v>#REF!</v>
      </c>
      <c r="M15510" s="220"/>
    </row>
    <row r="15511" spans="1:13" x14ac:dyDescent="0.2">
      <c r="A15511" s="35" t="s">
        <v>3360</v>
      </c>
      <c r="B15511" s="1" t="s">
        <v>1039</v>
      </c>
      <c r="C15511" s="45" t="s">
        <v>8772</v>
      </c>
      <c r="D15511" s="23" t="s">
        <v>5751</v>
      </c>
      <c r="E15511" s="23" t="s">
        <v>466</v>
      </c>
      <c r="F15511" s="40">
        <v>0.01</v>
      </c>
      <c r="G15511" s="25">
        <v>110940</v>
      </c>
      <c r="H15511" s="25">
        <v>1109</v>
      </c>
      <c r="I15511" s="25"/>
      <c r="J15511" s="58" t="e">
        <f>HYPERLINK("#"&amp;"Insumos"&amp;"!A"&amp;MATCH($B15511,#REF!,0),"Ins "&amp;$B15511)</f>
        <v>#REF!</v>
      </c>
      <c r="M15511" s="220"/>
    </row>
    <row r="15512" spans="1:13" x14ac:dyDescent="0.2">
      <c r="A15512" s="35" t="s">
        <v>3360</v>
      </c>
      <c r="B15512" s="1" t="s">
        <v>5210</v>
      </c>
      <c r="C15512" s="45" t="s">
        <v>555</v>
      </c>
      <c r="D15512" s="23" t="s">
        <v>5751</v>
      </c>
      <c r="E15512" s="23" t="s">
        <v>287</v>
      </c>
      <c r="F15512" s="40">
        <v>3</v>
      </c>
      <c r="G15512" s="25">
        <v>163</v>
      </c>
      <c r="H15512" s="25">
        <v>489</v>
      </c>
      <c r="I15512" s="25"/>
      <c r="J15512" s="58" t="e">
        <f>HYPERLINK("#"&amp;"Insumos"&amp;"!A"&amp;MATCH($B15512,#REF!,0),"Ins "&amp;$B15512)</f>
        <v>#REF!</v>
      </c>
      <c r="M15512" s="220"/>
    </row>
    <row r="15513" spans="1:13" x14ac:dyDescent="0.2">
      <c r="A15513" s="35" t="s">
        <v>3360</v>
      </c>
      <c r="B15513" s="1" t="s">
        <v>5254</v>
      </c>
      <c r="C15513" s="45" t="s">
        <v>2154</v>
      </c>
      <c r="D15513" s="23" t="s">
        <v>5751</v>
      </c>
      <c r="E15513" s="23" t="s">
        <v>4134</v>
      </c>
      <c r="F15513" s="40">
        <v>0.2</v>
      </c>
      <c r="G15513" s="25">
        <v>70996</v>
      </c>
      <c r="H15513" s="25">
        <v>14199</v>
      </c>
      <c r="I15513" s="25"/>
      <c r="J15513" s="58" t="e">
        <f>HYPERLINK("#"&amp;"Insumos"&amp;"!A"&amp;MATCH($B15513,#REF!,0),"Ins "&amp;$B15513)</f>
        <v>#REF!</v>
      </c>
      <c r="M15513" s="220"/>
    </row>
    <row r="15514" spans="1:13" ht="25.5" x14ac:dyDescent="0.2">
      <c r="A15514" s="36" t="s">
        <v>5724</v>
      </c>
      <c r="B15514" s="26" t="s">
        <v>6816</v>
      </c>
      <c r="C15514" s="79" t="s">
        <v>10871</v>
      </c>
      <c r="D15514" s="37" t="s">
        <v>5608</v>
      </c>
      <c r="E15514" s="37" t="s">
        <v>465</v>
      </c>
      <c r="F15514" s="41"/>
      <c r="G15514" s="27"/>
      <c r="H15514" s="27"/>
      <c r="I15514" s="27">
        <v>185774</v>
      </c>
      <c r="M15514" s="220">
        <f t="shared" si="242"/>
        <v>243290</v>
      </c>
    </row>
    <row r="15515" spans="1:13" x14ac:dyDescent="0.2">
      <c r="A15515" s="35" t="s">
        <v>5724</v>
      </c>
      <c r="B15515" s="1" t="s">
        <v>5578</v>
      </c>
      <c r="C15515" s="45" t="s">
        <v>1015</v>
      </c>
      <c r="D15515" s="23" t="s">
        <v>5734</v>
      </c>
      <c r="E15515" s="23" t="s">
        <v>4141</v>
      </c>
      <c r="F15515" s="40">
        <v>0.66</v>
      </c>
      <c r="G15515" s="25">
        <v>52425</v>
      </c>
      <c r="H15515" s="25">
        <v>34601</v>
      </c>
      <c r="I15515" s="25"/>
      <c r="J15515" s="58" t="e">
        <f>HYPERLINK("#"&amp;"Insumos"&amp;"!A"&amp;MATCH($B15515,#REF!,0),"Ins "&amp;$B15515)</f>
        <v>#REF!</v>
      </c>
      <c r="M15515" s="220"/>
    </row>
    <row r="15516" spans="1:13" x14ac:dyDescent="0.2">
      <c r="A15516" s="35" t="s">
        <v>5724</v>
      </c>
      <c r="B15516" s="1" t="s">
        <v>263</v>
      </c>
      <c r="C15516" s="45" t="s">
        <v>696</v>
      </c>
      <c r="D15516" s="23" t="s">
        <v>5534</v>
      </c>
      <c r="E15516" s="23" t="s">
        <v>4140</v>
      </c>
      <c r="F15516" s="40">
        <v>5.0000000000000001E-3</v>
      </c>
      <c r="G15516" s="25">
        <v>187426</v>
      </c>
      <c r="H15516" s="25">
        <v>937</v>
      </c>
      <c r="I15516" s="25"/>
      <c r="J15516" s="58" t="e">
        <f>HYPERLINK("#"&amp;"Insumos"&amp;"!A"&amp;MATCH($B15516,#REF!,0),"Ins "&amp;$B15516)</f>
        <v>#REF!</v>
      </c>
      <c r="M15516" s="220"/>
    </row>
    <row r="15517" spans="1:13" x14ac:dyDescent="0.2">
      <c r="A15517" s="35" t="s">
        <v>5724</v>
      </c>
      <c r="B15517" s="34" t="s">
        <v>949</v>
      </c>
      <c r="C15517" s="45" t="s">
        <v>8842</v>
      </c>
      <c r="D15517" s="23" t="s">
        <v>5534</v>
      </c>
      <c r="E15517" s="23" t="s">
        <v>4140</v>
      </c>
      <c r="F15517" s="40">
        <v>0.01</v>
      </c>
      <c r="G15517" s="25">
        <v>74256</v>
      </c>
      <c r="H15517" s="25">
        <v>743</v>
      </c>
      <c r="I15517" s="25"/>
      <c r="J15517" s="58" t="e">
        <f>HYPERLINK("#"&amp;"Insumos"&amp;"!A"&amp;MATCH($B15517,#REF!,0),"Ins "&amp;$B15517)</f>
        <v>#REF!</v>
      </c>
      <c r="M15517" s="220"/>
    </row>
    <row r="15518" spans="1:13" x14ac:dyDescent="0.2">
      <c r="A15518" s="35" t="s">
        <v>5724</v>
      </c>
      <c r="B15518" s="34" t="s">
        <v>90</v>
      </c>
      <c r="C15518" s="45" t="s">
        <v>723</v>
      </c>
      <c r="D15518" s="23" t="s">
        <v>5534</v>
      </c>
      <c r="E15518" s="23" t="s">
        <v>4140</v>
      </c>
      <c r="F15518" s="40">
        <v>0.1</v>
      </c>
      <c r="G15518" s="25">
        <v>47771</v>
      </c>
      <c r="H15518" s="25">
        <v>4777</v>
      </c>
      <c r="I15518" s="25"/>
      <c r="J15518" s="58" t="e">
        <f>HYPERLINK("#"&amp;"Insumos"&amp;"!A"&amp;MATCH($B15518,#REF!,0),"Ins "&amp;$B15518)</f>
        <v>#REF!</v>
      </c>
      <c r="M15518" s="220"/>
    </row>
    <row r="15519" spans="1:13" x14ac:dyDescent="0.2">
      <c r="A15519" s="35" t="s">
        <v>5724</v>
      </c>
      <c r="B15519" s="1" t="s">
        <v>5533</v>
      </c>
      <c r="C15519" s="45" t="s">
        <v>5892</v>
      </c>
      <c r="D15519" s="23" t="s">
        <v>977</v>
      </c>
      <c r="E15519" s="23" t="s">
        <v>4134</v>
      </c>
      <c r="F15519" s="40">
        <v>0.02</v>
      </c>
      <c r="G15519" s="25">
        <v>3623</v>
      </c>
      <c r="H15519" s="25">
        <v>72</v>
      </c>
      <c r="I15519" s="25"/>
      <c r="J15519" s="58" t="e">
        <f>HYPERLINK("#"&amp;"Insumos"&amp;"!A"&amp;MATCH($B15519,#REF!,0),"Ins "&amp;$B15519)</f>
        <v>#REF!</v>
      </c>
      <c r="M15519" s="220"/>
    </row>
    <row r="15520" spans="1:13" x14ac:dyDescent="0.2">
      <c r="A15520" s="35" t="s">
        <v>5724</v>
      </c>
      <c r="B15520" s="1" t="s">
        <v>5007</v>
      </c>
      <c r="C15520" s="45" t="s">
        <v>720</v>
      </c>
      <c r="D15520" s="23" t="s">
        <v>5751</v>
      </c>
      <c r="E15520" s="23" t="s">
        <v>4134</v>
      </c>
      <c r="F15520" s="40">
        <v>0.7</v>
      </c>
      <c r="G15520" s="25">
        <v>1897</v>
      </c>
      <c r="H15520" s="25">
        <v>1328</v>
      </c>
      <c r="I15520" s="25"/>
      <c r="J15520" s="58" t="e">
        <f>HYPERLINK("#"&amp;"Insumos"&amp;"!A"&amp;MATCH($B15520,#REF!,0),"Ins "&amp;$B15520)</f>
        <v>#REF!</v>
      </c>
      <c r="M15520" s="220"/>
    </row>
    <row r="15521" spans="1:13" x14ac:dyDescent="0.2">
      <c r="A15521" s="35" t="s">
        <v>5724</v>
      </c>
      <c r="B15521" s="1" t="s">
        <v>1039</v>
      </c>
      <c r="C15521" s="45" t="s">
        <v>8772</v>
      </c>
      <c r="D15521" s="23" t="s">
        <v>5751</v>
      </c>
      <c r="E15521" s="23" t="s">
        <v>466</v>
      </c>
      <c r="F15521" s="40">
        <v>7.0000000000000007E-2</v>
      </c>
      <c r="G15521" s="25">
        <v>110940</v>
      </c>
      <c r="H15521" s="25">
        <v>7766</v>
      </c>
      <c r="I15521" s="25"/>
      <c r="J15521" s="58" t="e">
        <f>HYPERLINK("#"&amp;"Insumos"&amp;"!A"&amp;MATCH($B15521,#REF!,0),"Ins "&amp;$B15521)</f>
        <v>#REF!</v>
      </c>
      <c r="M15521" s="220"/>
    </row>
    <row r="15522" spans="1:13" ht="25.5" x14ac:dyDescent="0.2">
      <c r="A15522" s="35" t="s">
        <v>5724</v>
      </c>
      <c r="B15522" s="1" t="s">
        <v>5243</v>
      </c>
      <c r="C15522" s="45" t="s">
        <v>8841</v>
      </c>
      <c r="D15522" s="23" t="s">
        <v>5751</v>
      </c>
      <c r="E15522" s="23" t="s">
        <v>4134</v>
      </c>
      <c r="F15522" s="40">
        <v>4.0999999999999996</v>
      </c>
      <c r="G15522" s="25">
        <v>33061</v>
      </c>
      <c r="H15522" s="25">
        <v>135550</v>
      </c>
      <c r="I15522" s="25"/>
      <c r="J15522" s="58" t="e">
        <f>HYPERLINK("#"&amp;"Insumos"&amp;"!A"&amp;MATCH($B15522,#REF!,0),"Ins "&amp;$B15522)</f>
        <v>#REF!</v>
      </c>
      <c r="M15522" s="220"/>
    </row>
    <row r="15523" spans="1:13" ht="25.5" x14ac:dyDescent="0.2">
      <c r="A15523" s="36" t="s">
        <v>5725</v>
      </c>
      <c r="B15523" s="26" t="s">
        <v>6816</v>
      </c>
      <c r="C15523" s="79" t="s">
        <v>9540</v>
      </c>
      <c r="D15523" s="37" t="s">
        <v>5608</v>
      </c>
      <c r="E15523" s="37" t="s">
        <v>465</v>
      </c>
      <c r="F15523" s="41"/>
      <c r="G15523" s="27"/>
      <c r="H15523" s="27"/>
      <c r="I15523" s="27">
        <v>98512</v>
      </c>
      <c r="M15523" s="220">
        <f t="shared" si="242"/>
        <v>129011</v>
      </c>
    </row>
    <row r="15524" spans="1:13" x14ac:dyDescent="0.2">
      <c r="A15524" s="35" t="s">
        <v>5725</v>
      </c>
      <c r="B15524" s="1" t="s">
        <v>5589</v>
      </c>
      <c r="C15524" s="45" t="s">
        <v>5819</v>
      </c>
      <c r="D15524" s="23" t="s">
        <v>5585</v>
      </c>
      <c r="E15524" s="23" t="s">
        <v>466</v>
      </c>
      <c r="F15524" s="40">
        <v>8.4000000000000005E-2</v>
      </c>
      <c r="G15524" s="25">
        <v>597780</v>
      </c>
      <c r="H15524" s="25">
        <v>50214</v>
      </c>
      <c r="I15524" s="25"/>
      <c r="M15524" s="220"/>
    </row>
    <row r="15525" spans="1:13" x14ac:dyDescent="0.2">
      <c r="A15525" s="35" t="s">
        <v>5725</v>
      </c>
      <c r="B15525" s="1" t="s">
        <v>71</v>
      </c>
      <c r="C15525" s="45" t="s">
        <v>1022</v>
      </c>
      <c r="D15525" s="23" t="s">
        <v>5734</v>
      </c>
      <c r="E15525" s="23" t="s">
        <v>4141</v>
      </c>
      <c r="F15525" s="40">
        <v>0.5</v>
      </c>
      <c r="G15525" s="25">
        <v>66987</v>
      </c>
      <c r="H15525" s="25">
        <v>33494</v>
      </c>
      <c r="I15525" s="25"/>
      <c r="J15525" s="58" t="e">
        <f>HYPERLINK("#"&amp;"Insumos"&amp;"!A"&amp;MATCH($B15525,#REF!,0),"Ins "&amp;$B15525)</f>
        <v>#REF!</v>
      </c>
      <c r="M15525" s="220"/>
    </row>
    <row r="15526" spans="1:13" x14ac:dyDescent="0.2">
      <c r="A15526" s="35" t="s">
        <v>5725</v>
      </c>
      <c r="B15526" s="34" t="s">
        <v>4549</v>
      </c>
      <c r="C15526" s="45" t="s">
        <v>719</v>
      </c>
      <c r="D15526" s="23" t="s">
        <v>5751</v>
      </c>
      <c r="E15526" s="23" t="s">
        <v>4134</v>
      </c>
      <c r="F15526" s="40">
        <v>0.44333333333333336</v>
      </c>
      <c r="G15526" s="25">
        <v>15152</v>
      </c>
      <c r="H15526" s="25">
        <v>6717</v>
      </c>
      <c r="I15526" s="25"/>
      <c r="J15526" s="58" t="e">
        <f>HYPERLINK("#"&amp;"Insumos"&amp;"!A"&amp;MATCH($B15526,#REF!,0),"Ins "&amp;$B15526)</f>
        <v>#REF!</v>
      </c>
      <c r="M15526" s="220"/>
    </row>
    <row r="15527" spans="1:13" x14ac:dyDescent="0.2">
      <c r="A15527" s="35" t="s">
        <v>5725</v>
      </c>
      <c r="B15527" s="1" t="s">
        <v>263</v>
      </c>
      <c r="C15527" s="45" t="s">
        <v>696</v>
      </c>
      <c r="D15527" s="23" t="s">
        <v>5534</v>
      </c>
      <c r="E15527" s="23" t="s">
        <v>4140</v>
      </c>
      <c r="F15527" s="40">
        <v>5.8999999999999999E-3</v>
      </c>
      <c r="G15527" s="25">
        <v>187426</v>
      </c>
      <c r="H15527" s="25">
        <v>1106</v>
      </c>
      <c r="I15527" s="25"/>
      <c r="J15527" s="58" t="e">
        <f>HYPERLINK("#"&amp;"Insumos"&amp;"!A"&amp;MATCH($B15527,#REF!,0),"Ins "&amp;$B15527)</f>
        <v>#REF!</v>
      </c>
      <c r="M15527" s="220"/>
    </row>
    <row r="15528" spans="1:13" x14ac:dyDescent="0.2">
      <c r="A15528" s="35" t="s">
        <v>5725</v>
      </c>
      <c r="B15528" s="1" t="s">
        <v>5533</v>
      </c>
      <c r="C15528" s="45" t="s">
        <v>5892</v>
      </c>
      <c r="D15528" s="23" t="s">
        <v>977</v>
      </c>
      <c r="E15528" s="23" t="s">
        <v>4134</v>
      </c>
      <c r="F15528" s="40">
        <v>0.25</v>
      </c>
      <c r="G15528" s="25">
        <v>3623</v>
      </c>
      <c r="H15528" s="25">
        <v>906</v>
      </c>
      <c r="I15528" s="25"/>
      <c r="J15528" s="58" t="e">
        <f>HYPERLINK("#"&amp;"Insumos"&amp;"!A"&amp;MATCH($B15528,#REF!,0),"Ins "&amp;$B15528)</f>
        <v>#REF!</v>
      </c>
      <c r="M15528" s="220"/>
    </row>
    <row r="15529" spans="1:13" x14ac:dyDescent="0.2">
      <c r="A15529" s="35" t="s">
        <v>5725</v>
      </c>
      <c r="B15529" s="1" t="s">
        <v>5007</v>
      </c>
      <c r="C15529" s="45" t="s">
        <v>720</v>
      </c>
      <c r="D15529" s="23" t="s">
        <v>5751</v>
      </c>
      <c r="E15529" s="23" t="s">
        <v>4134</v>
      </c>
      <c r="F15529" s="40">
        <v>0.8</v>
      </c>
      <c r="G15529" s="25">
        <v>1897</v>
      </c>
      <c r="H15529" s="25">
        <v>1518</v>
      </c>
      <c r="I15529" s="25"/>
      <c r="J15529" s="58" t="e">
        <f>HYPERLINK("#"&amp;"Insumos"&amp;"!A"&amp;MATCH($B15529,#REF!,0),"Ins "&amp;$B15529)</f>
        <v>#REF!</v>
      </c>
      <c r="M15529" s="220"/>
    </row>
    <row r="15530" spans="1:13" x14ac:dyDescent="0.2">
      <c r="A15530" s="35" t="s">
        <v>5725</v>
      </c>
      <c r="B15530" s="34" t="s">
        <v>5199</v>
      </c>
      <c r="C15530" s="45" t="s">
        <v>8827</v>
      </c>
      <c r="D15530" s="23" t="s">
        <v>5751</v>
      </c>
      <c r="E15530" s="23" t="s">
        <v>467</v>
      </c>
      <c r="F15530" s="40">
        <v>0.2</v>
      </c>
      <c r="G15530" s="25">
        <v>12480</v>
      </c>
      <c r="H15530" s="25">
        <v>2496</v>
      </c>
      <c r="I15530" s="25"/>
      <c r="J15530" s="58" t="e">
        <f>HYPERLINK("#"&amp;"Insumos"&amp;"!A"&amp;MATCH($B15530,#REF!,0),"Ins "&amp;$B15530)</f>
        <v>#REF!</v>
      </c>
      <c r="M15530" s="220"/>
    </row>
    <row r="15531" spans="1:13" x14ac:dyDescent="0.2">
      <c r="A15531" s="35" t="s">
        <v>5725</v>
      </c>
      <c r="B15531" s="1" t="s">
        <v>4519</v>
      </c>
      <c r="C15531" s="45" t="s">
        <v>1406</v>
      </c>
      <c r="D15531" s="23" t="s">
        <v>5751</v>
      </c>
      <c r="E15531" s="23" t="s">
        <v>287</v>
      </c>
      <c r="F15531" s="40">
        <v>0.3</v>
      </c>
      <c r="G15531" s="25">
        <v>4634</v>
      </c>
      <c r="H15531" s="25">
        <v>1390</v>
      </c>
      <c r="I15531" s="25"/>
      <c r="J15531" s="58" t="e">
        <f>HYPERLINK("#"&amp;"Insumos"&amp;"!A"&amp;MATCH($B15531,#REF!,0),"Ins "&amp;$B15531)</f>
        <v>#REF!</v>
      </c>
      <c r="M15531" s="220"/>
    </row>
    <row r="15532" spans="1:13" x14ac:dyDescent="0.2">
      <c r="A15532" s="35" t="s">
        <v>5725</v>
      </c>
      <c r="B15532" s="34" t="s">
        <v>5184</v>
      </c>
      <c r="C15532" s="45" t="s">
        <v>294</v>
      </c>
      <c r="D15532" s="23" t="s">
        <v>5751</v>
      </c>
      <c r="E15532" s="23" t="s">
        <v>4147</v>
      </c>
      <c r="F15532" s="40">
        <v>0.01</v>
      </c>
      <c r="G15532" s="25">
        <v>5304</v>
      </c>
      <c r="H15532" s="25">
        <v>53</v>
      </c>
      <c r="I15532" s="25"/>
      <c r="J15532" s="58" t="e">
        <f>HYPERLINK("#"&amp;"Insumos"&amp;"!A"&amp;MATCH($B15532,#REF!,0),"Ins "&amp;$B15532)</f>
        <v>#REF!</v>
      </c>
      <c r="M15532" s="220"/>
    </row>
    <row r="15533" spans="1:13" x14ac:dyDescent="0.2">
      <c r="A15533" s="35" t="s">
        <v>5725</v>
      </c>
      <c r="B15533" s="34" t="s">
        <v>5483</v>
      </c>
      <c r="C15533" s="45" t="s">
        <v>1064</v>
      </c>
      <c r="D15533" s="23" t="s">
        <v>5751</v>
      </c>
      <c r="E15533" s="23" t="s">
        <v>467</v>
      </c>
      <c r="F15533" s="40">
        <v>0.1</v>
      </c>
      <c r="G15533" s="25">
        <v>6176</v>
      </c>
      <c r="H15533" s="25">
        <v>618</v>
      </c>
      <c r="I15533" s="25"/>
      <c r="J15533" s="58" t="e">
        <f>HYPERLINK("#"&amp;"Insumos"&amp;"!A"&amp;MATCH($B15533,#REF!,0),"Ins "&amp;$B15533)</f>
        <v>#REF!</v>
      </c>
      <c r="M15533" s="220"/>
    </row>
    <row r="15534" spans="1:13" ht="89.25" x14ac:dyDescent="0.2">
      <c r="A15534" s="36" t="s">
        <v>5924</v>
      </c>
      <c r="B15534" s="26" t="s">
        <v>6816</v>
      </c>
      <c r="C15534" s="79" t="s">
        <v>9539</v>
      </c>
      <c r="D15534" s="37" t="s">
        <v>5608</v>
      </c>
      <c r="E15534" s="37" t="s">
        <v>464</v>
      </c>
      <c r="F15534" s="41"/>
      <c r="G15534" s="27"/>
      <c r="H15534" s="27"/>
      <c r="I15534" s="27">
        <v>649663</v>
      </c>
      <c r="M15534" s="220">
        <f t="shared" si="242"/>
        <v>850799</v>
      </c>
    </row>
    <row r="15535" spans="1:13" x14ac:dyDescent="0.2">
      <c r="A15535" s="35" t="s">
        <v>5924</v>
      </c>
      <c r="B15535" s="34" t="s">
        <v>5595</v>
      </c>
      <c r="C15535" s="45" t="s">
        <v>5825</v>
      </c>
      <c r="D15535" s="23" t="s">
        <v>5585</v>
      </c>
      <c r="E15535" s="23" t="s">
        <v>466</v>
      </c>
      <c r="F15535" s="40">
        <v>0.13200000000000001</v>
      </c>
      <c r="G15535" s="25">
        <v>625196</v>
      </c>
      <c r="H15535" s="25">
        <v>82526</v>
      </c>
      <c r="I15535" s="25"/>
      <c r="M15535" s="220"/>
    </row>
    <row r="15536" spans="1:13" x14ac:dyDescent="0.2">
      <c r="A15536" s="35" t="s">
        <v>5924</v>
      </c>
      <c r="B15536" s="1" t="s">
        <v>77</v>
      </c>
      <c r="C15536" s="45" t="s">
        <v>1024</v>
      </c>
      <c r="D15536" s="23" t="s">
        <v>5734</v>
      </c>
      <c r="E15536" s="23" t="s">
        <v>4141</v>
      </c>
      <c r="F15536" s="40">
        <v>2</v>
      </c>
      <c r="G15536" s="25">
        <v>74500</v>
      </c>
      <c r="H15536" s="25">
        <v>149000</v>
      </c>
      <c r="I15536" s="25"/>
      <c r="J15536" s="58" t="e">
        <f>HYPERLINK("#"&amp;"Insumos"&amp;"!A"&amp;MATCH($B15536,#REF!,0),"Ins "&amp;$B15536)</f>
        <v>#REF!</v>
      </c>
      <c r="M15536" s="220"/>
    </row>
    <row r="15537" spans="1:13" ht="25.5" x14ac:dyDescent="0.2">
      <c r="A15537" s="35" t="s">
        <v>5924</v>
      </c>
      <c r="B15537" s="34" t="s">
        <v>8793</v>
      </c>
      <c r="C15537" s="45" t="s">
        <v>8794</v>
      </c>
      <c r="D15537" s="23" t="s">
        <v>5534</v>
      </c>
      <c r="E15537" s="23" t="s">
        <v>8737</v>
      </c>
      <c r="F15537" s="40">
        <v>0.25</v>
      </c>
      <c r="G15537" s="25">
        <v>31485</v>
      </c>
      <c r="H15537" s="25">
        <v>7871</v>
      </c>
      <c r="I15537" s="25"/>
      <c r="J15537" s="58" t="e">
        <f>HYPERLINK("#"&amp;"Insumos"&amp;"!A"&amp;MATCH($B15537,#REF!,0),"Ins "&amp;$B15537)</f>
        <v>#REF!</v>
      </c>
      <c r="M15537" s="220"/>
    </row>
    <row r="15538" spans="1:13" x14ac:dyDescent="0.2">
      <c r="A15538" s="35" t="s">
        <v>5924</v>
      </c>
      <c r="B15538" s="1" t="s">
        <v>263</v>
      </c>
      <c r="C15538" s="45" t="s">
        <v>696</v>
      </c>
      <c r="D15538" s="23" t="s">
        <v>5534</v>
      </c>
      <c r="E15538" s="23" t="s">
        <v>4140</v>
      </c>
      <c r="F15538" s="40">
        <v>0.01</v>
      </c>
      <c r="G15538" s="25">
        <v>187426</v>
      </c>
      <c r="H15538" s="25">
        <v>1874</v>
      </c>
      <c r="I15538" s="25"/>
      <c r="J15538" s="58" t="e">
        <f>HYPERLINK("#"&amp;"Insumos"&amp;"!A"&amp;MATCH($B15538,#REF!,0),"Ins "&amp;$B15538)</f>
        <v>#REF!</v>
      </c>
      <c r="M15538" s="220"/>
    </row>
    <row r="15539" spans="1:13" x14ac:dyDescent="0.2">
      <c r="A15539" s="35" t="s">
        <v>5924</v>
      </c>
      <c r="B15539" s="1" t="s">
        <v>254</v>
      </c>
      <c r="C15539" s="45" t="s">
        <v>751</v>
      </c>
      <c r="D15539" s="23" t="s">
        <v>5534</v>
      </c>
      <c r="E15539" s="23" t="s">
        <v>4141</v>
      </c>
      <c r="F15539" s="40">
        <v>0.2</v>
      </c>
      <c r="G15539" s="25">
        <v>46854</v>
      </c>
      <c r="H15539" s="25">
        <v>9371</v>
      </c>
      <c r="I15539" s="25"/>
      <c r="J15539" s="58" t="e">
        <f>HYPERLINK("#"&amp;"Insumos"&amp;"!A"&amp;MATCH($B15539,#REF!,0),"Ins "&amp;$B15539)</f>
        <v>#REF!</v>
      </c>
      <c r="M15539" s="220"/>
    </row>
    <row r="15540" spans="1:13" x14ac:dyDescent="0.2">
      <c r="A15540" s="35" t="s">
        <v>5924</v>
      </c>
      <c r="B15540" s="1" t="s">
        <v>5533</v>
      </c>
      <c r="C15540" s="45" t="s">
        <v>5892</v>
      </c>
      <c r="D15540" s="23" t="s">
        <v>977</v>
      </c>
      <c r="E15540" s="23" t="s">
        <v>4134</v>
      </c>
      <c r="F15540" s="40">
        <v>1</v>
      </c>
      <c r="G15540" s="25">
        <v>3623</v>
      </c>
      <c r="H15540" s="25">
        <v>3623</v>
      </c>
      <c r="I15540" s="25"/>
      <c r="J15540" s="58" t="e">
        <f>HYPERLINK("#"&amp;"Insumos"&amp;"!A"&amp;MATCH($B15540,#REF!,0),"Ins "&amp;$B15540)</f>
        <v>#REF!</v>
      </c>
      <c r="M15540" s="220"/>
    </row>
    <row r="15541" spans="1:13" x14ac:dyDescent="0.2">
      <c r="A15541" s="35" t="s">
        <v>5924</v>
      </c>
      <c r="B15541" s="34" t="s">
        <v>9537</v>
      </c>
      <c r="C15541" s="45" t="s">
        <v>9538</v>
      </c>
      <c r="D15541" s="23" t="s">
        <v>5751</v>
      </c>
      <c r="E15541" s="23" t="s">
        <v>467</v>
      </c>
      <c r="F15541" s="40">
        <v>1</v>
      </c>
      <c r="G15541" s="25">
        <v>11856</v>
      </c>
      <c r="H15541" s="25">
        <v>11856</v>
      </c>
      <c r="I15541" s="25"/>
      <c r="J15541" s="58" t="e">
        <f>HYPERLINK("#"&amp;"Insumos"&amp;"!A"&amp;MATCH($B15541,#REF!,0),"Ins "&amp;$B15541)</f>
        <v>#REF!</v>
      </c>
      <c r="M15541" s="220"/>
    </row>
    <row r="15542" spans="1:13" ht="25.5" x14ac:dyDescent="0.2">
      <c r="A15542" s="35" t="s">
        <v>5924</v>
      </c>
      <c r="B15542" s="1" t="s">
        <v>4559</v>
      </c>
      <c r="C15542" s="45" t="s">
        <v>9471</v>
      </c>
      <c r="D15542" s="23" t="s">
        <v>5751</v>
      </c>
      <c r="E15542" s="23" t="s">
        <v>4138</v>
      </c>
      <c r="F15542" s="40">
        <v>0.01</v>
      </c>
      <c r="G15542" s="25">
        <v>140296</v>
      </c>
      <c r="H15542" s="25">
        <v>1403</v>
      </c>
      <c r="I15542" s="25"/>
      <c r="J15542" s="58" t="e">
        <f>HYPERLINK("#"&amp;"Insumos"&amp;"!A"&amp;MATCH($B15542,#REF!,0),"Ins "&amp;$B15542)</f>
        <v>#REF!</v>
      </c>
      <c r="M15542" s="220"/>
    </row>
    <row r="15543" spans="1:13" x14ac:dyDescent="0.2">
      <c r="A15543" s="35" t="s">
        <v>5924</v>
      </c>
      <c r="B15543" s="1" t="s">
        <v>4560</v>
      </c>
      <c r="C15543" s="45" t="s">
        <v>8792</v>
      </c>
      <c r="D15543" s="23" t="s">
        <v>5751</v>
      </c>
      <c r="E15543" s="23" t="s">
        <v>4138</v>
      </c>
      <c r="F15543" s="40">
        <v>0.05</v>
      </c>
      <c r="G15543" s="25">
        <v>126880</v>
      </c>
      <c r="H15543" s="25">
        <v>6344</v>
      </c>
      <c r="I15543" s="25"/>
      <c r="J15543" s="58" t="e">
        <f>HYPERLINK("#"&amp;"Insumos"&amp;"!A"&amp;MATCH($B15543,#REF!,0),"Ins "&amp;$B15543)</f>
        <v>#REF!</v>
      </c>
      <c r="M15543" s="220"/>
    </row>
    <row r="15544" spans="1:13" x14ac:dyDescent="0.2">
      <c r="A15544" s="35" t="s">
        <v>5924</v>
      </c>
      <c r="B15544" s="1" t="s">
        <v>5007</v>
      </c>
      <c r="C15544" s="45" t="s">
        <v>720</v>
      </c>
      <c r="D15544" s="23" t="s">
        <v>5751</v>
      </c>
      <c r="E15544" s="23" t="s">
        <v>4134</v>
      </c>
      <c r="F15544" s="40">
        <v>3</v>
      </c>
      <c r="G15544" s="25">
        <v>1897</v>
      </c>
      <c r="H15544" s="25">
        <v>5691</v>
      </c>
      <c r="I15544" s="25"/>
      <c r="J15544" s="58" t="e">
        <f>HYPERLINK("#"&amp;"Insumos"&amp;"!A"&amp;MATCH($B15544,#REF!,0),"Ins "&amp;$B15544)</f>
        <v>#REF!</v>
      </c>
      <c r="M15544" s="220"/>
    </row>
    <row r="15545" spans="1:13" x14ac:dyDescent="0.2">
      <c r="A15545" s="35" t="s">
        <v>5924</v>
      </c>
      <c r="B15545" s="1" t="s">
        <v>5834</v>
      </c>
      <c r="C15545" s="45" t="s">
        <v>8936</v>
      </c>
      <c r="D15545" s="23" t="s">
        <v>5751</v>
      </c>
      <c r="E15545" s="23" t="s">
        <v>465</v>
      </c>
      <c r="F15545" s="40">
        <v>6.2</v>
      </c>
      <c r="G15545" s="25">
        <v>26895</v>
      </c>
      <c r="H15545" s="25">
        <v>166749</v>
      </c>
      <c r="I15545" s="25"/>
      <c r="J15545" s="58" t="e">
        <f>HYPERLINK("#"&amp;"Insumos"&amp;"!A"&amp;MATCH($B15545,#REF!,0),"Ins "&amp;$B15545)</f>
        <v>#REF!</v>
      </c>
      <c r="M15545" s="220"/>
    </row>
    <row r="15546" spans="1:13" x14ac:dyDescent="0.2">
      <c r="A15546" s="35" t="s">
        <v>5924</v>
      </c>
      <c r="B15546" s="1" t="s">
        <v>5482</v>
      </c>
      <c r="C15546" s="45" t="s">
        <v>67</v>
      </c>
      <c r="D15546" s="23" t="s">
        <v>5751</v>
      </c>
      <c r="E15546" s="23" t="s">
        <v>467</v>
      </c>
      <c r="F15546" s="40">
        <v>8</v>
      </c>
      <c r="G15546" s="25">
        <v>4423</v>
      </c>
      <c r="H15546" s="25">
        <v>35384</v>
      </c>
      <c r="I15546" s="25"/>
      <c r="J15546" s="58" t="e">
        <f>HYPERLINK("#"&amp;"Insumos"&amp;"!A"&amp;MATCH($B15546,#REF!,0),"Ins "&amp;$B15546)</f>
        <v>#REF!</v>
      </c>
      <c r="M15546" s="220"/>
    </row>
    <row r="15547" spans="1:13" x14ac:dyDescent="0.2">
      <c r="A15547" s="35" t="s">
        <v>5924</v>
      </c>
      <c r="B15547" s="34" t="s">
        <v>6833</v>
      </c>
      <c r="C15547" s="45" t="s">
        <v>6834</v>
      </c>
      <c r="D15547" s="23" t="s">
        <v>5751</v>
      </c>
      <c r="E15547" s="23" t="s">
        <v>464</v>
      </c>
      <c r="F15547" s="40">
        <v>2</v>
      </c>
      <c r="G15547" s="25">
        <v>9342</v>
      </c>
      <c r="H15547" s="25">
        <v>18684</v>
      </c>
      <c r="I15547" s="25"/>
      <c r="J15547" s="58" t="e">
        <f>HYPERLINK("#"&amp;"Insumos"&amp;"!A"&amp;MATCH($B15547,#REF!,0),"Ins "&amp;$B15547)</f>
        <v>#REF!</v>
      </c>
      <c r="M15547" s="220"/>
    </row>
    <row r="15548" spans="1:13" x14ac:dyDescent="0.2">
      <c r="A15548" s="35" t="s">
        <v>5924</v>
      </c>
      <c r="B15548" s="1" t="s">
        <v>5483</v>
      </c>
      <c r="C15548" s="45" t="s">
        <v>1064</v>
      </c>
      <c r="D15548" s="23" t="s">
        <v>5751</v>
      </c>
      <c r="E15548" s="23" t="s">
        <v>467</v>
      </c>
      <c r="F15548" s="40">
        <v>0.2</v>
      </c>
      <c r="G15548" s="25">
        <v>6176</v>
      </c>
      <c r="H15548" s="25">
        <v>1235</v>
      </c>
      <c r="I15548" s="25"/>
      <c r="J15548" s="58" t="e">
        <f>HYPERLINK("#"&amp;"Insumos"&amp;"!A"&amp;MATCH($B15548,#REF!,0),"Ins "&amp;$B15548)</f>
        <v>#REF!</v>
      </c>
      <c r="M15548" s="220"/>
    </row>
    <row r="15549" spans="1:13" ht="25.5" x14ac:dyDescent="0.2">
      <c r="A15549" s="35" t="s">
        <v>5924</v>
      </c>
      <c r="B15549" s="1" t="s">
        <v>5194</v>
      </c>
      <c r="C15549" s="45" t="s">
        <v>1219</v>
      </c>
      <c r="D15549" s="23" t="s">
        <v>5751</v>
      </c>
      <c r="E15549" s="23" t="s">
        <v>467</v>
      </c>
      <c r="F15549" s="40">
        <v>1</v>
      </c>
      <c r="G15549" s="25">
        <v>22500</v>
      </c>
      <c r="H15549" s="25">
        <v>22500</v>
      </c>
      <c r="I15549" s="25"/>
      <c r="J15549" s="58" t="e">
        <f>HYPERLINK("#"&amp;"Insumos"&amp;"!A"&amp;MATCH($B15549,#REF!,0),"Ins "&amp;$B15549)</f>
        <v>#REF!</v>
      </c>
      <c r="M15549" s="220"/>
    </row>
    <row r="15550" spans="1:13" x14ac:dyDescent="0.2">
      <c r="A15550" s="35" t="s">
        <v>5924</v>
      </c>
      <c r="B15550" s="1" t="s">
        <v>4498</v>
      </c>
      <c r="C15550" s="45" t="s">
        <v>11998</v>
      </c>
      <c r="D15550" s="23" t="s">
        <v>5751</v>
      </c>
      <c r="E15550" s="23" t="s">
        <v>287</v>
      </c>
      <c r="F15550" s="40">
        <v>8</v>
      </c>
      <c r="G15550" s="25">
        <v>15694</v>
      </c>
      <c r="H15550" s="25">
        <v>125552</v>
      </c>
      <c r="I15550" s="25"/>
      <c r="J15550" s="58" t="e">
        <f>HYPERLINK("#"&amp;"Insumos"&amp;"!A"&amp;MATCH($B15550,#REF!,0),"Ins "&amp;$B15550)</f>
        <v>#REF!</v>
      </c>
      <c r="M15550" s="220"/>
    </row>
    <row r="15551" spans="1:13" ht="25.5" x14ac:dyDescent="0.2">
      <c r="A15551" s="36" t="s">
        <v>5925</v>
      </c>
      <c r="B15551" s="26" t="s">
        <v>6816</v>
      </c>
      <c r="C15551" s="79" t="s">
        <v>5926</v>
      </c>
      <c r="D15551" s="37" t="s">
        <v>5608</v>
      </c>
      <c r="E15551" s="37" t="s">
        <v>4134</v>
      </c>
      <c r="F15551" s="41"/>
      <c r="G15551" s="27"/>
      <c r="H15551" s="27"/>
      <c r="I15551" s="27">
        <v>595993</v>
      </c>
      <c r="M15551" s="220">
        <f t="shared" si="242"/>
        <v>780512</v>
      </c>
    </row>
    <row r="15552" spans="1:13" x14ac:dyDescent="0.2">
      <c r="A15552" s="35" t="s">
        <v>5925</v>
      </c>
      <c r="B15552" s="1" t="s">
        <v>5589</v>
      </c>
      <c r="C15552" s="45" t="s">
        <v>5819</v>
      </c>
      <c r="D15552" s="23" t="s">
        <v>5585</v>
      </c>
      <c r="E15552" s="23" t="s">
        <v>466</v>
      </c>
      <c r="F15552" s="40">
        <v>0.05</v>
      </c>
      <c r="G15552" s="25">
        <v>597780</v>
      </c>
      <c r="H15552" s="25">
        <v>29889</v>
      </c>
      <c r="I15552" s="25"/>
      <c r="M15552" s="220"/>
    </row>
    <row r="15553" spans="1:13" x14ac:dyDescent="0.2">
      <c r="A15553" s="35" t="s">
        <v>5925</v>
      </c>
      <c r="B15553" s="1" t="s">
        <v>71</v>
      </c>
      <c r="C15553" s="45" t="s">
        <v>1022</v>
      </c>
      <c r="D15553" s="23" t="s">
        <v>5734</v>
      </c>
      <c r="E15553" s="23" t="s">
        <v>4141</v>
      </c>
      <c r="F15553" s="40">
        <v>4</v>
      </c>
      <c r="G15553" s="25">
        <v>66987</v>
      </c>
      <c r="H15553" s="25">
        <v>267948</v>
      </c>
      <c r="I15553" s="25"/>
      <c r="J15553" s="58" t="e">
        <f>HYPERLINK("#"&amp;"Insumos"&amp;"!A"&amp;MATCH($B15553,#REF!,0),"Ins "&amp;$B15553)</f>
        <v>#REF!</v>
      </c>
      <c r="M15553" s="220"/>
    </row>
    <row r="15554" spans="1:13" ht="25.5" x14ac:dyDescent="0.2">
      <c r="A15554" s="35" t="s">
        <v>5925</v>
      </c>
      <c r="B15554" s="1" t="s">
        <v>105</v>
      </c>
      <c r="C15554" s="45" t="s">
        <v>8798</v>
      </c>
      <c r="D15554" s="23" t="s">
        <v>5534</v>
      </c>
      <c r="E15554" s="23" t="s">
        <v>4142</v>
      </c>
      <c r="F15554" s="40">
        <v>0.3</v>
      </c>
      <c r="G15554" s="25">
        <v>322400</v>
      </c>
      <c r="H15554" s="25">
        <v>96720</v>
      </c>
      <c r="I15554" s="25"/>
      <c r="J15554" s="58" t="e">
        <f>HYPERLINK("#"&amp;"Insumos"&amp;"!A"&amp;MATCH($B15554,#REF!,0),"Ins "&amp;$B15554)</f>
        <v>#REF!</v>
      </c>
      <c r="M15554" s="220"/>
    </row>
    <row r="15555" spans="1:13" x14ac:dyDescent="0.2">
      <c r="A15555" s="35" t="s">
        <v>5925</v>
      </c>
      <c r="B15555" s="1" t="s">
        <v>5533</v>
      </c>
      <c r="C15555" s="45" t="s">
        <v>5892</v>
      </c>
      <c r="D15555" s="23" t="s">
        <v>977</v>
      </c>
      <c r="E15555" s="23" t="s">
        <v>4134</v>
      </c>
      <c r="F15555" s="40">
        <v>1</v>
      </c>
      <c r="G15555" s="25">
        <v>3623</v>
      </c>
      <c r="H15555" s="25">
        <v>3623</v>
      </c>
      <c r="I15555" s="25"/>
      <c r="J15555" s="58" t="e">
        <f>HYPERLINK("#"&amp;"Insumos"&amp;"!A"&amp;MATCH($B15555,#REF!,0),"Ins "&amp;$B15555)</f>
        <v>#REF!</v>
      </c>
      <c r="M15555" s="220"/>
    </row>
    <row r="15556" spans="1:13" x14ac:dyDescent="0.2">
      <c r="A15556" s="35" t="s">
        <v>5925</v>
      </c>
      <c r="B15556" s="1" t="s">
        <v>5007</v>
      </c>
      <c r="C15556" s="45" t="s">
        <v>720</v>
      </c>
      <c r="D15556" s="23" t="s">
        <v>5751</v>
      </c>
      <c r="E15556" s="23" t="s">
        <v>4134</v>
      </c>
      <c r="F15556" s="40">
        <v>3</v>
      </c>
      <c r="G15556" s="25">
        <v>1897</v>
      </c>
      <c r="H15556" s="25">
        <v>5691</v>
      </c>
      <c r="I15556" s="25"/>
      <c r="J15556" s="58" t="e">
        <f>HYPERLINK("#"&amp;"Insumos"&amp;"!A"&amp;MATCH($B15556,#REF!,0),"Ins "&amp;$B15556)</f>
        <v>#REF!</v>
      </c>
      <c r="M15556" s="220"/>
    </row>
    <row r="15557" spans="1:13" x14ac:dyDescent="0.2">
      <c r="A15557" s="35" t="s">
        <v>5925</v>
      </c>
      <c r="B15557" s="1" t="s">
        <v>12356</v>
      </c>
      <c r="C15557" s="45" t="s">
        <v>12413</v>
      </c>
      <c r="D15557" s="23" t="s">
        <v>5751</v>
      </c>
      <c r="E15557" s="23" t="s">
        <v>4134</v>
      </c>
      <c r="F15557" s="40">
        <v>1</v>
      </c>
      <c r="G15557" s="25">
        <v>37440</v>
      </c>
      <c r="H15557" s="25">
        <v>37440</v>
      </c>
      <c r="I15557" s="25"/>
      <c r="J15557" s="58" t="e">
        <f>HYPERLINK("#"&amp;"Insumos"&amp;"!A"&amp;MATCH($B15557,#REF!,0),"Ins "&amp;$B15557)</f>
        <v>#REF!</v>
      </c>
      <c r="M15557" s="220"/>
    </row>
    <row r="15558" spans="1:13" ht="38.25" x14ac:dyDescent="0.2">
      <c r="A15558" s="35" t="s">
        <v>5925</v>
      </c>
      <c r="B15558" s="1" t="s">
        <v>4571</v>
      </c>
      <c r="C15558" s="45" t="s">
        <v>1434</v>
      </c>
      <c r="D15558" s="23" t="s">
        <v>5751</v>
      </c>
      <c r="E15558" s="23" t="s">
        <v>4138</v>
      </c>
      <c r="F15558" s="40">
        <v>0.5</v>
      </c>
      <c r="G15558" s="25">
        <v>196676</v>
      </c>
      <c r="H15558" s="25">
        <v>98338</v>
      </c>
      <c r="I15558" s="25"/>
      <c r="J15558" s="58" t="e">
        <f>HYPERLINK("#"&amp;"Insumos"&amp;"!A"&amp;MATCH($B15558,#REF!,0),"Ins "&amp;$B15558)</f>
        <v>#REF!</v>
      </c>
      <c r="M15558" s="220"/>
    </row>
    <row r="15559" spans="1:13" x14ac:dyDescent="0.2">
      <c r="A15559" s="35" t="s">
        <v>5925</v>
      </c>
      <c r="B15559" s="1" t="s">
        <v>4593</v>
      </c>
      <c r="C15559" s="45" t="s">
        <v>2145</v>
      </c>
      <c r="D15559" s="23" t="s">
        <v>5751</v>
      </c>
      <c r="E15559" s="23" t="s">
        <v>4138</v>
      </c>
      <c r="F15559" s="40">
        <v>0.25</v>
      </c>
      <c r="G15559" s="25">
        <v>225374</v>
      </c>
      <c r="H15559" s="25">
        <v>56344</v>
      </c>
      <c r="I15559" s="25"/>
      <c r="J15559" s="58" t="e">
        <f>HYPERLINK("#"&amp;"Insumos"&amp;"!A"&amp;MATCH($B15559,#REF!,0),"Ins "&amp;$B15559)</f>
        <v>#REF!</v>
      </c>
      <c r="M15559" s="220"/>
    </row>
    <row r="15560" spans="1:13" ht="25.5" x14ac:dyDescent="0.2">
      <c r="A15560" s="36" t="s">
        <v>5927</v>
      </c>
      <c r="B15560" s="26" t="s">
        <v>6816</v>
      </c>
      <c r="C15560" s="79" t="s">
        <v>6005</v>
      </c>
      <c r="D15560" s="37" t="s">
        <v>5608</v>
      </c>
      <c r="E15560" s="37" t="s">
        <v>4134</v>
      </c>
      <c r="F15560" s="41"/>
      <c r="G15560" s="27"/>
      <c r="H15560" s="27"/>
      <c r="I15560" s="27">
        <v>349303</v>
      </c>
      <c r="M15560" s="220">
        <f t="shared" ref="M15560:M15617" si="243">ROUND(I15560*(1+$L$2),0)</f>
        <v>457447</v>
      </c>
    </row>
    <row r="15561" spans="1:13" x14ac:dyDescent="0.2">
      <c r="A15561" s="35" t="s">
        <v>5927</v>
      </c>
      <c r="B15561" s="1" t="s">
        <v>5589</v>
      </c>
      <c r="C15561" s="45" t="s">
        <v>5819</v>
      </c>
      <c r="D15561" s="23" t="s">
        <v>5585</v>
      </c>
      <c r="E15561" s="23" t="s">
        <v>466</v>
      </c>
      <c r="F15561" s="40">
        <v>0.05</v>
      </c>
      <c r="G15561" s="25">
        <v>597780</v>
      </c>
      <c r="H15561" s="25">
        <v>29889</v>
      </c>
      <c r="I15561" s="25"/>
      <c r="M15561" s="220"/>
    </row>
    <row r="15562" spans="1:13" x14ac:dyDescent="0.2">
      <c r="A15562" s="35" t="s">
        <v>5927</v>
      </c>
      <c r="B15562" s="1" t="s">
        <v>5578</v>
      </c>
      <c r="C15562" s="45" t="s">
        <v>1015</v>
      </c>
      <c r="D15562" s="23" t="s">
        <v>5734</v>
      </c>
      <c r="E15562" s="23" t="s">
        <v>4141</v>
      </c>
      <c r="F15562" s="40">
        <v>2</v>
      </c>
      <c r="G15562" s="25">
        <v>52425</v>
      </c>
      <c r="H15562" s="25">
        <v>104850</v>
      </c>
      <c r="I15562" s="25"/>
      <c r="J15562" s="58" t="e">
        <f>HYPERLINK("#"&amp;"Insumos"&amp;"!A"&amp;MATCH($B15562,#REF!,0),"Ins "&amp;$B15562)</f>
        <v>#REF!</v>
      </c>
      <c r="M15562" s="220"/>
    </row>
    <row r="15563" spans="1:13" x14ac:dyDescent="0.2">
      <c r="A15563" s="35" t="s">
        <v>5927</v>
      </c>
      <c r="B15563" s="1" t="s">
        <v>263</v>
      </c>
      <c r="C15563" s="45" t="s">
        <v>696</v>
      </c>
      <c r="D15563" s="23" t="s">
        <v>5534</v>
      </c>
      <c r="E15563" s="23" t="s">
        <v>4140</v>
      </c>
      <c r="F15563" s="40">
        <v>0.05</v>
      </c>
      <c r="G15563" s="25">
        <v>187426</v>
      </c>
      <c r="H15563" s="25">
        <v>9371</v>
      </c>
      <c r="I15563" s="25"/>
      <c r="J15563" s="58" t="e">
        <f>HYPERLINK("#"&amp;"Insumos"&amp;"!A"&amp;MATCH($B15563,#REF!,0),"Ins "&amp;$B15563)</f>
        <v>#REF!</v>
      </c>
      <c r="M15563" s="220"/>
    </row>
    <row r="15564" spans="1:13" x14ac:dyDescent="0.2">
      <c r="A15564" s="35" t="s">
        <v>5927</v>
      </c>
      <c r="B15564" s="1" t="s">
        <v>5533</v>
      </c>
      <c r="C15564" s="45" t="s">
        <v>5892</v>
      </c>
      <c r="D15564" s="23" t="s">
        <v>977</v>
      </c>
      <c r="E15564" s="23" t="s">
        <v>4134</v>
      </c>
      <c r="F15564" s="40">
        <v>0.2</v>
      </c>
      <c r="G15564" s="25">
        <v>3623</v>
      </c>
      <c r="H15564" s="25">
        <v>725</v>
      </c>
      <c r="I15564" s="25"/>
      <c r="J15564" s="58" t="e">
        <f>HYPERLINK("#"&amp;"Insumos"&amp;"!A"&amp;MATCH($B15564,#REF!,0),"Ins "&amp;$B15564)</f>
        <v>#REF!</v>
      </c>
      <c r="M15564" s="220"/>
    </row>
    <row r="15565" spans="1:13" x14ac:dyDescent="0.2">
      <c r="A15565" s="35" t="s">
        <v>5927</v>
      </c>
      <c r="B15565" s="1" t="s">
        <v>5007</v>
      </c>
      <c r="C15565" s="45" t="s">
        <v>720</v>
      </c>
      <c r="D15565" s="23" t="s">
        <v>5751</v>
      </c>
      <c r="E15565" s="23" t="s">
        <v>4134</v>
      </c>
      <c r="F15565" s="40">
        <v>1</v>
      </c>
      <c r="G15565" s="25">
        <v>1897</v>
      </c>
      <c r="H15565" s="25">
        <v>1897</v>
      </c>
      <c r="I15565" s="25"/>
      <c r="J15565" s="58" t="e">
        <f>HYPERLINK("#"&amp;"Insumos"&amp;"!A"&amp;MATCH($B15565,#REF!,0),"Ins "&amp;$B15565)</f>
        <v>#REF!</v>
      </c>
      <c r="M15565" s="220"/>
    </row>
    <row r="15566" spans="1:13" ht="25.5" x14ac:dyDescent="0.2">
      <c r="A15566" s="35" t="s">
        <v>5927</v>
      </c>
      <c r="B15566" s="1" t="s">
        <v>5846</v>
      </c>
      <c r="C15566" s="45" t="s">
        <v>5975</v>
      </c>
      <c r="D15566" s="23" t="s">
        <v>5751</v>
      </c>
      <c r="E15566" s="23" t="s">
        <v>4134</v>
      </c>
      <c r="F15566" s="40">
        <v>1</v>
      </c>
      <c r="G15566" s="25">
        <v>202571</v>
      </c>
      <c r="H15566" s="25">
        <v>202571</v>
      </c>
      <c r="I15566" s="25"/>
      <c r="J15566" s="58" t="e">
        <f>HYPERLINK("#"&amp;"Insumos"&amp;"!A"&amp;MATCH($B15566,#REF!,0),"Ins "&amp;$B15566)</f>
        <v>#REF!</v>
      </c>
      <c r="M15566" s="220"/>
    </row>
    <row r="15567" spans="1:13" ht="25.5" x14ac:dyDescent="0.2">
      <c r="A15567" s="36" t="s">
        <v>5928</v>
      </c>
      <c r="B15567" s="26" t="s">
        <v>6816</v>
      </c>
      <c r="C15567" s="79" t="s">
        <v>5929</v>
      </c>
      <c r="D15567" s="37" t="s">
        <v>5608</v>
      </c>
      <c r="E15567" s="37" t="s">
        <v>4134</v>
      </c>
      <c r="F15567" s="41"/>
      <c r="G15567" s="27"/>
      <c r="H15567" s="27"/>
      <c r="I15567" s="27">
        <v>1101906</v>
      </c>
      <c r="M15567" s="220">
        <f t="shared" si="243"/>
        <v>1443056</v>
      </c>
    </row>
    <row r="15568" spans="1:13" x14ac:dyDescent="0.2">
      <c r="A15568" s="35" t="s">
        <v>5928</v>
      </c>
      <c r="B15568" s="1" t="s">
        <v>5589</v>
      </c>
      <c r="C15568" s="45" t="s">
        <v>5819</v>
      </c>
      <c r="D15568" s="23" t="s">
        <v>5585</v>
      </c>
      <c r="E15568" s="23" t="s">
        <v>466</v>
      </c>
      <c r="F15568" s="40">
        <v>0.03</v>
      </c>
      <c r="G15568" s="25">
        <v>597780</v>
      </c>
      <c r="H15568" s="25">
        <v>17933</v>
      </c>
      <c r="I15568" s="25"/>
      <c r="M15568" s="220"/>
    </row>
    <row r="15569" spans="1:13" x14ac:dyDescent="0.2">
      <c r="A15569" s="35" t="s">
        <v>5928</v>
      </c>
      <c r="B15569" s="1" t="s">
        <v>5578</v>
      </c>
      <c r="C15569" s="45" t="s">
        <v>1015</v>
      </c>
      <c r="D15569" s="23" t="s">
        <v>5734</v>
      </c>
      <c r="E15569" s="23" t="s">
        <v>4141</v>
      </c>
      <c r="F15569" s="40">
        <v>2</v>
      </c>
      <c r="G15569" s="25">
        <v>52425</v>
      </c>
      <c r="H15569" s="25">
        <v>104850</v>
      </c>
      <c r="I15569" s="25"/>
      <c r="J15569" s="58" t="e">
        <f>HYPERLINK("#"&amp;"Insumos"&amp;"!A"&amp;MATCH($B15569,#REF!,0),"Ins "&amp;$B15569)</f>
        <v>#REF!</v>
      </c>
      <c r="M15569" s="220"/>
    </row>
    <row r="15570" spans="1:13" x14ac:dyDescent="0.2">
      <c r="A15570" s="35" t="s">
        <v>5928</v>
      </c>
      <c r="B15570" s="1" t="s">
        <v>263</v>
      </c>
      <c r="C15570" s="45" t="s">
        <v>696</v>
      </c>
      <c r="D15570" s="23" t="s">
        <v>5534</v>
      </c>
      <c r="E15570" s="23" t="s">
        <v>4140</v>
      </c>
      <c r="F15570" s="40">
        <v>0.05</v>
      </c>
      <c r="G15570" s="25">
        <v>187426</v>
      </c>
      <c r="H15570" s="25">
        <v>9371</v>
      </c>
      <c r="I15570" s="25"/>
      <c r="J15570" s="58" t="e">
        <f>HYPERLINK("#"&amp;"Insumos"&amp;"!A"&amp;MATCH($B15570,#REF!,0),"Ins "&amp;$B15570)</f>
        <v>#REF!</v>
      </c>
      <c r="M15570" s="220"/>
    </row>
    <row r="15571" spans="1:13" x14ac:dyDescent="0.2">
      <c r="A15571" s="35" t="s">
        <v>5928</v>
      </c>
      <c r="B15571" s="1" t="s">
        <v>5533</v>
      </c>
      <c r="C15571" s="45" t="s">
        <v>5892</v>
      </c>
      <c r="D15571" s="23" t="s">
        <v>977</v>
      </c>
      <c r="E15571" s="23" t="s">
        <v>4134</v>
      </c>
      <c r="F15571" s="40">
        <v>0.2</v>
      </c>
      <c r="G15571" s="25">
        <v>3623</v>
      </c>
      <c r="H15571" s="25">
        <v>725</v>
      </c>
      <c r="I15571" s="25"/>
      <c r="J15571" s="58" t="e">
        <f>HYPERLINK("#"&amp;"Insumos"&amp;"!A"&amp;MATCH($B15571,#REF!,0),"Ins "&amp;$B15571)</f>
        <v>#REF!</v>
      </c>
      <c r="M15571" s="220"/>
    </row>
    <row r="15572" spans="1:13" x14ac:dyDescent="0.2">
      <c r="A15572" s="35" t="s">
        <v>5928</v>
      </c>
      <c r="B15572" s="1" t="s">
        <v>5007</v>
      </c>
      <c r="C15572" s="45" t="s">
        <v>720</v>
      </c>
      <c r="D15572" s="23" t="s">
        <v>5751</v>
      </c>
      <c r="E15572" s="23" t="s">
        <v>4134</v>
      </c>
      <c r="F15572" s="40">
        <v>1.8</v>
      </c>
      <c r="G15572" s="25">
        <v>1897</v>
      </c>
      <c r="H15572" s="25">
        <v>3415</v>
      </c>
      <c r="I15572" s="25"/>
      <c r="J15572" s="58" t="e">
        <f>HYPERLINK("#"&amp;"Insumos"&amp;"!A"&amp;MATCH($B15572,#REF!,0),"Ins "&amp;$B15572)</f>
        <v>#REF!</v>
      </c>
      <c r="M15572" s="220"/>
    </row>
    <row r="15573" spans="1:13" ht="25.5" x14ac:dyDescent="0.2">
      <c r="A15573" s="35" t="s">
        <v>5928</v>
      </c>
      <c r="B15573" s="1" t="s">
        <v>5847</v>
      </c>
      <c r="C15573" s="45" t="s">
        <v>5848</v>
      </c>
      <c r="D15573" s="23" t="s">
        <v>5751</v>
      </c>
      <c r="E15573" s="23" t="s">
        <v>4134</v>
      </c>
      <c r="F15573" s="40">
        <v>1</v>
      </c>
      <c r="G15573" s="25">
        <v>965612</v>
      </c>
      <c r="H15573" s="25">
        <v>965612</v>
      </c>
      <c r="I15573" s="25"/>
      <c r="J15573" s="58" t="e">
        <f>HYPERLINK("#"&amp;"Insumos"&amp;"!A"&amp;MATCH($B15573,#REF!,0),"Ins "&amp;$B15573)</f>
        <v>#REF!</v>
      </c>
      <c r="M15573" s="220"/>
    </row>
    <row r="15574" spans="1:13" ht="38.25" x14ac:dyDescent="0.2">
      <c r="A15574" s="36" t="s">
        <v>5930</v>
      </c>
      <c r="B15574" s="26" t="s">
        <v>6816</v>
      </c>
      <c r="C15574" s="79" t="s">
        <v>5931</v>
      </c>
      <c r="D15574" s="37" t="s">
        <v>5608</v>
      </c>
      <c r="E15574" s="37" t="s">
        <v>4134</v>
      </c>
      <c r="F15574" s="41"/>
      <c r="G15574" s="27"/>
      <c r="H15574" s="27"/>
      <c r="I15574" s="27">
        <v>2954003</v>
      </c>
      <c r="M15574" s="220">
        <f t="shared" si="243"/>
        <v>3868562</v>
      </c>
    </row>
    <row r="15575" spans="1:13" x14ac:dyDescent="0.2">
      <c r="A15575" s="35" t="s">
        <v>5930</v>
      </c>
      <c r="B15575" s="1" t="s">
        <v>5589</v>
      </c>
      <c r="C15575" s="45" t="s">
        <v>5819</v>
      </c>
      <c r="D15575" s="23" t="s">
        <v>5585</v>
      </c>
      <c r="E15575" s="23" t="s">
        <v>466</v>
      </c>
      <c r="F15575" s="40">
        <v>0.05</v>
      </c>
      <c r="G15575" s="25">
        <v>597780</v>
      </c>
      <c r="H15575" s="25">
        <v>29889</v>
      </c>
      <c r="I15575" s="25"/>
      <c r="M15575" s="220"/>
    </row>
    <row r="15576" spans="1:13" x14ac:dyDescent="0.2">
      <c r="A15576" s="35" t="s">
        <v>5930</v>
      </c>
      <c r="B15576" s="1" t="s">
        <v>77</v>
      </c>
      <c r="C15576" s="45" t="s">
        <v>1024</v>
      </c>
      <c r="D15576" s="23" t="s">
        <v>5734</v>
      </c>
      <c r="E15576" s="23" t="s">
        <v>4141</v>
      </c>
      <c r="F15576" s="40">
        <v>11</v>
      </c>
      <c r="G15576" s="25">
        <v>74500</v>
      </c>
      <c r="H15576" s="25">
        <v>819500</v>
      </c>
      <c r="I15576" s="25"/>
      <c r="J15576" s="58" t="e">
        <f>HYPERLINK("#"&amp;"Insumos"&amp;"!A"&amp;MATCH($B15576,#REF!,0),"Ins "&amp;$B15576)</f>
        <v>#REF!</v>
      </c>
      <c r="M15576" s="220"/>
    </row>
    <row r="15577" spans="1:13" ht="25.5" x14ac:dyDescent="0.2">
      <c r="A15577" s="35" t="s">
        <v>5930</v>
      </c>
      <c r="B15577" s="1" t="s">
        <v>597</v>
      </c>
      <c r="C15577" s="45" t="s">
        <v>8738</v>
      </c>
      <c r="D15577" s="23" t="s">
        <v>5534</v>
      </c>
      <c r="E15577" s="23" t="s">
        <v>8737</v>
      </c>
      <c r="F15577" s="40">
        <v>0.5</v>
      </c>
      <c r="G15577" s="25">
        <v>17302</v>
      </c>
      <c r="H15577" s="25">
        <v>8651</v>
      </c>
      <c r="I15577" s="25"/>
      <c r="J15577" s="58" t="e">
        <f>HYPERLINK("#"&amp;"Insumos"&amp;"!A"&amp;MATCH($B15577,#REF!,0),"Ins "&amp;$B15577)</f>
        <v>#REF!</v>
      </c>
      <c r="M15577" s="220"/>
    </row>
    <row r="15578" spans="1:13" x14ac:dyDescent="0.2">
      <c r="A15578" s="35" t="s">
        <v>5930</v>
      </c>
      <c r="B15578" s="1" t="s">
        <v>263</v>
      </c>
      <c r="C15578" s="45" t="s">
        <v>696</v>
      </c>
      <c r="D15578" s="23" t="s">
        <v>5534</v>
      </c>
      <c r="E15578" s="23" t="s">
        <v>4140</v>
      </c>
      <c r="F15578" s="40">
        <v>0.2</v>
      </c>
      <c r="G15578" s="25">
        <v>187426</v>
      </c>
      <c r="H15578" s="25">
        <v>37485</v>
      </c>
      <c r="I15578" s="25"/>
      <c r="J15578" s="58" t="e">
        <f>HYPERLINK("#"&amp;"Insumos"&amp;"!A"&amp;MATCH($B15578,#REF!,0),"Ins "&amp;$B15578)</f>
        <v>#REF!</v>
      </c>
      <c r="M15578" s="220"/>
    </row>
    <row r="15579" spans="1:13" x14ac:dyDescent="0.2">
      <c r="A15579" s="35" t="s">
        <v>5930</v>
      </c>
      <c r="B15579" s="1" t="s">
        <v>140</v>
      </c>
      <c r="C15579" s="45" t="s">
        <v>1186</v>
      </c>
      <c r="D15579" s="23" t="s">
        <v>5534</v>
      </c>
      <c r="E15579" s="23" t="s">
        <v>4142</v>
      </c>
      <c r="F15579" s="40">
        <v>1</v>
      </c>
      <c r="G15579" s="25">
        <v>237208</v>
      </c>
      <c r="H15579" s="25">
        <v>237208</v>
      </c>
      <c r="I15579" s="25"/>
      <c r="J15579" s="58" t="e">
        <f>HYPERLINK("#"&amp;"Insumos"&amp;"!A"&amp;MATCH($B15579,#REF!,0),"Ins "&amp;$B15579)</f>
        <v>#REF!</v>
      </c>
      <c r="M15579" s="220"/>
    </row>
    <row r="15580" spans="1:13" x14ac:dyDescent="0.2">
      <c r="A15580" s="35" t="s">
        <v>5930</v>
      </c>
      <c r="B15580" s="1" t="s">
        <v>254</v>
      </c>
      <c r="C15580" s="45" t="s">
        <v>751</v>
      </c>
      <c r="D15580" s="23" t="s">
        <v>5534</v>
      </c>
      <c r="E15580" s="23" t="s">
        <v>4141</v>
      </c>
      <c r="F15580" s="40">
        <v>4</v>
      </c>
      <c r="G15580" s="25">
        <v>46854</v>
      </c>
      <c r="H15580" s="25">
        <v>187416</v>
      </c>
      <c r="I15580" s="25"/>
      <c r="J15580" s="58" t="e">
        <f>HYPERLINK("#"&amp;"Insumos"&amp;"!A"&amp;MATCH($B15580,#REF!,0),"Ins "&amp;$B15580)</f>
        <v>#REF!</v>
      </c>
      <c r="M15580" s="220"/>
    </row>
    <row r="15581" spans="1:13" x14ac:dyDescent="0.2">
      <c r="A15581" s="35" t="s">
        <v>5930</v>
      </c>
      <c r="B15581" s="1" t="s">
        <v>5533</v>
      </c>
      <c r="C15581" s="45" t="s">
        <v>5892</v>
      </c>
      <c r="D15581" s="23" t="s">
        <v>977</v>
      </c>
      <c r="E15581" s="23" t="s">
        <v>4134</v>
      </c>
      <c r="F15581" s="40">
        <v>3</v>
      </c>
      <c r="G15581" s="25">
        <v>3623</v>
      </c>
      <c r="H15581" s="25">
        <v>10869</v>
      </c>
      <c r="I15581" s="25"/>
      <c r="J15581" s="58" t="e">
        <f>HYPERLINK("#"&amp;"Insumos"&amp;"!A"&amp;MATCH($B15581,#REF!,0),"Ins "&amp;$B15581)</f>
        <v>#REF!</v>
      </c>
      <c r="M15581" s="220"/>
    </row>
    <row r="15582" spans="1:13" ht="38.25" x14ac:dyDescent="0.2">
      <c r="A15582" s="35" t="s">
        <v>5930</v>
      </c>
      <c r="B15582" s="1" t="s">
        <v>4571</v>
      </c>
      <c r="C15582" s="45" t="s">
        <v>1434</v>
      </c>
      <c r="D15582" s="23" t="s">
        <v>5751</v>
      </c>
      <c r="E15582" s="23" t="s">
        <v>4138</v>
      </c>
      <c r="F15582" s="40">
        <v>1</v>
      </c>
      <c r="G15582" s="25">
        <v>196676</v>
      </c>
      <c r="H15582" s="25">
        <v>196676</v>
      </c>
      <c r="I15582" s="25"/>
      <c r="J15582" s="58" t="e">
        <f>HYPERLINK("#"&amp;"Insumos"&amp;"!A"&amp;MATCH($B15582,#REF!,0),"Ins "&amp;$B15582)</f>
        <v>#REF!</v>
      </c>
      <c r="M15582" s="220"/>
    </row>
    <row r="15583" spans="1:13" x14ac:dyDescent="0.2">
      <c r="A15583" s="35" t="s">
        <v>5930</v>
      </c>
      <c r="B15583" s="1" t="s">
        <v>4593</v>
      </c>
      <c r="C15583" s="45" t="s">
        <v>2145</v>
      </c>
      <c r="D15583" s="23" t="s">
        <v>5751</v>
      </c>
      <c r="E15583" s="23" t="s">
        <v>4138</v>
      </c>
      <c r="F15583" s="40">
        <v>1</v>
      </c>
      <c r="G15583" s="25">
        <v>225374</v>
      </c>
      <c r="H15583" s="25">
        <v>225374</v>
      </c>
      <c r="I15583" s="25"/>
      <c r="J15583" s="58" t="e">
        <f>HYPERLINK("#"&amp;"Insumos"&amp;"!A"&amp;MATCH($B15583,#REF!,0),"Ins "&amp;$B15583)</f>
        <v>#REF!</v>
      </c>
      <c r="M15583" s="220"/>
    </row>
    <row r="15584" spans="1:13" x14ac:dyDescent="0.2">
      <c r="A15584" s="35" t="s">
        <v>5930</v>
      </c>
      <c r="B15584" s="1" t="s">
        <v>5007</v>
      </c>
      <c r="C15584" s="45" t="s">
        <v>720</v>
      </c>
      <c r="D15584" s="23" t="s">
        <v>5751</v>
      </c>
      <c r="E15584" s="23" t="s">
        <v>4134</v>
      </c>
      <c r="F15584" s="40">
        <v>3</v>
      </c>
      <c r="G15584" s="25">
        <v>1897</v>
      </c>
      <c r="H15584" s="25">
        <v>5691</v>
      </c>
      <c r="I15584" s="25"/>
      <c r="J15584" s="58" t="e">
        <f>HYPERLINK("#"&amp;"Insumos"&amp;"!A"&amp;MATCH($B15584,#REF!,0),"Ins "&amp;$B15584)</f>
        <v>#REF!</v>
      </c>
      <c r="M15584" s="220"/>
    </row>
    <row r="15585" spans="1:13" x14ac:dyDescent="0.2">
      <c r="A15585" s="35" t="s">
        <v>5930</v>
      </c>
      <c r="B15585" s="1" t="s">
        <v>5834</v>
      </c>
      <c r="C15585" s="45" t="s">
        <v>8936</v>
      </c>
      <c r="D15585" s="23" t="s">
        <v>5751</v>
      </c>
      <c r="E15585" s="23" t="s">
        <v>465</v>
      </c>
      <c r="F15585" s="40">
        <v>11</v>
      </c>
      <c r="G15585" s="25">
        <v>26895</v>
      </c>
      <c r="H15585" s="25">
        <v>295845</v>
      </c>
      <c r="I15585" s="25"/>
      <c r="J15585" s="58" t="e">
        <f>HYPERLINK("#"&amp;"Insumos"&amp;"!A"&amp;MATCH($B15585,#REF!,0),"Ins "&amp;$B15585)</f>
        <v>#REF!</v>
      </c>
      <c r="M15585" s="220"/>
    </row>
    <row r="15586" spans="1:13" x14ac:dyDescent="0.2">
      <c r="A15586" s="35" t="s">
        <v>5930</v>
      </c>
      <c r="B15586" s="1" t="s">
        <v>5835</v>
      </c>
      <c r="C15586" s="45" t="s">
        <v>5836</v>
      </c>
      <c r="D15586" s="23" t="s">
        <v>5751</v>
      </c>
      <c r="E15586" s="23" t="s">
        <v>4134</v>
      </c>
      <c r="F15586" s="40">
        <v>1</v>
      </c>
      <c r="G15586" s="25">
        <v>32119</v>
      </c>
      <c r="H15586" s="25">
        <v>32119</v>
      </c>
      <c r="I15586" s="25"/>
      <c r="J15586" s="58" t="e">
        <f>HYPERLINK("#"&amp;"Insumos"&amp;"!A"&amp;MATCH($B15586,#REF!,0),"Ins "&amp;$B15586)</f>
        <v>#REF!</v>
      </c>
      <c r="M15586" s="220"/>
    </row>
    <row r="15587" spans="1:13" x14ac:dyDescent="0.2">
      <c r="A15587" s="35" t="s">
        <v>5930</v>
      </c>
      <c r="B15587" s="1" t="s">
        <v>5849</v>
      </c>
      <c r="C15587" s="45" t="s">
        <v>5850</v>
      </c>
      <c r="D15587" s="23" t="s">
        <v>5751</v>
      </c>
      <c r="E15587" s="23" t="s">
        <v>4134</v>
      </c>
      <c r="F15587" s="40">
        <v>1</v>
      </c>
      <c r="G15587" s="25">
        <v>128237</v>
      </c>
      <c r="H15587" s="25">
        <v>128237</v>
      </c>
      <c r="I15587" s="25"/>
      <c r="J15587" s="58" t="e">
        <f>HYPERLINK("#"&amp;"Insumos"&amp;"!A"&amp;MATCH($B15587,#REF!,0),"Ins "&amp;$B15587)</f>
        <v>#REF!</v>
      </c>
      <c r="M15587" s="220"/>
    </row>
    <row r="15588" spans="1:13" x14ac:dyDescent="0.2">
      <c r="A15588" s="35" t="s">
        <v>5930</v>
      </c>
      <c r="B15588" s="1" t="s">
        <v>5127</v>
      </c>
      <c r="C15588" s="45" t="s">
        <v>6541</v>
      </c>
      <c r="D15588" s="23" t="s">
        <v>5751</v>
      </c>
      <c r="E15588" s="23" t="s">
        <v>4134</v>
      </c>
      <c r="F15588" s="40">
        <v>1</v>
      </c>
      <c r="G15588" s="25">
        <v>213923</v>
      </c>
      <c r="H15588" s="25">
        <v>213923</v>
      </c>
      <c r="I15588" s="25"/>
      <c r="J15588" s="58" t="e">
        <f>HYPERLINK("#"&amp;"Insumos"&amp;"!A"&amp;MATCH($B15588,#REF!,0),"Ins "&amp;$B15588)</f>
        <v>#REF!</v>
      </c>
      <c r="M15588" s="220"/>
    </row>
    <row r="15589" spans="1:13" x14ac:dyDescent="0.2">
      <c r="A15589" s="35" t="s">
        <v>5930</v>
      </c>
      <c r="B15589" s="1" t="s">
        <v>5349</v>
      </c>
      <c r="C15589" s="45" t="s">
        <v>529</v>
      </c>
      <c r="D15589" s="23" t="s">
        <v>5751</v>
      </c>
      <c r="E15589" s="23" t="s">
        <v>287</v>
      </c>
      <c r="F15589" s="40">
        <v>15</v>
      </c>
      <c r="G15589" s="25">
        <v>21973</v>
      </c>
      <c r="H15589" s="25">
        <v>329595</v>
      </c>
      <c r="I15589" s="25"/>
      <c r="J15589" s="58" t="e">
        <f>HYPERLINK("#"&amp;"Insumos"&amp;"!A"&amp;MATCH($B15589,#REF!,0),"Ins "&amp;$B15589)</f>
        <v>#REF!</v>
      </c>
      <c r="M15589" s="220"/>
    </row>
    <row r="15590" spans="1:13" x14ac:dyDescent="0.2">
      <c r="A15590" s="35" t="s">
        <v>5930</v>
      </c>
      <c r="B15590" s="1" t="s">
        <v>5422</v>
      </c>
      <c r="C15590" s="45" t="s">
        <v>8876</v>
      </c>
      <c r="D15590" s="23" t="s">
        <v>5751</v>
      </c>
      <c r="E15590" s="23" t="s">
        <v>4135</v>
      </c>
      <c r="F15590" s="40">
        <v>0.2</v>
      </c>
      <c r="G15590" s="25">
        <v>9880</v>
      </c>
      <c r="H15590" s="25">
        <v>1976</v>
      </c>
      <c r="I15590" s="25"/>
      <c r="J15590" s="58" t="e">
        <f>HYPERLINK("#"&amp;"Insumos"&amp;"!A"&amp;MATCH($B15590,#REF!,0),"Ins "&amp;$B15590)</f>
        <v>#REF!</v>
      </c>
      <c r="M15590" s="220"/>
    </row>
    <row r="15591" spans="1:13" x14ac:dyDescent="0.2">
      <c r="A15591" s="35" t="s">
        <v>5930</v>
      </c>
      <c r="B15591" s="1" t="s">
        <v>5484</v>
      </c>
      <c r="C15591" s="45" t="s">
        <v>1065</v>
      </c>
      <c r="D15591" s="23" t="s">
        <v>5751</v>
      </c>
      <c r="E15591" s="23" t="s">
        <v>467</v>
      </c>
      <c r="F15591" s="40">
        <v>7</v>
      </c>
      <c r="G15591" s="25">
        <v>4555</v>
      </c>
      <c r="H15591" s="25">
        <v>31885</v>
      </c>
      <c r="I15591" s="25"/>
      <c r="J15591" s="58" t="e">
        <f>HYPERLINK("#"&amp;"Insumos"&amp;"!A"&amp;MATCH($B15591,#REF!,0),"Ins "&amp;$B15591)</f>
        <v>#REF!</v>
      </c>
      <c r="M15591" s="220"/>
    </row>
    <row r="15592" spans="1:13" ht="25.5" x14ac:dyDescent="0.2">
      <c r="A15592" s="35" t="s">
        <v>5930</v>
      </c>
      <c r="B15592" s="1" t="s">
        <v>5194</v>
      </c>
      <c r="C15592" s="45" t="s">
        <v>1219</v>
      </c>
      <c r="D15592" s="23" t="s">
        <v>5751</v>
      </c>
      <c r="E15592" s="23" t="s">
        <v>467</v>
      </c>
      <c r="F15592" s="40">
        <v>3</v>
      </c>
      <c r="G15592" s="25">
        <v>22500</v>
      </c>
      <c r="H15592" s="25">
        <v>67500</v>
      </c>
      <c r="I15592" s="25"/>
      <c r="J15592" s="58" t="e">
        <f>HYPERLINK("#"&amp;"Insumos"&amp;"!A"&amp;MATCH($B15592,#REF!,0),"Ins "&amp;$B15592)</f>
        <v>#REF!</v>
      </c>
      <c r="M15592" s="220"/>
    </row>
    <row r="15593" spans="1:13" x14ac:dyDescent="0.2">
      <c r="A15593" s="35" t="s">
        <v>5930</v>
      </c>
      <c r="B15593" s="1" t="s">
        <v>4498</v>
      </c>
      <c r="C15593" s="45" t="s">
        <v>11998</v>
      </c>
      <c r="D15593" s="23" t="s">
        <v>5751</v>
      </c>
      <c r="E15593" s="23" t="s">
        <v>287</v>
      </c>
      <c r="F15593" s="40">
        <v>6</v>
      </c>
      <c r="G15593" s="25">
        <v>15694</v>
      </c>
      <c r="H15593" s="25">
        <v>94164</v>
      </c>
      <c r="I15593" s="25"/>
      <c r="J15593" s="58" t="e">
        <f>HYPERLINK("#"&amp;"Insumos"&amp;"!A"&amp;MATCH($B15593,#REF!,0),"Ins "&amp;$B15593)</f>
        <v>#REF!</v>
      </c>
      <c r="M15593" s="220"/>
    </row>
    <row r="15594" spans="1:13" ht="25.5" x14ac:dyDescent="0.2">
      <c r="A15594" s="36" t="s">
        <v>5932</v>
      </c>
      <c r="B15594" s="26" t="s">
        <v>6816</v>
      </c>
      <c r="C15594" s="79" t="s">
        <v>11083</v>
      </c>
      <c r="D15594" s="37" t="s">
        <v>5608</v>
      </c>
      <c r="E15594" s="37" t="s">
        <v>464</v>
      </c>
      <c r="F15594" s="41"/>
      <c r="G15594" s="27"/>
      <c r="H15594" s="27"/>
      <c r="I15594" s="27">
        <v>91097</v>
      </c>
      <c r="M15594" s="220">
        <f t="shared" si="243"/>
        <v>119301</v>
      </c>
    </row>
    <row r="15595" spans="1:13" ht="25.5" x14ac:dyDescent="0.2">
      <c r="A15595" s="35" t="s">
        <v>5932</v>
      </c>
      <c r="B15595" s="34" t="s">
        <v>10282</v>
      </c>
      <c r="C15595" s="45" t="s">
        <v>11084</v>
      </c>
      <c r="D15595" s="23" t="s">
        <v>5751</v>
      </c>
      <c r="E15595" s="23" t="s">
        <v>463</v>
      </c>
      <c r="F15595" s="40">
        <v>1.25</v>
      </c>
      <c r="G15595" s="25">
        <v>50268</v>
      </c>
      <c r="H15595" s="25">
        <v>62835</v>
      </c>
      <c r="I15595" s="25"/>
      <c r="J15595" s="58" t="e">
        <f>HYPERLINK("#"&amp;"Insumos"&amp;"!A"&amp;MATCH($B15595,#REF!,0),"Ins "&amp;$B15595)</f>
        <v>#REF!</v>
      </c>
      <c r="M15595" s="220"/>
    </row>
    <row r="15596" spans="1:13" x14ac:dyDescent="0.2">
      <c r="A15596" s="35" t="s">
        <v>5932</v>
      </c>
      <c r="B15596" s="34" t="s">
        <v>5572</v>
      </c>
      <c r="C15596" s="45" t="s">
        <v>971</v>
      </c>
      <c r="D15596" s="23" t="s">
        <v>5734</v>
      </c>
      <c r="E15596" s="23" t="s">
        <v>4141</v>
      </c>
      <c r="F15596" s="40">
        <v>0.6</v>
      </c>
      <c r="G15596" s="25">
        <v>37863</v>
      </c>
      <c r="H15596" s="25">
        <v>22718</v>
      </c>
      <c r="I15596" s="25"/>
      <c r="J15596" s="58" t="e">
        <f>HYPERLINK("#"&amp;"Insumos"&amp;"!A"&amp;MATCH($B15596,#REF!,0),"Ins "&amp;$B15596)</f>
        <v>#REF!</v>
      </c>
      <c r="M15596" s="220"/>
    </row>
    <row r="15597" spans="1:13" x14ac:dyDescent="0.2">
      <c r="A15597" s="35" t="s">
        <v>5932</v>
      </c>
      <c r="B15597" s="34" t="s">
        <v>8892</v>
      </c>
      <c r="C15597" s="45" t="s">
        <v>8893</v>
      </c>
      <c r="D15597" s="23" t="s">
        <v>5585</v>
      </c>
      <c r="E15597" s="23" t="s">
        <v>466</v>
      </c>
      <c r="F15597" s="40">
        <v>5.0000000000000001E-3</v>
      </c>
      <c r="G15597" s="25">
        <v>584401</v>
      </c>
      <c r="H15597" s="25">
        <v>2922</v>
      </c>
      <c r="I15597" s="25"/>
      <c r="J15597" s="58" t="e">
        <f>HYPERLINK("#"&amp;"Insumos"&amp;"!A"&amp;MATCH($B15597,#REF!,0),"Ins "&amp;$B15597)</f>
        <v>#REF!</v>
      </c>
      <c r="M15597" s="220"/>
    </row>
    <row r="15598" spans="1:13" x14ac:dyDescent="0.2">
      <c r="A15598" s="35" t="s">
        <v>5932</v>
      </c>
      <c r="B15598" s="1" t="s">
        <v>5533</v>
      </c>
      <c r="C15598" s="45" t="s">
        <v>5892</v>
      </c>
      <c r="D15598" s="23" t="s">
        <v>977</v>
      </c>
      <c r="E15598" s="23" t="s">
        <v>4134</v>
      </c>
      <c r="F15598" s="40">
        <v>0.2</v>
      </c>
      <c r="G15598" s="25">
        <v>3623</v>
      </c>
      <c r="H15598" s="25">
        <v>725</v>
      </c>
      <c r="I15598" s="25"/>
      <c r="J15598" s="58" t="e">
        <f>HYPERLINK("#"&amp;"Insumos"&amp;"!A"&amp;MATCH($B15598,#REF!,0),"Ins "&amp;$B15598)</f>
        <v>#REF!</v>
      </c>
      <c r="M15598" s="220"/>
    </row>
    <row r="15599" spans="1:13" x14ac:dyDescent="0.2">
      <c r="A15599" s="35" t="s">
        <v>5932</v>
      </c>
      <c r="B15599" s="1" t="s">
        <v>5007</v>
      </c>
      <c r="C15599" s="45" t="s">
        <v>720</v>
      </c>
      <c r="D15599" s="23" t="s">
        <v>5751</v>
      </c>
      <c r="E15599" s="23" t="s">
        <v>4134</v>
      </c>
      <c r="F15599" s="40">
        <v>1</v>
      </c>
      <c r="G15599" s="25">
        <v>1897</v>
      </c>
      <c r="H15599" s="25">
        <v>1897</v>
      </c>
      <c r="I15599" s="25"/>
      <c r="J15599" s="58" t="e">
        <f>HYPERLINK("#"&amp;"Insumos"&amp;"!A"&amp;MATCH($B15599,#REF!,0),"Ins "&amp;$B15599)</f>
        <v>#REF!</v>
      </c>
      <c r="M15599" s="220"/>
    </row>
    <row r="15600" spans="1:13" ht="25.5" x14ac:dyDescent="0.2">
      <c r="A15600" s="36" t="s">
        <v>5933</v>
      </c>
      <c r="B15600" s="26" t="s">
        <v>6816</v>
      </c>
      <c r="C15600" s="79" t="s">
        <v>5934</v>
      </c>
      <c r="D15600" s="37" t="s">
        <v>5608</v>
      </c>
      <c r="E15600" s="37" t="s">
        <v>4134</v>
      </c>
      <c r="F15600" s="41"/>
      <c r="G15600" s="27"/>
      <c r="H15600" s="27"/>
      <c r="I15600" s="27">
        <v>535155</v>
      </c>
      <c r="M15600" s="220">
        <f t="shared" si="243"/>
        <v>700839</v>
      </c>
    </row>
    <row r="15601" spans="1:13" x14ac:dyDescent="0.2">
      <c r="A15601" s="35" t="s">
        <v>5933</v>
      </c>
      <c r="B15601" s="1" t="s">
        <v>5589</v>
      </c>
      <c r="C15601" s="45" t="s">
        <v>5819</v>
      </c>
      <c r="D15601" s="23" t="s">
        <v>5585</v>
      </c>
      <c r="E15601" s="23" t="s">
        <v>466</v>
      </c>
      <c r="F15601" s="40">
        <v>0.17</v>
      </c>
      <c r="G15601" s="25">
        <v>597780</v>
      </c>
      <c r="H15601" s="25">
        <v>101623</v>
      </c>
      <c r="I15601" s="25"/>
      <c r="M15601" s="220"/>
    </row>
    <row r="15602" spans="1:13" x14ac:dyDescent="0.2">
      <c r="A15602" s="35" t="s">
        <v>5933</v>
      </c>
      <c r="B15602" s="1" t="s">
        <v>5578</v>
      </c>
      <c r="C15602" s="45" t="s">
        <v>1015</v>
      </c>
      <c r="D15602" s="23" t="s">
        <v>5734</v>
      </c>
      <c r="E15602" s="23" t="s">
        <v>4141</v>
      </c>
      <c r="F15602" s="40">
        <v>4.5</v>
      </c>
      <c r="G15602" s="25">
        <v>52425</v>
      </c>
      <c r="H15602" s="25">
        <v>235913</v>
      </c>
      <c r="I15602" s="25"/>
      <c r="J15602" s="58" t="e">
        <f>HYPERLINK("#"&amp;"Insumos"&amp;"!A"&amp;MATCH($B15602,#REF!,0),"Ins "&amp;$B15602)</f>
        <v>#REF!</v>
      </c>
      <c r="M15602" s="220"/>
    </row>
    <row r="15603" spans="1:13" x14ac:dyDescent="0.2">
      <c r="A15603" s="35" t="s">
        <v>5933</v>
      </c>
      <c r="B15603" s="1" t="s">
        <v>263</v>
      </c>
      <c r="C15603" s="45" t="s">
        <v>696</v>
      </c>
      <c r="D15603" s="23" t="s">
        <v>5534</v>
      </c>
      <c r="E15603" s="23" t="s">
        <v>4140</v>
      </c>
      <c r="F15603" s="40">
        <v>0.01</v>
      </c>
      <c r="G15603" s="25">
        <v>187426</v>
      </c>
      <c r="H15603" s="25">
        <v>1874</v>
      </c>
      <c r="I15603" s="25"/>
      <c r="J15603" s="58" t="e">
        <f>HYPERLINK("#"&amp;"Insumos"&amp;"!A"&amp;MATCH($B15603,#REF!,0),"Ins "&amp;$B15603)</f>
        <v>#REF!</v>
      </c>
      <c r="M15603" s="220"/>
    </row>
    <row r="15604" spans="1:13" x14ac:dyDescent="0.2">
      <c r="A15604" s="35" t="s">
        <v>5933</v>
      </c>
      <c r="B15604" s="1" t="s">
        <v>5533</v>
      </c>
      <c r="C15604" s="45" t="s">
        <v>5892</v>
      </c>
      <c r="D15604" s="23" t="s">
        <v>977</v>
      </c>
      <c r="E15604" s="23" t="s">
        <v>4134</v>
      </c>
      <c r="F15604" s="40">
        <v>1</v>
      </c>
      <c r="G15604" s="25">
        <v>3623</v>
      </c>
      <c r="H15604" s="25">
        <v>3623</v>
      </c>
      <c r="I15604" s="25"/>
      <c r="J15604" s="58" t="e">
        <f>HYPERLINK("#"&amp;"Insumos"&amp;"!A"&amp;MATCH($B15604,#REF!,0),"Ins "&amp;$B15604)</f>
        <v>#REF!</v>
      </c>
      <c r="M15604" s="220"/>
    </row>
    <row r="15605" spans="1:13" x14ac:dyDescent="0.2">
      <c r="A15605" s="35" t="s">
        <v>5933</v>
      </c>
      <c r="B15605" s="1" t="s">
        <v>12356</v>
      </c>
      <c r="C15605" s="45" t="s">
        <v>12413</v>
      </c>
      <c r="D15605" s="23" t="s">
        <v>5751</v>
      </c>
      <c r="E15605" s="23" t="s">
        <v>4134</v>
      </c>
      <c r="F15605" s="40">
        <v>1</v>
      </c>
      <c r="G15605" s="25">
        <v>37440</v>
      </c>
      <c r="H15605" s="25">
        <v>37440</v>
      </c>
      <c r="I15605" s="25"/>
      <c r="J15605" s="58" t="e">
        <f>HYPERLINK("#"&amp;"Insumos"&amp;"!A"&amp;MATCH($B15605,#REF!,0),"Ins "&amp;$B15605)</f>
        <v>#REF!</v>
      </c>
      <c r="M15605" s="220"/>
    </row>
    <row r="15606" spans="1:13" ht="38.25" x14ac:dyDescent="0.2">
      <c r="A15606" s="35" t="s">
        <v>5933</v>
      </c>
      <c r="B15606" s="1" t="s">
        <v>4571</v>
      </c>
      <c r="C15606" s="45" t="s">
        <v>1434</v>
      </c>
      <c r="D15606" s="23" t="s">
        <v>5751</v>
      </c>
      <c r="E15606" s="23" t="s">
        <v>4138</v>
      </c>
      <c r="F15606" s="40">
        <v>0.5</v>
      </c>
      <c r="G15606" s="25">
        <v>196676</v>
      </c>
      <c r="H15606" s="25">
        <v>98338</v>
      </c>
      <c r="I15606" s="25"/>
      <c r="J15606" s="58" t="e">
        <f>HYPERLINK("#"&amp;"Insumos"&amp;"!A"&amp;MATCH($B15606,#REF!,0),"Ins "&amp;$B15606)</f>
        <v>#REF!</v>
      </c>
      <c r="M15606" s="220"/>
    </row>
    <row r="15607" spans="1:13" x14ac:dyDescent="0.2">
      <c r="A15607" s="35" t="s">
        <v>5933</v>
      </c>
      <c r="B15607" s="1" t="s">
        <v>4593</v>
      </c>
      <c r="C15607" s="45" t="s">
        <v>2145</v>
      </c>
      <c r="D15607" s="23" t="s">
        <v>5751</v>
      </c>
      <c r="E15607" s="23" t="s">
        <v>4138</v>
      </c>
      <c r="F15607" s="40">
        <v>0.25</v>
      </c>
      <c r="G15607" s="25">
        <v>225374</v>
      </c>
      <c r="H15607" s="25">
        <v>56344</v>
      </c>
      <c r="I15607" s="25"/>
      <c r="J15607" s="58" t="e">
        <f>HYPERLINK("#"&amp;"Insumos"&amp;"!A"&amp;MATCH($B15607,#REF!,0),"Ins "&amp;$B15607)</f>
        <v>#REF!</v>
      </c>
      <c r="M15607" s="220"/>
    </row>
    <row r="15608" spans="1:13" ht="25.5" x14ac:dyDescent="0.2">
      <c r="A15608" s="36" t="s">
        <v>5935</v>
      </c>
      <c r="B15608" s="26" t="s">
        <v>6816</v>
      </c>
      <c r="C15608" s="79" t="s">
        <v>5936</v>
      </c>
      <c r="D15608" s="37" t="s">
        <v>5608</v>
      </c>
      <c r="E15608" s="37" t="s">
        <v>4134</v>
      </c>
      <c r="F15608" s="41"/>
      <c r="G15608" s="27"/>
      <c r="H15608" s="27"/>
      <c r="I15608" s="27">
        <v>384518</v>
      </c>
      <c r="M15608" s="220">
        <f t="shared" si="243"/>
        <v>503565</v>
      </c>
    </row>
    <row r="15609" spans="1:13" x14ac:dyDescent="0.2">
      <c r="A15609" s="35" t="s">
        <v>5935</v>
      </c>
      <c r="B15609" s="1" t="s">
        <v>5589</v>
      </c>
      <c r="C15609" s="45" t="s">
        <v>5819</v>
      </c>
      <c r="D15609" s="23" t="s">
        <v>5585</v>
      </c>
      <c r="E15609" s="23" t="s">
        <v>466</v>
      </c>
      <c r="F15609" s="40">
        <v>0.17</v>
      </c>
      <c r="G15609" s="25">
        <v>597780</v>
      </c>
      <c r="H15609" s="25">
        <v>101623</v>
      </c>
      <c r="I15609" s="25"/>
      <c r="M15609" s="220"/>
    </row>
    <row r="15610" spans="1:13" x14ac:dyDescent="0.2">
      <c r="A15610" s="35" t="s">
        <v>5935</v>
      </c>
      <c r="B15610" s="1" t="s">
        <v>5578</v>
      </c>
      <c r="C15610" s="45" t="s">
        <v>1015</v>
      </c>
      <c r="D15610" s="23" t="s">
        <v>5734</v>
      </c>
      <c r="E15610" s="23" t="s">
        <v>4141</v>
      </c>
      <c r="F15610" s="40">
        <v>2.5</v>
      </c>
      <c r="G15610" s="25">
        <v>52425</v>
      </c>
      <c r="H15610" s="25">
        <v>131063</v>
      </c>
      <c r="I15610" s="25"/>
      <c r="J15610" s="58" t="e">
        <f>HYPERLINK("#"&amp;"Insumos"&amp;"!A"&amp;MATCH($B15610,#REF!,0),"Ins "&amp;$B15610)</f>
        <v>#REF!</v>
      </c>
      <c r="M15610" s="220"/>
    </row>
    <row r="15611" spans="1:13" x14ac:dyDescent="0.2">
      <c r="A15611" s="35" t="s">
        <v>5935</v>
      </c>
      <c r="B15611" s="1" t="s">
        <v>263</v>
      </c>
      <c r="C15611" s="45" t="s">
        <v>696</v>
      </c>
      <c r="D15611" s="23" t="s">
        <v>5534</v>
      </c>
      <c r="E15611" s="23" t="s">
        <v>4140</v>
      </c>
      <c r="F15611" s="40">
        <v>0.01</v>
      </c>
      <c r="G15611" s="25">
        <v>187426</v>
      </c>
      <c r="H15611" s="25">
        <v>1874</v>
      </c>
      <c r="I15611" s="25"/>
      <c r="J15611" s="58" t="e">
        <f>HYPERLINK("#"&amp;"Insumos"&amp;"!A"&amp;MATCH($B15611,#REF!,0),"Ins "&amp;$B15611)</f>
        <v>#REF!</v>
      </c>
      <c r="M15611" s="220"/>
    </row>
    <row r="15612" spans="1:13" x14ac:dyDescent="0.2">
      <c r="A15612" s="35" t="s">
        <v>5935</v>
      </c>
      <c r="B15612" s="1" t="s">
        <v>5533</v>
      </c>
      <c r="C15612" s="45" t="s">
        <v>5892</v>
      </c>
      <c r="D15612" s="23" t="s">
        <v>977</v>
      </c>
      <c r="E15612" s="23" t="s">
        <v>4134</v>
      </c>
      <c r="F15612" s="40">
        <v>0.6</v>
      </c>
      <c r="G15612" s="25">
        <v>3623</v>
      </c>
      <c r="H15612" s="25">
        <v>2174</v>
      </c>
      <c r="I15612" s="25"/>
      <c r="J15612" s="58" t="e">
        <f>HYPERLINK("#"&amp;"Insumos"&amp;"!A"&amp;MATCH($B15612,#REF!,0),"Ins "&amp;$B15612)</f>
        <v>#REF!</v>
      </c>
      <c r="M15612" s="220"/>
    </row>
    <row r="15613" spans="1:13" x14ac:dyDescent="0.2">
      <c r="A15613" s="35" t="s">
        <v>5935</v>
      </c>
      <c r="B15613" s="1" t="s">
        <v>5007</v>
      </c>
      <c r="C15613" s="45" t="s">
        <v>720</v>
      </c>
      <c r="D15613" s="23" t="s">
        <v>5751</v>
      </c>
      <c r="E15613" s="23" t="s">
        <v>4134</v>
      </c>
      <c r="F15613" s="40">
        <v>0.83</v>
      </c>
      <c r="G15613" s="25">
        <v>1897</v>
      </c>
      <c r="H15613" s="25">
        <v>1575</v>
      </c>
      <c r="I15613" s="25"/>
      <c r="J15613" s="58" t="e">
        <f>HYPERLINK("#"&amp;"Insumos"&amp;"!A"&amp;MATCH($B15613,#REF!,0),"Ins "&amp;$B15613)</f>
        <v>#REF!</v>
      </c>
      <c r="M15613" s="220"/>
    </row>
    <row r="15614" spans="1:13" x14ac:dyDescent="0.2">
      <c r="A15614" s="35" t="s">
        <v>5935</v>
      </c>
      <c r="B15614" s="1" t="s">
        <v>12356</v>
      </c>
      <c r="C15614" s="45" t="s">
        <v>12413</v>
      </c>
      <c r="D15614" s="23" t="s">
        <v>5751</v>
      </c>
      <c r="E15614" s="23" t="s">
        <v>4134</v>
      </c>
      <c r="F15614" s="40">
        <v>0.6</v>
      </c>
      <c r="G15614" s="25">
        <v>37440</v>
      </c>
      <c r="H15614" s="25">
        <v>22464</v>
      </c>
      <c r="I15614" s="25"/>
      <c r="J15614" s="58" t="e">
        <f>HYPERLINK("#"&amp;"Insumos"&amp;"!A"&amp;MATCH($B15614,#REF!,0),"Ins "&amp;$B15614)</f>
        <v>#REF!</v>
      </c>
      <c r="M15614" s="220"/>
    </row>
    <row r="15615" spans="1:13" ht="38.25" x14ac:dyDescent="0.2">
      <c r="A15615" s="35" t="s">
        <v>5935</v>
      </c>
      <c r="B15615" s="1" t="s">
        <v>4571</v>
      </c>
      <c r="C15615" s="45" t="s">
        <v>1434</v>
      </c>
      <c r="D15615" s="23" t="s">
        <v>5751</v>
      </c>
      <c r="E15615" s="23" t="s">
        <v>4138</v>
      </c>
      <c r="F15615" s="40">
        <v>0.4</v>
      </c>
      <c r="G15615" s="25">
        <v>196676</v>
      </c>
      <c r="H15615" s="25">
        <v>78670</v>
      </c>
      <c r="I15615" s="25"/>
      <c r="J15615" s="58" t="e">
        <f>HYPERLINK("#"&amp;"Insumos"&amp;"!A"&amp;MATCH($B15615,#REF!,0),"Ins "&amp;$B15615)</f>
        <v>#REF!</v>
      </c>
      <c r="M15615" s="220"/>
    </row>
    <row r="15616" spans="1:13" x14ac:dyDescent="0.2">
      <c r="A15616" s="35" t="s">
        <v>5935</v>
      </c>
      <c r="B15616" s="1" t="s">
        <v>4593</v>
      </c>
      <c r="C15616" s="45" t="s">
        <v>2145</v>
      </c>
      <c r="D15616" s="23" t="s">
        <v>5751</v>
      </c>
      <c r="E15616" s="23" t="s">
        <v>4138</v>
      </c>
      <c r="F15616" s="40">
        <v>0.2</v>
      </c>
      <c r="G15616" s="25">
        <v>225374</v>
      </c>
      <c r="H15616" s="25">
        <v>45075</v>
      </c>
      <c r="I15616" s="25"/>
      <c r="J15616" s="58" t="e">
        <f>HYPERLINK("#"&amp;"Insumos"&amp;"!A"&amp;MATCH($B15616,#REF!,0),"Ins "&amp;$B15616)</f>
        <v>#REF!</v>
      </c>
      <c r="M15616" s="220"/>
    </row>
    <row r="15617" spans="1:13" ht="127.5" x14ac:dyDescent="0.2">
      <c r="A15617" s="36" t="s">
        <v>6509</v>
      </c>
      <c r="B15617" s="26" t="s">
        <v>6816</v>
      </c>
      <c r="C15617" s="79" t="s">
        <v>11999</v>
      </c>
      <c r="D15617" s="37" t="s">
        <v>5608</v>
      </c>
      <c r="E15617" s="37" t="s">
        <v>464</v>
      </c>
      <c r="F15617" s="41"/>
      <c r="G15617" s="27"/>
      <c r="H15617" s="27"/>
      <c r="I15617" s="27">
        <v>651792</v>
      </c>
      <c r="M15617" s="220">
        <f t="shared" si="243"/>
        <v>853587</v>
      </c>
    </row>
    <row r="15618" spans="1:13" x14ac:dyDescent="0.2">
      <c r="A15618" s="35" t="s">
        <v>6509</v>
      </c>
      <c r="B15618" s="34" t="s">
        <v>5586</v>
      </c>
      <c r="C15618" s="45" t="s">
        <v>5817</v>
      </c>
      <c r="D15618" s="23" t="s">
        <v>5585</v>
      </c>
      <c r="E15618" s="23" t="s">
        <v>466</v>
      </c>
      <c r="F15618" s="40">
        <v>0.02</v>
      </c>
      <c r="G15618" s="25">
        <v>447186</v>
      </c>
      <c r="H15618" s="25">
        <v>8944</v>
      </c>
      <c r="I15618" s="25"/>
      <c r="M15618" s="220"/>
    </row>
    <row r="15619" spans="1:13" x14ac:dyDescent="0.2">
      <c r="A15619" s="35" t="s">
        <v>6509</v>
      </c>
      <c r="B15619" s="1" t="s">
        <v>5589</v>
      </c>
      <c r="C15619" s="45" t="s">
        <v>5819</v>
      </c>
      <c r="D15619" s="23" t="s">
        <v>5585</v>
      </c>
      <c r="E15619" s="23" t="s">
        <v>466</v>
      </c>
      <c r="F15619" s="40">
        <v>0.17</v>
      </c>
      <c r="G15619" s="25">
        <v>597780</v>
      </c>
      <c r="H15619" s="25">
        <v>101623</v>
      </c>
      <c r="I15619" s="25"/>
      <c r="M15619" s="220"/>
    </row>
    <row r="15620" spans="1:13" x14ac:dyDescent="0.2">
      <c r="A15620" s="35" t="s">
        <v>6509</v>
      </c>
      <c r="B15620" s="34" t="s">
        <v>6643</v>
      </c>
      <c r="C15620" s="45" t="s">
        <v>6644</v>
      </c>
      <c r="D15620" s="23" t="s">
        <v>5734</v>
      </c>
      <c r="E15620" s="23" t="s">
        <v>4141</v>
      </c>
      <c r="F15620" s="40">
        <v>1.2</v>
      </c>
      <c r="G15620" s="25">
        <v>45915</v>
      </c>
      <c r="H15620" s="25">
        <v>55098</v>
      </c>
      <c r="I15620" s="25"/>
      <c r="J15620" s="58" t="e">
        <f>HYPERLINK("#"&amp;"Insumos"&amp;"!A"&amp;MATCH($B15620,#REF!,0),"Ins "&amp;$B15620)</f>
        <v>#REF!</v>
      </c>
      <c r="M15620" s="220"/>
    </row>
    <row r="15621" spans="1:13" x14ac:dyDescent="0.2">
      <c r="A15621" s="35" t="s">
        <v>6509</v>
      </c>
      <c r="B15621" s="1" t="s">
        <v>5578</v>
      </c>
      <c r="C15621" s="45" t="s">
        <v>1015</v>
      </c>
      <c r="D15621" s="23" t="s">
        <v>5734</v>
      </c>
      <c r="E15621" s="23" t="s">
        <v>4141</v>
      </c>
      <c r="F15621" s="40">
        <v>4.2</v>
      </c>
      <c r="G15621" s="25">
        <v>52425</v>
      </c>
      <c r="H15621" s="25">
        <v>220185</v>
      </c>
      <c r="I15621" s="25"/>
      <c r="J15621" s="58" t="e">
        <f>HYPERLINK("#"&amp;"Insumos"&amp;"!A"&amp;MATCH($B15621,#REF!,0),"Ins "&amp;$B15621)</f>
        <v>#REF!</v>
      </c>
      <c r="M15621" s="220"/>
    </row>
    <row r="15622" spans="1:13" ht="25.5" x14ac:dyDescent="0.2">
      <c r="A15622" s="35" t="s">
        <v>6509</v>
      </c>
      <c r="B15622" s="1" t="s">
        <v>597</v>
      </c>
      <c r="C15622" s="45" t="s">
        <v>8738</v>
      </c>
      <c r="D15622" s="23" t="s">
        <v>5534</v>
      </c>
      <c r="E15622" s="23" t="s">
        <v>8737</v>
      </c>
      <c r="F15622" s="40">
        <v>0.5</v>
      </c>
      <c r="G15622" s="25">
        <v>17302</v>
      </c>
      <c r="H15622" s="25">
        <v>8651</v>
      </c>
      <c r="I15622" s="25"/>
      <c r="J15622" s="58" t="e">
        <f>HYPERLINK("#"&amp;"Insumos"&amp;"!A"&amp;MATCH($B15622,#REF!,0),"Ins "&amp;$B15622)</f>
        <v>#REF!</v>
      </c>
      <c r="M15622" s="220"/>
    </row>
    <row r="15623" spans="1:13" x14ac:dyDescent="0.2">
      <c r="A15623" s="35" t="s">
        <v>6509</v>
      </c>
      <c r="B15623" s="1" t="s">
        <v>263</v>
      </c>
      <c r="C15623" s="45" t="s">
        <v>696</v>
      </c>
      <c r="D15623" s="23" t="s">
        <v>5534</v>
      </c>
      <c r="E15623" s="23" t="s">
        <v>4140</v>
      </c>
      <c r="F15623" s="40">
        <v>0.05</v>
      </c>
      <c r="G15623" s="25">
        <v>187426</v>
      </c>
      <c r="H15623" s="25">
        <v>9371</v>
      </c>
      <c r="I15623" s="25"/>
      <c r="J15623" s="58" t="e">
        <f>HYPERLINK("#"&amp;"Insumos"&amp;"!A"&amp;MATCH($B15623,#REF!,0),"Ins "&amp;$B15623)</f>
        <v>#REF!</v>
      </c>
      <c r="M15623" s="220"/>
    </row>
    <row r="15624" spans="1:13" x14ac:dyDescent="0.2">
      <c r="A15624" s="35" t="s">
        <v>6509</v>
      </c>
      <c r="B15624" s="1" t="s">
        <v>254</v>
      </c>
      <c r="C15624" s="45" t="s">
        <v>751</v>
      </c>
      <c r="D15624" s="23" t="s">
        <v>5534</v>
      </c>
      <c r="E15624" s="23" t="s">
        <v>4141</v>
      </c>
      <c r="F15624" s="40">
        <v>0.2</v>
      </c>
      <c r="G15624" s="25">
        <v>46854</v>
      </c>
      <c r="H15624" s="25">
        <v>9371</v>
      </c>
      <c r="I15624" s="25"/>
      <c r="J15624" s="58" t="e">
        <f>HYPERLINK("#"&amp;"Insumos"&amp;"!A"&amp;MATCH($B15624,#REF!,0),"Ins "&amp;$B15624)</f>
        <v>#REF!</v>
      </c>
      <c r="M15624" s="220"/>
    </row>
    <row r="15625" spans="1:13" x14ac:dyDescent="0.2">
      <c r="A15625" s="35" t="s">
        <v>6509</v>
      </c>
      <c r="B15625" s="1" t="s">
        <v>5533</v>
      </c>
      <c r="C15625" s="45" t="s">
        <v>5892</v>
      </c>
      <c r="D15625" s="23" t="s">
        <v>977</v>
      </c>
      <c r="E15625" s="23" t="s">
        <v>4134</v>
      </c>
      <c r="F15625" s="40">
        <v>1</v>
      </c>
      <c r="G15625" s="25">
        <v>3623</v>
      </c>
      <c r="H15625" s="25">
        <v>3623</v>
      </c>
      <c r="I15625" s="25"/>
      <c r="J15625" s="58" t="e">
        <f>HYPERLINK("#"&amp;"Insumos"&amp;"!A"&amp;MATCH($B15625,#REF!,0),"Ins "&amp;$B15625)</f>
        <v>#REF!</v>
      </c>
      <c r="M15625" s="220"/>
    </row>
    <row r="15626" spans="1:13" x14ac:dyDescent="0.2">
      <c r="A15626" s="35" t="s">
        <v>6509</v>
      </c>
      <c r="B15626" s="1" t="s">
        <v>246</v>
      </c>
      <c r="C15626" s="45" t="s">
        <v>1069</v>
      </c>
      <c r="D15626" s="23" t="s">
        <v>5751</v>
      </c>
      <c r="E15626" s="23" t="s">
        <v>467</v>
      </c>
      <c r="F15626" s="40">
        <v>1.2</v>
      </c>
      <c r="G15626" s="25">
        <v>5200</v>
      </c>
      <c r="H15626" s="25">
        <v>6240</v>
      </c>
      <c r="I15626" s="25"/>
      <c r="J15626" s="58" t="e">
        <f>HYPERLINK("#"&amp;"Insumos"&amp;"!A"&amp;MATCH($B15626,#REF!,0),"Ins "&amp;$B15626)</f>
        <v>#REF!</v>
      </c>
      <c r="M15626" s="220"/>
    </row>
    <row r="15627" spans="1:13" x14ac:dyDescent="0.2">
      <c r="A15627" s="35" t="s">
        <v>6509</v>
      </c>
      <c r="B15627" s="1" t="s">
        <v>4560</v>
      </c>
      <c r="C15627" s="45" t="s">
        <v>8792</v>
      </c>
      <c r="D15627" s="23" t="s">
        <v>5751</v>
      </c>
      <c r="E15627" s="23" t="s">
        <v>4138</v>
      </c>
      <c r="F15627" s="40">
        <v>0.1</v>
      </c>
      <c r="G15627" s="25">
        <v>126880</v>
      </c>
      <c r="H15627" s="25">
        <v>12688</v>
      </c>
      <c r="I15627" s="25"/>
      <c r="J15627" s="58" t="e">
        <f>HYPERLINK("#"&amp;"Insumos"&amp;"!A"&amp;MATCH($B15627,#REF!,0),"Ins "&amp;$B15627)</f>
        <v>#REF!</v>
      </c>
      <c r="M15627" s="220"/>
    </row>
    <row r="15628" spans="1:13" x14ac:dyDescent="0.2">
      <c r="A15628" s="35" t="s">
        <v>6509</v>
      </c>
      <c r="B15628" s="1" t="s">
        <v>5007</v>
      </c>
      <c r="C15628" s="45" t="s">
        <v>720</v>
      </c>
      <c r="D15628" s="23" t="s">
        <v>5751</v>
      </c>
      <c r="E15628" s="23" t="s">
        <v>4134</v>
      </c>
      <c r="F15628" s="40">
        <v>3</v>
      </c>
      <c r="G15628" s="25">
        <v>1897</v>
      </c>
      <c r="H15628" s="25">
        <v>5691</v>
      </c>
      <c r="I15628" s="25"/>
      <c r="J15628" s="58" t="e">
        <f>HYPERLINK("#"&amp;"Insumos"&amp;"!A"&amp;MATCH($B15628,#REF!,0),"Ins "&amp;$B15628)</f>
        <v>#REF!</v>
      </c>
      <c r="M15628" s="220"/>
    </row>
    <row r="15629" spans="1:13" x14ac:dyDescent="0.2">
      <c r="A15629" s="35" t="s">
        <v>6509</v>
      </c>
      <c r="B15629" s="1" t="s">
        <v>5834</v>
      </c>
      <c r="C15629" s="45" t="s">
        <v>8936</v>
      </c>
      <c r="D15629" s="23" t="s">
        <v>5751</v>
      </c>
      <c r="E15629" s="23" t="s">
        <v>465</v>
      </c>
      <c r="F15629" s="40">
        <v>2.5</v>
      </c>
      <c r="G15629" s="25">
        <v>26895</v>
      </c>
      <c r="H15629" s="25">
        <v>67238</v>
      </c>
      <c r="I15629" s="25"/>
      <c r="J15629" s="58" t="e">
        <f>HYPERLINK("#"&amp;"Insumos"&amp;"!A"&amp;MATCH($B15629,#REF!,0),"Ins "&amp;$B15629)</f>
        <v>#REF!</v>
      </c>
      <c r="M15629" s="220"/>
    </row>
    <row r="15630" spans="1:13" ht="25.5" x14ac:dyDescent="0.2">
      <c r="A15630" s="35" t="s">
        <v>6509</v>
      </c>
      <c r="B15630" s="34" t="s">
        <v>9651</v>
      </c>
      <c r="C15630" s="45" t="s">
        <v>9653</v>
      </c>
      <c r="D15630" s="23" t="s">
        <v>5534</v>
      </c>
      <c r="E15630" s="23" t="s">
        <v>9652</v>
      </c>
      <c r="F15630" s="40">
        <v>4</v>
      </c>
      <c r="G15630" s="25">
        <v>2290</v>
      </c>
      <c r="H15630" s="25">
        <v>9160</v>
      </c>
      <c r="I15630" s="25"/>
      <c r="J15630" s="58" t="e">
        <f>HYPERLINK("#"&amp;"Insumos"&amp;"!A"&amp;MATCH($B15630,#REF!,0),"Ins "&amp;$B15630)</f>
        <v>#REF!</v>
      </c>
      <c r="M15630" s="220"/>
    </row>
    <row r="15631" spans="1:13" ht="38.25" x14ac:dyDescent="0.2">
      <c r="A15631" s="35" t="s">
        <v>6509</v>
      </c>
      <c r="B15631" s="1" t="s">
        <v>5130</v>
      </c>
      <c r="C15631" s="45" t="s">
        <v>503</v>
      </c>
      <c r="D15631" s="23" t="s">
        <v>5751</v>
      </c>
      <c r="E15631" s="23" t="s">
        <v>287</v>
      </c>
      <c r="F15631" s="40">
        <v>1.1000000000000001</v>
      </c>
      <c r="G15631" s="25">
        <v>17472</v>
      </c>
      <c r="H15631" s="25">
        <v>19219</v>
      </c>
      <c r="I15631" s="25"/>
      <c r="J15631" s="58" t="e">
        <f>HYPERLINK("#"&amp;"Insumos"&amp;"!A"&amp;MATCH($B15631,#REF!,0),"Ins "&amp;$B15631)</f>
        <v>#REF!</v>
      </c>
      <c r="M15631" s="220"/>
    </row>
    <row r="15632" spans="1:13" x14ac:dyDescent="0.2">
      <c r="A15632" s="35" t="s">
        <v>6509</v>
      </c>
      <c r="B15632" s="1" t="s">
        <v>5482</v>
      </c>
      <c r="C15632" s="45" t="s">
        <v>67</v>
      </c>
      <c r="D15632" s="23" t="s">
        <v>5751</v>
      </c>
      <c r="E15632" s="23" t="s">
        <v>467</v>
      </c>
      <c r="F15632" s="40">
        <v>9</v>
      </c>
      <c r="G15632" s="25">
        <v>4423</v>
      </c>
      <c r="H15632" s="25">
        <v>39807</v>
      </c>
      <c r="I15632" s="25"/>
      <c r="J15632" s="58" t="e">
        <f>HYPERLINK("#"&amp;"Insumos"&amp;"!A"&amp;MATCH($B15632,#REF!,0),"Ins "&amp;$B15632)</f>
        <v>#REF!</v>
      </c>
      <c r="M15632" s="220"/>
    </row>
    <row r="15633" spans="1:13" x14ac:dyDescent="0.2">
      <c r="A15633" s="35" t="s">
        <v>6509</v>
      </c>
      <c r="B15633" s="1" t="s">
        <v>5350</v>
      </c>
      <c r="C15633" s="45" t="s">
        <v>2254</v>
      </c>
      <c r="D15633" s="23" t="s">
        <v>5751</v>
      </c>
      <c r="E15633" s="23" t="s">
        <v>287</v>
      </c>
      <c r="F15633" s="40">
        <v>2</v>
      </c>
      <c r="G15633" s="25">
        <v>16040</v>
      </c>
      <c r="H15633" s="25">
        <v>32080</v>
      </c>
      <c r="I15633" s="25"/>
      <c r="J15633" s="58" t="e">
        <f>HYPERLINK("#"&amp;"Insumos"&amp;"!A"&amp;MATCH($B15633,#REF!,0),"Ins "&amp;$B15633)</f>
        <v>#REF!</v>
      </c>
      <c r="M15633" s="220"/>
    </row>
    <row r="15634" spans="1:13" x14ac:dyDescent="0.2">
      <c r="A15634" s="35" t="s">
        <v>6509</v>
      </c>
      <c r="B15634" s="1" t="s">
        <v>5483</v>
      </c>
      <c r="C15634" s="45" t="s">
        <v>1064</v>
      </c>
      <c r="D15634" s="23" t="s">
        <v>5751</v>
      </c>
      <c r="E15634" s="23" t="s">
        <v>467</v>
      </c>
      <c r="F15634" s="40">
        <v>0.2</v>
      </c>
      <c r="G15634" s="25">
        <v>6176</v>
      </c>
      <c r="H15634" s="25">
        <v>1235</v>
      </c>
      <c r="I15634" s="25"/>
      <c r="J15634" s="58" t="e">
        <f>HYPERLINK("#"&amp;"Insumos"&amp;"!A"&amp;MATCH($B15634,#REF!,0),"Ins "&amp;$B15634)</f>
        <v>#REF!</v>
      </c>
      <c r="M15634" s="220"/>
    </row>
    <row r="15635" spans="1:13" x14ac:dyDescent="0.2">
      <c r="A15635" s="35" t="s">
        <v>6509</v>
      </c>
      <c r="B15635" s="1" t="s">
        <v>5484</v>
      </c>
      <c r="C15635" s="45" t="s">
        <v>1065</v>
      </c>
      <c r="D15635" s="23" t="s">
        <v>5751</v>
      </c>
      <c r="E15635" s="23" t="s">
        <v>467</v>
      </c>
      <c r="F15635" s="40">
        <v>1</v>
      </c>
      <c r="G15635" s="25">
        <v>4555</v>
      </c>
      <c r="H15635" s="25">
        <v>4555</v>
      </c>
      <c r="I15635" s="25"/>
      <c r="J15635" s="58" t="e">
        <f>HYPERLINK("#"&amp;"Insumos"&amp;"!A"&amp;MATCH($B15635,#REF!,0),"Ins "&amp;$B15635)</f>
        <v>#REF!</v>
      </c>
      <c r="M15635" s="220"/>
    </row>
    <row r="15636" spans="1:13" ht="25.5" x14ac:dyDescent="0.2">
      <c r="A15636" s="35" t="s">
        <v>6509</v>
      </c>
      <c r="B15636" s="1" t="s">
        <v>5194</v>
      </c>
      <c r="C15636" s="45" t="s">
        <v>1219</v>
      </c>
      <c r="D15636" s="23" t="s">
        <v>5751</v>
      </c>
      <c r="E15636" s="23" t="s">
        <v>467</v>
      </c>
      <c r="F15636" s="40">
        <v>0.25</v>
      </c>
      <c r="G15636" s="25">
        <v>22500</v>
      </c>
      <c r="H15636" s="25">
        <v>5625</v>
      </c>
      <c r="I15636" s="25"/>
      <c r="J15636" s="58" t="e">
        <f>HYPERLINK("#"&amp;"Insumos"&amp;"!A"&amp;MATCH($B15636,#REF!,0),"Ins "&amp;$B15636)</f>
        <v>#REF!</v>
      </c>
      <c r="M15636" s="220"/>
    </row>
    <row r="15637" spans="1:13" x14ac:dyDescent="0.2">
      <c r="A15637" s="35" t="s">
        <v>6509</v>
      </c>
      <c r="B15637" s="1" t="s">
        <v>4498</v>
      </c>
      <c r="C15637" s="45" t="s">
        <v>11998</v>
      </c>
      <c r="D15637" s="23" t="s">
        <v>5751</v>
      </c>
      <c r="E15637" s="23" t="s">
        <v>287</v>
      </c>
      <c r="F15637" s="40">
        <v>2</v>
      </c>
      <c r="G15637" s="25">
        <v>15694</v>
      </c>
      <c r="H15637" s="25">
        <v>31388</v>
      </c>
      <c r="I15637" s="25"/>
      <c r="J15637" s="58" t="e">
        <f>HYPERLINK("#"&amp;"Insumos"&amp;"!A"&amp;MATCH($B15637,#REF!,0),"Ins "&amp;$B15637)</f>
        <v>#REF!</v>
      </c>
      <c r="M15637" s="220"/>
    </row>
    <row r="15638" spans="1:13" ht="38.25" x14ac:dyDescent="0.2">
      <c r="A15638" s="36" t="s">
        <v>6510</v>
      </c>
      <c r="B15638" s="26" t="s">
        <v>6816</v>
      </c>
      <c r="C15638" s="79" t="s">
        <v>6511</v>
      </c>
      <c r="D15638" s="37" t="s">
        <v>5608</v>
      </c>
      <c r="E15638" s="37" t="s">
        <v>464</v>
      </c>
      <c r="F15638" s="41"/>
      <c r="G15638" s="27"/>
      <c r="H15638" s="27"/>
      <c r="I15638" s="27">
        <v>123255</v>
      </c>
      <c r="M15638" s="220">
        <f t="shared" ref="M15638:M15667" si="244">ROUND(I15638*(1+$L$2),0)</f>
        <v>161415</v>
      </c>
    </row>
    <row r="15639" spans="1:13" x14ac:dyDescent="0.2">
      <c r="A15639" s="35" t="s">
        <v>6510</v>
      </c>
      <c r="B15639" s="1" t="s">
        <v>76</v>
      </c>
      <c r="C15639" s="45" t="s">
        <v>1028</v>
      </c>
      <c r="D15639" s="23" t="s">
        <v>5734</v>
      </c>
      <c r="E15639" s="23" t="s">
        <v>4141</v>
      </c>
      <c r="F15639" s="40">
        <v>0.15</v>
      </c>
      <c r="G15639" s="25">
        <v>81549</v>
      </c>
      <c r="H15639" s="25">
        <v>12232</v>
      </c>
      <c r="I15639" s="25"/>
      <c r="J15639" s="58" t="e">
        <f>HYPERLINK("#"&amp;"Insumos"&amp;"!A"&amp;MATCH($B15639,#REF!,0),"Ins "&amp;$B15639)</f>
        <v>#REF!</v>
      </c>
      <c r="M15639" s="220"/>
    </row>
    <row r="15640" spans="1:13" ht="25.5" x14ac:dyDescent="0.2">
      <c r="A15640" s="35" t="s">
        <v>6510</v>
      </c>
      <c r="B15640" s="1" t="s">
        <v>597</v>
      </c>
      <c r="C15640" s="45" t="s">
        <v>8738</v>
      </c>
      <c r="D15640" s="23" t="s">
        <v>5534</v>
      </c>
      <c r="E15640" s="23" t="s">
        <v>8737</v>
      </c>
      <c r="F15640" s="40">
        <v>0.5</v>
      </c>
      <c r="G15640" s="25">
        <v>17302</v>
      </c>
      <c r="H15640" s="25">
        <v>8651</v>
      </c>
      <c r="I15640" s="25"/>
      <c r="J15640" s="58" t="e">
        <f>HYPERLINK("#"&amp;"Insumos"&amp;"!A"&amp;MATCH($B15640,#REF!,0),"Ins "&amp;$B15640)</f>
        <v>#REF!</v>
      </c>
      <c r="M15640" s="220"/>
    </row>
    <row r="15641" spans="1:13" x14ac:dyDescent="0.2">
      <c r="A15641" s="35" t="s">
        <v>6510</v>
      </c>
      <c r="B15641" s="1" t="s">
        <v>263</v>
      </c>
      <c r="C15641" s="45" t="s">
        <v>696</v>
      </c>
      <c r="D15641" s="23" t="s">
        <v>5534</v>
      </c>
      <c r="E15641" s="23" t="s">
        <v>4140</v>
      </c>
      <c r="F15641" s="40">
        <v>8.0000000000000004E-4</v>
      </c>
      <c r="G15641" s="25">
        <v>187426</v>
      </c>
      <c r="H15641" s="25">
        <v>150</v>
      </c>
      <c r="I15641" s="25"/>
      <c r="J15641" s="58" t="e">
        <f>HYPERLINK("#"&amp;"Insumos"&amp;"!A"&amp;MATCH($B15641,#REF!,0),"Ins "&amp;$B15641)</f>
        <v>#REF!</v>
      </c>
      <c r="M15641" s="220"/>
    </row>
    <row r="15642" spans="1:13" x14ac:dyDescent="0.2">
      <c r="A15642" s="35" t="s">
        <v>6510</v>
      </c>
      <c r="B15642" s="1" t="s">
        <v>5533</v>
      </c>
      <c r="C15642" s="45" t="s">
        <v>5892</v>
      </c>
      <c r="D15642" s="23" t="s">
        <v>977</v>
      </c>
      <c r="E15642" s="23" t="s">
        <v>4134</v>
      </c>
      <c r="F15642" s="40">
        <v>0.15</v>
      </c>
      <c r="G15642" s="25">
        <v>3623</v>
      </c>
      <c r="H15642" s="25">
        <v>543</v>
      </c>
      <c r="I15642" s="25"/>
      <c r="J15642" s="58" t="e">
        <f>HYPERLINK("#"&amp;"Insumos"&amp;"!A"&amp;MATCH($B15642,#REF!,0),"Ins "&amp;$B15642)</f>
        <v>#REF!</v>
      </c>
      <c r="M15642" s="220"/>
    </row>
    <row r="15643" spans="1:13" ht="25.5" x14ac:dyDescent="0.2">
      <c r="A15643" s="35" t="s">
        <v>6510</v>
      </c>
      <c r="B15643" s="1" t="s">
        <v>4559</v>
      </c>
      <c r="C15643" s="45" t="s">
        <v>9471</v>
      </c>
      <c r="D15643" s="23" t="s">
        <v>5751</v>
      </c>
      <c r="E15643" s="23" t="s">
        <v>4138</v>
      </c>
      <c r="F15643" s="40">
        <v>0.01</v>
      </c>
      <c r="G15643" s="25">
        <v>140296</v>
      </c>
      <c r="H15643" s="25">
        <v>1403</v>
      </c>
      <c r="I15643" s="25"/>
      <c r="J15643" s="58" t="e">
        <f>HYPERLINK("#"&amp;"Insumos"&amp;"!A"&amp;MATCH($B15643,#REF!,0),"Ins "&amp;$B15643)</f>
        <v>#REF!</v>
      </c>
      <c r="M15643" s="220"/>
    </row>
    <row r="15644" spans="1:13" x14ac:dyDescent="0.2">
      <c r="A15644" s="35" t="s">
        <v>6510</v>
      </c>
      <c r="B15644" s="1" t="s">
        <v>4560</v>
      </c>
      <c r="C15644" s="45" t="s">
        <v>8792</v>
      </c>
      <c r="D15644" s="23" t="s">
        <v>5751</v>
      </c>
      <c r="E15644" s="23" t="s">
        <v>4138</v>
      </c>
      <c r="F15644" s="40">
        <v>0.5</v>
      </c>
      <c r="G15644" s="25">
        <v>126880</v>
      </c>
      <c r="H15644" s="25">
        <v>63440</v>
      </c>
      <c r="I15644" s="25"/>
      <c r="J15644" s="58" t="e">
        <f>HYPERLINK("#"&amp;"Insumos"&amp;"!A"&amp;MATCH($B15644,#REF!,0),"Ins "&amp;$B15644)</f>
        <v>#REF!</v>
      </c>
      <c r="M15644" s="220"/>
    </row>
    <row r="15645" spans="1:13" x14ac:dyDescent="0.2">
      <c r="A15645" s="35" t="s">
        <v>6510</v>
      </c>
      <c r="B15645" s="1" t="s">
        <v>5007</v>
      </c>
      <c r="C15645" s="45" t="s">
        <v>720</v>
      </c>
      <c r="D15645" s="23" t="s">
        <v>5751</v>
      </c>
      <c r="E15645" s="23" t="s">
        <v>4134</v>
      </c>
      <c r="F15645" s="40">
        <v>0.25</v>
      </c>
      <c r="G15645" s="25">
        <v>1897</v>
      </c>
      <c r="H15645" s="25">
        <v>474</v>
      </c>
      <c r="I15645" s="25"/>
      <c r="J15645" s="58" t="e">
        <f>HYPERLINK("#"&amp;"Insumos"&amp;"!A"&amp;MATCH($B15645,#REF!,0),"Ins "&amp;$B15645)</f>
        <v>#REF!</v>
      </c>
      <c r="M15645" s="220"/>
    </row>
    <row r="15646" spans="1:13" x14ac:dyDescent="0.2">
      <c r="A15646" s="35" t="s">
        <v>6510</v>
      </c>
      <c r="B15646" s="1" t="s">
        <v>5124</v>
      </c>
      <c r="C15646" s="45" t="s">
        <v>1130</v>
      </c>
      <c r="D15646" s="23" t="s">
        <v>5751</v>
      </c>
      <c r="E15646" s="23" t="s">
        <v>287</v>
      </c>
      <c r="F15646" s="40">
        <v>1</v>
      </c>
      <c r="G15646" s="25">
        <v>6147</v>
      </c>
      <c r="H15646" s="25">
        <v>6147</v>
      </c>
      <c r="I15646" s="25"/>
      <c r="J15646" s="58" t="e">
        <f>HYPERLINK("#"&amp;"Insumos"&amp;"!A"&amp;MATCH($B15646,#REF!,0),"Ins "&amp;$B15646)</f>
        <v>#REF!</v>
      </c>
      <c r="M15646" s="220"/>
    </row>
    <row r="15647" spans="1:13" x14ac:dyDescent="0.2">
      <c r="A15647" s="35" t="s">
        <v>6510</v>
      </c>
      <c r="B15647" s="1" t="s">
        <v>5483</v>
      </c>
      <c r="C15647" s="45" t="s">
        <v>1064</v>
      </c>
      <c r="D15647" s="23" t="s">
        <v>5751</v>
      </c>
      <c r="E15647" s="23" t="s">
        <v>467</v>
      </c>
      <c r="F15647" s="40">
        <v>0.2</v>
      </c>
      <c r="G15647" s="25">
        <v>6176</v>
      </c>
      <c r="H15647" s="25">
        <v>1235</v>
      </c>
      <c r="I15647" s="25"/>
      <c r="J15647" s="58" t="e">
        <f>HYPERLINK("#"&amp;"Insumos"&amp;"!A"&amp;MATCH($B15647,#REF!,0),"Ins "&amp;$B15647)</f>
        <v>#REF!</v>
      </c>
      <c r="M15647" s="220"/>
    </row>
    <row r="15648" spans="1:13" x14ac:dyDescent="0.2">
      <c r="A15648" s="35" t="s">
        <v>6510</v>
      </c>
      <c r="B15648" s="1" t="s">
        <v>1038</v>
      </c>
      <c r="C15648" s="45" t="s">
        <v>2151</v>
      </c>
      <c r="D15648" s="23" t="s">
        <v>5751</v>
      </c>
      <c r="E15648" s="23" t="s">
        <v>4135</v>
      </c>
      <c r="F15648" s="40">
        <v>9.9000000000000008E-3</v>
      </c>
      <c r="G15648" s="25">
        <v>294112</v>
      </c>
      <c r="H15648" s="25">
        <v>2912</v>
      </c>
      <c r="I15648" s="25"/>
      <c r="J15648" s="58" t="e">
        <f>HYPERLINK("#"&amp;"Insumos"&amp;"!A"&amp;MATCH($B15648,#REF!,0),"Ins "&amp;$B15648)</f>
        <v>#REF!</v>
      </c>
      <c r="M15648" s="220"/>
    </row>
    <row r="15649" spans="1:13" ht="25.5" x14ac:dyDescent="0.2">
      <c r="A15649" s="35" t="s">
        <v>6510</v>
      </c>
      <c r="B15649" s="1" t="s">
        <v>5194</v>
      </c>
      <c r="C15649" s="45" t="s">
        <v>1219</v>
      </c>
      <c r="D15649" s="23" t="s">
        <v>5751</v>
      </c>
      <c r="E15649" s="23" t="s">
        <v>467</v>
      </c>
      <c r="F15649" s="40">
        <v>0.05</v>
      </c>
      <c r="G15649" s="25">
        <v>22500</v>
      </c>
      <c r="H15649" s="25">
        <v>1125</v>
      </c>
      <c r="I15649" s="25"/>
      <c r="J15649" s="58" t="e">
        <f>HYPERLINK("#"&amp;"Insumos"&amp;"!A"&amp;MATCH($B15649,#REF!,0),"Ins "&amp;$B15649)</f>
        <v>#REF!</v>
      </c>
      <c r="M15649" s="220"/>
    </row>
    <row r="15650" spans="1:13" ht="25.5" x14ac:dyDescent="0.2">
      <c r="A15650" s="35" t="s">
        <v>6510</v>
      </c>
      <c r="B15650" s="1" t="s">
        <v>4812</v>
      </c>
      <c r="C15650" s="45" t="s">
        <v>11926</v>
      </c>
      <c r="D15650" s="23" t="s">
        <v>5751</v>
      </c>
      <c r="E15650" s="23" t="s">
        <v>287</v>
      </c>
      <c r="F15650" s="40">
        <v>1</v>
      </c>
      <c r="G15650" s="25">
        <v>24943</v>
      </c>
      <c r="H15650" s="25">
        <v>24943</v>
      </c>
      <c r="I15650" s="25"/>
      <c r="J15650" s="58" t="e">
        <f>HYPERLINK("#"&amp;"Insumos"&amp;"!A"&amp;MATCH($B15650,#REF!,0),"Ins "&amp;$B15650)</f>
        <v>#REF!</v>
      </c>
      <c r="M15650" s="220"/>
    </row>
    <row r="15651" spans="1:13" ht="89.25" x14ac:dyDescent="0.2">
      <c r="A15651" s="36" t="s">
        <v>6512</v>
      </c>
      <c r="B15651" s="26" t="s">
        <v>6816</v>
      </c>
      <c r="C15651" s="79" t="s">
        <v>6513</v>
      </c>
      <c r="D15651" s="37" t="s">
        <v>5608</v>
      </c>
      <c r="E15651" s="37" t="s">
        <v>464</v>
      </c>
      <c r="F15651" s="41"/>
      <c r="G15651" s="27"/>
      <c r="H15651" s="27"/>
      <c r="I15651" s="27">
        <v>806705</v>
      </c>
      <c r="M15651" s="220">
        <f t="shared" si="244"/>
        <v>1056461</v>
      </c>
    </row>
    <row r="15652" spans="1:13" x14ac:dyDescent="0.2">
      <c r="A15652" s="35" t="s">
        <v>6512</v>
      </c>
      <c r="B15652" s="1" t="s">
        <v>5584</v>
      </c>
      <c r="C15652" s="45" t="s">
        <v>6973</v>
      </c>
      <c r="D15652" s="23" t="s">
        <v>5585</v>
      </c>
      <c r="E15652" s="23" t="s">
        <v>467</v>
      </c>
      <c r="F15652" s="40">
        <v>10</v>
      </c>
      <c r="G15652" s="25">
        <v>8042</v>
      </c>
      <c r="H15652" s="25">
        <v>80420</v>
      </c>
      <c r="I15652" s="25"/>
      <c r="M15652" s="220"/>
    </row>
    <row r="15653" spans="1:13" x14ac:dyDescent="0.2">
      <c r="A15653" s="35" t="s">
        <v>6512</v>
      </c>
      <c r="B15653" s="1" t="s">
        <v>5589</v>
      </c>
      <c r="C15653" s="45" t="s">
        <v>5819</v>
      </c>
      <c r="D15653" s="23" t="s">
        <v>5585</v>
      </c>
      <c r="E15653" s="23" t="s">
        <v>466</v>
      </c>
      <c r="F15653" s="40">
        <v>7.5999999999999998E-2</v>
      </c>
      <c r="G15653" s="25">
        <v>597780</v>
      </c>
      <c r="H15653" s="25">
        <v>45431</v>
      </c>
      <c r="I15653" s="25"/>
      <c r="M15653" s="220"/>
    </row>
    <row r="15654" spans="1:13" x14ac:dyDescent="0.2">
      <c r="A15654" s="35" t="s">
        <v>6512</v>
      </c>
      <c r="B15654" s="1" t="s">
        <v>76</v>
      </c>
      <c r="C15654" s="45" t="s">
        <v>1028</v>
      </c>
      <c r="D15654" s="23" t="s">
        <v>5734</v>
      </c>
      <c r="E15654" s="23" t="s">
        <v>4141</v>
      </c>
      <c r="F15654" s="40">
        <v>6.48</v>
      </c>
      <c r="G15654" s="25">
        <v>81549</v>
      </c>
      <c r="H15654" s="25">
        <v>528438</v>
      </c>
      <c r="I15654" s="25"/>
      <c r="J15654" s="58" t="e">
        <f>HYPERLINK("#"&amp;"Insumos"&amp;"!A"&amp;MATCH($B15654,#REF!,0),"Ins "&amp;$B15654)</f>
        <v>#REF!</v>
      </c>
      <c r="M15654" s="220"/>
    </row>
    <row r="15655" spans="1:13" ht="25.5" x14ac:dyDescent="0.2">
      <c r="A15655" s="35" t="s">
        <v>6512</v>
      </c>
      <c r="B15655" s="1" t="s">
        <v>597</v>
      </c>
      <c r="C15655" s="45" t="s">
        <v>8738</v>
      </c>
      <c r="D15655" s="23" t="s">
        <v>5534</v>
      </c>
      <c r="E15655" s="23" t="s">
        <v>8737</v>
      </c>
      <c r="F15655" s="40">
        <v>0.25</v>
      </c>
      <c r="G15655" s="25">
        <v>17302</v>
      </c>
      <c r="H15655" s="25">
        <v>4326</v>
      </c>
      <c r="I15655" s="25"/>
      <c r="J15655" s="58" t="e">
        <f>HYPERLINK("#"&amp;"Insumos"&amp;"!A"&amp;MATCH($B15655,#REF!,0),"Ins "&amp;$B15655)</f>
        <v>#REF!</v>
      </c>
      <c r="M15655" s="220"/>
    </row>
    <row r="15656" spans="1:13" x14ac:dyDescent="0.2">
      <c r="A15656" s="35" t="s">
        <v>6512</v>
      </c>
      <c r="B15656" s="1" t="s">
        <v>263</v>
      </c>
      <c r="C15656" s="45" t="s">
        <v>696</v>
      </c>
      <c r="D15656" s="23" t="s">
        <v>5534</v>
      </c>
      <c r="E15656" s="23" t="s">
        <v>4140</v>
      </c>
      <c r="F15656" s="40">
        <v>3.5999999999999997E-2</v>
      </c>
      <c r="G15656" s="25">
        <v>187426</v>
      </c>
      <c r="H15656" s="25">
        <v>6747</v>
      </c>
      <c r="I15656" s="25"/>
      <c r="J15656" s="58" t="e">
        <f>HYPERLINK("#"&amp;"Insumos"&amp;"!A"&amp;MATCH($B15656,#REF!,0),"Ins "&amp;$B15656)</f>
        <v>#REF!</v>
      </c>
      <c r="M15656" s="220"/>
    </row>
    <row r="15657" spans="1:13" x14ac:dyDescent="0.2">
      <c r="A15657" s="35" t="s">
        <v>6512</v>
      </c>
      <c r="B15657" s="1" t="s">
        <v>5533</v>
      </c>
      <c r="C15657" s="45" t="s">
        <v>5892</v>
      </c>
      <c r="D15657" s="23" t="s">
        <v>977</v>
      </c>
      <c r="E15657" s="23" t="s">
        <v>4134</v>
      </c>
      <c r="F15657" s="40">
        <v>4</v>
      </c>
      <c r="G15657" s="25">
        <v>3623</v>
      </c>
      <c r="H15657" s="25">
        <v>14492</v>
      </c>
      <c r="I15657" s="25"/>
      <c r="J15657" s="58" t="e">
        <f>HYPERLINK("#"&amp;"Insumos"&amp;"!A"&amp;MATCH($B15657,#REF!,0),"Ins "&amp;$B15657)</f>
        <v>#REF!</v>
      </c>
      <c r="M15657" s="220"/>
    </row>
    <row r="15658" spans="1:13" ht="25.5" x14ac:dyDescent="0.2">
      <c r="A15658" s="35" t="s">
        <v>6512</v>
      </c>
      <c r="B15658" s="1" t="s">
        <v>4559</v>
      </c>
      <c r="C15658" s="45" t="s">
        <v>9471</v>
      </c>
      <c r="D15658" s="23" t="s">
        <v>5751</v>
      </c>
      <c r="E15658" s="23" t="s">
        <v>4138</v>
      </c>
      <c r="F15658" s="40">
        <v>0.02</v>
      </c>
      <c r="G15658" s="25">
        <v>140296</v>
      </c>
      <c r="H15658" s="25">
        <v>2806</v>
      </c>
      <c r="I15658" s="25"/>
      <c r="J15658" s="58" t="e">
        <f>HYPERLINK("#"&amp;"Insumos"&amp;"!A"&amp;MATCH($B15658,#REF!,0),"Ins "&amp;$B15658)</f>
        <v>#REF!</v>
      </c>
      <c r="M15658" s="220"/>
    </row>
    <row r="15659" spans="1:13" x14ac:dyDescent="0.2">
      <c r="A15659" s="35" t="s">
        <v>6512</v>
      </c>
      <c r="B15659" s="1" t="s">
        <v>4560</v>
      </c>
      <c r="C15659" s="45" t="s">
        <v>8792</v>
      </c>
      <c r="D15659" s="23" t="s">
        <v>5751</v>
      </c>
      <c r="E15659" s="23" t="s">
        <v>4138</v>
      </c>
      <c r="F15659" s="40">
        <v>0.02</v>
      </c>
      <c r="G15659" s="25">
        <v>126880</v>
      </c>
      <c r="H15659" s="25">
        <v>2538</v>
      </c>
      <c r="I15659" s="25"/>
      <c r="J15659" s="58" t="e">
        <f>HYPERLINK("#"&amp;"Insumos"&amp;"!A"&amp;MATCH($B15659,#REF!,0),"Ins "&amp;$B15659)</f>
        <v>#REF!</v>
      </c>
      <c r="M15659" s="220"/>
    </row>
    <row r="15660" spans="1:13" x14ac:dyDescent="0.2">
      <c r="A15660" s="35" t="s">
        <v>6512</v>
      </c>
      <c r="B15660" s="1" t="s">
        <v>5007</v>
      </c>
      <c r="C15660" s="45" t="s">
        <v>720</v>
      </c>
      <c r="D15660" s="23" t="s">
        <v>5751</v>
      </c>
      <c r="E15660" s="23" t="s">
        <v>4134</v>
      </c>
      <c r="F15660" s="40">
        <v>3.4</v>
      </c>
      <c r="G15660" s="25">
        <v>1897</v>
      </c>
      <c r="H15660" s="25">
        <v>6450</v>
      </c>
      <c r="I15660" s="25"/>
      <c r="J15660" s="58" t="e">
        <f>HYPERLINK("#"&amp;"Insumos"&amp;"!A"&amp;MATCH($B15660,#REF!,0),"Ins "&amp;$B15660)</f>
        <v>#REF!</v>
      </c>
      <c r="M15660" s="220"/>
    </row>
    <row r="15661" spans="1:13" x14ac:dyDescent="0.2">
      <c r="A15661" s="35" t="s">
        <v>6512</v>
      </c>
      <c r="B15661" s="1" t="s">
        <v>5834</v>
      </c>
      <c r="C15661" s="45" t="s">
        <v>8936</v>
      </c>
      <c r="D15661" s="23" t="s">
        <v>5751</v>
      </c>
      <c r="E15661" s="23" t="s">
        <v>465</v>
      </c>
      <c r="F15661" s="40">
        <v>2</v>
      </c>
      <c r="G15661" s="25">
        <v>26895</v>
      </c>
      <c r="H15661" s="25">
        <v>53790</v>
      </c>
      <c r="I15661" s="25"/>
      <c r="J15661" s="58" t="e">
        <f>HYPERLINK("#"&amp;"Insumos"&amp;"!A"&amp;MATCH($B15661,#REF!,0),"Ins "&amp;$B15661)</f>
        <v>#REF!</v>
      </c>
      <c r="M15661" s="220"/>
    </row>
    <row r="15662" spans="1:13" ht="25.5" x14ac:dyDescent="0.2">
      <c r="A15662" s="35" t="s">
        <v>6512</v>
      </c>
      <c r="B15662" s="1" t="s">
        <v>6212</v>
      </c>
      <c r="C15662" s="45" t="s">
        <v>6213</v>
      </c>
      <c r="D15662" s="23" t="s">
        <v>5751</v>
      </c>
      <c r="E15662" s="23" t="s">
        <v>467</v>
      </c>
      <c r="F15662" s="40">
        <v>0.08</v>
      </c>
      <c r="G15662" s="25">
        <v>15364</v>
      </c>
      <c r="H15662" s="25">
        <v>1229</v>
      </c>
      <c r="I15662" s="25"/>
      <c r="J15662" s="58" t="e">
        <f>HYPERLINK("#"&amp;"Insumos"&amp;"!A"&amp;MATCH($B15662,#REF!,0),"Ins "&amp;$B15662)</f>
        <v>#REF!</v>
      </c>
      <c r="M15662" s="220"/>
    </row>
    <row r="15663" spans="1:13" x14ac:dyDescent="0.2">
      <c r="A15663" s="35" t="s">
        <v>6512</v>
      </c>
      <c r="B15663" s="1" t="s">
        <v>5350</v>
      </c>
      <c r="C15663" s="45" t="s">
        <v>2254</v>
      </c>
      <c r="D15663" s="23" t="s">
        <v>5751</v>
      </c>
      <c r="E15663" s="23" t="s">
        <v>287</v>
      </c>
      <c r="F15663" s="40">
        <v>1</v>
      </c>
      <c r="G15663" s="25">
        <v>16040</v>
      </c>
      <c r="H15663" s="25">
        <v>16040</v>
      </c>
      <c r="I15663" s="25"/>
      <c r="J15663" s="58" t="e">
        <f>HYPERLINK("#"&amp;"Insumos"&amp;"!A"&amp;MATCH($B15663,#REF!,0),"Ins "&amp;$B15663)</f>
        <v>#REF!</v>
      </c>
      <c r="M15663" s="220"/>
    </row>
    <row r="15664" spans="1:13" x14ac:dyDescent="0.2">
      <c r="A15664" s="35" t="s">
        <v>6512</v>
      </c>
      <c r="B15664" s="1" t="s">
        <v>5351</v>
      </c>
      <c r="C15664" s="45" t="s">
        <v>530</v>
      </c>
      <c r="D15664" s="23" t="s">
        <v>5751</v>
      </c>
      <c r="E15664" s="23" t="s">
        <v>287</v>
      </c>
      <c r="F15664" s="40">
        <v>1</v>
      </c>
      <c r="G15664" s="25">
        <v>12402</v>
      </c>
      <c r="H15664" s="25">
        <v>12402</v>
      </c>
      <c r="I15664" s="25"/>
      <c r="J15664" s="58" t="e">
        <f>HYPERLINK("#"&amp;"Insumos"&amp;"!A"&amp;MATCH($B15664,#REF!,0),"Ins "&amp;$B15664)</f>
        <v>#REF!</v>
      </c>
      <c r="M15664" s="220"/>
    </row>
    <row r="15665" spans="1:13" x14ac:dyDescent="0.2">
      <c r="A15665" s="35" t="s">
        <v>6512</v>
      </c>
      <c r="B15665" s="1" t="s">
        <v>1038</v>
      </c>
      <c r="C15665" s="45" t="s">
        <v>2151</v>
      </c>
      <c r="D15665" s="23" t="s">
        <v>5751</v>
      </c>
      <c r="E15665" s="23" t="s">
        <v>4135</v>
      </c>
      <c r="F15665" s="40">
        <v>9.9000000000000008E-3</v>
      </c>
      <c r="G15665" s="25">
        <v>294112</v>
      </c>
      <c r="H15665" s="25">
        <v>2912</v>
      </c>
      <c r="I15665" s="25"/>
      <c r="J15665" s="58" t="e">
        <f>HYPERLINK("#"&amp;"Insumos"&amp;"!A"&amp;MATCH($B15665,#REF!,0),"Ins "&amp;$B15665)</f>
        <v>#REF!</v>
      </c>
      <c r="M15665" s="220"/>
    </row>
    <row r="15666" spans="1:13" ht="25.5" x14ac:dyDescent="0.2">
      <c r="A15666" s="35" t="s">
        <v>6512</v>
      </c>
      <c r="B15666" s="1" t="s">
        <v>4812</v>
      </c>
      <c r="C15666" s="45" t="s">
        <v>11926</v>
      </c>
      <c r="D15666" s="23" t="s">
        <v>5751</v>
      </c>
      <c r="E15666" s="23" t="s">
        <v>287</v>
      </c>
      <c r="F15666" s="40">
        <v>1.1499999999999999</v>
      </c>
      <c r="G15666" s="25">
        <v>24943</v>
      </c>
      <c r="H15666" s="25">
        <v>28684</v>
      </c>
      <c r="I15666" s="25"/>
      <c r="J15666" s="58" t="e">
        <f>HYPERLINK("#"&amp;"Insumos"&amp;"!A"&amp;MATCH($B15666,#REF!,0),"Ins "&amp;$B15666)</f>
        <v>#REF!</v>
      </c>
      <c r="M15666" s="220"/>
    </row>
    <row r="15667" spans="1:13" ht="76.5" x14ac:dyDescent="0.2">
      <c r="A15667" s="36" t="s">
        <v>6514</v>
      </c>
      <c r="B15667" s="26" t="s">
        <v>6816</v>
      </c>
      <c r="C15667" s="79" t="s">
        <v>6515</v>
      </c>
      <c r="D15667" s="37" t="s">
        <v>5608</v>
      </c>
      <c r="E15667" s="37" t="s">
        <v>4134</v>
      </c>
      <c r="F15667" s="41"/>
      <c r="G15667" s="27"/>
      <c r="H15667" s="27"/>
      <c r="I15667" s="27">
        <v>2166636</v>
      </c>
      <c r="M15667" s="220">
        <f t="shared" si="244"/>
        <v>2837427</v>
      </c>
    </row>
    <row r="15668" spans="1:13" x14ac:dyDescent="0.2">
      <c r="A15668" s="35" t="s">
        <v>6514</v>
      </c>
      <c r="B15668" s="1" t="s">
        <v>5589</v>
      </c>
      <c r="C15668" s="45" t="s">
        <v>5819</v>
      </c>
      <c r="D15668" s="23" t="s">
        <v>5585</v>
      </c>
      <c r="E15668" s="23" t="s">
        <v>466</v>
      </c>
      <c r="F15668" s="40">
        <v>0.09</v>
      </c>
      <c r="G15668" s="25">
        <v>597780</v>
      </c>
      <c r="H15668" s="25">
        <v>53800</v>
      </c>
      <c r="I15668" s="25"/>
      <c r="M15668" s="220"/>
    </row>
    <row r="15669" spans="1:13" x14ac:dyDescent="0.2">
      <c r="A15669" s="35" t="s">
        <v>6514</v>
      </c>
      <c r="B15669" s="1" t="s">
        <v>76</v>
      </c>
      <c r="C15669" s="45" t="s">
        <v>1028</v>
      </c>
      <c r="D15669" s="23" t="s">
        <v>5734</v>
      </c>
      <c r="E15669" s="23" t="s">
        <v>4141</v>
      </c>
      <c r="F15669" s="40">
        <v>8</v>
      </c>
      <c r="G15669" s="25">
        <v>81549</v>
      </c>
      <c r="H15669" s="25">
        <v>652392</v>
      </c>
      <c r="I15669" s="25"/>
      <c r="J15669" s="58" t="e">
        <f>HYPERLINK("#"&amp;"Insumos"&amp;"!A"&amp;MATCH($B15669,#REF!,0),"Ins "&amp;$B15669)</f>
        <v>#REF!</v>
      </c>
      <c r="M15669" s="220"/>
    </row>
    <row r="15670" spans="1:13" ht="25.5" x14ac:dyDescent="0.2">
      <c r="A15670" s="35" t="s">
        <v>6514</v>
      </c>
      <c r="B15670" s="1" t="s">
        <v>597</v>
      </c>
      <c r="C15670" s="45" t="s">
        <v>8738</v>
      </c>
      <c r="D15670" s="23" t="s">
        <v>5534</v>
      </c>
      <c r="E15670" s="23" t="s">
        <v>8737</v>
      </c>
      <c r="F15670" s="40">
        <v>1</v>
      </c>
      <c r="G15670" s="25">
        <v>17302</v>
      </c>
      <c r="H15670" s="25">
        <v>17302</v>
      </c>
      <c r="I15670" s="25"/>
      <c r="J15670" s="58" t="e">
        <f>HYPERLINK("#"&amp;"Insumos"&amp;"!A"&amp;MATCH($B15670,#REF!,0),"Ins "&amp;$B15670)</f>
        <v>#REF!</v>
      </c>
      <c r="M15670" s="220"/>
    </row>
    <row r="15671" spans="1:13" x14ac:dyDescent="0.2">
      <c r="A15671" s="35" t="s">
        <v>6514</v>
      </c>
      <c r="B15671" s="1" t="s">
        <v>263</v>
      </c>
      <c r="C15671" s="45" t="s">
        <v>696</v>
      </c>
      <c r="D15671" s="23" t="s">
        <v>5534</v>
      </c>
      <c r="E15671" s="23" t="s">
        <v>4140</v>
      </c>
      <c r="F15671" s="40">
        <v>0.123</v>
      </c>
      <c r="G15671" s="25">
        <v>187426</v>
      </c>
      <c r="H15671" s="25">
        <v>23053</v>
      </c>
      <c r="I15671" s="25"/>
      <c r="J15671" s="58" t="e">
        <f>HYPERLINK("#"&amp;"Insumos"&amp;"!A"&amp;MATCH($B15671,#REF!,0),"Ins "&amp;$B15671)</f>
        <v>#REF!</v>
      </c>
      <c r="M15671" s="220"/>
    </row>
    <row r="15672" spans="1:13" x14ac:dyDescent="0.2">
      <c r="A15672" s="35" t="s">
        <v>6514</v>
      </c>
      <c r="B15672" s="1" t="s">
        <v>254</v>
      </c>
      <c r="C15672" s="45" t="s">
        <v>751</v>
      </c>
      <c r="D15672" s="23" t="s">
        <v>5534</v>
      </c>
      <c r="E15672" s="23" t="s">
        <v>4141</v>
      </c>
      <c r="F15672" s="40">
        <v>8</v>
      </c>
      <c r="G15672" s="25">
        <v>46854</v>
      </c>
      <c r="H15672" s="25">
        <v>374832</v>
      </c>
      <c r="I15672" s="25"/>
      <c r="J15672" s="58" t="e">
        <f>HYPERLINK("#"&amp;"Insumos"&amp;"!A"&amp;MATCH($B15672,#REF!,0),"Ins "&amp;$B15672)</f>
        <v>#REF!</v>
      </c>
      <c r="M15672" s="220"/>
    </row>
    <row r="15673" spans="1:13" x14ac:dyDescent="0.2">
      <c r="A15673" s="35" t="s">
        <v>6514</v>
      </c>
      <c r="B15673" s="1" t="s">
        <v>5533</v>
      </c>
      <c r="C15673" s="45" t="s">
        <v>5892</v>
      </c>
      <c r="D15673" s="23" t="s">
        <v>977</v>
      </c>
      <c r="E15673" s="23" t="s">
        <v>4134</v>
      </c>
      <c r="F15673" s="40">
        <v>10</v>
      </c>
      <c r="G15673" s="25">
        <v>3623</v>
      </c>
      <c r="H15673" s="25">
        <v>36230</v>
      </c>
      <c r="I15673" s="25"/>
      <c r="J15673" s="58" t="e">
        <f>HYPERLINK("#"&amp;"Insumos"&amp;"!A"&amp;MATCH($B15673,#REF!,0),"Ins "&amp;$B15673)</f>
        <v>#REF!</v>
      </c>
      <c r="M15673" s="220"/>
    </row>
    <row r="15674" spans="1:13" ht="25.5" x14ac:dyDescent="0.2">
      <c r="A15674" s="35" t="s">
        <v>6514</v>
      </c>
      <c r="B15674" s="1" t="s">
        <v>4559</v>
      </c>
      <c r="C15674" s="45" t="s">
        <v>9471</v>
      </c>
      <c r="D15674" s="23" t="s">
        <v>5751</v>
      </c>
      <c r="E15674" s="23" t="s">
        <v>4138</v>
      </c>
      <c r="F15674" s="40">
        <v>0.45</v>
      </c>
      <c r="G15674" s="25">
        <v>140296</v>
      </c>
      <c r="H15674" s="25">
        <v>63133</v>
      </c>
      <c r="I15674" s="25"/>
      <c r="J15674" s="58" t="e">
        <f>HYPERLINK("#"&amp;"Insumos"&amp;"!A"&amp;MATCH($B15674,#REF!,0),"Ins "&amp;$B15674)</f>
        <v>#REF!</v>
      </c>
      <c r="M15674" s="220"/>
    </row>
    <row r="15675" spans="1:13" x14ac:dyDescent="0.2">
      <c r="A15675" s="35" t="s">
        <v>6514</v>
      </c>
      <c r="B15675" s="1" t="s">
        <v>5007</v>
      </c>
      <c r="C15675" s="45" t="s">
        <v>720</v>
      </c>
      <c r="D15675" s="23" t="s">
        <v>5751</v>
      </c>
      <c r="E15675" s="23" t="s">
        <v>4134</v>
      </c>
      <c r="F15675" s="40">
        <v>0.45</v>
      </c>
      <c r="G15675" s="25">
        <v>1897</v>
      </c>
      <c r="H15675" s="25">
        <v>854</v>
      </c>
      <c r="I15675" s="25"/>
      <c r="J15675" s="58" t="e">
        <f>HYPERLINK("#"&amp;"Insumos"&amp;"!A"&amp;MATCH($B15675,#REF!,0),"Ins "&amp;$B15675)</f>
        <v>#REF!</v>
      </c>
      <c r="M15675" s="220"/>
    </row>
    <row r="15676" spans="1:13" x14ac:dyDescent="0.2">
      <c r="A15676" s="35" t="s">
        <v>6514</v>
      </c>
      <c r="B15676" s="1" t="s">
        <v>5834</v>
      </c>
      <c r="C15676" s="45" t="s">
        <v>8936</v>
      </c>
      <c r="D15676" s="23" t="s">
        <v>5751</v>
      </c>
      <c r="E15676" s="23" t="s">
        <v>465</v>
      </c>
      <c r="F15676" s="40">
        <v>4</v>
      </c>
      <c r="G15676" s="25">
        <v>26895</v>
      </c>
      <c r="H15676" s="25">
        <v>107580</v>
      </c>
      <c r="I15676" s="25"/>
      <c r="J15676" s="58" t="e">
        <f>HYPERLINK("#"&amp;"Insumos"&amp;"!A"&amp;MATCH($B15676,#REF!,0),"Ins "&amp;$B15676)</f>
        <v>#REF!</v>
      </c>
      <c r="M15676" s="220"/>
    </row>
    <row r="15677" spans="1:13" ht="25.5" x14ac:dyDescent="0.2">
      <c r="A15677" s="35" t="s">
        <v>6514</v>
      </c>
      <c r="B15677" s="1" t="s">
        <v>6209</v>
      </c>
      <c r="C15677" s="45" t="s">
        <v>8855</v>
      </c>
      <c r="D15677" s="23" t="s">
        <v>5751</v>
      </c>
      <c r="E15677" s="23" t="s">
        <v>4138</v>
      </c>
      <c r="F15677" s="40">
        <v>0.45</v>
      </c>
      <c r="G15677" s="25">
        <v>123656</v>
      </c>
      <c r="H15677" s="25">
        <v>55645</v>
      </c>
      <c r="I15677" s="25"/>
      <c r="J15677" s="58" t="e">
        <f>HYPERLINK("#"&amp;"Insumos"&amp;"!A"&amp;MATCH($B15677,#REF!,0),"Ins "&amp;$B15677)</f>
        <v>#REF!</v>
      </c>
      <c r="M15677" s="220"/>
    </row>
    <row r="15678" spans="1:13" ht="25.5" x14ac:dyDescent="0.2">
      <c r="A15678" s="35" t="s">
        <v>6514</v>
      </c>
      <c r="B15678" s="1" t="s">
        <v>6212</v>
      </c>
      <c r="C15678" s="45" t="s">
        <v>6213</v>
      </c>
      <c r="D15678" s="23" t="s">
        <v>5751</v>
      </c>
      <c r="E15678" s="23" t="s">
        <v>467</v>
      </c>
      <c r="F15678" s="40">
        <v>0.45</v>
      </c>
      <c r="G15678" s="25">
        <v>15364</v>
      </c>
      <c r="H15678" s="25">
        <v>6914</v>
      </c>
      <c r="I15678" s="25"/>
      <c r="J15678" s="58" t="e">
        <f>HYPERLINK("#"&amp;"Insumos"&amp;"!A"&amp;MATCH($B15678,#REF!,0),"Ins "&amp;$B15678)</f>
        <v>#REF!</v>
      </c>
      <c r="M15678" s="220"/>
    </row>
    <row r="15679" spans="1:13" x14ac:dyDescent="0.2">
      <c r="A15679" s="35" t="s">
        <v>6514</v>
      </c>
      <c r="B15679" s="1" t="s">
        <v>5351</v>
      </c>
      <c r="C15679" s="45" t="s">
        <v>530</v>
      </c>
      <c r="D15679" s="23" t="s">
        <v>5751</v>
      </c>
      <c r="E15679" s="23" t="s">
        <v>287</v>
      </c>
      <c r="F15679" s="40">
        <v>5.7</v>
      </c>
      <c r="G15679" s="25">
        <v>12402</v>
      </c>
      <c r="H15679" s="25">
        <v>70691</v>
      </c>
      <c r="I15679" s="25"/>
      <c r="J15679" s="58" t="e">
        <f>HYPERLINK("#"&amp;"Insumos"&amp;"!A"&amp;MATCH($B15679,#REF!,0),"Ins "&amp;$B15679)</f>
        <v>#REF!</v>
      </c>
      <c r="M15679" s="220"/>
    </row>
    <row r="15680" spans="1:13" x14ac:dyDescent="0.2">
      <c r="A15680" s="35" t="s">
        <v>6514</v>
      </c>
      <c r="B15680" s="1" t="s">
        <v>1038</v>
      </c>
      <c r="C15680" s="45" t="s">
        <v>2151</v>
      </c>
      <c r="D15680" s="23" t="s">
        <v>5751</v>
      </c>
      <c r="E15680" s="23" t="s">
        <v>4135</v>
      </c>
      <c r="F15680" s="40">
        <v>9.9000000000000008E-3</v>
      </c>
      <c r="G15680" s="25">
        <v>294112</v>
      </c>
      <c r="H15680" s="25">
        <v>2912</v>
      </c>
      <c r="I15680" s="25"/>
      <c r="J15680" s="58" t="e">
        <f>HYPERLINK("#"&amp;"Insumos"&amp;"!A"&amp;MATCH($B15680,#REF!,0),"Ins "&amp;$B15680)</f>
        <v>#REF!</v>
      </c>
      <c r="M15680" s="220"/>
    </row>
    <row r="15681" spans="1:13" x14ac:dyDescent="0.2">
      <c r="A15681" s="35" t="s">
        <v>6514</v>
      </c>
      <c r="B15681" s="1" t="s">
        <v>5202</v>
      </c>
      <c r="C15681" s="45" t="s">
        <v>504</v>
      </c>
      <c r="D15681" s="23" t="s">
        <v>5751</v>
      </c>
      <c r="E15681" s="23" t="s">
        <v>4134</v>
      </c>
      <c r="F15681" s="40">
        <v>1</v>
      </c>
      <c r="G15681" s="25">
        <v>71716</v>
      </c>
      <c r="H15681" s="25">
        <v>71716</v>
      </c>
      <c r="I15681" s="25"/>
      <c r="J15681" s="58" t="e">
        <f>HYPERLINK("#"&amp;"Insumos"&amp;"!A"&amp;MATCH($B15681,#REF!,0),"Ins "&amp;$B15681)</f>
        <v>#REF!</v>
      </c>
      <c r="M15681" s="220"/>
    </row>
    <row r="15682" spans="1:13" x14ac:dyDescent="0.2">
      <c r="A15682" s="35" t="s">
        <v>6514</v>
      </c>
      <c r="B15682" s="1" t="s">
        <v>5203</v>
      </c>
      <c r="C15682" s="45" t="s">
        <v>505</v>
      </c>
      <c r="D15682" s="23" t="s">
        <v>5751</v>
      </c>
      <c r="E15682" s="23" t="s">
        <v>4134</v>
      </c>
      <c r="F15682" s="40">
        <v>3</v>
      </c>
      <c r="G15682" s="25">
        <v>51226</v>
      </c>
      <c r="H15682" s="25">
        <v>153678</v>
      </c>
      <c r="I15682" s="25"/>
      <c r="J15682" s="58" t="e">
        <f>HYPERLINK("#"&amp;"Insumos"&amp;"!A"&amp;MATCH($B15682,#REF!,0),"Ins "&amp;$B15682)</f>
        <v>#REF!</v>
      </c>
      <c r="M15682" s="220"/>
    </row>
    <row r="15683" spans="1:13" ht="25.5" x14ac:dyDescent="0.2">
      <c r="A15683" s="35" t="s">
        <v>6514</v>
      </c>
      <c r="B15683" s="1" t="s">
        <v>4813</v>
      </c>
      <c r="C15683" s="45" t="s">
        <v>11925</v>
      </c>
      <c r="D15683" s="23" t="s">
        <v>5751</v>
      </c>
      <c r="E15683" s="23" t="s">
        <v>287</v>
      </c>
      <c r="F15683" s="40">
        <v>11</v>
      </c>
      <c r="G15683" s="25">
        <v>43264</v>
      </c>
      <c r="H15683" s="25">
        <v>475904</v>
      </c>
      <c r="I15683" s="25"/>
      <c r="J15683" s="58" t="e">
        <f>HYPERLINK("#"&amp;"Insumos"&amp;"!A"&amp;MATCH($B15683,#REF!,0),"Ins "&amp;$B15683)</f>
        <v>#REF!</v>
      </c>
      <c r="M15683" s="220"/>
    </row>
    <row r="15684" spans="1:13" ht="25.5" x14ac:dyDescent="0.2">
      <c r="A15684" s="36" t="s">
        <v>6516</v>
      </c>
      <c r="B15684" s="26" t="s">
        <v>6816</v>
      </c>
      <c r="C15684" s="79" t="s">
        <v>6517</v>
      </c>
      <c r="D15684" s="37" t="s">
        <v>5608</v>
      </c>
      <c r="E15684" s="37" t="s">
        <v>465</v>
      </c>
      <c r="F15684" s="41"/>
      <c r="G15684" s="27"/>
      <c r="H15684" s="27"/>
      <c r="I15684" s="27">
        <v>149760</v>
      </c>
      <c r="M15684" s="220">
        <f t="shared" ref="M15684:M15747" si="245">ROUND(I15684*(1+$L$2),0)</f>
        <v>196126</v>
      </c>
    </row>
    <row r="15685" spans="1:13" x14ac:dyDescent="0.2">
      <c r="A15685" s="35" t="s">
        <v>6516</v>
      </c>
      <c r="B15685" s="1" t="s">
        <v>71</v>
      </c>
      <c r="C15685" s="45" t="s">
        <v>1022</v>
      </c>
      <c r="D15685" s="23" t="s">
        <v>5734</v>
      </c>
      <c r="E15685" s="23" t="s">
        <v>4141</v>
      </c>
      <c r="F15685" s="40">
        <v>1</v>
      </c>
      <c r="G15685" s="25">
        <v>66987</v>
      </c>
      <c r="H15685" s="25">
        <v>66987</v>
      </c>
      <c r="I15685" s="25"/>
      <c r="J15685" s="58" t="e">
        <f>HYPERLINK("#"&amp;"Insumos"&amp;"!A"&amp;MATCH($B15685,#REF!,0),"Ins "&amp;$B15685)</f>
        <v>#REF!</v>
      </c>
      <c r="M15685" s="220"/>
    </row>
    <row r="15686" spans="1:13" ht="25.5" x14ac:dyDescent="0.2">
      <c r="A15686" s="35" t="s">
        <v>6516</v>
      </c>
      <c r="B15686" s="1" t="s">
        <v>5547</v>
      </c>
      <c r="C15686" s="45" t="s">
        <v>1681</v>
      </c>
      <c r="D15686" s="23" t="s">
        <v>5534</v>
      </c>
      <c r="E15686" s="23" t="s">
        <v>4140</v>
      </c>
      <c r="F15686" s="40">
        <v>1.5</v>
      </c>
      <c r="G15686" s="25">
        <v>936</v>
      </c>
      <c r="H15686" s="25">
        <v>1404</v>
      </c>
      <c r="I15686" s="25"/>
      <c r="J15686" s="58" t="e">
        <f>HYPERLINK("#"&amp;"Insumos"&amp;"!A"&amp;MATCH($B15686,#REF!,0),"Ins "&amp;$B15686)</f>
        <v>#REF!</v>
      </c>
      <c r="M15686" s="220"/>
    </row>
    <row r="15687" spans="1:13" x14ac:dyDescent="0.2">
      <c r="A15687" s="35" t="s">
        <v>6516</v>
      </c>
      <c r="B15687" s="1" t="s">
        <v>263</v>
      </c>
      <c r="C15687" s="45" t="s">
        <v>696</v>
      </c>
      <c r="D15687" s="23" t="s">
        <v>5534</v>
      </c>
      <c r="E15687" s="23" t="s">
        <v>4140</v>
      </c>
      <c r="F15687" s="40">
        <v>0.05</v>
      </c>
      <c r="G15687" s="25">
        <v>187426</v>
      </c>
      <c r="H15687" s="25">
        <v>9371</v>
      </c>
      <c r="I15687" s="25"/>
      <c r="J15687" s="58" t="e">
        <f>HYPERLINK("#"&amp;"Insumos"&amp;"!A"&amp;MATCH($B15687,#REF!,0),"Ins "&amp;$B15687)</f>
        <v>#REF!</v>
      </c>
      <c r="M15687" s="220"/>
    </row>
    <row r="15688" spans="1:13" x14ac:dyDescent="0.2">
      <c r="A15688" s="35" t="s">
        <v>6516</v>
      </c>
      <c r="B15688" s="1" t="s">
        <v>5533</v>
      </c>
      <c r="C15688" s="45" t="s">
        <v>5892</v>
      </c>
      <c r="D15688" s="23" t="s">
        <v>977</v>
      </c>
      <c r="E15688" s="23" t="s">
        <v>4134</v>
      </c>
      <c r="F15688" s="40">
        <v>0.4</v>
      </c>
      <c r="G15688" s="25">
        <v>3623</v>
      </c>
      <c r="H15688" s="25">
        <v>1449</v>
      </c>
      <c r="I15688" s="25"/>
      <c r="J15688" s="58" t="e">
        <f>HYPERLINK("#"&amp;"Insumos"&amp;"!A"&amp;MATCH($B15688,#REF!,0),"Ins "&amp;$B15688)</f>
        <v>#REF!</v>
      </c>
      <c r="M15688" s="220"/>
    </row>
    <row r="15689" spans="1:13" x14ac:dyDescent="0.2">
      <c r="A15689" s="35" t="s">
        <v>6516</v>
      </c>
      <c r="B15689" s="1" t="s">
        <v>5007</v>
      </c>
      <c r="C15689" s="45" t="s">
        <v>720</v>
      </c>
      <c r="D15689" s="23" t="s">
        <v>5751</v>
      </c>
      <c r="E15689" s="23" t="s">
        <v>4134</v>
      </c>
      <c r="F15689" s="40">
        <v>1.8</v>
      </c>
      <c r="G15689" s="25">
        <v>1897</v>
      </c>
      <c r="H15689" s="25">
        <v>3415</v>
      </c>
      <c r="I15689" s="25"/>
      <c r="J15689" s="58" t="e">
        <f>HYPERLINK("#"&amp;"Insumos"&amp;"!A"&amp;MATCH($B15689,#REF!,0),"Ins "&amp;$B15689)</f>
        <v>#REF!</v>
      </c>
      <c r="M15689" s="220"/>
    </row>
    <row r="15690" spans="1:13" ht="25.5" x14ac:dyDescent="0.2">
      <c r="A15690" s="35" t="s">
        <v>6516</v>
      </c>
      <c r="B15690" s="1" t="s">
        <v>6293</v>
      </c>
      <c r="C15690" s="45" t="s">
        <v>6351</v>
      </c>
      <c r="D15690" s="23" t="s">
        <v>5751</v>
      </c>
      <c r="E15690" s="23" t="s">
        <v>465</v>
      </c>
      <c r="F15690" s="40">
        <v>0.6</v>
      </c>
      <c r="G15690" s="25">
        <v>69167</v>
      </c>
      <c r="H15690" s="25">
        <v>41500</v>
      </c>
      <c r="I15690" s="25"/>
      <c r="J15690" s="58" t="e">
        <f>HYPERLINK("#"&amp;"Insumos"&amp;"!A"&amp;MATCH($B15690,#REF!,0),"Ins "&amp;$B15690)</f>
        <v>#REF!</v>
      </c>
      <c r="M15690" s="220"/>
    </row>
    <row r="15691" spans="1:13" x14ac:dyDescent="0.2">
      <c r="A15691" s="35" t="s">
        <v>6516</v>
      </c>
      <c r="B15691" s="1" t="s">
        <v>5454</v>
      </c>
      <c r="C15691" s="45" t="s">
        <v>1200</v>
      </c>
      <c r="D15691" s="23" t="s">
        <v>5751</v>
      </c>
      <c r="E15691" s="23" t="s">
        <v>465</v>
      </c>
      <c r="F15691" s="40">
        <v>1</v>
      </c>
      <c r="G15691" s="25">
        <v>12983</v>
      </c>
      <c r="H15691" s="25">
        <v>12983</v>
      </c>
      <c r="I15691" s="25"/>
      <c r="J15691" s="58" t="e">
        <f>HYPERLINK("#"&amp;"Insumos"&amp;"!A"&amp;MATCH($B15691,#REF!,0),"Ins "&amp;$B15691)</f>
        <v>#REF!</v>
      </c>
      <c r="M15691" s="220"/>
    </row>
    <row r="15692" spans="1:13" x14ac:dyDescent="0.2">
      <c r="A15692" s="35" t="s">
        <v>6516</v>
      </c>
      <c r="B15692" s="1" t="s">
        <v>5456</v>
      </c>
      <c r="C15692" s="45" t="s">
        <v>159</v>
      </c>
      <c r="D15692" s="23" t="s">
        <v>5751</v>
      </c>
      <c r="E15692" s="23" t="s">
        <v>466</v>
      </c>
      <c r="F15692" s="40">
        <v>0.1</v>
      </c>
      <c r="G15692" s="25">
        <v>126506</v>
      </c>
      <c r="H15692" s="25">
        <v>12651</v>
      </c>
      <c r="I15692" s="25"/>
      <c r="J15692" s="58" t="e">
        <f>HYPERLINK("#"&amp;"Insumos"&amp;"!A"&amp;MATCH($B15692,#REF!,0),"Ins "&amp;$B15692)</f>
        <v>#REF!</v>
      </c>
      <c r="M15692" s="220"/>
    </row>
    <row r="15693" spans="1:13" ht="63.75" x14ac:dyDescent="0.2">
      <c r="A15693" s="36" t="s">
        <v>6518</v>
      </c>
      <c r="B15693" s="26" t="s">
        <v>6816</v>
      </c>
      <c r="C15693" s="79" t="s">
        <v>10872</v>
      </c>
      <c r="D15693" s="37" t="s">
        <v>5608</v>
      </c>
      <c r="E15693" s="37" t="s">
        <v>465</v>
      </c>
      <c r="F15693" s="41"/>
      <c r="G15693" s="27"/>
      <c r="H15693" s="27"/>
      <c r="I15693" s="27">
        <v>815877</v>
      </c>
      <c r="M15693" s="220">
        <f t="shared" si="245"/>
        <v>1068473</v>
      </c>
    </row>
    <row r="15694" spans="1:13" x14ac:dyDescent="0.2">
      <c r="A15694" s="35" t="s">
        <v>6518</v>
      </c>
      <c r="B15694" s="1" t="s">
        <v>5589</v>
      </c>
      <c r="C15694" s="45" t="s">
        <v>5819</v>
      </c>
      <c r="D15694" s="23" t="s">
        <v>5585</v>
      </c>
      <c r="E15694" s="23" t="s">
        <v>466</v>
      </c>
      <c r="F15694" s="40">
        <v>2.4E-2</v>
      </c>
      <c r="G15694" s="25">
        <v>597780</v>
      </c>
      <c r="H15694" s="25">
        <v>14347</v>
      </c>
      <c r="I15694" s="25"/>
      <c r="M15694" s="220"/>
    </row>
    <row r="15695" spans="1:13" x14ac:dyDescent="0.2">
      <c r="A15695" s="35" t="s">
        <v>6518</v>
      </c>
      <c r="B15695" s="1" t="s">
        <v>76</v>
      </c>
      <c r="C15695" s="45" t="s">
        <v>1028</v>
      </c>
      <c r="D15695" s="23" t="s">
        <v>5734</v>
      </c>
      <c r="E15695" s="23" t="s">
        <v>4141</v>
      </c>
      <c r="F15695" s="40">
        <v>4</v>
      </c>
      <c r="G15695" s="25">
        <v>81549</v>
      </c>
      <c r="H15695" s="25">
        <v>326196</v>
      </c>
      <c r="I15695" s="25"/>
      <c r="J15695" s="58" t="e">
        <f>HYPERLINK("#"&amp;"Insumos"&amp;"!A"&amp;MATCH($B15695,#REF!,0),"Ins "&amp;$B15695)</f>
        <v>#REF!</v>
      </c>
      <c r="M15695" s="220"/>
    </row>
    <row r="15696" spans="1:13" ht="25.5" x14ac:dyDescent="0.2">
      <c r="A15696" s="35" t="s">
        <v>6518</v>
      </c>
      <c r="B15696" s="1" t="s">
        <v>597</v>
      </c>
      <c r="C15696" s="45" t="s">
        <v>8738</v>
      </c>
      <c r="D15696" s="23" t="s">
        <v>5534</v>
      </c>
      <c r="E15696" s="23" t="s">
        <v>8737</v>
      </c>
      <c r="F15696" s="40">
        <v>1</v>
      </c>
      <c r="G15696" s="25">
        <v>17302</v>
      </c>
      <c r="H15696" s="25">
        <v>17302</v>
      </c>
      <c r="I15696" s="25"/>
      <c r="J15696" s="58" t="e">
        <f>HYPERLINK("#"&amp;"Insumos"&amp;"!A"&amp;MATCH($B15696,#REF!,0),"Ins "&amp;$B15696)</f>
        <v>#REF!</v>
      </c>
      <c r="M15696" s="220"/>
    </row>
    <row r="15697" spans="1:13" x14ac:dyDescent="0.2">
      <c r="A15697" s="35" t="s">
        <v>6518</v>
      </c>
      <c r="B15697" s="1" t="s">
        <v>263</v>
      </c>
      <c r="C15697" s="45" t="s">
        <v>696</v>
      </c>
      <c r="D15697" s="23" t="s">
        <v>5534</v>
      </c>
      <c r="E15697" s="23" t="s">
        <v>4140</v>
      </c>
      <c r="F15697" s="40">
        <v>1.78E-2</v>
      </c>
      <c r="G15697" s="25">
        <v>187426</v>
      </c>
      <c r="H15697" s="25">
        <v>3336</v>
      </c>
      <c r="I15697" s="25"/>
      <c r="J15697" s="58" t="e">
        <f>HYPERLINK("#"&amp;"Insumos"&amp;"!A"&amp;MATCH($B15697,#REF!,0),"Ins "&amp;$B15697)</f>
        <v>#REF!</v>
      </c>
      <c r="M15697" s="220"/>
    </row>
    <row r="15698" spans="1:13" x14ac:dyDescent="0.2">
      <c r="A15698" s="35" t="s">
        <v>6518</v>
      </c>
      <c r="B15698" s="1" t="s">
        <v>254</v>
      </c>
      <c r="C15698" s="45" t="s">
        <v>751</v>
      </c>
      <c r="D15698" s="23" t="s">
        <v>5534</v>
      </c>
      <c r="E15698" s="23" t="s">
        <v>4141</v>
      </c>
      <c r="F15698" s="40">
        <v>0.4</v>
      </c>
      <c r="G15698" s="25">
        <v>46854</v>
      </c>
      <c r="H15698" s="25">
        <v>18742</v>
      </c>
      <c r="I15698" s="25"/>
      <c r="J15698" s="58" t="e">
        <f>HYPERLINK("#"&amp;"Insumos"&amp;"!A"&amp;MATCH($B15698,#REF!,0),"Ins "&amp;$B15698)</f>
        <v>#REF!</v>
      </c>
      <c r="M15698" s="220"/>
    </row>
    <row r="15699" spans="1:13" x14ac:dyDescent="0.2">
      <c r="A15699" s="35" t="s">
        <v>6518</v>
      </c>
      <c r="B15699" s="1" t="s">
        <v>5533</v>
      </c>
      <c r="C15699" s="45" t="s">
        <v>5892</v>
      </c>
      <c r="D15699" s="23" t="s">
        <v>977</v>
      </c>
      <c r="E15699" s="23" t="s">
        <v>4134</v>
      </c>
      <c r="F15699" s="40">
        <v>2</v>
      </c>
      <c r="G15699" s="25">
        <v>3623</v>
      </c>
      <c r="H15699" s="25">
        <v>7246</v>
      </c>
      <c r="I15699" s="25"/>
      <c r="J15699" s="58" t="e">
        <f>HYPERLINK("#"&amp;"Insumos"&amp;"!A"&amp;MATCH($B15699,#REF!,0),"Ins "&amp;$B15699)</f>
        <v>#REF!</v>
      </c>
      <c r="M15699" s="220"/>
    </row>
    <row r="15700" spans="1:13" x14ac:dyDescent="0.2">
      <c r="A15700" s="35" t="s">
        <v>6518</v>
      </c>
      <c r="B15700" s="1" t="s">
        <v>4560</v>
      </c>
      <c r="C15700" s="45" t="s">
        <v>8792</v>
      </c>
      <c r="D15700" s="23" t="s">
        <v>5751</v>
      </c>
      <c r="E15700" s="23" t="s">
        <v>4138</v>
      </c>
      <c r="F15700" s="40">
        <v>0.13</v>
      </c>
      <c r="G15700" s="25">
        <v>126880</v>
      </c>
      <c r="H15700" s="25">
        <v>16494</v>
      </c>
      <c r="I15700" s="25"/>
      <c r="J15700" s="58" t="e">
        <f>HYPERLINK("#"&amp;"Insumos"&amp;"!A"&amp;MATCH($B15700,#REF!,0),"Ins "&amp;$B15700)</f>
        <v>#REF!</v>
      </c>
      <c r="M15700" s="220"/>
    </row>
    <row r="15701" spans="1:13" x14ac:dyDescent="0.2">
      <c r="A15701" s="35" t="s">
        <v>6518</v>
      </c>
      <c r="B15701" s="1" t="s">
        <v>5007</v>
      </c>
      <c r="C15701" s="45" t="s">
        <v>720</v>
      </c>
      <c r="D15701" s="23" t="s">
        <v>5751</v>
      </c>
      <c r="E15701" s="23" t="s">
        <v>4134</v>
      </c>
      <c r="F15701" s="40">
        <v>2</v>
      </c>
      <c r="G15701" s="25">
        <v>1897</v>
      </c>
      <c r="H15701" s="25">
        <v>3794</v>
      </c>
      <c r="I15701" s="25"/>
      <c r="J15701" s="58" t="e">
        <f>HYPERLINK("#"&amp;"Insumos"&amp;"!A"&amp;MATCH($B15701,#REF!,0),"Ins "&amp;$B15701)</f>
        <v>#REF!</v>
      </c>
      <c r="M15701" s="220"/>
    </row>
    <row r="15702" spans="1:13" x14ac:dyDescent="0.2">
      <c r="A15702" s="35" t="s">
        <v>6518</v>
      </c>
      <c r="B15702" s="1" t="s">
        <v>5834</v>
      </c>
      <c r="C15702" s="45" t="s">
        <v>8936</v>
      </c>
      <c r="D15702" s="23" t="s">
        <v>5751</v>
      </c>
      <c r="E15702" s="23" t="s">
        <v>465</v>
      </c>
      <c r="F15702" s="40">
        <v>1.5</v>
      </c>
      <c r="G15702" s="25">
        <v>26895</v>
      </c>
      <c r="H15702" s="25">
        <v>40343</v>
      </c>
      <c r="I15702" s="25"/>
      <c r="J15702" s="58" t="e">
        <f>HYPERLINK("#"&amp;"Insumos"&amp;"!A"&amp;MATCH($B15702,#REF!,0),"Ins "&amp;$B15702)</f>
        <v>#REF!</v>
      </c>
      <c r="M15702" s="220"/>
    </row>
    <row r="15703" spans="1:13" x14ac:dyDescent="0.2">
      <c r="A15703" s="35" t="s">
        <v>6518</v>
      </c>
      <c r="B15703" s="1" t="s">
        <v>5351</v>
      </c>
      <c r="C15703" s="45" t="s">
        <v>530</v>
      </c>
      <c r="D15703" s="23" t="s">
        <v>5751</v>
      </c>
      <c r="E15703" s="23" t="s">
        <v>287</v>
      </c>
      <c r="F15703" s="40">
        <v>0.35</v>
      </c>
      <c r="G15703" s="25">
        <v>12402</v>
      </c>
      <c r="H15703" s="25">
        <v>4341</v>
      </c>
      <c r="I15703" s="25"/>
      <c r="J15703" s="58" t="e">
        <f>HYPERLINK("#"&amp;"Insumos"&amp;"!A"&amp;MATCH($B15703,#REF!,0),"Ins "&amp;$B15703)</f>
        <v>#REF!</v>
      </c>
      <c r="M15703" s="220"/>
    </row>
    <row r="15704" spans="1:13" ht="25.5" x14ac:dyDescent="0.2">
      <c r="A15704" s="35" t="s">
        <v>6518</v>
      </c>
      <c r="B15704" s="1" t="s">
        <v>5194</v>
      </c>
      <c r="C15704" s="45" t="s">
        <v>1219</v>
      </c>
      <c r="D15704" s="23" t="s">
        <v>5751</v>
      </c>
      <c r="E15704" s="23" t="s">
        <v>467</v>
      </c>
      <c r="F15704" s="40">
        <v>0.38</v>
      </c>
      <c r="G15704" s="25">
        <v>22500</v>
      </c>
      <c r="H15704" s="25">
        <v>8550</v>
      </c>
      <c r="I15704" s="25"/>
      <c r="J15704" s="58" t="e">
        <f>HYPERLINK("#"&amp;"Insumos"&amp;"!A"&amp;MATCH($B15704,#REF!,0),"Ins "&amp;$B15704)</f>
        <v>#REF!</v>
      </c>
      <c r="M15704" s="220"/>
    </row>
    <row r="15705" spans="1:13" x14ac:dyDescent="0.2">
      <c r="A15705" s="35" t="s">
        <v>6518</v>
      </c>
      <c r="B15705" s="1" t="s">
        <v>5202</v>
      </c>
      <c r="C15705" s="45" t="s">
        <v>504</v>
      </c>
      <c r="D15705" s="23" t="s">
        <v>5751</v>
      </c>
      <c r="E15705" s="23" t="s">
        <v>4134</v>
      </c>
      <c r="F15705" s="40">
        <v>1</v>
      </c>
      <c r="G15705" s="25">
        <v>71716</v>
      </c>
      <c r="H15705" s="25">
        <v>71716</v>
      </c>
      <c r="I15705" s="25"/>
      <c r="J15705" s="58" t="e">
        <f>HYPERLINK("#"&amp;"Insumos"&amp;"!A"&amp;MATCH($B15705,#REF!,0),"Ins "&amp;$B15705)</f>
        <v>#REF!</v>
      </c>
      <c r="M15705" s="220"/>
    </row>
    <row r="15706" spans="1:13" x14ac:dyDescent="0.2">
      <c r="A15706" s="35" t="s">
        <v>6518</v>
      </c>
      <c r="B15706" s="1" t="s">
        <v>5203</v>
      </c>
      <c r="C15706" s="45" t="s">
        <v>505</v>
      </c>
      <c r="D15706" s="23" t="s">
        <v>5751</v>
      </c>
      <c r="E15706" s="23" t="s">
        <v>4134</v>
      </c>
      <c r="F15706" s="40">
        <v>3</v>
      </c>
      <c r="G15706" s="25">
        <v>51226</v>
      </c>
      <c r="H15706" s="25">
        <v>153678</v>
      </c>
      <c r="I15706" s="25"/>
      <c r="J15706" s="58" t="e">
        <f>HYPERLINK("#"&amp;"Insumos"&amp;"!A"&amp;MATCH($B15706,#REF!,0),"Ins "&amp;$B15706)</f>
        <v>#REF!</v>
      </c>
      <c r="M15706" s="220"/>
    </row>
    <row r="15707" spans="1:13" ht="25.5" x14ac:dyDescent="0.2">
      <c r="A15707" s="35" t="s">
        <v>6518</v>
      </c>
      <c r="B15707" s="1" t="s">
        <v>4813</v>
      </c>
      <c r="C15707" s="45" t="s">
        <v>11925</v>
      </c>
      <c r="D15707" s="23" t="s">
        <v>5751</v>
      </c>
      <c r="E15707" s="23" t="s">
        <v>287</v>
      </c>
      <c r="F15707" s="40">
        <v>3</v>
      </c>
      <c r="G15707" s="25">
        <v>43264</v>
      </c>
      <c r="H15707" s="25">
        <v>129792</v>
      </c>
      <c r="I15707" s="25"/>
      <c r="J15707" s="58" t="e">
        <f>HYPERLINK("#"&amp;"Insumos"&amp;"!A"&amp;MATCH($B15707,#REF!,0),"Ins "&amp;$B15707)</f>
        <v>#REF!</v>
      </c>
      <c r="M15707" s="220"/>
    </row>
    <row r="15708" spans="1:13" ht="63.75" x14ac:dyDescent="0.2">
      <c r="A15708" s="36" t="s">
        <v>6519</v>
      </c>
      <c r="B15708" s="26" t="s">
        <v>6816</v>
      </c>
      <c r="C15708" s="79" t="s">
        <v>6520</v>
      </c>
      <c r="D15708" s="37" t="s">
        <v>5608</v>
      </c>
      <c r="E15708" s="37" t="s">
        <v>464</v>
      </c>
      <c r="F15708" s="41"/>
      <c r="G15708" s="27"/>
      <c r="H15708" s="27"/>
      <c r="I15708" s="27">
        <v>164206</v>
      </c>
      <c r="M15708" s="220">
        <f t="shared" si="245"/>
        <v>215044</v>
      </c>
    </row>
    <row r="15709" spans="1:13" x14ac:dyDescent="0.2">
      <c r="A15709" s="35" t="s">
        <v>6519</v>
      </c>
      <c r="B15709" s="1" t="s">
        <v>5589</v>
      </c>
      <c r="C15709" s="45" t="s">
        <v>5819</v>
      </c>
      <c r="D15709" s="23" t="s">
        <v>5585</v>
      </c>
      <c r="E15709" s="23" t="s">
        <v>466</v>
      </c>
      <c r="F15709" s="40">
        <v>5.0000000000000001E-3</v>
      </c>
      <c r="G15709" s="25">
        <v>597780</v>
      </c>
      <c r="H15709" s="25">
        <v>2989</v>
      </c>
      <c r="I15709" s="25"/>
      <c r="M15709" s="220"/>
    </row>
    <row r="15710" spans="1:13" x14ac:dyDescent="0.2">
      <c r="A15710" s="35" t="s">
        <v>6519</v>
      </c>
      <c r="B15710" s="1" t="s">
        <v>76</v>
      </c>
      <c r="C15710" s="45" t="s">
        <v>1028</v>
      </c>
      <c r="D15710" s="23" t="s">
        <v>5734</v>
      </c>
      <c r="E15710" s="23" t="s">
        <v>4141</v>
      </c>
      <c r="F15710" s="40">
        <v>1</v>
      </c>
      <c r="G15710" s="25">
        <v>81549</v>
      </c>
      <c r="H15710" s="25">
        <v>81549</v>
      </c>
      <c r="I15710" s="25"/>
      <c r="J15710" s="58" t="e">
        <f>HYPERLINK("#"&amp;"Insumos"&amp;"!A"&amp;MATCH($B15710,#REF!,0),"Ins "&amp;$B15710)</f>
        <v>#REF!</v>
      </c>
      <c r="M15710" s="220"/>
    </row>
    <row r="15711" spans="1:13" x14ac:dyDescent="0.2">
      <c r="A15711" s="35" t="s">
        <v>6519</v>
      </c>
      <c r="B15711" s="1" t="s">
        <v>263</v>
      </c>
      <c r="C15711" s="45" t="s">
        <v>696</v>
      </c>
      <c r="D15711" s="23" t="s">
        <v>5534</v>
      </c>
      <c r="E15711" s="23" t="s">
        <v>4140</v>
      </c>
      <c r="F15711" s="40">
        <v>3.5999999999999997E-2</v>
      </c>
      <c r="G15711" s="25">
        <v>187426</v>
      </c>
      <c r="H15711" s="25">
        <v>6747</v>
      </c>
      <c r="I15711" s="25"/>
      <c r="J15711" s="58" t="e">
        <f>HYPERLINK("#"&amp;"Insumos"&amp;"!A"&amp;MATCH($B15711,#REF!,0),"Ins "&amp;$B15711)</f>
        <v>#REF!</v>
      </c>
      <c r="M15711" s="220"/>
    </row>
    <row r="15712" spans="1:13" x14ac:dyDescent="0.2">
      <c r="A15712" s="35" t="s">
        <v>6519</v>
      </c>
      <c r="B15712" s="1" t="s">
        <v>5533</v>
      </c>
      <c r="C15712" s="45" t="s">
        <v>5892</v>
      </c>
      <c r="D15712" s="23" t="s">
        <v>977</v>
      </c>
      <c r="E15712" s="23" t="s">
        <v>4134</v>
      </c>
      <c r="F15712" s="40">
        <v>2</v>
      </c>
      <c r="G15712" s="25">
        <v>3623</v>
      </c>
      <c r="H15712" s="25">
        <v>7246</v>
      </c>
      <c r="I15712" s="25"/>
      <c r="J15712" s="58" t="e">
        <f>HYPERLINK("#"&amp;"Insumos"&amp;"!A"&amp;MATCH($B15712,#REF!,0),"Ins "&amp;$B15712)</f>
        <v>#REF!</v>
      </c>
      <c r="M15712" s="220"/>
    </row>
    <row r="15713" spans="1:13" ht="25.5" x14ac:dyDescent="0.2">
      <c r="A15713" s="35" t="s">
        <v>6519</v>
      </c>
      <c r="B15713" s="1" t="s">
        <v>4559</v>
      </c>
      <c r="C15713" s="45" t="s">
        <v>9471</v>
      </c>
      <c r="D15713" s="23" t="s">
        <v>5751</v>
      </c>
      <c r="E15713" s="23" t="s">
        <v>4138</v>
      </c>
      <c r="F15713" s="40">
        <v>0.02</v>
      </c>
      <c r="G15713" s="25">
        <v>140296</v>
      </c>
      <c r="H15713" s="25">
        <v>2806</v>
      </c>
      <c r="I15713" s="25"/>
      <c r="J15713" s="58" t="e">
        <f>HYPERLINK("#"&amp;"Insumos"&amp;"!A"&amp;MATCH($B15713,#REF!,0),"Ins "&amp;$B15713)</f>
        <v>#REF!</v>
      </c>
      <c r="M15713" s="220"/>
    </row>
    <row r="15714" spans="1:13" x14ac:dyDescent="0.2">
      <c r="A15714" s="35" t="s">
        <v>6519</v>
      </c>
      <c r="B15714" s="1" t="s">
        <v>4560</v>
      </c>
      <c r="C15714" s="45" t="s">
        <v>8792</v>
      </c>
      <c r="D15714" s="23" t="s">
        <v>5751</v>
      </c>
      <c r="E15714" s="23" t="s">
        <v>4138</v>
      </c>
      <c r="F15714" s="40">
        <v>0.02</v>
      </c>
      <c r="G15714" s="25">
        <v>126880</v>
      </c>
      <c r="H15714" s="25">
        <v>2538</v>
      </c>
      <c r="I15714" s="25"/>
      <c r="J15714" s="58" t="e">
        <f>HYPERLINK("#"&amp;"Insumos"&amp;"!A"&amp;MATCH($B15714,#REF!,0),"Ins "&amp;$B15714)</f>
        <v>#REF!</v>
      </c>
      <c r="M15714" s="220"/>
    </row>
    <row r="15715" spans="1:13" x14ac:dyDescent="0.2">
      <c r="A15715" s="35" t="s">
        <v>6519</v>
      </c>
      <c r="B15715" s="1" t="s">
        <v>5007</v>
      </c>
      <c r="C15715" s="45" t="s">
        <v>720</v>
      </c>
      <c r="D15715" s="23" t="s">
        <v>5751</v>
      </c>
      <c r="E15715" s="23" t="s">
        <v>4134</v>
      </c>
      <c r="F15715" s="40">
        <v>1</v>
      </c>
      <c r="G15715" s="25">
        <v>1897</v>
      </c>
      <c r="H15715" s="25">
        <v>1897</v>
      </c>
      <c r="I15715" s="25"/>
      <c r="J15715" s="58" t="e">
        <f>HYPERLINK("#"&amp;"Insumos"&amp;"!A"&amp;MATCH($B15715,#REF!,0),"Ins "&amp;$B15715)</f>
        <v>#REF!</v>
      </c>
      <c r="M15715" s="220"/>
    </row>
    <row r="15716" spans="1:13" ht="38.25" x14ac:dyDescent="0.2">
      <c r="A15716" s="35" t="s">
        <v>6519</v>
      </c>
      <c r="B15716" s="1" t="s">
        <v>5130</v>
      </c>
      <c r="C15716" s="45" t="s">
        <v>503</v>
      </c>
      <c r="D15716" s="23" t="s">
        <v>5751</v>
      </c>
      <c r="E15716" s="23" t="s">
        <v>287</v>
      </c>
      <c r="F15716" s="40">
        <v>1.1000000000000001</v>
      </c>
      <c r="G15716" s="25">
        <v>17472</v>
      </c>
      <c r="H15716" s="25">
        <v>19219</v>
      </c>
      <c r="I15716" s="25"/>
      <c r="J15716" s="58" t="e">
        <f>HYPERLINK("#"&amp;"Insumos"&amp;"!A"&amp;MATCH($B15716,#REF!,0),"Ins "&amp;$B15716)</f>
        <v>#REF!</v>
      </c>
      <c r="M15716" s="220"/>
    </row>
    <row r="15717" spans="1:13" ht="25.5" x14ac:dyDescent="0.2">
      <c r="A15717" s="35" t="s">
        <v>6519</v>
      </c>
      <c r="B15717" s="1" t="s">
        <v>5194</v>
      </c>
      <c r="C15717" s="45" t="s">
        <v>1219</v>
      </c>
      <c r="D15717" s="23" t="s">
        <v>5751</v>
      </c>
      <c r="E15717" s="23" t="s">
        <v>467</v>
      </c>
      <c r="F15717" s="40">
        <v>0.08</v>
      </c>
      <c r="G15717" s="25">
        <v>22500</v>
      </c>
      <c r="H15717" s="25">
        <v>1800</v>
      </c>
      <c r="I15717" s="25"/>
      <c r="J15717" s="58" t="e">
        <f>HYPERLINK("#"&amp;"Insumos"&amp;"!A"&amp;MATCH($B15717,#REF!,0),"Ins "&amp;$B15717)</f>
        <v>#REF!</v>
      </c>
      <c r="M15717" s="220"/>
    </row>
    <row r="15718" spans="1:13" ht="25.5" x14ac:dyDescent="0.2">
      <c r="A15718" s="35" t="s">
        <v>6519</v>
      </c>
      <c r="B15718" s="1" t="s">
        <v>4812</v>
      </c>
      <c r="C15718" s="45" t="s">
        <v>11926</v>
      </c>
      <c r="D15718" s="23" t="s">
        <v>5751</v>
      </c>
      <c r="E15718" s="23" t="s">
        <v>287</v>
      </c>
      <c r="F15718" s="40">
        <v>1.5</v>
      </c>
      <c r="G15718" s="25">
        <v>24943</v>
      </c>
      <c r="H15718" s="25">
        <v>37415</v>
      </c>
      <c r="I15718" s="25"/>
      <c r="J15718" s="58" t="e">
        <f>HYPERLINK("#"&amp;"Insumos"&amp;"!A"&amp;MATCH($B15718,#REF!,0),"Ins "&amp;$B15718)</f>
        <v>#REF!</v>
      </c>
      <c r="M15718" s="220"/>
    </row>
    <row r="15719" spans="1:13" ht="38.25" x14ac:dyDescent="0.2">
      <c r="A15719" s="36" t="s">
        <v>6750</v>
      </c>
      <c r="B15719" s="26" t="s">
        <v>6816</v>
      </c>
      <c r="C15719" s="79" t="s">
        <v>6751</v>
      </c>
      <c r="D15719" s="37" t="s">
        <v>5608</v>
      </c>
      <c r="E15719" s="37" t="s">
        <v>464</v>
      </c>
      <c r="F15719" s="41"/>
      <c r="G15719" s="27"/>
      <c r="H15719" s="27"/>
      <c r="I15719" s="27">
        <v>32735</v>
      </c>
      <c r="M15719" s="220">
        <f t="shared" si="245"/>
        <v>42870</v>
      </c>
    </row>
    <row r="15720" spans="1:13" x14ac:dyDescent="0.2">
      <c r="A15720" s="35" t="s">
        <v>6750</v>
      </c>
      <c r="B15720" s="34" t="s">
        <v>5572</v>
      </c>
      <c r="C15720" s="45" t="s">
        <v>971</v>
      </c>
      <c r="D15720" s="23" t="s">
        <v>5734</v>
      </c>
      <c r="E15720" s="23" t="s">
        <v>4141</v>
      </c>
      <c r="F15720" s="40">
        <v>0.25</v>
      </c>
      <c r="G15720" s="25">
        <v>37863</v>
      </c>
      <c r="H15720" s="25">
        <v>9466</v>
      </c>
      <c r="I15720" s="25"/>
      <c r="J15720" s="58" t="e">
        <f>HYPERLINK("#"&amp;"Insumos"&amp;"!A"&amp;MATCH($B15720,#REF!,0),"Ins "&amp;$B15720)</f>
        <v>#REF!</v>
      </c>
      <c r="M15720" s="220"/>
    </row>
    <row r="15721" spans="1:13" x14ac:dyDescent="0.2">
      <c r="A15721" s="35" t="s">
        <v>6750</v>
      </c>
      <c r="B15721" s="1" t="s">
        <v>263</v>
      </c>
      <c r="C15721" s="45" t="s">
        <v>696</v>
      </c>
      <c r="D15721" s="23" t="s">
        <v>5534</v>
      </c>
      <c r="E15721" s="23" t="s">
        <v>4140</v>
      </c>
      <c r="F15721" s="40">
        <v>0.01</v>
      </c>
      <c r="G15721" s="25">
        <v>187426</v>
      </c>
      <c r="H15721" s="25">
        <v>1874</v>
      </c>
      <c r="I15721" s="25"/>
      <c r="J15721" s="58" t="e">
        <f>HYPERLINK("#"&amp;"Insumos"&amp;"!A"&amp;MATCH($B15721,#REF!,0),"Ins "&amp;$B15721)</f>
        <v>#REF!</v>
      </c>
      <c r="M15721" s="220"/>
    </row>
    <row r="15722" spans="1:13" ht="25.5" x14ac:dyDescent="0.2">
      <c r="A15722" s="35" t="s">
        <v>6750</v>
      </c>
      <c r="B15722" s="34" t="s">
        <v>597</v>
      </c>
      <c r="C15722" s="45" t="s">
        <v>8738</v>
      </c>
      <c r="D15722" s="23" t="s">
        <v>5534</v>
      </c>
      <c r="E15722" s="23" t="s">
        <v>8737</v>
      </c>
      <c r="F15722" s="40">
        <v>0.05</v>
      </c>
      <c r="G15722" s="25">
        <v>17302</v>
      </c>
      <c r="H15722" s="25">
        <v>865</v>
      </c>
      <c r="I15722" s="25"/>
      <c r="J15722" s="58" t="e">
        <f>HYPERLINK("#"&amp;"Insumos"&amp;"!A"&amp;MATCH($B15722,#REF!,0),"Ins "&amp;$B15722)</f>
        <v>#REF!</v>
      </c>
      <c r="M15722" s="220"/>
    </row>
    <row r="15723" spans="1:13" x14ac:dyDescent="0.2">
      <c r="A15723" s="35" t="s">
        <v>6750</v>
      </c>
      <c r="B15723" s="1" t="s">
        <v>5533</v>
      </c>
      <c r="C15723" s="45" t="s">
        <v>5892</v>
      </c>
      <c r="D15723" s="23" t="s">
        <v>977</v>
      </c>
      <c r="E15723" s="23" t="s">
        <v>4134</v>
      </c>
      <c r="F15723" s="40">
        <v>0.1</v>
      </c>
      <c r="G15723" s="25">
        <v>3623</v>
      </c>
      <c r="H15723" s="25">
        <v>362</v>
      </c>
      <c r="I15723" s="25"/>
      <c r="J15723" s="58" t="e">
        <f>HYPERLINK("#"&amp;"Insumos"&amp;"!A"&amp;MATCH($B15723,#REF!,0),"Ins "&amp;$B15723)</f>
        <v>#REF!</v>
      </c>
      <c r="M15723" s="220"/>
    </row>
    <row r="15724" spans="1:13" x14ac:dyDescent="0.2">
      <c r="A15724" s="35" t="s">
        <v>6750</v>
      </c>
      <c r="B15724" s="1" t="s">
        <v>5007</v>
      </c>
      <c r="C15724" s="45" t="s">
        <v>720</v>
      </c>
      <c r="D15724" s="23" t="s">
        <v>5751</v>
      </c>
      <c r="E15724" s="23" t="s">
        <v>4134</v>
      </c>
      <c r="F15724" s="40">
        <v>0.5</v>
      </c>
      <c r="G15724" s="25">
        <v>1897</v>
      </c>
      <c r="H15724" s="25">
        <v>949</v>
      </c>
      <c r="I15724" s="25"/>
      <c r="J15724" s="58" t="e">
        <f>HYPERLINK("#"&amp;"Insumos"&amp;"!A"&amp;MATCH($B15724,#REF!,0),"Ins "&amp;$B15724)</f>
        <v>#REF!</v>
      </c>
      <c r="M15724" s="220"/>
    </row>
    <row r="15725" spans="1:13" ht="38.25" x14ac:dyDescent="0.2">
      <c r="A15725" s="35" t="s">
        <v>6750</v>
      </c>
      <c r="B15725" s="1" t="s">
        <v>5130</v>
      </c>
      <c r="C15725" s="45" t="s">
        <v>503</v>
      </c>
      <c r="D15725" s="23" t="s">
        <v>5751</v>
      </c>
      <c r="E15725" s="23" t="s">
        <v>287</v>
      </c>
      <c r="F15725" s="40">
        <v>1.1000000000000001</v>
      </c>
      <c r="G15725" s="25">
        <v>17472</v>
      </c>
      <c r="H15725" s="25">
        <v>19219</v>
      </c>
      <c r="I15725" s="25"/>
      <c r="J15725" s="58" t="e">
        <f>HYPERLINK("#"&amp;"Insumos"&amp;"!A"&amp;MATCH($B15725,#REF!,0),"Ins "&amp;$B15725)</f>
        <v>#REF!</v>
      </c>
      <c r="M15725" s="220"/>
    </row>
    <row r="15726" spans="1:13" ht="127.5" x14ac:dyDescent="0.2">
      <c r="A15726" s="36" t="s">
        <v>7072</v>
      </c>
      <c r="B15726" s="26" t="s">
        <v>6816</v>
      </c>
      <c r="C15726" s="79" t="s">
        <v>7073</v>
      </c>
      <c r="D15726" s="37" t="s">
        <v>5608</v>
      </c>
      <c r="E15726" s="37" t="s">
        <v>464</v>
      </c>
      <c r="F15726" s="41"/>
      <c r="G15726" s="27"/>
      <c r="H15726" s="27"/>
      <c r="I15726" s="27">
        <v>668122</v>
      </c>
      <c r="M15726" s="220">
        <f t="shared" si="245"/>
        <v>874973</v>
      </c>
    </row>
    <row r="15727" spans="1:13" x14ac:dyDescent="0.2">
      <c r="A15727" s="35" t="s">
        <v>7072</v>
      </c>
      <c r="B15727" s="1" t="s">
        <v>5604</v>
      </c>
      <c r="C15727" s="45" t="s">
        <v>540</v>
      </c>
      <c r="D15727" s="23" t="s">
        <v>5585</v>
      </c>
      <c r="E15727" s="23" t="s">
        <v>466</v>
      </c>
      <c r="F15727" s="40">
        <v>0.03</v>
      </c>
      <c r="G15727" s="25">
        <v>531559</v>
      </c>
      <c r="H15727" s="25">
        <v>15947</v>
      </c>
      <c r="I15727" s="25"/>
      <c r="M15727" s="220"/>
    </row>
    <row r="15728" spans="1:13" x14ac:dyDescent="0.2">
      <c r="A15728" s="35" t="s">
        <v>7072</v>
      </c>
      <c r="B15728" s="1" t="s">
        <v>5589</v>
      </c>
      <c r="C15728" s="45" t="s">
        <v>5819</v>
      </c>
      <c r="D15728" s="23" t="s">
        <v>5585</v>
      </c>
      <c r="E15728" s="23" t="s">
        <v>466</v>
      </c>
      <c r="F15728" s="40">
        <v>0.17</v>
      </c>
      <c r="G15728" s="25">
        <v>597780</v>
      </c>
      <c r="H15728" s="25">
        <v>101623</v>
      </c>
      <c r="I15728" s="25"/>
      <c r="M15728" s="220"/>
    </row>
    <row r="15729" spans="1:13" x14ac:dyDescent="0.2">
      <c r="A15729" s="35" t="s">
        <v>7072</v>
      </c>
      <c r="B15729" s="1" t="s">
        <v>76</v>
      </c>
      <c r="C15729" s="45" t="s">
        <v>1028</v>
      </c>
      <c r="D15729" s="23" t="s">
        <v>5734</v>
      </c>
      <c r="E15729" s="23" t="s">
        <v>4141</v>
      </c>
      <c r="F15729" s="40">
        <v>3.3</v>
      </c>
      <c r="G15729" s="25">
        <v>81549</v>
      </c>
      <c r="H15729" s="25">
        <v>269112</v>
      </c>
      <c r="I15729" s="25"/>
      <c r="J15729" s="58" t="e">
        <f>HYPERLINK("#"&amp;"Insumos"&amp;"!A"&amp;MATCH($B15729,#REF!,0),"Ins "&amp;$B15729)</f>
        <v>#REF!</v>
      </c>
      <c r="M15729" s="220"/>
    </row>
    <row r="15730" spans="1:13" x14ac:dyDescent="0.2">
      <c r="A15730" s="35" t="s">
        <v>7072</v>
      </c>
      <c r="B15730" s="1" t="s">
        <v>263</v>
      </c>
      <c r="C15730" s="45" t="s">
        <v>696</v>
      </c>
      <c r="D15730" s="23" t="s">
        <v>5534</v>
      </c>
      <c r="E15730" s="23" t="s">
        <v>4140</v>
      </c>
      <c r="F15730" s="40">
        <v>0.18</v>
      </c>
      <c r="G15730" s="25">
        <v>187426</v>
      </c>
      <c r="H15730" s="25">
        <v>33737</v>
      </c>
      <c r="I15730" s="25"/>
      <c r="J15730" s="58" t="e">
        <f>HYPERLINK("#"&amp;"Insumos"&amp;"!A"&amp;MATCH($B15730,#REF!,0),"Ins "&amp;$B15730)</f>
        <v>#REF!</v>
      </c>
      <c r="M15730" s="220"/>
    </row>
    <row r="15731" spans="1:13" x14ac:dyDescent="0.2">
      <c r="A15731" s="35" t="s">
        <v>7072</v>
      </c>
      <c r="B15731" s="1" t="s">
        <v>254</v>
      </c>
      <c r="C15731" s="45" t="s">
        <v>751</v>
      </c>
      <c r="D15731" s="23" t="s">
        <v>5534</v>
      </c>
      <c r="E15731" s="23" t="s">
        <v>4141</v>
      </c>
      <c r="F15731" s="40">
        <v>0.8</v>
      </c>
      <c r="G15731" s="25">
        <v>46854</v>
      </c>
      <c r="H15731" s="25">
        <v>37483</v>
      </c>
      <c r="I15731" s="25"/>
      <c r="J15731" s="58" t="e">
        <f>HYPERLINK("#"&amp;"Insumos"&amp;"!A"&amp;MATCH($B15731,#REF!,0),"Ins "&amp;$B15731)</f>
        <v>#REF!</v>
      </c>
      <c r="M15731" s="220"/>
    </row>
    <row r="15732" spans="1:13" x14ac:dyDescent="0.2">
      <c r="A15732" s="35" t="s">
        <v>7072</v>
      </c>
      <c r="B15732" s="1" t="s">
        <v>770</v>
      </c>
      <c r="C15732" s="45" t="s">
        <v>9841</v>
      </c>
      <c r="D15732" s="23" t="s">
        <v>5534</v>
      </c>
      <c r="E15732" s="23" t="s">
        <v>4140</v>
      </c>
      <c r="F15732" s="40">
        <v>0.2</v>
      </c>
      <c r="G15732" s="25">
        <v>54356</v>
      </c>
      <c r="H15732" s="25">
        <v>10871</v>
      </c>
      <c r="I15732" s="25"/>
      <c r="J15732" s="58" t="e">
        <f>HYPERLINK("#"&amp;"Insumos"&amp;"!A"&amp;MATCH($B15732,#REF!,0),"Ins "&amp;$B15732)</f>
        <v>#REF!</v>
      </c>
      <c r="M15732" s="220"/>
    </row>
    <row r="15733" spans="1:13" x14ac:dyDescent="0.2">
      <c r="A15733" s="35" t="s">
        <v>7072</v>
      </c>
      <c r="B15733" s="1" t="s">
        <v>5533</v>
      </c>
      <c r="C15733" s="45" t="s">
        <v>5892</v>
      </c>
      <c r="D15733" s="23" t="s">
        <v>977</v>
      </c>
      <c r="E15733" s="23" t="s">
        <v>4134</v>
      </c>
      <c r="F15733" s="40">
        <v>3.15</v>
      </c>
      <c r="G15733" s="25">
        <v>3623</v>
      </c>
      <c r="H15733" s="25">
        <v>11412</v>
      </c>
      <c r="I15733" s="25"/>
      <c r="J15733" s="58" t="e">
        <f>HYPERLINK("#"&amp;"Insumos"&amp;"!A"&amp;MATCH($B15733,#REF!,0),"Ins "&amp;$B15733)</f>
        <v>#REF!</v>
      </c>
      <c r="M15733" s="220"/>
    </row>
    <row r="15734" spans="1:13" x14ac:dyDescent="0.2">
      <c r="A15734" s="35" t="s">
        <v>7072</v>
      </c>
      <c r="B15734" s="1" t="s">
        <v>246</v>
      </c>
      <c r="C15734" s="45" t="s">
        <v>1069</v>
      </c>
      <c r="D15734" s="23" t="s">
        <v>5751</v>
      </c>
      <c r="E15734" s="23" t="s">
        <v>467</v>
      </c>
      <c r="F15734" s="40">
        <v>1.2</v>
      </c>
      <c r="G15734" s="25">
        <v>5200</v>
      </c>
      <c r="H15734" s="25">
        <v>6240</v>
      </c>
      <c r="I15734" s="25"/>
      <c r="J15734" s="58" t="e">
        <f>HYPERLINK("#"&amp;"Insumos"&amp;"!A"&amp;MATCH($B15734,#REF!,0),"Ins "&amp;$B15734)</f>
        <v>#REF!</v>
      </c>
      <c r="M15734" s="220"/>
    </row>
    <row r="15735" spans="1:13" ht="25.5" x14ac:dyDescent="0.2">
      <c r="A15735" s="35" t="s">
        <v>7072</v>
      </c>
      <c r="B15735" s="1" t="s">
        <v>4559</v>
      </c>
      <c r="C15735" s="45" t="s">
        <v>9471</v>
      </c>
      <c r="D15735" s="23" t="s">
        <v>5751</v>
      </c>
      <c r="E15735" s="23" t="s">
        <v>4138</v>
      </c>
      <c r="F15735" s="40">
        <v>5.0000000000000001E-3</v>
      </c>
      <c r="G15735" s="25">
        <v>140296</v>
      </c>
      <c r="H15735" s="25">
        <v>701</v>
      </c>
      <c r="I15735" s="25"/>
      <c r="J15735" s="58" t="e">
        <f>HYPERLINK("#"&amp;"Insumos"&amp;"!A"&amp;MATCH($B15735,#REF!,0),"Ins "&amp;$B15735)</f>
        <v>#REF!</v>
      </c>
      <c r="M15735" s="220"/>
    </row>
    <row r="15736" spans="1:13" x14ac:dyDescent="0.2">
      <c r="A15736" s="35" t="s">
        <v>7072</v>
      </c>
      <c r="B15736" s="1" t="s">
        <v>5007</v>
      </c>
      <c r="C15736" s="45" t="s">
        <v>720</v>
      </c>
      <c r="D15736" s="23" t="s">
        <v>5751</v>
      </c>
      <c r="E15736" s="23" t="s">
        <v>4134</v>
      </c>
      <c r="F15736" s="40">
        <v>3</v>
      </c>
      <c r="G15736" s="25">
        <v>1897</v>
      </c>
      <c r="H15736" s="25">
        <v>5691</v>
      </c>
      <c r="I15736" s="25"/>
      <c r="J15736" s="58" t="e">
        <f>HYPERLINK("#"&amp;"Insumos"&amp;"!A"&amp;MATCH($B15736,#REF!,0),"Ins "&amp;$B15736)</f>
        <v>#REF!</v>
      </c>
      <c r="M15736" s="220"/>
    </row>
    <row r="15737" spans="1:13" x14ac:dyDescent="0.2">
      <c r="A15737" s="35" t="s">
        <v>7072</v>
      </c>
      <c r="B15737" s="1" t="s">
        <v>5834</v>
      </c>
      <c r="C15737" s="45" t="s">
        <v>8936</v>
      </c>
      <c r="D15737" s="23" t="s">
        <v>5751</v>
      </c>
      <c r="E15737" s="23" t="s">
        <v>465</v>
      </c>
      <c r="F15737" s="40">
        <v>1.5</v>
      </c>
      <c r="G15737" s="25">
        <v>26895</v>
      </c>
      <c r="H15737" s="25">
        <v>40343</v>
      </c>
      <c r="I15737" s="25"/>
      <c r="J15737" s="58" t="e">
        <f>HYPERLINK("#"&amp;"Insumos"&amp;"!A"&amp;MATCH($B15737,#REF!,0),"Ins "&amp;$B15737)</f>
        <v>#REF!</v>
      </c>
      <c r="M15737" s="220"/>
    </row>
    <row r="15738" spans="1:13" ht="25.5" x14ac:dyDescent="0.2">
      <c r="A15738" s="35" t="s">
        <v>7072</v>
      </c>
      <c r="B15738" s="1" t="s">
        <v>6209</v>
      </c>
      <c r="C15738" s="45" t="s">
        <v>8855</v>
      </c>
      <c r="D15738" s="23" t="s">
        <v>5751</v>
      </c>
      <c r="E15738" s="23" t="s">
        <v>4138</v>
      </c>
      <c r="F15738" s="40">
        <v>5.0000000000000001E-3</v>
      </c>
      <c r="G15738" s="25">
        <v>123656</v>
      </c>
      <c r="H15738" s="25">
        <v>618</v>
      </c>
      <c r="I15738" s="25"/>
      <c r="J15738" s="58" t="e">
        <f>HYPERLINK("#"&amp;"Insumos"&amp;"!A"&amp;MATCH($B15738,#REF!,0),"Ins "&amp;$B15738)</f>
        <v>#REF!</v>
      </c>
      <c r="M15738" s="220"/>
    </row>
    <row r="15739" spans="1:13" ht="25.5" x14ac:dyDescent="0.2">
      <c r="A15739" s="35" t="s">
        <v>7072</v>
      </c>
      <c r="B15739" s="1" t="s">
        <v>6212</v>
      </c>
      <c r="C15739" s="45" t="s">
        <v>6213</v>
      </c>
      <c r="D15739" s="23" t="s">
        <v>5751</v>
      </c>
      <c r="E15739" s="23" t="s">
        <v>467</v>
      </c>
      <c r="F15739" s="40">
        <v>0.8</v>
      </c>
      <c r="G15739" s="25">
        <v>15364</v>
      </c>
      <c r="H15739" s="25">
        <v>12291</v>
      </c>
      <c r="I15739" s="25"/>
      <c r="J15739" s="58" t="e">
        <f>HYPERLINK("#"&amp;"Insumos"&amp;"!A"&amp;MATCH($B15739,#REF!,0),"Ins "&amp;$B15739)</f>
        <v>#REF!</v>
      </c>
      <c r="M15739" s="220"/>
    </row>
    <row r="15740" spans="1:13" x14ac:dyDescent="0.2">
      <c r="A15740" s="35" t="s">
        <v>7072</v>
      </c>
      <c r="B15740" s="1" t="s">
        <v>5482</v>
      </c>
      <c r="C15740" s="45" t="s">
        <v>67</v>
      </c>
      <c r="D15740" s="23" t="s">
        <v>5751</v>
      </c>
      <c r="E15740" s="23" t="s">
        <v>467</v>
      </c>
      <c r="F15740" s="40">
        <v>14</v>
      </c>
      <c r="G15740" s="25">
        <v>4423</v>
      </c>
      <c r="H15740" s="25">
        <v>61922</v>
      </c>
      <c r="I15740" s="25"/>
      <c r="J15740" s="58" t="e">
        <f>HYPERLINK("#"&amp;"Insumos"&amp;"!A"&amp;MATCH($B15740,#REF!,0),"Ins "&amp;$B15740)</f>
        <v>#REF!</v>
      </c>
      <c r="M15740" s="220"/>
    </row>
    <row r="15741" spans="1:13" x14ac:dyDescent="0.2">
      <c r="A15741" s="35" t="s">
        <v>7072</v>
      </c>
      <c r="B15741" s="1" t="s">
        <v>5350</v>
      </c>
      <c r="C15741" s="45" t="s">
        <v>2254</v>
      </c>
      <c r="D15741" s="23" t="s">
        <v>5751</v>
      </c>
      <c r="E15741" s="23" t="s">
        <v>287</v>
      </c>
      <c r="F15741" s="40">
        <v>1.03</v>
      </c>
      <c r="G15741" s="25">
        <v>16040</v>
      </c>
      <c r="H15741" s="25">
        <v>16521</v>
      </c>
      <c r="I15741" s="25"/>
      <c r="J15741" s="58" t="e">
        <f>HYPERLINK("#"&amp;"Insumos"&amp;"!A"&amp;MATCH($B15741,#REF!,0),"Ins "&amp;$B15741)</f>
        <v>#REF!</v>
      </c>
      <c r="M15741" s="220"/>
    </row>
    <row r="15742" spans="1:13" x14ac:dyDescent="0.2">
      <c r="A15742" s="35" t="s">
        <v>7072</v>
      </c>
      <c r="B15742" s="1" t="s">
        <v>5483</v>
      </c>
      <c r="C15742" s="45" t="s">
        <v>1064</v>
      </c>
      <c r="D15742" s="23" t="s">
        <v>5751</v>
      </c>
      <c r="E15742" s="23" t="s">
        <v>467</v>
      </c>
      <c r="F15742" s="40">
        <v>0.2</v>
      </c>
      <c r="G15742" s="25">
        <v>6176</v>
      </c>
      <c r="H15742" s="25">
        <v>1235</v>
      </c>
      <c r="I15742" s="25"/>
      <c r="J15742" s="58" t="e">
        <f>HYPERLINK("#"&amp;"Insumos"&amp;"!A"&amp;MATCH($B15742,#REF!,0),"Ins "&amp;$B15742)</f>
        <v>#REF!</v>
      </c>
      <c r="M15742" s="220"/>
    </row>
    <row r="15743" spans="1:13" x14ac:dyDescent="0.2">
      <c r="A15743" s="35" t="s">
        <v>7072</v>
      </c>
      <c r="B15743" s="1" t="s">
        <v>1038</v>
      </c>
      <c r="C15743" s="45" t="s">
        <v>2151</v>
      </c>
      <c r="D15743" s="23" t="s">
        <v>5751</v>
      </c>
      <c r="E15743" s="23" t="s">
        <v>4135</v>
      </c>
      <c r="F15743" s="40">
        <v>8.9999999999999993E-3</v>
      </c>
      <c r="G15743" s="25">
        <v>294112</v>
      </c>
      <c r="H15743" s="25">
        <v>2647</v>
      </c>
      <c r="I15743" s="25"/>
      <c r="J15743" s="58" t="e">
        <f>HYPERLINK("#"&amp;"Insumos"&amp;"!A"&amp;MATCH($B15743,#REF!,0),"Ins "&amp;$B15743)</f>
        <v>#REF!</v>
      </c>
      <c r="M15743" s="220"/>
    </row>
    <row r="15744" spans="1:13" x14ac:dyDescent="0.2">
      <c r="A15744" s="35" t="s">
        <v>7072</v>
      </c>
      <c r="B15744" s="1" t="s">
        <v>5484</v>
      </c>
      <c r="C15744" s="45" t="s">
        <v>1065</v>
      </c>
      <c r="D15744" s="23" t="s">
        <v>5751</v>
      </c>
      <c r="E15744" s="23" t="s">
        <v>467</v>
      </c>
      <c r="F15744" s="40">
        <v>1</v>
      </c>
      <c r="G15744" s="25">
        <v>4555</v>
      </c>
      <c r="H15744" s="25">
        <v>4555</v>
      </c>
      <c r="I15744" s="25"/>
      <c r="J15744" s="58" t="e">
        <f>HYPERLINK("#"&amp;"Insumos"&amp;"!A"&amp;MATCH($B15744,#REF!,0),"Ins "&amp;$B15744)</f>
        <v>#REF!</v>
      </c>
      <c r="M15744" s="220"/>
    </row>
    <row r="15745" spans="1:13" x14ac:dyDescent="0.2">
      <c r="A15745" s="35" t="s">
        <v>7072</v>
      </c>
      <c r="B15745" s="1" t="s">
        <v>5186</v>
      </c>
      <c r="C15745" s="45" t="s">
        <v>1212</v>
      </c>
      <c r="D15745" s="23" t="s">
        <v>5751</v>
      </c>
      <c r="E15745" s="23" t="s">
        <v>467</v>
      </c>
      <c r="F15745" s="40">
        <v>0.4</v>
      </c>
      <c r="G15745" s="25">
        <v>17311</v>
      </c>
      <c r="H15745" s="25">
        <v>6924</v>
      </c>
      <c r="I15745" s="25"/>
      <c r="J15745" s="58" t="e">
        <f>HYPERLINK("#"&amp;"Insumos"&amp;"!A"&amp;MATCH($B15745,#REF!,0),"Ins "&amp;$B15745)</f>
        <v>#REF!</v>
      </c>
      <c r="M15745" s="220"/>
    </row>
    <row r="15746" spans="1:13" x14ac:dyDescent="0.2">
      <c r="A15746" s="35" t="s">
        <v>7072</v>
      </c>
      <c r="B15746" s="1" t="s">
        <v>4498</v>
      </c>
      <c r="C15746" s="45" t="s">
        <v>11998</v>
      </c>
      <c r="D15746" s="23" t="s">
        <v>5751</v>
      </c>
      <c r="E15746" s="23" t="s">
        <v>287</v>
      </c>
      <c r="F15746" s="40">
        <v>1.8</v>
      </c>
      <c r="G15746" s="25">
        <v>15694</v>
      </c>
      <c r="H15746" s="25">
        <v>28249</v>
      </c>
      <c r="I15746" s="25"/>
      <c r="J15746" s="58" t="e">
        <f>HYPERLINK("#"&amp;"Insumos"&amp;"!A"&amp;MATCH($B15746,#REF!,0),"Ins "&amp;$B15746)</f>
        <v>#REF!</v>
      </c>
      <c r="M15746" s="220"/>
    </row>
    <row r="15747" spans="1:13" ht="51" x14ac:dyDescent="0.2">
      <c r="A15747" s="36" t="s">
        <v>7263</v>
      </c>
      <c r="B15747" s="26" t="s">
        <v>6816</v>
      </c>
      <c r="C15747" s="79" t="s">
        <v>7264</v>
      </c>
      <c r="D15747" s="37" t="s">
        <v>5608</v>
      </c>
      <c r="E15747" s="37" t="s">
        <v>464</v>
      </c>
      <c r="F15747" s="41"/>
      <c r="G15747" s="27"/>
      <c r="H15747" s="27"/>
      <c r="I15747" s="27">
        <v>224672</v>
      </c>
      <c r="M15747" s="220">
        <f t="shared" si="245"/>
        <v>294230</v>
      </c>
    </row>
    <row r="15748" spans="1:13" x14ac:dyDescent="0.2">
      <c r="A15748" s="35" t="s">
        <v>7263</v>
      </c>
      <c r="B15748" s="1" t="s">
        <v>5589</v>
      </c>
      <c r="C15748" s="45" t="s">
        <v>5819</v>
      </c>
      <c r="D15748" s="23" t="s">
        <v>5585</v>
      </c>
      <c r="E15748" s="23" t="s">
        <v>466</v>
      </c>
      <c r="F15748" s="40">
        <v>4.4999999999999998E-2</v>
      </c>
      <c r="G15748" s="25">
        <v>597780</v>
      </c>
      <c r="H15748" s="25">
        <v>26900</v>
      </c>
      <c r="I15748" s="25"/>
      <c r="M15748" s="220"/>
    </row>
    <row r="15749" spans="1:13" x14ac:dyDescent="0.2">
      <c r="A15749" s="35" t="s">
        <v>7263</v>
      </c>
      <c r="B15749" s="1" t="s">
        <v>71</v>
      </c>
      <c r="C15749" s="45" t="s">
        <v>1022</v>
      </c>
      <c r="D15749" s="23" t="s">
        <v>5734</v>
      </c>
      <c r="E15749" s="23" t="s">
        <v>4141</v>
      </c>
      <c r="F15749" s="40">
        <v>1.4</v>
      </c>
      <c r="G15749" s="25">
        <v>66987</v>
      </c>
      <c r="H15749" s="25">
        <v>93782</v>
      </c>
      <c r="I15749" s="25"/>
      <c r="J15749" s="58" t="e">
        <f>HYPERLINK("#"&amp;"Insumos"&amp;"!A"&amp;MATCH($B15749,#REF!,0),"Ins "&amp;$B15749)</f>
        <v>#REF!</v>
      </c>
      <c r="M15749" s="220"/>
    </row>
    <row r="15750" spans="1:13" ht="25.5" x14ac:dyDescent="0.2">
      <c r="A15750" s="35" t="s">
        <v>7263</v>
      </c>
      <c r="B15750" s="1" t="s">
        <v>5547</v>
      </c>
      <c r="C15750" s="45" t="s">
        <v>1681</v>
      </c>
      <c r="D15750" s="23" t="s">
        <v>5534</v>
      </c>
      <c r="E15750" s="23" t="s">
        <v>4140</v>
      </c>
      <c r="F15750" s="40">
        <v>4</v>
      </c>
      <c r="G15750" s="25">
        <v>936</v>
      </c>
      <c r="H15750" s="25">
        <v>3744</v>
      </c>
      <c r="I15750" s="25"/>
      <c r="J15750" s="58" t="e">
        <f>HYPERLINK("#"&amp;"Insumos"&amp;"!A"&amp;MATCH($B15750,#REF!,0),"Ins "&amp;$B15750)</f>
        <v>#REF!</v>
      </c>
      <c r="M15750" s="220"/>
    </row>
    <row r="15751" spans="1:13" x14ac:dyDescent="0.2">
      <c r="A15751" s="35" t="s">
        <v>7263</v>
      </c>
      <c r="B15751" s="1" t="s">
        <v>263</v>
      </c>
      <c r="C15751" s="45" t="s">
        <v>696</v>
      </c>
      <c r="D15751" s="23" t="s">
        <v>5534</v>
      </c>
      <c r="E15751" s="23" t="s">
        <v>4140</v>
      </c>
      <c r="F15751" s="40">
        <v>2.8999999999999998E-3</v>
      </c>
      <c r="G15751" s="25">
        <v>187426</v>
      </c>
      <c r="H15751" s="25">
        <v>544</v>
      </c>
      <c r="I15751" s="25"/>
      <c r="J15751" s="58" t="e">
        <f>HYPERLINK("#"&amp;"Insumos"&amp;"!A"&amp;MATCH($B15751,#REF!,0),"Ins "&amp;$B15751)</f>
        <v>#REF!</v>
      </c>
      <c r="M15751" s="220"/>
    </row>
    <row r="15752" spans="1:13" x14ac:dyDescent="0.2">
      <c r="A15752" s="35" t="s">
        <v>7263</v>
      </c>
      <c r="B15752" s="1" t="s">
        <v>5533</v>
      </c>
      <c r="C15752" s="45" t="s">
        <v>5892</v>
      </c>
      <c r="D15752" s="23" t="s">
        <v>977</v>
      </c>
      <c r="E15752" s="23" t="s">
        <v>4134</v>
      </c>
      <c r="F15752" s="40">
        <v>0.3</v>
      </c>
      <c r="G15752" s="25">
        <v>3623</v>
      </c>
      <c r="H15752" s="25">
        <v>1087</v>
      </c>
      <c r="I15752" s="25"/>
      <c r="J15752" s="58" t="e">
        <f>HYPERLINK("#"&amp;"Insumos"&amp;"!A"&amp;MATCH($B15752,#REF!,0),"Ins "&amp;$B15752)</f>
        <v>#REF!</v>
      </c>
      <c r="M15752" s="220"/>
    </row>
    <row r="15753" spans="1:13" x14ac:dyDescent="0.2">
      <c r="A15753" s="35" t="s">
        <v>7263</v>
      </c>
      <c r="B15753" s="1" t="s">
        <v>5007</v>
      </c>
      <c r="C15753" s="45" t="s">
        <v>720</v>
      </c>
      <c r="D15753" s="23" t="s">
        <v>5751</v>
      </c>
      <c r="E15753" s="23" t="s">
        <v>4134</v>
      </c>
      <c r="F15753" s="40">
        <v>2.6</v>
      </c>
      <c r="G15753" s="25">
        <v>1897</v>
      </c>
      <c r="H15753" s="25">
        <v>4932</v>
      </c>
      <c r="I15753" s="25"/>
      <c r="J15753" s="58" t="e">
        <f>HYPERLINK("#"&amp;"Insumos"&amp;"!A"&amp;MATCH($B15753,#REF!,0),"Ins "&amp;$B15753)</f>
        <v>#REF!</v>
      </c>
      <c r="M15753" s="220"/>
    </row>
    <row r="15754" spans="1:13" ht="25.5" x14ac:dyDescent="0.2">
      <c r="A15754" s="35" t="s">
        <v>7263</v>
      </c>
      <c r="B15754" s="1" t="s">
        <v>7232</v>
      </c>
      <c r="C15754" s="45" t="s">
        <v>7233</v>
      </c>
      <c r="D15754" s="23" t="s">
        <v>5751</v>
      </c>
      <c r="E15754" s="23" t="s">
        <v>4134</v>
      </c>
      <c r="F15754" s="40">
        <v>2.5</v>
      </c>
      <c r="G15754" s="25">
        <v>36909</v>
      </c>
      <c r="H15754" s="25">
        <v>92273</v>
      </c>
      <c r="I15754" s="25"/>
      <c r="J15754" s="58" t="e">
        <f>HYPERLINK("#"&amp;"Insumos"&amp;"!A"&amp;MATCH($B15754,#REF!,0),"Ins "&amp;$B15754)</f>
        <v>#REF!</v>
      </c>
      <c r="M15754" s="220"/>
    </row>
    <row r="15755" spans="1:13" ht="25.5" x14ac:dyDescent="0.2">
      <c r="A15755" s="35" t="s">
        <v>7263</v>
      </c>
      <c r="B15755" s="1" t="s">
        <v>5181</v>
      </c>
      <c r="C15755" s="45" t="s">
        <v>1210</v>
      </c>
      <c r="D15755" s="23" t="s">
        <v>5751</v>
      </c>
      <c r="E15755" s="23" t="s">
        <v>467</v>
      </c>
      <c r="F15755" s="40">
        <v>0.09</v>
      </c>
      <c r="G15755" s="25">
        <v>15666</v>
      </c>
      <c r="H15755" s="25">
        <v>1410</v>
      </c>
      <c r="I15755" s="25"/>
      <c r="J15755" s="58" t="e">
        <f>HYPERLINK("#"&amp;"Insumos"&amp;"!A"&amp;MATCH($B15755,#REF!,0),"Ins "&amp;$B15755)</f>
        <v>#REF!</v>
      </c>
      <c r="M15755" s="220"/>
    </row>
    <row r="15756" spans="1:13" ht="25.5" x14ac:dyDescent="0.2">
      <c r="A15756" s="36" t="s">
        <v>8433</v>
      </c>
      <c r="B15756" s="26" t="s">
        <v>6816</v>
      </c>
      <c r="C15756" s="79" t="s">
        <v>8434</v>
      </c>
      <c r="D15756" s="37" t="s">
        <v>5608</v>
      </c>
      <c r="E15756" s="37" t="s">
        <v>4134</v>
      </c>
      <c r="F15756" s="41"/>
      <c r="G15756" s="27"/>
      <c r="H15756" s="27"/>
      <c r="I15756" s="27">
        <v>2556340</v>
      </c>
      <c r="M15756" s="220">
        <f t="shared" ref="M15756:M15805" si="246">ROUND(I15756*(1+$L$2),0)</f>
        <v>3347783</v>
      </c>
    </row>
    <row r="15757" spans="1:13" x14ac:dyDescent="0.2">
      <c r="A15757" s="35" t="s">
        <v>8433</v>
      </c>
      <c r="B15757" s="1" t="s">
        <v>5589</v>
      </c>
      <c r="C15757" s="45" t="s">
        <v>5819</v>
      </c>
      <c r="D15757" s="23" t="s">
        <v>5585</v>
      </c>
      <c r="E15757" s="23" t="s">
        <v>466</v>
      </c>
      <c r="F15757" s="40">
        <v>0.05</v>
      </c>
      <c r="G15757" s="25">
        <v>597780</v>
      </c>
      <c r="H15757" s="25">
        <v>29889</v>
      </c>
      <c r="I15757" s="25"/>
      <c r="M15757" s="220"/>
    </row>
    <row r="15758" spans="1:13" x14ac:dyDescent="0.2">
      <c r="A15758" s="35" t="s">
        <v>8433</v>
      </c>
      <c r="B15758" s="1" t="s">
        <v>77</v>
      </c>
      <c r="C15758" s="45" t="s">
        <v>1024</v>
      </c>
      <c r="D15758" s="23" t="s">
        <v>5734</v>
      </c>
      <c r="E15758" s="23" t="s">
        <v>4141</v>
      </c>
      <c r="F15758" s="40">
        <v>11</v>
      </c>
      <c r="G15758" s="25">
        <v>74500</v>
      </c>
      <c r="H15758" s="25">
        <v>819500</v>
      </c>
      <c r="I15758" s="25"/>
      <c r="J15758" s="58" t="e">
        <f>HYPERLINK("#"&amp;"Insumos"&amp;"!A"&amp;MATCH($B15758,#REF!,0),"Ins "&amp;$B15758)</f>
        <v>#REF!</v>
      </c>
      <c r="M15758" s="220"/>
    </row>
    <row r="15759" spans="1:13" ht="25.5" x14ac:dyDescent="0.2">
      <c r="A15759" s="35" t="s">
        <v>8433</v>
      </c>
      <c r="B15759" s="1" t="s">
        <v>597</v>
      </c>
      <c r="C15759" s="45" t="s">
        <v>8738</v>
      </c>
      <c r="D15759" s="23" t="s">
        <v>5534</v>
      </c>
      <c r="E15759" s="23" t="s">
        <v>8737</v>
      </c>
      <c r="F15759" s="40">
        <v>0.5</v>
      </c>
      <c r="G15759" s="25">
        <v>17302</v>
      </c>
      <c r="H15759" s="25">
        <v>8651</v>
      </c>
      <c r="I15759" s="25"/>
      <c r="J15759" s="58" t="e">
        <f>HYPERLINK("#"&amp;"Insumos"&amp;"!A"&amp;MATCH($B15759,#REF!,0),"Ins "&amp;$B15759)</f>
        <v>#REF!</v>
      </c>
      <c r="M15759" s="220"/>
    </row>
    <row r="15760" spans="1:13" x14ac:dyDescent="0.2">
      <c r="A15760" s="35" t="s">
        <v>8433</v>
      </c>
      <c r="B15760" s="1" t="s">
        <v>263</v>
      </c>
      <c r="C15760" s="45" t="s">
        <v>696</v>
      </c>
      <c r="D15760" s="23" t="s">
        <v>5534</v>
      </c>
      <c r="E15760" s="23" t="s">
        <v>4140</v>
      </c>
      <c r="F15760" s="40">
        <v>0.2</v>
      </c>
      <c r="G15760" s="25">
        <v>187426</v>
      </c>
      <c r="H15760" s="25">
        <v>37485</v>
      </c>
      <c r="I15760" s="25"/>
      <c r="J15760" s="58" t="e">
        <f>HYPERLINK("#"&amp;"Insumos"&amp;"!A"&amp;MATCH($B15760,#REF!,0),"Ins "&amp;$B15760)</f>
        <v>#REF!</v>
      </c>
      <c r="M15760" s="220"/>
    </row>
    <row r="15761" spans="1:13" x14ac:dyDescent="0.2">
      <c r="A15761" s="35" t="s">
        <v>8433</v>
      </c>
      <c r="B15761" s="1" t="s">
        <v>140</v>
      </c>
      <c r="C15761" s="45" t="s">
        <v>1186</v>
      </c>
      <c r="D15761" s="23" t="s">
        <v>5534</v>
      </c>
      <c r="E15761" s="23" t="s">
        <v>4142</v>
      </c>
      <c r="F15761" s="40">
        <v>1</v>
      </c>
      <c r="G15761" s="25">
        <v>237208</v>
      </c>
      <c r="H15761" s="25">
        <v>237208</v>
      </c>
      <c r="I15761" s="25"/>
      <c r="J15761" s="58" t="e">
        <f>HYPERLINK("#"&amp;"Insumos"&amp;"!A"&amp;MATCH($B15761,#REF!,0),"Ins "&amp;$B15761)</f>
        <v>#REF!</v>
      </c>
      <c r="M15761" s="220"/>
    </row>
    <row r="15762" spans="1:13" x14ac:dyDescent="0.2">
      <c r="A15762" s="35" t="s">
        <v>8433</v>
      </c>
      <c r="B15762" s="1" t="s">
        <v>254</v>
      </c>
      <c r="C15762" s="45" t="s">
        <v>751</v>
      </c>
      <c r="D15762" s="23" t="s">
        <v>5534</v>
      </c>
      <c r="E15762" s="23" t="s">
        <v>4141</v>
      </c>
      <c r="F15762" s="40">
        <v>4</v>
      </c>
      <c r="G15762" s="25">
        <v>46854</v>
      </c>
      <c r="H15762" s="25">
        <v>187416</v>
      </c>
      <c r="I15762" s="25"/>
      <c r="J15762" s="58" t="e">
        <f>HYPERLINK("#"&amp;"Insumos"&amp;"!A"&amp;MATCH($B15762,#REF!,0),"Ins "&amp;$B15762)</f>
        <v>#REF!</v>
      </c>
      <c r="M15762" s="220"/>
    </row>
    <row r="15763" spans="1:13" x14ac:dyDescent="0.2">
      <c r="A15763" s="35" t="s">
        <v>8433</v>
      </c>
      <c r="B15763" s="1" t="s">
        <v>5533</v>
      </c>
      <c r="C15763" s="45" t="s">
        <v>5892</v>
      </c>
      <c r="D15763" s="23" t="s">
        <v>977</v>
      </c>
      <c r="E15763" s="23" t="s">
        <v>4134</v>
      </c>
      <c r="F15763" s="40">
        <v>3</v>
      </c>
      <c r="G15763" s="25">
        <v>3623</v>
      </c>
      <c r="H15763" s="25">
        <v>10869</v>
      </c>
      <c r="I15763" s="25"/>
      <c r="J15763" s="58" t="e">
        <f>HYPERLINK("#"&amp;"Insumos"&amp;"!A"&amp;MATCH($B15763,#REF!,0),"Ins "&amp;$B15763)</f>
        <v>#REF!</v>
      </c>
      <c r="M15763" s="220"/>
    </row>
    <row r="15764" spans="1:13" ht="38.25" x14ac:dyDescent="0.2">
      <c r="A15764" s="35" t="s">
        <v>8433</v>
      </c>
      <c r="B15764" s="1" t="s">
        <v>4571</v>
      </c>
      <c r="C15764" s="45" t="s">
        <v>1434</v>
      </c>
      <c r="D15764" s="23" t="s">
        <v>5751</v>
      </c>
      <c r="E15764" s="23" t="s">
        <v>4138</v>
      </c>
      <c r="F15764" s="40">
        <v>1</v>
      </c>
      <c r="G15764" s="25">
        <v>196676</v>
      </c>
      <c r="H15764" s="25">
        <v>196676</v>
      </c>
      <c r="I15764" s="25"/>
      <c r="J15764" s="58" t="e">
        <f>HYPERLINK("#"&amp;"Insumos"&amp;"!A"&amp;MATCH($B15764,#REF!,0),"Ins "&amp;$B15764)</f>
        <v>#REF!</v>
      </c>
      <c r="M15764" s="220"/>
    </row>
    <row r="15765" spans="1:13" x14ac:dyDescent="0.2">
      <c r="A15765" s="35" t="s">
        <v>8433</v>
      </c>
      <c r="B15765" s="1" t="s">
        <v>4593</v>
      </c>
      <c r="C15765" s="45" t="s">
        <v>2145</v>
      </c>
      <c r="D15765" s="23" t="s">
        <v>5751</v>
      </c>
      <c r="E15765" s="23" t="s">
        <v>4138</v>
      </c>
      <c r="F15765" s="40">
        <v>1</v>
      </c>
      <c r="G15765" s="25">
        <v>225374</v>
      </c>
      <c r="H15765" s="25">
        <v>225374</v>
      </c>
      <c r="I15765" s="25"/>
      <c r="J15765" s="58" t="e">
        <f>HYPERLINK("#"&amp;"Insumos"&amp;"!A"&amp;MATCH($B15765,#REF!,0),"Ins "&amp;$B15765)</f>
        <v>#REF!</v>
      </c>
      <c r="M15765" s="220"/>
    </row>
    <row r="15766" spans="1:13" x14ac:dyDescent="0.2">
      <c r="A15766" s="35" t="s">
        <v>8433</v>
      </c>
      <c r="B15766" s="1" t="s">
        <v>5007</v>
      </c>
      <c r="C15766" s="45" t="s">
        <v>720</v>
      </c>
      <c r="D15766" s="23" t="s">
        <v>5751</v>
      </c>
      <c r="E15766" s="23" t="s">
        <v>4134</v>
      </c>
      <c r="F15766" s="40">
        <v>3</v>
      </c>
      <c r="G15766" s="25">
        <v>1897</v>
      </c>
      <c r="H15766" s="25">
        <v>5691</v>
      </c>
      <c r="I15766" s="25"/>
      <c r="J15766" s="58" t="e">
        <f>HYPERLINK("#"&amp;"Insumos"&amp;"!A"&amp;MATCH($B15766,#REF!,0),"Ins "&amp;$B15766)</f>
        <v>#REF!</v>
      </c>
      <c r="M15766" s="220"/>
    </row>
    <row r="15767" spans="1:13" x14ac:dyDescent="0.2">
      <c r="A15767" s="35" t="s">
        <v>8433</v>
      </c>
      <c r="B15767" s="1" t="s">
        <v>5834</v>
      </c>
      <c r="C15767" s="45" t="s">
        <v>8936</v>
      </c>
      <c r="D15767" s="23" t="s">
        <v>5751</v>
      </c>
      <c r="E15767" s="23" t="s">
        <v>465</v>
      </c>
      <c r="F15767" s="40">
        <v>11</v>
      </c>
      <c r="G15767" s="25">
        <v>26895</v>
      </c>
      <c r="H15767" s="25">
        <v>295845</v>
      </c>
      <c r="I15767" s="25"/>
      <c r="J15767" s="58" t="e">
        <f>HYPERLINK("#"&amp;"Insumos"&amp;"!A"&amp;MATCH($B15767,#REF!,0),"Ins "&amp;$B15767)</f>
        <v>#REF!</v>
      </c>
      <c r="M15767" s="220"/>
    </row>
    <row r="15768" spans="1:13" ht="25.5" x14ac:dyDescent="0.2">
      <c r="A15768" s="35" t="s">
        <v>8433</v>
      </c>
      <c r="B15768" s="1" t="s">
        <v>6212</v>
      </c>
      <c r="C15768" s="45" t="s">
        <v>6213</v>
      </c>
      <c r="D15768" s="23" t="s">
        <v>5751</v>
      </c>
      <c r="E15768" s="23" t="s">
        <v>467</v>
      </c>
      <c r="F15768" s="40">
        <v>3</v>
      </c>
      <c r="G15768" s="25">
        <v>15364</v>
      </c>
      <c r="H15768" s="25">
        <v>46092</v>
      </c>
      <c r="I15768" s="25"/>
      <c r="J15768" s="58" t="e">
        <f>HYPERLINK("#"&amp;"Insumos"&amp;"!A"&amp;MATCH($B15768,#REF!,0),"Ins "&amp;$B15768)</f>
        <v>#REF!</v>
      </c>
      <c r="M15768" s="220"/>
    </row>
    <row r="15769" spans="1:13" x14ac:dyDescent="0.2">
      <c r="A15769" s="35" t="s">
        <v>8433</v>
      </c>
      <c r="B15769" s="1" t="s">
        <v>5349</v>
      </c>
      <c r="C15769" s="45" t="s">
        <v>529</v>
      </c>
      <c r="D15769" s="23" t="s">
        <v>5751</v>
      </c>
      <c r="E15769" s="23" t="s">
        <v>287</v>
      </c>
      <c r="F15769" s="40">
        <v>15</v>
      </c>
      <c r="G15769" s="25">
        <v>21973</v>
      </c>
      <c r="H15769" s="25">
        <v>329595</v>
      </c>
      <c r="I15769" s="25"/>
      <c r="J15769" s="58" t="e">
        <f>HYPERLINK("#"&amp;"Insumos"&amp;"!A"&amp;MATCH($B15769,#REF!,0),"Ins "&amp;$B15769)</f>
        <v>#REF!</v>
      </c>
      <c r="M15769" s="220"/>
    </row>
    <row r="15770" spans="1:13" x14ac:dyDescent="0.2">
      <c r="A15770" s="35" t="s">
        <v>8433</v>
      </c>
      <c r="B15770" s="1" t="s">
        <v>5484</v>
      </c>
      <c r="C15770" s="45" t="s">
        <v>1065</v>
      </c>
      <c r="D15770" s="23" t="s">
        <v>5751</v>
      </c>
      <c r="E15770" s="23" t="s">
        <v>467</v>
      </c>
      <c r="F15770" s="40">
        <v>7</v>
      </c>
      <c r="G15770" s="25">
        <v>4555</v>
      </c>
      <c r="H15770" s="25">
        <v>31885</v>
      </c>
      <c r="I15770" s="25"/>
      <c r="J15770" s="58" t="e">
        <f>HYPERLINK("#"&amp;"Insumos"&amp;"!A"&amp;MATCH($B15770,#REF!,0),"Ins "&amp;$B15770)</f>
        <v>#REF!</v>
      </c>
      <c r="M15770" s="220"/>
    </row>
    <row r="15771" spans="1:13" x14ac:dyDescent="0.2">
      <c r="A15771" s="35" t="s">
        <v>8433</v>
      </c>
      <c r="B15771" s="1" t="s">
        <v>4498</v>
      </c>
      <c r="C15771" s="45" t="s">
        <v>11998</v>
      </c>
      <c r="D15771" s="23" t="s">
        <v>5751</v>
      </c>
      <c r="E15771" s="23" t="s">
        <v>287</v>
      </c>
      <c r="F15771" s="40">
        <v>6</v>
      </c>
      <c r="G15771" s="25">
        <v>15694</v>
      </c>
      <c r="H15771" s="25">
        <v>94164</v>
      </c>
      <c r="I15771" s="25"/>
      <c r="J15771" s="58" t="e">
        <f>HYPERLINK("#"&amp;"Insumos"&amp;"!A"&amp;MATCH($B15771,#REF!,0),"Ins "&amp;$B15771)</f>
        <v>#REF!</v>
      </c>
      <c r="M15771" s="220"/>
    </row>
    <row r="15772" spans="1:13" ht="63.75" x14ac:dyDescent="0.2">
      <c r="A15772" s="36" t="s">
        <v>8435</v>
      </c>
      <c r="B15772" s="26" t="s">
        <v>6816</v>
      </c>
      <c r="C15772" s="79" t="s">
        <v>12569</v>
      </c>
      <c r="D15772" s="37" t="s">
        <v>5608</v>
      </c>
      <c r="E15772" s="37" t="s">
        <v>464</v>
      </c>
      <c r="F15772" s="41"/>
      <c r="G15772" s="27"/>
      <c r="H15772" s="27"/>
      <c r="I15772" s="27">
        <v>483464</v>
      </c>
      <c r="M15772" s="220">
        <f t="shared" si="246"/>
        <v>633144</v>
      </c>
    </row>
    <row r="15773" spans="1:13" x14ac:dyDescent="0.2">
      <c r="A15773" s="35" t="s">
        <v>8435</v>
      </c>
      <c r="B15773" s="1" t="s">
        <v>5589</v>
      </c>
      <c r="C15773" s="45" t="s">
        <v>5819</v>
      </c>
      <c r="D15773" s="23" t="s">
        <v>5585</v>
      </c>
      <c r="E15773" s="23" t="s">
        <v>466</v>
      </c>
      <c r="F15773" s="40">
        <v>0.05</v>
      </c>
      <c r="G15773" s="25">
        <v>597780</v>
      </c>
      <c r="H15773" s="25">
        <v>29889</v>
      </c>
      <c r="I15773" s="25"/>
      <c r="M15773" s="220"/>
    </row>
    <row r="15774" spans="1:13" x14ac:dyDescent="0.2">
      <c r="A15774" s="35" t="s">
        <v>8435</v>
      </c>
      <c r="B15774" s="1" t="s">
        <v>76</v>
      </c>
      <c r="C15774" s="45" t="s">
        <v>1028</v>
      </c>
      <c r="D15774" s="23" t="s">
        <v>5734</v>
      </c>
      <c r="E15774" s="23" t="s">
        <v>4141</v>
      </c>
      <c r="F15774" s="40">
        <v>2.2000000000000002</v>
      </c>
      <c r="G15774" s="25">
        <v>81549</v>
      </c>
      <c r="H15774" s="25">
        <v>179408</v>
      </c>
      <c r="I15774" s="25"/>
      <c r="J15774" s="58" t="e">
        <f>HYPERLINK("#"&amp;"Insumos"&amp;"!A"&amp;MATCH($B15774,#REF!,0),"Ins "&amp;$B15774)</f>
        <v>#REF!</v>
      </c>
      <c r="M15774" s="220"/>
    </row>
    <row r="15775" spans="1:13" ht="25.5" x14ac:dyDescent="0.2">
      <c r="A15775" s="35" t="s">
        <v>8435</v>
      </c>
      <c r="B15775" s="34" t="s">
        <v>597</v>
      </c>
      <c r="C15775" s="45" t="s">
        <v>8738</v>
      </c>
      <c r="D15775" s="23" t="s">
        <v>5534</v>
      </c>
      <c r="E15775" s="23" t="s">
        <v>8737</v>
      </c>
      <c r="F15775" s="40">
        <v>0.5</v>
      </c>
      <c r="G15775" s="25">
        <v>17302</v>
      </c>
      <c r="H15775" s="25">
        <v>8651</v>
      </c>
      <c r="I15775" s="25"/>
      <c r="J15775" s="58" t="e">
        <f>HYPERLINK("#"&amp;"Insumos"&amp;"!A"&amp;MATCH($B15775,#REF!,0),"Ins "&amp;$B15775)</f>
        <v>#REF!</v>
      </c>
      <c r="M15775" s="220"/>
    </row>
    <row r="15776" spans="1:13" x14ac:dyDescent="0.2">
      <c r="A15776" s="35" t="s">
        <v>8435</v>
      </c>
      <c r="B15776" s="34" t="s">
        <v>5584</v>
      </c>
      <c r="C15776" s="45" t="s">
        <v>6973</v>
      </c>
      <c r="D15776" s="23" t="s">
        <v>5585</v>
      </c>
      <c r="E15776" s="23" t="s">
        <v>467</v>
      </c>
      <c r="F15776" s="40">
        <v>7</v>
      </c>
      <c r="G15776" s="25">
        <v>8042</v>
      </c>
      <c r="H15776" s="25">
        <v>56294</v>
      </c>
      <c r="I15776" s="25"/>
      <c r="J15776" s="58" t="e">
        <f>HYPERLINK("#"&amp;"Insumos"&amp;"!A"&amp;MATCH($B15776,#REF!,0),"Ins "&amp;$B15776)</f>
        <v>#REF!</v>
      </c>
      <c r="M15776" s="220"/>
    </row>
    <row r="15777" spans="1:13" x14ac:dyDescent="0.2">
      <c r="A15777" s="35" t="s">
        <v>8435</v>
      </c>
      <c r="B15777" s="34" t="s">
        <v>254</v>
      </c>
      <c r="C15777" s="45" t="s">
        <v>751</v>
      </c>
      <c r="D15777" s="23" t="s">
        <v>5534</v>
      </c>
      <c r="E15777" s="23" t="s">
        <v>4141</v>
      </c>
      <c r="F15777" s="40">
        <v>0.13</v>
      </c>
      <c r="G15777" s="25">
        <v>46854</v>
      </c>
      <c r="H15777" s="25">
        <v>6091</v>
      </c>
      <c r="I15777" s="25"/>
      <c r="J15777" s="58" t="e">
        <f>HYPERLINK("#"&amp;"Insumos"&amp;"!A"&amp;MATCH($B15777,#REF!,0),"Ins "&amp;$B15777)</f>
        <v>#REF!</v>
      </c>
      <c r="M15777" s="220"/>
    </row>
    <row r="15778" spans="1:13" x14ac:dyDescent="0.2">
      <c r="A15778" s="35" t="s">
        <v>8435</v>
      </c>
      <c r="B15778" s="1" t="s">
        <v>263</v>
      </c>
      <c r="C15778" s="45" t="s">
        <v>696</v>
      </c>
      <c r="D15778" s="23" t="s">
        <v>5534</v>
      </c>
      <c r="E15778" s="23" t="s">
        <v>4140</v>
      </c>
      <c r="F15778" s="40">
        <v>1.7999999999999999E-2</v>
      </c>
      <c r="G15778" s="25">
        <v>187426</v>
      </c>
      <c r="H15778" s="25">
        <v>3374</v>
      </c>
      <c r="I15778" s="25"/>
      <c r="J15778" s="58" t="e">
        <f>HYPERLINK("#"&amp;"Insumos"&amp;"!A"&amp;MATCH($B15778,#REF!,0),"Ins "&amp;$B15778)</f>
        <v>#REF!</v>
      </c>
      <c r="M15778" s="220"/>
    </row>
    <row r="15779" spans="1:13" x14ac:dyDescent="0.2">
      <c r="A15779" s="35" t="s">
        <v>8435</v>
      </c>
      <c r="B15779" s="1" t="s">
        <v>5533</v>
      </c>
      <c r="C15779" s="45" t="s">
        <v>5892</v>
      </c>
      <c r="D15779" s="23" t="s">
        <v>977</v>
      </c>
      <c r="E15779" s="23" t="s">
        <v>4134</v>
      </c>
      <c r="F15779" s="40">
        <v>1</v>
      </c>
      <c r="G15779" s="25">
        <v>3623</v>
      </c>
      <c r="H15779" s="25">
        <v>3623</v>
      </c>
      <c r="I15779" s="25"/>
      <c r="J15779" s="58" t="e">
        <f>HYPERLINK("#"&amp;"Insumos"&amp;"!A"&amp;MATCH($B15779,#REF!,0),"Ins "&amp;$B15779)</f>
        <v>#REF!</v>
      </c>
      <c r="M15779" s="220"/>
    </row>
    <row r="15780" spans="1:13" x14ac:dyDescent="0.2">
      <c r="A15780" s="35" t="s">
        <v>8435</v>
      </c>
      <c r="B15780" s="34" t="s">
        <v>11626</v>
      </c>
      <c r="C15780" s="45" t="s">
        <v>11650</v>
      </c>
      <c r="D15780" s="23" t="s">
        <v>5751</v>
      </c>
      <c r="E15780" s="23" t="s">
        <v>4134</v>
      </c>
      <c r="F15780" s="40">
        <v>1</v>
      </c>
      <c r="G15780" s="25">
        <v>3952</v>
      </c>
      <c r="H15780" s="25">
        <v>3952</v>
      </c>
      <c r="I15780" s="25"/>
      <c r="J15780" s="58" t="e">
        <f>HYPERLINK("#"&amp;"Insumos"&amp;"!A"&amp;MATCH($B15780,#REF!,0),"Ins "&amp;$B15780)</f>
        <v>#REF!</v>
      </c>
      <c r="M15780" s="220"/>
    </row>
    <row r="15781" spans="1:13" x14ac:dyDescent="0.2">
      <c r="A15781" s="35" t="s">
        <v>8435</v>
      </c>
      <c r="B15781" s="1" t="s">
        <v>4560</v>
      </c>
      <c r="C15781" s="45" t="s">
        <v>8792</v>
      </c>
      <c r="D15781" s="23" t="s">
        <v>5751</v>
      </c>
      <c r="E15781" s="23" t="s">
        <v>4138</v>
      </c>
      <c r="F15781" s="40">
        <v>5.5E-2</v>
      </c>
      <c r="G15781" s="25">
        <v>126880</v>
      </c>
      <c r="H15781" s="25">
        <v>6978</v>
      </c>
      <c r="I15781" s="25"/>
      <c r="J15781" s="58" t="e">
        <f>HYPERLINK("#"&amp;"Insumos"&amp;"!A"&amp;MATCH($B15781,#REF!,0),"Ins "&amp;$B15781)</f>
        <v>#REF!</v>
      </c>
      <c r="M15781" s="220"/>
    </row>
    <row r="15782" spans="1:13" x14ac:dyDescent="0.2">
      <c r="A15782" s="35" t="s">
        <v>8435</v>
      </c>
      <c r="B15782" s="1" t="s">
        <v>5007</v>
      </c>
      <c r="C15782" s="45" t="s">
        <v>720</v>
      </c>
      <c r="D15782" s="23" t="s">
        <v>5751</v>
      </c>
      <c r="E15782" s="23" t="s">
        <v>4134</v>
      </c>
      <c r="F15782" s="40">
        <v>2</v>
      </c>
      <c r="G15782" s="25">
        <v>1897</v>
      </c>
      <c r="H15782" s="25">
        <v>3794</v>
      </c>
      <c r="I15782" s="25"/>
      <c r="J15782" s="58" t="e">
        <f>HYPERLINK("#"&amp;"Insumos"&amp;"!A"&amp;MATCH($B15782,#REF!,0),"Ins "&amp;$B15782)</f>
        <v>#REF!</v>
      </c>
      <c r="M15782" s="220"/>
    </row>
    <row r="15783" spans="1:13" x14ac:dyDescent="0.2">
      <c r="A15783" s="35" t="s">
        <v>8435</v>
      </c>
      <c r="B15783" s="34" t="s">
        <v>5350</v>
      </c>
      <c r="C15783" s="45" t="s">
        <v>2254</v>
      </c>
      <c r="D15783" s="23" t="s">
        <v>5751</v>
      </c>
      <c r="E15783" s="23" t="s">
        <v>287</v>
      </c>
      <c r="F15783" s="40">
        <v>2</v>
      </c>
      <c r="G15783" s="25">
        <v>16040</v>
      </c>
      <c r="H15783" s="25">
        <v>32080</v>
      </c>
      <c r="I15783" s="25"/>
      <c r="J15783" s="58" t="e">
        <f>HYPERLINK("#"&amp;"Insumos"&amp;"!A"&amp;MATCH($B15783,#REF!,0),"Ins "&amp;$B15783)</f>
        <v>#REF!</v>
      </c>
      <c r="M15783" s="220"/>
    </row>
    <row r="15784" spans="1:13" x14ac:dyDescent="0.2">
      <c r="A15784" s="35" t="s">
        <v>8435</v>
      </c>
      <c r="B15784" s="1" t="s">
        <v>5129</v>
      </c>
      <c r="C15784" s="45" t="s">
        <v>502</v>
      </c>
      <c r="D15784" s="23" t="s">
        <v>5751</v>
      </c>
      <c r="E15784" s="23" t="s">
        <v>465</v>
      </c>
      <c r="F15784" s="40">
        <v>3</v>
      </c>
      <c r="G15784" s="25">
        <v>21514</v>
      </c>
      <c r="H15784" s="25">
        <v>64542</v>
      </c>
      <c r="I15784" s="25"/>
      <c r="J15784" s="58" t="e">
        <f>HYPERLINK("#"&amp;"Insumos"&amp;"!A"&amp;MATCH($B15784,#REF!,0),"Ins "&amp;$B15784)</f>
        <v>#REF!</v>
      </c>
      <c r="M15784" s="220"/>
    </row>
    <row r="15785" spans="1:13" ht="25.5" x14ac:dyDescent="0.2">
      <c r="A15785" s="35" t="s">
        <v>8435</v>
      </c>
      <c r="B15785" s="1" t="s">
        <v>6212</v>
      </c>
      <c r="C15785" s="45" t="s">
        <v>6213</v>
      </c>
      <c r="D15785" s="23" t="s">
        <v>5751</v>
      </c>
      <c r="E15785" s="23" t="s">
        <v>467</v>
      </c>
      <c r="F15785" s="40">
        <v>0.08</v>
      </c>
      <c r="G15785" s="25">
        <v>15364</v>
      </c>
      <c r="H15785" s="25">
        <v>1229</v>
      </c>
      <c r="I15785" s="25"/>
      <c r="J15785" s="58" t="e">
        <f>HYPERLINK("#"&amp;"Insumos"&amp;"!A"&amp;MATCH($B15785,#REF!,0),"Ins "&amp;$B15785)</f>
        <v>#REF!</v>
      </c>
      <c r="M15785" s="220"/>
    </row>
    <row r="15786" spans="1:13" ht="25.5" x14ac:dyDescent="0.2">
      <c r="A15786" s="35" t="s">
        <v>8435</v>
      </c>
      <c r="B15786" s="1" t="s">
        <v>4812</v>
      </c>
      <c r="C15786" s="45" t="s">
        <v>11926</v>
      </c>
      <c r="D15786" s="23" t="s">
        <v>5751</v>
      </c>
      <c r="E15786" s="23" t="s">
        <v>287</v>
      </c>
      <c r="F15786" s="40">
        <v>3.35</v>
      </c>
      <c r="G15786" s="25">
        <v>24943</v>
      </c>
      <c r="H15786" s="25">
        <v>83559</v>
      </c>
      <c r="I15786" s="25"/>
      <c r="J15786" s="58" t="e">
        <f>HYPERLINK("#"&amp;"Insumos"&amp;"!A"&amp;MATCH($B15786,#REF!,0),"Ins "&amp;$B15786)</f>
        <v>#REF!</v>
      </c>
      <c r="M15786" s="220"/>
    </row>
    <row r="15787" spans="1:13" ht="63.75" x14ac:dyDescent="0.2">
      <c r="A15787" s="36" t="s">
        <v>8436</v>
      </c>
      <c r="B15787" s="26" t="s">
        <v>6816</v>
      </c>
      <c r="C15787" s="79" t="s">
        <v>8437</v>
      </c>
      <c r="D15787" s="37" t="s">
        <v>5608</v>
      </c>
      <c r="E15787" s="37" t="s">
        <v>464</v>
      </c>
      <c r="F15787" s="41"/>
      <c r="G15787" s="27"/>
      <c r="H15787" s="27"/>
      <c r="I15787" s="27">
        <v>656554</v>
      </c>
      <c r="M15787" s="220">
        <f t="shared" si="246"/>
        <v>859823</v>
      </c>
    </row>
    <row r="15788" spans="1:13" x14ac:dyDescent="0.2">
      <c r="A15788" s="35" t="s">
        <v>8436</v>
      </c>
      <c r="B15788" s="1" t="s">
        <v>76</v>
      </c>
      <c r="C15788" s="45" t="s">
        <v>1028</v>
      </c>
      <c r="D15788" s="23" t="s">
        <v>5734</v>
      </c>
      <c r="E15788" s="23" t="s">
        <v>4141</v>
      </c>
      <c r="F15788" s="40">
        <v>2.5</v>
      </c>
      <c r="G15788" s="25">
        <v>81549</v>
      </c>
      <c r="H15788" s="25">
        <v>203873</v>
      </c>
      <c r="I15788" s="25"/>
      <c r="J15788" s="58" t="e">
        <f>HYPERLINK("#"&amp;"Insumos"&amp;"!A"&amp;MATCH($B15788,#REF!,0),"Ins "&amp;$B15788)</f>
        <v>#REF!</v>
      </c>
      <c r="M15788" s="220"/>
    </row>
    <row r="15789" spans="1:13" x14ac:dyDescent="0.2">
      <c r="A15789" s="35" t="s">
        <v>8436</v>
      </c>
      <c r="B15789" s="1" t="s">
        <v>263</v>
      </c>
      <c r="C15789" s="45" t="s">
        <v>696</v>
      </c>
      <c r="D15789" s="23" t="s">
        <v>5534</v>
      </c>
      <c r="E15789" s="23" t="s">
        <v>4140</v>
      </c>
      <c r="F15789" s="40">
        <v>0.06</v>
      </c>
      <c r="G15789" s="25">
        <v>187426</v>
      </c>
      <c r="H15789" s="25">
        <v>11246</v>
      </c>
      <c r="I15789" s="25"/>
      <c r="J15789" s="58" t="e">
        <f>HYPERLINK("#"&amp;"Insumos"&amp;"!A"&amp;MATCH($B15789,#REF!,0),"Ins "&amp;$B15789)</f>
        <v>#REF!</v>
      </c>
      <c r="M15789" s="220"/>
    </row>
    <row r="15790" spans="1:13" x14ac:dyDescent="0.2">
      <c r="A15790" s="35" t="s">
        <v>8436</v>
      </c>
      <c r="B15790" s="1" t="s">
        <v>5533</v>
      </c>
      <c r="C15790" s="45" t="s">
        <v>5892</v>
      </c>
      <c r="D15790" s="23" t="s">
        <v>977</v>
      </c>
      <c r="E15790" s="23" t="s">
        <v>4134</v>
      </c>
      <c r="F15790" s="40">
        <v>7</v>
      </c>
      <c r="G15790" s="25">
        <v>3623</v>
      </c>
      <c r="H15790" s="25">
        <v>25361</v>
      </c>
      <c r="I15790" s="25"/>
      <c r="J15790" s="58" t="e">
        <f>HYPERLINK("#"&amp;"Insumos"&amp;"!A"&amp;MATCH($B15790,#REF!,0),"Ins "&amp;$B15790)</f>
        <v>#REF!</v>
      </c>
      <c r="M15790" s="220"/>
    </row>
    <row r="15791" spans="1:13" ht="25.5" x14ac:dyDescent="0.2">
      <c r="A15791" s="35" t="s">
        <v>8436</v>
      </c>
      <c r="B15791" s="1" t="s">
        <v>4559</v>
      </c>
      <c r="C15791" s="45" t="s">
        <v>9471</v>
      </c>
      <c r="D15791" s="23" t="s">
        <v>5751</v>
      </c>
      <c r="E15791" s="23" t="s">
        <v>4138</v>
      </c>
      <c r="F15791" s="40">
        <v>0.04</v>
      </c>
      <c r="G15791" s="25">
        <v>140296</v>
      </c>
      <c r="H15791" s="25">
        <v>5612</v>
      </c>
      <c r="I15791" s="25"/>
      <c r="J15791" s="58" t="e">
        <f>HYPERLINK("#"&amp;"Insumos"&amp;"!A"&amp;MATCH($B15791,#REF!,0),"Ins "&amp;$B15791)</f>
        <v>#REF!</v>
      </c>
      <c r="M15791" s="220"/>
    </row>
    <row r="15792" spans="1:13" x14ac:dyDescent="0.2">
      <c r="A15792" s="35" t="s">
        <v>8436</v>
      </c>
      <c r="B15792" s="1" t="s">
        <v>5007</v>
      </c>
      <c r="C15792" s="45" t="s">
        <v>720</v>
      </c>
      <c r="D15792" s="23" t="s">
        <v>5751</v>
      </c>
      <c r="E15792" s="23" t="s">
        <v>4134</v>
      </c>
      <c r="F15792" s="40">
        <v>5.4</v>
      </c>
      <c r="G15792" s="25">
        <v>1897</v>
      </c>
      <c r="H15792" s="25">
        <v>10244</v>
      </c>
      <c r="I15792" s="25"/>
      <c r="J15792" s="58" t="e">
        <f>HYPERLINK("#"&amp;"Insumos"&amp;"!A"&amp;MATCH($B15792,#REF!,0),"Ins "&amp;$B15792)</f>
        <v>#REF!</v>
      </c>
      <c r="M15792" s="220"/>
    </row>
    <row r="15793" spans="1:13" x14ac:dyDescent="0.2">
      <c r="A15793" s="35" t="s">
        <v>8436</v>
      </c>
      <c r="B15793" s="1" t="s">
        <v>5124</v>
      </c>
      <c r="C15793" s="45" t="s">
        <v>1130</v>
      </c>
      <c r="D15793" s="23" t="s">
        <v>5751</v>
      </c>
      <c r="E15793" s="23" t="s">
        <v>287</v>
      </c>
      <c r="F15793" s="40">
        <v>6.3</v>
      </c>
      <c r="G15793" s="25">
        <v>6147</v>
      </c>
      <c r="H15793" s="25">
        <v>38726</v>
      </c>
      <c r="I15793" s="25"/>
      <c r="J15793" s="58" t="e">
        <f>HYPERLINK("#"&amp;"Insumos"&amp;"!A"&amp;MATCH($B15793,#REF!,0),"Ins "&amp;$B15793)</f>
        <v>#REF!</v>
      </c>
      <c r="M15793" s="220"/>
    </row>
    <row r="15794" spans="1:13" x14ac:dyDescent="0.2">
      <c r="A15794" s="35" t="s">
        <v>8436</v>
      </c>
      <c r="B15794" s="1" t="s">
        <v>5129</v>
      </c>
      <c r="C15794" s="45" t="s">
        <v>502</v>
      </c>
      <c r="D15794" s="23" t="s">
        <v>5751</v>
      </c>
      <c r="E15794" s="23" t="s">
        <v>465</v>
      </c>
      <c r="F15794" s="40">
        <v>5</v>
      </c>
      <c r="G15794" s="25">
        <v>21514</v>
      </c>
      <c r="H15794" s="25">
        <v>107570</v>
      </c>
      <c r="I15794" s="25"/>
      <c r="J15794" s="58" t="e">
        <f>HYPERLINK("#"&amp;"Insumos"&amp;"!A"&amp;MATCH($B15794,#REF!,0),"Ins "&amp;$B15794)</f>
        <v>#REF!</v>
      </c>
      <c r="M15794" s="220"/>
    </row>
    <row r="15795" spans="1:13" ht="25.5" x14ac:dyDescent="0.2">
      <c r="A15795" s="35" t="s">
        <v>8436</v>
      </c>
      <c r="B15795" s="1" t="s">
        <v>6209</v>
      </c>
      <c r="C15795" s="45" t="s">
        <v>8855</v>
      </c>
      <c r="D15795" s="23" t="s">
        <v>5751</v>
      </c>
      <c r="E15795" s="23" t="s">
        <v>4138</v>
      </c>
      <c r="F15795" s="40">
        <v>0.04</v>
      </c>
      <c r="G15795" s="25">
        <v>123656</v>
      </c>
      <c r="H15795" s="25">
        <v>4946</v>
      </c>
      <c r="I15795" s="25"/>
      <c r="J15795" s="58" t="e">
        <f>HYPERLINK("#"&amp;"Insumos"&amp;"!A"&amp;MATCH($B15795,#REF!,0),"Ins "&amp;$B15795)</f>
        <v>#REF!</v>
      </c>
      <c r="M15795" s="220"/>
    </row>
    <row r="15796" spans="1:13" ht="25.5" x14ac:dyDescent="0.2">
      <c r="A15796" s="35" t="s">
        <v>8436</v>
      </c>
      <c r="B15796" s="1" t="s">
        <v>6212</v>
      </c>
      <c r="C15796" s="45" t="s">
        <v>6213</v>
      </c>
      <c r="D15796" s="23" t="s">
        <v>5751</v>
      </c>
      <c r="E15796" s="23" t="s">
        <v>467</v>
      </c>
      <c r="F15796" s="40">
        <v>0.16</v>
      </c>
      <c r="G15796" s="25">
        <v>15364</v>
      </c>
      <c r="H15796" s="25">
        <v>2458</v>
      </c>
      <c r="I15796" s="25"/>
      <c r="J15796" s="58" t="e">
        <f>HYPERLINK("#"&amp;"Insumos"&amp;"!A"&amp;MATCH($B15796,#REF!,0),"Ins "&amp;$B15796)</f>
        <v>#REF!</v>
      </c>
      <c r="M15796" s="220"/>
    </row>
    <row r="15797" spans="1:13" ht="25.5" x14ac:dyDescent="0.2">
      <c r="A15797" s="35" t="s">
        <v>8436</v>
      </c>
      <c r="B15797" s="1" t="s">
        <v>4808</v>
      </c>
      <c r="C15797" s="45" t="s">
        <v>1316</v>
      </c>
      <c r="D15797" s="23" t="s">
        <v>5751</v>
      </c>
      <c r="E15797" s="23" t="s">
        <v>287</v>
      </c>
      <c r="F15797" s="40">
        <v>3</v>
      </c>
      <c r="G15797" s="25">
        <v>40601</v>
      </c>
      <c r="H15797" s="25">
        <v>121803</v>
      </c>
      <c r="I15797" s="25"/>
      <c r="J15797" s="58" t="e">
        <f>HYPERLINK("#"&amp;"Insumos"&amp;"!A"&amp;MATCH($B15797,#REF!,0),"Ins "&amp;$B15797)</f>
        <v>#REF!</v>
      </c>
      <c r="M15797" s="220"/>
    </row>
    <row r="15798" spans="1:13" ht="25.5" x14ac:dyDescent="0.2">
      <c r="A15798" s="35" t="s">
        <v>8436</v>
      </c>
      <c r="B15798" s="1" t="s">
        <v>4812</v>
      </c>
      <c r="C15798" s="45" t="s">
        <v>11926</v>
      </c>
      <c r="D15798" s="23" t="s">
        <v>5751</v>
      </c>
      <c r="E15798" s="23" t="s">
        <v>287</v>
      </c>
      <c r="F15798" s="40">
        <v>5</v>
      </c>
      <c r="G15798" s="25">
        <v>24943</v>
      </c>
      <c r="H15798" s="25">
        <v>124715</v>
      </c>
      <c r="I15798" s="25"/>
      <c r="J15798" s="58" t="e">
        <f>HYPERLINK("#"&amp;"Insumos"&amp;"!A"&amp;MATCH($B15798,#REF!,0),"Ins "&amp;$B15798)</f>
        <v>#REF!</v>
      </c>
      <c r="M15798" s="220"/>
    </row>
    <row r="15799" spans="1:13" ht="38.25" x14ac:dyDescent="0.2">
      <c r="A15799" s="36" t="s">
        <v>8579</v>
      </c>
      <c r="B15799" s="26" t="s">
        <v>6816</v>
      </c>
      <c r="C15799" s="79" t="s">
        <v>8581</v>
      </c>
      <c r="D15799" s="37" t="s">
        <v>5608</v>
      </c>
      <c r="E15799" s="37" t="s">
        <v>463</v>
      </c>
      <c r="F15799" s="41"/>
      <c r="G15799" s="27"/>
      <c r="H15799" s="27"/>
      <c r="I15799" s="27">
        <v>237706</v>
      </c>
      <c r="M15799" s="220">
        <f t="shared" si="246"/>
        <v>311300</v>
      </c>
    </row>
    <row r="15800" spans="1:13" x14ac:dyDescent="0.2">
      <c r="A15800" s="35" t="s">
        <v>8579</v>
      </c>
      <c r="B15800" s="34" t="s">
        <v>6641</v>
      </c>
      <c r="C15800" s="45" t="s">
        <v>6642</v>
      </c>
      <c r="D15800" s="23" t="s">
        <v>5734</v>
      </c>
      <c r="E15800" s="23" t="s">
        <v>4141</v>
      </c>
      <c r="F15800" s="40">
        <v>0.5</v>
      </c>
      <c r="G15800" s="25">
        <v>29124</v>
      </c>
      <c r="H15800" s="25">
        <v>14562</v>
      </c>
      <c r="I15800" s="25"/>
      <c r="J15800" s="58" t="e">
        <f>HYPERLINK("#"&amp;"Insumos"&amp;"!A"&amp;MATCH($B15800,#REF!,0),"Ins "&amp;$B15800)</f>
        <v>#REF!</v>
      </c>
      <c r="M15800" s="220"/>
    </row>
    <row r="15801" spans="1:13" x14ac:dyDescent="0.2">
      <c r="A15801" s="35" t="s">
        <v>8579</v>
      </c>
      <c r="B15801" s="1" t="s">
        <v>263</v>
      </c>
      <c r="C15801" s="45" t="s">
        <v>696</v>
      </c>
      <c r="D15801" s="23" t="s">
        <v>5534</v>
      </c>
      <c r="E15801" s="23" t="s">
        <v>4140</v>
      </c>
      <c r="F15801" s="40">
        <v>0.06</v>
      </c>
      <c r="G15801" s="25">
        <v>187426</v>
      </c>
      <c r="H15801" s="25">
        <v>11246</v>
      </c>
      <c r="I15801" s="25"/>
      <c r="J15801" s="58" t="e">
        <f>HYPERLINK("#"&amp;"Insumos"&amp;"!A"&amp;MATCH($B15801,#REF!,0),"Ins "&amp;$B15801)</f>
        <v>#REF!</v>
      </c>
      <c r="M15801" s="220"/>
    </row>
    <row r="15802" spans="1:13" x14ac:dyDescent="0.2">
      <c r="A15802" s="35" t="s">
        <v>8579</v>
      </c>
      <c r="B15802" s="1" t="s">
        <v>5533</v>
      </c>
      <c r="C15802" s="45" t="s">
        <v>5892</v>
      </c>
      <c r="D15802" s="23" t="s">
        <v>977</v>
      </c>
      <c r="E15802" s="23" t="s">
        <v>4134</v>
      </c>
      <c r="F15802" s="40">
        <v>1</v>
      </c>
      <c r="G15802" s="25">
        <v>3623</v>
      </c>
      <c r="H15802" s="25">
        <v>3623</v>
      </c>
      <c r="I15802" s="25"/>
      <c r="J15802" s="58" t="e">
        <f>HYPERLINK("#"&amp;"Insumos"&amp;"!A"&amp;MATCH($B15802,#REF!,0),"Ins "&amp;$B15802)</f>
        <v>#REF!</v>
      </c>
      <c r="M15802" s="220"/>
    </row>
    <row r="15803" spans="1:13" x14ac:dyDescent="0.2">
      <c r="A15803" s="35" t="s">
        <v>8579</v>
      </c>
      <c r="B15803" s="34" t="s">
        <v>8551</v>
      </c>
      <c r="C15803" s="45" t="s">
        <v>8549</v>
      </c>
      <c r="D15803" s="23" t="s">
        <v>5751</v>
      </c>
      <c r="E15803" s="23" t="s">
        <v>463</v>
      </c>
      <c r="F15803" s="40">
        <v>1</v>
      </c>
      <c r="G15803" s="25">
        <v>207896</v>
      </c>
      <c r="H15803" s="25">
        <v>207896</v>
      </c>
      <c r="I15803" s="25"/>
      <c r="J15803" s="58" t="e">
        <f>HYPERLINK("#"&amp;"Insumos"&amp;"!A"&amp;MATCH($B15803,#REF!,0),"Ins "&amp;$B15803)</f>
        <v>#REF!</v>
      </c>
      <c r="M15803" s="220"/>
    </row>
    <row r="15804" spans="1:13" x14ac:dyDescent="0.2">
      <c r="A15804" s="35" t="s">
        <v>8579</v>
      </c>
      <c r="B15804" s="34" t="s">
        <v>5007</v>
      </c>
      <c r="C15804" s="45" t="s">
        <v>720</v>
      </c>
      <c r="D15804" s="23" t="s">
        <v>5751</v>
      </c>
      <c r="E15804" s="23" t="s">
        <v>4134</v>
      </c>
      <c r="F15804" s="40">
        <v>0.2</v>
      </c>
      <c r="G15804" s="25">
        <v>1897</v>
      </c>
      <c r="H15804" s="25">
        <v>379</v>
      </c>
      <c r="I15804" s="25"/>
      <c r="J15804" s="58" t="e">
        <f>HYPERLINK("#"&amp;"Insumos"&amp;"!A"&amp;MATCH($B15804,#REF!,0),"Ins "&amp;$B15804)</f>
        <v>#REF!</v>
      </c>
      <c r="M15804" s="220"/>
    </row>
    <row r="15805" spans="1:13" ht="38.25" x14ac:dyDescent="0.2">
      <c r="A15805" s="36" t="s">
        <v>8580</v>
      </c>
      <c r="B15805" s="26" t="s">
        <v>6816</v>
      </c>
      <c r="C15805" s="79" t="s">
        <v>8582</v>
      </c>
      <c r="D15805" s="37" t="s">
        <v>5608</v>
      </c>
      <c r="E15805" s="37" t="s">
        <v>463</v>
      </c>
      <c r="F15805" s="41"/>
      <c r="G15805" s="27"/>
      <c r="H15805" s="27"/>
      <c r="I15805" s="27">
        <v>300587</v>
      </c>
      <c r="M15805" s="220">
        <f t="shared" si="246"/>
        <v>393649</v>
      </c>
    </row>
    <row r="15806" spans="1:13" x14ac:dyDescent="0.2">
      <c r="A15806" s="35" t="s">
        <v>8580</v>
      </c>
      <c r="B15806" s="34" t="s">
        <v>6641</v>
      </c>
      <c r="C15806" s="45" t="s">
        <v>6642</v>
      </c>
      <c r="D15806" s="23" t="s">
        <v>5734</v>
      </c>
      <c r="E15806" s="23" t="s">
        <v>4141</v>
      </c>
      <c r="F15806" s="40">
        <v>0.5</v>
      </c>
      <c r="G15806" s="25">
        <v>29124</v>
      </c>
      <c r="H15806" s="25">
        <v>14562</v>
      </c>
      <c r="I15806" s="25"/>
      <c r="J15806" s="58" t="e">
        <f>HYPERLINK("#"&amp;"Insumos"&amp;"!A"&amp;MATCH($B15806,#REF!,0),"Ins "&amp;$B15806)</f>
        <v>#REF!</v>
      </c>
      <c r="M15806" s="220"/>
    </row>
    <row r="15807" spans="1:13" x14ac:dyDescent="0.2">
      <c r="A15807" s="35" t="s">
        <v>8580</v>
      </c>
      <c r="B15807" s="1" t="s">
        <v>263</v>
      </c>
      <c r="C15807" s="45" t="s">
        <v>696</v>
      </c>
      <c r="D15807" s="23" t="s">
        <v>5534</v>
      </c>
      <c r="E15807" s="23" t="s">
        <v>4140</v>
      </c>
      <c r="F15807" s="40">
        <v>0.06</v>
      </c>
      <c r="G15807" s="25">
        <v>187426</v>
      </c>
      <c r="H15807" s="25">
        <v>11246</v>
      </c>
      <c r="I15807" s="25"/>
      <c r="J15807" s="58" t="e">
        <f>HYPERLINK("#"&amp;"Insumos"&amp;"!A"&amp;MATCH($B15807,#REF!,0),"Ins "&amp;$B15807)</f>
        <v>#REF!</v>
      </c>
      <c r="M15807" s="220"/>
    </row>
    <row r="15808" spans="1:13" x14ac:dyDescent="0.2">
      <c r="A15808" s="35" t="s">
        <v>8580</v>
      </c>
      <c r="B15808" s="1" t="s">
        <v>5533</v>
      </c>
      <c r="C15808" s="45" t="s">
        <v>5892</v>
      </c>
      <c r="D15808" s="23" t="s">
        <v>977</v>
      </c>
      <c r="E15808" s="23" t="s">
        <v>4134</v>
      </c>
      <c r="F15808" s="40">
        <v>1</v>
      </c>
      <c r="G15808" s="25">
        <v>3623</v>
      </c>
      <c r="H15808" s="25">
        <v>3623</v>
      </c>
      <c r="I15808" s="25"/>
      <c r="J15808" s="58" t="e">
        <f>HYPERLINK("#"&amp;"Insumos"&amp;"!A"&amp;MATCH($B15808,#REF!,0),"Ins "&amp;$B15808)</f>
        <v>#REF!</v>
      </c>
      <c r="M15808" s="220"/>
    </row>
    <row r="15809" spans="1:13" x14ac:dyDescent="0.2">
      <c r="A15809" s="35" t="s">
        <v>8580</v>
      </c>
      <c r="B15809" s="34" t="s">
        <v>8552</v>
      </c>
      <c r="C15809" s="45" t="s">
        <v>8550</v>
      </c>
      <c r="D15809" s="23" t="s">
        <v>5751</v>
      </c>
      <c r="E15809" s="23" t="s">
        <v>463</v>
      </c>
      <c r="F15809" s="40">
        <v>1</v>
      </c>
      <c r="G15809" s="25">
        <v>228696</v>
      </c>
      <c r="H15809" s="25">
        <v>228696</v>
      </c>
      <c r="I15809" s="25"/>
      <c r="J15809" s="58" t="e">
        <f>HYPERLINK("#"&amp;"Insumos"&amp;"!A"&amp;MATCH($B15809,#REF!,0),"Ins "&amp;$B15809)</f>
        <v>#REF!</v>
      </c>
      <c r="M15809" s="220"/>
    </row>
    <row r="15810" spans="1:13" x14ac:dyDescent="0.2">
      <c r="A15810" s="35" t="s">
        <v>8580</v>
      </c>
      <c r="B15810" s="34" t="s">
        <v>5456</v>
      </c>
      <c r="C15810" s="45" t="s">
        <v>159</v>
      </c>
      <c r="D15810" s="23" t="s">
        <v>5751</v>
      </c>
      <c r="E15810" s="23" t="s">
        <v>466</v>
      </c>
      <c r="F15810" s="40">
        <v>0.2</v>
      </c>
      <c r="G15810" s="25">
        <v>126506</v>
      </c>
      <c r="H15810" s="25">
        <v>25301</v>
      </c>
      <c r="I15810" s="25"/>
      <c r="J15810" s="58" t="e">
        <f>HYPERLINK("#"&amp;"Insumos"&amp;"!A"&amp;MATCH($B15810,#REF!,0),"Ins "&amp;$B15810)</f>
        <v>#REF!</v>
      </c>
      <c r="M15810" s="220"/>
    </row>
    <row r="15811" spans="1:13" x14ac:dyDescent="0.2">
      <c r="A15811" s="35" t="s">
        <v>8580</v>
      </c>
      <c r="B15811" s="34" t="s">
        <v>5455</v>
      </c>
      <c r="C15811" s="45" t="s">
        <v>158</v>
      </c>
      <c r="D15811" s="23" t="s">
        <v>5751</v>
      </c>
      <c r="E15811" s="23" t="s">
        <v>4134</v>
      </c>
      <c r="F15811" s="40">
        <v>4</v>
      </c>
      <c r="G15811" s="25">
        <v>4195</v>
      </c>
      <c r="H15811" s="25">
        <v>16780</v>
      </c>
      <c r="I15811" s="25"/>
      <c r="J15811" s="58" t="e">
        <f>HYPERLINK("#"&amp;"Insumos"&amp;"!A"&amp;MATCH($B15811,#REF!,0),"Ins "&amp;$B15811)</f>
        <v>#REF!</v>
      </c>
      <c r="M15811" s="220"/>
    </row>
    <row r="15812" spans="1:13" x14ac:dyDescent="0.2">
      <c r="A15812" s="35" t="s">
        <v>8580</v>
      </c>
      <c r="B15812" s="34" t="s">
        <v>5007</v>
      </c>
      <c r="C15812" s="45" t="s">
        <v>720</v>
      </c>
      <c r="D15812" s="23" t="s">
        <v>5751</v>
      </c>
      <c r="E15812" s="23" t="s">
        <v>4134</v>
      </c>
      <c r="F15812" s="40">
        <v>0.2</v>
      </c>
      <c r="G15812" s="25">
        <v>1897</v>
      </c>
      <c r="H15812" s="25">
        <v>379</v>
      </c>
      <c r="I15812" s="25"/>
      <c r="J15812" s="58" t="e">
        <f>HYPERLINK("#"&amp;"Insumos"&amp;"!A"&amp;MATCH($B15812,#REF!,0),"Ins "&amp;$B15812)</f>
        <v>#REF!</v>
      </c>
      <c r="M15812" s="220"/>
    </row>
    <row r="15813" spans="1:13" ht="76.5" x14ac:dyDescent="0.2">
      <c r="A15813" s="36" t="s">
        <v>8736</v>
      </c>
      <c r="B15813" s="26" t="s">
        <v>6816</v>
      </c>
      <c r="C15813" s="79" t="s">
        <v>10873</v>
      </c>
      <c r="D15813" s="37" t="s">
        <v>5608</v>
      </c>
      <c r="E15813" s="37" t="s">
        <v>463</v>
      </c>
      <c r="F15813" s="41"/>
      <c r="G15813" s="27"/>
      <c r="H15813" s="27"/>
      <c r="I15813" s="27">
        <v>3206403</v>
      </c>
      <c r="M15813" s="220">
        <f t="shared" ref="M15813:M15863" si="247">ROUND(I15813*(1+$L$2),0)</f>
        <v>4199105</v>
      </c>
    </row>
    <row r="15814" spans="1:13" x14ac:dyDescent="0.2">
      <c r="A15814" s="35" t="s">
        <v>8736</v>
      </c>
      <c r="B15814" s="34" t="s">
        <v>214</v>
      </c>
      <c r="C15814" s="45" t="s">
        <v>1030</v>
      </c>
      <c r="D15814" s="23" t="s">
        <v>5734</v>
      </c>
      <c r="E15814" s="23" t="s">
        <v>4141</v>
      </c>
      <c r="F15814" s="40">
        <v>5</v>
      </c>
      <c r="G15814" s="25">
        <v>91248</v>
      </c>
      <c r="H15814" s="25">
        <v>456240</v>
      </c>
      <c r="I15814" s="25"/>
      <c r="J15814" s="58" t="e">
        <f>HYPERLINK("#"&amp;"Insumos"&amp;"!A"&amp;MATCH($B15814,#REF!,0),"Ins "&amp;$B15814)</f>
        <v>#REF!</v>
      </c>
      <c r="M15814" s="220"/>
    </row>
    <row r="15815" spans="1:13" x14ac:dyDescent="0.2">
      <c r="A15815" s="35" t="s">
        <v>8736</v>
      </c>
      <c r="B15815" s="1" t="s">
        <v>263</v>
      </c>
      <c r="C15815" s="45" t="s">
        <v>696</v>
      </c>
      <c r="D15815" s="23" t="s">
        <v>5534</v>
      </c>
      <c r="E15815" s="23" t="s">
        <v>4140</v>
      </c>
      <c r="F15815" s="40">
        <v>0.06</v>
      </c>
      <c r="G15815" s="25">
        <v>187426</v>
      </c>
      <c r="H15815" s="25">
        <v>11246</v>
      </c>
      <c r="I15815" s="25"/>
      <c r="J15815" s="58" t="e">
        <f>HYPERLINK("#"&amp;"Insumos"&amp;"!A"&amp;MATCH($B15815,#REF!,0),"Ins "&amp;$B15815)</f>
        <v>#REF!</v>
      </c>
      <c r="M15815" s="220"/>
    </row>
    <row r="15816" spans="1:13" ht="25.5" x14ac:dyDescent="0.2">
      <c r="A15816" s="35" t="s">
        <v>8736</v>
      </c>
      <c r="B15816" s="34" t="s">
        <v>597</v>
      </c>
      <c r="C15816" s="45" t="s">
        <v>8738</v>
      </c>
      <c r="D15816" s="23" t="s">
        <v>5534</v>
      </c>
      <c r="E15816" s="23" t="s">
        <v>8737</v>
      </c>
      <c r="F15816" s="40">
        <v>12</v>
      </c>
      <c r="G15816" s="25">
        <v>17302</v>
      </c>
      <c r="H15816" s="25">
        <v>207624</v>
      </c>
      <c r="I15816" s="25"/>
      <c r="J15816" s="58" t="e">
        <f>HYPERLINK("#"&amp;"Insumos"&amp;"!A"&amp;MATCH($B15816,#REF!,0),"Ins "&amp;$B15816)</f>
        <v>#REF!</v>
      </c>
      <c r="M15816" s="220"/>
    </row>
    <row r="15817" spans="1:13" x14ac:dyDescent="0.2">
      <c r="A15817" s="35" t="s">
        <v>8736</v>
      </c>
      <c r="B15817" s="1" t="s">
        <v>5533</v>
      </c>
      <c r="C15817" s="45" t="s">
        <v>5892</v>
      </c>
      <c r="D15817" s="23" t="s">
        <v>977</v>
      </c>
      <c r="E15817" s="23" t="s">
        <v>4134</v>
      </c>
      <c r="F15817" s="40">
        <v>1</v>
      </c>
      <c r="G15817" s="25">
        <v>3623</v>
      </c>
      <c r="H15817" s="25">
        <v>3623</v>
      </c>
      <c r="I15817" s="25"/>
      <c r="J15817" s="58" t="e">
        <f>HYPERLINK("#"&amp;"Insumos"&amp;"!A"&amp;MATCH($B15817,#REF!,0),"Ins "&amp;$B15817)</f>
        <v>#REF!</v>
      </c>
      <c r="M15817" s="220"/>
    </row>
    <row r="15818" spans="1:13" x14ac:dyDescent="0.2">
      <c r="A15818" s="35" t="s">
        <v>8736</v>
      </c>
      <c r="B15818" s="34" t="s">
        <v>5007</v>
      </c>
      <c r="C15818" s="45" t="s">
        <v>720</v>
      </c>
      <c r="D15818" s="23" t="s">
        <v>5751</v>
      </c>
      <c r="E15818" s="23" t="s">
        <v>4134</v>
      </c>
      <c r="F15818" s="40">
        <v>3</v>
      </c>
      <c r="G15818" s="25">
        <v>1897</v>
      </c>
      <c r="H15818" s="25">
        <v>5691</v>
      </c>
      <c r="I15818" s="25"/>
      <c r="J15818" s="58" t="e">
        <f>HYPERLINK("#"&amp;"Insumos"&amp;"!A"&amp;MATCH($B15818,#REF!,0),"Ins "&amp;$B15818)</f>
        <v>#REF!</v>
      </c>
      <c r="M15818" s="220"/>
    </row>
    <row r="15819" spans="1:13" ht="25.5" x14ac:dyDescent="0.2">
      <c r="A15819" s="35" t="s">
        <v>8736</v>
      </c>
      <c r="B15819" s="34" t="s">
        <v>9782</v>
      </c>
      <c r="C15819" s="45" t="s">
        <v>9916</v>
      </c>
      <c r="D15819" s="23" t="s">
        <v>5751</v>
      </c>
      <c r="E15819" s="23" t="s">
        <v>463</v>
      </c>
      <c r="F15819" s="40">
        <v>1.34</v>
      </c>
      <c r="G15819" s="25">
        <v>624000</v>
      </c>
      <c r="H15819" s="25">
        <v>836160</v>
      </c>
      <c r="I15819" s="25"/>
      <c r="J15819" s="58" t="e">
        <f>HYPERLINK("#"&amp;"Insumos"&amp;"!A"&amp;MATCH($B15819,#REF!,0),"Ins "&amp;$B15819)</f>
        <v>#REF!</v>
      </c>
      <c r="M15819" s="220"/>
    </row>
    <row r="15820" spans="1:13" x14ac:dyDescent="0.2">
      <c r="A15820" s="35" t="s">
        <v>8736</v>
      </c>
      <c r="B15820" s="34" t="s">
        <v>8698</v>
      </c>
      <c r="C15820" s="45" t="s">
        <v>8732</v>
      </c>
      <c r="D15820" s="23" t="s">
        <v>5751</v>
      </c>
      <c r="E15820" s="23" t="s">
        <v>72</v>
      </c>
      <c r="F15820" s="40">
        <v>8</v>
      </c>
      <c r="G15820" s="25">
        <v>107184</v>
      </c>
      <c r="H15820" s="25">
        <v>857472</v>
      </c>
      <c r="I15820" s="25"/>
      <c r="J15820" s="58" t="e">
        <f>HYPERLINK("#"&amp;"Insumos"&amp;"!A"&amp;MATCH($B15820,#REF!,0),"Ins "&amp;$B15820)</f>
        <v>#REF!</v>
      </c>
      <c r="M15820" s="220"/>
    </row>
    <row r="15821" spans="1:13" ht="25.5" x14ac:dyDescent="0.2">
      <c r="A15821" s="35" t="s">
        <v>8736</v>
      </c>
      <c r="B15821" s="34" t="s">
        <v>8720</v>
      </c>
      <c r="C15821" s="45" t="s">
        <v>8733</v>
      </c>
      <c r="D15821" s="23" t="s">
        <v>5751</v>
      </c>
      <c r="E15821" s="23" t="s">
        <v>72</v>
      </c>
      <c r="F15821" s="40">
        <v>8</v>
      </c>
      <c r="G15821" s="25">
        <v>4368</v>
      </c>
      <c r="H15821" s="25">
        <v>34944</v>
      </c>
      <c r="I15821" s="25"/>
      <c r="J15821" s="58" t="e">
        <f>HYPERLINK("#"&amp;"Insumos"&amp;"!A"&amp;MATCH($B15821,#REF!,0),"Ins "&amp;$B15821)</f>
        <v>#REF!</v>
      </c>
      <c r="M15821" s="220"/>
    </row>
    <row r="15822" spans="1:13" x14ac:dyDescent="0.2">
      <c r="A15822" s="35" t="s">
        <v>8736</v>
      </c>
      <c r="B15822" s="34" t="s">
        <v>8721</v>
      </c>
      <c r="C15822" s="45" t="s">
        <v>8734</v>
      </c>
      <c r="D15822" s="23" t="s">
        <v>5751</v>
      </c>
      <c r="E15822" s="23" t="s">
        <v>72</v>
      </c>
      <c r="F15822" s="40">
        <v>0.125</v>
      </c>
      <c r="G15822" s="25">
        <v>2604592</v>
      </c>
      <c r="H15822" s="25">
        <v>325574</v>
      </c>
      <c r="I15822" s="25"/>
      <c r="J15822" s="58" t="e">
        <f>HYPERLINK("#"&amp;"Insumos"&amp;"!A"&amp;MATCH($B15822,#REF!,0),"Ins "&amp;$B15822)</f>
        <v>#REF!</v>
      </c>
      <c r="M15822" s="220"/>
    </row>
    <row r="15823" spans="1:13" x14ac:dyDescent="0.2">
      <c r="A15823" s="35" t="s">
        <v>8736</v>
      </c>
      <c r="B15823" s="34" t="s">
        <v>8722</v>
      </c>
      <c r="C15823" s="45" t="s">
        <v>8735</v>
      </c>
      <c r="D15823" s="23" t="s">
        <v>5751</v>
      </c>
      <c r="E15823" s="23" t="s">
        <v>72</v>
      </c>
      <c r="F15823" s="40">
        <v>0.05</v>
      </c>
      <c r="G15823" s="25">
        <v>1370518</v>
      </c>
      <c r="H15823" s="25">
        <v>68526</v>
      </c>
      <c r="I15823" s="25"/>
      <c r="J15823" s="58" t="e">
        <f>HYPERLINK("#"&amp;"Insumos"&amp;"!A"&amp;MATCH($B15823,#REF!,0),"Ins "&amp;$B15823)</f>
        <v>#REF!</v>
      </c>
      <c r="M15823" s="220"/>
    </row>
    <row r="15824" spans="1:13" x14ac:dyDescent="0.2">
      <c r="A15824" s="35" t="s">
        <v>8736</v>
      </c>
      <c r="B15824" s="34" t="s">
        <v>254</v>
      </c>
      <c r="C15824" s="45" t="s">
        <v>751</v>
      </c>
      <c r="D15824" s="23" t="s">
        <v>5534</v>
      </c>
      <c r="E15824" s="23" t="s">
        <v>4141</v>
      </c>
      <c r="F15824" s="40">
        <v>3</v>
      </c>
      <c r="G15824" s="25">
        <v>46854</v>
      </c>
      <c r="H15824" s="25">
        <v>140562</v>
      </c>
      <c r="I15824" s="25"/>
      <c r="J15824" s="58" t="e">
        <f>HYPERLINK("#"&amp;"Insumos"&amp;"!A"&amp;MATCH($B15824,#REF!,0),"Ins "&amp;$B15824)</f>
        <v>#REF!</v>
      </c>
      <c r="M15824" s="220"/>
    </row>
    <row r="15825" spans="1:13" ht="25.5" x14ac:dyDescent="0.2">
      <c r="A15825" s="35" t="s">
        <v>8736</v>
      </c>
      <c r="B15825" s="34" t="s">
        <v>5194</v>
      </c>
      <c r="C15825" s="45" t="s">
        <v>1219</v>
      </c>
      <c r="D15825" s="23" t="s">
        <v>5751</v>
      </c>
      <c r="E15825" s="23" t="s">
        <v>467</v>
      </c>
      <c r="F15825" s="40">
        <v>2</v>
      </c>
      <c r="G15825" s="25">
        <v>22500</v>
      </c>
      <c r="H15825" s="25">
        <v>45000</v>
      </c>
      <c r="I15825" s="25"/>
      <c r="J15825" s="58" t="e">
        <f>HYPERLINK("#"&amp;"Insumos"&amp;"!A"&amp;MATCH($B15825,#REF!,0),"Ins "&amp;$B15825)</f>
        <v>#REF!</v>
      </c>
      <c r="M15825" s="220"/>
    </row>
    <row r="15826" spans="1:13" ht="25.5" x14ac:dyDescent="0.2">
      <c r="A15826" s="35" t="s">
        <v>8736</v>
      </c>
      <c r="B15826" s="34" t="s">
        <v>4559</v>
      </c>
      <c r="C15826" s="45" t="s">
        <v>9471</v>
      </c>
      <c r="D15826" s="23" t="s">
        <v>5751</v>
      </c>
      <c r="E15826" s="23" t="s">
        <v>4138</v>
      </c>
      <c r="F15826" s="40">
        <v>0.8</v>
      </c>
      <c r="G15826" s="25">
        <v>140296</v>
      </c>
      <c r="H15826" s="25">
        <v>112237</v>
      </c>
      <c r="I15826" s="25"/>
      <c r="J15826" s="58" t="e">
        <f>HYPERLINK("#"&amp;"Insumos"&amp;"!A"&amp;MATCH($B15826,#REF!,0),"Ins "&amp;$B15826)</f>
        <v>#REF!</v>
      </c>
      <c r="M15826" s="220"/>
    </row>
    <row r="15827" spans="1:13" x14ac:dyDescent="0.2">
      <c r="A15827" s="35" t="s">
        <v>8736</v>
      </c>
      <c r="B15827" s="34" t="s">
        <v>4560</v>
      </c>
      <c r="C15827" s="45" t="s">
        <v>8792</v>
      </c>
      <c r="D15827" s="23" t="s">
        <v>5751</v>
      </c>
      <c r="E15827" s="23" t="s">
        <v>4138</v>
      </c>
      <c r="F15827" s="40">
        <v>0.8</v>
      </c>
      <c r="G15827" s="25">
        <v>126880</v>
      </c>
      <c r="H15827" s="25">
        <v>101504</v>
      </c>
      <c r="I15827" s="25"/>
      <c r="J15827" s="58" t="e">
        <f>HYPERLINK("#"&amp;"Insumos"&amp;"!A"&amp;MATCH($B15827,#REF!,0),"Ins "&amp;$B15827)</f>
        <v>#REF!</v>
      </c>
      <c r="M15827" s="220"/>
    </row>
    <row r="15828" spans="1:13" ht="51" x14ac:dyDescent="0.2">
      <c r="A15828" s="36" t="s">
        <v>8770</v>
      </c>
      <c r="B15828" s="26" t="s">
        <v>6816</v>
      </c>
      <c r="C15828" s="79" t="s">
        <v>10874</v>
      </c>
      <c r="D15828" s="37" t="s">
        <v>5608</v>
      </c>
      <c r="E15828" s="37" t="s">
        <v>465</v>
      </c>
      <c r="F15828" s="41"/>
      <c r="G15828" s="27"/>
      <c r="H15828" s="27"/>
      <c r="I15828" s="27">
        <v>10444</v>
      </c>
      <c r="M15828" s="220">
        <f t="shared" si="247"/>
        <v>13677</v>
      </c>
    </row>
    <row r="15829" spans="1:13" x14ac:dyDescent="0.2">
      <c r="A15829" s="35" t="s">
        <v>8770</v>
      </c>
      <c r="B15829" s="34" t="s">
        <v>5572</v>
      </c>
      <c r="C15829" s="45" t="s">
        <v>971</v>
      </c>
      <c r="D15829" s="23" t="s">
        <v>5734</v>
      </c>
      <c r="E15829" s="23" t="s">
        <v>4141</v>
      </c>
      <c r="F15829" s="40">
        <v>0.16666666666666666</v>
      </c>
      <c r="G15829" s="25">
        <v>37863</v>
      </c>
      <c r="H15829" s="25">
        <v>6311</v>
      </c>
      <c r="I15829" s="25"/>
      <c r="J15829" s="58" t="e">
        <f>HYPERLINK("#"&amp;"Insumos"&amp;"!A"&amp;MATCH($B15829,#REF!,0),"Ins "&amp;$B15829)</f>
        <v>#REF!</v>
      </c>
      <c r="M15829" s="220"/>
    </row>
    <row r="15830" spans="1:13" x14ac:dyDescent="0.2">
      <c r="A15830" s="35" t="s">
        <v>8770</v>
      </c>
      <c r="B15830" s="34" t="s">
        <v>1040</v>
      </c>
      <c r="C15830" s="45" t="s">
        <v>8773</v>
      </c>
      <c r="D15830" s="23" t="s">
        <v>5751</v>
      </c>
      <c r="E15830" s="23" t="s">
        <v>466</v>
      </c>
      <c r="F15830" s="40">
        <v>0.03</v>
      </c>
      <c r="G15830" s="25">
        <v>110940</v>
      </c>
      <c r="H15830" s="25">
        <v>3328</v>
      </c>
      <c r="I15830" s="25"/>
      <c r="J15830" s="58" t="e">
        <f>HYPERLINK("#"&amp;"Insumos"&amp;"!A"&amp;MATCH($B15830,#REF!,0),"Ins "&amp;$B15830)</f>
        <v>#REF!</v>
      </c>
      <c r="M15830" s="220"/>
    </row>
    <row r="15831" spans="1:13" x14ac:dyDescent="0.2">
      <c r="A15831" s="35" t="s">
        <v>8770</v>
      </c>
      <c r="B15831" s="34" t="s">
        <v>90</v>
      </c>
      <c r="C15831" s="45" t="s">
        <v>723</v>
      </c>
      <c r="D15831" s="23" t="s">
        <v>5534</v>
      </c>
      <c r="E15831" s="23" t="s">
        <v>4140</v>
      </c>
      <c r="F15831" s="40">
        <v>1.1368804001819008E-2</v>
      </c>
      <c r="G15831" s="25">
        <v>47771</v>
      </c>
      <c r="H15831" s="25">
        <v>543</v>
      </c>
      <c r="I15831" s="25"/>
      <c r="J15831" s="58" t="e">
        <f>HYPERLINK("#"&amp;"Insumos"&amp;"!A"&amp;MATCH($B15831,#REF!,0),"Ins "&amp;$B15831)</f>
        <v>#REF!</v>
      </c>
      <c r="M15831" s="220"/>
    </row>
    <row r="15832" spans="1:13" x14ac:dyDescent="0.2">
      <c r="A15832" s="35" t="s">
        <v>8770</v>
      </c>
      <c r="B15832" s="1" t="s">
        <v>5533</v>
      </c>
      <c r="C15832" s="45" t="s">
        <v>5892</v>
      </c>
      <c r="D15832" s="23" t="s">
        <v>977</v>
      </c>
      <c r="E15832" s="23" t="s">
        <v>4134</v>
      </c>
      <c r="F15832" s="40">
        <v>0.02</v>
      </c>
      <c r="G15832" s="25">
        <v>3623</v>
      </c>
      <c r="H15832" s="25">
        <v>72</v>
      </c>
      <c r="I15832" s="25"/>
      <c r="J15832" s="58" t="e">
        <f>HYPERLINK("#"&amp;"Insumos"&amp;"!A"&amp;MATCH($B15832,#REF!,0),"Ins "&amp;$B15832)</f>
        <v>#REF!</v>
      </c>
      <c r="M15832" s="220"/>
    </row>
    <row r="15833" spans="1:13" x14ac:dyDescent="0.2">
      <c r="A15833" s="35" t="s">
        <v>8770</v>
      </c>
      <c r="B15833" s="34" t="s">
        <v>5007</v>
      </c>
      <c r="C15833" s="45" t="s">
        <v>720</v>
      </c>
      <c r="D15833" s="23" t="s">
        <v>5751</v>
      </c>
      <c r="E15833" s="23" t="s">
        <v>4134</v>
      </c>
      <c r="F15833" s="40">
        <v>0.1</v>
      </c>
      <c r="G15833" s="25">
        <v>1897</v>
      </c>
      <c r="H15833" s="25">
        <v>190</v>
      </c>
      <c r="I15833" s="25"/>
      <c r="J15833" s="58" t="e">
        <f>HYPERLINK("#"&amp;"Insumos"&amp;"!A"&amp;MATCH($B15833,#REF!,0),"Ins "&amp;$B15833)</f>
        <v>#REF!</v>
      </c>
      <c r="M15833" s="220"/>
    </row>
    <row r="15834" spans="1:13" ht="38.25" x14ac:dyDescent="0.2">
      <c r="A15834" s="36" t="s">
        <v>8802</v>
      </c>
      <c r="B15834" s="26" t="s">
        <v>6816</v>
      </c>
      <c r="C15834" s="79" t="s">
        <v>10875</v>
      </c>
      <c r="D15834" s="37" t="s">
        <v>5608</v>
      </c>
      <c r="E15834" s="37" t="s">
        <v>465</v>
      </c>
      <c r="F15834" s="41"/>
      <c r="G15834" s="27"/>
      <c r="H15834" s="27"/>
      <c r="I15834" s="27">
        <v>22908</v>
      </c>
      <c r="M15834" s="220">
        <f t="shared" si="247"/>
        <v>30000</v>
      </c>
    </row>
    <row r="15835" spans="1:13" x14ac:dyDescent="0.2">
      <c r="A15835" s="35" t="s">
        <v>8802</v>
      </c>
      <c r="B15835" s="34" t="s">
        <v>5572</v>
      </c>
      <c r="C15835" s="45" t="s">
        <v>971</v>
      </c>
      <c r="D15835" s="23" t="s">
        <v>5734</v>
      </c>
      <c r="E15835" s="23" t="s">
        <v>4141</v>
      </c>
      <c r="F15835" s="40">
        <v>0.35</v>
      </c>
      <c r="G15835" s="25">
        <v>37863</v>
      </c>
      <c r="H15835" s="25">
        <v>13252</v>
      </c>
      <c r="I15835" s="25"/>
      <c r="J15835" s="58" t="e">
        <f>HYPERLINK("#"&amp;"Insumos"&amp;"!A"&amp;MATCH($B15835,#REF!,0),"Ins "&amp;$B15835)</f>
        <v>#REF!</v>
      </c>
      <c r="M15835" s="220"/>
    </row>
    <row r="15836" spans="1:13" x14ac:dyDescent="0.2">
      <c r="A15836" s="35" t="s">
        <v>8802</v>
      </c>
      <c r="B15836" s="34" t="s">
        <v>1040</v>
      </c>
      <c r="C15836" s="45" t="s">
        <v>8773</v>
      </c>
      <c r="D15836" s="23" t="s">
        <v>5751</v>
      </c>
      <c r="E15836" s="23" t="s">
        <v>466</v>
      </c>
      <c r="F15836" s="40">
        <v>7.0000000000000007E-2</v>
      </c>
      <c r="G15836" s="25">
        <v>110940</v>
      </c>
      <c r="H15836" s="25">
        <v>7766</v>
      </c>
      <c r="I15836" s="25"/>
      <c r="J15836" s="58" t="e">
        <f>HYPERLINK("#"&amp;"Insumos"&amp;"!A"&amp;MATCH($B15836,#REF!,0),"Ins "&amp;$B15836)</f>
        <v>#REF!</v>
      </c>
      <c r="M15836" s="220"/>
    </row>
    <row r="15837" spans="1:13" x14ac:dyDescent="0.2">
      <c r="A15837" s="35" t="s">
        <v>8802</v>
      </c>
      <c r="B15837" s="34" t="s">
        <v>90</v>
      </c>
      <c r="C15837" s="45" t="s">
        <v>723</v>
      </c>
      <c r="D15837" s="23" t="s">
        <v>5534</v>
      </c>
      <c r="E15837" s="23" t="s">
        <v>4140</v>
      </c>
      <c r="F15837" s="40">
        <v>0.03</v>
      </c>
      <c r="G15837" s="25">
        <v>47771</v>
      </c>
      <c r="H15837" s="25">
        <v>1433</v>
      </c>
      <c r="I15837" s="25"/>
      <c r="J15837" s="58" t="e">
        <f>HYPERLINK("#"&amp;"Insumos"&amp;"!A"&amp;MATCH($B15837,#REF!,0),"Ins "&amp;$B15837)</f>
        <v>#REF!</v>
      </c>
      <c r="M15837" s="220"/>
    </row>
    <row r="15838" spans="1:13" x14ac:dyDescent="0.2">
      <c r="A15838" s="35" t="s">
        <v>8802</v>
      </c>
      <c r="B15838" s="1" t="s">
        <v>5533</v>
      </c>
      <c r="C15838" s="45" t="s">
        <v>5892</v>
      </c>
      <c r="D15838" s="23" t="s">
        <v>977</v>
      </c>
      <c r="E15838" s="23" t="s">
        <v>4134</v>
      </c>
      <c r="F15838" s="40">
        <v>0.1</v>
      </c>
      <c r="G15838" s="25">
        <v>3623</v>
      </c>
      <c r="H15838" s="25">
        <v>362</v>
      </c>
      <c r="I15838" s="25"/>
      <c r="J15838" s="58" t="e">
        <f>HYPERLINK("#"&amp;"Insumos"&amp;"!A"&amp;MATCH($B15838,#REF!,0),"Ins "&amp;$B15838)</f>
        <v>#REF!</v>
      </c>
      <c r="M15838" s="220"/>
    </row>
    <row r="15839" spans="1:13" x14ac:dyDescent="0.2">
      <c r="A15839" s="35" t="s">
        <v>8802</v>
      </c>
      <c r="B15839" s="34" t="s">
        <v>5007</v>
      </c>
      <c r="C15839" s="45" t="s">
        <v>720</v>
      </c>
      <c r="D15839" s="23" t="s">
        <v>5751</v>
      </c>
      <c r="E15839" s="23" t="s">
        <v>4134</v>
      </c>
      <c r="F15839" s="40">
        <v>0.05</v>
      </c>
      <c r="G15839" s="25">
        <v>1897</v>
      </c>
      <c r="H15839" s="25">
        <v>95</v>
      </c>
      <c r="I15839" s="25"/>
      <c r="J15839" s="58" t="e">
        <f>HYPERLINK("#"&amp;"Insumos"&amp;"!A"&amp;MATCH($B15839,#REF!,0),"Ins "&amp;$B15839)</f>
        <v>#REF!</v>
      </c>
      <c r="M15839" s="220"/>
    </row>
    <row r="15840" spans="1:13" ht="51" x14ac:dyDescent="0.2">
      <c r="A15840" s="36" t="s">
        <v>8826</v>
      </c>
      <c r="B15840" s="26" t="s">
        <v>6816</v>
      </c>
      <c r="C15840" s="79" t="s">
        <v>10876</v>
      </c>
      <c r="D15840" s="37" t="s">
        <v>5608</v>
      </c>
      <c r="E15840" s="37" t="s">
        <v>465</v>
      </c>
      <c r="F15840" s="41"/>
      <c r="G15840" s="27"/>
      <c r="H15840" s="27"/>
      <c r="I15840" s="27">
        <v>240206</v>
      </c>
      <c r="M15840" s="220">
        <f t="shared" si="247"/>
        <v>314574</v>
      </c>
    </row>
    <row r="15841" spans="1:13" x14ac:dyDescent="0.2">
      <c r="A15841" s="35" t="s">
        <v>8826</v>
      </c>
      <c r="B15841" s="34" t="s">
        <v>80</v>
      </c>
      <c r="C15841" s="45" t="s">
        <v>1035</v>
      </c>
      <c r="D15841" s="23" t="s">
        <v>5734</v>
      </c>
      <c r="E15841" s="23" t="s">
        <v>4141</v>
      </c>
      <c r="F15841" s="40">
        <v>0.6</v>
      </c>
      <c r="G15841" s="25">
        <v>110673</v>
      </c>
      <c r="H15841" s="25">
        <v>66404</v>
      </c>
      <c r="I15841" s="25"/>
      <c r="J15841" s="58" t="e">
        <f>HYPERLINK("#"&amp;"Insumos"&amp;"!A"&amp;MATCH($B15841,#REF!,0),"Ins "&amp;$B15841)</f>
        <v>#REF!</v>
      </c>
      <c r="M15841" s="220"/>
    </row>
    <row r="15842" spans="1:13" x14ac:dyDescent="0.2">
      <c r="A15842" s="35" t="s">
        <v>8826</v>
      </c>
      <c r="B15842" s="34" t="s">
        <v>5533</v>
      </c>
      <c r="C15842" s="45" t="s">
        <v>5892</v>
      </c>
      <c r="D15842" s="23" t="s">
        <v>977</v>
      </c>
      <c r="E15842" s="23" t="s">
        <v>4134</v>
      </c>
      <c r="F15842" s="40">
        <v>0.7</v>
      </c>
      <c r="G15842" s="25">
        <v>3623</v>
      </c>
      <c r="H15842" s="25">
        <v>2536</v>
      </c>
      <c r="I15842" s="25"/>
      <c r="J15842" s="58" t="e">
        <f>HYPERLINK("#"&amp;"Insumos"&amp;"!A"&amp;MATCH($B15842,#REF!,0),"Ins "&amp;$B15842)</f>
        <v>#REF!</v>
      </c>
      <c r="M15842" s="220"/>
    </row>
    <row r="15843" spans="1:13" x14ac:dyDescent="0.2">
      <c r="A15843" s="35" t="s">
        <v>8826</v>
      </c>
      <c r="B15843" s="34" t="s">
        <v>5184</v>
      </c>
      <c r="C15843" s="45" t="s">
        <v>294</v>
      </c>
      <c r="D15843" s="23" t="s">
        <v>5751</v>
      </c>
      <c r="E15843" s="23" t="s">
        <v>4147</v>
      </c>
      <c r="F15843" s="40">
        <v>0.2</v>
      </c>
      <c r="G15843" s="25">
        <v>5304</v>
      </c>
      <c r="H15843" s="25">
        <v>1061</v>
      </c>
      <c r="I15843" s="25"/>
      <c r="J15843" s="58" t="e">
        <f>HYPERLINK("#"&amp;"Insumos"&amp;"!A"&amp;MATCH($B15843,#REF!,0),"Ins "&amp;$B15843)</f>
        <v>#REF!</v>
      </c>
      <c r="M15843" s="220"/>
    </row>
    <row r="15844" spans="1:13" x14ac:dyDescent="0.2">
      <c r="A15844" s="35" t="s">
        <v>8826</v>
      </c>
      <c r="B15844" s="34" t="s">
        <v>5483</v>
      </c>
      <c r="C15844" s="45" t="s">
        <v>1064</v>
      </c>
      <c r="D15844" s="23" t="s">
        <v>5751</v>
      </c>
      <c r="E15844" s="23" t="s">
        <v>467</v>
      </c>
      <c r="F15844" s="40">
        <v>0.3</v>
      </c>
      <c r="G15844" s="25">
        <v>6176</v>
      </c>
      <c r="H15844" s="25">
        <v>1853</v>
      </c>
      <c r="I15844" s="25"/>
      <c r="J15844" s="58" t="e">
        <f>HYPERLINK("#"&amp;"Insumos"&amp;"!A"&amp;MATCH($B15844,#REF!,0),"Ins "&amp;$B15844)</f>
        <v>#REF!</v>
      </c>
      <c r="M15844" s="220"/>
    </row>
    <row r="15845" spans="1:13" x14ac:dyDescent="0.2">
      <c r="A15845" s="35" t="s">
        <v>8826</v>
      </c>
      <c r="B15845" s="34" t="s">
        <v>222</v>
      </c>
      <c r="C15845" s="45" t="s">
        <v>157</v>
      </c>
      <c r="D15845" s="23" t="s">
        <v>5534</v>
      </c>
      <c r="E15845" s="23" t="s">
        <v>4140</v>
      </c>
      <c r="F15845" s="40">
        <v>2.5000000000000001E-2</v>
      </c>
      <c r="G15845" s="25">
        <v>66212</v>
      </c>
      <c r="H15845" s="25">
        <v>1655</v>
      </c>
      <c r="I15845" s="25"/>
      <c r="J15845" s="58" t="e">
        <f>HYPERLINK("#"&amp;"Insumos"&amp;"!A"&amp;MATCH($B15845,#REF!,0),"Ins "&amp;$B15845)</f>
        <v>#REF!</v>
      </c>
      <c r="M15845" s="220"/>
    </row>
    <row r="15846" spans="1:13" x14ac:dyDescent="0.2">
      <c r="A15846" s="35" t="s">
        <v>8826</v>
      </c>
      <c r="B15846" s="34" t="s">
        <v>4543</v>
      </c>
      <c r="C15846" s="45" t="s">
        <v>538</v>
      </c>
      <c r="D15846" s="23" t="s">
        <v>5751</v>
      </c>
      <c r="E15846" s="23" t="s">
        <v>465</v>
      </c>
      <c r="F15846" s="40">
        <v>1.5</v>
      </c>
      <c r="G15846" s="25">
        <v>5192</v>
      </c>
      <c r="H15846" s="25">
        <v>7788</v>
      </c>
      <c r="I15846" s="25"/>
      <c r="J15846" s="58" t="e">
        <f>HYPERLINK("#"&amp;"Insumos"&amp;"!A"&amp;MATCH($B15846,#REF!,0),"Ins "&amp;$B15846)</f>
        <v>#REF!</v>
      </c>
      <c r="M15846" s="220"/>
    </row>
    <row r="15847" spans="1:13" x14ac:dyDescent="0.2">
      <c r="A15847" s="35" t="s">
        <v>8826</v>
      </c>
      <c r="B15847" s="34" t="s">
        <v>4536</v>
      </c>
      <c r="C15847" s="45" t="s">
        <v>12752</v>
      </c>
      <c r="D15847" s="23" t="s">
        <v>5751</v>
      </c>
      <c r="E15847" s="23" t="s">
        <v>287</v>
      </c>
      <c r="F15847" s="40">
        <v>2</v>
      </c>
      <c r="G15847" s="25">
        <v>4457</v>
      </c>
      <c r="H15847" s="25">
        <v>8914</v>
      </c>
      <c r="I15847" s="25"/>
      <c r="J15847" s="58" t="e">
        <f>HYPERLINK("#"&amp;"Insumos"&amp;"!A"&amp;MATCH($B15847,#REF!,0),"Ins "&amp;$B15847)</f>
        <v>#REF!</v>
      </c>
      <c r="M15847" s="220"/>
    </row>
    <row r="15848" spans="1:13" x14ac:dyDescent="0.2">
      <c r="A15848" s="35" t="s">
        <v>8826</v>
      </c>
      <c r="B15848" s="34" t="s">
        <v>4547</v>
      </c>
      <c r="C15848" s="45" t="s">
        <v>543</v>
      </c>
      <c r="D15848" s="23" t="s">
        <v>5751</v>
      </c>
      <c r="E15848" s="23" t="s">
        <v>4134</v>
      </c>
      <c r="F15848" s="40">
        <v>2.5</v>
      </c>
      <c r="G15848" s="25">
        <v>17996</v>
      </c>
      <c r="H15848" s="25">
        <v>44990</v>
      </c>
      <c r="I15848" s="25"/>
      <c r="J15848" s="58" t="e">
        <f>HYPERLINK("#"&amp;"Insumos"&amp;"!A"&amp;MATCH($B15848,#REF!,0),"Ins "&amp;$B15848)</f>
        <v>#REF!</v>
      </c>
      <c r="M15848" s="220"/>
    </row>
    <row r="15849" spans="1:13" x14ac:dyDescent="0.2">
      <c r="A15849" s="35" t="s">
        <v>8826</v>
      </c>
      <c r="B15849" s="34" t="s">
        <v>5589</v>
      </c>
      <c r="C15849" s="45" t="s">
        <v>5819</v>
      </c>
      <c r="D15849" s="23" t="s">
        <v>5585</v>
      </c>
      <c r="E15849" s="23" t="s">
        <v>466</v>
      </c>
      <c r="F15849" s="40">
        <v>0.11</v>
      </c>
      <c r="G15849" s="25">
        <v>597780</v>
      </c>
      <c r="H15849" s="25">
        <v>65756</v>
      </c>
      <c r="I15849" s="25"/>
      <c r="M15849" s="220"/>
    </row>
    <row r="15850" spans="1:13" x14ac:dyDescent="0.2">
      <c r="A15850" s="35" t="s">
        <v>8826</v>
      </c>
      <c r="B15850" s="34" t="s">
        <v>5466</v>
      </c>
      <c r="C15850" s="45" t="s">
        <v>1066</v>
      </c>
      <c r="D15850" s="23" t="s">
        <v>5751</v>
      </c>
      <c r="E15850" s="23" t="s">
        <v>467</v>
      </c>
      <c r="F15850" s="40">
        <v>1.5</v>
      </c>
      <c r="G15850" s="25">
        <v>5200</v>
      </c>
      <c r="H15850" s="25">
        <v>7800</v>
      </c>
      <c r="I15850" s="25"/>
      <c r="J15850" s="58" t="e">
        <f>HYPERLINK("#"&amp;"Insumos"&amp;"!A"&amp;MATCH($B15850,#REF!,0),"Ins "&amp;$B15850)</f>
        <v>#REF!</v>
      </c>
      <c r="M15850" s="220"/>
    </row>
    <row r="15851" spans="1:13" x14ac:dyDescent="0.2">
      <c r="A15851" s="35" t="s">
        <v>8826</v>
      </c>
      <c r="B15851" s="34" t="s">
        <v>5558</v>
      </c>
      <c r="C15851" s="45" t="s">
        <v>745</v>
      </c>
      <c r="D15851" s="23" t="s">
        <v>5534</v>
      </c>
      <c r="E15851" s="23" t="s">
        <v>4134</v>
      </c>
      <c r="F15851" s="40">
        <v>0.12</v>
      </c>
      <c r="G15851" s="25">
        <v>185556</v>
      </c>
      <c r="H15851" s="25">
        <v>22267</v>
      </c>
      <c r="I15851" s="25"/>
      <c r="J15851" s="58" t="e">
        <f>HYPERLINK("#"&amp;"Insumos"&amp;"!A"&amp;MATCH($B15851,#REF!,0),"Ins "&amp;$B15851)</f>
        <v>#REF!</v>
      </c>
      <c r="M15851" s="220"/>
    </row>
    <row r="15852" spans="1:13" x14ac:dyDescent="0.2">
      <c r="A15852" s="35" t="s">
        <v>8826</v>
      </c>
      <c r="B15852" s="34" t="s">
        <v>5199</v>
      </c>
      <c r="C15852" s="45" t="s">
        <v>8827</v>
      </c>
      <c r="D15852" s="23" t="s">
        <v>5751</v>
      </c>
      <c r="E15852" s="23" t="s">
        <v>467</v>
      </c>
      <c r="F15852" s="40">
        <v>0.18</v>
      </c>
      <c r="G15852" s="25">
        <v>12480</v>
      </c>
      <c r="H15852" s="25">
        <v>2246</v>
      </c>
      <c r="I15852" s="25"/>
      <c r="J15852" s="58" t="e">
        <f>HYPERLINK("#"&amp;"Insumos"&amp;"!A"&amp;MATCH($B15852,#REF!,0),"Ins "&amp;$B15852)</f>
        <v>#REF!</v>
      </c>
      <c r="M15852" s="220"/>
    </row>
    <row r="15853" spans="1:13" x14ac:dyDescent="0.2">
      <c r="A15853" s="35" t="s">
        <v>8826</v>
      </c>
      <c r="B15853" s="34" t="s">
        <v>5200</v>
      </c>
      <c r="C15853" s="45" t="s">
        <v>9156</v>
      </c>
      <c r="D15853" s="23" t="s">
        <v>5751</v>
      </c>
      <c r="E15853" s="23" t="s">
        <v>467</v>
      </c>
      <c r="F15853" s="40">
        <v>6.7000000000000004E-2</v>
      </c>
      <c r="G15853" s="25">
        <v>19807</v>
      </c>
      <c r="H15853" s="25">
        <v>1327</v>
      </c>
      <c r="I15853" s="25"/>
      <c r="J15853" s="58" t="e">
        <f>HYPERLINK("#"&amp;"Insumos"&amp;"!A"&amp;MATCH($B15853,#REF!,0),"Ins "&amp;$B15853)</f>
        <v>#REF!</v>
      </c>
      <c r="M15853" s="220"/>
    </row>
    <row r="15854" spans="1:13" x14ac:dyDescent="0.2">
      <c r="A15854" s="35" t="s">
        <v>8826</v>
      </c>
      <c r="B15854" s="34" t="s">
        <v>5201</v>
      </c>
      <c r="C15854" s="45" t="s">
        <v>470</v>
      </c>
      <c r="D15854" s="23" t="s">
        <v>5751</v>
      </c>
      <c r="E15854" s="23" t="s">
        <v>287</v>
      </c>
      <c r="F15854" s="40">
        <v>0.16700000000000001</v>
      </c>
      <c r="G15854" s="25">
        <v>7581</v>
      </c>
      <c r="H15854" s="25">
        <v>1266</v>
      </c>
      <c r="I15854" s="25"/>
      <c r="J15854" s="58" t="e">
        <f>HYPERLINK("#"&amp;"Insumos"&amp;"!A"&amp;MATCH($B15854,#REF!,0),"Ins "&amp;$B15854)</f>
        <v>#REF!</v>
      </c>
      <c r="M15854" s="220"/>
    </row>
    <row r="15855" spans="1:13" x14ac:dyDescent="0.2">
      <c r="A15855" s="35" t="s">
        <v>8826</v>
      </c>
      <c r="B15855" s="34" t="s">
        <v>263</v>
      </c>
      <c r="C15855" s="45" t="s">
        <v>696</v>
      </c>
      <c r="D15855" s="23" t="s">
        <v>5534</v>
      </c>
      <c r="E15855" s="23" t="s">
        <v>4140</v>
      </c>
      <c r="F15855" s="40">
        <v>8.9999999999999993E-3</v>
      </c>
      <c r="G15855" s="25">
        <v>187426</v>
      </c>
      <c r="H15855" s="25">
        <v>1687</v>
      </c>
      <c r="I15855" s="25"/>
      <c r="J15855" s="58" t="e">
        <f>HYPERLINK("#"&amp;"Insumos"&amp;"!A"&amp;MATCH($B15855,#REF!,0),"Ins "&amp;$B15855)</f>
        <v>#REF!</v>
      </c>
      <c r="M15855" s="220"/>
    </row>
    <row r="15856" spans="1:13" x14ac:dyDescent="0.2">
      <c r="A15856" s="35" t="s">
        <v>8826</v>
      </c>
      <c r="B15856" s="34" t="s">
        <v>5007</v>
      </c>
      <c r="C15856" s="45" t="s">
        <v>720</v>
      </c>
      <c r="D15856" s="23" t="s">
        <v>5751</v>
      </c>
      <c r="E15856" s="23" t="s">
        <v>4134</v>
      </c>
      <c r="F15856" s="40">
        <v>1.4</v>
      </c>
      <c r="G15856" s="25">
        <v>1897</v>
      </c>
      <c r="H15856" s="25">
        <v>2656</v>
      </c>
      <c r="I15856" s="25"/>
      <c r="J15856" s="58" t="e">
        <f>HYPERLINK("#"&amp;"Insumos"&amp;"!A"&amp;MATCH($B15856,#REF!,0),"Ins "&amp;$B15856)</f>
        <v>#REF!</v>
      </c>
      <c r="M15856" s="220"/>
    </row>
    <row r="15857" spans="1:13" ht="25.5" x14ac:dyDescent="0.2">
      <c r="A15857" s="36" t="s">
        <v>8843</v>
      </c>
      <c r="B15857" s="26" t="s">
        <v>6816</v>
      </c>
      <c r="C15857" s="79" t="s">
        <v>10877</v>
      </c>
      <c r="D15857" s="37" t="s">
        <v>5608</v>
      </c>
      <c r="E15857" s="37" t="s">
        <v>4134</v>
      </c>
      <c r="F15857" s="41"/>
      <c r="G15857" s="27"/>
      <c r="H15857" s="27"/>
      <c r="I15857" s="27">
        <v>39673</v>
      </c>
      <c r="M15857" s="220">
        <f t="shared" si="247"/>
        <v>51956</v>
      </c>
    </row>
    <row r="15858" spans="1:13" x14ac:dyDescent="0.2">
      <c r="A15858" s="35" t="s">
        <v>8843</v>
      </c>
      <c r="B15858" s="34" t="s">
        <v>5572</v>
      </c>
      <c r="C15858" s="45" t="s">
        <v>971</v>
      </c>
      <c r="D15858" s="23" t="s">
        <v>5734</v>
      </c>
      <c r="E15858" s="23" t="s">
        <v>4141</v>
      </c>
      <c r="F15858" s="40">
        <v>0.2</v>
      </c>
      <c r="G15858" s="25">
        <v>37863</v>
      </c>
      <c r="H15858" s="25">
        <v>7573</v>
      </c>
      <c r="I15858" s="25"/>
      <c r="J15858" s="58" t="e">
        <f>HYPERLINK("#"&amp;"Insumos"&amp;"!A"&amp;MATCH($B15858,#REF!,0),"Ins "&amp;$B15858)</f>
        <v>#REF!</v>
      </c>
      <c r="M15858" s="220"/>
    </row>
    <row r="15859" spans="1:13" ht="25.5" x14ac:dyDescent="0.2">
      <c r="A15859" s="35" t="s">
        <v>8843</v>
      </c>
      <c r="B15859" s="34" t="s">
        <v>8833</v>
      </c>
      <c r="C15859" s="45" t="s">
        <v>8844</v>
      </c>
      <c r="D15859" s="23" t="s">
        <v>5751</v>
      </c>
      <c r="E15859" s="23" t="s">
        <v>4134</v>
      </c>
      <c r="F15859" s="40">
        <v>1</v>
      </c>
      <c r="G15859" s="25">
        <v>29826</v>
      </c>
      <c r="H15859" s="25">
        <v>29826</v>
      </c>
      <c r="I15859" s="25"/>
      <c r="J15859" s="58" t="e">
        <f>HYPERLINK("#"&amp;"Insumos"&amp;"!A"&amp;MATCH($B15859,#REF!,0),"Ins "&amp;$B15859)</f>
        <v>#REF!</v>
      </c>
      <c r="M15859" s="220"/>
    </row>
    <row r="15860" spans="1:13" x14ac:dyDescent="0.2">
      <c r="A15860" s="35" t="s">
        <v>8843</v>
      </c>
      <c r="B15860" s="34" t="s">
        <v>1040</v>
      </c>
      <c r="C15860" s="45" t="s">
        <v>8773</v>
      </c>
      <c r="D15860" s="23" t="s">
        <v>5751</v>
      </c>
      <c r="E15860" s="23" t="s">
        <v>466</v>
      </c>
      <c r="F15860" s="40">
        <v>0.02</v>
      </c>
      <c r="G15860" s="25">
        <v>110940</v>
      </c>
      <c r="H15860" s="25">
        <v>2219</v>
      </c>
      <c r="I15860" s="25"/>
      <c r="J15860" s="58" t="e">
        <f>HYPERLINK("#"&amp;"Insumos"&amp;"!A"&amp;MATCH($B15860,#REF!,0),"Ins "&amp;$B15860)</f>
        <v>#REF!</v>
      </c>
      <c r="M15860" s="220"/>
    </row>
    <row r="15861" spans="1:13" x14ac:dyDescent="0.2">
      <c r="A15861" s="35" t="s">
        <v>8843</v>
      </c>
      <c r="B15861" s="1" t="s">
        <v>5533</v>
      </c>
      <c r="C15861" s="45" t="s">
        <v>5892</v>
      </c>
      <c r="D15861" s="23" t="s">
        <v>977</v>
      </c>
      <c r="E15861" s="23" t="s">
        <v>4134</v>
      </c>
      <c r="F15861" s="40">
        <v>0.01</v>
      </c>
      <c r="G15861" s="25">
        <v>3623</v>
      </c>
      <c r="H15861" s="25">
        <v>36</v>
      </c>
      <c r="I15861" s="25"/>
      <c r="J15861" s="58" t="e">
        <f>HYPERLINK("#"&amp;"Insumos"&amp;"!A"&amp;MATCH($B15861,#REF!,0),"Ins "&amp;$B15861)</f>
        <v>#REF!</v>
      </c>
      <c r="M15861" s="220"/>
    </row>
    <row r="15862" spans="1:13" x14ac:dyDescent="0.2">
      <c r="A15862" s="35" t="s">
        <v>8843</v>
      </c>
      <c r="B15862" s="34" t="s">
        <v>5007</v>
      </c>
      <c r="C15862" s="45" t="s">
        <v>720</v>
      </c>
      <c r="D15862" s="23" t="s">
        <v>5751</v>
      </c>
      <c r="E15862" s="23" t="s">
        <v>4134</v>
      </c>
      <c r="F15862" s="40">
        <v>0.01</v>
      </c>
      <c r="G15862" s="25">
        <v>1897</v>
      </c>
      <c r="H15862" s="25">
        <v>19</v>
      </c>
      <c r="I15862" s="25"/>
      <c r="J15862" s="58" t="e">
        <f>HYPERLINK("#"&amp;"Insumos"&amp;"!A"&amp;MATCH($B15862,#REF!,0),"Ins "&amp;$B15862)</f>
        <v>#REF!</v>
      </c>
      <c r="M15862" s="220"/>
    </row>
    <row r="15863" spans="1:13" ht="63.75" x14ac:dyDescent="0.2">
      <c r="A15863" s="36" t="s">
        <v>9302</v>
      </c>
      <c r="B15863" s="26" t="s">
        <v>6816</v>
      </c>
      <c r="C15863" s="79" t="s">
        <v>9303</v>
      </c>
      <c r="D15863" s="37" t="s">
        <v>5608</v>
      </c>
      <c r="E15863" s="37" t="s">
        <v>464</v>
      </c>
      <c r="F15863" s="41"/>
      <c r="G15863" s="27"/>
      <c r="H15863" s="27"/>
      <c r="I15863" s="27">
        <v>139521</v>
      </c>
      <c r="M15863" s="220">
        <f t="shared" si="247"/>
        <v>182717</v>
      </c>
    </row>
    <row r="15864" spans="1:13" x14ac:dyDescent="0.2">
      <c r="A15864" s="35" t="s">
        <v>9302</v>
      </c>
      <c r="B15864" s="34" t="s">
        <v>71</v>
      </c>
      <c r="C15864" s="45" t="s">
        <v>1022</v>
      </c>
      <c r="D15864" s="23" t="s">
        <v>5734</v>
      </c>
      <c r="E15864" s="23" t="s">
        <v>4141</v>
      </c>
      <c r="F15864" s="40">
        <v>0.95</v>
      </c>
      <c r="G15864" s="25">
        <v>66987</v>
      </c>
      <c r="H15864" s="25">
        <v>63638</v>
      </c>
      <c r="I15864" s="25"/>
      <c r="J15864" s="58" t="e">
        <f>HYPERLINK("#"&amp;"Insumos"&amp;"!A"&amp;MATCH($B15864,#REF!,0),"Ins "&amp;$B15864)</f>
        <v>#REF!</v>
      </c>
      <c r="M15864" s="220"/>
    </row>
    <row r="15865" spans="1:13" x14ac:dyDescent="0.2">
      <c r="A15865" s="35" t="s">
        <v>9302</v>
      </c>
      <c r="B15865" s="34" t="s">
        <v>5533</v>
      </c>
      <c r="C15865" s="45" t="s">
        <v>5892</v>
      </c>
      <c r="D15865" s="23" t="s">
        <v>977</v>
      </c>
      <c r="E15865" s="23" t="s">
        <v>4134</v>
      </c>
      <c r="F15865" s="40">
        <v>1.5</v>
      </c>
      <c r="G15865" s="25">
        <v>3623</v>
      </c>
      <c r="H15865" s="25">
        <v>5435</v>
      </c>
      <c r="I15865" s="25"/>
      <c r="J15865" s="58" t="e">
        <f>HYPERLINK("#"&amp;"Insumos"&amp;"!A"&amp;MATCH($B15865,#REF!,0),"Ins "&amp;$B15865)</f>
        <v>#REF!</v>
      </c>
      <c r="M15865" s="220"/>
    </row>
    <row r="15866" spans="1:13" x14ac:dyDescent="0.2">
      <c r="A15866" s="35" t="s">
        <v>9302</v>
      </c>
      <c r="B15866" s="34" t="s">
        <v>5184</v>
      </c>
      <c r="C15866" s="45" t="s">
        <v>294</v>
      </c>
      <c r="D15866" s="23" t="s">
        <v>5751</v>
      </c>
      <c r="E15866" s="23" t="s">
        <v>4147</v>
      </c>
      <c r="F15866" s="40">
        <v>0.1</v>
      </c>
      <c r="G15866" s="25">
        <v>5304</v>
      </c>
      <c r="H15866" s="25">
        <v>530</v>
      </c>
      <c r="I15866" s="25"/>
      <c r="J15866" s="58" t="e">
        <f>HYPERLINK("#"&amp;"Insumos"&amp;"!A"&amp;MATCH($B15866,#REF!,0),"Ins "&amp;$B15866)</f>
        <v>#REF!</v>
      </c>
      <c r="M15866" s="220"/>
    </row>
    <row r="15867" spans="1:13" x14ac:dyDescent="0.2">
      <c r="A15867" s="35" t="s">
        <v>9302</v>
      </c>
      <c r="B15867" s="34" t="s">
        <v>5483</v>
      </c>
      <c r="C15867" s="45" t="s">
        <v>1064</v>
      </c>
      <c r="D15867" s="23" t="s">
        <v>5751</v>
      </c>
      <c r="E15867" s="23" t="s">
        <v>467</v>
      </c>
      <c r="F15867" s="40">
        <v>1.4999999999999999E-2</v>
      </c>
      <c r="G15867" s="25">
        <v>6176</v>
      </c>
      <c r="H15867" s="25">
        <v>93</v>
      </c>
      <c r="I15867" s="25"/>
      <c r="J15867" s="58" t="e">
        <f>HYPERLINK("#"&amp;"Insumos"&amp;"!A"&amp;MATCH($B15867,#REF!,0),"Ins "&amp;$B15867)</f>
        <v>#REF!</v>
      </c>
      <c r="M15867" s="220"/>
    </row>
    <row r="15868" spans="1:13" x14ac:dyDescent="0.2">
      <c r="A15868" s="35" t="s">
        <v>9302</v>
      </c>
      <c r="B15868" s="34" t="s">
        <v>5589</v>
      </c>
      <c r="C15868" s="45" t="s">
        <v>5819</v>
      </c>
      <c r="D15868" s="23" t="s">
        <v>5585</v>
      </c>
      <c r="E15868" s="23" t="s">
        <v>466</v>
      </c>
      <c r="F15868" s="40">
        <v>0.04</v>
      </c>
      <c r="G15868" s="25">
        <v>597780</v>
      </c>
      <c r="H15868" s="25">
        <v>23911</v>
      </c>
      <c r="I15868" s="25"/>
      <c r="M15868" s="220"/>
    </row>
    <row r="15869" spans="1:13" x14ac:dyDescent="0.2">
      <c r="A15869" s="35" t="s">
        <v>9302</v>
      </c>
      <c r="B15869" s="34" t="s">
        <v>4519</v>
      </c>
      <c r="C15869" s="45" t="s">
        <v>1406</v>
      </c>
      <c r="D15869" s="23" t="s">
        <v>5751</v>
      </c>
      <c r="E15869" s="23" t="s">
        <v>287</v>
      </c>
      <c r="F15869" s="40">
        <v>0.5</v>
      </c>
      <c r="G15869" s="25">
        <v>4634</v>
      </c>
      <c r="H15869" s="25">
        <v>2317</v>
      </c>
      <c r="I15869" s="25"/>
      <c r="J15869" s="58" t="e">
        <f>HYPERLINK("#"&amp;"Insumos"&amp;"!A"&amp;MATCH($B15869,#REF!,0),"Ins "&amp;$B15869)</f>
        <v>#REF!</v>
      </c>
      <c r="M15869" s="220"/>
    </row>
    <row r="15870" spans="1:13" x14ac:dyDescent="0.2">
      <c r="A15870" s="35" t="s">
        <v>9302</v>
      </c>
      <c r="B15870" s="34" t="s">
        <v>4549</v>
      </c>
      <c r="C15870" s="45" t="s">
        <v>719</v>
      </c>
      <c r="D15870" s="23" t="s">
        <v>5751</v>
      </c>
      <c r="E15870" s="23" t="s">
        <v>4134</v>
      </c>
      <c r="F15870" s="40">
        <v>1</v>
      </c>
      <c r="G15870" s="25">
        <v>15152</v>
      </c>
      <c r="H15870" s="25">
        <v>15152</v>
      </c>
      <c r="I15870" s="25"/>
      <c r="J15870" s="58" t="e">
        <f>HYPERLINK("#"&amp;"Insumos"&amp;"!A"&amp;MATCH($B15870,#REF!,0),"Ins "&amp;$B15870)</f>
        <v>#REF!</v>
      </c>
      <c r="M15870" s="220"/>
    </row>
    <row r="15871" spans="1:13" x14ac:dyDescent="0.2">
      <c r="A15871" s="35" t="s">
        <v>9302</v>
      </c>
      <c r="B15871" s="34" t="s">
        <v>139</v>
      </c>
      <c r="C15871" s="45" t="s">
        <v>155</v>
      </c>
      <c r="D15871" s="23" t="s">
        <v>5534</v>
      </c>
      <c r="E15871" s="23" t="s">
        <v>4140</v>
      </c>
      <c r="F15871" s="40">
        <v>0.05</v>
      </c>
      <c r="G15871" s="25">
        <v>86632</v>
      </c>
      <c r="H15871" s="25">
        <v>4332</v>
      </c>
      <c r="I15871" s="25"/>
      <c r="J15871" s="58" t="e">
        <f>HYPERLINK("#"&amp;"Insumos"&amp;"!A"&amp;MATCH($B15871,#REF!,0),"Ins "&amp;$B15871)</f>
        <v>#REF!</v>
      </c>
      <c r="M15871" s="220"/>
    </row>
    <row r="15872" spans="1:13" x14ac:dyDescent="0.2">
      <c r="A15872" s="35" t="s">
        <v>9302</v>
      </c>
      <c r="B15872" s="34" t="s">
        <v>5187</v>
      </c>
      <c r="C15872" s="45" t="s">
        <v>1213</v>
      </c>
      <c r="D15872" s="23" t="s">
        <v>5751</v>
      </c>
      <c r="E15872" s="23" t="s">
        <v>467</v>
      </c>
      <c r="F15872" s="40">
        <v>0.09</v>
      </c>
      <c r="G15872" s="25">
        <v>70374</v>
      </c>
      <c r="H15872" s="25">
        <v>6334</v>
      </c>
      <c r="I15872" s="25"/>
      <c r="J15872" s="58" t="e">
        <f>HYPERLINK("#"&amp;"Insumos"&amp;"!A"&amp;MATCH($B15872,#REF!,0),"Ins "&amp;$B15872)</f>
        <v>#REF!</v>
      </c>
      <c r="M15872" s="220"/>
    </row>
    <row r="15873" spans="1:13" x14ac:dyDescent="0.2">
      <c r="A15873" s="35" t="s">
        <v>9302</v>
      </c>
      <c r="B15873" s="34" t="s">
        <v>5165</v>
      </c>
      <c r="C15873" s="45" t="s">
        <v>1205</v>
      </c>
      <c r="D15873" s="23" t="s">
        <v>5751</v>
      </c>
      <c r="E15873" s="23" t="s">
        <v>4134</v>
      </c>
      <c r="F15873" s="40">
        <v>0.02</v>
      </c>
      <c r="G15873" s="25">
        <v>55432</v>
      </c>
      <c r="H15873" s="25">
        <v>1109</v>
      </c>
      <c r="I15873" s="25"/>
      <c r="J15873" s="58" t="e">
        <f>HYPERLINK("#"&amp;"Insumos"&amp;"!A"&amp;MATCH($B15873,#REF!,0),"Ins "&amp;$B15873)</f>
        <v>#REF!</v>
      </c>
      <c r="M15873" s="220"/>
    </row>
    <row r="15874" spans="1:13" x14ac:dyDescent="0.2">
      <c r="A15874" s="35" t="s">
        <v>9302</v>
      </c>
      <c r="B15874" s="34" t="s">
        <v>5179</v>
      </c>
      <c r="C15874" s="45" t="s">
        <v>168</v>
      </c>
      <c r="D15874" s="23" t="s">
        <v>5751</v>
      </c>
      <c r="E15874" s="23" t="s">
        <v>4134</v>
      </c>
      <c r="F15874" s="40">
        <v>2E-3</v>
      </c>
      <c r="G15874" s="25">
        <v>594640</v>
      </c>
      <c r="H15874" s="25">
        <v>1189</v>
      </c>
      <c r="I15874" s="25"/>
      <c r="J15874" s="58" t="e">
        <f>HYPERLINK("#"&amp;"Insumos"&amp;"!A"&amp;MATCH($B15874,#REF!,0),"Ins "&amp;$B15874)</f>
        <v>#REF!</v>
      </c>
      <c r="M15874" s="220"/>
    </row>
    <row r="15875" spans="1:13" x14ac:dyDescent="0.2">
      <c r="A15875" s="35" t="s">
        <v>9302</v>
      </c>
      <c r="B15875" s="34" t="s">
        <v>5482</v>
      </c>
      <c r="C15875" s="45" t="s">
        <v>67</v>
      </c>
      <c r="D15875" s="23" t="s">
        <v>5751</v>
      </c>
      <c r="E15875" s="23" t="s">
        <v>467</v>
      </c>
      <c r="F15875" s="40">
        <v>3.5</v>
      </c>
      <c r="G15875" s="25">
        <v>4423</v>
      </c>
      <c r="H15875" s="25">
        <v>15481</v>
      </c>
      <c r="I15875" s="25"/>
      <c r="J15875" s="58" t="e">
        <f>HYPERLINK("#"&amp;"Insumos"&amp;"!A"&amp;MATCH($B15875,#REF!,0),"Ins "&amp;$B15875)</f>
        <v>#REF!</v>
      </c>
      <c r="M15875" s="220"/>
    </row>
    <row r="15876" spans="1:13" ht="51" x14ac:dyDescent="0.2">
      <c r="A15876" s="36" t="s">
        <v>9305</v>
      </c>
      <c r="B15876" s="26" t="s">
        <v>6816</v>
      </c>
      <c r="C15876" s="79" t="s">
        <v>10878</v>
      </c>
      <c r="D15876" s="37" t="s">
        <v>5608</v>
      </c>
      <c r="E15876" s="37" t="s">
        <v>465</v>
      </c>
      <c r="F15876" s="41"/>
      <c r="G15876" s="27"/>
      <c r="H15876" s="27"/>
      <c r="I15876" s="27">
        <v>333322</v>
      </c>
      <c r="M15876" s="220">
        <f t="shared" ref="M15876:M15939" si="248">ROUND(I15876*(1+$L$2),0)</f>
        <v>436518</v>
      </c>
    </row>
    <row r="15877" spans="1:13" x14ac:dyDescent="0.2">
      <c r="A15877" s="35" t="s">
        <v>9305</v>
      </c>
      <c r="B15877" s="34" t="s">
        <v>5533</v>
      </c>
      <c r="C15877" s="45" t="s">
        <v>5892</v>
      </c>
      <c r="D15877" s="23" t="s">
        <v>977</v>
      </c>
      <c r="E15877" s="23" t="s">
        <v>4134</v>
      </c>
      <c r="F15877" s="40">
        <v>0.2</v>
      </c>
      <c r="G15877" s="25">
        <v>3623</v>
      </c>
      <c r="H15877" s="25">
        <v>725</v>
      </c>
      <c r="I15877" s="25"/>
      <c r="J15877" s="58" t="e">
        <f>HYPERLINK("#"&amp;"Insumos"&amp;"!A"&amp;MATCH($B15877,#REF!,0),"Ins "&amp;$B15877)</f>
        <v>#REF!</v>
      </c>
      <c r="M15877" s="220"/>
    </row>
    <row r="15878" spans="1:13" x14ac:dyDescent="0.2">
      <c r="A15878" s="35" t="s">
        <v>9305</v>
      </c>
      <c r="B15878" s="34" t="s">
        <v>90</v>
      </c>
      <c r="C15878" s="45" t="s">
        <v>723</v>
      </c>
      <c r="D15878" s="23" t="s">
        <v>5534</v>
      </c>
      <c r="E15878" s="23" t="s">
        <v>4140</v>
      </c>
      <c r="F15878" s="40">
        <v>0.25</v>
      </c>
      <c r="G15878" s="25">
        <v>47771</v>
      </c>
      <c r="H15878" s="25">
        <v>11943</v>
      </c>
      <c r="I15878" s="25"/>
      <c r="J15878" s="58" t="e">
        <f>HYPERLINK("#"&amp;"Insumos"&amp;"!A"&amp;MATCH($B15878,#REF!,0),"Ins "&amp;$B15878)</f>
        <v>#REF!</v>
      </c>
      <c r="M15878" s="220"/>
    </row>
    <row r="15879" spans="1:13" x14ac:dyDescent="0.2">
      <c r="A15879" s="35" t="s">
        <v>9305</v>
      </c>
      <c r="B15879" s="34" t="s">
        <v>2112</v>
      </c>
      <c r="C15879" s="45" t="s">
        <v>2058</v>
      </c>
      <c r="D15879" s="23" t="s">
        <v>5534</v>
      </c>
      <c r="E15879" s="23" t="s">
        <v>4140</v>
      </c>
      <c r="F15879" s="40">
        <v>2.4382910916689215E-2</v>
      </c>
      <c r="G15879" s="25">
        <v>69183</v>
      </c>
      <c r="H15879" s="25">
        <v>1687</v>
      </c>
      <c r="I15879" s="25"/>
      <c r="J15879" s="58" t="e">
        <f>HYPERLINK("#"&amp;"Insumos"&amp;"!A"&amp;MATCH($B15879,#REF!,0),"Ins "&amp;$B15879)</f>
        <v>#REF!</v>
      </c>
      <c r="M15879" s="220"/>
    </row>
    <row r="15880" spans="1:13" ht="25.5" x14ac:dyDescent="0.2">
      <c r="A15880" s="35" t="s">
        <v>9305</v>
      </c>
      <c r="B15880" s="34" t="s">
        <v>9304</v>
      </c>
      <c r="C15880" s="45" t="s">
        <v>9456</v>
      </c>
      <c r="D15880" s="23" t="s">
        <v>5751</v>
      </c>
      <c r="E15880" s="23" t="s">
        <v>465</v>
      </c>
      <c r="F15880" s="40">
        <v>1</v>
      </c>
      <c r="G15880" s="25">
        <v>225624</v>
      </c>
      <c r="H15880" s="25">
        <v>225624</v>
      </c>
      <c r="I15880" s="25"/>
      <c r="J15880" s="58" t="e">
        <f>HYPERLINK("#"&amp;"Insumos"&amp;"!A"&amp;MATCH($B15880,#REF!,0),"Ins "&amp;$B15880)</f>
        <v>#REF!</v>
      </c>
      <c r="M15880" s="220"/>
    </row>
    <row r="15881" spans="1:13" x14ac:dyDescent="0.2">
      <c r="A15881" s="35" t="s">
        <v>9305</v>
      </c>
      <c r="B15881" s="34" t="s">
        <v>1040</v>
      </c>
      <c r="C15881" s="45" t="s">
        <v>8773</v>
      </c>
      <c r="D15881" s="23" t="s">
        <v>5751</v>
      </c>
      <c r="E15881" s="23" t="s">
        <v>466</v>
      </c>
      <c r="F15881" s="40">
        <v>0.09</v>
      </c>
      <c r="G15881" s="25">
        <v>110940</v>
      </c>
      <c r="H15881" s="25">
        <v>9985</v>
      </c>
      <c r="I15881" s="25"/>
      <c r="J15881" s="58" t="e">
        <f>HYPERLINK("#"&amp;"Insumos"&amp;"!A"&amp;MATCH($B15881,#REF!,0),"Ins "&amp;$B15881)</f>
        <v>#REF!</v>
      </c>
      <c r="M15881" s="220"/>
    </row>
    <row r="15882" spans="1:13" x14ac:dyDescent="0.2">
      <c r="A15882" s="35" t="s">
        <v>9305</v>
      </c>
      <c r="B15882" s="34" t="s">
        <v>5578</v>
      </c>
      <c r="C15882" s="45" t="s">
        <v>1015</v>
      </c>
      <c r="D15882" s="23" t="s">
        <v>5734</v>
      </c>
      <c r="E15882" s="23" t="s">
        <v>4141</v>
      </c>
      <c r="F15882" s="40">
        <v>1.5</v>
      </c>
      <c r="G15882" s="25">
        <v>52425</v>
      </c>
      <c r="H15882" s="25">
        <v>78638</v>
      </c>
      <c r="I15882" s="25"/>
      <c r="J15882" s="58" t="e">
        <f>HYPERLINK("#"&amp;"Insumos"&amp;"!A"&amp;MATCH($B15882,#REF!,0),"Ins "&amp;$B15882)</f>
        <v>#REF!</v>
      </c>
      <c r="M15882" s="220"/>
    </row>
    <row r="15883" spans="1:13" x14ac:dyDescent="0.2">
      <c r="A15883" s="35" t="s">
        <v>9305</v>
      </c>
      <c r="B15883" s="34" t="s">
        <v>5007</v>
      </c>
      <c r="C15883" s="45" t="s">
        <v>720</v>
      </c>
      <c r="D15883" s="23" t="s">
        <v>5751</v>
      </c>
      <c r="E15883" s="23" t="s">
        <v>4134</v>
      </c>
      <c r="F15883" s="40">
        <v>1.5</v>
      </c>
      <c r="G15883" s="25">
        <v>1897</v>
      </c>
      <c r="H15883" s="25">
        <v>2846</v>
      </c>
      <c r="I15883" s="25"/>
      <c r="J15883" s="58" t="e">
        <f>HYPERLINK("#"&amp;"Insumos"&amp;"!A"&amp;MATCH($B15883,#REF!,0),"Ins "&amp;$B15883)</f>
        <v>#REF!</v>
      </c>
      <c r="M15883" s="220"/>
    </row>
    <row r="15884" spans="1:13" x14ac:dyDescent="0.2">
      <c r="A15884" s="35" t="s">
        <v>9305</v>
      </c>
      <c r="B15884" s="34" t="s">
        <v>263</v>
      </c>
      <c r="C15884" s="45" t="s">
        <v>696</v>
      </c>
      <c r="D15884" s="23" t="s">
        <v>5534</v>
      </c>
      <c r="E15884" s="23" t="s">
        <v>4140</v>
      </c>
      <c r="F15884" s="40">
        <v>0.01</v>
      </c>
      <c r="G15884" s="25">
        <v>187426</v>
      </c>
      <c r="H15884" s="25">
        <v>1874</v>
      </c>
      <c r="I15884" s="25"/>
      <c r="J15884" s="58" t="e">
        <f>HYPERLINK("#"&amp;"Insumos"&amp;"!A"&amp;MATCH($B15884,#REF!,0),"Ins "&amp;$B15884)</f>
        <v>#REF!</v>
      </c>
      <c r="M15884" s="220"/>
    </row>
    <row r="15885" spans="1:13" ht="51" x14ac:dyDescent="0.2">
      <c r="A15885" s="36" t="s">
        <v>9307</v>
      </c>
      <c r="B15885" s="26" t="s">
        <v>6816</v>
      </c>
      <c r="C15885" s="79" t="s">
        <v>10879</v>
      </c>
      <c r="D15885" s="37" t="s">
        <v>5608</v>
      </c>
      <c r="E15885" s="37" t="s">
        <v>465</v>
      </c>
      <c r="F15885" s="41"/>
      <c r="G15885" s="27"/>
      <c r="H15885" s="27"/>
      <c r="I15885" s="27">
        <v>587826</v>
      </c>
      <c r="M15885" s="220">
        <f t="shared" si="248"/>
        <v>769817</v>
      </c>
    </row>
    <row r="15886" spans="1:13" x14ac:dyDescent="0.2">
      <c r="A15886" s="35" t="s">
        <v>9307</v>
      </c>
      <c r="B15886" s="34" t="s">
        <v>5533</v>
      </c>
      <c r="C15886" s="45" t="s">
        <v>5892</v>
      </c>
      <c r="D15886" s="23" t="s">
        <v>977</v>
      </c>
      <c r="E15886" s="23" t="s">
        <v>4134</v>
      </c>
      <c r="F15886" s="40">
        <v>0.2</v>
      </c>
      <c r="G15886" s="25">
        <v>3623</v>
      </c>
      <c r="H15886" s="25">
        <v>725</v>
      </c>
      <c r="I15886" s="25"/>
      <c r="J15886" s="58" t="e">
        <f>HYPERLINK("#"&amp;"Insumos"&amp;"!A"&amp;MATCH($B15886,#REF!,0),"Ins "&amp;$B15886)</f>
        <v>#REF!</v>
      </c>
      <c r="M15886" s="220"/>
    </row>
    <row r="15887" spans="1:13" x14ac:dyDescent="0.2">
      <c r="A15887" s="35" t="s">
        <v>9307</v>
      </c>
      <c r="B15887" s="34" t="s">
        <v>90</v>
      </c>
      <c r="C15887" s="45" t="s">
        <v>723</v>
      </c>
      <c r="D15887" s="23" t="s">
        <v>5534</v>
      </c>
      <c r="E15887" s="23" t="s">
        <v>4140</v>
      </c>
      <c r="F15887" s="40">
        <v>0.25</v>
      </c>
      <c r="G15887" s="25">
        <v>47771</v>
      </c>
      <c r="H15887" s="25">
        <v>11943</v>
      </c>
      <c r="I15887" s="25"/>
      <c r="J15887" s="58" t="e">
        <f>HYPERLINK("#"&amp;"Insumos"&amp;"!A"&amp;MATCH($B15887,#REF!,0),"Ins "&amp;$B15887)</f>
        <v>#REF!</v>
      </c>
      <c r="M15887" s="220"/>
    </row>
    <row r="15888" spans="1:13" x14ac:dyDescent="0.2">
      <c r="A15888" s="35" t="s">
        <v>9307</v>
      </c>
      <c r="B15888" s="34" t="s">
        <v>2112</v>
      </c>
      <c r="C15888" s="45" t="s">
        <v>2058</v>
      </c>
      <c r="D15888" s="23" t="s">
        <v>5534</v>
      </c>
      <c r="E15888" s="23" t="s">
        <v>4140</v>
      </c>
      <c r="F15888" s="40">
        <v>2.4382910916689215E-2</v>
      </c>
      <c r="G15888" s="25">
        <v>69183</v>
      </c>
      <c r="H15888" s="25">
        <v>1687</v>
      </c>
      <c r="I15888" s="25"/>
      <c r="J15888" s="58" t="e">
        <f>HYPERLINK("#"&amp;"Insumos"&amp;"!A"&amp;MATCH($B15888,#REF!,0),"Ins "&amp;$B15888)</f>
        <v>#REF!</v>
      </c>
      <c r="M15888" s="220"/>
    </row>
    <row r="15889" spans="1:13" ht="25.5" x14ac:dyDescent="0.2">
      <c r="A15889" s="35" t="s">
        <v>9307</v>
      </c>
      <c r="B15889" s="34" t="s">
        <v>9306</v>
      </c>
      <c r="C15889" s="45" t="s">
        <v>9457</v>
      </c>
      <c r="D15889" s="23" t="s">
        <v>5751</v>
      </c>
      <c r="E15889" s="23" t="s">
        <v>72</v>
      </c>
      <c r="F15889" s="40">
        <v>1</v>
      </c>
      <c r="G15889" s="25">
        <v>480128</v>
      </c>
      <c r="H15889" s="25">
        <v>480128</v>
      </c>
      <c r="I15889" s="25"/>
      <c r="J15889" s="58" t="e">
        <f>HYPERLINK("#"&amp;"Insumos"&amp;"!A"&amp;MATCH($B15889,#REF!,0),"Ins "&amp;$B15889)</f>
        <v>#REF!</v>
      </c>
      <c r="M15889" s="220"/>
    </row>
    <row r="15890" spans="1:13" x14ac:dyDescent="0.2">
      <c r="A15890" s="35" t="s">
        <v>9307</v>
      </c>
      <c r="B15890" s="34" t="s">
        <v>1040</v>
      </c>
      <c r="C15890" s="45" t="s">
        <v>8773</v>
      </c>
      <c r="D15890" s="23" t="s">
        <v>5751</v>
      </c>
      <c r="E15890" s="23" t="s">
        <v>466</v>
      </c>
      <c r="F15890" s="40">
        <v>0.09</v>
      </c>
      <c r="G15890" s="25">
        <v>110940</v>
      </c>
      <c r="H15890" s="25">
        <v>9985</v>
      </c>
      <c r="I15890" s="25"/>
      <c r="J15890" s="58" t="e">
        <f>HYPERLINK("#"&amp;"Insumos"&amp;"!A"&amp;MATCH($B15890,#REF!,0),"Ins "&amp;$B15890)</f>
        <v>#REF!</v>
      </c>
      <c r="M15890" s="220"/>
    </row>
    <row r="15891" spans="1:13" x14ac:dyDescent="0.2">
      <c r="A15891" s="35" t="s">
        <v>9307</v>
      </c>
      <c r="B15891" s="34" t="s">
        <v>5578</v>
      </c>
      <c r="C15891" s="45" t="s">
        <v>1015</v>
      </c>
      <c r="D15891" s="23" t="s">
        <v>5734</v>
      </c>
      <c r="E15891" s="23" t="s">
        <v>4141</v>
      </c>
      <c r="F15891" s="40">
        <v>1.5</v>
      </c>
      <c r="G15891" s="25">
        <v>52425</v>
      </c>
      <c r="H15891" s="25">
        <v>78638</v>
      </c>
      <c r="I15891" s="25"/>
      <c r="J15891" s="58" t="e">
        <f>HYPERLINK("#"&amp;"Insumos"&amp;"!A"&amp;MATCH($B15891,#REF!,0),"Ins "&amp;$B15891)</f>
        <v>#REF!</v>
      </c>
      <c r="M15891" s="220"/>
    </row>
    <row r="15892" spans="1:13" x14ac:dyDescent="0.2">
      <c r="A15892" s="35" t="s">
        <v>9307</v>
      </c>
      <c r="B15892" s="34" t="s">
        <v>5007</v>
      </c>
      <c r="C15892" s="45" t="s">
        <v>720</v>
      </c>
      <c r="D15892" s="23" t="s">
        <v>5751</v>
      </c>
      <c r="E15892" s="23" t="s">
        <v>4134</v>
      </c>
      <c r="F15892" s="40">
        <v>1.5</v>
      </c>
      <c r="G15892" s="25">
        <v>1897</v>
      </c>
      <c r="H15892" s="25">
        <v>2846</v>
      </c>
      <c r="I15892" s="25"/>
      <c r="J15892" s="58" t="e">
        <f>HYPERLINK("#"&amp;"Insumos"&amp;"!A"&amp;MATCH($B15892,#REF!,0),"Ins "&amp;$B15892)</f>
        <v>#REF!</v>
      </c>
      <c r="M15892" s="220"/>
    </row>
    <row r="15893" spans="1:13" x14ac:dyDescent="0.2">
      <c r="A15893" s="35" t="s">
        <v>9307</v>
      </c>
      <c r="B15893" s="34" t="s">
        <v>263</v>
      </c>
      <c r="C15893" s="45" t="s">
        <v>696</v>
      </c>
      <c r="D15893" s="23" t="s">
        <v>5534</v>
      </c>
      <c r="E15893" s="23" t="s">
        <v>4140</v>
      </c>
      <c r="F15893" s="40">
        <v>0.01</v>
      </c>
      <c r="G15893" s="25">
        <v>187426</v>
      </c>
      <c r="H15893" s="25">
        <v>1874</v>
      </c>
      <c r="I15893" s="25"/>
      <c r="J15893" s="58" t="e">
        <f>HYPERLINK("#"&amp;"Insumos"&amp;"!A"&amp;MATCH($B15893,#REF!,0),"Ins "&amp;$B15893)</f>
        <v>#REF!</v>
      </c>
      <c r="M15893" s="220"/>
    </row>
    <row r="15894" spans="1:13" ht="51" x14ac:dyDescent="0.2">
      <c r="A15894" s="36" t="s">
        <v>9308</v>
      </c>
      <c r="B15894" s="26" t="s">
        <v>6816</v>
      </c>
      <c r="C15894" s="79" t="s">
        <v>10880</v>
      </c>
      <c r="D15894" s="37" t="s">
        <v>5608</v>
      </c>
      <c r="E15894" s="37" t="s">
        <v>465</v>
      </c>
      <c r="F15894" s="41"/>
      <c r="G15894" s="27"/>
      <c r="H15894" s="27"/>
      <c r="I15894" s="27">
        <v>140930</v>
      </c>
      <c r="M15894" s="220">
        <f t="shared" si="248"/>
        <v>184562</v>
      </c>
    </row>
    <row r="15895" spans="1:13" x14ac:dyDescent="0.2">
      <c r="A15895" s="35" t="s">
        <v>9308</v>
      </c>
      <c r="B15895" s="34" t="s">
        <v>5533</v>
      </c>
      <c r="C15895" s="45" t="s">
        <v>5892</v>
      </c>
      <c r="D15895" s="23" t="s">
        <v>977</v>
      </c>
      <c r="E15895" s="23" t="s">
        <v>4134</v>
      </c>
      <c r="F15895" s="40">
        <v>0.7</v>
      </c>
      <c r="G15895" s="25">
        <v>3623</v>
      </c>
      <c r="H15895" s="25">
        <v>2536</v>
      </c>
      <c r="I15895" s="25"/>
      <c r="J15895" s="58" t="e">
        <f>HYPERLINK("#"&amp;"Insumos"&amp;"!A"&amp;MATCH($B15895,#REF!,0),"Ins "&amp;$B15895)</f>
        <v>#REF!</v>
      </c>
      <c r="M15895" s="220"/>
    </row>
    <row r="15896" spans="1:13" x14ac:dyDescent="0.2">
      <c r="A15896" s="35" t="s">
        <v>9308</v>
      </c>
      <c r="B15896" s="34" t="s">
        <v>80</v>
      </c>
      <c r="C15896" s="45" t="s">
        <v>1035</v>
      </c>
      <c r="D15896" s="23" t="s">
        <v>5734</v>
      </c>
      <c r="E15896" s="23" t="s">
        <v>4141</v>
      </c>
      <c r="F15896" s="40">
        <v>0.45</v>
      </c>
      <c r="G15896" s="25">
        <v>110673</v>
      </c>
      <c r="H15896" s="25">
        <v>49803</v>
      </c>
      <c r="I15896" s="25"/>
      <c r="J15896" s="58" t="e">
        <f>HYPERLINK("#"&amp;"Insumos"&amp;"!A"&amp;MATCH($B15896,#REF!,0),"Ins "&amp;$B15896)</f>
        <v>#REF!</v>
      </c>
      <c r="M15896" s="220"/>
    </row>
    <row r="15897" spans="1:13" x14ac:dyDescent="0.2">
      <c r="A15897" s="35" t="s">
        <v>9308</v>
      </c>
      <c r="B15897" s="34" t="s">
        <v>5184</v>
      </c>
      <c r="C15897" s="45" t="s">
        <v>294</v>
      </c>
      <c r="D15897" s="23" t="s">
        <v>5751</v>
      </c>
      <c r="E15897" s="23" t="s">
        <v>4147</v>
      </c>
      <c r="F15897" s="40">
        <v>0.15</v>
      </c>
      <c r="G15897" s="25">
        <v>5304</v>
      </c>
      <c r="H15897" s="25">
        <v>796</v>
      </c>
      <c r="I15897" s="25"/>
      <c r="J15897" s="58" t="e">
        <f>HYPERLINK("#"&amp;"Insumos"&amp;"!A"&amp;MATCH($B15897,#REF!,0),"Ins "&amp;$B15897)</f>
        <v>#REF!</v>
      </c>
      <c r="M15897" s="220"/>
    </row>
    <row r="15898" spans="1:13" x14ac:dyDescent="0.2">
      <c r="A15898" s="35" t="s">
        <v>9308</v>
      </c>
      <c r="B15898" s="34" t="s">
        <v>5483</v>
      </c>
      <c r="C15898" s="45" t="s">
        <v>1064</v>
      </c>
      <c r="D15898" s="23" t="s">
        <v>5751</v>
      </c>
      <c r="E15898" s="23" t="s">
        <v>467</v>
      </c>
      <c r="F15898" s="40">
        <v>0.15</v>
      </c>
      <c r="G15898" s="25">
        <v>6176</v>
      </c>
      <c r="H15898" s="25">
        <v>926</v>
      </c>
      <c r="I15898" s="25"/>
      <c r="J15898" s="58" t="e">
        <f>HYPERLINK("#"&amp;"Insumos"&amp;"!A"&amp;MATCH($B15898,#REF!,0),"Ins "&amp;$B15898)</f>
        <v>#REF!</v>
      </c>
      <c r="M15898" s="220"/>
    </row>
    <row r="15899" spans="1:13" x14ac:dyDescent="0.2">
      <c r="A15899" s="35" t="s">
        <v>9308</v>
      </c>
      <c r="B15899" s="34" t="s">
        <v>222</v>
      </c>
      <c r="C15899" s="45" t="s">
        <v>157</v>
      </c>
      <c r="D15899" s="23" t="s">
        <v>5534</v>
      </c>
      <c r="E15899" s="23" t="s">
        <v>4140</v>
      </c>
      <c r="F15899" s="40">
        <v>2.5000000000000001E-2</v>
      </c>
      <c r="G15899" s="25">
        <v>66212</v>
      </c>
      <c r="H15899" s="25">
        <v>1655</v>
      </c>
      <c r="I15899" s="25"/>
      <c r="J15899" s="58" t="e">
        <f>HYPERLINK("#"&amp;"Insumos"&amp;"!A"&amp;MATCH($B15899,#REF!,0),"Ins "&amp;$B15899)</f>
        <v>#REF!</v>
      </c>
      <c r="M15899" s="220"/>
    </row>
    <row r="15900" spans="1:13" x14ac:dyDescent="0.2">
      <c r="A15900" s="35" t="s">
        <v>9308</v>
      </c>
      <c r="B15900" s="34" t="s">
        <v>5371</v>
      </c>
      <c r="C15900" s="45" t="s">
        <v>568</v>
      </c>
      <c r="D15900" s="23" t="s">
        <v>5751</v>
      </c>
      <c r="E15900" s="23" t="s">
        <v>4138</v>
      </c>
      <c r="F15900" s="40">
        <v>0.01</v>
      </c>
      <c r="G15900" s="25">
        <v>16500</v>
      </c>
      <c r="H15900" s="25">
        <v>165</v>
      </c>
      <c r="I15900" s="25"/>
      <c r="J15900" s="58" t="e">
        <f>HYPERLINK("#"&amp;"Insumos"&amp;"!A"&amp;MATCH($B15900,#REF!,0),"Ins "&amp;$B15900)</f>
        <v>#REF!</v>
      </c>
      <c r="M15900" s="220"/>
    </row>
    <row r="15901" spans="1:13" x14ac:dyDescent="0.2">
      <c r="A15901" s="35" t="s">
        <v>9308</v>
      </c>
      <c r="B15901" s="34" t="s">
        <v>4536</v>
      </c>
      <c r="C15901" s="45" t="s">
        <v>12752</v>
      </c>
      <c r="D15901" s="23" t="s">
        <v>5751</v>
      </c>
      <c r="E15901" s="23" t="s">
        <v>287</v>
      </c>
      <c r="F15901" s="40">
        <v>1</v>
      </c>
      <c r="G15901" s="25">
        <v>4457</v>
      </c>
      <c r="H15901" s="25">
        <v>4457</v>
      </c>
      <c r="I15901" s="25"/>
      <c r="J15901" s="58" t="e">
        <f>HYPERLINK("#"&amp;"Insumos"&amp;"!A"&amp;MATCH($B15901,#REF!,0),"Ins "&amp;$B15901)</f>
        <v>#REF!</v>
      </c>
      <c r="M15901" s="220"/>
    </row>
    <row r="15902" spans="1:13" x14ac:dyDescent="0.2">
      <c r="A15902" s="35" t="s">
        <v>9308</v>
      </c>
      <c r="B15902" s="34" t="s">
        <v>4547</v>
      </c>
      <c r="C15902" s="45" t="s">
        <v>543</v>
      </c>
      <c r="D15902" s="23" t="s">
        <v>5751</v>
      </c>
      <c r="E15902" s="23" t="s">
        <v>4134</v>
      </c>
      <c r="F15902" s="40">
        <v>0.08</v>
      </c>
      <c r="G15902" s="25">
        <v>17996</v>
      </c>
      <c r="H15902" s="25">
        <v>1440</v>
      </c>
      <c r="I15902" s="25"/>
      <c r="J15902" s="58" t="e">
        <f>HYPERLINK("#"&amp;"Insumos"&amp;"!A"&amp;MATCH($B15902,#REF!,0),"Ins "&amp;$B15902)</f>
        <v>#REF!</v>
      </c>
      <c r="M15902" s="220"/>
    </row>
    <row r="15903" spans="1:13" x14ac:dyDescent="0.2">
      <c r="A15903" s="35" t="s">
        <v>9308</v>
      </c>
      <c r="B15903" s="34" t="s">
        <v>5587</v>
      </c>
      <c r="C15903" s="45" t="s">
        <v>6347</v>
      </c>
      <c r="D15903" s="23" t="s">
        <v>5585</v>
      </c>
      <c r="E15903" s="23" t="s">
        <v>466</v>
      </c>
      <c r="F15903" s="40">
        <v>0.11</v>
      </c>
      <c r="G15903" s="25">
        <v>465478</v>
      </c>
      <c r="H15903" s="25">
        <v>51203</v>
      </c>
      <c r="I15903" s="25"/>
      <c r="M15903" s="220"/>
    </row>
    <row r="15904" spans="1:13" x14ac:dyDescent="0.2">
      <c r="A15904" s="35" t="s">
        <v>9308</v>
      </c>
      <c r="B15904" s="34" t="s">
        <v>5485</v>
      </c>
      <c r="C15904" s="45" t="s">
        <v>8790</v>
      </c>
      <c r="D15904" s="23" t="s">
        <v>5751</v>
      </c>
      <c r="E15904" s="23" t="s">
        <v>467</v>
      </c>
      <c r="F15904" s="40">
        <v>1.5</v>
      </c>
      <c r="G15904" s="25">
        <v>5200</v>
      </c>
      <c r="H15904" s="25">
        <v>7800</v>
      </c>
      <c r="I15904" s="25"/>
      <c r="J15904" s="58" t="e">
        <f>HYPERLINK("#"&amp;"Insumos"&amp;"!A"&amp;MATCH($B15904,#REF!,0),"Ins "&amp;$B15904)</f>
        <v>#REF!</v>
      </c>
      <c r="M15904" s="220"/>
    </row>
    <row r="15905" spans="1:13" x14ac:dyDescent="0.2">
      <c r="A15905" s="35" t="s">
        <v>9308</v>
      </c>
      <c r="B15905" s="34" t="s">
        <v>4549</v>
      </c>
      <c r="C15905" s="45" t="s">
        <v>719</v>
      </c>
      <c r="D15905" s="23" t="s">
        <v>5751</v>
      </c>
      <c r="E15905" s="23" t="s">
        <v>4134</v>
      </c>
      <c r="F15905" s="40">
        <v>0.8</v>
      </c>
      <c r="G15905" s="25">
        <v>15152</v>
      </c>
      <c r="H15905" s="25">
        <v>12122</v>
      </c>
      <c r="I15905" s="25"/>
      <c r="J15905" s="58" t="e">
        <f>HYPERLINK("#"&amp;"Insumos"&amp;"!A"&amp;MATCH($B15905,#REF!,0),"Ins "&amp;$B15905)</f>
        <v>#REF!</v>
      </c>
      <c r="M15905" s="220"/>
    </row>
    <row r="15906" spans="1:13" x14ac:dyDescent="0.2">
      <c r="A15906" s="35" t="s">
        <v>9308</v>
      </c>
      <c r="B15906" s="34" t="s">
        <v>5199</v>
      </c>
      <c r="C15906" s="45" t="s">
        <v>8827</v>
      </c>
      <c r="D15906" s="23" t="s">
        <v>5751</v>
      </c>
      <c r="E15906" s="23" t="s">
        <v>467</v>
      </c>
      <c r="F15906" s="40">
        <v>0.2</v>
      </c>
      <c r="G15906" s="25">
        <v>12480</v>
      </c>
      <c r="H15906" s="25">
        <v>2496</v>
      </c>
      <c r="I15906" s="25"/>
      <c r="J15906" s="58" t="e">
        <f>HYPERLINK("#"&amp;"Insumos"&amp;"!A"&amp;MATCH($B15906,#REF!,0),"Ins "&amp;$B15906)</f>
        <v>#REF!</v>
      </c>
      <c r="M15906" s="220"/>
    </row>
    <row r="15907" spans="1:13" x14ac:dyDescent="0.2">
      <c r="A15907" s="35" t="s">
        <v>9308</v>
      </c>
      <c r="B15907" s="34" t="s">
        <v>5200</v>
      </c>
      <c r="C15907" s="45" t="s">
        <v>9156</v>
      </c>
      <c r="D15907" s="23" t="s">
        <v>5751</v>
      </c>
      <c r="E15907" s="23" t="s">
        <v>467</v>
      </c>
      <c r="F15907" s="40">
        <v>0.06</v>
      </c>
      <c r="G15907" s="25">
        <v>19807</v>
      </c>
      <c r="H15907" s="25">
        <v>1188</v>
      </c>
      <c r="I15907" s="25"/>
      <c r="J15907" s="58" t="e">
        <f>HYPERLINK("#"&amp;"Insumos"&amp;"!A"&amp;MATCH($B15907,#REF!,0),"Ins "&amp;$B15907)</f>
        <v>#REF!</v>
      </c>
      <c r="M15907" s="220"/>
    </row>
    <row r="15908" spans="1:13" x14ac:dyDescent="0.2">
      <c r="A15908" s="35" t="s">
        <v>9308</v>
      </c>
      <c r="B15908" s="34" t="s">
        <v>5007</v>
      </c>
      <c r="C15908" s="45" t="s">
        <v>720</v>
      </c>
      <c r="D15908" s="23" t="s">
        <v>5751</v>
      </c>
      <c r="E15908" s="23" t="s">
        <v>4134</v>
      </c>
      <c r="F15908" s="40">
        <v>1.4</v>
      </c>
      <c r="G15908" s="25">
        <v>1897</v>
      </c>
      <c r="H15908" s="25">
        <v>2656</v>
      </c>
      <c r="I15908" s="25"/>
      <c r="J15908" s="58" t="e">
        <f>HYPERLINK("#"&amp;"Insumos"&amp;"!A"&amp;MATCH($B15908,#REF!,0),"Ins "&amp;$B15908)</f>
        <v>#REF!</v>
      </c>
      <c r="M15908" s="220"/>
    </row>
    <row r="15909" spans="1:13" x14ac:dyDescent="0.2">
      <c r="A15909" s="35" t="s">
        <v>9308</v>
      </c>
      <c r="B15909" s="34" t="s">
        <v>263</v>
      </c>
      <c r="C15909" s="45" t="s">
        <v>696</v>
      </c>
      <c r="D15909" s="23" t="s">
        <v>5534</v>
      </c>
      <c r="E15909" s="23" t="s">
        <v>4140</v>
      </c>
      <c r="F15909" s="40">
        <v>8.9999999999999993E-3</v>
      </c>
      <c r="G15909" s="25">
        <v>187426</v>
      </c>
      <c r="H15909" s="25">
        <v>1687</v>
      </c>
      <c r="I15909" s="25"/>
      <c r="J15909" s="58" t="e">
        <f>HYPERLINK("#"&amp;"Insumos"&amp;"!A"&amp;MATCH($B15909,#REF!,0),"Ins "&amp;$B15909)</f>
        <v>#REF!</v>
      </c>
      <c r="M15909" s="220"/>
    </row>
    <row r="15910" spans="1:13" ht="51" x14ac:dyDescent="0.2">
      <c r="A15910" s="36" t="s">
        <v>9309</v>
      </c>
      <c r="B15910" s="26" t="s">
        <v>6816</v>
      </c>
      <c r="C15910" s="79" t="s">
        <v>10881</v>
      </c>
      <c r="D15910" s="37" t="s">
        <v>5608</v>
      </c>
      <c r="E15910" s="37" t="s">
        <v>466</v>
      </c>
      <c r="F15910" s="41"/>
      <c r="G15910" s="27"/>
      <c r="H15910" s="27"/>
      <c r="I15910" s="27">
        <v>1129989</v>
      </c>
      <c r="M15910" s="220">
        <f t="shared" si="248"/>
        <v>1479834</v>
      </c>
    </row>
    <row r="15911" spans="1:13" x14ac:dyDescent="0.2">
      <c r="A15911" s="35" t="s">
        <v>9309</v>
      </c>
      <c r="B15911" s="34" t="s">
        <v>5533</v>
      </c>
      <c r="C15911" s="45" t="s">
        <v>5892</v>
      </c>
      <c r="D15911" s="23" t="s">
        <v>977</v>
      </c>
      <c r="E15911" s="23" t="s">
        <v>4134</v>
      </c>
      <c r="F15911" s="40">
        <v>1.4</v>
      </c>
      <c r="G15911" s="25">
        <v>3623</v>
      </c>
      <c r="H15911" s="25">
        <v>5072</v>
      </c>
      <c r="I15911" s="25"/>
      <c r="J15911" s="58" t="e">
        <f>HYPERLINK("#"&amp;"Insumos"&amp;"!A"&amp;MATCH($B15911,#REF!,0),"Ins "&amp;$B15911)</f>
        <v>#REF!</v>
      </c>
      <c r="M15911" s="220"/>
    </row>
    <row r="15912" spans="1:13" x14ac:dyDescent="0.2">
      <c r="A15912" s="35" t="s">
        <v>9309</v>
      </c>
      <c r="B15912" s="34" t="s">
        <v>80</v>
      </c>
      <c r="C15912" s="45" t="s">
        <v>1035</v>
      </c>
      <c r="D15912" s="23" t="s">
        <v>5734</v>
      </c>
      <c r="E15912" s="23" t="s">
        <v>4141</v>
      </c>
      <c r="F15912" s="40">
        <v>3.8</v>
      </c>
      <c r="G15912" s="25">
        <v>110673</v>
      </c>
      <c r="H15912" s="25">
        <v>420557</v>
      </c>
      <c r="I15912" s="25"/>
      <c r="J15912" s="58" t="e">
        <f>HYPERLINK("#"&amp;"Insumos"&amp;"!A"&amp;MATCH($B15912,#REF!,0),"Ins "&amp;$B15912)</f>
        <v>#REF!</v>
      </c>
      <c r="M15912" s="220"/>
    </row>
    <row r="15913" spans="1:13" x14ac:dyDescent="0.2">
      <c r="A15913" s="35" t="s">
        <v>9309</v>
      </c>
      <c r="B15913" s="34" t="s">
        <v>5184</v>
      </c>
      <c r="C15913" s="45" t="s">
        <v>294</v>
      </c>
      <c r="D15913" s="23" t="s">
        <v>5751</v>
      </c>
      <c r="E15913" s="23" t="s">
        <v>4147</v>
      </c>
      <c r="F15913" s="40">
        <v>0.5</v>
      </c>
      <c r="G15913" s="25">
        <v>5304</v>
      </c>
      <c r="H15913" s="25">
        <v>2652</v>
      </c>
      <c r="I15913" s="25"/>
      <c r="J15913" s="58" t="e">
        <f>HYPERLINK("#"&amp;"Insumos"&amp;"!A"&amp;MATCH($B15913,#REF!,0),"Ins "&amp;$B15913)</f>
        <v>#REF!</v>
      </c>
      <c r="M15913" s="220"/>
    </row>
    <row r="15914" spans="1:13" x14ac:dyDescent="0.2">
      <c r="A15914" s="35" t="s">
        <v>9309</v>
      </c>
      <c r="B15914" s="34" t="s">
        <v>5483</v>
      </c>
      <c r="C15914" s="45" t="s">
        <v>1064</v>
      </c>
      <c r="D15914" s="23" t="s">
        <v>5751</v>
      </c>
      <c r="E15914" s="23" t="s">
        <v>467</v>
      </c>
      <c r="F15914" s="40">
        <v>0.5</v>
      </c>
      <c r="G15914" s="25">
        <v>6176</v>
      </c>
      <c r="H15914" s="25">
        <v>3088</v>
      </c>
      <c r="I15914" s="25"/>
      <c r="J15914" s="58" t="e">
        <f>HYPERLINK("#"&amp;"Insumos"&amp;"!A"&amp;MATCH($B15914,#REF!,0),"Ins "&amp;$B15914)</f>
        <v>#REF!</v>
      </c>
      <c r="M15914" s="220"/>
    </row>
    <row r="15915" spans="1:13" x14ac:dyDescent="0.2">
      <c r="A15915" s="35" t="s">
        <v>9309</v>
      </c>
      <c r="B15915" s="34" t="s">
        <v>222</v>
      </c>
      <c r="C15915" s="45" t="s">
        <v>157</v>
      </c>
      <c r="D15915" s="23" t="s">
        <v>5534</v>
      </c>
      <c r="E15915" s="23" t="s">
        <v>4140</v>
      </c>
      <c r="F15915" s="40">
        <v>0.08</v>
      </c>
      <c r="G15915" s="25">
        <v>66212</v>
      </c>
      <c r="H15915" s="25">
        <v>5297</v>
      </c>
      <c r="I15915" s="25"/>
      <c r="J15915" s="58" t="e">
        <f>HYPERLINK("#"&amp;"Insumos"&amp;"!A"&amp;MATCH($B15915,#REF!,0),"Ins "&amp;$B15915)</f>
        <v>#REF!</v>
      </c>
      <c r="M15915" s="220"/>
    </row>
    <row r="15916" spans="1:13" x14ac:dyDescent="0.2">
      <c r="A15916" s="35" t="s">
        <v>9309</v>
      </c>
      <c r="B15916" s="34" t="s">
        <v>5371</v>
      </c>
      <c r="C15916" s="45" t="s">
        <v>568</v>
      </c>
      <c r="D15916" s="23" t="s">
        <v>5751</v>
      </c>
      <c r="E15916" s="23" t="s">
        <v>4138</v>
      </c>
      <c r="F15916" s="40">
        <v>0.03</v>
      </c>
      <c r="G15916" s="25">
        <v>16500</v>
      </c>
      <c r="H15916" s="25">
        <v>495</v>
      </c>
      <c r="I15916" s="25"/>
      <c r="J15916" s="58" t="e">
        <f>HYPERLINK("#"&amp;"Insumos"&amp;"!A"&amp;MATCH($B15916,#REF!,0),"Ins "&amp;$B15916)</f>
        <v>#REF!</v>
      </c>
      <c r="M15916" s="220"/>
    </row>
    <row r="15917" spans="1:13" x14ac:dyDescent="0.2">
      <c r="A15917" s="35" t="s">
        <v>9309</v>
      </c>
      <c r="B15917" s="34" t="s">
        <v>4536</v>
      </c>
      <c r="C15917" s="45" t="s">
        <v>12752</v>
      </c>
      <c r="D15917" s="23" t="s">
        <v>5751</v>
      </c>
      <c r="E15917" s="23" t="s">
        <v>287</v>
      </c>
      <c r="F15917" s="40">
        <v>3</v>
      </c>
      <c r="G15917" s="25">
        <v>4457</v>
      </c>
      <c r="H15917" s="25">
        <v>13371</v>
      </c>
      <c r="I15917" s="25"/>
      <c r="J15917" s="58" t="e">
        <f>HYPERLINK("#"&amp;"Insumos"&amp;"!A"&amp;MATCH($B15917,#REF!,0),"Ins "&amp;$B15917)</f>
        <v>#REF!</v>
      </c>
      <c r="M15917" s="220"/>
    </row>
    <row r="15918" spans="1:13" x14ac:dyDescent="0.2">
      <c r="A15918" s="35" t="s">
        <v>9309</v>
      </c>
      <c r="B15918" s="34" t="s">
        <v>4547</v>
      </c>
      <c r="C15918" s="45" t="s">
        <v>543</v>
      </c>
      <c r="D15918" s="23" t="s">
        <v>5751</v>
      </c>
      <c r="E15918" s="23" t="s">
        <v>4134</v>
      </c>
      <c r="F15918" s="40">
        <v>3</v>
      </c>
      <c r="G15918" s="25">
        <v>17996</v>
      </c>
      <c r="H15918" s="25">
        <v>53988</v>
      </c>
      <c r="I15918" s="25"/>
      <c r="J15918" s="58" t="e">
        <f>HYPERLINK("#"&amp;"Insumos"&amp;"!A"&amp;MATCH($B15918,#REF!,0),"Ins "&amp;$B15918)</f>
        <v>#REF!</v>
      </c>
      <c r="M15918" s="220"/>
    </row>
    <row r="15919" spans="1:13" x14ac:dyDescent="0.2">
      <c r="A15919" s="35" t="s">
        <v>9309</v>
      </c>
      <c r="B15919" s="34" t="s">
        <v>5587</v>
      </c>
      <c r="C15919" s="45" t="s">
        <v>6347</v>
      </c>
      <c r="D15919" s="23" t="s">
        <v>5585</v>
      </c>
      <c r="E15919" s="23" t="s">
        <v>466</v>
      </c>
      <c r="F15919" s="40">
        <v>1.05</v>
      </c>
      <c r="G15919" s="25">
        <v>465478</v>
      </c>
      <c r="H15919" s="25">
        <v>488752</v>
      </c>
      <c r="I15919" s="25"/>
      <c r="M15919" s="220"/>
    </row>
    <row r="15920" spans="1:13" x14ac:dyDescent="0.2">
      <c r="A15920" s="35" t="s">
        <v>9309</v>
      </c>
      <c r="B15920" s="34" t="s">
        <v>4549</v>
      </c>
      <c r="C15920" s="45" t="s">
        <v>719</v>
      </c>
      <c r="D15920" s="23" t="s">
        <v>5751</v>
      </c>
      <c r="E15920" s="23" t="s">
        <v>4134</v>
      </c>
      <c r="F15920" s="40">
        <v>6</v>
      </c>
      <c r="G15920" s="25">
        <v>15152</v>
      </c>
      <c r="H15920" s="25">
        <v>90912</v>
      </c>
      <c r="I15920" s="25"/>
      <c r="J15920" s="58" t="e">
        <f>HYPERLINK("#"&amp;"Insumos"&amp;"!A"&amp;MATCH($B15920,#REF!,0),"Ins "&amp;$B15920)</f>
        <v>#REF!</v>
      </c>
      <c r="M15920" s="220"/>
    </row>
    <row r="15921" spans="1:13" x14ac:dyDescent="0.2">
      <c r="A15921" s="35" t="s">
        <v>9309</v>
      </c>
      <c r="B15921" s="34" t="s">
        <v>5199</v>
      </c>
      <c r="C15921" s="45" t="s">
        <v>8827</v>
      </c>
      <c r="D15921" s="23" t="s">
        <v>5751</v>
      </c>
      <c r="E15921" s="23" t="s">
        <v>467</v>
      </c>
      <c r="F15921" s="40">
        <v>1.4</v>
      </c>
      <c r="G15921" s="25">
        <v>12480</v>
      </c>
      <c r="H15921" s="25">
        <v>17472</v>
      </c>
      <c r="I15921" s="25"/>
      <c r="J15921" s="58" t="e">
        <f>HYPERLINK("#"&amp;"Insumos"&amp;"!A"&amp;MATCH($B15921,#REF!,0),"Ins "&amp;$B15921)</f>
        <v>#REF!</v>
      </c>
      <c r="M15921" s="220"/>
    </row>
    <row r="15922" spans="1:13" x14ac:dyDescent="0.2">
      <c r="A15922" s="35" t="s">
        <v>9309</v>
      </c>
      <c r="B15922" s="34" t="s">
        <v>5200</v>
      </c>
      <c r="C15922" s="45" t="s">
        <v>9156</v>
      </c>
      <c r="D15922" s="23" t="s">
        <v>5751</v>
      </c>
      <c r="E15922" s="23" t="s">
        <v>467</v>
      </c>
      <c r="F15922" s="40">
        <v>0.67</v>
      </c>
      <c r="G15922" s="25">
        <v>19807</v>
      </c>
      <c r="H15922" s="25">
        <v>13271</v>
      </c>
      <c r="I15922" s="25"/>
      <c r="J15922" s="58" t="e">
        <f>HYPERLINK("#"&amp;"Insumos"&amp;"!A"&amp;MATCH($B15922,#REF!,0),"Ins "&amp;$B15922)</f>
        <v>#REF!</v>
      </c>
      <c r="M15922" s="220"/>
    </row>
    <row r="15923" spans="1:13" x14ac:dyDescent="0.2">
      <c r="A15923" s="35" t="s">
        <v>9309</v>
      </c>
      <c r="B15923" s="34" t="s">
        <v>5007</v>
      </c>
      <c r="C15923" s="45" t="s">
        <v>720</v>
      </c>
      <c r="D15923" s="23" t="s">
        <v>5751</v>
      </c>
      <c r="E15923" s="23" t="s">
        <v>4134</v>
      </c>
      <c r="F15923" s="40">
        <v>3</v>
      </c>
      <c r="G15923" s="25">
        <v>1897</v>
      </c>
      <c r="H15923" s="25">
        <v>5691</v>
      </c>
      <c r="I15923" s="25"/>
      <c r="J15923" s="58" t="e">
        <f>HYPERLINK("#"&amp;"Insumos"&amp;"!A"&amp;MATCH($B15923,#REF!,0),"Ins "&amp;$B15923)</f>
        <v>#REF!</v>
      </c>
      <c r="M15923" s="220"/>
    </row>
    <row r="15924" spans="1:13" x14ac:dyDescent="0.2">
      <c r="A15924" s="35" t="s">
        <v>9309</v>
      </c>
      <c r="B15924" s="34" t="s">
        <v>263</v>
      </c>
      <c r="C15924" s="45" t="s">
        <v>696</v>
      </c>
      <c r="D15924" s="23" t="s">
        <v>5534</v>
      </c>
      <c r="E15924" s="23" t="s">
        <v>4140</v>
      </c>
      <c r="F15924" s="40">
        <v>0.05</v>
      </c>
      <c r="G15924" s="25">
        <v>187426</v>
      </c>
      <c r="H15924" s="25">
        <v>9371</v>
      </c>
      <c r="I15924" s="25"/>
      <c r="J15924" s="58" t="e">
        <f>HYPERLINK("#"&amp;"Insumos"&amp;"!A"&amp;MATCH($B15924,#REF!,0),"Ins "&amp;$B15924)</f>
        <v>#REF!</v>
      </c>
      <c r="M15924" s="220"/>
    </row>
    <row r="15925" spans="1:13" ht="25.5" x14ac:dyDescent="0.2">
      <c r="A15925" s="36" t="s">
        <v>9332</v>
      </c>
      <c r="B15925" s="26" t="s">
        <v>6816</v>
      </c>
      <c r="C15925" s="79" t="s">
        <v>12743</v>
      </c>
      <c r="D15925" s="37" t="s">
        <v>5608</v>
      </c>
      <c r="E15925" s="37" t="s">
        <v>463</v>
      </c>
      <c r="F15925" s="41"/>
      <c r="G15925" s="27"/>
      <c r="H15925" s="27"/>
      <c r="I15925" s="27">
        <v>187859</v>
      </c>
      <c r="M15925" s="220">
        <f t="shared" si="248"/>
        <v>246020</v>
      </c>
    </row>
    <row r="15926" spans="1:13" x14ac:dyDescent="0.2">
      <c r="A15926" s="35" t="s">
        <v>9332</v>
      </c>
      <c r="B15926" s="34" t="s">
        <v>5533</v>
      </c>
      <c r="C15926" s="45" t="s">
        <v>5892</v>
      </c>
      <c r="D15926" s="23" t="s">
        <v>977</v>
      </c>
      <c r="E15926" s="23" t="s">
        <v>4134</v>
      </c>
      <c r="F15926" s="40">
        <v>0.44176234213547649</v>
      </c>
      <c r="G15926" s="25">
        <v>3623</v>
      </c>
      <c r="H15926" s="25">
        <v>1601</v>
      </c>
      <c r="I15926" s="25"/>
      <c r="J15926" s="58" t="e">
        <f>HYPERLINK("#"&amp;"Insumos"&amp;"!A"&amp;MATCH($B15926,#REF!,0),"Ins "&amp;$B15926)</f>
        <v>#REF!</v>
      </c>
      <c r="M15926" s="220"/>
    </row>
    <row r="15927" spans="1:13" x14ac:dyDescent="0.2">
      <c r="A15927" s="35" t="s">
        <v>9332</v>
      </c>
      <c r="B15927" s="34" t="s">
        <v>5572</v>
      </c>
      <c r="C15927" s="45" t="s">
        <v>971</v>
      </c>
      <c r="D15927" s="23" t="s">
        <v>5734</v>
      </c>
      <c r="E15927" s="23" t="s">
        <v>4141</v>
      </c>
      <c r="F15927" s="40">
        <v>1</v>
      </c>
      <c r="G15927" s="25">
        <v>37863</v>
      </c>
      <c r="H15927" s="25">
        <v>37863</v>
      </c>
      <c r="I15927" s="25"/>
      <c r="J15927" s="58" t="e">
        <f>HYPERLINK("#"&amp;"Insumos"&amp;"!A"&amp;MATCH($B15927,#REF!,0),"Ins "&amp;$B15927)</f>
        <v>#REF!</v>
      </c>
      <c r="M15927" s="220"/>
    </row>
    <row r="15928" spans="1:13" x14ac:dyDescent="0.2">
      <c r="A15928" s="35" t="s">
        <v>9332</v>
      </c>
      <c r="B15928" s="34" t="s">
        <v>9323</v>
      </c>
      <c r="C15928" s="45" t="s">
        <v>9331</v>
      </c>
      <c r="D15928" s="23" t="s">
        <v>5751</v>
      </c>
      <c r="E15928" s="23" t="s">
        <v>72</v>
      </c>
      <c r="F15928" s="40">
        <v>1</v>
      </c>
      <c r="G15928" s="25">
        <v>97657</v>
      </c>
      <c r="H15928" s="25">
        <v>97657</v>
      </c>
      <c r="I15928" s="25"/>
      <c r="J15928" s="58" t="e">
        <f>HYPERLINK("#"&amp;"Insumos"&amp;"!A"&amp;MATCH($B15928,#REF!,0),"Ins "&amp;$B15928)</f>
        <v>#REF!</v>
      </c>
      <c r="M15928" s="220"/>
    </row>
    <row r="15929" spans="1:13" x14ac:dyDescent="0.2">
      <c r="A15929" s="35" t="s">
        <v>9332</v>
      </c>
      <c r="B15929" s="34" t="s">
        <v>5456</v>
      </c>
      <c r="C15929" s="45" t="s">
        <v>159</v>
      </c>
      <c r="D15929" s="23" t="s">
        <v>5751</v>
      </c>
      <c r="E15929" s="23" t="s">
        <v>466</v>
      </c>
      <c r="F15929" s="40">
        <v>0.3</v>
      </c>
      <c r="G15929" s="25">
        <v>126506</v>
      </c>
      <c r="H15929" s="25">
        <v>37952</v>
      </c>
      <c r="I15929" s="25"/>
      <c r="J15929" s="58" t="e">
        <f>HYPERLINK("#"&amp;"Insumos"&amp;"!A"&amp;MATCH($B15929,#REF!,0),"Ins "&amp;$B15929)</f>
        <v>#REF!</v>
      </c>
      <c r="M15929" s="220"/>
    </row>
    <row r="15930" spans="1:13" x14ac:dyDescent="0.2">
      <c r="A15930" s="35" t="s">
        <v>9332</v>
      </c>
      <c r="B15930" s="34" t="s">
        <v>5007</v>
      </c>
      <c r="C15930" s="45" t="s">
        <v>720</v>
      </c>
      <c r="D15930" s="23" t="s">
        <v>5751</v>
      </c>
      <c r="E15930" s="23" t="s">
        <v>4134</v>
      </c>
      <c r="F15930" s="40">
        <v>1.8</v>
      </c>
      <c r="G15930" s="25">
        <v>1897</v>
      </c>
      <c r="H15930" s="25">
        <v>3415</v>
      </c>
      <c r="I15930" s="25"/>
      <c r="J15930" s="58" t="e">
        <f>HYPERLINK("#"&amp;"Insumos"&amp;"!A"&amp;MATCH($B15930,#REF!,0),"Ins "&amp;$B15930)</f>
        <v>#REF!</v>
      </c>
      <c r="M15930" s="220"/>
    </row>
    <row r="15931" spans="1:13" x14ac:dyDescent="0.2">
      <c r="A15931" s="35" t="s">
        <v>9332</v>
      </c>
      <c r="B15931" s="34" t="s">
        <v>263</v>
      </c>
      <c r="C15931" s="45" t="s">
        <v>696</v>
      </c>
      <c r="D15931" s="23" t="s">
        <v>5534</v>
      </c>
      <c r="E15931" s="23" t="s">
        <v>4140</v>
      </c>
      <c r="F15931" s="40">
        <v>0.05</v>
      </c>
      <c r="G15931" s="25">
        <v>187426</v>
      </c>
      <c r="H15931" s="25">
        <v>9371</v>
      </c>
      <c r="I15931" s="25"/>
      <c r="J15931" s="58" t="e">
        <f>HYPERLINK("#"&amp;"Insumos"&amp;"!A"&amp;MATCH($B15931,#REF!,0),"Ins "&amp;$B15931)</f>
        <v>#REF!</v>
      </c>
      <c r="M15931" s="220"/>
    </row>
    <row r="15932" spans="1:13" ht="25.5" x14ac:dyDescent="0.2">
      <c r="A15932" s="36" t="s">
        <v>9348</v>
      </c>
      <c r="B15932" s="26" t="s">
        <v>6816</v>
      </c>
      <c r="C15932" s="79" t="s">
        <v>10882</v>
      </c>
      <c r="D15932" s="37" t="s">
        <v>5608</v>
      </c>
      <c r="E15932" s="37" t="s">
        <v>463</v>
      </c>
      <c r="F15932" s="41"/>
      <c r="G15932" s="27"/>
      <c r="H15932" s="27"/>
      <c r="I15932" s="27">
        <v>62278</v>
      </c>
      <c r="M15932" s="220">
        <f t="shared" si="248"/>
        <v>81559</v>
      </c>
    </row>
    <row r="15933" spans="1:13" x14ac:dyDescent="0.2">
      <c r="A15933" s="35" t="s">
        <v>9348</v>
      </c>
      <c r="B15933" s="34" t="s">
        <v>5533</v>
      </c>
      <c r="C15933" s="45" t="s">
        <v>5892</v>
      </c>
      <c r="D15933" s="23" t="s">
        <v>977</v>
      </c>
      <c r="E15933" s="23" t="s">
        <v>4134</v>
      </c>
      <c r="F15933" s="40">
        <v>0.23</v>
      </c>
      <c r="G15933" s="25">
        <v>3623</v>
      </c>
      <c r="H15933" s="25">
        <v>833</v>
      </c>
      <c r="I15933" s="25"/>
      <c r="J15933" s="58" t="e">
        <f>HYPERLINK("#"&amp;"Insumos"&amp;"!A"&amp;MATCH($B15933,#REF!,0),"Ins "&amp;$B15933)</f>
        <v>#REF!</v>
      </c>
      <c r="M15933" s="220"/>
    </row>
    <row r="15934" spans="1:13" x14ac:dyDescent="0.2">
      <c r="A15934" s="35" t="s">
        <v>9348</v>
      </c>
      <c r="B15934" s="34" t="s">
        <v>5572</v>
      </c>
      <c r="C15934" s="45" t="s">
        <v>971</v>
      </c>
      <c r="D15934" s="23" t="s">
        <v>5734</v>
      </c>
      <c r="E15934" s="23" t="s">
        <v>4141</v>
      </c>
      <c r="F15934" s="40">
        <v>0.4</v>
      </c>
      <c r="G15934" s="25">
        <v>37863</v>
      </c>
      <c r="H15934" s="25">
        <v>15145</v>
      </c>
      <c r="I15934" s="25"/>
      <c r="J15934" s="58" t="e">
        <f>HYPERLINK("#"&amp;"Insumos"&amp;"!A"&amp;MATCH($B15934,#REF!,0),"Ins "&amp;$B15934)</f>
        <v>#REF!</v>
      </c>
      <c r="M15934" s="220"/>
    </row>
    <row r="15935" spans="1:13" x14ac:dyDescent="0.2">
      <c r="A15935" s="35" t="s">
        <v>9348</v>
      </c>
      <c r="B15935" s="34" t="s">
        <v>9349</v>
      </c>
      <c r="C15935" s="45" t="s">
        <v>9350</v>
      </c>
      <c r="D15935" s="23" t="s">
        <v>5751</v>
      </c>
      <c r="E15935" s="23" t="s">
        <v>72</v>
      </c>
      <c r="F15935" s="40">
        <v>1</v>
      </c>
      <c r="G15935" s="25">
        <v>33280</v>
      </c>
      <c r="H15935" s="25">
        <v>33280</v>
      </c>
      <c r="I15935" s="25"/>
      <c r="J15935" s="58" t="e">
        <f>HYPERLINK("#"&amp;"Insumos"&amp;"!A"&amp;MATCH($B15935,#REF!,0),"Ins "&amp;$B15935)</f>
        <v>#REF!</v>
      </c>
      <c r="M15935" s="220"/>
    </row>
    <row r="15936" spans="1:13" x14ac:dyDescent="0.2">
      <c r="A15936" s="35" t="s">
        <v>9348</v>
      </c>
      <c r="B15936" s="34" t="s">
        <v>5456</v>
      </c>
      <c r="C15936" s="45" t="s">
        <v>159</v>
      </c>
      <c r="D15936" s="23" t="s">
        <v>5751</v>
      </c>
      <c r="E15936" s="23" t="s">
        <v>466</v>
      </c>
      <c r="F15936" s="40">
        <v>0.03</v>
      </c>
      <c r="G15936" s="25">
        <v>126506</v>
      </c>
      <c r="H15936" s="25">
        <v>3795</v>
      </c>
      <c r="I15936" s="25"/>
      <c r="J15936" s="58" t="e">
        <f>HYPERLINK("#"&amp;"Insumos"&amp;"!A"&amp;MATCH($B15936,#REF!,0),"Ins "&amp;$B15936)</f>
        <v>#REF!</v>
      </c>
      <c r="M15936" s="220"/>
    </row>
    <row r="15937" spans="1:13" x14ac:dyDescent="0.2">
      <c r="A15937" s="35" t="s">
        <v>9348</v>
      </c>
      <c r="B15937" s="34" t="s">
        <v>5007</v>
      </c>
      <c r="C15937" s="45" t="s">
        <v>720</v>
      </c>
      <c r="D15937" s="23" t="s">
        <v>5751</v>
      </c>
      <c r="E15937" s="23" t="s">
        <v>4134</v>
      </c>
      <c r="F15937" s="40">
        <v>1.8</v>
      </c>
      <c r="G15937" s="25">
        <v>1897</v>
      </c>
      <c r="H15937" s="25">
        <v>3415</v>
      </c>
      <c r="I15937" s="25"/>
      <c r="J15937" s="58" t="e">
        <f>HYPERLINK("#"&amp;"Insumos"&amp;"!A"&amp;MATCH($B15937,#REF!,0),"Ins "&amp;$B15937)</f>
        <v>#REF!</v>
      </c>
      <c r="M15937" s="220"/>
    </row>
    <row r="15938" spans="1:13" x14ac:dyDescent="0.2">
      <c r="A15938" s="35" t="s">
        <v>9348</v>
      </c>
      <c r="B15938" s="34" t="s">
        <v>263</v>
      </c>
      <c r="C15938" s="45" t="s">
        <v>696</v>
      </c>
      <c r="D15938" s="23" t="s">
        <v>5534</v>
      </c>
      <c r="E15938" s="23" t="s">
        <v>4140</v>
      </c>
      <c r="F15938" s="40">
        <v>3.1E-2</v>
      </c>
      <c r="G15938" s="25">
        <v>187426</v>
      </c>
      <c r="H15938" s="25">
        <v>5810</v>
      </c>
      <c r="I15938" s="25"/>
      <c r="J15938" s="58" t="e">
        <f>HYPERLINK("#"&amp;"Insumos"&amp;"!A"&amp;MATCH($B15938,#REF!,0),"Ins "&amp;$B15938)</f>
        <v>#REF!</v>
      </c>
      <c r="M15938" s="220"/>
    </row>
    <row r="15939" spans="1:13" ht="38.25" x14ac:dyDescent="0.2">
      <c r="A15939" s="36" t="s">
        <v>9351</v>
      </c>
      <c r="B15939" s="26" t="s">
        <v>6816</v>
      </c>
      <c r="C15939" s="79" t="s">
        <v>10883</v>
      </c>
      <c r="D15939" s="37" t="s">
        <v>5608</v>
      </c>
      <c r="E15939" s="37" t="s">
        <v>464</v>
      </c>
      <c r="F15939" s="41"/>
      <c r="G15939" s="27"/>
      <c r="H15939" s="27"/>
      <c r="I15939" s="27">
        <v>45860</v>
      </c>
      <c r="M15939" s="220">
        <f t="shared" si="248"/>
        <v>60058</v>
      </c>
    </row>
    <row r="15940" spans="1:13" x14ac:dyDescent="0.2">
      <c r="A15940" s="35" t="s">
        <v>9351</v>
      </c>
      <c r="B15940" s="34" t="s">
        <v>5533</v>
      </c>
      <c r="C15940" s="45" t="s">
        <v>5892</v>
      </c>
      <c r="D15940" s="23" t="s">
        <v>977</v>
      </c>
      <c r="E15940" s="23" t="s">
        <v>4134</v>
      </c>
      <c r="F15940" s="40">
        <v>0.5</v>
      </c>
      <c r="G15940" s="25">
        <v>3623</v>
      </c>
      <c r="H15940" s="25">
        <v>1812</v>
      </c>
      <c r="I15940" s="25"/>
      <c r="J15940" s="58" t="e">
        <f>HYPERLINK("#"&amp;"Insumos"&amp;"!A"&amp;MATCH($B15940,#REF!,0),"Ins "&amp;$B15940)</f>
        <v>#REF!</v>
      </c>
      <c r="M15940" s="220"/>
    </row>
    <row r="15941" spans="1:13" x14ac:dyDescent="0.2">
      <c r="A15941" s="35" t="s">
        <v>9351</v>
      </c>
      <c r="B15941" s="34" t="s">
        <v>81</v>
      </c>
      <c r="C15941" s="45" t="s">
        <v>1020</v>
      </c>
      <c r="D15941" s="23" t="s">
        <v>5734</v>
      </c>
      <c r="E15941" s="23" t="s">
        <v>4141</v>
      </c>
      <c r="F15941" s="40">
        <v>0.15</v>
      </c>
      <c r="G15941" s="25">
        <v>75325</v>
      </c>
      <c r="H15941" s="25">
        <v>11299</v>
      </c>
      <c r="I15941" s="25"/>
      <c r="J15941" s="58" t="e">
        <f>HYPERLINK("#"&amp;"Insumos"&amp;"!A"&amp;MATCH($B15941,#REF!,0),"Ins "&amp;$B15941)</f>
        <v>#REF!</v>
      </c>
      <c r="M15941" s="220"/>
    </row>
    <row r="15942" spans="1:13" x14ac:dyDescent="0.2">
      <c r="A15942" s="35" t="s">
        <v>9351</v>
      </c>
      <c r="B15942" s="34" t="s">
        <v>9344</v>
      </c>
      <c r="C15942" s="45" t="s">
        <v>9345</v>
      </c>
      <c r="D15942" s="23" t="s">
        <v>5751</v>
      </c>
      <c r="E15942" s="23" t="s">
        <v>72</v>
      </c>
      <c r="F15942" s="40">
        <v>0.1</v>
      </c>
      <c r="G15942" s="25">
        <v>187200</v>
      </c>
      <c r="H15942" s="25">
        <v>18720</v>
      </c>
      <c r="I15942" s="25"/>
      <c r="J15942" s="58" t="e">
        <f>HYPERLINK("#"&amp;"Insumos"&amp;"!A"&amp;MATCH($B15942,#REF!,0),"Ins "&amp;$B15942)</f>
        <v>#REF!</v>
      </c>
      <c r="M15942" s="220"/>
    </row>
    <row r="15943" spans="1:13" x14ac:dyDescent="0.2">
      <c r="A15943" s="35" t="s">
        <v>9351</v>
      </c>
      <c r="B15943" s="34" t="s">
        <v>9346</v>
      </c>
      <c r="C15943" s="45" t="s">
        <v>9347</v>
      </c>
      <c r="D15943" s="23" t="s">
        <v>5751</v>
      </c>
      <c r="E15943" s="23" t="s">
        <v>72</v>
      </c>
      <c r="F15943" s="40">
        <v>0.35</v>
      </c>
      <c r="G15943" s="25">
        <v>37440</v>
      </c>
      <c r="H15943" s="25">
        <v>13104</v>
      </c>
      <c r="I15943" s="25"/>
      <c r="J15943" s="58" t="e">
        <f>HYPERLINK("#"&amp;"Insumos"&amp;"!A"&amp;MATCH($B15943,#REF!,0),"Ins "&amp;$B15943)</f>
        <v>#REF!</v>
      </c>
      <c r="M15943" s="220"/>
    </row>
    <row r="15944" spans="1:13" x14ac:dyDescent="0.2">
      <c r="A15944" s="35" t="s">
        <v>9351</v>
      </c>
      <c r="B15944" s="34" t="s">
        <v>5007</v>
      </c>
      <c r="C15944" s="45" t="s">
        <v>720</v>
      </c>
      <c r="D15944" s="23" t="s">
        <v>5751</v>
      </c>
      <c r="E15944" s="23" t="s">
        <v>4134</v>
      </c>
      <c r="F15944" s="40">
        <v>0.28999999999999998</v>
      </c>
      <c r="G15944" s="25">
        <v>1897</v>
      </c>
      <c r="H15944" s="25">
        <v>550</v>
      </c>
      <c r="I15944" s="25"/>
      <c r="J15944" s="58" t="e">
        <f>HYPERLINK("#"&amp;"Insumos"&amp;"!A"&amp;MATCH($B15944,#REF!,0),"Ins "&amp;$B15944)</f>
        <v>#REF!</v>
      </c>
      <c r="M15944" s="220"/>
    </row>
    <row r="15945" spans="1:13" x14ac:dyDescent="0.2">
      <c r="A15945" s="35" t="s">
        <v>9351</v>
      </c>
      <c r="B15945" s="34" t="s">
        <v>263</v>
      </c>
      <c r="C15945" s="45" t="s">
        <v>696</v>
      </c>
      <c r="D15945" s="23" t="s">
        <v>5534</v>
      </c>
      <c r="E15945" s="23" t="s">
        <v>4140</v>
      </c>
      <c r="F15945" s="40">
        <v>2E-3</v>
      </c>
      <c r="G15945" s="25">
        <v>187426</v>
      </c>
      <c r="H15945" s="25">
        <v>375</v>
      </c>
      <c r="I15945" s="25"/>
      <c r="J15945" s="58" t="e">
        <f>HYPERLINK("#"&amp;"Insumos"&amp;"!A"&amp;MATCH($B15945,#REF!,0),"Ins "&amp;$B15945)</f>
        <v>#REF!</v>
      </c>
      <c r="M15945" s="220"/>
    </row>
    <row r="15946" spans="1:13" ht="38.25" x14ac:dyDescent="0.2">
      <c r="A15946" s="36" t="s">
        <v>9352</v>
      </c>
      <c r="B15946" s="26" t="s">
        <v>6816</v>
      </c>
      <c r="C15946" s="79" t="s">
        <v>10884</v>
      </c>
      <c r="D15946" s="37" t="s">
        <v>5608</v>
      </c>
      <c r="E15946" s="37" t="s">
        <v>463</v>
      </c>
      <c r="F15946" s="41"/>
      <c r="G15946" s="27"/>
      <c r="H15946" s="27"/>
      <c r="I15946" s="27">
        <v>724979</v>
      </c>
      <c r="M15946" s="220">
        <f t="shared" ref="M15946:M15998" si="249">ROUND(I15946*(1+$L$2),0)</f>
        <v>949432</v>
      </c>
    </row>
    <row r="15947" spans="1:13" x14ac:dyDescent="0.2">
      <c r="A15947" s="35" t="s">
        <v>9352</v>
      </c>
      <c r="B15947" s="34" t="s">
        <v>5533</v>
      </c>
      <c r="C15947" s="45" t="s">
        <v>5892</v>
      </c>
      <c r="D15947" s="23" t="s">
        <v>977</v>
      </c>
      <c r="E15947" s="23" t="s">
        <v>4134</v>
      </c>
      <c r="F15947" s="40">
        <v>0.5</v>
      </c>
      <c r="G15947" s="25">
        <v>3623</v>
      </c>
      <c r="H15947" s="25">
        <v>1812</v>
      </c>
      <c r="I15947" s="25"/>
      <c r="J15947" s="58" t="e">
        <f>HYPERLINK("#"&amp;"Insumos"&amp;"!A"&amp;MATCH($B15947,#REF!,0),"Ins "&amp;$B15947)</f>
        <v>#REF!</v>
      </c>
      <c r="M15947" s="220"/>
    </row>
    <row r="15948" spans="1:13" x14ac:dyDescent="0.2">
      <c r="A15948" s="35" t="s">
        <v>9352</v>
      </c>
      <c r="B15948" s="34" t="s">
        <v>81</v>
      </c>
      <c r="C15948" s="45" t="s">
        <v>1020</v>
      </c>
      <c r="D15948" s="23" t="s">
        <v>5734</v>
      </c>
      <c r="E15948" s="23" t="s">
        <v>4141</v>
      </c>
      <c r="F15948" s="40">
        <v>0.8</v>
      </c>
      <c r="G15948" s="25">
        <v>75325</v>
      </c>
      <c r="H15948" s="25">
        <v>60260</v>
      </c>
      <c r="I15948" s="25"/>
      <c r="J15948" s="58" t="e">
        <f>HYPERLINK("#"&amp;"Insumos"&amp;"!A"&amp;MATCH($B15948,#REF!,0),"Ins "&amp;$B15948)</f>
        <v>#REF!</v>
      </c>
      <c r="M15948" s="220"/>
    </row>
    <row r="15949" spans="1:13" x14ac:dyDescent="0.2">
      <c r="A15949" s="35" t="s">
        <v>9352</v>
      </c>
      <c r="B15949" s="34" t="s">
        <v>9353</v>
      </c>
      <c r="C15949" s="45" t="s">
        <v>9354</v>
      </c>
      <c r="D15949" s="23" t="s">
        <v>5751</v>
      </c>
      <c r="E15949" s="23" t="s">
        <v>72</v>
      </c>
      <c r="F15949" s="40">
        <v>1</v>
      </c>
      <c r="G15949" s="25">
        <v>661982</v>
      </c>
      <c r="H15949" s="25">
        <v>661982</v>
      </c>
      <c r="I15949" s="25"/>
      <c r="J15949" s="58" t="e">
        <f>HYPERLINK("#"&amp;"Insumos"&amp;"!A"&amp;MATCH($B15949,#REF!,0),"Ins "&amp;$B15949)</f>
        <v>#REF!</v>
      </c>
      <c r="M15949" s="220"/>
    </row>
    <row r="15950" spans="1:13" x14ac:dyDescent="0.2">
      <c r="A15950" s="35" t="s">
        <v>9352</v>
      </c>
      <c r="B15950" s="34" t="s">
        <v>5007</v>
      </c>
      <c r="C15950" s="45" t="s">
        <v>720</v>
      </c>
      <c r="D15950" s="23" t="s">
        <v>5751</v>
      </c>
      <c r="E15950" s="23" t="s">
        <v>4134</v>
      </c>
      <c r="F15950" s="40">
        <v>0.28999999999999998</v>
      </c>
      <c r="G15950" s="25">
        <v>1897</v>
      </c>
      <c r="H15950" s="25">
        <v>550</v>
      </c>
      <c r="I15950" s="25"/>
      <c r="J15950" s="58" t="e">
        <f>HYPERLINK("#"&amp;"Insumos"&amp;"!A"&amp;MATCH($B15950,#REF!,0),"Ins "&amp;$B15950)</f>
        <v>#REF!</v>
      </c>
      <c r="M15950" s="220"/>
    </row>
    <row r="15951" spans="1:13" x14ac:dyDescent="0.2">
      <c r="A15951" s="35" t="s">
        <v>9352</v>
      </c>
      <c r="B15951" s="34" t="s">
        <v>263</v>
      </c>
      <c r="C15951" s="45" t="s">
        <v>696</v>
      </c>
      <c r="D15951" s="23" t="s">
        <v>5534</v>
      </c>
      <c r="E15951" s="23" t="s">
        <v>4140</v>
      </c>
      <c r="F15951" s="40">
        <v>2E-3</v>
      </c>
      <c r="G15951" s="25">
        <v>187426</v>
      </c>
      <c r="H15951" s="25">
        <v>375</v>
      </c>
      <c r="I15951" s="25"/>
      <c r="J15951" s="58" t="e">
        <f>HYPERLINK("#"&amp;"Insumos"&amp;"!A"&amp;MATCH($B15951,#REF!,0),"Ins "&amp;$B15951)</f>
        <v>#REF!</v>
      </c>
      <c r="M15951" s="220"/>
    </row>
    <row r="15952" spans="1:13" ht="38.25" x14ac:dyDescent="0.2">
      <c r="A15952" s="36" t="s">
        <v>9355</v>
      </c>
      <c r="B15952" s="26" t="s">
        <v>6816</v>
      </c>
      <c r="C15952" s="79" t="s">
        <v>10885</v>
      </c>
      <c r="D15952" s="37" t="s">
        <v>5608</v>
      </c>
      <c r="E15952" s="37" t="s">
        <v>463</v>
      </c>
      <c r="F15952" s="41"/>
      <c r="G15952" s="27"/>
      <c r="H15952" s="27"/>
      <c r="I15952" s="27">
        <v>588205</v>
      </c>
      <c r="M15952" s="220">
        <f t="shared" si="249"/>
        <v>770313</v>
      </c>
    </row>
    <row r="15953" spans="1:13" x14ac:dyDescent="0.2">
      <c r="A15953" s="35" t="s">
        <v>9355</v>
      </c>
      <c r="B15953" s="34" t="s">
        <v>5533</v>
      </c>
      <c r="C15953" s="45" t="s">
        <v>5892</v>
      </c>
      <c r="D15953" s="23" t="s">
        <v>977</v>
      </c>
      <c r="E15953" s="23" t="s">
        <v>4134</v>
      </c>
      <c r="F15953" s="40">
        <v>0.5</v>
      </c>
      <c r="G15953" s="25">
        <v>3623</v>
      </c>
      <c r="H15953" s="25">
        <v>1812</v>
      </c>
      <c r="I15953" s="25"/>
      <c r="J15953" s="58" t="e">
        <f>HYPERLINK("#"&amp;"Insumos"&amp;"!A"&amp;MATCH($B15953,#REF!,0),"Ins "&amp;$B15953)</f>
        <v>#REF!</v>
      </c>
      <c r="M15953" s="220"/>
    </row>
    <row r="15954" spans="1:13" x14ac:dyDescent="0.2">
      <c r="A15954" s="35" t="s">
        <v>9355</v>
      </c>
      <c r="B15954" s="34" t="s">
        <v>81</v>
      </c>
      <c r="C15954" s="45" t="s">
        <v>1020</v>
      </c>
      <c r="D15954" s="23" t="s">
        <v>5734</v>
      </c>
      <c r="E15954" s="23" t="s">
        <v>4141</v>
      </c>
      <c r="F15954" s="40">
        <v>0.8</v>
      </c>
      <c r="G15954" s="25">
        <v>75325</v>
      </c>
      <c r="H15954" s="25">
        <v>60260</v>
      </c>
      <c r="I15954" s="25"/>
      <c r="J15954" s="58" t="e">
        <f>HYPERLINK("#"&amp;"Insumos"&amp;"!A"&amp;MATCH($B15954,#REF!,0),"Ins "&amp;$B15954)</f>
        <v>#REF!</v>
      </c>
      <c r="M15954" s="220"/>
    </row>
    <row r="15955" spans="1:13" ht="25.5" x14ac:dyDescent="0.2">
      <c r="A15955" s="35" t="s">
        <v>9355</v>
      </c>
      <c r="B15955" s="34" t="s">
        <v>9356</v>
      </c>
      <c r="C15955" s="45" t="s">
        <v>9357</v>
      </c>
      <c r="D15955" s="23" t="s">
        <v>5751</v>
      </c>
      <c r="E15955" s="23" t="s">
        <v>72</v>
      </c>
      <c r="F15955" s="40">
        <v>1</v>
      </c>
      <c r="G15955" s="25">
        <v>525208</v>
      </c>
      <c r="H15955" s="25">
        <v>525208</v>
      </c>
      <c r="I15955" s="25"/>
      <c r="J15955" s="58" t="e">
        <f>HYPERLINK("#"&amp;"Insumos"&amp;"!A"&amp;MATCH($B15955,#REF!,0),"Ins "&amp;$B15955)</f>
        <v>#REF!</v>
      </c>
      <c r="M15955" s="220"/>
    </row>
    <row r="15956" spans="1:13" x14ac:dyDescent="0.2">
      <c r="A15956" s="35" t="s">
        <v>9355</v>
      </c>
      <c r="B15956" s="34" t="s">
        <v>5007</v>
      </c>
      <c r="C15956" s="45" t="s">
        <v>720</v>
      </c>
      <c r="D15956" s="23" t="s">
        <v>5751</v>
      </c>
      <c r="E15956" s="23" t="s">
        <v>4134</v>
      </c>
      <c r="F15956" s="40">
        <v>0.28999999999999998</v>
      </c>
      <c r="G15956" s="25">
        <v>1897</v>
      </c>
      <c r="H15956" s="25">
        <v>550</v>
      </c>
      <c r="I15956" s="25"/>
      <c r="J15956" s="58" t="e">
        <f>HYPERLINK("#"&amp;"Insumos"&amp;"!A"&amp;MATCH($B15956,#REF!,0),"Ins "&amp;$B15956)</f>
        <v>#REF!</v>
      </c>
      <c r="M15956" s="220"/>
    </row>
    <row r="15957" spans="1:13" x14ac:dyDescent="0.2">
      <c r="A15957" s="35" t="s">
        <v>9355</v>
      </c>
      <c r="B15957" s="34" t="s">
        <v>263</v>
      </c>
      <c r="C15957" s="45" t="s">
        <v>696</v>
      </c>
      <c r="D15957" s="23" t="s">
        <v>5534</v>
      </c>
      <c r="E15957" s="23" t="s">
        <v>4140</v>
      </c>
      <c r="F15957" s="40">
        <v>2E-3</v>
      </c>
      <c r="G15957" s="25">
        <v>187426</v>
      </c>
      <c r="H15957" s="25">
        <v>375</v>
      </c>
      <c r="I15957" s="25"/>
      <c r="J15957" s="58" t="e">
        <f>HYPERLINK("#"&amp;"Insumos"&amp;"!A"&amp;MATCH($B15957,#REF!,0),"Ins "&amp;$B15957)</f>
        <v>#REF!</v>
      </c>
      <c r="M15957" s="220"/>
    </row>
    <row r="15958" spans="1:13" ht="51" x14ac:dyDescent="0.2">
      <c r="A15958" s="36" t="s">
        <v>9701</v>
      </c>
      <c r="B15958" s="26" t="s">
        <v>6816</v>
      </c>
      <c r="C15958" s="79" t="s">
        <v>10886</v>
      </c>
      <c r="D15958" s="37" t="s">
        <v>5608</v>
      </c>
      <c r="E15958" s="37" t="s">
        <v>465</v>
      </c>
      <c r="F15958" s="41"/>
      <c r="G15958" s="27"/>
      <c r="H15958" s="27"/>
      <c r="I15958" s="27">
        <v>268690</v>
      </c>
      <c r="M15958" s="220">
        <f t="shared" si="249"/>
        <v>351876</v>
      </c>
    </row>
    <row r="15959" spans="1:13" x14ac:dyDescent="0.2">
      <c r="A15959" s="35" t="s">
        <v>9701</v>
      </c>
      <c r="B15959" s="34" t="s">
        <v>5533</v>
      </c>
      <c r="C15959" s="45" t="s">
        <v>5892</v>
      </c>
      <c r="D15959" s="23" t="s">
        <v>977</v>
      </c>
      <c r="E15959" s="23" t="s">
        <v>4134</v>
      </c>
      <c r="F15959" s="40">
        <v>1</v>
      </c>
      <c r="G15959" s="25">
        <v>3623</v>
      </c>
      <c r="H15959" s="25">
        <v>3623</v>
      </c>
      <c r="I15959" s="25"/>
      <c r="J15959" s="58" t="e">
        <f>HYPERLINK("#"&amp;"Insumos"&amp;"!A"&amp;MATCH($B15959,#REF!,0),"Ins "&amp;$B15959)</f>
        <v>#REF!</v>
      </c>
      <c r="M15959" s="220"/>
    </row>
    <row r="15960" spans="1:13" x14ac:dyDescent="0.2">
      <c r="A15960" s="35" t="s">
        <v>9701</v>
      </c>
      <c r="B15960" s="34" t="s">
        <v>5007</v>
      </c>
      <c r="C15960" s="45" t="s">
        <v>720</v>
      </c>
      <c r="D15960" s="23" t="s">
        <v>5751</v>
      </c>
      <c r="E15960" s="23" t="s">
        <v>4134</v>
      </c>
      <c r="F15960" s="40">
        <v>1</v>
      </c>
      <c r="G15960" s="25">
        <v>1897</v>
      </c>
      <c r="H15960" s="25">
        <v>1897</v>
      </c>
      <c r="I15960" s="25"/>
      <c r="J15960" s="58" t="e">
        <f>HYPERLINK("#"&amp;"Insumos"&amp;"!A"&amp;MATCH($B15960,#REF!,0),"Ins "&amp;$B15960)</f>
        <v>#REF!</v>
      </c>
      <c r="M15960" s="220"/>
    </row>
    <row r="15961" spans="1:13" x14ac:dyDescent="0.2">
      <c r="A15961" s="35" t="s">
        <v>9701</v>
      </c>
      <c r="B15961" s="34" t="s">
        <v>263</v>
      </c>
      <c r="C15961" s="45" t="s">
        <v>696</v>
      </c>
      <c r="D15961" s="23" t="s">
        <v>5534</v>
      </c>
      <c r="E15961" s="23" t="s">
        <v>4140</v>
      </c>
      <c r="F15961" s="40">
        <v>0.01</v>
      </c>
      <c r="G15961" s="25">
        <v>187426</v>
      </c>
      <c r="H15961" s="25">
        <v>1874</v>
      </c>
      <c r="I15961" s="25"/>
      <c r="J15961" s="58" t="e">
        <f>HYPERLINK("#"&amp;"Insumos"&amp;"!A"&amp;MATCH($B15961,#REF!,0),"Ins "&amp;$B15961)</f>
        <v>#REF!</v>
      </c>
      <c r="M15961" s="220"/>
    </row>
    <row r="15962" spans="1:13" x14ac:dyDescent="0.2">
      <c r="A15962" s="35" t="s">
        <v>9701</v>
      </c>
      <c r="B15962" s="34" t="s">
        <v>5578</v>
      </c>
      <c r="C15962" s="45" t="s">
        <v>1015</v>
      </c>
      <c r="D15962" s="23" t="s">
        <v>5734</v>
      </c>
      <c r="E15962" s="23" t="s">
        <v>4141</v>
      </c>
      <c r="F15962" s="40">
        <v>2.6</v>
      </c>
      <c r="G15962" s="25">
        <v>52425</v>
      </c>
      <c r="H15962" s="25">
        <v>136305</v>
      </c>
      <c r="I15962" s="25"/>
      <c r="J15962" s="58" t="e">
        <f>HYPERLINK("#"&amp;"Insumos"&amp;"!A"&amp;MATCH($B15962,#REF!,0),"Ins "&amp;$B15962)</f>
        <v>#REF!</v>
      </c>
      <c r="M15962" s="220"/>
    </row>
    <row r="15963" spans="1:13" x14ac:dyDescent="0.2">
      <c r="A15963" s="35" t="s">
        <v>9701</v>
      </c>
      <c r="B15963" s="34" t="s">
        <v>9699</v>
      </c>
      <c r="C15963" s="45" t="s">
        <v>9700</v>
      </c>
      <c r="D15963" s="23" t="s">
        <v>5751</v>
      </c>
      <c r="E15963" s="23" t="s">
        <v>465</v>
      </c>
      <c r="F15963" s="40">
        <v>1.1000000000000001</v>
      </c>
      <c r="G15963" s="25">
        <v>25886</v>
      </c>
      <c r="H15963" s="25">
        <v>28475</v>
      </c>
      <c r="I15963" s="25"/>
      <c r="J15963" s="58" t="e">
        <f>HYPERLINK("#"&amp;"Insumos"&amp;"!A"&amp;MATCH($B15963,#REF!,0),"Ins "&amp;$B15963)</f>
        <v>#REF!</v>
      </c>
      <c r="M15963" s="220"/>
    </row>
    <row r="15964" spans="1:13" x14ac:dyDescent="0.2">
      <c r="A15964" s="35" t="s">
        <v>9701</v>
      </c>
      <c r="B15964" s="34" t="s">
        <v>5467</v>
      </c>
      <c r="C15964" s="45" t="s">
        <v>1067</v>
      </c>
      <c r="D15964" s="23" t="s">
        <v>5751</v>
      </c>
      <c r="E15964" s="23" t="s">
        <v>467</v>
      </c>
      <c r="F15964" s="40">
        <v>2.11</v>
      </c>
      <c r="G15964" s="25">
        <v>5200</v>
      </c>
      <c r="H15964" s="25">
        <v>10972</v>
      </c>
      <c r="I15964" s="25"/>
      <c r="J15964" s="58" t="e">
        <f>HYPERLINK("#"&amp;"Insumos"&amp;"!A"&amp;MATCH($B15964,#REF!,0),"Ins "&amp;$B15964)</f>
        <v>#REF!</v>
      </c>
      <c r="M15964" s="220"/>
    </row>
    <row r="15965" spans="1:13" x14ac:dyDescent="0.2">
      <c r="A15965" s="35" t="s">
        <v>9701</v>
      </c>
      <c r="B15965" s="34" t="s">
        <v>5589</v>
      </c>
      <c r="C15965" s="45" t="s">
        <v>5819</v>
      </c>
      <c r="D15965" s="23" t="s">
        <v>5585</v>
      </c>
      <c r="E15965" s="23" t="s">
        <v>466</v>
      </c>
      <c r="F15965" s="40">
        <v>0.08</v>
      </c>
      <c r="G15965" s="25">
        <v>597780</v>
      </c>
      <c r="H15965" s="25">
        <v>47822</v>
      </c>
      <c r="I15965" s="25"/>
      <c r="J15965" s="58" t="e">
        <f>HYPERLINK("#"&amp;"Insumos"&amp;"!A"&amp;MATCH($B15965,#REF!,0),"Ins "&amp;$B15965)</f>
        <v>#REF!</v>
      </c>
      <c r="M15965" s="220"/>
    </row>
    <row r="15966" spans="1:13" x14ac:dyDescent="0.2">
      <c r="A15966" s="35" t="s">
        <v>9701</v>
      </c>
      <c r="B15966" s="34" t="s">
        <v>4549</v>
      </c>
      <c r="C15966" s="45" t="s">
        <v>719</v>
      </c>
      <c r="D15966" s="23" t="s">
        <v>5751</v>
      </c>
      <c r="E15966" s="23" t="s">
        <v>4134</v>
      </c>
      <c r="F15966" s="40">
        <v>0.4</v>
      </c>
      <c r="G15966" s="25">
        <v>15152</v>
      </c>
      <c r="H15966" s="25">
        <v>6061</v>
      </c>
      <c r="I15966" s="25"/>
      <c r="J15966" s="58" t="e">
        <f>HYPERLINK("#"&amp;"Insumos"&amp;"!A"&amp;MATCH($B15966,#REF!,0),"Ins "&amp;$B15966)</f>
        <v>#REF!</v>
      </c>
      <c r="M15966" s="220"/>
    </row>
    <row r="15967" spans="1:13" x14ac:dyDescent="0.2">
      <c r="A15967" s="35" t="s">
        <v>9701</v>
      </c>
      <c r="B15967" s="34" t="s">
        <v>949</v>
      </c>
      <c r="C15967" s="45" t="s">
        <v>8842</v>
      </c>
      <c r="D15967" s="23" t="s">
        <v>5534</v>
      </c>
      <c r="E15967" s="23" t="s">
        <v>4140</v>
      </c>
      <c r="F15967" s="40">
        <v>0.15</v>
      </c>
      <c r="G15967" s="25">
        <v>74256</v>
      </c>
      <c r="H15967" s="25">
        <v>11138</v>
      </c>
      <c r="I15967" s="25"/>
      <c r="J15967" s="58" t="e">
        <f>HYPERLINK("#"&amp;"Insumos"&amp;"!A"&amp;MATCH($B15967,#REF!,0),"Ins "&amp;$B15967)</f>
        <v>#REF!</v>
      </c>
      <c r="M15967" s="220"/>
    </row>
    <row r="15968" spans="1:13" x14ac:dyDescent="0.2">
      <c r="A15968" s="35" t="s">
        <v>9701</v>
      </c>
      <c r="B15968" s="34" t="s">
        <v>4547</v>
      </c>
      <c r="C15968" s="45" t="s">
        <v>543</v>
      </c>
      <c r="D15968" s="23" t="s">
        <v>5751</v>
      </c>
      <c r="E15968" s="23" t="s">
        <v>4134</v>
      </c>
      <c r="F15968" s="40">
        <v>1</v>
      </c>
      <c r="G15968" s="25">
        <v>17996</v>
      </c>
      <c r="H15968" s="25">
        <v>17996</v>
      </c>
      <c r="I15968" s="25"/>
      <c r="J15968" s="58" t="e">
        <f>HYPERLINK("#"&amp;"Insumos"&amp;"!A"&amp;MATCH($B15968,#REF!,0),"Ins "&amp;$B15968)</f>
        <v>#REF!</v>
      </c>
      <c r="M15968" s="220"/>
    </row>
    <row r="15969" spans="1:13" x14ac:dyDescent="0.2">
      <c r="A15969" s="35" t="s">
        <v>9701</v>
      </c>
      <c r="B15969" s="34" t="s">
        <v>5184</v>
      </c>
      <c r="C15969" s="45" t="s">
        <v>294</v>
      </c>
      <c r="D15969" s="23" t="s">
        <v>5751</v>
      </c>
      <c r="E15969" s="23" t="s">
        <v>4147</v>
      </c>
      <c r="F15969" s="40">
        <v>0.1</v>
      </c>
      <c r="G15969" s="25">
        <v>5304</v>
      </c>
      <c r="H15969" s="25">
        <v>530</v>
      </c>
      <c r="I15969" s="25"/>
      <c r="J15969" s="58" t="e">
        <f>HYPERLINK("#"&amp;"Insumos"&amp;"!A"&amp;MATCH($B15969,#REF!,0),"Ins "&amp;$B15969)</f>
        <v>#REF!</v>
      </c>
      <c r="M15969" s="220"/>
    </row>
    <row r="15970" spans="1:13" x14ac:dyDescent="0.2">
      <c r="A15970" s="35" t="s">
        <v>9701</v>
      </c>
      <c r="B15970" s="34" t="s">
        <v>4598</v>
      </c>
      <c r="C15970" s="45" t="s">
        <v>8895</v>
      </c>
      <c r="D15970" s="23" t="s">
        <v>5751</v>
      </c>
      <c r="E15970" s="23" t="s">
        <v>467</v>
      </c>
      <c r="F15970" s="40">
        <v>0.3</v>
      </c>
      <c r="G15970" s="25">
        <v>6656</v>
      </c>
      <c r="H15970" s="25">
        <v>1997</v>
      </c>
      <c r="I15970" s="25"/>
      <c r="J15970" s="58" t="e">
        <f>HYPERLINK("#"&amp;"Insumos"&amp;"!A"&amp;MATCH($B15970,#REF!,0),"Ins "&amp;$B15970)</f>
        <v>#REF!</v>
      </c>
      <c r="M15970" s="220"/>
    </row>
    <row r="15971" spans="1:13" ht="38.25" x14ac:dyDescent="0.2">
      <c r="A15971" s="36" t="s">
        <v>9704</v>
      </c>
      <c r="B15971" s="26" t="s">
        <v>6816</v>
      </c>
      <c r="C15971" s="79" t="s">
        <v>10887</v>
      </c>
      <c r="D15971" s="37" t="s">
        <v>5608</v>
      </c>
      <c r="E15971" s="37" t="s">
        <v>465</v>
      </c>
      <c r="F15971" s="41"/>
      <c r="G15971" s="27"/>
      <c r="H15971" s="27"/>
      <c r="I15971" s="27">
        <v>26009</v>
      </c>
      <c r="M15971" s="220">
        <f t="shared" si="249"/>
        <v>34061</v>
      </c>
    </row>
    <row r="15972" spans="1:13" ht="63.75" x14ac:dyDescent="0.2">
      <c r="A15972" s="35" t="s">
        <v>9704</v>
      </c>
      <c r="B15972" s="34" t="s">
        <v>9705</v>
      </c>
      <c r="C15972" s="45" t="s">
        <v>9706</v>
      </c>
      <c r="D15972" s="23" t="s">
        <v>5751</v>
      </c>
      <c r="E15972" s="23" t="s">
        <v>465</v>
      </c>
      <c r="F15972" s="40">
        <v>1</v>
      </c>
      <c r="G15972" s="25">
        <v>26009</v>
      </c>
      <c r="H15972" s="25">
        <v>26009</v>
      </c>
      <c r="I15972" s="25"/>
      <c r="J15972" s="58" t="e">
        <f>HYPERLINK("#"&amp;"Insumos"&amp;"!A"&amp;MATCH($B15972,#REF!,0),"Ins "&amp;$B15972)</f>
        <v>#REF!</v>
      </c>
      <c r="M15972" s="220"/>
    </row>
    <row r="15973" spans="1:13" ht="38.25" x14ac:dyDescent="0.2">
      <c r="A15973" s="36" t="s">
        <v>9835</v>
      </c>
      <c r="B15973" s="26" t="s">
        <v>6816</v>
      </c>
      <c r="C15973" s="79" t="s">
        <v>9836</v>
      </c>
      <c r="D15973" s="37" t="s">
        <v>5608</v>
      </c>
      <c r="E15973" s="37" t="s">
        <v>465</v>
      </c>
      <c r="F15973" s="41"/>
      <c r="G15973" s="27"/>
      <c r="H15973" s="27"/>
      <c r="I15973" s="27">
        <v>217001</v>
      </c>
      <c r="M15973" s="220">
        <f t="shared" si="249"/>
        <v>284185</v>
      </c>
    </row>
    <row r="15974" spans="1:13" x14ac:dyDescent="0.2">
      <c r="A15974" s="35" t="s">
        <v>9835</v>
      </c>
      <c r="B15974" s="1" t="s">
        <v>5589</v>
      </c>
      <c r="C15974" s="45" t="s">
        <v>5819</v>
      </c>
      <c r="D15974" s="23" t="s">
        <v>5585</v>
      </c>
      <c r="E15974" s="23" t="s">
        <v>466</v>
      </c>
      <c r="F15974" s="40">
        <v>0.10500000000000001</v>
      </c>
      <c r="G15974" s="25">
        <v>597780</v>
      </c>
      <c r="H15974" s="25">
        <v>62767</v>
      </c>
      <c r="I15974" s="25"/>
      <c r="M15974" s="220"/>
    </row>
    <row r="15975" spans="1:13" x14ac:dyDescent="0.2">
      <c r="A15975" s="35" t="s">
        <v>9835</v>
      </c>
      <c r="B15975" s="1" t="s">
        <v>71</v>
      </c>
      <c r="C15975" s="45" t="s">
        <v>1022</v>
      </c>
      <c r="D15975" s="23" t="s">
        <v>5734</v>
      </c>
      <c r="E15975" s="23" t="s">
        <v>4141</v>
      </c>
      <c r="F15975" s="40">
        <v>1.2</v>
      </c>
      <c r="G15975" s="25">
        <v>66987</v>
      </c>
      <c r="H15975" s="25">
        <v>80384</v>
      </c>
      <c r="I15975" s="25"/>
      <c r="J15975" s="58" t="e">
        <f>HYPERLINK("#"&amp;"Insumos"&amp;"!A"&amp;MATCH($B15975,#REF!,0),"Ins "&amp;$B15975)</f>
        <v>#REF!</v>
      </c>
      <c r="M15975" s="220"/>
    </row>
    <row r="15976" spans="1:13" x14ac:dyDescent="0.2">
      <c r="A15976" s="35" t="s">
        <v>9835</v>
      </c>
      <c r="B15976" s="34" t="s">
        <v>4549</v>
      </c>
      <c r="C15976" s="45" t="s">
        <v>719</v>
      </c>
      <c r="D15976" s="23" t="s">
        <v>5751</v>
      </c>
      <c r="E15976" s="23" t="s">
        <v>4134</v>
      </c>
      <c r="F15976" s="40">
        <v>0.44333333333333336</v>
      </c>
      <c r="G15976" s="25">
        <v>15152</v>
      </c>
      <c r="H15976" s="25">
        <v>6717</v>
      </c>
      <c r="I15976" s="25"/>
      <c r="J15976" s="58" t="e">
        <f>HYPERLINK("#"&amp;"Insumos"&amp;"!A"&amp;MATCH($B15976,#REF!,0),"Ins "&amp;$B15976)</f>
        <v>#REF!</v>
      </c>
      <c r="M15976" s="220"/>
    </row>
    <row r="15977" spans="1:13" x14ac:dyDescent="0.2">
      <c r="A15977" s="35" t="s">
        <v>9835</v>
      </c>
      <c r="B15977" s="1" t="s">
        <v>263</v>
      </c>
      <c r="C15977" s="45" t="s">
        <v>696</v>
      </c>
      <c r="D15977" s="23" t="s">
        <v>5534</v>
      </c>
      <c r="E15977" s="23" t="s">
        <v>4140</v>
      </c>
      <c r="F15977" s="40">
        <v>5.8999999999999999E-3</v>
      </c>
      <c r="G15977" s="25">
        <v>187426</v>
      </c>
      <c r="H15977" s="25">
        <v>1106</v>
      </c>
      <c r="I15977" s="25"/>
      <c r="J15977" s="58" t="e">
        <f>HYPERLINK("#"&amp;"Insumos"&amp;"!A"&amp;MATCH($B15977,#REF!,0),"Ins "&amp;$B15977)</f>
        <v>#REF!</v>
      </c>
      <c r="M15977" s="220"/>
    </row>
    <row r="15978" spans="1:13" x14ac:dyDescent="0.2">
      <c r="A15978" s="35" t="s">
        <v>9835</v>
      </c>
      <c r="B15978" s="1" t="s">
        <v>5533</v>
      </c>
      <c r="C15978" s="45" t="s">
        <v>5892</v>
      </c>
      <c r="D15978" s="23" t="s">
        <v>977</v>
      </c>
      <c r="E15978" s="23" t="s">
        <v>4134</v>
      </c>
      <c r="F15978" s="40">
        <v>1</v>
      </c>
      <c r="G15978" s="25">
        <v>3623</v>
      </c>
      <c r="H15978" s="25">
        <v>3623</v>
      </c>
      <c r="I15978" s="25"/>
      <c r="J15978" s="58" t="e">
        <f>HYPERLINK("#"&amp;"Insumos"&amp;"!A"&amp;MATCH($B15978,#REF!,0),"Ins "&amp;$B15978)</f>
        <v>#REF!</v>
      </c>
      <c r="M15978" s="220"/>
    </row>
    <row r="15979" spans="1:13" x14ac:dyDescent="0.2">
      <c r="A15979" s="35" t="s">
        <v>9835</v>
      </c>
      <c r="B15979" s="1" t="s">
        <v>5007</v>
      </c>
      <c r="C15979" s="45" t="s">
        <v>720</v>
      </c>
      <c r="D15979" s="23" t="s">
        <v>5751</v>
      </c>
      <c r="E15979" s="23" t="s">
        <v>4134</v>
      </c>
      <c r="F15979" s="40">
        <v>0.8</v>
      </c>
      <c r="G15979" s="25">
        <v>1897</v>
      </c>
      <c r="H15979" s="25">
        <v>1518</v>
      </c>
      <c r="I15979" s="25"/>
      <c r="J15979" s="58" t="e">
        <f>HYPERLINK("#"&amp;"Insumos"&amp;"!A"&amp;MATCH($B15979,#REF!,0),"Ins "&amp;$B15979)</f>
        <v>#REF!</v>
      </c>
      <c r="M15979" s="220"/>
    </row>
    <row r="15980" spans="1:13" x14ac:dyDescent="0.2">
      <c r="A15980" s="35" t="s">
        <v>9835</v>
      </c>
      <c r="B15980" s="1" t="s">
        <v>4519</v>
      </c>
      <c r="C15980" s="45" t="s">
        <v>1406</v>
      </c>
      <c r="D15980" s="23" t="s">
        <v>5751</v>
      </c>
      <c r="E15980" s="23" t="s">
        <v>287</v>
      </c>
      <c r="F15980" s="40">
        <v>2</v>
      </c>
      <c r="G15980" s="25">
        <v>4634</v>
      </c>
      <c r="H15980" s="25">
        <v>9268</v>
      </c>
      <c r="I15980" s="25"/>
      <c r="J15980" s="58" t="e">
        <f>HYPERLINK("#"&amp;"Insumos"&amp;"!A"&amp;MATCH($B15980,#REF!,0),"Ins "&amp;$B15980)</f>
        <v>#REF!</v>
      </c>
      <c r="M15980" s="220"/>
    </row>
    <row r="15981" spans="1:13" x14ac:dyDescent="0.2">
      <c r="A15981" s="35" t="s">
        <v>9835</v>
      </c>
      <c r="B15981" s="34" t="s">
        <v>5184</v>
      </c>
      <c r="C15981" s="45" t="s">
        <v>294</v>
      </c>
      <c r="D15981" s="23" t="s">
        <v>5751</v>
      </c>
      <c r="E15981" s="23" t="s">
        <v>4147</v>
      </c>
      <c r="F15981" s="40">
        <v>0.3</v>
      </c>
      <c r="G15981" s="25">
        <v>5304</v>
      </c>
      <c r="H15981" s="25">
        <v>1591</v>
      </c>
      <c r="I15981" s="25"/>
      <c r="J15981" s="58" t="e">
        <f>HYPERLINK("#"&amp;"Insumos"&amp;"!A"&amp;MATCH($B15981,#REF!,0),"Ins "&amp;$B15981)</f>
        <v>#REF!</v>
      </c>
      <c r="M15981" s="220"/>
    </row>
    <row r="15982" spans="1:13" x14ac:dyDescent="0.2">
      <c r="A15982" s="35" t="s">
        <v>9835</v>
      </c>
      <c r="B15982" s="34" t="s">
        <v>5483</v>
      </c>
      <c r="C15982" s="45" t="s">
        <v>1064</v>
      </c>
      <c r="D15982" s="23" t="s">
        <v>5751</v>
      </c>
      <c r="E15982" s="23" t="s">
        <v>467</v>
      </c>
      <c r="F15982" s="40">
        <v>0.2</v>
      </c>
      <c r="G15982" s="25">
        <v>6176</v>
      </c>
      <c r="H15982" s="25">
        <v>1235</v>
      </c>
      <c r="I15982" s="25"/>
      <c r="J15982" s="58" t="e">
        <f>HYPERLINK("#"&amp;"Insumos"&amp;"!A"&amp;MATCH($B15982,#REF!,0),"Ins "&amp;$B15982)</f>
        <v>#REF!</v>
      </c>
      <c r="M15982" s="220"/>
    </row>
    <row r="15983" spans="1:13" x14ac:dyDescent="0.2">
      <c r="A15983" s="35" t="s">
        <v>9835</v>
      </c>
      <c r="B15983" s="34" t="s">
        <v>9833</v>
      </c>
      <c r="C15983" s="45" t="s">
        <v>9837</v>
      </c>
      <c r="D15983" s="23" t="s">
        <v>5751</v>
      </c>
      <c r="E15983" s="23" t="s">
        <v>463</v>
      </c>
      <c r="F15983" s="40">
        <v>0.2</v>
      </c>
      <c r="G15983" s="25">
        <v>106080</v>
      </c>
      <c r="H15983" s="25">
        <v>21216</v>
      </c>
      <c r="I15983" s="25"/>
      <c r="J15983" s="58" t="e">
        <f>HYPERLINK("#"&amp;"Insumos"&amp;"!A"&amp;MATCH($B15983,#REF!,0),"Ins "&amp;$B15983)</f>
        <v>#REF!</v>
      </c>
      <c r="M15983" s="220"/>
    </row>
    <row r="15984" spans="1:13" x14ac:dyDescent="0.2">
      <c r="A15984" s="35" t="s">
        <v>9835</v>
      </c>
      <c r="B15984" s="34" t="s">
        <v>9776</v>
      </c>
      <c r="C15984" s="45" t="s">
        <v>9838</v>
      </c>
      <c r="D15984" s="23" t="s">
        <v>5751</v>
      </c>
      <c r="E15984" s="23" t="s">
        <v>463</v>
      </c>
      <c r="F15984" s="40">
        <v>0.05</v>
      </c>
      <c r="G15984" s="25">
        <v>244400</v>
      </c>
      <c r="H15984" s="25">
        <v>12220</v>
      </c>
      <c r="I15984" s="25"/>
      <c r="J15984" s="58" t="e">
        <f>HYPERLINK("#"&amp;"Insumos"&amp;"!A"&amp;MATCH($B15984,#REF!,0),"Ins "&amp;$B15984)</f>
        <v>#REF!</v>
      </c>
      <c r="M15984" s="220"/>
    </row>
    <row r="15985" spans="1:13" x14ac:dyDescent="0.2">
      <c r="A15985" s="35" t="s">
        <v>9835</v>
      </c>
      <c r="B15985" s="34" t="s">
        <v>9777</v>
      </c>
      <c r="C15985" s="45" t="s">
        <v>9839</v>
      </c>
      <c r="D15985" s="23" t="s">
        <v>5751</v>
      </c>
      <c r="E15985" s="23" t="s">
        <v>463</v>
      </c>
      <c r="F15985" s="40">
        <v>0.02</v>
      </c>
      <c r="G15985" s="25">
        <v>140400</v>
      </c>
      <c r="H15985" s="25">
        <v>2808</v>
      </c>
      <c r="I15985" s="25"/>
      <c r="J15985" s="58" t="e">
        <f>HYPERLINK("#"&amp;"Insumos"&amp;"!A"&amp;MATCH($B15985,#REF!,0),"Ins "&amp;$B15985)</f>
        <v>#REF!</v>
      </c>
      <c r="M15985" s="220"/>
    </row>
    <row r="15986" spans="1:13" x14ac:dyDescent="0.2">
      <c r="A15986" s="35" t="s">
        <v>9835</v>
      </c>
      <c r="B15986" s="34" t="s">
        <v>5247</v>
      </c>
      <c r="C15986" s="45" t="s">
        <v>9366</v>
      </c>
      <c r="D15986" s="23" t="s">
        <v>5751</v>
      </c>
      <c r="E15986" s="23" t="s">
        <v>465</v>
      </c>
      <c r="F15986" s="40">
        <v>1.5</v>
      </c>
      <c r="G15986" s="25">
        <v>2590</v>
      </c>
      <c r="H15986" s="25">
        <v>3885</v>
      </c>
      <c r="I15986" s="25"/>
      <c r="J15986" s="58" t="e">
        <f>HYPERLINK("#"&amp;"Insumos"&amp;"!A"&amp;MATCH($B15986,#REF!,0),"Ins "&amp;$B15986)</f>
        <v>#REF!</v>
      </c>
      <c r="M15986" s="220"/>
    </row>
    <row r="15987" spans="1:13" x14ac:dyDescent="0.2">
      <c r="A15987" s="35" t="s">
        <v>9835</v>
      </c>
      <c r="B15987" s="34" t="s">
        <v>9364</v>
      </c>
      <c r="C15987" s="45" t="s">
        <v>9365</v>
      </c>
      <c r="D15987" s="23" t="s">
        <v>5751</v>
      </c>
      <c r="E15987" s="23" t="s">
        <v>72</v>
      </c>
      <c r="F15987" s="40">
        <v>1</v>
      </c>
      <c r="G15987" s="25">
        <v>8663</v>
      </c>
      <c r="H15987" s="25">
        <v>8663</v>
      </c>
      <c r="I15987" s="25"/>
      <c r="J15987" s="58" t="e">
        <f>HYPERLINK("#"&amp;"Insumos"&amp;"!A"&amp;MATCH($B15987,#REF!,0),"Ins "&amp;$B15987)</f>
        <v>#REF!</v>
      </c>
      <c r="M15987" s="220"/>
    </row>
    <row r="15988" spans="1:13" ht="51" x14ac:dyDescent="0.2">
      <c r="A15988" s="36" t="s">
        <v>10120</v>
      </c>
      <c r="B15988" s="26" t="s">
        <v>6816</v>
      </c>
      <c r="C15988" s="79" t="s">
        <v>10888</v>
      </c>
      <c r="D15988" s="37" t="s">
        <v>5608</v>
      </c>
      <c r="E15988" s="37" t="s">
        <v>463</v>
      </c>
      <c r="F15988" s="41"/>
      <c r="G15988" s="27"/>
      <c r="H15988" s="27"/>
      <c r="I15988" s="27">
        <v>280753</v>
      </c>
      <c r="K15988" s="47"/>
      <c r="M15988" s="220">
        <f t="shared" si="249"/>
        <v>367674</v>
      </c>
    </row>
    <row r="15989" spans="1:13" x14ac:dyDescent="0.2">
      <c r="A15989" s="35" t="s">
        <v>10120</v>
      </c>
      <c r="B15989" s="1" t="s">
        <v>5578</v>
      </c>
      <c r="C15989" s="45" t="s">
        <v>1015</v>
      </c>
      <c r="D15989" s="23" t="s">
        <v>5734</v>
      </c>
      <c r="E15989" s="23" t="s">
        <v>4141</v>
      </c>
      <c r="F15989" s="40">
        <v>1</v>
      </c>
      <c r="G15989" s="25">
        <v>52425</v>
      </c>
      <c r="H15989" s="25">
        <v>52425</v>
      </c>
      <c r="I15989" s="25"/>
      <c r="M15989" s="220"/>
    </row>
    <row r="15990" spans="1:13" x14ac:dyDescent="0.2">
      <c r="A15990" s="35" t="s">
        <v>10120</v>
      </c>
      <c r="B15990" s="1" t="s">
        <v>263</v>
      </c>
      <c r="C15990" s="45" t="s">
        <v>696</v>
      </c>
      <c r="D15990" s="23" t="s">
        <v>5534</v>
      </c>
      <c r="E15990" s="23" t="s">
        <v>4140</v>
      </c>
      <c r="F15990" s="40">
        <v>0.06</v>
      </c>
      <c r="G15990" s="25">
        <v>187426</v>
      </c>
      <c r="H15990" s="25">
        <v>11246</v>
      </c>
      <c r="I15990" s="25"/>
      <c r="J15990" s="58" t="e">
        <f>HYPERLINK("#"&amp;"Insumos"&amp;"!A"&amp;MATCH($B15990,#REF!,0),"Ins "&amp;$B15990)</f>
        <v>#REF!</v>
      </c>
      <c r="M15990" s="220"/>
    </row>
    <row r="15991" spans="1:13" x14ac:dyDescent="0.2">
      <c r="A15991" s="35" t="s">
        <v>10120</v>
      </c>
      <c r="B15991" s="34" t="s">
        <v>5533</v>
      </c>
      <c r="C15991" s="45" t="s">
        <v>5892</v>
      </c>
      <c r="D15991" s="23" t="s">
        <v>977</v>
      </c>
      <c r="E15991" s="23" t="s">
        <v>4134</v>
      </c>
      <c r="F15991" s="40">
        <v>1</v>
      </c>
      <c r="G15991" s="25">
        <v>3623</v>
      </c>
      <c r="H15991" s="25">
        <v>3623</v>
      </c>
      <c r="I15991" s="25"/>
      <c r="J15991" s="58" t="e">
        <f>HYPERLINK("#"&amp;"Insumos"&amp;"!A"&amp;MATCH($B15991,#REF!,0),"Ins "&amp;$B15991)</f>
        <v>#REF!</v>
      </c>
      <c r="M15991" s="220"/>
    </row>
    <row r="15992" spans="1:13" x14ac:dyDescent="0.2">
      <c r="A15992" s="35" t="s">
        <v>10120</v>
      </c>
      <c r="B15992" s="1" t="s">
        <v>5007</v>
      </c>
      <c r="C15992" s="45" t="s">
        <v>720</v>
      </c>
      <c r="D15992" s="23" t="s">
        <v>5751</v>
      </c>
      <c r="E15992" s="23" t="s">
        <v>4134</v>
      </c>
      <c r="F15992" s="40">
        <v>1</v>
      </c>
      <c r="G15992" s="25">
        <v>1897</v>
      </c>
      <c r="H15992" s="25">
        <v>1897</v>
      </c>
      <c r="I15992" s="25"/>
      <c r="J15992" s="58" t="e">
        <f>HYPERLINK("#"&amp;"Insumos"&amp;"!A"&amp;MATCH($B15992,#REF!,0),"Ins "&amp;$B15992)</f>
        <v>#REF!</v>
      </c>
      <c r="M15992" s="220"/>
    </row>
    <row r="15993" spans="1:13" x14ac:dyDescent="0.2">
      <c r="A15993" s="35" t="s">
        <v>10120</v>
      </c>
      <c r="B15993" s="1" t="s">
        <v>8698</v>
      </c>
      <c r="C15993" s="45" t="s">
        <v>8732</v>
      </c>
      <c r="D15993" s="23" t="s">
        <v>5751</v>
      </c>
      <c r="E15993" s="23" t="s">
        <v>72</v>
      </c>
      <c r="F15993" s="40">
        <v>1.2165395587122314</v>
      </c>
      <c r="G15993" s="25">
        <v>107184</v>
      </c>
      <c r="H15993" s="25">
        <v>130394</v>
      </c>
      <c r="I15993" s="25"/>
      <c r="J15993" s="58" t="e">
        <f>HYPERLINK("#"&amp;"Insumos"&amp;"!A"&amp;MATCH($B15993,#REF!,0),"Ins "&amp;$B15993)</f>
        <v>#REF!</v>
      </c>
      <c r="M15993" s="220"/>
    </row>
    <row r="15994" spans="1:13" ht="25.5" x14ac:dyDescent="0.2">
      <c r="A15994" s="35" t="s">
        <v>10120</v>
      </c>
      <c r="B15994" s="1" t="s">
        <v>8720</v>
      </c>
      <c r="C15994" s="45" t="s">
        <v>8733</v>
      </c>
      <c r="D15994" s="23" t="s">
        <v>5751</v>
      </c>
      <c r="E15994" s="23" t="s">
        <v>72</v>
      </c>
      <c r="F15994" s="40">
        <v>4</v>
      </c>
      <c r="G15994" s="25">
        <v>4368</v>
      </c>
      <c r="H15994" s="25">
        <v>17472</v>
      </c>
      <c r="I15994" s="25"/>
      <c r="J15994" s="58" t="e">
        <f>HYPERLINK("#"&amp;"Insumos"&amp;"!A"&amp;MATCH($B15994,#REF!,0),"Ins "&amp;$B15994)</f>
        <v>#REF!</v>
      </c>
      <c r="M15994" s="220"/>
    </row>
    <row r="15995" spans="1:13" x14ac:dyDescent="0.2">
      <c r="A15995" s="35" t="s">
        <v>10120</v>
      </c>
      <c r="B15995" s="1" t="s">
        <v>8721</v>
      </c>
      <c r="C15995" s="45" t="s">
        <v>8734</v>
      </c>
      <c r="D15995" s="23" t="s">
        <v>5751</v>
      </c>
      <c r="E15995" s="23" t="s">
        <v>72</v>
      </c>
      <c r="F15995" s="40">
        <v>1.8207844945825672E-2</v>
      </c>
      <c r="G15995" s="25">
        <v>2604592</v>
      </c>
      <c r="H15995" s="25">
        <v>47424</v>
      </c>
      <c r="I15995" s="25"/>
      <c r="J15995" s="58" t="e">
        <f>HYPERLINK("#"&amp;"Insumos"&amp;"!A"&amp;MATCH($B15995,#REF!,0),"Ins "&amp;$B15995)</f>
        <v>#REF!</v>
      </c>
      <c r="M15995" s="220"/>
    </row>
    <row r="15996" spans="1:13" x14ac:dyDescent="0.2">
      <c r="A15996" s="35" t="s">
        <v>10120</v>
      </c>
      <c r="B15996" s="34" t="s">
        <v>5376</v>
      </c>
      <c r="C15996" s="45" t="s">
        <v>1163</v>
      </c>
      <c r="D15996" s="23" t="s">
        <v>5751</v>
      </c>
      <c r="E15996" s="23" t="s">
        <v>466</v>
      </c>
      <c r="F15996" s="40">
        <v>5.0000000000000001E-3</v>
      </c>
      <c r="G15996" s="25">
        <v>716882</v>
      </c>
      <c r="H15996" s="25">
        <v>3584</v>
      </c>
      <c r="I15996" s="25"/>
      <c r="J15996" s="58" t="e">
        <f>HYPERLINK("#"&amp;"Insumos"&amp;"!A"&amp;MATCH($B15996,#REF!,0),"Ins "&amp;$B15996)</f>
        <v>#REF!</v>
      </c>
      <c r="M15996" s="220"/>
    </row>
    <row r="15997" spans="1:13" x14ac:dyDescent="0.2">
      <c r="A15997" s="35" t="s">
        <v>10120</v>
      </c>
      <c r="B15997" s="34" t="s">
        <v>4560</v>
      </c>
      <c r="C15997" s="45" t="s">
        <v>8792</v>
      </c>
      <c r="D15997" s="23" t="s">
        <v>5751</v>
      </c>
      <c r="E15997" s="23" t="s">
        <v>4138</v>
      </c>
      <c r="F15997" s="40">
        <v>0.1</v>
      </c>
      <c r="G15997" s="25">
        <v>126880</v>
      </c>
      <c r="H15997" s="25">
        <v>12688</v>
      </c>
      <c r="I15997" s="25"/>
      <c r="J15997" s="58" t="e">
        <f>HYPERLINK("#"&amp;"Insumos"&amp;"!A"&amp;MATCH($B15997,#REF!,0),"Ins "&amp;$B15997)</f>
        <v>#REF!</v>
      </c>
      <c r="M15997" s="220"/>
    </row>
    <row r="15998" spans="1:13" ht="63.75" x14ac:dyDescent="0.2">
      <c r="A15998" s="36" t="s">
        <v>10142</v>
      </c>
      <c r="B15998" s="26" t="s">
        <v>6816</v>
      </c>
      <c r="C15998" s="79" t="s">
        <v>10137</v>
      </c>
      <c r="D15998" s="37" t="s">
        <v>5608</v>
      </c>
      <c r="E15998" s="37" t="s">
        <v>463</v>
      </c>
      <c r="F15998" s="41"/>
      <c r="G15998" s="27"/>
      <c r="H15998" s="27"/>
      <c r="I15998" s="27">
        <v>2325582</v>
      </c>
      <c r="K15998" s="47"/>
      <c r="M15998" s="220">
        <f t="shared" si="249"/>
        <v>3045582</v>
      </c>
    </row>
    <row r="15999" spans="1:13" ht="25.5" x14ac:dyDescent="0.2">
      <c r="A15999" s="35" t="s">
        <v>10142</v>
      </c>
      <c r="B15999" s="1" t="s">
        <v>597</v>
      </c>
      <c r="C15999" s="45" t="s">
        <v>8738</v>
      </c>
      <c r="D15999" s="23" t="s">
        <v>5534</v>
      </c>
      <c r="E15999" s="23" t="s">
        <v>8737</v>
      </c>
      <c r="F15999" s="40">
        <v>1.0218679746576742</v>
      </c>
      <c r="G15999" s="25">
        <v>17302</v>
      </c>
      <c r="H15999" s="25">
        <v>17680</v>
      </c>
      <c r="I15999" s="25"/>
      <c r="M15999" s="220"/>
    </row>
    <row r="16000" spans="1:13" x14ac:dyDescent="0.2">
      <c r="A16000" s="35" t="s">
        <v>10142</v>
      </c>
      <c r="B16000" s="1" t="s">
        <v>263</v>
      </c>
      <c r="C16000" s="45" t="s">
        <v>696</v>
      </c>
      <c r="D16000" s="23" t="s">
        <v>5534</v>
      </c>
      <c r="E16000" s="23" t="s">
        <v>4140</v>
      </c>
      <c r="F16000" s="40">
        <v>0.3</v>
      </c>
      <c r="G16000" s="25">
        <v>187426</v>
      </c>
      <c r="H16000" s="25">
        <v>56228</v>
      </c>
      <c r="I16000" s="25"/>
      <c r="J16000" s="58" t="e">
        <f>HYPERLINK("#"&amp;"Insumos"&amp;"!A"&amp;MATCH($B16000,#REF!,0),"Ins "&amp;$B16000)</f>
        <v>#REF!</v>
      </c>
      <c r="M16000" s="220"/>
    </row>
    <row r="16001" spans="1:13" x14ac:dyDescent="0.2">
      <c r="A16001" s="35" t="s">
        <v>10142</v>
      </c>
      <c r="B16001" s="34" t="s">
        <v>254</v>
      </c>
      <c r="C16001" s="45" t="s">
        <v>751</v>
      </c>
      <c r="D16001" s="23" t="s">
        <v>5534</v>
      </c>
      <c r="E16001" s="23" t="s">
        <v>4141</v>
      </c>
      <c r="F16001" s="40">
        <v>7.1029033117286691</v>
      </c>
      <c r="G16001" s="25">
        <v>46854</v>
      </c>
      <c r="H16001" s="25">
        <v>332799</v>
      </c>
      <c r="I16001" s="25"/>
      <c r="J16001" s="58" t="e">
        <f>HYPERLINK("#"&amp;"Insumos"&amp;"!A"&amp;MATCH($B16001,#REF!,0),"Ins "&amp;$B16001)</f>
        <v>#REF!</v>
      </c>
      <c r="M16001" s="220"/>
    </row>
    <row r="16002" spans="1:13" x14ac:dyDescent="0.2">
      <c r="A16002" s="35" t="s">
        <v>10142</v>
      </c>
      <c r="B16002" s="1" t="s">
        <v>5533</v>
      </c>
      <c r="C16002" s="45" t="s">
        <v>5892</v>
      </c>
      <c r="D16002" s="23" t="s">
        <v>977</v>
      </c>
      <c r="E16002" s="23" t="s">
        <v>4134</v>
      </c>
      <c r="F16002" s="40">
        <v>8.6107921928817444</v>
      </c>
      <c r="G16002" s="25">
        <v>3623</v>
      </c>
      <c r="H16002" s="25">
        <v>31197</v>
      </c>
      <c r="I16002" s="25"/>
      <c r="J16002" s="58" t="e">
        <f>HYPERLINK("#"&amp;"Insumos"&amp;"!A"&amp;MATCH($B16002,#REF!,0),"Ins "&amp;$B16002)</f>
        <v>#REF!</v>
      </c>
      <c r="M16002" s="220"/>
    </row>
    <row r="16003" spans="1:13" x14ac:dyDescent="0.2">
      <c r="A16003" s="35" t="s">
        <v>10142</v>
      </c>
      <c r="B16003" s="1" t="s">
        <v>74</v>
      </c>
      <c r="C16003" s="45" t="s">
        <v>1023</v>
      </c>
      <c r="D16003" s="23" t="s">
        <v>5734</v>
      </c>
      <c r="E16003" s="23" t="s">
        <v>4141</v>
      </c>
      <c r="F16003" s="40">
        <v>8.0643632114838919</v>
      </c>
      <c r="G16003" s="25">
        <v>73692</v>
      </c>
      <c r="H16003" s="25">
        <v>594279</v>
      </c>
      <c r="I16003" s="25"/>
      <c r="J16003" s="58" t="e">
        <f>HYPERLINK("#"&amp;"Insumos"&amp;"!A"&amp;MATCH($B16003,#REF!,0),"Ins "&amp;$B16003)</f>
        <v>#REF!</v>
      </c>
      <c r="M16003" s="220"/>
    </row>
    <row r="16004" spans="1:13" ht="25.5" x14ac:dyDescent="0.2">
      <c r="A16004" s="35" t="s">
        <v>10142</v>
      </c>
      <c r="B16004" s="1" t="s">
        <v>4559</v>
      </c>
      <c r="C16004" s="45" t="s">
        <v>9471</v>
      </c>
      <c r="D16004" s="23" t="s">
        <v>5751</v>
      </c>
      <c r="E16004" s="23" t="s">
        <v>4138</v>
      </c>
      <c r="F16004" s="40">
        <v>0.26052631578947366</v>
      </c>
      <c r="G16004" s="25">
        <v>140296</v>
      </c>
      <c r="H16004" s="25">
        <v>36551</v>
      </c>
      <c r="I16004" s="25"/>
      <c r="J16004" s="58" t="e">
        <f>HYPERLINK("#"&amp;"Insumos"&amp;"!A"&amp;MATCH($B16004,#REF!,0),"Ins "&amp;$B16004)</f>
        <v>#REF!</v>
      </c>
      <c r="M16004" s="220"/>
    </row>
    <row r="16005" spans="1:13" x14ac:dyDescent="0.2">
      <c r="A16005" s="35" t="s">
        <v>10142</v>
      </c>
      <c r="B16005" s="1" t="s">
        <v>5007</v>
      </c>
      <c r="C16005" s="45" t="s">
        <v>720</v>
      </c>
      <c r="D16005" s="23" t="s">
        <v>5751</v>
      </c>
      <c r="E16005" s="23" t="s">
        <v>4134</v>
      </c>
      <c r="F16005" s="40">
        <v>0.37006578947368424</v>
      </c>
      <c r="G16005" s="25">
        <v>1897</v>
      </c>
      <c r="H16005" s="25">
        <v>702</v>
      </c>
      <c r="I16005" s="25"/>
      <c r="J16005" s="58" t="e">
        <f>HYPERLINK("#"&amp;"Insumos"&amp;"!A"&amp;MATCH($B16005,#REF!,0),"Ins "&amp;$B16005)</f>
        <v>#REF!</v>
      </c>
      <c r="M16005" s="220"/>
    </row>
    <row r="16006" spans="1:13" x14ac:dyDescent="0.2">
      <c r="A16006" s="35" t="s">
        <v>10142</v>
      </c>
      <c r="B16006" s="34" t="s">
        <v>5834</v>
      </c>
      <c r="C16006" s="45" t="s">
        <v>8936</v>
      </c>
      <c r="D16006" s="23" t="s">
        <v>5751</v>
      </c>
      <c r="E16006" s="23" t="s">
        <v>465</v>
      </c>
      <c r="F16006" s="40">
        <v>3.463593828544913</v>
      </c>
      <c r="G16006" s="25">
        <v>26895</v>
      </c>
      <c r="H16006" s="25">
        <v>93153</v>
      </c>
      <c r="I16006" s="25"/>
      <c r="J16006" s="58" t="e">
        <f>HYPERLINK("#"&amp;"Insumos"&amp;"!A"&amp;MATCH($B16006,#REF!,0),"Ins "&amp;$B16006)</f>
        <v>#REF!</v>
      </c>
      <c r="M16006" s="220"/>
    </row>
    <row r="16007" spans="1:13" x14ac:dyDescent="0.2">
      <c r="A16007" s="35" t="s">
        <v>10142</v>
      </c>
      <c r="B16007" s="34" t="s">
        <v>4560</v>
      </c>
      <c r="C16007" s="45" t="s">
        <v>8792</v>
      </c>
      <c r="D16007" s="23" t="s">
        <v>5751</v>
      </c>
      <c r="E16007" s="23" t="s">
        <v>4138</v>
      </c>
      <c r="F16007" s="40">
        <v>0.37475409836065576</v>
      </c>
      <c r="G16007" s="25">
        <v>126880</v>
      </c>
      <c r="H16007" s="25">
        <v>47549</v>
      </c>
      <c r="I16007" s="25"/>
      <c r="J16007" s="58" t="e">
        <f>HYPERLINK("#"&amp;"Insumos"&amp;"!A"&amp;MATCH($B16007,#REF!,0),"Ins "&amp;$B16007)</f>
        <v>#REF!</v>
      </c>
      <c r="M16007" s="220"/>
    </row>
    <row r="16008" spans="1:13" ht="25.5" x14ac:dyDescent="0.2">
      <c r="A16008" s="35" t="s">
        <v>10142</v>
      </c>
      <c r="B16008" s="34" t="s">
        <v>5194</v>
      </c>
      <c r="C16008" s="45" t="s">
        <v>1219</v>
      </c>
      <c r="D16008" s="23" t="s">
        <v>5751</v>
      </c>
      <c r="E16008" s="23" t="s">
        <v>467</v>
      </c>
      <c r="F16008" s="40">
        <v>0.28089999999999998</v>
      </c>
      <c r="G16008" s="25">
        <v>22500</v>
      </c>
      <c r="H16008" s="25">
        <v>6320</v>
      </c>
      <c r="I16008" s="25"/>
      <c r="J16008" s="58" t="e">
        <f>HYPERLINK("#"&amp;"Insumos"&amp;"!A"&amp;MATCH($B16008,#REF!,0),"Ins "&amp;$B16008)</f>
        <v>#REF!</v>
      </c>
      <c r="M16008" s="220"/>
    </row>
    <row r="16009" spans="1:13" x14ac:dyDescent="0.2">
      <c r="A16009" s="35" t="s">
        <v>10142</v>
      </c>
      <c r="B16009" s="34" t="s">
        <v>5202</v>
      </c>
      <c r="C16009" s="45" t="s">
        <v>504</v>
      </c>
      <c r="D16009" s="23" t="s">
        <v>5751</v>
      </c>
      <c r="E16009" s="23" t="s">
        <v>4134</v>
      </c>
      <c r="F16009" s="40">
        <v>0.95056411148815223</v>
      </c>
      <c r="G16009" s="25">
        <v>71716</v>
      </c>
      <c r="H16009" s="25">
        <v>68171</v>
      </c>
      <c r="I16009" s="25"/>
      <c r="J16009" s="58" t="e">
        <f>HYPERLINK("#"&amp;"Insumos"&amp;"!A"&amp;MATCH($B16009,#REF!,0),"Ins "&amp;$B16009)</f>
        <v>#REF!</v>
      </c>
      <c r="M16009" s="220"/>
    </row>
    <row r="16010" spans="1:13" x14ac:dyDescent="0.2">
      <c r="A16010" s="35" t="s">
        <v>10142</v>
      </c>
      <c r="B16010" s="34" t="s">
        <v>5203</v>
      </c>
      <c r="C16010" s="45" t="s">
        <v>505</v>
      </c>
      <c r="D16010" s="23" t="s">
        <v>5751</v>
      </c>
      <c r="E16010" s="23" t="s">
        <v>4134</v>
      </c>
      <c r="F16010" s="40">
        <v>3.802257592983596</v>
      </c>
      <c r="G16010" s="25">
        <v>51226</v>
      </c>
      <c r="H16010" s="25">
        <v>194774</v>
      </c>
      <c r="I16010" s="25"/>
      <c r="J16010" s="58" t="e">
        <f>HYPERLINK("#"&amp;"Insumos"&amp;"!A"&amp;MATCH($B16010,#REF!,0),"Ins "&amp;$B16010)</f>
        <v>#REF!</v>
      </c>
      <c r="M16010" s="220"/>
    </row>
    <row r="16011" spans="1:13" ht="25.5" x14ac:dyDescent="0.2">
      <c r="A16011" s="35" t="s">
        <v>10142</v>
      </c>
      <c r="B16011" s="34" t="s">
        <v>4812</v>
      </c>
      <c r="C16011" s="45" t="s">
        <v>11926</v>
      </c>
      <c r="D16011" s="23" t="s">
        <v>5751</v>
      </c>
      <c r="E16011" s="23" t="s">
        <v>287</v>
      </c>
      <c r="F16011" s="40">
        <v>33.924491327551699</v>
      </c>
      <c r="G16011" s="25">
        <v>24943</v>
      </c>
      <c r="H16011" s="25">
        <v>846179</v>
      </c>
      <c r="I16011" s="25"/>
      <c r="J16011" s="58" t="e">
        <f>HYPERLINK("#"&amp;"Insumos"&amp;"!A"&amp;MATCH($B16011,#REF!,0),"Ins "&amp;$B16011)</f>
        <v>#REF!</v>
      </c>
      <c r="M16011" s="220"/>
    </row>
    <row r="16012" spans="1:13" ht="25.5" x14ac:dyDescent="0.2">
      <c r="A16012" s="36" t="s">
        <v>10144</v>
      </c>
      <c r="B16012" s="26" t="s">
        <v>6816</v>
      </c>
      <c r="C16012" s="79" t="s">
        <v>10143</v>
      </c>
      <c r="D16012" s="37" t="s">
        <v>5608</v>
      </c>
      <c r="E16012" s="37" t="s">
        <v>464</v>
      </c>
      <c r="F16012" s="41"/>
      <c r="G16012" s="27"/>
      <c r="H16012" s="27"/>
      <c r="I16012" s="27">
        <v>59807</v>
      </c>
      <c r="K16012" s="47"/>
      <c r="M16012" s="220">
        <f t="shared" ref="M16012:M16060" si="250">ROUND(I16012*(1+$L$2),0)</f>
        <v>78323</v>
      </c>
    </row>
    <row r="16013" spans="1:13" x14ac:dyDescent="0.2">
      <c r="A16013" s="35" t="s">
        <v>10144</v>
      </c>
      <c r="B16013" s="1" t="s">
        <v>5589</v>
      </c>
      <c r="C16013" s="45" t="s">
        <v>5819</v>
      </c>
      <c r="D16013" s="23" t="s">
        <v>5585</v>
      </c>
      <c r="E16013" s="23" t="s">
        <v>466</v>
      </c>
      <c r="F16013" s="40">
        <v>2.4905425252570206E-2</v>
      </c>
      <c r="G16013" s="25">
        <v>597780</v>
      </c>
      <c r="H16013" s="25">
        <v>14888</v>
      </c>
      <c r="I16013" s="25"/>
      <c r="M16013" s="220"/>
    </row>
    <row r="16014" spans="1:13" x14ac:dyDescent="0.2">
      <c r="A16014" s="35" t="s">
        <v>10144</v>
      </c>
      <c r="B16014" s="1" t="s">
        <v>71</v>
      </c>
      <c r="C16014" s="45" t="s">
        <v>1022</v>
      </c>
      <c r="D16014" s="23" t="s">
        <v>5734</v>
      </c>
      <c r="E16014" s="23" t="s">
        <v>4141</v>
      </c>
      <c r="F16014" s="40">
        <v>0.50402130003672418</v>
      </c>
      <c r="G16014" s="25">
        <v>66987</v>
      </c>
      <c r="H16014" s="25">
        <v>33763</v>
      </c>
      <c r="I16014" s="25"/>
      <c r="J16014" s="58" t="e">
        <f>HYPERLINK("#"&amp;"Insumos"&amp;"!A"&amp;MATCH($B16014,#REF!,0),"Ins "&amp;$B16014)</f>
        <v>#REF!</v>
      </c>
      <c r="M16014" s="220"/>
    </row>
    <row r="16015" spans="1:13" x14ac:dyDescent="0.2">
      <c r="A16015" s="35" t="s">
        <v>10144</v>
      </c>
      <c r="B16015" s="34" t="s">
        <v>5533</v>
      </c>
      <c r="C16015" s="45" t="s">
        <v>5892</v>
      </c>
      <c r="D16015" s="23" t="s">
        <v>977</v>
      </c>
      <c r="E16015" s="23" t="s">
        <v>4134</v>
      </c>
      <c r="F16015" s="40">
        <v>1.5</v>
      </c>
      <c r="G16015" s="25">
        <v>3623</v>
      </c>
      <c r="H16015" s="25">
        <v>5435</v>
      </c>
      <c r="I16015" s="25"/>
      <c r="J16015" s="58" t="e">
        <f>HYPERLINK("#"&amp;"Insumos"&amp;"!A"&amp;MATCH($B16015,#REF!,0),"Ins "&amp;$B16015)</f>
        <v>#REF!</v>
      </c>
      <c r="M16015" s="220"/>
    </row>
    <row r="16016" spans="1:13" x14ac:dyDescent="0.2">
      <c r="A16016" s="35" t="s">
        <v>10144</v>
      </c>
      <c r="B16016" s="1" t="s">
        <v>5183</v>
      </c>
      <c r="C16016" s="45" t="s">
        <v>293</v>
      </c>
      <c r="D16016" s="23" t="s">
        <v>5751</v>
      </c>
      <c r="E16016" s="23" t="s">
        <v>4147</v>
      </c>
      <c r="F16016" s="40">
        <v>7.9354838709677425E-2</v>
      </c>
      <c r="G16016" s="25">
        <v>6448</v>
      </c>
      <c r="H16016" s="25">
        <v>512</v>
      </c>
      <c r="I16016" s="25"/>
      <c r="J16016" s="58" t="e">
        <f>HYPERLINK("#"&amp;"Insumos"&amp;"!A"&amp;MATCH($B16016,#REF!,0),"Ins "&amp;$B16016)</f>
        <v>#REF!</v>
      </c>
      <c r="M16016" s="220"/>
    </row>
    <row r="16017" spans="1:13" x14ac:dyDescent="0.2">
      <c r="A16017" s="35" t="s">
        <v>10144</v>
      </c>
      <c r="B16017" s="1" t="s">
        <v>5233</v>
      </c>
      <c r="C16017" s="45" t="s">
        <v>8805</v>
      </c>
      <c r="D16017" s="23" t="s">
        <v>5751</v>
      </c>
      <c r="E16017" s="23" t="s">
        <v>8806</v>
      </c>
      <c r="F16017" s="40">
        <v>3.5799156765044075E-2</v>
      </c>
      <c r="G16017" s="25">
        <v>13567</v>
      </c>
      <c r="H16017" s="25">
        <v>486</v>
      </c>
      <c r="I16017" s="25"/>
      <c r="J16017" s="58" t="e">
        <f>HYPERLINK("#"&amp;"Insumos"&amp;"!A"&amp;MATCH($B16017,#REF!,0),"Ins "&amp;$B16017)</f>
        <v>#REF!</v>
      </c>
      <c r="M16017" s="220"/>
    </row>
    <row r="16018" spans="1:13" x14ac:dyDescent="0.2">
      <c r="A16018" s="35" t="s">
        <v>10144</v>
      </c>
      <c r="B16018" s="1" t="s">
        <v>4519</v>
      </c>
      <c r="C16018" s="45" t="s">
        <v>1406</v>
      </c>
      <c r="D16018" s="23" t="s">
        <v>5751</v>
      </c>
      <c r="E16018" s="23" t="s">
        <v>287</v>
      </c>
      <c r="F16018" s="40">
        <v>0.30004488330341111</v>
      </c>
      <c r="G16018" s="25">
        <v>4634</v>
      </c>
      <c r="H16018" s="25">
        <v>1390</v>
      </c>
      <c r="I16018" s="25"/>
      <c r="J16018" s="58" t="e">
        <f>HYPERLINK("#"&amp;"Insumos"&amp;"!A"&amp;MATCH($B16018,#REF!,0),"Ins "&amp;$B16018)</f>
        <v>#REF!</v>
      </c>
      <c r="M16018" s="220"/>
    </row>
    <row r="16019" spans="1:13" x14ac:dyDescent="0.2">
      <c r="A16019" s="35" t="s">
        <v>10144</v>
      </c>
      <c r="B16019" s="1" t="s">
        <v>4549</v>
      </c>
      <c r="C16019" s="45" t="s">
        <v>719</v>
      </c>
      <c r="D16019" s="23" t="s">
        <v>5751</v>
      </c>
      <c r="E16019" s="23" t="s">
        <v>4134</v>
      </c>
      <c r="F16019" s="40">
        <v>0.21998764499965681</v>
      </c>
      <c r="G16019" s="25">
        <v>15152</v>
      </c>
      <c r="H16019" s="25">
        <v>3333</v>
      </c>
      <c r="I16019" s="25"/>
      <c r="J16019" s="58" t="e">
        <f>HYPERLINK("#"&amp;"Insumos"&amp;"!A"&amp;MATCH($B16019,#REF!,0),"Ins "&amp;$B16019)</f>
        <v>#REF!</v>
      </c>
      <c r="M16019" s="220"/>
    </row>
    <row r="16020" spans="1:13" ht="25.5" x14ac:dyDescent="0.2">
      <c r="A16020" s="36" t="s">
        <v>10171</v>
      </c>
      <c r="B16020" s="26" t="s">
        <v>6816</v>
      </c>
      <c r="C16020" s="79" t="s">
        <v>10145</v>
      </c>
      <c r="D16020" s="37" t="s">
        <v>5608</v>
      </c>
      <c r="E16020" s="37" t="s">
        <v>464</v>
      </c>
      <c r="F16020" s="41"/>
      <c r="G16020" s="27"/>
      <c r="H16020" s="27"/>
      <c r="I16020" s="27">
        <v>85661</v>
      </c>
      <c r="K16020" s="47"/>
      <c r="M16020" s="220">
        <f t="shared" si="250"/>
        <v>112182</v>
      </c>
    </row>
    <row r="16021" spans="1:13" x14ac:dyDescent="0.2">
      <c r="A16021" s="35" t="s">
        <v>10171</v>
      </c>
      <c r="B16021" s="1" t="s">
        <v>5589</v>
      </c>
      <c r="C16021" s="45" t="s">
        <v>5819</v>
      </c>
      <c r="D16021" s="23" t="s">
        <v>5585</v>
      </c>
      <c r="E16021" s="23" t="s">
        <v>466</v>
      </c>
      <c r="F16021" s="40">
        <v>3.1132671680982688E-2</v>
      </c>
      <c r="G16021" s="25">
        <v>597780</v>
      </c>
      <c r="H16021" s="25">
        <v>18610</v>
      </c>
      <c r="I16021" s="25"/>
      <c r="M16021" s="220"/>
    </row>
    <row r="16022" spans="1:13" x14ac:dyDescent="0.2">
      <c r="A16022" s="35" t="s">
        <v>10171</v>
      </c>
      <c r="B16022" s="1" t="s">
        <v>71</v>
      </c>
      <c r="C16022" s="45" t="s">
        <v>1022</v>
      </c>
      <c r="D16022" s="23" t="s">
        <v>5734</v>
      </c>
      <c r="E16022" s="23" t="s">
        <v>4141</v>
      </c>
      <c r="F16022" s="40">
        <v>0.50402130003672418</v>
      </c>
      <c r="G16022" s="25">
        <v>66987</v>
      </c>
      <c r="H16022" s="25">
        <v>33763</v>
      </c>
      <c r="I16022" s="25"/>
      <c r="J16022" s="58" t="e">
        <f>HYPERLINK("#"&amp;"Insumos"&amp;"!A"&amp;MATCH($B16022,#REF!,0),"Ins "&amp;$B16022)</f>
        <v>#REF!</v>
      </c>
      <c r="M16022" s="220"/>
    </row>
    <row r="16023" spans="1:13" x14ac:dyDescent="0.2">
      <c r="A16023" s="35" t="s">
        <v>10171</v>
      </c>
      <c r="B16023" s="34" t="s">
        <v>263</v>
      </c>
      <c r="C16023" s="45" t="s">
        <v>696</v>
      </c>
      <c r="D16023" s="23" t="s">
        <v>5534</v>
      </c>
      <c r="E16023" s="23" t="s">
        <v>4140</v>
      </c>
      <c r="F16023" s="40">
        <v>9.0002607967061936E-3</v>
      </c>
      <c r="G16023" s="25">
        <v>187426</v>
      </c>
      <c r="H16023" s="25">
        <v>1687</v>
      </c>
      <c r="I16023" s="25"/>
      <c r="J16023" s="58" t="e">
        <f>HYPERLINK("#"&amp;"Insumos"&amp;"!A"&amp;MATCH($B16023,#REF!,0),"Ins "&amp;$B16023)</f>
        <v>#REF!</v>
      </c>
      <c r="M16023" s="220"/>
    </row>
    <row r="16024" spans="1:13" x14ac:dyDescent="0.2">
      <c r="A16024" s="35" t="s">
        <v>10171</v>
      </c>
      <c r="B16024" s="1" t="s">
        <v>16</v>
      </c>
      <c r="C16024" s="45" t="s">
        <v>733</v>
      </c>
      <c r="D16024" s="23" t="s">
        <v>5534</v>
      </c>
      <c r="E16024" s="23" t="s">
        <v>4141</v>
      </c>
      <c r="F16024" s="40">
        <v>0.50006164468006409</v>
      </c>
      <c r="G16024" s="25">
        <v>8435</v>
      </c>
      <c r="H16024" s="25">
        <v>4218</v>
      </c>
      <c r="I16024" s="25"/>
      <c r="J16024" s="58" t="e">
        <f>HYPERLINK("#"&amp;"Insumos"&amp;"!A"&amp;MATCH($B16024,#REF!,0),"Ins "&amp;$B16024)</f>
        <v>#REF!</v>
      </c>
      <c r="M16024" s="220"/>
    </row>
    <row r="16025" spans="1:13" x14ac:dyDescent="0.2">
      <c r="A16025" s="35" t="s">
        <v>10171</v>
      </c>
      <c r="B16025" s="1" t="s">
        <v>5533</v>
      </c>
      <c r="C16025" s="45" t="s">
        <v>5892</v>
      </c>
      <c r="D16025" s="23" t="s">
        <v>977</v>
      </c>
      <c r="E16025" s="23" t="s">
        <v>4134</v>
      </c>
      <c r="F16025" s="40">
        <v>0.20005740528128588</v>
      </c>
      <c r="G16025" s="25">
        <v>3623</v>
      </c>
      <c r="H16025" s="25">
        <v>725</v>
      </c>
      <c r="I16025" s="25"/>
      <c r="J16025" s="58" t="e">
        <f>HYPERLINK("#"&amp;"Insumos"&amp;"!A"&amp;MATCH($B16025,#REF!,0),"Ins "&amp;$B16025)</f>
        <v>#REF!</v>
      </c>
      <c r="M16025" s="220"/>
    </row>
    <row r="16026" spans="1:13" x14ac:dyDescent="0.2">
      <c r="A16026" s="35" t="s">
        <v>10171</v>
      </c>
      <c r="B16026" s="1" t="s">
        <v>5007</v>
      </c>
      <c r="C16026" s="45" t="s">
        <v>720</v>
      </c>
      <c r="D16026" s="23" t="s">
        <v>5751</v>
      </c>
      <c r="E16026" s="23" t="s">
        <v>4134</v>
      </c>
      <c r="F16026" s="40">
        <v>1.2001096491228069</v>
      </c>
      <c r="G16026" s="25">
        <v>1897</v>
      </c>
      <c r="H16026" s="25">
        <v>2277</v>
      </c>
      <c r="I16026" s="25"/>
      <c r="J16026" s="58" t="e">
        <f>HYPERLINK("#"&amp;"Insumos"&amp;"!A"&amp;MATCH($B16026,#REF!,0),"Ins "&amp;$B16026)</f>
        <v>#REF!</v>
      </c>
      <c r="M16026" s="220"/>
    </row>
    <row r="16027" spans="1:13" x14ac:dyDescent="0.2">
      <c r="A16027" s="35" t="s">
        <v>10171</v>
      </c>
      <c r="B16027" s="1" t="s">
        <v>5183</v>
      </c>
      <c r="C16027" s="45" t="s">
        <v>293</v>
      </c>
      <c r="D16027" s="23" t="s">
        <v>5751</v>
      </c>
      <c r="E16027" s="23" t="s">
        <v>4147</v>
      </c>
      <c r="F16027" s="40">
        <v>7.9354838709677425E-2</v>
      </c>
      <c r="G16027" s="25">
        <v>6448</v>
      </c>
      <c r="H16027" s="25">
        <v>512</v>
      </c>
      <c r="I16027" s="25"/>
      <c r="J16027" s="58" t="e">
        <f>HYPERLINK("#"&amp;"Insumos"&amp;"!A"&amp;MATCH($B16027,#REF!,0),"Ins "&amp;$B16027)</f>
        <v>#REF!</v>
      </c>
      <c r="M16027" s="220"/>
    </row>
    <row r="16028" spans="1:13" x14ac:dyDescent="0.2">
      <c r="A16028" s="35" t="s">
        <v>10171</v>
      </c>
      <c r="B16028" s="1" t="s">
        <v>5233</v>
      </c>
      <c r="C16028" s="45" t="s">
        <v>8805</v>
      </c>
      <c r="D16028" s="23" t="s">
        <v>5751</v>
      </c>
      <c r="E16028" s="23" t="s">
        <v>8806</v>
      </c>
      <c r="F16028" s="40">
        <v>3.5799156765044075E-2</v>
      </c>
      <c r="G16028" s="25">
        <v>13567</v>
      </c>
      <c r="H16028" s="25">
        <v>486</v>
      </c>
      <c r="I16028" s="25"/>
      <c r="J16028" s="58" t="e">
        <f>HYPERLINK("#"&amp;"Insumos"&amp;"!A"&amp;MATCH($B16028,#REF!,0),"Ins "&amp;$B16028)</f>
        <v>#REF!</v>
      </c>
      <c r="M16028" s="220"/>
    </row>
    <row r="16029" spans="1:13" x14ac:dyDescent="0.2">
      <c r="A16029" s="35" t="s">
        <v>10171</v>
      </c>
      <c r="B16029" s="1" t="s">
        <v>4519</v>
      </c>
      <c r="C16029" s="45" t="s">
        <v>1406</v>
      </c>
      <c r="D16029" s="23" t="s">
        <v>5751</v>
      </c>
      <c r="E16029" s="23" t="s">
        <v>287</v>
      </c>
      <c r="F16029" s="40">
        <v>0.30004488330341111</v>
      </c>
      <c r="G16029" s="25">
        <v>4634</v>
      </c>
      <c r="H16029" s="25">
        <v>1390</v>
      </c>
      <c r="I16029" s="25"/>
      <c r="J16029" s="58" t="e">
        <f>HYPERLINK("#"&amp;"Insumos"&amp;"!A"&amp;MATCH($B16029,#REF!,0),"Ins "&amp;$B16029)</f>
        <v>#REF!</v>
      </c>
      <c r="M16029" s="220"/>
    </row>
    <row r="16030" spans="1:13" x14ac:dyDescent="0.2">
      <c r="A16030" s="35" t="s">
        <v>10171</v>
      </c>
      <c r="B16030" s="1" t="s">
        <v>4547</v>
      </c>
      <c r="C16030" s="45" t="s">
        <v>543</v>
      </c>
      <c r="D16030" s="23" t="s">
        <v>5751</v>
      </c>
      <c r="E16030" s="23" t="s">
        <v>4134</v>
      </c>
      <c r="F16030" s="40">
        <v>1</v>
      </c>
      <c r="G16030" s="25">
        <v>17996</v>
      </c>
      <c r="H16030" s="25">
        <v>17996</v>
      </c>
      <c r="I16030" s="25"/>
      <c r="J16030" s="58" t="e">
        <f>HYPERLINK("#"&amp;"Insumos"&amp;"!A"&amp;MATCH($B16030,#REF!,0),"Ins "&amp;$B16030)</f>
        <v>#REF!</v>
      </c>
      <c r="M16030" s="220"/>
    </row>
    <row r="16031" spans="1:13" x14ac:dyDescent="0.2">
      <c r="A16031" s="35" t="s">
        <v>10171</v>
      </c>
      <c r="B16031" s="1" t="s">
        <v>4548</v>
      </c>
      <c r="C16031" s="45" t="s">
        <v>1426</v>
      </c>
      <c r="D16031" s="23" t="s">
        <v>5751</v>
      </c>
      <c r="E16031" s="23" t="s">
        <v>4134</v>
      </c>
      <c r="F16031" s="40">
        <v>0.10004704406460718</v>
      </c>
      <c r="G16031" s="25">
        <v>6632</v>
      </c>
      <c r="H16031" s="25">
        <v>664</v>
      </c>
      <c r="I16031" s="25"/>
      <c r="J16031" s="58" t="e">
        <f>HYPERLINK("#"&amp;"Insumos"&amp;"!A"&amp;MATCH($B16031,#REF!,0),"Ins "&amp;$B16031)</f>
        <v>#REF!</v>
      </c>
      <c r="M16031" s="220"/>
    </row>
    <row r="16032" spans="1:13" x14ac:dyDescent="0.2">
      <c r="A16032" s="35" t="s">
        <v>10171</v>
      </c>
      <c r="B16032" s="1" t="s">
        <v>4549</v>
      </c>
      <c r="C16032" s="45" t="s">
        <v>719</v>
      </c>
      <c r="D16032" s="23" t="s">
        <v>5751</v>
      </c>
      <c r="E16032" s="23" t="s">
        <v>4134</v>
      </c>
      <c r="F16032" s="40">
        <v>0.21998764499965681</v>
      </c>
      <c r="G16032" s="25">
        <v>15152</v>
      </c>
      <c r="H16032" s="25">
        <v>3333</v>
      </c>
      <c r="I16032" s="25"/>
      <c r="J16032" s="58" t="e">
        <f>HYPERLINK("#"&amp;"Insumos"&amp;"!A"&amp;MATCH($B16032,#REF!,0),"Ins "&amp;$B16032)</f>
        <v>#REF!</v>
      </c>
      <c r="M16032" s="220"/>
    </row>
    <row r="16033" spans="1:13" ht="38.25" x14ac:dyDescent="0.2">
      <c r="A16033" s="36" t="s">
        <v>10341</v>
      </c>
      <c r="B16033" s="26" t="s">
        <v>6816</v>
      </c>
      <c r="C16033" s="79" t="s">
        <v>10342</v>
      </c>
      <c r="D16033" s="37" t="s">
        <v>5608</v>
      </c>
      <c r="E16033" s="37" t="s">
        <v>463</v>
      </c>
      <c r="F16033" s="41"/>
      <c r="G16033" s="27"/>
      <c r="H16033" s="27"/>
      <c r="I16033" s="27">
        <v>306985</v>
      </c>
      <c r="K16033" s="47"/>
      <c r="M16033" s="220">
        <f t="shared" si="250"/>
        <v>402028</v>
      </c>
    </row>
    <row r="16034" spans="1:13" x14ac:dyDescent="0.2">
      <c r="A16034" s="35" t="s">
        <v>10341</v>
      </c>
      <c r="B16034" s="34" t="s">
        <v>5574</v>
      </c>
      <c r="C16034" s="45" t="s">
        <v>972</v>
      </c>
      <c r="D16034" s="23" t="s">
        <v>5734</v>
      </c>
      <c r="E16034" s="23" t="s">
        <v>4141</v>
      </c>
      <c r="F16034" s="40">
        <v>5</v>
      </c>
      <c r="G16034" s="25">
        <v>41004</v>
      </c>
      <c r="H16034" s="25">
        <v>205020</v>
      </c>
      <c r="I16034" s="25"/>
      <c r="M16034" s="220"/>
    </row>
    <row r="16035" spans="1:13" x14ac:dyDescent="0.2">
      <c r="A16035" s="35" t="s">
        <v>10341</v>
      </c>
      <c r="B16035" s="34" t="s">
        <v>5007</v>
      </c>
      <c r="C16035" s="45" t="s">
        <v>720</v>
      </c>
      <c r="D16035" s="23" t="s">
        <v>5751</v>
      </c>
      <c r="E16035" s="23" t="s">
        <v>4134</v>
      </c>
      <c r="F16035" s="40">
        <v>0.45</v>
      </c>
      <c r="G16035" s="25">
        <v>1897</v>
      </c>
      <c r="H16035" s="25">
        <v>854</v>
      </c>
      <c r="I16035" s="25"/>
      <c r="J16035" s="58" t="e">
        <f>HYPERLINK("#"&amp;"Insumos"&amp;"!A"&amp;MATCH($B16035,#REF!,0),"Ins "&amp;$B16035)</f>
        <v>#REF!</v>
      </c>
      <c r="M16035" s="220"/>
    </row>
    <row r="16036" spans="1:13" x14ac:dyDescent="0.2">
      <c r="A16036" s="35" t="s">
        <v>10341</v>
      </c>
      <c r="B16036" s="34" t="s">
        <v>263</v>
      </c>
      <c r="C16036" s="45" t="s">
        <v>696</v>
      </c>
      <c r="D16036" s="23" t="s">
        <v>5534</v>
      </c>
      <c r="E16036" s="23" t="s">
        <v>4140</v>
      </c>
      <c r="F16036" s="40">
        <v>1.6000000000000001E-3</v>
      </c>
      <c r="G16036" s="25">
        <v>187426</v>
      </c>
      <c r="H16036" s="25">
        <v>300</v>
      </c>
      <c r="I16036" s="25"/>
      <c r="J16036" s="58" t="e">
        <f>HYPERLINK("#"&amp;"Insumos"&amp;"!A"&amp;MATCH($B16036,#REF!,0),"Ins "&amp;$B16036)</f>
        <v>#REF!</v>
      </c>
      <c r="M16036" s="220"/>
    </row>
    <row r="16037" spans="1:13" x14ac:dyDescent="0.2">
      <c r="A16037" s="35" t="s">
        <v>10341</v>
      </c>
      <c r="B16037" s="34" t="s">
        <v>5533</v>
      </c>
      <c r="C16037" s="45" t="s">
        <v>5892</v>
      </c>
      <c r="D16037" s="23" t="s">
        <v>977</v>
      </c>
      <c r="E16037" s="23" t="s">
        <v>4134</v>
      </c>
      <c r="F16037" s="40">
        <v>0.05</v>
      </c>
      <c r="G16037" s="25">
        <v>3623</v>
      </c>
      <c r="H16037" s="25">
        <v>181</v>
      </c>
      <c r="I16037" s="25"/>
      <c r="J16037" s="58" t="e">
        <f>HYPERLINK("#"&amp;"Insumos"&amp;"!A"&amp;MATCH($B16037,#REF!,0),"Ins "&amp;$B16037)</f>
        <v>#REF!</v>
      </c>
      <c r="M16037" s="220"/>
    </row>
    <row r="16038" spans="1:13" ht="25.5" x14ac:dyDescent="0.2">
      <c r="A16038" s="35" t="s">
        <v>10341</v>
      </c>
      <c r="B16038" s="34" t="s">
        <v>4566</v>
      </c>
      <c r="C16038" s="45" t="s">
        <v>8859</v>
      </c>
      <c r="D16038" s="23" t="s">
        <v>5751</v>
      </c>
      <c r="E16038" s="23" t="s">
        <v>4138</v>
      </c>
      <c r="F16038" s="40">
        <v>0.4</v>
      </c>
      <c r="G16038" s="25">
        <v>124696</v>
      </c>
      <c r="H16038" s="25">
        <v>49878</v>
      </c>
      <c r="I16038" s="25"/>
      <c r="J16038" s="58" t="e">
        <f>HYPERLINK("#"&amp;"Insumos"&amp;"!A"&amp;MATCH($B16038,#REF!,0),"Ins "&amp;$B16038)</f>
        <v>#REF!</v>
      </c>
      <c r="M16038" s="220"/>
    </row>
    <row r="16039" spans="1:13" x14ac:dyDescent="0.2">
      <c r="A16039" s="35" t="s">
        <v>10341</v>
      </c>
      <c r="B16039" s="34" t="s">
        <v>4560</v>
      </c>
      <c r="C16039" s="45" t="s">
        <v>8792</v>
      </c>
      <c r="D16039" s="23" t="s">
        <v>5751</v>
      </c>
      <c r="E16039" s="23" t="s">
        <v>4138</v>
      </c>
      <c r="F16039" s="40">
        <v>0.4</v>
      </c>
      <c r="G16039" s="25">
        <v>126880</v>
      </c>
      <c r="H16039" s="25">
        <v>50752</v>
      </c>
      <c r="I16039" s="25"/>
      <c r="J16039" s="58" t="e">
        <f>HYPERLINK("#"&amp;"Insumos"&amp;"!A"&amp;MATCH($B16039,#REF!,0),"Ins "&amp;$B16039)</f>
        <v>#REF!</v>
      </c>
      <c r="M16039" s="220"/>
    </row>
    <row r="16040" spans="1:13" ht="102" x14ac:dyDescent="0.2">
      <c r="A16040" s="36" t="s">
        <v>11103</v>
      </c>
      <c r="B16040" s="26" t="s">
        <v>6816</v>
      </c>
      <c r="C16040" s="79" t="s">
        <v>11111</v>
      </c>
      <c r="D16040" s="37" t="s">
        <v>5608</v>
      </c>
      <c r="E16040" s="37" t="s">
        <v>464</v>
      </c>
      <c r="F16040" s="41"/>
      <c r="G16040" s="27"/>
      <c r="H16040" s="27"/>
      <c r="I16040" s="27">
        <v>1336610</v>
      </c>
      <c r="K16040" s="47"/>
      <c r="M16040" s="220">
        <f t="shared" si="250"/>
        <v>1750424</v>
      </c>
    </row>
    <row r="16041" spans="1:13" x14ac:dyDescent="0.2">
      <c r="A16041" s="35" t="s">
        <v>11103</v>
      </c>
      <c r="B16041" s="34" t="s">
        <v>5595</v>
      </c>
      <c r="C16041" s="45" t="s">
        <v>5825</v>
      </c>
      <c r="D16041" s="23" t="s">
        <v>5585</v>
      </c>
      <c r="E16041" s="23" t="s">
        <v>466</v>
      </c>
      <c r="F16041" s="40">
        <v>0.45</v>
      </c>
      <c r="G16041" s="25">
        <v>625196</v>
      </c>
      <c r="H16041" s="25">
        <v>281338</v>
      </c>
      <c r="I16041" s="25"/>
      <c r="M16041" s="220"/>
    </row>
    <row r="16042" spans="1:13" x14ac:dyDescent="0.2">
      <c r="A16042" s="35" t="s">
        <v>11103</v>
      </c>
      <c r="B16042" s="34" t="s">
        <v>77</v>
      </c>
      <c r="C16042" s="45" t="s">
        <v>1024</v>
      </c>
      <c r="D16042" s="23" t="s">
        <v>5734</v>
      </c>
      <c r="E16042" s="23" t="s">
        <v>4141</v>
      </c>
      <c r="F16042" s="40">
        <v>2</v>
      </c>
      <c r="G16042" s="25">
        <v>74500</v>
      </c>
      <c r="H16042" s="25">
        <v>149000</v>
      </c>
      <c r="I16042" s="25"/>
      <c r="J16042" s="58" t="e">
        <f>HYPERLINK("#"&amp;"Insumos"&amp;"!A"&amp;MATCH($B16042,#REF!,0),"Ins "&amp;$B16042)</f>
        <v>#REF!</v>
      </c>
      <c r="M16042" s="220"/>
    </row>
    <row r="16043" spans="1:13" x14ac:dyDescent="0.2">
      <c r="A16043" s="35" t="s">
        <v>11103</v>
      </c>
      <c r="B16043" s="34" t="s">
        <v>6643</v>
      </c>
      <c r="C16043" s="45" t="s">
        <v>6644</v>
      </c>
      <c r="D16043" s="23" t="s">
        <v>5734</v>
      </c>
      <c r="E16043" s="23" t="s">
        <v>4141</v>
      </c>
      <c r="F16043" s="40">
        <v>1</v>
      </c>
      <c r="G16043" s="25">
        <v>45915</v>
      </c>
      <c r="H16043" s="25">
        <v>45915</v>
      </c>
      <c r="I16043" s="25"/>
      <c r="J16043" s="58" t="e">
        <f>HYPERLINK("#"&amp;"Insumos"&amp;"!A"&amp;MATCH($B16043,#REF!,0),"Ins "&amp;$B16043)</f>
        <v>#REF!</v>
      </c>
      <c r="M16043" s="220"/>
    </row>
    <row r="16044" spans="1:13" ht="25.5" x14ac:dyDescent="0.2">
      <c r="A16044" s="35" t="s">
        <v>11103</v>
      </c>
      <c r="B16044" s="34" t="s">
        <v>8793</v>
      </c>
      <c r="C16044" s="45" t="s">
        <v>8794</v>
      </c>
      <c r="D16044" s="23" t="s">
        <v>5534</v>
      </c>
      <c r="E16044" s="23" t="s">
        <v>8737</v>
      </c>
      <c r="F16044" s="40">
        <v>0.25</v>
      </c>
      <c r="G16044" s="25">
        <v>31485</v>
      </c>
      <c r="H16044" s="25">
        <v>7871</v>
      </c>
      <c r="I16044" s="25"/>
      <c r="J16044" s="58" t="e">
        <f>HYPERLINK("#"&amp;"Insumos"&amp;"!A"&amp;MATCH($B16044,#REF!,0),"Ins "&amp;$B16044)</f>
        <v>#REF!</v>
      </c>
      <c r="M16044" s="220"/>
    </row>
    <row r="16045" spans="1:13" x14ac:dyDescent="0.2">
      <c r="A16045" s="35" t="s">
        <v>11103</v>
      </c>
      <c r="B16045" s="34" t="s">
        <v>5197</v>
      </c>
      <c r="C16045" s="45" t="s">
        <v>8791</v>
      </c>
      <c r="D16045" s="23" t="s">
        <v>5751</v>
      </c>
      <c r="E16045" s="23" t="s">
        <v>467</v>
      </c>
      <c r="F16045" s="40">
        <v>2</v>
      </c>
      <c r="G16045" s="25">
        <v>28600</v>
      </c>
      <c r="H16045" s="25">
        <v>57200</v>
      </c>
      <c r="I16045" s="25"/>
      <c r="J16045" s="58" t="e">
        <f>HYPERLINK("#"&amp;"Insumos"&amp;"!A"&amp;MATCH($B16045,#REF!,0),"Ins "&amp;$B16045)</f>
        <v>#REF!</v>
      </c>
      <c r="M16045" s="220"/>
    </row>
    <row r="16046" spans="1:13" x14ac:dyDescent="0.2">
      <c r="A16046" s="35" t="s">
        <v>11103</v>
      </c>
      <c r="B16046" s="34" t="s">
        <v>263</v>
      </c>
      <c r="C16046" s="45" t="s">
        <v>696</v>
      </c>
      <c r="D16046" s="23" t="s">
        <v>5534</v>
      </c>
      <c r="E16046" s="23" t="s">
        <v>4140</v>
      </c>
      <c r="F16046" s="40">
        <v>0.01</v>
      </c>
      <c r="G16046" s="25">
        <v>187426</v>
      </c>
      <c r="H16046" s="25">
        <v>1874</v>
      </c>
      <c r="I16046" s="25"/>
      <c r="J16046" s="58" t="e">
        <f>HYPERLINK("#"&amp;"Insumos"&amp;"!A"&amp;MATCH($B16046,#REF!,0),"Ins "&amp;$B16046)</f>
        <v>#REF!</v>
      </c>
      <c r="M16046" s="220"/>
    </row>
    <row r="16047" spans="1:13" x14ac:dyDescent="0.2">
      <c r="A16047" s="35" t="s">
        <v>11103</v>
      </c>
      <c r="B16047" s="34" t="s">
        <v>254</v>
      </c>
      <c r="C16047" s="45" t="s">
        <v>751</v>
      </c>
      <c r="D16047" s="23" t="s">
        <v>5534</v>
      </c>
      <c r="E16047" s="23" t="s">
        <v>4141</v>
      </c>
      <c r="F16047" s="40">
        <v>0.3</v>
      </c>
      <c r="G16047" s="25">
        <v>46854</v>
      </c>
      <c r="H16047" s="25">
        <v>14056</v>
      </c>
      <c r="I16047" s="25"/>
      <c r="J16047" s="58" t="e">
        <f>HYPERLINK("#"&amp;"Insumos"&amp;"!A"&amp;MATCH($B16047,#REF!,0),"Ins "&amp;$B16047)</f>
        <v>#REF!</v>
      </c>
      <c r="M16047" s="220"/>
    </row>
    <row r="16048" spans="1:13" x14ac:dyDescent="0.2">
      <c r="A16048" s="35" t="s">
        <v>11103</v>
      </c>
      <c r="B16048" s="34" t="s">
        <v>5533</v>
      </c>
      <c r="C16048" s="45" t="s">
        <v>5892</v>
      </c>
      <c r="D16048" s="23" t="s">
        <v>977</v>
      </c>
      <c r="E16048" s="23" t="s">
        <v>4134</v>
      </c>
      <c r="F16048" s="40">
        <v>1</v>
      </c>
      <c r="G16048" s="25">
        <v>3623</v>
      </c>
      <c r="H16048" s="25">
        <v>3623</v>
      </c>
      <c r="I16048" s="25"/>
      <c r="J16048" s="58" t="e">
        <f>HYPERLINK("#"&amp;"Insumos"&amp;"!A"&amp;MATCH($B16048,#REF!,0),"Ins "&amp;$B16048)</f>
        <v>#REF!</v>
      </c>
      <c r="M16048" s="220"/>
    </row>
    <row r="16049" spans="1:13" ht="25.5" x14ac:dyDescent="0.2">
      <c r="A16049" s="35" t="s">
        <v>11103</v>
      </c>
      <c r="B16049" s="34" t="s">
        <v>9044</v>
      </c>
      <c r="C16049" s="45" t="s">
        <v>9107</v>
      </c>
      <c r="D16049" s="23" t="s">
        <v>5751</v>
      </c>
      <c r="E16049" s="23" t="s">
        <v>9092</v>
      </c>
      <c r="F16049" s="40">
        <v>0.05</v>
      </c>
      <c r="G16049" s="25">
        <v>130208</v>
      </c>
      <c r="H16049" s="25">
        <v>6510</v>
      </c>
      <c r="I16049" s="25"/>
      <c r="J16049" s="58" t="e">
        <f>HYPERLINK("#"&amp;"Insumos"&amp;"!A"&amp;MATCH($B16049,#REF!,0),"Ins "&amp;$B16049)</f>
        <v>#REF!</v>
      </c>
      <c r="M16049" s="220"/>
    </row>
    <row r="16050" spans="1:13" x14ac:dyDescent="0.2">
      <c r="A16050" s="35" t="s">
        <v>11103</v>
      </c>
      <c r="B16050" s="34" t="s">
        <v>5007</v>
      </c>
      <c r="C16050" s="45" t="s">
        <v>720</v>
      </c>
      <c r="D16050" s="23" t="s">
        <v>5751</v>
      </c>
      <c r="E16050" s="23" t="s">
        <v>4134</v>
      </c>
      <c r="F16050" s="40">
        <v>3</v>
      </c>
      <c r="G16050" s="25">
        <v>1897</v>
      </c>
      <c r="H16050" s="25">
        <v>5691</v>
      </c>
      <c r="I16050" s="25"/>
      <c r="J16050" s="58" t="e">
        <f>HYPERLINK("#"&amp;"Insumos"&amp;"!A"&amp;MATCH($B16050,#REF!,0),"Ins "&amp;$B16050)</f>
        <v>#REF!</v>
      </c>
      <c r="M16050" s="220"/>
    </row>
    <row r="16051" spans="1:13" x14ac:dyDescent="0.2">
      <c r="A16051" s="35" t="s">
        <v>11103</v>
      </c>
      <c r="B16051" s="34" t="s">
        <v>11105</v>
      </c>
      <c r="C16051" s="45" t="s">
        <v>11112</v>
      </c>
      <c r="D16051" s="23" t="s">
        <v>5751</v>
      </c>
      <c r="E16051" s="23" t="s">
        <v>464</v>
      </c>
      <c r="F16051" s="40">
        <v>15</v>
      </c>
      <c r="G16051" s="25">
        <v>9256</v>
      </c>
      <c r="H16051" s="25">
        <v>138840</v>
      </c>
      <c r="I16051" s="25"/>
      <c r="J16051" s="58" t="e">
        <f>HYPERLINK("#"&amp;"Insumos"&amp;"!A"&amp;MATCH($B16051,#REF!,0),"Ins "&amp;$B16051)</f>
        <v>#REF!</v>
      </c>
      <c r="M16051" s="220"/>
    </row>
    <row r="16052" spans="1:13" x14ac:dyDescent="0.2">
      <c r="A16052" s="35" t="s">
        <v>11103</v>
      </c>
      <c r="B16052" s="34" t="s">
        <v>10287</v>
      </c>
      <c r="C16052" s="45" t="s">
        <v>11108</v>
      </c>
      <c r="D16052" s="23" t="s">
        <v>5751</v>
      </c>
      <c r="E16052" s="23" t="s">
        <v>464</v>
      </c>
      <c r="F16052" s="40">
        <v>4</v>
      </c>
      <c r="G16052" s="25">
        <v>47450</v>
      </c>
      <c r="H16052" s="25">
        <v>189800</v>
      </c>
      <c r="I16052" s="25"/>
      <c r="J16052" s="58" t="e">
        <f>HYPERLINK("#"&amp;"Insumos"&amp;"!A"&amp;MATCH($B16052,#REF!,0),"Ins "&amp;$B16052)</f>
        <v>#REF!</v>
      </c>
      <c r="M16052" s="220"/>
    </row>
    <row r="16053" spans="1:13" x14ac:dyDescent="0.2">
      <c r="A16053" s="35" t="s">
        <v>11103</v>
      </c>
      <c r="B16053" s="34" t="s">
        <v>10288</v>
      </c>
      <c r="C16053" s="45" t="s">
        <v>11109</v>
      </c>
      <c r="D16053" s="23" t="s">
        <v>5751</v>
      </c>
      <c r="E16053" s="23" t="s">
        <v>464</v>
      </c>
      <c r="F16053" s="40">
        <v>17</v>
      </c>
      <c r="G16053" s="25">
        <v>8476</v>
      </c>
      <c r="H16053" s="25">
        <v>144092</v>
      </c>
      <c r="I16053" s="25"/>
      <c r="J16053" s="58" t="e">
        <f>HYPERLINK("#"&amp;"Insumos"&amp;"!A"&amp;MATCH($B16053,#REF!,0),"Ins "&amp;$B16053)</f>
        <v>#REF!</v>
      </c>
      <c r="M16053" s="220"/>
    </row>
    <row r="16054" spans="1:13" x14ac:dyDescent="0.2">
      <c r="A16054" s="35" t="s">
        <v>11103</v>
      </c>
      <c r="B16054" s="34" t="s">
        <v>5394</v>
      </c>
      <c r="C16054" s="45" t="s">
        <v>250</v>
      </c>
      <c r="D16054" s="23" t="s">
        <v>5751</v>
      </c>
      <c r="E16054" s="23" t="s">
        <v>467</v>
      </c>
      <c r="F16054" s="40">
        <v>16</v>
      </c>
      <c r="G16054" s="25">
        <v>5949</v>
      </c>
      <c r="H16054" s="25">
        <v>95184</v>
      </c>
      <c r="I16054" s="25"/>
      <c r="J16054" s="58" t="e">
        <f>HYPERLINK("#"&amp;"Insumos"&amp;"!A"&amp;MATCH($B16054,#REF!,0),"Ins "&amp;$B16054)</f>
        <v>#REF!</v>
      </c>
      <c r="M16054" s="220"/>
    </row>
    <row r="16055" spans="1:13" x14ac:dyDescent="0.2">
      <c r="A16055" s="35" t="s">
        <v>11103</v>
      </c>
      <c r="B16055" s="34" t="s">
        <v>5482</v>
      </c>
      <c r="C16055" s="45" t="s">
        <v>67</v>
      </c>
      <c r="D16055" s="23" t="s">
        <v>5751</v>
      </c>
      <c r="E16055" s="23" t="s">
        <v>467</v>
      </c>
      <c r="F16055" s="40">
        <v>16</v>
      </c>
      <c r="G16055" s="25">
        <v>4423</v>
      </c>
      <c r="H16055" s="25">
        <v>70768</v>
      </c>
      <c r="I16055" s="25"/>
      <c r="J16055" s="58" t="e">
        <f>HYPERLINK("#"&amp;"Insumos"&amp;"!A"&amp;MATCH($B16055,#REF!,0),"Ins "&amp;$B16055)</f>
        <v>#REF!</v>
      </c>
      <c r="M16055" s="220"/>
    </row>
    <row r="16056" spans="1:13" x14ac:dyDescent="0.2">
      <c r="A16056" s="35" t="s">
        <v>11103</v>
      </c>
      <c r="B16056" s="34" t="s">
        <v>5834</v>
      </c>
      <c r="C16056" s="45" t="s">
        <v>8936</v>
      </c>
      <c r="D16056" s="23" t="s">
        <v>5751</v>
      </c>
      <c r="E16056" s="23" t="s">
        <v>465</v>
      </c>
      <c r="F16056" s="40">
        <v>2.5</v>
      </c>
      <c r="G16056" s="25">
        <v>26895</v>
      </c>
      <c r="H16056" s="25">
        <v>67238</v>
      </c>
      <c r="I16056" s="25"/>
      <c r="J16056" s="58" t="e">
        <f>HYPERLINK("#"&amp;"Insumos"&amp;"!A"&amp;MATCH($B16056,#REF!,0),"Ins "&amp;$B16056)</f>
        <v>#REF!</v>
      </c>
      <c r="M16056" s="220"/>
    </row>
    <row r="16057" spans="1:13" x14ac:dyDescent="0.2">
      <c r="A16057" s="35" t="s">
        <v>11103</v>
      </c>
      <c r="B16057" s="34" t="s">
        <v>5376</v>
      </c>
      <c r="C16057" s="45" t="s">
        <v>1163</v>
      </c>
      <c r="D16057" s="23" t="s">
        <v>5751</v>
      </c>
      <c r="E16057" s="23" t="s">
        <v>466</v>
      </c>
      <c r="F16057" s="40">
        <v>1.5E-3</v>
      </c>
      <c r="G16057" s="25">
        <v>716882</v>
      </c>
      <c r="H16057" s="25">
        <v>1075</v>
      </c>
      <c r="I16057" s="25"/>
      <c r="J16057" s="58" t="e">
        <f>HYPERLINK("#"&amp;"Insumos"&amp;"!A"&amp;MATCH($B16057,#REF!,0),"Ins "&amp;$B16057)</f>
        <v>#REF!</v>
      </c>
      <c r="M16057" s="220"/>
    </row>
    <row r="16058" spans="1:13" x14ac:dyDescent="0.2">
      <c r="A16058" s="35" t="s">
        <v>11103</v>
      </c>
      <c r="B16058" s="34" t="s">
        <v>11104</v>
      </c>
      <c r="C16058" s="45" t="s">
        <v>11110</v>
      </c>
      <c r="D16058" s="23" t="s">
        <v>5751</v>
      </c>
      <c r="E16058" s="23" t="s">
        <v>464</v>
      </c>
      <c r="F16058" s="40">
        <v>3</v>
      </c>
      <c r="G16058" s="25">
        <v>5533</v>
      </c>
      <c r="H16058" s="25">
        <v>16599</v>
      </c>
      <c r="I16058" s="25"/>
      <c r="J16058" s="58" t="e">
        <f>HYPERLINK("#"&amp;"Insumos"&amp;"!A"&amp;MATCH($B16058,#REF!,0),"Ins "&amp;$B16058)</f>
        <v>#REF!</v>
      </c>
      <c r="M16058" s="220"/>
    </row>
    <row r="16059" spans="1:13" x14ac:dyDescent="0.2">
      <c r="A16059" s="35" t="s">
        <v>11103</v>
      </c>
      <c r="B16059" s="34" t="s">
        <v>11106</v>
      </c>
      <c r="C16059" s="45" t="s">
        <v>11113</v>
      </c>
      <c r="D16059" s="23" t="s">
        <v>5751</v>
      </c>
      <c r="E16059" s="23" t="s">
        <v>463</v>
      </c>
      <c r="F16059" s="40">
        <v>3.2</v>
      </c>
      <c r="G16059" s="25">
        <v>12480</v>
      </c>
      <c r="H16059" s="25">
        <v>39936</v>
      </c>
      <c r="I16059" s="25"/>
      <c r="J16059" s="58" t="e">
        <f>HYPERLINK("#"&amp;"Insumos"&amp;"!A"&amp;MATCH($B16059,#REF!,0),"Ins "&amp;$B16059)</f>
        <v>#REF!</v>
      </c>
      <c r="M16059" s="220"/>
    </row>
    <row r="16060" spans="1:13" ht="51" x14ac:dyDescent="0.2">
      <c r="A16060" s="36" t="s">
        <v>11786</v>
      </c>
      <c r="B16060" s="26" t="s">
        <v>6816</v>
      </c>
      <c r="C16060" s="79" t="s">
        <v>12568</v>
      </c>
      <c r="D16060" s="37" t="s">
        <v>5608</v>
      </c>
      <c r="E16060" s="37" t="s">
        <v>465</v>
      </c>
      <c r="F16060" s="41"/>
      <c r="G16060" s="27"/>
      <c r="H16060" s="27"/>
      <c r="I16060" s="27">
        <v>173119</v>
      </c>
      <c r="K16060" s="47"/>
      <c r="M16060" s="220">
        <f t="shared" si="250"/>
        <v>226717</v>
      </c>
    </row>
    <row r="16061" spans="1:13" x14ac:dyDescent="0.2">
      <c r="A16061" s="35" t="s">
        <v>11786</v>
      </c>
      <c r="B16061" s="34" t="s">
        <v>6643</v>
      </c>
      <c r="C16061" s="45" t="s">
        <v>6644</v>
      </c>
      <c r="D16061" s="23" t="s">
        <v>5734</v>
      </c>
      <c r="E16061" s="23" t="s">
        <v>4141</v>
      </c>
      <c r="F16061" s="40">
        <v>1.3</v>
      </c>
      <c r="G16061" s="25">
        <v>45915</v>
      </c>
      <c r="H16061" s="25">
        <v>59690</v>
      </c>
      <c r="I16061" s="25"/>
      <c r="M16061" s="220"/>
    </row>
    <row r="16062" spans="1:13" x14ac:dyDescent="0.2">
      <c r="A16062" s="35" t="s">
        <v>11786</v>
      </c>
      <c r="B16062" s="34" t="s">
        <v>263</v>
      </c>
      <c r="C16062" s="45" t="s">
        <v>696</v>
      </c>
      <c r="D16062" s="23" t="s">
        <v>5534</v>
      </c>
      <c r="E16062" s="23" t="s">
        <v>4140</v>
      </c>
      <c r="F16062" s="40">
        <v>0.01</v>
      </c>
      <c r="G16062" s="25">
        <v>187426</v>
      </c>
      <c r="H16062" s="25">
        <v>1874</v>
      </c>
      <c r="I16062" s="25"/>
      <c r="J16062" s="58" t="e">
        <f>HYPERLINK("#"&amp;"Insumos"&amp;"!A"&amp;MATCH($B16062,#REF!,0),"Ins "&amp;$B16062)</f>
        <v>#REF!</v>
      </c>
      <c r="M16062" s="220"/>
    </row>
    <row r="16063" spans="1:13" x14ac:dyDescent="0.2">
      <c r="A16063" s="35" t="s">
        <v>11786</v>
      </c>
      <c r="B16063" s="34" t="s">
        <v>254</v>
      </c>
      <c r="C16063" s="45" t="s">
        <v>751</v>
      </c>
      <c r="D16063" s="23" t="s">
        <v>5534</v>
      </c>
      <c r="E16063" s="23" t="s">
        <v>4141</v>
      </c>
      <c r="F16063" s="40">
        <v>0.05</v>
      </c>
      <c r="G16063" s="25">
        <v>46854</v>
      </c>
      <c r="H16063" s="25">
        <v>2343</v>
      </c>
      <c r="I16063" s="25"/>
      <c r="J16063" s="58" t="e">
        <f>HYPERLINK("#"&amp;"Insumos"&amp;"!A"&amp;MATCH($B16063,#REF!,0),"Ins "&amp;$B16063)</f>
        <v>#REF!</v>
      </c>
      <c r="M16063" s="220"/>
    </row>
    <row r="16064" spans="1:13" x14ac:dyDescent="0.2">
      <c r="A16064" s="35" t="s">
        <v>11786</v>
      </c>
      <c r="B16064" s="34" t="s">
        <v>5533</v>
      </c>
      <c r="C16064" s="45" t="s">
        <v>5892</v>
      </c>
      <c r="D16064" s="23" t="s">
        <v>977</v>
      </c>
      <c r="E16064" s="23" t="s">
        <v>4134</v>
      </c>
      <c r="F16064" s="40">
        <v>2</v>
      </c>
      <c r="G16064" s="25">
        <v>3623</v>
      </c>
      <c r="H16064" s="25">
        <v>7246</v>
      </c>
      <c r="I16064" s="25"/>
      <c r="J16064" s="58" t="e">
        <f>HYPERLINK("#"&amp;"Insumos"&amp;"!A"&amp;MATCH($B16064,#REF!,0),"Ins "&amp;$B16064)</f>
        <v>#REF!</v>
      </c>
      <c r="M16064" s="220"/>
    </row>
    <row r="16065" spans="1:13" x14ac:dyDescent="0.2">
      <c r="A16065" s="35" t="s">
        <v>11786</v>
      </c>
      <c r="B16065" s="34" t="s">
        <v>5007</v>
      </c>
      <c r="C16065" s="45" t="s">
        <v>720</v>
      </c>
      <c r="D16065" s="23" t="s">
        <v>5751</v>
      </c>
      <c r="E16065" s="23" t="s">
        <v>4134</v>
      </c>
      <c r="F16065" s="40">
        <v>4</v>
      </c>
      <c r="G16065" s="25">
        <v>1897</v>
      </c>
      <c r="H16065" s="25">
        <v>7588</v>
      </c>
      <c r="I16065" s="25"/>
      <c r="J16065" s="58" t="e">
        <f>HYPERLINK("#"&amp;"Insumos"&amp;"!A"&amp;MATCH($B16065,#REF!,0),"Ins "&amp;$B16065)</f>
        <v>#REF!</v>
      </c>
      <c r="M16065" s="220"/>
    </row>
    <row r="16066" spans="1:13" x14ac:dyDescent="0.2">
      <c r="A16066" s="35" t="s">
        <v>11786</v>
      </c>
      <c r="B16066" s="34" t="s">
        <v>5129</v>
      </c>
      <c r="C16066" s="45" t="s">
        <v>502</v>
      </c>
      <c r="D16066" s="23" t="s">
        <v>5751</v>
      </c>
      <c r="E16066" s="23" t="s">
        <v>465</v>
      </c>
      <c r="F16066" s="40">
        <v>1.1000000000000001</v>
      </c>
      <c r="G16066" s="25">
        <v>21514</v>
      </c>
      <c r="H16066" s="25">
        <v>23665</v>
      </c>
      <c r="I16066" s="25"/>
      <c r="J16066" s="58" t="e">
        <f>HYPERLINK("#"&amp;"Insumos"&amp;"!A"&amp;MATCH($B16066,#REF!,0),"Ins "&amp;$B16066)</f>
        <v>#REF!</v>
      </c>
      <c r="M16066" s="220"/>
    </row>
    <row r="16067" spans="1:13" x14ac:dyDescent="0.2">
      <c r="A16067" s="35" t="s">
        <v>11786</v>
      </c>
      <c r="B16067" s="34" t="s">
        <v>5352</v>
      </c>
      <c r="C16067" s="45" t="s">
        <v>9158</v>
      </c>
      <c r="D16067" s="23" t="s">
        <v>5751</v>
      </c>
      <c r="E16067" s="23" t="s">
        <v>467</v>
      </c>
      <c r="F16067" s="40">
        <v>0.15</v>
      </c>
      <c r="G16067" s="25">
        <v>9684</v>
      </c>
      <c r="H16067" s="25">
        <v>1453</v>
      </c>
      <c r="I16067" s="25"/>
      <c r="J16067" s="58" t="e">
        <f>HYPERLINK("#"&amp;"Insumos"&amp;"!A"&amp;MATCH($B16067,#REF!,0),"Ins "&amp;$B16067)</f>
        <v>#REF!</v>
      </c>
      <c r="M16067" s="220"/>
    </row>
    <row r="16068" spans="1:13" ht="25.5" x14ac:dyDescent="0.2">
      <c r="A16068" s="35" t="s">
        <v>11786</v>
      </c>
      <c r="B16068" s="34" t="s">
        <v>5194</v>
      </c>
      <c r="C16068" s="45" t="s">
        <v>1219</v>
      </c>
      <c r="D16068" s="23" t="s">
        <v>5751</v>
      </c>
      <c r="E16068" s="23" t="s">
        <v>467</v>
      </c>
      <c r="F16068" s="40">
        <v>0.25</v>
      </c>
      <c r="G16068" s="25">
        <v>22500</v>
      </c>
      <c r="H16068" s="25">
        <v>5625</v>
      </c>
      <c r="I16068" s="25"/>
      <c r="J16068" s="58" t="e">
        <f>HYPERLINK("#"&amp;"Insumos"&amp;"!A"&amp;MATCH($B16068,#REF!,0),"Ins "&amp;$B16068)</f>
        <v>#REF!</v>
      </c>
      <c r="M16068" s="220"/>
    </row>
    <row r="16069" spans="1:13" ht="25.5" x14ac:dyDescent="0.2">
      <c r="A16069" s="35" t="s">
        <v>11786</v>
      </c>
      <c r="B16069" s="34" t="s">
        <v>9044</v>
      </c>
      <c r="C16069" s="45" t="s">
        <v>9107</v>
      </c>
      <c r="D16069" s="23" t="s">
        <v>5751</v>
      </c>
      <c r="E16069" s="23" t="s">
        <v>9092</v>
      </c>
      <c r="F16069" s="40">
        <v>0.15</v>
      </c>
      <c r="G16069" s="25">
        <v>130208</v>
      </c>
      <c r="H16069" s="25">
        <v>19531</v>
      </c>
      <c r="I16069" s="25"/>
      <c r="J16069" s="58" t="e">
        <f>HYPERLINK("#"&amp;"Insumos"&amp;"!A"&amp;MATCH($B16069,#REF!,0),"Ins "&amp;$B16069)</f>
        <v>#REF!</v>
      </c>
      <c r="M16069" s="220"/>
    </row>
    <row r="16070" spans="1:13" x14ac:dyDescent="0.2">
      <c r="A16070" s="35" t="s">
        <v>11786</v>
      </c>
      <c r="B16070" s="34" t="s">
        <v>5484</v>
      </c>
      <c r="C16070" s="45" t="s">
        <v>1065</v>
      </c>
      <c r="D16070" s="23" t="s">
        <v>5751</v>
      </c>
      <c r="E16070" s="23" t="s">
        <v>467</v>
      </c>
      <c r="F16070" s="40">
        <v>1.5</v>
      </c>
      <c r="G16070" s="25">
        <v>4555</v>
      </c>
      <c r="H16070" s="25">
        <v>6833</v>
      </c>
      <c r="I16070" s="25"/>
      <c r="J16070" s="58" t="e">
        <f>HYPERLINK("#"&amp;"Insumos"&amp;"!A"&amp;MATCH($B16070,#REF!,0),"Ins "&amp;$B16070)</f>
        <v>#REF!</v>
      </c>
      <c r="M16070" s="220"/>
    </row>
    <row r="16071" spans="1:13" ht="25.5" x14ac:dyDescent="0.2">
      <c r="A16071" s="35" t="s">
        <v>11786</v>
      </c>
      <c r="B16071" s="34" t="s">
        <v>597</v>
      </c>
      <c r="C16071" s="45" t="s">
        <v>8738</v>
      </c>
      <c r="D16071" s="23" t="s">
        <v>5534</v>
      </c>
      <c r="E16071" s="23" t="s">
        <v>8737</v>
      </c>
      <c r="F16071" s="40">
        <v>0.3</v>
      </c>
      <c r="G16071" s="25">
        <v>17302</v>
      </c>
      <c r="H16071" s="25">
        <v>5191</v>
      </c>
      <c r="I16071" s="25"/>
      <c r="J16071" s="58" t="e">
        <f>HYPERLINK("#"&amp;"Insumos"&amp;"!A"&amp;MATCH($B16071,#REF!,0),"Ins "&amp;$B16071)</f>
        <v>#REF!</v>
      </c>
      <c r="M16071" s="220"/>
    </row>
    <row r="16072" spans="1:13" x14ac:dyDescent="0.2">
      <c r="A16072" s="35" t="s">
        <v>11786</v>
      </c>
      <c r="B16072" s="34" t="s">
        <v>5350</v>
      </c>
      <c r="C16072" s="45" t="s">
        <v>2254</v>
      </c>
      <c r="D16072" s="23" t="s">
        <v>5751</v>
      </c>
      <c r="E16072" s="23" t="s">
        <v>287</v>
      </c>
      <c r="F16072" s="40">
        <v>2</v>
      </c>
      <c r="G16072" s="25">
        <v>16040</v>
      </c>
      <c r="H16072" s="25">
        <v>32080</v>
      </c>
      <c r="I16072" s="25"/>
      <c r="J16072" s="58" t="e">
        <f>HYPERLINK("#"&amp;"Insumos"&amp;"!A"&amp;MATCH($B16072,#REF!,0),"Ins "&amp;$B16072)</f>
        <v>#REF!</v>
      </c>
      <c r="M16072" s="220"/>
    </row>
    <row r="16073" spans="1:13" ht="25.5" x14ac:dyDescent="0.2">
      <c r="A16073" s="36" t="s">
        <v>11787</v>
      </c>
      <c r="B16073" s="26" t="s">
        <v>6816</v>
      </c>
      <c r="C16073" s="79" t="s">
        <v>11788</v>
      </c>
      <c r="D16073" s="37" t="s">
        <v>5608</v>
      </c>
      <c r="E16073" s="37" t="s">
        <v>465</v>
      </c>
      <c r="F16073" s="41"/>
      <c r="G16073" s="27"/>
      <c r="H16073" s="27"/>
      <c r="I16073" s="27">
        <v>6595</v>
      </c>
      <c r="K16073" s="47"/>
      <c r="M16073" s="220">
        <f t="shared" ref="M16073:M16130" si="251">ROUND(I16073*(1+$L$2),0)</f>
        <v>8637</v>
      </c>
    </row>
    <row r="16074" spans="1:13" x14ac:dyDescent="0.2">
      <c r="A16074" s="35" t="s">
        <v>11787</v>
      </c>
      <c r="B16074" s="34" t="s">
        <v>5533</v>
      </c>
      <c r="C16074" s="45" t="s">
        <v>5892</v>
      </c>
      <c r="D16074" s="23" t="s">
        <v>977</v>
      </c>
      <c r="E16074" s="23" t="s">
        <v>4134</v>
      </c>
      <c r="F16074" s="40">
        <v>0.12</v>
      </c>
      <c r="G16074" s="25">
        <v>3623</v>
      </c>
      <c r="H16074" s="25">
        <v>435</v>
      </c>
      <c r="I16074" s="25"/>
      <c r="M16074" s="220"/>
    </row>
    <row r="16075" spans="1:13" x14ac:dyDescent="0.2">
      <c r="A16075" s="35" t="s">
        <v>11787</v>
      </c>
      <c r="B16075" s="34" t="s">
        <v>5578</v>
      </c>
      <c r="C16075" s="45" t="s">
        <v>1015</v>
      </c>
      <c r="D16075" s="23" t="s">
        <v>5734</v>
      </c>
      <c r="E16075" s="23" t="s">
        <v>4141</v>
      </c>
      <c r="F16075" s="40">
        <v>0.05</v>
      </c>
      <c r="G16075" s="25">
        <v>52425</v>
      </c>
      <c r="H16075" s="25">
        <v>2621</v>
      </c>
      <c r="I16075" s="25"/>
      <c r="J16075" s="58" t="e">
        <f>HYPERLINK("#"&amp;"Insumos"&amp;"!A"&amp;MATCH($B16075,#REF!,0),"Ins "&amp;$B16075)</f>
        <v>#REF!</v>
      </c>
      <c r="M16075" s="220"/>
    </row>
    <row r="16076" spans="1:13" x14ac:dyDescent="0.2">
      <c r="A16076" s="35" t="s">
        <v>11787</v>
      </c>
      <c r="B16076" s="34" t="s">
        <v>5007</v>
      </c>
      <c r="C16076" s="45" t="s">
        <v>720</v>
      </c>
      <c r="D16076" s="23" t="s">
        <v>5751</v>
      </c>
      <c r="E16076" s="23" t="s">
        <v>4134</v>
      </c>
      <c r="F16076" s="40">
        <v>0.5</v>
      </c>
      <c r="G16076" s="25">
        <v>1897</v>
      </c>
      <c r="H16076" s="25">
        <v>949</v>
      </c>
      <c r="I16076" s="25"/>
      <c r="J16076" s="58" t="e">
        <f>HYPERLINK("#"&amp;"Insumos"&amp;"!A"&amp;MATCH($B16076,#REF!,0),"Ins "&amp;$B16076)</f>
        <v>#REF!</v>
      </c>
      <c r="M16076" s="220"/>
    </row>
    <row r="16077" spans="1:13" x14ac:dyDescent="0.2">
      <c r="A16077" s="35" t="s">
        <v>11787</v>
      </c>
      <c r="B16077" s="34" t="s">
        <v>5247</v>
      </c>
      <c r="C16077" s="45" t="s">
        <v>9366</v>
      </c>
      <c r="D16077" s="23" t="s">
        <v>5751</v>
      </c>
      <c r="E16077" s="23" t="s">
        <v>465</v>
      </c>
      <c r="F16077" s="40">
        <v>1</v>
      </c>
      <c r="G16077" s="25">
        <v>2590</v>
      </c>
      <c r="H16077" s="25">
        <v>2590</v>
      </c>
      <c r="I16077" s="25"/>
      <c r="J16077" s="58" t="e">
        <f>HYPERLINK("#"&amp;"Insumos"&amp;"!A"&amp;MATCH($B16077,#REF!,0),"Ins "&amp;$B16077)</f>
        <v>#REF!</v>
      </c>
      <c r="M16077" s="220"/>
    </row>
    <row r="16078" spans="1:13" ht="51" x14ac:dyDescent="0.2">
      <c r="A16078" s="36" t="s">
        <v>11789</v>
      </c>
      <c r="B16078" s="26" t="s">
        <v>6816</v>
      </c>
      <c r="C16078" s="79" t="s">
        <v>11797</v>
      </c>
      <c r="D16078" s="37" t="s">
        <v>5608</v>
      </c>
      <c r="E16078" s="37" t="s">
        <v>465</v>
      </c>
      <c r="F16078" s="41"/>
      <c r="G16078" s="27"/>
      <c r="H16078" s="27"/>
      <c r="I16078" s="27">
        <v>20599</v>
      </c>
      <c r="K16078" s="47"/>
      <c r="M16078" s="220">
        <f t="shared" si="251"/>
        <v>26976</v>
      </c>
    </row>
    <row r="16079" spans="1:13" x14ac:dyDescent="0.2">
      <c r="A16079" s="35" t="s">
        <v>11789</v>
      </c>
      <c r="B16079" s="34" t="s">
        <v>5533</v>
      </c>
      <c r="C16079" s="45" t="s">
        <v>5892</v>
      </c>
      <c r="D16079" s="23" t="s">
        <v>977</v>
      </c>
      <c r="E16079" s="23" t="s">
        <v>4134</v>
      </c>
      <c r="F16079" s="40">
        <v>0.25</v>
      </c>
      <c r="G16079" s="25">
        <v>3623</v>
      </c>
      <c r="H16079" s="25">
        <v>906</v>
      </c>
      <c r="I16079" s="25"/>
      <c r="M16079" s="220"/>
    </row>
    <row r="16080" spans="1:13" x14ac:dyDescent="0.2">
      <c r="A16080" s="35" t="s">
        <v>11789</v>
      </c>
      <c r="B16080" s="34" t="s">
        <v>5572</v>
      </c>
      <c r="C16080" s="45" t="s">
        <v>971</v>
      </c>
      <c r="D16080" s="23" t="s">
        <v>5734</v>
      </c>
      <c r="E16080" s="23" t="s">
        <v>4141</v>
      </c>
      <c r="F16080" s="40">
        <v>0.25</v>
      </c>
      <c r="G16080" s="25">
        <v>37863</v>
      </c>
      <c r="H16080" s="25">
        <v>9466</v>
      </c>
      <c r="I16080" s="25"/>
      <c r="J16080" s="58" t="e">
        <f>HYPERLINK("#"&amp;"Insumos"&amp;"!A"&amp;MATCH($B16080,#REF!,0),"Ins "&amp;$B16080)</f>
        <v>#REF!</v>
      </c>
      <c r="M16080" s="220"/>
    </row>
    <row r="16081" spans="1:13" x14ac:dyDescent="0.2">
      <c r="A16081" s="35" t="s">
        <v>11789</v>
      </c>
      <c r="B16081" s="34" t="s">
        <v>90</v>
      </c>
      <c r="C16081" s="45" t="s">
        <v>723</v>
      </c>
      <c r="D16081" s="23" t="s">
        <v>5534</v>
      </c>
      <c r="E16081" s="23" t="s">
        <v>4140</v>
      </c>
      <c r="F16081" s="40">
        <v>1E-3</v>
      </c>
      <c r="G16081" s="25">
        <v>47771</v>
      </c>
      <c r="H16081" s="25">
        <v>48</v>
      </c>
      <c r="I16081" s="25"/>
      <c r="J16081" s="58" t="e">
        <f>HYPERLINK("#"&amp;"Insumos"&amp;"!A"&amp;MATCH($B16081,#REF!,0),"Ins "&amp;$B16081)</f>
        <v>#REF!</v>
      </c>
      <c r="M16081" s="220"/>
    </row>
    <row r="16082" spans="1:13" x14ac:dyDescent="0.2">
      <c r="A16082" s="35" t="s">
        <v>11789</v>
      </c>
      <c r="B16082" s="34" t="s">
        <v>263</v>
      </c>
      <c r="C16082" s="45" t="s">
        <v>696</v>
      </c>
      <c r="D16082" s="23" t="s">
        <v>5534</v>
      </c>
      <c r="E16082" s="23" t="s">
        <v>4140</v>
      </c>
      <c r="F16082" s="40">
        <v>0.01</v>
      </c>
      <c r="G16082" s="25">
        <v>187426</v>
      </c>
      <c r="H16082" s="25">
        <v>1874</v>
      </c>
      <c r="I16082" s="25"/>
      <c r="J16082" s="58" t="e">
        <f>HYPERLINK("#"&amp;"Insumos"&amp;"!A"&amp;MATCH($B16082,#REF!,0),"Ins "&amp;$B16082)</f>
        <v>#REF!</v>
      </c>
      <c r="M16082" s="220"/>
    </row>
    <row r="16083" spans="1:13" x14ac:dyDescent="0.2">
      <c r="A16083" s="35" t="s">
        <v>11789</v>
      </c>
      <c r="B16083" s="34" t="s">
        <v>5007</v>
      </c>
      <c r="C16083" s="45" t="s">
        <v>720</v>
      </c>
      <c r="D16083" s="23" t="s">
        <v>5751</v>
      </c>
      <c r="E16083" s="23" t="s">
        <v>4134</v>
      </c>
      <c r="F16083" s="40">
        <v>0.26600000000000001</v>
      </c>
      <c r="G16083" s="25">
        <v>1897</v>
      </c>
      <c r="H16083" s="25">
        <v>505</v>
      </c>
      <c r="I16083" s="25"/>
      <c r="J16083" s="58" t="e">
        <f>HYPERLINK("#"&amp;"Insumos"&amp;"!A"&amp;MATCH($B16083,#REF!,0),"Ins "&amp;$B16083)</f>
        <v>#REF!</v>
      </c>
      <c r="M16083" s="220"/>
    </row>
    <row r="16084" spans="1:13" x14ac:dyDescent="0.2">
      <c r="A16084" s="35" t="s">
        <v>11789</v>
      </c>
      <c r="B16084" s="34" t="s">
        <v>11767</v>
      </c>
      <c r="C16084" s="45" t="s">
        <v>11793</v>
      </c>
      <c r="D16084" s="23" t="s">
        <v>5751</v>
      </c>
      <c r="E16084" s="23" t="s">
        <v>467</v>
      </c>
      <c r="F16084" s="40">
        <v>5</v>
      </c>
      <c r="G16084" s="25">
        <v>520</v>
      </c>
      <c r="H16084" s="25">
        <v>2600</v>
      </c>
      <c r="I16084" s="25"/>
      <c r="J16084" s="58" t="e">
        <f>HYPERLINK("#"&amp;"Insumos"&amp;"!A"&amp;MATCH($B16084,#REF!,0),"Ins "&amp;$B16084)</f>
        <v>#REF!</v>
      </c>
      <c r="M16084" s="220"/>
    </row>
    <row r="16085" spans="1:13" x14ac:dyDescent="0.2">
      <c r="A16085" s="35" t="s">
        <v>11789</v>
      </c>
      <c r="B16085" s="34" t="s">
        <v>11790</v>
      </c>
      <c r="C16085" s="45" t="s">
        <v>11794</v>
      </c>
      <c r="D16085" s="23" t="s">
        <v>5751</v>
      </c>
      <c r="E16085" s="23" t="s">
        <v>467</v>
      </c>
      <c r="F16085" s="40">
        <v>10</v>
      </c>
      <c r="G16085" s="25">
        <v>520</v>
      </c>
      <c r="H16085" s="25">
        <v>5200</v>
      </c>
      <c r="I16085" s="25"/>
      <c r="J16085" s="58" t="e">
        <f>HYPERLINK("#"&amp;"Insumos"&amp;"!A"&amp;MATCH($B16085,#REF!,0),"Ins "&amp;$B16085)</f>
        <v>#REF!</v>
      </c>
      <c r="M16085" s="220"/>
    </row>
    <row r="16086" spans="1:13" ht="25.5" x14ac:dyDescent="0.2">
      <c r="A16086" s="36" t="s">
        <v>11795</v>
      </c>
      <c r="B16086" s="26" t="s">
        <v>6816</v>
      </c>
      <c r="C16086" s="79" t="s">
        <v>11796</v>
      </c>
      <c r="D16086" s="37" t="s">
        <v>5608</v>
      </c>
      <c r="E16086" s="37" t="s">
        <v>465</v>
      </c>
      <c r="F16086" s="41"/>
      <c r="G16086" s="27"/>
      <c r="H16086" s="27"/>
      <c r="I16086" s="27">
        <v>5390</v>
      </c>
      <c r="K16086" s="47"/>
      <c r="M16086" s="220">
        <f t="shared" si="251"/>
        <v>7059</v>
      </c>
    </row>
    <row r="16087" spans="1:13" x14ac:dyDescent="0.2">
      <c r="A16087" s="35" t="s">
        <v>11795</v>
      </c>
      <c r="B16087" s="34" t="s">
        <v>5533</v>
      </c>
      <c r="C16087" s="45" t="s">
        <v>5892</v>
      </c>
      <c r="D16087" s="23" t="s">
        <v>977</v>
      </c>
      <c r="E16087" s="23" t="s">
        <v>4134</v>
      </c>
      <c r="F16087" s="40">
        <v>0.12</v>
      </c>
      <c r="G16087" s="25">
        <v>3623</v>
      </c>
      <c r="H16087" s="25">
        <v>435</v>
      </c>
      <c r="I16087" s="25"/>
      <c r="M16087" s="220"/>
    </row>
    <row r="16088" spans="1:13" x14ac:dyDescent="0.2">
      <c r="A16088" s="35" t="s">
        <v>11795</v>
      </c>
      <c r="B16088" s="34" t="s">
        <v>5578</v>
      </c>
      <c r="C16088" s="45" t="s">
        <v>1015</v>
      </c>
      <c r="D16088" s="23" t="s">
        <v>5734</v>
      </c>
      <c r="E16088" s="23" t="s">
        <v>4141</v>
      </c>
      <c r="F16088" s="40">
        <v>0.05</v>
      </c>
      <c r="G16088" s="25">
        <v>52425</v>
      </c>
      <c r="H16088" s="25">
        <v>2621</v>
      </c>
      <c r="I16088" s="25"/>
      <c r="J16088" s="58" t="e">
        <f>HYPERLINK("#"&amp;"Insumos"&amp;"!A"&amp;MATCH($B16088,#REF!,0),"Ins "&amp;$B16088)</f>
        <v>#REF!</v>
      </c>
      <c r="M16088" s="220"/>
    </row>
    <row r="16089" spans="1:13" x14ac:dyDescent="0.2">
      <c r="A16089" s="35" t="s">
        <v>11795</v>
      </c>
      <c r="B16089" s="34" t="s">
        <v>5007</v>
      </c>
      <c r="C16089" s="45" t="s">
        <v>720</v>
      </c>
      <c r="D16089" s="23" t="s">
        <v>5751</v>
      </c>
      <c r="E16089" s="23" t="s">
        <v>4134</v>
      </c>
      <c r="F16089" s="40">
        <v>0.5</v>
      </c>
      <c r="G16089" s="25">
        <v>1897</v>
      </c>
      <c r="H16089" s="25">
        <v>949</v>
      </c>
      <c r="I16089" s="25"/>
      <c r="J16089" s="58" t="e">
        <f>HYPERLINK("#"&amp;"Insumos"&amp;"!A"&amp;MATCH($B16089,#REF!,0),"Ins "&amp;$B16089)</f>
        <v>#REF!</v>
      </c>
      <c r="M16089" s="220"/>
    </row>
    <row r="16090" spans="1:13" x14ac:dyDescent="0.2">
      <c r="A16090" s="35" t="s">
        <v>11795</v>
      </c>
      <c r="B16090" s="34" t="s">
        <v>90</v>
      </c>
      <c r="C16090" s="45" t="s">
        <v>723</v>
      </c>
      <c r="D16090" s="23" t="s">
        <v>5534</v>
      </c>
      <c r="E16090" s="23" t="s">
        <v>4140</v>
      </c>
      <c r="F16090" s="40">
        <v>2.9000000000000001E-2</v>
      </c>
      <c r="G16090" s="25">
        <v>47771</v>
      </c>
      <c r="H16090" s="25">
        <v>1385</v>
      </c>
      <c r="I16090" s="25"/>
      <c r="J16090" s="58" t="e">
        <f>HYPERLINK("#"&amp;"Insumos"&amp;"!A"&amp;MATCH($B16090,#REF!,0),"Ins "&amp;$B16090)</f>
        <v>#REF!</v>
      </c>
      <c r="M16090" s="220"/>
    </row>
    <row r="16091" spans="1:13" ht="102" x14ac:dyDescent="0.2">
      <c r="A16091" s="36" t="s">
        <v>11895</v>
      </c>
      <c r="B16091" s="26" t="s">
        <v>6816</v>
      </c>
      <c r="C16091" s="79" t="s">
        <v>11896</v>
      </c>
      <c r="D16091" s="37" t="s">
        <v>5608</v>
      </c>
      <c r="E16091" s="37" t="s">
        <v>464</v>
      </c>
      <c r="F16091" s="41"/>
      <c r="G16091" s="27"/>
      <c r="H16091" s="27"/>
      <c r="I16091" s="27">
        <v>677447</v>
      </c>
      <c r="K16091" s="47"/>
      <c r="M16091" s="220">
        <f t="shared" si="251"/>
        <v>887185</v>
      </c>
    </row>
    <row r="16092" spans="1:13" x14ac:dyDescent="0.2">
      <c r="A16092" s="35" t="s">
        <v>11895</v>
      </c>
      <c r="B16092" s="34" t="s">
        <v>5572</v>
      </c>
      <c r="C16092" s="45" t="s">
        <v>971</v>
      </c>
      <c r="D16092" s="23" t="s">
        <v>5734</v>
      </c>
      <c r="E16092" s="23" t="s">
        <v>4141</v>
      </c>
      <c r="F16092" s="40">
        <v>1</v>
      </c>
      <c r="G16092" s="25">
        <v>37863</v>
      </c>
      <c r="H16092" s="25">
        <v>37863</v>
      </c>
      <c r="I16092" s="25"/>
      <c r="M16092" s="220"/>
    </row>
    <row r="16093" spans="1:13" x14ac:dyDescent="0.2">
      <c r="A16093" s="35" t="s">
        <v>11895</v>
      </c>
      <c r="B16093" s="34" t="s">
        <v>6643</v>
      </c>
      <c r="C16093" s="45" t="s">
        <v>6644</v>
      </c>
      <c r="D16093" s="23" t="s">
        <v>5734</v>
      </c>
      <c r="E16093" s="23" t="s">
        <v>4141</v>
      </c>
      <c r="F16093" s="40">
        <v>3</v>
      </c>
      <c r="G16093" s="25">
        <v>45915</v>
      </c>
      <c r="H16093" s="25">
        <v>137745</v>
      </c>
      <c r="I16093" s="25"/>
      <c r="J16093" s="58" t="e">
        <f>HYPERLINK("#"&amp;"Insumos"&amp;"!A"&amp;MATCH($B16093,#REF!,0),"Ins "&amp;$B16093)</f>
        <v>#REF!</v>
      </c>
      <c r="M16093" s="220"/>
    </row>
    <row r="16094" spans="1:13" x14ac:dyDescent="0.2">
      <c r="A16094" s="35" t="s">
        <v>11895</v>
      </c>
      <c r="B16094" s="34" t="s">
        <v>5197</v>
      </c>
      <c r="C16094" s="45" t="s">
        <v>8791</v>
      </c>
      <c r="D16094" s="23" t="s">
        <v>5751</v>
      </c>
      <c r="E16094" s="23" t="s">
        <v>467</v>
      </c>
      <c r="F16094" s="40">
        <v>1</v>
      </c>
      <c r="G16094" s="25">
        <v>28600</v>
      </c>
      <c r="H16094" s="25">
        <v>28600</v>
      </c>
      <c r="I16094" s="25"/>
      <c r="J16094" s="58" t="e">
        <f>HYPERLINK("#"&amp;"Insumos"&amp;"!A"&amp;MATCH($B16094,#REF!,0),"Ins "&amp;$B16094)</f>
        <v>#REF!</v>
      </c>
      <c r="M16094" s="220"/>
    </row>
    <row r="16095" spans="1:13" x14ac:dyDescent="0.2">
      <c r="A16095" s="35" t="s">
        <v>11895</v>
      </c>
      <c r="B16095" s="34" t="s">
        <v>263</v>
      </c>
      <c r="C16095" s="45" t="s">
        <v>696</v>
      </c>
      <c r="D16095" s="23" t="s">
        <v>5534</v>
      </c>
      <c r="E16095" s="23" t="s">
        <v>4140</v>
      </c>
      <c r="F16095" s="40">
        <v>0.01</v>
      </c>
      <c r="G16095" s="25">
        <v>187426</v>
      </c>
      <c r="H16095" s="25">
        <v>1874</v>
      </c>
      <c r="I16095" s="25"/>
      <c r="J16095" s="58" t="e">
        <f>HYPERLINK("#"&amp;"Insumos"&amp;"!A"&amp;MATCH($B16095,#REF!,0),"Ins "&amp;$B16095)</f>
        <v>#REF!</v>
      </c>
      <c r="M16095" s="220"/>
    </row>
    <row r="16096" spans="1:13" x14ac:dyDescent="0.2">
      <c r="A16096" s="35" t="s">
        <v>11895</v>
      </c>
      <c r="B16096" s="34" t="s">
        <v>254</v>
      </c>
      <c r="C16096" s="45" t="s">
        <v>751</v>
      </c>
      <c r="D16096" s="23" t="s">
        <v>5534</v>
      </c>
      <c r="E16096" s="23" t="s">
        <v>4141</v>
      </c>
      <c r="F16096" s="40">
        <v>0.3</v>
      </c>
      <c r="G16096" s="25">
        <v>46854</v>
      </c>
      <c r="H16096" s="25">
        <v>14056</v>
      </c>
      <c r="I16096" s="25"/>
      <c r="J16096" s="58" t="e">
        <f>HYPERLINK("#"&amp;"Insumos"&amp;"!A"&amp;MATCH($B16096,#REF!,0),"Ins "&amp;$B16096)</f>
        <v>#REF!</v>
      </c>
      <c r="M16096" s="220"/>
    </row>
    <row r="16097" spans="1:13" x14ac:dyDescent="0.2">
      <c r="A16097" s="35" t="s">
        <v>11895</v>
      </c>
      <c r="B16097" s="34" t="s">
        <v>5533</v>
      </c>
      <c r="C16097" s="45" t="s">
        <v>5892</v>
      </c>
      <c r="D16097" s="23" t="s">
        <v>977</v>
      </c>
      <c r="E16097" s="23" t="s">
        <v>4134</v>
      </c>
      <c r="F16097" s="40">
        <v>1</v>
      </c>
      <c r="G16097" s="25">
        <v>3623</v>
      </c>
      <c r="H16097" s="25">
        <v>3623</v>
      </c>
      <c r="I16097" s="25"/>
      <c r="J16097" s="58" t="e">
        <f>HYPERLINK("#"&amp;"Insumos"&amp;"!A"&amp;MATCH($B16097,#REF!,0),"Ins "&amp;$B16097)</f>
        <v>#REF!</v>
      </c>
      <c r="M16097" s="220"/>
    </row>
    <row r="16098" spans="1:13" ht="25.5" x14ac:dyDescent="0.2">
      <c r="A16098" s="35" t="s">
        <v>11895</v>
      </c>
      <c r="B16098" s="34" t="s">
        <v>9044</v>
      </c>
      <c r="C16098" s="45" t="s">
        <v>9107</v>
      </c>
      <c r="D16098" s="23" t="s">
        <v>5751</v>
      </c>
      <c r="E16098" s="23" t="s">
        <v>9092</v>
      </c>
      <c r="F16098" s="40">
        <v>0.2</v>
      </c>
      <c r="G16098" s="25">
        <v>130208</v>
      </c>
      <c r="H16098" s="25">
        <v>26042</v>
      </c>
      <c r="I16098" s="25"/>
      <c r="J16098" s="58" t="e">
        <f>HYPERLINK("#"&amp;"Insumos"&amp;"!A"&amp;MATCH($B16098,#REF!,0),"Ins "&amp;$B16098)</f>
        <v>#REF!</v>
      </c>
      <c r="M16098" s="220"/>
    </row>
    <row r="16099" spans="1:13" x14ac:dyDescent="0.2">
      <c r="A16099" s="35" t="s">
        <v>11895</v>
      </c>
      <c r="B16099" s="34" t="s">
        <v>5007</v>
      </c>
      <c r="C16099" s="45" t="s">
        <v>720</v>
      </c>
      <c r="D16099" s="23" t="s">
        <v>5751</v>
      </c>
      <c r="E16099" s="23" t="s">
        <v>4134</v>
      </c>
      <c r="F16099" s="40">
        <v>3</v>
      </c>
      <c r="G16099" s="25">
        <v>1897</v>
      </c>
      <c r="H16099" s="25">
        <v>5691</v>
      </c>
      <c r="I16099" s="25"/>
      <c r="J16099" s="58" t="e">
        <f>HYPERLINK("#"&amp;"Insumos"&amp;"!A"&amp;MATCH($B16099,#REF!,0),"Ins "&amp;$B16099)</f>
        <v>#REF!</v>
      </c>
      <c r="M16099" s="220"/>
    </row>
    <row r="16100" spans="1:13" x14ac:dyDescent="0.2">
      <c r="A16100" s="35" t="s">
        <v>11895</v>
      </c>
      <c r="B16100" s="34" t="s">
        <v>11105</v>
      </c>
      <c r="C16100" s="45" t="s">
        <v>11112</v>
      </c>
      <c r="D16100" s="23" t="s">
        <v>5751</v>
      </c>
      <c r="E16100" s="23" t="s">
        <v>464</v>
      </c>
      <c r="F16100" s="40">
        <v>4.0618556701030926</v>
      </c>
      <c r="G16100" s="25">
        <v>9256</v>
      </c>
      <c r="H16100" s="25">
        <v>37597</v>
      </c>
      <c r="I16100" s="25"/>
      <c r="J16100" s="58" t="e">
        <f>HYPERLINK("#"&amp;"Insumos"&amp;"!A"&amp;MATCH($B16100,#REF!,0),"Ins "&amp;$B16100)</f>
        <v>#REF!</v>
      </c>
      <c r="M16100" s="220"/>
    </row>
    <row r="16101" spans="1:13" x14ac:dyDescent="0.2">
      <c r="A16101" s="35" t="s">
        <v>11895</v>
      </c>
      <c r="B16101" s="34" t="s">
        <v>10287</v>
      </c>
      <c r="C16101" s="45" t="s">
        <v>11108</v>
      </c>
      <c r="D16101" s="23" t="s">
        <v>5751</v>
      </c>
      <c r="E16101" s="23" t="s">
        <v>464</v>
      </c>
      <c r="F16101" s="40">
        <v>2.061855670103093</v>
      </c>
      <c r="G16101" s="25">
        <v>47450</v>
      </c>
      <c r="H16101" s="25">
        <v>97835</v>
      </c>
      <c r="I16101" s="25"/>
      <c r="J16101" s="58" t="e">
        <f>HYPERLINK("#"&amp;"Insumos"&amp;"!A"&amp;MATCH($B16101,#REF!,0),"Ins "&amp;$B16101)</f>
        <v>#REF!</v>
      </c>
      <c r="M16101" s="220"/>
    </row>
    <row r="16102" spans="1:13" x14ac:dyDescent="0.2">
      <c r="A16102" s="35" t="s">
        <v>11895</v>
      </c>
      <c r="B16102" s="34" t="s">
        <v>10288</v>
      </c>
      <c r="C16102" s="45" t="s">
        <v>11109</v>
      </c>
      <c r="D16102" s="23" t="s">
        <v>5751</v>
      </c>
      <c r="E16102" s="23" t="s">
        <v>464</v>
      </c>
      <c r="F16102" s="40">
        <v>20.618556701030929</v>
      </c>
      <c r="G16102" s="25">
        <v>8476</v>
      </c>
      <c r="H16102" s="25">
        <v>174763</v>
      </c>
      <c r="I16102" s="25"/>
      <c r="J16102" s="58" t="e">
        <f>HYPERLINK("#"&amp;"Insumos"&amp;"!A"&amp;MATCH($B16102,#REF!,0),"Ins "&amp;$B16102)</f>
        <v>#REF!</v>
      </c>
      <c r="M16102" s="220"/>
    </row>
    <row r="16103" spans="1:13" x14ac:dyDescent="0.2">
      <c r="A16103" s="35" t="s">
        <v>11895</v>
      </c>
      <c r="B16103" s="34" t="s">
        <v>5394</v>
      </c>
      <c r="C16103" s="45" t="s">
        <v>250</v>
      </c>
      <c r="D16103" s="23" t="s">
        <v>5751</v>
      </c>
      <c r="E16103" s="23" t="s">
        <v>467</v>
      </c>
      <c r="F16103" s="40">
        <v>12</v>
      </c>
      <c r="G16103" s="25">
        <v>5949</v>
      </c>
      <c r="H16103" s="25">
        <v>71388</v>
      </c>
      <c r="I16103" s="25"/>
      <c r="J16103" s="58" t="e">
        <f>HYPERLINK("#"&amp;"Insumos"&amp;"!A"&amp;MATCH($B16103,#REF!,0),"Ins "&amp;$B16103)</f>
        <v>#REF!</v>
      </c>
      <c r="M16103" s="220"/>
    </row>
    <row r="16104" spans="1:13" x14ac:dyDescent="0.2">
      <c r="A16104" s="35" t="s">
        <v>11895</v>
      </c>
      <c r="B16104" s="34" t="s">
        <v>5187</v>
      </c>
      <c r="C16104" s="45" t="s">
        <v>1213</v>
      </c>
      <c r="D16104" s="23" t="s">
        <v>5751</v>
      </c>
      <c r="E16104" s="23" t="s">
        <v>467</v>
      </c>
      <c r="F16104" s="40">
        <v>0.25</v>
      </c>
      <c r="G16104" s="25">
        <v>70374</v>
      </c>
      <c r="H16104" s="25">
        <v>17594</v>
      </c>
      <c r="I16104" s="25"/>
      <c r="J16104" s="58" t="e">
        <f>HYPERLINK("#"&amp;"Insumos"&amp;"!A"&amp;MATCH($B16104,#REF!,0),"Ins "&amp;$B16104)</f>
        <v>#REF!</v>
      </c>
      <c r="M16104" s="220"/>
    </row>
    <row r="16105" spans="1:13" x14ac:dyDescent="0.2">
      <c r="A16105" s="35" t="s">
        <v>11895</v>
      </c>
      <c r="B16105" s="34" t="s">
        <v>10060</v>
      </c>
      <c r="C16105" s="45" t="s">
        <v>10099</v>
      </c>
      <c r="D16105" s="23" t="s">
        <v>5751</v>
      </c>
      <c r="E16105" s="23" t="s">
        <v>463</v>
      </c>
      <c r="F16105" s="40">
        <v>1</v>
      </c>
      <c r="G16105" s="25">
        <v>22776</v>
      </c>
      <c r="H16105" s="25">
        <v>22776</v>
      </c>
      <c r="I16105" s="25"/>
      <c r="J16105" s="58" t="e">
        <f>HYPERLINK("#"&amp;"Insumos"&amp;"!A"&amp;MATCH($B16105,#REF!,0),"Ins "&amp;$B16105)</f>
        <v>#REF!</v>
      </c>
      <c r="M16105" s="220"/>
    </row>
    <row r="16106" spans="1:13" ht="89.25" x14ac:dyDescent="0.2">
      <c r="A16106" s="36" t="s">
        <v>12442</v>
      </c>
      <c r="B16106" s="26" t="s">
        <v>6816</v>
      </c>
      <c r="C16106" s="79" t="s">
        <v>12443</v>
      </c>
      <c r="D16106" s="37" t="s">
        <v>5608</v>
      </c>
      <c r="E16106" s="37" t="s">
        <v>464</v>
      </c>
      <c r="F16106" s="41"/>
      <c r="G16106" s="27"/>
      <c r="H16106" s="27"/>
      <c r="I16106" s="27">
        <v>431527</v>
      </c>
      <c r="M16106" s="220">
        <f t="shared" si="251"/>
        <v>565128</v>
      </c>
    </row>
    <row r="16107" spans="1:13" x14ac:dyDescent="0.2">
      <c r="A16107" s="35" t="s">
        <v>12442</v>
      </c>
      <c r="B16107" s="1" t="s">
        <v>5589</v>
      </c>
      <c r="C16107" s="45" t="s">
        <v>5819</v>
      </c>
      <c r="D16107" s="23" t="s">
        <v>5585</v>
      </c>
      <c r="E16107" s="23" t="s">
        <v>466</v>
      </c>
      <c r="F16107" s="40">
        <v>0.1575</v>
      </c>
      <c r="G16107" s="25">
        <v>597780</v>
      </c>
      <c r="H16107" s="25">
        <v>94150</v>
      </c>
      <c r="I16107" s="25"/>
      <c r="M16107" s="220"/>
    </row>
    <row r="16108" spans="1:13" x14ac:dyDescent="0.2">
      <c r="A16108" s="35" t="s">
        <v>12442</v>
      </c>
      <c r="B16108" s="34" t="s">
        <v>71</v>
      </c>
      <c r="C16108" s="45" t="s">
        <v>1022</v>
      </c>
      <c r="D16108" s="23" t="s">
        <v>5734</v>
      </c>
      <c r="E16108" s="23" t="s">
        <v>4141</v>
      </c>
      <c r="F16108" s="40">
        <v>2</v>
      </c>
      <c r="G16108" s="25">
        <v>66987</v>
      </c>
      <c r="H16108" s="25">
        <v>133974</v>
      </c>
      <c r="I16108" s="25"/>
      <c r="J16108" s="58" t="e">
        <f>HYPERLINK("#"&amp;"Insumos"&amp;"!A"&amp;MATCH($B16108,#REF!,0),"Ins "&amp;$B16108)</f>
        <v>#REF!</v>
      </c>
      <c r="M16108" s="220"/>
    </row>
    <row r="16109" spans="1:13" ht="25.5" x14ac:dyDescent="0.2">
      <c r="A16109" s="35" t="s">
        <v>12442</v>
      </c>
      <c r="B16109" s="1" t="s">
        <v>597</v>
      </c>
      <c r="C16109" s="45" t="s">
        <v>8738</v>
      </c>
      <c r="D16109" s="23" t="s">
        <v>5534</v>
      </c>
      <c r="E16109" s="23" t="s">
        <v>8737</v>
      </c>
      <c r="F16109" s="40">
        <v>0.5</v>
      </c>
      <c r="G16109" s="25">
        <v>17302</v>
      </c>
      <c r="H16109" s="25">
        <v>8651</v>
      </c>
      <c r="I16109" s="25"/>
      <c r="J16109" s="58" t="e">
        <f>HYPERLINK("#"&amp;"Insumos"&amp;"!A"&amp;MATCH($B16109,#REF!,0),"Ins "&amp;$B16109)</f>
        <v>#REF!</v>
      </c>
      <c r="M16109" s="220"/>
    </row>
    <row r="16110" spans="1:13" x14ac:dyDescent="0.2">
      <c r="A16110" s="35" t="s">
        <v>12442</v>
      </c>
      <c r="B16110" s="34" t="s">
        <v>5482</v>
      </c>
      <c r="C16110" s="45" t="s">
        <v>67</v>
      </c>
      <c r="D16110" s="23" t="s">
        <v>5751</v>
      </c>
      <c r="E16110" s="23" t="s">
        <v>467</v>
      </c>
      <c r="F16110" s="40">
        <v>7</v>
      </c>
      <c r="G16110" s="25">
        <v>4423</v>
      </c>
      <c r="H16110" s="25">
        <v>30961</v>
      </c>
      <c r="I16110" s="25"/>
      <c r="J16110" s="58" t="e">
        <f>HYPERLINK("#"&amp;"Insumos"&amp;"!A"&amp;MATCH($B16110,#REF!,0),"Ins "&amp;$B16110)</f>
        <v>#REF!</v>
      </c>
      <c r="M16110" s="220"/>
    </row>
    <row r="16111" spans="1:13" x14ac:dyDescent="0.2">
      <c r="A16111" s="35" t="s">
        <v>12442</v>
      </c>
      <c r="B16111" s="1" t="s">
        <v>263</v>
      </c>
      <c r="C16111" s="45" t="s">
        <v>696</v>
      </c>
      <c r="D16111" s="23" t="s">
        <v>5534</v>
      </c>
      <c r="E16111" s="23" t="s">
        <v>4140</v>
      </c>
      <c r="F16111" s="40">
        <v>1.78E-2</v>
      </c>
      <c r="G16111" s="25">
        <v>187426</v>
      </c>
      <c r="H16111" s="25">
        <v>3336</v>
      </c>
      <c r="I16111" s="25"/>
      <c r="J16111" s="58" t="e">
        <f>HYPERLINK("#"&amp;"Insumos"&amp;"!A"&amp;MATCH($B16111,#REF!,0),"Ins "&amp;$B16111)</f>
        <v>#REF!</v>
      </c>
      <c r="M16111" s="220"/>
    </row>
    <row r="16112" spans="1:13" x14ac:dyDescent="0.2">
      <c r="A16112" s="35" t="s">
        <v>12442</v>
      </c>
      <c r="B16112" s="1" t="s">
        <v>254</v>
      </c>
      <c r="C16112" s="45" t="s">
        <v>751</v>
      </c>
      <c r="D16112" s="23" t="s">
        <v>5534</v>
      </c>
      <c r="E16112" s="23" t="s">
        <v>4141</v>
      </c>
      <c r="F16112" s="40">
        <v>0.125</v>
      </c>
      <c r="G16112" s="25">
        <v>46854</v>
      </c>
      <c r="H16112" s="25">
        <v>5857</v>
      </c>
      <c r="I16112" s="25"/>
      <c r="J16112" s="58" t="e">
        <f>HYPERLINK("#"&amp;"Insumos"&amp;"!A"&amp;MATCH($B16112,#REF!,0),"Ins "&amp;$B16112)</f>
        <v>#REF!</v>
      </c>
      <c r="M16112" s="220"/>
    </row>
    <row r="16113" spans="1:13" x14ac:dyDescent="0.2">
      <c r="A16113" s="35" t="s">
        <v>12442</v>
      </c>
      <c r="B16113" s="1" t="s">
        <v>5533</v>
      </c>
      <c r="C16113" s="45" t="s">
        <v>5892</v>
      </c>
      <c r="D16113" s="23" t="s">
        <v>977</v>
      </c>
      <c r="E16113" s="23" t="s">
        <v>4134</v>
      </c>
      <c r="F16113" s="40">
        <v>1</v>
      </c>
      <c r="G16113" s="25">
        <v>3623</v>
      </c>
      <c r="H16113" s="25">
        <v>3623</v>
      </c>
      <c r="I16113" s="25"/>
      <c r="J16113" s="58" t="e">
        <f>HYPERLINK("#"&amp;"Insumos"&amp;"!A"&amp;MATCH($B16113,#REF!,0),"Ins "&amp;$B16113)</f>
        <v>#REF!</v>
      </c>
      <c r="M16113" s="220"/>
    </row>
    <row r="16114" spans="1:13" x14ac:dyDescent="0.2">
      <c r="A16114" s="35" t="s">
        <v>12442</v>
      </c>
      <c r="B16114" s="1" t="s">
        <v>4560</v>
      </c>
      <c r="C16114" s="45" t="s">
        <v>8792</v>
      </c>
      <c r="D16114" s="23" t="s">
        <v>5751</v>
      </c>
      <c r="E16114" s="23" t="s">
        <v>4138</v>
      </c>
      <c r="F16114" s="40">
        <v>0.05</v>
      </c>
      <c r="G16114" s="25">
        <v>126880</v>
      </c>
      <c r="H16114" s="25">
        <v>6344</v>
      </c>
      <c r="I16114" s="25"/>
      <c r="J16114" s="58" t="e">
        <f>HYPERLINK("#"&amp;"Insumos"&amp;"!A"&amp;MATCH($B16114,#REF!,0),"Ins "&amp;$B16114)</f>
        <v>#REF!</v>
      </c>
      <c r="M16114" s="220"/>
    </row>
    <row r="16115" spans="1:13" x14ac:dyDescent="0.2">
      <c r="A16115" s="35" t="s">
        <v>12442</v>
      </c>
      <c r="B16115" s="1" t="s">
        <v>5007</v>
      </c>
      <c r="C16115" s="45" t="s">
        <v>720</v>
      </c>
      <c r="D16115" s="23" t="s">
        <v>5751</v>
      </c>
      <c r="E16115" s="23" t="s">
        <v>4134</v>
      </c>
      <c r="F16115" s="40">
        <v>2</v>
      </c>
      <c r="G16115" s="25">
        <v>1897</v>
      </c>
      <c r="H16115" s="25">
        <v>3794</v>
      </c>
      <c r="I16115" s="25"/>
      <c r="J16115" s="58" t="e">
        <f>HYPERLINK("#"&amp;"Insumos"&amp;"!A"&amp;MATCH($B16115,#REF!,0),"Ins "&amp;$B16115)</f>
        <v>#REF!</v>
      </c>
      <c r="M16115" s="220"/>
    </row>
    <row r="16116" spans="1:13" x14ac:dyDescent="0.2">
      <c r="A16116" s="35" t="s">
        <v>12442</v>
      </c>
      <c r="B16116" s="34" t="s">
        <v>12444</v>
      </c>
      <c r="C16116" s="45" t="s">
        <v>12458</v>
      </c>
      <c r="D16116" s="23" t="s">
        <v>5751</v>
      </c>
      <c r="E16116" s="23" t="s">
        <v>465</v>
      </c>
      <c r="F16116" s="40">
        <v>1.5</v>
      </c>
      <c r="G16116" s="25">
        <v>39520</v>
      </c>
      <c r="H16116" s="25">
        <v>59280</v>
      </c>
      <c r="I16116" s="25"/>
      <c r="J16116" s="58" t="e">
        <f>HYPERLINK("#"&amp;"Insumos"&amp;"!A"&amp;MATCH($B16116,#REF!,0),"Ins "&amp;$B16116)</f>
        <v>#REF!</v>
      </c>
      <c r="M16116" s="220"/>
    </row>
    <row r="16117" spans="1:13" x14ac:dyDescent="0.2">
      <c r="A16117" s="35" t="s">
        <v>12442</v>
      </c>
      <c r="B16117" s="34" t="s">
        <v>5349</v>
      </c>
      <c r="C16117" s="45" t="s">
        <v>529</v>
      </c>
      <c r="D16117" s="23" t="s">
        <v>5751</v>
      </c>
      <c r="E16117" s="23" t="s">
        <v>287</v>
      </c>
      <c r="F16117" s="40">
        <v>1</v>
      </c>
      <c r="G16117" s="25">
        <v>21973</v>
      </c>
      <c r="H16117" s="25">
        <v>21973</v>
      </c>
      <c r="I16117" s="25"/>
      <c r="J16117" s="58" t="e">
        <f>HYPERLINK("#"&amp;"Insumos"&amp;"!A"&amp;MATCH($B16117,#REF!,0),"Ins "&amp;$B16117)</f>
        <v>#REF!</v>
      </c>
      <c r="M16117" s="220"/>
    </row>
    <row r="16118" spans="1:13" ht="25.5" x14ac:dyDescent="0.2">
      <c r="A16118" s="35" t="s">
        <v>12442</v>
      </c>
      <c r="B16118" s="1" t="s">
        <v>5194</v>
      </c>
      <c r="C16118" s="45" t="s">
        <v>1219</v>
      </c>
      <c r="D16118" s="23" t="s">
        <v>5751</v>
      </c>
      <c r="E16118" s="23" t="s">
        <v>467</v>
      </c>
      <c r="F16118" s="40">
        <v>0.38</v>
      </c>
      <c r="G16118" s="25">
        <v>22500</v>
      </c>
      <c r="H16118" s="25">
        <v>8550</v>
      </c>
      <c r="I16118" s="25"/>
      <c r="J16118" s="58" t="e">
        <f>HYPERLINK("#"&amp;"Insumos"&amp;"!A"&amp;MATCH($B16118,#REF!,0),"Ins "&amp;$B16118)</f>
        <v>#REF!</v>
      </c>
      <c r="M16118" s="220"/>
    </row>
    <row r="16119" spans="1:13" x14ac:dyDescent="0.2">
      <c r="A16119" s="35" t="s">
        <v>12442</v>
      </c>
      <c r="B16119" s="34" t="s">
        <v>11626</v>
      </c>
      <c r="C16119" s="45" t="s">
        <v>11650</v>
      </c>
      <c r="D16119" s="23" t="s">
        <v>5751</v>
      </c>
      <c r="E16119" s="23" t="s">
        <v>4134</v>
      </c>
      <c r="F16119" s="40">
        <v>1</v>
      </c>
      <c r="G16119" s="25">
        <v>3952</v>
      </c>
      <c r="H16119" s="25">
        <v>3952</v>
      </c>
      <c r="I16119" s="25"/>
      <c r="J16119" s="58" t="e">
        <f>HYPERLINK("#"&amp;"Insumos"&amp;"!A"&amp;MATCH($B16119,#REF!,0),"Ins "&amp;$B16119)</f>
        <v>#REF!</v>
      </c>
      <c r="M16119" s="220"/>
    </row>
    <row r="16120" spans="1:13" x14ac:dyDescent="0.2">
      <c r="A16120" s="35" t="s">
        <v>12442</v>
      </c>
      <c r="B16120" s="34" t="s">
        <v>4498</v>
      </c>
      <c r="C16120" s="45" t="s">
        <v>11998</v>
      </c>
      <c r="D16120" s="23" t="s">
        <v>5751</v>
      </c>
      <c r="E16120" s="23" t="s">
        <v>287</v>
      </c>
      <c r="F16120" s="40">
        <v>3</v>
      </c>
      <c r="G16120" s="25">
        <v>15694</v>
      </c>
      <c r="H16120" s="25">
        <v>47082</v>
      </c>
      <c r="I16120" s="25"/>
      <c r="J16120" s="58" t="e">
        <f>HYPERLINK("#"&amp;"Insumos"&amp;"!A"&amp;MATCH($B16120,#REF!,0),"Ins "&amp;$B16120)</f>
        <v>#REF!</v>
      </c>
      <c r="M16120" s="220"/>
    </row>
    <row r="16121" spans="1:13" ht="54" customHeight="1" x14ac:dyDescent="0.2">
      <c r="A16121" s="36" t="s">
        <v>12702</v>
      </c>
      <c r="B16121" s="26" t="s">
        <v>6816</v>
      </c>
      <c r="C16121" s="79" t="s">
        <v>12703</v>
      </c>
      <c r="D16121" s="37" t="s">
        <v>5608</v>
      </c>
      <c r="E16121" s="37" t="s">
        <v>464</v>
      </c>
      <c r="F16121" s="41"/>
      <c r="G16121" s="27"/>
      <c r="H16121" s="27"/>
      <c r="I16121" s="27">
        <v>42442</v>
      </c>
      <c r="M16121" s="220">
        <f t="shared" si="251"/>
        <v>55582</v>
      </c>
    </row>
    <row r="16122" spans="1:13" x14ac:dyDescent="0.2">
      <c r="A16122" s="35" t="s">
        <v>12702</v>
      </c>
      <c r="B16122" s="1" t="s">
        <v>5589</v>
      </c>
      <c r="C16122" s="45" t="s">
        <v>5819</v>
      </c>
      <c r="D16122" s="23" t="s">
        <v>5585</v>
      </c>
      <c r="E16122" s="23" t="s">
        <v>466</v>
      </c>
      <c r="F16122" s="40">
        <v>2.52E-2</v>
      </c>
      <c r="G16122" s="25">
        <v>597780</v>
      </c>
      <c r="H16122" s="25">
        <v>15064</v>
      </c>
      <c r="I16122" s="25"/>
      <c r="M16122" s="220"/>
    </row>
    <row r="16123" spans="1:13" x14ac:dyDescent="0.2">
      <c r="A16123" s="35" t="s">
        <v>12702</v>
      </c>
      <c r="B16123" s="34" t="s">
        <v>5572</v>
      </c>
      <c r="C16123" s="45" t="s">
        <v>971</v>
      </c>
      <c r="D16123" s="23" t="s">
        <v>5734</v>
      </c>
      <c r="E16123" s="23" t="s">
        <v>4141</v>
      </c>
      <c r="F16123" s="40">
        <v>0.5</v>
      </c>
      <c r="G16123" s="25">
        <v>37863</v>
      </c>
      <c r="H16123" s="25">
        <v>18932</v>
      </c>
      <c r="I16123" s="25"/>
      <c r="J16123" s="58" t="e">
        <f>HYPERLINK("#"&amp;"Insumos"&amp;"!A"&amp;MATCH($B16123,#REF!,0),"Ins "&amp;$B16123)</f>
        <v>#REF!</v>
      </c>
      <c r="M16123" s="220"/>
    </row>
    <row r="16124" spans="1:13" x14ac:dyDescent="0.2">
      <c r="A16124" s="35" t="s">
        <v>12702</v>
      </c>
      <c r="B16124" s="1" t="s">
        <v>263</v>
      </c>
      <c r="C16124" s="45" t="s">
        <v>696</v>
      </c>
      <c r="D16124" s="23" t="s">
        <v>5534</v>
      </c>
      <c r="E16124" s="23" t="s">
        <v>4140</v>
      </c>
      <c r="F16124" s="40">
        <v>1.78E-2</v>
      </c>
      <c r="G16124" s="25">
        <v>187426</v>
      </c>
      <c r="H16124" s="25">
        <v>3336</v>
      </c>
      <c r="I16124" s="25"/>
      <c r="J16124" s="58" t="e">
        <f>HYPERLINK("#"&amp;"Insumos"&amp;"!A"&amp;MATCH($B16124,#REF!,0),"Ins "&amp;$B16124)</f>
        <v>#REF!</v>
      </c>
      <c r="M16124" s="220"/>
    </row>
    <row r="16125" spans="1:13" x14ac:dyDescent="0.2">
      <c r="A16125" s="35" t="s">
        <v>12702</v>
      </c>
      <c r="B16125" s="34" t="s">
        <v>5374</v>
      </c>
      <c r="C16125" s="45" t="s">
        <v>245</v>
      </c>
      <c r="D16125" s="23" t="s">
        <v>5751</v>
      </c>
      <c r="E16125" s="23" t="s">
        <v>467</v>
      </c>
      <c r="F16125" s="40">
        <v>1</v>
      </c>
      <c r="G16125" s="25">
        <v>690</v>
      </c>
      <c r="H16125" s="25">
        <v>690</v>
      </c>
      <c r="I16125" s="25"/>
      <c r="J16125" s="58" t="e">
        <f>HYPERLINK("#"&amp;"Insumos"&amp;"!A"&amp;MATCH($B16125,#REF!,0),"Ins "&amp;$B16125)</f>
        <v>#REF!</v>
      </c>
      <c r="M16125" s="220"/>
    </row>
    <row r="16126" spans="1:13" x14ac:dyDescent="0.2">
      <c r="A16126" s="35" t="s">
        <v>12702</v>
      </c>
      <c r="B16126" s="1" t="s">
        <v>5533</v>
      </c>
      <c r="C16126" s="45" t="s">
        <v>5892</v>
      </c>
      <c r="D16126" s="23" t="s">
        <v>977</v>
      </c>
      <c r="E16126" s="23" t="s">
        <v>4134</v>
      </c>
      <c r="F16126" s="40">
        <v>0.5</v>
      </c>
      <c r="G16126" s="25">
        <v>3623</v>
      </c>
      <c r="H16126" s="25">
        <v>1812</v>
      </c>
      <c r="I16126" s="25"/>
      <c r="J16126" s="58" t="e">
        <f>HYPERLINK("#"&amp;"Insumos"&amp;"!A"&amp;MATCH($B16126,#REF!,0),"Ins "&amp;$B16126)</f>
        <v>#REF!</v>
      </c>
      <c r="M16126" s="220"/>
    </row>
    <row r="16127" spans="1:13" x14ac:dyDescent="0.2">
      <c r="A16127" s="35" t="s">
        <v>12702</v>
      </c>
      <c r="B16127" s="1" t="s">
        <v>5007</v>
      </c>
      <c r="C16127" s="45" t="s">
        <v>720</v>
      </c>
      <c r="D16127" s="23" t="s">
        <v>5751</v>
      </c>
      <c r="E16127" s="23" t="s">
        <v>4134</v>
      </c>
      <c r="F16127" s="40">
        <v>1</v>
      </c>
      <c r="G16127" s="25">
        <v>1897</v>
      </c>
      <c r="H16127" s="25">
        <v>1897</v>
      </c>
      <c r="I16127" s="25"/>
      <c r="J16127" s="58" t="e">
        <f>HYPERLINK("#"&amp;"Insumos"&amp;"!A"&amp;MATCH($B16127,#REF!,0),"Ins "&amp;$B16127)</f>
        <v>#REF!</v>
      </c>
      <c r="M16127" s="220"/>
    </row>
    <row r="16128" spans="1:13" x14ac:dyDescent="0.2">
      <c r="A16128" s="35" t="s">
        <v>12702</v>
      </c>
      <c r="B16128" s="34" t="s">
        <v>6841</v>
      </c>
      <c r="C16128" s="45" t="s">
        <v>6842</v>
      </c>
      <c r="D16128" s="23" t="s">
        <v>5751</v>
      </c>
      <c r="E16128" s="23" t="s">
        <v>465</v>
      </c>
      <c r="F16128" s="40">
        <v>0.3</v>
      </c>
      <c r="G16128" s="25">
        <v>2371</v>
      </c>
      <c r="H16128" s="25">
        <v>711</v>
      </c>
      <c r="I16128" s="25"/>
      <c r="J16128" s="58" t="e">
        <f>HYPERLINK("#"&amp;"Insumos"&amp;"!A"&amp;MATCH($B16128,#REF!,0),"Ins "&amp;$B16128)</f>
        <v>#REF!</v>
      </c>
      <c r="M16128" s="220"/>
    </row>
    <row r="16129" spans="1:13" s="176" customFormat="1" ht="40.15" customHeight="1" x14ac:dyDescent="0.2">
      <c r="A16129" s="170" t="s">
        <v>4113</v>
      </c>
      <c r="B16129" s="171"/>
      <c r="C16129" s="172" t="s">
        <v>2173</v>
      </c>
      <c r="D16129" s="173" t="s">
        <v>5607</v>
      </c>
      <c r="E16129" s="173"/>
      <c r="F16129" s="174"/>
      <c r="G16129" s="175"/>
      <c r="H16129" s="175"/>
      <c r="I16129" s="175"/>
      <c r="M16129" s="220"/>
    </row>
    <row r="16130" spans="1:13" x14ac:dyDescent="0.2">
      <c r="A16130" s="36" t="s">
        <v>3361</v>
      </c>
      <c r="B16130" s="26" t="s">
        <v>6816</v>
      </c>
      <c r="C16130" s="79" t="s">
        <v>1</v>
      </c>
      <c r="D16130" s="37" t="s">
        <v>5608</v>
      </c>
      <c r="E16130" s="37" t="s">
        <v>465</v>
      </c>
      <c r="F16130" s="41"/>
      <c r="G16130" s="27"/>
      <c r="H16130" s="27"/>
      <c r="I16130" s="27">
        <v>4643</v>
      </c>
      <c r="M16130" s="220">
        <f t="shared" si="251"/>
        <v>6080</v>
      </c>
    </row>
    <row r="16131" spans="1:13" x14ac:dyDescent="0.2">
      <c r="A16131" s="35" t="s">
        <v>3361</v>
      </c>
      <c r="B16131" s="1" t="s">
        <v>218</v>
      </c>
      <c r="C16131" s="45" t="s">
        <v>5580</v>
      </c>
      <c r="D16131" s="23" t="s">
        <v>5734</v>
      </c>
      <c r="E16131" s="23" t="s">
        <v>4141</v>
      </c>
      <c r="F16131" s="40">
        <v>0.3</v>
      </c>
      <c r="G16131" s="25">
        <v>14562</v>
      </c>
      <c r="H16131" s="25">
        <v>4369</v>
      </c>
      <c r="I16131" s="25"/>
      <c r="J16131" s="58" t="e">
        <f>HYPERLINK("#"&amp;"Insumos"&amp;"!A"&amp;MATCH($B16131,#REF!,0),"Ins "&amp;$B16131)</f>
        <v>#REF!</v>
      </c>
      <c r="M16131" s="220"/>
    </row>
    <row r="16132" spans="1:13" x14ac:dyDescent="0.2">
      <c r="A16132" s="35" t="s">
        <v>3361</v>
      </c>
      <c r="B16132" s="1" t="s">
        <v>5533</v>
      </c>
      <c r="C16132" s="45" t="s">
        <v>5892</v>
      </c>
      <c r="D16132" s="23" t="s">
        <v>977</v>
      </c>
      <c r="E16132" s="23" t="s">
        <v>4134</v>
      </c>
      <c r="F16132" s="40">
        <v>7.5499999999999998E-2</v>
      </c>
      <c r="G16132" s="25">
        <v>3623</v>
      </c>
      <c r="H16132" s="25">
        <v>274</v>
      </c>
      <c r="I16132" s="25"/>
      <c r="J16132" s="58" t="e">
        <f>HYPERLINK("#"&amp;"Insumos"&amp;"!A"&amp;MATCH($B16132,#REF!,0),"Ins "&amp;$B16132)</f>
        <v>#REF!</v>
      </c>
      <c r="M16132" s="220"/>
    </row>
    <row r="16133" spans="1:13" x14ac:dyDescent="0.2">
      <c r="A16133" s="36" t="s">
        <v>3362</v>
      </c>
      <c r="B16133" s="26" t="s">
        <v>6816</v>
      </c>
      <c r="C16133" s="79" t="s">
        <v>2158</v>
      </c>
      <c r="D16133" s="37" t="s">
        <v>5608</v>
      </c>
      <c r="E16133" s="37" t="s">
        <v>464</v>
      </c>
      <c r="F16133" s="41"/>
      <c r="G16133" s="27"/>
      <c r="H16133" s="27"/>
      <c r="I16133" s="27">
        <v>3835</v>
      </c>
      <c r="M16133" s="220">
        <f t="shared" ref="M16133:M16192" si="252">ROUND(I16133*(1+$L$2),0)</f>
        <v>5022</v>
      </c>
    </row>
    <row r="16134" spans="1:13" x14ac:dyDescent="0.2">
      <c r="A16134" s="35" t="s">
        <v>3362</v>
      </c>
      <c r="B16134" s="1" t="s">
        <v>218</v>
      </c>
      <c r="C16134" s="45" t="s">
        <v>5580</v>
      </c>
      <c r="D16134" s="23" t="s">
        <v>5734</v>
      </c>
      <c r="E16134" s="23" t="s">
        <v>4141</v>
      </c>
      <c r="F16134" s="40">
        <v>0.2</v>
      </c>
      <c r="G16134" s="25">
        <v>14562</v>
      </c>
      <c r="H16134" s="25">
        <v>2912</v>
      </c>
      <c r="I16134" s="25"/>
      <c r="J16134" s="58" t="e">
        <f>HYPERLINK("#"&amp;"Insumos"&amp;"!A"&amp;MATCH($B16134,#REF!,0),"Ins "&amp;$B16134)</f>
        <v>#REF!</v>
      </c>
      <c r="M16134" s="220"/>
    </row>
    <row r="16135" spans="1:13" x14ac:dyDescent="0.2">
      <c r="A16135" s="35" t="s">
        <v>3362</v>
      </c>
      <c r="B16135" s="1" t="s">
        <v>5533</v>
      </c>
      <c r="C16135" s="45" t="s">
        <v>5892</v>
      </c>
      <c r="D16135" s="23" t="s">
        <v>977</v>
      </c>
      <c r="E16135" s="23" t="s">
        <v>4134</v>
      </c>
      <c r="F16135" s="40">
        <v>0.2</v>
      </c>
      <c r="G16135" s="25">
        <v>3623</v>
      </c>
      <c r="H16135" s="25">
        <v>725</v>
      </c>
      <c r="I16135" s="25"/>
      <c r="J16135" s="58" t="e">
        <f>HYPERLINK("#"&amp;"Insumos"&amp;"!A"&amp;MATCH($B16135,#REF!,0),"Ins "&amp;$B16135)</f>
        <v>#REF!</v>
      </c>
      <c r="M16135" s="220"/>
    </row>
    <row r="16136" spans="1:13" x14ac:dyDescent="0.2">
      <c r="A16136" s="35" t="s">
        <v>3362</v>
      </c>
      <c r="B16136" s="1" t="s">
        <v>5244</v>
      </c>
      <c r="C16136" s="45" t="s">
        <v>1705</v>
      </c>
      <c r="D16136" s="23" t="s">
        <v>5751</v>
      </c>
      <c r="E16136" s="23" t="s">
        <v>4134</v>
      </c>
      <c r="F16136" s="40">
        <v>0.2</v>
      </c>
      <c r="G16136" s="25">
        <v>988</v>
      </c>
      <c r="H16136" s="25">
        <v>198</v>
      </c>
      <c r="I16136" s="25"/>
      <c r="J16136" s="58" t="e">
        <f>HYPERLINK("#"&amp;"Insumos"&amp;"!A"&amp;MATCH($B16136,#REF!,0),"Ins "&amp;$B16136)</f>
        <v>#REF!</v>
      </c>
      <c r="M16136" s="220"/>
    </row>
    <row r="16137" spans="1:13" x14ac:dyDescent="0.2">
      <c r="A16137" s="36" t="s">
        <v>3363</v>
      </c>
      <c r="B16137" s="26" t="s">
        <v>6816</v>
      </c>
      <c r="C16137" s="79" t="s">
        <v>2159</v>
      </c>
      <c r="D16137" s="37" t="s">
        <v>5608</v>
      </c>
      <c r="E16137" s="37" t="s">
        <v>464</v>
      </c>
      <c r="F16137" s="41"/>
      <c r="G16137" s="27"/>
      <c r="H16137" s="27"/>
      <c r="I16137" s="27">
        <v>4564</v>
      </c>
      <c r="M16137" s="220">
        <f t="shared" si="252"/>
        <v>5977</v>
      </c>
    </row>
    <row r="16138" spans="1:13" x14ac:dyDescent="0.2">
      <c r="A16138" s="35" t="s">
        <v>3363</v>
      </c>
      <c r="B16138" s="1" t="s">
        <v>218</v>
      </c>
      <c r="C16138" s="45" t="s">
        <v>5580</v>
      </c>
      <c r="D16138" s="23" t="s">
        <v>5734</v>
      </c>
      <c r="E16138" s="23" t="s">
        <v>4141</v>
      </c>
      <c r="F16138" s="40">
        <v>0.25</v>
      </c>
      <c r="G16138" s="25">
        <v>14562</v>
      </c>
      <c r="H16138" s="25">
        <v>3641</v>
      </c>
      <c r="I16138" s="25"/>
      <c r="J16138" s="58" t="e">
        <f>HYPERLINK("#"&amp;"Insumos"&amp;"!A"&amp;MATCH($B16138,#REF!,0),"Ins "&amp;$B16138)</f>
        <v>#REF!</v>
      </c>
      <c r="M16138" s="220"/>
    </row>
    <row r="16139" spans="1:13" x14ac:dyDescent="0.2">
      <c r="A16139" s="35" t="s">
        <v>3363</v>
      </c>
      <c r="B16139" s="1" t="s">
        <v>5533</v>
      </c>
      <c r="C16139" s="45" t="s">
        <v>5892</v>
      </c>
      <c r="D16139" s="23" t="s">
        <v>977</v>
      </c>
      <c r="E16139" s="23" t="s">
        <v>4134</v>
      </c>
      <c r="F16139" s="40">
        <v>0.2</v>
      </c>
      <c r="G16139" s="25">
        <v>3623</v>
      </c>
      <c r="H16139" s="25">
        <v>725</v>
      </c>
      <c r="I16139" s="25"/>
      <c r="J16139" s="58" t="e">
        <f>HYPERLINK("#"&amp;"Insumos"&amp;"!A"&amp;MATCH($B16139,#REF!,0),"Ins "&amp;$B16139)</f>
        <v>#REF!</v>
      </c>
      <c r="M16139" s="220"/>
    </row>
    <row r="16140" spans="1:13" x14ac:dyDescent="0.2">
      <c r="A16140" s="35" t="s">
        <v>3363</v>
      </c>
      <c r="B16140" s="1" t="s">
        <v>5244</v>
      </c>
      <c r="C16140" s="45" t="s">
        <v>1705</v>
      </c>
      <c r="D16140" s="23" t="s">
        <v>5751</v>
      </c>
      <c r="E16140" s="23" t="s">
        <v>4134</v>
      </c>
      <c r="F16140" s="40">
        <v>0.2</v>
      </c>
      <c r="G16140" s="25">
        <v>988</v>
      </c>
      <c r="H16140" s="25">
        <v>198</v>
      </c>
      <c r="I16140" s="25"/>
      <c r="J16140" s="58" t="e">
        <f>HYPERLINK("#"&amp;"Insumos"&amp;"!A"&amp;MATCH($B16140,#REF!,0),"Ins "&amp;$B16140)</f>
        <v>#REF!</v>
      </c>
      <c r="M16140" s="220"/>
    </row>
    <row r="16141" spans="1:13" x14ac:dyDescent="0.2">
      <c r="A16141" s="36" t="s">
        <v>3364</v>
      </c>
      <c r="B16141" s="26" t="s">
        <v>6816</v>
      </c>
      <c r="C16141" s="79" t="s">
        <v>2160</v>
      </c>
      <c r="D16141" s="37" t="s">
        <v>5608</v>
      </c>
      <c r="E16141" s="37" t="s">
        <v>4134</v>
      </c>
      <c r="F16141" s="41"/>
      <c r="G16141" s="27"/>
      <c r="H16141" s="27"/>
      <c r="I16141" s="27">
        <v>10154</v>
      </c>
      <c r="M16141" s="220">
        <f t="shared" si="252"/>
        <v>13298</v>
      </c>
    </row>
    <row r="16142" spans="1:13" x14ac:dyDescent="0.2">
      <c r="A16142" s="35" t="s">
        <v>3364</v>
      </c>
      <c r="B16142" s="1" t="s">
        <v>218</v>
      </c>
      <c r="C16142" s="45" t="s">
        <v>5580</v>
      </c>
      <c r="D16142" s="23" t="s">
        <v>5734</v>
      </c>
      <c r="E16142" s="23" t="s">
        <v>4141</v>
      </c>
      <c r="F16142" s="40">
        <v>0.6</v>
      </c>
      <c r="G16142" s="25">
        <v>14562</v>
      </c>
      <c r="H16142" s="25">
        <v>8737</v>
      </c>
      <c r="I16142" s="25"/>
      <c r="J16142" s="58" t="e">
        <f>HYPERLINK("#"&amp;"Insumos"&amp;"!A"&amp;MATCH($B16142,#REF!,0),"Ins "&amp;$B16142)</f>
        <v>#REF!</v>
      </c>
      <c r="M16142" s="220"/>
    </row>
    <row r="16143" spans="1:13" x14ac:dyDescent="0.2">
      <c r="A16143" s="35" t="s">
        <v>3364</v>
      </c>
      <c r="B16143" s="1" t="s">
        <v>5533</v>
      </c>
      <c r="C16143" s="45" t="s">
        <v>5892</v>
      </c>
      <c r="D16143" s="23" t="s">
        <v>977</v>
      </c>
      <c r="E16143" s="23" t="s">
        <v>4134</v>
      </c>
      <c r="F16143" s="40">
        <v>0.2</v>
      </c>
      <c r="G16143" s="25">
        <v>3623</v>
      </c>
      <c r="H16143" s="25">
        <v>725</v>
      </c>
      <c r="I16143" s="25"/>
      <c r="J16143" s="58" t="e">
        <f>HYPERLINK("#"&amp;"Insumos"&amp;"!A"&amp;MATCH($B16143,#REF!,0),"Ins "&amp;$B16143)</f>
        <v>#REF!</v>
      </c>
      <c r="M16143" s="220"/>
    </row>
    <row r="16144" spans="1:13" x14ac:dyDescent="0.2">
      <c r="A16144" s="35" t="s">
        <v>3364</v>
      </c>
      <c r="B16144" s="1" t="s">
        <v>5244</v>
      </c>
      <c r="C16144" s="45" t="s">
        <v>1705</v>
      </c>
      <c r="D16144" s="23" t="s">
        <v>5751</v>
      </c>
      <c r="E16144" s="23" t="s">
        <v>4134</v>
      </c>
      <c r="F16144" s="40">
        <v>0.7</v>
      </c>
      <c r="G16144" s="25">
        <v>988</v>
      </c>
      <c r="H16144" s="25">
        <v>692</v>
      </c>
      <c r="I16144" s="25"/>
      <c r="J16144" s="58" t="e">
        <f>HYPERLINK("#"&amp;"Insumos"&amp;"!A"&amp;MATCH($B16144,#REF!,0),"Ins "&amp;$B16144)</f>
        <v>#REF!</v>
      </c>
      <c r="M16144" s="220"/>
    </row>
    <row r="16145" spans="1:13" x14ac:dyDescent="0.2">
      <c r="A16145" s="36" t="s">
        <v>3365</v>
      </c>
      <c r="B16145" s="26" t="s">
        <v>6816</v>
      </c>
      <c r="C16145" s="79" t="s">
        <v>2161</v>
      </c>
      <c r="D16145" s="37" t="s">
        <v>5608</v>
      </c>
      <c r="E16145" s="37" t="s">
        <v>4134</v>
      </c>
      <c r="F16145" s="41"/>
      <c r="G16145" s="27"/>
      <c r="H16145" s="27"/>
      <c r="I16145" s="27">
        <v>10154</v>
      </c>
      <c r="M16145" s="220">
        <f t="shared" si="252"/>
        <v>13298</v>
      </c>
    </row>
    <row r="16146" spans="1:13" x14ac:dyDescent="0.2">
      <c r="A16146" s="35" t="s">
        <v>3365</v>
      </c>
      <c r="B16146" s="1" t="s">
        <v>218</v>
      </c>
      <c r="C16146" s="45" t="s">
        <v>5580</v>
      </c>
      <c r="D16146" s="23" t="s">
        <v>5734</v>
      </c>
      <c r="E16146" s="23" t="s">
        <v>4141</v>
      </c>
      <c r="F16146" s="40">
        <v>0.6</v>
      </c>
      <c r="G16146" s="25">
        <v>14562</v>
      </c>
      <c r="H16146" s="25">
        <v>8737</v>
      </c>
      <c r="I16146" s="25"/>
      <c r="J16146" s="58" t="e">
        <f>HYPERLINK("#"&amp;"Insumos"&amp;"!A"&amp;MATCH($B16146,#REF!,0),"Ins "&amp;$B16146)</f>
        <v>#REF!</v>
      </c>
      <c r="M16146" s="220"/>
    </row>
    <row r="16147" spans="1:13" x14ac:dyDescent="0.2">
      <c r="A16147" s="35" t="s">
        <v>3365</v>
      </c>
      <c r="B16147" s="1" t="s">
        <v>5533</v>
      </c>
      <c r="C16147" s="45" t="s">
        <v>5892</v>
      </c>
      <c r="D16147" s="23" t="s">
        <v>977</v>
      </c>
      <c r="E16147" s="23" t="s">
        <v>4134</v>
      </c>
      <c r="F16147" s="40">
        <v>0.2</v>
      </c>
      <c r="G16147" s="25">
        <v>3623</v>
      </c>
      <c r="H16147" s="25">
        <v>725</v>
      </c>
      <c r="I16147" s="25"/>
      <c r="J16147" s="58" t="e">
        <f>HYPERLINK("#"&amp;"Insumos"&amp;"!A"&amp;MATCH($B16147,#REF!,0),"Ins "&amp;$B16147)</f>
        <v>#REF!</v>
      </c>
      <c r="M16147" s="220"/>
    </row>
    <row r="16148" spans="1:13" x14ac:dyDescent="0.2">
      <c r="A16148" s="35" t="s">
        <v>3365</v>
      </c>
      <c r="B16148" s="1" t="s">
        <v>5244</v>
      </c>
      <c r="C16148" s="45" t="s">
        <v>1705</v>
      </c>
      <c r="D16148" s="23" t="s">
        <v>5751</v>
      </c>
      <c r="E16148" s="23" t="s">
        <v>4134</v>
      </c>
      <c r="F16148" s="40">
        <v>0.7</v>
      </c>
      <c r="G16148" s="25">
        <v>988</v>
      </c>
      <c r="H16148" s="25">
        <v>692</v>
      </c>
      <c r="I16148" s="25"/>
      <c r="J16148" s="58" t="e">
        <f>HYPERLINK("#"&amp;"Insumos"&amp;"!A"&amp;MATCH($B16148,#REF!,0),"Ins "&amp;$B16148)</f>
        <v>#REF!</v>
      </c>
      <c r="M16148" s="220"/>
    </row>
    <row r="16149" spans="1:13" x14ac:dyDescent="0.2">
      <c r="A16149" s="36" t="s">
        <v>3366</v>
      </c>
      <c r="B16149" s="26" t="s">
        <v>6816</v>
      </c>
      <c r="C16149" s="79" t="s">
        <v>2162</v>
      </c>
      <c r="D16149" s="37" t="s">
        <v>5608</v>
      </c>
      <c r="E16149" s="37" t="s">
        <v>4134</v>
      </c>
      <c r="F16149" s="41"/>
      <c r="G16149" s="27"/>
      <c r="H16149" s="27"/>
      <c r="I16149" s="27">
        <v>16868</v>
      </c>
      <c r="M16149" s="220">
        <f t="shared" si="252"/>
        <v>22090</v>
      </c>
    </row>
    <row r="16150" spans="1:13" x14ac:dyDescent="0.2">
      <c r="A16150" s="35" t="s">
        <v>3366</v>
      </c>
      <c r="B16150" s="1" t="s">
        <v>218</v>
      </c>
      <c r="C16150" s="45" t="s">
        <v>5580</v>
      </c>
      <c r="D16150" s="23" t="s">
        <v>5734</v>
      </c>
      <c r="E16150" s="23" t="s">
        <v>4141</v>
      </c>
      <c r="F16150" s="40">
        <v>1</v>
      </c>
      <c r="G16150" s="25">
        <v>14562</v>
      </c>
      <c r="H16150" s="25">
        <v>14562</v>
      </c>
      <c r="I16150" s="25"/>
      <c r="J16150" s="58" t="e">
        <f>HYPERLINK("#"&amp;"Insumos"&amp;"!A"&amp;MATCH($B16150,#REF!,0),"Ins "&amp;$B16150)</f>
        <v>#REF!</v>
      </c>
      <c r="M16150" s="220"/>
    </row>
    <row r="16151" spans="1:13" x14ac:dyDescent="0.2">
      <c r="A16151" s="35" t="s">
        <v>3366</v>
      </c>
      <c r="B16151" s="1" t="s">
        <v>5533</v>
      </c>
      <c r="C16151" s="45" t="s">
        <v>5892</v>
      </c>
      <c r="D16151" s="23" t="s">
        <v>977</v>
      </c>
      <c r="E16151" s="23" t="s">
        <v>4134</v>
      </c>
      <c r="F16151" s="40">
        <v>0.5</v>
      </c>
      <c r="G16151" s="25">
        <v>3623</v>
      </c>
      <c r="H16151" s="25">
        <v>1812</v>
      </c>
      <c r="I16151" s="25"/>
      <c r="J16151" s="58" t="e">
        <f>HYPERLINK("#"&amp;"Insumos"&amp;"!A"&amp;MATCH($B16151,#REF!,0),"Ins "&amp;$B16151)</f>
        <v>#REF!</v>
      </c>
      <c r="M16151" s="220"/>
    </row>
    <row r="16152" spans="1:13" x14ac:dyDescent="0.2">
      <c r="A16152" s="35" t="s">
        <v>3366</v>
      </c>
      <c r="B16152" s="1" t="s">
        <v>5244</v>
      </c>
      <c r="C16152" s="45" t="s">
        <v>1705</v>
      </c>
      <c r="D16152" s="23" t="s">
        <v>5751</v>
      </c>
      <c r="E16152" s="23" t="s">
        <v>4134</v>
      </c>
      <c r="F16152" s="40">
        <v>0.5</v>
      </c>
      <c r="G16152" s="25">
        <v>988</v>
      </c>
      <c r="H16152" s="25">
        <v>494</v>
      </c>
      <c r="I16152" s="25"/>
      <c r="J16152" s="58" t="e">
        <f>HYPERLINK("#"&amp;"Insumos"&amp;"!A"&amp;MATCH($B16152,#REF!,0),"Ins "&amp;$B16152)</f>
        <v>#REF!</v>
      </c>
      <c r="M16152" s="220"/>
    </row>
    <row r="16153" spans="1:13" x14ac:dyDescent="0.2">
      <c r="A16153" s="36" t="s">
        <v>3367</v>
      </c>
      <c r="B16153" s="26" t="s">
        <v>6816</v>
      </c>
      <c r="C16153" s="79" t="s">
        <v>2163</v>
      </c>
      <c r="D16153" s="37" t="s">
        <v>5608</v>
      </c>
      <c r="E16153" s="37" t="s">
        <v>464</v>
      </c>
      <c r="F16153" s="41"/>
      <c r="G16153" s="27"/>
      <c r="H16153" s="27"/>
      <c r="I16153" s="27">
        <v>3034</v>
      </c>
      <c r="M16153" s="220">
        <f t="shared" si="252"/>
        <v>3973</v>
      </c>
    </row>
    <row r="16154" spans="1:13" x14ac:dyDescent="0.2">
      <c r="A16154" s="35" t="s">
        <v>3367</v>
      </c>
      <c r="B16154" s="1" t="s">
        <v>218</v>
      </c>
      <c r="C16154" s="45" t="s">
        <v>5580</v>
      </c>
      <c r="D16154" s="23" t="s">
        <v>5734</v>
      </c>
      <c r="E16154" s="23" t="s">
        <v>4141</v>
      </c>
      <c r="F16154" s="40">
        <v>0.05</v>
      </c>
      <c r="G16154" s="25">
        <v>14562</v>
      </c>
      <c r="H16154" s="25">
        <v>728</v>
      </c>
      <c r="I16154" s="25"/>
      <c r="J16154" s="58" t="e">
        <f>HYPERLINK("#"&amp;"Insumos"&amp;"!A"&amp;MATCH($B16154,#REF!,0),"Ins "&amp;$B16154)</f>
        <v>#REF!</v>
      </c>
      <c r="M16154" s="220"/>
    </row>
    <row r="16155" spans="1:13" x14ac:dyDescent="0.2">
      <c r="A16155" s="35" t="s">
        <v>3367</v>
      </c>
      <c r="B16155" s="1" t="s">
        <v>5533</v>
      </c>
      <c r="C16155" s="45" t="s">
        <v>5892</v>
      </c>
      <c r="D16155" s="23" t="s">
        <v>977</v>
      </c>
      <c r="E16155" s="23" t="s">
        <v>4134</v>
      </c>
      <c r="F16155" s="40">
        <v>0.5</v>
      </c>
      <c r="G16155" s="25">
        <v>3623</v>
      </c>
      <c r="H16155" s="25">
        <v>1812</v>
      </c>
      <c r="I16155" s="25"/>
      <c r="J16155" s="58" t="e">
        <f>HYPERLINK("#"&amp;"Insumos"&amp;"!A"&amp;MATCH($B16155,#REF!,0),"Ins "&amp;$B16155)</f>
        <v>#REF!</v>
      </c>
      <c r="M16155" s="220"/>
    </row>
    <row r="16156" spans="1:13" x14ac:dyDescent="0.2">
      <c r="A16156" s="35" t="s">
        <v>3367</v>
      </c>
      <c r="B16156" s="1" t="s">
        <v>5244</v>
      </c>
      <c r="C16156" s="45" t="s">
        <v>1705</v>
      </c>
      <c r="D16156" s="23" t="s">
        <v>5751</v>
      </c>
      <c r="E16156" s="23" t="s">
        <v>4134</v>
      </c>
      <c r="F16156" s="40">
        <v>0.5</v>
      </c>
      <c r="G16156" s="25">
        <v>988</v>
      </c>
      <c r="H16156" s="25">
        <v>494</v>
      </c>
      <c r="I16156" s="25"/>
      <c r="J16156" s="58" t="e">
        <f>HYPERLINK("#"&amp;"Insumos"&amp;"!A"&amp;MATCH($B16156,#REF!,0),"Ins "&amp;$B16156)</f>
        <v>#REF!</v>
      </c>
      <c r="M16156" s="220"/>
    </row>
    <row r="16157" spans="1:13" x14ac:dyDescent="0.2">
      <c r="A16157" s="36" t="s">
        <v>3368</v>
      </c>
      <c r="B16157" s="26" t="s">
        <v>6816</v>
      </c>
      <c r="C16157" s="79" t="s">
        <v>2164</v>
      </c>
      <c r="D16157" s="37" t="s">
        <v>5608</v>
      </c>
      <c r="E16157" s="37" t="s">
        <v>464</v>
      </c>
      <c r="F16157" s="41"/>
      <c r="G16157" s="27"/>
      <c r="H16157" s="27"/>
      <c r="I16157" s="27">
        <v>9587</v>
      </c>
      <c r="M16157" s="220">
        <f t="shared" si="252"/>
        <v>12555</v>
      </c>
    </row>
    <row r="16158" spans="1:13" x14ac:dyDescent="0.2">
      <c r="A16158" s="35" t="s">
        <v>3368</v>
      </c>
      <c r="B16158" s="1" t="s">
        <v>218</v>
      </c>
      <c r="C16158" s="45" t="s">
        <v>5580</v>
      </c>
      <c r="D16158" s="23" t="s">
        <v>5734</v>
      </c>
      <c r="E16158" s="23" t="s">
        <v>4141</v>
      </c>
      <c r="F16158" s="40">
        <v>0.5</v>
      </c>
      <c r="G16158" s="25">
        <v>14562</v>
      </c>
      <c r="H16158" s="25">
        <v>7281</v>
      </c>
      <c r="I16158" s="25"/>
      <c r="J16158" s="58" t="e">
        <f>HYPERLINK("#"&amp;"Insumos"&amp;"!A"&amp;MATCH($B16158,#REF!,0),"Ins "&amp;$B16158)</f>
        <v>#REF!</v>
      </c>
      <c r="M16158" s="220"/>
    </row>
    <row r="16159" spans="1:13" x14ac:dyDescent="0.2">
      <c r="A16159" s="35" t="s">
        <v>3368</v>
      </c>
      <c r="B16159" s="1" t="s">
        <v>5533</v>
      </c>
      <c r="C16159" s="45" t="s">
        <v>5892</v>
      </c>
      <c r="D16159" s="23" t="s">
        <v>977</v>
      </c>
      <c r="E16159" s="23" t="s">
        <v>4134</v>
      </c>
      <c r="F16159" s="40">
        <v>0.5</v>
      </c>
      <c r="G16159" s="25">
        <v>3623</v>
      </c>
      <c r="H16159" s="25">
        <v>1812</v>
      </c>
      <c r="I16159" s="25"/>
      <c r="J16159" s="58" t="e">
        <f>HYPERLINK("#"&amp;"Insumos"&amp;"!A"&amp;MATCH($B16159,#REF!,0),"Ins "&amp;$B16159)</f>
        <v>#REF!</v>
      </c>
      <c r="M16159" s="220"/>
    </row>
    <row r="16160" spans="1:13" x14ac:dyDescent="0.2">
      <c r="A16160" s="35" t="s">
        <v>3368</v>
      </c>
      <c r="B16160" s="1" t="s">
        <v>5244</v>
      </c>
      <c r="C16160" s="45" t="s">
        <v>1705</v>
      </c>
      <c r="D16160" s="23" t="s">
        <v>5751</v>
      </c>
      <c r="E16160" s="23" t="s">
        <v>4134</v>
      </c>
      <c r="F16160" s="40">
        <v>0.5</v>
      </c>
      <c r="G16160" s="25">
        <v>988</v>
      </c>
      <c r="H16160" s="25">
        <v>494</v>
      </c>
      <c r="I16160" s="25"/>
      <c r="J16160" s="58" t="e">
        <f>HYPERLINK("#"&amp;"Insumos"&amp;"!A"&amp;MATCH($B16160,#REF!,0),"Ins "&amp;$B16160)</f>
        <v>#REF!</v>
      </c>
      <c r="M16160" s="220"/>
    </row>
    <row r="16161" spans="1:13" x14ac:dyDescent="0.2">
      <c r="A16161" s="36" t="s">
        <v>6521</v>
      </c>
      <c r="B16161" s="26" t="s">
        <v>6816</v>
      </c>
      <c r="C16161" s="79" t="s">
        <v>6522</v>
      </c>
      <c r="D16161" s="37" t="s">
        <v>5608</v>
      </c>
      <c r="E16161" s="37" t="s">
        <v>465</v>
      </c>
      <c r="F16161" s="41"/>
      <c r="G16161" s="27"/>
      <c r="H16161" s="27"/>
      <c r="I16161" s="27">
        <v>2766</v>
      </c>
      <c r="M16161" s="220">
        <f t="shared" si="252"/>
        <v>3622</v>
      </c>
    </row>
    <row r="16162" spans="1:13" x14ac:dyDescent="0.2">
      <c r="A16162" s="35" t="s">
        <v>6521</v>
      </c>
      <c r="B16162" s="1" t="s">
        <v>218</v>
      </c>
      <c r="C16162" s="45" t="s">
        <v>5580</v>
      </c>
      <c r="D16162" s="23" t="s">
        <v>5734</v>
      </c>
      <c r="E16162" s="23" t="s">
        <v>4141</v>
      </c>
      <c r="F16162" s="40">
        <v>0.17</v>
      </c>
      <c r="G16162" s="25">
        <v>14562</v>
      </c>
      <c r="H16162" s="25">
        <v>2476</v>
      </c>
      <c r="I16162" s="25"/>
      <c r="J16162" s="58" t="e">
        <f>HYPERLINK("#"&amp;"Insumos"&amp;"!A"&amp;MATCH($B16162,#REF!,0),"Ins "&amp;$B16162)</f>
        <v>#REF!</v>
      </c>
      <c r="M16162" s="220"/>
    </row>
    <row r="16163" spans="1:13" x14ac:dyDescent="0.2">
      <c r="A16163" s="35" t="s">
        <v>6521</v>
      </c>
      <c r="B16163" s="1" t="s">
        <v>5533</v>
      </c>
      <c r="C16163" s="45" t="s">
        <v>5892</v>
      </c>
      <c r="D16163" s="23" t="s">
        <v>977</v>
      </c>
      <c r="E16163" s="23" t="s">
        <v>4134</v>
      </c>
      <c r="F16163" s="40">
        <v>0.08</v>
      </c>
      <c r="G16163" s="25">
        <v>3623</v>
      </c>
      <c r="H16163" s="25">
        <v>290</v>
      </c>
      <c r="I16163" s="25"/>
      <c r="J16163" s="58" t="e">
        <f>HYPERLINK("#"&amp;"Insumos"&amp;"!A"&amp;MATCH($B16163,#REF!,0),"Ins "&amp;$B16163)</f>
        <v>#REF!</v>
      </c>
      <c r="M16163" s="220"/>
    </row>
    <row r="16164" spans="1:13" ht="25.5" x14ac:dyDescent="0.2">
      <c r="A16164" s="36" t="s">
        <v>6752</v>
      </c>
      <c r="B16164" s="26" t="s">
        <v>6816</v>
      </c>
      <c r="C16164" s="79" t="s">
        <v>6753</v>
      </c>
      <c r="D16164" s="37" t="s">
        <v>5608</v>
      </c>
      <c r="E16164" s="37" t="s">
        <v>464</v>
      </c>
      <c r="F16164" s="41"/>
      <c r="G16164" s="27"/>
      <c r="H16164" s="27"/>
      <c r="I16164" s="27">
        <v>4049</v>
      </c>
      <c r="M16164" s="220">
        <f t="shared" si="252"/>
        <v>5303</v>
      </c>
    </row>
    <row r="16165" spans="1:13" x14ac:dyDescent="0.2">
      <c r="A16165" s="35" t="s">
        <v>6752</v>
      </c>
      <c r="B16165" s="1" t="s">
        <v>218</v>
      </c>
      <c r="C16165" s="45" t="s">
        <v>5580</v>
      </c>
      <c r="D16165" s="23" t="s">
        <v>5734</v>
      </c>
      <c r="E16165" s="23" t="s">
        <v>4141</v>
      </c>
      <c r="F16165" s="40">
        <v>7.0000000000000007E-2</v>
      </c>
      <c r="G16165" s="25">
        <v>14562</v>
      </c>
      <c r="H16165" s="25">
        <v>1019</v>
      </c>
      <c r="I16165" s="25"/>
      <c r="J16165" s="58" t="e">
        <f>HYPERLINK("#"&amp;"Insumos"&amp;"!A"&amp;MATCH($B16165,#REF!,0),"Ins "&amp;$B16165)</f>
        <v>#REF!</v>
      </c>
      <c r="M16165" s="220"/>
    </row>
    <row r="16166" spans="1:13" x14ac:dyDescent="0.2">
      <c r="A16166" s="35" t="s">
        <v>6752</v>
      </c>
      <c r="B16166" s="1" t="s">
        <v>5533</v>
      </c>
      <c r="C16166" s="45" t="s">
        <v>5892</v>
      </c>
      <c r="D16166" s="23" t="s">
        <v>977</v>
      </c>
      <c r="E16166" s="23" t="s">
        <v>4134</v>
      </c>
      <c r="F16166" s="40">
        <v>0.7</v>
      </c>
      <c r="G16166" s="25">
        <v>3623</v>
      </c>
      <c r="H16166" s="25">
        <v>2536</v>
      </c>
      <c r="I16166" s="25"/>
      <c r="J16166" s="58" t="e">
        <f>HYPERLINK("#"&amp;"Insumos"&amp;"!A"&amp;MATCH($B16166,#REF!,0),"Ins "&amp;$B16166)</f>
        <v>#REF!</v>
      </c>
      <c r="M16166" s="220"/>
    </row>
    <row r="16167" spans="1:13" x14ac:dyDescent="0.2">
      <c r="A16167" s="35" t="s">
        <v>6752</v>
      </c>
      <c r="B16167" s="1" t="s">
        <v>5244</v>
      </c>
      <c r="C16167" s="45" t="s">
        <v>1705</v>
      </c>
      <c r="D16167" s="23" t="s">
        <v>5751</v>
      </c>
      <c r="E16167" s="23" t="s">
        <v>4134</v>
      </c>
      <c r="F16167" s="40">
        <v>0.5</v>
      </c>
      <c r="G16167" s="25">
        <v>988</v>
      </c>
      <c r="H16167" s="25">
        <v>494</v>
      </c>
      <c r="I16167" s="25"/>
      <c r="J16167" s="58" t="e">
        <f>HYPERLINK("#"&amp;"Insumos"&amp;"!A"&amp;MATCH($B16167,#REF!,0),"Ins "&amp;$B16167)</f>
        <v>#REF!</v>
      </c>
      <c r="M16167" s="220"/>
    </row>
    <row r="16168" spans="1:13" x14ac:dyDescent="0.2">
      <c r="A16168" s="36" t="s">
        <v>6754</v>
      </c>
      <c r="B16168" s="26" t="s">
        <v>6816</v>
      </c>
      <c r="C16168" s="79" t="s">
        <v>6755</v>
      </c>
      <c r="D16168" s="37" t="s">
        <v>5608</v>
      </c>
      <c r="E16168" s="37" t="s">
        <v>465</v>
      </c>
      <c r="F16168" s="41"/>
      <c r="G16168" s="27"/>
      <c r="H16168" s="27"/>
      <c r="I16168" s="27">
        <v>11304</v>
      </c>
      <c r="M16168" s="220">
        <f t="shared" si="252"/>
        <v>14804</v>
      </c>
    </row>
    <row r="16169" spans="1:13" x14ac:dyDescent="0.2">
      <c r="A16169" s="35" t="s">
        <v>6754</v>
      </c>
      <c r="B16169" s="1" t="s">
        <v>5572</v>
      </c>
      <c r="C16169" s="45" t="s">
        <v>971</v>
      </c>
      <c r="D16169" s="23" t="s">
        <v>5734</v>
      </c>
      <c r="E16169" s="23" t="s">
        <v>4141</v>
      </c>
      <c r="F16169" s="40">
        <v>0.2</v>
      </c>
      <c r="G16169" s="25">
        <v>37863</v>
      </c>
      <c r="H16169" s="25">
        <v>7573</v>
      </c>
      <c r="I16169" s="25"/>
      <c r="J16169" s="58" t="e">
        <f>HYPERLINK("#"&amp;"Insumos"&amp;"!A"&amp;MATCH($B16169,#REF!,0),"Ins "&amp;$B16169)</f>
        <v>#REF!</v>
      </c>
      <c r="M16169" s="220"/>
    </row>
    <row r="16170" spans="1:13" x14ac:dyDescent="0.2">
      <c r="A16170" s="35" t="s">
        <v>6754</v>
      </c>
      <c r="B16170" s="1" t="s">
        <v>113</v>
      </c>
      <c r="C16170" s="45" t="s">
        <v>291</v>
      </c>
      <c r="D16170" s="23" t="s">
        <v>5534</v>
      </c>
      <c r="E16170" s="23" t="s">
        <v>4140</v>
      </c>
      <c r="F16170" s="40">
        <v>0.03</v>
      </c>
      <c r="G16170" s="25">
        <v>92820</v>
      </c>
      <c r="H16170" s="25">
        <v>2785</v>
      </c>
      <c r="I16170" s="25"/>
      <c r="J16170" s="58" t="e">
        <f>HYPERLINK("#"&amp;"Insumos"&amp;"!A"&amp;MATCH($B16170,#REF!,0),"Ins "&amp;$B16170)</f>
        <v>#REF!</v>
      </c>
      <c r="M16170" s="220"/>
    </row>
    <row r="16171" spans="1:13" x14ac:dyDescent="0.2">
      <c r="A16171" s="35" t="s">
        <v>6754</v>
      </c>
      <c r="B16171" s="1" t="s">
        <v>263</v>
      </c>
      <c r="C16171" s="45" t="s">
        <v>696</v>
      </c>
      <c r="D16171" s="23" t="s">
        <v>5534</v>
      </c>
      <c r="E16171" s="23" t="s">
        <v>4140</v>
      </c>
      <c r="F16171" s="40">
        <v>1E-3</v>
      </c>
      <c r="G16171" s="25">
        <v>187426</v>
      </c>
      <c r="H16171" s="25">
        <v>187</v>
      </c>
      <c r="I16171" s="25"/>
      <c r="J16171" s="58" t="e">
        <f>HYPERLINK("#"&amp;"Insumos"&amp;"!A"&amp;MATCH($B16171,#REF!,0),"Ins "&amp;$B16171)</f>
        <v>#REF!</v>
      </c>
      <c r="M16171" s="220"/>
    </row>
    <row r="16172" spans="1:13" x14ac:dyDescent="0.2">
      <c r="A16172" s="35" t="s">
        <v>6754</v>
      </c>
      <c r="B16172" s="1" t="s">
        <v>5007</v>
      </c>
      <c r="C16172" s="45" t="s">
        <v>720</v>
      </c>
      <c r="D16172" s="23" t="s">
        <v>5751</v>
      </c>
      <c r="E16172" s="23" t="s">
        <v>4134</v>
      </c>
      <c r="F16172" s="40">
        <v>0.4</v>
      </c>
      <c r="G16172" s="25">
        <v>1897</v>
      </c>
      <c r="H16172" s="25">
        <v>759</v>
      </c>
      <c r="I16172" s="25"/>
      <c r="J16172" s="58" t="e">
        <f>HYPERLINK("#"&amp;"Insumos"&amp;"!A"&amp;MATCH($B16172,#REF!,0),"Ins "&amp;$B16172)</f>
        <v>#REF!</v>
      </c>
      <c r="M16172" s="220"/>
    </row>
    <row r="16173" spans="1:13" x14ac:dyDescent="0.2">
      <c r="A16173" s="36" t="s">
        <v>8438</v>
      </c>
      <c r="B16173" s="26" t="s">
        <v>6816</v>
      </c>
      <c r="C16173" s="79" t="s">
        <v>1</v>
      </c>
      <c r="D16173" s="37" t="s">
        <v>5608</v>
      </c>
      <c r="E16173" s="37" t="s">
        <v>5705</v>
      </c>
      <c r="F16173" s="41"/>
      <c r="G16173" s="27"/>
      <c r="H16173" s="27"/>
      <c r="I16173" s="27">
        <v>428546</v>
      </c>
      <c r="M16173" s="220">
        <f t="shared" si="252"/>
        <v>561224</v>
      </c>
    </row>
    <row r="16174" spans="1:13" x14ac:dyDescent="0.2">
      <c r="A16174" s="35" t="s">
        <v>8438</v>
      </c>
      <c r="B16174" s="1" t="s">
        <v>7601</v>
      </c>
      <c r="C16174" s="45" t="s">
        <v>1</v>
      </c>
      <c r="D16174" s="23" t="s">
        <v>5751</v>
      </c>
      <c r="E16174" s="23" t="s">
        <v>5705</v>
      </c>
      <c r="F16174" s="40">
        <v>1</v>
      </c>
      <c r="G16174" s="25">
        <v>428546</v>
      </c>
      <c r="H16174" s="25">
        <v>428546</v>
      </c>
      <c r="I16174" s="25"/>
      <c r="J16174" s="58" t="e">
        <f>HYPERLINK("#"&amp;"Insumos"&amp;"!A"&amp;MATCH($B16174,#REF!,0),"Ins "&amp;$B16174)</f>
        <v>#REF!</v>
      </c>
      <c r="M16174" s="220"/>
    </row>
    <row r="16175" spans="1:13" x14ac:dyDescent="0.2">
      <c r="A16175" s="36" t="s">
        <v>9489</v>
      </c>
      <c r="B16175" s="26" t="s">
        <v>6816</v>
      </c>
      <c r="C16175" s="79" t="s">
        <v>9490</v>
      </c>
      <c r="D16175" s="37" t="s">
        <v>5608</v>
      </c>
      <c r="E16175" s="37" t="s">
        <v>4134</v>
      </c>
      <c r="F16175" s="41"/>
      <c r="G16175" s="27"/>
      <c r="H16175" s="27"/>
      <c r="I16175" s="27">
        <v>312000</v>
      </c>
      <c r="M16175" s="220">
        <f t="shared" si="252"/>
        <v>408595</v>
      </c>
    </row>
    <row r="16176" spans="1:13" ht="25.5" x14ac:dyDescent="0.2">
      <c r="A16176" s="35" t="s">
        <v>9489</v>
      </c>
      <c r="B16176" s="34" t="s">
        <v>9491</v>
      </c>
      <c r="C16176" s="45" t="s">
        <v>9492</v>
      </c>
      <c r="D16176" s="23" t="s">
        <v>5751</v>
      </c>
      <c r="E16176" s="23" t="s">
        <v>463</v>
      </c>
      <c r="F16176" s="40">
        <v>1</v>
      </c>
      <c r="G16176" s="25">
        <v>312000</v>
      </c>
      <c r="H16176" s="25">
        <v>312000</v>
      </c>
      <c r="I16176" s="25"/>
      <c r="J16176" s="58" t="e">
        <f>HYPERLINK("#"&amp;"Insumos"&amp;"!A"&amp;MATCH($B16176,#REF!,0),"Ins "&amp;$B16176)</f>
        <v>#REF!</v>
      </c>
      <c r="M16176" s="220"/>
    </row>
    <row r="16177" spans="1:13" x14ac:dyDescent="0.2">
      <c r="A16177" s="36" t="s">
        <v>9495</v>
      </c>
      <c r="B16177" s="26" t="s">
        <v>6816</v>
      </c>
      <c r="C16177" s="79" t="s">
        <v>9709</v>
      </c>
      <c r="D16177" s="37" t="s">
        <v>5608</v>
      </c>
      <c r="E16177" s="37" t="s">
        <v>4134</v>
      </c>
      <c r="F16177" s="41"/>
      <c r="G16177" s="27"/>
      <c r="H16177" s="27"/>
      <c r="I16177" s="27">
        <v>36400</v>
      </c>
      <c r="M16177" s="220">
        <f t="shared" si="252"/>
        <v>47669</v>
      </c>
    </row>
    <row r="16178" spans="1:13" ht="25.5" x14ac:dyDescent="0.2">
      <c r="A16178" s="35" t="s">
        <v>9495</v>
      </c>
      <c r="B16178" s="34" t="s">
        <v>9494</v>
      </c>
      <c r="C16178" s="45" t="s">
        <v>9493</v>
      </c>
      <c r="D16178" s="23" t="s">
        <v>5751</v>
      </c>
      <c r="E16178" s="23" t="s">
        <v>463</v>
      </c>
      <c r="F16178" s="40">
        <v>1</v>
      </c>
      <c r="G16178" s="25">
        <v>36400</v>
      </c>
      <c r="H16178" s="25">
        <v>36400</v>
      </c>
      <c r="I16178" s="25"/>
      <c r="J16178" s="58" t="e">
        <f>HYPERLINK("#"&amp;"Insumos"&amp;"!A"&amp;MATCH($B16178,#REF!,0),"Ins "&amp;$B16178)</f>
        <v>#REF!</v>
      </c>
      <c r="M16178" s="220"/>
    </row>
    <row r="16179" spans="1:13" ht="25.5" x14ac:dyDescent="0.2">
      <c r="A16179" s="36" t="s">
        <v>9710</v>
      </c>
      <c r="B16179" s="26" t="s">
        <v>6816</v>
      </c>
      <c r="C16179" s="79" t="s">
        <v>9711</v>
      </c>
      <c r="D16179" s="37" t="s">
        <v>5608</v>
      </c>
      <c r="E16179" s="37" t="s">
        <v>465</v>
      </c>
      <c r="F16179" s="41"/>
      <c r="G16179" s="27"/>
      <c r="H16179" s="27"/>
      <c r="I16179" s="27">
        <v>7215</v>
      </c>
      <c r="M16179" s="220">
        <f t="shared" si="252"/>
        <v>9449</v>
      </c>
    </row>
    <row r="16180" spans="1:13" x14ac:dyDescent="0.2">
      <c r="A16180" s="35" t="s">
        <v>9710</v>
      </c>
      <c r="B16180" s="34" t="s">
        <v>5582</v>
      </c>
      <c r="C16180" s="45" t="s">
        <v>5580</v>
      </c>
      <c r="D16180" s="23" t="s">
        <v>5583</v>
      </c>
      <c r="E16180" s="23" t="s">
        <v>4141</v>
      </c>
      <c r="F16180" s="40">
        <v>0.2</v>
      </c>
      <c r="G16180" s="25">
        <v>14562</v>
      </c>
      <c r="H16180" s="25">
        <v>2912</v>
      </c>
      <c r="I16180" s="25"/>
      <c r="J16180" s="58" t="e">
        <f>HYPERLINK("#"&amp;"Insumos"&amp;"!A"&amp;MATCH($B16180,#REF!,0),"Ins "&amp;$B16180)</f>
        <v>#REF!</v>
      </c>
      <c r="M16180" s="220"/>
    </row>
    <row r="16181" spans="1:13" x14ac:dyDescent="0.2">
      <c r="A16181" s="35" t="s">
        <v>9710</v>
      </c>
      <c r="B16181" s="1" t="s">
        <v>113</v>
      </c>
      <c r="C16181" s="45" t="s">
        <v>291</v>
      </c>
      <c r="D16181" s="23" t="s">
        <v>5534</v>
      </c>
      <c r="E16181" s="23" t="s">
        <v>4140</v>
      </c>
      <c r="F16181" s="40">
        <v>2.1999999999999999E-2</v>
      </c>
      <c r="G16181" s="25">
        <v>92820</v>
      </c>
      <c r="H16181" s="25">
        <v>2042</v>
      </c>
      <c r="I16181" s="25"/>
      <c r="J16181" s="58" t="e">
        <f>HYPERLINK("#"&amp;"Insumos"&amp;"!A"&amp;MATCH($B16181,#REF!,0),"Ins "&amp;$B16181)</f>
        <v>#REF!</v>
      </c>
      <c r="M16181" s="220"/>
    </row>
    <row r="16182" spans="1:13" x14ac:dyDescent="0.2">
      <c r="A16182" s="35" t="s">
        <v>9710</v>
      </c>
      <c r="B16182" s="1" t="s">
        <v>263</v>
      </c>
      <c r="C16182" s="45" t="s">
        <v>696</v>
      </c>
      <c r="D16182" s="23" t="s">
        <v>5534</v>
      </c>
      <c r="E16182" s="23" t="s">
        <v>4140</v>
      </c>
      <c r="F16182" s="40">
        <v>1E-3</v>
      </c>
      <c r="G16182" s="25">
        <v>187426</v>
      </c>
      <c r="H16182" s="25">
        <v>187</v>
      </c>
      <c r="I16182" s="25"/>
      <c r="J16182" s="58" t="e">
        <f>HYPERLINK("#"&amp;"Insumos"&amp;"!A"&amp;MATCH($B16182,#REF!,0),"Ins "&amp;$B16182)</f>
        <v>#REF!</v>
      </c>
      <c r="M16182" s="220"/>
    </row>
    <row r="16183" spans="1:13" x14ac:dyDescent="0.2">
      <c r="A16183" s="35" t="s">
        <v>9710</v>
      </c>
      <c r="B16183" s="34" t="s">
        <v>9712</v>
      </c>
      <c r="C16183" s="45" t="s">
        <v>9713</v>
      </c>
      <c r="D16183" s="23" t="s">
        <v>5534</v>
      </c>
      <c r="E16183" s="23" t="s">
        <v>4140</v>
      </c>
      <c r="F16183" s="40">
        <v>2.3E-2</v>
      </c>
      <c r="G16183" s="25">
        <v>27040</v>
      </c>
      <c r="H16183" s="25">
        <v>622</v>
      </c>
      <c r="I16183" s="25"/>
      <c r="J16183" s="58" t="e">
        <f>HYPERLINK("#"&amp;"Insumos"&amp;"!A"&amp;MATCH($B16183,#REF!,0),"Ins "&amp;$B16183)</f>
        <v>#REF!</v>
      </c>
      <c r="M16183" s="220"/>
    </row>
    <row r="16184" spans="1:13" x14ac:dyDescent="0.2">
      <c r="A16184" s="35" t="s">
        <v>9710</v>
      </c>
      <c r="B16184" s="34" t="s">
        <v>9707</v>
      </c>
      <c r="C16184" s="45" t="s">
        <v>9708</v>
      </c>
      <c r="D16184" s="23" t="s">
        <v>5751</v>
      </c>
      <c r="E16184" s="23" t="s">
        <v>4136</v>
      </c>
      <c r="F16184" s="40">
        <v>0.08</v>
      </c>
      <c r="G16184" s="25">
        <v>18148</v>
      </c>
      <c r="H16184" s="25">
        <v>1452</v>
      </c>
      <c r="I16184" s="25"/>
      <c r="J16184" s="58" t="e">
        <f>HYPERLINK("#"&amp;"Insumos"&amp;"!A"&amp;MATCH($B16184,#REF!,0),"Ins "&amp;$B16184)</f>
        <v>#REF!</v>
      </c>
      <c r="M16184" s="220"/>
    </row>
    <row r="16185" spans="1:13" x14ac:dyDescent="0.2">
      <c r="A16185" s="36" t="s">
        <v>12617</v>
      </c>
      <c r="B16185" s="26" t="s">
        <v>6816</v>
      </c>
      <c r="C16185" s="79" t="s">
        <v>12618</v>
      </c>
      <c r="D16185" s="37" t="s">
        <v>5608</v>
      </c>
      <c r="E16185" s="37" t="s">
        <v>465</v>
      </c>
      <c r="F16185" s="41"/>
      <c r="G16185" s="27"/>
      <c r="H16185" s="27"/>
      <c r="I16185" s="27">
        <v>26166</v>
      </c>
      <c r="M16185" s="220">
        <f t="shared" si="252"/>
        <v>34267</v>
      </c>
    </row>
    <row r="16186" spans="1:13" x14ac:dyDescent="0.2">
      <c r="A16186" s="35" t="s">
        <v>12617</v>
      </c>
      <c r="B16186" s="34" t="s">
        <v>5578</v>
      </c>
      <c r="C16186" s="45" t="s">
        <v>1015</v>
      </c>
      <c r="D16186" s="23" t="s">
        <v>5734</v>
      </c>
      <c r="E16186" s="23" t="s">
        <v>4141</v>
      </c>
      <c r="F16186" s="40">
        <v>0.3</v>
      </c>
      <c r="G16186" s="25">
        <v>52425</v>
      </c>
      <c r="H16186" s="25">
        <v>15728</v>
      </c>
      <c r="I16186" s="25"/>
      <c r="J16186" s="58" t="e">
        <f>HYPERLINK("#"&amp;"Insumos"&amp;"!A"&amp;MATCH($B16186,#REF!,0),"Ins "&amp;$B16186)</f>
        <v>#REF!</v>
      </c>
      <c r="M16186" s="220"/>
    </row>
    <row r="16187" spans="1:13" x14ac:dyDescent="0.2">
      <c r="A16187" s="35" t="s">
        <v>12617</v>
      </c>
      <c r="B16187" s="1" t="s">
        <v>113</v>
      </c>
      <c r="C16187" s="45" t="s">
        <v>291</v>
      </c>
      <c r="D16187" s="23" t="s">
        <v>5534</v>
      </c>
      <c r="E16187" s="23" t="s">
        <v>4140</v>
      </c>
      <c r="F16187" s="40">
        <v>3.7499999999999999E-2</v>
      </c>
      <c r="G16187" s="25">
        <v>92820</v>
      </c>
      <c r="H16187" s="25">
        <v>3481</v>
      </c>
      <c r="I16187" s="25"/>
      <c r="J16187" s="58" t="e">
        <f>HYPERLINK("#"&amp;"Insumos"&amp;"!A"&amp;MATCH($B16187,#REF!,0),"Ins "&amp;$B16187)</f>
        <v>#REF!</v>
      </c>
      <c r="M16187" s="220"/>
    </row>
    <row r="16188" spans="1:13" ht="25.5" x14ac:dyDescent="0.2">
      <c r="A16188" s="35" t="s">
        <v>12617</v>
      </c>
      <c r="B16188" s="1" t="s">
        <v>8793</v>
      </c>
      <c r="C16188" s="45" t="s">
        <v>8794</v>
      </c>
      <c r="D16188" s="23" t="s">
        <v>5534</v>
      </c>
      <c r="E16188" s="23" t="s">
        <v>8737</v>
      </c>
      <c r="F16188" s="40">
        <v>0.1</v>
      </c>
      <c r="G16188" s="25">
        <v>31485</v>
      </c>
      <c r="H16188" s="25">
        <v>3149</v>
      </c>
      <c r="I16188" s="25"/>
      <c r="J16188" s="58" t="e">
        <f>HYPERLINK("#"&amp;"Insumos"&amp;"!A"&amp;MATCH($B16188,#REF!,0),"Ins "&amp;$B16188)</f>
        <v>#REF!</v>
      </c>
      <c r="M16188" s="220"/>
    </row>
    <row r="16189" spans="1:13" x14ac:dyDescent="0.2">
      <c r="A16189" s="35" t="s">
        <v>12617</v>
      </c>
      <c r="B16189" s="34" t="s">
        <v>5244</v>
      </c>
      <c r="C16189" s="45" t="s">
        <v>1705</v>
      </c>
      <c r="D16189" s="23" t="s">
        <v>5751</v>
      </c>
      <c r="E16189" s="23" t="s">
        <v>4134</v>
      </c>
      <c r="F16189" s="40">
        <v>0.1</v>
      </c>
      <c r="G16189" s="25">
        <v>988</v>
      </c>
      <c r="H16189" s="25">
        <v>99</v>
      </c>
      <c r="I16189" s="25"/>
      <c r="J16189" s="58" t="e">
        <f>HYPERLINK("#"&amp;"Insumos"&amp;"!A"&amp;MATCH($B16189,#REF!,0),"Ins "&amp;$B16189)</f>
        <v>#REF!</v>
      </c>
      <c r="M16189" s="220"/>
    </row>
    <row r="16190" spans="1:13" x14ac:dyDescent="0.2">
      <c r="A16190" s="35" t="s">
        <v>12617</v>
      </c>
      <c r="B16190" s="34" t="s">
        <v>5533</v>
      </c>
      <c r="C16190" s="45" t="s">
        <v>5892</v>
      </c>
      <c r="D16190" s="23" t="s">
        <v>977</v>
      </c>
      <c r="E16190" s="23" t="s">
        <v>4134</v>
      </c>
      <c r="F16190" s="40">
        <v>0.5</v>
      </c>
      <c r="G16190" s="25">
        <v>3623</v>
      </c>
      <c r="H16190" s="25">
        <v>1812</v>
      </c>
      <c r="I16190" s="25"/>
      <c r="J16190" s="58" t="e">
        <f>HYPERLINK("#"&amp;"Insumos"&amp;"!A"&amp;MATCH($B16190,#REF!,0),"Ins "&amp;$B16190)</f>
        <v>#REF!</v>
      </c>
      <c r="M16190" s="220"/>
    </row>
    <row r="16191" spans="1:13" x14ac:dyDescent="0.2">
      <c r="A16191" s="35" t="s">
        <v>12617</v>
      </c>
      <c r="B16191" s="34" t="s">
        <v>5007</v>
      </c>
      <c r="C16191" s="45" t="s">
        <v>720</v>
      </c>
      <c r="D16191" s="23" t="s">
        <v>5751</v>
      </c>
      <c r="E16191" s="23" t="s">
        <v>4134</v>
      </c>
      <c r="F16191" s="40">
        <v>1</v>
      </c>
      <c r="G16191" s="25">
        <v>1897</v>
      </c>
      <c r="H16191" s="25">
        <v>1897</v>
      </c>
      <c r="I16191" s="25"/>
      <c r="J16191" s="58" t="e">
        <f>HYPERLINK("#"&amp;"Insumos"&amp;"!A"&amp;MATCH($B16191,#REF!,0),"Ins "&amp;$B16191)</f>
        <v>#REF!</v>
      </c>
      <c r="M16191" s="220"/>
    </row>
    <row r="16192" spans="1:13" ht="51" x14ac:dyDescent="0.2">
      <c r="A16192" s="36" t="s">
        <v>12823</v>
      </c>
      <c r="B16192" s="26" t="s">
        <v>6816</v>
      </c>
      <c r="C16192" s="79" t="s">
        <v>12824</v>
      </c>
      <c r="D16192" s="37" t="s">
        <v>5608</v>
      </c>
      <c r="E16192" s="37" t="s">
        <v>465</v>
      </c>
      <c r="F16192" s="41"/>
      <c r="G16192" s="27"/>
      <c r="H16192" s="27"/>
      <c r="I16192" s="27">
        <v>13152</v>
      </c>
      <c r="M16192" s="220">
        <f t="shared" si="252"/>
        <v>17224</v>
      </c>
    </row>
    <row r="16193" spans="1:13" x14ac:dyDescent="0.2">
      <c r="A16193" s="35" t="s">
        <v>12823</v>
      </c>
      <c r="B16193" s="34" t="s">
        <v>5578</v>
      </c>
      <c r="C16193" s="45" t="s">
        <v>1015</v>
      </c>
      <c r="D16193" s="23" t="s">
        <v>5734</v>
      </c>
      <c r="E16193" s="23" t="s">
        <v>4141</v>
      </c>
      <c r="F16193" s="46">
        <v>0.13400000000000001</v>
      </c>
      <c r="G16193" s="25">
        <v>52425</v>
      </c>
      <c r="H16193" s="25">
        <v>7025</v>
      </c>
      <c r="I16193" s="25"/>
      <c r="J16193" s="58" t="e">
        <f>HYPERLINK("#"&amp;"Insumos"&amp;"!A"&amp;MATCH($B16193,#REF!,0),"Ins "&amp;$B16193)</f>
        <v>#REF!</v>
      </c>
      <c r="M16193" s="220"/>
    </row>
    <row r="16194" spans="1:13" x14ac:dyDescent="0.2">
      <c r="A16194" s="35" t="s">
        <v>12823</v>
      </c>
      <c r="B16194" s="1" t="s">
        <v>113</v>
      </c>
      <c r="C16194" s="45" t="s">
        <v>291</v>
      </c>
      <c r="D16194" s="23" t="s">
        <v>5534</v>
      </c>
      <c r="E16194" s="23" t="s">
        <v>4140</v>
      </c>
      <c r="F16194" s="46">
        <v>1.67E-2</v>
      </c>
      <c r="G16194" s="25">
        <v>92820</v>
      </c>
      <c r="H16194" s="25">
        <v>1550</v>
      </c>
      <c r="I16194" s="25"/>
      <c r="J16194" s="58" t="e">
        <f>HYPERLINK("#"&amp;"Insumos"&amp;"!A"&amp;MATCH($B16194,#REF!,0),"Ins "&amp;$B16194)</f>
        <v>#REF!</v>
      </c>
      <c r="M16194" s="220"/>
    </row>
    <row r="16195" spans="1:13" x14ac:dyDescent="0.2">
      <c r="A16195" s="35" t="s">
        <v>12823</v>
      </c>
      <c r="B16195" s="1" t="s">
        <v>5533</v>
      </c>
      <c r="C16195" s="45" t="s">
        <v>5892</v>
      </c>
      <c r="D16195" s="23" t="s">
        <v>977</v>
      </c>
      <c r="E16195" s="23" t="s">
        <v>4134</v>
      </c>
      <c r="F16195" s="46">
        <v>0.1</v>
      </c>
      <c r="G16195" s="25">
        <v>3623</v>
      </c>
      <c r="H16195" s="25">
        <v>362</v>
      </c>
      <c r="I16195" s="25"/>
      <c r="J16195" s="58" t="e">
        <f>HYPERLINK("#"&amp;"Insumos"&amp;"!A"&amp;MATCH($B16195,#REF!,0),"Ins "&amp;$B16195)</f>
        <v>#REF!</v>
      </c>
      <c r="M16195" s="220"/>
    </row>
    <row r="16196" spans="1:13" x14ac:dyDescent="0.2">
      <c r="A16196" s="35" t="s">
        <v>12823</v>
      </c>
      <c r="B16196" s="34" t="s">
        <v>5007</v>
      </c>
      <c r="C16196" s="45" t="s">
        <v>720</v>
      </c>
      <c r="D16196" s="23" t="s">
        <v>5751</v>
      </c>
      <c r="E16196" s="23" t="s">
        <v>4134</v>
      </c>
      <c r="F16196" s="46">
        <v>0.1</v>
      </c>
      <c r="G16196" s="25">
        <v>1897</v>
      </c>
      <c r="H16196" s="25">
        <v>190</v>
      </c>
      <c r="I16196" s="25"/>
      <c r="J16196" s="58" t="e">
        <f>HYPERLINK("#"&amp;"Insumos"&amp;"!A"&amp;MATCH($B16196,#REF!,0),"Ins "&amp;$B16196)</f>
        <v>#REF!</v>
      </c>
      <c r="M16196" s="220"/>
    </row>
    <row r="16197" spans="1:13" ht="25.5" x14ac:dyDescent="0.2">
      <c r="A16197" s="35" t="s">
        <v>12823</v>
      </c>
      <c r="B16197" s="34" t="s">
        <v>597</v>
      </c>
      <c r="C16197" s="45" t="s">
        <v>8738</v>
      </c>
      <c r="D16197" s="23" t="s">
        <v>5534</v>
      </c>
      <c r="E16197" s="23" t="s">
        <v>8737</v>
      </c>
      <c r="F16197" s="46">
        <v>1.67E-2</v>
      </c>
      <c r="G16197" s="25">
        <v>17302</v>
      </c>
      <c r="H16197" s="25">
        <v>289</v>
      </c>
      <c r="I16197" s="25"/>
      <c r="J16197" s="58" t="e">
        <f>HYPERLINK("#"&amp;"Insumos"&amp;"!A"&amp;MATCH($B16197,#REF!,0),"Ins "&amp;$B16197)</f>
        <v>#REF!</v>
      </c>
      <c r="M16197" s="220"/>
    </row>
    <row r="16198" spans="1:13" ht="25.5" x14ac:dyDescent="0.2">
      <c r="A16198" s="35" t="s">
        <v>12823</v>
      </c>
      <c r="B16198" s="34" t="s">
        <v>4786</v>
      </c>
      <c r="C16198" s="45" t="s">
        <v>1308</v>
      </c>
      <c r="D16198" s="23" t="s">
        <v>5751</v>
      </c>
      <c r="E16198" s="23" t="s">
        <v>4134</v>
      </c>
      <c r="F16198" s="46">
        <v>1E-3</v>
      </c>
      <c r="G16198" s="25">
        <v>827171</v>
      </c>
      <c r="H16198" s="25">
        <v>827</v>
      </c>
      <c r="I16198" s="25"/>
      <c r="J16198" s="58" t="e">
        <f>HYPERLINK("#"&amp;"Insumos"&amp;"!A"&amp;MATCH($B16198,#REF!,0),"Ins "&amp;$B16198)</f>
        <v>#REF!</v>
      </c>
      <c r="M16198" s="220"/>
    </row>
    <row r="16199" spans="1:13" x14ac:dyDescent="0.2">
      <c r="A16199" s="35" t="s">
        <v>12823</v>
      </c>
      <c r="B16199" s="34" t="s">
        <v>11479</v>
      </c>
      <c r="C16199" s="45" t="s">
        <v>11480</v>
      </c>
      <c r="D16199" s="23" t="s">
        <v>5534</v>
      </c>
      <c r="E16199" s="23" t="s">
        <v>4140</v>
      </c>
      <c r="F16199" s="46">
        <v>0.01</v>
      </c>
      <c r="G16199" s="25">
        <v>140400</v>
      </c>
      <c r="H16199" s="25">
        <v>1404</v>
      </c>
      <c r="I16199" s="25"/>
      <c r="J16199" s="58" t="e">
        <f>HYPERLINK("#"&amp;"Insumos"&amp;"!A"&amp;MATCH($B16199,#REF!,0),"Ins "&amp;$B16199)</f>
        <v>#REF!</v>
      </c>
      <c r="M16199" s="220"/>
    </row>
    <row r="16200" spans="1:13" x14ac:dyDescent="0.2">
      <c r="A16200" s="35" t="s">
        <v>12823</v>
      </c>
      <c r="B16200" s="34" t="s">
        <v>5371</v>
      </c>
      <c r="C16200" s="45" t="s">
        <v>568</v>
      </c>
      <c r="D16200" s="23" t="s">
        <v>5751</v>
      </c>
      <c r="E16200" s="23" t="s">
        <v>4138</v>
      </c>
      <c r="F16200" s="46">
        <v>0.05</v>
      </c>
      <c r="G16200" s="25">
        <v>16500</v>
      </c>
      <c r="H16200" s="25">
        <v>825</v>
      </c>
      <c r="I16200" s="25"/>
      <c r="J16200" s="58" t="e">
        <f>HYPERLINK("#"&amp;"Insumos"&amp;"!A"&amp;MATCH($B16200,#REF!,0),"Ins "&amp;$B16200)</f>
        <v>#REF!</v>
      </c>
      <c r="M16200" s="220"/>
    </row>
    <row r="16201" spans="1:13" x14ac:dyDescent="0.2">
      <c r="A16201" s="35" t="s">
        <v>12823</v>
      </c>
      <c r="B16201" s="34" t="s">
        <v>1050</v>
      </c>
      <c r="C16201" s="45" t="s">
        <v>1063</v>
      </c>
      <c r="D16201" s="23" t="s">
        <v>5751</v>
      </c>
      <c r="E16201" s="23" t="s">
        <v>4136</v>
      </c>
      <c r="F16201" s="46">
        <v>20</v>
      </c>
      <c r="G16201" s="25">
        <v>34</v>
      </c>
      <c r="H16201" s="25">
        <v>680</v>
      </c>
      <c r="I16201" s="25"/>
      <c r="J16201" s="58" t="e">
        <f>HYPERLINK("#"&amp;"Insumos"&amp;"!A"&amp;MATCH($B16201,#REF!,0),"Ins "&amp;$B16201)</f>
        <v>#REF!</v>
      </c>
      <c r="M16201" s="220"/>
    </row>
    <row r="16202" spans="1:13" ht="38.25" x14ac:dyDescent="0.2">
      <c r="A16202" s="36" t="s">
        <v>12825</v>
      </c>
      <c r="B16202" s="26" t="s">
        <v>6816</v>
      </c>
      <c r="C16202" s="79" t="s">
        <v>12918</v>
      </c>
      <c r="D16202" s="37" t="s">
        <v>5608</v>
      </c>
      <c r="E16202" s="37" t="s">
        <v>465</v>
      </c>
      <c r="F16202" s="41"/>
      <c r="G16202" s="27"/>
      <c r="H16202" s="27"/>
      <c r="I16202" s="27">
        <v>30205</v>
      </c>
      <c r="M16202" s="220">
        <f t="shared" ref="M16202:M16258" si="253">ROUND(I16202*(1+$L$2),0)</f>
        <v>39556</v>
      </c>
    </row>
    <row r="16203" spans="1:13" x14ac:dyDescent="0.2">
      <c r="A16203" s="35" t="s">
        <v>12825</v>
      </c>
      <c r="B16203" s="34" t="s">
        <v>5578</v>
      </c>
      <c r="C16203" s="45" t="s">
        <v>1015</v>
      </c>
      <c r="D16203" s="23" t="s">
        <v>5734</v>
      </c>
      <c r="E16203" s="23" t="s">
        <v>4141</v>
      </c>
      <c r="F16203" s="40">
        <v>0.32</v>
      </c>
      <c r="G16203" s="25">
        <v>52425</v>
      </c>
      <c r="H16203" s="25">
        <v>16776</v>
      </c>
      <c r="I16203" s="25"/>
      <c r="J16203" s="58" t="e">
        <f>HYPERLINK("#"&amp;"Insumos"&amp;"!A"&amp;MATCH($B16203,#REF!,0),"Ins "&amp;$B16203)</f>
        <v>#REF!</v>
      </c>
      <c r="M16203" s="220"/>
    </row>
    <row r="16204" spans="1:13" ht="25.5" x14ac:dyDescent="0.2">
      <c r="A16204" s="35" t="s">
        <v>12825</v>
      </c>
      <c r="B16204" s="1" t="s">
        <v>597</v>
      </c>
      <c r="C16204" s="45" t="s">
        <v>8738</v>
      </c>
      <c r="D16204" s="23" t="s">
        <v>5534</v>
      </c>
      <c r="E16204" s="23" t="s">
        <v>8737</v>
      </c>
      <c r="F16204" s="40">
        <v>0.04</v>
      </c>
      <c r="G16204" s="25">
        <v>17302</v>
      </c>
      <c r="H16204" s="25">
        <v>692</v>
      </c>
      <c r="I16204" s="25"/>
      <c r="J16204" s="58" t="e">
        <f>HYPERLINK("#"&amp;"Insumos"&amp;"!A"&amp;MATCH($B16204,#REF!,0),"Ins "&amp;$B16204)</f>
        <v>#REF!</v>
      </c>
      <c r="M16204" s="220"/>
    </row>
    <row r="16205" spans="1:13" x14ac:dyDescent="0.2">
      <c r="A16205" s="35" t="s">
        <v>12825</v>
      </c>
      <c r="B16205" s="1" t="s">
        <v>5533</v>
      </c>
      <c r="C16205" s="45" t="s">
        <v>5892</v>
      </c>
      <c r="D16205" s="23" t="s">
        <v>977</v>
      </c>
      <c r="E16205" s="23" t="s">
        <v>4134</v>
      </c>
      <c r="F16205" s="40">
        <v>0.1</v>
      </c>
      <c r="G16205" s="25">
        <v>3623</v>
      </c>
      <c r="H16205" s="25">
        <v>362</v>
      </c>
      <c r="I16205" s="25"/>
      <c r="J16205" s="58" t="e">
        <f>HYPERLINK("#"&amp;"Insumos"&amp;"!A"&amp;MATCH($B16205,#REF!,0),"Ins "&amp;$B16205)</f>
        <v>#REF!</v>
      </c>
      <c r="M16205" s="220"/>
    </row>
    <row r="16206" spans="1:13" x14ac:dyDescent="0.2">
      <c r="A16206" s="35" t="s">
        <v>12825</v>
      </c>
      <c r="B16206" s="34" t="s">
        <v>12919</v>
      </c>
      <c r="C16206" s="45" t="s">
        <v>12920</v>
      </c>
      <c r="D16206" s="23" t="s">
        <v>5534</v>
      </c>
      <c r="E16206" s="23" t="s">
        <v>4141</v>
      </c>
      <c r="F16206" s="40">
        <v>0.24</v>
      </c>
      <c r="G16206" s="25">
        <v>10700</v>
      </c>
      <c r="H16206" s="25">
        <v>2568</v>
      </c>
      <c r="I16206" s="25"/>
      <c r="J16206" s="58" t="e">
        <f>HYPERLINK("#"&amp;"Insumos"&amp;"!A"&amp;MATCH($B16206,#REF!,0),"Ins "&amp;$B16206)</f>
        <v>#REF!</v>
      </c>
      <c r="M16206" s="220"/>
    </row>
    <row r="16207" spans="1:13" x14ac:dyDescent="0.2">
      <c r="A16207" s="35" t="s">
        <v>12825</v>
      </c>
      <c r="B16207" s="34" t="s">
        <v>12921</v>
      </c>
      <c r="C16207" s="45" t="s">
        <v>12922</v>
      </c>
      <c r="D16207" s="23" t="s">
        <v>5534</v>
      </c>
      <c r="E16207" s="23" t="s">
        <v>4141</v>
      </c>
      <c r="F16207" s="40">
        <v>0.24</v>
      </c>
      <c r="G16207" s="25">
        <v>18000</v>
      </c>
      <c r="H16207" s="25">
        <v>4320</v>
      </c>
      <c r="I16207" s="25"/>
      <c r="J16207" s="58" t="e">
        <f>HYPERLINK("#"&amp;"Insumos"&amp;"!A"&amp;MATCH($B16207,#REF!,0),"Ins "&amp;$B16207)</f>
        <v>#REF!</v>
      </c>
      <c r="M16207" s="220"/>
    </row>
    <row r="16208" spans="1:13" x14ac:dyDescent="0.2">
      <c r="A16208" s="35" t="s">
        <v>12825</v>
      </c>
      <c r="B16208" s="34" t="s">
        <v>11479</v>
      </c>
      <c r="C16208" s="45" t="s">
        <v>11480</v>
      </c>
      <c r="D16208" s="23" t="s">
        <v>5534</v>
      </c>
      <c r="E16208" s="23" t="s">
        <v>4140</v>
      </c>
      <c r="F16208" s="40">
        <v>0.01</v>
      </c>
      <c r="G16208" s="25">
        <v>140400</v>
      </c>
      <c r="H16208" s="25">
        <v>1404</v>
      </c>
      <c r="I16208" s="25"/>
      <c r="J16208" s="58" t="e">
        <f>HYPERLINK("#"&amp;"Insumos"&amp;"!A"&amp;MATCH($B16208,#REF!,0),"Ins "&amp;$B16208)</f>
        <v>#REF!</v>
      </c>
      <c r="M16208" s="220"/>
    </row>
    <row r="16209" spans="1:13" x14ac:dyDescent="0.2">
      <c r="A16209" s="35" t="s">
        <v>12825</v>
      </c>
      <c r="B16209" s="34" t="s">
        <v>5371</v>
      </c>
      <c r="C16209" s="45" t="s">
        <v>568</v>
      </c>
      <c r="D16209" s="23" t="s">
        <v>5751</v>
      </c>
      <c r="E16209" s="23" t="s">
        <v>4138</v>
      </c>
      <c r="F16209" s="40">
        <v>0.12</v>
      </c>
      <c r="G16209" s="25">
        <v>16500</v>
      </c>
      <c r="H16209" s="25">
        <v>1980</v>
      </c>
      <c r="I16209" s="25"/>
      <c r="J16209" s="58" t="e">
        <f>HYPERLINK("#"&amp;"Insumos"&amp;"!A"&amp;MATCH($B16209,#REF!,0),"Ins "&amp;$B16209)</f>
        <v>#REF!</v>
      </c>
      <c r="M16209" s="220"/>
    </row>
    <row r="16210" spans="1:13" x14ac:dyDescent="0.2">
      <c r="A16210" s="35" t="s">
        <v>12825</v>
      </c>
      <c r="B16210" s="34" t="s">
        <v>5007</v>
      </c>
      <c r="C16210" s="45" t="s">
        <v>720</v>
      </c>
      <c r="D16210" s="23" t="s">
        <v>5751</v>
      </c>
      <c r="E16210" s="23" t="s">
        <v>4134</v>
      </c>
      <c r="F16210" s="40">
        <v>0.1</v>
      </c>
      <c r="G16210" s="25">
        <v>1897</v>
      </c>
      <c r="H16210" s="25">
        <v>190</v>
      </c>
      <c r="I16210" s="25"/>
      <c r="J16210" s="58" t="e">
        <f>HYPERLINK("#"&amp;"Insumos"&amp;"!A"&amp;MATCH($B16210,#REF!,0),"Ins "&amp;$B16210)</f>
        <v>#REF!</v>
      </c>
      <c r="M16210" s="220"/>
    </row>
    <row r="16211" spans="1:13" x14ac:dyDescent="0.2">
      <c r="A16211" s="35" t="s">
        <v>12825</v>
      </c>
      <c r="B16211" s="34" t="s">
        <v>12891</v>
      </c>
      <c r="C16211" s="45" t="s">
        <v>12923</v>
      </c>
      <c r="D16211" s="23" t="s">
        <v>5751</v>
      </c>
      <c r="E16211" s="23" t="s">
        <v>467</v>
      </c>
      <c r="F16211" s="40">
        <v>2.25</v>
      </c>
      <c r="G16211" s="25">
        <v>850</v>
      </c>
      <c r="H16211" s="25">
        <v>1913</v>
      </c>
      <c r="I16211" s="25"/>
      <c r="J16211" s="58" t="e">
        <f>HYPERLINK("#"&amp;"Insumos"&amp;"!A"&amp;MATCH($B16211,#REF!,0),"Ins "&amp;$B16211)</f>
        <v>#REF!</v>
      </c>
      <c r="M16211" s="220"/>
    </row>
    <row r="16212" spans="1:13" ht="51" x14ac:dyDescent="0.2">
      <c r="A16212" s="36" t="s">
        <v>12838</v>
      </c>
      <c r="B16212" s="26" t="s">
        <v>6816</v>
      </c>
      <c r="C16212" s="79" t="s">
        <v>12839</v>
      </c>
      <c r="D16212" s="37" t="s">
        <v>5608</v>
      </c>
      <c r="E16212" s="37" t="s">
        <v>465</v>
      </c>
      <c r="F16212" s="41"/>
      <c r="G16212" s="27"/>
      <c r="H16212" s="27"/>
      <c r="I16212" s="27">
        <v>17923</v>
      </c>
      <c r="M16212" s="220">
        <f t="shared" si="253"/>
        <v>23472</v>
      </c>
    </row>
    <row r="16213" spans="1:13" x14ac:dyDescent="0.2">
      <c r="A16213" s="35" t="s">
        <v>12838</v>
      </c>
      <c r="B16213" s="34" t="s">
        <v>5578</v>
      </c>
      <c r="C16213" s="45" t="s">
        <v>1015</v>
      </c>
      <c r="D16213" s="23" t="s">
        <v>5734</v>
      </c>
      <c r="E16213" s="23" t="s">
        <v>4141</v>
      </c>
      <c r="F16213" s="40">
        <v>0.15</v>
      </c>
      <c r="G16213" s="25">
        <v>52425</v>
      </c>
      <c r="H16213" s="25">
        <v>7864</v>
      </c>
      <c r="I16213" s="25"/>
      <c r="J16213" s="58" t="e">
        <f>HYPERLINK("#"&amp;"Insumos"&amp;"!A"&amp;MATCH($B16213,#REF!,0),"Ins "&amp;$B16213)</f>
        <v>#REF!</v>
      </c>
      <c r="M16213" s="220"/>
    </row>
    <row r="16214" spans="1:13" x14ac:dyDescent="0.2">
      <c r="A16214" s="35" t="s">
        <v>12838</v>
      </c>
      <c r="B16214" s="1" t="s">
        <v>113</v>
      </c>
      <c r="C16214" s="45" t="s">
        <v>291</v>
      </c>
      <c r="D16214" s="23" t="s">
        <v>5534</v>
      </c>
      <c r="E16214" s="23" t="s">
        <v>4140</v>
      </c>
      <c r="F16214" s="40">
        <v>1.7000000000000001E-2</v>
      </c>
      <c r="G16214" s="25">
        <v>92820</v>
      </c>
      <c r="H16214" s="25">
        <v>1578</v>
      </c>
      <c r="I16214" s="25"/>
      <c r="J16214" s="58" t="e">
        <f>HYPERLINK("#"&amp;"Insumos"&amp;"!A"&amp;MATCH($B16214,#REF!,0),"Ins "&amp;$B16214)</f>
        <v>#REF!</v>
      </c>
      <c r="M16214" s="220"/>
    </row>
    <row r="16215" spans="1:13" x14ac:dyDescent="0.2">
      <c r="A16215" s="35" t="s">
        <v>12838</v>
      </c>
      <c r="B16215" s="1" t="s">
        <v>5533</v>
      </c>
      <c r="C16215" s="45" t="s">
        <v>5892</v>
      </c>
      <c r="D16215" s="23" t="s">
        <v>977</v>
      </c>
      <c r="E16215" s="23" t="s">
        <v>4134</v>
      </c>
      <c r="F16215" s="40">
        <v>0.1</v>
      </c>
      <c r="G16215" s="25">
        <v>3623</v>
      </c>
      <c r="H16215" s="25">
        <v>362</v>
      </c>
      <c r="I16215" s="25"/>
      <c r="J16215" s="58" t="e">
        <f>HYPERLINK("#"&amp;"Insumos"&amp;"!A"&amp;MATCH($B16215,#REF!,0),"Ins "&amp;$B16215)</f>
        <v>#REF!</v>
      </c>
      <c r="M16215" s="220"/>
    </row>
    <row r="16216" spans="1:13" x14ac:dyDescent="0.2">
      <c r="A16216" s="35" t="s">
        <v>12838</v>
      </c>
      <c r="B16216" s="34" t="s">
        <v>5007</v>
      </c>
      <c r="C16216" s="45" t="s">
        <v>720</v>
      </c>
      <c r="D16216" s="23" t="s">
        <v>5751</v>
      </c>
      <c r="E16216" s="23" t="s">
        <v>4134</v>
      </c>
      <c r="F16216" s="40">
        <v>0.1</v>
      </c>
      <c r="G16216" s="25">
        <v>1897</v>
      </c>
      <c r="H16216" s="25">
        <v>190</v>
      </c>
      <c r="I16216" s="25"/>
      <c r="J16216" s="58" t="e">
        <f>HYPERLINK("#"&amp;"Insumos"&amp;"!A"&amp;MATCH($B16216,#REF!,0),"Ins "&amp;$B16216)</f>
        <v>#REF!</v>
      </c>
      <c r="M16216" s="220"/>
    </row>
    <row r="16217" spans="1:13" ht="25.5" x14ac:dyDescent="0.2">
      <c r="A16217" s="35" t="s">
        <v>12838</v>
      </c>
      <c r="B16217" s="34" t="s">
        <v>597</v>
      </c>
      <c r="C16217" s="45" t="s">
        <v>8738</v>
      </c>
      <c r="D16217" s="23" t="s">
        <v>5534</v>
      </c>
      <c r="E16217" s="23" t="s">
        <v>8737</v>
      </c>
      <c r="F16217" s="40">
        <v>1.7000000000000001E-2</v>
      </c>
      <c r="G16217" s="25">
        <v>17302</v>
      </c>
      <c r="H16217" s="25">
        <v>294</v>
      </c>
      <c r="I16217" s="25"/>
      <c r="J16217" s="58" t="e">
        <f>HYPERLINK("#"&amp;"Insumos"&amp;"!A"&amp;MATCH($B16217,#REF!,0),"Ins "&amp;$B16217)</f>
        <v>#REF!</v>
      </c>
      <c r="M16217" s="220"/>
    </row>
    <row r="16218" spans="1:13" ht="25.5" x14ac:dyDescent="0.2">
      <c r="A16218" s="35" t="s">
        <v>12838</v>
      </c>
      <c r="B16218" s="34" t="s">
        <v>4786</v>
      </c>
      <c r="C16218" s="45" t="s">
        <v>1308</v>
      </c>
      <c r="D16218" s="23" t="s">
        <v>5751</v>
      </c>
      <c r="E16218" s="23" t="s">
        <v>4134</v>
      </c>
      <c r="F16218" s="40">
        <v>1E-3</v>
      </c>
      <c r="G16218" s="25">
        <v>827171</v>
      </c>
      <c r="H16218" s="25">
        <v>827</v>
      </c>
      <c r="I16218" s="25"/>
      <c r="J16218" s="58" t="e">
        <f>HYPERLINK("#"&amp;"Insumos"&amp;"!A"&amp;MATCH($B16218,#REF!,0),"Ins "&amp;$B16218)</f>
        <v>#REF!</v>
      </c>
      <c r="M16218" s="220"/>
    </row>
    <row r="16219" spans="1:13" x14ac:dyDescent="0.2">
      <c r="A16219" s="35" t="s">
        <v>12838</v>
      </c>
      <c r="B16219" s="34" t="s">
        <v>11479</v>
      </c>
      <c r="C16219" s="45" t="s">
        <v>11480</v>
      </c>
      <c r="D16219" s="23" t="s">
        <v>5534</v>
      </c>
      <c r="E16219" s="23" t="s">
        <v>4140</v>
      </c>
      <c r="F16219" s="40">
        <v>0.01</v>
      </c>
      <c r="G16219" s="25">
        <v>140400</v>
      </c>
      <c r="H16219" s="25">
        <v>1404</v>
      </c>
      <c r="I16219" s="25"/>
      <c r="J16219" s="58" t="e">
        <f>HYPERLINK("#"&amp;"Insumos"&amp;"!A"&amp;MATCH($B16219,#REF!,0),"Ins "&amp;$B16219)</f>
        <v>#REF!</v>
      </c>
      <c r="M16219" s="220"/>
    </row>
    <row r="16220" spans="1:13" x14ac:dyDescent="0.2">
      <c r="A16220" s="35" t="s">
        <v>12838</v>
      </c>
      <c r="B16220" s="34" t="s">
        <v>5371</v>
      </c>
      <c r="C16220" s="45" t="s">
        <v>568</v>
      </c>
      <c r="D16220" s="23" t="s">
        <v>5751</v>
      </c>
      <c r="E16220" s="23" t="s">
        <v>4138</v>
      </c>
      <c r="F16220" s="40">
        <v>0.05</v>
      </c>
      <c r="G16220" s="25">
        <v>16500</v>
      </c>
      <c r="H16220" s="25">
        <v>825</v>
      </c>
      <c r="I16220" s="25"/>
      <c r="J16220" s="58" t="e">
        <f>HYPERLINK("#"&amp;"Insumos"&amp;"!A"&amp;MATCH($B16220,#REF!,0),"Ins "&amp;$B16220)</f>
        <v>#REF!</v>
      </c>
      <c r="M16220" s="220"/>
    </row>
    <row r="16221" spans="1:13" ht="25.5" x14ac:dyDescent="0.2">
      <c r="A16221" s="35" t="s">
        <v>12838</v>
      </c>
      <c r="B16221" s="34" t="s">
        <v>12809</v>
      </c>
      <c r="C16221" s="45" t="s">
        <v>12852</v>
      </c>
      <c r="D16221" s="23" t="s">
        <v>5751</v>
      </c>
      <c r="E16221" s="23" t="s">
        <v>4136</v>
      </c>
      <c r="F16221" s="40">
        <v>0.05</v>
      </c>
      <c r="G16221" s="25">
        <v>76000</v>
      </c>
      <c r="H16221" s="25">
        <v>3800</v>
      </c>
      <c r="I16221" s="25"/>
      <c r="J16221" s="58" t="e">
        <f>HYPERLINK("#"&amp;"Insumos"&amp;"!A"&amp;MATCH($B16221,#REF!,0),"Ins "&amp;$B16221)</f>
        <v>#REF!</v>
      </c>
      <c r="M16221" s="220"/>
    </row>
    <row r="16222" spans="1:13" x14ac:dyDescent="0.2">
      <c r="A16222" s="35" t="s">
        <v>12838</v>
      </c>
      <c r="B16222" s="34" t="s">
        <v>5244</v>
      </c>
      <c r="C16222" s="45" t="s">
        <v>1705</v>
      </c>
      <c r="D16222" s="23" t="s">
        <v>5751</v>
      </c>
      <c r="E16222" s="23" t="s">
        <v>4134</v>
      </c>
      <c r="F16222" s="40">
        <v>0.1</v>
      </c>
      <c r="G16222" s="25">
        <v>988</v>
      </c>
      <c r="H16222" s="25">
        <v>99</v>
      </c>
      <c r="I16222" s="25"/>
      <c r="J16222" s="58" t="e">
        <f>HYPERLINK("#"&amp;"Insumos"&amp;"!A"&amp;MATCH($B16222,#REF!,0),"Ins "&amp;$B16222)</f>
        <v>#REF!</v>
      </c>
      <c r="M16222" s="220"/>
    </row>
    <row r="16223" spans="1:13" x14ac:dyDescent="0.2">
      <c r="A16223" s="35" t="s">
        <v>12838</v>
      </c>
      <c r="B16223" s="34" t="s">
        <v>1050</v>
      </c>
      <c r="C16223" s="45" t="s">
        <v>1063</v>
      </c>
      <c r="D16223" s="23" t="s">
        <v>5751</v>
      </c>
      <c r="E16223" s="23" t="s">
        <v>4136</v>
      </c>
      <c r="F16223" s="40">
        <v>20</v>
      </c>
      <c r="G16223" s="25">
        <v>34</v>
      </c>
      <c r="H16223" s="25">
        <v>680</v>
      </c>
      <c r="I16223" s="25"/>
      <c r="J16223" s="58" t="e">
        <f>HYPERLINK("#"&amp;"Insumos"&amp;"!A"&amp;MATCH($B16223,#REF!,0),"Ins "&amp;$B16223)</f>
        <v>#REF!</v>
      </c>
      <c r="M16223" s="220"/>
    </row>
    <row r="16224" spans="1:13" ht="140.25" x14ac:dyDescent="0.2">
      <c r="A16224" s="36" t="s">
        <v>12866</v>
      </c>
      <c r="B16224" s="26" t="s">
        <v>6816</v>
      </c>
      <c r="C16224" s="79" t="s">
        <v>12867</v>
      </c>
      <c r="D16224" s="37" t="s">
        <v>5608</v>
      </c>
      <c r="E16224" s="37" t="s">
        <v>465</v>
      </c>
      <c r="F16224" s="41"/>
      <c r="G16224" s="27"/>
      <c r="H16224" s="27"/>
      <c r="I16224" s="27">
        <v>53742</v>
      </c>
      <c r="M16224" s="220">
        <f t="shared" si="253"/>
        <v>70381</v>
      </c>
    </row>
    <row r="16225" spans="1:13" x14ac:dyDescent="0.2">
      <c r="A16225" s="35" t="s">
        <v>12866</v>
      </c>
      <c r="B16225" s="34" t="s">
        <v>5578</v>
      </c>
      <c r="C16225" s="45" t="s">
        <v>1015</v>
      </c>
      <c r="D16225" s="23" t="s">
        <v>5734</v>
      </c>
      <c r="E16225" s="23" t="s">
        <v>4141</v>
      </c>
      <c r="F16225" s="40">
        <v>0.3</v>
      </c>
      <c r="G16225" s="25">
        <v>52425</v>
      </c>
      <c r="H16225" s="25">
        <v>15728</v>
      </c>
      <c r="I16225" s="25"/>
      <c r="J16225" s="58" t="e">
        <f>HYPERLINK("#"&amp;"Insumos"&amp;"!A"&amp;MATCH($B16225,#REF!,0),"Ins "&amp;$B16225)</f>
        <v>#REF!</v>
      </c>
      <c r="M16225" s="220"/>
    </row>
    <row r="16226" spans="1:13" x14ac:dyDescent="0.2">
      <c r="A16226" s="35" t="s">
        <v>12866</v>
      </c>
      <c r="B16226" s="1" t="s">
        <v>8874</v>
      </c>
      <c r="C16226" s="45" t="s">
        <v>8948</v>
      </c>
      <c r="D16226" s="23" t="s">
        <v>5534</v>
      </c>
      <c r="E16226" s="23" t="s">
        <v>4141</v>
      </c>
      <c r="F16226" s="40">
        <v>0.05</v>
      </c>
      <c r="G16226" s="25">
        <v>8130</v>
      </c>
      <c r="H16226" s="25">
        <v>407</v>
      </c>
      <c r="I16226" s="25"/>
      <c r="J16226" s="58" t="e">
        <f>HYPERLINK("#"&amp;"Insumos"&amp;"!A"&amp;MATCH($B16226,#REF!,0),"Ins "&amp;$B16226)</f>
        <v>#REF!</v>
      </c>
      <c r="M16226" s="220"/>
    </row>
    <row r="16227" spans="1:13" x14ac:dyDescent="0.2">
      <c r="A16227" s="35" t="s">
        <v>12866</v>
      </c>
      <c r="B16227" s="1" t="s">
        <v>5533</v>
      </c>
      <c r="C16227" s="45" t="s">
        <v>5892</v>
      </c>
      <c r="D16227" s="23" t="s">
        <v>977</v>
      </c>
      <c r="E16227" s="23" t="s">
        <v>4134</v>
      </c>
      <c r="F16227" s="40">
        <v>0.1</v>
      </c>
      <c r="G16227" s="25">
        <v>3623</v>
      </c>
      <c r="H16227" s="25">
        <v>362</v>
      </c>
      <c r="I16227" s="25"/>
      <c r="J16227" s="58" t="e">
        <f>HYPERLINK("#"&amp;"Insumos"&amp;"!A"&amp;MATCH($B16227,#REF!,0),"Ins "&amp;$B16227)</f>
        <v>#REF!</v>
      </c>
      <c r="M16227" s="220"/>
    </row>
    <row r="16228" spans="1:13" x14ac:dyDescent="0.2">
      <c r="A16228" s="35" t="s">
        <v>12866</v>
      </c>
      <c r="B16228" s="34" t="s">
        <v>5007</v>
      </c>
      <c r="C16228" s="45" t="s">
        <v>720</v>
      </c>
      <c r="D16228" s="23" t="s">
        <v>5751</v>
      </c>
      <c r="E16228" s="23" t="s">
        <v>4134</v>
      </c>
      <c r="F16228" s="40">
        <v>0.1</v>
      </c>
      <c r="G16228" s="25">
        <v>1897</v>
      </c>
      <c r="H16228" s="25">
        <v>190</v>
      </c>
      <c r="I16228" s="25"/>
      <c r="J16228" s="58" t="e">
        <f>HYPERLINK("#"&amp;"Insumos"&amp;"!A"&amp;MATCH($B16228,#REF!,0),"Ins "&amp;$B16228)</f>
        <v>#REF!</v>
      </c>
      <c r="M16228" s="220"/>
    </row>
    <row r="16229" spans="1:13" ht="25.5" x14ac:dyDescent="0.2">
      <c r="A16229" s="35" t="s">
        <v>12866</v>
      </c>
      <c r="B16229" s="34" t="s">
        <v>597</v>
      </c>
      <c r="C16229" s="45" t="s">
        <v>8738</v>
      </c>
      <c r="D16229" s="23" t="s">
        <v>5534</v>
      </c>
      <c r="E16229" s="23" t="s">
        <v>8737</v>
      </c>
      <c r="F16229" s="40">
        <v>1.7000000000000001E-2</v>
      </c>
      <c r="G16229" s="25">
        <v>17302</v>
      </c>
      <c r="H16229" s="25">
        <v>294</v>
      </c>
      <c r="I16229" s="25"/>
      <c r="J16229" s="58" t="e">
        <f>HYPERLINK("#"&amp;"Insumos"&amp;"!A"&amp;MATCH($B16229,#REF!,0),"Ins "&amp;$B16229)</f>
        <v>#REF!</v>
      </c>
      <c r="M16229" s="220"/>
    </row>
    <row r="16230" spans="1:13" x14ac:dyDescent="0.2">
      <c r="A16230" s="35" t="s">
        <v>12866</v>
      </c>
      <c r="B16230" s="34" t="s">
        <v>11479</v>
      </c>
      <c r="C16230" s="45" t="s">
        <v>11480</v>
      </c>
      <c r="D16230" s="23" t="s">
        <v>5534</v>
      </c>
      <c r="E16230" s="23" t="s">
        <v>4140</v>
      </c>
      <c r="F16230" s="40">
        <v>0.01</v>
      </c>
      <c r="G16230" s="25">
        <v>140400</v>
      </c>
      <c r="H16230" s="25">
        <v>1404</v>
      </c>
      <c r="I16230" s="25"/>
      <c r="J16230" s="58" t="e">
        <f>HYPERLINK("#"&amp;"Insumos"&amp;"!A"&amp;MATCH($B16230,#REF!,0),"Ins "&amp;$B16230)</f>
        <v>#REF!</v>
      </c>
      <c r="M16230" s="220"/>
    </row>
    <row r="16231" spans="1:13" x14ac:dyDescent="0.2">
      <c r="A16231" s="35" t="s">
        <v>12866</v>
      </c>
      <c r="B16231" s="34" t="s">
        <v>5371</v>
      </c>
      <c r="C16231" s="45" t="s">
        <v>568</v>
      </c>
      <c r="D16231" s="23" t="s">
        <v>5751</v>
      </c>
      <c r="E16231" s="23" t="s">
        <v>4138</v>
      </c>
      <c r="F16231" s="40">
        <v>0.05</v>
      </c>
      <c r="G16231" s="25">
        <v>16500</v>
      </c>
      <c r="H16231" s="25">
        <v>825</v>
      </c>
      <c r="I16231" s="25"/>
      <c r="J16231" s="58" t="e">
        <f>HYPERLINK("#"&amp;"Insumos"&amp;"!A"&amp;MATCH($B16231,#REF!,0),"Ins "&amp;$B16231)</f>
        <v>#REF!</v>
      </c>
      <c r="M16231" s="220"/>
    </row>
    <row r="16232" spans="1:13" x14ac:dyDescent="0.2">
      <c r="A16232" s="35" t="s">
        <v>12866</v>
      </c>
      <c r="B16232" s="34" t="s">
        <v>12847</v>
      </c>
      <c r="C16232" s="45" t="s">
        <v>12879</v>
      </c>
      <c r="D16232" s="23" t="s">
        <v>5751</v>
      </c>
      <c r="E16232" s="23" t="s">
        <v>11487</v>
      </c>
      <c r="F16232" s="40">
        <v>0.04</v>
      </c>
      <c r="G16232" s="25">
        <v>450000</v>
      </c>
      <c r="H16232" s="25">
        <v>18000</v>
      </c>
      <c r="I16232" s="25"/>
      <c r="J16232" s="58" t="e">
        <f>HYPERLINK("#"&amp;"Insumos"&amp;"!A"&amp;MATCH($B16232,#REF!,0),"Ins "&amp;$B16232)</f>
        <v>#REF!</v>
      </c>
      <c r="M16232" s="220"/>
    </row>
    <row r="16233" spans="1:13" x14ac:dyDescent="0.2">
      <c r="A16233" s="35" t="s">
        <v>12866</v>
      </c>
      <c r="B16233" s="34" t="s">
        <v>11483</v>
      </c>
      <c r="C16233" s="45" t="s">
        <v>11489</v>
      </c>
      <c r="D16233" s="23" t="s">
        <v>5751</v>
      </c>
      <c r="E16233" s="23" t="s">
        <v>11487</v>
      </c>
      <c r="F16233" s="40">
        <v>8.9999999999999993E-3</v>
      </c>
      <c r="G16233" s="25">
        <v>832000</v>
      </c>
      <c r="H16233" s="25">
        <v>7488</v>
      </c>
      <c r="I16233" s="25"/>
      <c r="J16233" s="58" t="e">
        <f>HYPERLINK("#"&amp;"Insumos"&amp;"!A"&amp;MATCH($B16233,#REF!,0),"Ins "&amp;$B16233)</f>
        <v>#REF!</v>
      </c>
      <c r="M16233" s="220"/>
    </row>
    <row r="16234" spans="1:13" x14ac:dyDescent="0.2">
      <c r="A16234" s="35" t="s">
        <v>12866</v>
      </c>
      <c r="B16234" s="34" t="s">
        <v>11484</v>
      </c>
      <c r="C16234" s="45" t="s">
        <v>11490</v>
      </c>
      <c r="D16234" s="23" t="s">
        <v>5751</v>
      </c>
      <c r="E16234" s="23" t="s">
        <v>9092</v>
      </c>
      <c r="F16234" s="40">
        <v>8.9999999999999993E-3</v>
      </c>
      <c r="G16234" s="25">
        <v>447200</v>
      </c>
      <c r="H16234" s="25">
        <v>4025</v>
      </c>
      <c r="I16234" s="25"/>
      <c r="J16234" s="58" t="e">
        <f>HYPERLINK("#"&amp;"Insumos"&amp;"!A"&amp;MATCH($B16234,#REF!,0),"Ins "&amp;$B16234)</f>
        <v>#REF!</v>
      </c>
      <c r="M16234" s="220"/>
    </row>
    <row r="16235" spans="1:13" x14ac:dyDescent="0.2">
      <c r="A16235" s="35" t="s">
        <v>12866</v>
      </c>
      <c r="B16235" s="34" t="s">
        <v>11485</v>
      </c>
      <c r="C16235" s="45" t="s">
        <v>11486</v>
      </c>
      <c r="D16235" s="23" t="s">
        <v>5751</v>
      </c>
      <c r="E16235" s="23" t="s">
        <v>11487</v>
      </c>
      <c r="F16235" s="40">
        <v>8.9999999999999993E-3</v>
      </c>
      <c r="G16235" s="25">
        <v>499200</v>
      </c>
      <c r="H16235" s="25">
        <v>4493</v>
      </c>
      <c r="I16235" s="25"/>
      <c r="J16235" s="58" t="e">
        <f>HYPERLINK("#"&amp;"Insumos"&amp;"!A"&amp;MATCH($B16235,#REF!,0),"Ins "&amp;$B16235)</f>
        <v>#REF!</v>
      </c>
      <c r="M16235" s="220"/>
    </row>
    <row r="16236" spans="1:13" x14ac:dyDescent="0.2">
      <c r="A16236" s="35" t="s">
        <v>12866</v>
      </c>
      <c r="B16236" s="34" t="s">
        <v>1050</v>
      </c>
      <c r="C16236" s="45" t="s">
        <v>1063</v>
      </c>
      <c r="D16236" s="23" t="s">
        <v>5751</v>
      </c>
      <c r="E16236" s="23" t="s">
        <v>4136</v>
      </c>
      <c r="F16236" s="40">
        <v>15.47</v>
      </c>
      <c r="G16236" s="25">
        <v>34</v>
      </c>
      <c r="H16236" s="25">
        <v>526</v>
      </c>
      <c r="I16236" s="25"/>
      <c r="J16236" s="58" t="e">
        <f>HYPERLINK("#"&amp;"Insumos"&amp;"!A"&amp;MATCH($B16236,#REF!,0),"Ins "&amp;$B16236)</f>
        <v>#REF!</v>
      </c>
      <c r="K16236" s="47"/>
      <c r="M16236" s="220"/>
    </row>
    <row r="16237" spans="1:13" s="176" customFormat="1" ht="40.15" customHeight="1" x14ac:dyDescent="0.2">
      <c r="A16237" s="170" t="s">
        <v>4114</v>
      </c>
      <c r="B16237" s="171"/>
      <c r="C16237" s="172" t="s">
        <v>2</v>
      </c>
      <c r="D16237" s="173" t="s">
        <v>5607</v>
      </c>
      <c r="E16237" s="173"/>
      <c r="F16237" s="174"/>
      <c r="G16237" s="175"/>
      <c r="H16237" s="175"/>
      <c r="I16237" s="175"/>
      <c r="M16237" s="220"/>
    </row>
    <row r="16238" spans="1:13" ht="25.5" x14ac:dyDescent="0.2">
      <c r="A16238" s="36" t="s">
        <v>8850</v>
      </c>
      <c r="B16238" s="26" t="s">
        <v>6816</v>
      </c>
      <c r="C16238" s="79" t="s">
        <v>12086</v>
      </c>
      <c r="D16238" s="37" t="s">
        <v>5608</v>
      </c>
      <c r="E16238" s="37" t="s">
        <v>466</v>
      </c>
      <c r="F16238" s="41"/>
      <c r="G16238" s="27"/>
      <c r="H16238" s="27"/>
      <c r="I16238" s="27">
        <v>1273558</v>
      </c>
      <c r="M16238" s="220">
        <f t="shared" si="253"/>
        <v>1667852</v>
      </c>
    </row>
    <row r="16239" spans="1:13" x14ac:dyDescent="0.2">
      <c r="A16239" s="35" t="s">
        <v>8850</v>
      </c>
      <c r="B16239" s="34" t="s">
        <v>80</v>
      </c>
      <c r="C16239" s="45" t="s">
        <v>1035</v>
      </c>
      <c r="D16239" s="23" t="s">
        <v>5734</v>
      </c>
      <c r="E16239" s="23" t="s">
        <v>4141</v>
      </c>
      <c r="F16239" s="40">
        <v>2.2999999999999998</v>
      </c>
      <c r="G16239" s="25">
        <v>110673</v>
      </c>
      <c r="H16239" s="25">
        <v>254548</v>
      </c>
      <c r="I16239" s="25"/>
      <c r="J16239" s="58" t="e">
        <f>HYPERLINK("#"&amp;"Insumos"&amp;"!A"&amp;MATCH($B16239,#REF!,0),"Ins "&amp;$B16239)</f>
        <v>#REF!</v>
      </c>
      <c r="M16239" s="220"/>
    </row>
    <row r="16240" spans="1:13" x14ac:dyDescent="0.2">
      <c r="A16240" s="35" t="s">
        <v>8850</v>
      </c>
      <c r="B16240" s="1" t="s">
        <v>263</v>
      </c>
      <c r="C16240" s="45" t="s">
        <v>696</v>
      </c>
      <c r="D16240" s="23" t="s">
        <v>5534</v>
      </c>
      <c r="E16240" s="23" t="s">
        <v>4140</v>
      </c>
      <c r="F16240" s="40">
        <v>9.6600000000000005E-2</v>
      </c>
      <c r="G16240" s="25">
        <v>187426</v>
      </c>
      <c r="H16240" s="25">
        <v>18105</v>
      </c>
      <c r="I16240" s="25"/>
      <c r="J16240" s="58" t="e">
        <f>HYPERLINK("#"&amp;"Insumos"&amp;"!A"&amp;MATCH($B16240,#REF!,0),"Ins "&amp;$B16240)</f>
        <v>#REF!</v>
      </c>
      <c r="M16240" s="220"/>
    </row>
    <row r="16241" spans="1:13" x14ac:dyDescent="0.2">
      <c r="A16241" s="35" t="s">
        <v>8850</v>
      </c>
      <c r="B16241" s="1" t="s">
        <v>137</v>
      </c>
      <c r="C16241" s="45" t="s">
        <v>8804</v>
      </c>
      <c r="D16241" s="23" t="s">
        <v>5534</v>
      </c>
      <c r="E16241" s="23" t="s">
        <v>4140</v>
      </c>
      <c r="F16241" s="40">
        <v>0.1</v>
      </c>
      <c r="G16241" s="25">
        <v>61014</v>
      </c>
      <c r="H16241" s="25">
        <v>6101</v>
      </c>
      <c r="I16241" s="25"/>
      <c r="J16241" s="58" t="e">
        <f>HYPERLINK("#"&amp;"Insumos"&amp;"!A"&amp;MATCH($B16241,#REF!,0),"Ins "&amp;$B16241)</f>
        <v>#REF!</v>
      </c>
      <c r="M16241" s="220"/>
    </row>
    <row r="16242" spans="1:13" x14ac:dyDescent="0.2">
      <c r="A16242" s="35" t="s">
        <v>8850</v>
      </c>
      <c r="B16242" s="1" t="s">
        <v>222</v>
      </c>
      <c r="C16242" s="45" t="s">
        <v>157</v>
      </c>
      <c r="D16242" s="23" t="s">
        <v>5534</v>
      </c>
      <c r="E16242" s="23" t="s">
        <v>4140</v>
      </c>
      <c r="F16242" s="40">
        <v>0.1</v>
      </c>
      <c r="G16242" s="25">
        <v>66212</v>
      </c>
      <c r="H16242" s="25">
        <v>6621</v>
      </c>
      <c r="I16242" s="25"/>
      <c r="J16242" s="58" t="e">
        <f>HYPERLINK("#"&amp;"Insumos"&amp;"!A"&amp;MATCH($B16242,#REF!,0),"Ins "&amp;$B16242)</f>
        <v>#REF!</v>
      </c>
      <c r="M16242" s="220"/>
    </row>
    <row r="16243" spans="1:13" x14ac:dyDescent="0.2">
      <c r="A16243" s="35" t="s">
        <v>8850</v>
      </c>
      <c r="B16243" s="1" t="s">
        <v>5533</v>
      </c>
      <c r="C16243" s="45" t="s">
        <v>5892</v>
      </c>
      <c r="D16243" s="23" t="s">
        <v>977</v>
      </c>
      <c r="E16243" s="23" t="s">
        <v>4134</v>
      </c>
      <c r="F16243" s="40">
        <v>2.6</v>
      </c>
      <c r="G16243" s="25">
        <v>3623</v>
      </c>
      <c r="H16243" s="25">
        <v>9420</v>
      </c>
      <c r="I16243" s="25"/>
      <c r="J16243" s="58" t="e">
        <f>HYPERLINK("#"&amp;"Insumos"&amp;"!A"&amp;MATCH($B16243,#REF!,0),"Ins "&amp;$B16243)</f>
        <v>#REF!</v>
      </c>
      <c r="M16243" s="220"/>
    </row>
    <row r="16244" spans="1:13" x14ac:dyDescent="0.2">
      <c r="A16244" s="35" t="s">
        <v>8850</v>
      </c>
      <c r="B16244" s="1" t="s">
        <v>5007</v>
      </c>
      <c r="C16244" s="45" t="s">
        <v>720</v>
      </c>
      <c r="D16244" s="23" t="s">
        <v>5751</v>
      </c>
      <c r="E16244" s="23" t="s">
        <v>4134</v>
      </c>
      <c r="F16244" s="40">
        <v>9.6999999999999993</v>
      </c>
      <c r="G16244" s="25">
        <v>1897</v>
      </c>
      <c r="H16244" s="25">
        <v>18401</v>
      </c>
      <c r="I16244" s="25"/>
      <c r="J16244" s="58" t="e">
        <f>HYPERLINK("#"&amp;"Insumos"&amp;"!A"&amp;MATCH($B16244,#REF!,0),"Ins "&amp;$B16244)</f>
        <v>#REF!</v>
      </c>
      <c r="M16244" s="220"/>
    </row>
    <row r="16245" spans="1:13" x14ac:dyDescent="0.2">
      <c r="A16245" s="35" t="s">
        <v>8850</v>
      </c>
      <c r="B16245" s="34" t="s">
        <v>8774</v>
      </c>
      <c r="C16245" s="45" t="s">
        <v>12087</v>
      </c>
      <c r="D16245" s="23" t="s">
        <v>5751</v>
      </c>
      <c r="E16245" s="23" t="s">
        <v>466</v>
      </c>
      <c r="F16245" s="40">
        <v>1.05</v>
      </c>
      <c r="G16245" s="25">
        <v>884000</v>
      </c>
      <c r="H16245" s="25">
        <v>928200</v>
      </c>
      <c r="I16245" s="25"/>
      <c r="J16245" s="58" t="e">
        <f>HYPERLINK("#"&amp;"Insumos"&amp;"!A"&amp;MATCH($B16245,#REF!,0),"Ins "&amp;$B16245)</f>
        <v>#REF!</v>
      </c>
      <c r="M16245" s="220"/>
    </row>
    <row r="16246" spans="1:13" x14ac:dyDescent="0.2">
      <c r="A16246" s="35" t="s">
        <v>8850</v>
      </c>
      <c r="B16246" s="34" t="s">
        <v>5184</v>
      </c>
      <c r="C16246" s="45" t="s">
        <v>294</v>
      </c>
      <c r="D16246" s="23" t="s">
        <v>5751</v>
      </c>
      <c r="E16246" s="23" t="s">
        <v>4147</v>
      </c>
      <c r="F16246" s="40">
        <v>0.2</v>
      </c>
      <c r="G16246" s="25">
        <v>5304</v>
      </c>
      <c r="H16246" s="25">
        <v>1061</v>
      </c>
      <c r="I16246" s="25"/>
      <c r="J16246" s="58" t="e">
        <f>HYPERLINK("#"&amp;"Insumos"&amp;"!A"&amp;MATCH($B16246,#REF!,0),"Ins "&amp;$B16246)</f>
        <v>#REF!</v>
      </c>
      <c r="M16246" s="220"/>
    </row>
    <row r="16247" spans="1:13" x14ac:dyDescent="0.2">
      <c r="A16247" s="35" t="s">
        <v>8850</v>
      </c>
      <c r="B16247" s="1" t="s">
        <v>5233</v>
      </c>
      <c r="C16247" s="45" t="s">
        <v>8805</v>
      </c>
      <c r="D16247" s="23" t="s">
        <v>5751</v>
      </c>
      <c r="E16247" s="23" t="s">
        <v>8806</v>
      </c>
      <c r="F16247" s="40">
        <v>0.09</v>
      </c>
      <c r="G16247" s="25">
        <v>13567</v>
      </c>
      <c r="H16247" s="25">
        <v>1221</v>
      </c>
      <c r="I16247" s="25"/>
      <c r="J16247" s="58" t="e">
        <f>HYPERLINK("#"&amp;"Insumos"&amp;"!A"&amp;MATCH($B16247,#REF!,0),"Ins "&amp;$B16247)</f>
        <v>#REF!</v>
      </c>
      <c r="M16247" s="220"/>
    </row>
    <row r="16248" spans="1:13" x14ac:dyDescent="0.2">
      <c r="A16248" s="35" t="s">
        <v>8850</v>
      </c>
      <c r="B16248" s="1" t="s">
        <v>4549</v>
      </c>
      <c r="C16248" s="45" t="s">
        <v>719</v>
      </c>
      <c r="D16248" s="23" t="s">
        <v>5751</v>
      </c>
      <c r="E16248" s="23" t="s">
        <v>4134</v>
      </c>
      <c r="F16248" s="40">
        <v>0.8</v>
      </c>
      <c r="G16248" s="25">
        <v>15152</v>
      </c>
      <c r="H16248" s="25">
        <v>12122</v>
      </c>
      <c r="I16248" s="25"/>
      <c r="J16248" s="58" t="e">
        <f>HYPERLINK("#"&amp;"Insumos"&amp;"!A"&amp;MATCH($B16248,#REF!,0),"Ins "&amp;$B16248)</f>
        <v>#REF!</v>
      </c>
      <c r="M16248" s="220"/>
    </row>
    <row r="16249" spans="1:13" x14ac:dyDescent="0.2">
      <c r="A16249" s="35" t="s">
        <v>8850</v>
      </c>
      <c r="B16249" s="1" t="s">
        <v>4550</v>
      </c>
      <c r="C16249" s="45" t="s">
        <v>728</v>
      </c>
      <c r="D16249" s="23" t="s">
        <v>5751</v>
      </c>
      <c r="E16249" s="23" t="s">
        <v>4134</v>
      </c>
      <c r="F16249" s="40">
        <v>1.25</v>
      </c>
      <c r="G16249" s="25">
        <v>14206</v>
      </c>
      <c r="H16249" s="25">
        <v>17758</v>
      </c>
      <c r="I16249" s="25"/>
      <c r="J16249" s="58" t="e">
        <f>HYPERLINK("#"&amp;"Insumos"&amp;"!A"&amp;MATCH($B16249,#REF!,0),"Ins "&amp;$B16249)</f>
        <v>#REF!</v>
      </c>
      <c r="M16249" s="220"/>
    </row>
    <row r="16250" spans="1:13" ht="25.5" x14ac:dyDescent="0.2">
      <c r="A16250" s="36" t="s">
        <v>3369</v>
      </c>
      <c r="B16250" s="26" t="s">
        <v>6816</v>
      </c>
      <c r="C16250" s="79" t="s">
        <v>9171</v>
      </c>
      <c r="D16250" s="37" t="s">
        <v>5608</v>
      </c>
      <c r="E16250" s="37" t="s">
        <v>465</v>
      </c>
      <c r="F16250" s="41"/>
      <c r="G16250" s="27"/>
      <c r="H16250" s="27"/>
      <c r="I16250" s="27">
        <v>6286</v>
      </c>
      <c r="M16250" s="220">
        <f t="shared" si="253"/>
        <v>8232</v>
      </c>
    </row>
    <row r="16251" spans="1:13" x14ac:dyDescent="0.2">
      <c r="A16251" s="35" t="s">
        <v>3369</v>
      </c>
      <c r="B16251" s="1" t="s">
        <v>5578</v>
      </c>
      <c r="C16251" s="45" t="s">
        <v>1015</v>
      </c>
      <c r="D16251" s="23" t="s">
        <v>5734</v>
      </c>
      <c r="E16251" s="23" t="s">
        <v>4141</v>
      </c>
      <c r="F16251" s="40">
        <v>2E-3</v>
      </c>
      <c r="G16251" s="25">
        <v>52425</v>
      </c>
      <c r="H16251" s="25">
        <v>105</v>
      </c>
      <c r="I16251" s="25"/>
      <c r="J16251" s="58" t="e">
        <f>HYPERLINK("#"&amp;"Insumos"&amp;"!A"&amp;MATCH($B16251,#REF!,0),"Ins "&amp;$B16251)</f>
        <v>#REF!</v>
      </c>
      <c r="M16251" s="220"/>
    </row>
    <row r="16252" spans="1:13" x14ac:dyDescent="0.2">
      <c r="A16252" s="35" t="s">
        <v>3369</v>
      </c>
      <c r="B16252" s="1" t="s">
        <v>263</v>
      </c>
      <c r="C16252" s="45" t="s">
        <v>696</v>
      </c>
      <c r="D16252" s="23" t="s">
        <v>5534</v>
      </c>
      <c r="E16252" s="23" t="s">
        <v>4140</v>
      </c>
      <c r="F16252" s="40">
        <v>5.0000000000000001E-4</v>
      </c>
      <c r="G16252" s="25">
        <v>187426</v>
      </c>
      <c r="H16252" s="25">
        <v>94</v>
      </c>
      <c r="I16252" s="25"/>
      <c r="J16252" s="58" t="e">
        <f>HYPERLINK("#"&amp;"Insumos"&amp;"!A"&amp;MATCH($B16252,#REF!,0),"Ins "&amp;$B16252)</f>
        <v>#REF!</v>
      </c>
      <c r="M16252" s="220"/>
    </row>
    <row r="16253" spans="1:13" x14ac:dyDescent="0.2">
      <c r="A16253" s="35" t="s">
        <v>3369</v>
      </c>
      <c r="B16253" s="1" t="s">
        <v>2104</v>
      </c>
      <c r="C16253" s="45" t="s">
        <v>288</v>
      </c>
      <c r="D16253" s="23" t="s">
        <v>5534</v>
      </c>
      <c r="E16253" s="23" t="s">
        <v>4141</v>
      </c>
      <c r="F16253" s="40">
        <v>2E-3</v>
      </c>
      <c r="G16253" s="25">
        <v>150000</v>
      </c>
      <c r="H16253" s="25">
        <v>300</v>
      </c>
      <c r="I16253" s="25"/>
      <c r="J16253" s="58" t="e">
        <f>HYPERLINK("#"&amp;"Insumos"&amp;"!A"&amp;MATCH($B16253,#REF!,0),"Ins "&amp;$B16253)</f>
        <v>#REF!</v>
      </c>
      <c r="M16253" s="220"/>
    </row>
    <row r="16254" spans="1:13" ht="25.5" x14ac:dyDescent="0.2">
      <c r="A16254" s="35" t="s">
        <v>3369</v>
      </c>
      <c r="B16254" s="1" t="s">
        <v>2108</v>
      </c>
      <c r="C16254" s="45" t="s">
        <v>1182</v>
      </c>
      <c r="D16254" s="23" t="s">
        <v>5534</v>
      </c>
      <c r="E16254" s="23" t="s">
        <v>4141</v>
      </c>
      <c r="F16254" s="40">
        <v>2E-3</v>
      </c>
      <c r="G16254" s="25">
        <v>106741</v>
      </c>
      <c r="H16254" s="25">
        <v>213</v>
      </c>
      <c r="I16254" s="25"/>
      <c r="J16254" s="58" t="e">
        <f>HYPERLINK("#"&amp;"Insumos"&amp;"!A"&amp;MATCH($B16254,#REF!,0),"Ins "&amp;$B16254)</f>
        <v>#REF!</v>
      </c>
      <c r="M16254" s="220"/>
    </row>
    <row r="16255" spans="1:13" x14ac:dyDescent="0.2">
      <c r="A16255" s="35" t="s">
        <v>3369</v>
      </c>
      <c r="B16255" s="1" t="s">
        <v>5533</v>
      </c>
      <c r="C16255" s="45" t="s">
        <v>5892</v>
      </c>
      <c r="D16255" s="23" t="s">
        <v>977</v>
      </c>
      <c r="E16255" s="23" t="s">
        <v>4134</v>
      </c>
      <c r="F16255" s="40">
        <v>1E-3</v>
      </c>
      <c r="G16255" s="25">
        <v>3623</v>
      </c>
      <c r="H16255" s="25">
        <v>4</v>
      </c>
      <c r="I16255" s="25"/>
      <c r="J16255" s="58" t="e">
        <f>HYPERLINK("#"&amp;"Insumos"&amp;"!A"&amp;MATCH($B16255,#REF!,0),"Ins "&amp;$B16255)</f>
        <v>#REF!</v>
      </c>
      <c r="M16255" s="220"/>
    </row>
    <row r="16256" spans="1:13" x14ac:dyDescent="0.2">
      <c r="A16256" s="35" t="s">
        <v>3369</v>
      </c>
      <c r="B16256" s="1" t="s">
        <v>5007</v>
      </c>
      <c r="C16256" s="45" t="s">
        <v>720</v>
      </c>
      <c r="D16256" s="23" t="s">
        <v>5751</v>
      </c>
      <c r="E16256" s="23" t="s">
        <v>4134</v>
      </c>
      <c r="F16256" s="40">
        <v>2.3E-3</v>
      </c>
      <c r="G16256" s="25">
        <v>1897</v>
      </c>
      <c r="H16256" s="25">
        <v>4</v>
      </c>
      <c r="I16256" s="25"/>
      <c r="J16256" s="58" t="e">
        <f>HYPERLINK("#"&amp;"Insumos"&amp;"!A"&amp;MATCH($B16256,#REF!,0),"Ins "&amp;$B16256)</f>
        <v>#REF!</v>
      </c>
      <c r="M16256" s="220"/>
    </row>
    <row r="16257" spans="1:13" x14ac:dyDescent="0.2">
      <c r="A16257" s="35" t="s">
        <v>3369</v>
      </c>
      <c r="B16257" s="1" t="s">
        <v>5452</v>
      </c>
      <c r="C16257" s="45" t="s">
        <v>1199</v>
      </c>
      <c r="D16257" s="23" t="s">
        <v>5751</v>
      </c>
      <c r="E16257" s="23" t="s">
        <v>4136</v>
      </c>
      <c r="F16257" s="40">
        <v>1</v>
      </c>
      <c r="G16257" s="25">
        <v>5566</v>
      </c>
      <c r="H16257" s="25">
        <v>5566</v>
      </c>
      <c r="I16257" s="25"/>
      <c r="J16257" s="58" t="e">
        <f>HYPERLINK("#"&amp;"Insumos"&amp;"!A"&amp;MATCH($B16257,#REF!,0),"Ins "&amp;$B16257)</f>
        <v>#REF!</v>
      </c>
      <c r="M16257" s="220"/>
    </row>
    <row r="16258" spans="1:13" ht="25.5" x14ac:dyDescent="0.2">
      <c r="A16258" s="82" t="s">
        <v>3370</v>
      </c>
      <c r="B16258" s="26" t="s">
        <v>6816</v>
      </c>
      <c r="C16258" s="79" t="s">
        <v>10889</v>
      </c>
      <c r="D16258" s="37" t="s">
        <v>5608</v>
      </c>
      <c r="E16258" s="37" t="s">
        <v>466</v>
      </c>
      <c r="F16258" s="41"/>
      <c r="G16258" s="27"/>
      <c r="H16258" s="27"/>
      <c r="I16258" s="27">
        <v>1440334</v>
      </c>
      <c r="M16258" s="220">
        <f t="shared" si="253"/>
        <v>1886261</v>
      </c>
    </row>
    <row r="16259" spans="1:13" x14ac:dyDescent="0.2">
      <c r="A16259" s="35" t="s">
        <v>3370</v>
      </c>
      <c r="B16259" s="34" t="s">
        <v>199</v>
      </c>
      <c r="C16259" s="45" t="s">
        <v>1031</v>
      </c>
      <c r="D16259" s="23" t="s">
        <v>5734</v>
      </c>
      <c r="E16259" s="23" t="s">
        <v>4141</v>
      </c>
      <c r="F16259" s="40">
        <v>1.1000000000000001</v>
      </c>
      <c r="G16259" s="25">
        <v>96111</v>
      </c>
      <c r="H16259" s="25">
        <v>105722</v>
      </c>
      <c r="I16259" s="25"/>
      <c r="J16259" s="58" t="e">
        <f>HYPERLINK("#"&amp;"Insumos"&amp;"!A"&amp;MATCH($B16259,#REF!,0),"Ins "&amp;$B16259)</f>
        <v>#REF!</v>
      </c>
      <c r="M16259" s="220"/>
    </row>
    <row r="16260" spans="1:13" x14ac:dyDescent="0.2">
      <c r="A16260" s="35" t="s">
        <v>3370</v>
      </c>
      <c r="B16260" s="34" t="s">
        <v>263</v>
      </c>
      <c r="C16260" s="45" t="s">
        <v>696</v>
      </c>
      <c r="D16260" s="23" t="s">
        <v>5534</v>
      </c>
      <c r="E16260" s="23" t="s">
        <v>4140</v>
      </c>
      <c r="F16260" s="40">
        <v>0.3</v>
      </c>
      <c r="G16260" s="25">
        <v>187426</v>
      </c>
      <c r="H16260" s="25">
        <v>56228</v>
      </c>
      <c r="I16260" s="25"/>
      <c r="J16260" s="58" t="e">
        <f>HYPERLINK("#"&amp;"Insumos"&amp;"!A"&amp;MATCH($B16260,#REF!,0),"Ins "&amp;$B16260)</f>
        <v>#REF!</v>
      </c>
      <c r="M16260" s="220"/>
    </row>
    <row r="16261" spans="1:13" x14ac:dyDescent="0.2">
      <c r="A16261" s="35" t="s">
        <v>3370</v>
      </c>
      <c r="B16261" s="34" t="s">
        <v>8509</v>
      </c>
      <c r="C16261" s="45" t="s">
        <v>8510</v>
      </c>
      <c r="D16261" s="23" t="s">
        <v>5534</v>
      </c>
      <c r="E16261" s="23" t="s">
        <v>8511</v>
      </c>
      <c r="F16261" s="40">
        <v>75</v>
      </c>
      <c r="G16261" s="25">
        <v>2500</v>
      </c>
      <c r="H16261" s="25">
        <v>187500</v>
      </c>
      <c r="I16261" s="25"/>
      <c r="J16261" s="58" t="e">
        <f>HYPERLINK("#"&amp;"Insumos"&amp;"!A"&amp;MATCH($B16261,#REF!,0),"Ins "&amp;$B16261)</f>
        <v>#REF!</v>
      </c>
      <c r="M16261" s="220"/>
    </row>
    <row r="16262" spans="1:13" x14ac:dyDescent="0.2">
      <c r="A16262" s="35" t="s">
        <v>3370</v>
      </c>
      <c r="B16262" s="1" t="s">
        <v>141</v>
      </c>
      <c r="C16262" s="45" t="s">
        <v>156</v>
      </c>
      <c r="D16262" s="23" t="s">
        <v>5534</v>
      </c>
      <c r="E16262" s="23" t="s">
        <v>4141</v>
      </c>
      <c r="F16262" s="40">
        <v>0.09</v>
      </c>
      <c r="G16262" s="25">
        <v>476000</v>
      </c>
      <c r="H16262" s="25">
        <v>42840</v>
      </c>
      <c r="I16262" s="25"/>
      <c r="J16262" s="58" t="e">
        <f>HYPERLINK("#"&amp;"Insumos"&amp;"!A"&amp;MATCH($B16262,#REF!,0),"Ins "&amp;$B16262)</f>
        <v>#REF!</v>
      </c>
      <c r="M16262" s="220"/>
    </row>
    <row r="16263" spans="1:13" x14ac:dyDescent="0.2">
      <c r="A16263" s="35" t="s">
        <v>3370</v>
      </c>
      <c r="B16263" s="1" t="s">
        <v>104</v>
      </c>
      <c r="C16263" s="45" t="s">
        <v>8505</v>
      </c>
      <c r="D16263" s="23" t="s">
        <v>5534</v>
      </c>
      <c r="E16263" s="23" t="s">
        <v>4141</v>
      </c>
      <c r="F16263" s="40">
        <v>0.09</v>
      </c>
      <c r="G16263" s="25">
        <v>297500</v>
      </c>
      <c r="H16263" s="25">
        <v>26775</v>
      </c>
      <c r="I16263" s="25"/>
      <c r="J16263" s="58" t="e">
        <f>HYPERLINK("#"&amp;"Insumos"&amp;"!A"&amp;MATCH($B16263,#REF!,0),"Ins "&amp;$B16263)</f>
        <v>#REF!</v>
      </c>
      <c r="M16263" s="220"/>
    </row>
    <row r="16264" spans="1:13" x14ac:dyDescent="0.2">
      <c r="A16264" s="35" t="s">
        <v>3370</v>
      </c>
      <c r="B16264" s="1" t="s">
        <v>715</v>
      </c>
      <c r="C16264" s="45" t="s">
        <v>12530</v>
      </c>
      <c r="D16264" s="23" t="s">
        <v>5534</v>
      </c>
      <c r="E16264" s="23" t="s">
        <v>4141</v>
      </c>
      <c r="F16264" s="40">
        <v>3.0000000000000001E-3</v>
      </c>
      <c r="G16264" s="25">
        <v>150000</v>
      </c>
      <c r="H16264" s="25">
        <v>450</v>
      </c>
      <c r="I16264" s="25"/>
      <c r="J16264" s="58" t="e">
        <f>HYPERLINK("#"&amp;"Insumos"&amp;"!A"&amp;MATCH($B16264,#REF!,0),"Ins "&amp;$B16264)</f>
        <v>#REF!</v>
      </c>
      <c r="M16264" s="220"/>
    </row>
    <row r="16265" spans="1:13" x14ac:dyDescent="0.2">
      <c r="A16265" s="35" t="s">
        <v>3370</v>
      </c>
      <c r="B16265" s="1" t="s">
        <v>2106</v>
      </c>
      <c r="C16265" s="45" t="s">
        <v>289</v>
      </c>
      <c r="D16265" s="23" t="s">
        <v>5534</v>
      </c>
      <c r="E16265" s="23" t="s">
        <v>4141</v>
      </c>
      <c r="F16265" s="40">
        <v>0.09</v>
      </c>
      <c r="G16265" s="25">
        <v>297500</v>
      </c>
      <c r="H16265" s="25">
        <v>26775</v>
      </c>
      <c r="I16265" s="25"/>
      <c r="J16265" s="58" t="e">
        <f>HYPERLINK("#"&amp;"Insumos"&amp;"!A"&amp;MATCH($B16265,#REF!,0),"Ins "&amp;$B16265)</f>
        <v>#REF!</v>
      </c>
      <c r="M16265" s="220"/>
    </row>
    <row r="16266" spans="1:13" x14ac:dyDescent="0.2">
      <c r="A16266" s="35" t="s">
        <v>3370</v>
      </c>
      <c r="B16266" s="1" t="s">
        <v>5533</v>
      </c>
      <c r="C16266" s="45" t="s">
        <v>5892</v>
      </c>
      <c r="D16266" s="23" t="s">
        <v>977</v>
      </c>
      <c r="E16266" s="23" t="s">
        <v>4134</v>
      </c>
      <c r="F16266" s="40">
        <v>1</v>
      </c>
      <c r="G16266" s="25">
        <v>3623</v>
      </c>
      <c r="H16266" s="25">
        <v>3623</v>
      </c>
      <c r="I16266" s="25"/>
      <c r="J16266" s="58" t="e">
        <f>HYPERLINK("#"&amp;"Insumos"&amp;"!A"&amp;MATCH($B16266,#REF!,0),"Ins "&amp;$B16266)</f>
        <v>#REF!</v>
      </c>
      <c r="M16266" s="220"/>
    </row>
    <row r="16267" spans="1:13" x14ac:dyDescent="0.2">
      <c r="A16267" s="35" t="s">
        <v>3370</v>
      </c>
      <c r="B16267" s="1" t="s">
        <v>5007</v>
      </c>
      <c r="C16267" s="45" t="s">
        <v>720</v>
      </c>
      <c r="D16267" s="23" t="s">
        <v>5751</v>
      </c>
      <c r="E16267" s="23" t="s">
        <v>4134</v>
      </c>
      <c r="F16267" s="40">
        <v>0.18</v>
      </c>
      <c r="G16267" s="25">
        <v>1897</v>
      </c>
      <c r="H16267" s="25">
        <v>341</v>
      </c>
      <c r="I16267" s="25"/>
      <c r="J16267" s="58" t="e">
        <f>HYPERLINK("#"&amp;"Insumos"&amp;"!A"&amp;MATCH($B16267,#REF!,0),"Ins "&amp;$B16267)</f>
        <v>#REF!</v>
      </c>
      <c r="M16267" s="220"/>
    </row>
    <row r="16268" spans="1:13" x14ac:dyDescent="0.2">
      <c r="A16268" s="35" t="s">
        <v>3370</v>
      </c>
      <c r="B16268" s="34" t="s">
        <v>5453</v>
      </c>
      <c r="C16268" s="45" t="s">
        <v>8504</v>
      </c>
      <c r="D16268" s="23" t="s">
        <v>5751</v>
      </c>
      <c r="E16268" s="23" t="s">
        <v>466</v>
      </c>
      <c r="F16268" s="40">
        <v>1.25</v>
      </c>
      <c r="G16268" s="25">
        <v>792064</v>
      </c>
      <c r="H16268" s="25">
        <v>990080</v>
      </c>
      <c r="I16268" s="25"/>
      <c r="J16268" s="58" t="e">
        <f>HYPERLINK("#"&amp;"Insumos"&amp;"!A"&amp;MATCH($B16268,#REF!,0),"Ins "&amp;$B16268)</f>
        <v>#REF!</v>
      </c>
      <c r="M16268" s="220"/>
    </row>
    <row r="16269" spans="1:13" ht="25.5" x14ac:dyDescent="0.2">
      <c r="A16269" s="36" t="s">
        <v>3371</v>
      </c>
      <c r="B16269" s="26" t="s">
        <v>6816</v>
      </c>
      <c r="C16269" s="79" t="s">
        <v>12531</v>
      </c>
      <c r="D16269" s="37" t="s">
        <v>5608</v>
      </c>
      <c r="E16269" s="37" t="s">
        <v>466</v>
      </c>
      <c r="F16269" s="41"/>
      <c r="G16269" s="27"/>
      <c r="H16269" s="27"/>
      <c r="I16269" s="27">
        <v>1072537</v>
      </c>
      <c r="M16269" s="220">
        <f t="shared" ref="M16269:M16320" si="254">ROUND(I16269*(1+$L$2),0)</f>
        <v>1404594</v>
      </c>
    </row>
    <row r="16270" spans="1:13" x14ac:dyDescent="0.2">
      <c r="A16270" s="35" t="s">
        <v>3371</v>
      </c>
      <c r="B16270" s="1" t="s">
        <v>76</v>
      </c>
      <c r="C16270" s="45" t="s">
        <v>1028</v>
      </c>
      <c r="D16270" s="23" t="s">
        <v>5734</v>
      </c>
      <c r="E16270" s="23" t="s">
        <v>4141</v>
      </c>
      <c r="F16270" s="40">
        <v>2.6</v>
      </c>
      <c r="G16270" s="25">
        <v>81549</v>
      </c>
      <c r="H16270" s="25">
        <v>212027</v>
      </c>
      <c r="I16270" s="25"/>
      <c r="J16270" s="58" t="e">
        <f>HYPERLINK("#"&amp;"Insumos"&amp;"!A"&amp;MATCH($B16270,#REF!,0),"Ins "&amp;$B16270)</f>
        <v>#REF!</v>
      </c>
      <c r="M16270" s="220"/>
    </row>
    <row r="16271" spans="1:13" x14ac:dyDescent="0.2">
      <c r="A16271" s="35" t="s">
        <v>3371</v>
      </c>
      <c r="B16271" s="1" t="s">
        <v>263</v>
      </c>
      <c r="C16271" s="45" t="s">
        <v>696</v>
      </c>
      <c r="D16271" s="23" t="s">
        <v>5534</v>
      </c>
      <c r="E16271" s="23" t="s">
        <v>4140</v>
      </c>
      <c r="F16271" s="40">
        <v>9.6600000000000005E-2</v>
      </c>
      <c r="G16271" s="25">
        <v>187426</v>
      </c>
      <c r="H16271" s="25">
        <v>18105</v>
      </c>
      <c r="I16271" s="25"/>
      <c r="J16271" s="58" t="e">
        <f>HYPERLINK("#"&amp;"Insumos"&amp;"!A"&amp;MATCH($B16271,#REF!,0),"Ins "&amp;$B16271)</f>
        <v>#REF!</v>
      </c>
      <c r="M16271" s="220"/>
    </row>
    <row r="16272" spans="1:13" x14ac:dyDescent="0.2">
      <c r="A16272" s="35" t="s">
        <v>3371</v>
      </c>
      <c r="B16272" s="1" t="s">
        <v>137</v>
      </c>
      <c r="C16272" s="45" t="s">
        <v>8804</v>
      </c>
      <c r="D16272" s="23" t="s">
        <v>5534</v>
      </c>
      <c r="E16272" s="23" t="s">
        <v>4140</v>
      </c>
      <c r="F16272" s="40">
        <v>0.1</v>
      </c>
      <c r="G16272" s="25">
        <v>61014</v>
      </c>
      <c r="H16272" s="25">
        <v>6101</v>
      </c>
      <c r="I16272" s="25"/>
      <c r="J16272" s="58" t="e">
        <f>HYPERLINK("#"&amp;"Insumos"&amp;"!A"&amp;MATCH($B16272,#REF!,0),"Ins "&amp;$B16272)</f>
        <v>#REF!</v>
      </c>
      <c r="M16272" s="220"/>
    </row>
    <row r="16273" spans="1:13" x14ac:dyDescent="0.2">
      <c r="A16273" s="35" t="s">
        <v>3371</v>
      </c>
      <c r="B16273" s="1" t="s">
        <v>222</v>
      </c>
      <c r="C16273" s="45" t="s">
        <v>157</v>
      </c>
      <c r="D16273" s="23" t="s">
        <v>5534</v>
      </c>
      <c r="E16273" s="23" t="s">
        <v>4140</v>
      </c>
      <c r="F16273" s="40">
        <v>0.1</v>
      </c>
      <c r="G16273" s="25">
        <v>66212</v>
      </c>
      <c r="H16273" s="25">
        <v>6621</v>
      </c>
      <c r="I16273" s="25"/>
      <c r="J16273" s="58" t="e">
        <f>HYPERLINK("#"&amp;"Insumos"&amp;"!A"&amp;MATCH($B16273,#REF!,0),"Ins "&amp;$B16273)</f>
        <v>#REF!</v>
      </c>
      <c r="M16273" s="220"/>
    </row>
    <row r="16274" spans="1:13" x14ac:dyDescent="0.2">
      <c r="A16274" s="35" t="s">
        <v>3371</v>
      </c>
      <c r="B16274" s="1" t="s">
        <v>5533</v>
      </c>
      <c r="C16274" s="45" t="s">
        <v>5892</v>
      </c>
      <c r="D16274" s="23" t="s">
        <v>977</v>
      </c>
      <c r="E16274" s="23" t="s">
        <v>4134</v>
      </c>
      <c r="F16274" s="40">
        <v>2.6</v>
      </c>
      <c r="G16274" s="25">
        <v>3623</v>
      </c>
      <c r="H16274" s="25">
        <v>9420</v>
      </c>
      <c r="I16274" s="25"/>
      <c r="J16274" s="58" t="e">
        <f>HYPERLINK("#"&amp;"Insumos"&amp;"!A"&amp;MATCH($B16274,#REF!,0),"Ins "&amp;$B16274)</f>
        <v>#REF!</v>
      </c>
      <c r="M16274" s="220"/>
    </row>
    <row r="16275" spans="1:13" x14ac:dyDescent="0.2">
      <c r="A16275" s="35" t="s">
        <v>3371</v>
      </c>
      <c r="B16275" s="1" t="s">
        <v>5007</v>
      </c>
      <c r="C16275" s="45" t="s">
        <v>720</v>
      </c>
      <c r="D16275" s="23" t="s">
        <v>5751</v>
      </c>
      <c r="E16275" s="23" t="s">
        <v>4134</v>
      </c>
      <c r="F16275" s="40">
        <v>9.6999999999999993</v>
      </c>
      <c r="G16275" s="25">
        <v>1897</v>
      </c>
      <c r="H16275" s="25">
        <v>18401</v>
      </c>
      <c r="I16275" s="25"/>
      <c r="J16275" s="58" t="e">
        <f>HYPERLINK("#"&amp;"Insumos"&amp;"!A"&amp;MATCH($B16275,#REF!,0),"Ins "&amp;$B16275)</f>
        <v>#REF!</v>
      </c>
      <c r="M16275" s="220"/>
    </row>
    <row r="16276" spans="1:13" x14ac:dyDescent="0.2">
      <c r="A16276" s="35" t="s">
        <v>3371</v>
      </c>
      <c r="B16276" s="1" t="s">
        <v>5375</v>
      </c>
      <c r="C16276" s="45" t="s">
        <v>12532</v>
      </c>
      <c r="D16276" s="23" t="s">
        <v>5751</v>
      </c>
      <c r="E16276" s="23" t="s">
        <v>466</v>
      </c>
      <c r="F16276" s="40">
        <v>1.05</v>
      </c>
      <c r="G16276" s="25">
        <v>727000</v>
      </c>
      <c r="H16276" s="25">
        <v>763350</v>
      </c>
      <c r="I16276" s="25"/>
      <c r="J16276" s="58" t="e">
        <f>HYPERLINK("#"&amp;"Insumos"&amp;"!A"&amp;MATCH($B16276,#REF!,0),"Ins "&amp;$B16276)</f>
        <v>#REF!</v>
      </c>
      <c r="M16276" s="220"/>
    </row>
    <row r="16277" spans="1:13" x14ac:dyDescent="0.2">
      <c r="A16277" s="35" t="s">
        <v>3371</v>
      </c>
      <c r="B16277" s="1" t="s">
        <v>5183</v>
      </c>
      <c r="C16277" s="45" t="s">
        <v>293</v>
      </c>
      <c r="D16277" s="23" t="s">
        <v>5751</v>
      </c>
      <c r="E16277" s="23" t="s">
        <v>4147</v>
      </c>
      <c r="F16277" s="40">
        <v>0.2</v>
      </c>
      <c r="G16277" s="25">
        <v>6448</v>
      </c>
      <c r="H16277" s="25">
        <v>1290</v>
      </c>
      <c r="I16277" s="25"/>
      <c r="J16277" s="58" t="e">
        <f>HYPERLINK("#"&amp;"Insumos"&amp;"!A"&amp;MATCH($B16277,#REF!,0),"Ins "&amp;$B16277)</f>
        <v>#REF!</v>
      </c>
      <c r="M16277" s="220"/>
    </row>
    <row r="16278" spans="1:13" x14ac:dyDescent="0.2">
      <c r="A16278" s="35" t="s">
        <v>3371</v>
      </c>
      <c r="B16278" s="1" t="s">
        <v>5233</v>
      </c>
      <c r="C16278" s="45" t="s">
        <v>8805</v>
      </c>
      <c r="D16278" s="23" t="s">
        <v>5751</v>
      </c>
      <c r="E16278" s="23" t="s">
        <v>8806</v>
      </c>
      <c r="F16278" s="40">
        <v>0.09</v>
      </c>
      <c r="G16278" s="25">
        <v>13567</v>
      </c>
      <c r="H16278" s="25">
        <v>1221</v>
      </c>
      <c r="I16278" s="25"/>
      <c r="J16278" s="58" t="e">
        <f>HYPERLINK("#"&amp;"Insumos"&amp;"!A"&amp;MATCH($B16278,#REF!,0),"Ins "&amp;$B16278)</f>
        <v>#REF!</v>
      </c>
      <c r="M16278" s="220"/>
    </row>
    <row r="16279" spans="1:13" ht="25.5" x14ac:dyDescent="0.2">
      <c r="A16279" s="35" t="s">
        <v>3371</v>
      </c>
      <c r="B16279" s="1" t="s">
        <v>5234</v>
      </c>
      <c r="C16279" s="45" t="s">
        <v>12420</v>
      </c>
      <c r="D16279" s="23" t="s">
        <v>5751</v>
      </c>
      <c r="E16279" s="23" t="s">
        <v>287</v>
      </c>
      <c r="F16279" s="40">
        <v>1.0900000000000001</v>
      </c>
      <c r="G16279" s="25">
        <v>5616</v>
      </c>
      <c r="H16279" s="25">
        <v>6121</v>
      </c>
      <c r="I16279" s="25"/>
      <c r="J16279" s="58" t="e">
        <f>HYPERLINK("#"&amp;"Insumos"&amp;"!A"&amp;MATCH($B16279,#REF!,0),"Ins "&amp;$B16279)</f>
        <v>#REF!</v>
      </c>
      <c r="M16279" s="220"/>
    </row>
    <row r="16280" spans="1:13" x14ac:dyDescent="0.2">
      <c r="A16280" s="35" t="s">
        <v>3371</v>
      </c>
      <c r="B16280" s="1" t="s">
        <v>4549</v>
      </c>
      <c r="C16280" s="45" t="s">
        <v>719</v>
      </c>
      <c r="D16280" s="23" t="s">
        <v>5751</v>
      </c>
      <c r="E16280" s="23" t="s">
        <v>4134</v>
      </c>
      <c r="F16280" s="40">
        <v>0.8</v>
      </c>
      <c r="G16280" s="25">
        <v>15152</v>
      </c>
      <c r="H16280" s="25">
        <v>12122</v>
      </c>
      <c r="I16280" s="25"/>
      <c r="J16280" s="58" t="e">
        <f>HYPERLINK("#"&amp;"Insumos"&amp;"!A"&amp;MATCH($B16280,#REF!,0),"Ins "&amp;$B16280)</f>
        <v>#REF!</v>
      </c>
      <c r="M16280" s="220"/>
    </row>
    <row r="16281" spans="1:13" x14ac:dyDescent="0.2">
      <c r="A16281" s="35" t="s">
        <v>3371</v>
      </c>
      <c r="B16281" s="1" t="s">
        <v>4550</v>
      </c>
      <c r="C16281" s="45" t="s">
        <v>728</v>
      </c>
      <c r="D16281" s="23" t="s">
        <v>5751</v>
      </c>
      <c r="E16281" s="23" t="s">
        <v>4134</v>
      </c>
      <c r="F16281" s="40">
        <v>1.25</v>
      </c>
      <c r="G16281" s="25">
        <v>14206</v>
      </c>
      <c r="H16281" s="25">
        <v>17758</v>
      </c>
      <c r="I16281" s="25"/>
      <c r="J16281" s="58" t="e">
        <f>HYPERLINK("#"&amp;"Insumos"&amp;"!A"&amp;MATCH($B16281,#REF!,0),"Ins "&amp;$B16281)</f>
        <v>#REF!</v>
      </c>
      <c r="M16281" s="220"/>
    </row>
    <row r="16282" spans="1:13" ht="24" customHeight="1" x14ac:dyDescent="0.2">
      <c r="A16282" s="36" t="s">
        <v>3372</v>
      </c>
      <c r="B16282" s="26" t="s">
        <v>6816</v>
      </c>
      <c r="C16282" s="79" t="s">
        <v>817</v>
      </c>
      <c r="D16282" s="37" t="s">
        <v>5608</v>
      </c>
      <c r="E16282" s="37" t="s">
        <v>466</v>
      </c>
      <c r="F16282" s="41"/>
      <c r="G16282" s="27"/>
      <c r="H16282" s="27"/>
      <c r="I16282" s="27">
        <v>126709</v>
      </c>
      <c r="M16282" s="220">
        <f t="shared" si="254"/>
        <v>165938</v>
      </c>
    </row>
    <row r="16283" spans="1:13" x14ac:dyDescent="0.2">
      <c r="A16283" s="35" t="s">
        <v>3372</v>
      </c>
      <c r="B16283" s="1" t="s">
        <v>71</v>
      </c>
      <c r="C16283" s="45" t="s">
        <v>1022</v>
      </c>
      <c r="D16283" s="23" t="s">
        <v>5734</v>
      </c>
      <c r="E16283" s="23" t="s">
        <v>4141</v>
      </c>
      <c r="F16283" s="40">
        <v>0.61083333333333334</v>
      </c>
      <c r="G16283" s="25">
        <v>66987</v>
      </c>
      <c r="H16283" s="25">
        <v>40918</v>
      </c>
      <c r="I16283" s="25"/>
      <c r="J16283" s="58" t="e">
        <f>HYPERLINK("#"&amp;"Insumos"&amp;"!A"&amp;MATCH($B16283,#REF!,0),"Ins "&amp;$B16283)</f>
        <v>#REF!</v>
      </c>
      <c r="M16283" s="220"/>
    </row>
    <row r="16284" spans="1:13" x14ac:dyDescent="0.2">
      <c r="A16284" s="35" t="s">
        <v>3372</v>
      </c>
      <c r="B16284" s="1" t="s">
        <v>90</v>
      </c>
      <c r="C16284" s="45" t="s">
        <v>723</v>
      </c>
      <c r="D16284" s="23" t="s">
        <v>5534</v>
      </c>
      <c r="E16284" s="23" t="s">
        <v>4140</v>
      </c>
      <c r="F16284" s="40">
        <v>8.3333333333333329E-2</v>
      </c>
      <c r="G16284" s="25">
        <v>47771</v>
      </c>
      <c r="H16284" s="25">
        <v>3981</v>
      </c>
      <c r="I16284" s="25"/>
      <c r="J16284" s="58" t="e">
        <f>HYPERLINK("#"&amp;"Insumos"&amp;"!A"&amp;MATCH($B16284,#REF!,0),"Ins "&amp;$B16284)</f>
        <v>#REF!</v>
      </c>
      <c r="M16284" s="220"/>
    </row>
    <row r="16285" spans="1:13" x14ac:dyDescent="0.2">
      <c r="A16285" s="35" t="s">
        <v>3372</v>
      </c>
      <c r="B16285" s="1" t="s">
        <v>5533</v>
      </c>
      <c r="C16285" s="45" t="s">
        <v>5892</v>
      </c>
      <c r="D16285" s="23" t="s">
        <v>977</v>
      </c>
      <c r="E16285" s="23" t="s">
        <v>4134</v>
      </c>
      <c r="F16285" s="40">
        <v>0.02</v>
      </c>
      <c r="G16285" s="25">
        <v>3623</v>
      </c>
      <c r="H16285" s="25">
        <v>72</v>
      </c>
      <c r="I16285" s="25"/>
      <c r="J16285" s="58" t="e">
        <f>HYPERLINK("#"&amp;"Insumos"&amp;"!A"&amp;MATCH($B16285,#REF!,0),"Ins "&amp;$B16285)</f>
        <v>#REF!</v>
      </c>
      <c r="M16285" s="220"/>
    </row>
    <row r="16286" spans="1:13" x14ac:dyDescent="0.2">
      <c r="A16286" s="35" t="s">
        <v>3372</v>
      </c>
      <c r="B16286" s="1" t="s">
        <v>5007</v>
      </c>
      <c r="C16286" s="45" t="s">
        <v>720</v>
      </c>
      <c r="D16286" s="23" t="s">
        <v>5751</v>
      </c>
      <c r="E16286" s="23" t="s">
        <v>4134</v>
      </c>
      <c r="F16286" s="40">
        <v>0.6</v>
      </c>
      <c r="G16286" s="25">
        <v>1897</v>
      </c>
      <c r="H16286" s="25">
        <v>1138</v>
      </c>
      <c r="I16286" s="25"/>
      <c r="J16286" s="58" t="e">
        <f>HYPERLINK("#"&amp;"Insumos"&amp;"!A"&amp;MATCH($B16286,#REF!,0),"Ins "&amp;$B16286)</f>
        <v>#REF!</v>
      </c>
      <c r="M16286" s="220"/>
    </row>
    <row r="16287" spans="1:13" x14ac:dyDescent="0.2">
      <c r="A16287" s="35" t="s">
        <v>3372</v>
      </c>
      <c r="B16287" s="1" t="s">
        <v>1051</v>
      </c>
      <c r="C16287" s="45" t="s">
        <v>8807</v>
      </c>
      <c r="D16287" s="23" t="s">
        <v>5751</v>
      </c>
      <c r="E16287" s="23" t="s">
        <v>466</v>
      </c>
      <c r="F16287" s="40">
        <v>1.3</v>
      </c>
      <c r="G16287" s="25">
        <v>62000</v>
      </c>
      <c r="H16287" s="25">
        <v>80600</v>
      </c>
      <c r="I16287" s="25"/>
      <c r="J16287" s="58" t="e">
        <f>HYPERLINK("#"&amp;"Insumos"&amp;"!A"&amp;MATCH($B16287,#REF!,0),"Ins "&amp;$B16287)</f>
        <v>#REF!</v>
      </c>
      <c r="M16287" s="220"/>
    </row>
    <row r="16288" spans="1:13" ht="25.5" x14ac:dyDescent="0.2">
      <c r="A16288" s="36" t="s">
        <v>3373</v>
      </c>
      <c r="B16288" s="26" t="s">
        <v>6816</v>
      </c>
      <c r="C16288" s="79" t="s">
        <v>9163</v>
      </c>
      <c r="D16288" s="37" t="s">
        <v>5608</v>
      </c>
      <c r="E16288" s="37" t="s">
        <v>466</v>
      </c>
      <c r="F16288" s="41"/>
      <c r="G16288" s="27"/>
      <c r="H16288" s="27"/>
      <c r="I16288" s="27">
        <v>202805</v>
      </c>
      <c r="M16288" s="220">
        <f t="shared" si="254"/>
        <v>265593</v>
      </c>
    </row>
    <row r="16289" spans="1:13" x14ac:dyDescent="0.2">
      <c r="A16289" s="35" t="s">
        <v>3373</v>
      </c>
      <c r="B16289" s="34" t="s">
        <v>218</v>
      </c>
      <c r="C16289" s="45" t="s">
        <v>5580</v>
      </c>
      <c r="D16289" s="23" t="s">
        <v>5734</v>
      </c>
      <c r="E16289" s="23" t="s">
        <v>4141</v>
      </c>
      <c r="F16289" s="40">
        <v>0.2</v>
      </c>
      <c r="G16289" s="25">
        <v>14562</v>
      </c>
      <c r="H16289" s="25">
        <v>2912</v>
      </c>
      <c r="I16289" s="25"/>
      <c r="J16289" s="58" t="e">
        <f>HYPERLINK("#"&amp;"Insumos"&amp;"!A"&amp;MATCH($B16289,#REF!,0),"Ins "&amp;$B16289)</f>
        <v>#REF!</v>
      </c>
      <c r="M16289" s="220"/>
    </row>
    <row r="16290" spans="1:13" x14ac:dyDescent="0.2">
      <c r="A16290" s="35" t="s">
        <v>3373</v>
      </c>
      <c r="B16290" s="1" t="s">
        <v>263</v>
      </c>
      <c r="C16290" s="45" t="s">
        <v>696</v>
      </c>
      <c r="D16290" s="23" t="s">
        <v>5534</v>
      </c>
      <c r="E16290" s="23" t="s">
        <v>4140</v>
      </c>
      <c r="F16290" s="40">
        <v>0.05</v>
      </c>
      <c r="G16290" s="25">
        <v>187426</v>
      </c>
      <c r="H16290" s="25">
        <v>9371</v>
      </c>
      <c r="I16290" s="25"/>
      <c r="J16290" s="58" t="e">
        <f>HYPERLINK("#"&amp;"Insumos"&amp;"!A"&amp;MATCH($B16290,#REF!,0),"Ins "&amp;$B16290)</f>
        <v>#REF!</v>
      </c>
      <c r="M16290" s="220"/>
    </row>
    <row r="16291" spans="1:13" x14ac:dyDescent="0.2">
      <c r="A16291" s="35" t="s">
        <v>3373</v>
      </c>
      <c r="B16291" s="1" t="s">
        <v>19</v>
      </c>
      <c r="C16291" s="45" t="s">
        <v>730</v>
      </c>
      <c r="D16291" s="23" t="s">
        <v>5534</v>
      </c>
      <c r="E16291" s="23" t="s">
        <v>4141</v>
      </c>
      <c r="F16291" s="40">
        <v>4.2000000000000003E-2</v>
      </c>
      <c r="G16291" s="25">
        <v>272272</v>
      </c>
      <c r="H16291" s="25">
        <v>11435</v>
      </c>
      <c r="I16291" s="25"/>
      <c r="J16291" s="58" t="e">
        <f>HYPERLINK("#"&amp;"Insumos"&amp;"!A"&amp;MATCH($B16291,#REF!,0),"Ins "&amp;$B16291)</f>
        <v>#REF!</v>
      </c>
      <c r="M16291" s="220"/>
    </row>
    <row r="16292" spans="1:13" x14ac:dyDescent="0.2">
      <c r="A16292" s="35" t="s">
        <v>3373</v>
      </c>
      <c r="B16292" s="1" t="s">
        <v>18</v>
      </c>
      <c r="C16292" s="45" t="s">
        <v>731</v>
      </c>
      <c r="D16292" s="23" t="s">
        <v>5534</v>
      </c>
      <c r="E16292" s="23" t="s">
        <v>4141</v>
      </c>
      <c r="F16292" s="40">
        <v>4.2000000000000003E-2</v>
      </c>
      <c r="G16292" s="25">
        <v>309400</v>
      </c>
      <c r="H16292" s="25">
        <v>12995</v>
      </c>
      <c r="I16292" s="25"/>
      <c r="J16292" s="58" t="e">
        <f>HYPERLINK("#"&amp;"Insumos"&amp;"!A"&amp;MATCH($B16292,#REF!,0),"Ins "&amp;$B16292)</f>
        <v>#REF!</v>
      </c>
      <c r="M16292" s="220"/>
    </row>
    <row r="16293" spans="1:13" x14ac:dyDescent="0.2">
      <c r="A16293" s="35" t="s">
        <v>3373</v>
      </c>
      <c r="B16293" s="1" t="s">
        <v>5007</v>
      </c>
      <c r="C16293" s="45" t="s">
        <v>720</v>
      </c>
      <c r="D16293" s="23" t="s">
        <v>5751</v>
      </c>
      <c r="E16293" s="23" t="s">
        <v>4134</v>
      </c>
      <c r="F16293" s="40">
        <v>0.85</v>
      </c>
      <c r="G16293" s="25">
        <v>1897</v>
      </c>
      <c r="H16293" s="25">
        <v>1612</v>
      </c>
      <c r="I16293" s="25"/>
      <c r="J16293" s="58" t="e">
        <f>HYPERLINK("#"&amp;"Insumos"&amp;"!A"&amp;MATCH($B16293,#REF!,0),"Ins "&amp;$B16293)</f>
        <v>#REF!</v>
      </c>
      <c r="M16293" s="220"/>
    </row>
    <row r="16294" spans="1:13" x14ac:dyDescent="0.2">
      <c r="A16294" s="35" t="s">
        <v>3373</v>
      </c>
      <c r="B16294" s="34" t="s">
        <v>1045</v>
      </c>
      <c r="C16294" s="45" t="s">
        <v>9159</v>
      </c>
      <c r="D16294" s="23" t="s">
        <v>5751</v>
      </c>
      <c r="E16294" s="23" t="s">
        <v>466</v>
      </c>
      <c r="F16294" s="40">
        <v>1.3</v>
      </c>
      <c r="G16294" s="25">
        <v>126000</v>
      </c>
      <c r="H16294" s="25">
        <v>163800</v>
      </c>
      <c r="I16294" s="25"/>
      <c r="J16294" s="58" t="e">
        <f>HYPERLINK("#"&amp;"Insumos"&amp;"!A"&amp;MATCH($B16294,#REF!,0),"Ins "&amp;$B16294)</f>
        <v>#REF!</v>
      </c>
      <c r="M16294" s="220"/>
    </row>
    <row r="16295" spans="1:13" x14ac:dyDescent="0.2">
      <c r="A16295" s="35" t="s">
        <v>3373</v>
      </c>
      <c r="B16295" s="1" t="s">
        <v>1050</v>
      </c>
      <c r="C16295" s="45" t="s">
        <v>1063</v>
      </c>
      <c r="D16295" s="23" t="s">
        <v>5751</v>
      </c>
      <c r="E16295" s="23" t="s">
        <v>4136</v>
      </c>
      <c r="F16295" s="40">
        <v>20</v>
      </c>
      <c r="G16295" s="25">
        <v>34</v>
      </c>
      <c r="H16295" s="25">
        <v>680</v>
      </c>
      <c r="I16295" s="25"/>
      <c r="J16295" s="58" t="e">
        <f>HYPERLINK("#"&amp;"Insumos"&amp;"!A"&amp;MATCH($B16295,#REF!,0),"Ins "&amp;$B16295)</f>
        <v>#REF!</v>
      </c>
      <c r="M16295" s="220"/>
    </row>
    <row r="16296" spans="1:13" ht="25.5" x14ac:dyDescent="0.2">
      <c r="A16296" s="36" t="s">
        <v>3374</v>
      </c>
      <c r="B16296" s="26" t="s">
        <v>6816</v>
      </c>
      <c r="C16296" s="79" t="s">
        <v>9164</v>
      </c>
      <c r="D16296" s="37" t="s">
        <v>5608</v>
      </c>
      <c r="E16296" s="37" t="s">
        <v>466</v>
      </c>
      <c r="F16296" s="41"/>
      <c r="G16296" s="27"/>
      <c r="H16296" s="27"/>
      <c r="I16296" s="27">
        <v>214723</v>
      </c>
      <c r="M16296" s="220">
        <f t="shared" si="254"/>
        <v>281201</v>
      </c>
    </row>
    <row r="16297" spans="1:13" x14ac:dyDescent="0.2">
      <c r="A16297" s="35" t="s">
        <v>3374</v>
      </c>
      <c r="B16297" s="1" t="s">
        <v>71</v>
      </c>
      <c r="C16297" s="45" t="s">
        <v>1022</v>
      </c>
      <c r="D16297" s="23" t="s">
        <v>5734</v>
      </c>
      <c r="E16297" s="23" t="s">
        <v>4141</v>
      </c>
      <c r="F16297" s="40">
        <v>0.61083333333333334</v>
      </c>
      <c r="G16297" s="25">
        <v>66987</v>
      </c>
      <c r="H16297" s="25">
        <v>40918</v>
      </c>
      <c r="I16297" s="25"/>
      <c r="J16297" s="58" t="e">
        <f>HYPERLINK("#"&amp;"Insumos"&amp;"!A"&amp;MATCH($B16297,#REF!,0),"Ins "&amp;$B16297)</f>
        <v>#REF!</v>
      </c>
      <c r="M16297" s="220"/>
    </row>
    <row r="16298" spans="1:13" x14ac:dyDescent="0.2">
      <c r="A16298" s="35" t="s">
        <v>3374</v>
      </c>
      <c r="B16298" s="1" t="s">
        <v>263</v>
      </c>
      <c r="C16298" s="45" t="s">
        <v>696</v>
      </c>
      <c r="D16298" s="23" t="s">
        <v>5534</v>
      </c>
      <c r="E16298" s="23" t="s">
        <v>4140</v>
      </c>
      <c r="F16298" s="40">
        <v>1.8800000000000001E-2</v>
      </c>
      <c r="G16298" s="25">
        <v>187426</v>
      </c>
      <c r="H16298" s="25">
        <v>3524</v>
      </c>
      <c r="I16298" s="25"/>
      <c r="J16298" s="58" t="e">
        <f>HYPERLINK("#"&amp;"Insumos"&amp;"!A"&amp;MATCH($B16298,#REF!,0),"Ins "&amp;$B16298)</f>
        <v>#REF!</v>
      </c>
      <c r="M16298" s="220"/>
    </row>
    <row r="16299" spans="1:13" x14ac:dyDescent="0.2">
      <c r="A16299" s="35" t="s">
        <v>3374</v>
      </c>
      <c r="B16299" s="1" t="s">
        <v>90</v>
      </c>
      <c r="C16299" s="45" t="s">
        <v>723</v>
      </c>
      <c r="D16299" s="23" t="s">
        <v>5534</v>
      </c>
      <c r="E16299" s="23" t="s">
        <v>4140</v>
      </c>
      <c r="F16299" s="40">
        <v>8.3000000000000004E-2</v>
      </c>
      <c r="G16299" s="25">
        <v>47771</v>
      </c>
      <c r="H16299" s="25">
        <v>3965</v>
      </c>
      <c r="I16299" s="25"/>
      <c r="J16299" s="58" t="e">
        <f>HYPERLINK("#"&amp;"Insumos"&amp;"!A"&amp;MATCH($B16299,#REF!,0),"Ins "&amp;$B16299)</f>
        <v>#REF!</v>
      </c>
      <c r="M16299" s="220"/>
    </row>
    <row r="16300" spans="1:13" x14ac:dyDescent="0.2">
      <c r="A16300" s="35" t="s">
        <v>3374</v>
      </c>
      <c r="B16300" s="1" t="s">
        <v>5533</v>
      </c>
      <c r="C16300" s="45" t="s">
        <v>5892</v>
      </c>
      <c r="D16300" s="23" t="s">
        <v>977</v>
      </c>
      <c r="E16300" s="23" t="s">
        <v>4134</v>
      </c>
      <c r="F16300" s="40">
        <v>4.2999999999999997E-2</v>
      </c>
      <c r="G16300" s="25">
        <v>3623</v>
      </c>
      <c r="H16300" s="25">
        <v>156</v>
      </c>
      <c r="I16300" s="25"/>
      <c r="J16300" s="58" t="e">
        <f>HYPERLINK("#"&amp;"Insumos"&amp;"!A"&amp;MATCH($B16300,#REF!,0),"Ins "&amp;$B16300)</f>
        <v>#REF!</v>
      </c>
      <c r="M16300" s="220"/>
    </row>
    <row r="16301" spans="1:13" x14ac:dyDescent="0.2">
      <c r="A16301" s="35" t="s">
        <v>3374</v>
      </c>
      <c r="B16301" s="1" t="s">
        <v>5007</v>
      </c>
      <c r="C16301" s="45" t="s">
        <v>720</v>
      </c>
      <c r="D16301" s="23" t="s">
        <v>5751</v>
      </c>
      <c r="E16301" s="23" t="s">
        <v>4134</v>
      </c>
      <c r="F16301" s="40">
        <v>0.85</v>
      </c>
      <c r="G16301" s="25">
        <v>1897</v>
      </c>
      <c r="H16301" s="25">
        <v>1612</v>
      </c>
      <c r="I16301" s="25"/>
      <c r="J16301" s="58" t="e">
        <f>HYPERLINK("#"&amp;"Insumos"&amp;"!A"&amp;MATCH($B16301,#REF!,0),"Ins "&amp;$B16301)</f>
        <v>#REF!</v>
      </c>
      <c r="M16301" s="220"/>
    </row>
    <row r="16302" spans="1:13" x14ac:dyDescent="0.2">
      <c r="A16302" s="35" t="s">
        <v>3374</v>
      </c>
      <c r="B16302" s="34" t="s">
        <v>1045</v>
      </c>
      <c r="C16302" s="45" t="s">
        <v>9159</v>
      </c>
      <c r="D16302" s="23" t="s">
        <v>5751</v>
      </c>
      <c r="E16302" s="23" t="s">
        <v>466</v>
      </c>
      <c r="F16302" s="40">
        <v>1.3</v>
      </c>
      <c r="G16302" s="25">
        <v>126000</v>
      </c>
      <c r="H16302" s="25">
        <v>163800</v>
      </c>
      <c r="I16302" s="25"/>
      <c r="J16302" s="58" t="e">
        <f>HYPERLINK("#"&amp;"Insumos"&amp;"!A"&amp;MATCH($B16302,#REF!,0),"Ins "&amp;$B16302)</f>
        <v>#REF!</v>
      </c>
      <c r="M16302" s="220"/>
    </row>
    <row r="16303" spans="1:13" x14ac:dyDescent="0.2">
      <c r="A16303" s="35" t="s">
        <v>3374</v>
      </c>
      <c r="B16303" s="1" t="s">
        <v>1050</v>
      </c>
      <c r="C16303" s="45" t="s">
        <v>1063</v>
      </c>
      <c r="D16303" s="23" t="s">
        <v>5751</v>
      </c>
      <c r="E16303" s="23" t="s">
        <v>4136</v>
      </c>
      <c r="F16303" s="40">
        <v>22</v>
      </c>
      <c r="G16303" s="25">
        <v>34</v>
      </c>
      <c r="H16303" s="25">
        <v>748</v>
      </c>
      <c r="I16303" s="25"/>
      <c r="J16303" s="58" t="e">
        <f>HYPERLINK("#"&amp;"Insumos"&amp;"!A"&amp;MATCH($B16303,#REF!,0),"Ins "&amp;$B16303)</f>
        <v>#REF!</v>
      </c>
      <c r="M16303" s="220"/>
    </row>
    <row r="16304" spans="1:13" ht="25.5" x14ac:dyDescent="0.2">
      <c r="A16304" s="36" t="s">
        <v>3375</v>
      </c>
      <c r="B16304" s="26" t="s">
        <v>6816</v>
      </c>
      <c r="C16304" s="79" t="s">
        <v>818</v>
      </c>
      <c r="D16304" s="37" t="s">
        <v>5608</v>
      </c>
      <c r="E16304" s="37" t="s">
        <v>466</v>
      </c>
      <c r="F16304" s="41"/>
      <c r="G16304" s="27"/>
      <c r="H16304" s="27"/>
      <c r="I16304" s="27">
        <v>210823</v>
      </c>
      <c r="M16304" s="220">
        <f t="shared" si="254"/>
        <v>276094</v>
      </c>
    </row>
    <row r="16305" spans="1:13" x14ac:dyDescent="0.2">
      <c r="A16305" s="35" t="s">
        <v>3375</v>
      </c>
      <c r="B16305" s="1" t="s">
        <v>71</v>
      </c>
      <c r="C16305" s="45" t="s">
        <v>1022</v>
      </c>
      <c r="D16305" s="23" t="s">
        <v>5734</v>
      </c>
      <c r="E16305" s="23" t="s">
        <v>4141</v>
      </c>
      <c r="F16305" s="40">
        <v>0.61083333333333334</v>
      </c>
      <c r="G16305" s="25">
        <v>66987</v>
      </c>
      <c r="H16305" s="25">
        <v>40918</v>
      </c>
      <c r="I16305" s="25"/>
      <c r="J16305" s="58" t="e">
        <f>HYPERLINK("#"&amp;"Insumos"&amp;"!A"&amp;MATCH($B16305,#REF!,0),"Ins "&amp;$B16305)</f>
        <v>#REF!</v>
      </c>
      <c r="M16305" s="220"/>
    </row>
    <row r="16306" spans="1:13" x14ac:dyDescent="0.2">
      <c r="A16306" s="35" t="s">
        <v>3375</v>
      </c>
      <c r="B16306" s="1" t="s">
        <v>263</v>
      </c>
      <c r="C16306" s="45" t="s">
        <v>696</v>
      </c>
      <c r="D16306" s="23" t="s">
        <v>5534</v>
      </c>
      <c r="E16306" s="23" t="s">
        <v>4140</v>
      </c>
      <c r="F16306" s="40">
        <v>1.8800000000000001E-2</v>
      </c>
      <c r="G16306" s="25">
        <v>187426</v>
      </c>
      <c r="H16306" s="25">
        <v>3524</v>
      </c>
      <c r="I16306" s="25"/>
      <c r="J16306" s="58" t="e">
        <f>HYPERLINK("#"&amp;"Insumos"&amp;"!A"&amp;MATCH($B16306,#REF!,0),"Ins "&amp;$B16306)</f>
        <v>#REF!</v>
      </c>
      <c r="M16306" s="220"/>
    </row>
    <row r="16307" spans="1:13" x14ac:dyDescent="0.2">
      <c r="A16307" s="35" t="s">
        <v>3375</v>
      </c>
      <c r="B16307" s="1" t="s">
        <v>90</v>
      </c>
      <c r="C16307" s="45" t="s">
        <v>723</v>
      </c>
      <c r="D16307" s="23" t="s">
        <v>5534</v>
      </c>
      <c r="E16307" s="23" t="s">
        <v>4140</v>
      </c>
      <c r="F16307" s="40">
        <v>8.3000000000000004E-2</v>
      </c>
      <c r="G16307" s="25">
        <v>47771</v>
      </c>
      <c r="H16307" s="25">
        <v>3965</v>
      </c>
      <c r="I16307" s="25"/>
      <c r="J16307" s="58" t="e">
        <f>HYPERLINK("#"&amp;"Insumos"&amp;"!A"&amp;MATCH($B16307,#REF!,0),"Ins "&amp;$B16307)</f>
        <v>#REF!</v>
      </c>
      <c r="M16307" s="220"/>
    </row>
    <row r="16308" spans="1:13" x14ac:dyDescent="0.2">
      <c r="A16308" s="35" t="s">
        <v>3375</v>
      </c>
      <c r="B16308" s="1" t="s">
        <v>5533</v>
      </c>
      <c r="C16308" s="45" t="s">
        <v>5892</v>
      </c>
      <c r="D16308" s="23" t="s">
        <v>977</v>
      </c>
      <c r="E16308" s="23" t="s">
        <v>4134</v>
      </c>
      <c r="F16308" s="40">
        <v>4.2999999999999997E-2</v>
      </c>
      <c r="G16308" s="25">
        <v>3623</v>
      </c>
      <c r="H16308" s="25">
        <v>156</v>
      </c>
      <c r="I16308" s="25"/>
      <c r="J16308" s="58" t="e">
        <f>HYPERLINK("#"&amp;"Insumos"&amp;"!A"&amp;MATCH($B16308,#REF!,0),"Ins "&amp;$B16308)</f>
        <v>#REF!</v>
      </c>
      <c r="M16308" s="220"/>
    </row>
    <row r="16309" spans="1:13" x14ac:dyDescent="0.2">
      <c r="A16309" s="35" t="s">
        <v>3375</v>
      </c>
      <c r="B16309" s="1" t="s">
        <v>5007</v>
      </c>
      <c r="C16309" s="45" t="s">
        <v>720</v>
      </c>
      <c r="D16309" s="23" t="s">
        <v>5751</v>
      </c>
      <c r="E16309" s="23" t="s">
        <v>4134</v>
      </c>
      <c r="F16309" s="40">
        <v>0.85</v>
      </c>
      <c r="G16309" s="25">
        <v>1897</v>
      </c>
      <c r="H16309" s="25">
        <v>1612</v>
      </c>
      <c r="I16309" s="25"/>
      <c r="J16309" s="58" t="e">
        <f>HYPERLINK("#"&amp;"Insumos"&amp;"!A"&amp;MATCH($B16309,#REF!,0),"Ins "&amp;$B16309)</f>
        <v>#REF!</v>
      </c>
      <c r="M16309" s="220"/>
    </row>
    <row r="16310" spans="1:13" x14ac:dyDescent="0.2">
      <c r="A16310" s="35" t="s">
        <v>3375</v>
      </c>
      <c r="B16310" s="1" t="s">
        <v>1046</v>
      </c>
      <c r="C16310" s="45" t="s">
        <v>9160</v>
      </c>
      <c r="D16310" s="23" t="s">
        <v>5751</v>
      </c>
      <c r="E16310" s="23" t="s">
        <v>466</v>
      </c>
      <c r="F16310" s="40">
        <v>1.3</v>
      </c>
      <c r="G16310" s="25">
        <v>123000</v>
      </c>
      <c r="H16310" s="25">
        <v>159900</v>
      </c>
      <c r="I16310" s="25"/>
      <c r="J16310" s="58" t="e">
        <f>HYPERLINK("#"&amp;"Insumos"&amp;"!A"&amp;MATCH($B16310,#REF!,0),"Ins "&amp;$B16310)</f>
        <v>#REF!</v>
      </c>
      <c r="M16310" s="220"/>
    </row>
    <row r="16311" spans="1:13" x14ac:dyDescent="0.2">
      <c r="A16311" s="35" t="s">
        <v>3375</v>
      </c>
      <c r="B16311" s="1" t="s">
        <v>1050</v>
      </c>
      <c r="C16311" s="45" t="s">
        <v>1063</v>
      </c>
      <c r="D16311" s="23" t="s">
        <v>5751</v>
      </c>
      <c r="E16311" s="23" t="s">
        <v>4136</v>
      </c>
      <c r="F16311" s="40">
        <v>22</v>
      </c>
      <c r="G16311" s="25">
        <v>34</v>
      </c>
      <c r="H16311" s="25">
        <v>748</v>
      </c>
      <c r="I16311" s="25"/>
      <c r="J16311" s="58" t="e">
        <f>HYPERLINK("#"&amp;"Insumos"&amp;"!A"&amp;MATCH($B16311,#REF!,0),"Ins "&amp;$B16311)</f>
        <v>#REF!</v>
      </c>
      <c r="M16311" s="220"/>
    </row>
    <row r="16312" spans="1:13" ht="25.5" x14ac:dyDescent="0.2">
      <c r="A16312" s="36" t="s">
        <v>3376</v>
      </c>
      <c r="B16312" s="26" t="s">
        <v>6816</v>
      </c>
      <c r="C16312" s="79" t="s">
        <v>9165</v>
      </c>
      <c r="D16312" s="37" t="s">
        <v>5608</v>
      </c>
      <c r="E16312" s="37" t="s">
        <v>466</v>
      </c>
      <c r="F16312" s="41"/>
      <c r="G16312" s="27"/>
      <c r="H16312" s="27"/>
      <c r="I16312" s="27">
        <v>199555</v>
      </c>
      <c r="M16312" s="220">
        <f t="shared" si="254"/>
        <v>261337</v>
      </c>
    </row>
    <row r="16313" spans="1:13" x14ac:dyDescent="0.2">
      <c r="A16313" s="35" t="s">
        <v>3376</v>
      </c>
      <c r="B16313" s="34" t="s">
        <v>218</v>
      </c>
      <c r="C16313" s="45" t="s">
        <v>5580</v>
      </c>
      <c r="D16313" s="23" t="s">
        <v>5734</v>
      </c>
      <c r="E16313" s="23" t="s">
        <v>4141</v>
      </c>
      <c r="F16313" s="40">
        <v>0.2</v>
      </c>
      <c r="G16313" s="25">
        <v>14562</v>
      </c>
      <c r="H16313" s="25">
        <v>2912</v>
      </c>
      <c r="I16313" s="25"/>
      <c r="J16313" s="58" t="e">
        <f>HYPERLINK("#"&amp;"Insumos"&amp;"!A"&amp;MATCH($B16313,#REF!,0),"Ins "&amp;$B16313)</f>
        <v>#REF!</v>
      </c>
      <c r="M16313" s="220"/>
    </row>
    <row r="16314" spans="1:13" x14ac:dyDescent="0.2">
      <c r="A16314" s="35" t="s">
        <v>3376</v>
      </c>
      <c r="B16314" s="1" t="s">
        <v>263</v>
      </c>
      <c r="C16314" s="45" t="s">
        <v>696</v>
      </c>
      <c r="D16314" s="23" t="s">
        <v>5534</v>
      </c>
      <c r="E16314" s="23" t="s">
        <v>4140</v>
      </c>
      <c r="F16314" s="40">
        <v>0.05</v>
      </c>
      <c r="G16314" s="25">
        <v>187426</v>
      </c>
      <c r="H16314" s="25">
        <v>9371</v>
      </c>
      <c r="I16314" s="25"/>
      <c r="J16314" s="58" t="e">
        <f>HYPERLINK("#"&amp;"Insumos"&amp;"!A"&amp;MATCH($B16314,#REF!,0),"Ins "&amp;$B16314)</f>
        <v>#REF!</v>
      </c>
      <c r="M16314" s="220"/>
    </row>
    <row r="16315" spans="1:13" x14ac:dyDescent="0.2">
      <c r="A16315" s="35" t="s">
        <v>3376</v>
      </c>
      <c r="B16315" s="1" t="s">
        <v>19</v>
      </c>
      <c r="C16315" s="45" t="s">
        <v>730</v>
      </c>
      <c r="D16315" s="23" t="s">
        <v>5534</v>
      </c>
      <c r="E16315" s="23" t="s">
        <v>4141</v>
      </c>
      <c r="F16315" s="40">
        <v>4.2999999999999997E-2</v>
      </c>
      <c r="G16315" s="25">
        <v>272272</v>
      </c>
      <c r="H16315" s="25">
        <v>11708</v>
      </c>
      <c r="I16315" s="25"/>
      <c r="J16315" s="58" t="e">
        <f>HYPERLINK("#"&amp;"Insumos"&amp;"!A"&amp;MATCH($B16315,#REF!,0),"Ins "&amp;$B16315)</f>
        <v>#REF!</v>
      </c>
      <c r="M16315" s="220"/>
    </row>
    <row r="16316" spans="1:13" x14ac:dyDescent="0.2">
      <c r="A16316" s="35" t="s">
        <v>3376</v>
      </c>
      <c r="B16316" s="1" t="s">
        <v>18</v>
      </c>
      <c r="C16316" s="45" t="s">
        <v>731</v>
      </c>
      <c r="D16316" s="23" t="s">
        <v>5534</v>
      </c>
      <c r="E16316" s="23" t="s">
        <v>4141</v>
      </c>
      <c r="F16316" s="40">
        <v>4.2999999999999997E-2</v>
      </c>
      <c r="G16316" s="25">
        <v>309400</v>
      </c>
      <c r="H16316" s="25">
        <v>13304</v>
      </c>
      <c r="I16316" s="25"/>
      <c r="J16316" s="58" t="e">
        <f>HYPERLINK("#"&amp;"Insumos"&amp;"!A"&amp;MATCH($B16316,#REF!,0),"Ins "&amp;$B16316)</f>
        <v>#REF!</v>
      </c>
      <c r="M16316" s="220"/>
    </row>
    <row r="16317" spans="1:13" x14ac:dyDescent="0.2">
      <c r="A16317" s="35" t="s">
        <v>3376</v>
      </c>
      <c r="B16317" s="1" t="s">
        <v>5007</v>
      </c>
      <c r="C16317" s="45" t="s">
        <v>720</v>
      </c>
      <c r="D16317" s="23" t="s">
        <v>5751</v>
      </c>
      <c r="E16317" s="23" t="s">
        <v>4134</v>
      </c>
      <c r="F16317" s="40">
        <v>0.85</v>
      </c>
      <c r="G16317" s="25">
        <v>1897</v>
      </c>
      <c r="H16317" s="25">
        <v>1612</v>
      </c>
      <c r="I16317" s="25"/>
      <c r="J16317" s="58" t="e">
        <f>HYPERLINK("#"&amp;"Insumos"&amp;"!A"&amp;MATCH($B16317,#REF!,0),"Ins "&amp;$B16317)</f>
        <v>#REF!</v>
      </c>
      <c r="M16317" s="220"/>
    </row>
    <row r="16318" spans="1:13" x14ac:dyDescent="0.2">
      <c r="A16318" s="35" t="s">
        <v>3376</v>
      </c>
      <c r="B16318" s="34" t="s">
        <v>1046</v>
      </c>
      <c r="C16318" s="45" t="s">
        <v>9160</v>
      </c>
      <c r="D16318" s="23" t="s">
        <v>5751</v>
      </c>
      <c r="E16318" s="23" t="s">
        <v>466</v>
      </c>
      <c r="F16318" s="40">
        <v>1.3</v>
      </c>
      <c r="G16318" s="25">
        <v>123000</v>
      </c>
      <c r="H16318" s="25">
        <v>159900</v>
      </c>
      <c r="I16318" s="25"/>
      <c r="J16318" s="58" t="e">
        <f>HYPERLINK("#"&amp;"Insumos"&amp;"!A"&amp;MATCH($B16318,#REF!,0),"Ins "&amp;$B16318)</f>
        <v>#REF!</v>
      </c>
      <c r="M16318" s="220"/>
    </row>
    <row r="16319" spans="1:13" x14ac:dyDescent="0.2">
      <c r="A16319" s="35" t="s">
        <v>3376</v>
      </c>
      <c r="B16319" s="34" t="s">
        <v>1050</v>
      </c>
      <c r="C16319" s="45" t="s">
        <v>1063</v>
      </c>
      <c r="D16319" s="23" t="s">
        <v>5751</v>
      </c>
      <c r="E16319" s="23" t="s">
        <v>4136</v>
      </c>
      <c r="F16319" s="40">
        <v>22</v>
      </c>
      <c r="G16319" s="25">
        <v>34</v>
      </c>
      <c r="H16319" s="25">
        <v>748</v>
      </c>
      <c r="I16319" s="25"/>
      <c r="J16319" s="58" t="e">
        <f>HYPERLINK("#"&amp;"Insumos"&amp;"!A"&amp;MATCH($B16319,#REF!,0),"Ins "&amp;$B16319)</f>
        <v>#REF!</v>
      </c>
      <c r="M16319" s="220"/>
    </row>
    <row r="16320" spans="1:13" ht="25.5" x14ac:dyDescent="0.2">
      <c r="A16320" s="36" t="s">
        <v>3377</v>
      </c>
      <c r="B16320" s="26" t="s">
        <v>6816</v>
      </c>
      <c r="C16320" s="79" t="s">
        <v>10890</v>
      </c>
      <c r="D16320" s="37" t="s">
        <v>5608</v>
      </c>
      <c r="E16320" s="37" t="s">
        <v>466</v>
      </c>
      <c r="F16320" s="41"/>
      <c r="G16320" s="27"/>
      <c r="H16320" s="27"/>
      <c r="I16320" s="27">
        <v>165844</v>
      </c>
      <c r="M16320" s="220">
        <f t="shared" si="254"/>
        <v>217189</v>
      </c>
    </row>
    <row r="16321" spans="1:13" x14ac:dyDescent="0.2">
      <c r="A16321" s="35" t="s">
        <v>3377</v>
      </c>
      <c r="B16321" s="1" t="s">
        <v>71</v>
      </c>
      <c r="C16321" s="45" t="s">
        <v>1022</v>
      </c>
      <c r="D16321" s="23" t="s">
        <v>5734</v>
      </c>
      <c r="E16321" s="23" t="s">
        <v>4141</v>
      </c>
      <c r="F16321" s="40">
        <v>2.2999999999999998</v>
      </c>
      <c r="G16321" s="25">
        <v>66987</v>
      </c>
      <c r="H16321" s="25">
        <v>154070</v>
      </c>
      <c r="I16321" s="25"/>
      <c r="J16321" s="58" t="e">
        <f>HYPERLINK("#"&amp;"Insumos"&amp;"!A"&amp;MATCH($B16321,#REF!,0),"Ins "&amp;$B16321)</f>
        <v>#REF!</v>
      </c>
      <c r="M16321" s="220"/>
    </row>
    <row r="16322" spans="1:13" x14ac:dyDescent="0.2">
      <c r="A16322" s="35" t="s">
        <v>3377</v>
      </c>
      <c r="B16322" s="1" t="s">
        <v>263</v>
      </c>
      <c r="C16322" s="45" t="s">
        <v>696</v>
      </c>
      <c r="D16322" s="23" t="s">
        <v>5534</v>
      </c>
      <c r="E16322" s="23" t="s">
        <v>4140</v>
      </c>
      <c r="F16322" s="40">
        <v>4.0000000000000002E-4</v>
      </c>
      <c r="G16322" s="25">
        <v>187426</v>
      </c>
      <c r="H16322" s="25">
        <v>75</v>
      </c>
      <c r="I16322" s="25"/>
      <c r="J16322" s="58" t="e">
        <f>HYPERLINK("#"&amp;"Insumos"&amp;"!A"&amp;MATCH($B16322,#REF!,0),"Ins "&amp;$B16322)</f>
        <v>#REF!</v>
      </c>
      <c r="M16322" s="220"/>
    </row>
    <row r="16323" spans="1:13" x14ac:dyDescent="0.2">
      <c r="A16323" s="35" t="s">
        <v>3377</v>
      </c>
      <c r="B16323" s="1" t="s">
        <v>5533</v>
      </c>
      <c r="C16323" s="45" t="s">
        <v>5892</v>
      </c>
      <c r="D16323" s="23" t="s">
        <v>977</v>
      </c>
      <c r="E16323" s="23" t="s">
        <v>4134</v>
      </c>
      <c r="F16323" s="40">
        <v>1.03</v>
      </c>
      <c r="G16323" s="25">
        <v>3623</v>
      </c>
      <c r="H16323" s="25">
        <v>3732</v>
      </c>
      <c r="I16323" s="25"/>
      <c r="J16323" s="58" t="e">
        <f>HYPERLINK("#"&amp;"Insumos"&amp;"!A"&amp;MATCH($B16323,#REF!,0),"Ins "&amp;$B16323)</f>
        <v>#REF!</v>
      </c>
      <c r="M16323" s="220"/>
    </row>
    <row r="16324" spans="1:13" x14ac:dyDescent="0.2">
      <c r="A16324" s="35" t="s">
        <v>3377</v>
      </c>
      <c r="B16324" s="1" t="s">
        <v>5007</v>
      </c>
      <c r="C16324" s="45" t="s">
        <v>720</v>
      </c>
      <c r="D16324" s="23" t="s">
        <v>5751</v>
      </c>
      <c r="E16324" s="23" t="s">
        <v>4134</v>
      </c>
      <c r="F16324" s="40">
        <v>4.2</v>
      </c>
      <c r="G16324" s="25">
        <v>1897</v>
      </c>
      <c r="H16324" s="25">
        <v>7967</v>
      </c>
      <c r="I16324" s="25"/>
      <c r="J16324" s="58" t="e">
        <f>HYPERLINK("#"&amp;"Insumos"&amp;"!A"&amp;MATCH($B16324,#REF!,0),"Ins "&amp;$B16324)</f>
        <v>#REF!</v>
      </c>
      <c r="M16324" s="220"/>
    </row>
    <row r="16325" spans="1:13" ht="25.5" x14ac:dyDescent="0.2">
      <c r="A16325" s="36" t="s">
        <v>3378</v>
      </c>
      <c r="B16325" s="26" t="s">
        <v>6816</v>
      </c>
      <c r="C16325" s="79" t="s">
        <v>819</v>
      </c>
      <c r="D16325" s="37" t="s">
        <v>5608</v>
      </c>
      <c r="E16325" s="37" t="s">
        <v>466</v>
      </c>
      <c r="F16325" s="41"/>
      <c r="G16325" s="27"/>
      <c r="H16325" s="27"/>
      <c r="I16325" s="27">
        <v>301708</v>
      </c>
      <c r="M16325" s="220">
        <f t="shared" ref="M16325:M16381" si="255">ROUND(I16325*(1+$L$2),0)</f>
        <v>395117</v>
      </c>
    </row>
    <row r="16326" spans="1:13" x14ac:dyDescent="0.2">
      <c r="A16326" s="35" t="s">
        <v>3378</v>
      </c>
      <c r="B16326" s="1" t="s">
        <v>76</v>
      </c>
      <c r="C16326" s="45" t="s">
        <v>1028</v>
      </c>
      <c r="D16326" s="23" t="s">
        <v>5734</v>
      </c>
      <c r="E16326" s="23" t="s">
        <v>4141</v>
      </c>
      <c r="F16326" s="40">
        <v>0.5</v>
      </c>
      <c r="G16326" s="25">
        <v>81549</v>
      </c>
      <c r="H16326" s="25">
        <v>40775</v>
      </c>
      <c r="I16326" s="25"/>
      <c r="J16326" s="58" t="e">
        <f>HYPERLINK("#"&amp;"Insumos"&amp;"!A"&amp;MATCH($B16326,#REF!,0),"Ins "&amp;$B16326)</f>
        <v>#REF!</v>
      </c>
      <c r="M16326" s="220"/>
    </row>
    <row r="16327" spans="1:13" x14ac:dyDescent="0.2">
      <c r="A16327" s="35" t="s">
        <v>3378</v>
      </c>
      <c r="B16327" s="1" t="s">
        <v>263</v>
      </c>
      <c r="C16327" s="45" t="s">
        <v>696</v>
      </c>
      <c r="D16327" s="23" t="s">
        <v>5534</v>
      </c>
      <c r="E16327" s="23" t="s">
        <v>4140</v>
      </c>
      <c r="F16327" s="40">
        <v>2.9100000000000001E-2</v>
      </c>
      <c r="G16327" s="25">
        <v>187426</v>
      </c>
      <c r="H16327" s="25">
        <v>5454</v>
      </c>
      <c r="I16327" s="25"/>
      <c r="J16327" s="58" t="e">
        <f>HYPERLINK("#"&amp;"Insumos"&amp;"!A"&amp;MATCH($B16327,#REF!,0),"Ins "&amp;$B16327)</f>
        <v>#REF!</v>
      </c>
      <c r="M16327" s="220"/>
    </row>
    <row r="16328" spans="1:13" x14ac:dyDescent="0.2">
      <c r="A16328" s="35" t="s">
        <v>3378</v>
      </c>
      <c r="B16328" s="1" t="s">
        <v>715</v>
      </c>
      <c r="C16328" s="45" t="s">
        <v>12530</v>
      </c>
      <c r="D16328" s="23" t="s">
        <v>5534</v>
      </c>
      <c r="E16328" s="23" t="s">
        <v>4141</v>
      </c>
      <c r="F16328" s="40">
        <v>2.5000000000000001E-2</v>
      </c>
      <c r="G16328" s="25">
        <v>150000</v>
      </c>
      <c r="H16328" s="25">
        <v>3750</v>
      </c>
      <c r="I16328" s="25"/>
      <c r="J16328" s="58" t="e">
        <f>HYPERLINK("#"&amp;"Insumos"&amp;"!A"&amp;MATCH($B16328,#REF!,0),"Ins "&amp;$B16328)</f>
        <v>#REF!</v>
      </c>
      <c r="M16328" s="220"/>
    </row>
    <row r="16329" spans="1:13" x14ac:dyDescent="0.2">
      <c r="A16329" s="35" t="s">
        <v>3378</v>
      </c>
      <c r="B16329" s="1" t="s">
        <v>18</v>
      </c>
      <c r="C16329" s="45" t="s">
        <v>731</v>
      </c>
      <c r="D16329" s="23" t="s">
        <v>5534</v>
      </c>
      <c r="E16329" s="23" t="s">
        <v>4141</v>
      </c>
      <c r="F16329" s="40">
        <v>0.04</v>
      </c>
      <c r="G16329" s="25">
        <v>309400</v>
      </c>
      <c r="H16329" s="25">
        <v>12376</v>
      </c>
      <c r="I16329" s="25"/>
      <c r="J16329" s="58" t="e">
        <f>HYPERLINK("#"&amp;"Insumos"&amp;"!A"&amp;MATCH($B16329,#REF!,0),"Ins "&amp;$B16329)</f>
        <v>#REF!</v>
      </c>
      <c r="M16329" s="220"/>
    </row>
    <row r="16330" spans="1:13" x14ac:dyDescent="0.2">
      <c r="A16330" s="35" t="s">
        <v>3378</v>
      </c>
      <c r="B16330" s="1" t="s">
        <v>20</v>
      </c>
      <c r="C16330" s="45" t="s">
        <v>732</v>
      </c>
      <c r="D16330" s="23" t="s">
        <v>5534</v>
      </c>
      <c r="E16330" s="23" t="s">
        <v>4141</v>
      </c>
      <c r="F16330" s="40">
        <v>4.4999999999999998E-2</v>
      </c>
      <c r="G16330" s="25">
        <v>272272</v>
      </c>
      <c r="H16330" s="25">
        <v>12252</v>
      </c>
      <c r="I16330" s="25"/>
      <c r="J16330" s="58" t="e">
        <f>HYPERLINK("#"&amp;"Insumos"&amp;"!A"&amp;MATCH($B16330,#REF!,0),"Ins "&amp;$B16330)</f>
        <v>#REF!</v>
      </c>
      <c r="M16330" s="220"/>
    </row>
    <row r="16331" spans="1:13" x14ac:dyDescent="0.2">
      <c r="A16331" s="35" t="s">
        <v>3378</v>
      </c>
      <c r="B16331" s="1" t="s">
        <v>5533</v>
      </c>
      <c r="C16331" s="45" t="s">
        <v>5892</v>
      </c>
      <c r="D16331" s="23" t="s">
        <v>977</v>
      </c>
      <c r="E16331" s="23" t="s">
        <v>4134</v>
      </c>
      <c r="F16331" s="40">
        <v>0.4</v>
      </c>
      <c r="G16331" s="25">
        <v>3623</v>
      </c>
      <c r="H16331" s="25">
        <v>1449</v>
      </c>
      <c r="I16331" s="25"/>
      <c r="J16331" s="58" t="e">
        <f>HYPERLINK("#"&amp;"Insumos"&amp;"!A"&amp;MATCH($B16331,#REF!,0),"Ins "&amp;$B16331)</f>
        <v>#REF!</v>
      </c>
      <c r="M16331" s="220"/>
    </row>
    <row r="16332" spans="1:13" x14ac:dyDescent="0.2">
      <c r="A16332" s="35" t="s">
        <v>3378</v>
      </c>
      <c r="B16332" s="1" t="s">
        <v>5007</v>
      </c>
      <c r="C16332" s="45" t="s">
        <v>720</v>
      </c>
      <c r="D16332" s="23" t="s">
        <v>5751</v>
      </c>
      <c r="E16332" s="23" t="s">
        <v>4134</v>
      </c>
      <c r="F16332" s="40">
        <v>0.85299999999999998</v>
      </c>
      <c r="G16332" s="25">
        <v>1897</v>
      </c>
      <c r="H16332" s="25">
        <v>1618</v>
      </c>
      <c r="I16332" s="25"/>
      <c r="J16332" s="58" t="e">
        <f>HYPERLINK("#"&amp;"Insumos"&amp;"!A"&amp;MATCH($B16332,#REF!,0),"Ins "&amp;$B16332)</f>
        <v>#REF!</v>
      </c>
      <c r="M16332" s="220"/>
    </row>
    <row r="16333" spans="1:13" x14ac:dyDescent="0.2">
      <c r="A16333" s="35" t="s">
        <v>3378</v>
      </c>
      <c r="B16333" s="1" t="s">
        <v>5374</v>
      </c>
      <c r="C16333" s="45" t="s">
        <v>245</v>
      </c>
      <c r="D16333" s="23" t="s">
        <v>5751</v>
      </c>
      <c r="E16333" s="23" t="s">
        <v>467</v>
      </c>
      <c r="F16333" s="40">
        <v>87</v>
      </c>
      <c r="G16333" s="25">
        <v>690</v>
      </c>
      <c r="H16333" s="25">
        <v>60030</v>
      </c>
      <c r="I16333" s="25"/>
      <c r="J16333" s="58" t="e">
        <f>HYPERLINK("#"&amp;"Insumos"&amp;"!A"&amp;MATCH($B16333,#REF!,0),"Ins "&amp;$B16333)</f>
        <v>#REF!</v>
      </c>
      <c r="M16333" s="220"/>
    </row>
    <row r="16334" spans="1:13" x14ac:dyDescent="0.2">
      <c r="A16334" s="35" t="s">
        <v>3378</v>
      </c>
      <c r="B16334" s="34" t="s">
        <v>1045</v>
      </c>
      <c r="C16334" s="45" t="s">
        <v>9159</v>
      </c>
      <c r="D16334" s="23" t="s">
        <v>5751</v>
      </c>
      <c r="E16334" s="23" t="s">
        <v>466</v>
      </c>
      <c r="F16334" s="40">
        <v>1.3</v>
      </c>
      <c r="G16334" s="25">
        <v>126000</v>
      </c>
      <c r="H16334" s="25">
        <v>163800</v>
      </c>
      <c r="I16334" s="25"/>
      <c r="J16334" s="58" t="e">
        <f>HYPERLINK("#"&amp;"Insumos"&amp;"!A"&amp;MATCH($B16334,#REF!,0),"Ins "&amp;$B16334)</f>
        <v>#REF!</v>
      </c>
      <c r="M16334" s="220"/>
    </row>
    <row r="16335" spans="1:13" x14ac:dyDescent="0.2">
      <c r="A16335" s="35" t="s">
        <v>3378</v>
      </c>
      <c r="B16335" s="1" t="s">
        <v>1050</v>
      </c>
      <c r="C16335" s="45" t="s">
        <v>1063</v>
      </c>
      <c r="D16335" s="23" t="s">
        <v>5751</v>
      </c>
      <c r="E16335" s="23" t="s">
        <v>4136</v>
      </c>
      <c r="F16335" s="40">
        <v>6</v>
      </c>
      <c r="G16335" s="25">
        <v>34</v>
      </c>
      <c r="H16335" s="25">
        <v>204</v>
      </c>
      <c r="I16335" s="25"/>
      <c r="J16335" s="58" t="e">
        <f>HYPERLINK("#"&amp;"Insumos"&amp;"!A"&amp;MATCH($B16335,#REF!,0),"Ins "&amp;$B16335)</f>
        <v>#REF!</v>
      </c>
      <c r="M16335" s="220"/>
    </row>
    <row r="16336" spans="1:13" ht="25.5" x14ac:dyDescent="0.2">
      <c r="A16336" s="36" t="s">
        <v>3379</v>
      </c>
      <c r="B16336" s="26" t="s">
        <v>6816</v>
      </c>
      <c r="C16336" s="79" t="s">
        <v>1726</v>
      </c>
      <c r="D16336" s="37" t="s">
        <v>5608</v>
      </c>
      <c r="E16336" s="37" t="s">
        <v>466</v>
      </c>
      <c r="F16336" s="41"/>
      <c r="G16336" s="27"/>
      <c r="H16336" s="27"/>
      <c r="I16336" s="27">
        <v>1184142</v>
      </c>
      <c r="M16336" s="220">
        <f t="shared" si="255"/>
        <v>1550752</v>
      </c>
    </row>
    <row r="16337" spans="1:13" x14ac:dyDescent="0.2">
      <c r="A16337" s="35" t="s">
        <v>3379</v>
      </c>
      <c r="B16337" s="1" t="s">
        <v>76</v>
      </c>
      <c r="C16337" s="45" t="s">
        <v>1028</v>
      </c>
      <c r="D16337" s="23" t="s">
        <v>5734</v>
      </c>
      <c r="E16337" s="23" t="s">
        <v>4141</v>
      </c>
      <c r="F16337" s="40">
        <v>2.6</v>
      </c>
      <c r="G16337" s="25">
        <v>81549</v>
      </c>
      <c r="H16337" s="25">
        <v>212027</v>
      </c>
      <c r="I16337" s="25"/>
      <c r="J16337" s="58" t="e">
        <f>HYPERLINK("#"&amp;"Insumos"&amp;"!A"&amp;MATCH($B16337,#REF!,0),"Ins "&amp;$B16337)</f>
        <v>#REF!</v>
      </c>
      <c r="M16337" s="220"/>
    </row>
    <row r="16338" spans="1:13" x14ac:dyDescent="0.2">
      <c r="A16338" s="35" t="s">
        <v>3379</v>
      </c>
      <c r="B16338" s="1" t="s">
        <v>263</v>
      </c>
      <c r="C16338" s="45" t="s">
        <v>696</v>
      </c>
      <c r="D16338" s="23" t="s">
        <v>5534</v>
      </c>
      <c r="E16338" s="23" t="s">
        <v>4140</v>
      </c>
      <c r="F16338" s="40">
        <v>0.1013</v>
      </c>
      <c r="G16338" s="25">
        <v>187426</v>
      </c>
      <c r="H16338" s="25">
        <v>18986</v>
      </c>
      <c r="I16338" s="25"/>
      <c r="J16338" s="58" t="e">
        <f>HYPERLINK("#"&amp;"Insumos"&amp;"!A"&amp;MATCH($B16338,#REF!,0),"Ins "&amp;$B16338)</f>
        <v>#REF!</v>
      </c>
      <c r="M16338" s="220"/>
    </row>
    <row r="16339" spans="1:13" x14ac:dyDescent="0.2">
      <c r="A16339" s="35" t="s">
        <v>3379</v>
      </c>
      <c r="B16339" s="1" t="s">
        <v>137</v>
      </c>
      <c r="C16339" s="45" t="s">
        <v>8804</v>
      </c>
      <c r="D16339" s="23" t="s">
        <v>5534</v>
      </c>
      <c r="E16339" s="23" t="s">
        <v>4140</v>
      </c>
      <c r="F16339" s="40">
        <v>0.15</v>
      </c>
      <c r="G16339" s="25">
        <v>61014</v>
      </c>
      <c r="H16339" s="25">
        <v>9152</v>
      </c>
      <c r="I16339" s="25"/>
      <c r="J16339" s="58" t="e">
        <f>HYPERLINK("#"&amp;"Insumos"&amp;"!A"&amp;MATCH($B16339,#REF!,0),"Ins "&amp;$B16339)</f>
        <v>#REF!</v>
      </c>
      <c r="M16339" s="220"/>
    </row>
    <row r="16340" spans="1:13" x14ac:dyDescent="0.2">
      <c r="A16340" s="35" t="s">
        <v>3379</v>
      </c>
      <c r="B16340" s="1" t="s">
        <v>16</v>
      </c>
      <c r="C16340" s="45" t="s">
        <v>733</v>
      </c>
      <c r="D16340" s="23" t="s">
        <v>5534</v>
      </c>
      <c r="E16340" s="23" t="s">
        <v>4141</v>
      </c>
      <c r="F16340" s="40">
        <v>0.08</v>
      </c>
      <c r="G16340" s="25">
        <v>8435</v>
      </c>
      <c r="H16340" s="25">
        <v>675</v>
      </c>
      <c r="I16340" s="25"/>
      <c r="J16340" s="58" t="e">
        <f>HYPERLINK("#"&amp;"Insumos"&amp;"!A"&amp;MATCH($B16340,#REF!,0),"Ins "&amp;$B16340)</f>
        <v>#REF!</v>
      </c>
      <c r="M16340" s="220"/>
    </row>
    <row r="16341" spans="1:13" x14ac:dyDescent="0.2">
      <c r="A16341" s="35" t="s">
        <v>3379</v>
      </c>
      <c r="B16341" s="1" t="s">
        <v>5533</v>
      </c>
      <c r="C16341" s="45" t="s">
        <v>5892</v>
      </c>
      <c r="D16341" s="23" t="s">
        <v>977</v>
      </c>
      <c r="E16341" s="23" t="s">
        <v>4134</v>
      </c>
      <c r="F16341" s="40">
        <v>2.6</v>
      </c>
      <c r="G16341" s="25">
        <v>3623</v>
      </c>
      <c r="H16341" s="25">
        <v>9420</v>
      </c>
      <c r="I16341" s="25"/>
      <c r="J16341" s="58" t="e">
        <f>HYPERLINK("#"&amp;"Insumos"&amp;"!A"&amp;MATCH($B16341,#REF!,0),"Ins "&amp;$B16341)</f>
        <v>#REF!</v>
      </c>
      <c r="M16341" s="220"/>
    </row>
    <row r="16342" spans="1:13" x14ac:dyDescent="0.2">
      <c r="A16342" s="35" t="s">
        <v>3379</v>
      </c>
      <c r="B16342" s="1" t="s">
        <v>5007</v>
      </c>
      <c r="C16342" s="45" t="s">
        <v>720</v>
      </c>
      <c r="D16342" s="23" t="s">
        <v>5751</v>
      </c>
      <c r="E16342" s="23" t="s">
        <v>4134</v>
      </c>
      <c r="F16342" s="40">
        <v>4.2</v>
      </c>
      <c r="G16342" s="25">
        <v>1897</v>
      </c>
      <c r="H16342" s="25">
        <v>7967</v>
      </c>
      <c r="I16342" s="25"/>
      <c r="J16342" s="58" t="e">
        <f>HYPERLINK("#"&amp;"Insumos"&amp;"!A"&amp;MATCH($B16342,#REF!,0),"Ins "&amp;$B16342)</f>
        <v>#REF!</v>
      </c>
      <c r="M16342" s="220"/>
    </row>
    <row r="16343" spans="1:13" x14ac:dyDescent="0.2">
      <c r="A16343" s="35" t="s">
        <v>3379</v>
      </c>
      <c r="B16343" s="1" t="s">
        <v>5383</v>
      </c>
      <c r="C16343" s="45" t="s">
        <v>1727</v>
      </c>
      <c r="D16343" s="23" t="s">
        <v>5751</v>
      </c>
      <c r="E16343" s="23" t="s">
        <v>466</v>
      </c>
      <c r="F16343" s="40">
        <v>1.05</v>
      </c>
      <c r="G16343" s="25">
        <v>845146</v>
      </c>
      <c r="H16343" s="25">
        <v>887403</v>
      </c>
      <c r="I16343" s="25"/>
      <c r="J16343" s="58" t="e">
        <f>HYPERLINK("#"&amp;"Insumos"&amp;"!A"&amp;MATCH($B16343,#REF!,0),"Ins "&amp;$B16343)</f>
        <v>#REF!</v>
      </c>
      <c r="M16343" s="220"/>
    </row>
    <row r="16344" spans="1:13" x14ac:dyDescent="0.2">
      <c r="A16344" s="35" t="s">
        <v>3379</v>
      </c>
      <c r="B16344" s="1" t="s">
        <v>5183</v>
      </c>
      <c r="C16344" s="45" t="s">
        <v>293</v>
      </c>
      <c r="D16344" s="23" t="s">
        <v>5751</v>
      </c>
      <c r="E16344" s="23" t="s">
        <v>4147</v>
      </c>
      <c r="F16344" s="40">
        <v>0.2</v>
      </c>
      <c r="G16344" s="25">
        <v>6448</v>
      </c>
      <c r="H16344" s="25">
        <v>1290</v>
      </c>
      <c r="I16344" s="25"/>
      <c r="J16344" s="58" t="e">
        <f>HYPERLINK("#"&amp;"Insumos"&amp;"!A"&amp;MATCH($B16344,#REF!,0),"Ins "&amp;$B16344)</f>
        <v>#REF!</v>
      </c>
      <c r="M16344" s="220"/>
    </row>
    <row r="16345" spans="1:13" x14ac:dyDescent="0.2">
      <c r="A16345" s="35" t="s">
        <v>3379</v>
      </c>
      <c r="B16345" s="1" t="s">
        <v>5233</v>
      </c>
      <c r="C16345" s="45" t="s">
        <v>8805</v>
      </c>
      <c r="D16345" s="23" t="s">
        <v>5751</v>
      </c>
      <c r="E16345" s="23" t="s">
        <v>8806</v>
      </c>
      <c r="F16345" s="40">
        <v>0.09</v>
      </c>
      <c r="G16345" s="25">
        <v>13567</v>
      </c>
      <c r="H16345" s="25">
        <v>1221</v>
      </c>
      <c r="I16345" s="25"/>
      <c r="J16345" s="58" t="e">
        <f>HYPERLINK("#"&amp;"Insumos"&amp;"!A"&amp;MATCH($B16345,#REF!,0),"Ins "&amp;$B16345)</f>
        <v>#REF!</v>
      </c>
      <c r="M16345" s="220"/>
    </row>
    <row r="16346" spans="1:13" ht="25.5" x14ac:dyDescent="0.2">
      <c r="A16346" s="35" t="s">
        <v>3379</v>
      </c>
      <c r="B16346" s="1" t="s">
        <v>5234</v>
      </c>
      <c r="C16346" s="45" t="s">
        <v>12420</v>
      </c>
      <c r="D16346" s="23" t="s">
        <v>5751</v>
      </c>
      <c r="E16346" s="23" t="s">
        <v>287</v>
      </c>
      <c r="F16346" s="40">
        <v>1.0900000000000001</v>
      </c>
      <c r="G16346" s="25">
        <v>5616</v>
      </c>
      <c r="H16346" s="25">
        <v>6121</v>
      </c>
      <c r="I16346" s="25"/>
      <c r="J16346" s="58" t="e">
        <f>HYPERLINK("#"&amp;"Insumos"&amp;"!A"&amp;MATCH($B16346,#REF!,0),"Ins "&amp;$B16346)</f>
        <v>#REF!</v>
      </c>
      <c r="M16346" s="220"/>
    </row>
    <row r="16347" spans="1:13" x14ac:dyDescent="0.2">
      <c r="A16347" s="35" t="s">
        <v>3379</v>
      </c>
      <c r="B16347" s="1" t="s">
        <v>4549</v>
      </c>
      <c r="C16347" s="45" t="s">
        <v>719</v>
      </c>
      <c r="D16347" s="23" t="s">
        <v>5751</v>
      </c>
      <c r="E16347" s="23" t="s">
        <v>4134</v>
      </c>
      <c r="F16347" s="40">
        <v>0.8</v>
      </c>
      <c r="G16347" s="25">
        <v>15152</v>
      </c>
      <c r="H16347" s="25">
        <v>12122</v>
      </c>
      <c r="I16347" s="25"/>
      <c r="J16347" s="58" t="e">
        <f>HYPERLINK("#"&amp;"Insumos"&amp;"!A"&amp;MATCH($B16347,#REF!,0),"Ins "&amp;$B16347)</f>
        <v>#REF!</v>
      </c>
      <c r="M16347" s="220"/>
    </row>
    <row r="16348" spans="1:13" x14ac:dyDescent="0.2">
      <c r="A16348" s="35" t="s">
        <v>3379</v>
      </c>
      <c r="B16348" s="1" t="s">
        <v>4550</v>
      </c>
      <c r="C16348" s="45" t="s">
        <v>728</v>
      </c>
      <c r="D16348" s="23" t="s">
        <v>5751</v>
      </c>
      <c r="E16348" s="23" t="s">
        <v>4134</v>
      </c>
      <c r="F16348" s="40">
        <v>1.25</v>
      </c>
      <c r="G16348" s="25">
        <v>14206</v>
      </c>
      <c r="H16348" s="25">
        <v>17758</v>
      </c>
      <c r="I16348" s="25"/>
      <c r="J16348" s="58" t="e">
        <f>HYPERLINK("#"&amp;"Insumos"&amp;"!A"&amp;MATCH($B16348,#REF!,0),"Ins "&amp;$B16348)</f>
        <v>#REF!</v>
      </c>
      <c r="M16348" s="220"/>
    </row>
    <row r="16349" spans="1:13" ht="25.5" x14ac:dyDescent="0.2">
      <c r="A16349" s="36" t="s">
        <v>3380</v>
      </c>
      <c r="B16349" s="26" t="s">
        <v>6816</v>
      </c>
      <c r="C16349" s="79" t="s">
        <v>1686</v>
      </c>
      <c r="D16349" s="37" t="s">
        <v>5608</v>
      </c>
      <c r="E16349" s="37" t="s">
        <v>466</v>
      </c>
      <c r="F16349" s="41"/>
      <c r="G16349" s="27"/>
      <c r="H16349" s="27"/>
      <c r="I16349" s="27">
        <v>2276048</v>
      </c>
      <c r="M16349" s="220">
        <f t="shared" si="255"/>
        <v>2980712</v>
      </c>
    </row>
    <row r="16350" spans="1:13" x14ac:dyDescent="0.2">
      <c r="A16350" s="35" t="s">
        <v>3380</v>
      </c>
      <c r="B16350" s="1" t="s">
        <v>5589</v>
      </c>
      <c r="C16350" s="45" t="s">
        <v>5819</v>
      </c>
      <c r="D16350" s="23" t="s">
        <v>5585</v>
      </c>
      <c r="E16350" s="23" t="s">
        <v>466</v>
      </c>
      <c r="F16350" s="40">
        <v>1.1499999999999999</v>
      </c>
      <c r="G16350" s="25">
        <v>597780</v>
      </c>
      <c r="H16350" s="25">
        <v>687447</v>
      </c>
      <c r="I16350" s="25"/>
      <c r="M16350" s="220"/>
    </row>
    <row r="16351" spans="1:13" x14ac:dyDescent="0.2">
      <c r="A16351" s="35" t="s">
        <v>3380</v>
      </c>
      <c r="B16351" s="1" t="s">
        <v>80</v>
      </c>
      <c r="C16351" s="45" t="s">
        <v>1035</v>
      </c>
      <c r="D16351" s="23" t="s">
        <v>5734</v>
      </c>
      <c r="E16351" s="23" t="s">
        <v>4141</v>
      </c>
      <c r="F16351" s="40">
        <v>1.2</v>
      </c>
      <c r="G16351" s="25">
        <v>110673</v>
      </c>
      <c r="H16351" s="25">
        <v>132808</v>
      </c>
      <c r="I16351" s="25"/>
      <c r="J16351" s="58" t="e">
        <f>HYPERLINK("#"&amp;"Insumos"&amp;"!A"&amp;MATCH($B16351,#REF!,0),"Ins "&amp;$B16351)</f>
        <v>#REF!</v>
      </c>
      <c r="M16351" s="220"/>
    </row>
    <row r="16352" spans="1:13" x14ac:dyDescent="0.2">
      <c r="A16352" s="35" t="s">
        <v>3380</v>
      </c>
      <c r="B16352" s="1" t="s">
        <v>263</v>
      </c>
      <c r="C16352" s="45" t="s">
        <v>696</v>
      </c>
      <c r="D16352" s="23" t="s">
        <v>5534</v>
      </c>
      <c r="E16352" s="23" t="s">
        <v>4140</v>
      </c>
      <c r="F16352" s="40">
        <v>0.16170000000000001</v>
      </c>
      <c r="G16352" s="25">
        <v>187426</v>
      </c>
      <c r="H16352" s="25">
        <v>30307</v>
      </c>
      <c r="I16352" s="25"/>
      <c r="J16352" s="58" t="e">
        <f>HYPERLINK("#"&amp;"Insumos"&amp;"!A"&amp;MATCH($B16352,#REF!,0),"Ins "&amp;$B16352)</f>
        <v>#REF!</v>
      </c>
      <c r="M16352" s="220"/>
    </row>
    <row r="16353" spans="1:13" ht="25.5" x14ac:dyDescent="0.2">
      <c r="A16353" s="35" t="s">
        <v>3380</v>
      </c>
      <c r="B16353" s="1" t="s">
        <v>105</v>
      </c>
      <c r="C16353" s="45" t="s">
        <v>8798</v>
      </c>
      <c r="D16353" s="23" t="s">
        <v>5534</v>
      </c>
      <c r="E16353" s="23" t="s">
        <v>4142</v>
      </c>
      <c r="F16353" s="40">
        <v>0.18</v>
      </c>
      <c r="G16353" s="25">
        <v>322400</v>
      </c>
      <c r="H16353" s="25">
        <v>58032</v>
      </c>
      <c r="I16353" s="25"/>
      <c r="J16353" s="58" t="e">
        <f>HYPERLINK("#"&amp;"Insumos"&amp;"!A"&amp;MATCH($B16353,#REF!,0),"Ins "&amp;$B16353)</f>
        <v>#REF!</v>
      </c>
      <c r="M16353" s="220"/>
    </row>
    <row r="16354" spans="1:13" x14ac:dyDescent="0.2">
      <c r="A16354" s="35" t="s">
        <v>3380</v>
      </c>
      <c r="B16354" s="1" t="s">
        <v>82</v>
      </c>
      <c r="C16354" s="45" t="s">
        <v>735</v>
      </c>
      <c r="D16354" s="23" t="s">
        <v>5534</v>
      </c>
      <c r="E16354" s="23" t="s">
        <v>4141</v>
      </c>
      <c r="F16354" s="40">
        <v>0.34</v>
      </c>
      <c r="G16354" s="25">
        <v>1733698</v>
      </c>
      <c r="H16354" s="25">
        <v>589457</v>
      </c>
      <c r="I16354" s="25"/>
      <c r="J16354" s="58" t="e">
        <f>HYPERLINK("#"&amp;"Insumos"&amp;"!A"&amp;MATCH($B16354,#REF!,0),"Ins "&amp;$B16354)</f>
        <v>#REF!</v>
      </c>
      <c r="M16354" s="220"/>
    </row>
    <row r="16355" spans="1:13" x14ac:dyDescent="0.2">
      <c r="A16355" s="35" t="s">
        <v>3380</v>
      </c>
      <c r="B16355" s="1" t="s">
        <v>15</v>
      </c>
      <c r="C16355" s="45" t="s">
        <v>736</v>
      </c>
      <c r="D16355" s="23" t="s">
        <v>5534</v>
      </c>
      <c r="E16355" s="23" t="s">
        <v>4141</v>
      </c>
      <c r="F16355" s="40">
        <v>0.06</v>
      </c>
      <c r="G16355" s="25">
        <v>768451</v>
      </c>
      <c r="H16355" s="25">
        <v>46107</v>
      </c>
      <c r="I16355" s="25"/>
      <c r="J16355" s="58" t="e">
        <f>HYPERLINK("#"&amp;"Insumos"&amp;"!A"&amp;MATCH($B16355,#REF!,0),"Ins "&amp;$B16355)</f>
        <v>#REF!</v>
      </c>
      <c r="M16355" s="220"/>
    </row>
    <row r="16356" spans="1:13" x14ac:dyDescent="0.2">
      <c r="A16356" s="35" t="s">
        <v>3380</v>
      </c>
      <c r="B16356" s="1" t="s">
        <v>129</v>
      </c>
      <c r="C16356" s="45" t="s">
        <v>737</v>
      </c>
      <c r="D16356" s="23" t="s">
        <v>5534</v>
      </c>
      <c r="E16356" s="23" t="s">
        <v>4141</v>
      </c>
      <c r="F16356" s="40">
        <v>1</v>
      </c>
      <c r="G16356" s="25">
        <v>87714</v>
      </c>
      <c r="H16356" s="25">
        <v>87714</v>
      </c>
      <c r="I16356" s="25"/>
      <c r="J16356" s="58" t="e">
        <f>HYPERLINK("#"&amp;"Insumos"&amp;"!A"&amp;MATCH($B16356,#REF!,0),"Ins "&amp;$B16356)</f>
        <v>#REF!</v>
      </c>
      <c r="M16356" s="220"/>
    </row>
    <row r="16357" spans="1:13" x14ac:dyDescent="0.2">
      <c r="A16357" s="35" t="s">
        <v>3380</v>
      </c>
      <c r="B16357" s="1" t="s">
        <v>5533</v>
      </c>
      <c r="C16357" s="45" t="s">
        <v>5892</v>
      </c>
      <c r="D16357" s="23" t="s">
        <v>977</v>
      </c>
      <c r="E16357" s="23" t="s">
        <v>4134</v>
      </c>
      <c r="F16357" s="40">
        <v>0.15</v>
      </c>
      <c r="G16357" s="25">
        <v>3623</v>
      </c>
      <c r="H16357" s="25">
        <v>543</v>
      </c>
      <c r="I16357" s="25"/>
      <c r="J16357" s="58" t="e">
        <f>HYPERLINK("#"&amp;"Insumos"&amp;"!A"&amp;MATCH($B16357,#REF!,0),"Ins "&amp;$B16357)</f>
        <v>#REF!</v>
      </c>
      <c r="M16357" s="220"/>
    </row>
    <row r="16358" spans="1:13" x14ac:dyDescent="0.2">
      <c r="A16358" s="35" t="s">
        <v>3380</v>
      </c>
      <c r="B16358" s="1" t="s">
        <v>5007</v>
      </c>
      <c r="C16358" s="45" t="s">
        <v>720</v>
      </c>
      <c r="D16358" s="23" t="s">
        <v>5751</v>
      </c>
      <c r="E16358" s="23" t="s">
        <v>4134</v>
      </c>
      <c r="F16358" s="40">
        <v>1.2</v>
      </c>
      <c r="G16358" s="25">
        <v>1897</v>
      </c>
      <c r="H16358" s="25">
        <v>2276</v>
      </c>
      <c r="I16358" s="25"/>
      <c r="J16358" s="58" t="e">
        <f>HYPERLINK("#"&amp;"Insumos"&amp;"!A"&amp;MATCH($B16358,#REF!,0),"Ins "&amp;$B16358)</f>
        <v>#REF!</v>
      </c>
      <c r="M16358" s="220"/>
    </row>
    <row r="16359" spans="1:13" x14ac:dyDescent="0.2">
      <c r="A16359" s="35" t="s">
        <v>3380</v>
      </c>
      <c r="B16359" s="1" t="s">
        <v>5235</v>
      </c>
      <c r="C16359" s="45" t="s">
        <v>738</v>
      </c>
      <c r="D16359" s="23" t="s">
        <v>5751</v>
      </c>
      <c r="E16359" s="23" t="s">
        <v>467</v>
      </c>
      <c r="F16359" s="40">
        <v>15</v>
      </c>
      <c r="G16359" s="25">
        <v>33611</v>
      </c>
      <c r="H16359" s="25">
        <v>504165</v>
      </c>
      <c r="I16359" s="25"/>
      <c r="J16359" s="58" t="e">
        <f>HYPERLINK("#"&amp;"Insumos"&amp;"!A"&amp;MATCH($B16359,#REF!,0),"Ins "&amp;$B16359)</f>
        <v>#REF!</v>
      </c>
      <c r="M16359" s="220"/>
    </row>
    <row r="16360" spans="1:13" x14ac:dyDescent="0.2">
      <c r="A16360" s="35" t="s">
        <v>3380</v>
      </c>
      <c r="B16360" s="1" t="s">
        <v>5236</v>
      </c>
      <c r="C16360" s="45" t="s">
        <v>739</v>
      </c>
      <c r="D16360" s="23" t="s">
        <v>5751</v>
      </c>
      <c r="E16360" s="23" t="s">
        <v>467</v>
      </c>
      <c r="F16360" s="40">
        <v>2.4</v>
      </c>
      <c r="G16360" s="25">
        <v>5051</v>
      </c>
      <c r="H16360" s="25">
        <v>12122</v>
      </c>
      <c r="I16360" s="25"/>
      <c r="J16360" s="58" t="e">
        <f>HYPERLINK("#"&amp;"Insumos"&amp;"!A"&amp;MATCH($B16360,#REF!,0),"Ins "&amp;$B16360)</f>
        <v>#REF!</v>
      </c>
      <c r="M16360" s="220"/>
    </row>
    <row r="16361" spans="1:13" x14ac:dyDescent="0.2">
      <c r="A16361" s="35" t="s">
        <v>3380</v>
      </c>
      <c r="B16361" s="1" t="s">
        <v>5237</v>
      </c>
      <c r="C16361" s="45" t="s">
        <v>740</v>
      </c>
      <c r="D16361" s="23" t="s">
        <v>5751</v>
      </c>
      <c r="E16361" s="23" t="s">
        <v>4134</v>
      </c>
      <c r="F16361" s="40">
        <v>5.9999999999999995E-4</v>
      </c>
      <c r="G16361" s="25">
        <v>20089263</v>
      </c>
      <c r="H16361" s="25">
        <v>12054</v>
      </c>
      <c r="I16361" s="25"/>
      <c r="J16361" s="58" t="e">
        <f>HYPERLINK("#"&amp;"Insumos"&amp;"!A"&amp;MATCH($B16361,#REF!,0),"Ins "&amp;$B16361)</f>
        <v>#REF!</v>
      </c>
      <c r="M16361" s="220"/>
    </row>
    <row r="16362" spans="1:13" x14ac:dyDescent="0.2">
      <c r="A16362" s="35" t="s">
        <v>3380</v>
      </c>
      <c r="B16362" s="1" t="s">
        <v>5238</v>
      </c>
      <c r="C16362" s="45" t="s">
        <v>741</v>
      </c>
      <c r="D16362" s="23" t="s">
        <v>5751</v>
      </c>
      <c r="E16362" s="23" t="s">
        <v>4146</v>
      </c>
      <c r="F16362" s="40">
        <v>0.24</v>
      </c>
      <c r="G16362" s="25">
        <v>145712</v>
      </c>
      <c r="H16362" s="25">
        <v>34971</v>
      </c>
      <c r="I16362" s="25"/>
      <c r="J16362" s="58" t="e">
        <f>HYPERLINK("#"&amp;"Insumos"&amp;"!A"&amp;MATCH($B16362,#REF!,0),"Ins "&amp;$B16362)</f>
        <v>#REF!</v>
      </c>
      <c r="M16362" s="220"/>
    </row>
    <row r="16363" spans="1:13" x14ac:dyDescent="0.2">
      <c r="A16363" s="35" t="s">
        <v>3380</v>
      </c>
      <c r="B16363" s="1" t="s">
        <v>5239</v>
      </c>
      <c r="C16363" s="45" t="s">
        <v>742</v>
      </c>
      <c r="D16363" s="23" t="s">
        <v>5751</v>
      </c>
      <c r="E16363" s="23" t="s">
        <v>4134</v>
      </c>
      <c r="F16363" s="40">
        <v>5.0000000000000001E-3</v>
      </c>
      <c r="G16363" s="25">
        <v>1185152</v>
      </c>
      <c r="H16363" s="25">
        <v>5926</v>
      </c>
      <c r="I16363" s="25"/>
      <c r="J16363" s="58" t="e">
        <f>HYPERLINK("#"&amp;"Insumos"&amp;"!A"&amp;MATCH($B16363,#REF!,0),"Ins "&amp;$B16363)</f>
        <v>#REF!</v>
      </c>
      <c r="M16363" s="220"/>
    </row>
    <row r="16364" spans="1:13" x14ac:dyDescent="0.2">
      <c r="A16364" s="35" t="s">
        <v>3380</v>
      </c>
      <c r="B16364" s="1" t="s">
        <v>5240</v>
      </c>
      <c r="C16364" s="45" t="s">
        <v>743</v>
      </c>
      <c r="D16364" s="23" t="s">
        <v>5751</v>
      </c>
      <c r="E16364" s="23" t="s">
        <v>4134</v>
      </c>
      <c r="F16364" s="40">
        <v>0.42</v>
      </c>
      <c r="G16364" s="25">
        <v>9715</v>
      </c>
      <c r="H16364" s="25">
        <v>4080</v>
      </c>
      <c r="I16364" s="25"/>
      <c r="J16364" s="58" t="e">
        <f>HYPERLINK("#"&amp;"Insumos"&amp;"!A"&amp;MATCH($B16364,#REF!,0),"Ins "&amp;$B16364)</f>
        <v>#REF!</v>
      </c>
      <c r="M16364" s="220"/>
    </row>
    <row r="16365" spans="1:13" x14ac:dyDescent="0.2">
      <c r="A16365" s="35" t="s">
        <v>3380</v>
      </c>
      <c r="B16365" s="1" t="s">
        <v>5241</v>
      </c>
      <c r="C16365" s="45" t="s">
        <v>744</v>
      </c>
      <c r="D16365" s="23" t="s">
        <v>5751</v>
      </c>
      <c r="E16365" s="23" t="s">
        <v>4134</v>
      </c>
      <c r="F16365" s="40">
        <v>5.9999999999999995E-4</v>
      </c>
      <c r="G16365" s="25">
        <v>73731870</v>
      </c>
      <c r="H16365" s="25">
        <v>44239</v>
      </c>
      <c r="I16365" s="25"/>
      <c r="J16365" s="58" t="e">
        <f>HYPERLINK("#"&amp;"Insumos"&amp;"!A"&amp;MATCH($B16365,#REF!,0),"Ins "&amp;$B16365)</f>
        <v>#REF!</v>
      </c>
      <c r="M16365" s="220"/>
    </row>
    <row r="16366" spans="1:13" x14ac:dyDescent="0.2">
      <c r="A16366" s="35" t="s">
        <v>3380</v>
      </c>
      <c r="B16366" s="1" t="s">
        <v>1050</v>
      </c>
      <c r="C16366" s="45" t="s">
        <v>1063</v>
      </c>
      <c r="D16366" s="23" t="s">
        <v>5751</v>
      </c>
      <c r="E16366" s="23" t="s">
        <v>4136</v>
      </c>
      <c r="F16366" s="40">
        <v>700</v>
      </c>
      <c r="G16366" s="25">
        <v>34</v>
      </c>
      <c r="H16366" s="25">
        <v>23800</v>
      </c>
      <c r="I16366" s="25"/>
      <c r="J16366" s="58" t="e">
        <f>HYPERLINK("#"&amp;"Insumos"&amp;"!A"&amp;MATCH($B16366,#REF!,0),"Ins "&amp;$B16366)</f>
        <v>#REF!</v>
      </c>
      <c r="M16366" s="220"/>
    </row>
    <row r="16367" spans="1:13" ht="38.25" x14ac:dyDescent="0.2">
      <c r="A16367" s="36" t="s">
        <v>3381</v>
      </c>
      <c r="B16367" s="26" t="s">
        <v>6816</v>
      </c>
      <c r="C16367" s="79" t="s">
        <v>1687</v>
      </c>
      <c r="D16367" s="37" t="s">
        <v>5608</v>
      </c>
      <c r="E16367" s="37" t="s">
        <v>466</v>
      </c>
      <c r="F16367" s="41"/>
      <c r="G16367" s="27"/>
      <c r="H16367" s="27"/>
      <c r="I16367" s="27">
        <v>1391843</v>
      </c>
      <c r="M16367" s="220">
        <f t="shared" si="255"/>
        <v>1822758</v>
      </c>
    </row>
    <row r="16368" spans="1:13" x14ac:dyDescent="0.2">
      <c r="A16368" s="35" t="s">
        <v>3381</v>
      </c>
      <c r="B16368" s="1" t="s">
        <v>5589</v>
      </c>
      <c r="C16368" s="45" t="s">
        <v>5819</v>
      </c>
      <c r="D16368" s="23" t="s">
        <v>5585</v>
      </c>
      <c r="E16368" s="23" t="s">
        <v>466</v>
      </c>
      <c r="F16368" s="40">
        <v>1.1499999999999999</v>
      </c>
      <c r="G16368" s="25">
        <v>597780</v>
      </c>
      <c r="H16368" s="25">
        <v>687447</v>
      </c>
      <c r="I16368" s="25"/>
      <c r="M16368" s="220"/>
    </row>
    <row r="16369" spans="1:13" x14ac:dyDescent="0.2">
      <c r="A16369" s="35" t="s">
        <v>3381</v>
      </c>
      <c r="B16369" s="1" t="s">
        <v>80</v>
      </c>
      <c r="C16369" s="45" t="s">
        <v>1035</v>
      </c>
      <c r="D16369" s="23" t="s">
        <v>5734</v>
      </c>
      <c r="E16369" s="23" t="s">
        <v>4141</v>
      </c>
      <c r="F16369" s="40">
        <v>4</v>
      </c>
      <c r="G16369" s="25">
        <v>110673</v>
      </c>
      <c r="H16369" s="25">
        <v>442692</v>
      </c>
      <c r="I16369" s="25"/>
      <c r="J16369" s="58" t="e">
        <f>HYPERLINK("#"&amp;"Insumos"&amp;"!A"&amp;MATCH($B16369,#REF!,0),"Ins "&amp;$B16369)</f>
        <v>#REF!</v>
      </c>
      <c r="M16369" s="220"/>
    </row>
    <row r="16370" spans="1:13" x14ac:dyDescent="0.2">
      <c r="A16370" s="35" t="s">
        <v>3381</v>
      </c>
      <c r="B16370" s="1" t="s">
        <v>5558</v>
      </c>
      <c r="C16370" s="45" t="s">
        <v>745</v>
      </c>
      <c r="D16370" s="23" t="s">
        <v>5534</v>
      </c>
      <c r="E16370" s="23" t="s">
        <v>4134</v>
      </c>
      <c r="F16370" s="40">
        <v>0.6</v>
      </c>
      <c r="G16370" s="25">
        <v>185556</v>
      </c>
      <c r="H16370" s="25">
        <v>111334</v>
      </c>
      <c r="I16370" s="25"/>
      <c r="J16370" s="58" t="e">
        <f>HYPERLINK("#"&amp;"Insumos"&amp;"!A"&amp;MATCH($B16370,#REF!,0),"Ins "&amp;$B16370)</f>
        <v>#REF!</v>
      </c>
      <c r="M16370" s="220"/>
    </row>
    <row r="16371" spans="1:13" x14ac:dyDescent="0.2">
      <c r="A16371" s="35" t="s">
        <v>3381</v>
      </c>
      <c r="B16371" s="1" t="s">
        <v>263</v>
      </c>
      <c r="C16371" s="45" t="s">
        <v>696</v>
      </c>
      <c r="D16371" s="23" t="s">
        <v>5534</v>
      </c>
      <c r="E16371" s="23" t="s">
        <v>4140</v>
      </c>
      <c r="F16371" s="40">
        <v>0.12039999999999999</v>
      </c>
      <c r="G16371" s="25">
        <v>187426</v>
      </c>
      <c r="H16371" s="25">
        <v>22566</v>
      </c>
      <c r="I16371" s="25"/>
      <c r="J16371" s="58" t="e">
        <f>HYPERLINK("#"&amp;"Insumos"&amp;"!A"&amp;MATCH($B16371,#REF!,0),"Ins "&amp;$B16371)</f>
        <v>#REF!</v>
      </c>
      <c r="M16371" s="220"/>
    </row>
    <row r="16372" spans="1:13" x14ac:dyDescent="0.2">
      <c r="A16372" s="35" t="s">
        <v>3381</v>
      </c>
      <c r="B16372" s="1" t="s">
        <v>16</v>
      </c>
      <c r="C16372" s="45" t="s">
        <v>733</v>
      </c>
      <c r="D16372" s="23" t="s">
        <v>5534</v>
      </c>
      <c r="E16372" s="23" t="s">
        <v>4141</v>
      </c>
      <c r="F16372" s="40">
        <v>0.5</v>
      </c>
      <c r="G16372" s="25">
        <v>8435</v>
      </c>
      <c r="H16372" s="25">
        <v>4218</v>
      </c>
      <c r="I16372" s="25"/>
      <c r="J16372" s="58" t="e">
        <f>HYPERLINK("#"&amp;"Insumos"&amp;"!A"&amp;MATCH($B16372,#REF!,0),"Ins "&amp;$B16372)</f>
        <v>#REF!</v>
      </c>
      <c r="M16372" s="220"/>
    </row>
    <row r="16373" spans="1:13" x14ac:dyDescent="0.2">
      <c r="A16373" s="35" t="s">
        <v>3381</v>
      </c>
      <c r="B16373" s="1" t="s">
        <v>5533</v>
      </c>
      <c r="C16373" s="45" t="s">
        <v>5892</v>
      </c>
      <c r="D16373" s="23" t="s">
        <v>977</v>
      </c>
      <c r="E16373" s="23" t="s">
        <v>4134</v>
      </c>
      <c r="F16373" s="40">
        <v>1.03</v>
      </c>
      <c r="G16373" s="25">
        <v>3623</v>
      </c>
      <c r="H16373" s="25">
        <v>3732</v>
      </c>
      <c r="I16373" s="25"/>
      <c r="J16373" s="58" t="e">
        <f>HYPERLINK("#"&amp;"Insumos"&amp;"!A"&amp;MATCH($B16373,#REF!,0),"Ins "&amp;$B16373)</f>
        <v>#REF!</v>
      </c>
      <c r="M16373" s="220"/>
    </row>
    <row r="16374" spans="1:13" x14ac:dyDescent="0.2">
      <c r="A16374" s="35" t="s">
        <v>3381</v>
      </c>
      <c r="B16374" s="1" t="s">
        <v>5007</v>
      </c>
      <c r="C16374" s="45" t="s">
        <v>720</v>
      </c>
      <c r="D16374" s="23" t="s">
        <v>5751</v>
      </c>
      <c r="E16374" s="23" t="s">
        <v>4134</v>
      </c>
      <c r="F16374" s="40">
        <v>9.5</v>
      </c>
      <c r="G16374" s="25">
        <v>1897</v>
      </c>
      <c r="H16374" s="25">
        <v>18022</v>
      </c>
      <c r="I16374" s="25"/>
      <c r="J16374" s="58" t="e">
        <f>HYPERLINK("#"&amp;"Insumos"&amp;"!A"&amp;MATCH($B16374,#REF!,0),"Ins "&amp;$B16374)</f>
        <v>#REF!</v>
      </c>
      <c r="M16374" s="220"/>
    </row>
    <row r="16375" spans="1:13" x14ac:dyDescent="0.2">
      <c r="A16375" s="35" t="s">
        <v>3381</v>
      </c>
      <c r="B16375" s="1" t="s">
        <v>5183</v>
      </c>
      <c r="C16375" s="45" t="s">
        <v>293</v>
      </c>
      <c r="D16375" s="23" t="s">
        <v>5751</v>
      </c>
      <c r="E16375" s="23" t="s">
        <v>4147</v>
      </c>
      <c r="F16375" s="40">
        <v>0.3</v>
      </c>
      <c r="G16375" s="25">
        <v>6448</v>
      </c>
      <c r="H16375" s="25">
        <v>1934</v>
      </c>
      <c r="I16375" s="25"/>
      <c r="J16375" s="58" t="e">
        <f>HYPERLINK("#"&amp;"Insumos"&amp;"!A"&amp;MATCH($B16375,#REF!,0),"Ins "&amp;$B16375)</f>
        <v>#REF!</v>
      </c>
      <c r="M16375" s="220"/>
    </row>
    <row r="16376" spans="1:13" x14ac:dyDescent="0.2">
      <c r="A16376" s="35" t="s">
        <v>3381</v>
      </c>
      <c r="B16376" s="1" t="s">
        <v>5233</v>
      </c>
      <c r="C16376" s="45" t="s">
        <v>8805</v>
      </c>
      <c r="D16376" s="23" t="s">
        <v>5751</v>
      </c>
      <c r="E16376" s="23" t="s">
        <v>8806</v>
      </c>
      <c r="F16376" s="40">
        <v>0.1</v>
      </c>
      <c r="G16376" s="25">
        <v>13567</v>
      </c>
      <c r="H16376" s="25">
        <v>1357</v>
      </c>
      <c r="I16376" s="25"/>
      <c r="J16376" s="58" t="e">
        <f>HYPERLINK("#"&amp;"Insumos"&amp;"!A"&amp;MATCH($B16376,#REF!,0),"Ins "&amp;$B16376)</f>
        <v>#REF!</v>
      </c>
      <c r="M16376" s="220"/>
    </row>
    <row r="16377" spans="1:13" x14ac:dyDescent="0.2">
      <c r="A16377" s="35" t="s">
        <v>3381</v>
      </c>
      <c r="B16377" s="1" t="s">
        <v>4519</v>
      </c>
      <c r="C16377" s="45" t="s">
        <v>1406</v>
      </c>
      <c r="D16377" s="23" t="s">
        <v>5751</v>
      </c>
      <c r="E16377" s="23" t="s">
        <v>287</v>
      </c>
      <c r="F16377" s="40">
        <v>1.5</v>
      </c>
      <c r="G16377" s="25">
        <v>4634</v>
      </c>
      <c r="H16377" s="25">
        <v>6951</v>
      </c>
      <c r="I16377" s="25"/>
      <c r="J16377" s="58" t="e">
        <f>HYPERLINK("#"&amp;"Insumos"&amp;"!A"&amp;MATCH($B16377,#REF!,0),"Ins "&amp;$B16377)</f>
        <v>#REF!</v>
      </c>
      <c r="M16377" s="220"/>
    </row>
    <row r="16378" spans="1:13" x14ac:dyDescent="0.2">
      <c r="A16378" s="35" t="s">
        <v>3381</v>
      </c>
      <c r="B16378" s="1" t="s">
        <v>4547</v>
      </c>
      <c r="C16378" s="45" t="s">
        <v>543</v>
      </c>
      <c r="D16378" s="23" t="s">
        <v>5751</v>
      </c>
      <c r="E16378" s="23" t="s">
        <v>4134</v>
      </c>
      <c r="F16378" s="40">
        <v>4</v>
      </c>
      <c r="G16378" s="25">
        <v>17996</v>
      </c>
      <c r="H16378" s="25">
        <v>71984</v>
      </c>
      <c r="I16378" s="25"/>
      <c r="J16378" s="58" t="e">
        <f>HYPERLINK("#"&amp;"Insumos"&amp;"!A"&amp;MATCH($B16378,#REF!,0),"Ins "&amp;$B16378)</f>
        <v>#REF!</v>
      </c>
      <c r="M16378" s="220"/>
    </row>
    <row r="16379" spans="1:13" x14ac:dyDescent="0.2">
      <c r="A16379" s="35" t="s">
        <v>3381</v>
      </c>
      <c r="B16379" s="1" t="s">
        <v>4548</v>
      </c>
      <c r="C16379" s="45" t="s">
        <v>1426</v>
      </c>
      <c r="D16379" s="23" t="s">
        <v>5751</v>
      </c>
      <c r="E16379" s="23" t="s">
        <v>4134</v>
      </c>
      <c r="F16379" s="40">
        <v>0.9</v>
      </c>
      <c r="G16379" s="25">
        <v>6632</v>
      </c>
      <c r="H16379" s="25">
        <v>5969</v>
      </c>
      <c r="I16379" s="25"/>
      <c r="J16379" s="58" t="e">
        <f>HYPERLINK("#"&amp;"Insumos"&amp;"!A"&amp;MATCH($B16379,#REF!,0),"Ins "&amp;$B16379)</f>
        <v>#REF!</v>
      </c>
      <c r="M16379" s="220"/>
    </row>
    <row r="16380" spans="1:13" x14ac:dyDescent="0.2">
      <c r="A16380" s="35" t="s">
        <v>3381</v>
      </c>
      <c r="B16380" s="1" t="s">
        <v>4549</v>
      </c>
      <c r="C16380" s="45" t="s">
        <v>719</v>
      </c>
      <c r="D16380" s="23" t="s">
        <v>5751</v>
      </c>
      <c r="E16380" s="23" t="s">
        <v>4134</v>
      </c>
      <c r="F16380" s="40">
        <v>0.9</v>
      </c>
      <c r="G16380" s="25">
        <v>15152</v>
      </c>
      <c r="H16380" s="25">
        <v>13637</v>
      </c>
      <c r="I16380" s="25"/>
      <c r="J16380" s="58" t="e">
        <f>HYPERLINK("#"&amp;"Insumos"&amp;"!A"&amp;MATCH($B16380,#REF!,0),"Ins "&amp;$B16380)</f>
        <v>#REF!</v>
      </c>
      <c r="M16380" s="220"/>
    </row>
    <row r="16381" spans="1:13" ht="25.5" x14ac:dyDescent="0.2">
      <c r="A16381" s="36" t="s">
        <v>3382</v>
      </c>
      <c r="B16381" s="26" t="s">
        <v>6816</v>
      </c>
      <c r="C16381" s="79" t="s">
        <v>1688</v>
      </c>
      <c r="D16381" s="37" t="s">
        <v>5608</v>
      </c>
      <c r="E16381" s="37" t="s">
        <v>466</v>
      </c>
      <c r="F16381" s="41"/>
      <c r="G16381" s="27"/>
      <c r="H16381" s="27"/>
      <c r="I16381" s="27">
        <v>1211737</v>
      </c>
      <c r="M16381" s="220">
        <f t="shared" si="255"/>
        <v>1586891</v>
      </c>
    </row>
    <row r="16382" spans="1:13" x14ac:dyDescent="0.2">
      <c r="A16382" s="35" t="s">
        <v>3382</v>
      </c>
      <c r="B16382" s="1" t="s">
        <v>5589</v>
      </c>
      <c r="C16382" s="45" t="s">
        <v>5819</v>
      </c>
      <c r="D16382" s="23" t="s">
        <v>5585</v>
      </c>
      <c r="E16382" s="23" t="s">
        <v>466</v>
      </c>
      <c r="F16382" s="40">
        <v>1.1499999999999999</v>
      </c>
      <c r="G16382" s="25">
        <v>597780</v>
      </c>
      <c r="H16382" s="25">
        <v>687447</v>
      </c>
      <c r="I16382" s="25"/>
      <c r="M16382" s="220"/>
    </row>
    <row r="16383" spans="1:13" x14ac:dyDescent="0.2">
      <c r="A16383" s="35" t="s">
        <v>3382</v>
      </c>
      <c r="B16383" s="1" t="s">
        <v>76</v>
      </c>
      <c r="C16383" s="45" t="s">
        <v>1028</v>
      </c>
      <c r="D16383" s="23" t="s">
        <v>5734</v>
      </c>
      <c r="E16383" s="23" t="s">
        <v>4141</v>
      </c>
      <c r="F16383" s="40">
        <v>3</v>
      </c>
      <c r="G16383" s="25">
        <v>81549</v>
      </c>
      <c r="H16383" s="25">
        <v>244647</v>
      </c>
      <c r="I16383" s="25"/>
      <c r="J16383" s="58" t="e">
        <f>HYPERLINK("#"&amp;"Insumos"&amp;"!A"&amp;MATCH($B16383,#REF!,0),"Ins "&amp;$B16383)</f>
        <v>#REF!</v>
      </c>
      <c r="M16383" s="220"/>
    </row>
    <row r="16384" spans="1:13" x14ac:dyDescent="0.2">
      <c r="A16384" s="35" t="s">
        <v>3382</v>
      </c>
      <c r="B16384" s="1" t="s">
        <v>5558</v>
      </c>
      <c r="C16384" s="45" t="s">
        <v>745</v>
      </c>
      <c r="D16384" s="23" t="s">
        <v>5534</v>
      </c>
      <c r="E16384" s="23" t="s">
        <v>4134</v>
      </c>
      <c r="F16384" s="40">
        <v>0.6</v>
      </c>
      <c r="G16384" s="25">
        <v>185556</v>
      </c>
      <c r="H16384" s="25">
        <v>111334</v>
      </c>
      <c r="I16384" s="25"/>
      <c r="J16384" s="58" t="e">
        <f>HYPERLINK("#"&amp;"Insumos"&amp;"!A"&amp;MATCH($B16384,#REF!,0),"Ins "&amp;$B16384)</f>
        <v>#REF!</v>
      </c>
      <c r="M16384" s="220"/>
    </row>
    <row r="16385" spans="1:13" x14ac:dyDescent="0.2">
      <c r="A16385" s="35" t="s">
        <v>3382</v>
      </c>
      <c r="B16385" s="1" t="s">
        <v>263</v>
      </c>
      <c r="C16385" s="45" t="s">
        <v>696</v>
      </c>
      <c r="D16385" s="23" t="s">
        <v>5534</v>
      </c>
      <c r="E16385" s="23" t="s">
        <v>4140</v>
      </c>
      <c r="F16385" s="40">
        <v>0.10290000000000001</v>
      </c>
      <c r="G16385" s="25">
        <v>187426</v>
      </c>
      <c r="H16385" s="25">
        <v>19286</v>
      </c>
      <c r="I16385" s="25"/>
      <c r="J16385" s="58" t="e">
        <f>HYPERLINK("#"&amp;"Insumos"&amp;"!A"&amp;MATCH($B16385,#REF!,0),"Ins "&amp;$B16385)</f>
        <v>#REF!</v>
      </c>
      <c r="M16385" s="220"/>
    </row>
    <row r="16386" spans="1:13" x14ac:dyDescent="0.2">
      <c r="A16386" s="35" t="s">
        <v>3382</v>
      </c>
      <c r="B16386" s="1" t="s">
        <v>16</v>
      </c>
      <c r="C16386" s="45" t="s">
        <v>733</v>
      </c>
      <c r="D16386" s="23" t="s">
        <v>5534</v>
      </c>
      <c r="E16386" s="23" t="s">
        <v>4141</v>
      </c>
      <c r="F16386" s="40">
        <v>0.5</v>
      </c>
      <c r="G16386" s="25">
        <v>8435</v>
      </c>
      <c r="H16386" s="25">
        <v>4218</v>
      </c>
      <c r="I16386" s="25"/>
      <c r="J16386" s="58" t="e">
        <f>HYPERLINK("#"&amp;"Insumos"&amp;"!A"&amp;MATCH($B16386,#REF!,0),"Ins "&amp;$B16386)</f>
        <v>#REF!</v>
      </c>
      <c r="M16386" s="220"/>
    </row>
    <row r="16387" spans="1:13" x14ac:dyDescent="0.2">
      <c r="A16387" s="35" t="s">
        <v>3382</v>
      </c>
      <c r="B16387" s="1" t="s">
        <v>5533</v>
      </c>
      <c r="C16387" s="45" t="s">
        <v>5892</v>
      </c>
      <c r="D16387" s="23" t="s">
        <v>977</v>
      </c>
      <c r="E16387" s="23" t="s">
        <v>4134</v>
      </c>
      <c r="F16387" s="40">
        <v>1.03</v>
      </c>
      <c r="G16387" s="25">
        <v>3623</v>
      </c>
      <c r="H16387" s="25">
        <v>3732</v>
      </c>
      <c r="I16387" s="25"/>
      <c r="J16387" s="58" t="e">
        <f>HYPERLINK("#"&amp;"Insumos"&amp;"!A"&amp;MATCH($B16387,#REF!,0),"Ins "&amp;$B16387)</f>
        <v>#REF!</v>
      </c>
      <c r="M16387" s="220"/>
    </row>
    <row r="16388" spans="1:13" x14ac:dyDescent="0.2">
      <c r="A16388" s="35" t="s">
        <v>3382</v>
      </c>
      <c r="B16388" s="1" t="s">
        <v>5007</v>
      </c>
      <c r="C16388" s="45" t="s">
        <v>720</v>
      </c>
      <c r="D16388" s="23" t="s">
        <v>5751</v>
      </c>
      <c r="E16388" s="23" t="s">
        <v>4134</v>
      </c>
      <c r="F16388" s="40">
        <v>9.5</v>
      </c>
      <c r="G16388" s="25">
        <v>1897</v>
      </c>
      <c r="H16388" s="25">
        <v>18022</v>
      </c>
      <c r="I16388" s="25"/>
      <c r="J16388" s="58" t="e">
        <f>HYPERLINK("#"&amp;"Insumos"&amp;"!A"&amp;MATCH($B16388,#REF!,0),"Ins "&amp;$B16388)</f>
        <v>#REF!</v>
      </c>
      <c r="M16388" s="220"/>
    </row>
    <row r="16389" spans="1:13" x14ac:dyDescent="0.2">
      <c r="A16389" s="35" t="s">
        <v>3382</v>
      </c>
      <c r="B16389" s="1" t="s">
        <v>5183</v>
      </c>
      <c r="C16389" s="45" t="s">
        <v>293</v>
      </c>
      <c r="D16389" s="23" t="s">
        <v>5751</v>
      </c>
      <c r="E16389" s="23" t="s">
        <v>4147</v>
      </c>
      <c r="F16389" s="40">
        <v>1</v>
      </c>
      <c r="G16389" s="25">
        <v>6448</v>
      </c>
      <c r="H16389" s="25">
        <v>6448</v>
      </c>
      <c r="I16389" s="25"/>
      <c r="J16389" s="58" t="e">
        <f>HYPERLINK("#"&amp;"Insumos"&amp;"!A"&amp;MATCH($B16389,#REF!,0),"Ins "&amp;$B16389)</f>
        <v>#REF!</v>
      </c>
      <c r="M16389" s="220"/>
    </row>
    <row r="16390" spans="1:13" x14ac:dyDescent="0.2">
      <c r="A16390" s="35" t="s">
        <v>3382</v>
      </c>
      <c r="B16390" s="1" t="s">
        <v>5233</v>
      </c>
      <c r="C16390" s="45" t="s">
        <v>8805</v>
      </c>
      <c r="D16390" s="23" t="s">
        <v>5751</v>
      </c>
      <c r="E16390" s="23" t="s">
        <v>8806</v>
      </c>
      <c r="F16390" s="40">
        <v>1</v>
      </c>
      <c r="G16390" s="25">
        <v>13567</v>
      </c>
      <c r="H16390" s="25">
        <v>13567</v>
      </c>
      <c r="I16390" s="25"/>
      <c r="J16390" s="58" t="e">
        <f>HYPERLINK("#"&amp;"Insumos"&amp;"!A"&amp;MATCH($B16390,#REF!,0),"Ins "&amp;$B16390)</f>
        <v>#REF!</v>
      </c>
      <c r="M16390" s="220"/>
    </row>
    <row r="16391" spans="1:13" x14ac:dyDescent="0.2">
      <c r="A16391" s="35" t="s">
        <v>3382</v>
      </c>
      <c r="B16391" s="1" t="s">
        <v>4519</v>
      </c>
      <c r="C16391" s="45" t="s">
        <v>1406</v>
      </c>
      <c r="D16391" s="23" t="s">
        <v>5751</v>
      </c>
      <c r="E16391" s="23" t="s">
        <v>287</v>
      </c>
      <c r="F16391" s="40">
        <v>2</v>
      </c>
      <c r="G16391" s="25">
        <v>4634</v>
      </c>
      <c r="H16391" s="25">
        <v>9268</v>
      </c>
      <c r="I16391" s="25"/>
      <c r="J16391" s="58" t="e">
        <f>HYPERLINK("#"&amp;"Insumos"&amp;"!A"&amp;MATCH($B16391,#REF!,0),"Ins "&amp;$B16391)</f>
        <v>#REF!</v>
      </c>
      <c r="M16391" s="220"/>
    </row>
    <row r="16392" spans="1:13" x14ac:dyDescent="0.2">
      <c r="A16392" s="35" t="s">
        <v>3382</v>
      </c>
      <c r="B16392" s="1" t="s">
        <v>4547</v>
      </c>
      <c r="C16392" s="45" t="s">
        <v>543</v>
      </c>
      <c r="D16392" s="23" t="s">
        <v>5751</v>
      </c>
      <c r="E16392" s="23" t="s">
        <v>4134</v>
      </c>
      <c r="F16392" s="40">
        <v>4</v>
      </c>
      <c r="G16392" s="25">
        <v>17996</v>
      </c>
      <c r="H16392" s="25">
        <v>71984</v>
      </c>
      <c r="I16392" s="25"/>
      <c r="J16392" s="58" t="e">
        <f>HYPERLINK("#"&amp;"Insumos"&amp;"!A"&amp;MATCH($B16392,#REF!,0),"Ins "&amp;$B16392)</f>
        <v>#REF!</v>
      </c>
      <c r="M16392" s="220"/>
    </row>
    <row r="16393" spans="1:13" x14ac:dyDescent="0.2">
      <c r="A16393" s="35" t="s">
        <v>3382</v>
      </c>
      <c r="B16393" s="1" t="s">
        <v>4548</v>
      </c>
      <c r="C16393" s="45" t="s">
        <v>1426</v>
      </c>
      <c r="D16393" s="23" t="s">
        <v>5751</v>
      </c>
      <c r="E16393" s="23" t="s">
        <v>4134</v>
      </c>
      <c r="F16393" s="40">
        <v>1</v>
      </c>
      <c r="G16393" s="25">
        <v>6632</v>
      </c>
      <c r="H16393" s="25">
        <v>6632</v>
      </c>
      <c r="I16393" s="25"/>
      <c r="J16393" s="58" t="e">
        <f>HYPERLINK("#"&amp;"Insumos"&amp;"!A"&amp;MATCH($B16393,#REF!,0),"Ins "&amp;$B16393)</f>
        <v>#REF!</v>
      </c>
      <c r="M16393" s="220"/>
    </row>
    <row r="16394" spans="1:13" x14ac:dyDescent="0.2">
      <c r="A16394" s="35" t="s">
        <v>3382</v>
      </c>
      <c r="B16394" s="1" t="s">
        <v>4549</v>
      </c>
      <c r="C16394" s="45" t="s">
        <v>719</v>
      </c>
      <c r="D16394" s="23" t="s">
        <v>5751</v>
      </c>
      <c r="E16394" s="23" t="s">
        <v>4134</v>
      </c>
      <c r="F16394" s="40">
        <v>1</v>
      </c>
      <c r="G16394" s="25">
        <v>15152</v>
      </c>
      <c r="H16394" s="25">
        <v>15152</v>
      </c>
      <c r="I16394" s="25"/>
      <c r="J16394" s="58" t="e">
        <f>HYPERLINK("#"&amp;"Insumos"&amp;"!A"&amp;MATCH($B16394,#REF!,0),"Ins "&amp;$B16394)</f>
        <v>#REF!</v>
      </c>
      <c r="M16394" s="220"/>
    </row>
    <row r="16395" spans="1:13" ht="25.5" x14ac:dyDescent="0.2">
      <c r="A16395" s="36" t="s">
        <v>3383</v>
      </c>
      <c r="B16395" s="26" t="s">
        <v>6816</v>
      </c>
      <c r="C16395" s="79" t="s">
        <v>1689</v>
      </c>
      <c r="D16395" s="37" t="s">
        <v>5608</v>
      </c>
      <c r="E16395" s="37" t="s">
        <v>466</v>
      </c>
      <c r="F16395" s="41"/>
      <c r="G16395" s="27"/>
      <c r="H16395" s="27"/>
      <c r="I16395" s="27">
        <v>1905855</v>
      </c>
      <c r="M16395" s="220">
        <f t="shared" ref="M16395:M16447" si="256">ROUND(I16395*(1+$L$2),0)</f>
        <v>2495908</v>
      </c>
    </row>
    <row r="16396" spans="1:13" x14ac:dyDescent="0.2">
      <c r="A16396" s="35" t="s">
        <v>3383</v>
      </c>
      <c r="B16396" s="1" t="s">
        <v>5591</v>
      </c>
      <c r="C16396" s="45" t="s">
        <v>5821</v>
      </c>
      <c r="D16396" s="23" t="s">
        <v>5585</v>
      </c>
      <c r="E16396" s="23" t="s">
        <v>466</v>
      </c>
      <c r="F16396" s="40">
        <v>1.07</v>
      </c>
      <c r="G16396" s="25">
        <v>682944</v>
      </c>
      <c r="H16396" s="25">
        <v>730750</v>
      </c>
      <c r="I16396" s="25"/>
      <c r="M16396" s="220"/>
    </row>
    <row r="16397" spans="1:13" x14ac:dyDescent="0.2">
      <c r="A16397" s="35" t="s">
        <v>3383</v>
      </c>
      <c r="B16397" s="1" t="s">
        <v>80</v>
      </c>
      <c r="C16397" s="45" t="s">
        <v>1035</v>
      </c>
      <c r="D16397" s="23" t="s">
        <v>5734</v>
      </c>
      <c r="E16397" s="23" t="s">
        <v>4141</v>
      </c>
      <c r="F16397" s="40">
        <v>3</v>
      </c>
      <c r="G16397" s="25">
        <v>110673</v>
      </c>
      <c r="H16397" s="25">
        <v>332019</v>
      </c>
      <c r="I16397" s="25"/>
      <c r="J16397" s="58" t="e">
        <f>HYPERLINK("#"&amp;"Insumos"&amp;"!A"&amp;MATCH($B16397,#REF!,0),"Ins "&amp;$B16397)</f>
        <v>#REF!</v>
      </c>
      <c r="M16397" s="220"/>
    </row>
    <row r="16398" spans="1:13" x14ac:dyDescent="0.2">
      <c r="A16398" s="35" t="s">
        <v>3383</v>
      </c>
      <c r="B16398" s="1" t="s">
        <v>5559</v>
      </c>
      <c r="C16398" s="45" t="s">
        <v>746</v>
      </c>
      <c r="D16398" s="23" t="s">
        <v>5534</v>
      </c>
      <c r="E16398" s="23" t="s">
        <v>4134</v>
      </c>
      <c r="F16398" s="40">
        <v>0.14000000000000001</v>
      </c>
      <c r="G16398" s="25">
        <v>5247958</v>
      </c>
      <c r="H16398" s="25">
        <v>734714</v>
      </c>
      <c r="I16398" s="25"/>
      <c r="J16398" s="58" t="e">
        <f>HYPERLINK("#"&amp;"Insumos"&amp;"!A"&amp;MATCH($B16398,#REF!,0),"Ins "&amp;$B16398)</f>
        <v>#REF!</v>
      </c>
      <c r="M16398" s="220"/>
    </row>
    <row r="16399" spans="1:13" x14ac:dyDescent="0.2">
      <c r="A16399" s="35" t="s">
        <v>3383</v>
      </c>
      <c r="B16399" s="1" t="s">
        <v>263</v>
      </c>
      <c r="C16399" s="45" t="s">
        <v>696</v>
      </c>
      <c r="D16399" s="23" t="s">
        <v>5534</v>
      </c>
      <c r="E16399" s="23" t="s">
        <v>4140</v>
      </c>
      <c r="F16399" s="40">
        <v>0.17949999999999999</v>
      </c>
      <c r="G16399" s="25">
        <v>187426</v>
      </c>
      <c r="H16399" s="25">
        <v>33643</v>
      </c>
      <c r="I16399" s="25"/>
      <c r="J16399" s="58" t="e">
        <f>HYPERLINK("#"&amp;"Insumos"&amp;"!A"&amp;MATCH($B16399,#REF!,0),"Ins "&amp;$B16399)</f>
        <v>#REF!</v>
      </c>
      <c r="M16399" s="220"/>
    </row>
    <row r="16400" spans="1:13" x14ac:dyDescent="0.2">
      <c r="A16400" s="35" t="s">
        <v>3383</v>
      </c>
      <c r="B16400" s="1" t="s">
        <v>224</v>
      </c>
      <c r="C16400" s="45" t="s">
        <v>472</v>
      </c>
      <c r="D16400" s="23" t="s">
        <v>5534</v>
      </c>
      <c r="E16400" s="23" t="s">
        <v>466</v>
      </c>
      <c r="F16400" s="40">
        <v>0.3</v>
      </c>
      <c r="G16400" s="25">
        <v>57325</v>
      </c>
      <c r="H16400" s="25">
        <v>17198</v>
      </c>
      <c r="I16400" s="25"/>
      <c r="J16400" s="58" t="e">
        <f>HYPERLINK("#"&amp;"Insumos"&amp;"!A"&amp;MATCH($B16400,#REF!,0),"Ins "&amp;$B16400)</f>
        <v>#REF!</v>
      </c>
      <c r="M16400" s="220"/>
    </row>
    <row r="16401" spans="1:13" x14ac:dyDescent="0.2">
      <c r="A16401" s="35" t="s">
        <v>3383</v>
      </c>
      <c r="B16401" s="1" t="s">
        <v>16</v>
      </c>
      <c r="C16401" s="45" t="s">
        <v>733</v>
      </c>
      <c r="D16401" s="23" t="s">
        <v>5534</v>
      </c>
      <c r="E16401" s="23" t="s">
        <v>4141</v>
      </c>
      <c r="F16401" s="40">
        <v>0.15</v>
      </c>
      <c r="G16401" s="25">
        <v>8435</v>
      </c>
      <c r="H16401" s="25">
        <v>1265</v>
      </c>
      <c r="I16401" s="25"/>
      <c r="J16401" s="58" t="e">
        <f>HYPERLINK("#"&amp;"Insumos"&amp;"!A"&amp;MATCH($B16401,#REF!,0),"Ins "&amp;$B16401)</f>
        <v>#REF!</v>
      </c>
      <c r="M16401" s="220"/>
    </row>
    <row r="16402" spans="1:13" x14ac:dyDescent="0.2">
      <c r="A16402" s="35" t="s">
        <v>3383</v>
      </c>
      <c r="B16402" s="1" t="s">
        <v>130</v>
      </c>
      <c r="C16402" s="45" t="s">
        <v>1192</v>
      </c>
      <c r="D16402" s="23" t="s">
        <v>5534</v>
      </c>
      <c r="E16402" s="23" t="s">
        <v>466</v>
      </c>
      <c r="F16402" s="40">
        <v>21</v>
      </c>
      <c r="G16402" s="25">
        <v>2166</v>
      </c>
      <c r="H16402" s="25">
        <v>45486</v>
      </c>
      <c r="I16402" s="25"/>
      <c r="J16402" s="58" t="e">
        <f>HYPERLINK("#"&amp;"Insumos"&amp;"!A"&amp;MATCH($B16402,#REF!,0),"Ins "&amp;$B16402)</f>
        <v>#REF!</v>
      </c>
      <c r="M16402" s="220"/>
    </row>
    <row r="16403" spans="1:13" x14ac:dyDescent="0.2">
      <c r="A16403" s="35" t="s">
        <v>3383</v>
      </c>
      <c r="B16403" s="1" t="s">
        <v>5533</v>
      </c>
      <c r="C16403" s="45" t="s">
        <v>5892</v>
      </c>
      <c r="D16403" s="23" t="s">
        <v>977</v>
      </c>
      <c r="E16403" s="23" t="s">
        <v>4134</v>
      </c>
      <c r="F16403" s="40">
        <v>1.03</v>
      </c>
      <c r="G16403" s="25">
        <v>3623</v>
      </c>
      <c r="H16403" s="25">
        <v>3732</v>
      </c>
      <c r="I16403" s="25"/>
      <c r="J16403" s="58" t="e">
        <f>HYPERLINK("#"&amp;"Insumos"&amp;"!A"&amp;MATCH($B16403,#REF!,0),"Ins "&amp;$B16403)</f>
        <v>#REF!</v>
      </c>
      <c r="M16403" s="220"/>
    </row>
    <row r="16404" spans="1:13" x14ac:dyDescent="0.2">
      <c r="A16404" s="35" t="s">
        <v>3383</v>
      </c>
      <c r="B16404" s="1" t="s">
        <v>5007</v>
      </c>
      <c r="C16404" s="45" t="s">
        <v>720</v>
      </c>
      <c r="D16404" s="23" t="s">
        <v>5751</v>
      </c>
      <c r="E16404" s="23" t="s">
        <v>4134</v>
      </c>
      <c r="F16404" s="40">
        <v>3</v>
      </c>
      <c r="G16404" s="25">
        <v>1897</v>
      </c>
      <c r="H16404" s="25">
        <v>5691</v>
      </c>
      <c r="I16404" s="25"/>
      <c r="J16404" s="58" t="e">
        <f>HYPERLINK("#"&amp;"Insumos"&amp;"!A"&amp;MATCH($B16404,#REF!,0),"Ins "&amp;$B16404)</f>
        <v>#REF!</v>
      </c>
      <c r="M16404" s="220"/>
    </row>
    <row r="16405" spans="1:13" x14ac:dyDescent="0.2">
      <c r="A16405" s="35" t="s">
        <v>3383</v>
      </c>
      <c r="B16405" s="1" t="s">
        <v>5233</v>
      </c>
      <c r="C16405" s="45" t="s">
        <v>8805</v>
      </c>
      <c r="D16405" s="23" t="s">
        <v>5751</v>
      </c>
      <c r="E16405" s="23" t="s">
        <v>8806</v>
      </c>
      <c r="F16405" s="40">
        <v>0.1</v>
      </c>
      <c r="G16405" s="25">
        <v>13567</v>
      </c>
      <c r="H16405" s="25">
        <v>1357</v>
      </c>
      <c r="I16405" s="25"/>
      <c r="J16405" s="58" t="e">
        <f>HYPERLINK("#"&amp;"Insumos"&amp;"!A"&amp;MATCH($B16405,#REF!,0),"Ins "&amp;$B16405)</f>
        <v>#REF!</v>
      </c>
      <c r="M16405" s="220"/>
    </row>
    <row r="16406" spans="1:13" ht="25.5" x14ac:dyDescent="0.2">
      <c r="A16406" s="36" t="s">
        <v>3384</v>
      </c>
      <c r="B16406" s="26" t="s">
        <v>6816</v>
      </c>
      <c r="C16406" s="79" t="s">
        <v>1690</v>
      </c>
      <c r="D16406" s="37" t="s">
        <v>5608</v>
      </c>
      <c r="E16406" s="37" t="s">
        <v>466</v>
      </c>
      <c r="F16406" s="41"/>
      <c r="G16406" s="27"/>
      <c r="H16406" s="27"/>
      <c r="I16406" s="27">
        <v>2667871</v>
      </c>
      <c r="M16406" s="220">
        <f t="shared" si="256"/>
        <v>3493844</v>
      </c>
    </row>
    <row r="16407" spans="1:13" x14ac:dyDescent="0.2">
      <c r="A16407" s="35" t="s">
        <v>3384</v>
      </c>
      <c r="B16407" s="1" t="s">
        <v>5601</v>
      </c>
      <c r="C16407" s="45" t="s">
        <v>5829</v>
      </c>
      <c r="D16407" s="23" t="s">
        <v>5585</v>
      </c>
      <c r="E16407" s="23" t="s">
        <v>466</v>
      </c>
      <c r="F16407" s="40">
        <v>1.07</v>
      </c>
      <c r="G16407" s="25">
        <v>841009</v>
      </c>
      <c r="H16407" s="25">
        <v>899880</v>
      </c>
      <c r="I16407" s="25"/>
      <c r="M16407" s="220"/>
    </row>
    <row r="16408" spans="1:13" x14ac:dyDescent="0.2">
      <c r="A16408" s="35" t="s">
        <v>3384</v>
      </c>
      <c r="B16408" s="1" t="s">
        <v>80</v>
      </c>
      <c r="C16408" s="45" t="s">
        <v>1035</v>
      </c>
      <c r="D16408" s="23" t="s">
        <v>5734</v>
      </c>
      <c r="E16408" s="23" t="s">
        <v>4141</v>
      </c>
      <c r="F16408" s="40">
        <v>5.5</v>
      </c>
      <c r="G16408" s="25">
        <v>110673</v>
      </c>
      <c r="H16408" s="25">
        <v>608702</v>
      </c>
      <c r="I16408" s="25"/>
      <c r="J16408" s="58" t="e">
        <f>HYPERLINK("#"&amp;"Insumos"&amp;"!A"&amp;MATCH($B16408,#REF!,0),"Ins "&amp;$B16408)</f>
        <v>#REF!</v>
      </c>
      <c r="M16408" s="220"/>
    </row>
    <row r="16409" spans="1:13" x14ac:dyDescent="0.2">
      <c r="A16409" s="35" t="s">
        <v>3384</v>
      </c>
      <c r="B16409" s="1" t="s">
        <v>263</v>
      </c>
      <c r="C16409" s="45" t="s">
        <v>696</v>
      </c>
      <c r="D16409" s="23" t="s">
        <v>5534</v>
      </c>
      <c r="E16409" s="23" t="s">
        <v>4140</v>
      </c>
      <c r="F16409" s="40">
        <v>0.24249999999999999</v>
      </c>
      <c r="G16409" s="25">
        <v>187426</v>
      </c>
      <c r="H16409" s="25">
        <v>45451</v>
      </c>
      <c r="I16409" s="25"/>
      <c r="J16409" s="58" t="e">
        <f>HYPERLINK("#"&amp;"Insumos"&amp;"!A"&amp;MATCH($B16409,#REF!,0),"Ins "&amp;$B16409)</f>
        <v>#REF!</v>
      </c>
      <c r="M16409" s="220"/>
    </row>
    <row r="16410" spans="1:13" x14ac:dyDescent="0.2">
      <c r="A16410" s="35" t="s">
        <v>3384</v>
      </c>
      <c r="B16410" s="1" t="s">
        <v>224</v>
      </c>
      <c r="C16410" s="45" t="s">
        <v>472</v>
      </c>
      <c r="D16410" s="23" t="s">
        <v>5534</v>
      </c>
      <c r="E16410" s="23" t="s">
        <v>466</v>
      </c>
      <c r="F16410" s="40">
        <v>0.3</v>
      </c>
      <c r="G16410" s="25">
        <v>57325</v>
      </c>
      <c r="H16410" s="25">
        <v>17198</v>
      </c>
      <c r="I16410" s="25"/>
      <c r="J16410" s="58" t="e">
        <f>HYPERLINK("#"&amp;"Insumos"&amp;"!A"&amp;MATCH($B16410,#REF!,0),"Ins "&amp;$B16410)</f>
        <v>#REF!</v>
      </c>
      <c r="M16410" s="220"/>
    </row>
    <row r="16411" spans="1:13" x14ac:dyDescent="0.2">
      <c r="A16411" s="35" t="s">
        <v>3384</v>
      </c>
      <c r="B16411" s="1" t="s">
        <v>16</v>
      </c>
      <c r="C16411" s="45" t="s">
        <v>733</v>
      </c>
      <c r="D16411" s="23" t="s">
        <v>5534</v>
      </c>
      <c r="E16411" s="23" t="s">
        <v>4141</v>
      </c>
      <c r="F16411" s="40">
        <v>0.15</v>
      </c>
      <c r="G16411" s="25">
        <v>8435</v>
      </c>
      <c r="H16411" s="25">
        <v>1265</v>
      </c>
      <c r="I16411" s="25"/>
      <c r="J16411" s="58" t="e">
        <f>HYPERLINK("#"&amp;"Insumos"&amp;"!A"&amp;MATCH($B16411,#REF!,0),"Ins "&amp;$B16411)</f>
        <v>#REF!</v>
      </c>
      <c r="M16411" s="220"/>
    </row>
    <row r="16412" spans="1:13" x14ac:dyDescent="0.2">
      <c r="A16412" s="35" t="s">
        <v>3384</v>
      </c>
      <c r="B16412" s="1" t="s">
        <v>130</v>
      </c>
      <c r="C16412" s="45" t="s">
        <v>1192</v>
      </c>
      <c r="D16412" s="23" t="s">
        <v>5534</v>
      </c>
      <c r="E16412" s="23" t="s">
        <v>466</v>
      </c>
      <c r="F16412" s="40">
        <v>21</v>
      </c>
      <c r="G16412" s="25">
        <v>2166</v>
      </c>
      <c r="H16412" s="25">
        <v>45486</v>
      </c>
      <c r="I16412" s="25"/>
      <c r="J16412" s="58" t="e">
        <f>HYPERLINK("#"&amp;"Insumos"&amp;"!A"&amp;MATCH($B16412,#REF!,0),"Ins "&amp;$B16412)</f>
        <v>#REF!</v>
      </c>
      <c r="M16412" s="220"/>
    </row>
    <row r="16413" spans="1:13" ht="25.5" x14ac:dyDescent="0.2">
      <c r="A16413" s="35" t="s">
        <v>3384</v>
      </c>
      <c r="B16413" s="1" t="s">
        <v>253</v>
      </c>
      <c r="C16413" s="45" t="s">
        <v>950</v>
      </c>
      <c r="D16413" s="23" t="s">
        <v>5534</v>
      </c>
      <c r="E16413" s="23" t="s">
        <v>4134</v>
      </c>
      <c r="F16413" s="40">
        <v>2.2000000000000002</v>
      </c>
      <c r="G16413" s="25">
        <v>468569</v>
      </c>
      <c r="H16413" s="25">
        <v>1030852</v>
      </c>
      <c r="I16413" s="25"/>
      <c r="J16413" s="58" t="e">
        <f>HYPERLINK("#"&amp;"Insumos"&amp;"!A"&amp;MATCH($B16413,#REF!,0),"Ins "&amp;$B16413)</f>
        <v>#REF!</v>
      </c>
      <c r="M16413" s="220"/>
    </row>
    <row r="16414" spans="1:13" x14ac:dyDescent="0.2">
      <c r="A16414" s="35" t="s">
        <v>3384</v>
      </c>
      <c r="B16414" s="1" t="s">
        <v>5533</v>
      </c>
      <c r="C16414" s="45" t="s">
        <v>5892</v>
      </c>
      <c r="D16414" s="23" t="s">
        <v>977</v>
      </c>
      <c r="E16414" s="23" t="s">
        <v>4134</v>
      </c>
      <c r="F16414" s="40">
        <v>2</v>
      </c>
      <c r="G16414" s="25">
        <v>3623</v>
      </c>
      <c r="H16414" s="25">
        <v>7246</v>
      </c>
      <c r="I16414" s="25"/>
      <c r="J16414" s="58" t="e">
        <f>HYPERLINK("#"&amp;"Insumos"&amp;"!A"&amp;MATCH($B16414,#REF!,0),"Ins "&amp;$B16414)</f>
        <v>#REF!</v>
      </c>
      <c r="M16414" s="220"/>
    </row>
    <row r="16415" spans="1:13" x14ac:dyDescent="0.2">
      <c r="A16415" s="35" t="s">
        <v>3384</v>
      </c>
      <c r="B16415" s="1" t="s">
        <v>5007</v>
      </c>
      <c r="C16415" s="45" t="s">
        <v>720</v>
      </c>
      <c r="D16415" s="23" t="s">
        <v>5751</v>
      </c>
      <c r="E16415" s="23" t="s">
        <v>4134</v>
      </c>
      <c r="F16415" s="40">
        <v>5.5</v>
      </c>
      <c r="G16415" s="25">
        <v>1897</v>
      </c>
      <c r="H16415" s="25">
        <v>10434</v>
      </c>
      <c r="I16415" s="25"/>
      <c r="J16415" s="58" t="e">
        <f>HYPERLINK("#"&amp;"Insumos"&amp;"!A"&amp;MATCH($B16415,#REF!,0),"Ins "&amp;$B16415)</f>
        <v>#REF!</v>
      </c>
      <c r="M16415" s="220"/>
    </row>
    <row r="16416" spans="1:13" x14ac:dyDescent="0.2">
      <c r="A16416" s="35" t="s">
        <v>3384</v>
      </c>
      <c r="B16416" s="1" t="s">
        <v>5233</v>
      </c>
      <c r="C16416" s="45" t="s">
        <v>8805</v>
      </c>
      <c r="D16416" s="23" t="s">
        <v>5751</v>
      </c>
      <c r="E16416" s="23" t="s">
        <v>8806</v>
      </c>
      <c r="F16416" s="40">
        <v>0.1</v>
      </c>
      <c r="G16416" s="25">
        <v>13567</v>
      </c>
      <c r="H16416" s="25">
        <v>1357</v>
      </c>
      <c r="I16416" s="25"/>
      <c r="J16416" s="58" t="e">
        <f>HYPERLINK("#"&amp;"Insumos"&amp;"!A"&amp;MATCH($B16416,#REF!,0),"Ins "&amp;$B16416)</f>
        <v>#REF!</v>
      </c>
      <c r="M16416" s="220"/>
    </row>
    <row r="16417" spans="1:13" ht="25.5" x14ac:dyDescent="0.2">
      <c r="A16417" s="36" t="s">
        <v>3385</v>
      </c>
      <c r="B16417" s="26" t="s">
        <v>6816</v>
      </c>
      <c r="C16417" s="79" t="s">
        <v>820</v>
      </c>
      <c r="D16417" s="37" t="s">
        <v>5608</v>
      </c>
      <c r="E16417" s="37" t="s">
        <v>4134</v>
      </c>
      <c r="F16417" s="41"/>
      <c r="G16417" s="27"/>
      <c r="H16417" s="27"/>
      <c r="I16417" s="27">
        <v>49643525</v>
      </c>
      <c r="M16417" s="220">
        <f t="shared" si="256"/>
        <v>65013160</v>
      </c>
    </row>
    <row r="16418" spans="1:13" x14ac:dyDescent="0.2">
      <c r="A16418" s="35" t="s">
        <v>3385</v>
      </c>
      <c r="B16418" s="1" t="s">
        <v>76</v>
      </c>
      <c r="C16418" s="45" t="s">
        <v>1028</v>
      </c>
      <c r="D16418" s="23" t="s">
        <v>5734</v>
      </c>
      <c r="E16418" s="23" t="s">
        <v>4141</v>
      </c>
      <c r="F16418" s="40">
        <v>2.5</v>
      </c>
      <c r="G16418" s="25">
        <v>81549</v>
      </c>
      <c r="H16418" s="25">
        <v>203873</v>
      </c>
      <c r="I16418" s="25"/>
      <c r="J16418" s="58" t="e">
        <f>HYPERLINK("#"&amp;"Insumos"&amp;"!A"&amp;MATCH($B16418,#REF!,0),"Ins "&amp;$B16418)</f>
        <v>#REF!</v>
      </c>
      <c r="M16418" s="220"/>
    </row>
    <row r="16419" spans="1:13" x14ac:dyDescent="0.2">
      <c r="A16419" s="35" t="s">
        <v>3385</v>
      </c>
      <c r="B16419" s="1" t="s">
        <v>263</v>
      </c>
      <c r="C16419" s="45" t="s">
        <v>696</v>
      </c>
      <c r="D16419" s="23" t="s">
        <v>5534</v>
      </c>
      <c r="E16419" s="23" t="s">
        <v>4140</v>
      </c>
      <c r="F16419" s="40">
        <v>5.0049000000000001</v>
      </c>
      <c r="G16419" s="25">
        <v>187426</v>
      </c>
      <c r="H16419" s="25">
        <v>938048</v>
      </c>
      <c r="I16419" s="25"/>
      <c r="J16419" s="58" t="e">
        <f>HYPERLINK("#"&amp;"Insumos"&amp;"!A"&amp;MATCH($B16419,#REF!,0),"Ins "&amp;$B16419)</f>
        <v>#REF!</v>
      </c>
      <c r="M16419" s="220"/>
    </row>
    <row r="16420" spans="1:13" x14ac:dyDescent="0.2">
      <c r="A16420" s="35" t="s">
        <v>3385</v>
      </c>
      <c r="B16420" s="1" t="s">
        <v>5533</v>
      </c>
      <c r="C16420" s="45" t="s">
        <v>5892</v>
      </c>
      <c r="D16420" s="23" t="s">
        <v>977</v>
      </c>
      <c r="E16420" s="23" t="s">
        <v>4134</v>
      </c>
      <c r="F16420" s="40">
        <v>0.8</v>
      </c>
      <c r="G16420" s="25">
        <v>3623</v>
      </c>
      <c r="H16420" s="25">
        <v>2898</v>
      </c>
      <c r="I16420" s="25"/>
      <c r="J16420" s="58" t="e">
        <f>HYPERLINK("#"&amp;"Insumos"&amp;"!A"&amp;MATCH($B16420,#REF!,0),"Ins "&amp;$B16420)</f>
        <v>#REF!</v>
      </c>
      <c r="M16420" s="220"/>
    </row>
    <row r="16421" spans="1:13" x14ac:dyDescent="0.2">
      <c r="A16421" s="35" t="s">
        <v>3385</v>
      </c>
      <c r="B16421" s="1" t="s">
        <v>5007</v>
      </c>
      <c r="C16421" s="45" t="s">
        <v>720</v>
      </c>
      <c r="D16421" s="23" t="s">
        <v>5751</v>
      </c>
      <c r="E16421" s="23" t="s">
        <v>4134</v>
      </c>
      <c r="F16421" s="40">
        <v>2.5</v>
      </c>
      <c r="G16421" s="25">
        <v>1897</v>
      </c>
      <c r="H16421" s="25">
        <v>4743</v>
      </c>
      <c r="I16421" s="25"/>
      <c r="J16421" s="58" t="e">
        <f>HYPERLINK("#"&amp;"Insumos"&amp;"!A"&amp;MATCH($B16421,#REF!,0),"Ins "&amp;$B16421)</f>
        <v>#REF!</v>
      </c>
      <c r="M16421" s="220"/>
    </row>
    <row r="16422" spans="1:13" x14ac:dyDescent="0.2">
      <c r="A16422" s="35" t="s">
        <v>3385</v>
      </c>
      <c r="B16422" s="1" t="s">
        <v>5458</v>
      </c>
      <c r="C16422" s="45" t="s">
        <v>747</v>
      </c>
      <c r="D16422" s="23" t="s">
        <v>5751</v>
      </c>
      <c r="E16422" s="23" t="s">
        <v>4134</v>
      </c>
      <c r="F16422" s="40">
        <v>1</v>
      </c>
      <c r="G16422" s="25">
        <v>48183144</v>
      </c>
      <c r="H16422" s="25">
        <v>48183144</v>
      </c>
      <c r="I16422" s="25"/>
      <c r="J16422" s="58" t="e">
        <f>HYPERLINK("#"&amp;"Insumos"&amp;"!A"&amp;MATCH($B16422,#REF!,0),"Ins "&amp;$B16422)</f>
        <v>#REF!</v>
      </c>
      <c r="M16422" s="220"/>
    </row>
    <row r="16423" spans="1:13" x14ac:dyDescent="0.2">
      <c r="A16423" s="35" t="s">
        <v>3385</v>
      </c>
      <c r="B16423" s="1" t="s">
        <v>5459</v>
      </c>
      <c r="C16423" s="45" t="s">
        <v>748</v>
      </c>
      <c r="D16423" s="23" t="s">
        <v>5751</v>
      </c>
      <c r="E16423" s="23" t="s">
        <v>4134</v>
      </c>
      <c r="F16423" s="40">
        <v>20</v>
      </c>
      <c r="G16423" s="25">
        <v>6798</v>
      </c>
      <c r="H16423" s="25">
        <v>135960</v>
      </c>
      <c r="I16423" s="25"/>
      <c r="J16423" s="58" t="e">
        <f>HYPERLINK("#"&amp;"Insumos"&amp;"!A"&amp;MATCH($B16423,#REF!,0),"Ins "&amp;$B16423)</f>
        <v>#REF!</v>
      </c>
      <c r="M16423" s="220"/>
    </row>
    <row r="16424" spans="1:13" ht="25.5" x14ac:dyDescent="0.2">
      <c r="A16424" s="35" t="s">
        <v>3385</v>
      </c>
      <c r="B16424" s="1" t="s">
        <v>5460</v>
      </c>
      <c r="C16424" s="45" t="s">
        <v>749</v>
      </c>
      <c r="D16424" s="23" t="s">
        <v>5751</v>
      </c>
      <c r="E16424" s="23" t="s">
        <v>4134</v>
      </c>
      <c r="F16424" s="40">
        <v>0.5</v>
      </c>
      <c r="G16424" s="25">
        <v>349717</v>
      </c>
      <c r="H16424" s="25">
        <v>174859</v>
      </c>
      <c r="I16424" s="25"/>
      <c r="J16424" s="58" t="e">
        <f>HYPERLINK("#"&amp;"Insumos"&amp;"!A"&amp;MATCH($B16424,#REF!,0),"Ins "&amp;$B16424)</f>
        <v>#REF!</v>
      </c>
      <c r="M16424" s="220"/>
    </row>
    <row r="16425" spans="1:13" ht="25.5" x14ac:dyDescent="0.2">
      <c r="A16425" s="36" t="s">
        <v>3386</v>
      </c>
      <c r="B16425" s="26" t="s">
        <v>6816</v>
      </c>
      <c r="C16425" s="79" t="s">
        <v>821</v>
      </c>
      <c r="D16425" s="37" t="s">
        <v>5608</v>
      </c>
      <c r="E16425" s="37" t="s">
        <v>4134</v>
      </c>
      <c r="F16425" s="41"/>
      <c r="G16425" s="27"/>
      <c r="H16425" s="27"/>
      <c r="I16425" s="27">
        <v>58143418</v>
      </c>
      <c r="M16425" s="220">
        <f t="shared" si="256"/>
        <v>76144620</v>
      </c>
    </row>
    <row r="16426" spans="1:13" x14ac:dyDescent="0.2">
      <c r="A16426" s="35" t="s">
        <v>3386</v>
      </c>
      <c r="B16426" s="1" t="s">
        <v>76</v>
      </c>
      <c r="C16426" s="45" t="s">
        <v>1028</v>
      </c>
      <c r="D16426" s="23" t="s">
        <v>5734</v>
      </c>
      <c r="E16426" s="23" t="s">
        <v>4141</v>
      </c>
      <c r="F16426" s="40">
        <v>7</v>
      </c>
      <c r="G16426" s="25">
        <v>81549</v>
      </c>
      <c r="H16426" s="25">
        <v>570843</v>
      </c>
      <c r="I16426" s="25"/>
      <c r="J16426" s="58" t="e">
        <f>HYPERLINK("#"&amp;"Insumos"&amp;"!A"&amp;MATCH($B16426,#REF!,0),"Ins "&amp;$B16426)</f>
        <v>#REF!</v>
      </c>
      <c r="M16426" s="220"/>
    </row>
    <row r="16427" spans="1:13" x14ac:dyDescent="0.2">
      <c r="A16427" s="35" t="s">
        <v>3386</v>
      </c>
      <c r="B16427" s="1" t="s">
        <v>263</v>
      </c>
      <c r="C16427" s="45" t="s">
        <v>696</v>
      </c>
      <c r="D16427" s="23" t="s">
        <v>5534</v>
      </c>
      <c r="E16427" s="23" t="s">
        <v>4140</v>
      </c>
      <c r="F16427" s="40">
        <v>5.8478000000000003</v>
      </c>
      <c r="G16427" s="25">
        <v>187426</v>
      </c>
      <c r="H16427" s="25">
        <v>1096030</v>
      </c>
      <c r="I16427" s="25"/>
      <c r="J16427" s="58" t="e">
        <f>HYPERLINK("#"&amp;"Insumos"&amp;"!A"&amp;MATCH($B16427,#REF!,0),"Ins "&amp;$B16427)</f>
        <v>#REF!</v>
      </c>
      <c r="M16427" s="220"/>
    </row>
    <row r="16428" spans="1:13" x14ac:dyDescent="0.2">
      <c r="A16428" s="35" t="s">
        <v>3386</v>
      </c>
      <c r="B16428" s="1" t="s">
        <v>5533</v>
      </c>
      <c r="C16428" s="45" t="s">
        <v>5892</v>
      </c>
      <c r="D16428" s="23" t="s">
        <v>977</v>
      </c>
      <c r="E16428" s="23" t="s">
        <v>4134</v>
      </c>
      <c r="F16428" s="40">
        <v>1.5</v>
      </c>
      <c r="G16428" s="25">
        <v>3623</v>
      </c>
      <c r="H16428" s="25">
        <v>5435</v>
      </c>
      <c r="I16428" s="25"/>
      <c r="J16428" s="58" t="e">
        <f>HYPERLINK("#"&amp;"Insumos"&amp;"!A"&amp;MATCH($B16428,#REF!,0),"Ins "&amp;$B16428)</f>
        <v>#REF!</v>
      </c>
      <c r="M16428" s="220"/>
    </row>
    <row r="16429" spans="1:13" x14ac:dyDescent="0.2">
      <c r="A16429" s="35" t="s">
        <v>3386</v>
      </c>
      <c r="B16429" s="1" t="s">
        <v>5007</v>
      </c>
      <c r="C16429" s="45" t="s">
        <v>720</v>
      </c>
      <c r="D16429" s="23" t="s">
        <v>5751</v>
      </c>
      <c r="E16429" s="23" t="s">
        <v>4134</v>
      </c>
      <c r="F16429" s="40">
        <v>6</v>
      </c>
      <c r="G16429" s="25">
        <v>1897</v>
      </c>
      <c r="H16429" s="25">
        <v>11382</v>
      </c>
      <c r="I16429" s="25"/>
      <c r="J16429" s="58" t="e">
        <f>HYPERLINK("#"&amp;"Insumos"&amp;"!A"&amp;MATCH($B16429,#REF!,0),"Ins "&amp;$B16429)</f>
        <v>#REF!</v>
      </c>
      <c r="M16429" s="220"/>
    </row>
    <row r="16430" spans="1:13" x14ac:dyDescent="0.2">
      <c r="A16430" s="35" t="s">
        <v>3386</v>
      </c>
      <c r="B16430" s="1" t="s">
        <v>5459</v>
      </c>
      <c r="C16430" s="45" t="s">
        <v>748</v>
      </c>
      <c r="D16430" s="23" t="s">
        <v>5751</v>
      </c>
      <c r="E16430" s="23" t="s">
        <v>4134</v>
      </c>
      <c r="F16430" s="40">
        <v>20</v>
      </c>
      <c r="G16430" s="25">
        <v>6798</v>
      </c>
      <c r="H16430" s="25">
        <v>135960</v>
      </c>
      <c r="I16430" s="25"/>
      <c r="J16430" s="58" t="e">
        <f>HYPERLINK("#"&amp;"Insumos"&amp;"!A"&amp;MATCH($B16430,#REF!,0),"Ins "&amp;$B16430)</f>
        <v>#REF!</v>
      </c>
      <c r="M16430" s="220"/>
    </row>
    <row r="16431" spans="1:13" ht="25.5" x14ac:dyDescent="0.2">
      <c r="A16431" s="35" t="s">
        <v>3386</v>
      </c>
      <c r="B16431" s="1" t="s">
        <v>5460</v>
      </c>
      <c r="C16431" s="45" t="s">
        <v>749</v>
      </c>
      <c r="D16431" s="23" t="s">
        <v>5751</v>
      </c>
      <c r="E16431" s="23" t="s">
        <v>4134</v>
      </c>
      <c r="F16431" s="40">
        <v>0.5</v>
      </c>
      <c r="G16431" s="25">
        <v>349717</v>
      </c>
      <c r="H16431" s="25">
        <v>174859</v>
      </c>
      <c r="I16431" s="25"/>
      <c r="J16431" s="58" t="e">
        <f>HYPERLINK("#"&amp;"Insumos"&amp;"!A"&amp;MATCH($B16431,#REF!,0),"Ins "&amp;$B16431)</f>
        <v>#REF!</v>
      </c>
      <c r="M16431" s="220"/>
    </row>
    <row r="16432" spans="1:13" x14ac:dyDescent="0.2">
      <c r="A16432" s="35" t="s">
        <v>3386</v>
      </c>
      <c r="B16432" s="1" t="s">
        <v>5461</v>
      </c>
      <c r="C16432" s="45" t="s">
        <v>750</v>
      </c>
      <c r="D16432" s="23" t="s">
        <v>5751</v>
      </c>
      <c r="E16432" s="23" t="s">
        <v>4134</v>
      </c>
      <c r="F16432" s="40">
        <v>1</v>
      </c>
      <c r="G16432" s="25">
        <v>56148909</v>
      </c>
      <c r="H16432" s="25">
        <v>56148909</v>
      </c>
      <c r="I16432" s="25"/>
      <c r="J16432" s="58" t="e">
        <f>HYPERLINK("#"&amp;"Insumos"&amp;"!A"&amp;MATCH($B16432,#REF!,0),"Ins "&amp;$B16432)</f>
        <v>#REF!</v>
      </c>
      <c r="M16432" s="220"/>
    </row>
    <row r="16433" spans="1:13" x14ac:dyDescent="0.2">
      <c r="A16433" s="36" t="s">
        <v>3387</v>
      </c>
      <c r="B16433" s="26" t="s">
        <v>6816</v>
      </c>
      <c r="C16433" s="79" t="s">
        <v>2063</v>
      </c>
      <c r="D16433" s="37" t="s">
        <v>5608</v>
      </c>
      <c r="E16433" s="37" t="s">
        <v>464</v>
      </c>
      <c r="F16433" s="41"/>
      <c r="G16433" s="27"/>
      <c r="H16433" s="27"/>
      <c r="I16433" s="27">
        <v>469377</v>
      </c>
      <c r="M16433" s="220">
        <f t="shared" si="256"/>
        <v>614696</v>
      </c>
    </row>
    <row r="16434" spans="1:13" x14ac:dyDescent="0.2">
      <c r="A16434" s="35" t="s">
        <v>3387</v>
      </c>
      <c r="B16434" s="1" t="s">
        <v>71</v>
      </c>
      <c r="C16434" s="45" t="s">
        <v>1022</v>
      </c>
      <c r="D16434" s="23" t="s">
        <v>5734</v>
      </c>
      <c r="E16434" s="23" t="s">
        <v>4141</v>
      </c>
      <c r="F16434" s="40">
        <v>2.2999999999999998</v>
      </c>
      <c r="G16434" s="25">
        <v>66987</v>
      </c>
      <c r="H16434" s="25">
        <v>154070</v>
      </c>
      <c r="I16434" s="25"/>
      <c r="J16434" s="58" t="e">
        <f>HYPERLINK("#"&amp;"Insumos"&amp;"!A"&amp;MATCH($B16434,#REF!,0),"Ins "&amp;$B16434)</f>
        <v>#REF!</v>
      </c>
      <c r="M16434" s="220"/>
    </row>
    <row r="16435" spans="1:13" x14ac:dyDescent="0.2">
      <c r="A16435" s="35" t="s">
        <v>3387</v>
      </c>
      <c r="B16435" s="1" t="s">
        <v>263</v>
      </c>
      <c r="C16435" s="45" t="s">
        <v>696</v>
      </c>
      <c r="D16435" s="23" t="s">
        <v>5534</v>
      </c>
      <c r="E16435" s="23" t="s">
        <v>4140</v>
      </c>
      <c r="F16435" s="40">
        <v>3.5099999999999999E-2</v>
      </c>
      <c r="G16435" s="25">
        <v>187426</v>
      </c>
      <c r="H16435" s="25">
        <v>6579</v>
      </c>
      <c r="I16435" s="25"/>
      <c r="J16435" s="58" t="e">
        <f>HYPERLINK("#"&amp;"Insumos"&amp;"!A"&amp;MATCH($B16435,#REF!,0),"Ins "&amp;$B16435)</f>
        <v>#REF!</v>
      </c>
      <c r="M16435" s="220"/>
    </row>
    <row r="16436" spans="1:13" x14ac:dyDescent="0.2">
      <c r="A16436" s="35" t="s">
        <v>3387</v>
      </c>
      <c r="B16436" s="1" t="s">
        <v>254</v>
      </c>
      <c r="C16436" s="45" t="s">
        <v>751</v>
      </c>
      <c r="D16436" s="23" t="s">
        <v>5534</v>
      </c>
      <c r="E16436" s="23" t="s">
        <v>4141</v>
      </c>
      <c r="F16436" s="40">
        <v>1</v>
      </c>
      <c r="G16436" s="25">
        <v>46854</v>
      </c>
      <c r="H16436" s="25">
        <v>46854</v>
      </c>
      <c r="I16436" s="25"/>
      <c r="J16436" s="58" t="e">
        <f>HYPERLINK("#"&amp;"Insumos"&amp;"!A"&amp;MATCH($B16436,#REF!,0),"Ins "&amp;$B16436)</f>
        <v>#REF!</v>
      </c>
      <c r="M16436" s="220"/>
    </row>
    <row r="16437" spans="1:13" x14ac:dyDescent="0.2">
      <c r="A16437" s="35" t="s">
        <v>3387</v>
      </c>
      <c r="B16437" s="1" t="s">
        <v>5533</v>
      </c>
      <c r="C16437" s="45" t="s">
        <v>5892</v>
      </c>
      <c r="D16437" s="23" t="s">
        <v>977</v>
      </c>
      <c r="E16437" s="23" t="s">
        <v>4134</v>
      </c>
      <c r="F16437" s="40">
        <v>0.5</v>
      </c>
      <c r="G16437" s="25">
        <v>3623</v>
      </c>
      <c r="H16437" s="25">
        <v>1812</v>
      </c>
      <c r="I16437" s="25"/>
      <c r="J16437" s="58" t="e">
        <f>HYPERLINK("#"&amp;"Insumos"&amp;"!A"&amp;MATCH($B16437,#REF!,0),"Ins "&amp;$B16437)</f>
        <v>#REF!</v>
      </c>
      <c r="M16437" s="220"/>
    </row>
    <row r="16438" spans="1:13" ht="25.5" x14ac:dyDescent="0.2">
      <c r="A16438" s="35" t="s">
        <v>3387</v>
      </c>
      <c r="B16438" s="1" t="s">
        <v>4559</v>
      </c>
      <c r="C16438" s="45" t="s">
        <v>9471</v>
      </c>
      <c r="D16438" s="23" t="s">
        <v>5751</v>
      </c>
      <c r="E16438" s="23" t="s">
        <v>4138</v>
      </c>
      <c r="F16438" s="40">
        <v>2.5000000000000001E-2</v>
      </c>
      <c r="G16438" s="25">
        <v>140296</v>
      </c>
      <c r="H16438" s="25">
        <v>3507</v>
      </c>
      <c r="I16438" s="25"/>
      <c r="J16438" s="58" t="e">
        <f>HYPERLINK("#"&amp;"Insumos"&amp;"!A"&amp;MATCH($B16438,#REF!,0),"Ins "&amp;$B16438)</f>
        <v>#REF!</v>
      </c>
      <c r="M16438" s="220"/>
    </row>
    <row r="16439" spans="1:13" x14ac:dyDescent="0.2">
      <c r="A16439" s="35" t="s">
        <v>3387</v>
      </c>
      <c r="B16439" s="1" t="s">
        <v>4579</v>
      </c>
      <c r="C16439" s="45" t="s">
        <v>1440</v>
      </c>
      <c r="D16439" s="23" t="s">
        <v>5751</v>
      </c>
      <c r="E16439" s="23" t="s">
        <v>4134</v>
      </c>
      <c r="F16439" s="40">
        <v>5.5E-2</v>
      </c>
      <c r="G16439" s="25">
        <v>46696</v>
      </c>
      <c r="H16439" s="25">
        <v>2568</v>
      </c>
      <c r="I16439" s="25"/>
      <c r="J16439" s="58" t="e">
        <f>HYPERLINK("#"&amp;"Insumos"&amp;"!A"&amp;MATCH($B16439,#REF!,0),"Ins "&amp;$B16439)</f>
        <v>#REF!</v>
      </c>
      <c r="M16439" s="220"/>
    </row>
    <row r="16440" spans="1:13" x14ac:dyDescent="0.2">
      <c r="A16440" s="35" t="s">
        <v>3387</v>
      </c>
      <c r="B16440" s="1" t="s">
        <v>4583</v>
      </c>
      <c r="C16440" s="45" t="s">
        <v>754</v>
      </c>
      <c r="D16440" s="23" t="s">
        <v>5751</v>
      </c>
      <c r="E16440" s="23" t="s">
        <v>4138</v>
      </c>
      <c r="F16440" s="40">
        <v>3.5000000000000003E-2</v>
      </c>
      <c r="G16440" s="25">
        <v>171506</v>
      </c>
      <c r="H16440" s="25">
        <v>6003</v>
      </c>
      <c r="I16440" s="25"/>
      <c r="J16440" s="58" t="e">
        <f>HYPERLINK("#"&amp;"Insumos"&amp;"!A"&amp;MATCH($B16440,#REF!,0),"Ins "&amp;$B16440)</f>
        <v>#REF!</v>
      </c>
      <c r="M16440" s="220"/>
    </row>
    <row r="16441" spans="1:13" x14ac:dyDescent="0.2">
      <c r="A16441" s="35" t="s">
        <v>3387</v>
      </c>
      <c r="B16441" s="1" t="s">
        <v>5007</v>
      </c>
      <c r="C16441" s="45" t="s">
        <v>720</v>
      </c>
      <c r="D16441" s="23" t="s">
        <v>5751</v>
      </c>
      <c r="E16441" s="23" t="s">
        <v>4134</v>
      </c>
      <c r="F16441" s="40">
        <v>2.2000000000000002</v>
      </c>
      <c r="G16441" s="25">
        <v>1897</v>
      </c>
      <c r="H16441" s="25">
        <v>4173</v>
      </c>
      <c r="I16441" s="25"/>
      <c r="J16441" s="58" t="e">
        <f>HYPERLINK("#"&amp;"Insumos"&amp;"!A"&amp;MATCH($B16441,#REF!,0),"Ins "&amp;$B16441)</f>
        <v>#REF!</v>
      </c>
      <c r="M16441" s="220"/>
    </row>
    <row r="16442" spans="1:13" x14ac:dyDescent="0.2">
      <c r="A16442" s="35" t="s">
        <v>3387</v>
      </c>
      <c r="B16442" s="1" t="s">
        <v>5462</v>
      </c>
      <c r="C16442" s="45" t="s">
        <v>752</v>
      </c>
      <c r="D16442" s="23" t="s">
        <v>5751</v>
      </c>
      <c r="E16442" s="23" t="s">
        <v>4134</v>
      </c>
      <c r="F16442" s="40">
        <v>0.17</v>
      </c>
      <c r="G16442" s="25">
        <v>563434</v>
      </c>
      <c r="H16442" s="25">
        <v>95784</v>
      </c>
      <c r="I16442" s="25"/>
      <c r="J16442" s="58" t="e">
        <f>HYPERLINK("#"&amp;"Insumos"&amp;"!A"&amp;MATCH($B16442,#REF!,0),"Ins "&amp;$B16442)</f>
        <v>#REF!</v>
      </c>
      <c r="M16442" s="220"/>
    </row>
    <row r="16443" spans="1:13" x14ac:dyDescent="0.2">
      <c r="A16443" s="35" t="s">
        <v>3387</v>
      </c>
      <c r="B16443" s="1" t="s">
        <v>5463</v>
      </c>
      <c r="C16443" s="45" t="s">
        <v>753</v>
      </c>
      <c r="D16443" s="23" t="s">
        <v>5751</v>
      </c>
      <c r="E16443" s="23" t="s">
        <v>4134</v>
      </c>
      <c r="F16443" s="40">
        <v>0.13</v>
      </c>
      <c r="G16443" s="25">
        <v>710118</v>
      </c>
      <c r="H16443" s="25">
        <v>92315</v>
      </c>
      <c r="I16443" s="25"/>
      <c r="J16443" s="58" t="e">
        <f>HYPERLINK("#"&amp;"Insumos"&amp;"!A"&amp;MATCH($B16443,#REF!,0),"Ins "&amp;$B16443)</f>
        <v>#REF!</v>
      </c>
      <c r="M16443" s="220"/>
    </row>
    <row r="16444" spans="1:13" x14ac:dyDescent="0.2">
      <c r="A16444" s="35" t="s">
        <v>3387</v>
      </c>
      <c r="B16444" s="1" t="s">
        <v>5195</v>
      </c>
      <c r="C16444" s="45" t="s">
        <v>462</v>
      </c>
      <c r="D16444" s="23" t="s">
        <v>5751</v>
      </c>
      <c r="E16444" s="23" t="s">
        <v>467</v>
      </c>
      <c r="F16444" s="40">
        <v>0.2</v>
      </c>
      <c r="G16444" s="25">
        <v>22500</v>
      </c>
      <c r="H16444" s="25">
        <v>4500</v>
      </c>
      <c r="I16444" s="25"/>
      <c r="J16444" s="58" t="e">
        <f>HYPERLINK("#"&amp;"Insumos"&amp;"!A"&amp;MATCH($B16444,#REF!,0),"Ins "&amp;$B16444)</f>
        <v>#REF!</v>
      </c>
      <c r="M16444" s="220"/>
    </row>
    <row r="16445" spans="1:13" x14ac:dyDescent="0.2">
      <c r="A16445" s="35" t="s">
        <v>3387</v>
      </c>
      <c r="B16445" s="1" t="s">
        <v>5197</v>
      </c>
      <c r="C16445" s="45" t="s">
        <v>8791</v>
      </c>
      <c r="D16445" s="23" t="s">
        <v>5751</v>
      </c>
      <c r="E16445" s="23" t="s">
        <v>467</v>
      </c>
      <c r="F16445" s="40">
        <v>0.5</v>
      </c>
      <c r="G16445" s="25">
        <v>28600</v>
      </c>
      <c r="H16445" s="25">
        <v>14300</v>
      </c>
      <c r="I16445" s="25"/>
      <c r="J16445" s="58" t="e">
        <f>HYPERLINK("#"&amp;"Insumos"&amp;"!A"&amp;MATCH($B16445,#REF!,0),"Ins "&amp;$B16445)</f>
        <v>#REF!</v>
      </c>
      <c r="M16445" s="220"/>
    </row>
    <row r="16446" spans="1:13" ht="25.5" x14ac:dyDescent="0.2">
      <c r="A16446" s="35" t="s">
        <v>3387</v>
      </c>
      <c r="B16446" s="1" t="s">
        <v>5242</v>
      </c>
      <c r="C16446" s="45" t="s">
        <v>755</v>
      </c>
      <c r="D16446" s="23" t="s">
        <v>5751</v>
      </c>
      <c r="E16446" s="23" t="s">
        <v>4134</v>
      </c>
      <c r="F16446" s="40">
        <v>2</v>
      </c>
      <c r="G16446" s="25">
        <v>18456</v>
      </c>
      <c r="H16446" s="25">
        <v>36912</v>
      </c>
      <c r="I16446" s="25"/>
      <c r="J16446" s="58" t="e">
        <f>HYPERLINK("#"&amp;"Insumos"&amp;"!A"&amp;MATCH($B16446,#REF!,0),"Ins "&amp;$B16446)</f>
        <v>#REF!</v>
      </c>
      <c r="M16446" s="220"/>
    </row>
    <row r="16447" spans="1:13" ht="25.5" x14ac:dyDescent="0.2">
      <c r="A16447" s="36" t="s">
        <v>3388</v>
      </c>
      <c r="B16447" s="26" t="s">
        <v>6816</v>
      </c>
      <c r="C16447" s="79" t="s">
        <v>822</v>
      </c>
      <c r="D16447" s="37" t="s">
        <v>5608</v>
      </c>
      <c r="E16447" s="37" t="s">
        <v>464</v>
      </c>
      <c r="F16447" s="41"/>
      <c r="G16447" s="27"/>
      <c r="H16447" s="27"/>
      <c r="I16447" s="27">
        <v>4827864</v>
      </c>
      <c r="M16447" s="220">
        <f t="shared" si="256"/>
        <v>6322571</v>
      </c>
    </row>
    <row r="16448" spans="1:13" x14ac:dyDescent="0.2">
      <c r="A16448" s="35" t="s">
        <v>3388</v>
      </c>
      <c r="B16448" s="1" t="s">
        <v>80</v>
      </c>
      <c r="C16448" s="45" t="s">
        <v>1035</v>
      </c>
      <c r="D16448" s="23" t="s">
        <v>5734</v>
      </c>
      <c r="E16448" s="23" t="s">
        <v>4141</v>
      </c>
      <c r="F16448" s="40">
        <v>9.5</v>
      </c>
      <c r="G16448" s="25">
        <v>110673</v>
      </c>
      <c r="H16448" s="25">
        <v>1051394</v>
      </c>
      <c r="I16448" s="25"/>
      <c r="J16448" s="58" t="e">
        <f>HYPERLINK("#"&amp;"Insumos"&amp;"!A"&amp;MATCH($B16448,#REF!,0),"Ins "&amp;$B16448)</f>
        <v>#REF!</v>
      </c>
      <c r="M16448" s="220"/>
    </row>
    <row r="16449" spans="1:15" x14ac:dyDescent="0.2">
      <c r="A16449" s="35" t="s">
        <v>3388</v>
      </c>
      <c r="B16449" s="1" t="s">
        <v>263</v>
      </c>
      <c r="C16449" s="45" t="s">
        <v>696</v>
      </c>
      <c r="D16449" s="23" t="s">
        <v>5534</v>
      </c>
      <c r="E16449" s="23" t="s">
        <v>4140</v>
      </c>
      <c r="F16449" s="40">
        <v>0.44359999999999999</v>
      </c>
      <c r="G16449" s="25">
        <v>187426</v>
      </c>
      <c r="H16449" s="25">
        <v>83142</v>
      </c>
      <c r="I16449" s="25"/>
      <c r="J16449" s="58" t="e">
        <f>HYPERLINK("#"&amp;"Insumos"&amp;"!A"&amp;MATCH($B16449,#REF!,0),"Ins "&amp;$B16449)</f>
        <v>#REF!</v>
      </c>
      <c r="M16449" s="220"/>
    </row>
    <row r="16450" spans="1:15" x14ac:dyDescent="0.2">
      <c r="A16450" s="35" t="s">
        <v>3388</v>
      </c>
      <c r="B16450" s="1" t="s">
        <v>251</v>
      </c>
      <c r="C16450" s="45" t="s">
        <v>9368</v>
      </c>
      <c r="D16450" s="23" t="s">
        <v>5534</v>
      </c>
      <c r="E16450" s="23" t="s">
        <v>4141</v>
      </c>
      <c r="F16450" s="40">
        <v>0.2</v>
      </c>
      <c r="G16450" s="25">
        <v>10192</v>
      </c>
      <c r="H16450" s="25">
        <v>2038</v>
      </c>
      <c r="I16450" s="25"/>
      <c r="J16450" s="58" t="e">
        <f>HYPERLINK("#"&amp;"Insumos"&amp;"!A"&amp;MATCH($B16450,#REF!,0),"Ins "&amp;$B16450)</f>
        <v>#REF!</v>
      </c>
      <c r="M16450" s="220"/>
    </row>
    <row r="16451" spans="1:15" x14ac:dyDescent="0.2">
      <c r="A16451" s="35" t="s">
        <v>3388</v>
      </c>
      <c r="B16451" s="1" t="s">
        <v>5533</v>
      </c>
      <c r="C16451" s="45" t="s">
        <v>5892</v>
      </c>
      <c r="D16451" s="23" t="s">
        <v>977</v>
      </c>
      <c r="E16451" s="23" t="s">
        <v>4134</v>
      </c>
      <c r="F16451" s="40">
        <v>4</v>
      </c>
      <c r="G16451" s="25">
        <v>3623</v>
      </c>
      <c r="H16451" s="25">
        <v>14492</v>
      </c>
      <c r="I16451" s="25"/>
      <c r="J16451" s="58" t="e">
        <f>HYPERLINK("#"&amp;"Insumos"&amp;"!A"&amp;MATCH($B16451,#REF!,0),"Ins "&amp;$B16451)</f>
        <v>#REF!</v>
      </c>
      <c r="M16451" s="220"/>
    </row>
    <row r="16452" spans="1:15" x14ac:dyDescent="0.2">
      <c r="A16452" s="35" t="s">
        <v>3388</v>
      </c>
      <c r="B16452" s="1" t="s">
        <v>5007</v>
      </c>
      <c r="C16452" s="45" t="s">
        <v>720</v>
      </c>
      <c r="D16452" s="23" t="s">
        <v>5751</v>
      </c>
      <c r="E16452" s="23" t="s">
        <v>4134</v>
      </c>
      <c r="F16452" s="40">
        <v>9</v>
      </c>
      <c r="G16452" s="25">
        <v>1897</v>
      </c>
      <c r="H16452" s="25">
        <v>17073</v>
      </c>
      <c r="I16452" s="25"/>
      <c r="J16452" s="58" t="e">
        <f>HYPERLINK("#"&amp;"Insumos"&amp;"!A"&amp;MATCH($B16452,#REF!,0),"Ins "&amp;$B16452)</f>
        <v>#REF!</v>
      </c>
      <c r="M16452" s="220"/>
    </row>
    <row r="16453" spans="1:15" x14ac:dyDescent="0.2">
      <c r="A16453" s="35" t="s">
        <v>3388</v>
      </c>
      <c r="B16453" s="1" t="s">
        <v>5482</v>
      </c>
      <c r="C16453" s="45" t="s">
        <v>67</v>
      </c>
      <c r="D16453" s="23" t="s">
        <v>5751</v>
      </c>
      <c r="E16453" s="23" t="s">
        <v>467</v>
      </c>
      <c r="F16453" s="40">
        <v>42</v>
      </c>
      <c r="G16453" s="25">
        <v>4423</v>
      </c>
      <c r="H16453" s="25">
        <v>185766</v>
      </c>
      <c r="I16453" s="25"/>
      <c r="J16453" s="58" t="e">
        <f>HYPERLINK("#"&amp;"Insumos"&amp;"!A"&amp;MATCH($B16453,#REF!,0),"Ins "&amp;$B16453)</f>
        <v>#REF!</v>
      </c>
      <c r="M16453" s="220"/>
    </row>
    <row r="16454" spans="1:15" x14ac:dyDescent="0.2">
      <c r="A16454" s="35" t="s">
        <v>3388</v>
      </c>
      <c r="B16454" s="1" t="s">
        <v>5378</v>
      </c>
      <c r="C16454" s="45" t="s">
        <v>757</v>
      </c>
      <c r="D16454" s="23" t="s">
        <v>5751</v>
      </c>
      <c r="E16454" s="23" t="s">
        <v>4136</v>
      </c>
      <c r="F16454" s="40">
        <v>0.8</v>
      </c>
      <c r="G16454" s="25">
        <v>40546</v>
      </c>
      <c r="H16454" s="25">
        <v>32437</v>
      </c>
      <c r="I16454" s="25"/>
      <c r="J16454" s="58" t="e">
        <f>HYPERLINK("#"&amp;"Insumos"&amp;"!A"&amp;MATCH($B16454,#REF!,0),"Ins "&amp;$B16454)</f>
        <v>#REF!</v>
      </c>
      <c r="M16454" s="220"/>
    </row>
    <row r="16455" spans="1:15" x14ac:dyDescent="0.2">
      <c r="A16455" s="35" t="s">
        <v>3388</v>
      </c>
      <c r="B16455" s="1" t="s">
        <v>5464</v>
      </c>
      <c r="C16455" s="45" t="s">
        <v>756</v>
      </c>
      <c r="D16455" s="23" t="s">
        <v>5751</v>
      </c>
      <c r="E16455" s="23" t="s">
        <v>287</v>
      </c>
      <c r="F16455" s="40">
        <v>1</v>
      </c>
      <c r="G16455" s="25">
        <v>3267907</v>
      </c>
      <c r="H16455" s="25">
        <v>3267907</v>
      </c>
      <c r="I16455" s="25"/>
      <c r="J16455" s="58" t="e">
        <f>HYPERLINK("#"&amp;"Insumos"&amp;"!A"&amp;MATCH($B16455,#REF!,0),"Ins "&amp;$B16455)</f>
        <v>#REF!</v>
      </c>
      <c r="M16455" s="220"/>
    </row>
    <row r="16456" spans="1:15" x14ac:dyDescent="0.2">
      <c r="A16456" s="35" t="s">
        <v>3388</v>
      </c>
      <c r="B16456" s="1" t="s">
        <v>5186</v>
      </c>
      <c r="C16456" s="45" t="s">
        <v>1212</v>
      </c>
      <c r="D16456" s="23" t="s">
        <v>5751</v>
      </c>
      <c r="E16456" s="23" t="s">
        <v>467</v>
      </c>
      <c r="F16456" s="40">
        <v>1.5</v>
      </c>
      <c r="G16456" s="25">
        <v>17311</v>
      </c>
      <c r="H16456" s="25">
        <v>25967</v>
      </c>
      <c r="I16456" s="25"/>
      <c r="J16456" s="58" t="e">
        <f>HYPERLINK("#"&amp;"Insumos"&amp;"!A"&amp;MATCH($B16456,#REF!,0),"Ins "&amp;$B16456)</f>
        <v>#REF!</v>
      </c>
      <c r="M16456" s="220"/>
    </row>
    <row r="16457" spans="1:15" ht="25.5" x14ac:dyDescent="0.2">
      <c r="A16457" s="35" t="s">
        <v>3388</v>
      </c>
      <c r="B16457" s="1" t="s">
        <v>5242</v>
      </c>
      <c r="C16457" s="45" t="s">
        <v>755</v>
      </c>
      <c r="D16457" s="23" t="s">
        <v>5751</v>
      </c>
      <c r="E16457" s="23" t="s">
        <v>4134</v>
      </c>
      <c r="F16457" s="40">
        <v>8</v>
      </c>
      <c r="G16457" s="25">
        <v>18456</v>
      </c>
      <c r="H16457" s="25">
        <v>147648</v>
      </c>
      <c r="I16457" s="25"/>
      <c r="J16457" s="58" t="e">
        <f>HYPERLINK("#"&amp;"Insumos"&amp;"!A"&amp;MATCH($B16457,#REF!,0),"Ins "&amp;$B16457)</f>
        <v>#REF!</v>
      </c>
      <c r="M16457" s="220"/>
      <c r="N16457" s="28"/>
      <c r="O16457" s="28"/>
    </row>
    <row r="16458" spans="1:15" ht="25.5" x14ac:dyDescent="0.2">
      <c r="A16458" s="36" t="s">
        <v>3389</v>
      </c>
      <c r="B16458" s="26" t="s">
        <v>6816</v>
      </c>
      <c r="C16458" s="79" t="s">
        <v>10891</v>
      </c>
      <c r="D16458" s="37" t="s">
        <v>5608</v>
      </c>
      <c r="E16458" s="37" t="s">
        <v>467</v>
      </c>
      <c r="F16458" s="41"/>
      <c r="G16458" s="27"/>
      <c r="H16458" s="27"/>
      <c r="I16458" s="27">
        <v>40958</v>
      </c>
      <c r="M16458" s="220">
        <f t="shared" ref="M16458:M16513" si="257">ROUND(I16458*(1+$L$2),0)</f>
        <v>53639</v>
      </c>
      <c r="N16458" s="28"/>
      <c r="O16458" s="28"/>
    </row>
    <row r="16459" spans="1:15" x14ac:dyDescent="0.2">
      <c r="A16459" s="35" t="s">
        <v>3389</v>
      </c>
      <c r="B16459" s="1" t="s">
        <v>71</v>
      </c>
      <c r="C16459" s="45" t="s">
        <v>1022</v>
      </c>
      <c r="D16459" s="23" t="s">
        <v>5734</v>
      </c>
      <c r="E16459" s="23" t="s">
        <v>4141</v>
      </c>
      <c r="F16459" s="40">
        <v>0.14000000000000001</v>
      </c>
      <c r="G16459" s="25">
        <v>66987</v>
      </c>
      <c r="H16459" s="25">
        <v>9378</v>
      </c>
      <c r="I16459" s="25"/>
      <c r="J16459" s="58" t="e">
        <f>HYPERLINK("#"&amp;"Insumos"&amp;"!A"&amp;MATCH($B16459,#REF!,0),"Ins "&amp;$B16459)</f>
        <v>#REF!</v>
      </c>
      <c r="M16459" s="220"/>
      <c r="N16459" s="28"/>
      <c r="O16459" s="28"/>
    </row>
    <row r="16460" spans="1:15" ht="25.5" x14ac:dyDescent="0.2">
      <c r="A16460" s="35" t="s">
        <v>3389</v>
      </c>
      <c r="B16460" s="1" t="s">
        <v>597</v>
      </c>
      <c r="C16460" s="45" t="s">
        <v>8738</v>
      </c>
      <c r="D16460" s="23" t="s">
        <v>5534</v>
      </c>
      <c r="E16460" s="23" t="s">
        <v>8737</v>
      </c>
      <c r="F16460" s="40">
        <v>0.2</v>
      </c>
      <c r="G16460" s="25">
        <v>17302</v>
      </c>
      <c r="H16460" s="25">
        <v>3460</v>
      </c>
      <c r="I16460" s="25"/>
      <c r="J16460" s="58" t="e">
        <f>HYPERLINK("#"&amp;"Insumos"&amp;"!A"&amp;MATCH($B16460,#REF!,0),"Ins "&amp;$B16460)</f>
        <v>#REF!</v>
      </c>
      <c r="M16460" s="220"/>
      <c r="N16460" s="35" t="s">
        <v>3389</v>
      </c>
      <c r="O16460" s="28"/>
    </row>
    <row r="16461" spans="1:15" x14ac:dyDescent="0.2">
      <c r="A16461" s="35" t="s">
        <v>3389</v>
      </c>
      <c r="B16461" s="1" t="s">
        <v>263</v>
      </c>
      <c r="C16461" s="45" t="s">
        <v>696</v>
      </c>
      <c r="D16461" s="23" t="s">
        <v>5534</v>
      </c>
      <c r="E16461" s="23" t="s">
        <v>4140</v>
      </c>
      <c r="F16461" s="40">
        <v>3.5999999999999999E-3</v>
      </c>
      <c r="G16461" s="25">
        <v>187426</v>
      </c>
      <c r="H16461" s="25">
        <v>675</v>
      </c>
      <c r="I16461" s="25"/>
      <c r="J16461" s="58" t="e">
        <f>HYPERLINK("#"&amp;"Insumos"&amp;"!A"&amp;MATCH($B16461,#REF!,0),"Ins "&amp;$B16461)</f>
        <v>#REF!</v>
      </c>
      <c r="M16461" s="220"/>
      <c r="N16461" s="35" t="s">
        <v>3390</v>
      </c>
      <c r="O16461" s="28"/>
    </row>
    <row r="16462" spans="1:15" x14ac:dyDescent="0.2">
      <c r="A16462" s="35" t="s">
        <v>3389</v>
      </c>
      <c r="B16462" s="1" t="s">
        <v>252</v>
      </c>
      <c r="C16462" s="45" t="s">
        <v>758</v>
      </c>
      <c r="D16462" s="23" t="s">
        <v>5534</v>
      </c>
      <c r="E16462" s="23" t="s">
        <v>4141</v>
      </c>
      <c r="F16462" s="40">
        <v>2.5000000000000001E-2</v>
      </c>
      <c r="G16462" s="25">
        <v>21861</v>
      </c>
      <c r="H16462" s="25">
        <v>547</v>
      </c>
      <c r="I16462" s="25"/>
      <c r="J16462" s="58" t="e">
        <f>HYPERLINK("#"&amp;"Insumos"&amp;"!A"&amp;MATCH($B16462,#REF!,0),"Ins "&amp;$B16462)</f>
        <v>#REF!</v>
      </c>
      <c r="M16462" s="220"/>
      <c r="N16462" s="35" t="s">
        <v>3391</v>
      </c>
      <c r="O16462" s="28"/>
    </row>
    <row r="16463" spans="1:15" x14ac:dyDescent="0.2">
      <c r="A16463" s="35" t="s">
        <v>3389</v>
      </c>
      <c r="B16463" s="1" t="s">
        <v>260</v>
      </c>
      <c r="C16463" s="45" t="s">
        <v>759</v>
      </c>
      <c r="D16463" s="23" t="s">
        <v>5534</v>
      </c>
      <c r="E16463" s="23" t="s">
        <v>4141</v>
      </c>
      <c r="F16463" s="40">
        <v>2.1999999999999999E-2</v>
      </c>
      <c r="G16463" s="25">
        <v>87225</v>
      </c>
      <c r="H16463" s="25">
        <v>1919</v>
      </c>
      <c r="I16463" s="25"/>
      <c r="J16463" s="58" t="e">
        <f>HYPERLINK("#"&amp;"Insumos"&amp;"!A"&amp;MATCH($B16463,#REF!,0),"Ins "&amp;$B16463)</f>
        <v>#REF!</v>
      </c>
      <c r="M16463" s="220"/>
      <c r="N16463" s="35" t="s">
        <v>3392</v>
      </c>
      <c r="O16463" s="28"/>
    </row>
    <row r="16464" spans="1:15" x14ac:dyDescent="0.2">
      <c r="A16464" s="35" t="s">
        <v>3389</v>
      </c>
      <c r="B16464" s="1" t="s">
        <v>261</v>
      </c>
      <c r="C16464" s="45" t="s">
        <v>760</v>
      </c>
      <c r="D16464" s="23" t="s">
        <v>5534</v>
      </c>
      <c r="E16464" s="23" t="s">
        <v>4134</v>
      </c>
      <c r="F16464" s="40">
        <v>0.04</v>
      </c>
      <c r="G16464" s="25">
        <v>15298</v>
      </c>
      <c r="H16464" s="25">
        <v>612</v>
      </c>
      <c r="I16464" s="25"/>
      <c r="J16464" s="58" t="e">
        <f>HYPERLINK("#"&amp;"Insumos"&amp;"!A"&amp;MATCH($B16464,#REF!,0),"Ins "&amp;$B16464)</f>
        <v>#REF!</v>
      </c>
      <c r="M16464" s="220"/>
      <c r="N16464" s="35" t="s">
        <v>3393</v>
      </c>
      <c r="O16464" s="28"/>
    </row>
    <row r="16465" spans="1:15" ht="25.5" x14ac:dyDescent="0.2">
      <c r="A16465" s="35" t="s">
        <v>3389</v>
      </c>
      <c r="B16465" s="1" t="s">
        <v>133</v>
      </c>
      <c r="C16465" s="45" t="s">
        <v>1193</v>
      </c>
      <c r="D16465" s="23" t="s">
        <v>5534</v>
      </c>
      <c r="E16465" s="23" t="s">
        <v>4134</v>
      </c>
      <c r="F16465" s="40">
        <v>0.01</v>
      </c>
      <c r="G16465" s="25">
        <v>562279</v>
      </c>
      <c r="H16465" s="25">
        <v>5623</v>
      </c>
      <c r="I16465" s="25"/>
      <c r="J16465" s="58" t="e">
        <f>HYPERLINK("#"&amp;"Insumos"&amp;"!A"&amp;MATCH($B16465,#REF!,0),"Ins "&amp;$B16465)</f>
        <v>#REF!</v>
      </c>
      <c r="M16465" s="220"/>
      <c r="N16465" s="35" t="s">
        <v>3394</v>
      </c>
      <c r="O16465" s="28"/>
    </row>
    <row r="16466" spans="1:15" x14ac:dyDescent="0.2">
      <c r="A16466" s="35" t="s">
        <v>3389</v>
      </c>
      <c r="B16466" s="1" t="s">
        <v>259</v>
      </c>
      <c r="C16466" s="45" t="s">
        <v>1195</v>
      </c>
      <c r="D16466" s="23" t="s">
        <v>5534</v>
      </c>
      <c r="E16466" s="23" t="s">
        <v>287</v>
      </c>
      <c r="F16466" s="40">
        <v>0.08</v>
      </c>
      <c r="G16466" s="25">
        <v>17804</v>
      </c>
      <c r="H16466" s="25">
        <v>1424</v>
      </c>
      <c r="I16466" s="25"/>
      <c r="J16466" s="58" t="e">
        <f>HYPERLINK("#"&amp;"Insumos"&amp;"!A"&amp;MATCH($B16466,#REF!,0),"Ins "&amp;$B16466)</f>
        <v>#REF!</v>
      </c>
      <c r="M16466" s="220"/>
      <c r="N16466" s="35" t="s">
        <v>3398</v>
      </c>
      <c r="O16466" s="28"/>
    </row>
    <row r="16467" spans="1:15" x14ac:dyDescent="0.2">
      <c r="A16467" s="35" t="s">
        <v>3389</v>
      </c>
      <c r="B16467" s="1" t="s">
        <v>131</v>
      </c>
      <c r="C16467" s="45" t="s">
        <v>1196</v>
      </c>
      <c r="D16467" s="23" t="s">
        <v>5534</v>
      </c>
      <c r="E16467" s="23" t="s">
        <v>4134</v>
      </c>
      <c r="F16467" s="40">
        <v>0.01</v>
      </c>
      <c r="G16467" s="25">
        <v>366983</v>
      </c>
      <c r="H16467" s="25">
        <v>3670</v>
      </c>
      <c r="I16467" s="25"/>
      <c r="J16467" s="58" t="e">
        <f>HYPERLINK("#"&amp;"Insumos"&amp;"!A"&amp;MATCH($B16467,#REF!,0),"Ins "&amp;$B16467)</f>
        <v>#REF!</v>
      </c>
      <c r="M16467" s="220"/>
      <c r="N16467" s="35" t="s">
        <v>3399</v>
      </c>
      <c r="O16467" s="28"/>
    </row>
    <row r="16468" spans="1:15" x14ac:dyDescent="0.2">
      <c r="A16468" s="35" t="s">
        <v>3389</v>
      </c>
      <c r="B16468" s="1" t="s">
        <v>132</v>
      </c>
      <c r="C16468" s="45" t="s">
        <v>1197</v>
      </c>
      <c r="D16468" s="23" t="s">
        <v>5534</v>
      </c>
      <c r="E16468" s="23" t="s">
        <v>4134</v>
      </c>
      <c r="F16468" s="40">
        <v>0.01</v>
      </c>
      <c r="G16468" s="25">
        <v>234285</v>
      </c>
      <c r="H16468" s="25">
        <v>2343</v>
      </c>
      <c r="I16468" s="25"/>
      <c r="J16468" s="58" t="e">
        <f>HYPERLINK("#"&amp;"Insumos"&amp;"!A"&amp;MATCH($B16468,#REF!,0),"Ins "&amp;$B16468)</f>
        <v>#REF!</v>
      </c>
      <c r="M16468" s="220"/>
      <c r="N16468" s="35" t="s">
        <v>3400</v>
      </c>
      <c r="O16468" s="28"/>
    </row>
    <row r="16469" spans="1:15" x14ac:dyDescent="0.2">
      <c r="A16469" s="35" t="s">
        <v>3389</v>
      </c>
      <c r="B16469" s="1" t="s">
        <v>106</v>
      </c>
      <c r="C16469" s="45" t="s">
        <v>761</v>
      </c>
      <c r="D16469" s="23" t="s">
        <v>5534</v>
      </c>
      <c r="E16469" s="23" t="s">
        <v>4134</v>
      </c>
      <c r="F16469" s="40">
        <v>0.01</v>
      </c>
      <c r="G16469" s="25">
        <v>29612</v>
      </c>
      <c r="H16469" s="25">
        <v>296</v>
      </c>
      <c r="I16469" s="25"/>
      <c r="J16469" s="58" t="e">
        <f>HYPERLINK("#"&amp;"Insumos"&amp;"!A"&amp;MATCH($B16469,#REF!,0),"Ins "&amp;$B16469)</f>
        <v>#REF!</v>
      </c>
      <c r="M16469" s="220"/>
      <c r="N16469" s="28"/>
      <c r="O16469" s="28"/>
    </row>
    <row r="16470" spans="1:15" x14ac:dyDescent="0.2">
      <c r="A16470" s="35" t="s">
        <v>3389</v>
      </c>
      <c r="B16470" s="1" t="s">
        <v>5533</v>
      </c>
      <c r="C16470" s="45" t="s">
        <v>5892</v>
      </c>
      <c r="D16470" s="23" t="s">
        <v>977</v>
      </c>
      <c r="E16470" s="23" t="s">
        <v>4134</v>
      </c>
      <c r="F16470" s="40">
        <v>0.5</v>
      </c>
      <c r="G16470" s="25">
        <v>3623</v>
      </c>
      <c r="H16470" s="25">
        <v>1812</v>
      </c>
      <c r="I16470" s="25"/>
      <c r="J16470" s="58" t="e">
        <f>HYPERLINK("#"&amp;"Insumos"&amp;"!A"&amp;MATCH($B16470,#REF!,0),"Ins "&amp;$B16470)</f>
        <v>#REF!</v>
      </c>
      <c r="M16470" s="220"/>
      <c r="N16470" s="28"/>
      <c r="O16470" s="28"/>
    </row>
    <row r="16471" spans="1:15" x14ac:dyDescent="0.2">
      <c r="A16471" s="35" t="s">
        <v>3389</v>
      </c>
      <c r="B16471" s="1" t="s">
        <v>5007</v>
      </c>
      <c r="C16471" s="45" t="s">
        <v>720</v>
      </c>
      <c r="D16471" s="23" t="s">
        <v>5751</v>
      </c>
      <c r="E16471" s="23" t="s">
        <v>4134</v>
      </c>
      <c r="F16471" s="40">
        <v>0.15</v>
      </c>
      <c r="G16471" s="25">
        <v>1897</v>
      </c>
      <c r="H16471" s="25">
        <v>285</v>
      </c>
      <c r="I16471" s="25"/>
      <c r="J16471" s="58" t="e">
        <f>HYPERLINK("#"&amp;"Insumos"&amp;"!A"&amp;MATCH($B16471,#REF!,0),"Ins "&amp;$B16471)</f>
        <v>#REF!</v>
      </c>
      <c r="M16471" s="220"/>
      <c r="N16471" s="28"/>
      <c r="O16471" s="28"/>
    </row>
    <row r="16472" spans="1:15" x14ac:dyDescent="0.2">
      <c r="A16472" s="35" t="s">
        <v>3389</v>
      </c>
      <c r="B16472" s="1" t="s">
        <v>5374</v>
      </c>
      <c r="C16472" s="45" t="s">
        <v>245</v>
      </c>
      <c r="D16472" s="23" t="s">
        <v>5751</v>
      </c>
      <c r="E16472" s="23" t="s">
        <v>467</v>
      </c>
      <c r="F16472" s="40">
        <v>2</v>
      </c>
      <c r="G16472" s="25">
        <v>690</v>
      </c>
      <c r="H16472" s="25">
        <v>1380</v>
      </c>
      <c r="I16472" s="25"/>
      <c r="J16472" s="58" t="e">
        <f>HYPERLINK("#"&amp;"Insumos"&amp;"!A"&amp;MATCH($B16472,#REF!,0),"Ins "&amp;$B16472)</f>
        <v>#REF!</v>
      </c>
      <c r="M16472" s="220"/>
      <c r="N16472" s="28"/>
      <c r="O16472" s="28"/>
    </row>
    <row r="16473" spans="1:15" x14ac:dyDescent="0.2">
      <c r="A16473" s="35" t="s">
        <v>3389</v>
      </c>
      <c r="B16473" s="1" t="s">
        <v>5451</v>
      </c>
      <c r="C16473" s="45" t="s">
        <v>1194</v>
      </c>
      <c r="D16473" s="23" t="s">
        <v>5751</v>
      </c>
      <c r="E16473" s="23" t="s">
        <v>287</v>
      </c>
      <c r="F16473" s="40">
        <v>0.93</v>
      </c>
      <c r="G16473" s="25">
        <v>8064</v>
      </c>
      <c r="H16473" s="25">
        <v>7500</v>
      </c>
      <c r="I16473" s="25"/>
      <c r="J16473" s="58" t="e">
        <f>HYPERLINK("#"&amp;"Insumos"&amp;"!A"&amp;MATCH($B16473,#REF!,0),"Ins "&amp;$B16473)</f>
        <v>#REF!</v>
      </c>
      <c r="M16473" s="220"/>
      <c r="N16473" s="28"/>
      <c r="O16473" s="28"/>
    </row>
    <row r="16474" spans="1:15" x14ac:dyDescent="0.2">
      <c r="A16474" s="35" t="s">
        <v>3389</v>
      </c>
      <c r="B16474" s="1" t="s">
        <v>1050</v>
      </c>
      <c r="C16474" s="45" t="s">
        <v>1063</v>
      </c>
      <c r="D16474" s="23" t="s">
        <v>5751</v>
      </c>
      <c r="E16474" s="23" t="s">
        <v>4136</v>
      </c>
      <c r="F16474" s="40">
        <v>1</v>
      </c>
      <c r="G16474" s="25">
        <v>34</v>
      </c>
      <c r="H16474" s="25">
        <v>34</v>
      </c>
      <c r="I16474" s="25"/>
      <c r="J16474" s="58" t="e">
        <f>HYPERLINK("#"&amp;"Insumos"&amp;"!A"&amp;MATCH($B16474,#REF!,0),"Ins "&amp;$B16474)</f>
        <v>#REF!</v>
      </c>
      <c r="M16474" s="220"/>
      <c r="N16474" s="28"/>
      <c r="O16474" s="28"/>
    </row>
    <row r="16475" spans="1:15" ht="25.5" x14ac:dyDescent="0.2">
      <c r="A16475" s="36" t="s">
        <v>3390</v>
      </c>
      <c r="B16475" s="26" t="s">
        <v>6816</v>
      </c>
      <c r="C16475" s="79" t="s">
        <v>5641</v>
      </c>
      <c r="D16475" s="37" t="s">
        <v>5608</v>
      </c>
      <c r="E16475" s="37" t="s">
        <v>466</v>
      </c>
      <c r="F16475" s="41"/>
      <c r="G16475" s="27"/>
      <c r="H16475" s="27"/>
      <c r="I16475" s="27">
        <v>911864</v>
      </c>
      <c r="M16475" s="220">
        <f t="shared" si="257"/>
        <v>1194177</v>
      </c>
      <c r="N16475" s="28"/>
      <c r="O16475" s="28"/>
    </row>
    <row r="16476" spans="1:15" x14ac:dyDescent="0.2">
      <c r="A16476" s="35" t="s">
        <v>3390</v>
      </c>
      <c r="B16476" s="1" t="s">
        <v>5599</v>
      </c>
      <c r="C16476" s="45" t="s">
        <v>5828</v>
      </c>
      <c r="D16476" s="23" t="s">
        <v>5585</v>
      </c>
      <c r="E16476" s="23" t="s">
        <v>466</v>
      </c>
      <c r="F16476" s="40">
        <v>1.0571532928653886</v>
      </c>
      <c r="G16476" s="25">
        <v>637043</v>
      </c>
      <c r="H16476" s="25">
        <v>673452</v>
      </c>
      <c r="I16476" s="25"/>
      <c r="M16476" s="220"/>
      <c r="N16476" s="28"/>
      <c r="O16476" s="28"/>
    </row>
    <row r="16477" spans="1:15" x14ac:dyDescent="0.2">
      <c r="A16477" s="35" t="s">
        <v>3390</v>
      </c>
      <c r="B16477" s="34" t="s">
        <v>71</v>
      </c>
      <c r="C16477" s="45" t="s">
        <v>1022</v>
      </c>
      <c r="D16477" s="23" t="s">
        <v>5734</v>
      </c>
      <c r="E16477" s="23" t="s">
        <v>4141</v>
      </c>
      <c r="F16477" s="40">
        <v>2.0942857142857143</v>
      </c>
      <c r="G16477" s="25">
        <v>66987</v>
      </c>
      <c r="H16477" s="25">
        <v>140290</v>
      </c>
      <c r="I16477" s="25"/>
      <c r="J16477" s="58" t="e">
        <f>HYPERLINK("#"&amp;"Insumos"&amp;"!A"&amp;MATCH($B16477,#REF!,0),"Ins "&amp;$B16477)</f>
        <v>#REF!</v>
      </c>
      <c r="M16477" s="220"/>
      <c r="N16477" s="28"/>
      <c r="O16477" s="28"/>
    </row>
    <row r="16478" spans="1:15" x14ac:dyDescent="0.2">
      <c r="A16478" s="35" t="s">
        <v>3390</v>
      </c>
      <c r="B16478" s="1" t="s">
        <v>263</v>
      </c>
      <c r="C16478" s="45" t="s">
        <v>696</v>
      </c>
      <c r="D16478" s="23" t="s">
        <v>5534</v>
      </c>
      <c r="E16478" s="23" t="s">
        <v>4140</v>
      </c>
      <c r="F16478" s="40">
        <v>0.1</v>
      </c>
      <c r="G16478" s="25">
        <v>187426</v>
      </c>
      <c r="H16478" s="25">
        <v>18743</v>
      </c>
      <c r="I16478" s="25"/>
      <c r="J16478" s="58" t="e">
        <f>HYPERLINK("#"&amp;"Insumos"&amp;"!A"&amp;MATCH($B16478,#REF!,0),"Ins "&amp;$B16478)</f>
        <v>#REF!</v>
      </c>
      <c r="M16478" s="220"/>
      <c r="N16478" s="28"/>
      <c r="O16478" s="28"/>
    </row>
    <row r="16479" spans="1:15" x14ac:dyDescent="0.2">
      <c r="A16479" s="35" t="s">
        <v>3390</v>
      </c>
      <c r="B16479" s="1" t="s">
        <v>137</v>
      </c>
      <c r="C16479" s="45" t="s">
        <v>8804</v>
      </c>
      <c r="D16479" s="23" t="s">
        <v>5534</v>
      </c>
      <c r="E16479" s="23" t="s">
        <v>4140</v>
      </c>
      <c r="F16479" s="40">
        <v>0.14285714285714285</v>
      </c>
      <c r="G16479" s="25">
        <v>61014</v>
      </c>
      <c r="H16479" s="25">
        <v>8716</v>
      </c>
      <c r="I16479" s="25"/>
      <c r="J16479" s="58" t="e">
        <f>HYPERLINK("#"&amp;"Insumos"&amp;"!A"&amp;MATCH($B16479,#REF!,0),"Ins "&amp;$B16479)</f>
        <v>#REF!</v>
      </c>
      <c r="M16479" s="220"/>
      <c r="N16479" s="28"/>
      <c r="O16479" s="28"/>
    </row>
    <row r="16480" spans="1:15" x14ac:dyDescent="0.2">
      <c r="A16480" s="35" t="s">
        <v>3390</v>
      </c>
      <c r="B16480" s="1" t="s">
        <v>222</v>
      </c>
      <c r="C16480" s="45" t="s">
        <v>157</v>
      </c>
      <c r="D16480" s="23" t="s">
        <v>5534</v>
      </c>
      <c r="E16480" s="23" t="s">
        <v>4140</v>
      </c>
      <c r="F16480" s="40">
        <v>0.14285714285714285</v>
      </c>
      <c r="G16480" s="25">
        <v>66212</v>
      </c>
      <c r="H16480" s="25">
        <v>9459</v>
      </c>
      <c r="I16480" s="25"/>
      <c r="J16480" s="58" t="e">
        <f>HYPERLINK("#"&amp;"Insumos"&amp;"!A"&amp;MATCH($B16480,#REF!,0),"Ins "&amp;$B16480)</f>
        <v>#REF!</v>
      </c>
      <c r="M16480" s="220"/>
      <c r="N16480" s="28"/>
      <c r="O16480" s="28"/>
    </row>
    <row r="16481" spans="1:15" x14ac:dyDescent="0.2">
      <c r="A16481" s="35" t="s">
        <v>3390</v>
      </c>
      <c r="B16481" s="1" t="s">
        <v>5533</v>
      </c>
      <c r="C16481" s="45" t="s">
        <v>5892</v>
      </c>
      <c r="D16481" s="23" t="s">
        <v>977</v>
      </c>
      <c r="E16481" s="23" t="s">
        <v>4134</v>
      </c>
      <c r="F16481" s="40">
        <v>2</v>
      </c>
      <c r="G16481" s="25">
        <v>3623</v>
      </c>
      <c r="H16481" s="25">
        <v>7246</v>
      </c>
      <c r="I16481" s="25"/>
      <c r="J16481" s="58" t="e">
        <f>HYPERLINK("#"&amp;"Insumos"&amp;"!A"&amp;MATCH($B16481,#REF!,0),"Ins "&amp;$B16481)</f>
        <v>#REF!</v>
      </c>
      <c r="M16481" s="220"/>
      <c r="N16481" s="28"/>
      <c r="O16481" s="28"/>
    </row>
    <row r="16482" spans="1:15" x14ac:dyDescent="0.2">
      <c r="A16482" s="35" t="s">
        <v>3390</v>
      </c>
      <c r="B16482" s="1" t="s">
        <v>5007</v>
      </c>
      <c r="C16482" s="45" t="s">
        <v>720</v>
      </c>
      <c r="D16482" s="23" t="s">
        <v>5751</v>
      </c>
      <c r="E16482" s="23" t="s">
        <v>4134</v>
      </c>
      <c r="F16482" s="40">
        <v>2</v>
      </c>
      <c r="G16482" s="25">
        <v>1897</v>
      </c>
      <c r="H16482" s="25">
        <v>3794</v>
      </c>
      <c r="I16482" s="25"/>
      <c r="J16482" s="58" t="e">
        <f>HYPERLINK("#"&amp;"Insumos"&amp;"!A"&amp;MATCH($B16482,#REF!,0),"Ins "&amp;$B16482)</f>
        <v>#REF!</v>
      </c>
      <c r="M16482" s="220"/>
      <c r="N16482" s="28"/>
      <c r="O16482" s="28"/>
    </row>
    <row r="16483" spans="1:15" x14ac:dyDescent="0.2">
      <c r="A16483" s="35" t="s">
        <v>3390</v>
      </c>
      <c r="B16483" s="1" t="s">
        <v>5183</v>
      </c>
      <c r="C16483" s="45" t="s">
        <v>293</v>
      </c>
      <c r="D16483" s="23" t="s">
        <v>5751</v>
      </c>
      <c r="E16483" s="23" t="s">
        <v>4147</v>
      </c>
      <c r="F16483" s="40">
        <v>0.2</v>
      </c>
      <c r="G16483" s="25">
        <v>6448</v>
      </c>
      <c r="H16483" s="25">
        <v>1290</v>
      </c>
      <c r="I16483" s="25"/>
      <c r="J16483" s="58" t="e">
        <f>HYPERLINK("#"&amp;"Insumos"&amp;"!A"&amp;MATCH($B16483,#REF!,0),"Ins "&amp;$B16483)</f>
        <v>#REF!</v>
      </c>
      <c r="M16483" s="220"/>
      <c r="N16483" s="28"/>
      <c r="O16483" s="28"/>
    </row>
    <row r="16484" spans="1:15" x14ac:dyDescent="0.2">
      <c r="A16484" s="35" t="s">
        <v>3390</v>
      </c>
      <c r="B16484" s="1" t="s">
        <v>5233</v>
      </c>
      <c r="C16484" s="45" t="s">
        <v>8805</v>
      </c>
      <c r="D16484" s="23" t="s">
        <v>5751</v>
      </c>
      <c r="E16484" s="23" t="s">
        <v>8806</v>
      </c>
      <c r="F16484" s="40">
        <v>1.4</v>
      </c>
      <c r="G16484" s="25">
        <v>13567</v>
      </c>
      <c r="H16484" s="25">
        <v>18994</v>
      </c>
      <c r="I16484" s="25"/>
      <c r="J16484" s="58" t="e">
        <f>HYPERLINK("#"&amp;"Insumos"&amp;"!A"&amp;MATCH($B16484,#REF!,0),"Ins "&amp;$B16484)</f>
        <v>#REF!</v>
      </c>
      <c r="M16484" s="220"/>
      <c r="N16484" s="28"/>
      <c r="O16484" s="28"/>
    </row>
    <row r="16485" spans="1:15" x14ac:dyDescent="0.2">
      <c r="A16485" s="35" t="s">
        <v>3390</v>
      </c>
      <c r="B16485" s="1" t="s">
        <v>4549</v>
      </c>
      <c r="C16485" s="45" t="s">
        <v>719</v>
      </c>
      <c r="D16485" s="23" t="s">
        <v>5751</v>
      </c>
      <c r="E16485" s="23" t="s">
        <v>4134</v>
      </c>
      <c r="F16485" s="40">
        <v>0.8</v>
      </c>
      <c r="G16485" s="25">
        <v>15152</v>
      </c>
      <c r="H16485" s="25">
        <v>12122</v>
      </c>
      <c r="I16485" s="25"/>
      <c r="J16485" s="58" t="e">
        <f>HYPERLINK("#"&amp;"Insumos"&amp;"!A"&amp;MATCH($B16485,#REF!,0),"Ins "&amp;$B16485)</f>
        <v>#REF!</v>
      </c>
      <c r="M16485" s="220"/>
      <c r="N16485" s="28"/>
      <c r="O16485" s="28"/>
    </row>
    <row r="16486" spans="1:15" x14ac:dyDescent="0.2">
      <c r="A16486" s="35" t="s">
        <v>3390</v>
      </c>
      <c r="B16486" s="1" t="s">
        <v>4550</v>
      </c>
      <c r="C16486" s="45" t="s">
        <v>728</v>
      </c>
      <c r="D16486" s="23" t="s">
        <v>5751</v>
      </c>
      <c r="E16486" s="23" t="s">
        <v>4134</v>
      </c>
      <c r="F16486" s="40">
        <v>1.25</v>
      </c>
      <c r="G16486" s="25">
        <v>14206</v>
      </c>
      <c r="H16486" s="25">
        <v>17758</v>
      </c>
      <c r="I16486" s="25"/>
      <c r="J16486" s="58" t="e">
        <f>HYPERLINK("#"&amp;"Insumos"&amp;"!A"&amp;MATCH($B16486,#REF!,0),"Ins "&amp;$B16486)</f>
        <v>#REF!</v>
      </c>
      <c r="M16486" s="220"/>
      <c r="N16486" s="28"/>
      <c r="O16486" s="28"/>
    </row>
    <row r="16487" spans="1:15" ht="25.5" x14ac:dyDescent="0.2">
      <c r="A16487" s="36" t="s">
        <v>3391</v>
      </c>
      <c r="B16487" s="26" t="s">
        <v>6816</v>
      </c>
      <c r="C16487" s="79" t="s">
        <v>5642</v>
      </c>
      <c r="D16487" s="37" t="s">
        <v>5608</v>
      </c>
      <c r="E16487" s="37" t="s">
        <v>466</v>
      </c>
      <c r="F16487" s="41"/>
      <c r="G16487" s="27"/>
      <c r="H16487" s="27"/>
      <c r="I16487" s="27">
        <v>1091821</v>
      </c>
      <c r="M16487" s="220">
        <f t="shared" si="257"/>
        <v>1429849</v>
      </c>
      <c r="N16487" s="28"/>
      <c r="O16487" s="28"/>
    </row>
    <row r="16488" spans="1:15" x14ac:dyDescent="0.2">
      <c r="A16488" s="35" t="s">
        <v>3391</v>
      </c>
      <c r="B16488" s="1" t="s">
        <v>5600</v>
      </c>
      <c r="C16488" s="45" t="s">
        <v>8765</v>
      </c>
      <c r="D16488" s="23" t="s">
        <v>5585</v>
      </c>
      <c r="E16488" s="23" t="s">
        <v>466</v>
      </c>
      <c r="F16488" s="40">
        <v>1.05</v>
      </c>
      <c r="G16488" s="25">
        <v>680060</v>
      </c>
      <c r="H16488" s="25">
        <v>714063</v>
      </c>
      <c r="I16488" s="25"/>
      <c r="M16488" s="220"/>
    </row>
    <row r="16489" spans="1:15" x14ac:dyDescent="0.2">
      <c r="A16489" s="35" t="s">
        <v>3391</v>
      </c>
      <c r="B16489" s="1" t="s">
        <v>76</v>
      </c>
      <c r="C16489" s="45" t="s">
        <v>1028</v>
      </c>
      <c r="D16489" s="23" t="s">
        <v>5734</v>
      </c>
      <c r="E16489" s="23" t="s">
        <v>4141</v>
      </c>
      <c r="F16489" s="40">
        <v>3.6</v>
      </c>
      <c r="G16489" s="25">
        <v>81549</v>
      </c>
      <c r="H16489" s="25">
        <v>293576</v>
      </c>
      <c r="I16489" s="25"/>
      <c r="J16489" s="58" t="e">
        <f>HYPERLINK("#"&amp;"Insumos"&amp;"!A"&amp;MATCH($B16489,#REF!,0),"Ins "&amp;$B16489)</f>
        <v>#REF!</v>
      </c>
      <c r="M16489" s="220"/>
    </row>
    <row r="16490" spans="1:15" x14ac:dyDescent="0.2">
      <c r="A16490" s="35" t="s">
        <v>3391</v>
      </c>
      <c r="B16490" s="1" t="s">
        <v>263</v>
      </c>
      <c r="C16490" s="45" t="s">
        <v>696</v>
      </c>
      <c r="D16490" s="23" t="s">
        <v>5534</v>
      </c>
      <c r="E16490" s="23" t="s">
        <v>4140</v>
      </c>
      <c r="F16490" s="40">
        <v>7.3899999999999993E-2</v>
      </c>
      <c r="G16490" s="25">
        <v>187426</v>
      </c>
      <c r="H16490" s="25">
        <v>13851</v>
      </c>
      <c r="I16490" s="25"/>
      <c r="J16490" s="58" t="e">
        <f>HYPERLINK("#"&amp;"Insumos"&amp;"!A"&amp;MATCH($B16490,#REF!,0),"Ins "&amp;$B16490)</f>
        <v>#REF!</v>
      </c>
      <c r="M16490" s="220"/>
    </row>
    <row r="16491" spans="1:15" x14ac:dyDescent="0.2">
      <c r="A16491" s="35" t="s">
        <v>3391</v>
      </c>
      <c r="B16491" s="1" t="s">
        <v>137</v>
      </c>
      <c r="C16491" s="45" t="s">
        <v>8804</v>
      </c>
      <c r="D16491" s="23" t="s">
        <v>5534</v>
      </c>
      <c r="E16491" s="23" t="s">
        <v>4140</v>
      </c>
      <c r="F16491" s="40">
        <v>0.1</v>
      </c>
      <c r="G16491" s="25">
        <v>61014</v>
      </c>
      <c r="H16491" s="25">
        <v>6101</v>
      </c>
      <c r="I16491" s="25"/>
      <c r="J16491" s="58" t="e">
        <f>HYPERLINK("#"&amp;"Insumos"&amp;"!A"&amp;MATCH($B16491,#REF!,0),"Ins "&amp;$B16491)</f>
        <v>#REF!</v>
      </c>
      <c r="M16491" s="220"/>
    </row>
    <row r="16492" spans="1:15" x14ac:dyDescent="0.2">
      <c r="A16492" s="35" t="s">
        <v>3391</v>
      </c>
      <c r="B16492" s="1" t="s">
        <v>222</v>
      </c>
      <c r="C16492" s="45" t="s">
        <v>157</v>
      </c>
      <c r="D16492" s="23" t="s">
        <v>5534</v>
      </c>
      <c r="E16492" s="23" t="s">
        <v>4140</v>
      </c>
      <c r="F16492" s="40">
        <v>0.1</v>
      </c>
      <c r="G16492" s="25">
        <v>66212</v>
      </c>
      <c r="H16492" s="25">
        <v>6621</v>
      </c>
      <c r="I16492" s="25"/>
      <c r="J16492" s="58" t="e">
        <f>HYPERLINK("#"&amp;"Insumos"&amp;"!A"&amp;MATCH($B16492,#REF!,0),"Ins "&amp;$B16492)</f>
        <v>#REF!</v>
      </c>
      <c r="M16492" s="220"/>
    </row>
    <row r="16493" spans="1:15" x14ac:dyDescent="0.2">
      <c r="A16493" s="35" t="s">
        <v>3391</v>
      </c>
      <c r="B16493" s="1" t="s">
        <v>5533</v>
      </c>
      <c r="C16493" s="45" t="s">
        <v>5892</v>
      </c>
      <c r="D16493" s="23" t="s">
        <v>977</v>
      </c>
      <c r="E16493" s="23" t="s">
        <v>4134</v>
      </c>
      <c r="F16493" s="40">
        <v>3.4</v>
      </c>
      <c r="G16493" s="25">
        <v>3623</v>
      </c>
      <c r="H16493" s="25">
        <v>12318</v>
      </c>
      <c r="I16493" s="25"/>
      <c r="J16493" s="58" t="e">
        <f>HYPERLINK("#"&amp;"Insumos"&amp;"!A"&amp;MATCH($B16493,#REF!,0),"Ins "&amp;$B16493)</f>
        <v>#REF!</v>
      </c>
      <c r="M16493" s="220"/>
    </row>
    <row r="16494" spans="1:15" x14ac:dyDescent="0.2">
      <c r="A16494" s="35" t="s">
        <v>3391</v>
      </c>
      <c r="B16494" s="1" t="s">
        <v>5007</v>
      </c>
      <c r="C16494" s="45" t="s">
        <v>720</v>
      </c>
      <c r="D16494" s="23" t="s">
        <v>5751</v>
      </c>
      <c r="E16494" s="23" t="s">
        <v>4134</v>
      </c>
      <c r="F16494" s="40">
        <v>6.8</v>
      </c>
      <c r="G16494" s="25">
        <v>1897</v>
      </c>
      <c r="H16494" s="25">
        <v>12900</v>
      </c>
      <c r="I16494" s="25"/>
      <c r="J16494" s="58" t="e">
        <f>HYPERLINK("#"&amp;"Insumos"&amp;"!A"&amp;MATCH($B16494,#REF!,0),"Ins "&amp;$B16494)</f>
        <v>#REF!</v>
      </c>
      <c r="M16494" s="220"/>
    </row>
    <row r="16495" spans="1:15" x14ac:dyDescent="0.2">
      <c r="A16495" s="35" t="s">
        <v>3391</v>
      </c>
      <c r="B16495" s="1" t="s">
        <v>5183</v>
      </c>
      <c r="C16495" s="45" t="s">
        <v>293</v>
      </c>
      <c r="D16495" s="23" t="s">
        <v>5751</v>
      </c>
      <c r="E16495" s="23" t="s">
        <v>4147</v>
      </c>
      <c r="F16495" s="40">
        <v>0.2</v>
      </c>
      <c r="G16495" s="25">
        <v>6448</v>
      </c>
      <c r="H16495" s="25">
        <v>1290</v>
      </c>
      <c r="I16495" s="25"/>
      <c r="J16495" s="58" t="e">
        <f>HYPERLINK("#"&amp;"Insumos"&amp;"!A"&amp;MATCH($B16495,#REF!,0),"Ins "&amp;$B16495)</f>
        <v>#REF!</v>
      </c>
      <c r="M16495" s="220"/>
    </row>
    <row r="16496" spans="1:15" x14ac:dyDescent="0.2">
      <c r="A16496" s="35" t="s">
        <v>3391</v>
      </c>
      <c r="B16496" s="1" t="s">
        <v>5233</v>
      </c>
      <c r="C16496" s="45" t="s">
        <v>8805</v>
      </c>
      <c r="D16496" s="23" t="s">
        <v>5751</v>
      </c>
      <c r="E16496" s="23" t="s">
        <v>8806</v>
      </c>
      <c r="F16496" s="40">
        <v>0.09</v>
      </c>
      <c r="G16496" s="25">
        <v>13567</v>
      </c>
      <c r="H16496" s="25">
        <v>1221</v>
      </c>
      <c r="I16496" s="25"/>
      <c r="J16496" s="58" t="e">
        <f>HYPERLINK("#"&amp;"Insumos"&amp;"!A"&amp;MATCH($B16496,#REF!,0),"Ins "&amp;$B16496)</f>
        <v>#REF!</v>
      </c>
      <c r="M16496" s="220"/>
    </row>
    <row r="16497" spans="1:13" x14ac:dyDescent="0.2">
      <c r="A16497" s="35" t="s">
        <v>3391</v>
      </c>
      <c r="B16497" s="1" t="s">
        <v>4549</v>
      </c>
      <c r="C16497" s="45" t="s">
        <v>719</v>
      </c>
      <c r="D16497" s="23" t="s">
        <v>5751</v>
      </c>
      <c r="E16497" s="23" t="s">
        <v>4134</v>
      </c>
      <c r="F16497" s="40">
        <v>0.8</v>
      </c>
      <c r="G16497" s="25">
        <v>15152</v>
      </c>
      <c r="H16497" s="25">
        <v>12122</v>
      </c>
      <c r="I16497" s="25"/>
      <c r="J16497" s="58" t="e">
        <f>HYPERLINK("#"&amp;"Insumos"&amp;"!A"&amp;MATCH($B16497,#REF!,0),"Ins "&amp;$B16497)</f>
        <v>#REF!</v>
      </c>
      <c r="M16497" s="220"/>
    </row>
    <row r="16498" spans="1:13" x14ac:dyDescent="0.2">
      <c r="A16498" s="35" t="s">
        <v>3391</v>
      </c>
      <c r="B16498" s="1" t="s">
        <v>4550</v>
      </c>
      <c r="C16498" s="45" t="s">
        <v>728</v>
      </c>
      <c r="D16498" s="23" t="s">
        <v>5751</v>
      </c>
      <c r="E16498" s="23" t="s">
        <v>4134</v>
      </c>
      <c r="F16498" s="40">
        <v>1.25</v>
      </c>
      <c r="G16498" s="25">
        <v>14206</v>
      </c>
      <c r="H16498" s="25">
        <v>17758</v>
      </c>
      <c r="I16498" s="25"/>
      <c r="J16498" s="58" t="e">
        <f>HYPERLINK("#"&amp;"Insumos"&amp;"!A"&amp;MATCH($B16498,#REF!,0),"Ins "&amp;$B16498)</f>
        <v>#REF!</v>
      </c>
      <c r="M16498" s="220"/>
    </row>
    <row r="16499" spans="1:13" ht="25.5" x14ac:dyDescent="0.2">
      <c r="A16499" s="36" t="s">
        <v>3392</v>
      </c>
      <c r="B16499" s="26" t="s">
        <v>6816</v>
      </c>
      <c r="C16499" s="79" t="s">
        <v>8508</v>
      </c>
      <c r="D16499" s="37" t="s">
        <v>5608</v>
      </c>
      <c r="E16499" s="37" t="s">
        <v>5643</v>
      </c>
      <c r="F16499" s="41"/>
      <c r="G16499" s="27"/>
      <c r="H16499" s="27"/>
      <c r="I16499" s="27">
        <v>1565571</v>
      </c>
      <c r="M16499" s="220">
        <f t="shared" si="257"/>
        <v>2050272</v>
      </c>
    </row>
    <row r="16500" spans="1:13" x14ac:dyDescent="0.2">
      <c r="A16500" s="35" t="s">
        <v>3392</v>
      </c>
      <c r="B16500" s="24" t="s">
        <v>79</v>
      </c>
      <c r="C16500" s="45" t="s">
        <v>1036</v>
      </c>
      <c r="D16500" s="23" t="s">
        <v>5734</v>
      </c>
      <c r="E16500" s="23" t="s">
        <v>4141</v>
      </c>
      <c r="F16500" s="40">
        <v>1.8</v>
      </c>
      <c r="G16500" s="25">
        <v>121752</v>
      </c>
      <c r="H16500" s="25">
        <v>219154</v>
      </c>
      <c r="I16500" s="25"/>
      <c r="J16500" s="58" t="e">
        <f>HYPERLINK("#"&amp;"Insumos"&amp;"!A"&amp;MATCH($B16500,#REF!,0),"Ins "&amp;$B16500)</f>
        <v>#REF!</v>
      </c>
      <c r="M16500" s="220"/>
    </row>
    <row r="16501" spans="1:13" x14ac:dyDescent="0.2">
      <c r="A16501" s="35" t="s">
        <v>3392</v>
      </c>
      <c r="B16501" s="1" t="s">
        <v>263</v>
      </c>
      <c r="C16501" s="45" t="s">
        <v>696</v>
      </c>
      <c r="D16501" s="23" t="s">
        <v>5534</v>
      </c>
      <c r="E16501" s="23" t="s">
        <v>4140</v>
      </c>
      <c r="F16501" s="40">
        <v>0.33300000000000002</v>
      </c>
      <c r="G16501" s="25">
        <v>187426</v>
      </c>
      <c r="H16501" s="25">
        <v>62413</v>
      </c>
      <c r="I16501" s="25"/>
      <c r="J16501" s="58" t="e">
        <f>HYPERLINK("#"&amp;"Insumos"&amp;"!A"&amp;MATCH($B16501,#REF!,0),"Ins "&amp;$B16501)</f>
        <v>#REF!</v>
      </c>
      <c r="M16501" s="220"/>
    </row>
    <row r="16502" spans="1:13" x14ac:dyDescent="0.2">
      <c r="A16502" s="35" t="s">
        <v>3392</v>
      </c>
      <c r="B16502" s="24" t="s">
        <v>8506</v>
      </c>
      <c r="C16502" s="45" t="s">
        <v>8507</v>
      </c>
      <c r="D16502" s="23" t="s">
        <v>5534</v>
      </c>
      <c r="E16502" s="23" t="s">
        <v>4140</v>
      </c>
      <c r="F16502" s="40">
        <v>0.33300000000000002</v>
      </c>
      <c r="G16502" s="25">
        <v>1428000</v>
      </c>
      <c r="H16502" s="25">
        <v>475524</v>
      </c>
      <c r="I16502" s="25"/>
      <c r="J16502" s="58" t="e">
        <f>HYPERLINK("#"&amp;"Insumos"&amp;"!A"&amp;MATCH($B16502,#REF!,0),"Ins "&amp;$B16502)</f>
        <v>#REF!</v>
      </c>
      <c r="M16502" s="220"/>
    </row>
    <row r="16503" spans="1:13" x14ac:dyDescent="0.2">
      <c r="A16503" s="35" t="s">
        <v>3392</v>
      </c>
      <c r="B16503" s="1" t="s">
        <v>90</v>
      </c>
      <c r="C16503" s="45" t="s">
        <v>723</v>
      </c>
      <c r="D16503" s="23" t="s">
        <v>5534</v>
      </c>
      <c r="E16503" s="23" t="s">
        <v>4140</v>
      </c>
      <c r="F16503" s="40">
        <v>0.2</v>
      </c>
      <c r="G16503" s="25">
        <v>47771</v>
      </c>
      <c r="H16503" s="25">
        <v>9554</v>
      </c>
      <c r="I16503" s="25"/>
      <c r="J16503" s="58" t="e">
        <f>HYPERLINK("#"&amp;"Insumos"&amp;"!A"&amp;MATCH($B16503,#REF!,0),"Ins "&amp;$B16503)</f>
        <v>#REF!</v>
      </c>
      <c r="M16503" s="220"/>
    </row>
    <row r="16504" spans="1:13" x14ac:dyDescent="0.2">
      <c r="A16504" s="35" t="s">
        <v>3392</v>
      </c>
      <c r="B16504" s="1" t="s">
        <v>5533</v>
      </c>
      <c r="C16504" s="45" t="s">
        <v>5892</v>
      </c>
      <c r="D16504" s="23" t="s">
        <v>977</v>
      </c>
      <c r="E16504" s="23" t="s">
        <v>4134</v>
      </c>
      <c r="F16504" s="40">
        <v>1.8</v>
      </c>
      <c r="G16504" s="25">
        <v>3623</v>
      </c>
      <c r="H16504" s="25">
        <v>6521</v>
      </c>
      <c r="I16504" s="25"/>
      <c r="J16504" s="58" t="e">
        <f>HYPERLINK("#"&amp;"Insumos"&amp;"!A"&amp;MATCH($B16504,#REF!,0),"Ins "&amp;$B16504)</f>
        <v>#REF!</v>
      </c>
      <c r="M16504" s="220"/>
    </row>
    <row r="16505" spans="1:13" x14ac:dyDescent="0.2">
      <c r="A16505" s="35" t="s">
        <v>3392</v>
      </c>
      <c r="B16505" s="1" t="s">
        <v>5007</v>
      </c>
      <c r="C16505" s="45" t="s">
        <v>720</v>
      </c>
      <c r="D16505" s="23" t="s">
        <v>5751</v>
      </c>
      <c r="E16505" s="23" t="s">
        <v>4134</v>
      </c>
      <c r="F16505" s="40">
        <v>0.18</v>
      </c>
      <c r="G16505" s="25">
        <v>1897</v>
      </c>
      <c r="H16505" s="25">
        <v>341</v>
      </c>
      <c r="I16505" s="25"/>
      <c r="J16505" s="58" t="e">
        <f>HYPERLINK("#"&amp;"Insumos"&amp;"!A"&amp;MATCH($B16505,#REF!,0),"Ins "&amp;$B16505)</f>
        <v>#REF!</v>
      </c>
      <c r="M16505" s="220"/>
    </row>
    <row r="16506" spans="1:13" x14ac:dyDescent="0.2">
      <c r="A16506" s="35" t="s">
        <v>3392</v>
      </c>
      <c r="B16506" s="24" t="s">
        <v>5453</v>
      </c>
      <c r="C16506" s="45" t="s">
        <v>8504</v>
      </c>
      <c r="D16506" s="23" t="s">
        <v>5751</v>
      </c>
      <c r="E16506" s="23" t="s">
        <v>466</v>
      </c>
      <c r="F16506" s="40">
        <v>1</v>
      </c>
      <c r="G16506" s="25">
        <v>792064</v>
      </c>
      <c r="H16506" s="25">
        <v>792064</v>
      </c>
      <c r="I16506" s="25"/>
      <c r="J16506" s="58" t="e">
        <f>HYPERLINK("#"&amp;"Insumos"&amp;"!A"&amp;MATCH($B16506,#REF!,0),"Ins "&amp;$B16506)</f>
        <v>#REF!</v>
      </c>
      <c r="M16506" s="220"/>
    </row>
    <row r="16507" spans="1:13" ht="25.5" x14ac:dyDescent="0.2">
      <c r="A16507" s="36" t="s">
        <v>3393</v>
      </c>
      <c r="B16507" s="26" t="s">
        <v>6816</v>
      </c>
      <c r="C16507" s="79" t="s">
        <v>5644</v>
      </c>
      <c r="D16507" s="37" t="s">
        <v>5608</v>
      </c>
      <c r="E16507" s="37" t="s">
        <v>464</v>
      </c>
      <c r="F16507" s="41"/>
      <c r="G16507" s="27"/>
      <c r="H16507" s="27"/>
      <c r="I16507" s="27">
        <v>18526</v>
      </c>
      <c r="M16507" s="220">
        <f t="shared" si="257"/>
        <v>24262</v>
      </c>
    </row>
    <row r="16508" spans="1:13" x14ac:dyDescent="0.2">
      <c r="A16508" s="35" t="s">
        <v>3393</v>
      </c>
      <c r="B16508" s="1" t="s">
        <v>71</v>
      </c>
      <c r="C16508" s="45" t="s">
        <v>1022</v>
      </c>
      <c r="D16508" s="23" t="s">
        <v>5734</v>
      </c>
      <c r="E16508" s="23" t="s">
        <v>4141</v>
      </c>
      <c r="F16508" s="40">
        <v>0.2</v>
      </c>
      <c r="G16508" s="25">
        <v>66987</v>
      </c>
      <c r="H16508" s="25">
        <v>13397</v>
      </c>
      <c r="I16508" s="25"/>
      <c r="J16508" s="58" t="e">
        <f>HYPERLINK("#"&amp;"Insumos"&amp;"!A"&amp;MATCH($B16508,#REF!,0),"Ins "&amp;$B16508)</f>
        <v>#REF!</v>
      </c>
      <c r="M16508" s="220"/>
    </row>
    <row r="16509" spans="1:13" x14ac:dyDescent="0.2">
      <c r="A16509" s="35" t="s">
        <v>3393</v>
      </c>
      <c r="B16509" s="1" t="s">
        <v>263</v>
      </c>
      <c r="C16509" s="45" t="s">
        <v>696</v>
      </c>
      <c r="D16509" s="23" t="s">
        <v>5534</v>
      </c>
      <c r="E16509" s="23" t="s">
        <v>4140</v>
      </c>
      <c r="F16509" s="40">
        <v>5.0000000000000001E-4</v>
      </c>
      <c r="G16509" s="25">
        <v>187426</v>
      </c>
      <c r="H16509" s="25">
        <v>94</v>
      </c>
      <c r="I16509" s="25"/>
      <c r="J16509" s="58" t="e">
        <f>HYPERLINK("#"&amp;"Insumos"&amp;"!A"&amp;MATCH($B16509,#REF!,0),"Ins "&amp;$B16509)</f>
        <v>#REF!</v>
      </c>
      <c r="M16509" s="220"/>
    </row>
    <row r="16510" spans="1:13" x14ac:dyDescent="0.2">
      <c r="A16510" s="35" t="s">
        <v>3393</v>
      </c>
      <c r="B16510" s="1" t="s">
        <v>5533</v>
      </c>
      <c r="C16510" s="45" t="s">
        <v>5892</v>
      </c>
      <c r="D16510" s="23" t="s">
        <v>977</v>
      </c>
      <c r="E16510" s="23" t="s">
        <v>4134</v>
      </c>
      <c r="F16510" s="40">
        <v>0.2</v>
      </c>
      <c r="G16510" s="25">
        <v>3623</v>
      </c>
      <c r="H16510" s="25">
        <v>725</v>
      </c>
      <c r="I16510" s="25"/>
      <c r="J16510" s="58" t="e">
        <f>HYPERLINK("#"&amp;"Insumos"&amp;"!A"&amp;MATCH($B16510,#REF!,0),"Ins "&amp;$B16510)</f>
        <v>#REF!</v>
      </c>
      <c r="M16510" s="220"/>
    </row>
    <row r="16511" spans="1:13" x14ac:dyDescent="0.2">
      <c r="A16511" s="35" t="s">
        <v>3393</v>
      </c>
      <c r="B16511" s="1" t="s">
        <v>5007</v>
      </c>
      <c r="C16511" s="45" t="s">
        <v>720</v>
      </c>
      <c r="D16511" s="23" t="s">
        <v>5751</v>
      </c>
      <c r="E16511" s="23" t="s">
        <v>4134</v>
      </c>
      <c r="F16511" s="40">
        <v>0.2</v>
      </c>
      <c r="G16511" s="25">
        <v>1897</v>
      </c>
      <c r="H16511" s="25">
        <v>379</v>
      </c>
      <c r="I16511" s="25"/>
      <c r="J16511" s="58" t="e">
        <f>HYPERLINK("#"&amp;"Insumos"&amp;"!A"&amp;MATCH($B16511,#REF!,0),"Ins "&amp;$B16511)</f>
        <v>#REF!</v>
      </c>
      <c r="M16511" s="220"/>
    </row>
    <row r="16512" spans="1:13" ht="25.5" x14ac:dyDescent="0.2">
      <c r="A16512" s="35" t="s">
        <v>3393</v>
      </c>
      <c r="B16512" s="1" t="s">
        <v>5234</v>
      </c>
      <c r="C16512" s="45" t="s">
        <v>12420</v>
      </c>
      <c r="D16512" s="23" t="s">
        <v>5751</v>
      </c>
      <c r="E16512" s="23" t="s">
        <v>287</v>
      </c>
      <c r="F16512" s="40">
        <v>0.7</v>
      </c>
      <c r="G16512" s="25">
        <v>5616</v>
      </c>
      <c r="H16512" s="25">
        <v>3931</v>
      </c>
      <c r="I16512" s="25"/>
      <c r="J16512" s="58" t="e">
        <f>HYPERLINK("#"&amp;"Insumos"&amp;"!A"&amp;MATCH($B16512,#REF!,0),"Ins "&amp;$B16512)</f>
        <v>#REF!</v>
      </c>
      <c r="M16512" s="220"/>
    </row>
    <row r="16513" spans="1:13" ht="25.5" x14ac:dyDescent="0.2">
      <c r="A16513" s="36" t="s">
        <v>3394</v>
      </c>
      <c r="B16513" s="26" t="s">
        <v>6816</v>
      </c>
      <c r="C16513" s="79" t="s">
        <v>12273</v>
      </c>
      <c r="D16513" s="37" t="s">
        <v>5608</v>
      </c>
      <c r="E16513" s="37" t="s">
        <v>466</v>
      </c>
      <c r="F16513" s="41"/>
      <c r="G16513" s="27"/>
      <c r="H16513" s="27"/>
      <c r="I16513" s="27">
        <v>1104702</v>
      </c>
      <c r="M16513" s="220">
        <f t="shared" si="257"/>
        <v>1446718</v>
      </c>
    </row>
    <row r="16514" spans="1:13" x14ac:dyDescent="0.2">
      <c r="A16514" s="35" t="s">
        <v>3394</v>
      </c>
      <c r="B16514" s="1" t="s">
        <v>5598</v>
      </c>
      <c r="C16514" s="45" t="s">
        <v>8764</v>
      </c>
      <c r="D16514" s="23" t="s">
        <v>5585</v>
      </c>
      <c r="E16514" s="23" t="s">
        <v>466</v>
      </c>
      <c r="F16514" s="40">
        <v>1.05</v>
      </c>
      <c r="G16514" s="25">
        <v>602548</v>
      </c>
      <c r="H16514" s="25">
        <v>632675</v>
      </c>
      <c r="I16514" s="25"/>
      <c r="M16514" s="220"/>
    </row>
    <row r="16515" spans="1:13" x14ac:dyDescent="0.2">
      <c r="A16515" s="35" t="s">
        <v>3394</v>
      </c>
      <c r="B16515" s="1" t="s">
        <v>80</v>
      </c>
      <c r="C16515" s="45" t="s">
        <v>1035</v>
      </c>
      <c r="D16515" s="23" t="s">
        <v>5734</v>
      </c>
      <c r="E16515" s="23" t="s">
        <v>4141</v>
      </c>
      <c r="F16515" s="40">
        <v>3.5</v>
      </c>
      <c r="G16515" s="25">
        <v>110673</v>
      </c>
      <c r="H16515" s="25">
        <v>387356</v>
      </c>
      <c r="I16515" s="25"/>
      <c r="J16515" s="58" t="e">
        <f>HYPERLINK("#"&amp;"Insumos"&amp;"!A"&amp;MATCH($B16515,#REF!,0),"Ins "&amp;$B16515)</f>
        <v>#REF!</v>
      </c>
      <c r="M16515" s="220"/>
    </row>
    <row r="16516" spans="1:13" x14ac:dyDescent="0.2">
      <c r="A16516" s="35" t="s">
        <v>3394</v>
      </c>
      <c r="B16516" s="1" t="s">
        <v>263</v>
      </c>
      <c r="C16516" s="45" t="s">
        <v>696</v>
      </c>
      <c r="D16516" s="23" t="s">
        <v>5534</v>
      </c>
      <c r="E16516" s="23" t="s">
        <v>4140</v>
      </c>
      <c r="F16516" s="40">
        <v>4.8999999999999998E-3</v>
      </c>
      <c r="G16516" s="25">
        <v>187426</v>
      </c>
      <c r="H16516" s="25">
        <v>918</v>
      </c>
      <c r="I16516" s="25"/>
      <c r="J16516" s="58" t="e">
        <f>HYPERLINK("#"&amp;"Insumos"&amp;"!A"&amp;MATCH($B16516,#REF!,0),"Ins "&amp;$B16516)</f>
        <v>#REF!</v>
      </c>
      <c r="M16516" s="220"/>
    </row>
    <row r="16517" spans="1:13" x14ac:dyDescent="0.2">
      <c r="A16517" s="35" t="s">
        <v>3394</v>
      </c>
      <c r="B16517" s="1" t="s">
        <v>137</v>
      </c>
      <c r="C16517" s="45" t="s">
        <v>8804</v>
      </c>
      <c r="D16517" s="23" t="s">
        <v>5534</v>
      </c>
      <c r="E16517" s="23" t="s">
        <v>4140</v>
      </c>
      <c r="F16517" s="40">
        <v>0.1</v>
      </c>
      <c r="G16517" s="25">
        <v>61014</v>
      </c>
      <c r="H16517" s="25">
        <v>6101</v>
      </c>
      <c r="I16517" s="25"/>
      <c r="J16517" s="58" t="e">
        <f>HYPERLINK("#"&amp;"Insumos"&amp;"!A"&amp;MATCH($B16517,#REF!,0),"Ins "&amp;$B16517)</f>
        <v>#REF!</v>
      </c>
      <c r="M16517" s="220"/>
    </row>
    <row r="16518" spans="1:13" x14ac:dyDescent="0.2">
      <c r="A16518" s="35" t="s">
        <v>3394</v>
      </c>
      <c r="B16518" s="1" t="s">
        <v>222</v>
      </c>
      <c r="C16518" s="45" t="s">
        <v>157</v>
      </c>
      <c r="D16518" s="23" t="s">
        <v>5534</v>
      </c>
      <c r="E16518" s="23" t="s">
        <v>4140</v>
      </c>
      <c r="F16518" s="40">
        <v>0.1</v>
      </c>
      <c r="G16518" s="25">
        <v>66212</v>
      </c>
      <c r="H16518" s="25">
        <v>6621</v>
      </c>
      <c r="I16518" s="25"/>
      <c r="J16518" s="58" t="e">
        <f>HYPERLINK("#"&amp;"Insumos"&amp;"!A"&amp;MATCH($B16518,#REF!,0),"Ins "&amp;$B16518)</f>
        <v>#REF!</v>
      </c>
      <c r="M16518" s="220"/>
    </row>
    <row r="16519" spans="1:13" x14ac:dyDescent="0.2">
      <c r="A16519" s="35" t="s">
        <v>3394</v>
      </c>
      <c r="B16519" s="1" t="s">
        <v>5533</v>
      </c>
      <c r="C16519" s="45" t="s">
        <v>5892</v>
      </c>
      <c r="D16519" s="23" t="s">
        <v>977</v>
      </c>
      <c r="E16519" s="23" t="s">
        <v>4134</v>
      </c>
      <c r="F16519" s="40">
        <v>7</v>
      </c>
      <c r="G16519" s="25">
        <v>3623</v>
      </c>
      <c r="H16519" s="25">
        <v>25361</v>
      </c>
      <c r="I16519" s="25"/>
      <c r="J16519" s="58" t="e">
        <f>HYPERLINK("#"&amp;"Insumos"&amp;"!A"&amp;MATCH($B16519,#REF!,0),"Ins "&amp;$B16519)</f>
        <v>#REF!</v>
      </c>
      <c r="M16519" s="220"/>
    </row>
    <row r="16520" spans="1:13" x14ac:dyDescent="0.2">
      <c r="A16520" s="35" t="s">
        <v>3394</v>
      </c>
      <c r="B16520" s="1" t="s">
        <v>5007</v>
      </c>
      <c r="C16520" s="45" t="s">
        <v>720</v>
      </c>
      <c r="D16520" s="23" t="s">
        <v>5751</v>
      </c>
      <c r="E16520" s="23" t="s">
        <v>4134</v>
      </c>
      <c r="F16520" s="40">
        <v>7</v>
      </c>
      <c r="G16520" s="25">
        <v>1897</v>
      </c>
      <c r="H16520" s="25">
        <v>13279</v>
      </c>
      <c r="I16520" s="25"/>
      <c r="J16520" s="58" t="e">
        <f>HYPERLINK("#"&amp;"Insumos"&amp;"!A"&amp;MATCH($B16520,#REF!,0),"Ins "&amp;$B16520)</f>
        <v>#REF!</v>
      </c>
      <c r="M16520" s="220"/>
    </row>
    <row r="16521" spans="1:13" x14ac:dyDescent="0.2">
      <c r="A16521" s="35" t="s">
        <v>3394</v>
      </c>
      <c r="B16521" s="1" t="s">
        <v>5183</v>
      </c>
      <c r="C16521" s="45" t="s">
        <v>293</v>
      </c>
      <c r="D16521" s="23" t="s">
        <v>5751</v>
      </c>
      <c r="E16521" s="23" t="s">
        <v>4147</v>
      </c>
      <c r="F16521" s="40">
        <v>0.2</v>
      </c>
      <c r="G16521" s="25">
        <v>6448</v>
      </c>
      <c r="H16521" s="25">
        <v>1290</v>
      </c>
      <c r="I16521" s="25"/>
      <c r="J16521" s="58" t="e">
        <f>HYPERLINK("#"&amp;"Insumos"&amp;"!A"&amp;MATCH($B16521,#REF!,0),"Ins "&amp;$B16521)</f>
        <v>#REF!</v>
      </c>
      <c r="M16521" s="220"/>
    </row>
    <row r="16522" spans="1:13" x14ac:dyDescent="0.2">
      <c r="A16522" s="35" t="s">
        <v>3394</v>
      </c>
      <c r="B16522" s="1" t="s">
        <v>5233</v>
      </c>
      <c r="C16522" s="45" t="s">
        <v>8805</v>
      </c>
      <c r="D16522" s="23" t="s">
        <v>5751</v>
      </c>
      <c r="E16522" s="23" t="s">
        <v>8806</v>
      </c>
      <c r="F16522" s="40">
        <v>0.09</v>
      </c>
      <c r="G16522" s="25">
        <v>13567</v>
      </c>
      <c r="H16522" s="25">
        <v>1221</v>
      </c>
      <c r="I16522" s="25"/>
      <c r="J16522" s="58" t="e">
        <f>HYPERLINK("#"&amp;"Insumos"&amp;"!A"&amp;MATCH($B16522,#REF!,0),"Ins "&amp;$B16522)</f>
        <v>#REF!</v>
      </c>
      <c r="M16522" s="220"/>
    </row>
    <row r="16523" spans="1:13" x14ac:dyDescent="0.2">
      <c r="A16523" s="35" t="s">
        <v>3394</v>
      </c>
      <c r="B16523" s="1" t="s">
        <v>4549</v>
      </c>
      <c r="C16523" s="45" t="s">
        <v>719</v>
      </c>
      <c r="D16523" s="23" t="s">
        <v>5751</v>
      </c>
      <c r="E16523" s="23" t="s">
        <v>4134</v>
      </c>
      <c r="F16523" s="40">
        <v>0.8</v>
      </c>
      <c r="G16523" s="25">
        <v>15152</v>
      </c>
      <c r="H16523" s="25">
        <v>12122</v>
      </c>
      <c r="I16523" s="25"/>
      <c r="J16523" s="58" t="e">
        <f>HYPERLINK("#"&amp;"Insumos"&amp;"!A"&amp;MATCH($B16523,#REF!,0),"Ins "&amp;$B16523)</f>
        <v>#REF!</v>
      </c>
      <c r="M16523" s="220"/>
    </row>
    <row r="16524" spans="1:13" x14ac:dyDescent="0.2">
      <c r="A16524" s="35" t="s">
        <v>3394</v>
      </c>
      <c r="B16524" s="1" t="s">
        <v>4550</v>
      </c>
      <c r="C16524" s="45" t="s">
        <v>728</v>
      </c>
      <c r="D16524" s="23" t="s">
        <v>5751</v>
      </c>
      <c r="E16524" s="23" t="s">
        <v>4134</v>
      </c>
      <c r="F16524" s="40">
        <v>1.25</v>
      </c>
      <c r="G16524" s="25">
        <v>14206</v>
      </c>
      <c r="H16524" s="25">
        <v>17758</v>
      </c>
      <c r="I16524" s="25"/>
      <c r="J16524" s="58" t="e">
        <f>HYPERLINK("#"&amp;"Insumos"&amp;"!A"&amp;MATCH($B16524,#REF!,0),"Ins "&amp;$B16524)</f>
        <v>#REF!</v>
      </c>
      <c r="M16524" s="220"/>
    </row>
    <row r="16525" spans="1:13" ht="25.5" x14ac:dyDescent="0.2">
      <c r="A16525" s="36" t="s">
        <v>3395</v>
      </c>
      <c r="B16525" s="26" t="s">
        <v>6816</v>
      </c>
      <c r="C16525" s="79" t="s">
        <v>10892</v>
      </c>
      <c r="D16525" s="37" t="s">
        <v>5608</v>
      </c>
      <c r="E16525" s="37" t="s">
        <v>464</v>
      </c>
      <c r="F16525" s="41"/>
      <c r="G16525" s="27"/>
      <c r="H16525" s="27"/>
      <c r="I16525" s="27">
        <v>10642</v>
      </c>
      <c r="M16525" s="220">
        <f t="shared" ref="M16525:M16578" si="258">ROUND(I16525*(1+$L$2),0)</f>
        <v>13937</v>
      </c>
    </row>
    <row r="16526" spans="1:13" x14ac:dyDescent="0.2">
      <c r="A16526" s="35" t="s">
        <v>3395</v>
      </c>
      <c r="B16526" s="1" t="s">
        <v>5572</v>
      </c>
      <c r="C16526" s="45" t="s">
        <v>971</v>
      </c>
      <c r="D16526" s="23" t="s">
        <v>5734</v>
      </c>
      <c r="E16526" s="23" t="s">
        <v>4141</v>
      </c>
      <c r="F16526" s="40">
        <v>0.03</v>
      </c>
      <c r="G16526" s="25">
        <v>37863</v>
      </c>
      <c r="H16526" s="25">
        <v>1136</v>
      </c>
      <c r="I16526" s="25"/>
      <c r="J16526" s="58" t="e">
        <f>HYPERLINK("#"&amp;"Insumos"&amp;"!A"&amp;MATCH($B16526,#REF!,0),"Ins "&amp;$B16526)</f>
        <v>#REF!</v>
      </c>
      <c r="M16526" s="220"/>
    </row>
    <row r="16527" spans="1:13" x14ac:dyDescent="0.2">
      <c r="A16527" s="35" t="s">
        <v>3395</v>
      </c>
      <c r="B16527" s="1" t="s">
        <v>112</v>
      </c>
      <c r="C16527" s="45" t="s">
        <v>8846</v>
      </c>
      <c r="D16527" s="23" t="s">
        <v>5534</v>
      </c>
      <c r="E16527" s="23" t="s">
        <v>464</v>
      </c>
      <c r="F16527" s="40">
        <v>1</v>
      </c>
      <c r="G16527" s="25">
        <v>7216</v>
      </c>
      <c r="H16527" s="25">
        <v>7216</v>
      </c>
      <c r="I16527" s="25"/>
      <c r="J16527" s="58" t="e">
        <f>HYPERLINK("#"&amp;"Insumos"&amp;"!A"&amp;MATCH($B16527,#REF!,0),"Ins "&amp;$B16527)</f>
        <v>#REF!</v>
      </c>
      <c r="M16527" s="220"/>
    </row>
    <row r="16528" spans="1:13" x14ac:dyDescent="0.2">
      <c r="A16528" s="35" t="s">
        <v>3395</v>
      </c>
      <c r="B16528" s="1" t="s">
        <v>5533</v>
      </c>
      <c r="C16528" s="45" t="s">
        <v>5892</v>
      </c>
      <c r="D16528" s="23" t="s">
        <v>977</v>
      </c>
      <c r="E16528" s="23" t="s">
        <v>4134</v>
      </c>
      <c r="F16528" s="40">
        <v>0.27</v>
      </c>
      <c r="G16528" s="25">
        <v>3623</v>
      </c>
      <c r="H16528" s="25">
        <v>978</v>
      </c>
      <c r="I16528" s="25"/>
      <c r="J16528" s="58" t="e">
        <f>HYPERLINK("#"&amp;"Insumos"&amp;"!A"&amp;MATCH($B16528,#REF!,0),"Ins "&amp;$B16528)</f>
        <v>#REF!</v>
      </c>
      <c r="M16528" s="220"/>
    </row>
    <row r="16529" spans="1:13" x14ac:dyDescent="0.2">
      <c r="A16529" s="35" t="s">
        <v>3395</v>
      </c>
      <c r="B16529" s="34" t="s">
        <v>263</v>
      </c>
      <c r="C16529" s="45" t="s">
        <v>696</v>
      </c>
      <c r="D16529" s="23" t="s">
        <v>5534</v>
      </c>
      <c r="E16529" s="23" t="s">
        <v>4140</v>
      </c>
      <c r="F16529" s="40">
        <v>7.0000000000000001E-3</v>
      </c>
      <c r="G16529" s="25">
        <v>187426</v>
      </c>
      <c r="H16529" s="25">
        <v>1312</v>
      </c>
      <c r="I16529" s="25"/>
      <c r="J16529" s="58" t="e">
        <f>HYPERLINK("#"&amp;"Insumos"&amp;"!A"&amp;MATCH($B16529,#REF!,0),"Ins "&amp;$B16529)</f>
        <v>#REF!</v>
      </c>
      <c r="M16529" s="220"/>
    </row>
    <row r="16530" spans="1:13" ht="25.5" x14ac:dyDescent="0.2">
      <c r="A16530" s="36" t="s">
        <v>3396</v>
      </c>
      <c r="B16530" s="26" t="s">
        <v>6816</v>
      </c>
      <c r="C16530" s="79" t="s">
        <v>10893</v>
      </c>
      <c r="D16530" s="37" t="s">
        <v>5608</v>
      </c>
      <c r="E16530" s="37" t="s">
        <v>464</v>
      </c>
      <c r="F16530" s="41"/>
      <c r="G16530" s="27"/>
      <c r="H16530" s="27"/>
      <c r="I16530" s="27">
        <v>9888</v>
      </c>
      <c r="M16530" s="220">
        <f t="shared" si="258"/>
        <v>12949</v>
      </c>
    </row>
    <row r="16531" spans="1:13" x14ac:dyDescent="0.2">
      <c r="A16531" s="35" t="s">
        <v>3396</v>
      </c>
      <c r="B16531" s="1" t="s">
        <v>5572</v>
      </c>
      <c r="C16531" s="45" t="s">
        <v>971</v>
      </c>
      <c r="D16531" s="23" t="s">
        <v>5734</v>
      </c>
      <c r="E16531" s="23" t="s">
        <v>4141</v>
      </c>
      <c r="F16531" s="40">
        <v>0.02</v>
      </c>
      <c r="G16531" s="25">
        <v>37863</v>
      </c>
      <c r="H16531" s="25">
        <v>757</v>
      </c>
      <c r="I16531" s="25"/>
      <c r="J16531" s="58" t="e">
        <f>HYPERLINK("#"&amp;"Insumos"&amp;"!A"&amp;MATCH($B16531,#REF!,0),"Ins "&amp;$B16531)</f>
        <v>#REF!</v>
      </c>
      <c r="M16531" s="220"/>
    </row>
    <row r="16532" spans="1:13" x14ac:dyDescent="0.2">
      <c r="A16532" s="35" t="s">
        <v>3396</v>
      </c>
      <c r="B16532" s="1" t="s">
        <v>112</v>
      </c>
      <c r="C16532" s="45" t="s">
        <v>8846</v>
      </c>
      <c r="D16532" s="23" t="s">
        <v>5534</v>
      </c>
      <c r="E16532" s="23" t="s">
        <v>464</v>
      </c>
      <c r="F16532" s="40">
        <v>1</v>
      </c>
      <c r="G16532" s="25">
        <v>7216</v>
      </c>
      <c r="H16532" s="25">
        <v>7216</v>
      </c>
      <c r="I16532" s="25"/>
      <c r="J16532" s="58" t="e">
        <f>HYPERLINK("#"&amp;"Insumos"&amp;"!A"&amp;MATCH($B16532,#REF!,0),"Ins "&amp;$B16532)</f>
        <v>#REF!</v>
      </c>
      <c r="M16532" s="220"/>
    </row>
    <row r="16533" spans="1:13" x14ac:dyDescent="0.2">
      <c r="A16533" s="35" t="s">
        <v>3396</v>
      </c>
      <c r="B16533" s="1" t="s">
        <v>5533</v>
      </c>
      <c r="C16533" s="45" t="s">
        <v>5892</v>
      </c>
      <c r="D16533" s="23" t="s">
        <v>977</v>
      </c>
      <c r="E16533" s="23" t="s">
        <v>4134</v>
      </c>
      <c r="F16533" s="40">
        <v>0.27</v>
      </c>
      <c r="G16533" s="25">
        <v>3623</v>
      </c>
      <c r="H16533" s="25">
        <v>978</v>
      </c>
      <c r="I16533" s="25"/>
      <c r="J16533" s="58" t="e">
        <f>HYPERLINK("#"&amp;"Insumos"&amp;"!A"&amp;MATCH($B16533,#REF!,0),"Ins "&amp;$B16533)</f>
        <v>#REF!</v>
      </c>
      <c r="M16533" s="220"/>
    </row>
    <row r="16534" spans="1:13" x14ac:dyDescent="0.2">
      <c r="A16534" s="35" t="s">
        <v>3396</v>
      </c>
      <c r="B16534" s="34" t="s">
        <v>263</v>
      </c>
      <c r="C16534" s="45" t="s">
        <v>696</v>
      </c>
      <c r="D16534" s="23" t="s">
        <v>5534</v>
      </c>
      <c r="E16534" s="23" t="s">
        <v>4140</v>
      </c>
      <c r="F16534" s="40">
        <v>5.0000000000000001E-3</v>
      </c>
      <c r="G16534" s="25">
        <v>187426</v>
      </c>
      <c r="H16534" s="25">
        <v>937</v>
      </c>
      <c r="I16534" s="25"/>
      <c r="J16534" s="58" t="e">
        <f>HYPERLINK("#"&amp;"Insumos"&amp;"!A"&amp;MATCH($B16534,#REF!,0),"Ins "&amp;$B16534)</f>
        <v>#REF!</v>
      </c>
      <c r="M16534" s="220"/>
    </row>
    <row r="16535" spans="1:13" ht="25.5" x14ac:dyDescent="0.2">
      <c r="A16535" s="36" t="s">
        <v>3397</v>
      </c>
      <c r="B16535" s="26" t="s">
        <v>6816</v>
      </c>
      <c r="C16535" s="79" t="s">
        <v>10894</v>
      </c>
      <c r="D16535" s="37" t="s">
        <v>5608</v>
      </c>
      <c r="E16535" s="37" t="s">
        <v>464</v>
      </c>
      <c r="F16535" s="41"/>
      <c r="G16535" s="27"/>
      <c r="H16535" s="27"/>
      <c r="I16535" s="27">
        <v>12286</v>
      </c>
      <c r="M16535" s="220">
        <f t="shared" si="258"/>
        <v>16090</v>
      </c>
    </row>
    <row r="16536" spans="1:13" x14ac:dyDescent="0.2">
      <c r="A16536" s="35" t="s">
        <v>3397</v>
      </c>
      <c r="B16536" s="1" t="s">
        <v>5572</v>
      </c>
      <c r="C16536" s="45" t="s">
        <v>971</v>
      </c>
      <c r="D16536" s="23" t="s">
        <v>5734</v>
      </c>
      <c r="E16536" s="23" t="s">
        <v>4141</v>
      </c>
      <c r="F16536" s="40">
        <v>0.15</v>
      </c>
      <c r="G16536" s="25">
        <v>37863</v>
      </c>
      <c r="H16536" s="25">
        <v>5679</v>
      </c>
      <c r="I16536" s="25"/>
      <c r="J16536" s="58" t="e">
        <f>HYPERLINK("#"&amp;"Insumos"&amp;"!A"&amp;MATCH($B16536,#REF!,0),"Ins "&amp;$B16536)</f>
        <v>#REF!</v>
      </c>
      <c r="M16536" s="220"/>
    </row>
    <row r="16537" spans="1:13" x14ac:dyDescent="0.2">
      <c r="A16537" s="35" t="s">
        <v>3397</v>
      </c>
      <c r="B16537" s="1" t="s">
        <v>263</v>
      </c>
      <c r="C16537" s="45" t="s">
        <v>696</v>
      </c>
      <c r="D16537" s="23" t="s">
        <v>5534</v>
      </c>
      <c r="E16537" s="23" t="s">
        <v>4140</v>
      </c>
      <c r="F16537" s="40">
        <v>2E-3</v>
      </c>
      <c r="G16537" s="25">
        <v>187426</v>
      </c>
      <c r="H16537" s="25">
        <v>375</v>
      </c>
      <c r="I16537" s="25"/>
      <c r="J16537" s="58" t="e">
        <f>HYPERLINK("#"&amp;"Insumos"&amp;"!A"&amp;MATCH($B16537,#REF!,0),"Ins "&amp;$B16537)</f>
        <v>#REF!</v>
      </c>
      <c r="M16537" s="220"/>
    </row>
    <row r="16538" spans="1:13" x14ac:dyDescent="0.2">
      <c r="A16538" s="35" t="s">
        <v>3397</v>
      </c>
      <c r="B16538" s="1" t="s">
        <v>5533</v>
      </c>
      <c r="C16538" s="45" t="s">
        <v>5892</v>
      </c>
      <c r="D16538" s="23" t="s">
        <v>977</v>
      </c>
      <c r="E16538" s="23" t="s">
        <v>4134</v>
      </c>
      <c r="F16538" s="40">
        <v>0.12</v>
      </c>
      <c r="G16538" s="25">
        <v>3623</v>
      </c>
      <c r="H16538" s="25">
        <v>435</v>
      </c>
      <c r="I16538" s="25"/>
      <c r="J16538" s="58" t="e">
        <f>HYPERLINK("#"&amp;"Insumos"&amp;"!A"&amp;MATCH($B16538,#REF!,0),"Ins "&amp;$B16538)</f>
        <v>#REF!</v>
      </c>
      <c r="M16538" s="220"/>
    </row>
    <row r="16539" spans="1:13" x14ac:dyDescent="0.2">
      <c r="A16539" s="35" t="s">
        <v>3397</v>
      </c>
      <c r="B16539" s="1" t="s">
        <v>5007</v>
      </c>
      <c r="C16539" s="45" t="s">
        <v>720</v>
      </c>
      <c r="D16539" s="23" t="s">
        <v>5751</v>
      </c>
      <c r="E16539" s="23" t="s">
        <v>4134</v>
      </c>
      <c r="F16539" s="40">
        <v>0.3</v>
      </c>
      <c r="G16539" s="25">
        <v>1897</v>
      </c>
      <c r="H16539" s="25">
        <v>569</v>
      </c>
      <c r="I16539" s="25"/>
      <c r="J16539" s="58" t="e">
        <f>HYPERLINK("#"&amp;"Insumos"&amp;"!A"&amp;MATCH($B16539,#REF!,0),"Ins "&amp;$B16539)</f>
        <v>#REF!</v>
      </c>
      <c r="M16539" s="220"/>
    </row>
    <row r="16540" spans="1:13" x14ac:dyDescent="0.2">
      <c r="A16540" s="35" t="s">
        <v>3397</v>
      </c>
      <c r="B16540" s="34" t="s">
        <v>8834</v>
      </c>
      <c r="C16540" s="45" t="s">
        <v>8847</v>
      </c>
      <c r="D16540" s="23" t="s">
        <v>5751</v>
      </c>
      <c r="E16540" s="23" t="s">
        <v>464</v>
      </c>
      <c r="F16540" s="40">
        <v>1</v>
      </c>
      <c r="G16540" s="25">
        <v>728</v>
      </c>
      <c r="H16540" s="25">
        <v>728</v>
      </c>
      <c r="I16540" s="25"/>
      <c r="J16540" s="58" t="e">
        <f>HYPERLINK("#"&amp;"Insumos"&amp;"!A"&amp;MATCH($B16540,#REF!,0),"Ins "&amp;$B16540)</f>
        <v>#REF!</v>
      </c>
      <c r="M16540" s="220"/>
    </row>
    <row r="16541" spans="1:13" ht="25.5" x14ac:dyDescent="0.2">
      <c r="A16541" s="35" t="s">
        <v>3397</v>
      </c>
      <c r="B16541" s="34" t="s">
        <v>12358</v>
      </c>
      <c r="C16541" s="45" t="s">
        <v>12421</v>
      </c>
      <c r="D16541" s="23" t="s">
        <v>5751</v>
      </c>
      <c r="E16541" s="23" t="s">
        <v>12422</v>
      </c>
      <c r="F16541" s="40">
        <v>2.5000000000000001E-3</v>
      </c>
      <c r="G16541" s="25">
        <v>1800000</v>
      </c>
      <c r="H16541" s="25">
        <v>4500</v>
      </c>
      <c r="I16541" s="25"/>
      <c r="J16541" s="58" t="e">
        <f>HYPERLINK("#"&amp;"Insumos"&amp;"!A"&amp;MATCH($B16541,#REF!,0),"Ins "&amp;$B16541)</f>
        <v>#REF!</v>
      </c>
      <c r="M16541" s="220"/>
    </row>
    <row r="16542" spans="1:13" ht="25.5" x14ac:dyDescent="0.2">
      <c r="A16542" s="36" t="s">
        <v>3398</v>
      </c>
      <c r="B16542" s="26" t="s">
        <v>6816</v>
      </c>
      <c r="C16542" s="79" t="s">
        <v>2343</v>
      </c>
      <c r="D16542" s="37" t="s">
        <v>5608</v>
      </c>
      <c r="E16542" s="37" t="s">
        <v>467</v>
      </c>
      <c r="F16542" s="41"/>
      <c r="G16542" s="27"/>
      <c r="H16542" s="27"/>
      <c r="I16542" s="27">
        <v>26013</v>
      </c>
      <c r="M16542" s="220">
        <f t="shared" si="258"/>
        <v>34067</v>
      </c>
    </row>
    <row r="16543" spans="1:13" x14ac:dyDescent="0.2">
      <c r="A16543" s="35" t="s">
        <v>3398</v>
      </c>
      <c r="B16543" s="1" t="s">
        <v>263</v>
      </c>
      <c r="C16543" s="45" t="s">
        <v>696</v>
      </c>
      <c r="D16543" s="23" t="s">
        <v>5534</v>
      </c>
      <c r="E16543" s="23" t="s">
        <v>4140</v>
      </c>
      <c r="F16543" s="40">
        <v>1E-3</v>
      </c>
      <c r="G16543" s="25">
        <v>187426</v>
      </c>
      <c r="H16543" s="25">
        <v>187</v>
      </c>
      <c r="I16543" s="25"/>
      <c r="J16543" s="58" t="e">
        <f>HYPERLINK("#"&amp;"Insumos"&amp;"!A"&amp;MATCH($B16543,#REF!,0),"Ins "&amp;$B16543)</f>
        <v>#REF!</v>
      </c>
      <c r="M16543" s="220"/>
    </row>
    <row r="16544" spans="1:13" x14ac:dyDescent="0.2">
      <c r="A16544" s="35" t="s">
        <v>3398</v>
      </c>
      <c r="B16544" s="1" t="s">
        <v>5533</v>
      </c>
      <c r="C16544" s="45" t="s">
        <v>5892</v>
      </c>
      <c r="D16544" s="23" t="s">
        <v>977</v>
      </c>
      <c r="E16544" s="23" t="s">
        <v>4134</v>
      </c>
      <c r="F16544" s="40">
        <v>0.01</v>
      </c>
      <c r="G16544" s="25">
        <v>3623</v>
      </c>
      <c r="H16544" s="25">
        <v>36</v>
      </c>
      <c r="I16544" s="25"/>
      <c r="J16544" s="58" t="e">
        <f>HYPERLINK("#"&amp;"Insumos"&amp;"!A"&amp;MATCH($B16544,#REF!,0),"Ins "&amp;$B16544)</f>
        <v>#REF!</v>
      </c>
      <c r="M16544" s="220"/>
    </row>
    <row r="16545" spans="1:13" x14ac:dyDescent="0.2">
      <c r="A16545" s="35" t="s">
        <v>3398</v>
      </c>
      <c r="B16545" s="1" t="s">
        <v>5007</v>
      </c>
      <c r="C16545" s="45" t="s">
        <v>720</v>
      </c>
      <c r="D16545" s="23" t="s">
        <v>5751</v>
      </c>
      <c r="E16545" s="23" t="s">
        <v>4134</v>
      </c>
      <c r="F16545" s="40">
        <v>0.01</v>
      </c>
      <c r="G16545" s="25">
        <v>1897</v>
      </c>
      <c r="H16545" s="25">
        <v>19</v>
      </c>
      <c r="I16545" s="25"/>
      <c r="J16545" s="58" t="e">
        <f>HYPERLINK("#"&amp;"Insumos"&amp;"!A"&amp;MATCH($B16545,#REF!,0),"Ins "&amp;$B16545)</f>
        <v>#REF!</v>
      </c>
      <c r="M16545" s="220"/>
    </row>
    <row r="16546" spans="1:13" x14ac:dyDescent="0.2">
      <c r="A16546" s="35" t="s">
        <v>3398</v>
      </c>
      <c r="B16546" s="1" t="s">
        <v>5250</v>
      </c>
      <c r="C16546" s="45" t="s">
        <v>2137</v>
      </c>
      <c r="D16546" s="23" t="s">
        <v>5751</v>
      </c>
      <c r="E16546" s="23" t="s">
        <v>4134</v>
      </c>
      <c r="F16546" s="40">
        <v>0.2</v>
      </c>
      <c r="G16546" s="25">
        <v>128856</v>
      </c>
      <c r="H16546" s="25">
        <v>25771</v>
      </c>
      <c r="I16546" s="25"/>
      <c r="J16546" s="58" t="e">
        <f>HYPERLINK("#"&amp;"Insumos"&amp;"!A"&amp;MATCH($B16546,#REF!,0),"Ins "&amp;$B16546)</f>
        <v>#REF!</v>
      </c>
      <c r="M16546" s="220"/>
    </row>
    <row r="16547" spans="1:13" x14ac:dyDescent="0.2">
      <c r="A16547" s="36" t="s">
        <v>3399</v>
      </c>
      <c r="B16547" s="26" t="s">
        <v>6816</v>
      </c>
      <c r="C16547" s="79" t="s">
        <v>2094</v>
      </c>
      <c r="D16547" s="37" t="s">
        <v>5608</v>
      </c>
      <c r="E16547" s="37" t="s">
        <v>464</v>
      </c>
      <c r="F16547" s="41"/>
      <c r="G16547" s="27"/>
      <c r="H16547" s="27"/>
      <c r="I16547" s="27">
        <v>18921</v>
      </c>
      <c r="M16547" s="220">
        <f t="shared" si="258"/>
        <v>24779</v>
      </c>
    </row>
    <row r="16548" spans="1:13" x14ac:dyDescent="0.2">
      <c r="A16548" s="35" t="s">
        <v>3399</v>
      </c>
      <c r="B16548" s="1" t="s">
        <v>5572</v>
      </c>
      <c r="C16548" s="45" t="s">
        <v>971</v>
      </c>
      <c r="D16548" s="23" t="s">
        <v>5734</v>
      </c>
      <c r="E16548" s="23" t="s">
        <v>4141</v>
      </c>
      <c r="F16548" s="40">
        <v>0.3</v>
      </c>
      <c r="G16548" s="25">
        <v>37863</v>
      </c>
      <c r="H16548" s="25">
        <v>11359</v>
      </c>
      <c r="I16548" s="25"/>
      <c r="J16548" s="58" t="e">
        <f>HYPERLINK("#"&amp;"Insumos"&amp;"!A"&amp;MATCH($B16548,#REF!,0),"Ins "&amp;$B16548)</f>
        <v>#REF!</v>
      </c>
      <c r="M16548" s="220"/>
    </row>
    <row r="16549" spans="1:13" x14ac:dyDescent="0.2">
      <c r="A16549" s="35" t="s">
        <v>3399</v>
      </c>
      <c r="B16549" s="1" t="s">
        <v>5533</v>
      </c>
      <c r="C16549" s="45" t="s">
        <v>5892</v>
      </c>
      <c r="D16549" s="23" t="s">
        <v>977</v>
      </c>
      <c r="E16549" s="23" t="s">
        <v>4134</v>
      </c>
      <c r="F16549" s="40">
        <v>0.5</v>
      </c>
      <c r="G16549" s="25">
        <v>3623</v>
      </c>
      <c r="H16549" s="25">
        <v>1812</v>
      </c>
      <c r="I16549" s="25"/>
      <c r="J16549" s="58" t="e">
        <f>HYPERLINK("#"&amp;"Insumos"&amp;"!A"&amp;MATCH($B16549,#REF!,0),"Ins "&amp;$B16549)</f>
        <v>#REF!</v>
      </c>
      <c r="M16549" s="220"/>
    </row>
    <row r="16550" spans="1:13" x14ac:dyDescent="0.2">
      <c r="A16550" s="35" t="s">
        <v>3399</v>
      </c>
      <c r="B16550" s="1" t="s">
        <v>5482</v>
      </c>
      <c r="C16550" s="45" t="s">
        <v>67</v>
      </c>
      <c r="D16550" s="23" t="s">
        <v>5751</v>
      </c>
      <c r="E16550" s="23" t="s">
        <v>467</v>
      </c>
      <c r="F16550" s="40">
        <v>1.3</v>
      </c>
      <c r="G16550" s="25">
        <v>4423</v>
      </c>
      <c r="H16550" s="25">
        <v>5750</v>
      </c>
      <c r="I16550" s="25"/>
      <c r="J16550" s="58" t="e">
        <f>HYPERLINK("#"&amp;"Insumos"&amp;"!A"&amp;MATCH($B16550,#REF!,0),"Ins "&amp;$B16550)</f>
        <v>#REF!</v>
      </c>
      <c r="M16550" s="220"/>
    </row>
    <row r="16551" spans="1:13" x14ac:dyDescent="0.2">
      <c r="A16551" s="36" t="s">
        <v>3400</v>
      </c>
      <c r="B16551" s="26" t="s">
        <v>6816</v>
      </c>
      <c r="C16551" s="79" t="s">
        <v>2095</v>
      </c>
      <c r="D16551" s="37" t="s">
        <v>5608</v>
      </c>
      <c r="E16551" s="37" t="s">
        <v>467</v>
      </c>
      <c r="F16551" s="41"/>
      <c r="G16551" s="27"/>
      <c r="H16551" s="27"/>
      <c r="I16551" s="27">
        <v>16691</v>
      </c>
      <c r="M16551" s="220">
        <f t="shared" si="258"/>
        <v>21859</v>
      </c>
    </row>
    <row r="16552" spans="1:13" x14ac:dyDescent="0.2">
      <c r="A16552" s="35" t="s">
        <v>3400</v>
      </c>
      <c r="B16552" s="1" t="s">
        <v>5572</v>
      </c>
      <c r="C16552" s="45" t="s">
        <v>971</v>
      </c>
      <c r="D16552" s="23" t="s">
        <v>5734</v>
      </c>
      <c r="E16552" s="23" t="s">
        <v>4141</v>
      </c>
      <c r="F16552" s="40">
        <v>0.2</v>
      </c>
      <c r="G16552" s="25">
        <v>37863</v>
      </c>
      <c r="H16552" s="25">
        <v>7573</v>
      </c>
      <c r="I16552" s="25"/>
      <c r="J16552" s="58" t="e">
        <f>HYPERLINK("#"&amp;"Insumos"&amp;"!A"&amp;MATCH($B16552,#REF!,0),"Ins "&amp;$B16552)</f>
        <v>#REF!</v>
      </c>
      <c r="M16552" s="220"/>
    </row>
    <row r="16553" spans="1:13" x14ac:dyDescent="0.2">
      <c r="A16553" s="35" t="s">
        <v>3400</v>
      </c>
      <c r="B16553" s="1" t="s">
        <v>5533</v>
      </c>
      <c r="C16553" s="45" t="s">
        <v>5892</v>
      </c>
      <c r="D16553" s="23" t="s">
        <v>977</v>
      </c>
      <c r="E16553" s="23" t="s">
        <v>4134</v>
      </c>
      <c r="F16553" s="40">
        <v>0.7</v>
      </c>
      <c r="G16553" s="25">
        <v>3623</v>
      </c>
      <c r="H16553" s="25">
        <v>2536</v>
      </c>
      <c r="I16553" s="25"/>
      <c r="J16553" s="58" t="e">
        <f>HYPERLINK("#"&amp;"Insumos"&amp;"!A"&amp;MATCH($B16553,#REF!,0),"Ins "&amp;$B16553)</f>
        <v>#REF!</v>
      </c>
      <c r="M16553" s="220"/>
    </row>
    <row r="16554" spans="1:13" x14ac:dyDescent="0.2">
      <c r="A16554" s="35" t="s">
        <v>3400</v>
      </c>
      <c r="B16554" s="1" t="s">
        <v>5479</v>
      </c>
      <c r="C16554" s="45" t="s">
        <v>734</v>
      </c>
      <c r="D16554" s="23" t="s">
        <v>5751</v>
      </c>
      <c r="E16554" s="23" t="s">
        <v>467</v>
      </c>
      <c r="F16554" s="40">
        <v>1.05</v>
      </c>
      <c r="G16554" s="25">
        <v>5684</v>
      </c>
      <c r="H16554" s="25">
        <v>5968</v>
      </c>
      <c r="I16554" s="25"/>
      <c r="J16554" s="58" t="e">
        <f>HYPERLINK("#"&amp;"Insumos"&amp;"!A"&amp;MATCH($B16554,#REF!,0),"Ins "&amp;$B16554)</f>
        <v>#REF!</v>
      </c>
      <c r="M16554" s="220"/>
    </row>
    <row r="16555" spans="1:13" x14ac:dyDescent="0.2">
      <c r="A16555" s="35" t="s">
        <v>3400</v>
      </c>
      <c r="B16555" s="1" t="s">
        <v>5373</v>
      </c>
      <c r="C16555" s="45" t="s">
        <v>2140</v>
      </c>
      <c r="D16555" s="23" t="s">
        <v>5751</v>
      </c>
      <c r="E16555" s="23" t="s">
        <v>4134</v>
      </c>
      <c r="F16555" s="40">
        <v>0.05</v>
      </c>
      <c r="G16555" s="25">
        <v>12280</v>
      </c>
      <c r="H16555" s="25">
        <v>614</v>
      </c>
      <c r="I16555" s="25"/>
      <c r="J16555" s="58" t="e">
        <f>HYPERLINK("#"&amp;"Insumos"&amp;"!A"&amp;MATCH($B16555,#REF!,0),"Ins "&amp;$B16555)</f>
        <v>#REF!</v>
      </c>
      <c r="M16555" s="220"/>
    </row>
    <row r="16556" spans="1:13" ht="25.5" x14ac:dyDescent="0.2">
      <c r="A16556" s="36" t="s">
        <v>3401</v>
      </c>
      <c r="B16556" s="26" t="s">
        <v>6816</v>
      </c>
      <c r="C16556" s="79" t="s">
        <v>10895</v>
      </c>
      <c r="D16556" s="37" t="s">
        <v>5608</v>
      </c>
      <c r="E16556" s="37" t="s">
        <v>5643</v>
      </c>
      <c r="F16556" s="41"/>
      <c r="G16556" s="27"/>
      <c r="H16556" s="27"/>
      <c r="I16556" s="27">
        <v>1596124</v>
      </c>
      <c r="M16556" s="220">
        <f t="shared" si="258"/>
        <v>2090284</v>
      </c>
    </row>
    <row r="16557" spans="1:13" x14ac:dyDescent="0.2">
      <c r="A16557" s="35" t="s">
        <v>3401</v>
      </c>
      <c r="B16557" s="1" t="s">
        <v>80</v>
      </c>
      <c r="C16557" s="45" t="s">
        <v>1035</v>
      </c>
      <c r="D16557" s="23" t="s">
        <v>5734</v>
      </c>
      <c r="E16557" s="23" t="s">
        <v>4141</v>
      </c>
      <c r="F16557" s="40">
        <v>3</v>
      </c>
      <c r="G16557" s="25">
        <v>110673</v>
      </c>
      <c r="H16557" s="25">
        <v>332019</v>
      </c>
      <c r="I16557" s="25"/>
      <c r="J16557" s="58" t="e">
        <f>HYPERLINK("#"&amp;"Insumos"&amp;"!A"&amp;MATCH($B16557,#REF!,0),"Ins "&amp;$B16557)</f>
        <v>#REF!</v>
      </c>
      <c r="M16557" s="220"/>
    </row>
    <row r="16558" spans="1:13" x14ac:dyDescent="0.2">
      <c r="A16558" s="35" t="s">
        <v>3401</v>
      </c>
      <c r="B16558" s="1" t="s">
        <v>263</v>
      </c>
      <c r="C16558" s="45" t="s">
        <v>696</v>
      </c>
      <c r="D16558" s="23" t="s">
        <v>5534</v>
      </c>
      <c r="E16558" s="23" t="s">
        <v>4140</v>
      </c>
      <c r="F16558" s="40">
        <v>1.3</v>
      </c>
      <c r="G16558" s="25">
        <v>187426</v>
      </c>
      <c r="H16558" s="25">
        <v>243654</v>
      </c>
      <c r="I16558" s="25"/>
      <c r="J16558" s="58" t="e">
        <f>HYPERLINK("#"&amp;"Insumos"&amp;"!A"&amp;MATCH($B16558,#REF!,0),"Ins "&amp;$B16558)</f>
        <v>#REF!</v>
      </c>
      <c r="M16558" s="220"/>
    </row>
    <row r="16559" spans="1:13" x14ac:dyDescent="0.2">
      <c r="A16559" s="35" t="s">
        <v>3401</v>
      </c>
      <c r="B16559" s="1" t="s">
        <v>90</v>
      </c>
      <c r="C16559" s="45" t="s">
        <v>723</v>
      </c>
      <c r="D16559" s="23" t="s">
        <v>5534</v>
      </c>
      <c r="E16559" s="23" t="s">
        <v>4140</v>
      </c>
      <c r="F16559" s="40">
        <v>0.04</v>
      </c>
      <c r="G16559" s="25">
        <v>47771</v>
      </c>
      <c r="H16559" s="25">
        <v>1911</v>
      </c>
      <c r="I16559" s="25"/>
      <c r="J16559" s="58" t="e">
        <f>HYPERLINK("#"&amp;"Insumos"&amp;"!A"&amp;MATCH($B16559,#REF!,0),"Ins "&amp;$B16559)</f>
        <v>#REF!</v>
      </c>
      <c r="M16559" s="220"/>
    </row>
    <row r="16560" spans="1:13" x14ac:dyDescent="0.2">
      <c r="A16560" s="35" t="s">
        <v>3401</v>
      </c>
      <c r="B16560" s="1" t="s">
        <v>2106</v>
      </c>
      <c r="C16560" s="45" t="s">
        <v>289</v>
      </c>
      <c r="D16560" s="23" t="s">
        <v>5534</v>
      </c>
      <c r="E16560" s="23" t="s">
        <v>4141</v>
      </c>
      <c r="F16560" s="40">
        <v>0.04</v>
      </c>
      <c r="G16560" s="25">
        <v>297500</v>
      </c>
      <c r="H16560" s="25">
        <v>11900</v>
      </c>
      <c r="I16560" s="25"/>
      <c r="J16560" s="58" t="e">
        <f>HYPERLINK("#"&amp;"Insumos"&amp;"!A"&amp;MATCH($B16560,#REF!,0),"Ins "&amp;$B16560)</f>
        <v>#REF!</v>
      </c>
      <c r="M16560" s="220"/>
    </row>
    <row r="16561" spans="1:13" x14ac:dyDescent="0.2">
      <c r="A16561" s="35" t="s">
        <v>3401</v>
      </c>
      <c r="B16561" s="1" t="s">
        <v>5533</v>
      </c>
      <c r="C16561" s="45" t="s">
        <v>5892</v>
      </c>
      <c r="D16561" s="23" t="s">
        <v>977</v>
      </c>
      <c r="E16561" s="23" t="s">
        <v>4134</v>
      </c>
      <c r="F16561" s="40">
        <v>3</v>
      </c>
      <c r="G16561" s="25">
        <v>3623</v>
      </c>
      <c r="H16561" s="25">
        <v>10869</v>
      </c>
      <c r="I16561" s="25"/>
      <c r="J16561" s="58" t="e">
        <f>HYPERLINK("#"&amp;"Insumos"&amp;"!A"&amp;MATCH($B16561,#REF!,0),"Ins "&amp;$B16561)</f>
        <v>#REF!</v>
      </c>
      <c r="M16561" s="220"/>
    </row>
    <row r="16562" spans="1:13" x14ac:dyDescent="0.2">
      <c r="A16562" s="35" t="s">
        <v>3401</v>
      </c>
      <c r="B16562" s="1" t="s">
        <v>5007</v>
      </c>
      <c r="C16562" s="45" t="s">
        <v>720</v>
      </c>
      <c r="D16562" s="23" t="s">
        <v>5751</v>
      </c>
      <c r="E16562" s="23" t="s">
        <v>4134</v>
      </c>
      <c r="F16562" s="40">
        <v>3</v>
      </c>
      <c r="G16562" s="25">
        <v>1897</v>
      </c>
      <c r="H16562" s="25">
        <v>5691</v>
      </c>
      <c r="I16562" s="25"/>
      <c r="J16562" s="58" t="e">
        <f>HYPERLINK("#"&amp;"Insumos"&amp;"!A"&amp;MATCH($B16562,#REF!,0),"Ins "&amp;$B16562)</f>
        <v>#REF!</v>
      </c>
      <c r="M16562" s="220"/>
    </row>
    <row r="16563" spans="1:13" x14ac:dyDescent="0.2">
      <c r="A16563" s="35" t="s">
        <v>3401</v>
      </c>
      <c r="B16563" s="34" t="s">
        <v>5453</v>
      </c>
      <c r="C16563" s="45" t="s">
        <v>8504</v>
      </c>
      <c r="D16563" s="23" t="s">
        <v>5751</v>
      </c>
      <c r="E16563" s="23" t="s">
        <v>466</v>
      </c>
      <c r="F16563" s="40">
        <v>1.25</v>
      </c>
      <c r="G16563" s="25">
        <v>792064</v>
      </c>
      <c r="H16563" s="25">
        <v>990080</v>
      </c>
      <c r="I16563" s="25"/>
      <c r="J16563" s="58" t="e">
        <f>HYPERLINK("#"&amp;"Insumos"&amp;"!A"&amp;MATCH($B16563,#REF!,0),"Ins "&amp;$B16563)</f>
        <v>#REF!</v>
      </c>
      <c r="M16563" s="220"/>
    </row>
    <row r="16564" spans="1:13" ht="38.25" x14ac:dyDescent="0.2">
      <c r="A16564" s="36" t="s">
        <v>3402</v>
      </c>
      <c r="B16564" s="26" t="s">
        <v>6816</v>
      </c>
      <c r="C16564" s="79" t="s">
        <v>8873</v>
      </c>
      <c r="D16564" s="37" t="s">
        <v>5608</v>
      </c>
      <c r="E16564" s="37" t="s">
        <v>465</v>
      </c>
      <c r="F16564" s="41"/>
      <c r="G16564" s="27"/>
      <c r="H16564" s="27"/>
      <c r="I16564" s="27">
        <v>77285</v>
      </c>
      <c r="M16564" s="220">
        <f t="shared" si="258"/>
        <v>101212</v>
      </c>
    </row>
    <row r="16565" spans="1:13" x14ac:dyDescent="0.2">
      <c r="A16565" s="35" t="s">
        <v>3402</v>
      </c>
      <c r="B16565" s="34" t="s">
        <v>4588</v>
      </c>
      <c r="C16565" s="45" t="s">
        <v>8870</v>
      </c>
      <c r="D16565" s="23" t="s">
        <v>5751</v>
      </c>
      <c r="E16565" s="23" t="s">
        <v>4138</v>
      </c>
      <c r="F16565" s="40">
        <v>0.35001750087504374</v>
      </c>
      <c r="G16565" s="25">
        <v>199011</v>
      </c>
      <c r="H16565" s="25">
        <v>69657</v>
      </c>
      <c r="I16565" s="25"/>
      <c r="J16565" s="58" t="e">
        <f>HYPERLINK("#"&amp;"Insumos"&amp;"!A"&amp;MATCH($B16565,#REF!,0),"Ins "&amp;$B16565)</f>
        <v>#REF!</v>
      </c>
      <c r="M16565" s="220"/>
    </row>
    <row r="16566" spans="1:13" x14ac:dyDescent="0.2">
      <c r="A16566" s="35" t="s">
        <v>3402</v>
      </c>
      <c r="B16566" s="34" t="s">
        <v>216</v>
      </c>
      <c r="C16566" s="45" t="s">
        <v>1017</v>
      </c>
      <c r="D16566" s="23" t="s">
        <v>5734</v>
      </c>
      <c r="E16566" s="23" t="s">
        <v>4141</v>
      </c>
      <c r="F16566" s="40">
        <v>8.8817891373801916E-2</v>
      </c>
      <c r="G16566" s="25">
        <v>57752</v>
      </c>
      <c r="H16566" s="25">
        <v>5129</v>
      </c>
      <c r="I16566" s="25"/>
      <c r="J16566" s="58" t="e">
        <f>HYPERLINK("#"&amp;"Insumos"&amp;"!A"&amp;MATCH($B16566,#REF!,0),"Ins "&amp;$B16566)</f>
        <v>#REF!</v>
      </c>
      <c r="M16566" s="220"/>
    </row>
    <row r="16567" spans="1:13" x14ac:dyDescent="0.2">
      <c r="A16567" s="35" t="s">
        <v>3402</v>
      </c>
      <c r="B16567" s="34" t="s">
        <v>5533</v>
      </c>
      <c r="C16567" s="45" t="s">
        <v>5892</v>
      </c>
      <c r="D16567" s="23" t="s">
        <v>977</v>
      </c>
      <c r="E16567" s="23" t="s">
        <v>4134</v>
      </c>
      <c r="F16567" s="40">
        <v>0.23765786452353616</v>
      </c>
      <c r="G16567" s="25">
        <v>3623</v>
      </c>
      <c r="H16567" s="25">
        <v>861</v>
      </c>
      <c r="I16567" s="25"/>
      <c r="J16567" s="58" t="e">
        <f>HYPERLINK("#"&amp;"Insumos"&amp;"!A"&amp;MATCH($B16567,#REF!,0),"Ins "&amp;$B16567)</f>
        <v>#REF!</v>
      </c>
      <c r="M16567" s="220"/>
    </row>
    <row r="16568" spans="1:13" x14ac:dyDescent="0.2">
      <c r="A16568" s="35" t="s">
        <v>3402</v>
      </c>
      <c r="B16568" s="34" t="s">
        <v>8874</v>
      </c>
      <c r="C16568" s="45" t="s">
        <v>8948</v>
      </c>
      <c r="D16568" s="23" t="s">
        <v>5534</v>
      </c>
      <c r="E16568" s="23" t="s">
        <v>4141</v>
      </c>
      <c r="F16568" s="40">
        <v>0.10003837789433287</v>
      </c>
      <c r="G16568" s="25">
        <v>8130</v>
      </c>
      <c r="H16568" s="25">
        <v>813</v>
      </c>
      <c r="I16568" s="25"/>
      <c r="J16568" s="58" t="e">
        <f>HYPERLINK("#"&amp;"Insumos"&amp;"!A"&amp;MATCH($B16568,#REF!,0),"Ins "&amp;$B16568)</f>
        <v>#REF!</v>
      </c>
      <c r="M16568" s="220"/>
    </row>
    <row r="16569" spans="1:13" x14ac:dyDescent="0.2">
      <c r="A16569" s="35" t="s">
        <v>3402</v>
      </c>
      <c r="B16569" s="34" t="s">
        <v>263</v>
      </c>
      <c r="C16569" s="45" t="s">
        <v>696</v>
      </c>
      <c r="D16569" s="23" t="s">
        <v>5534</v>
      </c>
      <c r="E16569" s="23" t="s">
        <v>4140</v>
      </c>
      <c r="F16569" s="40">
        <v>1.5203893084448192E-3</v>
      </c>
      <c r="G16569" s="25">
        <v>187426</v>
      </c>
      <c r="H16569" s="25">
        <v>285</v>
      </c>
      <c r="I16569" s="25"/>
      <c r="J16569" s="58" t="e">
        <f>HYPERLINK("#"&amp;"Insumos"&amp;"!A"&amp;MATCH($B16569,#REF!,0),"Ins "&amp;$B16569)</f>
        <v>#REF!</v>
      </c>
      <c r="M16569" s="220"/>
    </row>
    <row r="16570" spans="1:13" x14ac:dyDescent="0.2">
      <c r="A16570" s="35" t="s">
        <v>3402</v>
      </c>
      <c r="B16570" s="34" t="s">
        <v>5007</v>
      </c>
      <c r="C16570" s="45" t="s">
        <v>720</v>
      </c>
      <c r="D16570" s="23" t="s">
        <v>5751</v>
      </c>
      <c r="E16570" s="23" t="s">
        <v>4134</v>
      </c>
      <c r="F16570" s="40">
        <v>0.28453947368421051</v>
      </c>
      <c r="G16570" s="25">
        <v>1897</v>
      </c>
      <c r="H16570" s="25">
        <v>540</v>
      </c>
      <c r="I16570" s="25"/>
      <c r="J16570" s="58" t="e">
        <f>HYPERLINK("#"&amp;"Insumos"&amp;"!A"&amp;MATCH($B16570,#REF!,0),"Ins "&amp;$B16570)</f>
        <v>#REF!</v>
      </c>
      <c r="M16570" s="220"/>
    </row>
    <row r="16571" spans="1:13" ht="38.25" x14ac:dyDescent="0.2">
      <c r="A16571" s="36" t="s">
        <v>3403</v>
      </c>
      <c r="B16571" s="26" t="s">
        <v>6816</v>
      </c>
      <c r="C16571" s="79" t="s">
        <v>10896</v>
      </c>
      <c r="D16571" s="37" t="s">
        <v>5608</v>
      </c>
      <c r="E16571" s="37" t="s">
        <v>464</v>
      </c>
      <c r="F16571" s="41"/>
      <c r="G16571" s="27"/>
      <c r="H16571" s="27"/>
      <c r="I16571" s="27">
        <v>9510</v>
      </c>
      <c r="M16571" s="220">
        <f t="shared" si="258"/>
        <v>12454</v>
      </c>
    </row>
    <row r="16572" spans="1:13" x14ac:dyDescent="0.2">
      <c r="A16572" s="35" t="s">
        <v>3403</v>
      </c>
      <c r="B16572" s="34" t="s">
        <v>4588</v>
      </c>
      <c r="C16572" s="45" t="s">
        <v>8870</v>
      </c>
      <c r="D16572" s="23" t="s">
        <v>5751</v>
      </c>
      <c r="E16572" s="23" t="s">
        <v>4138</v>
      </c>
      <c r="F16572" s="46">
        <v>2.0187398422843169E-2</v>
      </c>
      <c r="G16572" s="25">
        <v>199011</v>
      </c>
      <c r="H16572" s="25">
        <v>4018</v>
      </c>
      <c r="I16572" s="25"/>
      <c r="J16572" s="58" t="e">
        <f>HYPERLINK("#"&amp;"Insumos"&amp;"!A"&amp;MATCH($B16572,#REF!,0),"Ins "&amp;$B16572)</f>
        <v>#REF!</v>
      </c>
      <c r="M16572" s="220"/>
    </row>
    <row r="16573" spans="1:13" x14ac:dyDescent="0.2">
      <c r="A16573" s="35" t="s">
        <v>3403</v>
      </c>
      <c r="B16573" s="34" t="s">
        <v>5574</v>
      </c>
      <c r="C16573" s="45" t="s">
        <v>972</v>
      </c>
      <c r="D16573" s="23" t="s">
        <v>5734</v>
      </c>
      <c r="E16573" s="23" t="s">
        <v>4141</v>
      </c>
      <c r="F16573" s="40">
        <v>9.0329383530823468E-2</v>
      </c>
      <c r="G16573" s="25">
        <v>41004</v>
      </c>
      <c r="H16573" s="25">
        <v>3704</v>
      </c>
      <c r="I16573" s="25"/>
      <c r="J16573" s="58" t="e">
        <f>HYPERLINK("#"&amp;"Insumos"&amp;"!A"&amp;MATCH($B16573,#REF!,0),"Ins "&amp;$B16573)</f>
        <v>#REF!</v>
      </c>
      <c r="M16573" s="220"/>
    </row>
    <row r="16574" spans="1:13" x14ac:dyDescent="0.2">
      <c r="A16574" s="35" t="s">
        <v>3403</v>
      </c>
      <c r="B16574" s="34" t="s">
        <v>5533</v>
      </c>
      <c r="C16574" s="45" t="s">
        <v>5892</v>
      </c>
      <c r="D16574" s="23" t="s">
        <v>977</v>
      </c>
      <c r="E16574" s="23" t="s">
        <v>4134</v>
      </c>
      <c r="F16574" s="40">
        <v>0.23758610792192883</v>
      </c>
      <c r="G16574" s="25">
        <v>3623</v>
      </c>
      <c r="H16574" s="25">
        <v>861</v>
      </c>
      <c r="I16574" s="25"/>
      <c r="J16574" s="58" t="e">
        <f>HYPERLINK("#"&amp;"Insumos"&amp;"!A"&amp;MATCH($B16574,#REF!,0),"Ins "&amp;$B16574)</f>
        <v>#REF!</v>
      </c>
      <c r="M16574" s="220"/>
    </row>
    <row r="16575" spans="1:13" x14ac:dyDescent="0.2">
      <c r="A16575" s="35" t="s">
        <v>3403</v>
      </c>
      <c r="B16575" s="34" t="s">
        <v>263</v>
      </c>
      <c r="C16575" s="45" t="s">
        <v>696</v>
      </c>
      <c r="D16575" s="23" t="s">
        <v>5534</v>
      </c>
      <c r="E16575" s="23" t="s">
        <v>4140</v>
      </c>
      <c r="F16575" s="40">
        <v>1.5203893084448192E-3</v>
      </c>
      <c r="G16575" s="25">
        <v>187426</v>
      </c>
      <c r="H16575" s="25">
        <v>285</v>
      </c>
      <c r="I16575" s="25"/>
      <c r="J16575" s="58" t="e">
        <f>HYPERLINK("#"&amp;"Insumos"&amp;"!A"&amp;MATCH($B16575,#REF!,0),"Ins "&amp;$B16575)</f>
        <v>#REF!</v>
      </c>
      <c r="M16575" s="220"/>
    </row>
    <row r="16576" spans="1:13" x14ac:dyDescent="0.2">
      <c r="A16576" s="35" t="s">
        <v>3403</v>
      </c>
      <c r="B16576" s="34" t="s">
        <v>5007</v>
      </c>
      <c r="C16576" s="45" t="s">
        <v>720</v>
      </c>
      <c r="D16576" s="23" t="s">
        <v>5751</v>
      </c>
      <c r="E16576" s="23" t="s">
        <v>4134</v>
      </c>
      <c r="F16576" s="40">
        <v>0.28453947368421051</v>
      </c>
      <c r="G16576" s="25">
        <v>1897</v>
      </c>
      <c r="H16576" s="25">
        <v>540</v>
      </c>
      <c r="I16576" s="25"/>
      <c r="J16576" s="58" t="e">
        <f>HYPERLINK("#"&amp;"Insumos"&amp;"!A"&amp;MATCH($B16576,#REF!,0),"Ins "&amp;$B16576)</f>
        <v>#REF!</v>
      </c>
      <c r="M16576" s="220"/>
    </row>
    <row r="16577" spans="1:13" ht="25.5" x14ac:dyDescent="0.2">
      <c r="A16577" s="35" t="s">
        <v>3403</v>
      </c>
      <c r="B16577" s="34" t="s">
        <v>8871</v>
      </c>
      <c r="C16577" s="45" t="s">
        <v>8872</v>
      </c>
      <c r="D16577" s="23" t="s">
        <v>5534</v>
      </c>
      <c r="E16577" s="23" t="s">
        <v>4140</v>
      </c>
      <c r="F16577" s="40">
        <v>5.9999999999999995E-4</v>
      </c>
      <c r="G16577" s="25">
        <v>169300</v>
      </c>
      <c r="H16577" s="25">
        <v>102</v>
      </c>
      <c r="I16577" s="25"/>
      <c r="J16577" s="58" t="e">
        <f>HYPERLINK("#"&amp;"Insumos"&amp;"!A"&amp;MATCH($B16577,#REF!,0),"Ins "&amp;$B16577)</f>
        <v>#REF!</v>
      </c>
      <c r="M16577" s="220"/>
    </row>
    <row r="16578" spans="1:13" ht="38.25" x14ac:dyDescent="0.2">
      <c r="A16578" s="36" t="s">
        <v>3404</v>
      </c>
      <c r="B16578" s="26" t="s">
        <v>6816</v>
      </c>
      <c r="C16578" s="79" t="s">
        <v>2185</v>
      </c>
      <c r="D16578" s="37" t="s">
        <v>5608</v>
      </c>
      <c r="E16578" s="37" t="s">
        <v>465</v>
      </c>
      <c r="F16578" s="41"/>
      <c r="G16578" s="27"/>
      <c r="H16578" s="27"/>
      <c r="I16578" s="27">
        <v>37058</v>
      </c>
      <c r="M16578" s="220">
        <f t="shared" si="258"/>
        <v>48531</v>
      </c>
    </row>
    <row r="16579" spans="1:13" ht="38.25" x14ac:dyDescent="0.2">
      <c r="A16579" s="35" t="s">
        <v>3404</v>
      </c>
      <c r="B16579" s="1" t="s">
        <v>4953</v>
      </c>
      <c r="C16579" s="45" t="s">
        <v>2176</v>
      </c>
      <c r="D16579" s="23" t="s">
        <v>5751</v>
      </c>
      <c r="E16579" s="23" t="s">
        <v>465</v>
      </c>
      <c r="F16579" s="40">
        <v>1</v>
      </c>
      <c r="G16579" s="25">
        <v>37058</v>
      </c>
      <c r="H16579" s="25">
        <v>37058</v>
      </c>
      <c r="I16579" s="25"/>
      <c r="J16579" s="58" t="e">
        <f>HYPERLINK("#"&amp;"Insumos"&amp;"!A"&amp;MATCH($B16579,#REF!,0),"Ins "&amp;$B16579)</f>
        <v>#REF!</v>
      </c>
      <c r="M16579" s="220"/>
    </row>
    <row r="16580" spans="1:13" ht="38.25" x14ac:dyDescent="0.2">
      <c r="A16580" s="36" t="s">
        <v>3405</v>
      </c>
      <c r="B16580" s="26" t="s">
        <v>6816</v>
      </c>
      <c r="C16580" s="79" t="s">
        <v>10897</v>
      </c>
      <c r="D16580" s="37" t="s">
        <v>5608</v>
      </c>
      <c r="E16580" s="37" t="s">
        <v>464</v>
      </c>
      <c r="F16580" s="41"/>
      <c r="G16580" s="27"/>
      <c r="H16580" s="27"/>
      <c r="I16580" s="27">
        <v>3101</v>
      </c>
      <c r="M16580" s="220">
        <f t="shared" ref="M16580:M16643" si="259">ROUND(I16580*(1+$L$2),0)</f>
        <v>4061</v>
      </c>
    </row>
    <row r="16581" spans="1:13" ht="25.5" x14ac:dyDescent="0.2">
      <c r="A16581" s="35" t="s">
        <v>3405</v>
      </c>
      <c r="B16581" s="1" t="s">
        <v>4954</v>
      </c>
      <c r="C16581" s="45" t="s">
        <v>2177</v>
      </c>
      <c r="D16581" s="23" t="s">
        <v>5751</v>
      </c>
      <c r="E16581" s="23" t="s">
        <v>464</v>
      </c>
      <c r="F16581" s="40">
        <v>1</v>
      </c>
      <c r="G16581" s="25">
        <v>3101</v>
      </c>
      <c r="H16581" s="25">
        <v>3101</v>
      </c>
      <c r="I16581" s="25"/>
      <c r="J16581" s="58" t="e">
        <f>HYPERLINK("#"&amp;"Insumos"&amp;"!A"&amp;MATCH($B16581,#REF!,0),"Ins "&amp;$B16581)</f>
        <v>#REF!</v>
      </c>
      <c r="M16581" s="220"/>
    </row>
    <row r="16582" spans="1:13" ht="25.5" x14ac:dyDescent="0.2">
      <c r="A16582" s="36" t="s">
        <v>3406</v>
      </c>
      <c r="B16582" s="26" t="s">
        <v>6816</v>
      </c>
      <c r="C16582" s="79" t="s">
        <v>2186</v>
      </c>
      <c r="D16582" s="37" t="s">
        <v>5608</v>
      </c>
      <c r="E16582" s="37" t="s">
        <v>464</v>
      </c>
      <c r="F16582" s="41"/>
      <c r="G16582" s="27"/>
      <c r="H16582" s="27"/>
      <c r="I16582" s="27">
        <v>13218</v>
      </c>
      <c r="M16582" s="220">
        <f t="shared" si="259"/>
        <v>17310</v>
      </c>
    </row>
    <row r="16583" spans="1:13" x14ac:dyDescent="0.2">
      <c r="A16583" s="35" t="s">
        <v>3406</v>
      </c>
      <c r="B16583" s="1" t="s">
        <v>4955</v>
      </c>
      <c r="C16583" s="45" t="s">
        <v>2178</v>
      </c>
      <c r="D16583" s="23" t="s">
        <v>5751</v>
      </c>
      <c r="E16583" s="23" t="s">
        <v>464</v>
      </c>
      <c r="F16583" s="40">
        <v>1</v>
      </c>
      <c r="G16583" s="25">
        <v>13218</v>
      </c>
      <c r="H16583" s="25">
        <v>13218</v>
      </c>
      <c r="I16583" s="25"/>
      <c r="J16583" s="58" t="e">
        <f>HYPERLINK("#"&amp;"Insumos"&amp;"!A"&amp;MATCH($B16583,#REF!,0),"Ins "&amp;$B16583)</f>
        <v>#REF!</v>
      </c>
      <c r="M16583" s="220"/>
    </row>
    <row r="16584" spans="1:13" ht="51" x14ac:dyDescent="0.2">
      <c r="A16584" s="36" t="s">
        <v>3407</v>
      </c>
      <c r="B16584" s="26" t="s">
        <v>6816</v>
      </c>
      <c r="C16584" s="79" t="s">
        <v>10898</v>
      </c>
      <c r="D16584" s="37" t="s">
        <v>5608</v>
      </c>
      <c r="E16584" s="37" t="s">
        <v>4134</v>
      </c>
      <c r="F16584" s="41"/>
      <c r="G16584" s="27"/>
      <c r="H16584" s="27"/>
      <c r="I16584" s="27">
        <v>421241</v>
      </c>
      <c r="M16584" s="220">
        <f t="shared" si="259"/>
        <v>551657</v>
      </c>
    </row>
    <row r="16585" spans="1:13" ht="38.25" x14ac:dyDescent="0.2">
      <c r="A16585" s="35" t="s">
        <v>3407</v>
      </c>
      <c r="B16585" s="34" t="s">
        <v>4957</v>
      </c>
      <c r="C16585" s="45" t="s">
        <v>9324</v>
      </c>
      <c r="D16585" s="23" t="s">
        <v>5751</v>
      </c>
      <c r="E16585" s="23" t="s">
        <v>4134</v>
      </c>
      <c r="F16585" s="40">
        <v>1</v>
      </c>
      <c r="G16585" s="25">
        <v>393855</v>
      </c>
      <c r="H16585" s="25">
        <v>393855</v>
      </c>
      <c r="I16585" s="25"/>
      <c r="J16585" s="58" t="e">
        <f>HYPERLINK("#"&amp;"Insumos"&amp;"!A"&amp;MATCH($B16585,#REF!,0),"Ins "&amp;$B16585)</f>
        <v>#REF!</v>
      </c>
      <c r="M16585" s="220"/>
    </row>
    <row r="16586" spans="1:13" x14ac:dyDescent="0.2">
      <c r="A16586" s="35" t="s">
        <v>3407</v>
      </c>
      <c r="B16586" s="34" t="s">
        <v>9320</v>
      </c>
      <c r="C16586" s="45" t="s">
        <v>9326</v>
      </c>
      <c r="D16586" s="23" t="s">
        <v>5751</v>
      </c>
      <c r="E16586" s="23" t="s">
        <v>465</v>
      </c>
      <c r="F16586" s="40">
        <v>0.36</v>
      </c>
      <c r="G16586" s="25">
        <v>1721</v>
      </c>
      <c r="H16586" s="25">
        <v>620</v>
      </c>
      <c r="I16586" s="25"/>
      <c r="J16586" s="58" t="e">
        <f>HYPERLINK("#"&amp;"Insumos"&amp;"!A"&amp;MATCH($B16586,#REF!,0),"Ins "&amp;$B16586)</f>
        <v>#REF!</v>
      </c>
      <c r="M16586" s="220"/>
    </row>
    <row r="16587" spans="1:13" x14ac:dyDescent="0.2">
      <c r="A16587" s="35" t="s">
        <v>3407</v>
      </c>
      <c r="B16587" s="34" t="s">
        <v>5573</v>
      </c>
      <c r="C16587" s="45" t="s">
        <v>973</v>
      </c>
      <c r="D16587" s="23" t="s">
        <v>5734</v>
      </c>
      <c r="E16587" s="23" t="s">
        <v>4141</v>
      </c>
      <c r="F16587" s="40">
        <v>0.6</v>
      </c>
      <c r="G16587" s="25">
        <v>41652</v>
      </c>
      <c r="H16587" s="25">
        <v>24991</v>
      </c>
      <c r="I16587" s="25"/>
      <c r="J16587" s="58" t="e">
        <f>HYPERLINK("#"&amp;"Insumos"&amp;"!A"&amp;MATCH($B16587,#REF!,0),"Ins "&amp;$B16587)</f>
        <v>#REF!</v>
      </c>
      <c r="M16587" s="220"/>
    </row>
    <row r="16588" spans="1:13" x14ac:dyDescent="0.2">
      <c r="A16588" s="35" t="s">
        <v>3407</v>
      </c>
      <c r="B16588" s="34" t="s">
        <v>5533</v>
      </c>
      <c r="C16588" s="45" t="s">
        <v>5892</v>
      </c>
      <c r="D16588" s="23" t="s">
        <v>977</v>
      </c>
      <c r="E16588" s="23" t="s">
        <v>4134</v>
      </c>
      <c r="F16588" s="40">
        <v>0.25</v>
      </c>
      <c r="G16588" s="25">
        <v>3623</v>
      </c>
      <c r="H16588" s="25">
        <v>906</v>
      </c>
      <c r="I16588" s="25"/>
      <c r="J16588" s="58" t="e">
        <f>HYPERLINK("#"&amp;"Insumos"&amp;"!A"&amp;MATCH($B16588,#REF!,0),"Ins "&amp;$B16588)</f>
        <v>#REF!</v>
      </c>
      <c r="M16588" s="220"/>
    </row>
    <row r="16589" spans="1:13" x14ac:dyDescent="0.2">
      <c r="A16589" s="35" t="s">
        <v>3407</v>
      </c>
      <c r="B16589" s="34" t="s">
        <v>263</v>
      </c>
      <c r="C16589" s="45" t="s">
        <v>696</v>
      </c>
      <c r="D16589" s="23" t="s">
        <v>5534</v>
      </c>
      <c r="E16589" s="23" t="s">
        <v>4140</v>
      </c>
      <c r="F16589" s="40">
        <v>1.6000000000000001E-3</v>
      </c>
      <c r="G16589" s="25">
        <v>187426</v>
      </c>
      <c r="H16589" s="25">
        <v>300</v>
      </c>
      <c r="I16589" s="25"/>
      <c r="J16589" s="58" t="e">
        <f>HYPERLINK("#"&amp;"Insumos"&amp;"!A"&amp;MATCH($B16589,#REF!,0),"Ins "&amp;$B16589)</f>
        <v>#REF!</v>
      </c>
      <c r="M16589" s="220"/>
    </row>
    <row r="16590" spans="1:13" x14ac:dyDescent="0.2">
      <c r="A16590" s="35" t="s">
        <v>3407</v>
      </c>
      <c r="B16590" s="34" t="s">
        <v>5007</v>
      </c>
      <c r="C16590" s="45" t="s">
        <v>720</v>
      </c>
      <c r="D16590" s="23" t="s">
        <v>5751</v>
      </c>
      <c r="E16590" s="23" t="s">
        <v>4134</v>
      </c>
      <c r="F16590" s="40">
        <v>0.3</v>
      </c>
      <c r="G16590" s="25">
        <v>1897</v>
      </c>
      <c r="H16590" s="25">
        <v>569</v>
      </c>
      <c r="I16590" s="25"/>
      <c r="J16590" s="58" t="e">
        <f>HYPERLINK("#"&amp;"Insumos"&amp;"!A"&amp;MATCH($B16590,#REF!,0),"Ins "&amp;$B16590)</f>
        <v>#REF!</v>
      </c>
      <c r="M16590" s="220"/>
    </row>
    <row r="16591" spans="1:13" ht="51" x14ac:dyDescent="0.2">
      <c r="A16591" s="36" t="s">
        <v>3408</v>
      </c>
      <c r="B16591" s="26" t="s">
        <v>6816</v>
      </c>
      <c r="C16591" s="79" t="s">
        <v>10899</v>
      </c>
      <c r="D16591" s="37" t="s">
        <v>5608</v>
      </c>
      <c r="E16591" s="37" t="s">
        <v>4134</v>
      </c>
      <c r="F16591" s="41"/>
      <c r="G16591" s="27"/>
      <c r="H16591" s="27"/>
      <c r="I16591" s="27">
        <v>580589</v>
      </c>
      <c r="M16591" s="220">
        <f t="shared" si="259"/>
        <v>760339</v>
      </c>
    </row>
    <row r="16592" spans="1:13" ht="38.25" x14ac:dyDescent="0.2">
      <c r="A16592" s="35" t="s">
        <v>3408</v>
      </c>
      <c r="B16592" s="34" t="s">
        <v>4957</v>
      </c>
      <c r="C16592" s="45" t="s">
        <v>9324</v>
      </c>
      <c r="D16592" s="23" t="s">
        <v>5751</v>
      </c>
      <c r="E16592" s="23" t="s">
        <v>4134</v>
      </c>
      <c r="F16592" s="40">
        <v>1</v>
      </c>
      <c r="G16592" s="25">
        <v>393855</v>
      </c>
      <c r="H16592" s="25">
        <v>393855</v>
      </c>
      <c r="I16592" s="25"/>
      <c r="J16592" s="58" t="e">
        <f>HYPERLINK("#"&amp;"Insumos"&amp;"!A"&amp;MATCH($B16592,#REF!,0),"Ins "&amp;$B16592)</f>
        <v>#REF!</v>
      </c>
      <c r="M16592" s="220"/>
    </row>
    <row r="16593" spans="1:13" x14ac:dyDescent="0.2">
      <c r="A16593" s="35" t="s">
        <v>3408</v>
      </c>
      <c r="B16593" s="34" t="s">
        <v>9319</v>
      </c>
      <c r="C16593" s="45" t="s">
        <v>9325</v>
      </c>
      <c r="D16593" s="23" t="s">
        <v>5751</v>
      </c>
      <c r="E16593" s="23" t="s">
        <v>72</v>
      </c>
      <c r="F16593" s="40">
        <v>1</v>
      </c>
      <c r="G16593" s="25">
        <v>141415</v>
      </c>
      <c r="H16593" s="25">
        <v>141415</v>
      </c>
      <c r="I16593" s="25"/>
      <c r="J16593" s="58" t="e">
        <f>HYPERLINK("#"&amp;"Insumos"&amp;"!A"&amp;MATCH($B16593,#REF!,0),"Ins "&amp;$B16593)</f>
        <v>#REF!</v>
      </c>
      <c r="M16593" s="220"/>
    </row>
    <row r="16594" spans="1:13" x14ac:dyDescent="0.2">
      <c r="A16594" s="35" t="s">
        <v>3408</v>
      </c>
      <c r="B16594" s="34" t="s">
        <v>9320</v>
      </c>
      <c r="C16594" s="45" t="s">
        <v>9326</v>
      </c>
      <c r="D16594" s="23" t="s">
        <v>5751</v>
      </c>
      <c r="E16594" s="23" t="s">
        <v>465</v>
      </c>
      <c r="F16594" s="40">
        <v>0.36</v>
      </c>
      <c r="G16594" s="25">
        <v>1721</v>
      </c>
      <c r="H16594" s="25">
        <v>620</v>
      </c>
      <c r="I16594" s="25"/>
      <c r="J16594" s="58" t="e">
        <f>HYPERLINK("#"&amp;"Insumos"&amp;"!A"&amp;MATCH($B16594,#REF!,0),"Ins "&amp;$B16594)</f>
        <v>#REF!</v>
      </c>
      <c r="M16594" s="220"/>
    </row>
    <row r="16595" spans="1:13" x14ac:dyDescent="0.2">
      <c r="A16595" s="35" t="s">
        <v>3408</v>
      </c>
      <c r="B16595" s="34" t="s">
        <v>5589</v>
      </c>
      <c r="C16595" s="45" t="s">
        <v>5819</v>
      </c>
      <c r="D16595" s="23" t="s">
        <v>5585</v>
      </c>
      <c r="E16595" s="23" t="s">
        <v>466</v>
      </c>
      <c r="F16595" s="40">
        <v>0.03</v>
      </c>
      <c r="G16595" s="25">
        <v>597780</v>
      </c>
      <c r="H16595" s="25">
        <v>17933</v>
      </c>
      <c r="I16595" s="25"/>
      <c r="M16595" s="220"/>
    </row>
    <row r="16596" spans="1:13" x14ac:dyDescent="0.2">
      <c r="A16596" s="35" t="s">
        <v>3408</v>
      </c>
      <c r="B16596" s="34" t="s">
        <v>5573</v>
      </c>
      <c r="C16596" s="45" t="s">
        <v>973</v>
      </c>
      <c r="D16596" s="23" t="s">
        <v>5734</v>
      </c>
      <c r="E16596" s="23" t="s">
        <v>4141</v>
      </c>
      <c r="F16596" s="40">
        <v>0.6</v>
      </c>
      <c r="G16596" s="25">
        <v>41652</v>
      </c>
      <c r="H16596" s="25">
        <v>24991</v>
      </c>
      <c r="I16596" s="25"/>
      <c r="J16596" s="58" t="e">
        <f>HYPERLINK("#"&amp;"Insumos"&amp;"!A"&amp;MATCH($B16596,#REF!,0),"Ins "&amp;$B16596)</f>
        <v>#REF!</v>
      </c>
      <c r="M16596" s="220"/>
    </row>
    <row r="16597" spans="1:13" x14ac:dyDescent="0.2">
      <c r="A16597" s="35" t="s">
        <v>3408</v>
      </c>
      <c r="B16597" s="34" t="s">
        <v>5533</v>
      </c>
      <c r="C16597" s="45" t="s">
        <v>5892</v>
      </c>
      <c r="D16597" s="23" t="s">
        <v>977</v>
      </c>
      <c r="E16597" s="23" t="s">
        <v>4134</v>
      </c>
      <c r="F16597" s="40">
        <v>0.25</v>
      </c>
      <c r="G16597" s="25">
        <v>3623</v>
      </c>
      <c r="H16597" s="25">
        <v>906</v>
      </c>
      <c r="I16597" s="25"/>
      <c r="J16597" s="58" t="e">
        <f>HYPERLINK("#"&amp;"Insumos"&amp;"!A"&amp;MATCH($B16597,#REF!,0),"Ins "&amp;$B16597)</f>
        <v>#REF!</v>
      </c>
      <c r="M16597" s="220"/>
    </row>
    <row r="16598" spans="1:13" x14ac:dyDescent="0.2">
      <c r="A16598" s="35" t="s">
        <v>3408</v>
      </c>
      <c r="B16598" s="34" t="s">
        <v>263</v>
      </c>
      <c r="C16598" s="45" t="s">
        <v>696</v>
      </c>
      <c r="D16598" s="23" t="s">
        <v>5534</v>
      </c>
      <c r="E16598" s="23" t="s">
        <v>4140</v>
      </c>
      <c r="F16598" s="40">
        <v>1.6000000000000001E-3</v>
      </c>
      <c r="G16598" s="25">
        <v>187426</v>
      </c>
      <c r="H16598" s="25">
        <v>300</v>
      </c>
      <c r="I16598" s="25"/>
      <c r="J16598" s="58" t="e">
        <f>HYPERLINK("#"&amp;"Insumos"&amp;"!A"&amp;MATCH($B16598,#REF!,0),"Ins "&amp;$B16598)</f>
        <v>#REF!</v>
      </c>
      <c r="M16598" s="220"/>
    </row>
    <row r="16599" spans="1:13" x14ac:dyDescent="0.2">
      <c r="A16599" s="35" t="s">
        <v>3408</v>
      </c>
      <c r="B16599" s="34" t="s">
        <v>5007</v>
      </c>
      <c r="C16599" s="45" t="s">
        <v>720</v>
      </c>
      <c r="D16599" s="23" t="s">
        <v>5751</v>
      </c>
      <c r="E16599" s="23" t="s">
        <v>4134</v>
      </c>
      <c r="F16599" s="40">
        <v>0.3</v>
      </c>
      <c r="G16599" s="25">
        <v>1897</v>
      </c>
      <c r="H16599" s="25">
        <v>569</v>
      </c>
      <c r="I16599" s="25"/>
      <c r="J16599" s="58" t="e">
        <f>HYPERLINK("#"&amp;"Insumos"&amp;"!A"&amp;MATCH($B16599,#REF!,0),"Ins "&amp;$B16599)</f>
        <v>#REF!</v>
      </c>
      <c r="M16599" s="220"/>
    </row>
    <row r="16600" spans="1:13" ht="38.25" x14ac:dyDescent="0.2">
      <c r="A16600" s="36" t="s">
        <v>3409</v>
      </c>
      <c r="B16600" s="26" t="s">
        <v>6816</v>
      </c>
      <c r="C16600" s="79" t="s">
        <v>10900</v>
      </c>
      <c r="D16600" s="37" t="s">
        <v>5608</v>
      </c>
      <c r="E16600" s="37" t="s">
        <v>4134</v>
      </c>
      <c r="F16600" s="41"/>
      <c r="G16600" s="27"/>
      <c r="H16600" s="27"/>
      <c r="I16600" s="27">
        <v>200818</v>
      </c>
      <c r="M16600" s="220">
        <f t="shared" si="259"/>
        <v>262991</v>
      </c>
    </row>
    <row r="16601" spans="1:13" ht="38.25" x14ac:dyDescent="0.2">
      <c r="A16601" s="35" t="s">
        <v>3409</v>
      </c>
      <c r="B16601" s="1" t="s">
        <v>4956</v>
      </c>
      <c r="C16601" s="45" t="s">
        <v>9327</v>
      </c>
      <c r="D16601" s="23" t="s">
        <v>5751</v>
      </c>
      <c r="E16601" s="23" t="s">
        <v>4134</v>
      </c>
      <c r="F16601" s="40">
        <v>1</v>
      </c>
      <c r="G16601" s="25">
        <v>174594</v>
      </c>
      <c r="H16601" s="25">
        <v>174594</v>
      </c>
      <c r="I16601" s="25"/>
      <c r="J16601" s="58" t="e">
        <f>HYPERLINK("#"&amp;"Insumos"&amp;"!A"&amp;MATCH($B16601,#REF!,0),"Ins "&amp;$B16601)</f>
        <v>#REF!</v>
      </c>
      <c r="M16601" s="220"/>
    </row>
    <row r="16602" spans="1:13" x14ac:dyDescent="0.2">
      <c r="A16602" s="35" t="s">
        <v>3409</v>
      </c>
      <c r="B16602" s="34" t="s">
        <v>9320</v>
      </c>
      <c r="C16602" s="45" t="s">
        <v>9326</v>
      </c>
      <c r="D16602" s="23" t="s">
        <v>5751</v>
      </c>
      <c r="E16602" s="23" t="s">
        <v>465</v>
      </c>
      <c r="F16602" s="40">
        <v>0.19</v>
      </c>
      <c r="G16602" s="25">
        <v>1721</v>
      </c>
      <c r="H16602" s="25">
        <v>327</v>
      </c>
      <c r="I16602" s="25"/>
      <c r="J16602" s="58" t="e">
        <f>HYPERLINK("#"&amp;"Insumos"&amp;"!A"&amp;MATCH($B16602,#REF!,0),"Ins "&amp;$B16602)</f>
        <v>#REF!</v>
      </c>
      <c r="M16602" s="220"/>
    </row>
    <row r="16603" spans="1:13" x14ac:dyDescent="0.2">
      <c r="A16603" s="35" t="s">
        <v>3409</v>
      </c>
      <c r="B16603" s="34" t="s">
        <v>5573</v>
      </c>
      <c r="C16603" s="45" t="s">
        <v>973</v>
      </c>
      <c r="D16603" s="23" t="s">
        <v>5734</v>
      </c>
      <c r="E16603" s="23" t="s">
        <v>4141</v>
      </c>
      <c r="F16603" s="40">
        <v>0.6</v>
      </c>
      <c r="G16603" s="25">
        <v>41652</v>
      </c>
      <c r="H16603" s="25">
        <v>24991</v>
      </c>
      <c r="I16603" s="25"/>
      <c r="J16603" s="58" t="e">
        <f>HYPERLINK("#"&amp;"Insumos"&amp;"!A"&amp;MATCH($B16603,#REF!,0),"Ins "&amp;$B16603)</f>
        <v>#REF!</v>
      </c>
      <c r="M16603" s="220"/>
    </row>
    <row r="16604" spans="1:13" x14ac:dyDescent="0.2">
      <c r="A16604" s="35" t="s">
        <v>3409</v>
      </c>
      <c r="B16604" s="34" t="s">
        <v>5533</v>
      </c>
      <c r="C16604" s="45" t="s">
        <v>5892</v>
      </c>
      <c r="D16604" s="23" t="s">
        <v>977</v>
      </c>
      <c r="E16604" s="23" t="s">
        <v>4134</v>
      </c>
      <c r="F16604" s="40">
        <v>0.25</v>
      </c>
      <c r="G16604" s="25">
        <v>3623</v>
      </c>
      <c r="H16604" s="25">
        <v>906</v>
      </c>
      <c r="I16604" s="25"/>
      <c r="J16604" s="58" t="e">
        <f>HYPERLINK("#"&amp;"Insumos"&amp;"!A"&amp;MATCH($B16604,#REF!,0),"Ins "&amp;$B16604)</f>
        <v>#REF!</v>
      </c>
      <c r="M16604" s="220"/>
    </row>
    <row r="16605" spans="1:13" ht="63.75" x14ac:dyDescent="0.2">
      <c r="A16605" s="36" t="s">
        <v>3410</v>
      </c>
      <c r="B16605" s="26" t="s">
        <v>6816</v>
      </c>
      <c r="C16605" s="79" t="s">
        <v>9328</v>
      </c>
      <c r="D16605" s="37" t="s">
        <v>5608</v>
      </c>
      <c r="E16605" s="37" t="s">
        <v>4134</v>
      </c>
      <c r="F16605" s="41"/>
      <c r="G16605" s="27"/>
      <c r="H16605" s="27"/>
      <c r="I16605" s="27">
        <v>922219</v>
      </c>
      <c r="M16605" s="220">
        <f t="shared" si="259"/>
        <v>1207738</v>
      </c>
    </row>
    <row r="16606" spans="1:13" ht="38.25" x14ac:dyDescent="0.2">
      <c r="A16606" s="35" t="s">
        <v>3410</v>
      </c>
      <c r="B16606" s="1" t="s">
        <v>4957</v>
      </c>
      <c r="C16606" s="45" t="s">
        <v>9324</v>
      </c>
      <c r="D16606" s="23" t="s">
        <v>5751</v>
      </c>
      <c r="E16606" s="23" t="s">
        <v>4134</v>
      </c>
      <c r="F16606" s="40">
        <v>1</v>
      </c>
      <c r="G16606" s="25">
        <v>393855</v>
      </c>
      <c r="H16606" s="25">
        <v>393855</v>
      </c>
      <c r="I16606" s="25"/>
      <c r="J16606" s="58" t="e">
        <f>HYPERLINK("#"&amp;"Insumos"&amp;"!A"&amp;MATCH($B16606,#REF!,0),"Ins "&amp;$B16606)</f>
        <v>#REF!</v>
      </c>
      <c r="M16606" s="220"/>
    </row>
    <row r="16607" spans="1:13" x14ac:dyDescent="0.2">
      <c r="A16607" s="35" t="s">
        <v>3410</v>
      </c>
      <c r="B16607" s="34" t="s">
        <v>9322</v>
      </c>
      <c r="C16607" s="45" t="s">
        <v>9330</v>
      </c>
      <c r="D16607" s="23" t="s">
        <v>5751</v>
      </c>
      <c r="E16607" s="23" t="s">
        <v>72</v>
      </c>
      <c r="F16607" s="40">
        <v>1</v>
      </c>
      <c r="G16607" s="25">
        <v>291200</v>
      </c>
      <c r="H16607" s="25">
        <v>291200</v>
      </c>
      <c r="I16607" s="25"/>
      <c r="J16607" s="58" t="e">
        <f>HYPERLINK("#"&amp;"Insumos"&amp;"!A"&amp;MATCH($B16607,#REF!,0),"Ins "&amp;$B16607)</f>
        <v>#REF!</v>
      </c>
      <c r="M16607" s="220"/>
    </row>
    <row r="16608" spans="1:13" x14ac:dyDescent="0.2">
      <c r="A16608" s="35" t="s">
        <v>3410</v>
      </c>
      <c r="B16608" s="34" t="s">
        <v>9321</v>
      </c>
      <c r="C16608" s="45" t="s">
        <v>9329</v>
      </c>
      <c r="D16608" s="23" t="s">
        <v>5751</v>
      </c>
      <c r="E16608" s="23" t="s">
        <v>72</v>
      </c>
      <c r="F16608" s="40">
        <v>1</v>
      </c>
      <c r="G16608" s="25">
        <v>183015</v>
      </c>
      <c r="H16608" s="25">
        <v>183015</v>
      </c>
      <c r="I16608" s="25"/>
      <c r="J16608" s="58" t="e">
        <f>HYPERLINK("#"&amp;"Insumos"&amp;"!A"&amp;MATCH($B16608,#REF!,0),"Ins "&amp;$B16608)</f>
        <v>#REF!</v>
      </c>
      <c r="M16608" s="220"/>
    </row>
    <row r="16609" spans="1:13" x14ac:dyDescent="0.2">
      <c r="A16609" s="35" t="s">
        <v>3410</v>
      </c>
      <c r="B16609" s="34" t="s">
        <v>9320</v>
      </c>
      <c r="C16609" s="45" t="s">
        <v>9326</v>
      </c>
      <c r="D16609" s="23" t="s">
        <v>5751</v>
      </c>
      <c r="E16609" s="23" t="s">
        <v>465</v>
      </c>
      <c r="F16609" s="40">
        <v>0.65</v>
      </c>
      <c r="G16609" s="25">
        <v>1721</v>
      </c>
      <c r="H16609" s="25">
        <v>1119</v>
      </c>
      <c r="I16609" s="25"/>
      <c r="J16609" s="58" t="e">
        <f>HYPERLINK("#"&amp;"Insumos"&amp;"!A"&amp;MATCH($B16609,#REF!,0),"Ins "&amp;$B16609)</f>
        <v>#REF!</v>
      </c>
      <c r="M16609" s="220"/>
    </row>
    <row r="16610" spans="1:13" x14ac:dyDescent="0.2">
      <c r="A16610" s="35" t="s">
        <v>3410</v>
      </c>
      <c r="B16610" s="34" t="s">
        <v>5589</v>
      </c>
      <c r="C16610" s="45" t="s">
        <v>5819</v>
      </c>
      <c r="D16610" s="23" t="s">
        <v>5585</v>
      </c>
      <c r="E16610" s="23" t="s">
        <v>466</v>
      </c>
      <c r="F16610" s="40">
        <v>0.03</v>
      </c>
      <c r="G16610" s="25">
        <v>597780</v>
      </c>
      <c r="H16610" s="25">
        <v>17933</v>
      </c>
      <c r="I16610" s="25"/>
      <c r="M16610" s="220"/>
    </row>
    <row r="16611" spans="1:13" x14ac:dyDescent="0.2">
      <c r="A16611" s="35" t="s">
        <v>3410</v>
      </c>
      <c r="B16611" s="34" t="s">
        <v>5533</v>
      </c>
      <c r="C16611" s="45" t="s">
        <v>5892</v>
      </c>
      <c r="D16611" s="23" t="s">
        <v>977</v>
      </c>
      <c r="E16611" s="23" t="s">
        <v>4134</v>
      </c>
      <c r="F16611" s="40">
        <v>0.25</v>
      </c>
      <c r="G16611" s="25">
        <v>3623</v>
      </c>
      <c r="H16611" s="25">
        <v>906</v>
      </c>
      <c r="I16611" s="25"/>
      <c r="J16611" s="58" t="e">
        <f>HYPERLINK("#"&amp;"Insumos"&amp;"!A"&amp;MATCH($B16611,#REF!,0),"Ins "&amp;$B16611)</f>
        <v>#REF!</v>
      </c>
      <c r="M16611" s="220"/>
    </row>
    <row r="16612" spans="1:13" x14ac:dyDescent="0.2">
      <c r="A16612" s="35" t="s">
        <v>3410</v>
      </c>
      <c r="B16612" s="34" t="s">
        <v>5573</v>
      </c>
      <c r="C16612" s="45" t="s">
        <v>973</v>
      </c>
      <c r="D16612" s="23" t="s">
        <v>5734</v>
      </c>
      <c r="E16612" s="23" t="s">
        <v>4141</v>
      </c>
      <c r="F16612" s="40">
        <v>0.8</v>
      </c>
      <c r="G16612" s="25">
        <v>41652</v>
      </c>
      <c r="H16612" s="25">
        <v>33322</v>
      </c>
      <c r="I16612" s="25"/>
      <c r="J16612" s="58" t="e">
        <f>HYPERLINK("#"&amp;"Insumos"&amp;"!A"&amp;MATCH($B16612,#REF!,0),"Ins "&amp;$B16612)</f>
        <v>#REF!</v>
      </c>
      <c r="M16612" s="220"/>
    </row>
    <row r="16613" spans="1:13" x14ac:dyDescent="0.2">
      <c r="A16613" s="35" t="s">
        <v>3410</v>
      </c>
      <c r="B16613" s="34" t="s">
        <v>263</v>
      </c>
      <c r="C16613" s="45" t="s">
        <v>696</v>
      </c>
      <c r="D16613" s="23" t="s">
        <v>5534</v>
      </c>
      <c r="E16613" s="23" t="s">
        <v>4140</v>
      </c>
      <c r="F16613" s="40">
        <v>1.6000000000000001E-3</v>
      </c>
      <c r="G16613" s="25">
        <v>187426</v>
      </c>
      <c r="H16613" s="25">
        <v>300</v>
      </c>
      <c r="I16613" s="25"/>
      <c r="J16613" s="58" t="e">
        <f>HYPERLINK("#"&amp;"Insumos"&amp;"!A"&amp;MATCH($B16613,#REF!,0),"Ins "&amp;$B16613)</f>
        <v>#REF!</v>
      </c>
      <c r="M16613" s="220"/>
    </row>
    <row r="16614" spans="1:13" x14ac:dyDescent="0.2">
      <c r="A16614" s="35" t="s">
        <v>3410</v>
      </c>
      <c r="B16614" s="34" t="s">
        <v>5007</v>
      </c>
      <c r="C16614" s="45" t="s">
        <v>720</v>
      </c>
      <c r="D16614" s="23" t="s">
        <v>5751</v>
      </c>
      <c r="E16614" s="23" t="s">
        <v>4134</v>
      </c>
      <c r="F16614" s="40">
        <v>0.3</v>
      </c>
      <c r="G16614" s="25">
        <v>1897</v>
      </c>
      <c r="H16614" s="25">
        <v>569</v>
      </c>
      <c r="I16614" s="25"/>
      <c r="J16614" s="58" t="e">
        <f>HYPERLINK("#"&amp;"Insumos"&amp;"!A"&amp;MATCH($B16614,#REF!,0),"Ins "&amp;$B16614)</f>
        <v>#REF!</v>
      </c>
      <c r="M16614" s="220"/>
    </row>
    <row r="16615" spans="1:13" ht="43.9" customHeight="1" x14ac:dyDescent="0.2">
      <c r="A16615" s="36" t="s">
        <v>3411</v>
      </c>
      <c r="B16615" s="26" t="s">
        <v>6816</v>
      </c>
      <c r="C16615" s="79" t="s">
        <v>10901</v>
      </c>
      <c r="D16615" s="37" t="s">
        <v>5608</v>
      </c>
      <c r="E16615" s="37" t="s">
        <v>4134</v>
      </c>
      <c r="F16615" s="41"/>
      <c r="G16615" s="27"/>
      <c r="H16615" s="27"/>
      <c r="I16615" s="27">
        <v>342233</v>
      </c>
      <c r="M16615" s="220">
        <f t="shared" si="259"/>
        <v>448188</v>
      </c>
    </row>
    <row r="16616" spans="1:13" ht="38.25" x14ac:dyDescent="0.2">
      <c r="A16616" s="35" t="s">
        <v>3411</v>
      </c>
      <c r="B16616" s="1" t="s">
        <v>4956</v>
      </c>
      <c r="C16616" s="45" t="s">
        <v>9327</v>
      </c>
      <c r="D16616" s="23" t="s">
        <v>5751</v>
      </c>
      <c r="E16616" s="23" t="s">
        <v>4134</v>
      </c>
      <c r="F16616" s="40">
        <v>1</v>
      </c>
      <c r="G16616" s="25">
        <v>174594</v>
      </c>
      <c r="H16616" s="25">
        <v>174594</v>
      </c>
      <c r="I16616" s="25"/>
      <c r="J16616" s="58" t="e">
        <f>HYPERLINK("#"&amp;"Insumos"&amp;"!A"&amp;MATCH($B16616,#REF!,0),"Ins "&amp;$B16616)</f>
        <v>#REF!</v>
      </c>
      <c r="M16616" s="220"/>
    </row>
    <row r="16617" spans="1:13" x14ac:dyDescent="0.2">
      <c r="A16617" s="35" t="s">
        <v>3411</v>
      </c>
      <c r="B16617" s="34" t="s">
        <v>9319</v>
      </c>
      <c r="C16617" s="45" t="s">
        <v>9325</v>
      </c>
      <c r="D16617" s="23" t="s">
        <v>5751</v>
      </c>
      <c r="E16617" s="23" t="s">
        <v>72</v>
      </c>
      <c r="F16617" s="40">
        <v>1</v>
      </c>
      <c r="G16617" s="25">
        <v>141415</v>
      </c>
      <c r="H16617" s="25">
        <v>141415</v>
      </c>
      <c r="I16617" s="25"/>
      <c r="J16617" s="58" t="e">
        <f>HYPERLINK("#"&amp;"Insumos"&amp;"!A"&amp;MATCH($B16617,#REF!,0),"Ins "&amp;$B16617)</f>
        <v>#REF!</v>
      </c>
      <c r="M16617" s="220"/>
    </row>
    <row r="16618" spans="1:13" x14ac:dyDescent="0.2">
      <c r="A16618" s="35" t="s">
        <v>3411</v>
      </c>
      <c r="B16618" s="34" t="s">
        <v>9320</v>
      </c>
      <c r="C16618" s="45" t="s">
        <v>9326</v>
      </c>
      <c r="D16618" s="23" t="s">
        <v>5751</v>
      </c>
      <c r="E16618" s="23" t="s">
        <v>465</v>
      </c>
      <c r="F16618" s="40">
        <v>0.19</v>
      </c>
      <c r="G16618" s="25">
        <v>1721</v>
      </c>
      <c r="H16618" s="25">
        <v>327</v>
      </c>
      <c r="I16618" s="25"/>
      <c r="J16618" s="58" t="e">
        <f>HYPERLINK("#"&amp;"Insumos"&amp;"!A"&amp;MATCH($B16618,#REF!,0),"Ins "&amp;$B16618)</f>
        <v>#REF!</v>
      </c>
      <c r="M16618" s="220"/>
    </row>
    <row r="16619" spans="1:13" x14ac:dyDescent="0.2">
      <c r="A16619" s="35" t="s">
        <v>3411</v>
      </c>
      <c r="B16619" s="34" t="s">
        <v>5573</v>
      </c>
      <c r="C16619" s="45" t="s">
        <v>973</v>
      </c>
      <c r="D16619" s="23" t="s">
        <v>5734</v>
      </c>
      <c r="E16619" s="23" t="s">
        <v>4141</v>
      </c>
      <c r="F16619" s="40">
        <v>0.6</v>
      </c>
      <c r="G16619" s="25">
        <v>41652</v>
      </c>
      <c r="H16619" s="25">
        <v>24991</v>
      </c>
      <c r="I16619" s="25"/>
      <c r="J16619" s="58" t="e">
        <f>HYPERLINK("#"&amp;"Insumos"&amp;"!A"&amp;MATCH($B16619,#REF!,0),"Ins "&amp;$B16619)</f>
        <v>#REF!</v>
      </c>
      <c r="M16619" s="220"/>
    </row>
    <row r="16620" spans="1:13" x14ac:dyDescent="0.2">
      <c r="A16620" s="35" t="s">
        <v>3411</v>
      </c>
      <c r="B16620" s="34" t="s">
        <v>5533</v>
      </c>
      <c r="C16620" s="45" t="s">
        <v>5892</v>
      </c>
      <c r="D16620" s="23" t="s">
        <v>977</v>
      </c>
      <c r="E16620" s="23" t="s">
        <v>4134</v>
      </c>
      <c r="F16620" s="40">
        <v>0.25</v>
      </c>
      <c r="G16620" s="25">
        <v>3623</v>
      </c>
      <c r="H16620" s="25">
        <v>906</v>
      </c>
      <c r="I16620" s="25"/>
      <c r="J16620" s="58" t="e">
        <f>HYPERLINK("#"&amp;"Insumos"&amp;"!A"&amp;MATCH($B16620,#REF!,0),"Ins "&amp;$B16620)</f>
        <v>#REF!</v>
      </c>
      <c r="M16620" s="220"/>
    </row>
    <row r="16621" spans="1:13" ht="25.5" x14ac:dyDescent="0.2">
      <c r="A16621" s="36" t="s">
        <v>3412</v>
      </c>
      <c r="B16621" s="26" t="s">
        <v>6816</v>
      </c>
      <c r="C16621" s="79" t="s">
        <v>10902</v>
      </c>
      <c r="D16621" s="37" t="s">
        <v>5608</v>
      </c>
      <c r="E16621" s="37" t="s">
        <v>4134</v>
      </c>
      <c r="F16621" s="41"/>
      <c r="G16621" s="27"/>
      <c r="H16621" s="27"/>
      <c r="I16621" s="27">
        <v>475164</v>
      </c>
      <c r="M16621" s="220">
        <f t="shared" si="259"/>
        <v>622275</v>
      </c>
    </row>
    <row r="16622" spans="1:13" ht="25.5" x14ac:dyDescent="0.2">
      <c r="A16622" s="35" t="s">
        <v>3412</v>
      </c>
      <c r="B16622" s="1" t="s">
        <v>4958</v>
      </c>
      <c r="C16622" s="45" t="s">
        <v>2179</v>
      </c>
      <c r="D16622" s="23" t="s">
        <v>5751</v>
      </c>
      <c r="E16622" s="23" t="s">
        <v>4134</v>
      </c>
      <c r="F16622" s="40">
        <v>1</v>
      </c>
      <c r="G16622" s="25">
        <v>475164</v>
      </c>
      <c r="H16622" s="25">
        <v>475164</v>
      </c>
      <c r="I16622" s="25"/>
      <c r="J16622" s="58" t="e">
        <f>HYPERLINK("#"&amp;"Insumos"&amp;"!A"&amp;MATCH($B16622,#REF!,0),"Ins "&amp;$B16622)</f>
        <v>#REF!</v>
      </c>
      <c r="M16622" s="220"/>
    </row>
    <row r="16623" spans="1:13" ht="25.5" x14ac:dyDescent="0.2">
      <c r="A16623" s="36" t="s">
        <v>3413</v>
      </c>
      <c r="B16623" s="26" t="s">
        <v>6816</v>
      </c>
      <c r="C16623" s="79" t="s">
        <v>2187</v>
      </c>
      <c r="D16623" s="37" t="s">
        <v>5608</v>
      </c>
      <c r="E16623" s="37" t="s">
        <v>464</v>
      </c>
      <c r="F16623" s="41"/>
      <c r="G16623" s="27"/>
      <c r="H16623" s="27"/>
      <c r="I16623" s="27">
        <v>595629</v>
      </c>
      <c r="M16623" s="220">
        <f t="shared" si="259"/>
        <v>780036</v>
      </c>
    </row>
    <row r="16624" spans="1:13" x14ac:dyDescent="0.2">
      <c r="A16624" s="35" t="s">
        <v>3413</v>
      </c>
      <c r="B16624" s="1" t="s">
        <v>4959</v>
      </c>
      <c r="C16624" s="45" t="s">
        <v>2180</v>
      </c>
      <c r="D16624" s="23" t="s">
        <v>5751</v>
      </c>
      <c r="E16624" s="23" t="s">
        <v>464</v>
      </c>
      <c r="F16624" s="40">
        <v>1</v>
      </c>
      <c r="G16624" s="25">
        <v>595629</v>
      </c>
      <c r="H16624" s="25">
        <v>595629</v>
      </c>
      <c r="I16624" s="25"/>
      <c r="J16624" s="58" t="e">
        <f>HYPERLINK("#"&amp;"Insumos"&amp;"!A"&amp;MATCH($B16624,#REF!,0),"Ins "&amp;$B16624)</f>
        <v>#REF!</v>
      </c>
      <c r="M16624" s="220"/>
    </row>
    <row r="16625" spans="1:13" ht="25.5" x14ac:dyDescent="0.2">
      <c r="A16625" s="36" t="s">
        <v>3414</v>
      </c>
      <c r="B16625" s="26" t="s">
        <v>6816</v>
      </c>
      <c r="C16625" s="79" t="s">
        <v>10903</v>
      </c>
      <c r="D16625" s="37" t="s">
        <v>5608</v>
      </c>
      <c r="E16625" s="37" t="s">
        <v>464</v>
      </c>
      <c r="F16625" s="41"/>
      <c r="G16625" s="27"/>
      <c r="H16625" s="27"/>
      <c r="I16625" s="27">
        <v>348952</v>
      </c>
      <c r="M16625" s="220">
        <f t="shared" si="259"/>
        <v>456988</v>
      </c>
    </row>
    <row r="16626" spans="1:13" x14ac:dyDescent="0.2">
      <c r="A16626" s="35" t="s">
        <v>3414</v>
      </c>
      <c r="B16626" s="1" t="s">
        <v>4995</v>
      </c>
      <c r="C16626" s="45" t="s">
        <v>2181</v>
      </c>
      <c r="D16626" s="23" t="s">
        <v>5751</v>
      </c>
      <c r="E16626" s="23" t="s">
        <v>464</v>
      </c>
      <c r="F16626" s="40">
        <v>1</v>
      </c>
      <c r="G16626" s="25">
        <v>348952</v>
      </c>
      <c r="H16626" s="25">
        <v>348952</v>
      </c>
      <c r="I16626" s="25"/>
      <c r="J16626" s="58" t="e">
        <f>HYPERLINK("#"&amp;"Insumos"&amp;"!A"&amp;MATCH($B16626,#REF!,0),"Ins "&amp;$B16626)</f>
        <v>#REF!</v>
      </c>
      <c r="M16626" s="220"/>
    </row>
    <row r="16627" spans="1:13" ht="25.5" x14ac:dyDescent="0.2">
      <c r="A16627" s="36" t="s">
        <v>3415</v>
      </c>
      <c r="B16627" s="26" t="s">
        <v>6816</v>
      </c>
      <c r="C16627" s="79" t="s">
        <v>2188</v>
      </c>
      <c r="D16627" s="37" t="s">
        <v>5608</v>
      </c>
      <c r="E16627" s="37" t="s">
        <v>4134</v>
      </c>
      <c r="F16627" s="41"/>
      <c r="G16627" s="27"/>
      <c r="H16627" s="27"/>
      <c r="I16627" s="27">
        <v>14564</v>
      </c>
      <c r="M16627" s="220">
        <f t="shared" si="259"/>
        <v>19073</v>
      </c>
    </row>
    <row r="16628" spans="1:13" x14ac:dyDescent="0.2">
      <c r="A16628" s="35" t="s">
        <v>3415</v>
      </c>
      <c r="B16628" s="1" t="s">
        <v>4996</v>
      </c>
      <c r="C16628" s="45" t="s">
        <v>2182</v>
      </c>
      <c r="D16628" s="23" t="s">
        <v>5751</v>
      </c>
      <c r="E16628" s="23" t="s">
        <v>4134</v>
      </c>
      <c r="F16628" s="40">
        <v>1</v>
      </c>
      <c r="G16628" s="25">
        <v>14564</v>
      </c>
      <c r="H16628" s="25">
        <v>14564</v>
      </c>
      <c r="I16628" s="25"/>
      <c r="J16628" s="58" t="e">
        <f>HYPERLINK("#"&amp;"Insumos"&amp;"!A"&amp;MATCH($B16628,#REF!,0),"Ins "&amp;$B16628)</f>
        <v>#REF!</v>
      </c>
      <c r="M16628" s="220"/>
    </row>
    <row r="16629" spans="1:13" ht="25.5" x14ac:dyDescent="0.2">
      <c r="A16629" s="36" t="s">
        <v>3416</v>
      </c>
      <c r="B16629" s="26" t="s">
        <v>6816</v>
      </c>
      <c r="C16629" s="79" t="s">
        <v>10904</v>
      </c>
      <c r="D16629" s="37" t="s">
        <v>5608</v>
      </c>
      <c r="E16629" s="37" t="s">
        <v>4134</v>
      </c>
      <c r="F16629" s="41"/>
      <c r="G16629" s="27"/>
      <c r="H16629" s="27"/>
      <c r="I16629" s="27">
        <v>71874</v>
      </c>
      <c r="M16629" s="220">
        <f t="shared" si="259"/>
        <v>94126</v>
      </c>
    </row>
    <row r="16630" spans="1:13" x14ac:dyDescent="0.2">
      <c r="A16630" s="35" t="s">
        <v>3416</v>
      </c>
      <c r="B16630" s="1" t="s">
        <v>4997</v>
      </c>
      <c r="C16630" s="45" t="s">
        <v>9180</v>
      </c>
      <c r="D16630" s="23" t="s">
        <v>5751</v>
      </c>
      <c r="E16630" s="23" t="s">
        <v>4134</v>
      </c>
      <c r="F16630" s="40">
        <v>1</v>
      </c>
      <c r="G16630" s="25">
        <v>33800</v>
      </c>
      <c r="H16630" s="25">
        <v>33800</v>
      </c>
      <c r="I16630" s="25"/>
      <c r="J16630" s="58" t="e">
        <f>HYPERLINK("#"&amp;"Insumos"&amp;"!A"&amp;MATCH($B16630,#REF!,0),"Ins "&amp;$B16630)</f>
        <v>#REF!</v>
      </c>
      <c r="M16630" s="220"/>
    </row>
    <row r="16631" spans="1:13" x14ac:dyDescent="0.2">
      <c r="A16631" s="35" t="s">
        <v>3416</v>
      </c>
      <c r="B16631" s="34" t="s">
        <v>6592</v>
      </c>
      <c r="C16631" s="45" t="s">
        <v>6593</v>
      </c>
      <c r="D16631" s="23" t="s">
        <v>5751</v>
      </c>
      <c r="E16631" s="23" t="s">
        <v>4134</v>
      </c>
      <c r="F16631" s="40">
        <v>0.11487968924216811</v>
      </c>
      <c r="G16631" s="25">
        <v>103896</v>
      </c>
      <c r="H16631" s="25">
        <v>11936</v>
      </c>
      <c r="I16631" s="25"/>
      <c r="J16631" s="58" t="e">
        <f>HYPERLINK("#"&amp;"Insumos"&amp;"!A"&amp;MATCH($B16631,#REF!,0),"Ins "&amp;$B16631)</f>
        <v>#REF!</v>
      </c>
      <c r="M16631" s="220"/>
    </row>
    <row r="16632" spans="1:13" x14ac:dyDescent="0.2">
      <c r="A16632" s="35" t="s">
        <v>3416</v>
      </c>
      <c r="B16632" s="34" t="s">
        <v>8803</v>
      </c>
      <c r="C16632" s="45" t="s">
        <v>8812</v>
      </c>
      <c r="D16632" s="23" t="s">
        <v>5751</v>
      </c>
      <c r="E16632" s="23" t="s">
        <v>72</v>
      </c>
      <c r="F16632" s="40">
        <v>5.005025125628141E-2</v>
      </c>
      <c r="G16632" s="25">
        <v>20696</v>
      </c>
      <c r="H16632" s="25">
        <v>1036</v>
      </c>
      <c r="I16632" s="25"/>
      <c r="J16632" s="58" t="e">
        <f>HYPERLINK("#"&amp;"Insumos"&amp;"!A"&amp;MATCH($B16632,#REF!,0),"Ins "&amp;$B16632)</f>
        <v>#REF!</v>
      </c>
      <c r="M16632" s="220"/>
    </row>
    <row r="16633" spans="1:13" x14ac:dyDescent="0.2">
      <c r="A16633" s="35" t="s">
        <v>3416</v>
      </c>
      <c r="B16633" s="34" t="s">
        <v>9181</v>
      </c>
      <c r="C16633" s="45" t="s">
        <v>9182</v>
      </c>
      <c r="D16633" s="23" t="s">
        <v>5751</v>
      </c>
      <c r="E16633" s="23" t="s">
        <v>4134</v>
      </c>
      <c r="F16633" s="40">
        <v>3</v>
      </c>
      <c r="G16633" s="25">
        <v>1459</v>
      </c>
      <c r="H16633" s="25">
        <v>4377</v>
      </c>
      <c r="I16633" s="25"/>
      <c r="J16633" s="58" t="e">
        <f>HYPERLINK("#"&amp;"Insumos"&amp;"!A"&amp;MATCH($B16633,#REF!,0),"Ins "&amp;$B16633)</f>
        <v>#REF!</v>
      </c>
      <c r="M16633" s="220"/>
    </row>
    <row r="16634" spans="1:13" x14ac:dyDescent="0.2">
      <c r="A16634" s="35" t="s">
        <v>3416</v>
      </c>
      <c r="B16634" s="34" t="s">
        <v>139</v>
      </c>
      <c r="C16634" s="45" t="s">
        <v>155</v>
      </c>
      <c r="D16634" s="23" t="s">
        <v>5534</v>
      </c>
      <c r="E16634" s="23" t="s">
        <v>4140</v>
      </c>
      <c r="F16634" s="40">
        <v>2.5594237695078032E-2</v>
      </c>
      <c r="G16634" s="25">
        <v>86632</v>
      </c>
      <c r="H16634" s="25">
        <v>2217</v>
      </c>
      <c r="I16634" s="25"/>
      <c r="J16634" s="58" t="e">
        <f>HYPERLINK("#"&amp;"Insumos"&amp;"!A"&amp;MATCH($B16634,#REF!,0),"Ins "&amp;$B16634)</f>
        <v>#REF!</v>
      </c>
      <c r="M16634" s="220"/>
    </row>
    <row r="16635" spans="1:13" x14ac:dyDescent="0.2">
      <c r="A16635" s="35" t="s">
        <v>3416</v>
      </c>
      <c r="B16635" s="34" t="s">
        <v>5533</v>
      </c>
      <c r="C16635" s="45" t="s">
        <v>5892</v>
      </c>
      <c r="D16635" s="23" t="s">
        <v>977</v>
      </c>
      <c r="E16635" s="23" t="s">
        <v>4134</v>
      </c>
      <c r="F16635" s="40">
        <v>0.23765786452353616</v>
      </c>
      <c r="G16635" s="25">
        <v>3623</v>
      </c>
      <c r="H16635" s="25">
        <v>861</v>
      </c>
      <c r="I16635" s="25"/>
      <c r="J16635" s="58" t="e">
        <f>HYPERLINK("#"&amp;"Insumos"&amp;"!A"&amp;MATCH($B16635,#REF!,0),"Ins "&amp;$B16635)</f>
        <v>#REF!</v>
      </c>
      <c r="M16635" s="220"/>
    </row>
    <row r="16636" spans="1:13" x14ac:dyDescent="0.2">
      <c r="A16636" s="35" t="s">
        <v>3416</v>
      </c>
      <c r="B16636" s="34" t="s">
        <v>5572</v>
      </c>
      <c r="C16636" s="45" t="s">
        <v>971</v>
      </c>
      <c r="D16636" s="23" t="s">
        <v>5734</v>
      </c>
      <c r="E16636" s="23" t="s">
        <v>4141</v>
      </c>
      <c r="F16636" s="40">
        <v>0.41679211895518053</v>
      </c>
      <c r="G16636" s="25">
        <v>37863</v>
      </c>
      <c r="H16636" s="25">
        <v>15781</v>
      </c>
      <c r="I16636" s="25"/>
      <c r="J16636" s="58" t="e">
        <f>HYPERLINK("#"&amp;"Insumos"&amp;"!A"&amp;MATCH($B16636,#REF!,0),"Ins "&amp;$B16636)</f>
        <v>#REF!</v>
      </c>
      <c r="M16636" s="220"/>
    </row>
    <row r="16637" spans="1:13" x14ac:dyDescent="0.2">
      <c r="A16637" s="35" t="s">
        <v>3416</v>
      </c>
      <c r="B16637" s="34" t="s">
        <v>263</v>
      </c>
      <c r="C16637" s="45" t="s">
        <v>696</v>
      </c>
      <c r="D16637" s="23" t="s">
        <v>5534</v>
      </c>
      <c r="E16637" s="23" t="s">
        <v>4140</v>
      </c>
      <c r="F16637" s="40">
        <v>4.3614087461227302E-3</v>
      </c>
      <c r="G16637" s="25">
        <v>187426</v>
      </c>
      <c r="H16637" s="25">
        <v>817</v>
      </c>
      <c r="I16637" s="25"/>
      <c r="J16637" s="58" t="e">
        <f>HYPERLINK("#"&amp;"Insumos"&amp;"!A"&amp;MATCH($B16637,#REF!,0),"Ins "&amp;$B16637)</f>
        <v>#REF!</v>
      </c>
      <c r="M16637" s="220"/>
    </row>
    <row r="16638" spans="1:13" x14ac:dyDescent="0.2">
      <c r="A16638" s="35" t="s">
        <v>3416</v>
      </c>
      <c r="B16638" s="34" t="s">
        <v>5007</v>
      </c>
      <c r="C16638" s="45" t="s">
        <v>720</v>
      </c>
      <c r="D16638" s="23" t="s">
        <v>5751</v>
      </c>
      <c r="E16638" s="23" t="s">
        <v>4134</v>
      </c>
      <c r="F16638" s="40">
        <v>0.55317982456140347</v>
      </c>
      <c r="G16638" s="25">
        <v>1897</v>
      </c>
      <c r="H16638" s="25">
        <v>1049</v>
      </c>
      <c r="I16638" s="25"/>
      <c r="J16638" s="58" t="e">
        <f>HYPERLINK("#"&amp;"Insumos"&amp;"!A"&amp;MATCH($B16638,#REF!,0),"Ins "&amp;$B16638)</f>
        <v>#REF!</v>
      </c>
      <c r="M16638" s="220"/>
    </row>
    <row r="16639" spans="1:13" ht="25.5" x14ac:dyDescent="0.2">
      <c r="A16639" s="36" t="s">
        <v>3417</v>
      </c>
      <c r="B16639" s="26" t="s">
        <v>6816</v>
      </c>
      <c r="C16639" s="79" t="s">
        <v>2189</v>
      </c>
      <c r="D16639" s="37" t="s">
        <v>5608</v>
      </c>
      <c r="E16639" s="37" t="s">
        <v>4134</v>
      </c>
      <c r="F16639" s="41"/>
      <c r="G16639" s="27"/>
      <c r="H16639" s="27"/>
      <c r="I16639" s="27">
        <v>14957</v>
      </c>
      <c r="M16639" s="220">
        <f t="shared" si="259"/>
        <v>19588</v>
      </c>
    </row>
    <row r="16640" spans="1:13" x14ac:dyDescent="0.2">
      <c r="A16640" s="35" t="s">
        <v>3417</v>
      </c>
      <c r="B16640" s="1" t="s">
        <v>4998</v>
      </c>
      <c r="C16640" s="45" t="s">
        <v>2183</v>
      </c>
      <c r="D16640" s="23" t="s">
        <v>5751</v>
      </c>
      <c r="E16640" s="23" t="s">
        <v>4134</v>
      </c>
      <c r="F16640" s="40">
        <v>1</v>
      </c>
      <c r="G16640" s="25">
        <v>14957</v>
      </c>
      <c r="H16640" s="25">
        <v>14957</v>
      </c>
      <c r="I16640" s="25"/>
      <c r="J16640" s="58" t="e">
        <f>HYPERLINK("#"&amp;"Insumos"&amp;"!A"&amp;MATCH($B16640,#REF!,0),"Ins "&amp;$B16640)</f>
        <v>#REF!</v>
      </c>
      <c r="M16640" s="220"/>
    </row>
    <row r="16641" spans="1:13" x14ac:dyDescent="0.2">
      <c r="A16641" s="36" t="s">
        <v>3418</v>
      </c>
      <c r="B16641" s="26" t="s">
        <v>6816</v>
      </c>
      <c r="C16641" s="79" t="s">
        <v>2190</v>
      </c>
      <c r="D16641" s="37" t="s">
        <v>5608</v>
      </c>
      <c r="E16641" s="37" t="s">
        <v>4134</v>
      </c>
      <c r="F16641" s="41"/>
      <c r="G16641" s="27"/>
      <c r="H16641" s="27"/>
      <c r="I16641" s="27">
        <v>95830</v>
      </c>
      <c r="M16641" s="220">
        <f t="shared" si="259"/>
        <v>125499</v>
      </c>
    </row>
    <row r="16642" spans="1:13" x14ac:dyDescent="0.2">
      <c r="A16642" s="35" t="s">
        <v>3418</v>
      </c>
      <c r="B16642" s="1" t="s">
        <v>4999</v>
      </c>
      <c r="C16642" s="45" t="s">
        <v>2184</v>
      </c>
      <c r="D16642" s="23" t="s">
        <v>5751</v>
      </c>
      <c r="E16642" s="23" t="s">
        <v>4134</v>
      </c>
      <c r="F16642" s="40">
        <v>1</v>
      </c>
      <c r="G16642" s="25">
        <v>95830</v>
      </c>
      <c r="H16642" s="25">
        <v>95830</v>
      </c>
      <c r="I16642" s="25"/>
      <c r="J16642" s="58" t="e">
        <f>HYPERLINK("#"&amp;"Insumos"&amp;"!A"&amp;MATCH($B16642,#REF!,0),"Ins "&amp;$B16642)</f>
        <v>#REF!</v>
      </c>
      <c r="M16642" s="220"/>
    </row>
    <row r="16643" spans="1:13" ht="25.5" x14ac:dyDescent="0.2">
      <c r="A16643" s="36" t="s">
        <v>8516</v>
      </c>
      <c r="B16643" s="26" t="s">
        <v>6816</v>
      </c>
      <c r="C16643" s="79" t="s">
        <v>8517</v>
      </c>
      <c r="D16643" s="37" t="s">
        <v>5608</v>
      </c>
      <c r="E16643" s="37" t="s">
        <v>5643</v>
      </c>
      <c r="F16643" s="41"/>
      <c r="G16643" s="27"/>
      <c r="H16643" s="27"/>
      <c r="I16643" s="27">
        <v>1593353</v>
      </c>
      <c r="M16643" s="220">
        <f t="shared" si="259"/>
        <v>2086655</v>
      </c>
    </row>
    <row r="16644" spans="1:13" x14ac:dyDescent="0.2">
      <c r="A16644" s="35" t="s">
        <v>8516</v>
      </c>
      <c r="B16644" s="24" t="s">
        <v>79</v>
      </c>
      <c r="C16644" s="45" t="s">
        <v>1036</v>
      </c>
      <c r="D16644" s="23" t="s">
        <v>5734</v>
      </c>
      <c r="E16644" s="23" t="s">
        <v>4141</v>
      </c>
      <c r="F16644" s="40">
        <v>1.8</v>
      </c>
      <c r="G16644" s="25">
        <v>121752</v>
      </c>
      <c r="H16644" s="25">
        <v>219154</v>
      </c>
      <c r="I16644" s="25"/>
      <c r="J16644" s="58" t="e">
        <f>HYPERLINK("#"&amp;"Insumos"&amp;"!A"&amp;MATCH($B16644,#REF!,0),"Ins "&amp;$B16644)</f>
        <v>#REF!</v>
      </c>
      <c r="M16644" s="220"/>
    </row>
    <row r="16645" spans="1:13" x14ac:dyDescent="0.2">
      <c r="A16645" s="35" t="s">
        <v>8516</v>
      </c>
      <c r="B16645" s="1" t="s">
        <v>263</v>
      </c>
      <c r="C16645" s="45" t="s">
        <v>696</v>
      </c>
      <c r="D16645" s="23" t="s">
        <v>5534</v>
      </c>
      <c r="E16645" s="23" t="s">
        <v>4140</v>
      </c>
      <c r="F16645" s="40">
        <v>0.33300000000000002</v>
      </c>
      <c r="G16645" s="25">
        <v>187426</v>
      </c>
      <c r="H16645" s="25">
        <v>62413</v>
      </c>
      <c r="I16645" s="25"/>
      <c r="J16645" s="58" t="e">
        <f>HYPERLINK("#"&amp;"Insumos"&amp;"!A"&amp;MATCH($B16645,#REF!,0),"Ins "&amp;$B16645)</f>
        <v>#REF!</v>
      </c>
      <c r="M16645" s="220"/>
    </row>
    <row r="16646" spans="1:13" x14ac:dyDescent="0.2">
      <c r="A16646" s="35" t="s">
        <v>8516</v>
      </c>
      <c r="B16646" s="24" t="s">
        <v>8506</v>
      </c>
      <c r="C16646" s="45" t="s">
        <v>8507</v>
      </c>
      <c r="D16646" s="23" t="s">
        <v>5534</v>
      </c>
      <c r="E16646" s="23" t="s">
        <v>4140</v>
      </c>
      <c r="F16646" s="40">
        <v>0.15</v>
      </c>
      <c r="G16646" s="25">
        <v>1428000</v>
      </c>
      <c r="H16646" s="25">
        <v>214200</v>
      </c>
      <c r="I16646" s="25"/>
      <c r="J16646" s="58" t="e">
        <f>HYPERLINK("#"&amp;"Insumos"&amp;"!A"&amp;MATCH($B16646,#REF!,0),"Ins "&amp;$B16646)</f>
        <v>#REF!</v>
      </c>
      <c r="M16646" s="220"/>
    </row>
    <row r="16647" spans="1:13" x14ac:dyDescent="0.2">
      <c r="A16647" s="35" t="s">
        <v>8516</v>
      </c>
      <c r="B16647" s="34" t="s">
        <v>20</v>
      </c>
      <c r="C16647" s="45" t="s">
        <v>732</v>
      </c>
      <c r="D16647" s="23" t="s">
        <v>5534</v>
      </c>
      <c r="E16647" s="23" t="s">
        <v>4141</v>
      </c>
      <c r="F16647" s="40">
        <v>0.2</v>
      </c>
      <c r="G16647" s="25">
        <v>272272</v>
      </c>
      <c r="H16647" s="25">
        <v>54454</v>
      </c>
      <c r="I16647" s="25"/>
      <c r="J16647" s="58" t="e">
        <f>HYPERLINK("#"&amp;"Insumos"&amp;"!A"&amp;MATCH($B16647,#REF!,0),"Ins "&amp;$B16647)</f>
        <v>#REF!</v>
      </c>
      <c r="M16647" s="220"/>
    </row>
    <row r="16648" spans="1:13" x14ac:dyDescent="0.2">
      <c r="A16648" s="35" t="s">
        <v>8516</v>
      </c>
      <c r="B16648" s="1" t="s">
        <v>5533</v>
      </c>
      <c r="C16648" s="45" t="s">
        <v>5892</v>
      </c>
      <c r="D16648" s="23" t="s">
        <v>977</v>
      </c>
      <c r="E16648" s="23" t="s">
        <v>4134</v>
      </c>
      <c r="F16648" s="40">
        <v>1.8</v>
      </c>
      <c r="G16648" s="25">
        <v>3623</v>
      </c>
      <c r="H16648" s="25">
        <v>6521</v>
      </c>
      <c r="I16648" s="25"/>
      <c r="J16648" s="58" t="e">
        <f>HYPERLINK("#"&amp;"Insumos"&amp;"!A"&amp;MATCH($B16648,#REF!,0),"Ins "&amp;$B16648)</f>
        <v>#REF!</v>
      </c>
      <c r="M16648" s="220"/>
    </row>
    <row r="16649" spans="1:13" x14ac:dyDescent="0.2">
      <c r="A16649" s="35" t="s">
        <v>8516</v>
      </c>
      <c r="B16649" s="1" t="s">
        <v>5007</v>
      </c>
      <c r="C16649" s="45" t="s">
        <v>720</v>
      </c>
      <c r="D16649" s="23" t="s">
        <v>5751</v>
      </c>
      <c r="E16649" s="23" t="s">
        <v>4134</v>
      </c>
      <c r="F16649" s="40">
        <v>0.18</v>
      </c>
      <c r="G16649" s="25">
        <v>1897</v>
      </c>
      <c r="H16649" s="25">
        <v>341</v>
      </c>
      <c r="I16649" s="25"/>
      <c r="J16649" s="58" t="e">
        <f>HYPERLINK("#"&amp;"Insumos"&amp;"!A"&amp;MATCH($B16649,#REF!,0),"Ins "&amp;$B16649)</f>
        <v>#REF!</v>
      </c>
      <c r="M16649" s="220"/>
    </row>
    <row r="16650" spans="1:13" x14ac:dyDescent="0.2">
      <c r="A16650" s="35" t="s">
        <v>8516</v>
      </c>
      <c r="B16650" s="24" t="s">
        <v>8509</v>
      </c>
      <c r="C16650" s="45" t="s">
        <v>8510</v>
      </c>
      <c r="D16650" s="23" t="s">
        <v>5534</v>
      </c>
      <c r="E16650" s="23" t="s">
        <v>8511</v>
      </c>
      <c r="F16650" s="40">
        <v>66</v>
      </c>
      <c r="G16650" s="25">
        <v>2500</v>
      </c>
      <c r="H16650" s="25">
        <v>165000</v>
      </c>
      <c r="I16650" s="25"/>
      <c r="J16650" s="58" t="e">
        <f>HYPERLINK("#"&amp;"Insumos"&amp;"!A"&amp;MATCH($B16650,#REF!,0),"Ins "&amp;$B16650)</f>
        <v>#REF!</v>
      </c>
      <c r="M16650" s="220"/>
    </row>
    <row r="16651" spans="1:13" x14ac:dyDescent="0.2">
      <c r="A16651" s="35" t="s">
        <v>8516</v>
      </c>
      <c r="B16651" s="24" t="s">
        <v>5453</v>
      </c>
      <c r="C16651" s="45" t="s">
        <v>8504</v>
      </c>
      <c r="D16651" s="23" t="s">
        <v>5751</v>
      </c>
      <c r="E16651" s="23" t="s">
        <v>466</v>
      </c>
      <c r="F16651" s="40">
        <v>1.1000000000000001</v>
      </c>
      <c r="G16651" s="25">
        <v>792064</v>
      </c>
      <c r="H16651" s="25">
        <v>871270</v>
      </c>
      <c r="I16651" s="25"/>
      <c r="J16651" s="58" t="e">
        <f>HYPERLINK("#"&amp;"Insumos"&amp;"!A"&amp;MATCH($B16651,#REF!,0),"Ins "&amp;$B16651)</f>
        <v>#REF!</v>
      </c>
      <c r="M16651" s="220"/>
    </row>
    <row r="16652" spans="1:13" ht="25.5" x14ac:dyDescent="0.2">
      <c r="A16652" s="36" t="s">
        <v>8575</v>
      </c>
      <c r="B16652" s="26" t="s">
        <v>6816</v>
      </c>
      <c r="C16652" s="79" t="s">
        <v>8576</v>
      </c>
      <c r="D16652" s="37" t="s">
        <v>5608</v>
      </c>
      <c r="E16652" s="37" t="s">
        <v>465</v>
      </c>
      <c r="F16652" s="41"/>
      <c r="G16652" s="27"/>
      <c r="H16652" s="27"/>
      <c r="I16652" s="27">
        <v>27148</v>
      </c>
      <c r="M16652" s="220">
        <f t="shared" ref="M16652:M16701" si="260">ROUND(I16652*(1+$L$2),0)</f>
        <v>35553</v>
      </c>
    </row>
    <row r="16653" spans="1:13" x14ac:dyDescent="0.2">
      <c r="A16653" s="35" t="s">
        <v>8575</v>
      </c>
      <c r="B16653" s="34" t="s">
        <v>5582</v>
      </c>
      <c r="C16653" s="45" t="s">
        <v>5580</v>
      </c>
      <c r="D16653" s="23" t="s">
        <v>5583</v>
      </c>
      <c r="E16653" s="23" t="s">
        <v>4141</v>
      </c>
      <c r="F16653" s="40">
        <v>0.5</v>
      </c>
      <c r="G16653" s="25">
        <v>14562</v>
      </c>
      <c r="H16653" s="25">
        <v>7281</v>
      </c>
      <c r="I16653" s="25"/>
      <c r="J16653" s="58" t="e">
        <f>HYPERLINK("#"&amp;"Insumos"&amp;"!A"&amp;MATCH($B16653,#REF!,0),"Ins "&amp;$B16653)</f>
        <v>#REF!</v>
      </c>
      <c r="M16653" s="220"/>
    </row>
    <row r="16654" spans="1:13" x14ac:dyDescent="0.2">
      <c r="A16654" s="35" t="s">
        <v>8575</v>
      </c>
      <c r="B16654" s="1" t="s">
        <v>263</v>
      </c>
      <c r="C16654" s="45" t="s">
        <v>696</v>
      </c>
      <c r="D16654" s="23" t="s">
        <v>5534</v>
      </c>
      <c r="E16654" s="23" t="s">
        <v>4140</v>
      </c>
      <c r="F16654" s="40">
        <v>0.05</v>
      </c>
      <c r="G16654" s="25">
        <v>187426</v>
      </c>
      <c r="H16654" s="25">
        <v>9371</v>
      </c>
      <c r="I16654" s="25"/>
      <c r="J16654" s="58" t="e">
        <f>HYPERLINK("#"&amp;"Insumos"&amp;"!A"&amp;MATCH($B16654,#REF!,0),"Ins "&amp;$B16654)</f>
        <v>#REF!</v>
      </c>
      <c r="M16654" s="220"/>
    </row>
    <row r="16655" spans="1:13" x14ac:dyDescent="0.2">
      <c r="A16655" s="35" t="s">
        <v>8575</v>
      </c>
      <c r="B16655" s="34" t="s">
        <v>6935</v>
      </c>
      <c r="C16655" s="45" t="s">
        <v>6936</v>
      </c>
      <c r="D16655" s="23" t="s">
        <v>5751</v>
      </c>
      <c r="E16655" s="23" t="s">
        <v>466</v>
      </c>
      <c r="F16655" s="40">
        <v>0.1</v>
      </c>
      <c r="G16655" s="25">
        <v>97934</v>
      </c>
      <c r="H16655" s="25">
        <v>9793</v>
      </c>
      <c r="I16655" s="25"/>
      <c r="J16655" s="58" t="e">
        <f>HYPERLINK("#"&amp;"Insumos"&amp;"!A"&amp;MATCH($B16655,#REF!,0),"Ins "&amp;$B16655)</f>
        <v>#REF!</v>
      </c>
      <c r="M16655" s="220"/>
    </row>
    <row r="16656" spans="1:13" x14ac:dyDescent="0.2">
      <c r="A16656" s="35" t="s">
        <v>8575</v>
      </c>
      <c r="B16656" s="1" t="s">
        <v>5533</v>
      </c>
      <c r="C16656" s="45" t="s">
        <v>5892</v>
      </c>
      <c r="D16656" s="23" t="s">
        <v>977</v>
      </c>
      <c r="E16656" s="23" t="s">
        <v>4134</v>
      </c>
      <c r="F16656" s="40">
        <v>0.1</v>
      </c>
      <c r="G16656" s="25">
        <v>3623</v>
      </c>
      <c r="H16656" s="25">
        <v>362</v>
      </c>
      <c r="I16656" s="25"/>
      <c r="J16656" s="58" t="e">
        <f>HYPERLINK("#"&amp;"Insumos"&amp;"!A"&amp;MATCH($B16656,#REF!,0),"Ins "&amp;$B16656)</f>
        <v>#REF!</v>
      </c>
      <c r="M16656" s="220"/>
    </row>
    <row r="16657" spans="1:13" x14ac:dyDescent="0.2">
      <c r="A16657" s="35" t="s">
        <v>8575</v>
      </c>
      <c r="B16657" s="1" t="s">
        <v>5007</v>
      </c>
      <c r="C16657" s="45" t="s">
        <v>720</v>
      </c>
      <c r="D16657" s="23" t="s">
        <v>5751</v>
      </c>
      <c r="E16657" s="23" t="s">
        <v>4134</v>
      </c>
      <c r="F16657" s="40">
        <v>0.18</v>
      </c>
      <c r="G16657" s="25">
        <v>1897</v>
      </c>
      <c r="H16657" s="25">
        <v>341</v>
      </c>
      <c r="I16657" s="25"/>
      <c r="J16657" s="58" t="e">
        <f>HYPERLINK("#"&amp;"Insumos"&amp;"!A"&amp;MATCH($B16657,#REF!,0),"Ins "&amp;$B16657)</f>
        <v>#REF!</v>
      </c>
      <c r="M16657" s="220"/>
    </row>
    <row r="16658" spans="1:13" ht="38.25" x14ac:dyDescent="0.2">
      <c r="A16658" s="36" t="s">
        <v>9199</v>
      </c>
      <c r="B16658" s="26" t="s">
        <v>6816</v>
      </c>
      <c r="C16658" s="79" t="s">
        <v>12493</v>
      </c>
      <c r="D16658" s="37" t="s">
        <v>5608</v>
      </c>
      <c r="E16658" s="37" t="s">
        <v>465</v>
      </c>
      <c r="F16658" s="41"/>
      <c r="G16658" s="27"/>
      <c r="H16658" s="27"/>
      <c r="I16658" s="27">
        <v>14129</v>
      </c>
      <c r="M16658" s="220">
        <f t="shared" si="260"/>
        <v>18503</v>
      </c>
    </row>
    <row r="16659" spans="1:13" x14ac:dyDescent="0.2">
      <c r="A16659" s="35" t="s">
        <v>9199</v>
      </c>
      <c r="B16659" s="34" t="s">
        <v>71</v>
      </c>
      <c r="C16659" s="45" t="s">
        <v>1022</v>
      </c>
      <c r="D16659" s="23" t="s">
        <v>5734</v>
      </c>
      <c r="E16659" s="23" t="s">
        <v>4141</v>
      </c>
      <c r="F16659" s="40">
        <v>1.5789473684210527E-2</v>
      </c>
      <c r="G16659" s="25">
        <v>66987</v>
      </c>
      <c r="H16659" s="25">
        <v>1058</v>
      </c>
      <c r="I16659" s="25"/>
      <c r="J16659" s="58" t="e">
        <f>HYPERLINK("#"&amp;"Insumos"&amp;"!A"&amp;MATCH($B16659,#REF!,0),"Ins "&amp;$B16659)</f>
        <v>#REF!</v>
      </c>
      <c r="M16659" s="220"/>
    </row>
    <row r="16660" spans="1:13" x14ac:dyDescent="0.2">
      <c r="A16660" s="35" t="s">
        <v>9199</v>
      </c>
      <c r="B16660" s="1" t="s">
        <v>263</v>
      </c>
      <c r="C16660" s="45" t="s">
        <v>696</v>
      </c>
      <c r="D16660" s="23" t="s">
        <v>5534</v>
      </c>
      <c r="E16660" s="23" t="s">
        <v>4140</v>
      </c>
      <c r="F16660" s="40">
        <v>1E-3</v>
      </c>
      <c r="G16660" s="25">
        <v>187426</v>
      </c>
      <c r="H16660" s="25">
        <v>187</v>
      </c>
      <c r="I16660" s="25"/>
      <c r="J16660" s="58" t="e">
        <f>HYPERLINK("#"&amp;"Insumos"&amp;"!A"&amp;MATCH($B16660,#REF!,0),"Ins "&amp;$B16660)</f>
        <v>#REF!</v>
      </c>
      <c r="M16660" s="220"/>
    </row>
    <row r="16661" spans="1:13" x14ac:dyDescent="0.2">
      <c r="A16661" s="35" t="s">
        <v>9199</v>
      </c>
      <c r="B16661" s="34" t="s">
        <v>9200</v>
      </c>
      <c r="C16661" s="45" t="s">
        <v>9201</v>
      </c>
      <c r="D16661" s="23" t="s">
        <v>5751</v>
      </c>
      <c r="E16661" s="23" t="s">
        <v>465</v>
      </c>
      <c r="F16661" s="40">
        <v>1.1000000000000001</v>
      </c>
      <c r="G16661" s="25">
        <v>10223</v>
      </c>
      <c r="H16661" s="25">
        <v>11245</v>
      </c>
      <c r="I16661" s="25"/>
      <c r="J16661" s="58" t="e">
        <f>HYPERLINK("#"&amp;"Insumos"&amp;"!A"&amp;MATCH($B16661,#REF!,0),"Ins "&amp;$B16661)</f>
        <v>#REF!</v>
      </c>
      <c r="M16661" s="220"/>
    </row>
    <row r="16662" spans="1:13" x14ac:dyDescent="0.2">
      <c r="A16662" s="35" t="s">
        <v>9199</v>
      </c>
      <c r="B16662" s="1" t="s">
        <v>5533</v>
      </c>
      <c r="C16662" s="45" t="s">
        <v>5892</v>
      </c>
      <c r="D16662" s="23" t="s">
        <v>977</v>
      </c>
      <c r="E16662" s="23" t="s">
        <v>4134</v>
      </c>
      <c r="F16662" s="40">
        <v>0.4</v>
      </c>
      <c r="G16662" s="25">
        <v>3623</v>
      </c>
      <c r="H16662" s="25">
        <v>1449</v>
      </c>
      <c r="I16662" s="25"/>
      <c r="J16662" s="58" t="e">
        <f>HYPERLINK("#"&amp;"Insumos"&amp;"!A"&amp;MATCH($B16662,#REF!,0),"Ins "&amp;$B16662)</f>
        <v>#REF!</v>
      </c>
      <c r="M16662" s="220"/>
    </row>
    <row r="16663" spans="1:13" x14ac:dyDescent="0.2">
      <c r="A16663" s="35" t="s">
        <v>9199</v>
      </c>
      <c r="B16663" s="1" t="s">
        <v>5007</v>
      </c>
      <c r="C16663" s="45" t="s">
        <v>720</v>
      </c>
      <c r="D16663" s="23" t="s">
        <v>5751</v>
      </c>
      <c r="E16663" s="23" t="s">
        <v>4134</v>
      </c>
      <c r="F16663" s="40">
        <v>0.1</v>
      </c>
      <c r="G16663" s="25">
        <v>1897</v>
      </c>
      <c r="H16663" s="25">
        <v>190</v>
      </c>
      <c r="I16663" s="25"/>
      <c r="J16663" s="58" t="e">
        <f>HYPERLINK("#"&amp;"Insumos"&amp;"!A"&amp;MATCH($B16663,#REF!,0),"Ins "&amp;$B16663)</f>
        <v>#REF!</v>
      </c>
      <c r="M16663" s="220"/>
    </row>
    <row r="16664" spans="1:13" ht="25.5" x14ac:dyDescent="0.2">
      <c r="A16664" s="36" t="s">
        <v>9202</v>
      </c>
      <c r="B16664" s="26" t="s">
        <v>6816</v>
      </c>
      <c r="C16664" s="79" t="s">
        <v>9204</v>
      </c>
      <c r="D16664" s="37" t="s">
        <v>5608</v>
      </c>
      <c r="E16664" s="37" t="s">
        <v>4134</v>
      </c>
      <c r="F16664" s="41"/>
      <c r="G16664" s="27"/>
      <c r="H16664" s="27"/>
      <c r="I16664" s="27">
        <v>149895</v>
      </c>
      <c r="M16664" s="220">
        <f t="shared" si="260"/>
        <v>196302</v>
      </c>
    </row>
    <row r="16665" spans="1:13" x14ac:dyDescent="0.2">
      <c r="A16665" s="35" t="s">
        <v>9202</v>
      </c>
      <c r="B16665" s="34" t="s">
        <v>71</v>
      </c>
      <c r="C16665" s="45" t="s">
        <v>1022</v>
      </c>
      <c r="D16665" s="23" t="s">
        <v>5734</v>
      </c>
      <c r="E16665" s="23" t="s">
        <v>4141</v>
      </c>
      <c r="F16665" s="40">
        <v>1</v>
      </c>
      <c r="G16665" s="25">
        <v>66987</v>
      </c>
      <c r="H16665" s="25">
        <v>66987</v>
      </c>
      <c r="I16665" s="25"/>
      <c r="J16665" s="58" t="e">
        <f>HYPERLINK("#"&amp;"Insumos"&amp;"!A"&amp;MATCH($B16665,#REF!,0),"Ins "&amp;$B16665)</f>
        <v>#REF!</v>
      </c>
      <c r="M16665" s="220"/>
    </row>
    <row r="16666" spans="1:13" x14ac:dyDescent="0.2">
      <c r="A16666" s="35" t="s">
        <v>9202</v>
      </c>
      <c r="B16666" s="34" t="s">
        <v>92</v>
      </c>
      <c r="C16666" s="45" t="s">
        <v>9527</v>
      </c>
      <c r="D16666" s="23" t="s">
        <v>5534</v>
      </c>
      <c r="E16666" s="23" t="s">
        <v>4141</v>
      </c>
      <c r="F16666" s="40">
        <v>0.5</v>
      </c>
      <c r="G16666" s="25">
        <v>158413</v>
      </c>
      <c r="H16666" s="25">
        <v>79207</v>
      </c>
      <c r="I16666" s="25"/>
      <c r="J16666" s="58" t="e">
        <f>HYPERLINK("#"&amp;"Insumos"&amp;"!A"&amp;MATCH($B16666,#REF!,0),"Ins "&amp;$B16666)</f>
        <v>#REF!</v>
      </c>
      <c r="M16666" s="220"/>
    </row>
    <row r="16667" spans="1:13" x14ac:dyDescent="0.2">
      <c r="A16667" s="35" t="s">
        <v>9202</v>
      </c>
      <c r="B16667" s="34" t="s">
        <v>5606</v>
      </c>
      <c r="C16667" s="45" t="s">
        <v>542</v>
      </c>
      <c r="D16667" s="23" t="s">
        <v>5585</v>
      </c>
      <c r="E16667" s="23" t="s">
        <v>466</v>
      </c>
      <c r="F16667" s="40">
        <v>5.5200000000000006E-3</v>
      </c>
      <c r="G16667" s="25">
        <v>408049</v>
      </c>
      <c r="H16667" s="25">
        <v>2252</v>
      </c>
      <c r="I16667" s="25"/>
      <c r="M16667" s="220"/>
    </row>
    <row r="16668" spans="1:13" x14ac:dyDescent="0.2">
      <c r="A16668" s="35" t="s">
        <v>9202</v>
      </c>
      <c r="B16668" s="1" t="s">
        <v>5533</v>
      </c>
      <c r="C16668" s="45" t="s">
        <v>5892</v>
      </c>
      <c r="D16668" s="23" t="s">
        <v>977</v>
      </c>
      <c r="E16668" s="23" t="s">
        <v>4134</v>
      </c>
      <c r="F16668" s="40">
        <v>0.4</v>
      </c>
      <c r="G16668" s="25">
        <v>3623</v>
      </c>
      <c r="H16668" s="25">
        <v>1449</v>
      </c>
      <c r="I16668" s="25"/>
      <c r="J16668" s="58" t="e">
        <f>HYPERLINK("#"&amp;"Insumos"&amp;"!A"&amp;MATCH($B16668,#REF!,0),"Ins "&amp;$B16668)</f>
        <v>#REF!</v>
      </c>
      <c r="M16668" s="220"/>
    </row>
    <row r="16669" spans="1:13" ht="25.5" x14ac:dyDescent="0.2">
      <c r="A16669" s="36" t="s">
        <v>9203</v>
      </c>
      <c r="B16669" s="26" t="s">
        <v>6816</v>
      </c>
      <c r="C16669" s="79" t="s">
        <v>10905</v>
      </c>
      <c r="D16669" s="37" t="s">
        <v>5608</v>
      </c>
      <c r="E16669" s="37" t="s">
        <v>4134</v>
      </c>
      <c r="F16669" s="41"/>
      <c r="G16669" s="27"/>
      <c r="H16669" s="27"/>
      <c r="I16669" s="27">
        <v>192295</v>
      </c>
      <c r="M16669" s="220">
        <f t="shared" si="260"/>
        <v>251830</v>
      </c>
    </row>
    <row r="16670" spans="1:13" x14ac:dyDescent="0.2">
      <c r="A16670" s="35" t="s">
        <v>9203</v>
      </c>
      <c r="B16670" s="34" t="s">
        <v>71</v>
      </c>
      <c r="C16670" s="45" t="s">
        <v>1022</v>
      </c>
      <c r="D16670" s="23" t="s">
        <v>5734</v>
      </c>
      <c r="E16670" s="23" t="s">
        <v>4141</v>
      </c>
      <c r="F16670" s="40">
        <v>0.5</v>
      </c>
      <c r="G16670" s="25">
        <v>66987</v>
      </c>
      <c r="H16670" s="25">
        <v>33494</v>
      </c>
      <c r="I16670" s="25"/>
      <c r="J16670" s="58" t="e">
        <f>HYPERLINK("#"&amp;"Insumos"&amp;"!A"&amp;MATCH($B16670,#REF!,0),"Ins "&amp;$B16670)</f>
        <v>#REF!</v>
      </c>
      <c r="M16670" s="220"/>
    </row>
    <row r="16671" spans="1:13" x14ac:dyDescent="0.2">
      <c r="A16671" s="35" t="s">
        <v>9203</v>
      </c>
      <c r="B16671" s="34" t="s">
        <v>92</v>
      </c>
      <c r="C16671" s="45" t="s">
        <v>9527</v>
      </c>
      <c r="D16671" s="23" t="s">
        <v>5534</v>
      </c>
      <c r="E16671" s="23" t="s">
        <v>4141</v>
      </c>
      <c r="F16671" s="40">
        <v>0.25</v>
      </c>
      <c r="G16671" s="25">
        <v>158413</v>
      </c>
      <c r="H16671" s="25">
        <v>39603</v>
      </c>
      <c r="I16671" s="25"/>
      <c r="J16671" s="58" t="e">
        <f>HYPERLINK("#"&amp;"Insumos"&amp;"!A"&amp;MATCH($B16671,#REF!,0),"Ins "&amp;$B16671)</f>
        <v>#REF!</v>
      </c>
      <c r="M16671" s="220"/>
    </row>
    <row r="16672" spans="1:13" ht="25.5" x14ac:dyDescent="0.2">
      <c r="A16672" s="35" t="s">
        <v>9203</v>
      </c>
      <c r="B16672" s="34" t="s">
        <v>9205</v>
      </c>
      <c r="C16672" s="45" t="s">
        <v>9206</v>
      </c>
      <c r="D16672" s="23" t="s">
        <v>5751</v>
      </c>
      <c r="E16672" s="23" t="s">
        <v>4134</v>
      </c>
      <c r="F16672" s="40">
        <v>1</v>
      </c>
      <c r="G16672" s="25">
        <v>117749</v>
      </c>
      <c r="H16672" s="25">
        <v>117749</v>
      </c>
      <c r="I16672" s="25"/>
      <c r="J16672" s="58" t="e">
        <f>HYPERLINK("#"&amp;"Insumos"&amp;"!A"&amp;MATCH($B16672,#REF!,0),"Ins "&amp;$B16672)</f>
        <v>#REF!</v>
      </c>
      <c r="M16672" s="220"/>
    </row>
    <row r="16673" spans="1:13" x14ac:dyDescent="0.2">
      <c r="A16673" s="35" t="s">
        <v>9203</v>
      </c>
      <c r="B16673" s="1" t="s">
        <v>5533</v>
      </c>
      <c r="C16673" s="45" t="s">
        <v>5892</v>
      </c>
      <c r="D16673" s="23" t="s">
        <v>977</v>
      </c>
      <c r="E16673" s="23" t="s">
        <v>4134</v>
      </c>
      <c r="F16673" s="40">
        <v>0.4</v>
      </c>
      <c r="G16673" s="25">
        <v>3623</v>
      </c>
      <c r="H16673" s="25">
        <v>1449</v>
      </c>
      <c r="I16673" s="25"/>
      <c r="J16673" s="58" t="e">
        <f>HYPERLINK("#"&amp;"Insumos"&amp;"!A"&amp;MATCH($B16673,#REF!,0),"Ins "&amp;$B16673)</f>
        <v>#REF!</v>
      </c>
      <c r="M16673" s="220"/>
    </row>
    <row r="16674" spans="1:13" ht="38.25" x14ac:dyDescent="0.2">
      <c r="A16674" s="36" t="s">
        <v>9383</v>
      </c>
      <c r="B16674" s="26" t="s">
        <v>6816</v>
      </c>
      <c r="C16674" s="79" t="s">
        <v>12441</v>
      </c>
      <c r="D16674" s="37" t="s">
        <v>5608</v>
      </c>
      <c r="E16674" s="37" t="s">
        <v>464</v>
      </c>
      <c r="F16674" s="41"/>
      <c r="G16674" s="27"/>
      <c r="H16674" s="27"/>
      <c r="I16674" s="27">
        <v>12784</v>
      </c>
      <c r="M16674" s="220">
        <f t="shared" si="260"/>
        <v>16742</v>
      </c>
    </row>
    <row r="16675" spans="1:13" x14ac:dyDescent="0.2">
      <c r="A16675" s="35" t="s">
        <v>9383</v>
      </c>
      <c r="B16675" s="34" t="s">
        <v>946</v>
      </c>
      <c r="C16675" s="45" t="s">
        <v>1931</v>
      </c>
      <c r="D16675" s="23" t="s">
        <v>5534</v>
      </c>
      <c r="E16675" s="23" t="s">
        <v>4140</v>
      </c>
      <c r="F16675" s="40">
        <v>0.02</v>
      </c>
      <c r="G16675" s="25">
        <v>54356</v>
      </c>
      <c r="H16675" s="25">
        <v>1087</v>
      </c>
      <c r="I16675" s="25"/>
      <c r="J16675" s="58" t="e">
        <f>HYPERLINK("#"&amp;"Insumos"&amp;"!A"&amp;MATCH($B16675,#REF!,0),"Ins "&amp;$B16675)</f>
        <v>#REF!</v>
      </c>
      <c r="M16675" s="220"/>
    </row>
    <row r="16676" spans="1:13" x14ac:dyDescent="0.2">
      <c r="A16676" s="35" t="s">
        <v>9383</v>
      </c>
      <c r="B16676" s="34" t="s">
        <v>9390</v>
      </c>
      <c r="C16676" s="45" t="s">
        <v>9387</v>
      </c>
      <c r="D16676" s="23" t="s">
        <v>5534</v>
      </c>
      <c r="E16676" s="23" t="s">
        <v>4141</v>
      </c>
      <c r="F16676" s="40">
        <v>1.2E-2</v>
      </c>
      <c r="G16676" s="25">
        <v>111384</v>
      </c>
      <c r="H16676" s="25">
        <v>1337</v>
      </c>
      <c r="I16676" s="25"/>
      <c r="J16676" s="58" t="e">
        <f>HYPERLINK("#"&amp;"Insumos"&amp;"!A"&amp;MATCH($B16676,#REF!,0),"Ins "&amp;$B16676)</f>
        <v>#REF!</v>
      </c>
      <c r="M16676" s="220"/>
    </row>
    <row r="16677" spans="1:13" x14ac:dyDescent="0.2">
      <c r="A16677" s="35" t="s">
        <v>9383</v>
      </c>
      <c r="B16677" s="1" t="s">
        <v>9391</v>
      </c>
      <c r="C16677" s="45" t="s">
        <v>9388</v>
      </c>
      <c r="D16677" s="23" t="s">
        <v>5534</v>
      </c>
      <c r="E16677" s="23" t="s">
        <v>4141</v>
      </c>
      <c r="F16677" s="40">
        <v>1.2E-2</v>
      </c>
      <c r="G16677" s="25">
        <v>59408</v>
      </c>
      <c r="H16677" s="25">
        <v>713</v>
      </c>
      <c r="I16677" s="25"/>
      <c r="J16677" s="58" t="e">
        <f>HYPERLINK("#"&amp;"Insumos"&amp;"!A"&amp;MATCH($B16677,#REF!,0),"Ins "&amp;$B16677)</f>
        <v>#REF!</v>
      </c>
      <c r="M16677" s="220"/>
    </row>
    <row r="16678" spans="1:13" x14ac:dyDescent="0.2">
      <c r="A16678" s="35" t="s">
        <v>9383</v>
      </c>
      <c r="B16678" s="34" t="s">
        <v>12627</v>
      </c>
      <c r="C16678" s="45" t="s">
        <v>12640</v>
      </c>
      <c r="D16678" s="23" t="s">
        <v>5751</v>
      </c>
      <c r="E16678" s="23" t="s">
        <v>4136</v>
      </c>
      <c r="F16678" s="40">
        <v>0.2</v>
      </c>
      <c r="G16678" s="25">
        <v>6450</v>
      </c>
      <c r="H16678" s="25">
        <v>1290</v>
      </c>
      <c r="I16678" s="25"/>
      <c r="J16678" s="58" t="e">
        <f>HYPERLINK("#"&amp;"Insumos"&amp;"!A"&amp;MATCH($B16678,#REF!,0),"Ins "&amp;$B16678)</f>
        <v>#REF!</v>
      </c>
      <c r="M16678" s="220"/>
    </row>
    <row r="16679" spans="1:13" x14ac:dyDescent="0.2">
      <c r="A16679" s="35" t="s">
        <v>9383</v>
      </c>
      <c r="B16679" s="34" t="s">
        <v>1040</v>
      </c>
      <c r="C16679" s="45" t="s">
        <v>8773</v>
      </c>
      <c r="D16679" s="23" t="s">
        <v>5751</v>
      </c>
      <c r="E16679" s="23" t="s">
        <v>466</v>
      </c>
      <c r="F16679" s="40">
        <v>0.01</v>
      </c>
      <c r="G16679" s="25">
        <v>110940</v>
      </c>
      <c r="H16679" s="25">
        <v>1109</v>
      </c>
      <c r="I16679" s="25"/>
      <c r="J16679" s="58" t="e">
        <f>HYPERLINK("#"&amp;"Insumos"&amp;"!A"&amp;MATCH($B16679,#REF!,0),"Ins "&amp;$B16679)</f>
        <v>#REF!</v>
      </c>
      <c r="M16679" s="220"/>
    </row>
    <row r="16680" spans="1:13" x14ac:dyDescent="0.2">
      <c r="A16680" s="35" t="s">
        <v>9383</v>
      </c>
      <c r="B16680" s="34" t="s">
        <v>71</v>
      </c>
      <c r="C16680" s="45" t="s">
        <v>1022</v>
      </c>
      <c r="D16680" s="23" t="s">
        <v>5734</v>
      </c>
      <c r="E16680" s="23" t="s">
        <v>4141</v>
      </c>
      <c r="F16680" s="40">
        <v>0.1</v>
      </c>
      <c r="G16680" s="25">
        <v>66987</v>
      </c>
      <c r="H16680" s="25">
        <v>6699</v>
      </c>
      <c r="I16680" s="25"/>
      <c r="J16680" s="58" t="e">
        <f>HYPERLINK("#"&amp;"Insumos"&amp;"!A"&amp;MATCH($B16680,#REF!,0),"Ins "&amp;$B16680)</f>
        <v>#REF!</v>
      </c>
      <c r="M16680" s="220"/>
    </row>
    <row r="16681" spans="1:13" x14ac:dyDescent="0.2">
      <c r="A16681" s="35" t="s">
        <v>9383</v>
      </c>
      <c r="B16681" s="34" t="s">
        <v>5533</v>
      </c>
      <c r="C16681" s="45" t="s">
        <v>5892</v>
      </c>
      <c r="D16681" s="23" t="s">
        <v>977</v>
      </c>
      <c r="E16681" s="23" t="s">
        <v>4134</v>
      </c>
      <c r="F16681" s="40">
        <v>0.1</v>
      </c>
      <c r="G16681" s="25">
        <v>3623</v>
      </c>
      <c r="H16681" s="25">
        <v>362</v>
      </c>
      <c r="I16681" s="25"/>
      <c r="J16681" s="58" t="e">
        <f>HYPERLINK("#"&amp;"Insumos"&amp;"!A"&amp;MATCH($B16681,#REF!,0),"Ins "&amp;$B16681)</f>
        <v>#REF!</v>
      </c>
      <c r="M16681" s="220"/>
    </row>
    <row r="16682" spans="1:13" x14ac:dyDescent="0.2">
      <c r="A16682" s="35" t="s">
        <v>9383</v>
      </c>
      <c r="B16682" s="34" t="s">
        <v>263</v>
      </c>
      <c r="C16682" s="45" t="s">
        <v>696</v>
      </c>
      <c r="D16682" s="23" t="s">
        <v>5534</v>
      </c>
      <c r="E16682" s="23" t="s">
        <v>4140</v>
      </c>
      <c r="F16682" s="40">
        <v>1E-3</v>
      </c>
      <c r="G16682" s="25">
        <v>187426</v>
      </c>
      <c r="H16682" s="25">
        <v>187</v>
      </c>
      <c r="I16682" s="25"/>
      <c r="J16682" s="58" t="e">
        <f>HYPERLINK("#"&amp;"Insumos"&amp;"!A"&amp;MATCH($B16682,#REF!,0),"Ins "&amp;$B16682)</f>
        <v>#REF!</v>
      </c>
      <c r="M16682" s="220"/>
    </row>
    <row r="16683" spans="1:13" ht="38.25" x14ac:dyDescent="0.2">
      <c r="A16683" s="36" t="s">
        <v>9533</v>
      </c>
      <c r="B16683" s="26" t="s">
        <v>6816</v>
      </c>
      <c r="C16683" s="79" t="s">
        <v>10906</v>
      </c>
      <c r="D16683" s="37" t="s">
        <v>5608</v>
      </c>
      <c r="E16683" s="37" t="s">
        <v>9530</v>
      </c>
      <c r="F16683" s="41"/>
      <c r="G16683" s="27"/>
      <c r="H16683" s="27"/>
      <c r="I16683" s="27">
        <v>125117</v>
      </c>
      <c r="M16683" s="220">
        <f t="shared" si="260"/>
        <v>163853</v>
      </c>
    </row>
    <row r="16684" spans="1:13" x14ac:dyDescent="0.2">
      <c r="A16684" s="35" t="s">
        <v>9533</v>
      </c>
      <c r="B16684" s="34" t="s">
        <v>263</v>
      </c>
      <c r="C16684" s="45" t="s">
        <v>696</v>
      </c>
      <c r="D16684" s="23" t="s">
        <v>5534</v>
      </c>
      <c r="E16684" s="23" t="s">
        <v>4140</v>
      </c>
      <c r="F16684" s="40">
        <v>0.06</v>
      </c>
      <c r="G16684" s="25">
        <v>187426</v>
      </c>
      <c r="H16684" s="25">
        <v>11246</v>
      </c>
      <c r="I16684" s="25"/>
      <c r="J16684" s="58" t="e">
        <f>HYPERLINK("#"&amp;"Insumos"&amp;"!A"&amp;MATCH($B16684,#REF!,0),"Ins "&amp;$B16684)</f>
        <v>#REF!</v>
      </c>
      <c r="M16684" s="220"/>
    </row>
    <row r="16685" spans="1:13" x14ac:dyDescent="0.2">
      <c r="A16685" s="35" t="s">
        <v>9533</v>
      </c>
      <c r="B16685" s="34" t="s">
        <v>9528</v>
      </c>
      <c r="C16685" s="45" t="s">
        <v>9529</v>
      </c>
      <c r="D16685" s="23" t="s">
        <v>5751</v>
      </c>
      <c r="E16685" s="23" t="s">
        <v>9530</v>
      </c>
      <c r="F16685" s="40">
        <v>1</v>
      </c>
      <c r="G16685" s="25">
        <v>78000</v>
      </c>
      <c r="H16685" s="25">
        <v>78000</v>
      </c>
      <c r="I16685" s="25"/>
      <c r="J16685" s="58" t="e">
        <f>HYPERLINK("#"&amp;"Insumos"&amp;"!A"&amp;MATCH($B16685,#REF!,0),"Ins "&amp;$B16685)</f>
        <v>#REF!</v>
      </c>
      <c r="M16685" s="220"/>
    </row>
    <row r="16686" spans="1:13" x14ac:dyDescent="0.2">
      <c r="A16686" s="35" t="s">
        <v>9533</v>
      </c>
      <c r="B16686" s="34" t="s">
        <v>5578</v>
      </c>
      <c r="C16686" s="45" t="s">
        <v>1015</v>
      </c>
      <c r="D16686" s="23" t="s">
        <v>5734</v>
      </c>
      <c r="E16686" s="23" t="s">
        <v>4141</v>
      </c>
      <c r="F16686" s="40">
        <v>0.65</v>
      </c>
      <c r="G16686" s="25">
        <v>52425</v>
      </c>
      <c r="H16686" s="25">
        <v>34076</v>
      </c>
      <c r="I16686" s="25"/>
      <c r="J16686" s="58" t="e">
        <f>HYPERLINK("#"&amp;"Insumos"&amp;"!A"&amp;MATCH($B16686,#REF!,0),"Ins "&amp;$B16686)</f>
        <v>#REF!</v>
      </c>
      <c r="M16686" s="220"/>
    </row>
    <row r="16687" spans="1:13" x14ac:dyDescent="0.2">
      <c r="A16687" s="35" t="s">
        <v>9533</v>
      </c>
      <c r="B16687" s="34" t="s">
        <v>5533</v>
      </c>
      <c r="C16687" s="45" t="s">
        <v>5892</v>
      </c>
      <c r="D16687" s="23" t="s">
        <v>977</v>
      </c>
      <c r="E16687" s="23" t="s">
        <v>4134</v>
      </c>
      <c r="F16687" s="40">
        <v>0.1</v>
      </c>
      <c r="G16687" s="25">
        <v>3623</v>
      </c>
      <c r="H16687" s="25">
        <v>362</v>
      </c>
      <c r="I16687" s="25"/>
      <c r="J16687" s="58" t="e">
        <f>HYPERLINK("#"&amp;"Insumos"&amp;"!A"&amp;MATCH($B16687,#REF!,0),"Ins "&amp;$B16687)</f>
        <v>#REF!</v>
      </c>
      <c r="M16687" s="220"/>
    </row>
    <row r="16688" spans="1:13" x14ac:dyDescent="0.2">
      <c r="A16688" s="35" t="s">
        <v>9533</v>
      </c>
      <c r="B16688" s="34" t="s">
        <v>90</v>
      </c>
      <c r="C16688" s="45" t="s">
        <v>723</v>
      </c>
      <c r="D16688" s="23" t="s">
        <v>5534</v>
      </c>
      <c r="E16688" s="23" t="s">
        <v>4140</v>
      </c>
      <c r="F16688" s="40">
        <v>0.03</v>
      </c>
      <c r="G16688" s="25">
        <v>47771</v>
      </c>
      <c r="H16688" s="25">
        <v>1433</v>
      </c>
      <c r="I16688" s="25"/>
      <c r="J16688" s="58" t="e">
        <f>HYPERLINK("#"&amp;"Insumos"&amp;"!A"&amp;MATCH($B16688,#REF!,0),"Ins "&amp;$B16688)</f>
        <v>#REF!</v>
      </c>
      <c r="M16688" s="220"/>
    </row>
    <row r="16689" spans="1:13" ht="38.25" x14ac:dyDescent="0.2">
      <c r="A16689" s="36" t="s">
        <v>9534</v>
      </c>
      <c r="B16689" s="26" t="s">
        <v>6816</v>
      </c>
      <c r="C16689" s="79" t="s">
        <v>9535</v>
      </c>
      <c r="D16689" s="37" t="s">
        <v>5608</v>
      </c>
      <c r="E16689" s="37" t="s">
        <v>9530</v>
      </c>
      <c r="F16689" s="41"/>
      <c r="G16689" s="27"/>
      <c r="H16689" s="27"/>
      <c r="I16689" s="27">
        <v>400958</v>
      </c>
      <c r="M16689" s="220">
        <f t="shared" si="260"/>
        <v>525095</v>
      </c>
    </row>
    <row r="16690" spans="1:13" x14ac:dyDescent="0.2">
      <c r="A16690" s="35" t="s">
        <v>9534</v>
      </c>
      <c r="B16690" s="34" t="s">
        <v>263</v>
      </c>
      <c r="C16690" s="45" t="s">
        <v>696</v>
      </c>
      <c r="D16690" s="23" t="s">
        <v>5534</v>
      </c>
      <c r="E16690" s="23" t="s">
        <v>4140</v>
      </c>
      <c r="F16690" s="40">
        <v>0.06</v>
      </c>
      <c r="G16690" s="25">
        <v>187426</v>
      </c>
      <c r="H16690" s="25">
        <v>11246</v>
      </c>
      <c r="I16690" s="25"/>
      <c r="J16690" s="58" t="e">
        <f>HYPERLINK("#"&amp;"Insumos"&amp;"!A"&amp;MATCH($B16690,#REF!,0),"Ins "&amp;$B16690)</f>
        <v>#REF!</v>
      </c>
      <c r="M16690" s="220"/>
    </row>
    <row r="16691" spans="1:13" x14ac:dyDescent="0.2">
      <c r="A16691" s="35" t="s">
        <v>9534</v>
      </c>
      <c r="B16691" s="34" t="s">
        <v>9531</v>
      </c>
      <c r="C16691" s="45" t="s">
        <v>9532</v>
      </c>
      <c r="D16691" s="23" t="s">
        <v>5751</v>
      </c>
      <c r="E16691" s="23" t="s">
        <v>9530</v>
      </c>
      <c r="F16691" s="40">
        <v>1</v>
      </c>
      <c r="G16691" s="25">
        <v>363137</v>
      </c>
      <c r="H16691" s="25">
        <v>363137</v>
      </c>
      <c r="I16691" s="25"/>
      <c r="J16691" s="58" t="e">
        <f>HYPERLINK("#"&amp;"Insumos"&amp;"!A"&amp;MATCH($B16691,#REF!,0),"Ins "&amp;$B16691)</f>
        <v>#REF!</v>
      </c>
      <c r="M16691" s="220"/>
    </row>
    <row r="16692" spans="1:13" x14ac:dyDescent="0.2">
      <c r="A16692" s="35" t="s">
        <v>9534</v>
      </c>
      <c r="B16692" s="34" t="s">
        <v>5578</v>
      </c>
      <c r="C16692" s="45" t="s">
        <v>1015</v>
      </c>
      <c r="D16692" s="23" t="s">
        <v>5734</v>
      </c>
      <c r="E16692" s="23" t="s">
        <v>4141</v>
      </c>
      <c r="F16692" s="40">
        <v>0.5</v>
      </c>
      <c r="G16692" s="25">
        <v>52425</v>
      </c>
      <c r="H16692" s="25">
        <v>26213</v>
      </c>
      <c r="I16692" s="25"/>
      <c r="J16692" s="58" t="e">
        <f>HYPERLINK("#"&amp;"Insumos"&amp;"!A"&amp;MATCH($B16692,#REF!,0),"Ins "&amp;$B16692)</f>
        <v>#REF!</v>
      </c>
      <c r="M16692" s="220"/>
    </row>
    <row r="16693" spans="1:13" x14ac:dyDescent="0.2">
      <c r="A16693" s="35" t="s">
        <v>9534</v>
      </c>
      <c r="B16693" s="34" t="s">
        <v>5533</v>
      </c>
      <c r="C16693" s="45" t="s">
        <v>5892</v>
      </c>
      <c r="D16693" s="23" t="s">
        <v>977</v>
      </c>
      <c r="E16693" s="23" t="s">
        <v>4134</v>
      </c>
      <c r="F16693" s="40">
        <v>0.1</v>
      </c>
      <c r="G16693" s="25">
        <v>3623</v>
      </c>
      <c r="H16693" s="25">
        <v>362</v>
      </c>
      <c r="I16693" s="25"/>
      <c r="J16693" s="58" t="e">
        <f>HYPERLINK("#"&amp;"Insumos"&amp;"!A"&amp;MATCH($B16693,#REF!,0),"Ins "&amp;$B16693)</f>
        <v>#REF!</v>
      </c>
      <c r="M16693" s="220"/>
    </row>
    <row r="16694" spans="1:13" ht="25.5" x14ac:dyDescent="0.2">
      <c r="A16694" s="36" t="s">
        <v>10146</v>
      </c>
      <c r="B16694" s="26" t="s">
        <v>6816</v>
      </c>
      <c r="C16694" s="79" t="s">
        <v>10147</v>
      </c>
      <c r="D16694" s="37" t="s">
        <v>5608</v>
      </c>
      <c r="E16694" s="37" t="s">
        <v>466</v>
      </c>
      <c r="F16694" s="41"/>
      <c r="G16694" s="27"/>
      <c r="H16694" s="27"/>
      <c r="I16694" s="27">
        <v>218400</v>
      </c>
      <c r="M16694" s="220">
        <f t="shared" si="260"/>
        <v>286017</v>
      </c>
    </row>
    <row r="16695" spans="1:13" ht="25.5" x14ac:dyDescent="0.2">
      <c r="A16695" s="35" t="s">
        <v>10146</v>
      </c>
      <c r="B16695" s="34" t="s">
        <v>10163</v>
      </c>
      <c r="C16695" s="45" t="s">
        <v>10147</v>
      </c>
      <c r="D16695" s="23" t="s">
        <v>5751</v>
      </c>
      <c r="E16695" s="23" t="s">
        <v>466</v>
      </c>
      <c r="F16695" s="40">
        <v>1</v>
      </c>
      <c r="G16695" s="25">
        <v>218400</v>
      </c>
      <c r="H16695" s="25">
        <v>218400</v>
      </c>
      <c r="I16695" s="25"/>
      <c r="J16695" s="58" t="e">
        <f>HYPERLINK("#"&amp;"Insumos"&amp;"!A"&amp;MATCH($B16695,#REF!,0),"Ins "&amp;$B16695)</f>
        <v>#REF!</v>
      </c>
      <c r="M16695" s="220"/>
    </row>
    <row r="16696" spans="1:13" ht="38.25" x14ac:dyDescent="0.2">
      <c r="A16696" s="36" t="s">
        <v>12064</v>
      </c>
      <c r="B16696" s="26" t="s">
        <v>6816</v>
      </c>
      <c r="C16696" s="79" t="s">
        <v>12065</v>
      </c>
      <c r="D16696" s="37" t="s">
        <v>5608</v>
      </c>
      <c r="E16696" s="37" t="s">
        <v>4134</v>
      </c>
      <c r="F16696" s="41"/>
      <c r="G16696" s="27"/>
      <c r="H16696" s="27"/>
      <c r="I16696" s="27">
        <v>2032892</v>
      </c>
      <c r="M16696" s="220">
        <f t="shared" si="260"/>
        <v>2662275</v>
      </c>
    </row>
    <row r="16697" spans="1:13" x14ac:dyDescent="0.2">
      <c r="A16697" s="35" t="s">
        <v>12064</v>
      </c>
      <c r="B16697" s="34" t="s">
        <v>263</v>
      </c>
      <c r="C16697" s="45" t="s">
        <v>696</v>
      </c>
      <c r="D16697" s="23" t="s">
        <v>5534</v>
      </c>
      <c r="E16697" s="23" t="s">
        <v>4140</v>
      </c>
      <c r="F16697" s="40">
        <v>0.06</v>
      </c>
      <c r="G16697" s="25">
        <v>187426</v>
      </c>
      <c r="H16697" s="25">
        <v>11246</v>
      </c>
      <c r="I16697" s="25"/>
      <c r="J16697" s="58" t="e">
        <f>HYPERLINK("#"&amp;"Insumos"&amp;"!A"&amp;MATCH($B16697,#REF!,0),"Ins "&amp;$B16697)</f>
        <v>#REF!</v>
      </c>
      <c r="M16697" s="220"/>
    </row>
    <row r="16698" spans="1:13" ht="25.5" x14ac:dyDescent="0.2">
      <c r="A16698" s="35" t="s">
        <v>12064</v>
      </c>
      <c r="B16698" s="34" t="s">
        <v>12051</v>
      </c>
      <c r="C16698" s="45" t="s">
        <v>12063</v>
      </c>
      <c r="D16698" s="23" t="s">
        <v>5751</v>
      </c>
      <c r="E16698" s="23" t="s">
        <v>4134</v>
      </c>
      <c r="F16698" s="40">
        <v>1</v>
      </c>
      <c r="G16698" s="25">
        <v>1980160</v>
      </c>
      <c r="H16698" s="25">
        <v>1980160</v>
      </c>
      <c r="I16698" s="25"/>
      <c r="J16698" s="58" t="e">
        <f>HYPERLINK("#"&amp;"Insumos"&amp;"!A"&amp;MATCH($B16698,#REF!,0),"Ins "&amp;$B16698)</f>
        <v>#REF!</v>
      </c>
      <c r="M16698" s="220"/>
    </row>
    <row r="16699" spans="1:13" x14ac:dyDescent="0.2">
      <c r="A16699" s="35" t="s">
        <v>12064</v>
      </c>
      <c r="B16699" s="34" t="s">
        <v>5572</v>
      </c>
      <c r="C16699" s="45" t="s">
        <v>971</v>
      </c>
      <c r="D16699" s="23" t="s">
        <v>5734</v>
      </c>
      <c r="E16699" s="23" t="s">
        <v>4141</v>
      </c>
      <c r="F16699" s="40">
        <v>1</v>
      </c>
      <c r="G16699" s="25">
        <v>37863</v>
      </c>
      <c r="H16699" s="25">
        <v>37863</v>
      </c>
      <c r="I16699" s="25"/>
      <c r="J16699" s="58" t="e">
        <f>HYPERLINK("#"&amp;"Insumos"&amp;"!A"&amp;MATCH($B16699,#REF!,0),"Ins "&amp;$B16699)</f>
        <v>#REF!</v>
      </c>
      <c r="M16699" s="220"/>
    </row>
    <row r="16700" spans="1:13" x14ac:dyDescent="0.2">
      <c r="A16700" s="35" t="s">
        <v>12064</v>
      </c>
      <c r="B16700" s="34" t="s">
        <v>5533</v>
      </c>
      <c r="C16700" s="45" t="s">
        <v>5892</v>
      </c>
      <c r="D16700" s="23" t="s">
        <v>977</v>
      </c>
      <c r="E16700" s="23" t="s">
        <v>4134</v>
      </c>
      <c r="F16700" s="40">
        <v>1</v>
      </c>
      <c r="G16700" s="25">
        <v>3623</v>
      </c>
      <c r="H16700" s="25">
        <v>3623</v>
      </c>
      <c r="I16700" s="25"/>
      <c r="J16700" s="58" t="e">
        <f>HYPERLINK("#"&amp;"Insumos"&amp;"!A"&amp;MATCH($B16700,#REF!,0),"Ins "&amp;$B16700)</f>
        <v>#REF!</v>
      </c>
      <c r="M16700" s="220"/>
    </row>
    <row r="16701" spans="1:13" ht="51" x14ac:dyDescent="0.2">
      <c r="A16701" s="36" t="s">
        <v>12066</v>
      </c>
      <c r="B16701" s="26" t="s">
        <v>6816</v>
      </c>
      <c r="C16701" s="79" t="s">
        <v>12067</v>
      </c>
      <c r="D16701" s="37" t="s">
        <v>5608</v>
      </c>
      <c r="E16701" s="37" t="s">
        <v>464</v>
      </c>
      <c r="F16701" s="41"/>
      <c r="G16701" s="27"/>
      <c r="H16701" s="27"/>
      <c r="I16701" s="27">
        <v>230919</v>
      </c>
      <c r="M16701" s="220">
        <f t="shared" si="260"/>
        <v>302412</v>
      </c>
    </row>
    <row r="16702" spans="1:13" x14ac:dyDescent="0.2">
      <c r="A16702" s="35" t="s">
        <v>12066</v>
      </c>
      <c r="B16702" s="34" t="s">
        <v>263</v>
      </c>
      <c r="C16702" s="45" t="s">
        <v>696</v>
      </c>
      <c r="D16702" s="23" t="s">
        <v>5534</v>
      </c>
      <c r="E16702" s="23" t="s">
        <v>4140</v>
      </c>
      <c r="F16702" s="40">
        <v>0.06</v>
      </c>
      <c r="G16702" s="25">
        <v>187426</v>
      </c>
      <c r="H16702" s="25">
        <v>11246</v>
      </c>
      <c r="I16702" s="25"/>
      <c r="J16702" s="58" t="e">
        <f>HYPERLINK("#"&amp;"Insumos"&amp;"!A"&amp;MATCH($B16702,#REF!,0),"Ins "&amp;$B16702)</f>
        <v>#REF!</v>
      </c>
      <c r="M16702" s="220"/>
    </row>
    <row r="16703" spans="1:13" ht="25.5" x14ac:dyDescent="0.2">
      <c r="A16703" s="35" t="s">
        <v>12066</v>
      </c>
      <c r="B16703" s="34" t="s">
        <v>12052</v>
      </c>
      <c r="C16703" s="45" t="s">
        <v>12068</v>
      </c>
      <c r="D16703" s="23" t="s">
        <v>5751</v>
      </c>
      <c r="E16703" s="23" t="s">
        <v>464</v>
      </c>
      <c r="F16703" s="40">
        <v>1</v>
      </c>
      <c r="G16703" s="25">
        <v>156000</v>
      </c>
      <c r="H16703" s="25">
        <v>156000</v>
      </c>
      <c r="I16703" s="25"/>
      <c r="J16703" s="58" t="e">
        <f>HYPERLINK("#"&amp;"Insumos"&amp;"!A"&amp;MATCH($B16703,#REF!,0),"Ins "&amp;$B16703)</f>
        <v>#REF!</v>
      </c>
      <c r="M16703" s="220"/>
    </row>
    <row r="16704" spans="1:13" x14ac:dyDescent="0.2">
      <c r="A16704" s="35" t="s">
        <v>12066</v>
      </c>
      <c r="B16704" s="34" t="s">
        <v>12053</v>
      </c>
      <c r="C16704" s="45" t="s">
        <v>12069</v>
      </c>
      <c r="D16704" s="23" t="s">
        <v>5751</v>
      </c>
      <c r="E16704" s="23" t="s">
        <v>9168</v>
      </c>
      <c r="F16704" s="40">
        <v>3.3333333333333333E-2</v>
      </c>
      <c r="G16704" s="25">
        <v>416000</v>
      </c>
      <c r="H16704" s="25">
        <v>13867</v>
      </c>
      <c r="I16704" s="25"/>
      <c r="J16704" s="58" t="e">
        <f>HYPERLINK("#"&amp;"Insumos"&amp;"!A"&amp;MATCH($B16704,#REF!,0),"Ins "&amp;$B16704)</f>
        <v>#REF!</v>
      </c>
      <c r="M16704" s="220"/>
    </row>
    <row r="16705" spans="1:13" x14ac:dyDescent="0.2">
      <c r="A16705" s="35" t="s">
        <v>12066</v>
      </c>
      <c r="B16705" s="34" t="s">
        <v>12054</v>
      </c>
      <c r="C16705" s="45" t="s">
        <v>12071</v>
      </c>
      <c r="D16705" s="23" t="s">
        <v>5751</v>
      </c>
      <c r="E16705" s="23" t="s">
        <v>464</v>
      </c>
      <c r="F16705" s="40">
        <v>2</v>
      </c>
      <c r="G16705" s="25">
        <v>4160</v>
      </c>
      <c r="H16705" s="25">
        <v>8320</v>
      </c>
      <c r="I16705" s="25"/>
      <c r="J16705" s="58" t="e">
        <f>HYPERLINK("#"&amp;"Insumos"&amp;"!A"&amp;MATCH($B16705,#REF!,0),"Ins "&amp;$B16705)</f>
        <v>#REF!</v>
      </c>
      <c r="M16705" s="220"/>
    </row>
    <row r="16706" spans="1:13" x14ac:dyDescent="0.2">
      <c r="A16706" s="35" t="s">
        <v>12066</v>
      </c>
      <c r="B16706" s="34" t="s">
        <v>5572</v>
      </c>
      <c r="C16706" s="45" t="s">
        <v>971</v>
      </c>
      <c r="D16706" s="23" t="s">
        <v>5734</v>
      </c>
      <c r="E16706" s="23" t="s">
        <v>4141</v>
      </c>
      <c r="F16706" s="40">
        <v>1</v>
      </c>
      <c r="G16706" s="25">
        <v>37863</v>
      </c>
      <c r="H16706" s="25">
        <v>37863</v>
      </c>
      <c r="I16706" s="25"/>
      <c r="J16706" s="58" t="e">
        <f>HYPERLINK("#"&amp;"Insumos"&amp;"!A"&amp;MATCH($B16706,#REF!,0),"Ins "&amp;$B16706)</f>
        <v>#REF!</v>
      </c>
      <c r="M16706" s="220"/>
    </row>
    <row r="16707" spans="1:13" x14ac:dyDescent="0.2">
      <c r="A16707" s="35" t="s">
        <v>12066</v>
      </c>
      <c r="B16707" s="34" t="s">
        <v>5533</v>
      </c>
      <c r="C16707" s="45" t="s">
        <v>5892</v>
      </c>
      <c r="D16707" s="23" t="s">
        <v>977</v>
      </c>
      <c r="E16707" s="23" t="s">
        <v>4134</v>
      </c>
      <c r="F16707" s="40">
        <v>1</v>
      </c>
      <c r="G16707" s="25">
        <v>3623</v>
      </c>
      <c r="H16707" s="25">
        <v>3623</v>
      </c>
      <c r="I16707" s="25"/>
      <c r="J16707" s="58" t="e">
        <f>HYPERLINK("#"&amp;"Insumos"&amp;"!A"&amp;MATCH($B16707,#REF!,0),"Ins "&amp;$B16707)</f>
        <v>#REF!</v>
      </c>
      <c r="M16707" s="220"/>
    </row>
    <row r="16708" spans="1:13" ht="38.25" x14ac:dyDescent="0.2">
      <c r="A16708" s="36" t="s">
        <v>12070</v>
      </c>
      <c r="B16708" s="26" t="s">
        <v>6816</v>
      </c>
      <c r="C16708" s="79" t="s">
        <v>12509</v>
      </c>
      <c r="D16708" s="37" t="s">
        <v>5608</v>
      </c>
      <c r="E16708" s="37" t="s">
        <v>4134</v>
      </c>
      <c r="F16708" s="41"/>
      <c r="G16708" s="27"/>
      <c r="H16708" s="27"/>
      <c r="I16708" s="27">
        <v>254510</v>
      </c>
      <c r="M16708" s="220">
        <f t="shared" ref="M16708:M16769" si="261">ROUND(I16708*(1+$L$2),0)</f>
        <v>333306</v>
      </c>
    </row>
    <row r="16709" spans="1:13" x14ac:dyDescent="0.2">
      <c r="A16709" s="35" t="s">
        <v>12070</v>
      </c>
      <c r="B16709" s="34" t="s">
        <v>5572</v>
      </c>
      <c r="C16709" s="45" t="s">
        <v>971</v>
      </c>
      <c r="D16709" s="23" t="s">
        <v>5734</v>
      </c>
      <c r="E16709" s="23" t="s">
        <v>4141</v>
      </c>
      <c r="F16709" s="40">
        <v>2</v>
      </c>
      <c r="G16709" s="25">
        <v>37863</v>
      </c>
      <c r="H16709" s="25">
        <v>75726</v>
      </c>
      <c r="I16709" s="25"/>
      <c r="J16709" s="58" t="e">
        <f>HYPERLINK("#"&amp;"Insumos"&amp;"!A"&amp;MATCH($B16709,#REF!,0),"Ins "&amp;$B16709)</f>
        <v>#REF!</v>
      </c>
      <c r="M16709" s="220"/>
    </row>
    <row r="16710" spans="1:13" x14ac:dyDescent="0.2">
      <c r="A16710" s="35" t="s">
        <v>12070</v>
      </c>
      <c r="B16710" s="1" t="s">
        <v>263</v>
      </c>
      <c r="C16710" s="45" t="s">
        <v>696</v>
      </c>
      <c r="D16710" s="23" t="s">
        <v>5534</v>
      </c>
      <c r="E16710" s="23" t="s">
        <v>4140</v>
      </c>
      <c r="F16710" s="40">
        <v>5.0000000000000001E-3</v>
      </c>
      <c r="G16710" s="25">
        <v>187426</v>
      </c>
      <c r="H16710" s="25">
        <v>937</v>
      </c>
      <c r="I16710" s="25"/>
      <c r="J16710" s="58" t="e">
        <f>HYPERLINK("#"&amp;"Insumos"&amp;"!A"&amp;MATCH($B16710,#REF!,0),"Ins "&amp;$B16710)</f>
        <v>#REF!</v>
      </c>
      <c r="M16710" s="220"/>
    </row>
    <row r="16711" spans="1:13" x14ac:dyDescent="0.2">
      <c r="A16711" s="35" t="s">
        <v>12070</v>
      </c>
      <c r="B16711" s="34" t="s">
        <v>12048</v>
      </c>
      <c r="C16711" s="45" t="s">
        <v>12060</v>
      </c>
      <c r="D16711" s="23" t="s">
        <v>5751</v>
      </c>
      <c r="E16711" s="23" t="s">
        <v>4134</v>
      </c>
      <c r="F16711" s="40">
        <v>0.27777777777777779</v>
      </c>
      <c r="G16711" s="25">
        <v>124800</v>
      </c>
      <c r="H16711" s="25">
        <v>34667</v>
      </c>
      <c r="I16711" s="25"/>
      <c r="J16711" s="58" t="e">
        <f>HYPERLINK("#"&amp;"Insumos"&amp;"!A"&amp;MATCH($B16711,#REF!,0),"Ins "&amp;$B16711)</f>
        <v>#REF!</v>
      </c>
      <c r="M16711" s="220"/>
    </row>
    <row r="16712" spans="1:13" x14ac:dyDescent="0.2">
      <c r="A16712" s="35" t="s">
        <v>12070</v>
      </c>
      <c r="B16712" s="34" t="s">
        <v>12050</v>
      </c>
      <c r="C16712" s="45" t="s">
        <v>12061</v>
      </c>
      <c r="D16712" s="23" t="s">
        <v>5751</v>
      </c>
      <c r="E16712" s="23" t="s">
        <v>463</v>
      </c>
      <c r="F16712" s="40">
        <v>2</v>
      </c>
      <c r="G16712" s="25">
        <v>8320</v>
      </c>
      <c r="H16712" s="25">
        <v>16640</v>
      </c>
      <c r="I16712" s="25"/>
      <c r="J16712" s="58" t="e">
        <f>HYPERLINK("#"&amp;"Insumos"&amp;"!A"&amp;MATCH($B16712,#REF!,0),"Ins "&amp;$B16712)</f>
        <v>#REF!</v>
      </c>
      <c r="M16712" s="220"/>
    </row>
    <row r="16713" spans="1:13" x14ac:dyDescent="0.2">
      <c r="A16713" s="35" t="s">
        <v>12070</v>
      </c>
      <c r="B16713" s="34" t="s">
        <v>12055</v>
      </c>
      <c r="C16713" s="45" t="s">
        <v>12084</v>
      </c>
      <c r="D16713" s="23" t="s">
        <v>5751</v>
      </c>
      <c r="E16713" s="23" t="s">
        <v>463</v>
      </c>
      <c r="F16713" s="40">
        <v>2</v>
      </c>
      <c r="G16713" s="25">
        <v>46800</v>
      </c>
      <c r="H16713" s="25">
        <v>93600</v>
      </c>
      <c r="I16713" s="25"/>
      <c r="J16713" s="58" t="e">
        <f>HYPERLINK("#"&amp;"Insumos"&amp;"!A"&amp;MATCH($B16713,#REF!,0),"Ins "&amp;$B16713)</f>
        <v>#REF!</v>
      </c>
      <c r="M16713" s="220"/>
    </row>
    <row r="16714" spans="1:13" x14ac:dyDescent="0.2">
      <c r="A16714" s="35" t="s">
        <v>12070</v>
      </c>
      <c r="B16714" s="34" t="s">
        <v>12056</v>
      </c>
      <c r="C16714" s="45" t="s">
        <v>12085</v>
      </c>
      <c r="D16714" s="23" t="s">
        <v>5751</v>
      </c>
      <c r="E16714" s="23" t="s">
        <v>463</v>
      </c>
      <c r="F16714" s="40">
        <v>1</v>
      </c>
      <c r="G16714" s="25">
        <v>26000</v>
      </c>
      <c r="H16714" s="25">
        <v>26000</v>
      </c>
      <c r="I16714" s="25"/>
      <c r="J16714" s="58" t="e">
        <f>HYPERLINK("#"&amp;"Insumos"&amp;"!A"&amp;MATCH($B16714,#REF!,0),"Ins "&amp;$B16714)</f>
        <v>#REF!</v>
      </c>
      <c r="M16714" s="220"/>
    </row>
    <row r="16715" spans="1:13" x14ac:dyDescent="0.2">
      <c r="A16715" s="35" t="s">
        <v>12070</v>
      </c>
      <c r="B16715" s="1" t="s">
        <v>5533</v>
      </c>
      <c r="C16715" s="45" t="s">
        <v>5892</v>
      </c>
      <c r="D16715" s="23" t="s">
        <v>977</v>
      </c>
      <c r="E16715" s="23" t="s">
        <v>4134</v>
      </c>
      <c r="F16715" s="40">
        <v>0.3</v>
      </c>
      <c r="G16715" s="25">
        <v>3623</v>
      </c>
      <c r="H16715" s="25">
        <v>1087</v>
      </c>
      <c r="I16715" s="25"/>
      <c r="J16715" s="58" t="e">
        <f>HYPERLINK("#"&amp;"Insumos"&amp;"!A"&amp;MATCH($B16715,#REF!,0),"Ins "&amp;$B16715)</f>
        <v>#REF!</v>
      </c>
      <c r="M16715" s="220"/>
    </row>
    <row r="16716" spans="1:13" x14ac:dyDescent="0.2">
      <c r="A16716" s="35" t="s">
        <v>12070</v>
      </c>
      <c r="B16716" s="1" t="s">
        <v>5007</v>
      </c>
      <c r="C16716" s="45" t="s">
        <v>720</v>
      </c>
      <c r="D16716" s="23" t="s">
        <v>5751</v>
      </c>
      <c r="E16716" s="23" t="s">
        <v>4134</v>
      </c>
      <c r="F16716" s="40">
        <v>0.5</v>
      </c>
      <c r="G16716" s="25">
        <v>1897</v>
      </c>
      <c r="H16716" s="25">
        <v>949</v>
      </c>
      <c r="I16716" s="25"/>
      <c r="J16716" s="58" t="e">
        <f>HYPERLINK("#"&amp;"Insumos"&amp;"!A"&amp;MATCH($B16716,#REF!,0),"Ins "&amp;$B16716)</f>
        <v>#REF!</v>
      </c>
      <c r="M16716" s="220"/>
    </row>
    <row r="16717" spans="1:13" x14ac:dyDescent="0.2">
      <c r="A16717" s="35" t="s">
        <v>12070</v>
      </c>
      <c r="B16717" s="34" t="s">
        <v>5188</v>
      </c>
      <c r="C16717" s="45" t="s">
        <v>2341</v>
      </c>
      <c r="D16717" s="23" t="s">
        <v>5751</v>
      </c>
      <c r="E16717" s="23" t="s">
        <v>467</v>
      </c>
      <c r="F16717" s="40">
        <v>3.125E-2</v>
      </c>
      <c r="G16717" s="25">
        <v>156936</v>
      </c>
      <c r="H16717" s="25">
        <v>4904</v>
      </c>
      <c r="I16717" s="25"/>
      <c r="J16717" s="58" t="e">
        <f>HYPERLINK("#"&amp;"Insumos"&amp;"!A"&amp;MATCH($B16717,#REF!,0),"Ins "&amp;$B16717)</f>
        <v>#REF!</v>
      </c>
      <c r="M16717" s="220"/>
    </row>
    <row r="16718" spans="1:13" x14ac:dyDescent="0.2">
      <c r="A16718" s="36" t="s">
        <v>12072</v>
      </c>
      <c r="B16718" s="26" t="s">
        <v>6816</v>
      </c>
      <c r="C16718" s="79" t="s">
        <v>12073</v>
      </c>
      <c r="D16718" s="37" t="s">
        <v>5608</v>
      </c>
      <c r="E16718" s="37" t="s">
        <v>465</v>
      </c>
      <c r="F16718" s="41"/>
      <c r="G16718" s="27"/>
      <c r="H16718" s="27"/>
      <c r="I16718" s="27">
        <v>6286</v>
      </c>
      <c r="M16718" s="220">
        <f t="shared" si="261"/>
        <v>8232</v>
      </c>
    </row>
    <row r="16719" spans="1:13" x14ac:dyDescent="0.2">
      <c r="A16719" s="35" t="s">
        <v>12072</v>
      </c>
      <c r="B16719" s="1" t="s">
        <v>5578</v>
      </c>
      <c r="C16719" s="45" t="s">
        <v>1015</v>
      </c>
      <c r="D16719" s="23" t="s">
        <v>5734</v>
      </c>
      <c r="E16719" s="23" t="s">
        <v>4141</v>
      </c>
      <c r="F16719" s="40">
        <v>2E-3</v>
      </c>
      <c r="G16719" s="25">
        <v>52425</v>
      </c>
      <c r="H16719" s="25">
        <v>105</v>
      </c>
      <c r="I16719" s="25"/>
      <c r="J16719" s="58" t="e">
        <f>HYPERLINK("#"&amp;"Insumos"&amp;"!A"&amp;MATCH($B16719,#REF!,0),"Ins "&amp;$B16719)</f>
        <v>#REF!</v>
      </c>
      <c r="M16719" s="220"/>
    </row>
    <row r="16720" spans="1:13" x14ac:dyDescent="0.2">
      <c r="A16720" s="35" t="s">
        <v>12072</v>
      </c>
      <c r="B16720" s="1" t="s">
        <v>263</v>
      </c>
      <c r="C16720" s="45" t="s">
        <v>696</v>
      </c>
      <c r="D16720" s="23" t="s">
        <v>5534</v>
      </c>
      <c r="E16720" s="23" t="s">
        <v>4140</v>
      </c>
      <c r="F16720" s="40">
        <v>5.0000000000000001E-4</v>
      </c>
      <c r="G16720" s="25">
        <v>187426</v>
      </c>
      <c r="H16720" s="25">
        <v>94</v>
      </c>
      <c r="I16720" s="25"/>
      <c r="J16720" s="58" t="e">
        <f>HYPERLINK("#"&amp;"Insumos"&amp;"!A"&amp;MATCH($B16720,#REF!,0),"Ins "&amp;$B16720)</f>
        <v>#REF!</v>
      </c>
      <c r="M16720" s="220"/>
    </row>
    <row r="16721" spans="1:13" x14ac:dyDescent="0.2">
      <c r="A16721" s="35" t="s">
        <v>12072</v>
      </c>
      <c r="B16721" s="1" t="s">
        <v>2104</v>
      </c>
      <c r="C16721" s="45" t="s">
        <v>288</v>
      </c>
      <c r="D16721" s="23" t="s">
        <v>5534</v>
      </c>
      <c r="E16721" s="23" t="s">
        <v>4141</v>
      </c>
      <c r="F16721" s="40">
        <v>2E-3</v>
      </c>
      <c r="G16721" s="25">
        <v>150000</v>
      </c>
      <c r="H16721" s="25">
        <v>300</v>
      </c>
      <c r="I16721" s="25"/>
      <c r="J16721" s="58" t="e">
        <f>HYPERLINK("#"&amp;"Insumos"&amp;"!A"&amp;MATCH($B16721,#REF!,0),"Ins "&amp;$B16721)</f>
        <v>#REF!</v>
      </c>
      <c r="M16721" s="220"/>
    </row>
    <row r="16722" spans="1:13" ht="25.5" x14ac:dyDescent="0.2">
      <c r="A16722" s="35" t="s">
        <v>12072</v>
      </c>
      <c r="B16722" s="1" t="s">
        <v>2108</v>
      </c>
      <c r="C16722" s="45" t="s">
        <v>1182</v>
      </c>
      <c r="D16722" s="23" t="s">
        <v>5534</v>
      </c>
      <c r="E16722" s="23" t="s">
        <v>4141</v>
      </c>
      <c r="F16722" s="40">
        <v>2E-3</v>
      </c>
      <c r="G16722" s="25">
        <v>106741</v>
      </c>
      <c r="H16722" s="25">
        <v>213</v>
      </c>
      <c r="I16722" s="25"/>
      <c r="J16722" s="58" t="e">
        <f>HYPERLINK("#"&amp;"Insumos"&amp;"!A"&amp;MATCH($B16722,#REF!,0),"Ins "&amp;$B16722)</f>
        <v>#REF!</v>
      </c>
      <c r="M16722" s="220"/>
    </row>
    <row r="16723" spans="1:13" x14ac:dyDescent="0.2">
      <c r="A16723" s="35" t="s">
        <v>12072</v>
      </c>
      <c r="B16723" s="1" t="s">
        <v>5533</v>
      </c>
      <c r="C16723" s="45" t="s">
        <v>5892</v>
      </c>
      <c r="D16723" s="23" t="s">
        <v>977</v>
      </c>
      <c r="E16723" s="23" t="s">
        <v>4134</v>
      </c>
      <c r="F16723" s="40">
        <v>1E-3</v>
      </c>
      <c r="G16723" s="25">
        <v>3623</v>
      </c>
      <c r="H16723" s="25">
        <v>4</v>
      </c>
      <c r="I16723" s="25"/>
      <c r="J16723" s="58" t="e">
        <f>HYPERLINK("#"&amp;"Insumos"&amp;"!A"&amp;MATCH($B16723,#REF!,0),"Ins "&amp;$B16723)</f>
        <v>#REF!</v>
      </c>
      <c r="M16723" s="220"/>
    </row>
    <row r="16724" spans="1:13" x14ac:dyDescent="0.2">
      <c r="A16724" s="35" t="s">
        <v>12072</v>
      </c>
      <c r="B16724" s="1" t="s">
        <v>5007</v>
      </c>
      <c r="C16724" s="45" t="s">
        <v>720</v>
      </c>
      <c r="D16724" s="23" t="s">
        <v>5751</v>
      </c>
      <c r="E16724" s="23" t="s">
        <v>4134</v>
      </c>
      <c r="F16724" s="40">
        <v>2.3E-3</v>
      </c>
      <c r="G16724" s="25">
        <v>1897</v>
      </c>
      <c r="H16724" s="25">
        <v>4</v>
      </c>
      <c r="I16724" s="25"/>
      <c r="J16724" s="58" t="e">
        <f>HYPERLINK("#"&amp;"Insumos"&amp;"!A"&amp;MATCH($B16724,#REF!,0),"Ins "&amp;$B16724)</f>
        <v>#REF!</v>
      </c>
      <c r="M16724" s="220"/>
    </row>
    <row r="16725" spans="1:13" x14ac:dyDescent="0.2">
      <c r="A16725" s="35" t="s">
        <v>12072</v>
      </c>
      <c r="B16725" s="1" t="s">
        <v>5452</v>
      </c>
      <c r="C16725" s="45" t="s">
        <v>1199</v>
      </c>
      <c r="D16725" s="23" t="s">
        <v>5751</v>
      </c>
      <c r="E16725" s="23" t="s">
        <v>4136</v>
      </c>
      <c r="F16725" s="40">
        <v>1</v>
      </c>
      <c r="G16725" s="25">
        <v>5566</v>
      </c>
      <c r="H16725" s="25">
        <v>5566</v>
      </c>
      <c r="I16725" s="25"/>
      <c r="J16725" s="58" t="e">
        <f>HYPERLINK("#"&amp;"Insumos"&amp;"!A"&amp;MATCH($B16725,#REF!,0),"Ins "&amp;$B16725)</f>
        <v>#REF!</v>
      </c>
      <c r="M16725" s="220"/>
    </row>
    <row r="16726" spans="1:13" ht="25.5" x14ac:dyDescent="0.2">
      <c r="A16726" s="36" t="s">
        <v>12088</v>
      </c>
      <c r="B16726" s="26" t="s">
        <v>6816</v>
      </c>
      <c r="C16726" s="79" t="s">
        <v>12089</v>
      </c>
      <c r="D16726" s="37" t="s">
        <v>5608</v>
      </c>
      <c r="E16726" s="37" t="s">
        <v>466</v>
      </c>
      <c r="F16726" s="41"/>
      <c r="G16726" s="27"/>
      <c r="H16726" s="27"/>
      <c r="I16726" s="27">
        <v>1306848</v>
      </c>
      <c r="M16726" s="220">
        <f t="shared" si="261"/>
        <v>1711448</v>
      </c>
    </row>
    <row r="16727" spans="1:13" x14ac:dyDescent="0.2">
      <c r="A16727" s="35" t="s">
        <v>12088</v>
      </c>
      <c r="B16727" s="34" t="s">
        <v>80</v>
      </c>
      <c r="C16727" s="45" t="s">
        <v>1035</v>
      </c>
      <c r="D16727" s="23" t="s">
        <v>5734</v>
      </c>
      <c r="E16727" s="23" t="s">
        <v>4141</v>
      </c>
      <c r="F16727" s="40">
        <v>2.2999999999999998</v>
      </c>
      <c r="G16727" s="25">
        <v>110673</v>
      </c>
      <c r="H16727" s="25">
        <v>254548</v>
      </c>
      <c r="I16727" s="25"/>
      <c r="J16727" s="58" t="e">
        <f>HYPERLINK("#"&amp;"Insumos"&amp;"!A"&amp;MATCH($B16727,#REF!,0),"Ins "&amp;$B16727)</f>
        <v>#REF!</v>
      </c>
      <c r="M16727" s="220"/>
    </row>
    <row r="16728" spans="1:13" x14ac:dyDescent="0.2">
      <c r="A16728" s="35" t="s">
        <v>12088</v>
      </c>
      <c r="B16728" s="1" t="s">
        <v>263</v>
      </c>
      <c r="C16728" s="45" t="s">
        <v>696</v>
      </c>
      <c r="D16728" s="23" t="s">
        <v>5534</v>
      </c>
      <c r="E16728" s="23" t="s">
        <v>4140</v>
      </c>
      <c r="F16728" s="40">
        <v>9.6600000000000005E-2</v>
      </c>
      <c r="G16728" s="25">
        <v>187426</v>
      </c>
      <c r="H16728" s="25">
        <v>18105</v>
      </c>
      <c r="I16728" s="25"/>
      <c r="J16728" s="58" t="e">
        <f>HYPERLINK("#"&amp;"Insumos"&amp;"!A"&amp;MATCH($B16728,#REF!,0),"Ins "&amp;$B16728)</f>
        <v>#REF!</v>
      </c>
      <c r="M16728" s="220"/>
    </row>
    <row r="16729" spans="1:13" x14ac:dyDescent="0.2">
      <c r="A16729" s="35" t="s">
        <v>12088</v>
      </c>
      <c r="B16729" s="1" t="s">
        <v>137</v>
      </c>
      <c r="C16729" s="45" t="s">
        <v>8804</v>
      </c>
      <c r="D16729" s="23" t="s">
        <v>5534</v>
      </c>
      <c r="E16729" s="23" t="s">
        <v>4140</v>
      </c>
      <c r="F16729" s="40">
        <v>0.1</v>
      </c>
      <c r="G16729" s="25">
        <v>61014</v>
      </c>
      <c r="H16729" s="25">
        <v>6101</v>
      </c>
      <c r="I16729" s="25"/>
      <c r="J16729" s="58" t="e">
        <f>HYPERLINK("#"&amp;"Insumos"&amp;"!A"&amp;MATCH($B16729,#REF!,0),"Ins "&amp;$B16729)</f>
        <v>#REF!</v>
      </c>
      <c r="M16729" s="220"/>
    </row>
    <row r="16730" spans="1:13" x14ac:dyDescent="0.2">
      <c r="A16730" s="35" t="s">
        <v>12088</v>
      </c>
      <c r="B16730" s="1" t="s">
        <v>222</v>
      </c>
      <c r="C16730" s="45" t="s">
        <v>157</v>
      </c>
      <c r="D16730" s="23" t="s">
        <v>5534</v>
      </c>
      <c r="E16730" s="23" t="s">
        <v>4140</v>
      </c>
      <c r="F16730" s="40">
        <v>0.1</v>
      </c>
      <c r="G16730" s="25">
        <v>66212</v>
      </c>
      <c r="H16730" s="25">
        <v>6621</v>
      </c>
      <c r="I16730" s="25"/>
      <c r="J16730" s="58" t="e">
        <f>HYPERLINK("#"&amp;"Insumos"&amp;"!A"&amp;MATCH($B16730,#REF!,0),"Ins "&amp;$B16730)</f>
        <v>#REF!</v>
      </c>
      <c r="M16730" s="220"/>
    </row>
    <row r="16731" spans="1:13" x14ac:dyDescent="0.2">
      <c r="A16731" s="35" t="s">
        <v>12088</v>
      </c>
      <c r="B16731" s="1" t="s">
        <v>5533</v>
      </c>
      <c r="C16731" s="45" t="s">
        <v>5892</v>
      </c>
      <c r="D16731" s="23" t="s">
        <v>977</v>
      </c>
      <c r="E16731" s="23" t="s">
        <v>4134</v>
      </c>
      <c r="F16731" s="40">
        <v>2.6</v>
      </c>
      <c r="G16731" s="25">
        <v>3623</v>
      </c>
      <c r="H16731" s="25">
        <v>9420</v>
      </c>
      <c r="I16731" s="25"/>
      <c r="J16731" s="58" t="e">
        <f>HYPERLINK("#"&amp;"Insumos"&amp;"!A"&amp;MATCH($B16731,#REF!,0),"Ins "&amp;$B16731)</f>
        <v>#REF!</v>
      </c>
      <c r="M16731" s="220"/>
    </row>
    <row r="16732" spans="1:13" x14ac:dyDescent="0.2">
      <c r="A16732" s="35" t="s">
        <v>12088</v>
      </c>
      <c r="B16732" s="1" t="s">
        <v>5007</v>
      </c>
      <c r="C16732" s="45" t="s">
        <v>720</v>
      </c>
      <c r="D16732" s="23" t="s">
        <v>5751</v>
      </c>
      <c r="E16732" s="23" t="s">
        <v>4134</v>
      </c>
      <c r="F16732" s="40">
        <v>9.6999999999999993</v>
      </c>
      <c r="G16732" s="25">
        <v>1897</v>
      </c>
      <c r="H16732" s="25">
        <v>18401</v>
      </c>
      <c r="I16732" s="25"/>
      <c r="J16732" s="58" t="e">
        <f>HYPERLINK("#"&amp;"Insumos"&amp;"!A"&amp;MATCH($B16732,#REF!,0),"Ins "&amp;$B16732)</f>
        <v>#REF!</v>
      </c>
      <c r="M16732" s="220"/>
    </row>
    <row r="16733" spans="1:13" x14ac:dyDescent="0.2">
      <c r="A16733" s="35" t="s">
        <v>12088</v>
      </c>
      <c r="B16733" s="34" t="s">
        <v>12074</v>
      </c>
      <c r="C16733" s="45" t="s">
        <v>12090</v>
      </c>
      <c r="D16733" s="23" t="s">
        <v>5751</v>
      </c>
      <c r="E16733" s="23" t="s">
        <v>466</v>
      </c>
      <c r="F16733" s="40">
        <v>1.05</v>
      </c>
      <c r="G16733" s="25">
        <v>915705</v>
      </c>
      <c r="H16733" s="25">
        <v>961490</v>
      </c>
      <c r="I16733" s="25"/>
      <c r="J16733" s="58" t="e">
        <f>HYPERLINK("#"&amp;"Insumos"&amp;"!A"&amp;MATCH($B16733,#REF!,0),"Ins "&amp;$B16733)</f>
        <v>#REF!</v>
      </c>
      <c r="M16733" s="220"/>
    </row>
    <row r="16734" spans="1:13" x14ac:dyDescent="0.2">
      <c r="A16734" s="35" t="s">
        <v>12088</v>
      </c>
      <c r="B16734" s="34" t="s">
        <v>5184</v>
      </c>
      <c r="C16734" s="45" t="s">
        <v>294</v>
      </c>
      <c r="D16734" s="23" t="s">
        <v>5751</v>
      </c>
      <c r="E16734" s="23" t="s">
        <v>4147</v>
      </c>
      <c r="F16734" s="40">
        <v>0.2</v>
      </c>
      <c r="G16734" s="25">
        <v>5304</v>
      </c>
      <c r="H16734" s="25">
        <v>1061</v>
      </c>
      <c r="I16734" s="25"/>
      <c r="J16734" s="58" t="e">
        <f>HYPERLINK("#"&amp;"Insumos"&amp;"!A"&amp;MATCH($B16734,#REF!,0),"Ins "&amp;$B16734)</f>
        <v>#REF!</v>
      </c>
      <c r="M16734" s="220"/>
    </row>
    <row r="16735" spans="1:13" x14ac:dyDescent="0.2">
      <c r="A16735" s="35" t="s">
        <v>12088</v>
      </c>
      <c r="B16735" s="1" t="s">
        <v>5233</v>
      </c>
      <c r="C16735" s="45" t="s">
        <v>8805</v>
      </c>
      <c r="D16735" s="23" t="s">
        <v>5751</v>
      </c>
      <c r="E16735" s="23" t="s">
        <v>8806</v>
      </c>
      <c r="F16735" s="40">
        <v>0.09</v>
      </c>
      <c r="G16735" s="25">
        <v>13567</v>
      </c>
      <c r="H16735" s="25">
        <v>1221</v>
      </c>
      <c r="I16735" s="25"/>
      <c r="J16735" s="58" t="e">
        <f>HYPERLINK("#"&amp;"Insumos"&amp;"!A"&amp;MATCH($B16735,#REF!,0),"Ins "&amp;$B16735)</f>
        <v>#REF!</v>
      </c>
      <c r="M16735" s="220"/>
    </row>
    <row r="16736" spans="1:13" x14ac:dyDescent="0.2">
      <c r="A16736" s="35" t="s">
        <v>12088</v>
      </c>
      <c r="B16736" s="1" t="s">
        <v>4549</v>
      </c>
      <c r="C16736" s="45" t="s">
        <v>719</v>
      </c>
      <c r="D16736" s="23" t="s">
        <v>5751</v>
      </c>
      <c r="E16736" s="23" t="s">
        <v>4134</v>
      </c>
      <c r="F16736" s="40">
        <v>0.8</v>
      </c>
      <c r="G16736" s="25">
        <v>15152</v>
      </c>
      <c r="H16736" s="25">
        <v>12122</v>
      </c>
      <c r="I16736" s="25"/>
      <c r="J16736" s="58" t="e">
        <f>HYPERLINK("#"&amp;"Insumos"&amp;"!A"&amp;MATCH($B16736,#REF!,0),"Ins "&amp;$B16736)</f>
        <v>#REF!</v>
      </c>
      <c r="M16736" s="220"/>
    </row>
    <row r="16737" spans="1:13" x14ac:dyDescent="0.2">
      <c r="A16737" s="35" t="s">
        <v>12088</v>
      </c>
      <c r="B16737" s="1" t="s">
        <v>4550</v>
      </c>
      <c r="C16737" s="45" t="s">
        <v>728</v>
      </c>
      <c r="D16737" s="23" t="s">
        <v>5751</v>
      </c>
      <c r="E16737" s="23" t="s">
        <v>4134</v>
      </c>
      <c r="F16737" s="40">
        <v>1.25</v>
      </c>
      <c r="G16737" s="25">
        <v>14206</v>
      </c>
      <c r="H16737" s="25">
        <v>17758</v>
      </c>
      <c r="I16737" s="25"/>
      <c r="J16737" s="58" t="e">
        <f>HYPERLINK("#"&amp;"Insumos"&amp;"!A"&amp;MATCH($B16737,#REF!,0),"Ins "&amp;$B16737)</f>
        <v>#REF!</v>
      </c>
      <c r="M16737" s="220"/>
    </row>
    <row r="16738" spans="1:13" ht="38.25" x14ac:dyDescent="0.2">
      <c r="A16738" s="36" t="s">
        <v>12249</v>
      </c>
      <c r="B16738" s="26" t="s">
        <v>6816</v>
      </c>
      <c r="C16738" s="79" t="s">
        <v>12251</v>
      </c>
      <c r="D16738" s="37" t="s">
        <v>5608</v>
      </c>
      <c r="E16738" s="37" t="s">
        <v>465</v>
      </c>
      <c r="F16738" s="41"/>
      <c r="G16738" s="27"/>
      <c r="H16738" s="27"/>
      <c r="I16738" s="27">
        <v>12743</v>
      </c>
      <c r="M16738" s="220">
        <f t="shared" si="261"/>
        <v>16688</v>
      </c>
    </row>
    <row r="16739" spans="1:13" x14ac:dyDescent="0.2">
      <c r="A16739" s="35" t="s">
        <v>12249</v>
      </c>
      <c r="B16739" s="34" t="s">
        <v>5572</v>
      </c>
      <c r="C16739" s="45" t="s">
        <v>971</v>
      </c>
      <c r="D16739" s="23" t="s">
        <v>5734</v>
      </c>
      <c r="E16739" s="23" t="s">
        <v>4141</v>
      </c>
      <c r="F16739" s="40">
        <v>6.5000000000000002E-2</v>
      </c>
      <c r="G16739" s="25">
        <v>37863</v>
      </c>
      <c r="H16739" s="25">
        <v>2461</v>
      </c>
      <c r="I16739" s="25"/>
      <c r="J16739" s="58" t="e">
        <f>HYPERLINK("#"&amp;"Insumos"&amp;"!A"&amp;MATCH($B16739,#REF!,0),"Ins "&amp;$B16739)</f>
        <v>#REF!</v>
      </c>
      <c r="M16739" s="220"/>
    </row>
    <row r="16740" spans="1:13" x14ac:dyDescent="0.2">
      <c r="A16740" s="35" t="s">
        <v>12249</v>
      </c>
      <c r="B16740" s="1" t="s">
        <v>263</v>
      </c>
      <c r="C16740" s="45" t="s">
        <v>696</v>
      </c>
      <c r="D16740" s="23" t="s">
        <v>5534</v>
      </c>
      <c r="E16740" s="23" t="s">
        <v>4140</v>
      </c>
      <c r="F16740" s="40">
        <v>1E-3</v>
      </c>
      <c r="G16740" s="25">
        <v>187426</v>
      </c>
      <c r="H16740" s="25">
        <v>187</v>
      </c>
      <c r="I16740" s="25"/>
      <c r="J16740" s="58" t="e">
        <f>HYPERLINK("#"&amp;"Insumos"&amp;"!A"&amp;MATCH($B16740,#REF!,0),"Ins "&amp;$B16740)</f>
        <v>#REF!</v>
      </c>
      <c r="M16740" s="220"/>
    </row>
    <row r="16741" spans="1:13" ht="25.5" x14ac:dyDescent="0.2">
      <c r="A16741" s="35" t="s">
        <v>12249</v>
      </c>
      <c r="B16741" s="34" t="s">
        <v>12173</v>
      </c>
      <c r="C16741" s="45" t="s">
        <v>12253</v>
      </c>
      <c r="D16741" s="23" t="s">
        <v>5751</v>
      </c>
      <c r="E16741" s="23" t="s">
        <v>465</v>
      </c>
      <c r="F16741" s="40">
        <v>1.1000000000000001</v>
      </c>
      <c r="G16741" s="25">
        <v>8840</v>
      </c>
      <c r="H16741" s="25">
        <v>9724</v>
      </c>
      <c r="I16741" s="25"/>
      <c r="J16741" s="58" t="e">
        <f>HYPERLINK("#"&amp;"Insumos"&amp;"!A"&amp;MATCH($B16741,#REF!,0),"Ins "&amp;$B16741)</f>
        <v>#REF!</v>
      </c>
      <c r="M16741" s="220"/>
    </row>
    <row r="16742" spans="1:13" x14ac:dyDescent="0.2">
      <c r="A16742" s="35" t="s">
        <v>12249</v>
      </c>
      <c r="B16742" s="1" t="s">
        <v>5533</v>
      </c>
      <c r="C16742" s="45" t="s">
        <v>5892</v>
      </c>
      <c r="D16742" s="23" t="s">
        <v>977</v>
      </c>
      <c r="E16742" s="23" t="s">
        <v>4134</v>
      </c>
      <c r="F16742" s="40">
        <v>0.05</v>
      </c>
      <c r="G16742" s="25">
        <v>3623</v>
      </c>
      <c r="H16742" s="25">
        <v>181</v>
      </c>
      <c r="I16742" s="25"/>
      <c r="J16742" s="58" t="e">
        <f>HYPERLINK("#"&amp;"Insumos"&amp;"!A"&amp;MATCH($B16742,#REF!,0),"Ins "&amp;$B16742)</f>
        <v>#REF!</v>
      </c>
      <c r="M16742" s="220"/>
    </row>
    <row r="16743" spans="1:13" x14ac:dyDescent="0.2">
      <c r="A16743" s="35" t="s">
        <v>12249</v>
      </c>
      <c r="B16743" s="1" t="s">
        <v>5007</v>
      </c>
      <c r="C16743" s="45" t="s">
        <v>720</v>
      </c>
      <c r="D16743" s="23" t="s">
        <v>5751</v>
      </c>
      <c r="E16743" s="23" t="s">
        <v>4134</v>
      </c>
      <c r="F16743" s="40">
        <v>0.1</v>
      </c>
      <c r="G16743" s="25">
        <v>1897</v>
      </c>
      <c r="H16743" s="25">
        <v>190</v>
      </c>
      <c r="I16743" s="25"/>
      <c r="J16743" s="58" t="e">
        <f>HYPERLINK("#"&amp;"Insumos"&amp;"!A"&amp;MATCH($B16743,#REF!,0),"Ins "&amp;$B16743)</f>
        <v>#REF!</v>
      </c>
      <c r="M16743" s="220"/>
    </row>
    <row r="16744" spans="1:13" ht="38.25" x14ac:dyDescent="0.2">
      <c r="A16744" s="36" t="s">
        <v>12250</v>
      </c>
      <c r="B16744" s="26" t="s">
        <v>6816</v>
      </c>
      <c r="C16744" s="79" t="s">
        <v>12252</v>
      </c>
      <c r="D16744" s="37" t="s">
        <v>5608</v>
      </c>
      <c r="E16744" s="37" t="s">
        <v>465</v>
      </c>
      <c r="F16744" s="41"/>
      <c r="G16744" s="27"/>
      <c r="H16744" s="27"/>
      <c r="I16744" s="27">
        <v>11599</v>
      </c>
      <c r="M16744" s="220">
        <f t="shared" si="261"/>
        <v>15190</v>
      </c>
    </row>
    <row r="16745" spans="1:13" x14ac:dyDescent="0.2">
      <c r="A16745" s="35" t="s">
        <v>12250</v>
      </c>
      <c r="B16745" s="34" t="s">
        <v>5572</v>
      </c>
      <c r="C16745" s="45" t="s">
        <v>971</v>
      </c>
      <c r="D16745" s="23" t="s">
        <v>5734</v>
      </c>
      <c r="E16745" s="23" t="s">
        <v>4141</v>
      </c>
      <c r="F16745" s="40">
        <v>6.5000000000000002E-2</v>
      </c>
      <c r="G16745" s="25">
        <v>37863</v>
      </c>
      <c r="H16745" s="25">
        <v>2461</v>
      </c>
      <c r="I16745" s="25"/>
      <c r="J16745" s="58" t="e">
        <f>HYPERLINK("#"&amp;"Insumos"&amp;"!A"&amp;MATCH($B16745,#REF!,0),"Ins "&amp;$B16745)</f>
        <v>#REF!</v>
      </c>
      <c r="M16745" s="220"/>
    </row>
    <row r="16746" spans="1:13" x14ac:dyDescent="0.2">
      <c r="A16746" s="35" t="s">
        <v>12250</v>
      </c>
      <c r="B16746" s="1" t="s">
        <v>263</v>
      </c>
      <c r="C16746" s="45" t="s">
        <v>696</v>
      </c>
      <c r="D16746" s="23" t="s">
        <v>5534</v>
      </c>
      <c r="E16746" s="23" t="s">
        <v>4140</v>
      </c>
      <c r="F16746" s="40">
        <v>1E-3</v>
      </c>
      <c r="G16746" s="25">
        <v>187426</v>
      </c>
      <c r="H16746" s="25">
        <v>187</v>
      </c>
      <c r="I16746" s="25"/>
      <c r="J16746" s="58" t="e">
        <f>HYPERLINK("#"&amp;"Insumos"&amp;"!A"&amp;MATCH($B16746,#REF!,0),"Ins "&amp;$B16746)</f>
        <v>#REF!</v>
      </c>
      <c r="M16746" s="220"/>
    </row>
    <row r="16747" spans="1:13" ht="25.5" x14ac:dyDescent="0.2">
      <c r="A16747" s="35" t="s">
        <v>12250</v>
      </c>
      <c r="B16747" s="34" t="s">
        <v>12174</v>
      </c>
      <c r="C16747" s="45" t="s">
        <v>12254</v>
      </c>
      <c r="D16747" s="23" t="s">
        <v>5751</v>
      </c>
      <c r="E16747" s="23" t="s">
        <v>465</v>
      </c>
      <c r="F16747" s="40">
        <v>1.1000000000000001</v>
      </c>
      <c r="G16747" s="25">
        <v>7800</v>
      </c>
      <c r="H16747" s="25">
        <v>8580</v>
      </c>
      <c r="I16747" s="25"/>
      <c r="J16747" s="58" t="e">
        <f>HYPERLINK("#"&amp;"Insumos"&amp;"!A"&amp;MATCH($B16747,#REF!,0),"Ins "&amp;$B16747)</f>
        <v>#REF!</v>
      </c>
      <c r="M16747" s="220"/>
    </row>
    <row r="16748" spans="1:13" x14ac:dyDescent="0.2">
      <c r="A16748" s="35" t="s">
        <v>12250</v>
      </c>
      <c r="B16748" s="1" t="s">
        <v>5533</v>
      </c>
      <c r="C16748" s="45" t="s">
        <v>5892</v>
      </c>
      <c r="D16748" s="23" t="s">
        <v>977</v>
      </c>
      <c r="E16748" s="23" t="s">
        <v>4134</v>
      </c>
      <c r="F16748" s="40">
        <v>0.05</v>
      </c>
      <c r="G16748" s="25">
        <v>3623</v>
      </c>
      <c r="H16748" s="25">
        <v>181</v>
      </c>
      <c r="I16748" s="25"/>
      <c r="J16748" s="58" t="e">
        <f>HYPERLINK("#"&amp;"Insumos"&amp;"!A"&amp;MATCH($B16748,#REF!,0),"Ins "&amp;$B16748)</f>
        <v>#REF!</v>
      </c>
      <c r="M16748" s="220"/>
    </row>
    <row r="16749" spans="1:13" x14ac:dyDescent="0.2">
      <c r="A16749" s="35" t="s">
        <v>12250</v>
      </c>
      <c r="B16749" s="1" t="s">
        <v>5007</v>
      </c>
      <c r="C16749" s="45" t="s">
        <v>720</v>
      </c>
      <c r="D16749" s="23" t="s">
        <v>5751</v>
      </c>
      <c r="E16749" s="23" t="s">
        <v>4134</v>
      </c>
      <c r="F16749" s="40">
        <v>0.1</v>
      </c>
      <c r="G16749" s="25">
        <v>1897</v>
      </c>
      <c r="H16749" s="25">
        <v>190</v>
      </c>
      <c r="I16749" s="25"/>
      <c r="J16749" s="58" t="e">
        <f>HYPERLINK("#"&amp;"Insumos"&amp;"!A"&amp;MATCH($B16749,#REF!,0),"Ins "&amp;$B16749)</f>
        <v>#REF!</v>
      </c>
      <c r="M16749" s="220"/>
    </row>
    <row r="16750" spans="1:13" ht="25.5" x14ac:dyDescent="0.2">
      <c r="A16750" s="36" t="s">
        <v>12255</v>
      </c>
      <c r="B16750" s="26" t="s">
        <v>6816</v>
      </c>
      <c r="C16750" s="79" t="s">
        <v>12272</v>
      </c>
      <c r="D16750" s="37" t="s">
        <v>5608</v>
      </c>
      <c r="E16750" s="37" t="s">
        <v>465</v>
      </c>
      <c r="F16750" s="41"/>
      <c r="G16750" s="27"/>
      <c r="H16750" s="27"/>
      <c r="I16750" s="27">
        <v>30819</v>
      </c>
      <c r="M16750" s="220">
        <f t="shared" si="261"/>
        <v>40361</v>
      </c>
    </row>
    <row r="16751" spans="1:13" x14ac:dyDescent="0.2">
      <c r="A16751" s="35" t="s">
        <v>12255</v>
      </c>
      <c r="B16751" s="34" t="s">
        <v>5572</v>
      </c>
      <c r="C16751" s="45" t="s">
        <v>971</v>
      </c>
      <c r="D16751" s="23" t="s">
        <v>5734</v>
      </c>
      <c r="E16751" s="23" t="s">
        <v>4141</v>
      </c>
      <c r="F16751" s="40">
        <v>0.14000000000000001</v>
      </c>
      <c r="G16751" s="25">
        <v>37863</v>
      </c>
      <c r="H16751" s="25">
        <v>5301</v>
      </c>
      <c r="I16751" s="25"/>
      <c r="J16751" s="58" t="e">
        <f>HYPERLINK("#"&amp;"Insumos"&amp;"!A"&amp;MATCH($B16751,#REF!,0),"Ins "&amp;$B16751)</f>
        <v>#REF!</v>
      </c>
      <c r="M16751" s="220"/>
    </row>
    <row r="16752" spans="1:13" x14ac:dyDescent="0.2">
      <c r="A16752" s="35" t="s">
        <v>12255</v>
      </c>
      <c r="B16752" s="1" t="s">
        <v>263</v>
      </c>
      <c r="C16752" s="45" t="s">
        <v>696</v>
      </c>
      <c r="D16752" s="23" t="s">
        <v>5534</v>
      </c>
      <c r="E16752" s="23" t="s">
        <v>4140</v>
      </c>
      <c r="F16752" s="40">
        <v>1E-3</v>
      </c>
      <c r="G16752" s="25">
        <v>187426</v>
      </c>
      <c r="H16752" s="25">
        <v>187</v>
      </c>
      <c r="I16752" s="25"/>
      <c r="J16752" s="58" t="e">
        <f>HYPERLINK("#"&amp;"Insumos"&amp;"!A"&amp;MATCH($B16752,#REF!,0),"Ins "&amp;$B16752)</f>
        <v>#REF!</v>
      </c>
      <c r="M16752" s="220"/>
    </row>
    <row r="16753" spans="1:13" x14ac:dyDescent="0.2">
      <c r="A16753" s="35" t="s">
        <v>12255</v>
      </c>
      <c r="B16753" s="34" t="s">
        <v>12175</v>
      </c>
      <c r="C16753" s="45" t="s">
        <v>12269</v>
      </c>
      <c r="D16753" s="23" t="s">
        <v>5751</v>
      </c>
      <c r="E16753" s="23" t="s">
        <v>4134</v>
      </c>
      <c r="F16753" s="40">
        <v>0.6</v>
      </c>
      <c r="G16753" s="25">
        <v>41600</v>
      </c>
      <c r="H16753" s="25">
        <v>24960</v>
      </c>
      <c r="I16753" s="25"/>
      <c r="J16753" s="58" t="e">
        <f>HYPERLINK("#"&amp;"Insumos"&amp;"!A"&amp;MATCH($B16753,#REF!,0),"Ins "&amp;$B16753)</f>
        <v>#REF!</v>
      </c>
      <c r="M16753" s="220"/>
    </row>
    <row r="16754" spans="1:13" x14ac:dyDescent="0.2">
      <c r="A16754" s="35" t="s">
        <v>12255</v>
      </c>
      <c r="B16754" s="1" t="s">
        <v>5533</v>
      </c>
      <c r="C16754" s="45" t="s">
        <v>5892</v>
      </c>
      <c r="D16754" s="23" t="s">
        <v>977</v>
      </c>
      <c r="E16754" s="23" t="s">
        <v>4134</v>
      </c>
      <c r="F16754" s="40">
        <v>0.05</v>
      </c>
      <c r="G16754" s="25">
        <v>3623</v>
      </c>
      <c r="H16754" s="25">
        <v>181</v>
      </c>
      <c r="I16754" s="25"/>
      <c r="J16754" s="58" t="e">
        <f>HYPERLINK("#"&amp;"Insumos"&amp;"!A"&amp;MATCH($B16754,#REF!,0),"Ins "&amp;$B16754)</f>
        <v>#REF!</v>
      </c>
      <c r="M16754" s="220"/>
    </row>
    <row r="16755" spans="1:13" x14ac:dyDescent="0.2">
      <c r="A16755" s="35" t="s">
        <v>12255</v>
      </c>
      <c r="B16755" s="1" t="s">
        <v>5007</v>
      </c>
      <c r="C16755" s="45" t="s">
        <v>720</v>
      </c>
      <c r="D16755" s="23" t="s">
        <v>5751</v>
      </c>
      <c r="E16755" s="23" t="s">
        <v>4134</v>
      </c>
      <c r="F16755" s="40">
        <v>0.1</v>
      </c>
      <c r="G16755" s="25">
        <v>1897</v>
      </c>
      <c r="H16755" s="25">
        <v>190</v>
      </c>
      <c r="I16755" s="25"/>
      <c r="J16755" s="58" t="e">
        <f>HYPERLINK("#"&amp;"Insumos"&amp;"!A"&amp;MATCH($B16755,#REF!,0),"Ins "&amp;$B16755)</f>
        <v>#REF!</v>
      </c>
      <c r="M16755" s="220"/>
    </row>
    <row r="16756" spans="1:13" ht="25.5" x14ac:dyDescent="0.2">
      <c r="A16756" s="36" t="s">
        <v>12256</v>
      </c>
      <c r="B16756" s="26" t="s">
        <v>6816</v>
      </c>
      <c r="C16756" s="79" t="s">
        <v>12258</v>
      </c>
      <c r="D16756" s="37" t="s">
        <v>5608</v>
      </c>
      <c r="E16756" s="37" t="s">
        <v>465</v>
      </c>
      <c r="F16756" s="41"/>
      <c r="G16756" s="27"/>
      <c r="H16756" s="27"/>
      <c r="I16756" s="27">
        <v>31287</v>
      </c>
      <c r="M16756" s="220">
        <f t="shared" si="261"/>
        <v>40973</v>
      </c>
    </row>
    <row r="16757" spans="1:13" x14ac:dyDescent="0.2">
      <c r="A16757" s="35" t="s">
        <v>12256</v>
      </c>
      <c r="B16757" s="34" t="s">
        <v>5572</v>
      </c>
      <c r="C16757" s="45" t="s">
        <v>971</v>
      </c>
      <c r="D16757" s="23" t="s">
        <v>5734</v>
      </c>
      <c r="E16757" s="23" t="s">
        <v>4141</v>
      </c>
      <c r="F16757" s="40">
        <v>7.0000000000000007E-2</v>
      </c>
      <c r="G16757" s="25">
        <v>37863</v>
      </c>
      <c r="H16757" s="25">
        <v>2650</v>
      </c>
      <c r="I16757" s="25"/>
      <c r="J16757" s="58" t="e">
        <f>HYPERLINK("#"&amp;"Insumos"&amp;"!A"&amp;MATCH($B16757,#REF!,0),"Ins "&amp;$B16757)</f>
        <v>#REF!</v>
      </c>
      <c r="M16757" s="220"/>
    </row>
    <row r="16758" spans="1:13" x14ac:dyDescent="0.2">
      <c r="A16758" s="35" t="s">
        <v>12256</v>
      </c>
      <c r="B16758" s="1" t="s">
        <v>263</v>
      </c>
      <c r="C16758" s="45" t="s">
        <v>696</v>
      </c>
      <c r="D16758" s="23" t="s">
        <v>5534</v>
      </c>
      <c r="E16758" s="23" t="s">
        <v>4140</v>
      </c>
      <c r="F16758" s="40">
        <v>1E-3</v>
      </c>
      <c r="G16758" s="25">
        <v>187426</v>
      </c>
      <c r="H16758" s="25">
        <v>187</v>
      </c>
      <c r="I16758" s="25"/>
      <c r="J16758" s="58" t="e">
        <f>HYPERLINK("#"&amp;"Insumos"&amp;"!A"&amp;MATCH($B16758,#REF!,0),"Ins "&amp;$B16758)</f>
        <v>#REF!</v>
      </c>
      <c r="M16758" s="220"/>
    </row>
    <row r="16759" spans="1:13" x14ac:dyDescent="0.2">
      <c r="A16759" s="35" t="s">
        <v>12256</v>
      </c>
      <c r="B16759" s="34" t="s">
        <v>5584</v>
      </c>
      <c r="C16759" s="45" t="s">
        <v>6973</v>
      </c>
      <c r="D16759" s="23" t="s">
        <v>5585</v>
      </c>
      <c r="E16759" s="23" t="s">
        <v>467</v>
      </c>
      <c r="F16759" s="40">
        <v>1.5</v>
      </c>
      <c r="G16759" s="25">
        <v>8042</v>
      </c>
      <c r="H16759" s="25">
        <v>12063</v>
      </c>
      <c r="I16759" s="25"/>
      <c r="J16759" s="58" t="e">
        <f>HYPERLINK("#"&amp;"Insumos"&amp;"!A"&amp;MATCH($B16759,#REF!,0),"Ins "&amp;$B16759)</f>
        <v>#REF!</v>
      </c>
      <c r="M16759" s="220"/>
    </row>
    <row r="16760" spans="1:13" x14ac:dyDescent="0.2">
      <c r="A16760" s="35" t="s">
        <v>12256</v>
      </c>
      <c r="B16760" s="34" t="s">
        <v>12177</v>
      </c>
      <c r="C16760" s="45" t="s">
        <v>12271</v>
      </c>
      <c r="D16760" s="23" t="s">
        <v>5751</v>
      </c>
      <c r="E16760" s="23" t="s">
        <v>465</v>
      </c>
      <c r="F16760" s="40">
        <v>1.1000000000000001</v>
      </c>
      <c r="G16760" s="25">
        <v>14560</v>
      </c>
      <c r="H16760" s="25">
        <v>16016</v>
      </c>
      <c r="I16760" s="25"/>
      <c r="J16760" s="58" t="e">
        <f>HYPERLINK("#"&amp;"Insumos"&amp;"!A"&amp;MATCH($B16760,#REF!,0),"Ins "&amp;$B16760)</f>
        <v>#REF!</v>
      </c>
      <c r="M16760" s="220"/>
    </row>
    <row r="16761" spans="1:13" x14ac:dyDescent="0.2">
      <c r="A16761" s="35" t="s">
        <v>12256</v>
      </c>
      <c r="B16761" s="1" t="s">
        <v>5533</v>
      </c>
      <c r="C16761" s="45" t="s">
        <v>5892</v>
      </c>
      <c r="D16761" s="23" t="s">
        <v>977</v>
      </c>
      <c r="E16761" s="23" t="s">
        <v>4134</v>
      </c>
      <c r="F16761" s="40">
        <v>0.05</v>
      </c>
      <c r="G16761" s="25">
        <v>3623</v>
      </c>
      <c r="H16761" s="25">
        <v>181</v>
      </c>
      <c r="I16761" s="25"/>
      <c r="J16761" s="58" t="e">
        <f>HYPERLINK("#"&amp;"Insumos"&amp;"!A"&amp;MATCH($B16761,#REF!,0),"Ins "&amp;$B16761)</f>
        <v>#REF!</v>
      </c>
      <c r="M16761" s="220"/>
    </row>
    <row r="16762" spans="1:13" x14ac:dyDescent="0.2">
      <c r="A16762" s="35" t="s">
        <v>12256</v>
      </c>
      <c r="B16762" s="1" t="s">
        <v>5007</v>
      </c>
      <c r="C16762" s="45" t="s">
        <v>720</v>
      </c>
      <c r="D16762" s="23" t="s">
        <v>5751</v>
      </c>
      <c r="E16762" s="23" t="s">
        <v>4134</v>
      </c>
      <c r="F16762" s="40">
        <v>0.1</v>
      </c>
      <c r="G16762" s="25">
        <v>1897</v>
      </c>
      <c r="H16762" s="25">
        <v>190</v>
      </c>
      <c r="I16762" s="25"/>
      <c r="J16762" s="58" t="e">
        <f>HYPERLINK("#"&amp;"Insumos"&amp;"!A"&amp;MATCH($B16762,#REF!,0),"Ins "&amp;$B16762)</f>
        <v>#REF!</v>
      </c>
      <c r="M16762" s="220"/>
    </row>
    <row r="16763" spans="1:13" ht="25.5" x14ac:dyDescent="0.2">
      <c r="A16763" s="36" t="s">
        <v>12257</v>
      </c>
      <c r="B16763" s="26" t="s">
        <v>6816</v>
      </c>
      <c r="C16763" s="79" t="s">
        <v>12259</v>
      </c>
      <c r="D16763" s="37" t="s">
        <v>5608</v>
      </c>
      <c r="E16763" s="37" t="s">
        <v>464</v>
      </c>
      <c r="F16763" s="41"/>
      <c r="G16763" s="27"/>
      <c r="H16763" s="27"/>
      <c r="I16763" s="27">
        <v>26184</v>
      </c>
      <c r="M16763" s="220">
        <f t="shared" si="261"/>
        <v>34291</v>
      </c>
    </row>
    <row r="16764" spans="1:13" x14ac:dyDescent="0.2">
      <c r="A16764" s="35" t="s">
        <v>12257</v>
      </c>
      <c r="B16764" s="34" t="s">
        <v>5572</v>
      </c>
      <c r="C16764" s="45" t="s">
        <v>971</v>
      </c>
      <c r="D16764" s="23" t="s">
        <v>5734</v>
      </c>
      <c r="E16764" s="23" t="s">
        <v>4141</v>
      </c>
      <c r="F16764" s="40">
        <v>0.1</v>
      </c>
      <c r="G16764" s="25">
        <v>37863</v>
      </c>
      <c r="H16764" s="25">
        <v>3786</v>
      </c>
      <c r="I16764" s="25"/>
      <c r="J16764" s="58" t="e">
        <f>HYPERLINK("#"&amp;"Insumos"&amp;"!A"&amp;MATCH($B16764,#REF!,0),"Ins "&amp;$B16764)</f>
        <v>#REF!</v>
      </c>
      <c r="M16764" s="220"/>
    </row>
    <row r="16765" spans="1:13" x14ac:dyDescent="0.2">
      <c r="A16765" s="35" t="s">
        <v>12257</v>
      </c>
      <c r="B16765" s="1" t="s">
        <v>263</v>
      </c>
      <c r="C16765" s="45" t="s">
        <v>696</v>
      </c>
      <c r="D16765" s="23" t="s">
        <v>5534</v>
      </c>
      <c r="E16765" s="23" t="s">
        <v>4140</v>
      </c>
      <c r="F16765" s="40">
        <v>1E-3</v>
      </c>
      <c r="G16765" s="25">
        <v>187426</v>
      </c>
      <c r="H16765" s="25">
        <v>187</v>
      </c>
      <c r="I16765" s="25"/>
      <c r="J16765" s="58" t="e">
        <f>HYPERLINK("#"&amp;"Insumos"&amp;"!A"&amp;MATCH($B16765,#REF!,0),"Ins "&amp;$B16765)</f>
        <v>#REF!</v>
      </c>
      <c r="M16765" s="220"/>
    </row>
    <row r="16766" spans="1:13" x14ac:dyDescent="0.2">
      <c r="A16766" s="35" t="s">
        <v>12257</v>
      </c>
      <c r="B16766" s="34" t="s">
        <v>12176</v>
      </c>
      <c r="C16766" s="45" t="s">
        <v>12270</v>
      </c>
      <c r="D16766" s="23" t="s">
        <v>5751</v>
      </c>
      <c r="E16766" s="23" t="s">
        <v>464</v>
      </c>
      <c r="F16766" s="40">
        <v>1.05</v>
      </c>
      <c r="G16766" s="25">
        <v>20800</v>
      </c>
      <c r="H16766" s="25">
        <v>21840</v>
      </c>
      <c r="I16766" s="25"/>
      <c r="J16766" s="58" t="e">
        <f>HYPERLINK("#"&amp;"Insumos"&amp;"!A"&amp;MATCH($B16766,#REF!,0),"Ins "&amp;$B16766)</f>
        <v>#REF!</v>
      </c>
      <c r="M16766" s="220"/>
    </row>
    <row r="16767" spans="1:13" x14ac:dyDescent="0.2">
      <c r="A16767" s="35" t="s">
        <v>12257</v>
      </c>
      <c r="B16767" s="1" t="s">
        <v>5533</v>
      </c>
      <c r="C16767" s="45" t="s">
        <v>5892</v>
      </c>
      <c r="D16767" s="23" t="s">
        <v>977</v>
      </c>
      <c r="E16767" s="23" t="s">
        <v>4134</v>
      </c>
      <c r="F16767" s="40">
        <v>0.05</v>
      </c>
      <c r="G16767" s="25">
        <v>3623</v>
      </c>
      <c r="H16767" s="25">
        <v>181</v>
      </c>
      <c r="I16767" s="25"/>
      <c r="J16767" s="58" t="e">
        <f>HYPERLINK("#"&amp;"Insumos"&amp;"!A"&amp;MATCH($B16767,#REF!,0),"Ins "&amp;$B16767)</f>
        <v>#REF!</v>
      </c>
      <c r="M16767" s="220"/>
    </row>
    <row r="16768" spans="1:13" x14ac:dyDescent="0.2">
      <c r="A16768" s="35" t="s">
        <v>12257</v>
      </c>
      <c r="B16768" s="1" t="s">
        <v>5007</v>
      </c>
      <c r="C16768" s="45" t="s">
        <v>720</v>
      </c>
      <c r="D16768" s="23" t="s">
        <v>5751</v>
      </c>
      <c r="E16768" s="23" t="s">
        <v>4134</v>
      </c>
      <c r="F16768" s="40">
        <v>0.1</v>
      </c>
      <c r="G16768" s="25">
        <v>1897</v>
      </c>
      <c r="H16768" s="25">
        <v>190</v>
      </c>
      <c r="I16768" s="25"/>
      <c r="J16768" s="58" t="e">
        <f>HYPERLINK("#"&amp;"Insumos"&amp;"!A"&amp;MATCH($B16768,#REF!,0),"Ins "&amp;$B16768)</f>
        <v>#REF!</v>
      </c>
      <c r="M16768" s="220"/>
    </row>
    <row r="16769" spans="1:13" ht="38.25" x14ac:dyDescent="0.2">
      <c r="A16769" s="36" t="s">
        <v>12274</v>
      </c>
      <c r="B16769" s="26" t="s">
        <v>6816</v>
      </c>
      <c r="C16769" s="79" t="s">
        <v>12279</v>
      </c>
      <c r="D16769" s="37" t="s">
        <v>5608</v>
      </c>
      <c r="E16769" s="37" t="s">
        <v>464</v>
      </c>
      <c r="F16769" s="41"/>
      <c r="G16769" s="27"/>
      <c r="H16769" s="27"/>
      <c r="I16769" s="27">
        <v>11440</v>
      </c>
      <c r="M16769" s="220">
        <f t="shared" si="261"/>
        <v>14982</v>
      </c>
    </row>
    <row r="16770" spans="1:13" x14ac:dyDescent="0.2">
      <c r="A16770" s="35" t="s">
        <v>12274</v>
      </c>
      <c r="B16770" s="34" t="s">
        <v>5572</v>
      </c>
      <c r="C16770" s="45" t="s">
        <v>971</v>
      </c>
      <c r="D16770" s="23" t="s">
        <v>5734</v>
      </c>
      <c r="E16770" s="23" t="s">
        <v>4141</v>
      </c>
      <c r="F16770" s="40">
        <v>0.16300000000000001</v>
      </c>
      <c r="G16770" s="25">
        <v>37863</v>
      </c>
      <c r="H16770" s="25">
        <v>6172</v>
      </c>
      <c r="I16770" s="25"/>
      <c r="J16770" s="58" t="e">
        <f>HYPERLINK("#"&amp;"Insumos"&amp;"!A"&amp;MATCH($B16770,#REF!,0),"Ins "&amp;$B16770)</f>
        <v>#REF!</v>
      </c>
      <c r="M16770" s="220"/>
    </row>
    <row r="16771" spans="1:13" x14ac:dyDescent="0.2">
      <c r="A16771" s="35" t="s">
        <v>12274</v>
      </c>
      <c r="B16771" s="1" t="s">
        <v>263</v>
      </c>
      <c r="C16771" s="45" t="s">
        <v>696</v>
      </c>
      <c r="D16771" s="23" t="s">
        <v>5534</v>
      </c>
      <c r="E16771" s="23" t="s">
        <v>4140</v>
      </c>
      <c r="F16771" s="40">
        <v>1E-3</v>
      </c>
      <c r="G16771" s="25">
        <v>187426</v>
      </c>
      <c r="H16771" s="25">
        <v>187</v>
      </c>
      <c r="I16771" s="25"/>
      <c r="J16771" s="58" t="e">
        <f>HYPERLINK("#"&amp;"Insumos"&amp;"!A"&amp;MATCH($B16771,#REF!,0),"Ins "&amp;$B16771)</f>
        <v>#REF!</v>
      </c>
      <c r="M16771" s="220"/>
    </row>
    <row r="16772" spans="1:13" x14ac:dyDescent="0.2">
      <c r="A16772" s="35" t="s">
        <v>12274</v>
      </c>
      <c r="B16772" s="34" t="s">
        <v>12260</v>
      </c>
      <c r="C16772" s="45" t="s">
        <v>12275</v>
      </c>
      <c r="D16772" s="23" t="s">
        <v>5751</v>
      </c>
      <c r="E16772" s="23" t="s">
        <v>4134</v>
      </c>
      <c r="F16772" s="40">
        <v>2E-3</v>
      </c>
      <c r="G16772" s="25">
        <v>395200</v>
      </c>
      <c r="H16772" s="25">
        <v>790</v>
      </c>
      <c r="I16772" s="25"/>
      <c r="J16772" s="58" t="e">
        <f>HYPERLINK("#"&amp;"Insumos"&amp;"!A"&amp;MATCH($B16772,#REF!,0),"Ins "&amp;$B16772)</f>
        <v>#REF!</v>
      </c>
      <c r="M16772" s="220"/>
    </row>
    <row r="16773" spans="1:13" x14ac:dyDescent="0.2">
      <c r="A16773" s="35" t="s">
        <v>12274</v>
      </c>
      <c r="B16773" s="34" t="s">
        <v>12261</v>
      </c>
      <c r="C16773" s="45" t="s">
        <v>12276</v>
      </c>
      <c r="D16773" s="23" t="s">
        <v>5751</v>
      </c>
      <c r="E16773" s="23" t="s">
        <v>4134</v>
      </c>
      <c r="F16773" s="40">
        <v>2E-3</v>
      </c>
      <c r="G16773" s="25">
        <v>421200</v>
      </c>
      <c r="H16773" s="25">
        <v>842</v>
      </c>
      <c r="I16773" s="25"/>
      <c r="J16773" s="58" t="e">
        <f>HYPERLINK("#"&amp;"Insumos"&amp;"!A"&amp;MATCH($B16773,#REF!,0),"Ins "&amp;$B16773)</f>
        <v>#REF!</v>
      </c>
      <c r="M16773" s="220"/>
    </row>
    <row r="16774" spans="1:13" x14ac:dyDescent="0.2">
      <c r="A16774" s="35" t="s">
        <v>12274</v>
      </c>
      <c r="B16774" s="34" t="s">
        <v>12262</v>
      </c>
      <c r="C16774" s="45" t="s">
        <v>12277</v>
      </c>
      <c r="D16774" s="23" t="s">
        <v>5751</v>
      </c>
      <c r="E16774" s="23" t="s">
        <v>4134</v>
      </c>
      <c r="F16774" s="40">
        <v>4.0000000000000008E-2</v>
      </c>
      <c r="G16774" s="25">
        <v>62400</v>
      </c>
      <c r="H16774" s="25">
        <v>2496</v>
      </c>
      <c r="I16774" s="25"/>
      <c r="J16774" s="58" t="e">
        <f>HYPERLINK("#"&amp;"Insumos"&amp;"!A"&amp;MATCH($B16774,#REF!,0),"Ins "&amp;$B16774)</f>
        <v>#REF!</v>
      </c>
      <c r="M16774" s="220"/>
    </row>
    <row r="16775" spans="1:13" x14ac:dyDescent="0.2">
      <c r="A16775" s="35" t="s">
        <v>12274</v>
      </c>
      <c r="B16775" s="34" t="s">
        <v>12263</v>
      </c>
      <c r="C16775" s="45" t="s">
        <v>12278</v>
      </c>
      <c r="D16775" s="23" t="s">
        <v>5751</v>
      </c>
      <c r="E16775" s="23" t="s">
        <v>4134</v>
      </c>
      <c r="F16775" s="40">
        <v>8.0000000000000002E-3</v>
      </c>
      <c r="G16775" s="25">
        <v>72800</v>
      </c>
      <c r="H16775" s="25">
        <v>582</v>
      </c>
      <c r="I16775" s="25"/>
      <c r="J16775" s="58" t="e">
        <f>HYPERLINK("#"&amp;"Insumos"&amp;"!A"&amp;MATCH($B16775,#REF!,0),"Ins "&amp;$B16775)</f>
        <v>#REF!</v>
      </c>
      <c r="M16775" s="220"/>
    </row>
    <row r="16776" spans="1:13" x14ac:dyDescent="0.2">
      <c r="A16776" s="35" t="s">
        <v>12274</v>
      </c>
      <c r="B16776" s="1" t="s">
        <v>5533</v>
      </c>
      <c r="C16776" s="45" t="s">
        <v>5892</v>
      </c>
      <c r="D16776" s="23" t="s">
        <v>977</v>
      </c>
      <c r="E16776" s="23" t="s">
        <v>4134</v>
      </c>
      <c r="F16776" s="40">
        <v>0.05</v>
      </c>
      <c r="G16776" s="25">
        <v>3623</v>
      </c>
      <c r="H16776" s="25">
        <v>181</v>
      </c>
      <c r="I16776" s="25"/>
      <c r="J16776" s="58" t="e">
        <f>HYPERLINK("#"&amp;"Insumos"&amp;"!A"&amp;MATCH($B16776,#REF!,0),"Ins "&amp;$B16776)</f>
        <v>#REF!</v>
      </c>
      <c r="M16776" s="220"/>
    </row>
    <row r="16777" spans="1:13" x14ac:dyDescent="0.2">
      <c r="A16777" s="35" t="s">
        <v>12274</v>
      </c>
      <c r="B16777" s="1" t="s">
        <v>5007</v>
      </c>
      <c r="C16777" s="45" t="s">
        <v>720</v>
      </c>
      <c r="D16777" s="23" t="s">
        <v>5751</v>
      </c>
      <c r="E16777" s="23" t="s">
        <v>4134</v>
      </c>
      <c r="F16777" s="40">
        <v>0.1</v>
      </c>
      <c r="G16777" s="25">
        <v>1897</v>
      </c>
      <c r="H16777" s="25">
        <v>190</v>
      </c>
      <c r="I16777" s="25"/>
      <c r="J16777" s="58" t="e">
        <f>HYPERLINK("#"&amp;"Insumos"&amp;"!A"&amp;MATCH($B16777,#REF!,0),"Ins "&amp;$B16777)</f>
        <v>#REF!</v>
      </c>
      <c r="M16777" s="220"/>
    </row>
    <row r="16778" spans="1:13" ht="25.5" x14ac:dyDescent="0.2">
      <c r="A16778" s="36" t="s">
        <v>12418</v>
      </c>
      <c r="B16778" s="26" t="s">
        <v>6816</v>
      </c>
      <c r="C16778" s="79" t="s">
        <v>12419</v>
      </c>
      <c r="D16778" s="37" t="s">
        <v>5608</v>
      </c>
      <c r="E16778" s="37" t="s">
        <v>464</v>
      </c>
      <c r="F16778" s="41"/>
      <c r="G16778" s="27"/>
      <c r="H16778" s="27"/>
      <c r="I16778" s="27">
        <v>21687</v>
      </c>
      <c r="M16778" s="220">
        <f t="shared" ref="M16778:M16833" si="262">ROUND(I16778*(1+$L$2),0)</f>
        <v>28401</v>
      </c>
    </row>
    <row r="16779" spans="1:13" x14ac:dyDescent="0.2">
      <c r="A16779" s="35" t="s">
        <v>12418</v>
      </c>
      <c r="B16779" s="1" t="s">
        <v>5572</v>
      </c>
      <c r="C16779" s="45" t="s">
        <v>971</v>
      </c>
      <c r="D16779" s="23" t="s">
        <v>5734</v>
      </c>
      <c r="E16779" s="23" t="s">
        <v>4141</v>
      </c>
      <c r="F16779" s="40">
        <v>0.22</v>
      </c>
      <c r="G16779" s="25">
        <v>37863</v>
      </c>
      <c r="H16779" s="25">
        <v>8330</v>
      </c>
      <c r="I16779" s="25"/>
      <c r="J16779" s="58" t="e">
        <f>HYPERLINK("#"&amp;"Insumos"&amp;"!A"&amp;MATCH($B16779,#REF!,0),"Ins "&amp;$B16779)</f>
        <v>#REF!</v>
      </c>
      <c r="M16779" s="220"/>
    </row>
    <row r="16780" spans="1:13" x14ac:dyDescent="0.2">
      <c r="A16780" s="35" t="s">
        <v>12418</v>
      </c>
      <c r="B16780" s="1" t="s">
        <v>263</v>
      </c>
      <c r="C16780" s="45" t="s">
        <v>696</v>
      </c>
      <c r="D16780" s="23" t="s">
        <v>5534</v>
      </c>
      <c r="E16780" s="23" t="s">
        <v>4140</v>
      </c>
      <c r="F16780" s="40">
        <v>2E-3</v>
      </c>
      <c r="G16780" s="25">
        <v>187426</v>
      </c>
      <c r="H16780" s="25">
        <v>375</v>
      </c>
      <c r="I16780" s="25"/>
      <c r="J16780" s="58" t="e">
        <f>HYPERLINK("#"&amp;"Insumos"&amp;"!A"&amp;MATCH($B16780,#REF!,0),"Ins "&amp;$B16780)</f>
        <v>#REF!</v>
      </c>
      <c r="M16780" s="220"/>
    </row>
    <row r="16781" spans="1:13" x14ac:dyDescent="0.2">
      <c r="A16781" s="35" t="s">
        <v>12418</v>
      </c>
      <c r="B16781" s="1" t="s">
        <v>5533</v>
      </c>
      <c r="C16781" s="45" t="s">
        <v>5892</v>
      </c>
      <c r="D16781" s="23" t="s">
        <v>977</v>
      </c>
      <c r="E16781" s="23" t="s">
        <v>4134</v>
      </c>
      <c r="F16781" s="40">
        <v>0.12</v>
      </c>
      <c r="G16781" s="25">
        <v>3623</v>
      </c>
      <c r="H16781" s="25">
        <v>435</v>
      </c>
      <c r="I16781" s="25"/>
      <c r="J16781" s="58" t="e">
        <f>HYPERLINK("#"&amp;"Insumos"&amp;"!A"&amp;MATCH($B16781,#REF!,0),"Ins "&amp;$B16781)</f>
        <v>#REF!</v>
      </c>
      <c r="M16781" s="220"/>
    </row>
    <row r="16782" spans="1:13" x14ac:dyDescent="0.2">
      <c r="A16782" s="35" t="s">
        <v>12418</v>
      </c>
      <c r="B16782" s="1" t="s">
        <v>5007</v>
      </c>
      <c r="C16782" s="45" t="s">
        <v>720</v>
      </c>
      <c r="D16782" s="23" t="s">
        <v>5751</v>
      </c>
      <c r="E16782" s="23" t="s">
        <v>4134</v>
      </c>
      <c r="F16782" s="40">
        <v>0.3</v>
      </c>
      <c r="G16782" s="25">
        <v>1897</v>
      </c>
      <c r="H16782" s="25">
        <v>569</v>
      </c>
      <c r="I16782" s="25"/>
      <c r="J16782" s="58" t="e">
        <f>HYPERLINK("#"&amp;"Insumos"&amp;"!A"&amp;MATCH($B16782,#REF!,0),"Ins "&amp;$B16782)</f>
        <v>#REF!</v>
      </c>
      <c r="M16782" s="220"/>
    </row>
    <row r="16783" spans="1:13" x14ac:dyDescent="0.2">
      <c r="A16783" s="35" t="s">
        <v>12418</v>
      </c>
      <c r="B16783" s="34" t="s">
        <v>8834</v>
      </c>
      <c r="C16783" s="45" t="s">
        <v>8847</v>
      </c>
      <c r="D16783" s="23" t="s">
        <v>5751</v>
      </c>
      <c r="E16783" s="23" t="s">
        <v>464</v>
      </c>
      <c r="F16783" s="40">
        <v>1</v>
      </c>
      <c r="G16783" s="25">
        <v>728</v>
      </c>
      <c r="H16783" s="25">
        <v>728</v>
      </c>
      <c r="I16783" s="25"/>
      <c r="J16783" s="58" t="e">
        <f>HYPERLINK("#"&amp;"Insumos"&amp;"!A"&amp;MATCH($B16783,#REF!,0),"Ins "&amp;$B16783)</f>
        <v>#REF!</v>
      </c>
      <c r="M16783" s="220"/>
    </row>
    <row r="16784" spans="1:13" ht="25.5" x14ac:dyDescent="0.2">
      <c r="A16784" s="35" t="s">
        <v>12418</v>
      </c>
      <c r="B16784" s="34" t="s">
        <v>12358</v>
      </c>
      <c r="C16784" s="45" t="s">
        <v>12421</v>
      </c>
      <c r="D16784" s="23" t="s">
        <v>5751</v>
      </c>
      <c r="E16784" s="23" t="s">
        <v>12422</v>
      </c>
      <c r="F16784" s="40">
        <v>6.2500000000000003E-3</v>
      </c>
      <c r="G16784" s="25">
        <v>1800000</v>
      </c>
      <c r="H16784" s="25">
        <v>11250</v>
      </c>
      <c r="I16784" s="25"/>
      <c r="J16784" s="58" t="e">
        <f>HYPERLINK("#"&amp;"Insumos"&amp;"!A"&amp;MATCH($B16784,#REF!,0),"Ins "&amp;$B16784)</f>
        <v>#REF!</v>
      </c>
      <c r="M16784" s="220"/>
    </row>
    <row r="16785" spans="1:13" x14ac:dyDescent="0.2">
      <c r="A16785" s="36" t="s">
        <v>12523</v>
      </c>
      <c r="B16785" s="26" t="s">
        <v>6816</v>
      </c>
      <c r="C16785" s="79" t="s">
        <v>12524</v>
      </c>
      <c r="D16785" s="37" t="s">
        <v>5608</v>
      </c>
      <c r="E16785" s="37" t="s">
        <v>466</v>
      </c>
      <c r="F16785" s="41"/>
      <c r="G16785" s="27"/>
      <c r="H16785" s="27"/>
      <c r="I16785" s="27">
        <v>179474</v>
      </c>
      <c r="M16785" s="220">
        <f t="shared" si="262"/>
        <v>235039</v>
      </c>
    </row>
    <row r="16786" spans="1:13" x14ac:dyDescent="0.2">
      <c r="A16786" s="35" t="s">
        <v>12523</v>
      </c>
      <c r="B16786" s="1" t="s">
        <v>19</v>
      </c>
      <c r="C16786" s="45" t="s">
        <v>730</v>
      </c>
      <c r="D16786" s="23" t="s">
        <v>5534</v>
      </c>
      <c r="E16786" s="23" t="s">
        <v>4141</v>
      </c>
      <c r="F16786" s="40">
        <v>6.25E-2</v>
      </c>
      <c r="G16786" s="25">
        <v>272272</v>
      </c>
      <c r="H16786" s="25">
        <v>17017</v>
      </c>
      <c r="I16786" s="25"/>
      <c r="J16786" s="58" t="e">
        <f>HYPERLINK("#"&amp;"Insumos"&amp;"!A"&amp;MATCH($B16786,#REF!,0),"Ins "&amp;$B16786)</f>
        <v>#REF!</v>
      </c>
      <c r="M16786" s="220"/>
    </row>
    <row r="16787" spans="1:13" ht="25.5" x14ac:dyDescent="0.2">
      <c r="A16787" s="35" t="s">
        <v>12523</v>
      </c>
      <c r="B16787" s="1" t="s">
        <v>2108</v>
      </c>
      <c r="C16787" s="45" t="s">
        <v>1182</v>
      </c>
      <c r="D16787" s="23" t="s">
        <v>5534</v>
      </c>
      <c r="E16787" s="23" t="s">
        <v>4141</v>
      </c>
      <c r="F16787" s="40">
        <v>0.06</v>
      </c>
      <c r="G16787" s="25">
        <v>106741</v>
      </c>
      <c r="H16787" s="25">
        <v>6404</v>
      </c>
      <c r="I16787" s="25"/>
      <c r="J16787" s="58" t="e">
        <f>HYPERLINK("#"&amp;"Insumos"&amp;"!A"&amp;MATCH($B16787,#REF!,0),"Ins "&amp;$B16787)</f>
        <v>#REF!</v>
      </c>
      <c r="M16787" s="220"/>
    </row>
    <row r="16788" spans="1:13" x14ac:dyDescent="0.2">
      <c r="A16788" s="35" t="s">
        <v>12523</v>
      </c>
      <c r="B16788" s="1" t="s">
        <v>8946</v>
      </c>
      <c r="C16788" s="45" t="s">
        <v>8947</v>
      </c>
      <c r="D16788" s="23" t="s">
        <v>5534</v>
      </c>
      <c r="E16788" s="23" t="s">
        <v>4141</v>
      </c>
      <c r="F16788" s="40">
        <v>0.19</v>
      </c>
      <c r="G16788" s="25">
        <v>426732</v>
      </c>
      <c r="H16788" s="25">
        <v>81079</v>
      </c>
      <c r="I16788" s="25"/>
      <c r="J16788" s="58" t="e">
        <f>HYPERLINK("#"&amp;"Insumos"&amp;"!A"&amp;MATCH($B16788,#REF!,0),"Ins "&amp;$B16788)</f>
        <v>#REF!</v>
      </c>
      <c r="M16788" s="220"/>
    </row>
    <row r="16789" spans="1:13" x14ac:dyDescent="0.2">
      <c r="A16789" s="35" t="s">
        <v>12523</v>
      </c>
      <c r="B16789" s="1" t="s">
        <v>5573</v>
      </c>
      <c r="C16789" s="45" t="s">
        <v>973</v>
      </c>
      <c r="D16789" s="23" t="s">
        <v>5734</v>
      </c>
      <c r="E16789" s="23" t="s">
        <v>4141</v>
      </c>
      <c r="F16789" s="40">
        <v>1.8</v>
      </c>
      <c r="G16789" s="25">
        <v>41652</v>
      </c>
      <c r="H16789" s="25">
        <v>74974</v>
      </c>
      <c r="I16789" s="25"/>
      <c r="J16789" s="58" t="e">
        <f>HYPERLINK("#"&amp;"Insumos"&amp;"!A"&amp;MATCH($B16789,#REF!,0),"Ins "&amp;$B16789)</f>
        <v>#REF!</v>
      </c>
      <c r="M16789" s="220"/>
    </row>
    <row r="16790" spans="1:13" ht="25.5" x14ac:dyDescent="0.2">
      <c r="A16790" s="36" t="s">
        <v>12638</v>
      </c>
      <c r="B16790" s="26" t="s">
        <v>6816</v>
      </c>
      <c r="C16790" s="79" t="s">
        <v>12639</v>
      </c>
      <c r="D16790" s="37" t="s">
        <v>5608</v>
      </c>
      <c r="E16790" s="37" t="s">
        <v>464</v>
      </c>
      <c r="F16790" s="41"/>
      <c r="G16790" s="27"/>
      <c r="H16790" s="27"/>
      <c r="I16790" s="27">
        <v>16105</v>
      </c>
      <c r="M16790" s="220">
        <f t="shared" si="262"/>
        <v>21091</v>
      </c>
    </row>
    <row r="16791" spans="1:13" x14ac:dyDescent="0.2">
      <c r="A16791" s="35" t="s">
        <v>12638</v>
      </c>
      <c r="B16791" s="34" t="s">
        <v>9384</v>
      </c>
      <c r="C16791" s="45" t="s">
        <v>9385</v>
      </c>
      <c r="D16791" s="23" t="s">
        <v>5534</v>
      </c>
      <c r="E16791" s="23" t="s">
        <v>4141</v>
      </c>
      <c r="F16791" s="40">
        <v>0.02</v>
      </c>
      <c r="G16791" s="25">
        <v>15600</v>
      </c>
      <c r="H16791" s="25">
        <v>312</v>
      </c>
      <c r="I16791" s="25"/>
      <c r="J16791" s="58" t="e">
        <f>HYPERLINK("#"&amp;"Insumos"&amp;"!A"&amp;MATCH($B16791,#REF!,0),"Ins "&amp;$B16791)</f>
        <v>#REF!</v>
      </c>
      <c r="M16791" s="220"/>
    </row>
    <row r="16792" spans="1:13" x14ac:dyDescent="0.2">
      <c r="A16792" s="35" t="s">
        <v>12638</v>
      </c>
      <c r="B16792" s="34" t="s">
        <v>9389</v>
      </c>
      <c r="C16792" s="45" t="s">
        <v>9386</v>
      </c>
      <c r="D16792" s="23" t="s">
        <v>5534</v>
      </c>
      <c r="E16792" s="23" t="s">
        <v>4141</v>
      </c>
      <c r="F16792" s="40">
        <v>0.02</v>
      </c>
      <c r="G16792" s="25">
        <v>10400</v>
      </c>
      <c r="H16792" s="25">
        <v>208</v>
      </c>
      <c r="I16792" s="25"/>
      <c r="J16792" s="58" t="e">
        <f>HYPERLINK("#"&amp;"Insumos"&amp;"!A"&amp;MATCH($B16792,#REF!,0),"Ins "&amp;$B16792)</f>
        <v>#REF!</v>
      </c>
      <c r="M16792" s="220"/>
    </row>
    <row r="16793" spans="1:13" x14ac:dyDescent="0.2">
      <c r="A16793" s="35" t="s">
        <v>12638</v>
      </c>
      <c r="B16793" s="1" t="s">
        <v>946</v>
      </c>
      <c r="C16793" s="45" t="s">
        <v>1931</v>
      </c>
      <c r="D16793" s="23" t="s">
        <v>5534</v>
      </c>
      <c r="E16793" s="23" t="s">
        <v>4140</v>
      </c>
      <c r="F16793" s="40">
        <v>0.02</v>
      </c>
      <c r="G16793" s="25">
        <v>54356</v>
      </c>
      <c r="H16793" s="25">
        <v>1087</v>
      </c>
      <c r="I16793" s="25"/>
      <c r="J16793" s="58" t="e">
        <f>HYPERLINK("#"&amp;"Insumos"&amp;"!A"&amp;MATCH($B16793,#REF!,0),"Ins "&amp;$B16793)</f>
        <v>#REF!</v>
      </c>
      <c r="M16793" s="220"/>
    </row>
    <row r="16794" spans="1:13" x14ac:dyDescent="0.2">
      <c r="A16794" s="35" t="s">
        <v>12638</v>
      </c>
      <c r="B16794" s="34" t="s">
        <v>9390</v>
      </c>
      <c r="C16794" s="45" t="s">
        <v>9387</v>
      </c>
      <c r="D16794" s="23" t="s">
        <v>5534</v>
      </c>
      <c r="E16794" s="23" t="s">
        <v>4141</v>
      </c>
      <c r="F16794" s="40">
        <v>1.2E-2</v>
      </c>
      <c r="G16794" s="25">
        <v>111384</v>
      </c>
      <c r="H16794" s="25">
        <v>1337</v>
      </c>
      <c r="I16794" s="25"/>
      <c r="J16794" s="58" t="e">
        <f>HYPERLINK("#"&amp;"Insumos"&amp;"!A"&amp;MATCH($B16794,#REF!,0),"Ins "&amp;$B16794)</f>
        <v>#REF!</v>
      </c>
      <c r="M16794" s="220"/>
    </row>
    <row r="16795" spans="1:13" x14ac:dyDescent="0.2">
      <c r="A16795" s="35" t="s">
        <v>12638</v>
      </c>
      <c r="B16795" s="34" t="s">
        <v>9391</v>
      </c>
      <c r="C16795" s="45" t="s">
        <v>9388</v>
      </c>
      <c r="D16795" s="23" t="s">
        <v>5534</v>
      </c>
      <c r="E16795" s="23" t="s">
        <v>4141</v>
      </c>
      <c r="F16795" s="40">
        <v>1.2E-2</v>
      </c>
      <c r="G16795" s="25">
        <v>59408</v>
      </c>
      <c r="H16795" s="25">
        <v>713</v>
      </c>
      <c r="I16795" s="25"/>
      <c r="J16795" s="58" t="e">
        <f>HYPERLINK("#"&amp;"Insumos"&amp;"!A"&amp;MATCH($B16795,#REF!,0),"Ins "&amp;$B16795)</f>
        <v>#REF!</v>
      </c>
      <c r="M16795" s="220"/>
    </row>
    <row r="16796" spans="1:13" x14ac:dyDescent="0.2">
      <c r="A16796" s="35" t="s">
        <v>12638</v>
      </c>
      <c r="B16796" s="34" t="s">
        <v>12628</v>
      </c>
      <c r="C16796" s="45" t="s">
        <v>12641</v>
      </c>
      <c r="D16796" s="23" t="s">
        <v>5751</v>
      </c>
      <c r="E16796" s="23" t="s">
        <v>467</v>
      </c>
      <c r="F16796" s="40">
        <v>0.5</v>
      </c>
      <c r="G16796" s="25">
        <v>10400</v>
      </c>
      <c r="H16796" s="25">
        <v>5200</v>
      </c>
      <c r="I16796" s="25"/>
      <c r="J16796" s="58" t="e">
        <f>HYPERLINK("#"&amp;"Insumos"&amp;"!A"&amp;MATCH($B16796,#REF!,0),"Ins "&amp;$B16796)</f>
        <v>#REF!</v>
      </c>
      <c r="M16796" s="220"/>
    </row>
    <row r="16797" spans="1:13" x14ac:dyDescent="0.2">
      <c r="A16797" s="35" t="s">
        <v>12638</v>
      </c>
      <c r="B16797" s="34" t="s">
        <v>71</v>
      </c>
      <c r="C16797" s="45" t="s">
        <v>1022</v>
      </c>
      <c r="D16797" s="23" t="s">
        <v>5734</v>
      </c>
      <c r="E16797" s="23" t="s">
        <v>4141</v>
      </c>
      <c r="F16797" s="40">
        <v>0.1</v>
      </c>
      <c r="G16797" s="25">
        <v>66987</v>
      </c>
      <c r="H16797" s="25">
        <v>6699</v>
      </c>
      <c r="I16797" s="25"/>
      <c r="J16797" s="58" t="e">
        <f>HYPERLINK("#"&amp;"Insumos"&amp;"!A"&amp;MATCH($B16797,#REF!,0),"Ins "&amp;$B16797)</f>
        <v>#REF!</v>
      </c>
      <c r="M16797" s="220"/>
    </row>
    <row r="16798" spans="1:13" x14ac:dyDescent="0.2">
      <c r="A16798" s="35" t="s">
        <v>12638</v>
      </c>
      <c r="B16798" s="34" t="s">
        <v>5533</v>
      </c>
      <c r="C16798" s="45" t="s">
        <v>5892</v>
      </c>
      <c r="D16798" s="23" t="s">
        <v>977</v>
      </c>
      <c r="E16798" s="23" t="s">
        <v>4134</v>
      </c>
      <c r="F16798" s="40">
        <v>0.1</v>
      </c>
      <c r="G16798" s="25">
        <v>3623</v>
      </c>
      <c r="H16798" s="25">
        <v>362</v>
      </c>
      <c r="I16798" s="25"/>
      <c r="J16798" s="58" t="e">
        <f>HYPERLINK("#"&amp;"Insumos"&amp;"!A"&amp;MATCH($B16798,#REF!,0),"Ins "&amp;$B16798)</f>
        <v>#REF!</v>
      </c>
      <c r="M16798" s="220"/>
    </row>
    <row r="16799" spans="1:13" x14ac:dyDescent="0.2">
      <c r="A16799" s="35" t="s">
        <v>12638</v>
      </c>
      <c r="B16799" s="34" t="s">
        <v>263</v>
      </c>
      <c r="C16799" s="45" t="s">
        <v>696</v>
      </c>
      <c r="D16799" s="23" t="s">
        <v>5534</v>
      </c>
      <c r="E16799" s="23" t="s">
        <v>4140</v>
      </c>
      <c r="F16799" s="40">
        <v>1E-3</v>
      </c>
      <c r="G16799" s="25">
        <v>187426</v>
      </c>
      <c r="H16799" s="25">
        <v>187</v>
      </c>
      <c r="I16799" s="25"/>
      <c r="J16799" s="58" t="e">
        <f>HYPERLINK("#"&amp;"Insumos"&amp;"!A"&amp;MATCH($B16799,#REF!,0),"Ins "&amp;$B16799)</f>
        <v>#REF!</v>
      </c>
      <c r="M16799" s="220"/>
    </row>
    <row r="16800" spans="1:13" ht="25.5" x14ac:dyDescent="0.2">
      <c r="A16800" s="36" t="s">
        <v>12651</v>
      </c>
      <c r="B16800" s="26" t="s">
        <v>6816</v>
      </c>
      <c r="C16800" s="79" t="s">
        <v>12759</v>
      </c>
      <c r="D16800" s="37" t="s">
        <v>5608</v>
      </c>
      <c r="E16800" s="37" t="s">
        <v>464</v>
      </c>
      <c r="F16800" s="41"/>
      <c r="G16800" s="27"/>
      <c r="H16800" s="27"/>
      <c r="I16800" s="27">
        <v>23800</v>
      </c>
      <c r="M16800" s="220">
        <f t="shared" si="262"/>
        <v>31168</v>
      </c>
    </row>
    <row r="16801" spans="1:13" x14ac:dyDescent="0.2">
      <c r="A16801" s="35" t="s">
        <v>12651</v>
      </c>
      <c r="B16801" s="34" t="s">
        <v>9384</v>
      </c>
      <c r="C16801" s="45" t="s">
        <v>9385</v>
      </c>
      <c r="D16801" s="23" t="s">
        <v>5534</v>
      </c>
      <c r="E16801" s="23" t="s">
        <v>4141</v>
      </c>
      <c r="F16801" s="40">
        <v>0.02</v>
      </c>
      <c r="G16801" s="25">
        <v>15600</v>
      </c>
      <c r="H16801" s="25">
        <v>312</v>
      </c>
      <c r="I16801" s="25"/>
      <c r="J16801" s="58" t="e">
        <f>HYPERLINK("#"&amp;"Insumos"&amp;"!A"&amp;MATCH($B16801,#REF!,0),"Ins "&amp;$B16801)</f>
        <v>#REF!</v>
      </c>
      <c r="M16801" s="220"/>
    </row>
    <row r="16802" spans="1:13" x14ac:dyDescent="0.2">
      <c r="A16802" s="35" t="s">
        <v>12651</v>
      </c>
      <c r="B16802" s="34" t="s">
        <v>9389</v>
      </c>
      <c r="C16802" s="45" t="s">
        <v>9386</v>
      </c>
      <c r="D16802" s="23" t="s">
        <v>5534</v>
      </c>
      <c r="E16802" s="23" t="s">
        <v>4141</v>
      </c>
      <c r="F16802" s="40">
        <v>0.02</v>
      </c>
      <c r="G16802" s="25">
        <v>10400</v>
      </c>
      <c r="H16802" s="25">
        <v>208</v>
      </c>
      <c r="I16802" s="25"/>
      <c r="J16802" s="58" t="e">
        <f>HYPERLINK("#"&amp;"Insumos"&amp;"!A"&amp;MATCH($B16802,#REF!,0),"Ins "&amp;$B16802)</f>
        <v>#REF!</v>
      </c>
      <c r="M16802" s="220"/>
    </row>
    <row r="16803" spans="1:13" x14ac:dyDescent="0.2">
      <c r="A16803" s="35" t="s">
        <v>12651</v>
      </c>
      <c r="B16803" s="1" t="s">
        <v>946</v>
      </c>
      <c r="C16803" s="45" t="s">
        <v>1931</v>
      </c>
      <c r="D16803" s="23" t="s">
        <v>5534</v>
      </c>
      <c r="E16803" s="23" t="s">
        <v>4140</v>
      </c>
      <c r="F16803" s="40">
        <v>0.02</v>
      </c>
      <c r="G16803" s="25">
        <v>54356</v>
      </c>
      <c r="H16803" s="25">
        <v>1087</v>
      </c>
      <c r="I16803" s="25"/>
      <c r="J16803" s="58" t="e">
        <f>HYPERLINK("#"&amp;"Insumos"&amp;"!A"&amp;MATCH($B16803,#REF!,0),"Ins "&amp;$B16803)</f>
        <v>#REF!</v>
      </c>
      <c r="M16803" s="220"/>
    </row>
    <row r="16804" spans="1:13" x14ac:dyDescent="0.2">
      <c r="A16804" s="35" t="s">
        <v>12651</v>
      </c>
      <c r="B16804" s="34" t="s">
        <v>9390</v>
      </c>
      <c r="C16804" s="45" t="s">
        <v>9387</v>
      </c>
      <c r="D16804" s="23" t="s">
        <v>5534</v>
      </c>
      <c r="E16804" s="23" t="s">
        <v>4141</v>
      </c>
      <c r="F16804" s="40">
        <v>1.2E-2</v>
      </c>
      <c r="G16804" s="25">
        <v>111384</v>
      </c>
      <c r="H16804" s="25">
        <v>1337</v>
      </c>
      <c r="I16804" s="25"/>
      <c r="J16804" s="58" t="e">
        <f>HYPERLINK("#"&amp;"Insumos"&amp;"!A"&amp;MATCH($B16804,#REF!,0),"Ins "&amp;$B16804)</f>
        <v>#REF!</v>
      </c>
      <c r="M16804" s="220"/>
    </row>
    <row r="16805" spans="1:13" x14ac:dyDescent="0.2">
      <c r="A16805" s="35" t="s">
        <v>12651</v>
      </c>
      <c r="B16805" s="34" t="s">
        <v>9391</v>
      </c>
      <c r="C16805" s="45" t="s">
        <v>9388</v>
      </c>
      <c r="D16805" s="23" t="s">
        <v>5534</v>
      </c>
      <c r="E16805" s="23" t="s">
        <v>4141</v>
      </c>
      <c r="F16805" s="40">
        <v>1.2E-2</v>
      </c>
      <c r="G16805" s="25">
        <v>59408</v>
      </c>
      <c r="H16805" s="25">
        <v>713</v>
      </c>
      <c r="I16805" s="25"/>
      <c r="J16805" s="58" t="e">
        <f>HYPERLINK("#"&amp;"Insumos"&amp;"!A"&amp;MATCH($B16805,#REF!,0),"Ins "&amp;$B16805)</f>
        <v>#REF!</v>
      </c>
      <c r="M16805" s="220"/>
    </row>
    <row r="16806" spans="1:13" x14ac:dyDescent="0.2">
      <c r="A16806" s="35" t="s">
        <v>12651</v>
      </c>
      <c r="B16806" s="34" t="s">
        <v>12630</v>
      </c>
      <c r="C16806" s="45" t="s">
        <v>12652</v>
      </c>
      <c r="D16806" s="23" t="s">
        <v>5751</v>
      </c>
      <c r="E16806" s="23" t="s">
        <v>467</v>
      </c>
      <c r="F16806" s="40">
        <v>0.5</v>
      </c>
      <c r="G16806" s="25">
        <v>25790</v>
      </c>
      <c r="H16806" s="25">
        <v>12895</v>
      </c>
      <c r="I16806" s="25"/>
      <c r="J16806" s="58" t="e">
        <f>HYPERLINK("#"&amp;"Insumos"&amp;"!A"&amp;MATCH($B16806,#REF!,0),"Ins "&amp;$B16806)</f>
        <v>#REF!</v>
      </c>
      <c r="M16806" s="220"/>
    </row>
    <row r="16807" spans="1:13" x14ac:dyDescent="0.2">
      <c r="A16807" s="35" t="s">
        <v>12651</v>
      </c>
      <c r="B16807" s="34" t="s">
        <v>71</v>
      </c>
      <c r="C16807" s="45" t="s">
        <v>1022</v>
      </c>
      <c r="D16807" s="23" t="s">
        <v>5734</v>
      </c>
      <c r="E16807" s="23" t="s">
        <v>4141</v>
      </c>
      <c r="F16807" s="40">
        <v>0.1</v>
      </c>
      <c r="G16807" s="25">
        <v>66987</v>
      </c>
      <c r="H16807" s="25">
        <v>6699</v>
      </c>
      <c r="I16807" s="25"/>
      <c r="J16807" s="58" t="e">
        <f>HYPERLINK("#"&amp;"Insumos"&amp;"!A"&amp;MATCH($B16807,#REF!,0),"Ins "&amp;$B16807)</f>
        <v>#REF!</v>
      </c>
      <c r="M16807" s="220"/>
    </row>
    <row r="16808" spans="1:13" x14ac:dyDescent="0.2">
      <c r="A16808" s="35" t="s">
        <v>12651</v>
      </c>
      <c r="B16808" s="34" t="s">
        <v>5533</v>
      </c>
      <c r="C16808" s="45" t="s">
        <v>5892</v>
      </c>
      <c r="D16808" s="23" t="s">
        <v>977</v>
      </c>
      <c r="E16808" s="23" t="s">
        <v>4134</v>
      </c>
      <c r="F16808" s="40">
        <v>0.1</v>
      </c>
      <c r="G16808" s="25">
        <v>3623</v>
      </c>
      <c r="H16808" s="25">
        <v>362</v>
      </c>
      <c r="I16808" s="25"/>
      <c r="J16808" s="58" t="e">
        <f>HYPERLINK("#"&amp;"Insumos"&amp;"!A"&amp;MATCH($B16808,#REF!,0),"Ins "&amp;$B16808)</f>
        <v>#REF!</v>
      </c>
      <c r="M16808" s="220"/>
    </row>
    <row r="16809" spans="1:13" x14ac:dyDescent="0.2">
      <c r="A16809" s="35" t="s">
        <v>12651</v>
      </c>
      <c r="B16809" s="34" t="s">
        <v>263</v>
      </c>
      <c r="C16809" s="45" t="s">
        <v>696</v>
      </c>
      <c r="D16809" s="23" t="s">
        <v>5534</v>
      </c>
      <c r="E16809" s="23" t="s">
        <v>4140</v>
      </c>
      <c r="F16809" s="40">
        <v>1E-3</v>
      </c>
      <c r="G16809" s="25">
        <v>187426</v>
      </c>
      <c r="H16809" s="25">
        <v>187</v>
      </c>
      <c r="I16809" s="25"/>
      <c r="J16809" s="58" t="e">
        <f>HYPERLINK("#"&amp;"Insumos"&amp;"!A"&amp;MATCH($B16809,#REF!,0),"Ins "&amp;$B16809)</f>
        <v>#REF!</v>
      </c>
      <c r="M16809" s="220"/>
    </row>
    <row r="16810" spans="1:13" ht="25.5" x14ac:dyDescent="0.2">
      <c r="A16810" s="36" t="s">
        <v>12660</v>
      </c>
      <c r="B16810" s="26" t="s">
        <v>6816</v>
      </c>
      <c r="C16810" s="79" t="s">
        <v>12661</v>
      </c>
      <c r="D16810" s="37" t="s">
        <v>5608</v>
      </c>
      <c r="E16810" s="37" t="s">
        <v>466</v>
      </c>
      <c r="F16810" s="41"/>
      <c r="G16810" s="27"/>
      <c r="H16810" s="27"/>
      <c r="I16810" s="27">
        <v>1309676</v>
      </c>
      <c r="M16810" s="220">
        <f t="shared" si="262"/>
        <v>1715152</v>
      </c>
    </row>
    <row r="16811" spans="1:13" x14ac:dyDescent="0.2">
      <c r="A16811" s="35" t="s">
        <v>12660</v>
      </c>
      <c r="B16811" s="34" t="s">
        <v>5591</v>
      </c>
      <c r="C16811" s="45" t="s">
        <v>5821</v>
      </c>
      <c r="D16811" s="23" t="s">
        <v>5585</v>
      </c>
      <c r="E16811" s="23" t="s">
        <v>466</v>
      </c>
      <c r="F16811" s="40">
        <v>1.1499999999999999</v>
      </c>
      <c r="G16811" s="25">
        <v>682944</v>
      </c>
      <c r="H16811" s="25">
        <v>785386</v>
      </c>
      <c r="I16811" s="25"/>
      <c r="M16811" s="220"/>
    </row>
    <row r="16812" spans="1:13" x14ac:dyDescent="0.2">
      <c r="A16812" s="35" t="s">
        <v>12660</v>
      </c>
      <c r="B16812" s="1" t="s">
        <v>76</v>
      </c>
      <c r="C16812" s="45" t="s">
        <v>1028</v>
      </c>
      <c r="D16812" s="23" t="s">
        <v>5734</v>
      </c>
      <c r="E16812" s="23" t="s">
        <v>4141</v>
      </c>
      <c r="F16812" s="40">
        <v>3</v>
      </c>
      <c r="G16812" s="25">
        <v>81549</v>
      </c>
      <c r="H16812" s="25">
        <v>244647</v>
      </c>
      <c r="I16812" s="25"/>
      <c r="J16812" s="58" t="e">
        <f>HYPERLINK("#"&amp;"Insumos"&amp;"!A"&amp;MATCH($B16812,#REF!,0),"Ins "&amp;$B16812)</f>
        <v>#REF!</v>
      </c>
      <c r="M16812" s="220"/>
    </row>
    <row r="16813" spans="1:13" x14ac:dyDescent="0.2">
      <c r="A16813" s="35" t="s">
        <v>12660</v>
      </c>
      <c r="B16813" s="1" t="s">
        <v>5558</v>
      </c>
      <c r="C16813" s="45" t="s">
        <v>745</v>
      </c>
      <c r="D16813" s="23" t="s">
        <v>5534</v>
      </c>
      <c r="E16813" s="23" t="s">
        <v>4134</v>
      </c>
      <c r="F16813" s="40">
        <v>0.6</v>
      </c>
      <c r="G16813" s="25">
        <v>185556</v>
      </c>
      <c r="H16813" s="25">
        <v>111334</v>
      </c>
      <c r="I16813" s="25"/>
      <c r="J16813" s="58" t="e">
        <f>HYPERLINK("#"&amp;"Insumos"&amp;"!A"&amp;MATCH($B16813,#REF!,0),"Ins "&amp;$B16813)</f>
        <v>#REF!</v>
      </c>
      <c r="M16813" s="220"/>
    </row>
    <row r="16814" spans="1:13" x14ac:dyDescent="0.2">
      <c r="A16814" s="35" t="s">
        <v>12660</v>
      </c>
      <c r="B16814" s="1" t="s">
        <v>263</v>
      </c>
      <c r="C16814" s="45" t="s">
        <v>696</v>
      </c>
      <c r="D16814" s="23" t="s">
        <v>5534</v>
      </c>
      <c r="E16814" s="23" t="s">
        <v>4140</v>
      </c>
      <c r="F16814" s="40">
        <v>0.10290000000000001</v>
      </c>
      <c r="G16814" s="25">
        <v>187426</v>
      </c>
      <c r="H16814" s="25">
        <v>19286</v>
      </c>
      <c r="I16814" s="25"/>
      <c r="J16814" s="58" t="e">
        <f>HYPERLINK("#"&amp;"Insumos"&amp;"!A"&amp;MATCH($B16814,#REF!,0),"Ins "&amp;$B16814)</f>
        <v>#REF!</v>
      </c>
      <c r="M16814" s="220"/>
    </row>
    <row r="16815" spans="1:13" x14ac:dyDescent="0.2">
      <c r="A16815" s="35" t="s">
        <v>12660</v>
      </c>
      <c r="B16815" s="1" t="s">
        <v>16</v>
      </c>
      <c r="C16815" s="45" t="s">
        <v>733</v>
      </c>
      <c r="D16815" s="23" t="s">
        <v>5534</v>
      </c>
      <c r="E16815" s="23" t="s">
        <v>4141</v>
      </c>
      <c r="F16815" s="40">
        <v>0.5</v>
      </c>
      <c r="G16815" s="25">
        <v>8435</v>
      </c>
      <c r="H16815" s="25">
        <v>4218</v>
      </c>
      <c r="I16815" s="25"/>
      <c r="J16815" s="58" t="e">
        <f>HYPERLINK("#"&amp;"Insumos"&amp;"!A"&amp;MATCH($B16815,#REF!,0),"Ins "&amp;$B16815)</f>
        <v>#REF!</v>
      </c>
      <c r="M16815" s="220"/>
    </row>
    <row r="16816" spans="1:13" x14ac:dyDescent="0.2">
      <c r="A16816" s="35" t="s">
        <v>12660</v>
      </c>
      <c r="B16816" s="1" t="s">
        <v>5533</v>
      </c>
      <c r="C16816" s="45" t="s">
        <v>5892</v>
      </c>
      <c r="D16816" s="23" t="s">
        <v>977</v>
      </c>
      <c r="E16816" s="23" t="s">
        <v>4134</v>
      </c>
      <c r="F16816" s="40">
        <v>1.03</v>
      </c>
      <c r="G16816" s="25">
        <v>3623</v>
      </c>
      <c r="H16816" s="25">
        <v>3732</v>
      </c>
      <c r="I16816" s="25"/>
      <c r="J16816" s="58" t="e">
        <f>HYPERLINK("#"&amp;"Insumos"&amp;"!A"&amp;MATCH($B16816,#REF!,0),"Ins "&amp;$B16816)</f>
        <v>#REF!</v>
      </c>
      <c r="M16816" s="220"/>
    </row>
    <row r="16817" spans="1:13" x14ac:dyDescent="0.2">
      <c r="A16817" s="35" t="s">
        <v>12660</v>
      </c>
      <c r="B16817" s="1" t="s">
        <v>5007</v>
      </c>
      <c r="C16817" s="45" t="s">
        <v>720</v>
      </c>
      <c r="D16817" s="23" t="s">
        <v>5751</v>
      </c>
      <c r="E16817" s="23" t="s">
        <v>4134</v>
      </c>
      <c r="F16817" s="40">
        <v>9.5</v>
      </c>
      <c r="G16817" s="25">
        <v>1897</v>
      </c>
      <c r="H16817" s="25">
        <v>18022</v>
      </c>
      <c r="I16817" s="25"/>
      <c r="J16817" s="58" t="e">
        <f>HYPERLINK("#"&amp;"Insumos"&amp;"!A"&amp;MATCH($B16817,#REF!,0),"Ins "&amp;$B16817)</f>
        <v>#REF!</v>
      </c>
      <c r="M16817" s="220"/>
    </row>
    <row r="16818" spans="1:13" x14ac:dyDescent="0.2">
      <c r="A16818" s="35" t="s">
        <v>12660</v>
      </c>
      <c r="B16818" s="1" t="s">
        <v>5183</v>
      </c>
      <c r="C16818" s="45" t="s">
        <v>293</v>
      </c>
      <c r="D16818" s="23" t="s">
        <v>5751</v>
      </c>
      <c r="E16818" s="23" t="s">
        <v>4147</v>
      </c>
      <c r="F16818" s="40">
        <v>1</v>
      </c>
      <c r="G16818" s="25">
        <v>6448</v>
      </c>
      <c r="H16818" s="25">
        <v>6448</v>
      </c>
      <c r="I16818" s="25"/>
      <c r="J16818" s="58" t="e">
        <f>HYPERLINK("#"&amp;"Insumos"&amp;"!A"&amp;MATCH($B16818,#REF!,0),"Ins "&amp;$B16818)</f>
        <v>#REF!</v>
      </c>
      <c r="M16818" s="220"/>
    </row>
    <row r="16819" spans="1:13" x14ac:dyDescent="0.2">
      <c r="A16819" s="35" t="s">
        <v>12660</v>
      </c>
      <c r="B16819" s="1" t="s">
        <v>5233</v>
      </c>
      <c r="C16819" s="45" t="s">
        <v>8805</v>
      </c>
      <c r="D16819" s="23" t="s">
        <v>5751</v>
      </c>
      <c r="E16819" s="23" t="s">
        <v>8806</v>
      </c>
      <c r="F16819" s="40">
        <v>1</v>
      </c>
      <c r="G16819" s="25">
        <v>13567</v>
      </c>
      <c r="H16819" s="25">
        <v>13567</v>
      </c>
      <c r="I16819" s="25"/>
      <c r="J16819" s="58" t="e">
        <f>HYPERLINK("#"&amp;"Insumos"&amp;"!A"&amp;MATCH($B16819,#REF!,0),"Ins "&amp;$B16819)</f>
        <v>#REF!</v>
      </c>
      <c r="M16819" s="220"/>
    </row>
    <row r="16820" spans="1:13" x14ac:dyDescent="0.2">
      <c r="A16820" s="35" t="s">
        <v>12660</v>
      </c>
      <c r="B16820" s="1" t="s">
        <v>4519</v>
      </c>
      <c r="C16820" s="45" t="s">
        <v>1406</v>
      </c>
      <c r="D16820" s="23" t="s">
        <v>5751</v>
      </c>
      <c r="E16820" s="23" t="s">
        <v>287</v>
      </c>
      <c r="F16820" s="40">
        <v>2</v>
      </c>
      <c r="G16820" s="25">
        <v>4634</v>
      </c>
      <c r="H16820" s="25">
        <v>9268</v>
      </c>
      <c r="I16820" s="25"/>
      <c r="J16820" s="58" t="e">
        <f>HYPERLINK("#"&amp;"Insumos"&amp;"!A"&amp;MATCH($B16820,#REF!,0),"Ins "&amp;$B16820)</f>
        <v>#REF!</v>
      </c>
      <c r="M16820" s="220"/>
    </row>
    <row r="16821" spans="1:13" x14ac:dyDescent="0.2">
      <c r="A16821" s="35" t="s">
        <v>12660</v>
      </c>
      <c r="B16821" s="1" t="s">
        <v>4547</v>
      </c>
      <c r="C16821" s="45" t="s">
        <v>543</v>
      </c>
      <c r="D16821" s="23" t="s">
        <v>5751</v>
      </c>
      <c r="E16821" s="23" t="s">
        <v>4134</v>
      </c>
      <c r="F16821" s="40">
        <v>4</v>
      </c>
      <c r="G16821" s="25">
        <v>17996</v>
      </c>
      <c r="H16821" s="25">
        <v>71984</v>
      </c>
      <c r="I16821" s="25"/>
      <c r="J16821" s="58" t="e">
        <f>HYPERLINK("#"&amp;"Insumos"&amp;"!A"&amp;MATCH($B16821,#REF!,0),"Ins "&amp;$B16821)</f>
        <v>#REF!</v>
      </c>
      <c r="M16821" s="220"/>
    </row>
    <row r="16822" spans="1:13" x14ac:dyDescent="0.2">
      <c r="A16822" s="35" t="s">
        <v>12660</v>
      </c>
      <c r="B16822" s="1" t="s">
        <v>4548</v>
      </c>
      <c r="C16822" s="45" t="s">
        <v>1426</v>
      </c>
      <c r="D16822" s="23" t="s">
        <v>5751</v>
      </c>
      <c r="E16822" s="23" t="s">
        <v>4134</v>
      </c>
      <c r="F16822" s="40">
        <v>1</v>
      </c>
      <c r="G16822" s="25">
        <v>6632</v>
      </c>
      <c r="H16822" s="25">
        <v>6632</v>
      </c>
      <c r="I16822" s="25"/>
      <c r="J16822" s="58" t="e">
        <f>HYPERLINK("#"&amp;"Insumos"&amp;"!A"&amp;MATCH($B16822,#REF!,0),"Ins "&amp;$B16822)</f>
        <v>#REF!</v>
      </c>
      <c r="M16822" s="220"/>
    </row>
    <row r="16823" spans="1:13" x14ac:dyDescent="0.2">
      <c r="A16823" s="35" t="s">
        <v>12660</v>
      </c>
      <c r="B16823" s="1" t="s">
        <v>4549</v>
      </c>
      <c r="C16823" s="45" t="s">
        <v>719</v>
      </c>
      <c r="D16823" s="23" t="s">
        <v>5751</v>
      </c>
      <c r="E16823" s="23" t="s">
        <v>4134</v>
      </c>
      <c r="F16823" s="40">
        <v>1</v>
      </c>
      <c r="G16823" s="25">
        <v>15152</v>
      </c>
      <c r="H16823" s="25">
        <v>15152</v>
      </c>
      <c r="I16823" s="25"/>
      <c r="J16823" s="58" t="e">
        <f>HYPERLINK("#"&amp;"Insumos"&amp;"!A"&amp;MATCH($B16823,#REF!,0),"Ins "&amp;$B16823)</f>
        <v>#REF!</v>
      </c>
      <c r="M16823" s="220"/>
    </row>
    <row r="16824" spans="1:13" ht="25.5" x14ac:dyDescent="0.2">
      <c r="A16824" s="36" t="s">
        <v>12684</v>
      </c>
      <c r="B16824" s="26" t="s">
        <v>6816</v>
      </c>
      <c r="C16824" s="79" t="s">
        <v>12685</v>
      </c>
      <c r="D16824" s="37" t="s">
        <v>5608</v>
      </c>
      <c r="E16824" s="37" t="s">
        <v>12686</v>
      </c>
      <c r="F16824" s="41"/>
      <c r="G16824" s="27"/>
      <c r="H16824" s="27"/>
      <c r="I16824" s="27">
        <v>120000</v>
      </c>
      <c r="M16824" s="220">
        <f t="shared" si="262"/>
        <v>157152</v>
      </c>
    </row>
    <row r="16825" spans="1:13" ht="25.5" x14ac:dyDescent="0.2">
      <c r="A16825" s="35" t="s">
        <v>12684</v>
      </c>
      <c r="B16825" s="34" t="s">
        <v>12637</v>
      </c>
      <c r="C16825" s="45" t="s">
        <v>12701</v>
      </c>
      <c r="D16825" s="23" t="s">
        <v>5751</v>
      </c>
      <c r="E16825" s="23" t="s">
        <v>12686</v>
      </c>
      <c r="F16825" s="40">
        <v>1</v>
      </c>
      <c r="G16825" s="25">
        <v>120000</v>
      </c>
      <c r="H16825" s="25">
        <v>120000</v>
      </c>
      <c r="I16825" s="25"/>
      <c r="M16825" s="220"/>
    </row>
    <row r="16826" spans="1:13" ht="25.5" x14ac:dyDescent="0.2">
      <c r="A16826" s="36" t="s">
        <v>12712</v>
      </c>
      <c r="B16826" s="26" t="s">
        <v>6816</v>
      </c>
      <c r="C16826" s="79" t="s">
        <v>12713</v>
      </c>
      <c r="D16826" s="37" t="s">
        <v>5608</v>
      </c>
      <c r="E16826" s="37" t="s">
        <v>4134</v>
      </c>
      <c r="F16826" s="41"/>
      <c r="G16826" s="27"/>
      <c r="H16826" s="27"/>
      <c r="I16826" s="27">
        <v>147054</v>
      </c>
      <c r="M16826" s="220">
        <f t="shared" si="262"/>
        <v>192582</v>
      </c>
    </row>
    <row r="16827" spans="1:13" x14ac:dyDescent="0.2">
      <c r="A16827" s="35" t="s">
        <v>12712</v>
      </c>
      <c r="B16827" s="34" t="s">
        <v>12691</v>
      </c>
      <c r="C16827" s="45" t="s">
        <v>12720</v>
      </c>
      <c r="D16827" s="23" t="s">
        <v>5751</v>
      </c>
      <c r="E16827" s="23" t="s">
        <v>4134</v>
      </c>
      <c r="F16827" s="40">
        <v>1.1499999999999999</v>
      </c>
      <c r="G16827" s="25">
        <v>52900</v>
      </c>
      <c r="H16827" s="25">
        <v>60835</v>
      </c>
      <c r="I16827" s="25"/>
      <c r="M16827" s="220"/>
    </row>
    <row r="16828" spans="1:13" x14ac:dyDescent="0.2">
      <c r="A16828" s="35" t="s">
        <v>12712</v>
      </c>
      <c r="B16828" s="34" t="s">
        <v>5572</v>
      </c>
      <c r="C16828" s="45" t="s">
        <v>971</v>
      </c>
      <c r="D16828" s="23" t="s">
        <v>5734</v>
      </c>
      <c r="E16828" s="23" t="s">
        <v>4141</v>
      </c>
      <c r="F16828" s="40">
        <v>1</v>
      </c>
      <c r="G16828" s="25">
        <v>37863</v>
      </c>
      <c r="H16828" s="25">
        <v>37863</v>
      </c>
      <c r="I16828" s="25"/>
      <c r="J16828" s="58" t="e">
        <f>HYPERLINK("#"&amp;"Insumos"&amp;"!A"&amp;MATCH($B16828,#REF!,0),"Ins "&amp;$B16828)</f>
        <v>#REF!</v>
      </c>
      <c r="M16828" s="220"/>
    </row>
    <row r="16829" spans="1:13" x14ac:dyDescent="0.2">
      <c r="A16829" s="35" t="s">
        <v>12712</v>
      </c>
      <c r="B16829" s="34" t="s">
        <v>5533</v>
      </c>
      <c r="C16829" s="45" t="s">
        <v>5892</v>
      </c>
      <c r="D16829" s="23" t="s">
        <v>977</v>
      </c>
      <c r="E16829" s="23" t="s">
        <v>4134</v>
      </c>
      <c r="F16829" s="40">
        <v>0.6</v>
      </c>
      <c r="G16829" s="25">
        <v>3623</v>
      </c>
      <c r="H16829" s="25">
        <v>2174</v>
      </c>
      <c r="I16829" s="25"/>
      <c r="J16829" s="58" t="e">
        <f>HYPERLINK("#"&amp;"Insumos"&amp;"!A"&amp;MATCH($B16829,#REF!,0),"Ins "&amp;$B16829)</f>
        <v>#REF!</v>
      </c>
      <c r="M16829" s="220"/>
    </row>
    <row r="16830" spans="1:13" x14ac:dyDescent="0.2">
      <c r="A16830" s="35" t="s">
        <v>12712</v>
      </c>
      <c r="B16830" s="1" t="s">
        <v>263</v>
      </c>
      <c r="C16830" s="45" t="s">
        <v>696</v>
      </c>
      <c r="D16830" s="23" t="s">
        <v>5534</v>
      </c>
      <c r="E16830" s="23" t="s">
        <v>4140</v>
      </c>
      <c r="F16830" s="40">
        <v>0.10290000000000001</v>
      </c>
      <c r="G16830" s="25">
        <v>187426</v>
      </c>
      <c r="H16830" s="25">
        <v>19286</v>
      </c>
      <c r="I16830" s="25"/>
      <c r="J16830" s="58" t="e">
        <f>HYPERLINK("#"&amp;"Insumos"&amp;"!A"&amp;MATCH($B16830,#REF!,0),"Ins "&amp;$B16830)</f>
        <v>#REF!</v>
      </c>
      <c r="M16830" s="220"/>
    </row>
    <row r="16831" spans="1:13" x14ac:dyDescent="0.2">
      <c r="A16831" s="35" t="s">
        <v>12712</v>
      </c>
      <c r="B16831" s="34" t="s">
        <v>251</v>
      </c>
      <c r="C16831" s="45" t="s">
        <v>9368</v>
      </c>
      <c r="D16831" s="23" t="s">
        <v>5534</v>
      </c>
      <c r="E16831" s="23" t="s">
        <v>4141</v>
      </c>
      <c r="F16831" s="40">
        <v>0.5</v>
      </c>
      <c r="G16831" s="25">
        <v>10192</v>
      </c>
      <c r="H16831" s="25">
        <v>5096</v>
      </c>
      <c r="I16831" s="25"/>
      <c r="J16831" s="58" t="e">
        <f>HYPERLINK("#"&amp;"Insumos"&amp;"!A"&amp;MATCH($B16831,#REF!,0),"Ins "&amp;$B16831)</f>
        <v>#REF!</v>
      </c>
      <c r="M16831" s="220"/>
    </row>
    <row r="16832" spans="1:13" x14ac:dyDescent="0.2">
      <c r="A16832" s="35" t="s">
        <v>12712</v>
      </c>
      <c r="B16832" s="34" t="s">
        <v>8620</v>
      </c>
      <c r="C16832" s="45" t="s">
        <v>8621</v>
      </c>
      <c r="D16832" s="23" t="s">
        <v>5751</v>
      </c>
      <c r="E16832" s="23" t="s">
        <v>72</v>
      </c>
      <c r="F16832" s="40">
        <v>4</v>
      </c>
      <c r="G16832" s="25">
        <v>5450</v>
      </c>
      <c r="H16832" s="25">
        <v>21800</v>
      </c>
      <c r="I16832" s="25"/>
      <c r="J16832" s="58" t="e">
        <f>HYPERLINK("#"&amp;"Insumos"&amp;"!A"&amp;MATCH($B16832,#REF!,0),"Ins "&amp;$B16832)</f>
        <v>#REF!</v>
      </c>
      <c r="M16832" s="220"/>
    </row>
    <row r="16833" spans="1:13" ht="25.5" x14ac:dyDescent="0.2">
      <c r="A16833" s="36" t="s">
        <v>12756</v>
      </c>
      <c r="B16833" s="26" t="s">
        <v>6816</v>
      </c>
      <c r="C16833" s="79" t="s">
        <v>12757</v>
      </c>
      <c r="D16833" s="37" t="s">
        <v>5608</v>
      </c>
      <c r="E16833" s="37" t="s">
        <v>4134</v>
      </c>
      <c r="F16833" s="41"/>
      <c r="G16833" s="27"/>
      <c r="H16833" s="27"/>
      <c r="I16833" s="27">
        <v>557952</v>
      </c>
      <c r="M16833" s="220">
        <f t="shared" si="262"/>
        <v>730694</v>
      </c>
    </row>
    <row r="16834" spans="1:13" x14ac:dyDescent="0.2">
      <c r="A16834" s="35" t="s">
        <v>12756</v>
      </c>
      <c r="B16834" s="34" t="s">
        <v>12698</v>
      </c>
      <c r="C16834" s="45" t="s">
        <v>12758</v>
      </c>
      <c r="D16834" s="23" t="s">
        <v>5751</v>
      </c>
      <c r="E16834" s="23" t="s">
        <v>4134</v>
      </c>
      <c r="F16834" s="40">
        <v>1</v>
      </c>
      <c r="G16834" s="25">
        <v>500000</v>
      </c>
      <c r="H16834" s="25">
        <v>500000</v>
      </c>
      <c r="I16834" s="25"/>
      <c r="M16834" s="220"/>
    </row>
    <row r="16835" spans="1:13" x14ac:dyDescent="0.2">
      <c r="A16835" s="35" t="s">
        <v>12756</v>
      </c>
      <c r="B16835" s="34" t="s">
        <v>5572</v>
      </c>
      <c r="C16835" s="45" t="s">
        <v>971</v>
      </c>
      <c r="D16835" s="23" t="s">
        <v>5734</v>
      </c>
      <c r="E16835" s="23" t="s">
        <v>4141</v>
      </c>
      <c r="F16835" s="40">
        <v>1</v>
      </c>
      <c r="G16835" s="25">
        <v>37863</v>
      </c>
      <c r="H16835" s="25">
        <v>37863</v>
      </c>
      <c r="I16835" s="25"/>
      <c r="J16835" s="58" t="e">
        <f>HYPERLINK("#"&amp;"Insumos"&amp;"!A"&amp;MATCH($B16835,#REF!,0),"Ins "&amp;$B16835)</f>
        <v>#REF!</v>
      </c>
      <c r="M16835" s="220"/>
    </row>
    <row r="16836" spans="1:13" x14ac:dyDescent="0.2">
      <c r="A16836" s="35" t="s">
        <v>12756</v>
      </c>
      <c r="B16836" s="34" t="s">
        <v>5533</v>
      </c>
      <c r="C16836" s="45" t="s">
        <v>5892</v>
      </c>
      <c r="D16836" s="23" t="s">
        <v>977</v>
      </c>
      <c r="E16836" s="23" t="s">
        <v>4134</v>
      </c>
      <c r="F16836" s="40">
        <v>0.55000000000000004</v>
      </c>
      <c r="G16836" s="25">
        <v>3623</v>
      </c>
      <c r="H16836" s="25">
        <v>1993</v>
      </c>
      <c r="I16836" s="25"/>
      <c r="J16836" s="58" t="e">
        <f>HYPERLINK("#"&amp;"Insumos"&amp;"!A"&amp;MATCH($B16836,#REF!,0),"Ins "&amp;$B16836)</f>
        <v>#REF!</v>
      </c>
      <c r="M16836" s="220"/>
    </row>
    <row r="16837" spans="1:13" x14ac:dyDescent="0.2">
      <c r="A16837" s="35" t="s">
        <v>12756</v>
      </c>
      <c r="B16837" s="34" t="s">
        <v>251</v>
      </c>
      <c r="C16837" s="45" t="s">
        <v>9368</v>
      </c>
      <c r="D16837" s="23" t="s">
        <v>5534</v>
      </c>
      <c r="E16837" s="23" t="s">
        <v>4141</v>
      </c>
      <c r="F16837" s="40">
        <v>1</v>
      </c>
      <c r="G16837" s="25">
        <v>10192</v>
      </c>
      <c r="H16837" s="25">
        <v>10192</v>
      </c>
      <c r="I16837" s="25"/>
      <c r="J16837" s="58" t="e">
        <f>HYPERLINK("#"&amp;"Insumos"&amp;"!A"&amp;MATCH($B16837,#REF!,0),"Ins "&amp;$B16837)</f>
        <v>#REF!</v>
      </c>
      <c r="M16837" s="220"/>
    </row>
    <row r="16838" spans="1:13" x14ac:dyDescent="0.2">
      <c r="A16838" s="35" t="s">
        <v>12756</v>
      </c>
      <c r="B16838" s="34" t="s">
        <v>12105</v>
      </c>
      <c r="C16838" s="45" t="s">
        <v>12180</v>
      </c>
      <c r="D16838" s="23" t="s">
        <v>5751</v>
      </c>
      <c r="E16838" s="23" t="s">
        <v>4134</v>
      </c>
      <c r="F16838" s="40">
        <v>4</v>
      </c>
      <c r="G16838" s="25">
        <v>1976</v>
      </c>
      <c r="H16838" s="25">
        <v>7904</v>
      </c>
      <c r="I16838" s="25"/>
      <c r="J16838" s="58" t="e">
        <f>HYPERLINK("#"&amp;"Insumos"&amp;"!A"&amp;MATCH($B16838,#REF!,0),"Ins "&amp;$B16838)</f>
        <v>#REF!</v>
      </c>
      <c r="M16838" s="220"/>
    </row>
    <row r="16839" spans="1:13" s="176" customFormat="1" ht="40.15" customHeight="1" x14ac:dyDescent="0.2">
      <c r="A16839" s="170" t="s">
        <v>4115</v>
      </c>
      <c r="B16839" s="171"/>
      <c r="C16839" s="172" t="s">
        <v>5833</v>
      </c>
      <c r="D16839" s="173" t="s">
        <v>5607</v>
      </c>
      <c r="E16839" s="173"/>
      <c r="F16839" s="174"/>
      <c r="G16839" s="175"/>
      <c r="H16839" s="175"/>
      <c r="I16839" s="175"/>
      <c r="M16839" s="220"/>
    </row>
    <row r="16840" spans="1:13" ht="25.5" x14ac:dyDescent="0.2">
      <c r="A16840" s="36" t="s">
        <v>3419</v>
      </c>
      <c r="B16840" s="26" t="s">
        <v>6816</v>
      </c>
      <c r="C16840" s="79" t="s">
        <v>5645</v>
      </c>
      <c r="D16840" s="37" t="s">
        <v>5608</v>
      </c>
      <c r="E16840" s="37" t="s">
        <v>464</v>
      </c>
      <c r="F16840" s="41"/>
      <c r="G16840" s="27"/>
      <c r="H16840" s="27"/>
      <c r="I16840" s="27">
        <v>60036</v>
      </c>
      <c r="M16840" s="220">
        <f t="shared" ref="M16840:M16896" si="263">ROUND(I16840*(1+$L$2),0)</f>
        <v>78623</v>
      </c>
    </row>
    <row r="16841" spans="1:13" x14ac:dyDescent="0.2">
      <c r="A16841" s="35" t="s">
        <v>3419</v>
      </c>
      <c r="B16841" s="1" t="s">
        <v>5573</v>
      </c>
      <c r="C16841" s="45" t="s">
        <v>973</v>
      </c>
      <c r="D16841" s="23" t="s">
        <v>5734</v>
      </c>
      <c r="E16841" s="23" t="s">
        <v>4141</v>
      </c>
      <c r="F16841" s="40">
        <v>0.6</v>
      </c>
      <c r="G16841" s="25">
        <v>41652</v>
      </c>
      <c r="H16841" s="25">
        <v>24991</v>
      </c>
      <c r="I16841" s="25"/>
      <c r="J16841" s="58" t="e">
        <f>HYPERLINK("#"&amp;"Insumos"&amp;"!A"&amp;MATCH($B16841,#REF!,0),"Ins "&amp;$B16841)</f>
        <v>#REF!</v>
      </c>
      <c r="M16841" s="220"/>
    </row>
    <row r="16842" spans="1:13" x14ac:dyDescent="0.2">
      <c r="A16842" s="35" t="s">
        <v>3419</v>
      </c>
      <c r="B16842" s="1" t="s">
        <v>263</v>
      </c>
      <c r="C16842" s="45" t="s">
        <v>696</v>
      </c>
      <c r="D16842" s="23" t="s">
        <v>5534</v>
      </c>
      <c r="E16842" s="23" t="s">
        <v>4140</v>
      </c>
      <c r="F16842" s="40">
        <v>5.8900000000000003E-3</v>
      </c>
      <c r="G16842" s="25">
        <v>187426</v>
      </c>
      <c r="H16842" s="25">
        <v>1104</v>
      </c>
      <c r="I16842" s="25"/>
      <c r="J16842" s="58" t="e">
        <f>HYPERLINK("#"&amp;"Insumos"&amp;"!A"&amp;MATCH($B16842,#REF!,0),"Ins "&amp;$B16842)</f>
        <v>#REF!</v>
      </c>
      <c r="M16842" s="220"/>
    </row>
    <row r="16843" spans="1:13" x14ac:dyDescent="0.2">
      <c r="A16843" s="35" t="s">
        <v>3419</v>
      </c>
      <c r="B16843" s="1" t="s">
        <v>5533</v>
      </c>
      <c r="C16843" s="45" t="s">
        <v>5892</v>
      </c>
      <c r="D16843" s="23" t="s">
        <v>977</v>
      </c>
      <c r="E16843" s="23" t="s">
        <v>4134</v>
      </c>
      <c r="F16843" s="40">
        <v>0.09</v>
      </c>
      <c r="G16843" s="25">
        <v>3623</v>
      </c>
      <c r="H16843" s="25">
        <v>326</v>
      </c>
      <c r="I16843" s="25"/>
      <c r="J16843" s="58" t="e">
        <f>HYPERLINK("#"&amp;"Insumos"&amp;"!A"&amp;MATCH($B16843,#REF!,0),"Ins "&amp;$B16843)</f>
        <v>#REF!</v>
      </c>
      <c r="M16843" s="220"/>
    </row>
    <row r="16844" spans="1:13" x14ac:dyDescent="0.2">
      <c r="A16844" s="35" t="s">
        <v>3419</v>
      </c>
      <c r="B16844" s="1" t="s">
        <v>5007</v>
      </c>
      <c r="C16844" s="45" t="s">
        <v>720</v>
      </c>
      <c r="D16844" s="23" t="s">
        <v>5751</v>
      </c>
      <c r="E16844" s="23" t="s">
        <v>4134</v>
      </c>
      <c r="F16844" s="40">
        <v>0.7</v>
      </c>
      <c r="G16844" s="25">
        <v>1897</v>
      </c>
      <c r="H16844" s="25">
        <v>1328</v>
      </c>
      <c r="I16844" s="25"/>
      <c r="J16844" s="58" t="e">
        <f>HYPERLINK("#"&amp;"Insumos"&amp;"!A"&amp;MATCH($B16844,#REF!,0),"Ins "&amp;$B16844)</f>
        <v>#REF!</v>
      </c>
      <c r="M16844" s="220"/>
    </row>
    <row r="16845" spans="1:13" x14ac:dyDescent="0.2">
      <c r="A16845" s="35" t="s">
        <v>3419</v>
      </c>
      <c r="B16845" s="1" t="s">
        <v>4964</v>
      </c>
      <c r="C16845" s="45" t="s">
        <v>574</v>
      </c>
      <c r="D16845" s="23" t="s">
        <v>5751</v>
      </c>
      <c r="E16845" s="23" t="s">
        <v>287</v>
      </c>
      <c r="F16845" s="40">
        <v>5.5E-2</v>
      </c>
      <c r="G16845" s="25">
        <v>29661</v>
      </c>
      <c r="H16845" s="25">
        <v>1631</v>
      </c>
      <c r="I16845" s="25"/>
      <c r="J16845" s="58" t="e">
        <f>HYPERLINK("#"&amp;"Insumos"&amp;"!A"&amp;MATCH($B16845,#REF!,0),"Ins "&amp;$B16845)</f>
        <v>#REF!</v>
      </c>
      <c r="M16845" s="220"/>
    </row>
    <row r="16846" spans="1:13" x14ac:dyDescent="0.2">
      <c r="A16846" s="35" t="s">
        <v>3419</v>
      </c>
      <c r="B16846" s="1" t="s">
        <v>5372</v>
      </c>
      <c r="C16846" s="45" t="s">
        <v>573</v>
      </c>
      <c r="D16846" s="23" t="s">
        <v>5751</v>
      </c>
      <c r="E16846" s="23" t="s">
        <v>4134</v>
      </c>
      <c r="F16846" s="40">
        <v>5.0000000000000001E-3</v>
      </c>
      <c r="G16846" s="25">
        <v>198173</v>
      </c>
      <c r="H16846" s="25">
        <v>991</v>
      </c>
      <c r="I16846" s="25"/>
      <c r="J16846" s="58" t="e">
        <f>HYPERLINK("#"&amp;"Insumos"&amp;"!A"&amp;MATCH($B16846,#REF!,0),"Ins "&amp;$B16846)</f>
        <v>#REF!</v>
      </c>
      <c r="M16846" s="220"/>
    </row>
    <row r="16847" spans="1:13" x14ac:dyDescent="0.2">
      <c r="A16847" s="35" t="s">
        <v>3419</v>
      </c>
      <c r="B16847" s="1" t="s">
        <v>5401</v>
      </c>
      <c r="C16847" s="45" t="s">
        <v>537</v>
      </c>
      <c r="D16847" s="23" t="s">
        <v>5751</v>
      </c>
      <c r="E16847" s="23" t="s">
        <v>4134</v>
      </c>
      <c r="F16847" s="40">
        <v>7.0000000000000007E-2</v>
      </c>
      <c r="G16847" s="25">
        <v>43033</v>
      </c>
      <c r="H16847" s="25">
        <v>3012</v>
      </c>
      <c r="I16847" s="25"/>
      <c r="J16847" s="58" t="e">
        <f>HYPERLINK("#"&amp;"Insumos"&amp;"!A"&amp;MATCH($B16847,#REF!,0),"Ins "&amp;$B16847)</f>
        <v>#REF!</v>
      </c>
      <c r="M16847" s="220"/>
    </row>
    <row r="16848" spans="1:13" x14ac:dyDescent="0.2">
      <c r="A16848" s="35" t="s">
        <v>3419</v>
      </c>
      <c r="B16848" s="1" t="s">
        <v>4174</v>
      </c>
      <c r="C16848" s="45" t="s">
        <v>1328</v>
      </c>
      <c r="D16848" s="23" t="s">
        <v>5751</v>
      </c>
      <c r="E16848" s="23" t="s">
        <v>287</v>
      </c>
      <c r="F16848" s="40">
        <v>0.85</v>
      </c>
      <c r="G16848" s="25">
        <v>31356</v>
      </c>
      <c r="H16848" s="25">
        <v>26653</v>
      </c>
      <c r="I16848" s="25"/>
      <c r="J16848" s="58" t="e">
        <f>HYPERLINK("#"&amp;"Insumos"&amp;"!A"&amp;MATCH($B16848,#REF!,0),"Ins "&amp;$B16848)</f>
        <v>#REF!</v>
      </c>
      <c r="M16848" s="220"/>
    </row>
    <row r="16849" spans="1:13" ht="25.5" x14ac:dyDescent="0.2">
      <c r="A16849" s="36" t="s">
        <v>3420</v>
      </c>
      <c r="B16849" s="26" t="s">
        <v>6816</v>
      </c>
      <c r="C16849" s="79" t="s">
        <v>1731</v>
      </c>
      <c r="D16849" s="37" t="s">
        <v>5608</v>
      </c>
      <c r="E16849" s="37" t="s">
        <v>464</v>
      </c>
      <c r="F16849" s="41"/>
      <c r="G16849" s="27"/>
      <c r="H16849" s="27"/>
      <c r="I16849" s="27">
        <v>31058</v>
      </c>
      <c r="M16849" s="220">
        <f t="shared" si="263"/>
        <v>40674</v>
      </c>
    </row>
    <row r="16850" spans="1:13" x14ac:dyDescent="0.2">
      <c r="A16850" s="35" t="s">
        <v>3420</v>
      </c>
      <c r="B16850" s="1" t="s">
        <v>5573</v>
      </c>
      <c r="C16850" s="45" t="s">
        <v>973</v>
      </c>
      <c r="D16850" s="23" t="s">
        <v>5734</v>
      </c>
      <c r="E16850" s="23" t="s">
        <v>4141</v>
      </c>
      <c r="F16850" s="40">
        <v>0.6</v>
      </c>
      <c r="G16850" s="25">
        <v>41652</v>
      </c>
      <c r="H16850" s="25">
        <v>24991</v>
      </c>
      <c r="I16850" s="25"/>
      <c r="J16850" s="58" t="e">
        <f>HYPERLINK("#"&amp;"Insumos"&amp;"!A"&amp;MATCH($B16850,#REF!,0),"Ins "&amp;$B16850)</f>
        <v>#REF!</v>
      </c>
      <c r="M16850" s="220"/>
    </row>
    <row r="16851" spans="1:13" x14ac:dyDescent="0.2">
      <c r="A16851" s="35" t="s">
        <v>3420</v>
      </c>
      <c r="B16851" s="1" t="s">
        <v>5533</v>
      </c>
      <c r="C16851" s="45" t="s">
        <v>5892</v>
      </c>
      <c r="D16851" s="23" t="s">
        <v>977</v>
      </c>
      <c r="E16851" s="23" t="s">
        <v>4134</v>
      </c>
      <c r="F16851" s="40">
        <v>8.5000000000000006E-2</v>
      </c>
      <c r="G16851" s="25">
        <v>3623</v>
      </c>
      <c r="H16851" s="25">
        <v>308</v>
      </c>
      <c r="I16851" s="25"/>
      <c r="J16851" s="58" t="e">
        <f>HYPERLINK("#"&amp;"Insumos"&amp;"!A"&amp;MATCH($B16851,#REF!,0),"Ins "&amp;$B16851)</f>
        <v>#REF!</v>
      </c>
      <c r="M16851" s="220"/>
    </row>
    <row r="16852" spans="1:13" x14ac:dyDescent="0.2">
      <c r="A16852" s="35" t="s">
        <v>3420</v>
      </c>
      <c r="B16852" s="1" t="s">
        <v>5007</v>
      </c>
      <c r="C16852" s="45" t="s">
        <v>720</v>
      </c>
      <c r="D16852" s="23" t="s">
        <v>5751</v>
      </c>
      <c r="E16852" s="23" t="s">
        <v>4134</v>
      </c>
      <c r="F16852" s="40">
        <v>0.7</v>
      </c>
      <c r="G16852" s="25">
        <v>1897</v>
      </c>
      <c r="H16852" s="25">
        <v>1328</v>
      </c>
      <c r="I16852" s="25"/>
      <c r="J16852" s="58" t="e">
        <f>HYPERLINK("#"&amp;"Insumos"&amp;"!A"&amp;MATCH($B16852,#REF!,0),"Ins "&amp;$B16852)</f>
        <v>#REF!</v>
      </c>
      <c r="M16852" s="220"/>
    </row>
    <row r="16853" spans="1:13" x14ac:dyDescent="0.2">
      <c r="A16853" s="35" t="s">
        <v>3420</v>
      </c>
      <c r="B16853" s="1" t="s">
        <v>5372</v>
      </c>
      <c r="C16853" s="45" t="s">
        <v>573</v>
      </c>
      <c r="D16853" s="23" t="s">
        <v>5751</v>
      </c>
      <c r="E16853" s="23" t="s">
        <v>4134</v>
      </c>
      <c r="F16853" s="40">
        <v>3.8999999999999998E-3</v>
      </c>
      <c r="G16853" s="25">
        <v>198173</v>
      </c>
      <c r="H16853" s="25">
        <v>773</v>
      </c>
      <c r="I16853" s="25"/>
      <c r="J16853" s="58" t="e">
        <f>HYPERLINK("#"&amp;"Insumos"&amp;"!A"&amp;MATCH($B16853,#REF!,0),"Ins "&amp;$B16853)</f>
        <v>#REF!</v>
      </c>
      <c r="M16853" s="220"/>
    </row>
    <row r="16854" spans="1:13" x14ac:dyDescent="0.2">
      <c r="A16854" s="35" t="s">
        <v>3420</v>
      </c>
      <c r="B16854" s="1" t="s">
        <v>5401</v>
      </c>
      <c r="C16854" s="45" t="s">
        <v>537</v>
      </c>
      <c r="D16854" s="23" t="s">
        <v>5751</v>
      </c>
      <c r="E16854" s="23" t="s">
        <v>4134</v>
      </c>
      <c r="F16854" s="40">
        <v>8.5000000000000006E-2</v>
      </c>
      <c r="G16854" s="25">
        <v>43033</v>
      </c>
      <c r="H16854" s="25">
        <v>3658</v>
      </c>
      <c r="I16854" s="25"/>
      <c r="J16854" s="58" t="e">
        <f>HYPERLINK("#"&amp;"Insumos"&amp;"!A"&amp;MATCH($B16854,#REF!,0),"Ins "&amp;$B16854)</f>
        <v>#REF!</v>
      </c>
      <c r="M16854" s="220"/>
    </row>
    <row r="16855" spans="1:13" ht="25.5" x14ac:dyDescent="0.2">
      <c r="A16855" s="36" t="s">
        <v>3421</v>
      </c>
      <c r="B16855" s="26" t="s">
        <v>6816</v>
      </c>
      <c r="C16855" s="79" t="s">
        <v>5646</v>
      </c>
      <c r="D16855" s="37" t="s">
        <v>5608</v>
      </c>
      <c r="E16855" s="37" t="s">
        <v>464</v>
      </c>
      <c r="F16855" s="41"/>
      <c r="G16855" s="27"/>
      <c r="H16855" s="27"/>
      <c r="I16855" s="27">
        <v>82024</v>
      </c>
      <c r="M16855" s="220">
        <f t="shared" si="263"/>
        <v>107419</v>
      </c>
    </row>
    <row r="16856" spans="1:13" x14ac:dyDescent="0.2">
      <c r="A16856" s="35" t="s">
        <v>3421</v>
      </c>
      <c r="B16856" s="1" t="s">
        <v>5573</v>
      </c>
      <c r="C16856" s="45" t="s">
        <v>973</v>
      </c>
      <c r="D16856" s="23" t="s">
        <v>5734</v>
      </c>
      <c r="E16856" s="23" t="s">
        <v>4141</v>
      </c>
      <c r="F16856" s="40">
        <v>0.6</v>
      </c>
      <c r="G16856" s="25">
        <v>41652</v>
      </c>
      <c r="H16856" s="25">
        <v>24991</v>
      </c>
      <c r="I16856" s="25"/>
      <c r="J16856" s="58" t="e">
        <f>HYPERLINK("#"&amp;"Insumos"&amp;"!A"&amp;MATCH($B16856,#REF!,0),"Ins "&amp;$B16856)</f>
        <v>#REF!</v>
      </c>
      <c r="M16856" s="220"/>
    </row>
    <row r="16857" spans="1:13" x14ac:dyDescent="0.2">
      <c r="A16857" s="35" t="s">
        <v>3421</v>
      </c>
      <c r="B16857" s="1" t="s">
        <v>263</v>
      </c>
      <c r="C16857" s="45" t="s">
        <v>696</v>
      </c>
      <c r="D16857" s="23" t="s">
        <v>5534</v>
      </c>
      <c r="E16857" s="23" t="s">
        <v>4140</v>
      </c>
      <c r="F16857" s="40">
        <v>8.9899999999999997E-3</v>
      </c>
      <c r="G16857" s="25">
        <v>187426</v>
      </c>
      <c r="H16857" s="25">
        <v>1685</v>
      </c>
      <c r="I16857" s="25"/>
      <c r="J16857" s="58" t="e">
        <f>HYPERLINK("#"&amp;"Insumos"&amp;"!A"&amp;MATCH($B16857,#REF!,0),"Ins "&amp;$B16857)</f>
        <v>#REF!</v>
      </c>
      <c r="M16857" s="220"/>
    </row>
    <row r="16858" spans="1:13" x14ac:dyDescent="0.2">
      <c r="A16858" s="35" t="s">
        <v>3421</v>
      </c>
      <c r="B16858" s="1" t="s">
        <v>5533</v>
      </c>
      <c r="C16858" s="45" t="s">
        <v>5892</v>
      </c>
      <c r="D16858" s="23" t="s">
        <v>977</v>
      </c>
      <c r="E16858" s="23" t="s">
        <v>4134</v>
      </c>
      <c r="F16858" s="40">
        <v>8.3000000000000004E-2</v>
      </c>
      <c r="G16858" s="25">
        <v>3623</v>
      </c>
      <c r="H16858" s="25">
        <v>301</v>
      </c>
      <c r="I16858" s="25"/>
      <c r="J16858" s="58" t="e">
        <f>HYPERLINK("#"&amp;"Insumos"&amp;"!A"&amp;MATCH($B16858,#REF!,0),"Ins "&amp;$B16858)</f>
        <v>#REF!</v>
      </c>
      <c r="M16858" s="220"/>
    </row>
    <row r="16859" spans="1:13" x14ac:dyDescent="0.2">
      <c r="A16859" s="35" t="s">
        <v>3421</v>
      </c>
      <c r="B16859" s="1" t="s">
        <v>5007</v>
      </c>
      <c r="C16859" s="45" t="s">
        <v>720</v>
      </c>
      <c r="D16859" s="23" t="s">
        <v>5751</v>
      </c>
      <c r="E16859" s="23" t="s">
        <v>4134</v>
      </c>
      <c r="F16859" s="40">
        <v>0.7</v>
      </c>
      <c r="G16859" s="25">
        <v>1897</v>
      </c>
      <c r="H16859" s="25">
        <v>1328</v>
      </c>
      <c r="I16859" s="25"/>
      <c r="J16859" s="58" t="e">
        <f>HYPERLINK("#"&amp;"Insumos"&amp;"!A"&amp;MATCH($B16859,#REF!,0),"Ins "&amp;$B16859)</f>
        <v>#REF!</v>
      </c>
      <c r="M16859" s="220"/>
    </row>
    <row r="16860" spans="1:13" x14ac:dyDescent="0.2">
      <c r="A16860" s="35" t="s">
        <v>3421</v>
      </c>
      <c r="B16860" s="1" t="s">
        <v>4965</v>
      </c>
      <c r="C16860" s="45" t="s">
        <v>575</v>
      </c>
      <c r="D16860" s="23" t="s">
        <v>5751</v>
      </c>
      <c r="E16860" s="23" t="s">
        <v>287</v>
      </c>
      <c r="F16860" s="40">
        <v>0.05</v>
      </c>
      <c r="G16860" s="25">
        <v>43360</v>
      </c>
      <c r="H16860" s="25">
        <v>2168</v>
      </c>
      <c r="I16860" s="25"/>
      <c r="J16860" s="58" t="e">
        <f>HYPERLINK("#"&amp;"Insumos"&amp;"!A"&amp;MATCH($B16860,#REF!,0),"Ins "&amp;$B16860)</f>
        <v>#REF!</v>
      </c>
      <c r="M16860" s="220"/>
    </row>
    <row r="16861" spans="1:13" x14ac:dyDescent="0.2">
      <c r="A16861" s="35" t="s">
        <v>3421</v>
      </c>
      <c r="B16861" s="1" t="s">
        <v>5372</v>
      </c>
      <c r="C16861" s="45" t="s">
        <v>573</v>
      </c>
      <c r="D16861" s="23" t="s">
        <v>5751</v>
      </c>
      <c r="E16861" s="23" t="s">
        <v>4134</v>
      </c>
      <c r="F16861" s="40">
        <v>3.8999999999999998E-3</v>
      </c>
      <c r="G16861" s="25">
        <v>198173</v>
      </c>
      <c r="H16861" s="25">
        <v>773</v>
      </c>
      <c r="I16861" s="25"/>
      <c r="J16861" s="58" t="e">
        <f>HYPERLINK("#"&amp;"Insumos"&amp;"!A"&amp;MATCH($B16861,#REF!,0),"Ins "&amp;$B16861)</f>
        <v>#REF!</v>
      </c>
      <c r="M16861" s="220"/>
    </row>
    <row r="16862" spans="1:13" x14ac:dyDescent="0.2">
      <c r="A16862" s="35" t="s">
        <v>3421</v>
      </c>
      <c r="B16862" s="1" t="s">
        <v>5401</v>
      </c>
      <c r="C16862" s="45" t="s">
        <v>537</v>
      </c>
      <c r="D16862" s="23" t="s">
        <v>5751</v>
      </c>
      <c r="E16862" s="23" t="s">
        <v>4134</v>
      </c>
      <c r="F16862" s="40">
        <v>8.5000000000000006E-2</v>
      </c>
      <c r="G16862" s="25">
        <v>43033</v>
      </c>
      <c r="H16862" s="25">
        <v>3658</v>
      </c>
      <c r="I16862" s="25"/>
      <c r="J16862" s="58" t="e">
        <f>HYPERLINK("#"&amp;"Insumos"&amp;"!A"&amp;MATCH($B16862,#REF!,0),"Ins "&amp;$B16862)</f>
        <v>#REF!</v>
      </c>
      <c r="M16862" s="220"/>
    </row>
    <row r="16863" spans="1:13" x14ac:dyDescent="0.2">
      <c r="A16863" s="35" t="s">
        <v>3421</v>
      </c>
      <c r="B16863" s="1" t="s">
        <v>4175</v>
      </c>
      <c r="C16863" s="45" t="s">
        <v>1329</v>
      </c>
      <c r="D16863" s="23" t="s">
        <v>5751</v>
      </c>
      <c r="E16863" s="23" t="s">
        <v>287</v>
      </c>
      <c r="F16863" s="40">
        <v>1.05</v>
      </c>
      <c r="G16863" s="25">
        <v>44876</v>
      </c>
      <c r="H16863" s="25">
        <v>47120</v>
      </c>
      <c r="I16863" s="25"/>
      <c r="J16863" s="58" t="e">
        <f>HYPERLINK("#"&amp;"Insumos"&amp;"!A"&amp;MATCH($B16863,#REF!,0),"Ins "&amp;$B16863)</f>
        <v>#REF!</v>
      </c>
      <c r="M16863" s="220"/>
    </row>
    <row r="16864" spans="1:13" ht="25.5" x14ac:dyDescent="0.2">
      <c r="A16864" s="36" t="s">
        <v>3422</v>
      </c>
      <c r="B16864" s="26" t="s">
        <v>6816</v>
      </c>
      <c r="C16864" s="79" t="s">
        <v>1732</v>
      </c>
      <c r="D16864" s="37" t="s">
        <v>5608</v>
      </c>
      <c r="E16864" s="37" t="s">
        <v>464</v>
      </c>
      <c r="F16864" s="41"/>
      <c r="G16864" s="27"/>
      <c r="H16864" s="27"/>
      <c r="I16864" s="27">
        <v>33219</v>
      </c>
      <c r="M16864" s="220">
        <f t="shared" si="263"/>
        <v>43504</v>
      </c>
    </row>
    <row r="16865" spans="1:13" x14ac:dyDescent="0.2">
      <c r="A16865" s="35" t="s">
        <v>3422</v>
      </c>
      <c r="B16865" s="1" t="s">
        <v>5573</v>
      </c>
      <c r="C16865" s="45" t="s">
        <v>973</v>
      </c>
      <c r="D16865" s="23" t="s">
        <v>5734</v>
      </c>
      <c r="E16865" s="23" t="s">
        <v>4141</v>
      </c>
      <c r="F16865" s="40">
        <v>0.6</v>
      </c>
      <c r="G16865" s="25">
        <v>41652</v>
      </c>
      <c r="H16865" s="25">
        <v>24991</v>
      </c>
      <c r="I16865" s="25"/>
      <c r="J16865" s="58" t="e">
        <f>HYPERLINK("#"&amp;"Insumos"&amp;"!A"&amp;MATCH($B16865,#REF!,0),"Ins "&amp;$B16865)</f>
        <v>#REF!</v>
      </c>
      <c r="M16865" s="220"/>
    </row>
    <row r="16866" spans="1:13" x14ac:dyDescent="0.2">
      <c r="A16866" s="35" t="s">
        <v>3422</v>
      </c>
      <c r="B16866" s="1" t="s">
        <v>5533</v>
      </c>
      <c r="C16866" s="45" t="s">
        <v>5892</v>
      </c>
      <c r="D16866" s="23" t="s">
        <v>977</v>
      </c>
      <c r="E16866" s="23" t="s">
        <v>4134</v>
      </c>
      <c r="F16866" s="40">
        <v>8.3000000000000004E-2</v>
      </c>
      <c r="G16866" s="25">
        <v>3623</v>
      </c>
      <c r="H16866" s="25">
        <v>301</v>
      </c>
      <c r="I16866" s="25"/>
      <c r="J16866" s="58" t="e">
        <f>HYPERLINK("#"&amp;"Insumos"&amp;"!A"&amp;MATCH($B16866,#REF!,0),"Ins "&amp;$B16866)</f>
        <v>#REF!</v>
      </c>
      <c r="M16866" s="220"/>
    </row>
    <row r="16867" spans="1:13" x14ac:dyDescent="0.2">
      <c r="A16867" s="35" t="s">
        <v>3422</v>
      </c>
      <c r="B16867" s="1" t="s">
        <v>5007</v>
      </c>
      <c r="C16867" s="45" t="s">
        <v>720</v>
      </c>
      <c r="D16867" s="23" t="s">
        <v>5751</v>
      </c>
      <c r="E16867" s="23" t="s">
        <v>4134</v>
      </c>
      <c r="F16867" s="40">
        <v>0.7</v>
      </c>
      <c r="G16867" s="25">
        <v>1897</v>
      </c>
      <c r="H16867" s="25">
        <v>1328</v>
      </c>
      <c r="I16867" s="25"/>
      <c r="J16867" s="58" t="e">
        <f>HYPERLINK("#"&amp;"Insumos"&amp;"!A"&amp;MATCH($B16867,#REF!,0),"Ins "&amp;$B16867)</f>
        <v>#REF!</v>
      </c>
      <c r="M16867" s="220"/>
    </row>
    <row r="16868" spans="1:13" x14ac:dyDescent="0.2">
      <c r="A16868" s="35" t="s">
        <v>3422</v>
      </c>
      <c r="B16868" s="1" t="s">
        <v>4965</v>
      </c>
      <c r="C16868" s="45" t="s">
        <v>575</v>
      </c>
      <c r="D16868" s="23" t="s">
        <v>5751</v>
      </c>
      <c r="E16868" s="23" t="s">
        <v>287</v>
      </c>
      <c r="F16868" s="40">
        <v>0.05</v>
      </c>
      <c r="G16868" s="25">
        <v>43360</v>
      </c>
      <c r="H16868" s="25">
        <v>2168</v>
      </c>
      <c r="I16868" s="25"/>
      <c r="J16868" s="58" t="e">
        <f>HYPERLINK("#"&amp;"Insumos"&amp;"!A"&amp;MATCH($B16868,#REF!,0),"Ins "&amp;$B16868)</f>
        <v>#REF!</v>
      </c>
      <c r="M16868" s="220"/>
    </row>
    <row r="16869" spans="1:13" x14ac:dyDescent="0.2">
      <c r="A16869" s="35" t="s">
        <v>3422</v>
      </c>
      <c r="B16869" s="1" t="s">
        <v>5372</v>
      </c>
      <c r="C16869" s="45" t="s">
        <v>573</v>
      </c>
      <c r="D16869" s="23" t="s">
        <v>5751</v>
      </c>
      <c r="E16869" s="23" t="s">
        <v>4134</v>
      </c>
      <c r="F16869" s="40">
        <v>3.8999999999999998E-3</v>
      </c>
      <c r="G16869" s="25">
        <v>198173</v>
      </c>
      <c r="H16869" s="25">
        <v>773</v>
      </c>
      <c r="I16869" s="25"/>
      <c r="J16869" s="58" t="e">
        <f>HYPERLINK("#"&amp;"Insumos"&amp;"!A"&amp;MATCH($B16869,#REF!,0),"Ins "&amp;$B16869)</f>
        <v>#REF!</v>
      </c>
      <c r="M16869" s="220"/>
    </row>
    <row r="16870" spans="1:13" x14ac:dyDescent="0.2">
      <c r="A16870" s="35" t="s">
        <v>3422</v>
      </c>
      <c r="B16870" s="1" t="s">
        <v>5401</v>
      </c>
      <c r="C16870" s="45" t="s">
        <v>537</v>
      </c>
      <c r="D16870" s="23" t="s">
        <v>5751</v>
      </c>
      <c r="E16870" s="23" t="s">
        <v>4134</v>
      </c>
      <c r="F16870" s="40">
        <v>8.5000000000000006E-2</v>
      </c>
      <c r="G16870" s="25">
        <v>43033</v>
      </c>
      <c r="H16870" s="25">
        <v>3658</v>
      </c>
      <c r="I16870" s="25"/>
      <c r="J16870" s="58" t="e">
        <f>HYPERLINK("#"&amp;"Insumos"&amp;"!A"&amp;MATCH($B16870,#REF!,0),"Ins "&amp;$B16870)</f>
        <v>#REF!</v>
      </c>
      <c r="M16870" s="220"/>
    </row>
    <row r="16871" spans="1:13" ht="25.5" x14ac:dyDescent="0.2">
      <c r="A16871" s="36" t="s">
        <v>3423</v>
      </c>
      <c r="B16871" s="26" t="s">
        <v>6816</v>
      </c>
      <c r="C16871" s="79" t="s">
        <v>5647</v>
      </c>
      <c r="D16871" s="37" t="s">
        <v>5608</v>
      </c>
      <c r="E16871" s="37" t="s">
        <v>464</v>
      </c>
      <c r="F16871" s="41"/>
      <c r="G16871" s="27"/>
      <c r="H16871" s="27"/>
      <c r="I16871" s="27">
        <v>117361</v>
      </c>
      <c r="M16871" s="220">
        <f t="shared" si="263"/>
        <v>153696</v>
      </c>
    </row>
    <row r="16872" spans="1:13" x14ac:dyDescent="0.2">
      <c r="A16872" s="35" t="s">
        <v>3423</v>
      </c>
      <c r="B16872" s="1" t="s">
        <v>5573</v>
      </c>
      <c r="C16872" s="45" t="s">
        <v>973</v>
      </c>
      <c r="D16872" s="23" t="s">
        <v>5734</v>
      </c>
      <c r="E16872" s="23" t="s">
        <v>4141</v>
      </c>
      <c r="F16872" s="40">
        <v>0.76</v>
      </c>
      <c r="G16872" s="25">
        <v>41652</v>
      </c>
      <c r="H16872" s="25">
        <v>31656</v>
      </c>
      <c r="I16872" s="25"/>
      <c r="J16872" s="58" t="e">
        <f>HYPERLINK("#"&amp;"Insumos"&amp;"!A"&amp;MATCH($B16872,#REF!,0),"Ins "&amp;$B16872)</f>
        <v>#REF!</v>
      </c>
      <c r="M16872" s="220"/>
    </row>
    <row r="16873" spans="1:13" x14ac:dyDescent="0.2">
      <c r="A16873" s="35" t="s">
        <v>3423</v>
      </c>
      <c r="B16873" s="1" t="s">
        <v>263</v>
      </c>
      <c r="C16873" s="45" t="s">
        <v>696</v>
      </c>
      <c r="D16873" s="23" t="s">
        <v>5534</v>
      </c>
      <c r="E16873" s="23" t="s">
        <v>4140</v>
      </c>
      <c r="F16873" s="40">
        <v>1.259E-2</v>
      </c>
      <c r="G16873" s="25">
        <v>187426</v>
      </c>
      <c r="H16873" s="25">
        <v>2360</v>
      </c>
      <c r="I16873" s="25"/>
      <c r="J16873" s="58" t="e">
        <f>HYPERLINK("#"&amp;"Insumos"&amp;"!A"&amp;MATCH($B16873,#REF!,0),"Ins "&amp;$B16873)</f>
        <v>#REF!</v>
      </c>
      <c r="M16873" s="220"/>
    </row>
    <row r="16874" spans="1:13" x14ac:dyDescent="0.2">
      <c r="A16874" s="35" t="s">
        <v>3423</v>
      </c>
      <c r="B16874" s="1" t="s">
        <v>5533</v>
      </c>
      <c r="C16874" s="45" t="s">
        <v>5892</v>
      </c>
      <c r="D16874" s="23" t="s">
        <v>977</v>
      </c>
      <c r="E16874" s="23" t="s">
        <v>4134</v>
      </c>
      <c r="F16874" s="40">
        <v>8.3000000000000004E-2</v>
      </c>
      <c r="G16874" s="25">
        <v>3623</v>
      </c>
      <c r="H16874" s="25">
        <v>301</v>
      </c>
      <c r="I16874" s="25"/>
      <c r="J16874" s="58" t="e">
        <f>HYPERLINK("#"&amp;"Insumos"&amp;"!A"&amp;MATCH($B16874,#REF!,0),"Ins "&amp;$B16874)</f>
        <v>#REF!</v>
      </c>
      <c r="M16874" s="220"/>
    </row>
    <row r="16875" spans="1:13" x14ac:dyDescent="0.2">
      <c r="A16875" s="35" t="s">
        <v>3423</v>
      </c>
      <c r="B16875" s="1" t="s">
        <v>5007</v>
      </c>
      <c r="C16875" s="45" t="s">
        <v>720</v>
      </c>
      <c r="D16875" s="23" t="s">
        <v>5751</v>
      </c>
      <c r="E16875" s="23" t="s">
        <v>4134</v>
      </c>
      <c r="F16875" s="40">
        <v>0.7</v>
      </c>
      <c r="G16875" s="25">
        <v>1897</v>
      </c>
      <c r="H16875" s="25">
        <v>1328</v>
      </c>
      <c r="I16875" s="25"/>
      <c r="J16875" s="58" t="e">
        <f>HYPERLINK("#"&amp;"Insumos"&amp;"!A"&amp;MATCH($B16875,#REF!,0),"Ins "&amp;$B16875)</f>
        <v>#REF!</v>
      </c>
      <c r="M16875" s="220"/>
    </row>
    <row r="16876" spans="1:13" x14ac:dyDescent="0.2">
      <c r="A16876" s="35" t="s">
        <v>3423</v>
      </c>
      <c r="B16876" s="1" t="s">
        <v>4966</v>
      </c>
      <c r="C16876" s="45" t="s">
        <v>576</v>
      </c>
      <c r="D16876" s="23" t="s">
        <v>5751</v>
      </c>
      <c r="E16876" s="23" t="s">
        <v>287</v>
      </c>
      <c r="F16876" s="40">
        <v>0.05</v>
      </c>
      <c r="G16876" s="25">
        <v>63171</v>
      </c>
      <c r="H16876" s="25">
        <v>3159</v>
      </c>
      <c r="I16876" s="25"/>
      <c r="J16876" s="58" t="e">
        <f>HYPERLINK("#"&amp;"Insumos"&amp;"!A"&amp;MATCH($B16876,#REF!,0),"Ins "&amp;$B16876)</f>
        <v>#REF!</v>
      </c>
      <c r="M16876" s="220"/>
    </row>
    <row r="16877" spans="1:13" x14ac:dyDescent="0.2">
      <c r="A16877" s="35" t="s">
        <v>3423</v>
      </c>
      <c r="B16877" s="1" t="s">
        <v>5372</v>
      </c>
      <c r="C16877" s="45" t="s">
        <v>573</v>
      </c>
      <c r="D16877" s="23" t="s">
        <v>5751</v>
      </c>
      <c r="E16877" s="23" t="s">
        <v>4134</v>
      </c>
      <c r="F16877" s="40">
        <v>8.0000000000000002E-3</v>
      </c>
      <c r="G16877" s="25">
        <v>198173</v>
      </c>
      <c r="H16877" s="25">
        <v>1585</v>
      </c>
      <c r="I16877" s="25"/>
      <c r="J16877" s="58" t="e">
        <f>HYPERLINK("#"&amp;"Insumos"&amp;"!A"&amp;MATCH($B16877,#REF!,0),"Ins "&amp;$B16877)</f>
        <v>#REF!</v>
      </c>
      <c r="M16877" s="220"/>
    </row>
    <row r="16878" spans="1:13" x14ac:dyDescent="0.2">
      <c r="A16878" s="35" t="s">
        <v>3423</v>
      </c>
      <c r="B16878" s="1" t="s">
        <v>5401</v>
      </c>
      <c r="C16878" s="45" t="s">
        <v>537</v>
      </c>
      <c r="D16878" s="23" t="s">
        <v>5751</v>
      </c>
      <c r="E16878" s="23" t="s">
        <v>4134</v>
      </c>
      <c r="F16878" s="40">
        <v>7.1999999999999995E-2</v>
      </c>
      <c r="G16878" s="25">
        <v>43033</v>
      </c>
      <c r="H16878" s="25">
        <v>3098</v>
      </c>
      <c r="I16878" s="25"/>
      <c r="J16878" s="58" t="e">
        <f>HYPERLINK("#"&amp;"Insumos"&amp;"!A"&amp;MATCH($B16878,#REF!,0),"Ins "&amp;$B16878)</f>
        <v>#REF!</v>
      </c>
      <c r="M16878" s="220"/>
    </row>
    <row r="16879" spans="1:13" x14ac:dyDescent="0.2">
      <c r="A16879" s="35" t="s">
        <v>3423</v>
      </c>
      <c r="B16879" s="1" t="s">
        <v>4176</v>
      </c>
      <c r="C16879" s="45" t="s">
        <v>1330</v>
      </c>
      <c r="D16879" s="23" t="s">
        <v>5751</v>
      </c>
      <c r="E16879" s="23" t="s">
        <v>287</v>
      </c>
      <c r="F16879" s="40">
        <v>1.05</v>
      </c>
      <c r="G16879" s="25">
        <v>70356</v>
      </c>
      <c r="H16879" s="25">
        <v>73874</v>
      </c>
      <c r="I16879" s="25"/>
      <c r="J16879" s="58" t="e">
        <f>HYPERLINK("#"&amp;"Insumos"&amp;"!A"&amp;MATCH($B16879,#REF!,0),"Ins "&amp;$B16879)</f>
        <v>#REF!</v>
      </c>
      <c r="M16879" s="220"/>
    </row>
    <row r="16880" spans="1:13" ht="25.5" x14ac:dyDescent="0.2">
      <c r="A16880" s="36" t="s">
        <v>3424</v>
      </c>
      <c r="B16880" s="26" t="s">
        <v>6816</v>
      </c>
      <c r="C16880" s="79" t="s">
        <v>1733</v>
      </c>
      <c r="D16880" s="37" t="s">
        <v>5608</v>
      </c>
      <c r="E16880" s="37" t="s">
        <v>464</v>
      </c>
      <c r="F16880" s="41"/>
      <c r="G16880" s="27"/>
      <c r="H16880" s="27"/>
      <c r="I16880" s="27">
        <v>41317</v>
      </c>
      <c r="M16880" s="220">
        <f t="shared" si="263"/>
        <v>54109</v>
      </c>
    </row>
    <row r="16881" spans="1:13" x14ac:dyDescent="0.2">
      <c r="A16881" s="35" t="s">
        <v>3424</v>
      </c>
      <c r="B16881" s="1" t="s">
        <v>5573</v>
      </c>
      <c r="C16881" s="45" t="s">
        <v>973</v>
      </c>
      <c r="D16881" s="23" t="s">
        <v>5734</v>
      </c>
      <c r="E16881" s="23" t="s">
        <v>4141</v>
      </c>
      <c r="F16881" s="40">
        <v>0.76</v>
      </c>
      <c r="G16881" s="25">
        <v>41652</v>
      </c>
      <c r="H16881" s="25">
        <v>31656</v>
      </c>
      <c r="I16881" s="25"/>
      <c r="J16881" s="58" t="e">
        <f>HYPERLINK("#"&amp;"Insumos"&amp;"!A"&amp;MATCH($B16881,#REF!,0),"Ins "&amp;$B16881)</f>
        <v>#REF!</v>
      </c>
      <c r="M16881" s="220"/>
    </row>
    <row r="16882" spans="1:13" x14ac:dyDescent="0.2">
      <c r="A16882" s="35" t="s">
        <v>3424</v>
      </c>
      <c r="B16882" s="1" t="s">
        <v>5533</v>
      </c>
      <c r="C16882" s="45" t="s">
        <v>5892</v>
      </c>
      <c r="D16882" s="23" t="s">
        <v>977</v>
      </c>
      <c r="E16882" s="23" t="s">
        <v>4134</v>
      </c>
      <c r="F16882" s="40">
        <v>8.3000000000000004E-2</v>
      </c>
      <c r="G16882" s="25">
        <v>3623</v>
      </c>
      <c r="H16882" s="25">
        <v>301</v>
      </c>
      <c r="I16882" s="25"/>
      <c r="J16882" s="58" t="e">
        <f>HYPERLINK("#"&amp;"Insumos"&amp;"!A"&amp;MATCH($B16882,#REF!,0),"Ins "&amp;$B16882)</f>
        <v>#REF!</v>
      </c>
      <c r="M16882" s="220"/>
    </row>
    <row r="16883" spans="1:13" x14ac:dyDescent="0.2">
      <c r="A16883" s="35" t="s">
        <v>3424</v>
      </c>
      <c r="B16883" s="1" t="s">
        <v>5007</v>
      </c>
      <c r="C16883" s="45" t="s">
        <v>720</v>
      </c>
      <c r="D16883" s="23" t="s">
        <v>5751</v>
      </c>
      <c r="E16883" s="23" t="s">
        <v>4134</v>
      </c>
      <c r="F16883" s="40">
        <v>0.8</v>
      </c>
      <c r="G16883" s="25">
        <v>1897</v>
      </c>
      <c r="H16883" s="25">
        <v>1518</v>
      </c>
      <c r="I16883" s="25"/>
      <c r="J16883" s="58" t="e">
        <f>HYPERLINK("#"&amp;"Insumos"&amp;"!A"&amp;MATCH($B16883,#REF!,0),"Ins "&amp;$B16883)</f>
        <v>#REF!</v>
      </c>
      <c r="M16883" s="220"/>
    </row>
    <row r="16884" spans="1:13" x14ac:dyDescent="0.2">
      <c r="A16884" s="35" t="s">
        <v>3424</v>
      </c>
      <c r="B16884" s="1" t="s">
        <v>4966</v>
      </c>
      <c r="C16884" s="45" t="s">
        <v>576</v>
      </c>
      <c r="D16884" s="23" t="s">
        <v>5751</v>
      </c>
      <c r="E16884" s="23" t="s">
        <v>287</v>
      </c>
      <c r="F16884" s="40">
        <v>0.05</v>
      </c>
      <c r="G16884" s="25">
        <v>63171</v>
      </c>
      <c r="H16884" s="25">
        <v>3159</v>
      </c>
      <c r="I16884" s="25"/>
      <c r="J16884" s="58" t="e">
        <f>HYPERLINK("#"&amp;"Insumos"&amp;"!A"&amp;MATCH($B16884,#REF!,0),"Ins "&amp;$B16884)</f>
        <v>#REF!</v>
      </c>
      <c r="M16884" s="220"/>
    </row>
    <row r="16885" spans="1:13" x14ac:dyDescent="0.2">
      <c r="A16885" s="35" t="s">
        <v>3424</v>
      </c>
      <c r="B16885" s="1" t="s">
        <v>5372</v>
      </c>
      <c r="C16885" s="45" t="s">
        <v>573</v>
      </c>
      <c r="D16885" s="23" t="s">
        <v>5751</v>
      </c>
      <c r="E16885" s="23" t="s">
        <v>4134</v>
      </c>
      <c r="F16885" s="40">
        <v>8.0000000000000002E-3</v>
      </c>
      <c r="G16885" s="25">
        <v>198173</v>
      </c>
      <c r="H16885" s="25">
        <v>1585</v>
      </c>
      <c r="I16885" s="25"/>
      <c r="J16885" s="58" t="e">
        <f>HYPERLINK("#"&amp;"Insumos"&amp;"!A"&amp;MATCH($B16885,#REF!,0),"Ins "&amp;$B16885)</f>
        <v>#REF!</v>
      </c>
      <c r="M16885" s="220"/>
    </row>
    <row r="16886" spans="1:13" x14ac:dyDescent="0.2">
      <c r="A16886" s="35" t="s">
        <v>3424</v>
      </c>
      <c r="B16886" s="1" t="s">
        <v>5401</v>
      </c>
      <c r="C16886" s="45" t="s">
        <v>537</v>
      </c>
      <c r="D16886" s="23" t="s">
        <v>5751</v>
      </c>
      <c r="E16886" s="23" t="s">
        <v>4134</v>
      </c>
      <c r="F16886" s="40">
        <v>7.1999999999999995E-2</v>
      </c>
      <c r="G16886" s="25">
        <v>43033</v>
      </c>
      <c r="H16886" s="25">
        <v>3098</v>
      </c>
      <c r="I16886" s="25"/>
      <c r="J16886" s="58" t="e">
        <f>HYPERLINK("#"&amp;"Insumos"&amp;"!A"&amp;MATCH($B16886,#REF!,0),"Ins "&amp;$B16886)</f>
        <v>#REF!</v>
      </c>
      <c r="M16886" s="220"/>
    </row>
    <row r="16887" spans="1:13" ht="25.5" x14ac:dyDescent="0.2">
      <c r="A16887" s="36" t="s">
        <v>3425</v>
      </c>
      <c r="B16887" s="26" t="s">
        <v>6816</v>
      </c>
      <c r="C16887" s="79" t="s">
        <v>5648</v>
      </c>
      <c r="D16887" s="37" t="s">
        <v>5608</v>
      </c>
      <c r="E16887" s="37" t="s">
        <v>464</v>
      </c>
      <c r="F16887" s="41"/>
      <c r="G16887" s="27"/>
      <c r="H16887" s="27"/>
      <c r="I16887" s="27">
        <v>152966</v>
      </c>
      <c r="M16887" s="220">
        <f t="shared" si="263"/>
        <v>200324</v>
      </c>
    </row>
    <row r="16888" spans="1:13" x14ac:dyDescent="0.2">
      <c r="A16888" s="35" t="s">
        <v>3425</v>
      </c>
      <c r="B16888" s="1" t="s">
        <v>5573</v>
      </c>
      <c r="C16888" s="45" t="s">
        <v>973</v>
      </c>
      <c r="D16888" s="23" t="s">
        <v>5734</v>
      </c>
      <c r="E16888" s="23" t="s">
        <v>4141</v>
      </c>
      <c r="F16888" s="40">
        <v>0.76</v>
      </c>
      <c r="G16888" s="25">
        <v>41652</v>
      </c>
      <c r="H16888" s="25">
        <v>31656</v>
      </c>
      <c r="I16888" s="25"/>
      <c r="J16888" s="58" t="e">
        <f>HYPERLINK("#"&amp;"Insumos"&amp;"!A"&amp;MATCH($B16888,#REF!,0),"Ins "&amp;$B16888)</f>
        <v>#REF!</v>
      </c>
      <c r="M16888" s="220"/>
    </row>
    <row r="16889" spans="1:13" x14ac:dyDescent="0.2">
      <c r="A16889" s="35" t="s">
        <v>3425</v>
      </c>
      <c r="B16889" s="1" t="s">
        <v>263</v>
      </c>
      <c r="C16889" s="45" t="s">
        <v>696</v>
      </c>
      <c r="D16889" s="23" t="s">
        <v>5534</v>
      </c>
      <c r="E16889" s="23" t="s">
        <v>4140</v>
      </c>
      <c r="F16889" s="40">
        <v>1.7489999999999999E-2</v>
      </c>
      <c r="G16889" s="25">
        <v>187426</v>
      </c>
      <c r="H16889" s="25">
        <v>3278</v>
      </c>
      <c r="I16889" s="25"/>
      <c r="J16889" s="58" t="e">
        <f>HYPERLINK("#"&amp;"Insumos"&amp;"!A"&amp;MATCH($B16889,#REF!,0),"Ins "&amp;$B16889)</f>
        <v>#REF!</v>
      </c>
      <c r="M16889" s="220"/>
    </row>
    <row r="16890" spans="1:13" x14ac:dyDescent="0.2">
      <c r="A16890" s="35" t="s">
        <v>3425</v>
      </c>
      <c r="B16890" s="1" t="s">
        <v>5533</v>
      </c>
      <c r="C16890" s="45" t="s">
        <v>5892</v>
      </c>
      <c r="D16890" s="23" t="s">
        <v>977</v>
      </c>
      <c r="E16890" s="23" t="s">
        <v>4134</v>
      </c>
      <c r="F16890" s="40">
        <v>8.3000000000000004E-2</v>
      </c>
      <c r="G16890" s="25">
        <v>3623</v>
      </c>
      <c r="H16890" s="25">
        <v>301</v>
      </c>
      <c r="I16890" s="25"/>
      <c r="J16890" s="58" t="e">
        <f>HYPERLINK("#"&amp;"Insumos"&amp;"!A"&amp;MATCH($B16890,#REF!,0),"Ins "&amp;$B16890)</f>
        <v>#REF!</v>
      </c>
      <c r="M16890" s="220"/>
    </row>
    <row r="16891" spans="1:13" x14ac:dyDescent="0.2">
      <c r="A16891" s="35" t="s">
        <v>3425</v>
      </c>
      <c r="B16891" s="1" t="s">
        <v>5007</v>
      </c>
      <c r="C16891" s="45" t="s">
        <v>720</v>
      </c>
      <c r="D16891" s="23" t="s">
        <v>5751</v>
      </c>
      <c r="E16891" s="23" t="s">
        <v>4134</v>
      </c>
      <c r="F16891" s="40">
        <v>0.7</v>
      </c>
      <c r="G16891" s="25">
        <v>1897</v>
      </c>
      <c r="H16891" s="25">
        <v>1328</v>
      </c>
      <c r="I16891" s="25"/>
      <c r="J16891" s="58" t="e">
        <f>HYPERLINK("#"&amp;"Insumos"&amp;"!A"&amp;MATCH($B16891,#REF!,0),"Ins "&amp;$B16891)</f>
        <v>#REF!</v>
      </c>
      <c r="M16891" s="220"/>
    </row>
    <row r="16892" spans="1:13" x14ac:dyDescent="0.2">
      <c r="A16892" s="35" t="s">
        <v>3425</v>
      </c>
      <c r="B16892" s="1" t="s">
        <v>4967</v>
      </c>
      <c r="C16892" s="45" t="s">
        <v>577</v>
      </c>
      <c r="D16892" s="23" t="s">
        <v>5751</v>
      </c>
      <c r="E16892" s="23" t="s">
        <v>287</v>
      </c>
      <c r="F16892" s="40">
        <v>0.05</v>
      </c>
      <c r="G16892" s="25">
        <v>93472</v>
      </c>
      <c r="H16892" s="25">
        <v>4674</v>
      </c>
      <c r="I16892" s="25"/>
      <c r="J16892" s="58" t="e">
        <f>HYPERLINK("#"&amp;"Insumos"&amp;"!A"&amp;MATCH($B16892,#REF!,0),"Ins "&amp;$B16892)</f>
        <v>#REF!</v>
      </c>
      <c r="M16892" s="220"/>
    </row>
    <row r="16893" spans="1:13" x14ac:dyDescent="0.2">
      <c r="A16893" s="35" t="s">
        <v>3425</v>
      </c>
      <c r="B16893" s="1" t="s">
        <v>5372</v>
      </c>
      <c r="C16893" s="45" t="s">
        <v>573</v>
      </c>
      <c r="D16893" s="23" t="s">
        <v>5751</v>
      </c>
      <c r="E16893" s="23" t="s">
        <v>4134</v>
      </c>
      <c r="F16893" s="40">
        <v>1.0999999999999999E-2</v>
      </c>
      <c r="G16893" s="25">
        <v>198173</v>
      </c>
      <c r="H16893" s="25">
        <v>2180</v>
      </c>
      <c r="I16893" s="25"/>
      <c r="J16893" s="58" t="e">
        <f>HYPERLINK("#"&amp;"Insumos"&amp;"!A"&amp;MATCH($B16893,#REF!,0),"Ins "&amp;$B16893)</f>
        <v>#REF!</v>
      </c>
      <c r="M16893" s="220"/>
    </row>
    <row r="16894" spans="1:13" x14ac:dyDescent="0.2">
      <c r="A16894" s="35" t="s">
        <v>3425</v>
      </c>
      <c r="B16894" s="1" t="s">
        <v>5401</v>
      </c>
      <c r="C16894" s="45" t="s">
        <v>537</v>
      </c>
      <c r="D16894" s="23" t="s">
        <v>5751</v>
      </c>
      <c r="E16894" s="23" t="s">
        <v>4134</v>
      </c>
      <c r="F16894" s="40">
        <v>7.1999999999999995E-2</v>
      </c>
      <c r="G16894" s="25">
        <v>43033</v>
      </c>
      <c r="H16894" s="25">
        <v>3098</v>
      </c>
      <c r="I16894" s="25"/>
      <c r="J16894" s="58" t="e">
        <f>HYPERLINK("#"&amp;"Insumos"&amp;"!A"&amp;MATCH($B16894,#REF!,0),"Ins "&amp;$B16894)</f>
        <v>#REF!</v>
      </c>
      <c r="M16894" s="220"/>
    </row>
    <row r="16895" spans="1:13" x14ac:dyDescent="0.2">
      <c r="A16895" s="35" t="s">
        <v>3425</v>
      </c>
      <c r="B16895" s="1" t="s">
        <v>4177</v>
      </c>
      <c r="C16895" s="45" t="s">
        <v>1331</v>
      </c>
      <c r="D16895" s="23" t="s">
        <v>5751</v>
      </c>
      <c r="E16895" s="23" t="s">
        <v>287</v>
      </c>
      <c r="F16895" s="40">
        <v>1.05</v>
      </c>
      <c r="G16895" s="25">
        <v>101382</v>
      </c>
      <c r="H16895" s="25">
        <v>106451</v>
      </c>
      <c r="I16895" s="25"/>
      <c r="J16895" s="58" t="e">
        <f>HYPERLINK("#"&amp;"Insumos"&amp;"!A"&amp;MATCH($B16895,#REF!,0),"Ins "&amp;$B16895)</f>
        <v>#REF!</v>
      </c>
      <c r="M16895" s="220"/>
    </row>
    <row r="16896" spans="1:13" ht="25.5" x14ac:dyDescent="0.2">
      <c r="A16896" s="36" t="s">
        <v>3426</v>
      </c>
      <c r="B16896" s="26" t="s">
        <v>6816</v>
      </c>
      <c r="C16896" s="79" t="s">
        <v>1734</v>
      </c>
      <c r="D16896" s="37" t="s">
        <v>5608</v>
      </c>
      <c r="E16896" s="37" t="s">
        <v>464</v>
      </c>
      <c r="F16896" s="41"/>
      <c r="G16896" s="27"/>
      <c r="H16896" s="27"/>
      <c r="I16896" s="27">
        <v>45708</v>
      </c>
      <c r="M16896" s="220">
        <f t="shared" si="263"/>
        <v>59859</v>
      </c>
    </row>
    <row r="16897" spans="1:13" x14ac:dyDescent="0.2">
      <c r="A16897" s="35" t="s">
        <v>3426</v>
      </c>
      <c r="B16897" s="1" t="s">
        <v>5573</v>
      </c>
      <c r="C16897" s="45" t="s">
        <v>973</v>
      </c>
      <c r="D16897" s="23" t="s">
        <v>5734</v>
      </c>
      <c r="E16897" s="23" t="s">
        <v>4141</v>
      </c>
      <c r="F16897" s="40">
        <v>0.76</v>
      </c>
      <c r="G16897" s="25">
        <v>41652</v>
      </c>
      <c r="H16897" s="25">
        <v>31656</v>
      </c>
      <c r="I16897" s="25"/>
      <c r="J16897" s="58" t="e">
        <f>HYPERLINK("#"&amp;"Insumos"&amp;"!A"&amp;MATCH($B16897,#REF!,0),"Ins "&amp;$B16897)</f>
        <v>#REF!</v>
      </c>
      <c r="M16897" s="220"/>
    </row>
    <row r="16898" spans="1:13" x14ac:dyDescent="0.2">
      <c r="A16898" s="35" t="s">
        <v>3426</v>
      </c>
      <c r="B16898" s="1" t="s">
        <v>5533</v>
      </c>
      <c r="C16898" s="45" t="s">
        <v>5892</v>
      </c>
      <c r="D16898" s="23" t="s">
        <v>977</v>
      </c>
      <c r="E16898" s="23" t="s">
        <v>4134</v>
      </c>
      <c r="F16898" s="40">
        <v>8.3000000000000004E-2</v>
      </c>
      <c r="G16898" s="25">
        <v>3623</v>
      </c>
      <c r="H16898" s="25">
        <v>301</v>
      </c>
      <c r="I16898" s="25"/>
      <c r="J16898" s="58" t="e">
        <f>HYPERLINK("#"&amp;"Insumos"&amp;"!A"&amp;MATCH($B16898,#REF!,0),"Ins "&amp;$B16898)</f>
        <v>#REF!</v>
      </c>
      <c r="M16898" s="220"/>
    </row>
    <row r="16899" spans="1:13" x14ac:dyDescent="0.2">
      <c r="A16899" s="35" t="s">
        <v>3426</v>
      </c>
      <c r="B16899" s="1" t="s">
        <v>5007</v>
      </c>
      <c r="C16899" s="45" t="s">
        <v>720</v>
      </c>
      <c r="D16899" s="23" t="s">
        <v>5751</v>
      </c>
      <c r="E16899" s="23" t="s">
        <v>4134</v>
      </c>
      <c r="F16899" s="40">
        <v>0.8</v>
      </c>
      <c r="G16899" s="25">
        <v>1897</v>
      </c>
      <c r="H16899" s="25">
        <v>1518</v>
      </c>
      <c r="I16899" s="25"/>
      <c r="J16899" s="58" t="e">
        <f>HYPERLINK("#"&amp;"Insumos"&amp;"!A"&amp;MATCH($B16899,#REF!,0),"Ins "&amp;$B16899)</f>
        <v>#REF!</v>
      </c>
      <c r="M16899" s="220"/>
    </row>
    <row r="16900" spans="1:13" x14ac:dyDescent="0.2">
      <c r="A16900" s="35" t="s">
        <v>3426</v>
      </c>
      <c r="B16900" s="1" t="s">
        <v>4967</v>
      </c>
      <c r="C16900" s="45" t="s">
        <v>577</v>
      </c>
      <c r="D16900" s="23" t="s">
        <v>5751</v>
      </c>
      <c r="E16900" s="23" t="s">
        <v>287</v>
      </c>
      <c r="F16900" s="40">
        <v>0.05</v>
      </c>
      <c r="G16900" s="25">
        <v>93472</v>
      </c>
      <c r="H16900" s="25">
        <v>4674</v>
      </c>
      <c r="I16900" s="25"/>
      <c r="J16900" s="58" t="e">
        <f>HYPERLINK("#"&amp;"Insumos"&amp;"!A"&amp;MATCH($B16900,#REF!,0),"Ins "&amp;$B16900)</f>
        <v>#REF!</v>
      </c>
      <c r="M16900" s="220"/>
    </row>
    <row r="16901" spans="1:13" x14ac:dyDescent="0.2">
      <c r="A16901" s="35" t="s">
        <v>3426</v>
      </c>
      <c r="B16901" s="1" t="s">
        <v>5372</v>
      </c>
      <c r="C16901" s="45" t="s">
        <v>573</v>
      </c>
      <c r="D16901" s="23" t="s">
        <v>5751</v>
      </c>
      <c r="E16901" s="23" t="s">
        <v>4134</v>
      </c>
      <c r="F16901" s="40">
        <v>1.0999999999999999E-2</v>
      </c>
      <c r="G16901" s="25">
        <v>198173</v>
      </c>
      <c r="H16901" s="25">
        <v>2180</v>
      </c>
      <c r="I16901" s="25"/>
      <c r="J16901" s="58" t="e">
        <f>HYPERLINK("#"&amp;"Insumos"&amp;"!A"&amp;MATCH($B16901,#REF!,0),"Ins "&amp;$B16901)</f>
        <v>#REF!</v>
      </c>
      <c r="M16901" s="220"/>
    </row>
    <row r="16902" spans="1:13" x14ac:dyDescent="0.2">
      <c r="A16902" s="35" t="s">
        <v>3426</v>
      </c>
      <c r="B16902" s="1" t="s">
        <v>5401</v>
      </c>
      <c r="C16902" s="45" t="s">
        <v>537</v>
      </c>
      <c r="D16902" s="23" t="s">
        <v>5751</v>
      </c>
      <c r="E16902" s="23" t="s">
        <v>4134</v>
      </c>
      <c r="F16902" s="40">
        <v>0.125</v>
      </c>
      <c r="G16902" s="25">
        <v>43033</v>
      </c>
      <c r="H16902" s="25">
        <v>5379</v>
      </c>
      <c r="I16902" s="25"/>
      <c r="J16902" s="58" t="e">
        <f>HYPERLINK("#"&amp;"Insumos"&amp;"!A"&amp;MATCH($B16902,#REF!,0),"Ins "&amp;$B16902)</f>
        <v>#REF!</v>
      </c>
      <c r="M16902" s="220"/>
    </row>
    <row r="16903" spans="1:13" ht="25.5" x14ac:dyDescent="0.2">
      <c r="A16903" s="36" t="s">
        <v>3427</v>
      </c>
      <c r="B16903" s="26" t="s">
        <v>6816</v>
      </c>
      <c r="C16903" s="79" t="s">
        <v>5649</v>
      </c>
      <c r="D16903" s="37" t="s">
        <v>5608</v>
      </c>
      <c r="E16903" s="37" t="s">
        <v>464</v>
      </c>
      <c r="F16903" s="41"/>
      <c r="G16903" s="27"/>
      <c r="H16903" s="27"/>
      <c r="I16903" s="27">
        <v>167094</v>
      </c>
      <c r="M16903" s="220">
        <f t="shared" ref="M16903:M16960" si="264">ROUND(I16903*(1+$L$2),0)</f>
        <v>218826</v>
      </c>
    </row>
    <row r="16904" spans="1:13" x14ac:dyDescent="0.2">
      <c r="A16904" s="35" t="s">
        <v>3427</v>
      </c>
      <c r="B16904" s="1" t="s">
        <v>5573</v>
      </c>
      <c r="C16904" s="45" t="s">
        <v>973</v>
      </c>
      <c r="D16904" s="23" t="s">
        <v>5734</v>
      </c>
      <c r="E16904" s="23" t="s">
        <v>4141</v>
      </c>
      <c r="F16904" s="40">
        <v>0.76</v>
      </c>
      <c r="G16904" s="25">
        <v>41652</v>
      </c>
      <c r="H16904" s="25">
        <v>31656</v>
      </c>
      <c r="I16904" s="25"/>
      <c r="J16904" s="58" t="e">
        <f>HYPERLINK("#"&amp;"Insumos"&amp;"!A"&amp;MATCH($B16904,#REF!,0),"Ins "&amp;$B16904)</f>
        <v>#REF!</v>
      </c>
      <c r="M16904" s="220"/>
    </row>
    <row r="16905" spans="1:13" x14ac:dyDescent="0.2">
      <c r="A16905" s="35" t="s">
        <v>3427</v>
      </c>
      <c r="B16905" s="1" t="s">
        <v>263</v>
      </c>
      <c r="C16905" s="45" t="s">
        <v>696</v>
      </c>
      <c r="D16905" s="23" t="s">
        <v>5534</v>
      </c>
      <c r="E16905" s="23" t="s">
        <v>4140</v>
      </c>
      <c r="F16905" s="40">
        <v>1.9810000000000001E-2</v>
      </c>
      <c r="G16905" s="25">
        <v>187426</v>
      </c>
      <c r="H16905" s="25">
        <v>3713</v>
      </c>
      <c r="I16905" s="25"/>
      <c r="J16905" s="58" t="e">
        <f>HYPERLINK("#"&amp;"Insumos"&amp;"!A"&amp;MATCH($B16905,#REF!,0),"Ins "&amp;$B16905)</f>
        <v>#REF!</v>
      </c>
      <c r="M16905" s="220"/>
    </row>
    <row r="16906" spans="1:13" x14ac:dyDescent="0.2">
      <c r="A16906" s="35" t="s">
        <v>3427</v>
      </c>
      <c r="B16906" s="1" t="s">
        <v>5533</v>
      </c>
      <c r="C16906" s="45" t="s">
        <v>5892</v>
      </c>
      <c r="D16906" s="23" t="s">
        <v>977</v>
      </c>
      <c r="E16906" s="23" t="s">
        <v>4134</v>
      </c>
      <c r="F16906" s="40">
        <v>8.3000000000000004E-2</v>
      </c>
      <c r="G16906" s="25">
        <v>3623</v>
      </c>
      <c r="H16906" s="25">
        <v>301</v>
      </c>
      <c r="I16906" s="25"/>
      <c r="J16906" s="58" t="e">
        <f>HYPERLINK("#"&amp;"Insumos"&amp;"!A"&amp;MATCH($B16906,#REF!,0),"Ins "&amp;$B16906)</f>
        <v>#REF!</v>
      </c>
      <c r="M16906" s="220"/>
    </row>
    <row r="16907" spans="1:13" x14ac:dyDescent="0.2">
      <c r="A16907" s="35" t="s">
        <v>3427</v>
      </c>
      <c r="B16907" s="1" t="s">
        <v>5007</v>
      </c>
      <c r="C16907" s="45" t="s">
        <v>720</v>
      </c>
      <c r="D16907" s="23" t="s">
        <v>5751</v>
      </c>
      <c r="E16907" s="23" t="s">
        <v>4134</v>
      </c>
      <c r="F16907" s="40">
        <v>0.7</v>
      </c>
      <c r="G16907" s="25">
        <v>1897</v>
      </c>
      <c r="H16907" s="25">
        <v>1328</v>
      </c>
      <c r="I16907" s="25"/>
      <c r="J16907" s="58" t="e">
        <f>HYPERLINK("#"&amp;"Insumos"&amp;"!A"&amp;MATCH($B16907,#REF!,0),"Ins "&amp;$B16907)</f>
        <v>#REF!</v>
      </c>
      <c r="M16907" s="220"/>
    </row>
    <row r="16908" spans="1:13" x14ac:dyDescent="0.2">
      <c r="A16908" s="35" t="s">
        <v>3427</v>
      </c>
      <c r="B16908" s="1" t="s">
        <v>4968</v>
      </c>
      <c r="C16908" s="45" t="s">
        <v>578</v>
      </c>
      <c r="D16908" s="23" t="s">
        <v>5751</v>
      </c>
      <c r="E16908" s="23" t="s">
        <v>287</v>
      </c>
      <c r="F16908" s="40">
        <v>0.05</v>
      </c>
      <c r="G16908" s="25">
        <v>107974</v>
      </c>
      <c r="H16908" s="25">
        <v>5399</v>
      </c>
      <c r="I16908" s="25"/>
      <c r="J16908" s="58" t="e">
        <f>HYPERLINK("#"&amp;"Insumos"&amp;"!A"&amp;MATCH($B16908,#REF!,0),"Ins "&amp;$B16908)</f>
        <v>#REF!</v>
      </c>
      <c r="M16908" s="220"/>
    </row>
    <row r="16909" spans="1:13" x14ac:dyDescent="0.2">
      <c r="A16909" s="35" t="s">
        <v>3427</v>
      </c>
      <c r="B16909" s="1" t="s">
        <v>5372</v>
      </c>
      <c r="C16909" s="45" t="s">
        <v>573</v>
      </c>
      <c r="D16909" s="23" t="s">
        <v>5751</v>
      </c>
      <c r="E16909" s="23" t="s">
        <v>4134</v>
      </c>
      <c r="F16909" s="40">
        <v>1.0999999999999999E-2</v>
      </c>
      <c r="G16909" s="25">
        <v>198173</v>
      </c>
      <c r="H16909" s="25">
        <v>2180</v>
      </c>
      <c r="I16909" s="25"/>
      <c r="J16909" s="58" t="e">
        <f>HYPERLINK("#"&amp;"Insumos"&amp;"!A"&amp;MATCH($B16909,#REF!,0),"Ins "&amp;$B16909)</f>
        <v>#REF!</v>
      </c>
      <c r="M16909" s="220"/>
    </row>
    <row r="16910" spans="1:13" x14ac:dyDescent="0.2">
      <c r="A16910" s="35" t="s">
        <v>3427</v>
      </c>
      <c r="B16910" s="1" t="s">
        <v>5401</v>
      </c>
      <c r="C16910" s="45" t="s">
        <v>537</v>
      </c>
      <c r="D16910" s="23" t="s">
        <v>5751</v>
      </c>
      <c r="E16910" s="23" t="s">
        <v>4134</v>
      </c>
      <c r="F16910" s="40">
        <v>7.1999999999999995E-2</v>
      </c>
      <c r="G16910" s="25">
        <v>43033</v>
      </c>
      <c r="H16910" s="25">
        <v>3098</v>
      </c>
      <c r="I16910" s="25"/>
      <c r="J16910" s="58" t="e">
        <f>HYPERLINK("#"&amp;"Insumos"&amp;"!A"&amp;MATCH($B16910,#REF!,0),"Ins "&amp;$B16910)</f>
        <v>#REF!</v>
      </c>
      <c r="M16910" s="220"/>
    </row>
    <row r="16911" spans="1:13" x14ac:dyDescent="0.2">
      <c r="A16911" s="35" t="s">
        <v>3427</v>
      </c>
      <c r="B16911" s="1" t="s">
        <v>4178</v>
      </c>
      <c r="C16911" s="45" t="s">
        <v>1332</v>
      </c>
      <c r="D16911" s="23" t="s">
        <v>5751</v>
      </c>
      <c r="E16911" s="23" t="s">
        <v>287</v>
      </c>
      <c r="F16911" s="40">
        <v>1.05</v>
      </c>
      <c r="G16911" s="25">
        <v>113732</v>
      </c>
      <c r="H16911" s="25">
        <v>119419</v>
      </c>
      <c r="I16911" s="25"/>
      <c r="J16911" s="58" t="e">
        <f>HYPERLINK("#"&amp;"Insumos"&amp;"!A"&amp;MATCH($B16911,#REF!,0),"Ins "&amp;$B16911)</f>
        <v>#REF!</v>
      </c>
      <c r="M16911" s="220"/>
    </row>
    <row r="16912" spans="1:13" ht="25.5" x14ac:dyDescent="0.2">
      <c r="A16912" s="36" t="s">
        <v>3428</v>
      </c>
      <c r="B16912" s="26" t="s">
        <v>6816</v>
      </c>
      <c r="C16912" s="79" t="s">
        <v>1735</v>
      </c>
      <c r="D16912" s="37" t="s">
        <v>5608</v>
      </c>
      <c r="E16912" s="37" t="s">
        <v>464</v>
      </c>
      <c r="F16912" s="41"/>
      <c r="G16912" s="27"/>
      <c r="H16912" s="27"/>
      <c r="I16912" s="27">
        <v>46648</v>
      </c>
      <c r="M16912" s="220">
        <f t="shared" si="264"/>
        <v>61090</v>
      </c>
    </row>
    <row r="16913" spans="1:13" x14ac:dyDescent="0.2">
      <c r="A16913" s="35" t="s">
        <v>3428</v>
      </c>
      <c r="B16913" s="1" t="s">
        <v>5573</v>
      </c>
      <c r="C16913" s="45" t="s">
        <v>973</v>
      </c>
      <c r="D16913" s="23" t="s">
        <v>5734</v>
      </c>
      <c r="E16913" s="23" t="s">
        <v>4141</v>
      </c>
      <c r="F16913" s="40">
        <v>0.76</v>
      </c>
      <c r="G16913" s="25">
        <v>41652</v>
      </c>
      <c r="H16913" s="25">
        <v>31656</v>
      </c>
      <c r="I16913" s="25"/>
      <c r="J16913" s="58" t="e">
        <f>HYPERLINK("#"&amp;"Insumos"&amp;"!A"&amp;MATCH($B16913,#REF!,0),"Ins "&amp;$B16913)</f>
        <v>#REF!</v>
      </c>
      <c r="M16913" s="220"/>
    </row>
    <row r="16914" spans="1:13" x14ac:dyDescent="0.2">
      <c r="A16914" s="35" t="s">
        <v>3428</v>
      </c>
      <c r="B16914" s="1" t="s">
        <v>5533</v>
      </c>
      <c r="C16914" s="45" t="s">
        <v>5892</v>
      </c>
      <c r="D16914" s="23" t="s">
        <v>977</v>
      </c>
      <c r="E16914" s="23" t="s">
        <v>4134</v>
      </c>
      <c r="F16914" s="40">
        <v>8.3000000000000004E-2</v>
      </c>
      <c r="G16914" s="25">
        <v>3623</v>
      </c>
      <c r="H16914" s="25">
        <v>301</v>
      </c>
      <c r="I16914" s="25"/>
      <c r="J16914" s="58" t="e">
        <f>HYPERLINK("#"&amp;"Insumos"&amp;"!A"&amp;MATCH($B16914,#REF!,0),"Ins "&amp;$B16914)</f>
        <v>#REF!</v>
      </c>
      <c r="M16914" s="220"/>
    </row>
    <row r="16915" spans="1:13" x14ac:dyDescent="0.2">
      <c r="A16915" s="35" t="s">
        <v>3428</v>
      </c>
      <c r="B16915" s="1" t="s">
        <v>5007</v>
      </c>
      <c r="C16915" s="45" t="s">
        <v>720</v>
      </c>
      <c r="D16915" s="23" t="s">
        <v>5751</v>
      </c>
      <c r="E16915" s="23" t="s">
        <v>4134</v>
      </c>
      <c r="F16915" s="40">
        <v>0.8</v>
      </c>
      <c r="G16915" s="25">
        <v>1897</v>
      </c>
      <c r="H16915" s="25">
        <v>1518</v>
      </c>
      <c r="I16915" s="25"/>
      <c r="J16915" s="58" t="e">
        <f>HYPERLINK("#"&amp;"Insumos"&amp;"!A"&amp;MATCH($B16915,#REF!,0),"Ins "&amp;$B16915)</f>
        <v>#REF!</v>
      </c>
      <c r="M16915" s="220"/>
    </row>
    <row r="16916" spans="1:13" x14ac:dyDescent="0.2">
      <c r="A16916" s="35" t="s">
        <v>3428</v>
      </c>
      <c r="B16916" s="1" t="s">
        <v>4968</v>
      </c>
      <c r="C16916" s="45" t="s">
        <v>578</v>
      </c>
      <c r="D16916" s="23" t="s">
        <v>5751</v>
      </c>
      <c r="E16916" s="23" t="s">
        <v>287</v>
      </c>
      <c r="F16916" s="40">
        <v>0.05</v>
      </c>
      <c r="G16916" s="25">
        <v>107974</v>
      </c>
      <c r="H16916" s="25">
        <v>5399</v>
      </c>
      <c r="I16916" s="25"/>
      <c r="J16916" s="58" t="e">
        <f>HYPERLINK("#"&amp;"Insumos"&amp;"!A"&amp;MATCH($B16916,#REF!,0),"Ins "&amp;$B16916)</f>
        <v>#REF!</v>
      </c>
      <c r="M16916" s="220"/>
    </row>
    <row r="16917" spans="1:13" x14ac:dyDescent="0.2">
      <c r="A16917" s="35" t="s">
        <v>3428</v>
      </c>
      <c r="B16917" s="1" t="s">
        <v>5372</v>
      </c>
      <c r="C16917" s="45" t="s">
        <v>573</v>
      </c>
      <c r="D16917" s="23" t="s">
        <v>5751</v>
      </c>
      <c r="E16917" s="23" t="s">
        <v>4134</v>
      </c>
      <c r="F16917" s="40">
        <v>1.0999999999999999E-2</v>
      </c>
      <c r="G16917" s="25">
        <v>198173</v>
      </c>
      <c r="H16917" s="25">
        <v>2180</v>
      </c>
      <c r="I16917" s="25"/>
      <c r="J16917" s="58" t="e">
        <f>HYPERLINK("#"&amp;"Insumos"&amp;"!A"&amp;MATCH($B16917,#REF!,0),"Ins "&amp;$B16917)</f>
        <v>#REF!</v>
      </c>
      <c r="M16917" s="220"/>
    </row>
    <row r="16918" spans="1:13" x14ac:dyDescent="0.2">
      <c r="A16918" s="35" t="s">
        <v>3428</v>
      </c>
      <c r="B16918" s="1" t="s">
        <v>5401</v>
      </c>
      <c r="C16918" s="45" t="s">
        <v>537</v>
      </c>
      <c r="D16918" s="23" t="s">
        <v>5751</v>
      </c>
      <c r="E16918" s="23" t="s">
        <v>4134</v>
      </c>
      <c r="F16918" s="40">
        <v>0.13</v>
      </c>
      <c r="G16918" s="25">
        <v>43033</v>
      </c>
      <c r="H16918" s="25">
        <v>5594</v>
      </c>
      <c r="I16918" s="25"/>
      <c r="J16918" s="58" t="e">
        <f>HYPERLINK("#"&amp;"Insumos"&amp;"!A"&amp;MATCH($B16918,#REF!,0),"Ins "&amp;$B16918)</f>
        <v>#REF!</v>
      </c>
      <c r="M16918" s="220"/>
    </row>
    <row r="16919" spans="1:13" ht="25.5" x14ac:dyDescent="0.2">
      <c r="A16919" s="36" t="s">
        <v>3429</v>
      </c>
      <c r="B16919" s="26" t="s">
        <v>6816</v>
      </c>
      <c r="C16919" s="79" t="s">
        <v>5650</v>
      </c>
      <c r="D16919" s="37" t="s">
        <v>5608</v>
      </c>
      <c r="E16919" s="37" t="s">
        <v>464</v>
      </c>
      <c r="F16919" s="41"/>
      <c r="G16919" s="27"/>
      <c r="H16919" s="27"/>
      <c r="I16919" s="27">
        <v>199429</v>
      </c>
      <c r="M16919" s="220">
        <f t="shared" si="264"/>
        <v>261172</v>
      </c>
    </row>
    <row r="16920" spans="1:13" x14ac:dyDescent="0.2">
      <c r="A16920" s="35" t="s">
        <v>3429</v>
      </c>
      <c r="B16920" s="1" t="s">
        <v>5573</v>
      </c>
      <c r="C16920" s="45" t="s">
        <v>973</v>
      </c>
      <c r="D16920" s="23" t="s">
        <v>5734</v>
      </c>
      <c r="E16920" s="23" t="s">
        <v>4141</v>
      </c>
      <c r="F16920" s="40">
        <v>1.1499999999999999</v>
      </c>
      <c r="G16920" s="25">
        <v>41652</v>
      </c>
      <c r="H16920" s="25">
        <v>47900</v>
      </c>
      <c r="I16920" s="25"/>
      <c r="J16920" s="58" t="e">
        <f>HYPERLINK("#"&amp;"Insumos"&amp;"!A"&amp;MATCH($B16920,#REF!,0),"Ins "&amp;$B16920)</f>
        <v>#REF!</v>
      </c>
      <c r="M16920" s="220"/>
    </row>
    <row r="16921" spans="1:13" x14ac:dyDescent="0.2">
      <c r="A16921" s="35" t="s">
        <v>3429</v>
      </c>
      <c r="B16921" s="1" t="s">
        <v>263</v>
      </c>
      <c r="C16921" s="45" t="s">
        <v>696</v>
      </c>
      <c r="D16921" s="23" t="s">
        <v>5534</v>
      </c>
      <c r="E16921" s="23" t="s">
        <v>4140</v>
      </c>
      <c r="F16921" s="40">
        <v>2.7310000000000001E-2</v>
      </c>
      <c r="G16921" s="25">
        <v>187426</v>
      </c>
      <c r="H16921" s="25">
        <v>5119</v>
      </c>
      <c r="I16921" s="25"/>
      <c r="J16921" s="58" t="e">
        <f>HYPERLINK("#"&amp;"Insumos"&amp;"!A"&amp;MATCH($B16921,#REF!,0),"Ins "&amp;$B16921)</f>
        <v>#REF!</v>
      </c>
      <c r="M16921" s="220"/>
    </row>
    <row r="16922" spans="1:13" x14ac:dyDescent="0.2">
      <c r="A16922" s="35" t="s">
        <v>3429</v>
      </c>
      <c r="B16922" s="1" t="s">
        <v>5533</v>
      </c>
      <c r="C16922" s="45" t="s">
        <v>5892</v>
      </c>
      <c r="D16922" s="23" t="s">
        <v>977</v>
      </c>
      <c r="E16922" s="23" t="s">
        <v>4134</v>
      </c>
      <c r="F16922" s="40">
        <v>8.3000000000000004E-2</v>
      </c>
      <c r="G16922" s="25">
        <v>3623</v>
      </c>
      <c r="H16922" s="25">
        <v>301</v>
      </c>
      <c r="I16922" s="25"/>
      <c r="J16922" s="58" t="e">
        <f>HYPERLINK("#"&amp;"Insumos"&amp;"!A"&amp;MATCH($B16922,#REF!,0),"Ins "&amp;$B16922)</f>
        <v>#REF!</v>
      </c>
      <c r="M16922" s="220"/>
    </row>
    <row r="16923" spans="1:13" x14ac:dyDescent="0.2">
      <c r="A16923" s="35" t="s">
        <v>3429</v>
      </c>
      <c r="B16923" s="1" t="s">
        <v>5007</v>
      </c>
      <c r="C16923" s="45" t="s">
        <v>720</v>
      </c>
      <c r="D16923" s="23" t="s">
        <v>5751</v>
      </c>
      <c r="E16923" s="23" t="s">
        <v>4134</v>
      </c>
      <c r="F16923" s="40">
        <v>0.7</v>
      </c>
      <c r="G16923" s="25">
        <v>1897</v>
      </c>
      <c r="H16923" s="25">
        <v>1328</v>
      </c>
      <c r="I16923" s="25"/>
      <c r="J16923" s="58" t="e">
        <f>HYPERLINK("#"&amp;"Insumos"&amp;"!A"&amp;MATCH($B16923,#REF!,0),"Ins "&amp;$B16923)</f>
        <v>#REF!</v>
      </c>
      <c r="M16923" s="220"/>
    </row>
    <row r="16924" spans="1:13" x14ac:dyDescent="0.2">
      <c r="A16924" s="35" t="s">
        <v>3429</v>
      </c>
      <c r="B16924" s="1" t="s">
        <v>4969</v>
      </c>
      <c r="C16924" s="45" t="s">
        <v>579</v>
      </c>
      <c r="D16924" s="23" t="s">
        <v>5751</v>
      </c>
      <c r="E16924" s="23" t="s">
        <v>287</v>
      </c>
      <c r="F16924" s="40">
        <v>0.05</v>
      </c>
      <c r="G16924" s="25">
        <v>144792</v>
      </c>
      <c r="H16924" s="25">
        <v>7240</v>
      </c>
      <c r="I16924" s="25"/>
      <c r="J16924" s="58" t="e">
        <f>HYPERLINK("#"&amp;"Insumos"&amp;"!A"&amp;MATCH($B16924,#REF!,0),"Ins "&amp;$B16924)</f>
        <v>#REF!</v>
      </c>
      <c r="M16924" s="220"/>
    </row>
    <row r="16925" spans="1:13" x14ac:dyDescent="0.2">
      <c r="A16925" s="35" t="s">
        <v>3429</v>
      </c>
      <c r="B16925" s="1" t="s">
        <v>5372</v>
      </c>
      <c r="C16925" s="45" t="s">
        <v>573</v>
      </c>
      <c r="D16925" s="23" t="s">
        <v>5751</v>
      </c>
      <c r="E16925" s="23" t="s">
        <v>4134</v>
      </c>
      <c r="F16925" s="40">
        <v>2.8000000000000001E-2</v>
      </c>
      <c r="G16925" s="25">
        <v>198173</v>
      </c>
      <c r="H16925" s="25">
        <v>5549</v>
      </c>
      <c r="I16925" s="25"/>
      <c r="J16925" s="58" t="e">
        <f>HYPERLINK("#"&amp;"Insumos"&amp;"!A"&amp;MATCH($B16925,#REF!,0),"Ins "&amp;$B16925)</f>
        <v>#REF!</v>
      </c>
      <c r="M16925" s="220"/>
    </row>
    <row r="16926" spans="1:13" x14ac:dyDescent="0.2">
      <c r="A16926" s="35" t="s">
        <v>3429</v>
      </c>
      <c r="B16926" s="1" t="s">
        <v>5401</v>
      </c>
      <c r="C16926" s="45" t="s">
        <v>537</v>
      </c>
      <c r="D16926" s="23" t="s">
        <v>5751</v>
      </c>
      <c r="E16926" s="23" t="s">
        <v>4134</v>
      </c>
      <c r="F16926" s="40">
        <v>0.125</v>
      </c>
      <c r="G16926" s="25">
        <v>43033</v>
      </c>
      <c r="H16926" s="25">
        <v>5379</v>
      </c>
      <c r="I16926" s="25"/>
      <c r="J16926" s="58" t="e">
        <f>HYPERLINK("#"&amp;"Insumos"&amp;"!A"&amp;MATCH($B16926,#REF!,0),"Ins "&amp;$B16926)</f>
        <v>#REF!</v>
      </c>
      <c r="M16926" s="220"/>
    </row>
    <row r="16927" spans="1:13" x14ac:dyDescent="0.2">
      <c r="A16927" s="35" t="s">
        <v>3429</v>
      </c>
      <c r="B16927" s="1" t="s">
        <v>4181</v>
      </c>
      <c r="C16927" s="45" t="s">
        <v>1335</v>
      </c>
      <c r="D16927" s="23" t="s">
        <v>5751</v>
      </c>
      <c r="E16927" s="23" t="s">
        <v>287</v>
      </c>
      <c r="F16927" s="40">
        <v>1.05</v>
      </c>
      <c r="G16927" s="25">
        <v>120584</v>
      </c>
      <c r="H16927" s="25">
        <v>126613</v>
      </c>
      <c r="I16927" s="25"/>
      <c r="J16927" s="58" t="e">
        <f>HYPERLINK("#"&amp;"Insumos"&amp;"!A"&amp;MATCH($B16927,#REF!,0),"Ins "&amp;$B16927)</f>
        <v>#REF!</v>
      </c>
      <c r="M16927" s="220"/>
    </row>
    <row r="16928" spans="1:13" ht="25.5" x14ac:dyDescent="0.2">
      <c r="A16928" s="36" t="s">
        <v>3430</v>
      </c>
      <c r="B16928" s="26" t="s">
        <v>6816</v>
      </c>
      <c r="C16928" s="79" t="s">
        <v>1736</v>
      </c>
      <c r="D16928" s="37" t="s">
        <v>5608</v>
      </c>
      <c r="E16928" s="37" t="s">
        <v>464</v>
      </c>
      <c r="F16928" s="41"/>
      <c r="G16928" s="27"/>
      <c r="H16928" s="27"/>
      <c r="I16928" s="27">
        <v>67887</v>
      </c>
      <c r="M16928" s="220">
        <f t="shared" si="264"/>
        <v>88905</v>
      </c>
    </row>
    <row r="16929" spans="1:13" x14ac:dyDescent="0.2">
      <c r="A16929" s="35" t="s">
        <v>3430</v>
      </c>
      <c r="B16929" s="1" t="s">
        <v>5573</v>
      </c>
      <c r="C16929" s="45" t="s">
        <v>973</v>
      </c>
      <c r="D16929" s="23" t="s">
        <v>5734</v>
      </c>
      <c r="E16929" s="23" t="s">
        <v>4141</v>
      </c>
      <c r="F16929" s="40">
        <v>1.1499999999999999</v>
      </c>
      <c r="G16929" s="25">
        <v>41652</v>
      </c>
      <c r="H16929" s="25">
        <v>47900</v>
      </c>
      <c r="I16929" s="25"/>
      <c r="J16929" s="58" t="e">
        <f>HYPERLINK("#"&amp;"Insumos"&amp;"!A"&amp;MATCH($B16929,#REF!,0),"Ins "&amp;$B16929)</f>
        <v>#REF!</v>
      </c>
      <c r="M16929" s="220"/>
    </row>
    <row r="16930" spans="1:13" x14ac:dyDescent="0.2">
      <c r="A16930" s="35" t="s">
        <v>3430</v>
      </c>
      <c r="B16930" s="1" t="s">
        <v>5533</v>
      </c>
      <c r="C16930" s="45" t="s">
        <v>5892</v>
      </c>
      <c r="D16930" s="23" t="s">
        <v>977</v>
      </c>
      <c r="E16930" s="23" t="s">
        <v>4134</v>
      </c>
      <c r="F16930" s="40">
        <v>8.3000000000000004E-2</v>
      </c>
      <c r="G16930" s="25">
        <v>3623</v>
      </c>
      <c r="H16930" s="25">
        <v>301</v>
      </c>
      <c r="I16930" s="25"/>
      <c r="J16930" s="58" t="e">
        <f>HYPERLINK("#"&amp;"Insumos"&amp;"!A"&amp;MATCH($B16930,#REF!,0),"Ins "&amp;$B16930)</f>
        <v>#REF!</v>
      </c>
      <c r="M16930" s="220"/>
    </row>
    <row r="16931" spans="1:13" x14ac:dyDescent="0.2">
      <c r="A16931" s="35" t="s">
        <v>3430</v>
      </c>
      <c r="B16931" s="1" t="s">
        <v>5007</v>
      </c>
      <c r="C16931" s="45" t="s">
        <v>720</v>
      </c>
      <c r="D16931" s="23" t="s">
        <v>5751</v>
      </c>
      <c r="E16931" s="23" t="s">
        <v>4134</v>
      </c>
      <c r="F16931" s="40">
        <v>0.8</v>
      </c>
      <c r="G16931" s="25">
        <v>1897</v>
      </c>
      <c r="H16931" s="25">
        <v>1518</v>
      </c>
      <c r="I16931" s="25"/>
      <c r="J16931" s="58" t="e">
        <f>HYPERLINK("#"&amp;"Insumos"&amp;"!A"&amp;MATCH($B16931,#REF!,0),"Ins "&amp;$B16931)</f>
        <v>#REF!</v>
      </c>
      <c r="M16931" s="220"/>
    </row>
    <row r="16932" spans="1:13" x14ac:dyDescent="0.2">
      <c r="A16932" s="35" t="s">
        <v>3430</v>
      </c>
      <c r="B16932" s="1" t="s">
        <v>4969</v>
      </c>
      <c r="C16932" s="45" t="s">
        <v>579</v>
      </c>
      <c r="D16932" s="23" t="s">
        <v>5751</v>
      </c>
      <c r="E16932" s="23" t="s">
        <v>287</v>
      </c>
      <c r="F16932" s="40">
        <v>0.05</v>
      </c>
      <c r="G16932" s="25">
        <v>144792</v>
      </c>
      <c r="H16932" s="25">
        <v>7240</v>
      </c>
      <c r="I16932" s="25"/>
      <c r="J16932" s="58" t="e">
        <f>HYPERLINK("#"&amp;"Insumos"&amp;"!A"&amp;MATCH($B16932,#REF!,0),"Ins "&amp;$B16932)</f>
        <v>#REF!</v>
      </c>
      <c r="M16932" s="220"/>
    </row>
    <row r="16933" spans="1:13" x14ac:dyDescent="0.2">
      <c r="A16933" s="35" t="s">
        <v>3430</v>
      </c>
      <c r="B16933" s="1" t="s">
        <v>5372</v>
      </c>
      <c r="C16933" s="45" t="s">
        <v>573</v>
      </c>
      <c r="D16933" s="23" t="s">
        <v>5751</v>
      </c>
      <c r="E16933" s="23" t="s">
        <v>4134</v>
      </c>
      <c r="F16933" s="40">
        <v>2.8000000000000001E-2</v>
      </c>
      <c r="G16933" s="25">
        <v>198173</v>
      </c>
      <c r="H16933" s="25">
        <v>5549</v>
      </c>
      <c r="I16933" s="25"/>
      <c r="J16933" s="58" t="e">
        <f>HYPERLINK("#"&amp;"Insumos"&amp;"!A"&amp;MATCH($B16933,#REF!,0),"Ins "&amp;$B16933)</f>
        <v>#REF!</v>
      </c>
      <c r="M16933" s="220"/>
    </row>
    <row r="16934" spans="1:13" x14ac:dyDescent="0.2">
      <c r="A16934" s="35" t="s">
        <v>3430</v>
      </c>
      <c r="B16934" s="1" t="s">
        <v>5401</v>
      </c>
      <c r="C16934" s="45" t="s">
        <v>537</v>
      </c>
      <c r="D16934" s="23" t="s">
        <v>5751</v>
      </c>
      <c r="E16934" s="23" t="s">
        <v>4134</v>
      </c>
      <c r="F16934" s="40">
        <v>0.125</v>
      </c>
      <c r="G16934" s="25">
        <v>43033</v>
      </c>
      <c r="H16934" s="25">
        <v>5379</v>
      </c>
      <c r="I16934" s="25"/>
      <c r="J16934" s="58" t="e">
        <f>HYPERLINK("#"&amp;"Insumos"&amp;"!A"&amp;MATCH($B16934,#REF!,0),"Ins "&amp;$B16934)</f>
        <v>#REF!</v>
      </c>
      <c r="M16934" s="220"/>
    </row>
    <row r="16935" spans="1:13" ht="25.5" x14ac:dyDescent="0.2">
      <c r="A16935" s="36" t="s">
        <v>3431</v>
      </c>
      <c r="B16935" s="26" t="s">
        <v>6816</v>
      </c>
      <c r="C16935" s="79" t="s">
        <v>5651</v>
      </c>
      <c r="D16935" s="37" t="s">
        <v>5608</v>
      </c>
      <c r="E16935" s="37" t="s">
        <v>464</v>
      </c>
      <c r="F16935" s="41"/>
      <c r="G16935" s="27"/>
      <c r="H16935" s="27"/>
      <c r="I16935" s="27">
        <v>257642</v>
      </c>
      <c r="M16935" s="220">
        <f t="shared" si="264"/>
        <v>337408</v>
      </c>
    </row>
    <row r="16936" spans="1:13" x14ac:dyDescent="0.2">
      <c r="A16936" s="35" t="s">
        <v>3431</v>
      </c>
      <c r="B16936" s="1" t="s">
        <v>5573</v>
      </c>
      <c r="C16936" s="45" t="s">
        <v>973</v>
      </c>
      <c r="D16936" s="23" t="s">
        <v>5734</v>
      </c>
      <c r="E16936" s="23" t="s">
        <v>4141</v>
      </c>
      <c r="F16936" s="40">
        <v>1.1499999999999999</v>
      </c>
      <c r="G16936" s="25">
        <v>41652</v>
      </c>
      <c r="H16936" s="25">
        <v>47900</v>
      </c>
      <c r="I16936" s="25"/>
      <c r="J16936" s="58" t="e">
        <f>HYPERLINK("#"&amp;"Insumos"&amp;"!A"&amp;MATCH($B16936,#REF!,0),"Ins "&amp;$B16936)</f>
        <v>#REF!</v>
      </c>
      <c r="M16936" s="220"/>
    </row>
    <row r="16937" spans="1:13" x14ac:dyDescent="0.2">
      <c r="A16937" s="35" t="s">
        <v>3431</v>
      </c>
      <c r="B16937" s="1" t="s">
        <v>263</v>
      </c>
      <c r="C16937" s="45" t="s">
        <v>696</v>
      </c>
      <c r="D16937" s="23" t="s">
        <v>5534</v>
      </c>
      <c r="E16937" s="23" t="s">
        <v>4140</v>
      </c>
      <c r="F16937" s="40">
        <v>3.4610000000000002E-2</v>
      </c>
      <c r="G16937" s="25">
        <v>187426</v>
      </c>
      <c r="H16937" s="25">
        <v>6487</v>
      </c>
      <c r="I16937" s="25"/>
      <c r="J16937" s="58" t="e">
        <f>HYPERLINK("#"&amp;"Insumos"&amp;"!A"&amp;MATCH($B16937,#REF!,0),"Ins "&amp;$B16937)</f>
        <v>#REF!</v>
      </c>
      <c r="M16937" s="220"/>
    </row>
    <row r="16938" spans="1:13" x14ac:dyDescent="0.2">
      <c r="A16938" s="35" t="s">
        <v>3431</v>
      </c>
      <c r="B16938" s="1" t="s">
        <v>5533</v>
      </c>
      <c r="C16938" s="45" t="s">
        <v>5892</v>
      </c>
      <c r="D16938" s="23" t="s">
        <v>977</v>
      </c>
      <c r="E16938" s="23" t="s">
        <v>4134</v>
      </c>
      <c r="F16938" s="40">
        <v>0.15</v>
      </c>
      <c r="G16938" s="25">
        <v>3623</v>
      </c>
      <c r="H16938" s="25">
        <v>543</v>
      </c>
      <c r="I16938" s="25"/>
      <c r="J16938" s="58" t="e">
        <f>HYPERLINK("#"&amp;"Insumos"&amp;"!A"&amp;MATCH($B16938,#REF!,0),"Ins "&amp;$B16938)</f>
        <v>#REF!</v>
      </c>
      <c r="M16938" s="220"/>
    </row>
    <row r="16939" spans="1:13" x14ac:dyDescent="0.2">
      <c r="A16939" s="35" t="s">
        <v>3431</v>
      </c>
      <c r="B16939" s="1" t="s">
        <v>5007</v>
      </c>
      <c r="C16939" s="45" t="s">
        <v>720</v>
      </c>
      <c r="D16939" s="23" t="s">
        <v>5751</v>
      </c>
      <c r="E16939" s="23" t="s">
        <v>4134</v>
      </c>
      <c r="F16939" s="40">
        <v>0.7</v>
      </c>
      <c r="G16939" s="25">
        <v>1897</v>
      </c>
      <c r="H16939" s="25">
        <v>1328</v>
      </c>
      <c r="I16939" s="25"/>
      <c r="J16939" s="58" t="e">
        <f>HYPERLINK("#"&amp;"Insumos"&amp;"!A"&amp;MATCH($B16939,#REF!,0),"Ins "&amp;$B16939)</f>
        <v>#REF!</v>
      </c>
      <c r="M16939" s="220"/>
    </row>
    <row r="16940" spans="1:13" x14ac:dyDescent="0.2">
      <c r="A16940" s="35" t="s">
        <v>3431</v>
      </c>
      <c r="B16940" s="1" t="s">
        <v>4970</v>
      </c>
      <c r="C16940" s="45" t="s">
        <v>580</v>
      </c>
      <c r="D16940" s="23" t="s">
        <v>5751</v>
      </c>
      <c r="E16940" s="23" t="s">
        <v>287</v>
      </c>
      <c r="F16940" s="40">
        <v>0.05</v>
      </c>
      <c r="G16940" s="25">
        <v>190408</v>
      </c>
      <c r="H16940" s="25">
        <v>9520</v>
      </c>
      <c r="I16940" s="25"/>
      <c r="J16940" s="58" t="e">
        <f>HYPERLINK("#"&amp;"Insumos"&amp;"!A"&amp;MATCH($B16940,#REF!,0),"Ins "&amp;$B16940)</f>
        <v>#REF!</v>
      </c>
      <c r="M16940" s="220"/>
    </row>
    <row r="16941" spans="1:13" x14ac:dyDescent="0.2">
      <c r="A16941" s="35" t="s">
        <v>3431</v>
      </c>
      <c r="B16941" s="1" t="s">
        <v>5372</v>
      </c>
      <c r="C16941" s="45" t="s">
        <v>573</v>
      </c>
      <c r="D16941" s="23" t="s">
        <v>5751</v>
      </c>
      <c r="E16941" s="23" t="s">
        <v>4134</v>
      </c>
      <c r="F16941" s="40">
        <v>2.8000000000000001E-2</v>
      </c>
      <c r="G16941" s="25">
        <v>198173</v>
      </c>
      <c r="H16941" s="25">
        <v>5549</v>
      </c>
      <c r="I16941" s="25"/>
      <c r="J16941" s="58" t="e">
        <f>HYPERLINK("#"&amp;"Insumos"&amp;"!A"&amp;MATCH($B16941,#REF!,0),"Ins "&amp;$B16941)</f>
        <v>#REF!</v>
      </c>
      <c r="M16941" s="220"/>
    </row>
    <row r="16942" spans="1:13" x14ac:dyDescent="0.2">
      <c r="A16942" s="35" t="s">
        <v>3431</v>
      </c>
      <c r="B16942" s="1" t="s">
        <v>5401</v>
      </c>
      <c r="C16942" s="45" t="s">
        <v>537</v>
      </c>
      <c r="D16942" s="23" t="s">
        <v>5751</v>
      </c>
      <c r="E16942" s="23" t="s">
        <v>4134</v>
      </c>
      <c r="F16942" s="40">
        <v>0.125</v>
      </c>
      <c r="G16942" s="25">
        <v>43033</v>
      </c>
      <c r="H16942" s="25">
        <v>5379</v>
      </c>
      <c r="I16942" s="25"/>
      <c r="J16942" s="58" t="e">
        <f>HYPERLINK("#"&amp;"Insumos"&amp;"!A"&amp;MATCH($B16942,#REF!,0),"Ins "&amp;$B16942)</f>
        <v>#REF!</v>
      </c>
      <c r="M16942" s="220"/>
    </row>
    <row r="16943" spans="1:13" x14ac:dyDescent="0.2">
      <c r="A16943" s="35" t="s">
        <v>3431</v>
      </c>
      <c r="B16943" s="1" t="s">
        <v>4179</v>
      </c>
      <c r="C16943" s="45" t="s">
        <v>1333</v>
      </c>
      <c r="D16943" s="23" t="s">
        <v>5751</v>
      </c>
      <c r="E16943" s="23" t="s">
        <v>287</v>
      </c>
      <c r="F16943" s="40">
        <v>1.05</v>
      </c>
      <c r="G16943" s="25">
        <v>172320</v>
      </c>
      <c r="H16943" s="25">
        <v>180936</v>
      </c>
      <c r="I16943" s="25"/>
      <c r="J16943" s="58" t="e">
        <f>HYPERLINK("#"&amp;"Insumos"&amp;"!A"&amp;MATCH($B16943,#REF!,0),"Ins "&amp;$B16943)</f>
        <v>#REF!</v>
      </c>
      <c r="M16943" s="220"/>
    </row>
    <row r="16944" spans="1:13" ht="25.5" x14ac:dyDescent="0.2">
      <c r="A16944" s="36" t="s">
        <v>3432</v>
      </c>
      <c r="B16944" s="26" t="s">
        <v>6816</v>
      </c>
      <c r="C16944" s="79" t="s">
        <v>1737</v>
      </c>
      <c r="D16944" s="37" t="s">
        <v>5608</v>
      </c>
      <c r="E16944" s="37" t="s">
        <v>464</v>
      </c>
      <c r="F16944" s="41"/>
      <c r="G16944" s="27"/>
      <c r="H16944" s="27"/>
      <c r="I16944" s="27">
        <v>70409</v>
      </c>
      <c r="M16944" s="220">
        <f t="shared" si="264"/>
        <v>92208</v>
      </c>
    </row>
    <row r="16945" spans="1:13" x14ac:dyDescent="0.2">
      <c r="A16945" s="35" t="s">
        <v>3432</v>
      </c>
      <c r="B16945" s="1" t="s">
        <v>5573</v>
      </c>
      <c r="C16945" s="45" t="s">
        <v>973</v>
      </c>
      <c r="D16945" s="23" t="s">
        <v>5734</v>
      </c>
      <c r="E16945" s="23" t="s">
        <v>4141</v>
      </c>
      <c r="F16945" s="40">
        <v>1.1499999999999999</v>
      </c>
      <c r="G16945" s="25">
        <v>41652</v>
      </c>
      <c r="H16945" s="25">
        <v>47900</v>
      </c>
      <c r="I16945" s="25"/>
      <c r="J16945" s="58" t="e">
        <f>HYPERLINK("#"&amp;"Insumos"&amp;"!A"&amp;MATCH($B16945,#REF!,0),"Ins "&amp;$B16945)</f>
        <v>#REF!</v>
      </c>
      <c r="M16945" s="220"/>
    </row>
    <row r="16946" spans="1:13" x14ac:dyDescent="0.2">
      <c r="A16946" s="35" t="s">
        <v>3432</v>
      </c>
      <c r="B16946" s="1" t="s">
        <v>5533</v>
      </c>
      <c r="C16946" s="45" t="s">
        <v>5892</v>
      </c>
      <c r="D16946" s="23" t="s">
        <v>977</v>
      </c>
      <c r="E16946" s="23" t="s">
        <v>4134</v>
      </c>
      <c r="F16946" s="40">
        <v>0.15</v>
      </c>
      <c r="G16946" s="25">
        <v>3623</v>
      </c>
      <c r="H16946" s="25">
        <v>543</v>
      </c>
      <c r="I16946" s="25"/>
      <c r="J16946" s="58" t="e">
        <f>HYPERLINK("#"&amp;"Insumos"&amp;"!A"&amp;MATCH($B16946,#REF!,0),"Ins "&amp;$B16946)</f>
        <v>#REF!</v>
      </c>
      <c r="M16946" s="220"/>
    </row>
    <row r="16947" spans="1:13" x14ac:dyDescent="0.2">
      <c r="A16947" s="35" t="s">
        <v>3432</v>
      </c>
      <c r="B16947" s="1" t="s">
        <v>5007</v>
      </c>
      <c r="C16947" s="45" t="s">
        <v>720</v>
      </c>
      <c r="D16947" s="23" t="s">
        <v>5751</v>
      </c>
      <c r="E16947" s="23" t="s">
        <v>4134</v>
      </c>
      <c r="F16947" s="40">
        <v>0.8</v>
      </c>
      <c r="G16947" s="25">
        <v>1897</v>
      </c>
      <c r="H16947" s="25">
        <v>1518</v>
      </c>
      <c r="I16947" s="25"/>
      <c r="J16947" s="58" t="e">
        <f>HYPERLINK("#"&amp;"Insumos"&amp;"!A"&amp;MATCH($B16947,#REF!,0),"Ins "&amp;$B16947)</f>
        <v>#REF!</v>
      </c>
      <c r="M16947" s="220"/>
    </row>
    <row r="16948" spans="1:13" x14ac:dyDescent="0.2">
      <c r="A16948" s="35" t="s">
        <v>3432</v>
      </c>
      <c r="B16948" s="1" t="s">
        <v>4970</v>
      </c>
      <c r="C16948" s="45" t="s">
        <v>580</v>
      </c>
      <c r="D16948" s="23" t="s">
        <v>5751</v>
      </c>
      <c r="E16948" s="23" t="s">
        <v>287</v>
      </c>
      <c r="F16948" s="40">
        <v>0.05</v>
      </c>
      <c r="G16948" s="25">
        <v>190408</v>
      </c>
      <c r="H16948" s="25">
        <v>9520</v>
      </c>
      <c r="I16948" s="25"/>
      <c r="J16948" s="58" t="e">
        <f>HYPERLINK("#"&amp;"Insumos"&amp;"!A"&amp;MATCH($B16948,#REF!,0),"Ins "&amp;$B16948)</f>
        <v>#REF!</v>
      </c>
      <c r="M16948" s="220"/>
    </row>
    <row r="16949" spans="1:13" x14ac:dyDescent="0.2">
      <c r="A16949" s="35" t="s">
        <v>3432</v>
      </c>
      <c r="B16949" s="1" t="s">
        <v>5372</v>
      </c>
      <c r="C16949" s="45" t="s">
        <v>573</v>
      </c>
      <c r="D16949" s="23" t="s">
        <v>5751</v>
      </c>
      <c r="E16949" s="23" t="s">
        <v>4134</v>
      </c>
      <c r="F16949" s="40">
        <v>2.8000000000000001E-2</v>
      </c>
      <c r="G16949" s="25">
        <v>198173</v>
      </c>
      <c r="H16949" s="25">
        <v>5549</v>
      </c>
      <c r="I16949" s="25"/>
      <c r="J16949" s="58" t="e">
        <f>HYPERLINK("#"&amp;"Insumos"&amp;"!A"&amp;MATCH($B16949,#REF!,0),"Ins "&amp;$B16949)</f>
        <v>#REF!</v>
      </c>
      <c r="M16949" s="220"/>
    </row>
    <row r="16950" spans="1:13" x14ac:dyDescent="0.2">
      <c r="A16950" s="35" t="s">
        <v>3432</v>
      </c>
      <c r="B16950" s="1" t="s">
        <v>5401</v>
      </c>
      <c r="C16950" s="45" t="s">
        <v>537</v>
      </c>
      <c r="D16950" s="23" t="s">
        <v>5751</v>
      </c>
      <c r="E16950" s="23" t="s">
        <v>4134</v>
      </c>
      <c r="F16950" s="40">
        <v>0.125</v>
      </c>
      <c r="G16950" s="25">
        <v>43033</v>
      </c>
      <c r="H16950" s="25">
        <v>5379</v>
      </c>
      <c r="I16950" s="25"/>
      <c r="J16950" s="58" t="e">
        <f>HYPERLINK("#"&amp;"Insumos"&amp;"!A"&amp;MATCH($B16950,#REF!,0),"Ins "&amp;$B16950)</f>
        <v>#REF!</v>
      </c>
      <c r="M16950" s="220"/>
    </row>
    <row r="16951" spans="1:13" ht="25.5" x14ac:dyDescent="0.2">
      <c r="A16951" s="36" t="s">
        <v>3433</v>
      </c>
      <c r="B16951" s="26" t="s">
        <v>6816</v>
      </c>
      <c r="C16951" s="79" t="s">
        <v>5652</v>
      </c>
      <c r="D16951" s="37" t="s">
        <v>5608</v>
      </c>
      <c r="E16951" s="37" t="s">
        <v>464</v>
      </c>
      <c r="F16951" s="41"/>
      <c r="G16951" s="27"/>
      <c r="H16951" s="27"/>
      <c r="I16951" s="27">
        <v>303060</v>
      </c>
      <c r="M16951" s="220">
        <f t="shared" si="264"/>
        <v>396887</v>
      </c>
    </row>
    <row r="16952" spans="1:13" x14ac:dyDescent="0.2">
      <c r="A16952" s="35" t="s">
        <v>3433</v>
      </c>
      <c r="B16952" s="1" t="s">
        <v>5579</v>
      </c>
      <c r="C16952" s="45" t="s">
        <v>1016</v>
      </c>
      <c r="D16952" s="23" t="s">
        <v>5734</v>
      </c>
      <c r="E16952" s="23" t="s">
        <v>4141</v>
      </c>
      <c r="F16952" s="40">
        <v>0.9</v>
      </c>
      <c r="G16952" s="25">
        <v>57672</v>
      </c>
      <c r="H16952" s="25">
        <v>51905</v>
      </c>
      <c r="I16952" s="25"/>
      <c r="J16952" s="58" t="e">
        <f>HYPERLINK("#"&amp;"Insumos"&amp;"!A"&amp;MATCH($B16952,#REF!,0),"Ins "&amp;$B16952)</f>
        <v>#REF!</v>
      </c>
      <c r="M16952" s="220"/>
    </row>
    <row r="16953" spans="1:13" x14ac:dyDescent="0.2">
      <c r="A16953" s="35" t="s">
        <v>3433</v>
      </c>
      <c r="B16953" s="1" t="s">
        <v>263</v>
      </c>
      <c r="C16953" s="45" t="s">
        <v>696</v>
      </c>
      <c r="D16953" s="23" t="s">
        <v>5534</v>
      </c>
      <c r="E16953" s="23" t="s">
        <v>4140</v>
      </c>
      <c r="F16953" s="40">
        <v>4.2759999999999999E-2</v>
      </c>
      <c r="G16953" s="25">
        <v>187426</v>
      </c>
      <c r="H16953" s="25">
        <v>8014</v>
      </c>
      <c r="I16953" s="25"/>
      <c r="J16953" s="58" t="e">
        <f>HYPERLINK("#"&amp;"Insumos"&amp;"!A"&amp;MATCH($B16953,#REF!,0),"Ins "&amp;$B16953)</f>
        <v>#REF!</v>
      </c>
      <c r="M16953" s="220"/>
    </row>
    <row r="16954" spans="1:13" x14ac:dyDescent="0.2">
      <c r="A16954" s="35" t="s">
        <v>3433</v>
      </c>
      <c r="B16954" s="1" t="s">
        <v>5533</v>
      </c>
      <c r="C16954" s="45" t="s">
        <v>5892</v>
      </c>
      <c r="D16954" s="23" t="s">
        <v>977</v>
      </c>
      <c r="E16954" s="23" t="s">
        <v>4134</v>
      </c>
      <c r="F16954" s="40">
        <v>0.15</v>
      </c>
      <c r="G16954" s="25">
        <v>3623</v>
      </c>
      <c r="H16954" s="25">
        <v>543</v>
      </c>
      <c r="I16954" s="25"/>
      <c r="J16954" s="58" t="e">
        <f>HYPERLINK("#"&amp;"Insumos"&amp;"!A"&amp;MATCH($B16954,#REF!,0),"Ins "&amp;$B16954)</f>
        <v>#REF!</v>
      </c>
      <c r="M16954" s="220"/>
    </row>
    <row r="16955" spans="1:13" x14ac:dyDescent="0.2">
      <c r="A16955" s="35" t="s">
        <v>3433</v>
      </c>
      <c r="B16955" s="1" t="s">
        <v>5007</v>
      </c>
      <c r="C16955" s="45" t="s">
        <v>720</v>
      </c>
      <c r="D16955" s="23" t="s">
        <v>5751</v>
      </c>
      <c r="E16955" s="23" t="s">
        <v>4134</v>
      </c>
      <c r="F16955" s="40">
        <v>0.7</v>
      </c>
      <c r="G16955" s="25">
        <v>1897</v>
      </c>
      <c r="H16955" s="25">
        <v>1328</v>
      </c>
      <c r="I16955" s="25"/>
      <c r="J16955" s="58" t="e">
        <f>HYPERLINK("#"&amp;"Insumos"&amp;"!A"&amp;MATCH($B16955,#REF!,0),"Ins "&amp;$B16955)</f>
        <v>#REF!</v>
      </c>
      <c r="M16955" s="220"/>
    </row>
    <row r="16956" spans="1:13" x14ac:dyDescent="0.2">
      <c r="A16956" s="35" t="s">
        <v>3433</v>
      </c>
      <c r="B16956" s="1" t="s">
        <v>4971</v>
      </c>
      <c r="C16956" s="45" t="s">
        <v>581</v>
      </c>
      <c r="D16956" s="23" t="s">
        <v>5751</v>
      </c>
      <c r="E16956" s="23" t="s">
        <v>287</v>
      </c>
      <c r="F16956" s="40">
        <v>0.05</v>
      </c>
      <c r="G16956" s="25">
        <v>236352</v>
      </c>
      <c r="H16956" s="25">
        <v>11818</v>
      </c>
      <c r="I16956" s="25"/>
      <c r="J16956" s="58" t="e">
        <f>HYPERLINK("#"&amp;"Insumos"&amp;"!A"&amp;MATCH($B16956,#REF!,0),"Ins "&amp;$B16956)</f>
        <v>#REF!</v>
      </c>
      <c r="M16956" s="220"/>
    </row>
    <row r="16957" spans="1:13" x14ac:dyDescent="0.2">
      <c r="A16957" s="35" t="s">
        <v>3433</v>
      </c>
      <c r="B16957" s="1" t="s">
        <v>5372</v>
      </c>
      <c r="C16957" s="45" t="s">
        <v>573</v>
      </c>
      <c r="D16957" s="23" t="s">
        <v>5751</v>
      </c>
      <c r="E16957" s="23" t="s">
        <v>4134</v>
      </c>
      <c r="F16957" s="40">
        <v>3.7999999999999999E-2</v>
      </c>
      <c r="G16957" s="25">
        <v>198173</v>
      </c>
      <c r="H16957" s="25">
        <v>7531</v>
      </c>
      <c r="I16957" s="25"/>
      <c r="J16957" s="58" t="e">
        <f>HYPERLINK("#"&amp;"Insumos"&amp;"!A"&amp;MATCH($B16957,#REF!,0),"Ins "&amp;$B16957)</f>
        <v>#REF!</v>
      </c>
      <c r="M16957" s="220"/>
    </row>
    <row r="16958" spans="1:13" x14ac:dyDescent="0.2">
      <c r="A16958" s="35" t="s">
        <v>3433</v>
      </c>
      <c r="B16958" s="1" t="s">
        <v>5401</v>
      </c>
      <c r="C16958" s="45" t="s">
        <v>537</v>
      </c>
      <c r="D16958" s="23" t="s">
        <v>5751</v>
      </c>
      <c r="E16958" s="23" t="s">
        <v>4134</v>
      </c>
      <c r="F16958" s="40">
        <v>0.2</v>
      </c>
      <c r="G16958" s="25">
        <v>43033</v>
      </c>
      <c r="H16958" s="25">
        <v>8607</v>
      </c>
      <c r="I16958" s="25"/>
      <c r="J16958" s="58" t="e">
        <f>HYPERLINK("#"&amp;"Insumos"&amp;"!A"&amp;MATCH($B16958,#REF!,0),"Ins "&amp;$B16958)</f>
        <v>#REF!</v>
      </c>
      <c r="M16958" s="220"/>
    </row>
    <row r="16959" spans="1:13" x14ac:dyDescent="0.2">
      <c r="A16959" s="35" t="s">
        <v>3433</v>
      </c>
      <c r="B16959" s="1" t="s">
        <v>4180</v>
      </c>
      <c r="C16959" s="45" t="s">
        <v>1334</v>
      </c>
      <c r="D16959" s="23" t="s">
        <v>5751</v>
      </c>
      <c r="E16959" s="23" t="s">
        <v>287</v>
      </c>
      <c r="F16959" s="40">
        <v>1.05</v>
      </c>
      <c r="G16959" s="25">
        <v>203156</v>
      </c>
      <c r="H16959" s="25">
        <v>213314</v>
      </c>
      <c r="I16959" s="25"/>
      <c r="J16959" s="58" t="e">
        <f>HYPERLINK("#"&amp;"Insumos"&amp;"!A"&amp;MATCH($B16959,#REF!,0),"Ins "&amp;$B16959)</f>
        <v>#REF!</v>
      </c>
      <c r="M16959" s="220"/>
    </row>
    <row r="16960" spans="1:13" ht="25.5" x14ac:dyDescent="0.2">
      <c r="A16960" s="36" t="s">
        <v>3434</v>
      </c>
      <c r="B16960" s="26" t="s">
        <v>6816</v>
      </c>
      <c r="C16960" s="79" t="s">
        <v>1738</v>
      </c>
      <c r="D16960" s="37" t="s">
        <v>5608</v>
      </c>
      <c r="E16960" s="37" t="s">
        <v>464</v>
      </c>
      <c r="F16960" s="41"/>
      <c r="G16960" s="27"/>
      <c r="H16960" s="27"/>
      <c r="I16960" s="27">
        <v>81922</v>
      </c>
      <c r="M16960" s="220">
        <f t="shared" si="264"/>
        <v>107285</v>
      </c>
    </row>
    <row r="16961" spans="1:13" x14ac:dyDescent="0.2">
      <c r="A16961" s="35" t="s">
        <v>3434</v>
      </c>
      <c r="B16961" s="1" t="s">
        <v>5579</v>
      </c>
      <c r="C16961" s="45" t="s">
        <v>1016</v>
      </c>
      <c r="D16961" s="23" t="s">
        <v>5734</v>
      </c>
      <c r="E16961" s="23" t="s">
        <v>4141</v>
      </c>
      <c r="F16961" s="40">
        <v>0.9</v>
      </c>
      <c r="G16961" s="25">
        <v>57672</v>
      </c>
      <c r="H16961" s="25">
        <v>51905</v>
      </c>
      <c r="I16961" s="25"/>
      <c r="J16961" s="58" t="e">
        <f>HYPERLINK("#"&amp;"Insumos"&amp;"!A"&amp;MATCH($B16961,#REF!,0),"Ins "&amp;$B16961)</f>
        <v>#REF!</v>
      </c>
      <c r="M16961" s="220"/>
    </row>
    <row r="16962" spans="1:13" x14ac:dyDescent="0.2">
      <c r="A16962" s="35" t="s">
        <v>3434</v>
      </c>
      <c r="B16962" s="1" t="s">
        <v>5533</v>
      </c>
      <c r="C16962" s="45" t="s">
        <v>5892</v>
      </c>
      <c r="D16962" s="23" t="s">
        <v>977</v>
      </c>
      <c r="E16962" s="23" t="s">
        <v>4134</v>
      </c>
      <c r="F16962" s="40">
        <v>0.15</v>
      </c>
      <c r="G16962" s="25">
        <v>3623</v>
      </c>
      <c r="H16962" s="25">
        <v>543</v>
      </c>
      <c r="I16962" s="25"/>
      <c r="J16962" s="58" t="e">
        <f>HYPERLINK("#"&amp;"Insumos"&amp;"!A"&amp;MATCH($B16962,#REF!,0),"Ins "&amp;$B16962)</f>
        <v>#REF!</v>
      </c>
      <c r="M16962" s="220"/>
    </row>
    <row r="16963" spans="1:13" x14ac:dyDescent="0.2">
      <c r="A16963" s="35" t="s">
        <v>3434</v>
      </c>
      <c r="B16963" s="1" t="s">
        <v>5007</v>
      </c>
      <c r="C16963" s="45" t="s">
        <v>720</v>
      </c>
      <c r="D16963" s="23" t="s">
        <v>5751</v>
      </c>
      <c r="E16963" s="23" t="s">
        <v>4134</v>
      </c>
      <c r="F16963" s="40">
        <v>0.8</v>
      </c>
      <c r="G16963" s="25">
        <v>1897</v>
      </c>
      <c r="H16963" s="25">
        <v>1518</v>
      </c>
      <c r="I16963" s="25"/>
      <c r="J16963" s="58" t="e">
        <f>HYPERLINK("#"&amp;"Insumos"&amp;"!A"&amp;MATCH($B16963,#REF!,0),"Ins "&amp;$B16963)</f>
        <v>#REF!</v>
      </c>
      <c r="M16963" s="220"/>
    </row>
    <row r="16964" spans="1:13" x14ac:dyDescent="0.2">
      <c r="A16964" s="35" t="s">
        <v>3434</v>
      </c>
      <c r="B16964" s="1" t="s">
        <v>4971</v>
      </c>
      <c r="C16964" s="45" t="s">
        <v>581</v>
      </c>
      <c r="D16964" s="23" t="s">
        <v>5751</v>
      </c>
      <c r="E16964" s="23" t="s">
        <v>287</v>
      </c>
      <c r="F16964" s="40">
        <v>0.05</v>
      </c>
      <c r="G16964" s="25">
        <v>236352</v>
      </c>
      <c r="H16964" s="25">
        <v>11818</v>
      </c>
      <c r="I16964" s="25"/>
      <c r="J16964" s="58" t="e">
        <f>HYPERLINK("#"&amp;"Insumos"&amp;"!A"&amp;MATCH($B16964,#REF!,0),"Ins "&amp;$B16964)</f>
        <v>#REF!</v>
      </c>
      <c r="M16964" s="220"/>
    </row>
    <row r="16965" spans="1:13" x14ac:dyDescent="0.2">
      <c r="A16965" s="35" t="s">
        <v>3434</v>
      </c>
      <c r="B16965" s="1" t="s">
        <v>5372</v>
      </c>
      <c r="C16965" s="45" t="s">
        <v>573</v>
      </c>
      <c r="D16965" s="23" t="s">
        <v>5751</v>
      </c>
      <c r="E16965" s="23" t="s">
        <v>4134</v>
      </c>
      <c r="F16965" s="40">
        <v>3.7999999999999999E-2</v>
      </c>
      <c r="G16965" s="25">
        <v>198173</v>
      </c>
      <c r="H16965" s="25">
        <v>7531</v>
      </c>
      <c r="I16965" s="25"/>
      <c r="J16965" s="58" t="e">
        <f>HYPERLINK("#"&amp;"Insumos"&amp;"!A"&amp;MATCH($B16965,#REF!,0),"Ins "&amp;$B16965)</f>
        <v>#REF!</v>
      </c>
      <c r="M16965" s="220"/>
    </row>
    <row r="16966" spans="1:13" x14ac:dyDescent="0.2">
      <c r="A16966" s="35" t="s">
        <v>3434</v>
      </c>
      <c r="B16966" s="1" t="s">
        <v>5401</v>
      </c>
      <c r="C16966" s="45" t="s">
        <v>537</v>
      </c>
      <c r="D16966" s="23" t="s">
        <v>5751</v>
      </c>
      <c r="E16966" s="23" t="s">
        <v>4134</v>
      </c>
      <c r="F16966" s="40">
        <v>0.2</v>
      </c>
      <c r="G16966" s="25">
        <v>43033</v>
      </c>
      <c r="H16966" s="25">
        <v>8607</v>
      </c>
      <c r="I16966" s="25"/>
      <c r="J16966" s="58" t="e">
        <f>HYPERLINK("#"&amp;"Insumos"&amp;"!A"&amp;MATCH($B16966,#REF!,0),"Ins "&amp;$B16966)</f>
        <v>#REF!</v>
      </c>
      <c r="M16966" s="220"/>
    </row>
    <row r="16967" spans="1:13" ht="25.5" x14ac:dyDescent="0.2">
      <c r="A16967" s="36" t="s">
        <v>3435</v>
      </c>
      <c r="B16967" s="26" t="s">
        <v>6816</v>
      </c>
      <c r="C16967" s="79" t="s">
        <v>824</v>
      </c>
      <c r="D16967" s="37" t="s">
        <v>5608</v>
      </c>
      <c r="E16967" s="37" t="s">
        <v>464</v>
      </c>
      <c r="F16967" s="41"/>
      <c r="G16967" s="27"/>
      <c r="H16967" s="27"/>
      <c r="I16967" s="27">
        <v>815903</v>
      </c>
      <c r="M16967" s="220">
        <f t="shared" ref="M16967:M17022" si="265">ROUND(I16967*(1+$L$2),0)</f>
        <v>1068507</v>
      </c>
    </row>
    <row r="16968" spans="1:13" x14ac:dyDescent="0.2">
      <c r="A16968" s="35" t="s">
        <v>3435</v>
      </c>
      <c r="B16968" s="1" t="s">
        <v>5579</v>
      </c>
      <c r="C16968" s="45" t="s">
        <v>1016</v>
      </c>
      <c r="D16968" s="23" t="s">
        <v>5734</v>
      </c>
      <c r="E16968" s="23" t="s">
        <v>4141</v>
      </c>
      <c r="F16968" s="40">
        <v>2.1</v>
      </c>
      <c r="G16968" s="25">
        <v>57672</v>
      </c>
      <c r="H16968" s="25">
        <v>121111</v>
      </c>
      <c r="I16968" s="25"/>
      <c r="J16968" s="58" t="e">
        <f>HYPERLINK("#"&amp;"Insumos"&amp;"!A"&amp;MATCH($B16968,#REF!,0),"Ins "&amp;$B16968)</f>
        <v>#REF!</v>
      </c>
      <c r="M16968" s="220"/>
    </row>
    <row r="16969" spans="1:13" x14ac:dyDescent="0.2">
      <c r="A16969" s="35" t="s">
        <v>3435</v>
      </c>
      <c r="B16969" s="1" t="s">
        <v>263</v>
      </c>
      <c r="C16969" s="45" t="s">
        <v>696</v>
      </c>
      <c r="D16969" s="23" t="s">
        <v>5534</v>
      </c>
      <c r="E16969" s="23" t="s">
        <v>4140</v>
      </c>
      <c r="F16969" s="40">
        <v>5.4370000000000002E-2</v>
      </c>
      <c r="G16969" s="25">
        <v>187426</v>
      </c>
      <c r="H16969" s="25">
        <v>10190</v>
      </c>
      <c r="I16969" s="25"/>
      <c r="J16969" s="58" t="e">
        <f>HYPERLINK("#"&amp;"Insumos"&amp;"!A"&amp;MATCH($B16969,#REF!,0),"Ins "&amp;$B16969)</f>
        <v>#REF!</v>
      </c>
      <c r="M16969" s="220"/>
    </row>
    <row r="16970" spans="1:13" x14ac:dyDescent="0.2">
      <c r="A16970" s="35" t="s">
        <v>3435</v>
      </c>
      <c r="B16970" s="1" t="s">
        <v>5533</v>
      </c>
      <c r="C16970" s="45" t="s">
        <v>5892</v>
      </c>
      <c r="D16970" s="23" t="s">
        <v>977</v>
      </c>
      <c r="E16970" s="23" t="s">
        <v>4134</v>
      </c>
      <c r="F16970" s="40">
        <v>0.15</v>
      </c>
      <c r="G16970" s="25">
        <v>3623</v>
      </c>
      <c r="H16970" s="25">
        <v>543</v>
      </c>
      <c r="I16970" s="25"/>
      <c r="J16970" s="58" t="e">
        <f>HYPERLINK("#"&amp;"Insumos"&amp;"!A"&amp;MATCH($B16970,#REF!,0),"Ins "&amp;$B16970)</f>
        <v>#REF!</v>
      </c>
      <c r="M16970" s="220"/>
    </row>
    <row r="16971" spans="1:13" x14ac:dyDescent="0.2">
      <c r="A16971" s="35" t="s">
        <v>3435</v>
      </c>
      <c r="B16971" s="1" t="s">
        <v>5007</v>
      </c>
      <c r="C16971" s="45" t="s">
        <v>720</v>
      </c>
      <c r="D16971" s="23" t="s">
        <v>5751</v>
      </c>
      <c r="E16971" s="23" t="s">
        <v>4134</v>
      </c>
      <c r="F16971" s="40">
        <v>0.7</v>
      </c>
      <c r="G16971" s="25">
        <v>1897</v>
      </c>
      <c r="H16971" s="25">
        <v>1328</v>
      </c>
      <c r="I16971" s="25"/>
      <c r="J16971" s="58" t="e">
        <f>HYPERLINK("#"&amp;"Insumos"&amp;"!A"&amp;MATCH($B16971,#REF!,0),"Ins "&amp;$B16971)</f>
        <v>#REF!</v>
      </c>
      <c r="M16971" s="220"/>
    </row>
    <row r="16972" spans="1:13" x14ac:dyDescent="0.2">
      <c r="A16972" s="35" t="s">
        <v>3435</v>
      </c>
      <c r="B16972" s="1" t="s">
        <v>5372</v>
      </c>
      <c r="C16972" s="45" t="s">
        <v>573</v>
      </c>
      <c r="D16972" s="23" t="s">
        <v>5751</v>
      </c>
      <c r="E16972" s="23" t="s">
        <v>4134</v>
      </c>
      <c r="F16972" s="40">
        <v>8.5000000000000006E-2</v>
      </c>
      <c r="G16972" s="25">
        <v>198173</v>
      </c>
      <c r="H16972" s="25">
        <v>16845</v>
      </c>
      <c r="I16972" s="25"/>
      <c r="J16972" s="58" t="e">
        <f>HYPERLINK("#"&amp;"Insumos"&amp;"!A"&amp;MATCH($B16972,#REF!,0),"Ins "&amp;$B16972)</f>
        <v>#REF!</v>
      </c>
      <c r="M16972" s="220"/>
    </row>
    <row r="16973" spans="1:13" x14ac:dyDescent="0.2">
      <c r="A16973" s="35" t="s">
        <v>3435</v>
      </c>
      <c r="B16973" s="1" t="s">
        <v>5401</v>
      </c>
      <c r="C16973" s="45" t="s">
        <v>537</v>
      </c>
      <c r="D16973" s="23" t="s">
        <v>5751</v>
      </c>
      <c r="E16973" s="23" t="s">
        <v>4134</v>
      </c>
      <c r="F16973" s="40">
        <v>6.6000000000000003E-2</v>
      </c>
      <c r="G16973" s="25">
        <v>43033</v>
      </c>
      <c r="H16973" s="25">
        <v>2840</v>
      </c>
      <c r="I16973" s="25"/>
      <c r="J16973" s="58" t="e">
        <f>HYPERLINK("#"&amp;"Insumos"&amp;"!A"&amp;MATCH($B16973,#REF!,0),"Ins "&amp;$B16973)</f>
        <v>#REF!</v>
      </c>
      <c r="M16973" s="220"/>
    </row>
    <row r="16974" spans="1:13" x14ac:dyDescent="0.2">
      <c r="A16974" s="35" t="s">
        <v>3435</v>
      </c>
      <c r="B16974" s="1" t="s">
        <v>4182</v>
      </c>
      <c r="C16974" s="45" t="s">
        <v>9172</v>
      </c>
      <c r="D16974" s="23" t="s">
        <v>5751</v>
      </c>
      <c r="E16974" s="23" t="s">
        <v>287</v>
      </c>
      <c r="F16974" s="40">
        <v>1.05</v>
      </c>
      <c r="G16974" s="25">
        <v>631472</v>
      </c>
      <c r="H16974" s="25">
        <v>663046</v>
      </c>
      <c r="I16974" s="25"/>
      <c r="J16974" s="58" t="e">
        <f>HYPERLINK("#"&amp;"Insumos"&amp;"!A"&amp;MATCH($B16974,#REF!,0),"Ins "&amp;$B16974)</f>
        <v>#REF!</v>
      </c>
      <c r="M16974" s="220"/>
    </row>
    <row r="16975" spans="1:13" ht="25.5" x14ac:dyDescent="0.2">
      <c r="A16975" s="36" t="s">
        <v>3436</v>
      </c>
      <c r="B16975" s="26" t="s">
        <v>6816</v>
      </c>
      <c r="C16975" s="79" t="s">
        <v>1739</v>
      </c>
      <c r="D16975" s="37" t="s">
        <v>5608</v>
      </c>
      <c r="E16975" s="37" t="s">
        <v>464</v>
      </c>
      <c r="F16975" s="41"/>
      <c r="G16975" s="27"/>
      <c r="H16975" s="27"/>
      <c r="I16975" s="27">
        <v>162936</v>
      </c>
      <c r="M16975" s="220">
        <f t="shared" si="265"/>
        <v>213381</v>
      </c>
    </row>
    <row r="16976" spans="1:13" x14ac:dyDescent="0.2">
      <c r="A16976" s="35" t="s">
        <v>3436</v>
      </c>
      <c r="B16976" s="1" t="s">
        <v>5573</v>
      </c>
      <c r="C16976" s="45" t="s">
        <v>973</v>
      </c>
      <c r="D16976" s="23" t="s">
        <v>5734</v>
      </c>
      <c r="E16976" s="23" t="s">
        <v>4141</v>
      </c>
      <c r="F16976" s="40">
        <v>2.8</v>
      </c>
      <c r="G16976" s="25">
        <v>41652</v>
      </c>
      <c r="H16976" s="25">
        <v>116626</v>
      </c>
      <c r="I16976" s="25"/>
      <c r="J16976" s="58" t="e">
        <f>HYPERLINK("#"&amp;"Insumos"&amp;"!A"&amp;MATCH($B16976,#REF!,0),"Ins "&amp;$B16976)</f>
        <v>#REF!</v>
      </c>
      <c r="M16976" s="220"/>
    </row>
    <row r="16977" spans="1:13" ht="25.5" x14ac:dyDescent="0.2">
      <c r="A16977" s="35" t="s">
        <v>3436</v>
      </c>
      <c r="B16977" s="1" t="s">
        <v>105</v>
      </c>
      <c r="C16977" s="45" t="s">
        <v>8798</v>
      </c>
      <c r="D16977" s="23" t="s">
        <v>5534</v>
      </c>
      <c r="E16977" s="23" t="s">
        <v>4142</v>
      </c>
      <c r="F16977" s="40">
        <v>8.5000000000000006E-2</v>
      </c>
      <c r="G16977" s="25">
        <v>322400</v>
      </c>
      <c r="H16977" s="25">
        <v>27404</v>
      </c>
      <c r="I16977" s="25"/>
      <c r="J16977" s="58" t="e">
        <f>HYPERLINK("#"&amp;"Insumos"&amp;"!A"&amp;MATCH($B16977,#REF!,0),"Ins "&amp;$B16977)</f>
        <v>#REF!</v>
      </c>
      <c r="M16977" s="220"/>
    </row>
    <row r="16978" spans="1:13" x14ac:dyDescent="0.2">
      <c r="A16978" s="35" t="s">
        <v>3436</v>
      </c>
      <c r="B16978" s="1" t="s">
        <v>5533</v>
      </c>
      <c r="C16978" s="45" t="s">
        <v>5892</v>
      </c>
      <c r="D16978" s="23" t="s">
        <v>977</v>
      </c>
      <c r="E16978" s="23" t="s">
        <v>4134</v>
      </c>
      <c r="F16978" s="40">
        <v>0.15</v>
      </c>
      <c r="G16978" s="25">
        <v>3623</v>
      </c>
      <c r="H16978" s="25">
        <v>543</v>
      </c>
      <c r="I16978" s="25"/>
      <c r="J16978" s="58" t="e">
        <f>HYPERLINK("#"&amp;"Insumos"&amp;"!A"&amp;MATCH($B16978,#REF!,0),"Ins "&amp;$B16978)</f>
        <v>#REF!</v>
      </c>
      <c r="M16978" s="220"/>
    </row>
    <row r="16979" spans="1:13" x14ac:dyDescent="0.2">
      <c r="A16979" s="35" t="s">
        <v>3436</v>
      </c>
      <c r="B16979" s="1" t="s">
        <v>5007</v>
      </c>
      <c r="C16979" s="45" t="s">
        <v>720</v>
      </c>
      <c r="D16979" s="23" t="s">
        <v>5751</v>
      </c>
      <c r="E16979" s="23" t="s">
        <v>4134</v>
      </c>
      <c r="F16979" s="40">
        <v>0.8</v>
      </c>
      <c r="G16979" s="25">
        <v>1897</v>
      </c>
      <c r="H16979" s="25">
        <v>1518</v>
      </c>
      <c r="I16979" s="25"/>
      <c r="J16979" s="58" t="e">
        <f>HYPERLINK("#"&amp;"Insumos"&amp;"!A"&amp;MATCH($B16979,#REF!,0),"Ins "&amp;$B16979)</f>
        <v>#REF!</v>
      </c>
      <c r="M16979" s="220"/>
    </row>
    <row r="16980" spans="1:13" x14ac:dyDescent="0.2">
      <c r="A16980" s="35" t="s">
        <v>3436</v>
      </c>
      <c r="B16980" s="1" t="s">
        <v>5372</v>
      </c>
      <c r="C16980" s="45" t="s">
        <v>573</v>
      </c>
      <c r="D16980" s="23" t="s">
        <v>5751</v>
      </c>
      <c r="E16980" s="23" t="s">
        <v>4134</v>
      </c>
      <c r="F16980" s="40">
        <v>8.5000000000000006E-2</v>
      </c>
      <c r="G16980" s="25">
        <v>198173</v>
      </c>
      <c r="H16980" s="25">
        <v>16845</v>
      </c>
      <c r="I16980" s="25"/>
      <c r="J16980" s="58" t="e">
        <f>HYPERLINK("#"&amp;"Insumos"&amp;"!A"&amp;MATCH($B16980,#REF!,0),"Ins "&amp;$B16980)</f>
        <v>#REF!</v>
      </c>
      <c r="M16980" s="220"/>
    </row>
    <row r="16981" spans="1:13" ht="25.5" x14ac:dyDescent="0.2">
      <c r="A16981" s="36" t="s">
        <v>3437</v>
      </c>
      <c r="B16981" s="26" t="s">
        <v>6816</v>
      </c>
      <c r="C16981" s="79" t="s">
        <v>825</v>
      </c>
      <c r="D16981" s="37" t="s">
        <v>5608</v>
      </c>
      <c r="E16981" s="37" t="s">
        <v>464</v>
      </c>
      <c r="F16981" s="41"/>
      <c r="G16981" s="27"/>
      <c r="H16981" s="27"/>
      <c r="I16981" s="27">
        <v>928349</v>
      </c>
      <c r="M16981" s="220">
        <f t="shared" si="265"/>
        <v>1215766</v>
      </c>
    </row>
    <row r="16982" spans="1:13" x14ac:dyDescent="0.2">
      <c r="A16982" s="35" t="s">
        <v>3437</v>
      </c>
      <c r="B16982" s="1" t="s">
        <v>5579</v>
      </c>
      <c r="C16982" s="45" t="s">
        <v>1016</v>
      </c>
      <c r="D16982" s="23" t="s">
        <v>5734</v>
      </c>
      <c r="E16982" s="23" t="s">
        <v>4141</v>
      </c>
      <c r="F16982" s="40">
        <v>1.95</v>
      </c>
      <c r="G16982" s="25">
        <v>57672</v>
      </c>
      <c r="H16982" s="25">
        <v>112460</v>
      </c>
      <c r="I16982" s="25"/>
      <c r="J16982" s="58" t="e">
        <f>HYPERLINK("#"&amp;"Insumos"&amp;"!A"&amp;MATCH($B16982,#REF!,0),"Ins "&amp;$B16982)</f>
        <v>#REF!</v>
      </c>
      <c r="M16982" s="220"/>
    </row>
    <row r="16983" spans="1:13" x14ac:dyDescent="0.2">
      <c r="A16983" s="35" t="s">
        <v>3437</v>
      </c>
      <c r="B16983" s="1" t="s">
        <v>263</v>
      </c>
      <c r="C16983" s="45" t="s">
        <v>696</v>
      </c>
      <c r="D16983" s="23" t="s">
        <v>5534</v>
      </c>
      <c r="E16983" s="23" t="s">
        <v>4140</v>
      </c>
      <c r="F16983" s="40">
        <v>5.772E-2</v>
      </c>
      <c r="G16983" s="25">
        <v>187426</v>
      </c>
      <c r="H16983" s="25">
        <v>10818</v>
      </c>
      <c r="I16983" s="25"/>
      <c r="J16983" s="58" t="e">
        <f>HYPERLINK("#"&amp;"Insumos"&amp;"!A"&amp;MATCH($B16983,#REF!,0),"Ins "&amp;$B16983)</f>
        <v>#REF!</v>
      </c>
      <c r="M16983" s="220"/>
    </row>
    <row r="16984" spans="1:13" x14ac:dyDescent="0.2">
      <c r="A16984" s="35" t="s">
        <v>3437</v>
      </c>
      <c r="B16984" s="1" t="s">
        <v>5533</v>
      </c>
      <c r="C16984" s="45" t="s">
        <v>5892</v>
      </c>
      <c r="D16984" s="23" t="s">
        <v>977</v>
      </c>
      <c r="E16984" s="23" t="s">
        <v>4134</v>
      </c>
      <c r="F16984" s="40">
        <v>0.15</v>
      </c>
      <c r="G16984" s="25">
        <v>3623</v>
      </c>
      <c r="H16984" s="25">
        <v>543</v>
      </c>
      <c r="I16984" s="25"/>
      <c r="J16984" s="58" t="e">
        <f>HYPERLINK("#"&amp;"Insumos"&amp;"!A"&amp;MATCH($B16984,#REF!,0),"Ins "&amp;$B16984)</f>
        <v>#REF!</v>
      </c>
      <c r="M16984" s="220"/>
    </row>
    <row r="16985" spans="1:13" x14ac:dyDescent="0.2">
      <c r="A16985" s="35" t="s">
        <v>3437</v>
      </c>
      <c r="B16985" s="1" t="s">
        <v>5007</v>
      </c>
      <c r="C16985" s="45" t="s">
        <v>720</v>
      </c>
      <c r="D16985" s="23" t="s">
        <v>5751</v>
      </c>
      <c r="E16985" s="23" t="s">
        <v>4134</v>
      </c>
      <c r="F16985" s="40">
        <v>2.7</v>
      </c>
      <c r="G16985" s="25">
        <v>1897</v>
      </c>
      <c r="H16985" s="25">
        <v>5122</v>
      </c>
      <c r="I16985" s="25"/>
      <c r="J16985" s="58" t="e">
        <f>HYPERLINK("#"&amp;"Insumos"&amp;"!A"&amp;MATCH($B16985,#REF!,0),"Ins "&amp;$B16985)</f>
        <v>#REF!</v>
      </c>
      <c r="M16985" s="220"/>
    </row>
    <row r="16986" spans="1:13" x14ac:dyDescent="0.2">
      <c r="A16986" s="35" t="s">
        <v>3437</v>
      </c>
      <c r="B16986" s="1" t="s">
        <v>5372</v>
      </c>
      <c r="C16986" s="45" t="s">
        <v>573</v>
      </c>
      <c r="D16986" s="23" t="s">
        <v>5751</v>
      </c>
      <c r="E16986" s="23" t="s">
        <v>4134</v>
      </c>
      <c r="F16986" s="40">
        <v>8.5000000000000006E-2</v>
      </c>
      <c r="G16986" s="25">
        <v>198173</v>
      </c>
      <c r="H16986" s="25">
        <v>16845</v>
      </c>
      <c r="I16986" s="25"/>
      <c r="J16986" s="58" t="e">
        <f>HYPERLINK("#"&amp;"Insumos"&amp;"!A"&amp;MATCH($B16986,#REF!,0),"Ins "&amp;$B16986)</f>
        <v>#REF!</v>
      </c>
      <c r="M16986" s="220"/>
    </row>
    <row r="16987" spans="1:13" x14ac:dyDescent="0.2">
      <c r="A16987" s="35" t="s">
        <v>3437</v>
      </c>
      <c r="B16987" s="1" t="s">
        <v>5401</v>
      </c>
      <c r="C16987" s="45" t="s">
        <v>537</v>
      </c>
      <c r="D16987" s="23" t="s">
        <v>5751</v>
      </c>
      <c r="E16987" s="23" t="s">
        <v>4134</v>
      </c>
      <c r="F16987" s="40">
        <v>6.6000000000000003E-2</v>
      </c>
      <c r="G16987" s="25">
        <v>43033</v>
      </c>
      <c r="H16987" s="25">
        <v>2840</v>
      </c>
      <c r="I16987" s="25"/>
      <c r="J16987" s="58" t="e">
        <f>HYPERLINK("#"&amp;"Insumos"&amp;"!A"&amp;MATCH($B16987,#REF!,0),"Ins "&amp;$B16987)</f>
        <v>#REF!</v>
      </c>
      <c r="M16987" s="220"/>
    </row>
    <row r="16988" spans="1:13" x14ac:dyDescent="0.2">
      <c r="A16988" s="35" t="s">
        <v>3437</v>
      </c>
      <c r="B16988" s="1" t="s">
        <v>4183</v>
      </c>
      <c r="C16988" s="45" t="s">
        <v>9173</v>
      </c>
      <c r="D16988" s="23" t="s">
        <v>5751</v>
      </c>
      <c r="E16988" s="23" t="s">
        <v>287</v>
      </c>
      <c r="F16988" s="40">
        <v>1.05</v>
      </c>
      <c r="G16988" s="25">
        <v>742591</v>
      </c>
      <c r="H16988" s="25">
        <v>779721</v>
      </c>
      <c r="I16988" s="25"/>
      <c r="J16988" s="58" t="e">
        <f>HYPERLINK("#"&amp;"Insumos"&amp;"!A"&amp;MATCH($B16988,#REF!,0),"Ins "&amp;$B16988)</f>
        <v>#REF!</v>
      </c>
      <c r="M16988" s="220"/>
    </row>
    <row r="16989" spans="1:13" ht="25.5" x14ac:dyDescent="0.2">
      <c r="A16989" s="36" t="s">
        <v>3535</v>
      </c>
      <c r="B16989" s="26" t="s">
        <v>6816</v>
      </c>
      <c r="C16989" s="79" t="s">
        <v>1757</v>
      </c>
      <c r="D16989" s="37" t="s">
        <v>5608</v>
      </c>
      <c r="E16989" s="37" t="s">
        <v>464</v>
      </c>
      <c r="F16989" s="41"/>
      <c r="G16989" s="27"/>
      <c r="H16989" s="27"/>
      <c r="I16989" s="27">
        <v>166979</v>
      </c>
      <c r="M16989" s="220">
        <f t="shared" si="265"/>
        <v>218676</v>
      </c>
    </row>
    <row r="16990" spans="1:13" x14ac:dyDescent="0.2">
      <c r="A16990" s="35" t="s">
        <v>3535</v>
      </c>
      <c r="B16990" s="1" t="s">
        <v>79</v>
      </c>
      <c r="C16990" s="45" t="s">
        <v>1036</v>
      </c>
      <c r="D16990" s="23" t="s">
        <v>5734</v>
      </c>
      <c r="E16990" s="23" t="s">
        <v>4141</v>
      </c>
      <c r="F16990" s="40">
        <v>1.17</v>
      </c>
      <c r="G16990" s="25">
        <v>121752</v>
      </c>
      <c r="H16990" s="25">
        <v>142450</v>
      </c>
      <c r="I16990" s="25"/>
      <c r="J16990" s="58" t="e">
        <f>HYPERLINK("#"&amp;"Insumos"&amp;"!A"&amp;MATCH($B16990,#REF!,0),"Ins "&amp;$B16990)</f>
        <v>#REF!</v>
      </c>
      <c r="M16990" s="220"/>
    </row>
    <row r="16991" spans="1:13" x14ac:dyDescent="0.2">
      <c r="A16991" s="35" t="s">
        <v>3535</v>
      </c>
      <c r="B16991" s="1" t="s">
        <v>263</v>
      </c>
      <c r="C16991" s="45" t="s">
        <v>696</v>
      </c>
      <c r="D16991" s="23" t="s">
        <v>5534</v>
      </c>
      <c r="E16991" s="23" t="s">
        <v>4140</v>
      </c>
      <c r="F16991" s="40">
        <v>1.077E-2</v>
      </c>
      <c r="G16991" s="25">
        <v>187426</v>
      </c>
      <c r="H16991" s="25">
        <v>2019</v>
      </c>
      <c r="I16991" s="25"/>
      <c r="J16991" s="58" t="e">
        <f>HYPERLINK("#"&amp;"Insumos"&amp;"!A"&amp;MATCH($B16991,#REF!,0),"Ins "&amp;$B16991)</f>
        <v>#REF!</v>
      </c>
      <c r="M16991" s="220"/>
    </row>
    <row r="16992" spans="1:13" x14ac:dyDescent="0.2">
      <c r="A16992" s="35" t="s">
        <v>3535</v>
      </c>
      <c r="B16992" s="1" t="s">
        <v>5533</v>
      </c>
      <c r="C16992" s="45" t="s">
        <v>5892</v>
      </c>
      <c r="D16992" s="23" t="s">
        <v>977</v>
      </c>
      <c r="E16992" s="23" t="s">
        <v>4134</v>
      </c>
      <c r="F16992" s="40">
        <v>0.15</v>
      </c>
      <c r="G16992" s="25">
        <v>3623</v>
      </c>
      <c r="H16992" s="25">
        <v>543</v>
      </c>
      <c r="I16992" s="25"/>
      <c r="J16992" s="58" t="e">
        <f>HYPERLINK("#"&amp;"Insumos"&amp;"!A"&amp;MATCH($B16992,#REF!,0),"Ins "&amp;$B16992)</f>
        <v>#REF!</v>
      </c>
      <c r="M16992" s="220"/>
    </row>
    <row r="16993" spans="1:13" x14ac:dyDescent="0.2">
      <c r="A16993" s="35" t="s">
        <v>3535</v>
      </c>
      <c r="B16993" s="1" t="s">
        <v>5007</v>
      </c>
      <c r="C16993" s="45" t="s">
        <v>720</v>
      </c>
      <c r="D16993" s="23" t="s">
        <v>5751</v>
      </c>
      <c r="E16993" s="23" t="s">
        <v>4134</v>
      </c>
      <c r="F16993" s="40">
        <v>2.7</v>
      </c>
      <c r="G16993" s="25">
        <v>1897</v>
      </c>
      <c r="H16993" s="25">
        <v>5122</v>
      </c>
      <c r="I16993" s="25"/>
      <c r="J16993" s="58" t="e">
        <f>HYPERLINK("#"&amp;"Insumos"&amp;"!A"&amp;MATCH($B16993,#REF!,0),"Ins "&amp;$B16993)</f>
        <v>#REF!</v>
      </c>
      <c r="M16993" s="220"/>
    </row>
    <row r="16994" spans="1:13" x14ac:dyDescent="0.2">
      <c r="A16994" s="35" t="s">
        <v>3535</v>
      </c>
      <c r="B16994" s="1" t="s">
        <v>5372</v>
      </c>
      <c r="C16994" s="45" t="s">
        <v>573</v>
      </c>
      <c r="D16994" s="23" t="s">
        <v>5751</v>
      </c>
      <c r="E16994" s="23" t="s">
        <v>4134</v>
      </c>
      <c r="F16994" s="40">
        <v>8.5000000000000006E-2</v>
      </c>
      <c r="G16994" s="25">
        <v>198173</v>
      </c>
      <c r="H16994" s="25">
        <v>16845</v>
      </c>
      <c r="I16994" s="25"/>
      <c r="J16994" s="58" t="e">
        <f>HYPERLINK("#"&amp;"Insumos"&amp;"!A"&amp;MATCH($B16994,#REF!,0),"Ins "&amp;$B16994)</f>
        <v>#REF!</v>
      </c>
      <c r="M16994" s="220"/>
    </row>
    <row r="16995" spans="1:13" ht="25.5" x14ac:dyDescent="0.2">
      <c r="A16995" s="36" t="s">
        <v>3438</v>
      </c>
      <c r="B16995" s="26" t="s">
        <v>6816</v>
      </c>
      <c r="C16995" s="79" t="s">
        <v>826</v>
      </c>
      <c r="D16995" s="37" t="s">
        <v>5608</v>
      </c>
      <c r="E16995" s="37" t="s">
        <v>464</v>
      </c>
      <c r="F16995" s="41"/>
      <c r="G16995" s="27"/>
      <c r="H16995" s="27"/>
      <c r="I16995" s="27">
        <v>1120993</v>
      </c>
      <c r="M16995" s="220">
        <f t="shared" si="265"/>
        <v>1468052</v>
      </c>
    </row>
    <row r="16996" spans="1:13" x14ac:dyDescent="0.2">
      <c r="A16996" s="35" t="s">
        <v>3438</v>
      </c>
      <c r="B16996" s="1" t="s">
        <v>5579</v>
      </c>
      <c r="C16996" s="45" t="s">
        <v>1016</v>
      </c>
      <c r="D16996" s="23" t="s">
        <v>5734</v>
      </c>
      <c r="E16996" s="23" t="s">
        <v>4141</v>
      </c>
      <c r="F16996" s="40">
        <v>1.9</v>
      </c>
      <c r="G16996" s="25">
        <v>57672</v>
      </c>
      <c r="H16996" s="25">
        <v>109577</v>
      </c>
      <c r="I16996" s="25"/>
      <c r="J16996" s="58" t="e">
        <f>HYPERLINK("#"&amp;"Insumos"&amp;"!A"&amp;MATCH($B16996,#REF!,0),"Ins "&amp;$B16996)</f>
        <v>#REF!</v>
      </c>
      <c r="M16996" s="220"/>
    </row>
    <row r="16997" spans="1:13" x14ac:dyDescent="0.2">
      <c r="A16997" s="35" t="s">
        <v>3438</v>
      </c>
      <c r="B16997" s="1" t="s">
        <v>263</v>
      </c>
      <c r="C16997" s="45" t="s">
        <v>696</v>
      </c>
      <c r="D16997" s="23" t="s">
        <v>5534</v>
      </c>
      <c r="E16997" s="23" t="s">
        <v>4140</v>
      </c>
      <c r="F16997" s="40">
        <v>6.9620000000000001E-2</v>
      </c>
      <c r="G16997" s="25">
        <v>187426</v>
      </c>
      <c r="H16997" s="25">
        <v>13049</v>
      </c>
      <c r="I16997" s="25"/>
      <c r="J16997" s="58" t="e">
        <f>HYPERLINK("#"&amp;"Insumos"&amp;"!A"&amp;MATCH($B16997,#REF!,0),"Ins "&amp;$B16997)</f>
        <v>#REF!</v>
      </c>
      <c r="M16997" s="220"/>
    </row>
    <row r="16998" spans="1:13" x14ac:dyDescent="0.2">
      <c r="A16998" s="35" t="s">
        <v>3438</v>
      </c>
      <c r="B16998" s="1" t="s">
        <v>5533</v>
      </c>
      <c r="C16998" s="45" t="s">
        <v>5892</v>
      </c>
      <c r="D16998" s="23" t="s">
        <v>977</v>
      </c>
      <c r="E16998" s="23" t="s">
        <v>4134</v>
      </c>
      <c r="F16998" s="40">
        <v>0.15</v>
      </c>
      <c r="G16998" s="25">
        <v>3623</v>
      </c>
      <c r="H16998" s="25">
        <v>543</v>
      </c>
      <c r="I16998" s="25"/>
      <c r="J16998" s="58" t="e">
        <f>HYPERLINK("#"&amp;"Insumos"&amp;"!A"&amp;MATCH($B16998,#REF!,0),"Ins "&amp;$B16998)</f>
        <v>#REF!</v>
      </c>
      <c r="M16998" s="220"/>
    </row>
    <row r="16999" spans="1:13" x14ac:dyDescent="0.2">
      <c r="A16999" s="35" t="s">
        <v>3438</v>
      </c>
      <c r="B16999" s="1" t="s">
        <v>5007</v>
      </c>
      <c r="C16999" s="45" t="s">
        <v>720</v>
      </c>
      <c r="D16999" s="23" t="s">
        <v>5751</v>
      </c>
      <c r="E16999" s="23" t="s">
        <v>4134</v>
      </c>
      <c r="F16999" s="40">
        <v>2.7</v>
      </c>
      <c r="G16999" s="25">
        <v>1897</v>
      </c>
      <c r="H16999" s="25">
        <v>5122</v>
      </c>
      <c r="I16999" s="25"/>
      <c r="J16999" s="58" t="e">
        <f>HYPERLINK("#"&amp;"Insumos"&amp;"!A"&amp;MATCH($B16999,#REF!,0),"Ins "&amp;$B16999)</f>
        <v>#REF!</v>
      </c>
      <c r="M16999" s="220"/>
    </row>
    <row r="17000" spans="1:13" x14ac:dyDescent="0.2">
      <c r="A17000" s="35" t="s">
        <v>3438</v>
      </c>
      <c r="B17000" s="1" t="s">
        <v>5372</v>
      </c>
      <c r="C17000" s="45" t="s">
        <v>573</v>
      </c>
      <c r="D17000" s="23" t="s">
        <v>5751</v>
      </c>
      <c r="E17000" s="23" t="s">
        <v>4134</v>
      </c>
      <c r="F17000" s="40">
        <v>8.5000000000000006E-2</v>
      </c>
      <c r="G17000" s="25">
        <v>198173</v>
      </c>
      <c r="H17000" s="25">
        <v>16845</v>
      </c>
      <c r="I17000" s="25"/>
      <c r="J17000" s="58" t="e">
        <f>HYPERLINK("#"&amp;"Insumos"&amp;"!A"&amp;MATCH($B17000,#REF!,0),"Ins "&amp;$B17000)</f>
        <v>#REF!</v>
      </c>
      <c r="M17000" s="220"/>
    </row>
    <row r="17001" spans="1:13" x14ac:dyDescent="0.2">
      <c r="A17001" s="35" t="s">
        <v>3438</v>
      </c>
      <c r="B17001" s="1" t="s">
        <v>5401</v>
      </c>
      <c r="C17001" s="45" t="s">
        <v>537</v>
      </c>
      <c r="D17001" s="23" t="s">
        <v>5751</v>
      </c>
      <c r="E17001" s="23" t="s">
        <v>4134</v>
      </c>
      <c r="F17001" s="40">
        <v>6.6000000000000003E-2</v>
      </c>
      <c r="G17001" s="25">
        <v>43033</v>
      </c>
      <c r="H17001" s="25">
        <v>2840</v>
      </c>
      <c r="I17001" s="25"/>
      <c r="J17001" s="58" t="e">
        <f>HYPERLINK("#"&amp;"Insumos"&amp;"!A"&amp;MATCH($B17001,#REF!,0),"Ins "&amp;$B17001)</f>
        <v>#REF!</v>
      </c>
      <c r="M17001" s="220"/>
    </row>
    <row r="17002" spans="1:13" x14ac:dyDescent="0.2">
      <c r="A17002" s="35" t="s">
        <v>3438</v>
      </c>
      <c r="B17002" s="1" t="s">
        <v>4184</v>
      </c>
      <c r="C17002" s="45" t="s">
        <v>9174</v>
      </c>
      <c r="D17002" s="23" t="s">
        <v>5751</v>
      </c>
      <c r="E17002" s="23" t="s">
        <v>287</v>
      </c>
      <c r="F17002" s="40">
        <v>1.05</v>
      </c>
      <c r="G17002" s="25">
        <v>926683</v>
      </c>
      <c r="H17002" s="25">
        <v>973017</v>
      </c>
      <c r="I17002" s="25"/>
      <c r="J17002" s="58" t="e">
        <f>HYPERLINK("#"&amp;"Insumos"&amp;"!A"&amp;MATCH($B17002,#REF!,0),"Ins "&amp;$B17002)</f>
        <v>#REF!</v>
      </c>
      <c r="M17002" s="220"/>
    </row>
    <row r="17003" spans="1:13" ht="25.5" x14ac:dyDescent="0.2">
      <c r="A17003" s="36" t="s">
        <v>3536</v>
      </c>
      <c r="B17003" s="26" t="s">
        <v>6816</v>
      </c>
      <c r="C17003" s="79" t="s">
        <v>1758</v>
      </c>
      <c r="D17003" s="37" t="s">
        <v>5608</v>
      </c>
      <c r="E17003" s="37" t="s">
        <v>464</v>
      </c>
      <c r="F17003" s="41"/>
      <c r="G17003" s="27"/>
      <c r="H17003" s="27"/>
      <c r="I17003" s="27">
        <v>158345</v>
      </c>
      <c r="M17003" s="220">
        <f t="shared" si="265"/>
        <v>207369</v>
      </c>
    </row>
    <row r="17004" spans="1:13" x14ac:dyDescent="0.2">
      <c r="A17004" s="35" t="s">
        <v>3536</v>
      </c>
      <c r="B17004" s="1" t="s">
        <v>79</v>
      </c>
      <c r="C17004" s="45" t="s">
        <v>1036</v>
      </c>
      <c r="D17004" s="23" t="s">
        <v>5734</v>
      </c>
      <c r="E17004" s="23" t="s">
        <v>4141</v>
      </c>
      <c r="F17004" s="40">
        <v>1.1000000000000001</v>
      </c>
      <c r="G17004" s="25">
        <v>121752</v>
      </c>
      <c r="H17004" s="25">
        <v>133927</v>
      </c>
      <c r="I17004" s="25"/>
      <c r="J17004" s="58" t="e">
        <f>HYPERLINK("#"&amp;"Insumos"&amp;"!A"&amp;MATCH($B17004,#REF!,0),"Ins "&amp;$B17004)</f>
        <v>#REF!</v>
      </c>
      <c r="M17004" s="220"/>
    </row>
    <row r="17005" spans="1:13" x14ac:dyDescent="0.2">
      <c r="A17005" s="35" t="s">
        <v>3536</v>
      </c>
      <c r="B17005" s="1" t="s">
        <v>263</v>
      </c>
      <c r="C17005" s="45" t="s">
        <v>696</v>
      </c>
      <c r="D17005" s="23" t="s">
        <v>5534</v>
      </c>
      <c r="E17005" s="23" t="s">
        <v>4140</v>
      </c>
      <c r="F17005" s="40">
        <v>1.018E-2</v>
      </c>
      <c r="G17005" s="25">
        <v>187426</v>
      </c>
      <c r="H17005" s="25">
        <v>1908</v>
      </c>
      <c r="I17005" s="25"/>
      <c r="J17005" s="58" t="e">
        <f>HYPERLINK("#"&amp;"Insumos"&amp;"!A"&amp;MATCH($B17005,#REF!,0),"Ins "&amp;$B17005)</f>
        <v>#REF!</v>
      </c>
      <c r="M17005" s="220"/>
    </row>
    <row r="17006" spans="1:13" x14ac:dyDescent="0.2">
      <c r="A17006" s="35" t="s">
        <v>3536</v>
      </c>
      <c r="B17006" s="1" t="s">
        <v>5533</v>
      </c>
      <c r="C17006" s="45" t="s">
        <v>5892</v>
      </c>
      <c r="D17006" s="23" t="s">
        <v>977</v>
      </c>
      <c r="E17006" s="23" t="s">
        <v>4134</v>
      </c>
      <c r="F17006" s="40">
        <v>0.15</v>
      </c>
      <c r="G17006" s="25">
        <v>3623</v>
      </c>
      <c r="H17006" s="25">
        <v>543</v>
      </c>
      <c r="I17006" s="25"/>
      <c r="J17006" s="58" t="e">
        <f>HYPERLINK("#"&amp;"Insumos"&amp;"!A"&amp;MATCH($B17006,#REF!,0),"Ins "&amp;$B17006)</f>
        <v>#REF!</v>
      </c>
      <c r="M17006" s="220"/>
    </row>
    <row r="17007" spans="1:13" x14ac:dyDescent="0.2">
      <c r="A17007" s="35" t="s">
        <v>3536</v>
      </c>
      <c r="B17007" s="1" t="s">
        <v>5007</v>
      </c>
      <c r="C17007" s="45" t="s">
        <v>720</v>
      </c>
      <c r="D17007" s="23" t="s">
        <v>5751</v>
      </c>
      <c r="E17007" s="23" t="s">
        <v>4134</v>
      </c>
      <c r="F17007" s="40">
        <v>2.7</v>
      </c>
      <c r="G17007" s="25">
        <v>1897</v>
      </c>
      <c r="H17007" s="25">
        <v>5122</v>
      </c>
      <c r="I17007" s="25"/>
      <c r="J17007" s="58" t="e">
        <f>HYPERLINK("#"&amp;"Insumos"&amp;"!A"&amp;MATCH($B17007,#REF!,0),"Ins "&amp;$B17007)</f>
        <v>#REF!</v>
      </c>
      <c r="M17007" s="220"/>
    </row>
    <row r="17008" spans="1:13" x14ac:dyDescent="0.2">
      <c r="A17008" s="35" t="s">
        <v>3536</v>
      </c>
      <c r="B17008" s="1" t="s">
        <v>5372</v>
      </c>
      <c r="C17008" s="45" t="s">
        <v>573</v>
      </c>
      <c r="D17008" s="23" t="s">
        <v>5751</v>
      </c>
      <c r="E17008" s="23" t="s">
        <v>4134</v>
      </c>
      <c r="F17008" s="40">
        <v>8.5000000000000006E-2</v>
      </c>
      <c r="G17008" s="25">
        <v>198173</v>
      </c>
      <c r="H17008" s="25">
        <v>16845</v>
      </c>
      <c r="I17008" s="25"/>
      <c r="J17008" s="58" t="e">
        <f>HYPERLINK("#"&amp;"Insumos"&amp;"!A"&amp;MATCH($B17008,#REF!,0),"Ins "&amp;$B17008)</f>
        <v>#REF!</v>
      </c>
      <c r="M17008" s="220"/>
    </row>
    <row r="17009" spans="1:13" ht="25.5" x14ac:dyDescent="0.2">
      <c r="A17009" s="36" t="s">
        <v>3439</v>
      </c>
      <c r="B17009" s="26" t="s">
        <v>6816</v>
      </c>
      <c r="C17009" s="79" t="s">
        <v>827</v>
      </c>
      <c r="D17009" s="37" t="s">
        <v>5608</v>
      </c>
      <c r="E17009" s="37" t="s">
        <v>464</v>
      </c>
      <c r="F17009" s="41"/>
      <c r="G17009" s="27"/>
      <c r="H17009" s="27"/>
      <c r="I17009" s="27">
        <v>810696</v>
      </c>
      <c r="M17009" s="220">
        <f t="shared" si="265"/>
        <v>1061687</v>
      </c>
    </row>
    <row r="17010" spans="1:13" x14ac:dyDescent="0.2">
      <c r="A17010" s="35" t="s">
        <v>3439</v>
      </c>
      <c r="B17010" s="1" t="s">
        <v>5579</v>
      </c>
      <c r="C17010" s="45" t="s">
        <v>1016</v>
      </c>
      <c r="D17010" s="23" t="s">
        <v>5734</v>
      </c>
      <c r="E17010" s="23" t="s">
        <v>4141</v>
      </c>
      <c r="F17010" s="40">
        <v>1.95</v>
      </c>
      <c r="G17010" s="25">
        <v>57672</v>
      </c>
      <c r="H17010" s="25">
        <v>112460</v>
      </c>
      <c r="I17010" s="25"/>
      <c r="J17010" s="58" t="e">
        <f>HYPERLINK("#"&amp;"Insumos"&amp;"!A"&amp;MATCH($B17010,#REF!,0),"Ins "&amp;$B17010)</f>
        <v>#REF!</v>
      </c>
      <c r="M17010" s="220"/>
    </row>
    <row r="17011" spans="1:13" x14ac:dyDescent="0.2">
      <c r="A17011" s="35" t="s">
        <v>3439</v>
      </c>
      <c r="B17011" s="1" t="s">
        <v>263</v>
      </c>
      <c r="C17011" s="45" t="s">
        <v>696</v>
      </c>
      <c r="D17011" s="23" t="s">
        <v>5534</v>
      </c>
      <c r="E17011" s="23" t="s">
        <v>4140</v>
      </c>
      <c r="F17011" s="40">
        <v>5.2499999999999998E-2</v>
      </c>
      <c r="G17011" s="25">
        <v>187426</v>
      </c>
      <c r="H17011" s="25">
        <v>9840</v>
      </c>
      <c r="I17011" s="25"/>
      <c r="J17011" s="58" t="e">
        <f>HYPERLINK("#"&amp;"Insumos"&amp;"!A"&amp;MATCH($B17011,#REF!,0),"Ins "&amp;$B17011)</f>
        <v>#REF!</v>
      </c>
      <c r="M17011" s="220"/>
    </row>
    <row r="17012" spans="1:13" x14ac:dyDescent="0.2">
      <c r="A17012" s="35" t="s">
        <v>3439</v>
      </c>
      <c r="B17012" s="1" t="s">
        <v>5533</v>
      </c>
      <c r="C17012" s="45" t="s">
        <v>5892</v>
      </c>
      <c r="D17012" s="23" t="s">
        <v>977</v>
      </c>
      <c r="E17012" s="23" t="s">
        <v>4134</v>
      </c>
      <c r="F17012" s="40">
        <v>0.15</v>
      </c>
      <c r="G17012" s="25">
        <v>3623</v>
      </c>
      <c r="H17012" s="25">
        <v>543</v>
      </c>
      <c r="I17012" s="25"/>
      <c r="J17012" s="58" t="e">
        <f>HYPERLINK("#"&amp;"Insumos"&amp;"!A"&amp;MATCH($B17012,#REF!,0),"Ins "&amp;$B17012)</f>
        <v>#REF!</v>
      </c>
      <c r="M17012" s="220"/>
    </row>
    <row r="17013" spans="1:13" x14ac:dyDescent="0.2">
      <c r="A17013" s="35" t="s">
        <v>3439</v>
      </c>
      <c r="B17013" s="1" t="s">
        <v>5007</v>
      </c>
      <c r="C17013" s="45" t="s">
        <v>720</v>
      </c>
      <c r="D17013" s="23" t="s">
        <v>5751</v>
      </c>
      <c r="E17013" s="23" t="s">
        <v>4134</v>
      </c>
      <c r="F17013" s="40">
        <v>2.7</v>
      </c>
      <c r="G17013" s="25">
        <v>1897</v>
      </c>
      <c r="H17013" s="25">
        <v>5122</v>
      </c>
      <c r="I17013" s="25"/>
      <c r="J17013" s="58" t="e">
        <f>HYPERLINK("#"&amp;"Insumos"&amp;"!A"&amp;MATCH($B17013,#REF!,0),"Ins "&amp;$B17013)</f>
        <v>#REF!</v>
      </c>
      <c r="M17013" s="220"/>
    </row>
    <row r="17014" spans="1:13" x14ac:dyDescent="0.2">
      <c r="A17014" s="35" t="s">
        <v>3439</v>
      </c>
      <c r="B17014" s="1" t="s">
        <v>5372</v>
      </c>
      <c r="C17014" s="45" t="s">
        <v>573</v>
      </c>
      <c r="D17014" s="23" t="s">
        <v>5751</v>
      </c>
      <c r="E17014" s="23" t="s">
        <v>4134</v>
      </c>
      <c r="F17014" s="40">
        <v>8.5000000000000006E-2</v>
      </c>
      <c r="G17014" s="25">
        <v>198173</v>
      </c>
      <c r="H17014" s="25">
        <v>16845</v>
      </c>
      <c r="I17014" s="25"/>
      <c r="J17014" s="58" t="e">
        <f>HYPERLINK("#"&amp;"Insumos"&amp;"!A"&amp;MATCH($B17014,#REF!,0),"Ins "&amp;$B17014)</f>
        <v>#REF!</v>
      </c>
      <c r="M17014" s="220"/>
    </row>
    <row r="17015" spans="1:13" x14ac:dyDescent="0.2">
      <c r="A17015" s="35" t="s">
        <v>3439</v>
      </c>
      <c r="B17015" s="1" t="s">
        <v>5401</v>
      </c>
      <c r="C17015" s="45" t="s">
        <v>537</v>
      </c>
      <c r="D17015" s="23" t="s">
        <v>5751</v>
      </c>
      <c r="E17015" s="23" t="s">
        <v>4134</v>
      </c>
      <c r="F17015" s="40">
        <v>6.6000000000000003E-2</v>
      </c>
      <c r="G17015" s="25">
        <v>43033</v>
      </c>
      <c r="H17015" s="25">
        <v>2840</v>
      </c>
      <c r="I17015" s="25"/>
      <c r="J17015" s="58" t="e">
        <f>HYPERLINK("#"&amp;"Insumos"&amp;"!A"&amp;MATCH($B17015,#REF!,0),"Ins "&amp;$B17015)</f>
        <v>#REF!</v>
      </c>
      <c r="M17015" s="220"/>
    </row>
    <row r="17016" spans="1:13" x14ac:dyDescent="0.2">
      <c r="A17016" s="35" t="s">
        <v>3439</v>
      </c>
      <c r="B17016" s="1" t="s">
        <v>4187</v>
      </c>
      <c r="C17016" s="45" t="s">
        <v>582</v>
      </c>
      <c r="D17016" s="23" t="s">
        <v>5751</v>
      </c>
      <c r="E17016" s="23" t="s">
        <v>287</v>
      </c>
      <c r="F17016" s="40">
        <v>1.05</v>
      </c>
      <c r="G17016" s="25">
        <v>631472</v>
      </c>
      <c r="H17016" s="25">
        <v>663046</v>
      </c>
      <c r="I17016" s="25"/>
      <c r="J17016" s="58" t="e">
        <f>HYPERLINK("#"&amp;"Insumos"&amp;"!A"&amp;MATCH($B17016,#REF!,0),"Ins "&amp;$B17016)</f>
        <v>#REF!</v>
      </c>
      <c r="M17016" s="220"/>
    </row>
    <row r="17017" spans="1:13" ht="25.5" x14ac:dyDescent="0.2">
      <c r="A17017" s="36" t="s">
        <v>3537</v>
      </c>
      <c r="B17017" s="26" t="s">
        <v>6816</v>
      </c>
      <c r="C17017" s="79" t="s">
        <v>1759</v>
      </c>
      <c r="D17017" s="37" t="s">
        <v>5608</v>
      </c>
      <c r="E17017" s="37" t="s">
        <v>464</v>
      </c>
      <c r="F17017" s="41"/>
      <c r="G17017" s="27"/>
      <c r="H17017" s="27"/>
      <c r="I17017" s="27">
        <v>169507</v>
      </c>
      <c r="M17017" s="220">
        <f t="shared" si="265"/>
        <v>221986</v>
      </c>
    </row>
    <row r="17018" spans="1:13" x14ac:dyDescent="0.2">
      <c r="A17018" s="35" t="s">
        <v>3537</v>
      </c>
      <c r="B17018" s="1" t="s">
        <v>79</v>
      </c>
      <c r="C17018" s="45" t="s">
        <v>1036</v>
      </c>
      <c r="D17018" s="23" t="s">
        <v>5734</v>
      </c>
      <c r="E17018" s="23" t="s">
        <v>4141</v>
      </c>
      <c r="F17018" s="40">
        <v>1.33</v>
      </c>
      <c r="G17018" s="25">
        <v>121752</v>
      </c>
      <c r="H17018" s="25">
        <v>161930</v>
      </c>
      <c r="I17018" s="25"/>
      <c r="J17018" s="58" t="e">
        <f>HYPERLINK("#"&amp;"Insumos"&amp;"!A"&amp;MATCH($B17018,#REF!,0),"Ins "&amp;$B17018)</f>
        <v>#REF!</v>
      </c>
      <c r="M17018" s="220"/>
    </row>
    <row r="17019" spans="1:13" x14ac:dyDescent="0.2">
      <c r="A17019" s="35" t="s">
        <v>3537</v>
      </c>
      <c r="B17019" s="1" t="s">
        <v>263</v>
      </c>
      <c r="C17019" s="45" t="s">
        <v>696</v>
      </c>
      <c r="D17019" s="23" t="s">
        <v>5534</v>
      </c>
      <c r="E17019" s="23" t="s">
        <v>4140</v>
      </c>
      <c r="F17019" s="40">
        <v>1.0200000000000001E-2</v>
      </c>
      <c r="G17019" s="25">
        <v>187426</v>
      </c>
      <c r="H17019" s="25">
        <v>1912</v>
      </c>
      <c r="I17019" s="25"/>
      <c r="J17019" s="58" t="e">
        <f>HYPERLINK("#"&amp;"Insumos"&amp;"!A"&amp;MATCH($B17019,#REF!,0),"Ins "&amp;$B17019)</f>
        <v>#REF!</v>
      </c>
      <c r="M17019" s="220"/>
    </row>
    <row r="17020" spans="1:13" x14ac:dyDescent="0.2">
      <c r="A17020" s="35" t="s">
        <v>3537</v>
      </c>
      <c r="B17020" s="1" t="s">
        <v>5533</v>
      </c>
      <c r="C17020" s="45" t="s">
        <v>5892</v>
      </c>
      <c r="D17020" s="23" t="s">
        <v>977</v>
      </c>
      <c r="E17020" s="23" t="s">
        <v>4134</v>
      </c>
      <c r="F17020" s="40">
        <v>0.15</v>
      </c>
      <c r="G17020" s="25">
        <v>3623</v>
      </c>
      <c r="H17020" s="25">
        <v>543</v>
      </c>
      <c r="I17020" s="25"/>
      <c r="J17020" s="58" t="e">
        <f>HYPERLINK("#"&amp;"Insumos"&amp;"!A"&amp;MATCH($B17020,#REF!,0),"Ins "&amp;$B17020)</f>
        <v>#REF!</v>
      </c>
      <c r="M17020" s="220"/>
    </row>
    <row r="17021" spans="1:13" x14ac:dyDescent="0.2">
      <c r="A17021" s="35" t="s">
        <v>3537</v>
      </c>
      <c r="B17021" s="1" t="s">
        <v>5007</v>
      </c>
      <c r="C17021" s="45" t="s">
        <v>720</v>
      </c>
      <c r="D17021" s="23" t="s">
        <v>5751</v>
      </c>
      <c r="E17021" s="23" t="s">
        <v>4134</v>
      </c>
      <c r="F17021" s="40">
        <v>2.7</v>
      </c>
      <c r="G17021" s="25">
        <v>1897</v>
      </c>
      <c r="H17021" s="25">
        <v>5122</v>
      </c>
      <c r="I17021" s="25"/>
      <c r="J17021" s="58" t="e">
        <f>HYPERLINK("#"&amp;"Insumos"&amp;"!A"&amp;MATCH($B17021,#REF!,0),"Ins "&amp;$B17021)</f>
        <v>#REF!</v>
      </c>
      <c r="M17021" s="220"/>
    </row>
    <row r="17022" spans="1:13" ht="25.5" x14ac:dyDescent="0.2">
      <c r="A17022" s="36" t="s">
        <v>3440</v>
      </c>
      <c r="B17022" s="26" t="s">
        <v>6816</v>
      </c>
      <c r="C17022" s="79" t="s">
        <v>828</v>
      </c>
      <c r="D17022" s="37" t="s">
        <v>5608</v>
      </c>
      <c r="E17022" s="37" t="s">
        <v>464</v>
      </c>
      <c r="F17022" s="41"/>
      <c r="G17022" s="27"/>
      <c r="H17022" s="27"/>
      <c r="I17022" s="27">
        <v>918458</v>
      </c>
      <c r="M17022" s="220">
        <f t="shared" si="265"/>
        <v>1202813</v>
      </c>
    </row>
    <row r="17023" spans="1:13" x14ac:dyDescent="0.2">
      <c r="A17023" s="35" t="s">
        <v>3440</v>
      </c>
      <c r="B17023" s="1" t="s">
        <v>5579</v>
      </c>
      <c r="C17023" s="45" t="s">
        <v>1016</v>
      </c>
      <c r="D17023" s="23" t="s">
        <v>5734</v>
      </c>
      <c r="E17023" s="23" t="s">
        <v>4141</v>
      </c>
      <c r="F17023" s="40">
        <v>1.8</v>
      </c>
      <c r="G17023" s="25">
        <v>57672</v>
      </c>
      <c r="H17023" s="25">
        <v>103810</v>
      </c>
      <c r="I17023" s="25"/>
      <c r="J17023" s="58" t="e">
        <f>HYPERLINK("#"&amp;"Insumos"&amp;"!A"&amp;MATCH($B17023,#REF!,0),"Ins "&amp;$B17023)</f>
        <v>#REF!</v>
      </c>
      <c r="M17023" s="220"/>
    </row>
    <row r="17024" spans="1:13" x14ac:dyDescent="0.2">
      <c r="A17024" s="35" t="s">
        <v>3440</v>
      </c>
      <c r="B17024" s="1" t="s">
        <v>263</v>
      </c>
      <c r="C17024" s="45" t="s">
        <v>696</v>
      </c>
      <c r="D17024" s="23" t="s">
        <v>5534</v>
      </c>
      <c r="E17024" s="23" t="s">
        <v>4140</v>
      </c>
      <c r="F17024" s="40">
        <v>5.11E-2</v>
      </c>
      <c r="G17024" s="25">
        <v>187426</v>
      </c>
      <c r="H17024" s="25">
        <v>9577</v>
      </c>
      <c r="I17024" s="25"/>
      <c r="J17024" s="58" t="e">
        <f>HYPERLINK("#"&amp;"Insumos"&amp;"!A"&amp;MATCH($B17024,#REF!,0),"Ins "&amp;$B17024)</f>
        <v>#REF!</v>
      </c>
      <c r="M17024" s="220"/>
    </row>
    <row r="17025" spans="1:13" x14ac:dyDescent="0.2">
      <c r="A17025" s="35" t="s">
        <v>3440</v>
      </c>
      <c r="B17025" s="1" t="s">
        <v>5533</v>
      </c>
      <c r="C17025" s="45" t="s">
        <v>5892</v>
      </c>
      <c r="D17025" s="23" t="s">
        <v>977</v>
      </c>
      <c r="E17025" s="23" t="s">
        <v>4134</v>
      </c>
      <c r="F17025" s="40">
        <v>0.15</v>
      </c>
      <c r="G17025" s="25">
        <v>3623</v>
      </c>
      <c r="H17025" s="25">
        <v>543</v>
      </c>
      <c r="I17025" s="25"/>
      <c r="J17025" s="58" t="e">
        <f>HYPERLINK("#"&amp;"Insumos"&amp;"!A"&amp;MATCH($B17025,#REF!,0),"Ins "&amp;$B17025)</f>
        <v>#REF!</v>
      </c>
      <c r="M17025" s="220"/>
    </row>
    <row r="17026" spans="1:13" x14ac:dyDescent="0.2">
      <c r="A17026" s="35" t="s">
        <v>3440</v>
      </c>
      <c r="B17026" s="1" t="s">
        <v>5007</v>
      </c>
      <c r="C17026" s="45" t="s">
        <v>720</v>
      </c>
      <c r="D17026" s="23" t="s">
        <v>5751</v>
      </c>
      <c r="E17026" s="23" t="s">
        <v>4134</v>
      </c>
      <c r="F17026" s="40">
        <v>2.7</v>
      </c>
      <c r="G17026" s="25">
        <v>1897</v>
      </c>
      <c r="H17026" s="25">
        <v>5122</v>
      </c>
      <c r="I17026" s="25"/>
      <c r="J17026" s="58" t="e">
        <f>HYPERLINK("#"&amp;"Insumos"&amp;"!A"&amp;MATCH($B17026,#REF!,0),"Ins "&amp;$B17026)</f>
        <v>#REF!</v>
      </c>
      <c r="M17026" s="220"/>
    </row>
    <row r="17027" spans="1:13" x14ac:dyDescent="0.2">
      <c r="A17027" s="35" t="s">
        <v>3440</v>
      </c>
      <c r="B17027" s="1" t="s">
        <v>5372</v>
      </c>
      <c r="C17027" s="45" t="s">
        <v>573</v>
      </c>
      <c r="D17027" s="23" t="s">
        <v>5751</v>
      </c>
      <c r="E17027" s="23" t="s">
        <v>4134</v>
      </c>
      <c r="F17027" s="40">
        <v>8.5000000000000006E-2</v>
      </c>
      <c r="G17027" s="25">
        <v>198173</v>
      </c>
      <c r="H17027" s="25">
        <v>16845</v>
      </c>
      <c r="I17027" s="25"/>
      <c r="J17027" s="58" t="e">
        <f>HYPERLINK("#"&amp;"Insumos"&amp;"!A"&amp;MATCH($B17027,#REF!,0),"Ins "&amp;$B17027)</f>
        <v>#REF!</v>
      </c>
      <c r="M17027" s="220"/>
    </row>
    <row r="17028" spans="1:13" x14ac:dyDescent="0.2">
      <c r="A17028" s="35" t="s">
        <v>3440</v>
      </c>
      <c r="B17028" s="1" t="s">
        <v>5401</v>
      </c>
      <c r="C17028" s="45" t="s">
        <v>537</v>
      </c>
      <c r="D17028" s="23" t="s">
        <v>5751</v>
      </c>
      <c r="E17028" s="23" t="s">
        <v>4134</v>
      </c>
      <c r="F17028" s="40">
        <v>6.6000000000000003E-2</v>
      </c>
      <c r="G17028" s="25">
        <v>43033</v>
      </c>
      <c r="H17028" s="25">
        <v>2840</v>
      </c>
      <c r="I17028" s="25"/>
      <c r="J17028" s="58" t="e">
        <f>HYPERLINK("#"&amp;"Insumos"&amp;"!A"&amp;MATCH($B17028,#REF!,0),"Ins "&amp;$B17028)</f>
        <v>#REF!</v>
      </c>
      <c r="M17028" s="220"/>
    </row>
    <row r="17029" spans="1:13" x14ac:dyDescent="0.2">
      <c r="A17029" s="35" t="s">
        <v>3440</v>
      </c>
      <c r="B17029" s="1" t="s">
        <v>4188</v>
      </c>
      <c r="C17029" s="45" t="s">
        <v>583</v>
      </c>
      <c r="D17029" s="23" t="s">
        <v>5751</v>
      </c>
      <c r="E17029" s="23" t="s">
        <v>287</v>
      </c>
      <c r="F17029" s="40">
        <v>1.05</v>
      </c>
      <c r="G17029" s="25">
        <v>742591</v>
      </c>
      <c r="H17029" s="25">
        <v>779721</v>
      </c>
      <c r="I17029" s="25"/>
      <c r="J17029" s="58" t="e">
        <f>HYPERLINK("#"&amp;"Insumos"&amp;"!A"&amp;MATCH($B17029,#REF!,0),"Ins "&amp;$B17029)</f>
        <v>#REF!</v>
      </c>
      <c r="M17029" s="220"/>
    </row>
    <row r="17030" spans="1:13" ht="25.5" x14ac:dyDescent="0.2">
      <c r="A17030" s="36" t="s">
        <v>3538</v>
      </c>
      <c r="B17030" s="26" t="s">
        <v>6816</v>
      </c>
      <c r="C17030" s="79" t="s">
        <v>1760</v>
      </c>
      <c r="D17030" s="37" t="s">
        <v>5608</v>
      </c>
      <c r="E17030" s="37" t="s">
        <v>464</v>
      </c>
      <c r="F17030" s="41"/>
      <c r="G17030" s="27"/>
      <c r="H17030" s="27"/>
      <c r="I17030" s="27">
        <v>178123</v>
      </c>
      <c r="M17030" s="220">
        <f t="shared" ref="M17030:M17088" si="266">ROUND(I17030*(1+$L$2),0)</f>
        <v>233270</v>
      </c>
    </row>
    <row r="17031" spans="1:13" x14ac:dyDescent="0.2">
      <c r="A17031" s="35" t="s">
        <v>3538</v>
      </c>
      <c r="B17031" s="1" t="s">
        <v>79</v>
      </c>
      <c r="C17031" s="45" t="s">
        <v>1036</v>
      </c>
      <c r="D17031" s="23" t="s">
        <v>5734</v>
      </c>
      <c r="E17031" s="23" t="s">
        <v>4141</v>
      </c>
      <c r="F17031" s="40">
        <v>1.4</v>
      </c>
      <c r="G17031" s="25">
        <v>121752</v>
      </c>
      <c r="H17031" s="25">
        <v>170453</v>
      </c>
      <c r="I17031" s="25"/>
      <c r="J17031" s="58" t="e">
        <f>HYPERLINK("#"&amp;"Insumos"&amp;"!A"&amp;MATCH($B17031,#REF!,0),"Ins "&amp;$B17031)</f>
        <v>#REF!</v>
      </c>
      <c r="M17031" s="220"/>
    </row>
    <row r="17032" spans="1:13" x14ac:dyDescent="0.2">
      <c r="A17032" s="35" t="s">
        <v>3538</v>
      </c>
      <c r="B17032" s="1" t="s">
        <v>263</v>
      </c>
      <c r="C17032" s="45" t="s">
        <v>696</v>
      </c>
      <c r="D17032" s="23" t="s">
        <v>5534</v>
      </c>
      <c r="E17032" s="23" t="s">
        <v>4140</v>
      </c>
      <c r="F17032" s="40">
        <v>1.0699999999999999E-2</v>
      </c>
      <c r="G17032" s="25">
        <v>187426</v>
      </c>
      <c r="H17032" s="25">
        <v>2005</v>
      </c>
      <c r="I17032" s="25"/>
      <c r="J17032" s="58" t="e">
        <f>HYPERLINK("#"&amp;"Insumos"&amp;"!A"&amp;MATCH($B17032,#REF!,0),"Ins "&amp;$B17032)</f>
        <v>#REF!</v>
      </c>
      <c r="M17032" s="220"/>
    </row>
    <row r="17033" spans="1:13" x14ac:dyDescent="0.2">
      <c r="A17033" s="35" t="s">
        <v>3538</v>
      </c>
      <c r="B17033" s="1" t="s">
        <v>5533</v>
      </c>
      <c r="C17033" s="45" t="s">
        <v>5892</v>
      </c>
      <c r="D17033" s="23" t="s">
        <v>977</v>
      </c>
      <c r="E17033" s="23" t="s">
        <v>4134</v>
      </c>
      <c r="F17033" s="40">
        <v>0.15</v>
      </c>
      <c r="G17033" s="25">
        <v>3623</v>
      </c>
      <c r="H17033" s="25">
        <v>543</v>
      </c>
      <c r="I17033" s="25"/>
      <c r="J17033" s="58" t="e">
        <f>HYPERLINK("#"&amp;"Insumos"&amp;"!A"&amp;MATCH($B17033,#REF!,0),"Ins "&amp;$B17033)</f>
        <v>#REF!</v>
      </c>
      <c r="M17033" s="220"/>
    </row>
    <row r="17034" spans="1:13" x14ac:dyDescent="0.2">
      <c r="A17034" s="35" t="s">
        <v>3538</v>
      </c>
      <c r="B17034" s="1" t="s">
        <v>5007</v>
      </c>
      <c r="C17034" s="45" t="s">
        <v>720</v>
      </c>
      <c r="D17034" s="23" t="s">
        <v>5751</v>
      </c>
      <c r="E17034" s="23" t="s">
        <v>4134</v>
      </c>
      <c r="F17034" s="40">
        <v>2.7</v>
      </c>
      <c r="G17034" s="25">
        <v>1897</v>
      </c>
      <c r="H17034" s="25">
        <v>5122</v>
      </c>
      <c r="I17034" s="25"/>
      <c r="J17034" s="58" t="e">
        <f>HYPERLINK("#"&amp;"Insumos"&amp;"!A"&amp;MATCH($B17034,#REF!,0),"Ins "&amp;$B17034)</f>
        <v>#REF!</v>
      </c>
      <c r="M17034" s="220"/>
    </row>
    <row r="17035" spans="1:13" ht="25.5" x14ac:dyDescent="0.2">
      <c r="A17035" s="36" t="s">
        <v>3441</v>
      </c>
      <c r="B17035" s="26" t="s">
        <v>6816</v>
      </c>
      <c r="C17035" s="79" t="s">
        <v>829</v>
      </c>
      <c r="D17035" s="37" t="s">
        <v>5608</v>
      </c>
      <c r="E17035" s="37" t="s">
        <v>464</v>
      </c>
      <c r="F17035" s="41"/>
      <c r="G17035" s="27"/>
      <c r="H17035" s="27"/>
      <c r="I17035" s="27">
        <v>1150004</v>
      </c>
      <c r="M17035" s="220">
        <f t="shared" si="266"/>
        <v>1506045</v>
      </c>
    </row>
    <row r="17036" spans="1:13" x14ac:dyDescent="0.2">
      <c r="A17036" s="35" t="s">
        <v>3441</v>
      </c>
      <c r="B17036" s="1" t="s">
        <v>5579</v>
      </c>
      <c r="C17036" s="45" t="s">
        <v>1016</v>
      </c>
      <c r="D17036" s="23" t="s">
        <v>5734</v>
      </c>
      <c r="E17036" s="23" t="s">
        <v>4141</v>
      </c>
      <c r="F17036" s="40">
        <v>1.8</v>
      </c>
      <c r="G17036" s="25">
        <v>57672</v>
      </c>
      <c r="H17036" s="25">
        <v>103810</v>
      </c>
      <c r="I17036" s="25"/>
      <c r="J17036" s="58" t="e">
        <f>HYPERLINK("#"&amp;"Insumos"&amp;"!A"&amp;MATCH($B17036,#REF!,0),"Ins "&amp;$B17036)</f>
        <v>#REF!</v>
      </c>
      <c r="M17036" s="220"/>
    </row>
    <row r="17037" spans="1:13" x14ac:dyDescent="0.2">
      <c r="A17037" s="35" t="s">
        <v>3441</v>
      </c>
      <c r="B17037" s="1" t="s">
        <v>263</v>
      </c>
      <c r="C17037" s="45" t="s">
        <v>696</v>
      </c>
      <c r="D17037" s="23" t="s">
        <v>5534</v>
      </c>
      <c r="E17037" s="23" t="s">
        <v>4140</v>
      </c>
      <c r="F17037" s="40">
        <v>5.7299999999999997E-2</v>
      </c>
      <c r="G17037" s="25">
        <v>187426</v>
      </c>
      <c r="H17037" s="25">
        <v>10740</v>
      </c>
      <c r="I17037" s="25"/>
      <c r="J17037" s="58" t="e">
        <f>HYPERLINK("#"&amp;"Insumos"&amp;"!A"&amp;MATCH($B17037,#REF!,0),"Ins "&amp;$B17037)</f>
        <v>#REF!</v>
      </c>
      <c r="M17037" s="220"/>
    </row>
    <row r="17038" spans="1:13" x14ac:dyDescent="0.2">
      <c r="A17038" s="35" t="s">
        <v>3441</v>
      </c>
      <c r="B17038" s="1" t="s">
        <v>5533</v>
      </c>
      <c r="C17038" s="45" t="s">
        <v>5892</v>
      </c>
      <c r="D17038" s="23" t="s">
        <v>977</v>
      </c>
      <c r="E17038" s="23" t="s">
        <v>4134</v>
      </c>
      <c r="F17038" s="40">
        <v>0.15</v>
      </c>
      <c r="G17038" s="25">
        <v>3623</v>
      </c>
      <c r="H17038" s="25">
        <v>543</v>
      </c>
      <c r="I17038" s="25"/>
      <c r="J17038" s="58" t="e">
        <f>HYPERLINK("#"&amp;"Insumos"&amp;"!A"&amp;MATCH($B17038,#REF!,0),"Ins "&amp;$B17038)</f>
        <v>#REF!</v>
      </c>
      <c r="M17038" s="220"/>
    </row>
    <row r="17039" spans="1:13" x14ac:dyDescent="0.2">
      <c r="A17039" s="35" t="s">
        <v>3441</v>
      </c>
      <c r="B17039" s="1" t="s">
        <v>5007</v>
      </c>
      <c r="C17039" s="45" t="s">
        <v>720</v>
      </c>
      <c r="D17039" s="23" t="s">
        <v>5751</v>
      </c>
      <c r="E17039" s="23" t="s">
        <v>4134</v>
      </c>
      <c r="F17039" s="40">
        <v>2.7</v>
      </c>
      <c r="G17039" s="25">
        <v>1897</v>
      </c>
      <c r="H17039" s="25">
        <v>5122</v>
      </c>
      <c r="I17039" s="25"/>
      <c r="J17039" s="58" t="e">
        <f>HYPERLINK("#"&amp;"Insumos"&amp;"!A"&amp;MATCH($B17039,#REF!,0),"Ins "&amp;$B17039)</f>
        <v>#REF!</v>
      </c>
      <c r="M17039" s="220"/>
    </row>
    <row r="17040" spans="1:13" x14ac:dyDescent="0.2">
      <c r="A17040" s="35" t="s">
        <v>3441</v>
      </c>
      <c r="B17040" s="1" t="s">
        <v>4972</v>
      </c>
      <c r="C17040" s="45" t="s">
        <v>592</v>
      </c>
      <c r="D17040" s="23" t="s">
        <v>5751</v>
      </c>
      <c r="E17040" s="23" t="s">
        <v>287</v>
      </c>
      <c r="F17040" s="40">
        <v>0.08</v>
      </c>
      <c r="G17040" s="25">
        <v>463587</v>
      </c>
      <c r="H17040" s="25">
        <v>37087</v>
      </c>
      <c r="I17040" s="25"/>
      <c r="J17040" s="58" t="e">
        <f>HYPERLINK("#"&amp;"Insumos"&amp;"!A"&amp;MATCH($B17040,#REF!,0),"Ins "&amp;$B17040)</f>
        <v>#REF!</v>
      </c>
      <c r="M17040" s="220"/>
    </row>
    <row r="17041" spans="1:13" x14ac:dyDescent="0.2">
      <c r="A17041" s="35" t="s">
        <v>3441</v>
      </c>
      <c r="B17041" s="1" t="s">
        <v>5372</v>
      </c>
      <c r="C17041" s="45" t="s">
        <v>573</v>
      </c>
      <c r="D17041" s="23" t="s">
        <v>5751</v>
      </c>
      <c r="E17041" s="23" t="s">
        <v>4134</v>
      </c>
      <c r="F17041" s="40">
        <v>8.5000000000000006E-2</v>
      </c>
      <c r="G17041" s="25">
        <v>198173</v>
      </c>
      <c r="H17041" s="25">
        <v>16845</v>
      </c>
      <c r="I17041" s="25"/>
      <c r="J17041" s="58" t="e">
        <f>HYPERLINK("#"&amp;"Insumos"&amp;"!A"&amp;MATCH($B17041,#REF!,0),"Ins "&amp;$B17041)</f>
        <v>#REF!</v>
      </c>
      <c r="M17041" s="220"/>
    </row>
    <row r="17042" spans="1:13" x14ac:dyDescent="0.2">
      <c r="A17042" s="35" t="s">
        <v>3441</v>
      </c>
      <c r="B17042" s="1" t="s">
        <v>5401</v>
      </c>
      <c r="C17042" s="45" t="s">
        <v>537</v>
      </c>
      <c r="D17042" s="23" t="s">
        <v>5751</v>
      </c>
      <c r="E17042" s="23" t="s">
        <v>4134</v>
      </c>
      <c r="F17042" s="40">
        <v>6.6000000000000003E-2</v>
      </c>
      <c r="G17042" s="25">
        <v>43033</v>
      </c>
      <c r="H17042" s="25">
        <v>2840</v>
      </c>
      <c r="I17042" s="25"/>
      <c r="J17042" s="58" t="e">
        <f>HYPERLINK("#"&amp;"Insumos"&amp;"!A"&amp;MATCH($B17042,#REF!,0),"Ins "&amp;$B17042)</f>
        <v>#REF!</v>
      </c>
      <c r="M17042" s="220"/>
    </row>
    <row r="17043" spans="1:13" x14ac:dyDescent="0.2">
      <c r="A17043" s="35" t="s">
        <v>3441</v>
      </c>
      <c r="B17043" s="1" t="s">
        <v>4189</v>
      </c>
      <c r="C17043" s="45" t="s">
        <v>584</v>
      </c>
      <c r="D17043" s="23" t="s">
        <v>5751</v>
      </c>
      <c r="E17043" s="23" t="s">
        <v>287</v>
      </c>
      <c r="F17043" s="40">
        <v>1.05</v>
      </c>
      <c r="G17043" s="25">
        <v>926683</v>
      </c>
      <c r="H17043" s="25">
        <v>973017</v>
      </c>
      <c r="I17043" s="25"/>
      <c r="J17043" s="58" t="e">
        <f>HYPERLINK("#"&amp;"Insumos"&amp;"!A"&amp;MATCH($B17043,#REF!,0),"Ins "&amp;$B17043)</f>
        <v>#REF!</v>
      </c>
      <c r="M17043" s="220"/>
    </row>
    <row r="17044" spans="1:13" ht="25.5" x14ac:dyDescent="0.2">
      <c r="A17044" s="36" t="s">
        <v>3539</v>
      </c>
      <c r="B17044" s="26" t="s">
        <v>6816</v>
      </c>
      <c r="C17044" s="79" t="s">
        <v>1761</v>
      </c>
      <c r="D17044" s="37" t="s">
        <v>5608</v>
      </c>
      <c r="E17044" s="37" t="s">
        <v>464</v>
      </c>
      <c r="F17044" s="41"/>
      <c r="G17044" s="27"/>
      <c r="H17044" s="27"/>
      <c r="I17044" s="27">
        <v>178123</v>
      </c>
      <c r="M17044" s="220">
        <f t="shared" si="266"/>
        <v>233270</v>
      </c>
    </row>
    <row r="17045" spans="1:13" x14ac:dyDescent="0.2">
      <c r="A17045" s="35" t="s">
        <v>3539</v>
      </c>
      <c r="B17045" s="1" t="s">
        <v>79</v>
      </c>
      <c r="C17045" s="45" t="s">
        <v>1036</v>
      </c>
      <c r="D17045" s="23" t="s">
        <v>5734</v>
      </c>
      <c r="E17045" s="23" t="s">
        <v>4141</v>
      </c>
      <c r="F17045" s="40">
        <v>1.4</v>
      </c>
      <c r="G17045" s="25">
        <v>121752</v>
      </c>
      <c r="H17045" s="25">
        <v>170453</v>
      </c>
      <c r="I17045" s="25"/>
      <c r="J17045" s="58" t="e">
        <f>HYPERLINK("#"&amp;"Insumos"&amp;"!A"&amp;MATCH($B17045,#REF!,0),"Ins "&amp;$B17045)</f>
        <v>#REF!</v>
      </c>
      <c r="M17045" s="220"/>
    </row>
    <row r="17046" spans="1:13" x14ac:dyDescent="0.2">
      <c r="A17046" s="35" t="s">
        <v>3539</v>
      </c>
      <c r="B17046" s="1" t="s">
        <v>263</v>
      </c>
      <c r="C17046" s="45" t="s">
        <v>696</v>
      </c>
      <c r="D17046" s="23" t="s">
        <v>5534</v>
      </c>
      <c r="E17046" s="23" t="s">
        <v>4140</v>
      </c>
      <c r="F17046" s="40">
        <v>1.0699999999999999E-2</v>
      </c>
      <c r="G17046" s="25">
        <v>187426</v>
      </c>
      <c r="H17046" s="25">
        <v>2005</v>
      </c>
      <c r="I17046" s="25"/>
      <c r="J17046" s="58" t="e">
        <f>HYPERLINK("#"&amp;"Insumos"&amp;"!A"&amp;MATCH($B17046,#REF!,0),"Ins "&amp;$B17046)</f>
        <v>#REF!</v>
      </c>
      <c r="M17046" s="220"/>
    </row>
    <row r="17047" spans="1:13" x14ac:dyDescent="0.2">
      <c r="A17047" s="35" t="s">
        <v>3539</v>
      </c>
      <c r="B17047" s="1" t="s">
        <v>5533</v>
      </c>
      <c r="C17047" s="45" t="s">
        <v>5892</v>
      </c>
      <c r="D17047" s="23" t="s">
        <v>977</v>
      </c>
      <c r="E17047" s="23" t="s">
        <v>4134</v>
      </c>
      <c r="F17047" s="40">
        <v>0.15</v>
      </c>
      <c r="G17047" s="25">
        <v>3623</v>
      </c>
      <c r="H17047" s="25">
        <v>543</v>
      </c>
      <c r="I17047" s="25"/>
      <c r="J17047" s="58" t="e">
        <f>HYPERLINK("#"&amp;"Insumos"&amp;"!A"&amp;MATCH($B17047,#REF!,0),"Ins "&amp;$B17047)</f>
        <v>#REF!</v>
      </c>
      <c r="M17047" s="220"/>
    </row>
    <row r="17048" spans="1:13" x14ac:dyDescent="0.2">
      <c r="A17048" s="35" t="s">
        <v>3539</v>
      </c>
      <c r="B17048" s="1" t="s">
        <v>5007</v>
      </c>
      <c r="C17048" s="45" t="s">
        <v>720</v>
      </c>
      <c r="D17048" s="23" t="s">
        <v>5751</v>
      </c>
      <c r="E17048" s="23" t="s">
        <v>4134</v>
      </c>
      <c r="F17048" s="40">
        <v>2.7</v>
      </c>
      <c r="G17048" s="25">
        <v>1897</v>
      </c>
      <c r="H17048" s="25">
        <v>5122</v>
      </c>
      <c r="I17048" s="25"/>
      <c r="J17048" s="58" t="e">
        <f>HYPERLINK("#"&amp;"Insumos"&amp;"!A"&amp;MATCH($B17048,#REF!,0),"Ins "&amp;$B17048)</f>
        <v>#REF!</v>
      </c>
      <c r="M17048" s="220"/>
    </row>
    <row r="17049" spans="1:13" ht="25.5" x14ac:dyDescent="0.2">
      <c r="A17049" s="36" t="s">
        <v>3442</v>
      </c>
      <c r="B17049" s="26" t="s">
        <v>6816</v>
      </c>
      <c r="C17049" s="79" t="s">
        <v>830</v>
      </c>
      <c r="D17049" s="37" t="s">
        <v>5608</v>
      </c>
      <c r="E17049" s="37" t="s">
        <v>464</v>
      </c>
      <c r="F17049" s="41"/>
      <c r="G17049" s="27"/>
      <c r="H17049" s="27"/>
      <c r="I17049" s="27">
        <v>1503253</v>
      </c>
      <c r="M17049" s="220">
        <f t="shared" si="266"/>
        <v>1968660</v>
      </c>
    </row>
    <row r="17050" spans="1:13" x14ac:dyDescent="0.2">
      <c r="A17050" s="35" t="s">
        <v>3442</v>
      </c>
      <c r="B17050" s="1" t="s">
        <v>5579</v>
      </c>
      <c r="C17050" s="45" t="s">
        <v>1016</v>
      </c>
      <c r="D17050" s="23" t="s">
        <v>5734</v>
      </c>
      <c r="E17050" s="23" t="s">
        <v>4141</v>
      </c>
      <c r="F17050" s="40">
        <v>1.8</v>
      </c>
      <c r="G17050" s="25">
        <v>57672</v>
      </c>
      <c r="H17050" s="25">
        <v>103810</v>
      </c>
      <c r="I17050" s="25"/>
      <c r="J17050" s="58" t="e">
        <f>HYPERLINK("#"&amp;"Insumos"&amp;"!A"&amp;MATCH($B17050,#REF!,0),"Ins "&amp;$B17050)</f>
        <v>#REF!</v>
      </c>
      <c r="M17050" s="220"/>
    </row>
    <row r="17051" spans="1:13" x14ac:dyDescent="0.2">
      <c r="A17051" s="35" t="s">
        <v>3442</v>
      </c>
      <c r="B17051" s="1" t="s">
        <v>263</v>
      </c>
      <c r="C17051" s="45" t="s">
        <v>696</v>
      </c>
      <c r="D17051" s="23" t="s">
        <v>5534</v>
      </c>
      <c r="E17051" s="23" t="s">
        <v>4140</v>
      </c>
      <c r="F17051" s="40">
        <v>0.09</v>
      </c>
      <c r="G17051" s="25">
        <v>187426</v>
      </c>
      <c r="H17051" s="25">
        <v>16868</v>
      </c>
      <c r="I17051" s="25"/>
      <c r="J17051" s="58" t="e">
        <f>HYPERLINK("#"&amp;"Insumos"&amp;"!A"&amp;MATCH($B17051,#REF!,0),"Ins "&amp;$B17051)</f>
        <v>#REF!</v>
      </c>
      <c r="M17051" s="220"/>
    </row>
    <row r="17052" spans="1:13" x14ac:dyDescent="0.2">
      <c r="A17052" s="35" t="s">
        <v>3442</v>
      </c>
      <c r="B17052" s="1" t="s">
        <v>5533</v>
      </c>
      <c r="C17052" s="45" t="s">
        <v>5892</v>
      </c>
      <c r="D17052" s="23" t="s">
        <v>977</v>
      </c>
      <c r="E17052" s="23" t="s">
        <v>4134</v>
      </c>
      <c r="F17052" s="40">
        <v>0.15</v>
      </c>
      <c r="G17052" s="25">
        <v>3623</v>
      </c>
      <c r="H17052" s="25">
        <v>543</v>
      </c>
      <c r="I17052" s="25"/>
      <c r="J17052" s="58" t="e">
        <f>HYPERLINK("#"&amp;"Insumos"&amp;"!A"&amp;MATCH($B17052,#REF!,0),"Ins "&amp;$B17052)</f>
        <v>#REF!</v>
      </c>
      <c r="M17052" s="220"/>
    </row>
    <row r="17053" spans="1:13" x14ac:dyDescent="0.2">
      <c r="A17053" s="35" t="s">
        <v>3442</v>
      </c>
      <c r="B17053" s="1" t="s">
        <v>5007</v>
      </c>
      <c r="C17053" s="45" t="s">
        <v>720</v>
      </c>
      <c r="D17053" s="23" t="s">
        <v>5751</v>
      </c>
      <c r="E17053" s="23" t="s">
        <v>4134</v>
      </c>
      <c r="F17053" s="40">
        <v>2.7</v>
      </c>
      <c r="G17053" s="25">
        <v>1897</v>
      </c>
      <c r="H17053" s="25">
        <v>5122</v>
      </c>
      <c r="I17053" s="25"/>
      <c r="J17053" s="58" t="e">
        <f>HYPERLINK("#"&amp;"Insumos"&amp;"!A"&amp;MATCH($B17053,#REF!,0),"Ins "&amp;$B17053)</f>
        <v>#REF!</v>
      </c>
      <c r="M17053" s="220"/>
    </row>
    <row r="17054" spans="1:13" x14ac:dyDescent="0.2">
      <c r="A17054" s="35" t="s">
        <v>3442</v>
      </c>
      <c r="B17054" s="1" t="s">
        <v>5372</v>
      </c>
      <c r="C17054" s="45" t="s">
        <v>573</v>
      </c>
      <c r="D17054" s="23" t="s">
        <v>5751</v>
      </c>
      <c r="E17054" s="23" t="s">
        <v>4134</v>
      </c>
      <c r="F17054" s="40">
        <v>0.16300000000000001</v>
      </c>
      <c r="G17054" s="25">
        <v>198173</v>
      </c>
      <c r="H17054" s="25">
        <v>32302</v>
      </c>
      <c r="I17054" s="25"/>
      <c r="J17054" s="58" t="e">
        <f>HYPERLINK("#"&amp;"Insumos"&amp;"!A"&amp;MATCH($B17054,#REF!,0),"Ins "&amp;$B17054)</f>
        <v>#REF!</v>
      </c>
      <c r="M17054" s="220"/>
    </row>
    <row r="17055" spans="1:13" x14ac:dyDescent="0.2">
      <c r="A17055" s="35" t="s">
        <v>3442</v>
      </c>
      <c r="B17055" s="1" t="s">
        <v>5401</v>
      </c>
      <c r="C17055" s="45" t="s">
        <v>537</v>
      </c>
      <c r="D17055" s="23" t="s">
        <v>5751</v>
      </c>
      <c r="E17055" s="23" t="s">
        <v>4134</v>
      </c>
      <c r="F17055" s="40">
        <v>6.6000000000000003E-2</v>
      </c>
      <c r="G17055" s="25">
        <v>43033</v>
      </c>
      <c r="H17055" s="25">
        <v>2840</v>
      </c>
      <c r="I17055" s="25"/>
      <c r="J17055" s="58" t="e">
        <f>HYPERLINK("#"&amp;"Insumos"&amp;"!A"&amp;MATCH($B17055,#REF!,0),"Ins "&amp;$B17055)</f>
        <v>#REF!</v>
      </c>
      <c r="M17055" s="220"/>
    </row>
    <row r="17056" spans="1:13" x14ac:dyDescent="0.2">
      <c r="A17056" s="35" t="s">
        <v>3442</v>
      </c>
      <c r="B17056" s="1" t="s">
        <v>4190</v>
      </c>
      <c r="C17056" s="45" t="s">
        <v>585</v>
      </c>
      <c r="D17056" s="23" t="s">
        <v>5751</v>
      </c>
      <c r="E17056" s="23" t="s">
        <v>287</v>
      </c>
      <c r="F17056" s="40">
        <v>1.05</v>
      </c>
      <c r="G17056" s="25">
        <v>1277874</v>
      </c>
      <c r="H17056" s="25">
        <v>1341768</v>
      </c>
      <c r="I17056" s="25"/>
      <c r="J17056" s="58" t="e">
        <f>HYPERLINK("#"&amp;"Insumos"&amp;"!A"&amp;MATCH($B17056,#REF!,0),"Ins "&amp;$B17056)</f>
        <v>#REF!</v>
      </c>
      <c r="M17056" s="220"/>
    </row>
    <row r="17057" spans="1:13" ht="25.5" x14ac:dyDescent="0.2">
      <c r="A17057" s="36" t="s">
        <v>3540</v>
      </c>
      <c r="B17057" s="26" t="s">
        <v>6816</v>
      </c>
      <c r="C17057" s="79" t="s">
        <v>1762</v>
      </c>
      <c r="D17057" s="37" t="s">
        <v>5608</v>
      </c>
      <c r="E17057" s="37" t="s">
        <v>464</v>
      </c>
      <c r="F17057" s="41"/>
      <c r="G17057" s="27"/>
      <c r="H17057" s="27"/>
      <c r="I17057" s="27">
        <v>196593</v>
      </c>
      <c r="M17057" s="220">
        <f t="shared" si="266"/>
        <v>257458</v>
      </c>
    </row>
    <row r="17058" spans="1:13" x14ac:dyDescent="0.2">
      <c r="A17058" s="35" t="s">
        <v>3540</v>
      </c>
      <c r="B17058" s="1" t="s">
        <v>79</v>
      </c>
      <c r="C17058" s="45" t="s">
        <v>1036</v>
      </c>
      <c r="D17058" s="23" t="s">
        <v>5734</v>
      </c>
      <c r="E17058" s="23" t="s">
        <v>4141</v>
      </c>
      <c r="F17058" s="40">
        <v>1.55</v>
      </c>
      <c r="G17058" s="25">
        <v>121752</v>
      </c>
      <c r="H17058" s="25">
        <v>188716</v>
      </c>
      <c r="I17058" s="25"/>
      <c r="J17058" s="58" t="e">
        <f>HYPERLINK("#"&amp;"Insumos"&amp;"!A"&amp;MATCH($B17058,#REF!,0),"Ins "&amp;$B17058)</f>
        <v>#REF!</v>
      </c>
      <c r="M17058" s="220"/>
    </row>
    <row r="17059" spans="1:13" x14ac:dyDescent="0.2">
      <c r="A17059" s="35" t="s">
        <v>3540</v>
      </c>
      <c r="B17059" s="1" t="s">
        <v>263</v>
      </c>
      <c r="C17059" s="45" t="s">
        <v>696</v>
      </c>
      <c r="D17059" s="23" t="s">
        <v>5534</v>
      </c>
      <c r="E17059" s="23" t="s">
        <v>4140</v>
      </c>
      <c r="F17059" s="40">
        <v>1.18E-2</v>
      </c>
      <c r="G17059" s="25">
        <v>187426</v>
      </c>
      <c r="H17059" s="25">
        <v>2212</v>
      </c>
      <c r="I17059" s="25"/>
      <c r="J17059" s="58" t="e">
        <f>HYPERLINK("#"&amp;"Insumos"&amp;"!A"&amp;MATCH($B17059,#REF!,0),"Ins "&amp;$B17059)</f>
        <v>#REF!</v>
      </c>
      <c r="M17059" s="220"/>
    </row>
    <row r="17060" spans="1:13" x14ac:dyDescent="0.2">
      <c r="A17060" s="35" t="s">
        <v>3540</v>
      </c>
      <c r="B17060" s="1" t="s">
        <v>5533</v>
      </c>
      <c r="C17060" s="45" t="s">
        <v>5892</v>
      </c>
      <c r="D17060" s="23" t="s">
        <v>977</v>
      </c>
      <c r="E17060" s="23" t="s">
        <v>4134</v>
      </c>
      <c r="F17060" s="40">
        <v>0.15</v>
      </c>
      <c r="G17060" s="25">
        <v>3623</v>
      </c>
      <c r="H17060" s="25">
        <v>543</v>
      </c>
      <c r="I17060" s="25"/>
      <c r="J17060" s="58" t="e">
        <f>HYPERLINK("#"&amp;"Insumos"&amp;"!A"&amp;MATCH($B17060,#REF!,0),"Ins "&amp;$B17060)</f>
        <v>#REF!</v>
      </c>
      <c r="M17060" s="220"/>
    </row>
    <row r="17061" spans="1:13" x14ac:dyDescent="0.2">
      <c r="A17061" s="35" t="s">
        <v>3540</v>
      </c>
      <c r="B17061" s="1" t="s">
        <v>5007</v>
      </c>
      <c r="C17061" s="45" t="s">
        <v>720</v>
      </c>
      <c r="D17061" s="23" t="s">
        <v>5751</v>
      </c>
      <c r="E17061" s="23" t="s">
        <v>4134</v>
      </c>
      <c r="F17061" s="40">
        <v>2.7</v>
      </c>
      <c r="G17061" s="25">
        <v>1897</v>
      </c>
      <c r="H17061" s="25">
        <v>5122</v>
      </c>
      <c r="I17061" s="25"/>
      <c r="J17061" s="58" t="e">
        <f>HYPERLINK("#"&amp;"Insumos"&amp;"!A"&amp;MATCH($B17061,#REF!,0),"Ins "&amp;$B17061)</f>
        <v>#REF!</v>
      </c>
      <c r="M17061" s="220"/>
    </row>
    <row r="17062" spans="1:13" ht="25.5" x14ac:dyDescent="0.2">
      <c r="A17062" s="36" t="s">
        <v>3443</v>
      </c>
      <c r="B17062" s="26" t="s">
        <v>6816</v>
      </c>
      <c r="C17062" s="79" t="s">
        <v>831</v>
      </c>
      <c r="D17062" s="37" t="s">
        <v>5608</v>
      </c>
      <c r="E17062" s="37" t="s">
        <v>464</v>
      </c>
      <c r="F17062" s="41"/>
      <c r="G17062" s="27"/>
      <c r="H17062" s="27"/>
      <c r="I17062" s="27">
        <v>1991760</v>
      </c>
      <c r="M17062" s="220">
        <f t="shared" si="266"/>
        <v>2608409</v>
      </c>
    </row>
    <row r="17063" spans="1:13" x14ac:dyDescent="0.2">
      <c r="A17063" s="35" t="s">
        <v>3443</v>
      </c>
      <c r="B17063" s="1" t="s">
        <v>5579</v>
      </c>
      <c r="C17063" s="45" t="s">
        <v>1016</v>
      </c>
      <c r="D17063" s="23" t="s">
        <v>5734</v>
      </c>
      <c r="E17063" s="23" t="s">
        <v>4141</v>
      </c>
      <c r="F17063" s="40">
        <v>2.1</v>
      </c>
      <c r="G17063" s="25">
        <v>57672</v>
      </c>
      <c r="H17063" s="25">
        <v>121111</v>
      </c>
      <c r="I17063" s="25"/>
      <c r="J17063" s="58" t="e">
        <f>HYPERLINK("#"&amp;"Insumos"&amp;"!A"&amp;MATCH($B17063,#REF!,0),"Ins "&amp;$B17063)</f>
        <v>#REF!</v>
      </c>
      <c r="M17063" s="220"/>
    </row>
    <row r="17064" spans="1:13" x14ac:dyDescent="0.2">
      <c r="A17064" s="35" t="s">
        <v>3443</v>
      </c>
      <c r="B17064" s="1" t="s">
        <v>263</v>
      </c>
      <c r="C17064" s="45" t="s">
        <v>696</v>
      </c>
      <c r="D17064" s="23" t="s">
        <v>5534</v>
      </c>
      <c r="E17064" s="23" t="s">
        <v>4140</v>
      </c>
      <c r="F17064" s="40">
        <v>0.127</v>
      </c>
      <c r="G17064" s="25">
        <v>187426</v>
      </c>
      <c r="H17064" s="25">
        <v>23803</v>
      </c>
      <c r="I17064" s="25"/>
      <c r="J17064" s="58" t="e">
        <f>HYPERLINK("#"&amp;"Insumos"&amp;"!A"&amp;MATCH($B17064,#REF!,0),"Ins "&amp;$B17064)</f>
        <v>#REF!</v>
      </c>
      <c r="M17064" s="220"/>
    </row>
    <row r="17065" spans="1:13" x14ac:dyDescent="0.2">
      <c r="A17065" s="35" t="s">
        <v>3443</v>
      </c>
      <c r="B17065" s="1" t="s">
        <v>5533</v>
      </c>
      <c r="C17065" s="45" t="s">
        <v>5892</v>
      </c>
      <c r="D17065" s="23" t="s">
        <v>977</v>
      </c>
      <c r="E17065" s="23" t="s">
        <v>4134</v>
      </c>
      <c r="F17065" s="40">
        <v>0.15</v>
      </c>
      <c r="G17065" s="25">
        <v>3623</v>
      </c>
      <c r="H17065" s="25">
        <v>543</v>
      </c>
      <c r="I17065" s="25"/>
      <c r="J17065" s="58" t="e">
        <f>HYPERLINK("#"&amp;"Insumos"&amp;"!A"&amp;MATCH($B17065,#REF!,0),"Ins "&amp;$B17065)</f>
        <v>#REF!</v>
      </c>
      <c r="M17065" s="220"/>
    </row>
    <row r="17066" spans="1:13" x14ac:dyDescent="0.2">
      <c r="A17066" s="35" t="s">
        <v>3443</v>
      </c>
      <c r="B17066" s="1" t="s">
        <v>5007</v>
      </c>
      <c r="C17066" s="45" t="s">
        <v>720</v>
      </c>
      <c r="D17066" s="23" t="s">
        <v>5751</v>
      </c>
      <c r="E17066" s="23" t="s">
        <v>4134</v>
      </c>
      <c r="F17066" s="40">
        <v>2.7</v>
      </c>
      <c r="G17066" s="25">
        <v>1897</v>
      </c>
      <c r="H17066" s="25">
        <v>5122</v>
      </c>
      <c r="I17066" s="25"/>
      <c r="J17066" s="58" t="e">
        <f>HYPERLINK("#"&amp;"Insumos"&amp;"!A"&amp;MATCH($B17066,#REF!,0),"Ins "&amp;$B17066)</f>
        <v>#REF!</v>
      </c>
      <c r="M17066" s="220"/>
    </row>
    <row r="17067" spans="1:13" x14ac:dyDescent="0.2">
      <c r="A17067" s="35" t="s">
        <v>3443</v>
      </c>
      <c r="B17067" s="1" t="s">
        <v>5372</v>
      </c>
      <c r="C17067" s="45" t="s">
        <v>573</v>
      </c>
      <c r="D17067" s="23" t="s">
        <v>5751</v>
      </c>
      <c r="E17067" s="23" t="s">
        <v>4134</v>
      </c>
      <c r="F17067" s="40">
        <v>0.16300000000000001</v>
      </c>
      <c r="G17067" s="25">
        <v>198173</v>
      </c>
      <c r="H17067" s="25">
        <v>32302</v>
      </c>
      <c r="I17067" s="25"/>
      <c r="J17067" s="58" t="e">
        <f>HYPERLINK("#"&amp;"Insumos"&amp;"!A"&amp;MATCH($B17067,#REF!,0),"Ins "&amp;$B17067)</f>
        <v>#REF!</v>
      </c>
      <c r="M17067" s="220"/>
    </row>
    <row r="17068" spans="1:13" x14ac:dyDescent="0.2">
      <c r="A17068" s="35" t="s">
        <v>3443</v>
      </c>
      <c r="B17068" s="1" t="s">
        <v>5401</v>
      </c>
      <c r="C17068" s="45" t="s">
        <v>537</v>
      </c>
      <c r="D17068" s="23" t="s">
        <v>5751</v>
      </c>
      <c r="E17068" s="23" t="s">
        <v>4134</v>
      </c>
      <c r="F17068" s="40">
        <v>6.6000000000000003E-2</v>
      </c>
      <c r="G17068" s="25">
        <v>43033</v>
      </c>
      <c r="H17068" s="25">
        <v>2840</v>
      </c>
      <c r="I17068" s="25"/>
      <c r="J17068" s="58" t="e">
        <f>HYPERLINK("#"&amp;"Insumos"&amp;"!A"&amp;MATCH($B17068,#REF!,0),"Ins "&amp;$B17068)</f>
        <v>#REF!</v>
      </c>
      <c r="M17068" s="220"/>
    </row>
    <row r="17069" spans="1:13" x14ac:dyDescent="0.2">
      <c r="A17069" s="35" t="s">
        <v>3443</v>
      </c>
      <c r="B17069" s="1" t="s">
        <v>4191</v>
      </c>
      <c r="C17069" s="45" t="s">
        <v>586</v>
      </c>
      <c r="D17069" s="23" t="s">
        <v>5751</v>
      </c>
      <c r="E17069" s="23" t="s">
        <v>287</v>
      </c>
      <c r="F17069" s="40">
        <v>1.05</v>
      </c>
      <c r="G17069" s="25">
        <v>1720037</v>
      </c>
      <c r="H17069" s="25">
        <v>1806039</v>
      </c>
      <c r="I17069" s="25"/>
      <c r="J17069" s="58" t="e">
        <f>HYPERLINK("#"&amp;"Insumos"&amp;"!A"&amp;MATCH($B17069,#REF!,0),"Ins "&amp;$B17069)</f>
        <v>#REF!</v>
      </c>
      <c r="M17069" s="220"/>
    </row>
    <row r="17070" spans="1:13" ht="25.5" x14ac:dyDescent="0.2">
      <c r="A17070" s="36" t="s">
        <v>3541</v>
      </c>
      <c r="B17070" s="26" t="s">
        <v>6816</v>
      </c>
      <c r="C17070" s="79" t="s">
        <v>1763</v>
      </c>
      <c r="D17070" s="37" t="s">
        <v>5608</v>
      </c>
      <c r="E17070" s="37" t="s">
        <v>464</v>
      </c>
      <c r="F17070" s="41"/>
      <c r="G17070" s="27"/>
      <c r="H17070" s="27"/>
      <c r="I17070" s="27">
        <v>223599</v>
      </c>
      <c r="M17070" s="220">
        <f t="shared" si="266"/>
        <v>292825</v>
      </c>
    </row>
    <row r="17071" spans="1:13" x14ac:dyDescent="0.2">
      <c r="A17071" s="35" t="s">
        <v>3541</v>
      </c>
      <c r="B17071" s="1" t="s">
        <v>79</v>
      </c>
      <c r="C17071" s="45" t="s">
        <v>1036</v>
      </c>
      <c r="D17071" s="23" t="s">
        <v>5734</v>
      </c>
      <c r="E17071" s="23" t="s">
        <v>4141</v>
      </c>
      <c r="F17071" s="40">
        <v>1.76</v>
      </c>
      <c r="G17071" s="25">
        <v>121752</v>
      </c>
      <c r="H17071" s="25">
        <v>214284</v>
      </c>
      <c r="I17071" s="25"/>
      <c r="J17071" s="58" t="e">
        <f>HYPERLINK("#"&amp;"Insumos"&amp;"!A"&amp;MATCH($B17071,#REF!,0),"Ins "&amp;$B17071)</f>
        <v>#REF!</v>
      </c>
      <c r="M17071" s="220"/>
    </row>
    <row r="17072" spans="1:13" x14ac:dyDescent="0.2">
      <c r="A17072" s="35" t="s">
        <v>3541</v>
      </c>
      <c r="B17072" s="1" t="s">
        <v>263</v>
      </c>
      <c r="C17072" s="45" t="s">
        <v>696</v>
      </c>
      <c r="D17072" s="23" t="s">
        <v>5534</v>
      </c>
      <c r="E17072" s="23" t="s">
        <v>4140</v>
      </c>
      <c r="F17072" s="40">
        <v>1.34E-2</v>
      </c>
      <c r="G17072" s="25">
        <v>187426</v>
      </c>
      <c r="H17072" s="25">
        <v>2512</v>
      </c>
      <c r="I17072" s="25"/>
      <c r="J17072" s="58" t="e">
        <f>HYPERLINK("#"&amp;"Insumos"&amp;"!A"&amp;MATCH($B17072,#REF!,0),"Ins "&amp;$B17072)</f>
        <v>#REF!</v>
      </c>
      <c r="M17072" s="220"/>
    </row>
    <row r="17073" spans="1:13" x14ac:dyDescent="0.2">
      <c r="A17073" s="35" t="s">
        <v>3541</v>
      </c>
      <c r="B17073" s="1" t="s">
        <v>5533</v>
      </c>
      <c r="C17073" s="45" t="s">
        <v>5892</v>
      </c>
      <c r="D17073" s="23" t="s">
        <v>977</v>
      </c>
      <c r="E17073" s="23" t="s">
        <v>4134</v>
      </c>
      <c r="F17073" s="40">
        <v>0.15</v>
      </c>
      <c r="G17073" s="25">
        <v>3623</v>
      </c>
      <c r="H17073" s="25">
        <v>543</v>
      </c>
      <c r="I17073" s="25"/>
      <c r="J17073" s="58" t="e">
        <f>HYPERLINK("#"&amp;"Insumos"&amp;"!A"&amp;MATCH($B17073,#REF!,0),"Ins "&amp;$B17073)</f>
        <v>#REF!</v>
      </c>
      <c r="M17073" s="220"/>
    </row>
    <row r="17074" spans="1:13" x14ac:dyDescent="0.2">
      <c r="A17074" s="35" t="s">
        <v>3541</v>
      </c>
      <c r="B17074" s="1" t="s">
        <v>5007</v>
      </c>
      <c r="C17074" s="45" t="s">
        <v>720</v>
      </c>
      <c r="D17074" s="23" t="s">
        <v>5751</v>
      </c>
      <c r="E17074" s="23" t="s">
        <v>4134</v>
      </c>
      <c r="F17074" s="40">
        <v>3.3</v>
      </c>
      <c r="G17074" s="25">
        <v>1897</v>
      </c>
      <c r="H17074" s="25">
        <v>6260</v>
      </c>
      <c r="I17074" s="25"/>
      <c r="J17074" s="58" t="e">
        <f>HYPERLINK("#"&amp;"Insumos"&amp;"!A"&amp;MATCH($B17074,#REF!,0),"Ins "&amp;$B17074)</f>
        <v>#REF!</v>
      </c>
      <c r="M17074" s="220"/>
    </row>
    <row r="17075" spans="1:13" ht="25.5" x14ac:dyDescent="0.2">
      <c r="A17075" s="36" t="s">
        <v>3444</v>
      </c>
      <c r="B17075" s="26" t="s">
        <v>6816</v>
      </c>
      <c r="C17075" s="79" t="s">
        <v>832</v>
      </c>
      <c r="D17075" s="37" t="s">
        <v>5608</v>
      </c>
      <c r="E17075" s="37" t="s">
        <v>464</v>
      </c>
      <c r="F17075" s="41"/>
      <c r="G17075" s="27"/>
      <c r="H17075" s="27"/>
      <c r="I17075" s="27">
        <v>1680116</v>
      </c>
      <c r="M17075" s="220">
        <f t="shared" si="266"/>
        <v>2200280</v>
      </c>
    </row>
    <row r="17076" spans="1:13" x14ac:dyDescent="0.2">
      <c r="A17076" s="35" t="s">
        <v>3444</v>
      </c>
      <c r="B17076" s="1" t="s">
        <v>5579</v>
      </c>
      <c r="C17076" s="45" t="s">
        <v>1016</v>
      </c>
      <c r="D17076" s="23" t="s">
        <v>5734</v>
      </c>
      <c r="E17076" s="23" t="s">
        <v>4141</v>
      </c>
      <c r="F17076" s="40">
        <v>1.9</v>
      </c>
      <c r="G17076" s="25">
        <v>57672</v>
      </c>
      <c r="H17076" s="25">
        <v>109577</v>
      </c>
      <c r="I17076" s="25"/>
      <c r="J17076" s="58" t="e">
        <f>HYPERLINK("#"&amp;"Insumos"&amp;"!A"&amp;MATCH($B17076,#REF!,0),"Ins "&amp;$B17076)</f>
        <v>#REF!</v>
      </c>
      <c r="M17076" s="220"/>
    </row>
    <row r="17077" spans="1:13" x14ac:dyDescent="0.2">
      <c r="A17077" s="35" t="s">
        <v>3444</v>
      </c>
      <c r="B17077" s="1" t="s">
        <v>263</v>
      </c>
      <c r="C17077" s="45" t="s">
        <v>696</v>
      </c>
      <c r="D17077" s="23" t="s">
        <v>5534</v>
      </c>
      <c r="E17077" s="23" t="s">
        <v>4140</v>
      </c>
      <c r="F17077" s="40">
        <v>0.17449999999999999</v>
      </c>
      <c r="G17077" s="25">
        <v>187426</v>
      </c>
      <c r="H17077" s="25">
        <v>32706</v>
      </c>
      <c r="I17077" s="25"/>
      <c r="J17077" s="58" t="e">
        <f>HYPERLINK("#"&amp;"Insumos"&amp;"!A"&amp;MATCH($B17077,#REF!,0),"Ins "&amp;$B17077)</f>
        <v>#REF!</v>
      </c>
      <c r="M17077" s="220"/>
    </row>
    <row r="17078" spans="1:13" x14ac:dyDescent="0.2">
      <c r="A17078" s="35" t="s">
        <v>3444</v>
      </c>
      <c r="B17078" s="1" t="s">
        <v>5533</v>
      </c>
      <c r="C17078" s="45" t="s">
        <v>5892</v>
      </c>
      <c r="D17078" s="23" t="s">
        <v>977</v>
      </c>
      <c r="E17078" s="23" t="s">
        <v>4134</v>
      </c>
      <c r="F17078" s="40">
        <v>0.15</v>
      </c>
      <c r="G17078" s="25">
        <v>3623</v>
      </c>
      <c r="H17078" s="25">
        <v>543</v>
      </c>
      <c r="I17078" s="25"/>
      <c r="J17078" s="58" t="e">
        <f>HYPERLINK("#"&amp;"Insumos"&amp;"!A"&amp;MATCH($B17078,#REF!,0),"Ins "&amp;$B17078)</f>
        <v>#REF!</v>
      </c>
      <c r="M17078" s="220"/>
    </row>
    <row r="17079" spans="1:13" x14ac:dyDescent="0.2">
      <c r="A17079" s="35" t="s">
        <v>3444</v>
      </c>
      <c r="B17079" s="1" t="s">
        <v>5007</v>
      </c>
      <c r="C17079" s="45" t="s">
        <v>720</v>
      </c>
      <c r="D17079" s="23" t="s">
        <v>5751</v>
      </c>
      <c r="E17079" s="23" t="s">
        <v>4134</v>
      </c>
      <c r="F17079" s="40">
        <v>2.7</v>
      </c>
      <c r="G17079" s="25">
        <v>1897</v>
      </c>
      <c r="H17079" s="25">
        <v>5122</v>
      </c>
      <c r="I17079" s="25"/>
      <c r="J17079" s="58" t="e">
        <f>HYPERLINK("#"&amp;"Insumos"&amp;"!A"&amp;MATCH($B17079,#REF!,0),"Ins "&amp;$B17079)</f>
        <v>#REF!</v>
      </c>
      <c r="M17079" s="220"/>
    </row>
    <row r="17080" spans="1:13" x14ac:dyDescent="0.2">
      <c r="A17080" s="35" t="s">
        <v>3444</v>
      </c>
      <c r="B17080" s="1" t="s">
        <v>5372</v>
      </c>
      <c r="C17080" s="45" t="s">
        <v>573</v>
      </c>
      <c r="D17080" s="23" t="s">
        <v>5751</v>
      </c>
      <c r="E17080" s="23" t="s">
        <v>4134</v>
      </c>
      <c r="F17080" s="40">
        <v>0.16300000000000001</v>
      </c>
      <c r="G17080" s="25">
        <v>198173</v>
      </c>
      <c r="H17080" s="25">
        <v>32302</v>
      </c>
      <c r="I17080" s="25"/>
      <c r="J17080" s="58" t="e">
        <f>HYPERLINK("#"&amp;"Insumos"&amp;"!A"&amp;MATCH($B17080,#REF!,0),"Ins "&amp;$B17080)</f>
        <v>#REF!</v>
      </c>
      <c r="M17080" s="220"/>
    </row>
    <row r="17081" spans="1:13" x14ac:dyDescent="0.2">
      <c r="A17081" s="35" t="s">
        <v>3444</v>
      </c>
      <c r="B17081" s="1" t="s">
        <v>5401</v>
      </c>
      <c r="C17081" s="45" t="s">
        <v>537</v>
      </c>
      <c r="D17081" s="23" t="s">
        <v>5751</v>
      </c>
      <c r="E17081" s="23" t="s">
        <v>4134</v>
      </c>
      <c r="F17081" s="40">
        <v>6.6000000000000003E-2</v>
      </c>
      <c r="G17081" s="25">
        <v>43033</v>
      </c>
      <c r="H17081" s="25">
        <v>2840</v>
      </c>
      <c r="I17081" s="25"/>
      <c r="J17081" s="58" t="e">
        <f>HYPERLINK("#"&amp;"Insumos"&amp;"!A"&amp;MATCH($B17081,#REF!,0),"Ins "&amp;$B17081)</f>
        <v>#REF!</v>
      </c>
      <c r="M17081" s="220"/>
    </row>
    <row r="17082" spans="1:13" x14ac:dyDescent="0.2">
      <c r="A17082" s="35" t="s">
        <v>3444</v>
      </c>
      <c r="B17082" s="1" t="s">
        <v>4192</v>
      </c>
      <c r="C17082" s="45" t="s">
        <v>587</v>
      </c>
      <c r="D17082" s="23" t="s">
        <v>5751</v>
      </c>
      <c r="E17082" s="23" t="s">
        <v>287</v>
      </c>
      <c r="F17082" s="40">
        <v>1.05</v>
      </c>
      <c r="G17082" s="25">
        <v>1425739</v>
      </c>
      <c r="H17082" s="25">
        <v>1497026</v>
      </c>
      <c r="I17082" s="25"/>
      <c r="J17082" s="58" t="e">
        <f>HYPERLINK("#"&amp;"Insumos"&amp;"!A"&amp;MATCH($B17082,#REF!,0),"Ins "&amp;$B17082)</f>
        <v>#REF!</v>
      </c>
      <c r="M17082" s="220"/>
    </row>
    <row r="17083" spans="1:13" ht="25.5" x14ac:dyDescent="0.2">
      <c r="A17083" s="36" t="s">
        <v>3542</v>
      </c>
      <c r="B17083" s="26" t="s">
        <v>6816</v>
      </c>
      <c r="C17083" s="79" t="s">
        <v>1764</v>
      </c>
      <c r="D17083" s="37" t="s">
        <v>5608</v>
      </c>
      <c r="E17083" s="37" t="s">
        <v>464</v>
      </c>
      <c r="F17083" s="41"/>
      <c r="G17083" s="27"/>
      <c r="H17083" s="27"/>
      <c r="I17083" s="27">
        <v>224834</v>
      </c>
      <c r="M17083" s="220">
        <f t="shared" si="266"/>
        <v>294443</v>
      </c>
    </row>
    <row r="17084" spans="1:13" x14ac:dyDescent="0.2">
      <c r="A17084" s="35" t="s">
        <v>3542</v>
      </c>
      <c r="B17084" s="1" t="s">
        <v>79</v>
      </c>
      <c r="C17084" s="45" t="s">
        <v>1036</v>
      </c>
      <c r="D17084" s="23" t="s">
        <v>5734</v>
      </c>
      <c r="E17084" s="23" t="s">
        <v>4141</v>
      </c>
      <c r="F17084" s="40">
        <v>1.77</v>
      </c>
      <c r="G17084" s="25">
        <v>121752</v>
      </c>
      <c r="H17084" s="25">
        <v>215501</v>
      </c>
      <c r="I17084" s="25"/>
      <c r="J17084" s="58" t="e">
        <f>HYPERLINK("#"&amp;"Insumos"&amp;"!A"&amp;MATCH($B17084,#REF!,0),"Ins "&amp;$B17084)</f>
        <v>#REF!</v>
      </c>
      <c r="M17084" s="220"/>
    </row>
    <row r="17085" spans="1:13" x14ac:dyDescent="0.2">
      <c r="A17085" s="35" t="s">
        <v>3542</v>
      </c>
      <c r="B17085" s="1" t="s">
        <v>263</v>
      </c>
      <c r="C17085" s="45" t="s">
        <v>696</v>
      </c>
      <c r="D17085" s="23" t="s">
        <v>5534</v>
      </c>
      <c r="E17085" s="23" t="s">
        <v>4140</v>
      </c>
      <c r="F17085" s="40">
        <v>1.35E-2</v>
      </c>
      <c r="G17085" s="25">
        <v>187426</v>
      </c>
      <c r="H17085" s="25">
        <v>2530</v>
      </c>
      <c r="I17085" s="25"/>
      <c r="J17085" s="58" t="e">
        <f>HYPERLINK("#"&amp;"Insumos"&amp;"!A"&amp;MATCH($B17085,#REF!,0),"Ins "&amp;$B17085)</f>
        <v>#REF!</v>
      </c>
      <c r="M17085" s="220"/>
    </row>
    <row r="17086" spans="1:13" x14ac:dyDescent="0.2">
      <c r="A17086" s="35" t="s">
        <v>3542</v>
      </c>
      <c r="B17086" s="1" t="s">
        <v>5533</v>
      </c>
      <c r="C17086" s="45" t="s">
        <v>5892</v>
      </c>
      <c r="D17086" s="23" t="s">
        <v>977</v>
      </c>
      <c r="E17086" s="23" t="s">
        <v>4134</v>
      </c>
      <c r="F17086" s="40">
        <v>0.15</v>
      </c>
      <c r="G17086" s="25">
        <v>3623</v>
      </c>
      <c r="H17086" s="25">
        <v>543</v>
      </c>
      <c r="I17086" s="25"/>
      <c r="J17086" s="58" t="e">
        <f>HYPERLINK("#"&amp;"Insumos"&amp;"!A"&amp;MATCH($B17086,#REF!,0),"Ins "&amp;$B17086)</f>
        <v>#REF!</v>
      </c>
      <c r="M17086" s="220"/>
    </row>
    <row r="17087" spans="1:13" x14ac:dyDescent="0.2">
      <c r="A17087" s="35" t="s">
        <v>3542</v>
      </c>
      <c r="B17087" s="1" t="s">
        <v>5007</v>
      </c>
      <c r="C17087" s="45" t="s">
        <v>720</v>
      </c>
      <c r="D17087" s="23" t="s">
        <v>5751</v>
      </c>
      <c r="E17087" s="23" t="s">
        <v>4134</v>
      </c>
      <c r="F17087" s="40">
        <v>3.3</v>
      </c>
      <c r="G17087" s="25">
        <v>1897</v>
      </c>
      <c r="H17087" s="25">
        <v>6260</v>
      </c>
      <c r="I17087" s="25"/>
      <c r="J17087" s="58" t="e">
        <f>HYPERLINK("#"&amp;"Insumos"&amp;"!A"&amp;MATCH($B17087,#REF!,0),"Ins "&amp;$B17087)</f>
        <v>#REF!</v>
      </c>
      <c r="M17087" s="220"/>
    </row>
    <row r="17088" spans="1:13" ht="25.5" x14ac:dyDescent="0.2">
      <c r="A17088" s="36" t="s">
        <v>3445</v>
      </c>
      <c r="B17088" s="26" t="s">
        <v>6816</v>
      </c>
      <c r="C17088" s="79" t="s">
        <v>833</v>
      </c>
      <c r="D17088" s="37" t="s">
        <v>5608</v>
      </c>
      <c r="E17088" s="37" t="s">
        <v>464</v>
      </c>
      <c r="F17088" s="41"/>
      <c r="G17088" s="27"/>
      <c r="H17088" s="27"/>
      <c r="I17088" s="27">
        <v>1835804</v>
      </c>
      <c r="M17088" s="220">
        <f t="shared" si="266"/>
        <v>2404169</v>
      </c>
    </row>
    <row r="17089" spans="1:13" x14ac:dyDescent="0.2">
      <c r="A17089" s="35" t="s">
        <v>3445</v>
      </c>
      <c r="B17089" s="1" t="s">
        <v>5579</v>
      </c>
      <c r="C17089" s="45" t="s">
        <v>1016</v>
      </c>
      <c r="D17089" s="23" t="s">
        <v>5734</v>
      </c>
      <c r="E17089" s="23" t="s">
        <v>4141</v>
      </c>
      <c r="F17089" s="40">
        <v>2.1</v>
      </c>
      <c r="G17089" s="25">
        <v>57672</v>
      </c>
      <c r="H17089" s="25">
        <v>121111</v>
      </c>
      <c r="I17089" s="25"/>
      <c r="J17089" s="58" t="e">
        <f>HYPERLINK("#"&amp;"Insumos"&amp;"!A"&amp;MATCH($B17089,#REF!,0),"Ins "&amp;$B17089)</f>
        <v>#REF!</v>
      </c>
      <c r="M17089" s="220"/>
    </row>
    <row r="17090" spans="1:13" x14ac:dyDescent="0.2">
      <c r="A17090" s="35" t="s">
        <v>3445</v>
      </c>
      <c r="B17090" s="1" t="s">
        <v>263</v>
      </c>
      <c r="C17090" s="45" t="s">
        <v>696</v>
      </c>
      <c r="D17090" s="23" t="s">
        <v>5534</v>
      </c>
      <c r="E17090" s="23" t="s">
        <v>4140</v>
      </c>
      <c r="F17090" s="40">
        <v>0.1832</v>
      </c>
      <c r="G17090" s="25">
        <v>187426</v>
      </c>
      <c r="H17090" s="25">
        <v>34336</v>
      </c>
      <c r="I17090" s="25"/>
      <c r="J17090" s="58" t="e">
        <f>HYPERLINK("#"&amp;"Insumos"&amp;"!A"&amp;MATCH($B17090,#REF!,0),"Ins "&amp;$B17090)</f>
        <v>#REF!</v>
      </c>
      <c r="M17090" s="220"/>
    </row>
    <row r="17091" spans="1:13" x14ac:dyDescent="0.2">
      <c r="A17091" s="35" t="s">
        <v>3445</v>
      </c>
      <c r="B17091" s="1" t="s">
        <v>5533</v>
      </c>
      <c r="C17091" s="45" t="s">
        <v>5892</v>
      </c>
      <c r="D17091" s="23" t="s">
        <v>977</v>
      </c>
      <c r="E17091" s="23" t="s">
        <v>4134</v>
      </c>
      <c r="F17091" s="40">
        <v>0.15</v>
      </c>
      <c r="G17091" s="25">
        <v>3623</v>
      </c>
      <c r="H17091" s="25">
        <v>543</v>
      </c>
      <c r="I17091" s="25"/>
      <c r="J17091" s="58" t="e">
        <f>HYPERLINK("#"&amp;"Insumos"&amp;"!A"&amp;MATCH($B17091,#REF!,0),"Ins "&amp;$B17091)</f>
        <v>#REF!</v>
      </c>
      <c r="M17091" s="220"/>
    </row>
    <row r="17092" spans="1:13" x14ac:dyDescent="0.2">
      <c r="A17092" s="35" t="s">
        <v>3445</v>
      </c>
      <c r="B17092" s="1" t="s">
        <v>5007</v>
      </c>
      <c r="C17092" s="45" t="s">
        <v>720</v>
      </c>
      <c r="D17092" s="23" t="s">
        <v>5751</v>
      </c>
      <c r="E17092" s="23" t="s">
        <v>4134</v>
      </c>
      <c r="F17092" s="40">
        <v>2.7</v>
      </c>
      <c r="G17092" s="25">
        <v>1897</v>
      </c>
      <c r="H17092" s="25">
        <v>5122</v>
      </c>
      <c r="I17092" s="25"/>
      <c r="J17092" s="58" t="e">
        <f>HYPERLINK("#"&amp;"Insumos"&amp;"!A"&amp;MATCH($B17092,#REF!,0),"Ins "&amp;$B17092)</f>
        <v>#REF!</v>
      </c>
      <c r="M17092" s="220"/>
    </row>
    <row r="17093" spans="1:13" x14ac:dyDescent="0.2">
      <c r="A17093" s="35" t="s">
        <v>3445</v>
      </c>
      <c r="B17093" s="1" t="s">
        <v>5372</v>
      </c>
      <c r="C17093" s="45" t="s">
        <v>573</v>
      </c>
      <c r="D17093" s="23" t="s">
        <v>5751</v>
      </c>
      <c r="E17093" s="23" t="s">
        <v>4134</v>
      </c>
      <c r="F17093" s="40">
        <v>0.16300000000000001</v>
      </c>
      <c r="G17093" s="25">
        <v>198173</v>
      </c>
      <c r="H17093" s="25">
        <v>32302</v>
      </c>
      <c r="I17093" s="25"/>
      <c r="J17093" s="58" t="e">
        <f>HYPERLINK("#"&amp;"Insumos"&amp;"!A"&amp;MATCH($B17093,#REF!,0),"Ins "&amp;$B17093)</f>
        <v>#REF!</v>
      </c>
      <c r="M17093" s="220"/>
    </row>
    <row r="17094" spans="1:13" x14ac:dyDescent="0.2">
      <c r="A17094" s="35" t="s">
        <v>3445</v>
      </c>
      <c r="B17094" s="1" t="s">
        <v>5401</v>
      </c>
      <c r="C17094" s="45" t="s">
        <v>537</v>
      </c>
      <c r="D17094" s="23" t="s">
        <v>5751</v>
      </c>
      <c r="E17094" s="23" t="s">
        <v>4134</v>
      </c>
      <c r="F17094" s="40">
        <v>6.6000000000000003E-2</v>
      </c>
      <c r="G17094" s="25">
        <v>43033</v>
      </c>
      <c r="H17094" s="25">
        <v>2840</v>
      </c>
      <c r="I17094" s="25"/>
      <c r="J17094" s="58" t="e">
        <f>HYPERLINK("#"&amp;"Insumos"&amp;"!A"&amp;MATCH($B17094,#REF!,0),"Ins "&amp;$B17094)</f>
        <v>#REF!</v>
      </c>
      <c r="M17094" s="220"/>
    </row>
    <row r="17095" spans="1:13" x14ac:dyDescent="0.2">
      <c r="A17095" s="35" t="s">
        <v>3445</v>
      </c>
      <c r="B17095" s="1" t="s">
        <v>4193</v>
      </c>
      <c r="C17095" s="45" t="s">
        <v>588</v>
      </c>
      <c r="D17095" s="23" t="s">
        <v>5751</v>
      </c>
      <c r="E17095" s="23" t="s">
        <v>287</v>
      </c>
      <c r="F17095" s="40">
        <v>1.05</v>
      </c>
      <c r="G17095" s="25">
        <v>1561476</v>
      </c>
      <c r="H17095" s="25">
        <v>1639550</v>
      </c>
      <c r="I17095" s="25"/>
      <c r="J17095" s="58" t="e">
        <f>HYPERLINK("#"&amp;"Insumos"&amp;"!A"&amp;MATCH($B17095,#REF!,0),"Ins "&amp;$B17095)</f>
        <v>#REF!</v>
      </c>
      <c r="M17095" s="220"/>
    </row>
    <row r="17096" spans="1:13" ht="25.5" x14ac:dyDescent="0.2">
      <c r="A17096" s="36" t="s">
        <v>3543</v>
      </c>
      <c r="B17096" s="26" t="s">
        <v>6816</v>
      </c>
      <c r="C17096" s="79" t="s">
        <v>1765</v>
      </c>
      <c r="D17096" s="37" t="s">
        <v>5608</v>
      </c>
      <c r="E17096" s="37" t="s">
        <v>464</v>
      </c>
      <c r="F17096" s="41"/>
      <c r="G17096" s="27"/>
      <c r="H17096" s="27"/>
      <c r="I17096" s="27">
        <v>225396</v>
      </c>
      <c r="M17096" s="220">
        <f t="shared" ref="M17096:M17152" si="267">ROUND(I17096*(1+$L$2),0)</f>
        <v>295179</v>
      </c>
    </row>
    <row r="17097" spans="1:13" x14ac:dyDescent="0.2">
      <c r="A17097" s="35" t="s">
        <v>3543</v>
      </c>
      <c r="B17097" s="1" t="s">
        <v>79</v>
      </c>
      <c r="C17097" s="45" t="s">
        <v>1036</v>
      </c>
      <c r="D17097" s="23" t="s">
        <v>5734</v>
      </c>
      <c r="E17097" s="23" t="s">
        <v>4141</v>
      </c>
      <c r="F17097" s="40">
        <v>1.78</v>
      </c>
      <c r="G17097" s="25">
        <v>121752</v>
      </c>
      <c r="H17097" s="25">
        <v>216719</v>
      </c>
      <c r="I17097" s="25"/>
      <c r="J17097" s="58" t="e">
        <f>HYPERLINK("#"&amp;"Insumos"&amp;"!A"&amp;MATCH($B17097,#REF!,0),"Ins "&amp;$B17097)</f>
        <v>#REF!</v>
      </c>
      <c r="M17097" s="220"/>
    </row>
    <row r="17098" spans="1:13" x14ac:dyDescent="0.2">
      <c r="A17098" s="35" t="s">
        <v>3543</v>
      </c>
      <c r="B17098" s="1" t="s">
        <v>263</v>
      </c>
      <c r="C17098" s="45" t="s">
        <v>696</v>
      </c>
      <c r="D17098" s="23" t="s">
        <v>5534</v>
      </c>
      <c r="E17098" s="23" t="s">
        <v>4140</v>
      </c>
      <c r="F17098" s="40">
        <v>0.01</v>
      </c>
      <c r="G17098" s="25">
        <v>187426</v>
      </c>
      <c r="H17098" s="25">
        <v>1874</v>
      </c>
      <c r="I17098" s="25"/>
      <c r="J17098" s="58" t="e">
        <f>HYPERLINK("#"&amp;"Insumos"&amp;"!A"&amp;MATCH($B17098,#REF!,0),"Ins "&amp;$B17098)</f>
        <v>#REF!</v>
      </c>
      <c r="M17098" s="220"/>
    </row>
    <row r="17099" spans="1:13" x14ac:dyDescent="0.2">
      <c r="A17099" s="35" t="s">
        <v>3543</v>
      </c>
      <c r="B17099" s="1" t="s">
        <v>5533</v>
      </c>
      <c r="C17099" s="45" t="s">
        <v>5892</v>
      </c>
      <c r="D17099" s="23" t="s">
        <v>977</v>
      </c>
      <c r="E17099" s="23" t="s">
        <v>4134</v>
      </c>
      <c r="F17099" s="40">
        <v>0.15</v>
      </c>
      <c r="G17099" s="25">
        <v>3623</v>
      </c>
      <c r="H17099" s="25">
        <v>543</v>
      </c>
      <c r="I17099" s="25"/>
      <c r="J17099" s="58" t="e">
        <f>HYPERLINK("#"&amp;"Insumos"&amp;"!A"&amp;MATCH($B17099,#REF!,0),"Ins "&amp;$B17099)</f>
        <v>#REF!</v>
      </c>
      <c r="M17099" s="220"/>
    </row>
    <row r="17100" spans="1:13" x14ac:dyDescent="0.2">
      <c r="A17100" s="35" t="s">
        <v>3543</v>
      </c>
      <c r="B17100" s="1" t="s">
        <v>5007</v>
      </c>
      <c r="C17100" s="45" t="s">
        <v>720</v>
      </c>
      <c r="D17100" s="23" t="s">
        <v>5751</v>
      </c>
      <c r="E17100" s="23" t="s">
        <v>4134</v>
      </c>
      <c r="F17100" s="40">
        <v>3.3</v>
      </c>
      <c r="G17100" s="25">
        <v>1897</v>
      </c>
      <c r="H17100" s="25">
        <v>6260</v>
      </c>
      <c r="I17100" s="25"/>
      <c r="J17100" s="58" t="e">
        <f>HYPERLINK("#"&amp;"Insumos"&amp;"!A"&amp;MATCH($B17100,#REF!,0),"Ins "&amp;$B17100)</f>
        <v>#REF!</v>
      </c>
      <c r="M17100" s="220"/>
    </row>
    <row r="17101" spans="1:13" ht="25.5" x14ac:dyDescent="0.2">
      <c r="A17101" s="36" t="s">
        <v>3446</v>
      </c>
      <c r="B17101" s="26" t="s">
        <v>6816</v>
      </c>
      <c r="C17101" s="79" t="s">
        <v>834</v>
      </c>
      <c r="D17101" s="37" t="s">
        <v>5608</v>
      </c>
      <c r="E17101" s="37" t="s">
        <v>464</v>
      </c>
      <c r="F17101" s="41"/>
      <c r="G17101" s="27"/>
      <c r="H17101" s="27"/>
      <c r="I17101" s="27">
        <v>1986773</v>
      </c>
      <c r="M17101" s="220">
        <f t="shared" si="267"/>
        <v>2601878</v>
      </c>
    </row>
    <row r="17102" spans="1:13" x14ac:dyDescent="0.2">
      <c r="A17102" s="35" t="s">
        <v>3446</v>
      </c>
      <c r="B17102" s="1" t="s">
        <v>5579</v>
      </c>
      <c r="C17102" s="45" t="s">
        <v>1016</v>
      </c>
      <c r="D17102" s="23" t="s">
        <v>5734</v>
      </c>
      <c r="E17102" s="23" t="s">
        <v>4141</v>
      </c>
      <c r="F17102" s="40">
        <v>2.8</v>
      </c>
      <c r="G17102" s="25">
        <v>57672</v>
      </c>
      <c r="H17102" s="25">
        <v>161482</v>
      </c>
      <c r="I17102" s="25"/>
      <c r="J17102" s="58" t="e">
        <f>HYPERLINK("#"&amp;"Insumos"&amp;"!A"&amp;MATCH($B17102,#REF!,0),"Ins "&amp;$B17102)</f>
        <v>#REF!</v>
      </c>
      <c r="M17102" s="220"/>
    </row>
    <row r="17103" spans="1:13" x14ac:dyDescent="0.2">
      <c r="A17103" s="35" t="s">
        <v>3446</v>
      </c>
      <c r="B17103" s="1" t="s">
        <v>263</v>
      </c>
      <c r="C17103" s="45" t="s">
        <v>696</v>
      </c>
      <c r="D17103" s="23" t="s">
        <v>5534</v>
      </c>
      <c r="E17103" s="23" t="s">
        <v>4140</v>
      </c>
      <c r="F17103" s="40">
        <v>0.20499999999999999</v>
      </c>
      <c r="G17103" s="25">
        <v>187426</v>
      </c>
      <c r="H17103" s="25">
        <v>38422</v>
      </c>
      <c r="I17103" s="25"/>
      <c r="J17103" s="58" t="e">
        <f>HYPERLINK("#"&amp;"Insumos"&amp;"!A"&amp;MATCH($B17103,#REF!,0),"Ins "&amp;$B17103)</f>
        <v>#REF!</v>
      </c>
      <c r="M17103" s="220"/>
    </row>
    <row r="17104" spans="1:13" x14ac:dyDescent="0.2">
      <c r="A17104" s="35" t="s">
        <v>3446</v>
      </c>
      <c r="B17104" s="1" t="s">
        <v>5533</v>
      </c>
      <c r="C17104" s="45" t="s">
        <v>5892</v>
      </c>
      <c r="D17104" s="23" t="s">
        <v>977</v>
      </c>
      <c r="E17104" s="23" t="s">
        <v>4134</v>
      </c>
      <c r="F17104" s="40">
        <v>0.15</v>
      </c>
      <c r="G17104" s="25">
        <v>3623</v>
      </c>
      <c r="H17104" s="25">
        <v>543</v>
      </c>
      <c r="I17104" s="25"/>
      <c r="J17104" s="58" t="e">
        <f>HYPERLINK("#"&amp;"Insumos"&amp;"!A"&amp;MATCH($B17104,#REF!,0),"Ins "&amp;$B17104)</f>
        <v>#REF!</v>
      </c>
      <c r="M17104" s="220"/>
    </row>
    <row r="17105" spans="1:13" x14ac:dyDescent="0.2">
      <c r="A17105" s="35" t="s">
        <v>3446</v>
      </c>
      <c r="B17105" s="1" t="s">
        <v>5007</v>
      </c>
      <c r="C17105" s="45" t="s">
        <v>720</v>
      </c>
      <c r="D17105" s="23" t="s">
        <v>5751</v>
      </c>
      <c r="E17105" s="23" t="s">
        <v>4134</v>
      </c>
      <c r="F17105" s="40">
        <v>2.7</v>
      </c>
      <c r="G17105" s="25">
        <v>1897</v>
      </c>
      <c r="H17105" s="25">
        <v>5122</v>
      </c>
      <c r="I17105" s="25"/>
      <c r="J17105" s="58" t="e">
        <f>HYPERLINK("#"&amp;"Insumos"&amp;"!A"&amp;MATCH($B17105,#REF!,0),"Ins "&amp;$B17105)</f>
        <v>#REF!</v>
      </c>
      <c r="M17105" s="220"/>
    </row>
    <row r="17106" spans="1:13" x14ac:dyDescent="0.2">
      <c r="A17106" s="35" t="s">
        <v>3446</v>
      </c>
      <c r="B17106" s="1" t="s">
        <v>5372</v>
      </c>
      <c r="C17106" s="45" t="s">
        <v>573</v>
      </c>
      <c r="D17106" s="23" t="s">
        <v>5751</v>
      </c>
      <c r="E17106" s="23" t="s">
        <v>4134</v>
      </c>
      <c r="F17106" s="40">
        <v>0.16300000000000001</v>
      </c>
      <c r="G17106" s="25">
        <v>198173</v>
      </c>
      <c r="H17106" s="25">
        <v>32302</v>
      </c>
      <c r="I17106" s="25"/>
      <c r="J17106" s="58" t="e">
        <f>HYPERLINK("#"&amp;"Insumos"&amp;"!A"&amp;MATCH($B17106,#REF!,0),"Ins "&amp;$B17106)</f>
        <v>#REF!</v>
      </c>
      <c r="M17106" s="220"/>
    </row>
    <row r="17107" spans="1:13" x14ac:dyDescent="0.2">
      <c r="A17107" s="35" t="s">
        <v>3446</v>
      </c>
      <c r="B17107" s="1" t="s">
        <v>5401</v>
      </c>
      <c r="C17107" s="45" t="s">
        <v>537</v>
      </c>
      <c r="D17107" s="23" t="s">
        <v>5751</v>
      </c>
      <c r="E17107" s="23" t="s">
        <v>4134</v>
      </c>
      <c r="F17107" s="40">
        <v>6.6000000000000003E-2</v>
      </c>
      <c r="G17107" s="25">
        <v>43033</v>
      </c>
      <c r="H17107" s="25">
        <v>2840</v>
      </c>
      <c r="I17107" s="25"/>
      <c r="J17107" s="58" t="e">
        <f>HYPERLINK("#"&amp;"Insumos"&amp;"!A"&amp;MATCH($B17107,#REF!,0),"Ins "&amp;$B17107)</f>
        <v>#REF!</v>
      </c>
      <c r="M17107" s="220"/>
    </row>
    <row r="17108" spans="1:13" x14ac:dyDescent="0.2">
      <c r="A17108" s="35" t="s">
        <v>3446</v>
      </c>
      <c r="B17108" s="1" t="s">
        <v>4194</v>
      </c>
      <c r="C17108" s="45" t="s">
        <v>589</v>
      </c>
      <c r="D17108" s="23" t="s">
        <v>5751</v>
      </c>
      <c r="E17108" s="23" t="s">
        <v>287</v>
      </c>
      <c r="F17108" s="40">
        <v>1.05</v>
      </c>
      <c r="G17108" s="25">
        <v>1662916</v>
      </c>
      <c r="H17108" s="25">
        <v>1746062</v>
      </c>
      <c r="I17108" s="25"/>
      <c r="J17108" s="58" t="e">
        <f>HYPERLINK("#"&amp;"Insumos"&amp;"!A"&amp;MATCH($B17108,#REF!,0),"Ins "&amp;$B17108)</f>
        <v>#REF!</v>
      </c>
      <c r="M17108" s="220"/>
    </row>
    <row r="17109" spans="1:13" ht="25.5" x14ac:dyDescent="0.2">
      <c r="A17109" s="36" t="s">
        <v>3544</v>
      </c>
      <c r="B17109" s="26" t="s">
        <v>6816</v>
      </c>
      <c r="C17109" s="79" t="s">
        <v>1766</v>
      </c>
      <c r="D17109" s="37" t="s">
        <v>5608</v>
      </c>
      <c r="E17109" s="37" t="s">
        <v>464</v>
      </c>
      <c r="F17109" s="41"/>
      <c r="G17109" s="27"/>
      <c r="H17109" s="27"/>
      <c r="I17109" s="27">
        <v>283022</v>
      </c>
      <c r="M17109" s="220">
        <f t="shared" si="267"/>
        <v>370646</v>
      </c>
    </row>
    <row r="17110" spans="1:13" x14ac:dyDescent="0.2">
      <c r="A17110" s="35" t="s">
        <v>3544</v>
      </c>
      <c r="B17110" s="1" t="s">
        <v>79</v>
      </c>
      <c r="C17110" s="45" t="s">
        <v>1036</v>
      </c>
      <c r="D17110" s="23" t="s">
        <v>5734</v>
      </c>
      <c r="E17110" s="23" t="s">
        <v>4141</v>
      </c>
      <c r="F17110" s="40">
        <v>2.25</v>
      </c>
      <c r="G17110" s="25">
        <v>121752</v>
      </c>
      <c r="H17110" s="25">
        <v>273942</v>
      </c>
      <c r="I17110" s="25"/>
      <c r="J17110" s="58" t="e">
        <f>HYPERLINK("#"&amp;"Insumos"&amp;"!A"&amp;MATCH($B17110,#REF!,0),"Ins "&amp;$B17110)</f>
        <v>#REF!</v>
      </c>
      <c r="M17110" s="220"/>
    </row>
    <row r="17111" spans="1:13" x14ac:dyDescent="0.2">
      <c r="A17111" s="35" t="s">
        <v>3544</v>
      </c>
      <c r="B17111" s="1" t="s">
        <v>5533</v>
      </c>
      <c r="C17111" s="45" t="s">
        <v>5892</v>
      </c>
      <c r="D17111" s="23" t="s">
        <v>977</v>
      </c>
      <c r="E17111" s="23" t="s">
        <v>4134</v>
      </c>
      <c r="F17111" s="40">
        <v>0.15</v>
      </c>
      <c r="G17111" s="25">
        <v>3623</v>
      </c>
      <c r="H17111" s="25">
        <v>543</v>
      </c>
      <c r="I17111" s="25"/>
      <c r="J17111" s="58" t="e">
        <f>HYPERLINK("#"&amp;"Insumos"&amp;"!A"&amp;MATCH($B17111,#REF!,0),"Ins "&amp;$B17111)</f>
        <v>#REF!</v>
      </c>
      <c r="M17111" s="220"/>
    </row>
    <row r="17112" spans="1:13" x14ac:dyDescent="0.2">
      <c r="A17112" s="35" t="s">
        <v>3544</v>
      </c>
      <c r="B17112" s="1" t="s">
        <v>5007</v>
      </c>
      <c r="C17112" s="45" t="s">
        <v>720</v>
      </c>
      <c r="D17112" s="23" t="s">
        <v>5751</v>
      </c>
      <c r="E17112" s="23" t="s">
        <v>4134</v>
      </c>
      <c r="F17112" s="40">
        <v>4.5</v>
      </c>
      <c r="G17112" s="25">
        <v>1897</v>
      </c>
      <c r="H17112" s="25">
        <v>8537</v>
      </c>
      <c r="I17112" s="25"/>
      <c r="J17112" s="58" t="e">
        <f>HYPERLINK("#"&amp;"Insumos"&amp;"!A"&amp;MATCH($B17112,#REF!,0),"Ins "&amp;$B17112)</f>
        <v>#REF!</v>
      </c>
      <c r="M17112" s="220"/>
    </row>
    <row r="17113" spans="1:13" ht="25.5" x14ac:dyDescent="0.2">
      <c r="A17113" s="36" t="s">
        <v>3447</v>
      </c>
      <c r="B17113" s="26" t="s">
        <v>6816</v>
      </c>
      <c r="C17113" s="79" t="s">
        <v>835</v>
      </c>
      <c r="D17113" s="37" t="s">
        <v>5608</v>
      </c>
      <c r="E17113" s="37" t="s">
        <v>464</v>
      </c>
      <c r="F17113" s="41"/>
      <c r="G17113" s="27"/>
      <c r="H17113" s="27"/>
      <c r="I17113" s="27">
        <v>2534641</v>
      </c>
      <c r="M17113" s="220">
        <f t="shared" si="267"/>
        <v>3319366</v>
      </c>
    </row>
    <row r="17114" spans="1:13" x14ac:dyDescent="0.2">
      <c r="A17114" s="35" t="s">
        <v>3447</v>
      </c>
      <c r="B17114" s="1" t="s">
        <v>5579</v>
      </c>
      <c r="C17114" s="45" t="s">
        <v>1016</v>
      </c>
      <c r="D17114" s="23" t="s">
        <v>5734</v>
      </c>
      <c r="E17114" s="23" t="s">
        <v>4141</v>
      </c>
      <c r="F17114" s="40">
        <v>2.8</v>
      </c>
      <c r="G17114" s="25">
        <v>57672</v>
      </c>
      <c r="H17114" s="25">
        <v>161482</v>
      </c>
      <c r="I17114" s="25"/>
      <c r="J17114" s="58" t="e">
        <f>HYPERLINK("#"&amp;"Insumos"&amp;"!A"&amp;MATCH($B17114,#REF!,0),"Ins "&amp;$B17114)</f>
        <v>#REF!</v>
      </c>
      <c r="M17114" s="220"/>
    </row>
    <row r="17115" spans="1:13" x14ac:dyDescent="0.2">
      <c r="A17115" s="35" t="s">
        <v>3447</v>
      </c>
      <c r="B17115" s="1" t="s">
        <v>263</v>
      </c>
      <c r="C17115" s="45" t="s">
        <v>696</v>
      </c>
      <c r="D17115" s="23" t="s">
        <v>5534</v>
      </c>
      <c r="E17115" s="23" t="s">
        <v>4140</v>
      </c>
      <c r="F17115" s="40">
        <v>0.26379999999999998</v>
      </c>
      <c r="G17115" s="25">
        <v>187426</v>
      </c>
      <c r="H17115" s="25">
        <v>49443</v>
      </c>
      <c r="I17115" s="25"/>
      <c r="J17115" s="58" t="e">
        <f>HYPERLINK("#"&amp;"Insumos"&amp;"!A"&amp;MATCH($B17115,#REF!,0),"Ins "&amp;$B17115)</f>
        <v>#REF!</v>
      </c>
      <c r="M17115" s="220"/>
    </row>
    <row r="17116" spans="1:13" x14ac:dyDescent="0.2">
      <c r="A17116" s="35" t="s">
        <v>3447</v>
      </c>
      <c r="B17116" s="1" t="s">
        <v>5533</v>
      </c>
      <c r="C17116" s="45" t="s">
        <v>5892</v>
      </c>
      <c r="D17116" s="23" t="s">
        <v>977</v>
      </c>
      <c r="E17116" s="23" t="s">
        <v>4134</v>
      </c>
      <c r="F17116" s="40">
        <v>0.15</v>
      </c>
      <c r="G17116" s="25">
        <v>3623</v>
      </c>
      <c r="H17116" s="25">
        <v>543</v>
      </c>
      <c r="I17116" s="25"/>
      <c r="J17116" s="58" t="e">
        <f>HYPERLINK("#"&amp;"Insumos"&amp;"!A"&amp;MATCH($B17116,#REF!,0),"Ins "&amp;$B17116)</f>
        <v>#REF!</v>
      </c>
      <c r="M17116" s="220"/>
    </row>
    <row r="17117" spans="1:13" x14ac:dyDescent="0.2">
      <c r="A17117" s="35" t="s">
        <v>3447</v>
      </c>
      <c r="B17117" s="1" t="s">
        <v>5007</v>
      </c>
      <c r="C17117" s="45" t="s">
        <v>720</v>
      </c>
      <c r="D17117" s="23" t="s">
        <v>5751</v>
      </c>
      <c r="E17117" s="23" t="s">
        <v>4134</v>
      </c>
      <c r="F17117" s="40">
        <v>2.7</v>
      </c>
      <c r="G17117" s="25">
        <v>1897</v>
      </c>
      <c r="H17117" s="25">
        <v>5122</v>
      </c>
      <c r="I17117" s="25"/>
      <c r="J17117" s="58" t="e">
        <f>HYPERLINK("#"&amp;"Insumos"&amp;"!A"&amp;MATCH($B17117,#REF!,0),"Ins "&amp;$B17117)</f>
        <v>#REF!</v>
      </c>
      <c r="M17117" s="220"/>
    </row>
    <row r="17118" spans="1:13" x14ac:dyDescent="0.2">
      <c r="A17118" s="35" t="s">
        <v>3447</v>
      </c>
      <c r="B17118" s="1" t="s">
        <v>5372</v>
      </c>
      <c r="C17118" s="45" t="s">
        <v>573</v>
      </c>
      <c r="D17118" s="23" t="s">
        <v>5751</v>
      </c>
      <c r="E17118" s="23" t="s">
        <v>4134</v>
      </c>
      <c r="F17118" s="40">
        <v>0.16300000000000001</v>
      </c>
      <c r="G17118" s="25">
        <v>198173</v>
      </c>
      <c r="H17118" s="25">
        <v>32302</v>
      </c>
      <c r="I17118" s="25"/>
      <c r="J17118" s="58" t="e">
        <f>HYPERLINK("#"&amp;"Insumos"&amp;"!A"&amp;MATCH($B17118,#REF!,0),"Ins "&amp;$B17118)</f>
        <v>#REF!</v>
      </c>
      <c r="M17118" s="220"/>
    </row>
    <row r="17119" spans="1:13" x14ac:dyDescent="0.2">
      <c r="A17119" s="35" t="s">
        <v>3447</v>
      </c>
      <c r="B17119" s="1" t="s">
        <v>5401</v>
      </c>
      <c r="C17119" s="45" t="s">
        <v>537</v>
      </c>
      <c r="D17119" s="23" t="s">
        <v>5751</v>
      </c>
      <c r="E17119" s="23" t="s">
        <v>4134</v>
      </c>
      <c r="F17119" s="40">
        <v>6.6000000000000003E-2</v>
      </c>
      <c r="G17119" s="25">
        <v>43033</v>
      </c>
      <c r="H17119" s="25">
        <v>2840</v>
      </c>
      <c r="I17119" s="25"/>
      <c r="J17119" s="58" t="e">
        <f>HYPERLINK("#"&amp;"Insumos"&amp;"!A"&amp;MATCH($B17119,#REF!,0),"Ins "&amp;$B17119)</f>
        <v>#REF!</v>
      </c>
      <c r="M17119" s="220"/>
    </row>
    <row r="17120" spans="1:13" x14ac:dyDescent="0.2">
      <c r="A17120" s="35" t="s">
        <v>3447</v>
      </c>
      <c r="B17120" s="1" t="s">
        <v>4195</v>
      </c>
      <c r="C17120" s="45" t="s">
        <v>590</v>
      </c>
      <c r="D17120" s="23" t="s">
        <v>5751</v>
      </c>
      <c r="E17120" s="23" t="s">
        <v>287</v>
      </c>
      <c r="F17120" s="40">
        <v>1.05</v>
      </c>
      <c r="G17120" s="25">
        <v>2174199</v>
      </c>
      <c r="H17120" s="25">
        <v>2282909</v>
      </c>
      <c r="I17120" s="25"/>
      <c r="J17120" s="58" t="e">
        <f>HYPERLINK("#"&amp;"Insumos"&amp;"!A"&amp;MATCH($B17120,#REF!,0),"Ins "&amp;$B17120)</f>
        <v>#REF!</v>
      </c>
      <c r="M17120" s="220"/>
    </row>
    <row r="17121" spans="1:13" ht="25.5" x14ac:dyDescent="0.2">
      <c r="A17121" s="36" t="s">
        <v>3545</v>
      </c>
      <c r="B17121" s="26" t="s">
        <v>6816</v>
      </c>
      <c r="C17121" s="79" t="s">
        <v>1767</v>
      </c>
      <c r="D17121" s="37" t="s">
        <v>5608</v>
      </c>
      <c r="E17121" s="37" t="s">
        <v>464</v>
      </c>
      <c r="F17121" s="41"/>
      <c r="G17121" s="27"/>
      <c r="H17121" s="27"/>
      <c r="I17121" s="27">
        <v>284896</v>
      </c>
      <c r="M17121" s="220">
        <f t="shared" si="267"/>
        <v>373100</v>
      </c>
    </row>
    <row r="17122" spans="1:13" x14ac:dyDescent="0.2">
      <c r="A17122" s="35" t="s">
        <v>3545</v>
      </c>
      <c r="B17122" s="1" t="s">
        <v>79</v>
      </c>
      <c r="C17122" s="45" t="s">
        <v>1036</v>
      </c>
      <c r="D17122" s="23" t="s">
        <v>5734</v>
      </c>
      <c r="E17122" s="23" t="s">
        <v>4141</v>
      </c>
      <c r="F17122" s="40">
        <v>2.25</v>
      </c>
      <c r="G17122" s="25">
        <v>121752</v>
      </c>
      <c r="H17122" s="25">
        <v>273942</v>
      </c>
      <c r="I17122" s="25"/>
      <c r="J17122" s="58" t="e">
        <f>HYPERLINK("#"&amp;"Insumos"&amp;"!A"&amp;MATCH($B17122,#REF!,0),"Ins "&amp;$B17122)</f>
        <v>#REF!</v>
      </c>
      <c r="M17122" s="220"/>
    </row>
    <row r="17123" spans="1:13" x14ac:dyDescent="0.2">
      <c r="A17123" s="35" t="s">
        <v>3545</v>
      </c>
      <c r="B17123" s="1" t="s">
        <v>263</v>
      </c>
      <c r="C17123" s="45" t="s">
        <v>696</v>
      </c>
      <c r="D17123" s="23" t="s">
        <v>5534</v>
      </c>
      <c r="E17123" s="23" t="s">
        <v>4140</v>
      </c>
      <c r="F17123" s="40">
        <v>0.01</v>
      </c>
      <c r="G17123" s="25">
        <v>187426</v>
      </c>
      <c r="H17123" s="25">
        <v>1874</v>
      </c>
      <c r="I17123" s="25"/>
      <c r="J17123" s="58" t="e">
        <f>HYPERLINK("#"&amp;"Insumos"&amp;"!A"&amp;MATCH($B17123,#REF!,0),"Ins "&amp;$B17123)</f>
        <v>#REF!</v>
      </c>
      <c r="M17123" s="220"/>
    </row>
    <row r="17124" spans="1:13" x14ac:dyDescent="0.2">
      <c r="A17124" s="35" t="s">
        <v>3545</v>
      </c>
      <c r="B17124" s="1" t="s">
        <v>5533</v>
      </c>
      <c r="C17124" s="45" t="s">
        <v>5892</v>
      </c>
      <c r="D17124" s="23" t="s">
        <v>977</v>
      </c>
      <c r="E17124" s="23" t="s">
        <v>4134</v>
      </c>
      <c r="F17124" s="40">
        <v>0.15</v>
      </c>
      <c r="G17124" s="25">
        <v>3623</v>
      </c>
      <c r="H17124" s="25">
        <v>543</v>
      </c>
      <c r="I17124" s="25"/>
      <c r="J17124" s="58" t="e">
        <f>HYPERLINK("#"&amp;"Insumos"&amp;"!A"&amp;MATCH($B17124,#REF!,0),"Ins "&amp;$B17124)</f>
        <v>#REF!</v>
      </c>
      <c r="M17124" s="220"/>
    </row>
    <row r="17125" spans="1:13" x14ac:dyDescent="0.2">
      <c r="A17125" s="35" t="s">
        <v>3545</v>
      </c>
      <c r="B17125" s="1" t="s">
        <v>5007</v>
      </c>
      <c r="C17125" s="45" t="s">
        <v>720</v>
      </c>
      <c r="D17125" s="23" t="s">
        <v>5751</v>
      </c>
      <c r="E17125" s="23" t="s">
        <v>4134</v>
      </c>
      <c r="F17125" s="40">
        <v>4.5</v>
      </c>
      <c r="G17125" s="25">
        <v>1897</v>
      </c>
      <c r="H17125" s="25">
        <v>8537</v>
      </c>
      <c r="I17125" s="25"/>
      <c r="J17125" s="58" t="e">
        <f>HYPERLINK("#"&amp;"Insumos"&amp;"!A"&amp;MATCH($B17125,#REF!,0),"Ins "&amp;$B17125)</f>
        <v>#REF!</v>
      </c>
      <c r="M17125" s="220"/>
    </row>
    <row r="17126" spans="1:13" ht="25.5" x14ac:dyDescent="0.2">
      <c r="A17126" s="36" t="s">
        <v>3448</v>
      </c>
      <c r="B17126" s="26" t="s">
        <v>6816</v>
      </c>
      <c r="C17126" s="79" t="s">
        <v>836</v>
      </c>
      <c r="D17126" s="37" t="s">
        <v>5608</v>
      </c>
      <c r="E17126" s="37" t="s">
        <v>464</v>
      </c>
      <c r="F17126" s="41"/>
      <c r="G17126" s="27"/>
      <c r="H17126" s="27"/>
      <c r="I17126" s="27">
        <v>2913842</v>
      </c>
      <c r="M17126" s="220">
        <f t="shared" si="267"/>
        <v>3815967</v>
      </c>
    </row>
    <row r="17127" spans="1:13" x14ac:dyDescent="0.2">
      <c r="A17127" s="35" t="s">
        <v>3448</v>
      </c>
      <c r="B17127" s="1" t="s">
        <v>5579</v>
      </c>
      <c r="C17127" s="45" t="s">
        <v>1016</v>
      </c>
      <c r="D17127" s="23" t="s">
        <v>5734</v>
      </c>
      <c r="E17127" s="23" t="s">
        <v>4141</v>
      </c>
      <c r="F17127" s="40">
        <v>2.8</v>
      </c>
      <c r="G17127" s="25">
        <v>57672</v>
      </c>
      <c r="H17127" s="25">
        <v>161482</v>
      </c>
      <c r="I17127" s="25"/>
      <c r="J17127" s="58" t="e">
        <f>HYPERLINK("#"&amp;"Insumos"&amp;"!A"&amp;MATCH($B17127,#REF!,0),"Ins "&amp;$B17127)</f>
        <v>#REF!</v>
      </c>
      <c r="M17127" s="220"/>
    </row>
    <row r="17128" spans="1:13" x14ac:dyDescent="0.2">
      <c r="A17128" s="35" t="s">
        <v>3448</v>
      </c>
      <c r="B17128" s="1" t="s">
        <v>263</v>
      </c>
      <c r="C17128" s="45" t="s">
        <v>696</v>
      </c>
      <c r="D17128" s="23" t="s">
        <v>5534</v>
      </c>
      <c r="E17128" s="23" t="s">
        <v>4140</v>
      </c>
      <c r="F17128" s="40">
        <v>0.3044</v>
      </c>
      <c r="G17128" s="25">
        <v>187426</v>
      </c>
      <c r="H17128" s="25">
        <v>57052</v>
      </c>
      <c r="I17128" s="25"/>
      <c r="J17128" s="58" t="e">
        <f>HYPERLINK("#"&amp;"Insumos"&amp;"!A"&amp;MATCH($B17128,#REF!,0),"Ins "&amp;$B17128)</f>
        <v>#REF!</v>
      </c>
      <c r="M17128" s="220"/>
    </row>
    <row r="17129" spans="1:13" x14ac:dyDescent="0.2">
      <c r="A17129" s="35" t="s">
        <v>3448</v>
      </c>
      <c r="B17129" s="1" t="s">
        <v>5533</v>
      </c>
      <c r="C17129" s="45" t="s">
        <v>5892</v>
      </c>
      <c r="D17129" s="23" t="s">
        <v>977</v>
      </c>
      <c r="E17129" s="23" t="s">
        <v>4134</v>
      </c>
      <c r="F17129" s="40">
        <v>0.15</v>
      </c>
      <c r="G17129" s="25">
        <v>3623</v>
      </c>
      <c r="H17129" s="25">
        <v>543</v>
      </c>
      <c r="I17129" s="25"/>
      <c r="J17129" s="58" t="e">
        <f>HYPERLINK("#"&amp;"Insumos"&amp;"!A"&amp;MATCH($B17129,#REF!,0),"Ins "&amp;$B17129)</f>
        <v>#REF!</v>
      </c>
      <c r="M17129" s="220"/>
    </row>
    <row r="17130" spans="1:13" x14ac:dyDescent="0.2">
      <c r="A17130" s="35" t="s">
        <v>3448</v>
      </c>
      <c r="B17130" s="1" t="s">
        <v>5007</v>
      </c>
      <c r="C17130" s="45" t="s">
        <v>720</v>
      </c>
      <c r="D17130" s="23" t="s">
        <v>5751</v>
      </c>
      <c r="E17130" s="23" t="s">
        <v>4134</v>
      </c>
      <c r="F17130" s="40">
        <v>2.7</v>
      </c>
      <c r="G17130" s="25">
        <v>1897</v>
      </c>
      <c r="H17130" s="25">
        <v>5122</v>
      </c>
      <c r="I17130" s="25"/>
      <c r="J17130" s="58" t="e">
        <f>HYPERLINK("#"&amp;"Insumos"&amp;"!A"&amp;MATCH($B17130,#REF!,0),"Ins "&amp;$B17130)</f>
        <v>#REF!</v>
      </c>
      <c r="M17130" s="220"/>
    </row>
    <row r="17131" spans="1:13" x14ac:dyDescent="0.2">
      <c r="A17131" s="35" t="s">
        <v>3448</v>
      </c>
      <c r="B17131" s="1" t="s">
        <v>5372</v>
      </c>
      <c r="C17131" s="45" t="s">
        <v>573</v>
      </c>
      <c r="D17131" s="23" t="s">
        <v>5751</v>
      </c>
      <c r="E17131" s="23" t="s">
        <v>4134</v>
      </c>
      <c r="F17131" s="40">
        <v>0.16300000000000001</v>
      </c>
      <c r="G17131" s="25">
        <v>198173</v>
      </c>
      <c r="H17131" s="25">
        <v>32302</v>
      </c>
      <c r="I17131" s="25"/>
      <c r="J17131" s="58" t="e">
        <f>HYPERLINK("#"&amp;"Insumos"&amp;"!A"&amp;MATCH($B17131,#REF!,0),"Ins "&amp;$B17131)</f>
        <v>#REF!</v>
      </c>
      <c r="M17131" s="220"/>
    </row>
    <row r="17132" spans="1:13" x14ac:dyDescent="0.2">
      <c r="A17132" s="35" t="s">
        <v>3448</v>
      </c>
      <c r="B17132" s="1" t="s">
        <v>5401</v>
      </c>
      <c r="C17132" s="45" t="s">
        <v>537</v>
      </c>
      <c r="D17132" s="23" t="s">
        <v>5751</v>
      </c>
      <c r="E17132" s="23" t="s">
        <v>4134</v>
      </c>
      <c r="F17132" s="40">
        <v>6.6000000000000003E-2</v>
      </c>
      <c r="G17132" s="25">
        <v>43033</v>
      </c>
      <c r="H17132" s="25">
        <v>2840</v>
      </c>
      <c r="I17132" s="25"/>
      <c r="J17132" s="58" t="e">
        <f>HYPERLINK("#"&amp;"Insumos"&amp;"!A"&amp;MATCH($B17132,#REF!,0),"Ins "&amp;$B17132)</f>
        <v>#REF!</v>
      </c>
      <c r="M17132" s="220"/>
    </row>
    <row r="17133" spans="1:13" x14ac:dyDescent="0.2">
      <c r="A17133" s="35" t="s">
        <v>3448</v>
      </c>
      <c r="B17133" s="1" t="s">
        <v>4196</v>
      </c>
      <c r="C17133" s="45" t="s">
        <v>591</v>
      </c>
      <c r="D17133" s="23" t="s">
        <v>5751</v>
      </c>
      <c r="E17133" s="23" t="s">
        <v>287</v>
      </c>
      <c r="F17133" s="40">
        <v>1.05</v>
      </c>
      <c r="G17133" s="25">
        <v>2528096</v>
      </c>
      <c r="H17133" s="25">
        <v>2654501</v>
      </c>
      <c r="I17133" s="25"/>
      <c r="J17133" s="58" t="e">
        <f>HYPERLINK("#"&amp;"Insumos"&amp;"!A"&amp;MATCH($B17133,#REF!,0),"Ins "&amp;$B17133)</f>
        <v>#REF!</v>
      </c>
      <c r="M17133" s="220"/>
    </row>
    <row r="17134" spans="1:13" ht="25.5" x14ac:dyDescent="0.2">
      <c r="A17134" s="36" t="s">
        <v>3546</v>
      </c>
      <c r="B17134" s="26" t="s">
        <v>6816</v>
      </c>
      <c r="C17134" s="79" t="s">
        <v>1768</v>
      </c>
      <c r="D17134" s="37" t="s">
        <v>5608</v>
      </c>
      <c r="E17134" s="37" t="s">
        <v>464</v>
      </c>
      <c r="F17134" s="41"/>
      <c r="G17134" s="27"/>
      <c r="H17134" s="27"/>
      <c r="I17134" s="27">
        <v>284896</v>
      </c>
      <c r="M17134" s="220">
        <f t="shared" si="267"/>
        <v>373100</v>
      </c>
    </row>
    <row r="17135" spans="1:13" x14ac:dyDescent="0.2">
      <c r="A17135" s="35" t="s">
        <v>3546</v>
      </c>
      <c r="B17135" s="1" t="s">
        <v>79</v>
      </c>
      <c r="C17135" s="45" t="s">
        <v>1036</v>
      </c>
      <c r="D17135" s="23" t="s">
        <v>5734</v>
      </c>
      <c r="E17135" s="23" t="s">
        <v>4141</v>
      </c>
      <c r="F17135" s="40">
        <v>2.25</v>
      </c>
      <c r="G17135" s="25">
        <v>121752</v>
      </c>
      <c r="H17135" s="25">
        <v>273942</v>
      </c>
      <c r="I17135" s="25"/>
      <c r="J17135" s="58" t="e">
        <f>HYPERLINK("#"&amp;"Insumos"&amp;"!A"&amp;MATCH($B17135,#REF!,0),"Ins "&amp;$B17135)</f>
        <v>#REF!</v>
      </c>
      <c r="M17135" s="220"/>
    </row>
    <row r="17136" spans="1:13" x14ac:dyDescent="0.2">
      <c r="A17136" s="35" t="s">
        <v>3546</v>
      </c>
      <c r="B17136" s="1" t="s">
        <v>263</v>
      </c>
      <c r="C17136" s="45" t="s">
        <v>696</v>
      </c>
      <c r="D17136" s="23" t="s">
        <v>5534</v>
      </c>
      <c r="E17136" s="23" t="s">
        <v>4140</v>
      </c>
      <c r="F17136" s="40">
        <v>0.01</v>
      </c>
      <c r="G17136" s="25">
        <v>187426</v>
      </c>
      <c r="H17136" s="25">
        <v>1874</v>
      </c>
      <c r="I17136" s="25"/>
      <c r="J17136" s="58" t="e">
        <f>HYPERLINK("#"&amp;"Insumos"&amp;"!A"&amp;MATCH($B17136,#REF!,0),"Ins "&amp;$B17136)</f>
        <v>#REF!</v>
      </c>
      <c r="M17136" s="220"/>
    </row>
    <row r="17137" spans="1:13" x14ac:dyDescent="0.2">
      <c r="A17137" s="35" t="s">
        <v>3546</v>
      </c>
      <c r="B17137" s="1" t="s">
        <v>5533</v>
      </c>
      <c r="C17137" s="45" t="s">
        <v>5892</v>
      </c>
      <c r="D17137" s="23" t="s">
        <v>977</v>
      </c>
      <c r="E17137" s="23" t="s">
        <v>4134</v>
      </c>
      <c r="F17137" s="40">
        <v>0.15</v>
      </c>
      <c r="G17137" s="25">
        <v>3623</v>
      </c>
      <c r="H17137" s="25">
        <v>543</v>
      </c>
      <c r="I17137" s="25"/>
      <c r="J17137" s="58" t="e">
        <f>HYPERLINK("#"&amp;"Insumos"&amp;"!A"&amp;MATCH($B17137,#REF!,0),"Ins "&amp;$B17137)</f>
        <v>#REF!</v>
      </c>
      <c r="M17137" s="220"/>
    </row>
    <row r="17138" spans="1:13" x14ac:dyDescent="0.2">
      <c r="A17138" s="35" t="s">
        <v>3546</v>
      </c>
      <c r="B17138" s="1" t="s">
        <v>5007</v>
      </c>
      <c r="C17138" s="45" t="s">
        <v>720</v>
      </c>
      <c r="D17138" s="23" t="s">
        <v>5751</v>
      </c>
      <c r="E17138" s="23" t="s">
        <v>4134</v>
      </c>
      <c r="F17138" s="40">
        <v>4.5</v>
      </c>
      <c r="G17138" s="25">
        <v>1897</v>
      </c>
      <c r="H17138" s="25">
        <v>8537</v>
      </c>
      <c r="I17138" s="25"/>
      <c r="J17138" s="58" t="e">
        <f>HYPERLINK("#"&amp;"Insumos"&amp;"!A"&amp;MATCH($B17138,#REF!,0),"Ins "&amp;$B17138)</f>
        <v>#REF!</v>
      </c>
      <c r="M17138" s="220"/>
    </row>
    <row r="17139" spans="1:13" ht="25.5" x14ac:dyDescent="0.2">
      <c r="A17139" s="36" t="s">
        <v>3449</v>
      </c>
      <c r="B17139" s="26" t="s">
        <v>6816</v>
      </c>
      <c r="C17139" s="79" t="s">
        <v>837</v>
      </c>
      <c r="D17139" s="37" t="s">
        <v>5608</v>
      </c>
      <c r="E17139" s="37" t="s">
        <v>464</v>
      </c>
      <c r="F17139" s="41"/>
      <c r="G17139" s="27"/>
      <c r="H17139" s="27"/>
      <c r="I17139" s="27">
        <v>3067993</v>
      </c>
      <c r="M17139" s="220">
        <f t="shared" si="267"/>
        <v>4017844</v>
      </c>
    </row>
    <row r="17140" spans="1:13" x14ac:dyDescent="0.2">
      <c r="A17140" s="35" t="s">
        <v>3449</v>
      </c>
      <c r="B17140" s="1" t="s">
        <v>5579</v>
      </c>
      <c r="C17140" s="45" t="s">
        <v>1016</v>
      </c>
      <c r="D17140" s="23" t="s">
        <v>5734</v>
      </c>
      <c r="E17140" s="23" t="s">
        <v>4141</v>
      </c>
      <c r="F17140" s="40">
        <v>3</v>
      </c>
      <c r="G17140" s="25">
        <v>57672</v>
      </c>
      <c r="H17140" s="25">
        <v>173016</v>
      </c>
      <c r="I17140" s="25"/>
      <c r="J17140" s="58" t="e">
        <f>HYPERLINK("#"&amp;"Insumos"&amp;"!A"&amp;MATCH($B17140,#REF!,0),"Ins "&amp;$B17140)</f>
        <v>#REF!</v>
      </c>
      <c r="M17140" s="220"/>
    </row>
    <row r="17141" spans="1:13" x14ac:dyDescent="0.2">
      <c r="A17141" s="35" t="s">
        <v>3449</v>
      </c>
      <c r="B17141" s="1" t="s">
        <v>263</v>
      </c>
      <c r="C17141" s="45" t="s">
        <v>696</v>
      </c>
      <c r="D17141" s="23" t="s">
        <v>5534</v>
      </c>
      <c r="E17141" s="23" t="s">
        <v>4140</v>
      </c>
      <c r="F17141" s="40">
        <v>0.32045000000000001</v>
      </c>
      <c r="G17141" s="25">
        <v>187426</v>
      </c>
      <c r="H17141" s="25">
        <v>60061</v>
      </c>
      <c r="I17141" s="25"/>
      <c r="J17141" s="58" t="e">
        <f>HYPERLINK("#"&amp;"Insumos"&amp;"!A"&amp;MATCH($B17141,#REF!,0),"Ins "&amp;$B17141)</f>
        <v>#REF!</v>
      </c>
      <c r="M17141" s="220"/>
    </row>
    <row r="17142" spans="1:13" x14ac:dyDescent="0.2">
      <c r="A17142" s="35" t="s">
        <v>3449</v>
      </c>
      <c r="B17142" s="1" t="s">
        <v>5533</v>
      </c>
      <c r="C17142" s="45" t="s">
        <v>5892</v>
      </c>
      <c r="D17142" s="23" t="s">
        <v>977</v>
      </c>
      <c r="E17142" s="23" t="s">
        <v>4134</v>
      </c>
      <c r="F17142" s="40">
        <v>0.15</v>
      </c>
      <c r="G17142" s="25">
        <v>3623</v>
      </c>
      <c r="H17142" s="25">
        <v>543</v>
      </c>
      <c r="I17142" s="25"/>
      <c r="J17142" s="58" t="e">
        <f>HYPERLINK("#"&amp;"Insumos"&amp;"!A"&amp;MATCH($B17142,#REF!,0),"Ins "&amp;$B17142)</f>
        <v>#REF!</v>
      </c>
      <c r="M17142" s="220"/>
    </row>
    <row r="17143" spans="1:13" x14ac:dyDescent="0.2">
      <c r="A17143" s="35" t="s">
        <v>3449</v>
      </c>
      <c r="B17143" s="1" t="s">
        <v>5007</v>
      </c>
      <c r="C17143" s="45" t="s">
        <v>720</v>
      </c>
      <c r="D17143" s="23" t="s">
        <v>5751</v>
      </c>
      <c r="E17143" s="23" t="s">
        <v>4134</v>
      </c>
      <c r="F17143" s="40">
        <v>2.7</v>
      </c>
      <c r="G17143" s="25">
        <v>1897</v>
      </c>
      <c r="H17143" s="25">
        <v>5122</v>
      </c>
      <c r="I17143" s="25"/>
      <c r="J17143" s="58" t="e">
        <f>HYPERLINK("#"&amp;"Insumos"&amp;"!A"&amp;MATCH($B17143,#REF!,0),"Ins "&amp;$B17143)</f>
        <v>#REF!</v>
      </c>
      <c r="M17143" s="220"/>
    </row>
    <row r="17144" spans="1:13" x14ac:dyDescent="0.2">
      <c r="A17144" s="35" t="s">
        <v>3449</v>
      </c>
      <c r="B17144" s="1" t="s">
        <v>5372</v>
      </c>
      <c r="C17144" s="45" t="s">
        <v>573</v>
      </c>
      <c r="D17144" s="23" t="s">
        <v>5751</v>
      </c>
      <c r="E17144" s="23" t="s">
        <v>4134</v>
      </c>
      <c r="F17144" s="40">
        <v>0.16300000000000001</v>
      </c>
      <c r="G17144" s="25">
        <v>198173</v>
      </c>
      <c r="H17144" s="25">
        <v>32302</v>
      </c>
      <c r="I17144" s="25"/>
      <c r="J17144" s="58" t="e">
        <f>HYPERLINK("#"&amp;"Insumos"&amp;"!A"&amp;MATCH($B17144,#REF!,0),"Ins "&amp;$B17144)</f>
        <v>#REF!</v>
      </c>
      <c r="M17144" s="220"/>
    </row>
    <row r="17145" spans="1:13" x14ac:dyDescent="0.2">
      <c r="A17145" s="35" t="s">
        <v>3449</v>
      </c>
      <c r="B17145" s="1" t="s">
        <v>5401</v>
      </c>
      <c r="C17145" s="45" t="s">
        <v>537</v>
      </c>
      <c r="D17145" s="23" t="s">
        <v>5751</v>
      </c>
      <c r="E17145" s="23" t="s">
        <v>4134</v>
      </c>
      <c r="F17145" s="40">
        <v>6.6000000000000003E-2</v>
      </c>
      <c r="G17145" s="25">
        <v>43033</v>
      </c>
      <c r="H17145" s="25">
        <v>2840</v>
      </c>
      <c r="I17145" s="25"/>
      <c r="J17145" s="58" t="e">
        <f>HYPERLINK("#"&amp;"Insumos"&amp;"!A"&amp;MATCH($B17145,#REF!,0),"Ins "&amp;$B17145)</f>
        <v>#REF!</v>
      </c>
      <c r="M17145" s="220"/>
    </row>
    <row r="17146" spans="1:13" x14ac:dyDescent="0.2">
      <c r="A17146" s="35" t="s">
        <v>3449</v>
      </c>
      <c r="B17146" s="1" t="s">
        <v>4197</v>
      </c>
      <c r="C17146" s="45" t="s">
        <v>593</v>
      </c>
      <c r="D17146" s="23" t="s">
        <v>5751</v>
      </c>
      <c r="E17146" s="23" t="s">
        <v>287</v>
      </c>
      <c r="F17146" s="40">
        <v>1.05</v>
      </c>
      <c r="G17146" s="25">
        <v>2661056</v>
      </c>
      <c r="H17146" s="25">
        <v>2794109</v>
      </c>
      <c r="I17146" s="25"/>
      <c r="J17146" s="58" t="e">
        <f>HYPERLINK("#"&amp;"Insumos"&amp;"!A"&amp;MATCH($B17146,#REF!,0),"Ins "&amp;$B17146)</f>
        <v>#REF!</v>
      </c>
      <c r="M17146" s="220"/>
    </row>
    <row r="17147" spans="1:13" ht="25.5" x14ac:dyDescent="0.2">
      <c r="A17147" s="36" t="s">
        <v>3547</v>
      </c>
      <c r="B17147" s="26" t="s">
        <v>6816</v>
      </c>
      <c r="C17147" s="79" t="s">
        <v>1769</v>
      </c>
      <c r="D17147" s="37" t="s">
        <v>5608</v>
      </c>
      <c r="E17147" s="37" t="s">
        <v>464</v>
      </c>
      <c r="F17147" s="41"/>
      <c r="G17147" s="27"/>
      <c r="H17147" s="27"/>
      <c r="I17147" s="27">
        <v>336442</v>
      </c>
      <c r="M17147" s="220">
        <f t="shared" si="267"/>
        <v>440604</v>
      </c>
    </row>
    <row r="17148" spans="1:13" x14ac:dyDescent="0.2">
      <c r="A17148" s="35" t="s">
        <v>3547</v>
      </c>
      <c r="B17148" s="1" t="s">
        <v>79</v>
      </c>
      <c r="C17148" s="45" t="s">
        <v>1036</v>
      </c>
      <c r="D17148" s="23" t="s">
        <v>5734</v>
      </c>
      <c r="E17148" s="23" t="s">
        <v>4141</v>
      </c>
      <c r="F17148" s="40">
        <v>2.65</v>
      </c>
      <c r="G17148" s="25">
        <v>121752</v>
      </c>
      <c r="H17148" s="25">
        <v>322643</v>
      </c>
      <c r="I17148" s="25"/>
      <c r="J17148" s="58" t="e">
        <f>HYPERLINK("#"&amp;"Insumos"&amp;"!A"&amp;MATCH($B17148,#REF!,0),"Ins "&amp;$B17148)</f>
        <v>#REF!</v>
      </c>
      <c r="M17148" s="220"/>
    </row>
    <row r="17149" spans="1:13" x14ac:dyDescent="0.2">
      <c r="A17149" s="35" t="s">
        <v>3547</v>
      </c>
      <c r="B17149" s="1" t="s">
        <v>263</v>
      </c>
      <c r="C17149" s="45" t="s">
        <v>696</v>
      </c>
      <c r="D17149" s="23" t="s">
        <v>5534</v>
      </c>
      <c r="E17149" s="23" t="s">
        <v>4140</v>
      </c>
      <c r="F17149" s="40">
        <v>0.01</v>
      </c>
      <c r="G17149" s="25">
        <v>187426</v>
      </c>
      <c r="H17149" s="25">
        <v>1874</v>
      </c>
      <c r="I17149" s="25"/>
      <c r="J17149" s="58" t="e">
        <f>HYPERLINK("#"&amp;"Insumos"&amp;"!A"&amp;MATCH($B17149,#REF!,0),"Ins "&amp;$B17149)</f>
        <v>#REF!</v>
      </c>
      <c r="M17149" s="220"/>
    </row>
    <row r="17150" spans="1:13" x14ac:dyDescent="0.2">
      <c r="A17150" s="35" t="s">
        <v>3547</v>
      </c>
      <c r="B17150" s="1" t="s">
        <v>5533</v>
      </c>
      <c r="C17150" s="45" t="s">
        <v>5892</v>
      </c>
      <c r="D17150" s="23" t="s">
        <v>977</v>
      </c>
      <c r="E17150" s="23" t="s">
        <v>4134</v>
      </c>
      <c r="F17150" s="40">
        <v>0.15</v>
      </c>
      <c r="G17150" s="25">
        <v>3623</v>
      </c>
      <c r="H17150" s="25">
        <v>543</v>
      </c>
      <c r="I17150" s="25"/>
      <c r="J17150" s="58" t="e">
        <f>HYPERLINK("#"&amp;"Insumos"&amp;"!A"&amp;MATCH($B17150,#REF!,0),"Ins "&amp;$B17150)</f>
        <v>#REF!</v>
      </c>
      <c r="M17150" s="220"/>
    </row>
    <row r="17151" spans="1:13" x14ac:dyDescent="0.2">
      <c r="A17151" s="35" t="s">
        <v>3547</v>
      </c>
      <c r="B17151" s="1" t="s">
        <v>5007</v>
      </c>
      <c r="C17151" s="45" t="s">
        <v>720</v>
      </c>
      <c r="D17151" s="23" t="s">
        <v>5751</v>
      </c>
      <c r="E17151" s="23" t="s">
        <v>4134</v>
      </c>
      <c r="F17151" s="40">
        <v>6</v>
      </c>
      <c r="G17151" s="25">
        <v>1897</v>
      </c>
      <c r="H17151" s="25">
        <v>11382</v>
      </c>
      <c r="I17151" s="25"/>
      <c r="J17151" s="58" t="e">
        <f>HYPERLINK("#"&amp;"Insumos"&amp;"!A"&amp;MATCH($B17151,#REF!,0),"Ins "&amp;$B17151)</f>
        <v>#REF!</v>
      </c>
      <c r="M17151" s="220"/>
    </row>
    <row r="17152" spans="1:13" ht="25.5" x14ac:dyDescent="0.2">
      <c r="A17152" s="36" t="s">
        <v>3450</v>
      </c>
      <c r="B17152" s="26" t="s">
        <v>6816</v>
      </c>
      <c r="C17152" s="79" t="s">
        <v>838</v>
      </c>
      <c r="D17152" s="37" t="s">
        <v>5608</v>
      </c>
      <c r="E17152" s="37" t="s">
        <v>464</v>
      </c>
      <c r="F17152" s="41"/>
      <c r="G17152" s="27"/>
      <c r="H17152" s="27"/>
      <c r="I17152" s="27">
        <v>3286669</v>
      </c>
      <c r="M17152" s="220">
        <f t="shared" si="267"/>
        <v>4304222</v>
      </c>
    </row>
    <row r="17153" spans="1:13" x14ac:dyDescent="0.2">
      <c r="A17153" s="35" t="s">
        <v>3450</v>
      </c>
      <c r="B17153" s="1" t="s">
        <v>5579</v>
      </c>
      <c r="C17153" s="45" t="s">
        <v>1016</v>
      </c>
      <c r="D17153" s="23" t="s">
        <v>5734</v>
      </c>
      <c r="E17153" s="23" t="s">
        <v>4141</v>
      </c>
      <c r="F17153" s="40">
        <v>3.3</v>
      </c>
      <c r="G17153" s="25">
        <v>57672</v>
      </c>
      <c r="H17153" s="25">
        <v>190318</v>
      </c>
      <c r="I17153" s="25"/>
      <c r="J17153" s="58" t="e">
        <f>HYPERLINK("#"&amp;"Insumos"&amp;"!A"&amp;MATCH($B17153,#REF!,0),"Ins "&amp;$B17153)</f>
        <v>#REF!</v>
      </c>
      <c r="M17153" s="220"/>
    </row>
    <row r="17154" spans="1:13" x14ac:dyDescent="0.2">
      <c r="A17154" s="35" t="s">
        <v>3450</v>
      </c>
      <c r="B17154" s="1" t="s">
        <v>263</v>
      </c>
      <c r="C17154" s="45" t="s">
        <v>696</v>
      </c>
      <c r="D17154" s="23" t="s">
        <v>5534</v>
      </c>
      <c r="E17154" s="23" t="s">
        <v>4140</v>
      </c>
      <c r="F17154" s="40">
        <v>0.34310000000000002</v>
      </c>
      <c r="G17154" s="25">
        <v>187426</v>
      </c>
      <c r="H17154" s="25">
        <v>64306</v>
      </c>
      <c r="I17154" s="25"/>
      <c r="J17154" s="58" t="e">
        <f>HYPERLINK("#"&amp;"Insumos"&amp;"!A"&amp;MATCH($B17154,#REF!,0),"Ins "&amp;$B17154)</f>
        <v>#REF!</v>
      </c>
      <c r="M17154" s="220"/>
    </row>
    <row r="17155" spans="1:13" x14ac:dyDescent="0.2">
      <c r="A17155" s="35" t="s">
        <v>3450</v>
      </c>
      <c r="B17155" s="1" t="s">
        <v>5533</v>
      </c>
      <c r="C17155" s="45" t="s">
        <v>5892</v>
      </c>
      <c r="D17155" s="23" t="s">
        <v>977</v>
      </c>
      <c r="E17155" s="23" t="s">
        <v>4134</v>
      </c>
      <c r="F17155" s="40">
        <v>0.15</v>
      </c>
      <c r="G17155" s="25">
        <v>3623</v>
      </c>
      <c r="H17155" s="25">
        <v>543</v>
      </c>
      <c r="I17155" s="25"/>
      <c r="J17155" s="58" t="e">
        <f>HYPERLINK("#"&amp;"Insumos"&amp;"!A"&amp;MATCH($B17155,#REF!,0),"Ins "&amp;$B17155)</f>
        <v>#REF!</v>
      </c>
      <c r="M17155" s="220"/>
    </row>
    <row r="17156" spans="1:13" x14ac:dyDescent="0.2">
      <c r="A17156" s="35" t="s">
        <v>3450</v>
      </c>
      <c r="B17156" s="1" t="s">
        <v>5007</v>
      </c>
      <c r="C17156" s="45" t="s">
        <v>720</v>
      </c>
      <c r="D17156" s="23" t="s">
        <v>5751</v>
      </c>
      <c r="E17156" s="23" t="s">
        <v>4134</v>
      </c>
      <c r="F17156" s="40">
        <v>2.7</v>
      </c>
      <c r="G17156" s="25">
        <v>1897</v>
      </c>
      <c r="H17156" s="25">
        <v>5122</v>
      </c>
      <c r="I17156" s="25"/>
      <c r="J17156" s="58" t="e">
        <f>HYPERLINK("#"&amp;"Insumos"&amp;"!A"&amp;MATCH($B17156,#REF!,0),"Ins "&amp;$B17156)</f>
        <v>#REF!</v>
      </c>
      <c r="M17156" s="220"/>
    </row>
    <row r="17157" spans="1:13" x14ac:dyDescent="0.2">
      <c r="A17157" s="35" t="s">
        <v>3450</v>
      </c>
      <c r="B17157" s="1" t="s">
        <v>5372</v>
      </c>
      <c r="C17157" s="45" t="s">
        <v>573</v>
      </c>
      <c r="D17157" s="23" t="s">
        <v>5751</v>
      </c>
      <c r="E17157" s="23" t="s">
        <v>4134</v>
      </c>
      <c r="F17157" s="40">
        <v>0.16300000000000001</v>
      </c>
      <c r="G17157" s="25">
        <v>198173</v>
      </c>
      <c r="H17157" s="25">
        <v>32302</v>
      </c>
      <c r="I17157" s="25"/>
      <c r="J17157" s="58" t="e">
        <f>HYPERLINK("#"&amp;"Insumos"&amp;"!A"&amp;MATCH($B17157,#REF!,0),"Ins "&amp;$B17157)</f>
        <v>#REF!</v>
      </c>
      <c r="M17157" s="220"/>
    </row>
    <row r="17158" spans="1:13" x14ac:dyDescent="0.2">
      <c r="A17158" s="35" t="s">
        <v>3450</v>
      </c>
      <c r="B17158" s="1" t="s">
        <v>5401</v>
      </c>
      <c r="C17158" s="45" t="s">
        <v>537</v>
      </c>
      <c r="D17158" s="23" t="s">
        <v>5751</v>
      </c>
      <c r="E17158" s="23" t="s">
        <v>4134</v>
      </c>
      <c r="F17158" s="40">
        <v>6.6000000000000003E-2</v>
      </c>
      <c r="G17158" s="25">
        <v>43033</v>
      </c>
      <c r="H17158" s="25">
        <v>2840</v>
      </c>
      <c r="I17158" s="25"/>
      <c r="J17158" s="58" t="e">
        <f>HYPERLINK("#"&amp;"Insumos"&amp;"!A"&amp;MATCH($B17158,#REF!,0),"Ins "&amp;$B17158)</f>
        <v>#REF!</v>
      </c>
      <c r="M17158" s="220"/>
    </row>
    <row r="17159" spans="1:13" x14ac:dyDescent="0.2">
      <c r="A17159" s="35" t="s">
        <v>3450</v>
      </c>
      <c r="B17159" s="1" t="s">
        <v>4198</v>
      </c>
      <c r="C17159" s="45" t="s">
        <v>594</v>
      </c>
      <c r="D17159" s="23" t="s">
        <v>5751</v>
      </c>
      <c r="E17159" s="23" t="s">
        <v>287</v>
      </c>
      <c r="F17159" s="40">
        <v>1.05</v>
      </c>
      <c r="G17159" s="25">
        <v>2848798</v>
      </c>
      <c r="H17159" s="25">
        <v>2991238</v>
      </c>
      <c r="I17159" s="25"/>
      <c r="J17159" s="58" t="e">
        <f>HYPERLINK("#"&amp;"Insumos"&amp;"!A"&amp;MATCH($B17159,#REF!,0),"Ins "&amp;$B17159)</f>
        <v>#REF!</v>
      </c>
      <c r="M17159" s="220"/>
    </row>
    <row r="17160" spans="1:13" ht="25.5" x14ac:dyDescent="0.2">
      <c r="A17160" s="36" t="s">
        <v>3548</v>
      </c>
      <c r="B17160" s="26" t="s">
        <v>6816</v>
      </c>
      <c r="C17160" s="79" t="s">
        <v>1770</v>
      </c>
      <c r="D17160" s="37" t="s">
        <v>5608</v>
      </c>
      <c r="E17160" s="37" t="s">
        <v>464</v>
      </c>
      <c r="F17160" s="41"/>
      <c r="G17160" s="27"/>
      <c r="H17160" s="27"/>
      <c r="I17160" s="27">
        <v>348617</v>
      </c>
      <c r="M17160" s="220">
        <f t="shared" ref="M17160:M17215" si="268">ROUND(I17160*(1+$L$2),0)</f>
        <v>456549</v>
      </c>
    </row>
    <row r="17161" spans="1:13" x14ac:dyDescent="0.2">
      <c r="A17161" s="35" t="s">
        <v>3548</v>
      </c>
      <c r="B17161" s="1" t="s">
        <v>79</v>
      </c>
      <c r="C17161" s="45" t="s">
        <v>1036</v>
      </c>
      <c r="D17161" s="23" t="s">
        <v>5734</v>
      </c>
      <c r="E17161" s="23" t="s">
        <v>4141</v>
      </c>
      <c r="F17161" s="40">
        <v>2.75</v>
      </c>
      <c r="G17161" s="25">
        <v>121752</v>
      </c>
      <c r="H17161" s="25">
        <v>334818</v>
      </c>
      <c r="I17161" s="25"/>
      <c r="J17161" s="58" t="e">
        <f>HYPERLINK("#"&amp;"Insumos"&amp;"!A"&amp;MATCH($B17161,#REF!,0),"Ins "&amp;$B17161)</f>
        <v>#REF!</v>
      </c>
      <c r="M17161" s="220"/>
    </row>
    <row r="17162" spans="1:13" x14ac:dyDescent="0.2">
      <c r="A17162" s="35" t="s">
        <v>3548</v>
      </c>
      <c r="B17162" s="1" t="s">
        <v>263</v>
      </c>
      <c r="C17162" s="45" t="s">
        <v>696</v>
      </c>
      <c r="D17162" s="23" t="s">
        <v>5534</v>
      </c>
      <c r="E17162" s="23" t="s">
        <v>4140</v>
      </c>
      <c r="F17162" s="40">
        <v>0.01</v>
      </c>
      <c r="G17162" s="25">
        <v>187426</v>
      </c>
      <c r="H17162" s="25">
        <v>1874</v>
      </c>
      <c r="I17162" s="25"/>
      <c r="J17162" s="58" t="e">
        <f>HYPERLINK("#"&amp;"Insumos"&amp;"!A"&amp;MATCH($B17162,#REF!,0),"Ins "&amp;$B17162)</f>
        <v>#REF!</v>
      </c>
      <c r="M17162" s="220"/>
    </row>
    <row r="17163" spans="1:13" x14ac:dyDescent="0.2">
      <c r="A17163" s="35" t="s">
        <v>3548</v>
      </c>
      <c r="B17163" s="1" t="s">
        <v>5533</v>
      </c>
      <c r="C17163" s="45" t="s">
        <v>5892</v>
      </c>
      <c r="D17163" s="23" t="s">
        <v>977</v>
      </c>
      <c r="E17163" s="23" t="s">
        <v>4134</v>
      </c>
      <c r="F17163" s="40">
        <v>0.15</v>
      </c>
      <c r="G17163" s="25">
        <v>3623</v>
      </c>
      <c r="H17163" s="25">
        <v>543</v>
      </c>
      <c r="I17163" s="25"/>
      <c r="J17163" s="58" t="e">
        <f>HYPERLINK("#"&amp;"Insumos"&amp;"!A"&amp;MATCH($B17163,#REF!,0),"Ins "&amp;$B17163)</f>
        <v>#REF!</v>
      </c>
      <c r="M17163" s="220"/>
    </row>
    <row r="17164" spans="1:13" x14ac:dyDescent="0.2">
      <c r="A17164" s="35" t="s">
        <v>3548</v>
      </c>
      <c r="B17164" s="1" t="s">
        <v>5007</v>
      </c>
      <c r="C17164" s="45" t="s">
        <v>720</v>
      </c>
      <c r="D17164" s="23" t="s">
        <v>5751</v>
      </c>
      <c r="E17164" s="23" t="s">
        <v>4134</v>
      </c>
      <c r="F17164" s="40">
        <v>6</v>
      </c>
      <c r="G17164" s="25">
        <v>1897</v>
      </c>
      <c r="H17164" s="25">
        <v>11382</v>
      </c>
      <c r="I17164" s="25"/>
      <c r="J17164" s="58" t="e">
        <f>HYPERLINK("#"&amp;"Insumos"&amp;"!A"&amp;MATCH($B17164,#REF!,0),"Ins "&amp;$B17164)</f>
        <v>#REF!</v>
      </c>
      <c r="M17164" s="220"/>
    </row>
    <row r="17165" spans="1:13" ht="25.5" x14ac:dyDescent="0.2">
      <c r="A17165" s="36" t="s">
        <v>3451</v>
      </c>
      <c r="B17165" s="26" t="s">
        <v>6816</v>
      </c>
      <c r="C17165" s="79" t="s">
        <v>839</v>
      </c>
      <c r="D17165" s="37" t="s">
        <v>5608</v>
      </c>
      <c r="E17165" s="37" t="s">
        <v>464</v>
      </c>
      <c r="F17165" s="41"/>
      <c r="G17165" s="27"/>
      <c r="H17165" s="27"/>
      <c r="I17165" s="27">
        <v>3612354</v>
      </c>
      <c r="M17165" s="220">
        <f t="shared" si="268"/>
        <v>4730739</v>
      </c>
    </row>
    <row r="17166" spans="1:13" x14ac:dyDescent="0.2">
      <c r="A17166" s="35" t="s">
        <v>3451</v>
      </c>
      <c r="B17166" s="1" t="s">
        <v>5579</v>
      </c>
      <c r="C17166" s="45" t="s">
        <v>1016</v>
      </c>
      <c r="D17166" s="23" t="s">
        <v>5734</v>
      </c>
      <c r="E17166" s="23" t="s">
        <v>4141</v>
      </c>
      <c r="F17166" s="40">
        <v>3.1</v>
      </c>
      <c r="G17166" s="25">
        <v>57672</v>
      </c>
      <c r="H17166" s="25">
        <v>178783</v>
      </c>
      <c r="I17166" s="25"/>
      <c r="J17166" s="58" t="e">
        <f>HYPERLINK("#"&amp;"Insumos"&amp;"!A"&amp;MATCH($B17166,#REF!,0),"Ins "&amp;$B17166)</f>
        <v>#REF!</v>
      </c>
      <c r="M17166" s="220"/>
    </row>
    <row r="17167" spans="1:13" x14ac:dyDescent="0.2">
      <c r="A17167" s="35" t="s">
        <v>3451</v>
      </c>
      <c r="B17167" s="1" t="s">
        <v>263</v>
      </c>
      <c r="C17167" s="45" t="s">
        <v>696</v>
      </c>
      <c r="D17167" s="23" t="s">
        <v>5534</v>
      </c>
      <c r="E17167" s="23" t="s">
        <v>4140</v>
      </c>
      <c r="F17167" s="40">
        <v>0.37859999999999999</v>
      </c>
      <c r="G17167" s="25">
        <v>187426</v>
      </c>
      <c r="H17167" s="25">
        <v>70959</v>
      </c>
      <c r="I17167" s="25"/>
      <c r="J17167" s="58" t="e">
        <f>HYPERLINK("#"&amp;"Insumos"&amp;"!A"&amp;MATCH($B17167,#REF!,0),"Ins "&amp;$B17167)</f>
        <v>#REF!</v>
      </c>
      <c r="M17167" s="220"/>
    </row>
    <row r="17168" spans="1:13" x14ac:dyDescent="0.2">
      <c r="A17168" s="35" t="s">
        <v>3451</v>
      </c>
      <c r="B17168" s="1" t="s">
        <v>5533</v>
      </c>
      <c r="C17168" s="45" t="s">
        <v>5892</v>
      </c>
      <c r="D17168" s="23" t="s">
        <v>977</v>
      </c>
      <c r="E17168" s="23" t="s">
        <v>4134</v>
      </c>
      <c r="F17168" s="40">
        <v>0.15</v>
      </c>
      <c r="G17168" s="25">
        <v>3623</v>
      </c>
      <c r="H17168" s="25">
        <v>543</v>
      </c>
      <c r="I17168" s="25"/>
      <c r="J17168" s="58" t="e">
        <f>HYPERLINK("#"&amp;"Insumos"&amp;"!A"&amp;MATCH($B17168,#REF!,0),"Ins "&amp;$B17168)</f>
        <v>#REF!</v>
      </c>
      <c r="M17168" s="220"/>
    </row>
    <row r="17169" spans="1:13" x14ac:dyDescent="0.2">
      <c r="A17169" s="35" t="s">
        <v>3451</v>
      </c>
      <c r="B17169" s="1" t="s">
        <v>5007</v>
      </c>
      <c r="C17169" s="45" t="s">
        <v>720</v>
      </c>
      <c r="D17169" s="23" t="s">
        <v>5751</v>
      </c>
      <c r="E17169" s="23" t="s">
        <v>4134</v>
      </c>
      <c r="F17169" s="40">
        <v>2.7</v>
      </c>
      <c r="G17169" s="25">
        <v>1897</v>
      </c>
      <c r="H17169" s="25">
        <v>5122</v>
      </c>
      <c r="I17169" s="25"/>
      <c r="J17169" s="58" t="e">
        <f>HYPERLINK("#"&amp;"Insumos"&amp;"!A"&amp;MATCH($B17169,#REF!,0),"Ins "&amp;$B17169)</f>
        <v>#REF!</v>
      </c>
      <c r="M17169" s="220"/>
    </row>
    <row r="17170" spans="1:13" x14ac:dyDescent="0.2">
      <c r="A17170" s="35" t="s">
        <v>3451</v>
      </c>
      <c r="B17170" s="1" t="s">
        <v>5372</v>
      </c>
      <c r="C17170" s="45" t="s">
        <v>573</v>
      </c>
      <c r="D17170" s="23" t="s">
        <v>5751</v>
      </c>
      <c r="E17170" s="23" t="s">
        <v>4134</v>
      </c>
      <c r="F17170" s="40">
        <v>0.16300000000000001</v>
      </c>
      <c r="G17170" s="25">
        <v>198173</v>
      </c>
      <c r="H17170" s="25">
        <v>32302</v>
      </c>
      <c r="I17170" s="25"/>
      <c r="J17170" s="58" t="e">
        <f>HYPERLINK("#"&amp;"Insumos"&amp;"!A"&amp;MATCH($B17170,#REF!,0),"Ins "&amp;$B17170)</f>
        <v>#REF!</v>
      </c>
      <c r="M17170" s="220"/>
    </row>
    <row r="17171" spans="1:13" x14ac:dyDescent="0.2">
      <c r="A17171" s="35" t="s">
        <v>3451</v>
      </c>
      <c r="B17171" s="1" t="s">
        <v>5401</v>
      </c>
      <c r="C17171" s="45" t="s">
        <v>537</v>
      </c>
      <c r="D17171" s="23" t="s">
        <v>5751</v>
      </c>
      <c r="E17171" s="23" t="s">
        <v>4134</v>
      </c>
      <c r="F17171" s="40">
        <v>6.6000000000000003E-2</v>
      </c>
      <c r="G17171" s="25">
        <v>43033</v>
      </c>
      <c r="H17171" s="25">
        <v>2840</v>
      </c>
      <c r="I17171" s="25"/>
      <c r="J17171" s="58" t="e">
        <f>HYPERLINK("#"&amp;"Insumos"&amp;"!A"&amp;MATCH($B17171,#REF!,0),"Ins "&amp;$B17171)</f>
        <v>#REF!</v>
      </c>
      <c r="M17171" s="220"/>
    </row>
    <row r="17172" spans="1:13" x14ac:dyDescent="0.2">
      <c r="A17172" s="35" t="s">
        <v>3451</v>
      </c>
      <c r="B17172" s="1" t="s">
        <v>4199</v>
      </c>
      <c r="C17172" s="45" t="s">
        <v>595</v>
      </c>
      <c r="D17172" s="23" t="s">
        <v>5751</v>
      </c>
      <c r="E17172" s="23" t="s">
        <v>287</v>
      </c>
      <c r="F17172" s="40">
        <v>1.05</v>
      </c>
      <c r="G17172" s="25">
        <v>3163624</v>
      </c>
      <c r="H17172" s="25">
        <v>3321805</v>
      </c>
      <c r="I17172" s="25"/>
      <c r="J17172" s="58" t="e">
        <f>HYPERLINK("#"&amp;"Insumos"&amp;"!A"&amp;MATCH($B17172,#REF!,0),"Ins "&amp;$B17172)</f>
        <v>#REF!</v>
      </c>
      <c r="M17172" s="220"/>
    </row>
    <row r="17173" spans="1:13" ht="25.5" x14ac:dyDescent="0.2">
      <c r="A17173" s="36" t="s">
        <v>3549</v>
      </c>
      <c r="B17173" s="26" t="s">
        <v>6816</v>
      </c>
      <c r="C17173" s="79" t="s">
        <v>1771</v>
      </c>
      <c r="D17173" s="37" t="s">
        <v>5608</v>
      </c>
      <c r="E17173" s="37" t="s">
        <v>464</v>
      </c>
      <c r="F17173" s="41"/>
      <c r="G17173" s="27"/>
      <c r="H17173" s="27"/>
      <c r="I17173" s="27">
        <v>354705</v>
      </c>
      <c r="M17173" s="220">
        <f t="shared" si="268"/>
        <v>464522</v>
      </c>
    </row>
    <row r="17174" spans="1:13" x14ac:dyDescent="0.2">
      <c r="A17174" s="35" t="s">
        <v>3549</v>
      </c>
      <c r="B17174" s="1" t="s">
        <v>79</v>
      </c>
      <c r="C17174" s="45" t="s">
        <v>1036</v>
      </c>
      <c r="D17174" s="23" t="s">
        <v>5734</v>
      </c>
      <c r="E17174" s="23" t="s">
        <v>4141</v>
      </c>
      <c r="F17174" s="40">
        <v>2.8</v>
      </c>
      <c r="G17174" s="25">
        <v>121752</v>
      </c>
      <c r="H17174" s="25">
        <v>340906</v>
      </c>
      <c r="I17174" s="25"/>
      <c r="J17174" s="58" t="e">
        <f>HYPERLINK("#"&amp;"Insumos"&amp;"!A"&amp;MATCH($B17174,#REF!,0),"Ins "&amp;$B17174)</f>
        <v>#REF!</v>
      </c>
      <c r="M17174" s="220"/>
    </row>
    <row r="17175" spans="1:13" x14ac:dyDescent="0.2">
      <c r="A17175" s="35" t="s">
        <v>3549</v>
      </c>
      <c r="B17175" s="1" t="s">
        <v>263</v>
      </c>
      <c r="C17175" s="45" t="s">
        <v>696</v>
      </c>
      <c r="D17175" s="23" t="s">
        <v>5534</v>
      </c>
      <c r="E17175" s="23" t="s">
        <v>4140</v>
      </c>
      <c r="F17175" s="40">
        <v>0.01</v>
      </c>
      <c r="G17175" s="25">
        <v>187426</v>
      </c>
      <c r="H17175" s="25">
        <v>1874</v>
      </c>
      <c r="I17175" s="25"/>
      <c r="J17175" s="58" t="e">
        <f>HYPERLINK("#"&amp;"Insumos"&amp;"!A"&amp;MATCH($B17175,#REF!,0),"Ins "&amp;$B17175)</f>
        <v>#REF!</v>
      </c>
      <c r="M17175" s="220"/>
    </row>
    <row r="17176" spans="1:13" x14ac:dyDescent="0.2">
      <c r="A17176" s="35" t="s">
        <v>3549</v>
      </c>
      <c r="B17176" s="1" t="s">
        <v>5533</v>
      </c>
      <c r="C17176" s="45" t="s">
        <v>5892</v>
      </c>
      <c r="D17176" s="23" t="s">
        <v>977</v>
      </c>
      <c r="E17176" s="23" t="s">
        <v>4134</v>
      </c>
      <c r="F17176" s="40">
        <v>0.15</v>
      </c>
      <c r="G17176" s="25">
        <v>3623</v>
      </c>
      <c r="H17176" s="25">
        <v>543</v>
      </c>
      <c r="I17176" s="25"/>
      <c r="J17176" s="58" t="e">
        <f>HYPERLINK("#"&amp;"Insumos"&amp;"!A"&amp;MATCH($B17176,#REF!,0),"Ins "&amp;$B17176)</f>
        <v>#REF!</v>
      </c>
      <c r="M17176" s="220"/>
    </row>
    <row r="17177" spans="1:13" x14ac:dyDescent="0.2">
      <c r="A17177" s="35" t="s">
        <v>3549</v>
      </c>
      <c r="B17177" s="1" t="s">
        <v>5007</v>
      </c>
      <c r="C17177" s="45" t="s">
        <v>720</v>
      </c>
      <c r="D17177" s="23" t="s">
        <v>5751</v>
      </c>
      <c r="E17177" s="23" t="s">
        <v>4134</v>
      </c>
      <c r="F17177" s="40">
        <v>6</v>
      </c>
      <c r="G17177" s="25">
        <v>1897</v>
      </c>
      <c r="H17177" s="25">
        <v>11382</v>
      </c>
      <c r="I17177" s="25"/>
      <c r="J17177" s="58" t="e">
        <f>HYPERLINK("#"&amp;"Insumos"&amp;"!A"&amp;MATCH($B17177,#REF!,0),"Ins "&amp;$B17177)</f>
        <v>#REF!</v>
      </c>
      <c r="M17177" s="220"/>
    </row>
    <row r="17178" spans="1:13" ht="25.5" x14ac:dyDescent="0.2">
      <c r="A17178" s="36" t="s">
        <v>3452</v>
      </c>
      <c r="B17178" s="26" t="s">
        <v>6816</v>
      </c>
      <c r="C17178" s="79" t="s">
        <v>840</v>
      </c>
      <c r="D17178" s="37" t="s">
        <v>5608</v>
      </c>
      <c r="E17178" s="37" t="s">
        <v>464</v>
      </c>
      <c r="F17178" s="41"/>
      <c r="G17178" s="27"/>
      <c r="H17178" s="27"/>
      <c r="I17178" s="27">
        <v>3937140</v>
      </c>
      <c r="M17178" s="220">
        <f t="shared" si="268"/>
        <v>5156079</v>
      </c>
    </row>
    <row r="17179" spans="1:13" x14ac:dyDescent="0.2">
      <c r="A17179" s="35" t="s">
        <v>3452</v>
      </c>
      <c r="B17179" s="1" t="s">
        <v>5579</v>
      </c>
      <c r="C17179" s="45" t="s">
        <v>1016</v>
      </c>
      <c r="D17179" s="23" t="s">
        <v>5734</v>
      </c>
      <c r="E17179" s="23" t="s">
        <v>4141</v>
      </c>
      <c r="F17179" s="40">
        <v>3.4</v>
      </c>
      <c r="G17179" s="25">
        <v>57672</v>
      </c>
      <c r="H17179" s="25">
        <v>196085</v>
      </c>
      <c r="I17179" s="25"/>
      <c r="J17179" s="58" t="e">
        <f>HYPERLINK("#"&amp;"Insumos"&amp;"!A"&amp;MATCH($B17179,#REF!,0),"Ins "&amp;$B17179)</f>
        <v>#REF!</v>
      </c>
      <c r="M17179" s="220"/>
    </row>
    <row r="17180" spans="1:13" x14ac:dyDescent="0.2">
      <c r="A17180" s="35" t="s">
        <v>3452</v>
      </c>
      <c r="B17180" s="1" t="s">
        <v>263</v>
      </c>
      <c r="C17180" s="45" t="s">
        <v>696</v>
      </c>
      <c r="D17180" s="23" t="s">
        <v>5534</v>
      </c>
      <c r="E17180" s="23" t="s">
        <v>4140</v>
      </c>
      <c r="F17180" s="40">
        <v>0.41260000000000002</v>
      </c>
      <c r="G17180" s="25">
        <v>187426</v>
      </c>
      <c r="H17180" s="25">
        <v>77332</v>
      </c>
      <c r="I17180" s="25"/>
      <c r="J17180" s="58" t="e">
        <f>HYPERLINK("#"&amp;"Insumos"&amp;"!A"&amp;MATCH($B17180,#REF!,0),"Ins "&amp;$B17180)</f>
        <v>#REF!</v>
      </c>
      <c r="M17180" s="220"/>
    </row>
    <row r="17181" spans="1:13" x14ac:dyDescent="0.2">
      <c r="A17181" s="35" t="s">
        <v>3452</v>
      </c>
      <c r="B17181" s="1" t="s">
        <v>5533</v>
      </c>
      <c r="C17181" s="45" t="s">
        <v>5892</v>
      </c>
      <c r="D17181" s="23" t="s">
        <v>977</v>
      </c>
      <c r="E17181" s="23" t="s">
        <v>4134</v>
      </c>
      <c r="F17181" s="40">
        <v>0.15</v>
      </c>
      <c r="G17181" s="25">
        <v>3623</v>
      </c>
      <c r="H17181" s="25">
        <v>543</v>
      </c>
      <c r="I17181" s="25"/>
      <c r="J17181" s="58" t="e">
        <f>HYPERLINK("#"&amp;"Insumos"&amp;"!A"&amp;MATCH($B17181,#REF!,0),"Ins "&amp;$B17181)</f>
        <v>#REF!</v>
      </c>
      <c r="M17181" s="220"/>
    </row>
    <row r="17182" spans="1:13" x14ac:dyDescent="0.2">
      <c r="A17182" s="35" t="s">
        <v>3452</v>
      </c>
      <c r="B17182" s="1" t="s">
        <v>5007</v>
      </c>
      <c r="C17182" s="45" t="s">
        <v>720</v>
      </c>
      <c r="D17182" s="23" t="s">
        <v>5751</v>
      </c>
      <c r="E17182" s="23" t="s">
        <v>4134</v>
      </c>
      <c r="F17182" s="40">
        <v>2.7</v>
      </c>
      <c r="G17182" s="25">
        <v>1897</v>
      </c>
      <c r="H17182" s="25">
        <v>5122</v>
      </c>
      <c r="I17182" s="25"/>
      <c r="J17182" s="58" t="e">
        <f>HYPERLINK("#"&amp;"Insumos"&amp;"!A"&amp;MATCH($B17182,#REF!,0),"Ins "&amp;$B17182)</f>
        <v>#REF!</v>
      </c>
      <c r="M17182" s="220"/>
    </row>
    <row r="17183" spans="1:13" x14ac:dyDescent="0.2">
      <c r="A17183" s="35" t="s">
        <v>3452</v>
      </c>
      <c r="B17183" s="1" t="s">
        <v>5372</v>
      </c>
      <c r="C17183" s="45" t="s">
        <v>573</v>
      </c>
      <c r="D17183" s="23" t="s">
        <v>5751</v>
      </c>
      <c r="E17183" s="23" t="s">
        <v>4134</v>
      </c>
      <c r="F17183" s="40">
        <v>0.16300000000000001</v>
      </c>
      <c r="G17183" s="25">
        <v>198173</v>
      </c>
      <c r="H17183" s="25">
        <v>32302</v>
      </c>
      <c r="I17183" s="25"/>
      <c r="J17183" s="58" t="e">
        <f>HYPERLINK("#"&amp;"Insumos"&amp;"!A"&amp;MATCH($B17183,#REF!,0),"Ins "&amp;$B17183)</f>
        <v>#REF!</v>
      </c>
      <c r="M17183" s="220"/>
    </row>
    <row r="17184" spans="1:13" x14ac:dyDescent="0.2">
      <c r="A17184" s="35" t="s">
        <v>3452</v>
      </c>
      <c r="B17184" s="1" t="s">
        <v>5401</v>
      </c>
      <c r="C17184" s="45" t="s">
        <v>537</v>
      </c>
      <c r="D17184" s="23" t="s">
        <v>5751</v>
      </c>
      <c r="E17184" s="23" t="s">
        <v>4134</v>
      </c>
      <c r="F17184" s="40">
        <v>6.6000000000000003E-2</v>
      </c>
      <c r="G17184" s="25">
        <v>43033</v>
      </c>
      <c r="H17184" s="25">
        <v>2840</v>
      </c>
      <c r="I17184" s="25"/>
      <c r="J17184" s="58" t="e">
        <f>HYPERLINK("#"&amp;"Insumos"&amp;"!A"&amp;MATCH($B17184,#REF!,0),"Ins "&amp;$B17184)</f>
        <v>#REF!</v>
      </c>
      <c r="M17184" s="220"/>
    </row>
    <row r="17185" spans="1:13" x14ac:dyDescent="0.2">
      <c r="A17185" s="35" t="s">
        <v>3452</v>
      </c>
      <c r="B17185" s="1" t="s">
        <v>4200</v>
      </c>
      <c r="C17185" s="45" t="s">
        <v>596</v>
      </c>
      <c r="D17185" s="23" t="s">
        <v>5751</v>
      </c>
      <c r="E17185" s="23" t="s">
        <v>287</v>
      </c>
      <c r="F17185" s="40">
        <v>1.05</v>
      </c>
      <c r="G17185" s="25">
        <v>3450396</v>
      </c>
      <c r="H17185" s="25">
        <v>3622916</v>
      </c>
      <c r="I17185" s="25"/>
      <c r="J17185" s="58" t="e">
        <f>HYPERLINK("#"&amp;"Insumos"&amp;"!A"&amp;MATCH($B17185,#REF!,0),"Ins "&amp;$B17185)</f>
        <v>#REF!</v>
      </c>
      <c r="M17185" s="220"/>
    </row>
    <row r="17186" spans="1:13" ht="25.5" x14ac:dyDescent="0.2">
      <c r="A17186" s="36" t="s">
        <v>3550</v>
      </c>
      <c r="B17186" s="26" t="s">
        <v>6816</v>
      </c>
      <c r="C17186" s="79" t="s">
        <v>1772</v>
      </c>
      <c r="D17186" s="37" t="s">
        <v>5608</v>
      </c>
      <c r="E17186" s="37" t="s">
        <v>464</v>
      </c>
      <c r="F17186" s="41"/>
      <c r="G17186" s="27"/>
      <c r="H17186" s="27"/>
      <c r="I17186" s="27">
        <v>380383</v>
      </c>
      <c r="M17186" s="220">
        <f t="shared" si="268"/>
        <v>498150</v>
      </c>
    </row>
    <row r="17187" spans="1:13" x14ac:dyDescent="0.2">
      <c r="A17187" s="35" t="s">
        <v>3550</v>
      </c>
      <c r="B17187" s="1" t="s">
        <v>79</v>
      </c>
      <c r="C17187" s="45" t="s">
        <v>1036</v>
      </c>
      <c r="D17187" s="23" t="s">
        <v>5734</v>
      </c>
      <c r="E17187" s="23" t="s">
        <v>4141</v>
      </c>
      <c r="F17187" s="40">
        <v>3</v>
      </c>
      <c r="G17187" s="25">
        <v>121752</v>
      </c>
      <c r="H17187" s="25">
        <v>365256</v>
      </c>
      <c r="I17187" s="25"/>
      <c r="J17187" s="58" t="e">
        <f>HYPERLINK("#"&amp;"Insumos"&amp;"!A"&amp;MATCH($B17187,#REF!,0),"Ins "&amp;$B17187)</f>
        <v>#REF!</v>
      </c>
      <c r="M17187" s="220"/>
    </row>
    <row r="17188" spans="1:13" x14ac:dyDescent="0.2">
      <c r="A17188" s="35" t="s">
        <v>3550</v>
      </c>
      <c r="B17188" s="1" t="s">
        <v>263</v>
      </c>
      <c r="C17188" s="45" t="s">
        <v>696</v>
      </c>
      <c r="D17188" s="23" t="s">
        <v>5534</v>
      </c>
      <c r="E17188" s="23" t="s">
        <v>4140</v>
      </c>
      <c r="F17188" s="40">
        <v>0.01</v>
      </c>
      <c r="G17188" s="25">
        <v>187426</v>
      </c>
      <c r="H17188" s="25">
        <v>1874</v>
      </c>
      <c r="I17188" s="25"/>
      <c r="J17188" s="58" t="e">
        <f>HYPERLINK("#"&amp;"Insumos"&amp;"!A"&amp;MATCH($B17188,#REF!,0),"Ins "&amp;$B17188)</f>
        <v>#REF!</v>
      </c>
      <c r="M17188" s="220"/>
    </row>
    <row r="17189" spans="1:13" x14ac:dyDescent="0.2">
      <c r="A17189" s="35" t="s">
        <v>3550</v>
      </c>
      <c r="B17189" s="1" t="s">
        <v>5533</v>
      </c>
      <c r="C17189" s="45" t="s">
        <v>5892</v>
      </c>
      <c r="D17189" s="23" t="s">
        <v>977</v>
      </c>
      <c r="E17189" s="23" t="s">
        <v>4134</v>
      </c>
      <c r="F17189" s="40">
        <v>0.15</v>
      </c>
      <c r="G17189" s="25">
        <v>3623</v>
      </c>
      <c r="H17189" s="25">
        <v>543</v>
      </c>
      <c r="I17189" s="25"/>
      <c r="J17189" s="58" t="e">
        <f>HYPERLINK("#"&amp;"Insumos"&amp;"!A"&amp;MATCH($B17189,#REF!,0),"Ins "&amp;$B17189)</f>
        <v>#REF!</v>
      </c>
      <c r="M17189" s="220"/>
    </row>
    <row r="17190" spans="1:13" x14ac:dyDescent="0.2">
      <c r="A17190" s="35" t="s">
        <v>3550</v>
      </c>
      <c r="B17190" s="1" t="s">
        <v>5007</v>
      </c>
      <c r="C17190" s="45" t="s">
        <v>720</v>
      </c>
      <c r="D17190" s="23" t="s">
        <v>5751</v>
      </c>
      <c r="E17190" s="23" t="s">
        <v>4134</v>
      </c>
      <c r="F17190" s="40">
        <v>6.7</v>
      </c>
      <c r="G17190" s="25">
        <v>1897</v>
      </c>
      <c r="H17190" s="25">
        <v>12710</v>
      </c>
      <c r="I17190" s="25"/>
      <c r="J17190" s="58" t="e">
        <f>HYPERLINK("#"&amp;"Insumos"&amp;"!A"&amp;MATCH($B17190,#REF!,0),"Ins "&amp;$B17190)</f>
        <v>#REF!</v>
      </c>
      <c r="M17190" s="220"/>
    </row>
    <row r="17191" spans="1:13" ht="25.5" x14ac:dyDescent="0.2">
      <c r="A17191" s="36" t="s">
        <v>3453</v>
      </c>
      <c r="B17191" s="26" t="s">
        <v>6816</v>
      </c>
      <c r="C17191" s="79" t="s">
        <v>841</v>
      </c>
      <c r="D17191" s="37" t="s">
        <v>5608</v>
      </c>
      <c r="E17191" s="37" t="s">
        <v>4134</v>
      </c>
      <c r="F17191" s="41"/>
      <c r="G17191" s="27"/>
      <c r="H17191" s="27"/>
      <c r="I17191" s="27">
        <v>248618</v>
      </c>
      <c r="M17191" s="220">
        <f t="shared" si="268"/>
        <v>325590</v>
      </c>
    </row>
    <row r="17192" spans="1:13" x14ac:dyDescent="0.2">
      <c r="A17192" s="35" t="s">
        <v>3453</v>
      </c>
      <c r="B17192" s="1" t="s">
        <v>5573</v>
      </c>
      <c r="C17192" s="45" t="s">
        <v>973</v>
      </c>
      <c r="D17192" s="23" t="s">
        <v>5734</v>
      </c>
      <c r="E17192" s="23" t="s">
        <v>4141</v>
      </c>
      <c r="F17192" s="40">
        <v>2.15</v>
      </c>
      <c r="G17192" s="25">
        <v>41652</v>
      </c>
      <c r="H17192" s="25">
        <v>89552</v>
      </c>
      <c r="I17192" s="25"/>
      <c r="J17192" s="58" t="e">
        <f>HYPERLINK("#"&amp;"Insumos"&amp;"!A"&amp;MATCH($B17192,#REF!,0),"Ins "&amp;$B17192)</f>
        <v>#REF!</v>
      </c>
      <c r="M17192" s="220"/>
    </row>
    <row r="17193" spans="1:13" x14ac:dyDescent="0.2">
      <c r="A17193" s="35" t="s">
        <v>3453</v>
      </c>
      <c r="B17193" s="1" t="s">
        <v>263</v>
      </c>
      <c r="C17193" s="45" t="s">
        <v>696</v>
      </c>
      <c r="D17193" s="23" t="s">
        <v>5534</v>
      </c>
      <c r="E17193" s="23" t="s">
        <v>4140</v>
      </c>
      <c r="F17193" s="40">
        <v>1.5599999999999999E-2</v>
      </c>
      <c r="G17193" s="25">
        <v>187426</v>
      </c>
      <c r="H17193" s="25">
        <v>2924</v>
      </c>
      <c r="I17193" s="25"/>
      <c r="J17193" s="58" t="e">
        <f>HYPERLINK("#"&amp;"Insumos"&amp;"!A"&amp;MATCH($B17193,#REF!,0),"Ins "&amp;$B17193)</f>
        <v>#REF!</v>
      </c>
      <c r="M17193" s="220"/>
    </row>
    <row r="17194" spans="1:13" x14ac:dyDescent="0.2">
      <c r="A17194" s="35" t="s">
        <v>3453</v>
      </c>
      <c r="B17194" s="1" t="s">
        <v>5533</v>
      </c>
      <c r="C17194" s="45" t="s">
        <v>5892</v>
      </c>
      <c r="D17194" s="23" t="s">
        <v>977</v>
      </c>
      <c r="E17194" s="23" t="s">
        <v>4134</v>
      </c>
      <c r="F17194" s="40">
        <v>1E-3</v>
      </c>
      <c r="G17194" s="25">
        <v>3623</v>
      </c>
      <c r="H17194" s="25">
        <v>4</v>
      </c>
      <c r="I17194" s="25"/>
      <c r="J17194" s="58" t="e">
        <f>HYPERLINK("#"&amp;"Insumos"&amp;"!A"&amp;MATCH($B17194,#REF!,0),"Ins "&amp;$B17194)</f>
        <v>#REF!</v>
      </c>
      <c r="M17194" s="220"/>
    </row>
    <row r="17195" spans="1:13" x14ac:dyDescent="0.2">
      <c r="A17195" s="35" t="s">
        <v>3453</v>
      </c>
      <c r="B17195" s="1" t="s">
        <v>5007</v>
      </c>
      <c r="C17195" s="45" t="s">
        <v>720</v>
      </c>
      <c r="D17195" s="23" t="s">
        <v>5751</v>
      </c>
      <c r="E17195" s="23" t="s">
        <v>4134</v>
      </c>
      <c r="F17195" s="40">
        <v>2.5</v>
      </c>
      <c r="G17195" s="25">
        <v>1897</v>
      </c>
      <c r="H17195" s="25">
        <v>4743</v>
      </c>
      <c r="I17195" s="25"/>
      <c r="J17195" s="58" t="e">
        <f>HYPERLINK("#"&amp;"Insumos"&amp;"!A"&amp;MATCH($B17195,#REF!,0),"Ins "&amp;$B17195)</f>
        <v>#REF!</v>
      </c>
      <c r="M17195" s="220"/>
    </row>
    <row r="17196" spans="1:13" x14ac:dyDescent="0.2">
      <c r="A17196" s="35" t="s">
        <v>3453</v>
      </c>
      <c r="B17196" s="1" t="s">
        <v>4409</v>
      </c>
      <c r="C17196" s="45" t="s">
        <v>1360</v>
      </c>
      <c r="D17196" s="23" t="s">
        <v>5751</v>
      </c>
      <c r="E17196" s="23" t="s">
        <v>4134</v>
      </c>
      <c r="F17196" s="40">
        <v>1</v>
      </c>
      <c r="G17196" s="25">
        <v>151395</v>
      </c>
      <c r="H17196" s="25">
        <v>151395</v>
      </c>
      <c r="I17196" s="25"/>
      <c r="J17196" s="58" t="e">
        <f>HYPERLINK("#"&amp;"Insumos"&amp;"!A"&amp;MATCH($B17196,#REF!,0),"Ins "&amp;$B17196)</f>
        <v>#REF!</v>
      </c>
      <c r="M17196" s="220"/>
    </row>
    <row r="17197" spans="1:13" ht="25.5" x14ac:dyDescent="0.2">
      <c r="A17197" s="36" t="s">
        <v>3454</v>
      </c>
      <c r="B17197" s="26" t="s">
        <v>6816</v>
      </c>
      <c r="C17197" s="79" t="s">
        <v>1740</v>
      </c>
      <c r="D17197" s="37" t="s">
        <v>5608</v>
      </c>
      <c r="E17197" s="37" t="s">
        <v>4134</v>
      </c>
      <c r="F17197" s="41"/>
      <c r="G17197" s="27"/>
      <c r="H17197" s="27"/>
      <c r="I17197" s="27">
        <v>94299</v>
      </c>
      <c r="M17197" s="220">
        <f t="shared" si="268"/>
        <v>123494</v>
      </c>
    </row>
    <row r="17198" spans="1:13" x14ac:dyDescent="0.2">
      <c r="A17198" s="35" t="s">
        <v>3454</v>
      </c>
      <c r="B17198" s="1" t="s">
        <v>5573</v>
      </c>
      <c r="C17198" s="45" t="s">
        <v>973</v>
      </c>
      <c r="D17198" s="23" t="s">
        <v>5734</v>
      </c>
      <c r="E17198" s="23" t="s">
        <v>4141</v>
      </c>
      <c r="F17198" s="40">
        <v>2.15</v>
      </c>
      <c r="G17198" s="25">
        <v>41652</v>
      </c>
      <c r="H17198" s="25">
        <v>89552</v>
      </c>
      <c r="I17198" s="25"/>
      <c r="J17198" s="58" t="e">
        <f>HYPERLINK("#"&amp;"Insumos"&amp;"!A"&amp;MATCH($B17198,#REF!,0),"Ins "&amp;$B17198)</f>
        <v>#REF!</v>
      </c>
      <c r="M17198" s="220"/>
    </row>
    <row r="17199" spans="1:13" x14ac:dyDescent="0.2">
      <c r="A17199" s="35" t="s">
        <v>3454</v>
      </c>
      <c r="B17199" s="1" t="s">
        <v>5533</v>
      </c>
      <c r="C17199" s="45" t="s">
        <v>5892</v>
      </c>
      <c r="D17199" s="23" t="s">
        <v>977</v>
      </c>
      <c r="E17199" s="23" t="s">
        <v>4134</v>
      </c>
      <c r="F17199" s="40">
        <v>1E-3</v>
      </c>
      <c r="G17199" s="25">
        <v>3623</v>
      </c>
      <c r="H17199" s="25">
        <v>4</v>
      </c>
      <c r="I17199" s="25"/>
      <c r="J17199" s="58" t="e">
        <f>HYPERLINK("#"&amp;"Insumos"&amp;"!A"&amp;MATCH($B17199,#REF!,0),"Ins "&amp;$B17199)</f>
        <v>#REF!</v>
      </c>
      <c r="M17199" s="220"/>
    </row>
    <row r="17200" spans="1:13" x14ac:dyDescent="0.2">
      <c r="A17200" s="35" t="s">
        <v>3454</v>
      </c>
      <c r="B17200" s="1" t="s">
        <v>5007</v>
      </c>
      <c r="C17200" s="45" t="s">
        <v>720</v>
      </c>
      <c r="D17200" s="23" t="s">
        <v>5751</v>
      </c>
      <c r="E17200" s="23" t="s">
        <v>4134</v>
      </c>
      <c r="F17200" s="40">
        <v>2.5</v>
      </c>
      <c r="G17200" s="25">
        <v>1897</v>
      </c>
      <c r="H17200" s="25">
        <v>4743</v>
      </c>
      <c r="I17200" s="25"/>
      <c r="J17200" s="58" t="e">
        <f>HYPERLINK("#"&amp;"Insumos"&amp;"!A"&amp;MATCH($B17200,#REF!,0),"Ins "&amp;$B17200)</f>
        <v>#REF!</v>
      </c>
      <c r="M17200" s="220"/>
    </row>
    <row r="17201" spans="1:13" x14ac:dyDescent="0.2">
      <c r="A17201" s="36" t="s">
        <v>3455</v>
      </c>
      <c r="B17201" s="26" t="s">
        <v>6816</v>
      </c>
      <c r="C17201" s="79" t="s">
        <v>823</v>
      </c>
      <c r="D17201" s="37" t="s">
        <v>5608</v>
      </c>
      <c r="E17201" s="37" t="s">
        <v>4134</v>
      </c>
      <c r="F17201" s="41"/>
      <c r="G17201" s="27"/>
      <c r="H17201" s="27"/>
      <c r="I17201" s="27">
        <v>151395</v>
      </c>
      <c r="M17201" s="220">
        <f t="shared" si="268"/>
        <v>198267</v>
      </c>
    </row>
    <row r="17202" spans="1:13" x14ac:dyDescent="0.2">
      <c r="A17202" s="35" t="s">
        <v>3455</v>
      </c>
      <c r="B17202" s="1" t="s">
        <v>4409</v>
      </c>
      <c r="C17202" s="45" t="s">
        <v>1360</v>
      </c>
      <c r="D17202" s="23" t="s">
        <v>5751</v>
      </c>
      <c r="E17202" s="23" t="s">
        <v>4134</v>
      </c>
      <c r="F17202" s="40">
        <v>1</v>
      </c>
      <c r="G17202" s="25">
        <v>151395</v>
      </c>
      <c r="H17202" s="25">
        <v>151395</v>
      </c>
      <c r="I17202" s="25"/>
      <c r="J17202" s="58" t="e">
        <f>HYPERLINK("#"&amp;"Insumos"&amp;"!A"&amp;MATCH($B17202,#REF!,0),"Ins "&amp;$B17202)</f>
        <v>#REF!</v>
      </c>
      <c r="M17202" s="220"/>
    </row>
    <row r="17203" spans="1:13" ht="25.5" x14ac:dyDescent="0.2">
      <c r="A17203" s="36" t="s">
        <v>3456</v>
      </c>
      <c r="B17203" s="26" t="s">
        <v>6816</v>
      </c>
      <c r="C17203" s="79" t="s">
        <v>842</v>
      </c>
      <c r="D17203" s="37" t="s">
        <v>5608</v>
      </c>
      <c r="E17203" s="37" t="s">
        <v>4134</v>
      </c>
      <c r="F17203" s="41"/>
      <c r="G17203" s="27"/>
      <c r="H17203" s="27"/>
      <c r="I17203" s="27">
        <v>289483</v>
      </c>
      <c r="M17203" s="220">
        <f t="shared" si="268"/>
        <v>379107</v>
      </c>
    </row>
    <row r="17204" spans="1:13" x14ac:dyDescent="0.2">
      <c r="A17204" s="35" t="s">
        <v>3456</v>
      </c>
      <c r="B17204" s="1" t="s">
        <v>5573</v>
      </c>
      <c r="C17204" s="45" t="s">
        <v>973</v>
      </c>
      <c r="D17204" s="23" t="s">
        <v>5734</v>
      </c>
      <c r="E17204" s="23" t="s">
        <v>4141</v>
      </c>
      <c r="F17204" s="40">
        <v>2.4300000000000002</v>
      </c>
      <c r="G17204" s="25">
        <v>41652</v>
      </c>
      <c r="H17204" s="25">
        <v>101214</v>
      </c>
      <c r="I17204" s="25"/>
      <c r="J17204" s="58" t="e">
        <f>HYPERLINK("#"&amp;"Insumos"&amp;"!A"&amp;MATCH($B17204,#REF!,0),"Ins "&amp;$B17204)</f>
        <v>#REF!</v>
      </c>
      <c r="M17204" s="220"/>
    </row>
    <row r="17205" spans="1:13" x14ac:dyDescent="0.2">
      <c r="A17205" s="35" t="s">
        <v>3456</v>
      </c>
      <c r="B17205" s="1" t="s">
        <v>263</v>
      </c>
      <c r="C17205" s="45" t="s">
        <v>696</v>
      </c>
      <c r="D17205" s="23" t="s">
        <v>5534</v>
      </c>
      <c r="E17205" s="23" t="s">
        <v>4140</v>
      </c>
      <c r="F17205" s="40">
        <v>1.8499999999999999E-2</v>
      </c>
      <c r="G17205" s="25">
        <v>187426</v>
      </c>
      <c r="H17205" s="25">
        <v>3467</v>
      </c>
      <c r="I17205" s="25"/>
      <c r="J17205" s="58" t="e">
        <f>HYPERLINK("#"&amp;"Insumos"&amp;"!A"&amp;MATCH($B17205,#REF!,0),"Ins "&amp;$B17205)</f>
        <v>#REF!</v>
      </c>
      <c r="M17205" s="220"/>
    </row>
    <row r="17206" spans="1:13" x14ac:dyDescent="0.2">
      <c r="A17206" s="35" t="s">
        <v>3456</v>
      </c>
      <c r="B17206" s="1" t="s">
        <v>5533</v>
      </c>
      <c r="C17206" s="45" t="s">
        <v>5892</v>
      </c>
      <c r="D17206" s="23" t="s">
        <v>977</v>
      </c>
      <c r="E17206" s="23" t="s">
        <v>4134</v>
      </c>
      <c r="F17206" s="40">
        <v>1E-3</v>
      </c>
      <c r="G17206" s="25">
        <v>3623</v>
      </c>
      <c r="H17206" s="25">
        <v>4</v>
      </c>
      <c r="I17206" s="25"/>
      <c r="J17206" s="58" t="e">
        <f>HYPERLINK("#"&amp;"Insumos"&amp;"!A"&amp;MATCH($B17206,#REF!,0),"Ins "&amp;$B17206)</f>
        <v>#REF!</v>
      </c>
      <c r="M17206" s="220"/>
    </row>
    <row r="17207" spans="1:13" x14ac:dyDescent="0.2">
      <c r="A17207" s="35" t="s">
        <v>3456</v>
      </c>
      <c r="B17207" s="1" t="s">
        <v>5007</v>
      </c>
      <c r="C17207" s="45" t="s">
        <v>720</v>
      </c>
      <c r="D17207" s="23" t="s">
        <v>5751</v>
      </c>
      <c r="E17207" s="23" t="s">
        <v>4134</v>
      </c>
      <c r="F17207" s="40">
        <v>2.8</v>
      </c>
      <c r="G17207" s="25">
        <v>1897</v>
      </c>
      <c r="H17207" s="25">
        <v>5312</v>
      </c>
      <c r="I17207" s="25"/>
      <c r="J17207" s="58" t="e">
        <f>HYPERLINK("#"&amp;"Insumos"&amp;"!A"&amp;MATCH($B17207,#REF!,0),"Ins "&amp;$B17207)</f>
        <v>#REF!</v>
      </c>
      <c r="M17207" s="220"/>
    </row>
    <row r="17208" spans="1:13" x14ac:dyDescent="0.2">
      <c r="A17208" s="35" t="s">
        <v>3456</v>
      </c>
      <c r="B17208" s="1" t="s">
        <v>4973</v>
      </c>
      <c r="C17208" s="45" t="s">
        <v>1630</v>
      </c>
      <c r="D17208" s="23" t="s">
        <v>5751</v>
      </c>
      <c r="E17208" s="23" t="s">
        <v>287</v>
      </c>
      <c r="F17208" s="40">
        <v>0.05</v>
      </c>
      <c r="G17208" s="25">
        <v>166835</v>
      </c>
      <c r="H17208" s="25">
        <v>8342</v>
      </c>
      <c r="I17208" s="25"/>
      <c r="J17208" s="58" t="e">
        <f>HYPERLINK("#"&amp;"Insumos"&amp;"!A"&amp;MATCH($B17208,#REF!,0),"Ins "&amp;$B17208)</f>
        <v>#REF!</v>
      </c>
      <c r="M17208" s="220"/>
    </row>
    <row r="17209" spans="1:13" x14ac:dyDescent="0.2">
      <c r="A17209" s="35" t="s">
        <v>3456</v>
      </c>
      <c r="B17209" s="1" t="s">
        <v>4410</v>
      </c>
      <c r="C17209" s="45" t="s">
        <v>1361</v>
      </c>
      <c r="D17209" s="23" t="s">
        <v>5751</v>
      </c>
      <c r="E17209" s="23" t="s">
        <v>4134</v>
      </c>
      <c r="F17209" s="40">
        <v>1</v>
      </c>
      <c r="G17209" s="25">
        <v>171144</v>
      </c>
      <c r="H17209" s="25">
        <v>171144</v>
      </c>
      <c r="I17209" s="25"/>
      <c r="J17209" s="58" t="e">
        <f>HYPERLINK("#"&amp;"Insumos"&amp;"!A"&amp;MATCH($B17209,#REF!,0),"Ins "&amp;$B17209)</f>
        <v>#REF!</v>
      </c>
      <c r="M17209" s="220"/>
    </row>
    <row r="17210" spans="1:13" ht="25.5" x14ac:dyDescent="0.2">
      <c r="A17210" s="36" t="s">
        <v>3457</v>
      </c>
      <c r="B17210" s="26" t="s">
        <v>6816</v>
      </c>
      <c r="C17210" s="79" t="s">
        <v>1741</v>
      </c>
      <c r="D17210" s="37" t="s">
        <v>5608</v>
      </c>
      <c r="E17210" s="37" t="s">
        <v>4134</v>
      </c>
      <c r="F17210" s="41"/>
      <c r="G17210" s="27"/>
      <c r="H17210" s="27"/>
      <c r="I17210" s="27">
        <v>82352</v>
      </c>
      <c r="M17210" s="220">
        <f t="shared" si="268"/>
        <v>107848</v>
      </c>
    </row>
    <row r="17211" spans="1:13" x14ac:dyDescent="0.2">
      <c r="A17211" s="35" t="s">
        <v>3457</v>
      </c>
      <c r="B17211" s="1" t="s">
        <v>5573</v>
      </c>
      <c r="C17211" s="45" t="s">
        <v>973</v>
      </c>
      <c r="D17211" s="23" t="s">
        <v>5734</v>
      </c>
      <c r="E17211" s="23" t="s">
        <v>4141</v>
      </c>
      <c r="F17211" s="40">
        <v>1.5</v>
      </c>
      <c r="G17211" s="25">
        <v>41652</v>
      </c>
      <c r="H17211" s="25">
        <v>62478</v>
      </c>
      <c r="I17211" s="25"/>
      <c r="J17211" s="58" t="e">
        <f>HYPERLINK("#"&amp;"Insumos"&amp;"!A"&amp;MATCH($B17211,#REF!,0),"Ins "&amp;$B17211)</f>
        <v>#REF!</v>
      </c>
      <c r="M17211" s="220"/>
    </row>
    <row r="17212" spans="1:13" x14ac:dyDescent="0.2">
      <c r="A17212" s="35" t="s">
        <v>3457</v>
      </c>
      <c r="B17212" s="1" t="s">
        <v>5533</v>
      </c>
      <c r="C17212" s="45" t="s">
        <v>5892</v>
      </c>
      <c r="D17212" s="23" t="s">
        <v>977</v>
      </c>
      <c r="E17212" s="23" t="s">
        <v>4134</v>
      </c>
      <c r="F17212" s="40">
        <v>1E-3</v>
      </c>
      <c r="G17212" s="25">
        <v>3623</v>
      </c>
      <c r="H17212" s="25">
        <v>4</v>
      </c>
      <c r="I17212" s="25"/>
      <c r="J17212" s="58" t="e">
        <f>HYPERLINK("#"&amp;"Insumos"&amp;"!A"&amp;MATCH($B17212,#REF!,0),"Ins "&amp;$B17212)</f>
        <v>#REF!</v>
      </c>
      <c r="M17212" s="220"/>
    </row>
    <row r="17213" spans="1:13" x14ac:dyDescent="0.2">
      <c r="A17213" s="35" t="s">
        <v>3457</v>
      </c>
      <c r="B17213" s="1" t="s">
        <v>5007</v>
      </c>
      <c r="C17213" s="45" t="s">
        <v>720</v>
      </c>
      <c r="D17213" s="23" t="s">
        <v>5751</v>
      </c>
      <c r="E17213" s="23" t="s">
        <v>4134</v>
      </c>
      <c r="F17213" s="40">
        <v>0.8</v>
      </c>
      <c r="G17213" s="25">
        <v>1897</v>
      </c>
      <c r="H17213" s="25">
        <v>1518</v>
      </c>
      <c r="I17213" s="25"/>
      <c r="J17213" s="58" t="e">
        <f>HYPERLINK("#"&amp;"Insumos"&amp;"!A"&amp;MATCH($B17213,#REF!,0),"Ins "&amp;$B17213)</f>
        <v>#REF!</v>
      </c>
      <c r="M17213" s="220"/>
    </row>
    <row r="17214" spans="1:13" x14ac:dyDescent="0.2">
      <c r="A17214" s="35" t="s">
        <v>3457</v>
      </c>
      <c r="B17214" s="1" t="s">
        <v>4973</v>
      </c>
      <c r="C17214" s="45" t="s">
        <v>1630</v>
      </c>
      <c r="D17214" s="23" t="s">
        <v>5751</v>
      </c>
      <c r="E17214" s="23" t="s">
        <v>287</v>
      </c>
      <c r="F17214" s="40">
        <v>0.11</v>
      </c>
      <c r="G17214" s="25">
        <v>166835</v>
      </c>
      <c r="H17214" s="25">
        <v>18352</v>
      </c>
      <c r="I17214" s="25"/>
      <c r="J17214" s="58" t="e">
        <f>HYPERLINK("#"&amp;"Insumos"&amp;"!A"&amp;MATCH($B17214,#REF!,0),"Ins "&amp;$B17214)</f>
        <v>#REF!</v>
      </c>
      <c r="M17214" s="220"/>
    </row>
    <row r="17215" spans="1:13" ht="25.5" x14ac:dyDescent="0.2">
      <c r="A17215" s="36" t="s">
        <v>3458</v>
      </c>
      <c r="B17215" s="26" t="s">
        <v>6816</v>
      </c>
      <c r="C17215" s="79" t="s">
        <v>843</v>
      </c>
      <c r="D17215" s="37" t="s">
        <v>5608</v>
      </c>
      <c r="E17215" s="37" t="s">
        <v>4134</v>
      </c>
      <c r="F17215" s="41"/>
      <c r="G17215" s="27"/>
      <c r="H17215" s="27"/>
      <c r="I17215" s="27">
        <v>502996</v>
      </c>
      <c r="M17215" s="220">
        <f t="shared" si="268"/>
        <v>658724</v>
      </c>
    </row>
    <row r="17216" spans="1:13" x14ac:dyDescent="0.2">
      <c r="A17216" s="35" t="s">
        <v>3458</v>
      </c>
      <c r="B17216" s="1" t="s">
        <v>5573</v>
      </c>
      <c r="C17216" s="45" t="s">
        <v>973</v>
      </c>
      <c r="D17216" s="23" t="s">
        <v>5734</v>
      </c>
      <c r="E17216" s="23" t="s">
        <v>4141</v>
      </c>
      <c r="F17216" s="40">
        <v>2.15</v>
      </c>
      <c r="G17216" s="25">
        <v>41652</v>
      </c>
      <c r="H17216" s="25">
        <v>89552</v>
      </c>
      <c r="I17216" s="25"/>
      <c r="J17216" s="58" t="e">
        <f>HYPERLINK("#"&amp;"Insumos"&amp;"!A"&amp;MATCH($B17216,#REF!,0),"Ins "&amp;$B17216)</f>
        <v>#REF!</v>
      </c>
      <c r="M17216" s="220"/>
    </row>
    <row r="17217" spans="1:13" x14ac:dyDescent="0.2">
      <c r="A17217" s="35" t="s">
        <v>3458</v>
      </c>
      <c r="B17217" s="1" t="s">
        <v>263</v>
      </c>
      <c r="C17217" s="45" t="s">
        <v>696</v>
      </c>
      <c r="D17217" s="23" t="s">
        <v>5534</v>
      </c>
      <c r="E17217" s="23" t="s">
        <v>4140</v>
      </c>
      <c r="F17217" s="40">
        <v>4.1300000000000003E-2</v>
      </c>
      <c r="G17217" s="25">
        <v>187426</v>
      </c>
      <c r="H17217" s="25">
        <v>7741</v>
      </c>
      <c r="I17217" s="25"/>
      <c r="J17217" s="58" t="e">
        <f>HYPERLINK("#"&amp;"Insumos"&amp;"!A"&amp;MATCH($B17217,#REF!,0),"Ins "&amp;$B17217)</f>
        <v>#REF!</v>
      </c>
      <c r="M17217" s="220"/>
    </row>
    <row r="17218" spans="1:13" x14ac:dyDescent="0.2">
      <c r="A17218" s="35" t="s">
        <v>3458</v>
      </c>
      <c r="B17218" s="1" t="s">
        <v>5533</v>
      </c>
      <c r="C17218" s="45" t="s">
        <v>5892</v>
      </c>
      <c r="D17218" s="23" t="s">
        <v>977</v>
      </c>
      <c r="E17218" s="23" t="s">
        <v>4134</v>
      </c>
      <c r="F17218" s="40">
        <v>1E-3</v>
      </c>
      <c r="G17218" s="25">
        <v>3623</v>
      </c>
      <c r="H17218" s="25">
        <v>4</v>
      </c>
      <c r="I17218" s="25"/>
      <c r="J17218" s="58" t="e">
        <f>HYPERLINK("#"&amp;"Insumos"&amp;"!A"&amp;MATCH($B17218,#REF!,0),"Ins "&amp;$B17218)</f>
        <v>#REF!</v>
      </c>
      <c r="M17218" s="220"/>
    </row>
    <row r="17219" spans="1:13" x14ac:dyDescent="0.2">
      <c r="A17219" s="35" t="s">
        <v>3458</v>
      </c>
      <c r="B17219" s="1" t="s">
        <v>5007</v>
      </c>
      <c r="C17219" s="45" t="s">
        <v>720</v>
      </c>
      <c r="D17219" s="23" t="s">
        <v>5751</v>
      </c>
      <c r="E17219" s="23" t="s">
        <v>4134</v>
      </c>
      <c r="F17219" s="40">
        <v>2.8</v>
      </c>
      <c r="G17219" s="25">
        <v>1897</v>
      </c>
      <c r="H17219" s="25">
        <v>5312</v>
      </c>
      <c r="I17219" s="25"/>
      <c r="J17219" s="58" t="e">
        <f>HYPERLINK("#"&amp;"Insumos"&amp;"!A"&amp;MATCH($B17219,#REF!,0),"Ins "&amp;$B17219)</f>
        <v>#REF!</v>
      </c>
      <c r="M17219" s="220"/>
    </row>
    <row r="17220" spans="1:13" x14ac:dyDescent="0.2">
      <c r="A17220" s="35" t="s">
        <v>3458</v>
      </c>
      <c r="B17220" s="1" t="s">
        <v>4975</v>
      </c>
      <c r="C17220" s="45" t="s">
        <v>1631</v>
      </c>
      <c r="D17220" s="23" t="s">
        <v>5751</v>
      </c>
      <c r="E17220" s="23" t="s">
        <v>287</v>
      </c>
      <c r="F17220" s="40">
        <v>6.8000000000000005E-2</v>
      </c>
      <c r="G17220" s="25">
        <v>279744</v>
      </c>
      <c r="H17220" s="25">
        <v>19023</v>
      </c>
      <c r="I17220" s="25"/>
      <c r="J17220" s="58" t="e">
        <f>HYPERLINK("#"&amp;"Insumos"&amp;"!A"&amp;MATCH($B17220,#REF!,0),"Ins "&amp;$B17220)</f>
        <v>#REF!</v>
      </c>
      <c r="M17220" s="220"/>
    </row>
    <row r="17221" spans="1:13" x14ac:dyDescent="0.2">
      <c r="A17221" s="35" t="s">
        <v>3458</v>
      </c>
      <c r="B17221" s="1" t="s">
        <v>4411</v>
      </c>
      <c r="C17221" s="45" t="s">
        <v>1362</v>
      </c>
      <c r="D17221" s="23" t="s">
        <v>5751</v>
      </c>
      <c r="E17221" s="23" t="s">
        <v>4134</v>
      </c>
      <c r="F17221" s="40">
        <v>1</v>
      </c>
      <c r="G17221" s="25">
        <v>381364</v>
      </c>
      <c r="H17221" s="25">
        <v>381364</v>
      </c>
      <c r="I17221" s="25"/>
      <c r="J17221" s="58" t="e">
        <f>HYPERLINK("#"&amp;"Insumos"&amp;"!A"&amp;MATCH($B17221,#REF!,0),"Ins "&amp;$B17221)</f>
        <v>#REF!</v>
      </c>
      <c r="M17221" s="220"/>
    </row>
    <row r="17222" spans="1:13" ht="25.5" x14ac:dyDescent="0.2">
      <c r="A17222" s="36" t="s">
        <v>3459</v>
      </c>
      <c r="B17222" s="26" t="s">
        <v>6816</v>
      </c>
      <c r="C17222" s="79" t="s">
        <v>1742</v>
      </c>
      <c r="D17222" s="37" t="s">
        <v>5608</v>
      </c>
      <c r="E17222" s="37" t="s">
        <v>4134</v>
      </c>
      <c r="F17222" s="41"/>
      <c r="G17222" s="27"/>
      <c r="H17222" s="27"/>
      <c r="I17222" s="27">
        <v>114262</v>
      </c>
      <c r="M17222" s="220">
        <f t="shared" ref="M17222:M17281" si="269">ROUND(I17222*(1+$L$2),0)</f>
        <v>149638</v>
      </c>
    </row>
    <row r="17223" spans="1:13" x14ac:dyDescent="0.2">
      <c r="A17223" s="35" t="s">
        <v>3459</v>
      </c>
      <c r="B17223" s="1" t="s">
        <v>5573</v>
      </c>
      <c r="C17223" s="45" t="s">
        <v>973</v>
      </c>
      <c r="D17223" s="23" t="s">
        <v>5734</v>
      </c>
      <c r="E17223" s="23" t="s">
        <v>4141</v>
      </c>
      <c r="F17223" s="40">
        <v>2.25</v>
      </c>
      <c r="G17223" s="25">
        <v>41652</v>
      </c>
      <c r="H17223" s="25">
        <v>93717</v>
      </c>
      <c r="I17223" s="25"/>
      <c r="J17223" s="58" t="e">
        <f>HYPERLINK("#"&amp;"Insumos"&amp;"!A"&amp;MATCH($B17223,#REF!,0),"Ins "&amp;$B17223)</f>
        <v>#REF!</v>
      </c>
      <c r="M17223" s="220"/>
    </row>
    <row r="17224" spans="1:13" x14ac:dyDescent="0.2">
      <c r="A17224" s="35" t="s">
        <v>3459</v>
      </c>
      <c r="B17224" s="1" t="s">
        <v>5533</v>
      </c>
      <c r="C17224" s="45" t="s">
        <v>5892</v>
      </c>
      <c r="D17224" s="23" t="s">
        <v>977</v>
      </c>
      <c r="E17224" s="23" t="s">
        <v>4134</v>
      </c>
      <c r="F17224" s="40">
        <v>1E-3</v>
      </c>
      <c r="G17224" s="25">
        <v>3623</v>
      </c>
      <c r="H17224" s="25">
        <v>4</v>
      </c>
      <c r="I17224" s="25"/>
      <c r="J17224" s="58" t="e">
        <f>HYPERLINK("#"&amp;"Insumos"&amp;"!A"&amp;MATCH($B17224,#REF!,0),"Ins "&amp;$B17224)</f>
        <v>#REF!</v>
      </c>
      <c r="M17224" s="220"/>
    </row>
    <row r="17225" spans="1:13" x14ac:dyDescent="0.2">
      <c r="A17225" s="35" t="s">
        <v>3459</v>
      </c>
      <c r="B17225" s="1" t="s">
        <v>5007</v>
      </c>
      <c r="C17225" s="45" t="s">
        <v>720</v>
      </c>
      <c r="D17225" s="23" t="s">
        <v>5751</v>
      </c>
      <c r="E17225" s="23" t="s">
        <v>4134</v>
      </c>
      <c r="F17225" s="40">
        <v>0.8</v>
      </c>
      <c r="G17225" s="25">
        <v>1897</v>
      </c>
      <c r="H17225" s="25">
        <v>1518</v>
      </c>
      <c r="I17225" s="25"/>
      <c r="J17225" s="58" t="e">
        <f>HYPERLINK("#"&amp;"Insumos"&amp;"!A"&amp;MATCH($B17225,#REF!,0),"Ins "&amp;$B17225)</f>
        <v>#REF!</v>
      </c>
      <c r="M17225" s="220"/>
    </row>
    <row r="17226" spans="1:13" x14ac:dyDescent="0.2">
      <c r="A17226" s="35" t="s">
        <v>3459</v>
      </c>
      <c r="B17226" s="1" t="s">
        <v>4975</v>
      </c>
      <c r="C17226" s="45" t="s">
        <v>1631</v>
      </c>
      <c r="D17226" s="23" t="s">
        <v>5751</v>
      </c>
      <c r="E17226" s="23" t="s">
        <v>287</v>
      </c>
      <c r="F17226" s="40">
        <v>6.8000000000000005E-2</v>
      </c>
      <c r="G17226" s="25">
        <v>279744</v>
      </c>
      <c r="H17226" s="25">
        <v>19023</v>
      </c>
      <c r="I17226" s="25"/>
      <c r="J17226" s="58" t="e">
        <f>HYPERLINK("#"&amp;"Insumos"&amp;"!A"&amp;MATCH($B17226,#REF!,0),"Ins "&amp;$B17226)</f>
        <v>#REF!</v>
      </c>
      <c r="M17226" s="220"/>
    </row>
    <row r="17227" spans="1:13" ht="25.5" x14ac:dyDescent="0.2">
      <c r="A17227" s="36" t="s">
        <v>3460</v>
      </c>
      <c r="B17227" s="26" t="s">
        <v>6816</v>
      </c>
      <c r="C17227" s="79" t="s">
        <v>844</v>
      </c>
      <c r="D17227" s="37" t="s">
        <v>5608</v>
      </c>
      <c r="E17227" s="37" t="s">
        <v>4134</v>
      </c>
      <c r="F17227" s="41"/>
      <c r="G17227" s="27"/>
      <c r="H17227" s="27"/>
      <c r="I17227" s="27">
        <v>538425</v>
      </c>
      <c r="M17227" s="220">
        <f t="shared" si="269"/>
        <v>705121</v>
      </c>
    </row>
    <row r="17228" spans="1:13" x14ac:dyDescent="0.2">
      <c r="A17228" s="35" t="s">
        <v>3460</v>
      </c>
      <c r="B17228" s="1" t="s">
        <v>5573</v>
      </c>
      <c r="C17228" s="45" t="s">
        <v>973</v>
      </c>
      <c r="D17228" s="23" t="s">
        <v>5734</v>
      </c>
      <c r="E17228" s="23" t="s">
        <v>4141</v>
      </c>
      <c r="F17228" s="40">
        <v>2.4500000000000002</v>
      </c>
      <c r="G17228" s="25">
        <v>41652</v>
      </c>
      <c r="H17228" s="25">
        <v>102047</v>
      </c>
      <c r="I17228" s="25"/>
      <c r="J17228" s="58" t="e">
        <f>HYPERLINK("#"&amp;"Insumos"&amp;"!A"&amp;MATCH($B17228,#REF!,0),"Ins "&amp;$B17228)</f>
        <v>#REF!</v>
      </c>
      <c r="M17228" s="220"/>
    </row>
    <row r="17229" spans="1:13" x14ac:dyDescent="0.2">
      <c r="A17229" s="35" t="s">
        <v>3460</v>
      </c>
      <c r="B17229" s="1" t="s">
        <v>263</v>
      </c>
      <c r="C17229" s="45" t="s">
        <v>696</v>
      </c>
      <c r="D17229" s="23" t="s">
        <v>5534</v>
      </c>
      <c r="E17229" s="23" t="s">
        <v>4140</v>
      </c>
      <c r="F17229" s="40">
        <v>4.9799999999999997E-2</v>
      </c>
      <c r="G17229" s="25">
        <v>187426</v>
      </c>
      <c r="H17229" s="25">
        <v>9334</v>
      </c>
      <c r="I17229" s="25"/>
      <c r="J17229" s="58" t="e">
        <f>HYPERLINK("#"&amp;"Insumos"&amp;"!A"&amp;MATCH($B17229,#REF!,0),"Ins "&amp;$B17229)</f>
        <v>#REF!</v>
      </c>
      <c r="M17229" s="220"/>
    </row>
    <row r="17230" spans="1:13" x14ac:dyDescent="0.2">
      <c r="A17230" s="35" t="s">
        <v>3460</v>
      </c>
      <c r="B17230" s="1" t="s">
        <v>5533</v>
      </c>
      <c r="C17230" s="45" t="s">
        <v>5892</v>
      </c>
      <c r="D17230" s="23" t="s">
        <v>977</v>
      </c>
      <c r="E17230" s="23" t="s">
        <v>4134</v>
      </c>
      <c r="F17230" s="40">
        <v>0.1</v>
      </c>
      <c r="G17230" s="25">
        <v>3623</v>
      </c>
      <c r="H17230" s="25">
        <v>362</v>
      </c>
      <c r="I17230" s="25"/>
      <c r="J17230" s="58" t="e">
        <f>HYPERLINK("#"&amp;"Insumos"&amp;"!A"&amp;MATCH($B17230,#REF!,0),"Ins "&amp;$B17230)</f>
        <v>#REF!</v>
      </c>
      <c r="M17230" s="220"/>
    </row>
    <row r="17231" spans="1:13" x14ac:dyDescent="0.2">
      <c r="A17231" s="35" t="s">
        <v>3460</v>
      </c>
      <c r="B17231" s="1" t="s">
        <v>5007</v>
      </c>
      <c r="C17231" s="45" t="s">
        <v>720</v>
      </c>
      <c r="D17231" s="23" t="s">
        <v>5751</v>
      </c>
      <c r="E17231" s="23" t="s">
        <v>4134</v>
      </c>
      <c r="F17231" s="40">
        <v>2.8</v>
      </c>
      <c r="G17231" s="25">
        <v>1897</v>
      </c>
      <c r="H17231" s="25">
        <v>5312</v>
      </c>
      <c r="I17231" s="25"/>
      <c r="J17231" s="58" t="e">
        <f>HYPERLINK("#"&amp;"Insumos"&amp;"!A"&amp;MATCH($B17231,#REF!,0),"Ins "&amp;$B17231)</f>
        <v>#REF!</v>
      </c>
      <c r="M17231" s="220"/>
    </row>
    <row r="17232" spans="1:13" x14ac:dyDescent="0.2">
      <c r="A17232" s="35" t="s">
        <v>3460</v>
      </c>
      <c r="B17232" s="1" t="s">
        <v>4975</v>
      </c>
      <c r="C17232" s="45" t="s">
        <v>1631</v>
      </c>
      <c r="D17232" s="23" t="s">
        <v>5751</v>
      </c>
      <c r="E17232" s="23" t="s">
        <v>287</v>
      </c>
      <c r="F17232" s="40">
        <v>0.05</v>
      </c>
      <c r="G17232" s="25">
        <v>279744</v>
      </c>
      <c r="H17232" s="25">
        <v>13987</v>
      </c>
      <c r="I17232" s="25"/>
      <c r="J17232" s="58" t="e">
        <f>HYPERLINK("#"&amp;"Insumos"&amp;"!A"&amp;MATCH($B17232,#REF!,0),"Ins "&amp;$B17232)</f>
        <v>#REF!</v>
      </c>
      <c r="M17232" s="220"/>
    </row>
    <row r="17233" spans="1:13" x14ac:dyDescent="0.2">
      <c r="A17233" s="35" t="s">
        <v>3460</v>
      </c>
      <c r="B17233" s="1" t="s">
        <v>5352</v>
      </c>
      <c r="C17233" s="45" t="s">
        <v>9158</v>
      </c>
      <c r="D17233" s="23" t="s">
        <v>5751</v>
      </c>
      <c r="E17233" s="23" t="s">
        <v>467</v>
      </c>
      <c r="F17233" s="40">
        <v>0.15</v>
      </c>
      <c r="G17233" s="25">
        <v>9684</v>
      </c>
      <c r="H17233" s="25">
        <v>1453</v>
      </c>
      <c r="I17233" s="25"/>
      <c r="J17233" s="58" t="e">
        <f>HYPERLINK("#"&amp;"Insumos"&amp;"!A"&amp;MATCH($B17233,#REF!,0),"Ins "&amp;$B17233)</f>
        <v>#REF!</v>
      </c>
      <c r="M17233" s="220"/>
    </row>
    <row r="17234" spans="1:13" x14ac:dyDescent="0.2">
      <c r="A17234" s="35" t="s">
        <v>3460</v>
      </c>
      <c r="B17234" s="1" t="s">
        <v>5283</v>
      </c>
      <c r="C17234" s="45" t="s">
        <v>1252</v>
      </c>
      <c r="D17234" s="23" t="s">
        <v>5751</v>
      </c>
      <c r="E17234" s="23" t="s">
        <v>4134</v>
      </c>
      <c r="F17234" s="40">
        <v>0.08</v>
      </c>
      <c r="G17234" s="25">
        <v>161223</v>
      </c>
      <c r="H17234" s="25">
        <v>12898</v>
      </c>
      <c r="I17234" s="25"/>
      <c r="J17234" s="58" t="e">
        <f>HYPERLINK("#"&amp;"Insumos"&amp;"!A"&amp;MATCH($B17234,#REF!,0),"Ins "&amp;$B17234)</f>
        <v>#REF!</v>
      </c>
      <c r="M17234" s="220"/>
    </row>
    <row r="17235" spans="1:13" x14ac:dyDescent="0.2">
      <c r="A17235" s="35" t="s">
        <v>3460</v>
      </c>
      <c r="B17235" s="1" t="s">
        <v>5284</v>
      </c>
      <c r="C17235" s="45" t="s">
        <v>475</v>
      </c>
      <c r="D17235" s="23" t="s">
        <v>5751</v>
      </c>
      <c r="E17235" s="23" t="s">
        <v>4134</v>
      </c>
      <c r="F17235" s="40">
        <v>1.3125</v>
      </c>
      <c r="G17235" s="25">
        <v>80802</v>
      </c>
      <c r="H17235" s="25">
        <v>106053</v>
      </c>
      <c r="I17235" s="25"/>
      <c r="J17235" s="58" t="e">
        <f>HYPERLINK("#"&amp;"Insumos"&amp;"!A"&amp;MATCH($B17235,#REF!,0),"Ins "&amp;$B17235)</f>
        <v>#REF!</v>
      </c>
      <c r="M17235" s="220"/>
    </row>
    <row r="17236" spans="1:13" x14ac:dyDescent="0.2">
      <c r="A17236" s="35" t="s">
        <v>3460</v>
      </c>
      <c r="B17236" s="1" t="s">
        <v>4413</v>
      </c>
      <c r="C17236" s="45" t="s">
        <v>1363</v>
      </c>
      <c r="D17236" s="23" t="s">
        <v>5751</v>
      </c>
      <c r="E17236" s="23" t="s">
        <v>4134</v>
      </c>
      <c r="F17236" s="40">
        <v>1</v>
      </c>
      <c r="G17236" s="25">
        <v>286979</v>
      </c>
      <c r="H17236" s="25">
        <v>286979</v>
      </c>
      <c r="I17236" s="25"/>
      <c r="J17236" s="58" t="e">
        <f>HYPERLINK("#"&amp;"Insumos"&amp;"!A"&amp;MATCH($B17236,#REF!,0),"Ins "&amp;$B17236)</f>
        <v>#REF!</v>
      </c>
      <c r="M17236" s="220"/>
    </row>
    <row r="17237" spans="1:13" ht="25.5" x14ac:dyDescent="0.2">
      <c r="A17237" s="36" t="s">
        <v>3461</v>
      </c>
      <c r="B17237" s="26" t="s">
        <v>6816</v>
      </c>
      <c r="C17237" s="79" t="s">
        <v>1743</v>
      </c>
      <c r="D17237" s="37" t="s">
        <v>5608</v>
      </c>
      <c r="E17237" s="37" t="s">
        <v>4134</v>
      </c>
      <c r="F17237" s="41"/>
      <c r="G17237" s="27"/>
      <c r="H17237" s="27"/>
      <c r="I17237" s="27">
        <v>238318</v>
      </c>
      <c r="M17237" s="220">
        <f t="shared" si="269"/>
        <v>312101</v>
      </c>
    </row>
    <row r="17238" spans="1:13" x14ac:dyDescent="0.2">
      <c r="A17238" s="35" t="s">
        <v>3461</v>
      </c>
      <c r="B17238" s="1" t="s">
        <v>5573</v>
      </c>
      <c r="C17238" s="45" t="s">
        <v>973</v>
      </c>
      <c r="D17238" s="23" t="s">
        <v>5734</v>
      </c>
      <c r="E17238" s="23" t="s">
        <v>4141</v>
      </c>
      <c r="F17238" s="40">
        <v>2.4500000000000002</v>
      </c>
      <c r="G17238" s="25">
        <v>41652</v>
      </c>
      <c r="H17238" s="25">
        <v>102047</v>
      </c>
      <c r="I17238" s="25"/>
      <c r="J17238" s="58" t="e">
        <f>HYPERLINK("#"&amp;"Insumos"&amp;"!A"&amp;MATCH($B17238,#REF!,0),"Ins "&amp;$B17238)</f>
        <v>#REF!</v>
      </c>
      <c r="M17238" s="220"/>
    </row>
    <row r="17239" spans="1:13" x14ac:dyDescent="0.2">
      <c r="A17239" s="35" t="s">
        <v>3461</v>
      </c>
      <c r="B17239" s="1" t="s">
        <v>5533</v>
      </c>
      <c r="C17239" s="45" t="s">
        <v>5892</v>
      </c>
      <c r="D17239" s="23" t="s">
        <v>977</v>
      </c>
      <c r="E17239" s="23" t="s">
        <v>4134</v>
      </c>
      <c r="F17239" s="40">
        <v>0.1</v>
      </c>
      <c r="G17239" s="25">
        <v>3623</v>
      </c>
      <c r="H17239" s="25">
        <v>362</v>
      </c>
      <c r="I17239" s="25"/>
      <c r="J17239" s="58" t="e">
        <f>HYPERLINK("#"&amp;"Insumos"&amp;"!A"&amp;MATCH($B17239,#REF!,0),"Ins "&amp;$B17239)</f>
        <v>#REF!</v>
      </c>
      <c r="M17239" s="220"/>
    </row>
    <row r="17240" spans="1:13" x14ac:dyDescent="0.2">
      <c r="A17240" s="35" t="s">
        <v>3461</v>
      </c>
      <c r="B17240" s="1" t="s">
        <v>5007</v>
      </c>
      <c r="C17240" s="45" t="s">
        <v>720</v>
      </c>
      <c r="D17240" s="23" t="s">
        <v>5751</v>
      </c>
      <c r="E17240" s="23" t="s">
        <v>4134</v>
      </c>
      <c r="F17240" s="40">
        <v>0.8</v>
      </c>
      <c r="G17240" s="25">
        <v>1897</v>
      </c>
      <c r="H17240" s="25">
        <v>1518</v>
      </c>
      <c r="I17240" s="25"/>
      <c r="J17240" s="58" t="e">
        <f>HYPERLINK("#"&amp;"Insumos"&amp;"!A"&amp;MATCH($B17240,#REF!,0),"Ins "&amp;$B17240)</f>
        <v>#REF!</v>
      </c>
      <c r="M17240" s="220"/>
    </row>
    <row r="17241" spans="1:13" x14ac:dyDescent="0.2">
      <c r="A17241" s="35" t="s">
        <v>3461</v>
      </c>
      <c r="B17241" s="1" t="s">
        <v>4975</v>
      </c>
      <c r="C17241" s="45" t="s">
        <v>1631</v>
      </c>
      <c r="D17241" s="23" t="s">
        <v>5751</v>
      </c>
      <c r="E17241" s="23" t="s">
        <v>287</v>
      </c>
      <c r="F17241" s="40">
        <v>0.05</v>
      </c>
      <c r="G17241" s="25">
        <v>279744</v>
      </c>
      <c r="H17241" s="25">
        <v>13987</v>
      </c>
      <c r="I17241" s="25"/>
      <c r="J17241" s="58" t="e">
        <f>HYPERLINK("#"&amp;"Insumos"&amp;"!A"&amp;MATCH($B17241,#REF!,0),"Ins "&amp;$B17241)</f>
        <v>#REF!</v>
      </c>
      <c r="M17241" s="220"/>
    </row>
    <row r="17242" spans="1:13" x14ac:dyDescent="0.2">
      <c r="A17242" s="35" t="s">
        <v>3461</v>
      </c>
      <c r="B17242" s="1" t="s">
        <v>5352</v>
      </c>
      <c r="C17242" s="45" t="s">
        <v>9158</v>
      </c>
      <c r="D17242" s="23" t="s">
        <v>5751</v>
      </c>
      <c r="E17242" s="23" t="s">
        <v>467</v>
      </c>
      <c r="F17242" s="40">
        <v>0.15</v>
      </c>
      <c r="G17242" s="25">
        <v>9684</v>
      </c>
      <c r="H17242" s="25">
        <v>1453</v>
      </c>
      <c r="I17242" s="25"/>
      <c r="J17242" s="58" t="e">
        <f>HYPERLINK("#"&amp;"Insumos"&amp;"!A"&amp;MATCH($B17242,#REF!,0),"Ins "&amp;$B17242)</f>
        <v>#REF!</v>
      </c>
      <c r="M17242" s="220"/>
    </row>
    <row r="17243" spans="1:13" x14ac:dyDescent="0.2">
      <c r="A17243" s="35" t="s">
        <v>3461</v>
      </c>
      <c r="B17243" s="1" t="s">
        <v>5283</v>
      </c>
      <c r="C17243" s="45" t="s">
        <v>1252</v>
      </c>
      <c r="D17243" s="23" t="s">
        <v>5751</v>
      </c>
      <c r="E17243" s="23" t="s">
        <v>4134</v>
      </c>
      <c r="F17243" s="40">
        <v>0.08</v>
      </c>
      <c r="G17243" s="25">
        <v>161223</v>
      </c>
      <c r="H17243" s="25">
        <v>12898</v>
      </c>
      <c r="I17243" s="25"/>
      <c r="J17243" s="58" t="e">
        <f>HYPERLINK("#"&amp;"Insumos"&amp;"!A"&amp;MATCH($B17243,#REF!,0),"Ins "&amp;$B17243)</f>
        <v>#REF!</v>
      </c>
      <c r="M17243" s="220"/>
    </row>
    <row r="17244" spans="1:13" x14ac:dyDescent="0.2">
      <c r="A17244" s="35" t="s">
        <v>3461</v>
      </c>
      <c r="B17244" s="1" t="s">
        <v>5284</v>
      </c>
      <c r="C17244" s="45" t="s">
        <v>475</v>
      </c>
      <c r="D17244" s="23" t="s">
        <v>5751</v>
      </c>
      <c r="E17244" s="23" t="s">
        <v>4134</v>
      </c>
      <c r="F17244" s="40">
        <v>1.3125</v>
      </c>
      <c r="G17244" s="25">
        <v>80802</v>
      </c>
      <c r="H17244" s="25">
        <v>106053</v>
      </c>
      <c r="I17244" s="25"/>
      <c r="J17244" s="58" t="e">
        <f>HYPERLINK("#"&amp;"Insumos"&amp;"!A"&amp;MATCH($B17244,#REF!,0),"Ins "&amp;$B17244)</f>
        <v>#REF!</v>
      </c>
      <c r="M17244" s="220"/>
    </row>
    <row r="17245" spans="1:13" ht="25.5" x14ac:dyDescent="0.2">
      <c r="A17245" s="36" t="s">
        <v>3462</v>
      </c>
      <c r="B17245" s="26" t="s">
        <v>6816</v>
      </c>
      <c r="C17245" s="79" t="s">
        <v>845</v>
      </c>
      <c r="D17245" s="37" t="s">
        <v>5608</v>
      </c>
      <c r="E17245" s="37" t="s">
        <v>4134</v>
      </c>
      <c r="F17245" s="41"/>
      <c r="G17245" s="27"/>
      <c r="H17245" s="27"/>
      <c r="I17245" s="27">
        <v>647089</v>
      </c>
      <c r="M17245" s="220">
        <f t="shared" si="269"/>
        <v>847428</v>
      </c>
    </row>
    <row r="17246" spans="1:13" x14ac:dyDescent="0.2">
      <c r="A17246" s="35" t="s">
        <v>3462</v>
      </c>
      <c r="B17246" s="1" t="s">
        <v>5573</v>
      </c>
      <c r="C17246" s="45" t="s">
        <v>973</v>
      </c>
      <c r="D17246" s="23" t="s">
        <v>5734</v>
      </c>
      <c r="E17246" s="23" t="s">
        <v>4141</v>
      </c>
      <c r="F17246" s="40">
        <v>2.9</v>
      </c>
      <c r="G17246" s="25">
        <v>41652</v>
      </c>
      <c r="H17246" s="25">
        <v>120791</v>
      </c>
      <c r="I17246" s="25"/>
      <c r="J17246" s="58" t="e">
        <f>HYPERLINK("#"&amp;"Insumos"&amp;"!A"&amp;MATCH($B17246,#REF!,0),"Ins "&amp;$B17246)</f>
        <v>#REF!</v>
      </c>
      <c r="M17246" s="220"/>
    </row>
    <row r="17247" spans="1:13" x14ac:dyDescent="0.2">
      <c r="A17247" s="35" t="s">
        <v>3462</v>
      </c>
      <c r="B17247" s="1" t="s">
        <v>263</v>
      </c>
      <c r="C17247" s="45" t="s">
        <v>696</v>
      </c>
      <c r="D17247" s="23" t="s">
        <v>5534</v>
      </c>
      <c r="E17247" s="23" t="s">
        <v>4140</v>
      </c>
      <c r="F17247" s="40">
        <v>5.9900000000000002E-2</v>
      </c>
      <c r="G17247" s="25">
        <v>187426</v>
      </c>
      <c r="H17247" s="25">
        <v>11227</v>
      </c>
      <c r="I17247" s="25"/>
      <c r="J17247" s="58" t="e">
        <f>HYPERLINK("#"&amp;"Insumos"&amp;"!A"&amp;MATCH($B17247,#REF!,0),"Ins "&amp;$B17247)</f>
        <v>#REF!</v>
      </c>
      <c r="M17247" s="220"/>
    </row>
    <row r="17248" spans="1:13" x14ac:dyDescent="0.2">
      <c r="A17248" s="35" t="s">
        <v>3462</v>
      </c>
      <c r="B17248" s="1" t="s">
        <v>5533</v>
      </c>
      <c r="C17248" s="45" t="s">
        <v>5892</v>
      </c>
      <c r="D17248" s="23" t="s">
        <v>977</v>
      </c>
      <c r="E17248" s="23" t="s">
        <v>4134</v>
      </c>
      <c r="F17248" s="40">
        <v>0.1</v>
      </c>
      <c r="G17248" s="25">
        <v>3623</v>
      </c>
      <c r="H17248" s="25">
        <v>362</v>
      </c>
      <c r="I17248" s="25"/>
      <c r="J17248" s="58" t="e">
        <f>HYPERLINK("#"&amp;"Insumos"&amp;"!A"&amp;MATCH($B17248,#REF!,0),"Ins "&amp;$B17248)</f>
        <v>#REF!</v>
      </c>
      <c r="M17248" s="220"/>
    </row>
    <row r="17249" spans="1:13" x14ac:dyDescent="0.2">
      <c r="A17249" s="35" t="s">
        <v>3462</v>
      </c>
      <c r="B17249" s="1" t="s">
        <v>5007</v>
      </c>
      <c r="C17249" s="45" t="s">
        <v>720</v>
      </c>
      <c r="D17249" s="23" t="s">
        <v>5751</v>
      </c>
      <c r="E17249" s="23" t="s">
        <v>4134</v>
      </c>
      <c r="F17249" s="40">
        <v>3.4</v>
      </c>
      <c r="G17249" s="25">
        <v>1897</v>
      </c>
      <c r="H17249" s="25">
        <v>6450</v>
      </c>
      <c r="I17249" s="25"/>
      <c r="J17249" s="58" t="e">
        <f>HYPERLINK("#"&amp;"Insumos"&amp;"!A"&amp;MATCH($B17249,#REF!,0),"Ins "&amp;$B17249)</f>
        <v>#REF!</v>
      </c>
      <c r="M17249" s="220"/>
    </row>
    <row r="17250" spans="1:13" x14ac:dyDescent="0.2">
      <c r="A17250" s="35" t="s">
        <v>3462</v>
      </c>
      <c r="B17250" s="1" t="s">
        <v>4975</v>
      </c>
      <c r="C17250" s="45" t="s">
        <v>1631</v>
      </c>
      <c r="D17250" s="23" t="s">
        <v>5751</v>
      </c>
      <c r="E17250" s="23" t="s">
        <v>287</v>
      </c>
      <c r="F17250" s="40">
        <v>5.5E-2</v>
      </c>
      <c r="G17250" s="25">
        <v>279744</v>
      </c>
      <c r="H17250" s="25">
        <v>15386</v>
      </c>
      <c r="I17250" s="25"/>
      <c r="J17250" s="58" t="e">
        <f>HYPERLINK("#"&amp;"Insumos"&amp;"!A"&amp;MATCH($B17250,#REF!,0),"Ins "&amp;$B17250)</f>
        <v>#REF!</v>
      </c>
      <c r="M17250" s="220"/>
    </row>
    <row r="17251" spans="1:13" x14ac:dyDescent="0.2">
      <c r="A17251" s="35" t="s">
        <v>3462</v>
      </c>
      <c r="B17251" s="1" t="s">
        <v>5352</v>
      </c>
      <c r="C17251" s="45" t="s">
        <v>9158</v>
      </c>
      <c r="D17251" s="23" t="s">
        <v>5751</v>
      </c>
      <c r="E17251" s="23" t="s">
        <v>467</v>
      </c>
      <c r="F17251" s="40">
        <v>0.18</v>
      </c>
      <c r="G17251" s="25">
        <v>9684</v>
      </c>
      <c r="H17251" s="25">
        <v>1743</v>
      </c>
      <c r="I17251" s="25"/>
      <c r="J17251" s="58" t="e">
        <f>HYPERLINK("#"&amp;"Insumos"&amp;"!A"&amp;MATCH($B17251,#REF!,0),"Ins "&amp;$B17251)</f>
        <v>#REF!</v>
      </c>
      <c r="M17251" s="220"/>
    </row>
    <row r="17252" spans="1:13" x14ac:dyDescent="0.2">
      <c r="A17252" s="35" t="s">
        <v>3462</v>
      </c>
      <c r="B17252" s="1" t="s">
        <v>5283</v>
      </c>
      <c r="C17252" s="45" t="s">
        <v>1252</v>
      </c>
      <c r="D17252" s="23" t="s">
        <v>5751</v>
      </c>
      <c r="E17252" s="23" t="s">
        <v>4134</v>
      </c>
      <c r="F17252" s="40">
        <v>0.15</v>
      </c>
      <c r="G17252" s="25">
        <v>161223</v>
      </c>
      <c r="H17252" s="25">
        <v>24183</v>
      </c>
      <c r="I17252" s="25"/>
      <c r="J17252" s="58" t="e">
        <f>HYPERLINK("#"&amp;"Insumos"&amp;"!A"&amp;MATCH($B17252,#REF!,0),"Ins "&amp;$B17252)</f>
        <v>#REF!</v>
      </c>
      <c r="M17252" s="220"/>
    </row>
    <row r="17253" spans="1:13" x14ac:dyDescent="0.2">
      <c r="A17253" s="35" t="s">
        <v>3462</v>
      </c>
      <c r="B17253" s="1" t="s">
        <v>5284</v>
      </c>
      <c r="C17253" s="45" t="s">
        <v>475</v>
      </c>
      <c r="D17253" s="23" t="s">
        <v>5751</v>
      </c>
      <c r="E17253" s="23" t="s">
        <v>4134</v>
      </c>
      <c r="F17253" s="40">
        <v>1.98</v>
      </c>
      <c r="G17253" s="25">
        <v>80802</v>
      </c>
      <c r="H17253" s="25">
        <v>159988</v>
      </c>
      <c r="I17253" s="25"/>
      <c r="J17253" s="58" t="e">
        <f>HYPERLINK("#"&amp;"Insumos"&amp;"!A"&amp;MATCH($B17253,#REF!,0),"Ins "&amp;$B17253)</f>
        <v>#REF!</v>
      </c>
      <c r="M17253" s="220"/>
    </row>
    <row r="17254" spans="1:13" x14ac:dyDescent="0.2">
      <c r="A17254" s="35" t="s">
        <v>3462</v>
      </c>
      <c r="B17254" s="1" t="s">
        <v>4414</v>
      </c>
      <c r="C17254" s="45" t="s">
        <v>1364</v>
      </c>
      <c r="D17254" s="23" t="s">
        <v>5751</v>
      </c>
      <c r="E17254" s="23" t="s">
        <v>4134</v>
      </c>
      <c r="F17254" s="40">
        <v>1</v>
      </c>
      <c r="G17254" s="25">
        <v>306959</v>
      </c>
      <c r="H17254" s="25">
        <v>306959</v>
      </c>
      <c r="I17254" s="25"/>
      <c r="J17254" s="58" t="e">
        <f>HYPERLINK("#"&amp;"Insumos"&amp;"!A"&amp;MATCH($B17254,#REF!,0),"Ins "&amp;$B17254)</f>
        <v>#REF!</v>
      </c>
      <c r="M17254" s="220"/>
    </row>
    <row r="17255" spans="1:13" ht="25.5" x14ac:dyDescent="0.2">
      <c r="A17255" s="36" t="s">
        <v>3463</v>
      </c>
      <c r="B17255" s="26" t="s">
        <v>6816</v>
      </c>
      <c r="C17255" s="79" t="s">
        <v>1744</v>
      </c>
      <c r="D17255" s="37" t="s">
        <v>5608</v>
      </c>
      <c r="E17255" s="37" t="s">
        <v>4134</v>
      </c>
      <c r="F17255" s="41"/>
      <c r="G17255" s="27"/>
      <c r="H17255" s="27"/>
      <c r="I17255" s="27">
        <v>323546</v>
      </c>
      <c r="M17255" s="220">
        <f t="shared" si="269"/>
        <v>423716</v>
      </c>
    </row>
    <row r="17256" spans="1:13" x14ac:dyDescent="0.2">
      <c r="A17256" s="35" t="s">
        <v>3463</v>
      </c>
      <c r="B17256" s="1" t="s">
        <v>5573</v>
      </c>
      <c r="C17256" s="45" t="s">
        <v>973</v>
      </c>
      <c r="D17256" s="23" t="s">
        <v>5734</v>
      </c>
      <c r="E17256" s="23" t="s">
        <v>4141</v>
      </c>
      <c r="F17256" s="40">
        <v>2.9</v>
      </c>
      <c r="G17256" s="25">
        <v>41652</v>
      </c>
      <c r="H17256" s="25">
        <v>120791</v>
      </c>
      <c r="I17256" s="25"/>
      <c r="J17256" s="58" t="e">
        <f>HYPERLINK("#"&amp;"Insumos"&amp;"!A"&amp;MATCH($B17256,#REF!,0),"Ins "&amp;$B17256)</f>
        <v>#REF!</v>
      </c>
      <c r="M17256" s="220"/>
    </row>
    <row r="17257" spans="1:13" x14ac:dyDescent="0.2">
      <c r="A17257" s="35" t="s">
        <v>3463</v>
      </c>
      <c r="B17257" s="1" t="s">
        <v>5533</v>
      </c>
      <c r="C17257" s="45" t="s">
        <v>5892</v>
      </c>
      <c r="D17257" s="23" t="s">
        <v>977</v>
      </c>
      <c r="E17257" s="23" t="s">
        <v>4134</v>
      </c>
      <c r="F17257" s="40">
        <v>0.1</v>
      </c>
      <c r="G17257" s="25">
        <v>3623</v>
      </c>
      <c r="H17257" s="25">
        <v>362</v>
      </c>
      <c r="I17257" s="25"/>
      <c r="J17257" s="58" t="e">
        <f>HYPERLINK("#"&amp;"Insumos"&amp;"!A"&amp;MATCH($B17257,#REF!,0),"Ins "&amp;$B17257)</f>
        <v>#REF!</v>
      </c>
      <c r="M17257" s="220"/>
    </row>
    <row r="17258" spans="1:13" x14ac:dyDescent="0.2">
      <c r="A17258" s="35" t="s">
        <v>3463</v>
      </c>
      <c r="B17258" s="1" t="s">
        <v>5007</v>
      </c>
      <c r="C17258" s="45" t="s">
        <v>720</v>
      </c>
      <c r="D17258" s="23" t="s">
        <v>5751</v>
      </c>
      <c r="E17258" s="23" t="s">
        <v>4134</v>
      </c>
      <c r="F17258" s="40">
        <v>0.8</v>
      </c>
      <c r="G17258" s="25">
        <v>1897</v>
      </c>
      <c r="H17258" s="25">
        <v>1518</v>
      </c>
      <c r="I17258" s="25"/>
      <c r="J17258" s="58" t="e">
        <f>HYPERLINK("#"&amp;"Insumos"&amp;"!A"&amp;MATCH($B17258,#REF!,0),"Ins "&amp;$B17258)</f>
        <v>#REF!</v>
      </c>
      <c r="M17258" s="220"/>
    </row>
    <row r="17259" spans="1:13" x14ac:dyDescent="0.2">
      <c r="A17259" s="35" t="s">
        <v>3463</v>
      </c>
      <c r="B17259" s="1" t="s">
        <v>4976</v>
      </c>
      <c r="C17259" s="45" t="s">
        <v>1632</v>
      </c>
      <c r="D17259" s="23" t="s">
        <v>5751</v>
      </c>
      <c r="E17259" s="23" t="s">
        <v>287</v>
      </c>
      <c r="F17259" s="40">
        <v>0.05</v>
      </c>
      <c r="G17259" s="25">
        <v>299223</v>
      </c>
      <c r="H17259" s="25">
        <v>14961</v>
      </c>
      <c r="I17259" s="25"/>
      <c r="J17259" s="58" t="e">
        <f>HYPERLINK("#"&amp;"Insumos"&amp;"!A"&amp;MATCH($B17259,#REF!,0),"Ins "&amp;$B17259)</f>
        <v>#REF!</v>
      </c>
      <c r="M17259" s="220"/>
    </row>
    <row r="17260" spans="1:13" x14ac:dyDescent="0.2">
      <c r="A17260" s="35" t="s">
        <v>3463</v>
      </c>
      <c r="B17260" s="1" t="s">
        <v>5352</v>
      </c>
      <c r="C17260" s="45" t="s">
        <v>9158</v>
      </c>
      <c r="D17260" s="23" t="s">
        <v>5751</v>
      </c>
      <c r="E17260" s="23" t="s">
        <v>467</v>
      </c>
      <c r="F17260" s="40">
        <v>0.18</v>
      </c>
      <c r="G17260" s="25">
        <v>9684</v>
      </c>
      <c r="H17260" s="25">
        <v>1743</v>
      </c>
      <c r="I17260" s="25"/>
      <c r="J17260" s="58" t="e">
        <f>HYPERLINK("#"&amp;"Insumos"&amp;"!A"&amp;MATCH($B17260,#REF!,0),"Ins "&amp;$B17260)</f>
        <v>#REF!</v>
      </c>
      <c r="M17260" s="220"/>
    </row>
    <row r="17261" spans="1:13" x14ac:dyDescent="0.2">
      <c r="A17261" s="35" t="s">
        <v>3463</v>
      </c>
      <c r="B17261" s="1" t="s">
        <v>5283</v>
      </c>
      <c r="C17261" s="45" t="s">
        <v>1252</v>
      </c>
      <c r="D17261" s="23" t="s">
        <v>5751</v>
      </c>
      <c r="E17261" s="23" t="s">
        <v>4134</v>
      </c>
      <c r="F17261" s="40">
        <v>0.15</v>
      </c>
      <c r="G17261" s="25">
        <v>161223</v>
      </c>
      <c r="H17261" s="25">
        <v>24183</v>
      </c>
      <c r="I17261" s="25"/>
      <c r="J17261" s="58" t="e">
        <f>HYPERLINK("#"&amp;"Insumos"&amp;"!A"&amp;MATCH($B17261,#REF!,0),"Ins "&amp;$B17261)</f>
        <v>#REF!</v>
      </c>
      <c r="M17261" s="220"/>
    </row>
    <row r="17262" spans="1:13" x14ac:dyDescent="0.2">
      <c r="A17262" s="35" t="s">
        <v>3463</v>
      </c>
      <c r="B17262" s="1" t="s">
        <v>5284</v>
      </c>
      <c r="C17262" s="45" t="s">
        <v>475</v>
      </c>
      <c r="D17262" s="23" t="s">
        <v>5751</v>
      </c>
      <c r="E17262" s="23" t="s">
        <v>4134</v>
      </c>
      <c r="F17262" s="40">
        <v>1.98</v>
      </c>
      <c r="G17262" s="25">
        <v>80802</v>
      </c>
      <c r="H17262" s="25">
        <v>159988</v>
      </c>
      <c r="I17262" s="25"/>
      <c r="J17262" s="58" t="e">
        <f>HYPERLINK("#"&amp;"Insumos"&amp;"!A"&amp;MATCH($B17262,#REF!,0),"Ins "&amp;$B17262)</f>
        <v>#REF!</v>
      </c>
      <c r="M17262" s="220"/>
    </row>
    <row r="17263" spans="1:13" ht="25.5" x14ac:dyDescent="0.2">
      <c r="A17263" s="36" t="s">
        <v>3464</v>
      </c>
      <c r="B17263" s="26" t="s">
        <v>6816</v>
      </c>
      <c r="C17263" s="79" t="s">
        <v>846</v>
      </c>
      <c r="D17263" s="37" t="s">
        <v>5608</v>
      </c>
      <c r="E17263" s="37" t="s">
        <v>4134</v>
      </c>
      <c r="F17263" s="41"/>
      <c r="G17263" s="27"/>
      <c r="H17263" s="27"/>
      <c r="I17263" s="27">
        <v>873101</v>
      </c>
      <c r="M17263" s="220">
        <f t="shared" si="269"/>
        <v>1143413</v>
      </c>
    </row>
    <row r="17264" spans="1:13" x14ac:dyDescent="0.2">
      <c r="A17264" s="35" t="s">
        <v>3464</v>
      </c>
      <c r="B17264" s="1" t="s">
        <v>5573</v>
      </c>
      <c r="C17264" s="45" t="s">
        <v>973</v>
      </c>
      <c r="D17264" s="23" t="s">
        <v>5734</v>
      </c>
      <c r="E17264" s="23" t="s">
        <v>4141</v>
      </c>
      <c r="F17264" s="40">
        <v>2.9</v>
      </c>
      <c r="G17264" s="25">
        <v>41652</v>
      </c>
      <c r="H17264" s="25">
        <v>120791</v>
      </c>
      <c r="I17264" s="25"/>
      <c r="J17264" s="58" t="e">
        <f>HYPERLINK("#"&amp;"Insumos"&amp;"!A"&amp;MATCH($B17264,#REF!,0),"Ins "&amp;$B17264)</f>
        <v>#REF!</v>
      </c>
      <c r="M17264" s="220"/>
    </row>
    <row r="17265" spans="1:13" x14ac:dyDescent="0.2">
      <c r="A17265" s="35" t="s">
        <v>3464</v>
      </c>
      <c r="B17265" s="1" t="s">
        <v>263</v>
      </c>
      <c r="C17265" s="45" t="s">
        <v>696</v>
      </c>
      <c r="D17265" s="23" t="s">
        <v>5534</v>
      </c>
      <c r="E17265" s="23" t="s">
        <v>4140</v>
      </c>
      <c r="F17265" s="40">
        <v>8.2600000000000007E-2</v>
      </c>
      <c r="G17265" s="25">
        <v>187426</v>
      </c>
      <c r="H17265" s="25">
        <v>15481</v>
      </c>
      <c r="I17265" s="25"/>
      <c r="J17265" s="58" t="e">
        <f>HYPERLINK("#"&amp;"Insumos"&amp;"!A"&amp;MATCH($B17265,#REF!,0),"Ins "&amp;$B17265)</f>
        <v>#REF!</v>
      </c>
      <c r="M17265" s="220"/>
    </row>
    <row r="17266" spans="1:13" x14ac:dyDescent="0.2">
      <c r="A17266" s="35" t="s">
        <v>3464</v>
      </c>
      <c r="B17266" s="1" t="s">
        <v>5533</v>
      </c>
      <c r="C17266" s="45" t="s">
        <v>5892</v>
      </c>
      <c r="D17266" s="23" t="s">
        <v>977</v>
      </c>
      <c r="E17266" s="23" t="s">
        <v>4134</v>
      </c>
      <c r="F17266" s="40">
        <v>0.45</v>
      </c>
      <c r="G17266" s="25">
        <v>3623</v>
      </c>
      <c r="H17266" s="25">
        <v>1630</v>
      </c>
      <c r="I17266" s="25"/>
      <c r="J17266" s="58" t="e">
        <f>HYPERLINK("#"&amp;"Insumos"&amp;"!A"&amp;MATCH($B17266,#REF!,0),"Ins "&amp;$B17266)</f>
        <v>#REF!</v>
      </c>
      <c r="M17266" s="220"/>
    </row>
    <row r="17267" spans="1:13" x14ac:dyDescent="0.2">
      <c r="A17267" s="35" t="s">
        <v>3464</v>
      </c>
      <c r="B17267" s="1" t="s">
        <v>5007</v>
      </c>
      <c r="C17267" s="45" t="s">
        <v>720</v>
      </c>
      <c r="D17267" s="23" t="s">
        <v>5751</v>
      </c>
      <c r="E17267" s="23" t="s">
        <v>4134</v>
      </c>
      <c r="F17267" s="40">
        <v>3.4</v>
      </c>
      <c r="G17267" s="25">
        <v>1897</v>
      </c>
      <c r="H17267" s="25">
        <v>6450</v>
      </c>
      <c r="I17267" s="25"/>
      <c r="J17267" s="58" t="e">
        <f>HYPERLINK("#"&amp;"Insumos"&amp;"!A"&amp;MATCH($B17267,#REF!,0),"Ins "&amp;$B17267)</f>
        <v>#REF!</v>
      </c>
      <c r="M17267" s="220"/>
    </row>
    <row r="17268" spans="1:13" x14ac:dyDescent="0.2">
      <c r="A17268" s="35" t="s">
        <v>3464</v>
      </c>
      <c r="B17268" s="1" t="s">
        <v>4977</v>
      </c>
      <c r="C17268" s="45" t="s">
        <v>1633</v>
      </c>
      <c r="D17268" s="23" t="s">
        <v>5751</v>
      </c>
      <c r="E17268" s="23" t="s">
        <v>287</v>
      </c>
      <c r="F17268" s="40">
        <v>5.5E-2</v>
      </c>
      <c r="G17268" s="25">
        <v>456464</v>
      </c>
      <c r="H17268" s="25">
        <v>25106</v>
      </c>
      <c r="I17268" s="25"/>
      <c r="J17268" s="58" t="e">
        <f>HYPERLINK("#"&amp;"Insumos"&amp;"!A"&amp;MATCH($B17268,#REF!,0),"Ins "&amp;$B17268)</f>
        <v>#REF!</v>
      </c>
      <c r="M17268" s="220"/>
    </row>
    <row r="17269" spans="1:13" x14ac:dyDescent="0.2">
      <c r="A17269" s="35" t="s">
        <v>3464</v>
      </c>
      <c r="B17269" s="1" t="s">
        <v>5352</v>
      </c>
      <c r="C17269" s="45" t="s">
        <v>9158</v>
      </c>
      <c r="D17269" s="23" t="s">
        <v>5751</v>
      </c>
      <c r="E17269" s="23" t="s">
        <v>467</v>
      </c>
      <c r="F17269" s="40">
        <v>0.2</v>
      </c>
      <c r="G17269" s="25">
        <v>9684</v>
      </c>
      <c r="H17269" s="25">
        <v>1937</v>
      </c>
      <c r="I17269" s="25"/>
      <c r="J17269" s="58" t="e">
        <f>HYPERLINK("#"&amp;"Insumos"&amp;"!A"&amp;MATCH($B17269,#REF!,0),"Ins "&amp;$B17269)</f>
        <v>#REF!</v>
      </c>
      <c r="M17269" s="220"/>
    </row>
    <row r="17270" spans="1:13" x14ac:dyDescent="0.2">
      <c r="A17270" s="35" t="s">
        <v>3464</v>
      </c>
      <c r="B17270" s="1" t="s">
        <v>5283</v>
      </c>
      <c r="C17270" s="45" t="s">
        <v>1252</v>
      </c>
      <c r="D17270" s="23" t="s">
        <v>5751</v>
      </c>
      <c r="E17270" s="23" t="s">
        <v>4134</v>
      </c>
      <c r="F17270" s="40">
        <v>0.22</v>
      </c>
      <c r="G17270" s="25">
        <v>161223</v>
      </c>
      <c r="H17270" s="25">
        <v>35469</v>
      </c>
      <c r="I17270" s="25"/>
      <c r="J17270" s="58" t="e">
        <f>HYPERLINK("#"&amp;"Insumos"&amp;"!A"&amp;MATCH($B17270,#REF!,0),"Ins "&amp;$B17270)</f>
        <v>#REF!</v>
      </c>
      <c r="M17270" s="220"/>
    </row>
    <row r="17271" spans="1:13" x14ac:dyDescent="0.2">
      <c r="A17271" s="35" t="s">
        <v>3464</v>
      </c>
      <c r="B17271" s="1" t="s">
        <v>5284</v>
      </c>
      <c r="C17271" s="45" t="s">
        <v>475</v>
      </c>
      <c r="D17271" s="23" t="s">
        <v>5751</v>
      </c>
      <c r="E17271" s="23" t="s">
        <v>4134</v>
      </c>
      <c r="F17271" s="40">
        <v>2.4500000000000002</v>
      </c>
      <c r="G17271" s="25">
        <v>80802</v>
      </c>
      <c r="H17271" s="25">
        <v>197965</v>
      </c>
      <c r="I17271" s="25"/>
      <c r="J17271" s="58" t="e">
        <f>HYPERLINK("#"&amp;"Insumos"&amp;"!A"&amp;MATCH($B17271,#REF!,0),"Ins "&amp;$B17271)</f>
        <v>#REF!</v>
      </c>
      <c r="M17271" s="220"/>
    </row>
    <row r="17272" spans="1:13" x14ac:dyDescent="0.2">
      <c r="A17272" s="35" t="s">
        <v>3464</v>
      </c>
      <c r="B17272" s="1" t="s">
        <v>4415</v>
      </c>
      <c r="C17272" s="45" t="s">
        <v>1365</v>
      </c>
      <c r="D17272" s="23" t="s">
        <v>5751</v>
      </c>
      <c r="E17272" s="23" t="s">
        <v>4134</v>
      </c>
      <c r="F17272" s="40">
        <v>1</v>
      </c>
      <c r="G17272" s="25">
        <v>468272</v>
      </c>
      <c r="H17272" s="25">
        <v>468272</v>
      </c>
      <c r="I17272" s="25"/>
      <c r="J17272" s="58" t="e">
        <f>HYPERLINK("#"&amp;"Insumos"&amp;"!A"&amp;MATCH($B17272,#REF!,0),"Ins "&amp;$B17272)</f>
        <v>#REF!</v>
      </c>
      <c r="M17272" s="220"/>
    </row>
    <row r="17273" spans="1:13" ht="25.5" x14ac:dyDescent="0.2">
      <c r="A17273" s="36" t="s">
        <v>3465</v>
      </c>
      <c r="B17273" s="26" t="s">
        <v>6816</v>
      </c>
      <c r="C17273" s="79" t="s">
        <v>2090</v>
      </c>
      <c r="D17273" s="37" t="s">
        <v>5608</v>
      </c>
      <c r="E17273" s="37" t="s">
        <v>4134</v>
      </c>
      <c r="F17273" s="41"/>
      <c r="G17273" s="27"/>
      <c r="H17273" s="27"/>
      <c r="I17273" s="27">
        <v>384416</v>
      </c>
      <c r="M17273" s="220">
        <f t="shared" si="269"/>
        <v>503431</v>
      </c>
    </row>
    <row r="17274" spans="1:13" x14ac:dyDescent="0.2">
      <c r="A17274" s="35" t="s">
        <v>3465</v>
      </c>
      <c r="B17274" s="1" t="s">
        <v>5573</v>
      </c>
      <c r="C17274" s="45" t="s">
        <v>973</v>
      </c>
      <c r="D17274" s="23" t="s">
        <v>5734</v>
      </c>
      <c r="E17274" s="23" t="s">
        <v>4141</v>
      </c>
      <c r="F17274" s="40">
        <v>2.9</v>
      </c>
      <c r="G17274" s="25">
        <v>41652</v>
      </c>
      <c r="H17274" s="25">
        <v>120791</v>
      </c>
      <c r="I17274" s="25"/>
      <c r="J17274" s="58" t="e">
        <f>HYPERLINK("#"&amp;"Insumos"&amp;"!A"&amp;MATCH($B17274,#REF!,0),"Ins "&amp;$B17274)</f>
        <v>#REF!</v>
      </c>
      <c r="M17274" s="220"/>
    </row>
    <row r="17275" spans="1:13" x14ac:dyDescent="0.2">
      <c r="A17275" s="35" t="s">
        <v>3465</v>
      </c>
      <c r="B17275" s="1" t="s">
        <v>5533</v>
      </c>
      <c r="C17275" s="45" t="s">
        <v>5892</v>
      </c>
      <c r="D17275" s="23" t="s">
        <v>977</v>
      </c>
      <c r="E17275" s="23" t="s">
        <v>4134</v>
      </c>
      <c r="F17275" s="40">
        <v>0.45</v>
      </c>
      <c r="G17275" s="25">
        <v>3623</v>
      </c>
      <c r="H17275" s="25">
        <v>1630</v>
      </c>
      <c r="I17275" s="25"/>
      <c r="J17275" s="58" t="e">
        <f>HYPERLINK("#"&amp;"Insumos"&amp;"!A"&amp;MATCH($B17275,#REF!,0),"Ins "&amp;$B17275)</f>
        <v>#REF!</v>
      </c>
      <c r="M17275" s="220"/>
    </row>
    <row r="17276" spans="1:13" x14ac:dyDescent="0.2">
      <c r="A17276" s="35" t="s">
        <v>3465</v>
      </c>
      <c r="B17276" s="1" t="s">
        <v>5007</v>
      </c>
      <c r="C17276" s="45" t="s">
        <v>720</v>
      </c>
      <c r="D17276" s="23" t="s">
        <v>5751</v>
      </c>
      <c r="E17276" s="23" t="s">
        <v>4134</v>
      </c>
      <c r="F17276" s="40">
        <v>0.8</v>
      </c>
      <c r="G17276" s="25">
        <v>1897</v>
      </c>
      <c r="H17276" s="25">
        <v>1518</v>
      </c>
      <c r="I17276" s="25"/>
      <c r="J17276" s="58" t="e">
        <f>HYPERLINK("#"&amp;"Insumos"&amp;"!A"&amp;MATCH($B17276,#REF!,0),"Ins "&amp;$B17276)</f>
        <v>#REF!</v>
      </c>
      <c r="M17276" s="220"/>
    </row>
    <row r="17277" spans="1:13" x14ac:dyDescent="0.2">
      <c r="A17277" s="35" t="s">
        <v>3465</v>
      </c>
      <c r="B17277" s="1" t="s">
        <v>4977</v>
      </c>
      <c r="C17277" s="45" t="s">
        <v>1633</v>
      </c>
      <c r="D17277" s="23" t="s">
        <v>5751</v>
      </c>
      <c r="E17277" s="23" t="s">
        <v>287</v>
      </c>
      <c r="F17277" s="40">
        <v>5.5E-2</v>
      </c>
      <c r="G17277" s="25">
        <v>456464</v>
      </c>
      <c r="H17277" s="25">
        <v>25106</v>
      </c>
      <c r="I17277" s="25"/>
      <c r="J17277" s="58" t="e">
        <f>HYPERLINK("#"&amp;"Insumos"&amp;"!A"&amp;MATCH($B17277,#REF!,0),"Ins "&amp;$B17277)</f>
        <v>#REF!</v>
      </c>
      <c r="M17277" s="220"/>
    </row>
    <row r="17278" spans="1:13" x14ac:dyDescent="0.2">
      <c r="A17278" s="35" t="s">
        <v>3465</v>
      </c>
      <c r="B17278" s="1" t="s">
        <v>5352</v>
      </c>
      <c r="C17278" s="45" t="s">
        <v>9158</v>
      </c>
      <c r="D17278" s="23" t="s">
        <v>5751</v>
      </c>
      <c r="E17278" s="23" t="s">
        <v>467</v>
      </c>
      <c r="F17278" s="40">
        <v>0.2</v>
      </c>
      <c r="G17278" s="25">
        <v>9684</v>
      </c>
      <c r="H17278" s="25">
        <v>1937</v>
      </c>
      <c r="I17278" s="25"/>
      <c r="J17278" s="58" t="e">
        <f>HYPERLINK("#"&amp;"Insumos"&amp;"!A"&amp;MATCH($B17278,#REF!,0),"Ins "&amp;$B17278)</f>
        <v>#REF!</v>
      </c>
      <c r="M17278" s="220"/>
    </row>
    <row r="17279" spans="1:13" x14ac:dyDescent="0.2">
      <c r="A17279" s="35" t="s">
        <v>3465</v>
      </c>
      <c r="B17279" s="1" t="s">
        <v>5283</v>
      </c>
      <c r="C17279" s="45" t="s">
        <v>1252</v>
      </c>
      <c r="D17279" s="23" t="s">
        <v>5751</v>
      </c>
      <c r="E17279" s="23" t="s">
        <v>4134</v>
      </c>
      <c r="F17279" s="40">
        <v>0.22</v>
      </c>
      <c r="G17279" s="25">
        <v>161223</v>
      </c>
      <c r="H17279" s="25">
        <v>35469</v>
      </c>
      <c r="I17279" s="25"/>
      <c r="J17279" s="58" t="e">
        <f>HYPERLINK("#"&amp;"Insumos"&amp;"!A"&amp;MATCH($B17279,#REF!,0),"Ins "&amp;$B17279)</f>
        <v>#REF!</v>
      </c>
      <c r="M17279" s="220"/>
    </row>
    <row r="17280" spans="1:13" x14ac:dyDescent="0.2">
      <c r="A17280" s="35" t="s">
        <v>3465</v>
      </c>
      <c r="B17280" s="1" t="s">
        <v>5284</v>
      </c>
      <c r="C17280" s="45" t="s">
        <v>475</v>
      </c>
      <c r="D17280" s="23" t="s">
        <v>5751</v>
      </c>
      <c r="E17280" s="23" t="s">
        <v>4134</v>
      </c>
      <c r="F17280" s="40">
        <v>2.4500000000000002</v>
      </c>
      <c r="G17280" s="25">
        <v>80802</v>
      </c>
      <c r="H17280" s="25">
        <v>197965</v>
      </c>
      <c r="I17280" s="25"/>
      <c r="J17280" s="58" t="e">
        <f>HYPERLINK("#"&amp;"Insumos"&amp;"!A"&amp;MATCH($B17280,#REF!,0),"Ins "&amp;$B17280)</f>
        <v>#REF!</v>
      </c>
      <c r="M17280" s="220"/>
    </row>
    <row r="17281" spans="1:13" ht="25.5" x14ac:dyDescent="0.2">
      <c r="A17281" s="36" t="s">
        <v>3466</v>
      </c>
      <c r="B17281" s="26" t="s">
        <v>6816</v>
      </c>
      <c r="C17281" s="79" t="s">
        <v>2297</v>
      </c>
      <c r="D17281" s="37" t="s">
        <v>5608</v>
      </c>
      <c r="E17281" s="37" t="s">
        <v>4134</v>
      </c>
      <c r="F17281" s="41"/>
      <c r="G17281" s="27"/>
      <c r="H17281" s="27"/>
      <c r="I17281" s="27">
        <v>788594</v>
      </c>
      <c r="M17281" s="220">
        <f t="shared" si="269"/>
        <v>1032743</v>
      </c>
    </row>
    <row r="17282" spans="1:13" x14ac:dyDescent="0.2">
      <c r="A17282" s="35" t="s">
        <v>3466</v>
      </c>
      <c r="B17282" s="1" t="s">
        <v>5573</v>
      </c>
      <c r="C17282" s="45" t="s">
        <v>973</v>
      </c>
      <c r="D17282" s="23" t="s">
        <v>5734</v>
      </c>
      <c r="E17282" s="23" t="s">
        <v>4141</v>
      </c>
      <c r="F17282" s="40">
        <v>3.5</v>
      </c>
      <c r="G17282" s="25">
        <v>41652</v>
      </c>
      <c r="H17282" s="25">
        <v>145782</v>
      </c>
      <c r="I17282" s="25"/>
      <c r="J17282" s="58" t="e">
        <f>HYPERLINK("#"&amp;"Insumos"&amp;"!A"&amp;MATCH($B17282,#REF!,0),"Ins "&amp;$B17282)</f>
        <v>#REF!</v>
      </c>
      <c r="M17282" s="220"/>
    </row>
    <row r="17283" spans="1:13" x14ac:dyDescent="0.2">
      <c r="A17283" s="35" t="s">
        <v>3466</v>
      </c>
      <c r="B17283" s="1" t="s">
        <v>263</v>
      </c>
      <c r="C17283" s="45" t="s">
        <v>696</v>
      </c>
      <c r="D17283" s="23" t="s">
        <v>5534</v>
      </c>
      <c r="E17283" s="23" t="s">
        <v>4140</v>
      </c>
      <c r="F17283" s="40">
        <v>7.2999999999999995E-2</v>
      </c>
      <c r="G17283" s="25">
        <v>187426</v>
      </c>
      <c r="H17283" s="25">
        <v>13682</v>
      </c>
      <c r="I17283" s="25"/>
      <c r="J17283" s="58" t="e">
        <f>HYPERLINK("#"&amp;"Insumos"&amp;"!A"&amp;MATCH($B17283,#REF!,0),"Ins "&amp;$B17283)</f>
        <v>#REF!</v>
      </c>
      <c r="M17283" s="220"/>
    </row>
    <row r="17284" spans="1:13" x14ac:dyDescent="0.2">
      <c r="A17284" s="35" t="s">
        <v>3466</v>
      </c>
      <c r="B17284" s="1" t="s">
        <v>5533</v>
      </c>
      <c r="C17284" s="45" t="s">
        <v>5892</v>
      </c>
      <c r="D17284" s="23" t="s">
        <v>977</v>
      </c>
      <c r="E17284" s="23" t="s">
        <v>4134</v>
      </c>
      <c r="F17284" s="40">
        <v>0.45</v>
      </c>
      <c r="G17284" s="25">
        <v>3623</v>
      </c>
      <c r="H17284" s="25">
        <v>1630</v>
      </c>
      <c r="I17284" s="25"/>
      <c r="J17284" s="58" t="e">
        <f>HYPERLINK("#"&amp;"Insumos"&amp;"!A"&amp;MATCH($B17284,#REF!,0),"Ins "&amp;$B17284)</f>
        <v>#REF!</v>
      </c>
      <c r="M17284" s="220"/>
    </row>
    <row r="17285" spans="1:13" x14ac:dyDescent="0.2">
      <c r="A17285" s="35" t="s">
        <v>3466</v>
      </c>
      <c r="B17285" s="1" t="s">
        <v>5007</v>
      </c>
      <c r="C17285" s="45" t="s">
        <v>720</v>
      </c>
      <c r="D17285" s="23" t="s">
        <v>5751</v>
      </c>
      <c r="E17285" s="23" t="s">
        <v>4134</v>
      </c>
      <c r="F17285" s="40">
        <v>4.0999999999999996</v>
      </c>
      <c r="G17285" s="25">
        <v>1897</v>
      </c>
      <c r="H17285" s="25">
        <v>7778</v>
      </c>
      <c r="I17285" s="25"/>
      <c r="J17285" s="58" t="e">
        <f>HYPERLINK("#"&amp;"Insumos"&amp;"!A"&amp;MATCH($B17285,#REF!,0),"Ins "&amp;$B17285)</f>
        <v>#REF!</v>
      </c>
      <c r="M17285" s="220"/>
    </row>
    <row r="17286" spans="1:13" x14ac:dyDescent="0.2">
      <c r="A17286" s="35" t="s">
        <v>3466</v>
      </c>
      <c r="B17286" s="1" t="s">
        <v>5352</v>
      </c>
      <c r="C17286" s="45" t="s">
        <v>9158</v>
      </c>
      <c r="D17286" s="23" t="s">
        <v>5751</v>
      </c>
      <c r="E17286" s="23" t="s">
        <v>467</v>
      </c>
      <c r="F17286" s="40">
        <v>0.2</v>
      </c>
      <c r="G17286" s="25">
        <v>9684</v>
      </c>
      <c r="H17286" s="25">
        <v>1937</v>
      </c>
      <c r="I17286" s="25"/>
      <c r="J17286" s="58" t="e">
        <f>HYPERLINK("#"&amp;"Insumos"&amp;"!A"&amp;MATCH($B17286,#REF!,0),"Ins "&amp;$B17286)</f>
        <v>#REF!</v>
      </c>
      <c r="M17286" s="220"/>
    </row>
    <row r="17287" spans="1:13" x14ac:dyDescent="0.2">
      <c r="A17287" s="35" t="s">
        <v>3466</v>
      </c>
      <c r="B17287" s="1" t="s">
        <v>5283</v>
      </c>
      <c r="C17287" s="45" t="s">
        <v>1252</v>
      </c>
      <c r="D17287" s="23" t="s">
        <v>5751</v>
      </c>
      <c r="E17287" s="23" t="s">
        <v>4134</v>
      </c>
      <c r="F17287" s="40">
        <v>0.22</v>
      </c>
      <c r="G17287" s="25">
        <v>161223</v>
      </c>
      <c r="H17287" s="25">
        <v>35469</v>
      </c>
      <c r="I17287" s="25"/>
      <c r="J17287" s="58" t="e">
        <f>HYPERLINK("#"&amp;"Insumos"&amp;"!A"&amp;MATCH($B17287,#REF!,0),"Ins "&amp;$B17287)</f>
        <v>#REF!</v>
      </c>
      <c r="M17287" s="220"/>
    </row>
    <row r="17288" spans="1:13" x14ac:dyDescent="0.2">
      <c r="A17288" s="35" t="s">
        <v>3466</v>
      </c>
      <c r="B17288" s="1" t="s">
        <v>5284</v>
      </c>
      <c r="C17288" s="45" t="s">
        <v>475</v>
      </c>
      <c r="D17288" s="23" t="s">
        <v>5751</v>
      </c>
      <c r="E17288" s="23" t="s">
        <v>4134</v>
      </c>
      <c r="F17288" s="40">
        <v>2.4500000000000002</v>
      </c>
      <c r="G17288" s="25">
        <v>80802</v>
      </c>
      <c r="H17288" s="25">
        <v>197965</v>
      </c>
      <c r="I17288" s="25"/>
      <c r="J17288" s="58" t="e">
        <f>HYPERLINK("#"&amp;"Insumos"&amp;"!A"&amp;MATCH($B17288,#REF!,0),"Ins "&amp;$B17288)</f>
        <v>#REF!</v>
      </c>
      <c r="M17288" s="220"/>
    </row>
    <row r="17289" spans="1:13" x14ac:dyDescent="0.2">
      <c r="A17289" s="35" t="s">
        <v>3466</v>
      </c>
      <c r="B17289" s="1" t="s">
        <v>4416</v>
      </c>
      <c r="C17289" s="45" t="s">
        <v>1366</v>
      </c>
      <c r="D17289" s="23" t="s">
        <v>5751</v>
      </c>
      <c r="E17289" s="23" t="s">
        <v>4134</v>
      </c>
      <c r="F17289" s="40">
        <v>1</v>
      </c>
      <c r="G17289" s="25">
        <v>384351</v>
      </c>
      <c r="H17289" s="25">
        <v>384351</v>
      </c>
      <c r="I17289" s="25"/>
      <c r="J17289" s="58" t="e">
        <f>HYPERLINK("#"&amp;"Insumos"&amp;"!A"&amp;MATCH($B17289,#REF!,0),"Ins "&amp;$B17289)</f>
        <v>#REF!</v>
      </c>
      <c r="M17289" s="220"/>
    </row>
    <row r="17290" spans="1:13" ht="25.5" x14ac:dyDescent="0.2">
      <c r="A17290" s="36" t="s">
        <v>3467</v>
      </c>
      <c r="B17290" s="26" t="s">
        <v>6816</v>
      </c>
      <c r="C17290" s="79" t="s">
        <v>1745</v>
      </c>
      <c r="D17290" s="37" t="s">
        <v>5608</v>
      </c>
      <c r="E17290" s="37" t="s">
        <v>4134</v>
      </c>
      <c r="F17290" s="41"/>
      <c r="G17290" s="27"/>
      <c r="H17290" s="27"/>
      <c r="I17290" s="27">
        <v>384301</v>
      </c>
      <c r="M17290" s="220">
        <f t="shared" ref="M17290:M17345" si="270">ROUND(I17290*(1+$L$2),0)</f>
        <v>503281</v>
      </c>
    </row>
    <row r="17291" spans="1:13" x14ac:dyDescent="0.2">
      <c r="A17291" s="35" t="s">
        <v>3467</v>
      </c>
      <c r="B17291" s="1" t="s">
        <v>5573</v>
      </c>
      <c r="C17291" s="45" t="s">
        <v>973</v>
      </c>
      <c r="D17291" s="23" t="s">
        <v>5734</v>
      </c>
      <c r="E17291" s="23" t="s">
        <v>4141</v>
      </c>
      <c r="F17291" s="40">
        <v>3.5</v>
      </c>
      <c r="G17291" s="25">
        <v>41652</v>
      </c>
      <c r="H17291" s="25">
        <v>145782</v>
      </c>
      <c r="I17291" s="25"/>
      <c r="J17291" s="58" t="e">
        <f>HYPERLINK("#"&amp;"Insumos"&amp;"!A"&amp;MATCH($B17291,#REF!,0),"Ins "&amp;$B17291)</f>
        <v>#REF!</v>
      </c>
      <c r="M17291" s="220"/>
    </row>
    <row r="17292" spans="1:13" x14ac:dyDescent="0.2">
      <c r="A17292" s="35" t="s">
        <v>3467</v>
      </c>
      <c r="B17292" s="1" t="s">
        <v>5533</v>
      </c>
      <c r="C17292" s="45" t="s">
        <v>5892</v>
      </c>
      <c r="D17292" s="23" t="s">
        <v>977</v>
      </c>
      <c r="E17292" s="23" t="s">
        <v>4134</v>
      </c>
      <c r="F17292" s="40">
        <v>0.45</v>
      </c>
      <c r="G17292" s="25">
        <v>3623</v>
      </c>
      <c r="H17292" s="25">
        <v>1630</v>
      </c>
      <c r="I17292" s="25"/>
      <c r="J17292" s="58" t="e">
        <f>HYPERLINK("#"&amp;"Insumos"&amp;"!A"&amp;MATCH($B17292,#REF!,0),"Ins "&amp;$B17292)</f>
        <v>#REF!</v>
      </c>
      <c r="M17292" s="220"/>
    </row>
    <row r="17293" spans="1:13" x14ac:dyDescent="0.2">
      <c r="A17293" s="35" t="s">
        <v>3467</v>
      </c>
      <c r="B17293" s="1" t="s">
        <v>5007</v>
      </c>
      <c r="C17293" s="45" t="s">
        <v>720</v>
      </c>
      <c r="D17293" s="23" t="s">
        <v>5751</v>
      </c>
      <c r="E17293" s="23" t="s">
        <v>4134</v>
      </c>
      <c r="F17293" s="40">
        <v>0.8</v>
      </c>
      <c r="G17293" s="25">
        <v>1897</v>
      </c>
      <c r="H17293" s="25">
        <v>1518</v>
      </c>
      <c r="I17293" s="25"/>
      <c r="J17293" s="58" t="e">
        <f>HYPERLINK("#"&amp;"Insumos"&amp;"!A"&amp;MATCH($B17293,#REF!,0),"Ins "&amp;$B17293)</f>
        <v>#REF!</v>
      </c>
      <c r="M17293" s="220"/>
    </row>
    <row r="17294" spans="1:13" x14ac:dyDescent="0.2">
      <c r="A17294" s="35" t="s">
        <v>3467</v>
      </c>
      <c r="B17294" s="1" t="s">
        <v>5352</v>
      </c>
      <c r="C17294" s="45" t="s">
        <v>9158</v>
      </c>
      <c r="D17294" s="23" t="s">
        <v>5751</v>
      </c>
      <c r="E17294" s="23" t="s">
        <v>467</v>
      </c>
      <c r="F17294" s="40">
        <v>0.2</v>
      </c>
      <c r="G17294" s="25">
        <v>9684</v>
      </c>
      <c r="H17294" s="25">
        <v>1937</v>
      </c>
      <c r="I17294" s="25"/>
      <c r="J17294" s="58" t="e">
        <f>HYPERLINK("#"&amp;"Insumos"&amp;"!A"&amp;MATCH($B17294,#REF!,0),"Ins "&amp;$B17294)</f>
        <v>#REF!</v>
      </c>
      <c r="M17294" s="220"/>
    </row>
    <row r="17295" spans="1:13" x14ac:dyDescent="0.2">
      <c r="A17295" s="35" t="s">
        <v>3467</v>
      </c>
      <c r="B17295" s="1" t="s">
        <v>5283</v>
      </c>
      <c r="C17295" s="45" t="s">
        <v>1252</v>
      </c>
      <c r="D17295" s="23" t="s">
        <v>5751</v>
      </c>
      <c r="E17295" s="23" t="s">
        <v>4134</v>
      </c>
      <c r="F17295" s="40">
        <v>0.22</v>
      </c>
      <c r="G17295" s="25">
        <v>161223</v>
      </c>
      <c r="H17295" s="25">
        <v>35469</v>
      </c>
      <c r="I17295" s="25"/>
      <c r="J17295" s="58" t="e">
        <f>HYPERLINK("#"&amp;"Insumos"&amp;"!A"&amp;MATCH($B17295,#REF!,0),"Ins "&amp;$B17295)</f>
        <v>#REF!</v>
      </c>
      <c r="M17295" s="220"/>
    </row>
    <row r="17296" spans="1:13" x14ac:dyDescent="0.2">
      <c r="A17296" s="35" t="s">
        <v>3467</v>
      </c>
      <c r="B17296" s="1" t="s">
        <v>5284</v>
      </c>
      <c r="C17296" s="45" t="s">
        <v>475</v>
      </c>
      <c r="D17296" s="23" t="s">
        <v>5751</v>
      </c>
      <c r="E17296" s="23" t="s">
        <v>4134</v>
      </c>
      <c r="F17296" s="40">
        <v>2.4500000000000002</v>
      </c>
      <c r="G17296" s="25">
        <v>80802</v>
      </c>
      <c r="H17296" s="25">
        <v>197965</v>
      </c>
      <c r="I17296" s="25"/>
      <c r="J17296" s="58" t="e">
        <f>HYPERLINK("#"&amp;"Insumos"&amp;"!A"&amp;MATCH($B17296,#REF!,0),"Ins "&amp;$B17296)</f>
        <v>#REF!</v>
      </c>
      <c r="M17296" s="220"/>
    </row>
    <row r="17297" spans="1:13" ht="25.5" x14ac:dyDescent="0.2">
      <c r="A17297" s="36" t="s">
        <v>3468</v>
      </c>
      <c r="B17297" s="26" t="s">
        <v>6816</v>
      </c>
      <c r="C17297" s="79" t="s">
        <v>847</v>
      </c>
      <c r="D17297" s="37" t="s">
        <v>5608</v>
      </c>
      <c r="E17297" s="37" t="s">
        <v>4134</v>
      </c>
      <c r="F17297" s="41"/>
      <c r="G17297" s="27"/>
      <c r="H17297" s="27"/>
      <c r="I17297" s="27">
        <v>883135</v>
      </c>
      <c r="M17297" s="220">
        <f t="shared" si="270"/>
        <v>1156554</v>
      </c>
    </row>
    <row r="17298" spans="1:13" x14ac:dyDescent="0.2">
      <c r="A17298" s="35" t="s">
        <v>3468</v>
      </c>
      <c r="B17298" s="1" t="s">
        <v>5573</v>
      </c>
      <c r="C17298" s="45" t="s">
        <v>973</v>
      </c>
      <c r="D17298" s="23" t="s">
        <v>5734</v>
      </c>
      <c r="E17298" s="23" t="s">
        <v>4141</v>
      </c>
      <c r="F17298" s="40">
        <v>3.5</v>
      </c>
      <c r="G17298" s="25">
        <v>41652</v>
      </c>
      <c r="H17298" s="25">
        <v>145782</v>
      </c>
      <c r="I17298" s="25"/>
      <c r="J17298" s="58" t="e">
        <f>HYPERLINK("#"&amp;"Insumos"&amp;"!A"&amp;MATCH($B17298,#REF!,0),"Ins "&amp;$B17298)</f>
        <v>#REF!</v>
      </c>
      <c r="M17298" s="220"/>
    </row>
    <row r="17299" spans="1:13" x14ac:dyDescent="0.2">
      <c r="A17299" s="35" t="s">
        <v>3468</v>
      </c>
      <c r="B17299" s="1" t="s">
        <v>263</v>
      </c>
      <c r="C17299" s="45" t="s">
        <v>696</v>
      </c>
      <c r="D17299" s="23" t="s">
        <v>5534</v>
      </c>
      <c r="E17299" s="23" t="s">
        <v>4140</v>
      </c>
      <c r="F17299" s="40">
        <v>8.2600000000000007E-2</v>
      </c>
      <c r="G17299" s="25">
        <v>187426</v>
      </c>
      <c r="H17299" s="25">
        <v>15481</v>
      </c>
      <c r="I17299" s="25"/>
      <c r="J17299" s="58" t="e">
        <f>HYPERLINK("#"&amp;"Insumos"&amp;"!A"&amp;MATCH($B17299,#REF!,0),"Ins "&amp;$B17299)</f>
        <v>#REF!</v>
      </c>
      <c r="M17299" s="220"/>
    </row>
    <row r="17300" spans="1:13" x14ac:dyDescent="0.2">
      <c r="A17300" s="35" t="s">
        <v>3468</v>
      </c>
      <c r="B17300" s="1" t="s">
        <v>5533</v>
      </c>
      <c r="C17300" s="45" t="s">
        <v>5892</v>
      </c>
      <c r="D17300" s="23" t="s">
        <v>977</v>
      </c>
      <c r="E17300" s="23" t="s">
        <v>4134</v>
      </c>
      <c r="F17300" s="40">
        <v>0.45</v>
      </c>
      <c r="G17300" s="25">
        <v>3623</v>
      </c>
      <c r="H17300" s="25">
        <v>1630</v>
      </c>
      <c r="I17300" s="25"/>
      <c r="J17300" s="58" t="e">
        <f>HYPERLINK("#"&amp;"Insumos"&amp;"!A"&amp;MATCH($B17300,#REF!,0),"Ins "&amp;$B17300)</f>
        <v>#REF!</v>
      </c>
      <c r="M17300" s="220"/>
    </row>
    <row r="17301" spans="1:13" x14ac:dyDescent="0.2">
      <c r="A17301" s="35" t="s">
        <v>3468</v>
      </c>
      <c r="B17301" s="1" t="s">
        <v>5007</v>
      </c>
      <c r="C17301" s="45" t="s">
        <v>720</v>
      </c>
      <c r="D17301" s="23" t="s">
        <v>5751</v>
      </c>
      <c r="E17301" s="23" t="s">
        <v>4134</v>
      </c>
      <c r="F17301" s="40">
        <v>4.0999999999999996</v>
      </c>
      <c r="G17301" s="25">
        <v>1897</v>
      </c>
      <c r="H17301" s="25">
        <v>7778</v>
      </c>
      <c r="I17301" s="25"/>
      <c r="J17301" s="58" t="e">
        <f>HYPERLINK("#"&amp;"Insumos"&amp;"!A"&amp;MATCH($B17301,#REF!,0),"Ins "&amp;$B17301)</f>
        <v>#REF!</v>
      </c>
      <c r="M17301" s="220"/>
    </row>
    <row r="17302" spans="1:13" x14ac:dyDescent="0.2">
      <c r="A17302" s="35" t="s">
        <v>3468</v>
      </c>
      <c r="B17302" s="1" t="s">
        <v>5352</v>
      </c>
      <c r="C17302" s="45" t="s">
        <v>9158</v>
      </c>
      <c r="D17302" s="23" t="s">
        <v>5751</v>
      </c>
      <c r="E17302" s="23" t="s">
        <v>467</v>
      </c>
      <c r="F17302" s="40">
        <v>0.2</v>
      </c>
      <c r="G17302" s="25">
        <v>9684</v>
      </c>
      <c r="H17302" s="25">
        <v>1937</v>
      </c>
      <c r="I17302" s="25"/>
      <c r="J17302" s="58" t="e">
        <f>HYPERLINK("#"&amp;"Insumos"&amp;"!A"&amp;MATCH($B17302,#REF!,0),"Ins "&amp;$B17302)</f>
        <v>#REF!</v>
      </c>
      <c r="M17302" s="220"/>
    </row>
    <row r="17303" spans="1:13" x14ac:dyDescent="0.2">
      <c r="A17303" s="35" t="s">
        <v>3468</v>
      </c>
      <c r="B17303" s="1" t="s">
        <v>5283</v>
      </c>
      <c r="C17303" s="45" t="s">
        <v>1252</v>
      </c>
      <c r="D17303" s="23" t="s">
        <v>5751</v>
      </c>
      <c r="E17303" s="23" t="s">
        <v>4134</v>
      </c>
      <c r="F17303" s="40">
        <v>0.22</v>
      </c>
      <c r="G17303" s="25">
        <v>161223</v>
      </c>
      <c r="H17303" s="25">
        <v>35469</v>
      </c>
      <c r="I17303" s="25"/>
      <c r="J17303" s="58" t="e">
        <f>HYPERLINK("#"&amp;"Insumos"&amp;"!A"&amp;MATCH($B17303,#REF!,0),"Ins "&amp;$B17303)</f>
        <v>#REF!</v>
      </c>
      <c r="M17303" s="220"/>
    </row>
    <row r="17304" spans="1:13" x14ac:dyDescent="0.2">
      <c r="A17304" s="35" t="s">
        <v>3468</v>
      </c>
      <c r="B17304" s="1" t="s">
        <v>5284</v>
      </c>
      <c r="C17304" s="45" t="s">
        <v>475</v>
      </c>
      <c r="D17304" s="23" t="s">
        <v>5751</v>
      </c>
      <c r="E17304" s="23" t="s">
        <v>4134</v>
      </c>
      <c r="F17304" s="40">
        <v>2.4500000000000002</v>
      </c>
      <c r="G17304" s="25">
        <v>80802</v>
      </c>
      <c r="H17304" s="25">
        <v>197965</v>
      </c>
      <c r="I17304" s="25"/>
      <c r="J17304" s="58" t="e">
        <f>HYPERLINK("#"&amp;"Insumos"&amp;"!A"&amp;MATCH($B17304,#REF!,0),"Ins "&amp;$B17304)</f>
        <v>#REF!</v>
      </c>
      <c r="M17304" s="220"/>
    </row>
    <row r="17305" spans="1:13" x14ac:dyDescent="0.2">
      <c r="A17305" s="35" t="s">
        <v>3468</v>
      </c>
      <c r="B17305" s="1" t="s">
        <v>4417</v>
      </c>
      <c r="C17305" s="45" t="s">
        <v>1367</v>
      </c>
      <c r="D17305" s="23" t="s">
        <v>5751</v>
      </c>
      <c r="E17305" s="23" t="s">
        <v>4134</v>
      </c>
      <c r="F17305" s="40">
        <v>1</v>
      </c>
      <c r="G17305" s="25">
        <v>477093</v>
      </c>
      <c r="H17305" s="25">
        <v>477093</v>
      </c>
      <c r="I17305" s="25"/>
      <c r="J17305" s="58" t="e">
        <f>HYPERLINK("#"&amp;"Insumos"&amp;"!A"&amp;MATCH($B17305,#REF!,0),"Ins "&amp;$B17305)</f>
        <v>#REF!</v>
      </c>
      <c r="M17305" s="220"/>
    </row>
    <row r="17306" spans="1:13" ht="25.5" x14ac:dyDescent="0.2">
      <c r="A17306" s="36" t="s">
        <v>3469</v>
      </c>
      <c r="B17306" s="26" t="s">
        <v>6816</v>
      </c>
      <c r="C17306" s="79" t="s">
        <v>1746</v>
      </c>
      <c r="D17306" s="37" t="s">
        <v>5608</v>
      </c>
      <c r="E17306" s="37" t="s">
        <v>4134</v>
      </c>
      <c r="F17306" s="41"/>
      <c r="G17306" s="27"/>
      <c r="H17306" s="27"/>
      <c r="I17306" s="27">
        <v>384301</v>
      </c>
      <c r="M17306" s="220">
        <f t="shared" si="270"/>
        <v>503281</v>
      </c>
    </row>
    <row r="17307" spans="1:13" x14ac:dyDescent="0.2">
      <c r="A17307" s="35" t="s">
        <v>3469</v>
      </c>
      <c r="B17307" s="1" t="s">
        <v>5573</v>
      </c>
      <c r="C17307" s="45" t="s">
        <v>973</v>
      </c>
      <c r="D17307" s="23" t="s">
        <v>5734</v>
      </c>
      <c r="E17307" s="23" t="s">
        <v>4141</v>
      </c>
      <c r="F17307" s="40">
        <v>3.5</v>
      </c>
      <c r="G17307" s="25">
        <v>41652</v>
      </c>
      <c r="H17307" s="25">
        <v>145782</v>
      </c>
      <c r="I17307" s="25"/>
      <c r="J17307" s="58" t="e">
        <f>HYPERLINK("#"&amp;"Insumos"&amp;"!A"&amp;MATCH($B17307,#REF!,0),"Ins "&amp;$B17307)</f>
        <v>#REF!</v>
      </c>
      <c r="M17307" s="220"/>
    </row>
    <row r="17308" spans="1:13" x14ac:dyDescent="0.2">
      <c r="A17308" s="35" t="s">
        <v>3469</v>
      </c>
      <c r="B17308" s="1" t="s">
        <v>5533</v>
      </c>
      <c r="C17308" s="45" t="s">
        <v>5892</v>
      </c>
      <c r="D17308" s="23" t="s">
        <v>977</v>
      </c>
      <c r="E17308" s="23" t="s">
        <v>4134</v>
      </c>
      <c r="F17308" s="40">
        <v>0.45</v>
      </c>
      <c r="G17308" s="25">
        <v>3623</v>
      </c>
      <c r="H17308" s="25">
        <v>1630</v>
      </c>
      <c r="I17308" s="25"/>
      <c r="J17308" s="58" t="e">
        <f>HYPERLINK("#"&amp;"Insumos"&amp;"!A"&amp;MATCH($B17308,#REF!,0),"Ins "&amp;$B17308)</f>
        <v>#REF!</v>
      </c>
      <c r="M17308" s="220"/>
    </row>
    <row r="17309" spans="1:13" x14ac:dyDescent="0.2">
      <c r="A17309" s="35" t="s">
        <v>3469</v>
      </c>
      <c r="B17309" s="1" t="s">
        <v>5007</v>
      </c>
      <c r="C17309" s="45" t="s">
        <v>720</v>
      </c>
      <c r="D17309" s="23" t="s">
        <v>5751</v>
      </c>
      <c r="E17309" s="23" t="s">
        <v>4134</v>
      </c>
      <c r="F17309" s="40">
        <v>0.8</v>
      </c>
      <c r="G17309" s="25">
        <v>1897</v>
      </c>
      <c r="H17309" s="25">
        <v>1518</v>
      </c>
      <c r="I17309" s="25"/>
      <c r="J17309" s="58" t="e">
        <f>HYPERLINK("#"&amp;"Insumos"&amp;"!A"&amp;MATCH($B17309,#REF!,0),"Ins "&amp;$B17309)</f>
        <v>#REF!</v>
      </c>
      <c r="M17309" s="220"/>
    </row>
    <row r="17310" spans="1:13" x14ac:dyDescent="0.2">
      <c r="A17310" s="35" t="s">
        <v>3469</v>
      </c>
      <c r="B17310" s="1" t="s">
        <v>5352</v>
      </c>
      <c r="C17310" s="45" t="s">
        <v>9158</v>
      </c>
      <c r="D17310" s="23" t="s">
        <v>5751</v>
      </c>
      <c r="E17310" s="23" t="s">
        <v>467</v>
      </c>
      <c r="F17310" s="40">
        <v>0.2</v>
      </c>
      <c r="G17310" s="25">
        <v>9684</v>
      </c>
      <c r="H17310" s="25">
        <v>1937</v>
      </c>
      <c r="I17310" s="25"/>
      <c r="J17310" s="58" t="e">
        <f>HYPERLINK("#"&amp;"Insumos"&amp;"!A"&amp;MATCH($B17310,#REF!,0),"Ins "&amp;$B17310)</f>
        <v>#REF!</v>
      </c>
      <c r="M17310" s="220"/>
    </row>
    <row r="17311" spans="1:13" x14ac:dyDescent="0.2">
      <c r="A17311" s="35" t="s">
        <v>3469</v>
      </c>
      <c r="B17311" s="1" t="s">
        <v>5283</v>
      </c>
      <c r="C17311" s="45" t="s">
        <v>1252</v>
      </c>
      <c r="D17311" s="23" t="s">
        <v>5751</v>
      </c>
      <c r="E17311" s="23" t="s">
        <v>4134</v>
      </c>
      <c r="F17311" s="40">
        <v>0.22</v>
      </c>
      <c r="G17311" s="25">
        <v>161223</v>
      </c>
      <c r="H17311" s="25">
        <v>35469</v>
      </c>
      <c r="I17311" s="25"/>
      <c r="J17311" s="58" t="e">
        <f>HYPERLINK("#"&amp;"Insumos"&amp;"!A"&amp;MATCH($B17311,#REF!,0),"Ins "&amp;$B17311)</f>
        <v>#REF!</v>
      </c>
      <c r="M17311" s="220"/>
    </row>
    <row r="17312" spans="1:13" x14ac:dyDescent="0.2">
      <c r="A17312" s="35" t="s">
        <v>3469</v>
      </c>
      <c r="B17312" s="1" t="s">
        <v>5284</v>
      </c>
      <c r="C17312" s="45" t="s">
        <v>475</v>
      </c>
      <c r="D17312" s="23" t="s">
        <v>5751</v>
      </c>
      <c r="E17312" s="23" t="s">
        <v>4134</v>
      </c>
      <c r="F17312" s="40">
        <v>2.4500000000000002</v>
      </c>
      <c r="G17312" s="25">
        <v>80802</v>
      </c>
      <c r="H17312" s="25">
        <v>197965</v>
      </c>
      <c r="I17312" s="25"/>
      <c r="J17312" s="58" t="e">
        <f>HYPERLINK("#"&amp;"Insumos"&amp;"!A"&amp;MATCH($B17312,#REF!,0),"Ins "&amp;$B17312)</f>
        <v>#REF!</v>
      </c>
      <c r="M17312" s="220"/>
    </row>
    <row r="17313" spans="1:13" ht="25.5" x14ac:dyDescent="0.2">
      <c r="A17313" s="36" t="s">
        <v>3470</v>
      </c>
      <c r="B17313" s="26" t="s">
        <v>6816</v>
      </c>
      <c r="C17313" s="79" t="s">
        <v>848</v>
      </c>
      <c r="D17313" s="37" t="s">
        <v>5608</v>
      </c>
      <c r="E17313" s="37" t="s">
        <v>466</v>
      </c>
      <c r="F17313" s="41"/>
      <c r="G17313" s="27"/>
      <c r="H17313" s="27"/>
      <c r="I17313" s="27">
        <v>802805</v>
      </c>
      <c r="M17313" s="220">
        <f t="shared" si="270"/>
        <v>1051353</v>
      </c>
    </row>
    <row r="17314" spans="1:13" x14ac:dyDescent="0.2">
      <c r="A17314" s="35" t="s">
        <v>3470</v>
      </c>
      <c r="B17314" s="1" t="s">
        <v>79</v>
      </c>
      <c r="C17314" s="45" t="s">
        <v>1036</v>
      </c>
      <c r="D17314" s="23" t="s">
        <v>5734</v>
      </c>
      <c r="E17314" s="23" t="s">
        <v>4141</v>
      </c>
      <c r="F17314" s="40">
        <v>3.2</v>
      </c>
      <c r="G17314" s="25">
        <v>121752</v>
      </c>
      <c r="H17314" s="25">
        <v>389606</v>
      </c>
      <c r="I17314" s="25"/>
      <c r="J17314" s="58" t="e">
        <f>HYPERLINK("#"&amp;"Insumos"&amp;"!A"&amp;MATCH($B17314,#REF!,0),"Ins "&amp;$B17314)</f>
        <v>#REF!</v>
      </c>
      <c r="M17314" s="220"/>
    </row>
    <row r="17315" spans="1:13" x14ac:dyDescent="0.2">
      <c r="A17315" s="35" t="s">
        <v>3470</v>
      </c>
      <c r="B17315" s="1" t="s">
        <v>5554</v>
      </c>
      <c r="C17315" s="45" t="s">
        <v>554</v>
      </c>
      <c r="D17315" s="23" t="s">
        <v>5534</v>
      </c>
      <c r="E17315" s="23" t="s">
        <v>4134</v>
      </c>
      <c r="F17315" s="40">
        <v>1</v>
      </c>
      <c r="G17315" s="25">
        <v>5929</v>
      </c>
      <c r="H17315" s="25">
        <v>5929</v>
      </c>
      <c r="I17315" s="25"/>
      <c r="J17315" s="58" t="e">
        <f>HYPERLINK("#"&amp;"Insumos"&amp;"!A"&amp;MATCH($B17315,#REF!,0),"Ins "&amp;$B17315)</f>
        <v>#REF!</v>
      </c>
      <c r="M17315" s="220"/>
    </row>
    <row r="17316" spans="1:13" x14ac:dyDescent="0.2">
      <c r="A17316" s="35" t="s">
        <v>3470</v>
      </c>
      <c r="B17316" s="1" t="s">
        <v>263</v>
      </c>
      <c r="C17316" s="45" t="s">
        <v>696</v>
      </c>
      <c r="D17316" s="23" t="s">
        <v>5534</v>
      </c>
      <c r="E17316" s="23" t="s">
        <v>4140</v>
      </c>
      <c r="F17316" s="40">
        <v>7.51E-2</v>
      </c>
      <c r="G17316" s="25">
        <v>187426</v>
      </c>
      <c r="H17316" s="25">
        <v>14076</v>
      </c>
      <c r="I17316" s="25"/>
      <c r="J17316" s="58" t="e">
        <f>HYPERLINK("#"&amp;"Insumos"&amp;"!A"&amp;MATCH($B17316,#REF!,0),"Ins "&amp;$B17316)</f>
        <v>#REF!</v>
      </c>
      <c r="M17316" s="220"/>
    </row>
    <row r="17317" spans="1:13" x14ac:dyDescent="0.2">
      <c r="A17317" s="35" t="s">
        <v>3470</v>
      </c>
      <c r="B17317" s="1" t="s">
        <v>5533</v>
      </c>
      <c r="C17317" s="45" t="s">
        <v>5892</v>
      </c>
      <c r="D17317" s="23" t="s">
        <v>977</v>
      </c>
      <c r="E17317" s="23" t="s">
        <v>4134</v>
      </c>
      <c r="F17317" s="40">
        <v>0.01</v>
      </c>
      <c r="G17317" s="25">
        <v>3623</v>
      </c>
      <c r="H17317" s="25">
        <v>36</v>
      </c>
      <c r="I17317" s="25"/>
      <c r="J17317" s="58" t="e">
        <f>HYPERLINK("#"&amp;"Insumos"&amp;"!A"&amp;MATCH($B17317,#REF!,0),"Ins "&amp;$B17317)</f>
        <v>#REF!</v>
      </c>
      <c r="M17317" s="220"/>
    </row>
    <row r="17318" spans="1:13" x14ac:dyDescent="0.2">
      <c r="A17318" s="35" t="s">
        <v>3470</v>
      </c>
      <c r="B17318" s="1" t="s">
        <v>5007</v>
      </c>
      <c r="C17318" s="45" t="s">
        <v>720</v>
      </c>
      <c r="D17318" s="23" t="s">
        <v>5751</v>
      </c>
      <c r="E17318" s="23" t="s">
        <v>4134</v>
      </c>
      <c r="F17318" s="40">
        <v>10.7</v>
      </c>
      <c r="G17318" s="25">
        <v>1897</v>
      </c>
      <c r="H17318" s="25">
        <v>20298</v>
      </c>
      <c r="I17318" s="25"/>
      <c r="J17318" s="58" t="e">
        <f>HYPERLINK("#"&amp;"Insumos"&amp;"!A"&amp;MATCH($B17318,#REF!,0),"Ins "&amp;$B17318)</f>
        <v>#REF!</v>
      </c>
      <c r="M17318" s="220"/>
    </row>
    <row r="17319" spans="1:13" x14ac:dyDescent="0.2">
      <c r="A17319" s="35" t="s">
        <v>3470</v>
      </c>
      <c r="B17319" s="1" t="s">
        <v>5374</v>
      </c>
      <c r="C17319" s="45" t="s">
        <v>245</v>
      </c>
      <c r="D17319" s="23" t="s">
        <v>5751</v>
      </c>
      <c r="E17319" s="23" t="s">
        <v>467</v>
      </c>
      <c r="F17319" s="40">
        <v>340</v>
      </c>
      <c r="G17319" s="25">
        <v>690</v>
      </c>
      <c r="H17319" s="25">
        <v>234600</v>
      </c>
      <c r="I17319" s="25"/>
      <c r="J17319" s="58" t="e">
        <f>HYPERLINK("#"&amp;"Insumos"&amp;"!A"&amp;MATCH($B17319,#REF!,0),"Ins "&amp;$B17319)</f>
        <v>#REF!</v>
      </c>
      <c r="M17319" s="220"/>
    </row>
    <row r="17320" spans="1:13" x14ac:dyDescent="0.2">
      <c r="A17320" s="35" t="s">
        <v>3470</v>
      </c>
      <c r="B17320" s="1" t="s">
        <v>1040</v>
      </c>
      <c r="C17320" s="45" t="s">
        <v>8773</v>
      </c>
      <c r="D17320" s="23" t="s">
        <v>5751</v>
      </c>
      <c r="E17320" s="23" t="s">
        <v>466</v>
      </c>
      <c r="F17320" s="40">
        <v>0.28999999999999998</v>
      </c>
      <c r="G17320" s="25">
        <v>110940</v>
      </c>
      <c r="H17320" s="25">
        <v>32173</v>
      </c>
      <c r="I17320" s="25"/>
      <c r="J17320" s="58" t="e">
        <f>HYPERLINK("#"&amp;"Insumos"&amp;"!A"&amp;MATCH($B17320,#REF!,0),"Ins "&amp;$B17320)</f>
        <v>#REF!</v>
      </c>
      <c r="M17320" s="220"/>
    </row>
    <row r="17321" spans="1:13" x14ac:dyDescent="0.2">
      <c r="A17321" s="35" t="s">
        <v>3470</v>
      </c>
      <c r="B17321" s="1" t="s">
        <v>1042</v>
      </c>
      <c r="C17321" s="45" t="s">
        <v>8771</v>
      </c>
      <c r="D17321" s="23" t="s">
        <v>5751</v>
      </c>
      <c r="E17321" s="23" t="s">
        <v>466</v>
      </c>
      <c r="F17321" s="40">
        <v>0.7</v>
      </c>
      <c r="G17321" s="25">
        <v>142000</v>
      </c>
      <c r="H17321" s="25">
        <v>99400</v>
      </c>
      <c r="I17321" s="25"/>
      <c r="J17321" s="58" t="e">
        <f>HYPERLINK("#"&amp;"Insumos"&amp;"!A"&amp;MATCH($B17321,#REF!,0),"Ins "&amp;$B17321)</f>
        <v>#REF!</v>
      </c>
      <c r="M17321" s="220"/>
    </row>
    <row r="17322" spans="1:13" x14ac:dyDescent="0.2">
      <c r="A17322" s="35" t="s">
        <v>3470</v>
      </c>
      <c r="B17322" s="1" t="s">
        <v>1047</v>
      </c>
      <c r="C17322" s="45" t="s">
        <v>1062</v>
      </c>
      <c r="D17322" s="23" t="s">
        <v>5751</v>
      </c>
      <c r="E17322" s="23" t="s">
        <v>466</v>
      </c>
      <c r="F17322" s="40">
        <v>2.29</v>
      </c>
      <c r="G17322" s="25">
        <v>2920</v>
      </c>
      <c r="H17322" s="25">
        <v>6687</v>
      </c>
      <c r="I17322" s="25"/>
      <c r="J17322" s="58" t="e">
        <f>HYPERLINK("#"&amp;"Insumos"&amp;"!A"&amp;MATCH($B17322,#REF!,0),"Ins "&amp;$B17322)</f>
        <v>#REF!</v>
      </c>
      <c r="M17322" s="220"/>
    </row>
    <row r="17323" spans="1:13" ht="25.5" x14ac:dyDescent="0.2">
      <c r="A17323" s="36" t="s">
        <v>3471</v>
      </c>
      <c r="B17323" s="26" t="s">
        <v>6816</v>
      </c>
      <c r="C17323" s="79" t="s">
        <v>1747</v>
      </c>
      <c r="D17323" s="37" t="s">
        <v>5608</v>
      </c>
      <c r="E17323" s="37" t="s">
        <v>466</v>
      </c>
      <c r="F17323" s="41"/>
      <c r="G17323" s="27"/>
      <c r="H17323" s="27"/>
      <c r="I17323" s="27">
        <v>505665</v>
      </c>
      <c r="M17323" s="220">
        <f t="shared" si="270"/>
        <v>662219</v>
      </c>
    </row>
    <row r="17324" spans="1:13" x14ac:dyDescent="0.2">
      <c r="A17324" s="35" t="s">
        <v>3471</v>
      </c>
      <c r="B17324" s="1" t="s">
        <v>79</v>
      </c>
      <c r="C17324" s="45" t="s">
        <v>1036</v>
      </c>
      <c r="D17324" s="23" t="s">
        <v>5734</v>
      </c>
      <c r="E17324" s="23" t="s">
        <v>4141</v>
      </c>
      <c r="F17324" s="40">
        <v>3.2</v>
      </c>
      <c r="G17324" s="25">
        <v>121752</v>
      </c>
      <c r="H17324" s="25">
        <v>389606</v>
      </c>
      <c r="I17324" s="25"/>
      <c r="J17324" s="58" t="e">
        <f>HYPERLINK("#"&amp;"Insumos"&amp;"!A"&amp;MATCH($B17324,#REF!,0),"Ins "&amp;$B17324)</f>
        <v>#REF!</v>
      </c>
      <c r="M17324" s="220"/>
    </row>
    <row r="17325" spans="1:13" x14ac:dyDescent="0.2">
      <c r="A17325" s="35" t="s">
        <v>3471</v>
      </c>
      <c r="B17325" s="1" t="s">
        <v>5554</v>
      </c>
      <c r="C17325" s="45" t="s">
        <v>554</v>
      </c>
      <c r="D17325" s="23" t="s">
        <v>5534</v>
      </c>
      <c r="E17325" s="23" t="s">
        <v>4134</v>
      </c>
      <c r="F17325" s="40">
        <v>1</v>
      </c>
      <c r="G17325" s="25">
        <v>5929</v>
      </c>
      <c r="H17325" s="25">
        <v>5929</v>
      </c>
      <c r="I17325" s="25"/>
      <c r="J17325" s="58" t="e">
        <f>HYPERLINK("#"&amp;"Insumos"&amp;"!A"&amp;MATCH($B17325,#REF!,0),"Ins "&amp;$B17325)</f>
        <v>#REF!</v>
      </c>
      <c r="M17325" s="220"/>
    </row>
    <row r="17326" spans="1:13" x14ac:dyDescent="0.2">
      <c r="A17326" s="35" t="s">
        <v>3471</v>
      </c>
      <c r="B17326" s="1" t="s">
        <v>2114</v>
      </c>
      <c r="C17326" s="45" t="s">
        <v>1722</v>
      </c>
      <c r="D17326" s="23" t="s">
        <v>5534</v>
      </c>
      <c r="E17326" s="23" t="s">
        <v>4140</v>
      </c>
      <c r="F17326" s="40">
        <v>1.2</v>
      </c>
      <c r="G17326" s="25">
        <v>90480</v>
      </c>
      <c r="H17326" s="25">
        <v>108576</v>
      </c>
      <c r="I17326" s="25"/>
      <c r="J17326" s="58" t="e">
        <f>HYPERLINK("#"&amp;"Insumos"&amp;"!A"&amp;MATCH($B17326,#REF!,0),"Ins "&amp;$B17326)</f>
        <v>#REF!</v>
      </c>
      <c r="M17326" s="220"/>
    </row>
    <row r="17327" spans="1:13" x14ac:dyDescent="0.2">
      <c r="A17327" s="35" t="s">
        <v>3471</v>
      </c>
      <c r="B17327" s="1" t="s">
        <v>5533</v>
      </c>
      <c r="C17327" s="45" t="s">
        <v>5892</v>
      </c>
      <c r="D17327" s="23" t="s">
        <v>977</v>
      </c>
      <c r="E17327" s="23" t="s">
        <v>4134</v>
      </c>
      <c r="F17327" s="40">
        <v>0.01</v>
      </c>
      <c r="G17327" s="25">
        <v>3623</v>
      </c>
      <c r="H17327" s="25">
        <v>36</v>
      </c>
      <c r="I17327" s="25"/>
      <c r="J17327" s="58" t="e">
        <f>HYPERLINK("#"&amp;"Insumos"&amp;"!A"&amp;MATCH($B17327,#REF!,0),"Ins "&amp;$B17327)</f>
        <v>#REF!</v>
      </c>
      <c r="M17327" s="220"/>
    </row>
    <row r="17328" spans="1:13" x14ac:dyDescent="0.2">
      <c r="A17328" s="35" t="s">
        <v>3471</v>
      </c>
      <c r="B17328" s="1" t="s">
        <v>5007</v>
      </c>
      <c r="C17328" s="45" t="s">
        <v>720</v>
      </c>
      <c r="D17328" s="23" t="s">
        <v>5751</v>
      </c>
      <c r="E17328" s="23" t="s">
        <v>4134</v>
      </c>
      <c r="F17328" s="40">
        <v>0.8</v>
      </c>
      <c r="G17328" s="25">
        <v>1897</v>
      </c>
      <c r="H17328" s="25">
        <v>1518</v>
      </c>
      <c r="I17328" s="25"/>
      <c r="J17328" s="58" t="e">
        <f>HYPERLINK("#"&amp;"Insumos"&amp;"!A"&amp;MATCH($B17328,#REF!,0),"Ins "&amp;$B17328)</f>
        <v>#REF!</v>
      </c>
      <c r="M17328" s="220"/>
    </row>
    <row r="17329" spans="1:13" ht="63.75" x14ac:dyDescent="0.2">
      <c r="A17329" s="36" t="s">
        <v>3472</v>
      </c>
      <c r="B17329" s="26" t="s">
        <v>6816</v>
      </c>
      <c r="C17329" s="79" t="s">
        <v>10907</v>
      </c>
      <c r="D17329" s="37" t="s">
        <v>5608</v>
      </c>
      <c r="E17329" s="37" t="s">
        <v>464</v>
      </c>
      <c r="F17329" s="41"/>
      <c r="G17329" s="27"/>
      <c r="H17329" s="27"/>
      <c r="I17329" s="27">
        <v>743620</v>
      </c>
      <c r="M17329" s="220">
        <f t="shared" si="270"/>
        <v>973845</v>
      </c>
    </row>
    <row r="17330" spans="1:13" x14ac:dyDescent="0.2">
      <c r="A17330" s="35" t="s">
        <v>3472</v>
      </c>
      <c r="B17330" s="1" t="s">
        <v>79</v>
      </c>
      <c r="C17330" s="45" t="s">
        <v>1036</v>
      </c>
      <c r="D17330" s="23" t="s">
        <v>5734</v>
      </c>
      <c r="E17330" s="23" t="s">
        <v>4141</v>
      </c>
      <c r="F17330" s="40">
        <v>3.6</v>
      </c>
      <c r="G17330" s="25">
        <v>121752</v>
      </c>
      <c r="H17330" s="25">
        <v>438307</v>
      </c>
      <c r="I17330" s="25"/>
      <c r="J17330" s="58" t="e">
        <f>HYPERLINK("#"&amp;"Insumos"&amp;"!A"&amp;MATCH($B17330,#REF!,0),"Ins "&amp;$B17330)</f>
        <v>#REF!</v>
      </c>
      <c r="M17330" s="220"/>
    </row>
    <row r="17331" spans="1:13" x14ac:dyDescent="0.2">
      <c r="A17331" s="35" t="s">
        <v>3472</v>
      </c>
      <c r="B17331" s="34" t="s">
        <v>5555</v>
      </c>
      <c r="C17331" s="45" t="s">
        <v>9573</v>
      </c>
      <c r="D17331" s="23" t="s">
        <v>5534</v>
      </c>
      <c r="E17331" s="23" t="s">
        <v>4140</v>
      </c>
      <c r="F17331" s="40">
        <v>3</v>
      </c>
      <c r="G17331" s="25">
        <v>11992</v>
      </c>
      <c r="H17331" s="25">
        <v>35976</v>
      </c>
      <c r="I17331" s="25"/>
      <c r="J17331" s="58" t="e">
        <f>HYPERLINK("#"&amp;"Insumos"&amp;"!A"&amp;MATCH($B17331,#REF!,0),"Ins "&amp;$B17331)</f>
        <v>#REF!</v>
      </c>
      <c r="M17331" s="220"/>
    </row>
    <row r="17332" spans="1:13" x14ac:dyDescent="0.2">
      <c r="A17332" s="35" t="s">
        <v>3472</v>
      </c>
      <c r="B17332" s="1" t="s">
        <v>263</v>
      </c>
      <c r="C17332" s="45" t="s">
        <v>696</v>
      </c>
      <c r="D17332" s="23" t="s">
        <v>5534</v>
      </c>
      <c r="E17332" s="23" t="s">
        <v>4140</v>
      </c>
      <c r="F17332" s="40">
        <v>0.02</v>
      </c>
      <c r="G17332" s="25">
        <v>187426</v>
      </c>
      <c r="H17332" s="25">
        <v>3749</v>
      </c>
      <c r="I17332" s="25"/>
      <c r="J17332" s="58" t="e">
        <f>HYPERLINK("#"&amp;"Insumos"&amp;"!A"&amp;MATCH($B17332,#REF!,0),"Ins "&amp;$B17332)</f>
        <v>#REF!</v>
      </c>
      <c r="M17332" s="220"/>
    </row>
    <row r="17333" spans="1:13" x14ac:dyDescent="0.2">
      <c r="A17333" s="35" t="s">
        <v>3472</v>
      </c>
      <c r="B17333" s="1" t="s">
        <v>5533</v>
      </c>
      <c r="C17333" s="45" t="s">
        <v>5892</v>
      </c>
      <c r="D17333" s="23" t="s">
        <v>977</v>
      </c>
      <c r="E17333" s="23" t="s">
        <v>4134</v>
      </c>
      <c r="F17333" s="40">
        <v>1</v>
      </c>
      <c r="G17333" s="25">
        <v>3623</v>
      </c>
      <c r="H17333" s="25">
        <v>3623</v>
      </c>
      <c r="I17333" s="25"/>
      <c r="J17333" s="58" t="e">
        <f>HYPERLINK("#"&amp;"Insumos"&amp;"!A"&amp;MATCH($B17333,#REF!,0),"Ins "&amp;$B17333)</f>
        <v>#REF!</v>
      </c>
      <c r="M17333" s="220"/>
    </row>
    <row r="17334" spans="1:13" x14ac:dyDescent="0.2">
      <c r="A17334" s="35" t="s">
        <v>3472</v>
      </c>
      <c r="B17334" s="1" t="s">
        <v>5007</v>
      </c>
      <c r="C17334" s="45" t="s">
        <v>720</v>
      </c>
      <c r="D17334" s="23" t="s">
        <v>5751</v>
      </c>
      <c r="E17334" s="23" t="s">
        <v>4134</v>
      </c>
      <c r="F17334" s="40">
        <v>1</v>
      </c>
      <c r="G17334" s="25">
        <v>1897</v>
      </c>
      <c r="H17334" s="25">
        <v>1897</v>
      </c>
      <c r="I17334" s="25"/>
      <c r="J17334" s="58" t="e">
        <f>HYPERLINK("#"&amp;"Insumos"&amp;"!A"&amp;MATCH($B17334,#REF!,0),"Ins "&amp;$B17334)</f>
        <v>#REF!</v>
      </c>
      <c r="M17334" s="220"/>
    </row>
    <row r="17335" spans="1:13" x14ac:dyDescent="0.2">
      <c r="A17335" s="35" t="s">
        <v>3472</v>
      </c>
      <c r="B17335" s="34" t="s">
        <v>5589</v>
      </c>
      <c r="C17335" s="45" t="s">
        <v>5819</v>
      </c>
      <c r="D17335" s="23" t="s">
        <v>5585</v>
      </c>
      <c r="E17335" s="23" t="s">
        <v>466</v>
      </c>
      <c r="F17335" s="40">
        <v>0.25421543924649603</v>
      </c>
      <c r="G17335" s="25">
        <v>597780</v>
      </c>
      <c r="H17335" s="25">
        <v>151965</v>
      </c>
      <c r="I17335" s="25"/>
      <c r="J17335" s="58" t="e">
        <f>HYPERLINK("#"&amp;"Insumos"&amp;"!A"&amp;MATCH($B17335,#REF!,0),"Ins "&amp;$B17335)</f>
        <v>#REF!</v>
      </c>
      <c r="M17335" s="220"/>
    </row>
    <row r="17336" spans="1:13" x14ac:dyDescent="0.2">
      <c r="A17336" s="35" t="s">
        <v>3472</v>
      </c>
      <c r="B17336" s="34" t="s">
        <v>9571</v>
      </c>
      <c r="C17336" s="45" t="s">
        <v>9572</v>
      </c>
      <c r="D17336" s="23" t="s">
        <v>5751</v>
      </c>
      <c r="E17336" s="23" t="s">
        <v>463</v>
      </c>
      <c r="F17336" s="40">
        <v>0.34999999999999992</v>
      </c>
      <c r="G17336" s="25">
        <v>57741</v>
      </c>
      <c r="H17336" s="25">
        <v>20209</v>
      </c>
      <c r="I17336" s="25"/>
      <c r="J17336" s="58" t="e">
        <f>HYPERLINK("#"&amp;"Insumos"&amp;"!A"&amp;MATCH($B17336,#REF!,0),"Ins "&amp;$B17336)</f>
        <v>#REF!</v>
      </c>
      <c r="M17336" s="220"/>
    </row>
    <row r="17337" spans="1:13" ht="25.5" x14ac:dyDescent="0.2">
      <c r="A17337" s="35" t="s">
        <v>3472</v>
      </c>
      <c r="B17337" s="34" t="s">
        <v>5468</v>
      </c>
      <c r="C17337" s="45" t="s">
        <v>7326</v>
      </c>
      <c r="D17337" s="23" t="s">
        <v>5751</v>
      </c>
      <c r="E17337" s="23" t="s">
        <v>467</v>
      </c>
      <c r="F17337" s="40">
        <v>12</v>
      </c>
      <c r="G17337" s="25">
        <v>5200</v>
      </c>
      <c r="H17337" s="25">
        <v>62400</v>
      </c>
      <c r="I17337" s="25"/>
      <c r="J17337" s="58" t="e">
        <f>HYPERLINK("#"&amp;"Insumos"&amp;"!A"&amp;MATCH($B17337,#REF!,0),"Ins "&amp;$B17337)</f>
        <v>#REF!</v>
      </c>
      <c r="M17337" s="220"/>
    </row>
    <row r="17338" spans="1:13" x14ac:dyDescent="0.2">
      <c r="A17338" s="35" t="s">
        <v>3472</v>
      </c>
      <c r="B17338" s="34" t="s">
        <v>6592</v>
      </c>
      <c r="C17338" s="45" t="s">
        <v>6593</v>
      </c>
      <c r="D17338" s="23" t="s">
        <v>5751</v>
      </c>
      <c r="E17338" s="23" t="s">
        <v>4134</v>
      </c>
      <c r="F17338" s="40">
        <v>0.16200000000000001</v>
      </c>
      <c r="G17338" s="25">
        <v>103896</v>
      </c>
      <c r="H17338" s="25">
        <v>16831</v>
      </c>
      <c r="I17338" s="25"/>
      <c r="J17338" s="58" t="e">
        <f>HYPERLINK("#"&amp;"Insumos"&amp;"!A"&amp;MATCH($B17338,#REF!,0),"Ins "&amp;$B17338)</f>
        <v>#REF!</v>
      </c>
      <c r="M17338" s="220"/>
    </row>
    <row r="17339" spans="1:13" x14ac:dyDescent="0.2">
      <c r="A17339" s="35" t="s">
        <v>3472</v>
      </c>
      <c r="B17339" s="34" t="s">
        <v>139</v>
      </c>
      <c r="C17339" s="45" t="s">
        <v>155</v>
      </c>
      <c r="D17339" s="23" t="s">
        <v>5534</v>
      </c>
      <c r="E17339" s="23" t="s">
        <v>4140</v>
      </c>
      <c r="F17339" s="40">
        <v>0.1</v>
      </c>
      <c r="G17339" s="25">
        <v>86632</v>
      </c>
      <c r="H17339" s="25">
        <v>8663</v>
      </c>
      <c r="I17339" s="25"/>
      <c r="J17339" s="58" t="e">
        <f>HYPERLINK("#"&amp;"Insumos"&amp;"!A"&amp;MATCH($B17339,#REF!,0),"Ins "&amp;$B17339)</f>
        <v>#REF!</v>
      </c>
      <c r="M17339" s="220"/>
    </row>
    <row r="17340" spans="1:13" ht="25.5" x14ac:dyDescent="0.2">
      <c r="A17340" s="36" t="s">
        <v>3473</v>
      </c>
      <c r="B17340" s="26" t="s">
        <v>6816</v>
      </c>
      <c r="C17340" s="79" t="s">
        <v>1855</v>
      </c>
      <c r="D17340" s="37" t="s">
        <v>5608</v>
      </c>
      <c r="E17340" s="37" t="s">
        <v>464</v>
      </c>
      <c r="F17340" s="41"/>
      <c r="G17340" s="27"/>
      <c r="H17340" s="27"/>
      <c r="I17340" s="27">
        <v>318674</v>
      </c>
      <c r="M17340" s="220">
        <f t="shared" si="270"/>
        <v>417335</v>
      </c>
    </row>
    <row r="17341" spans="1:13" x14ac:dyDescent="0.2">
      <c r="A17341" s="35" t="s">
        <v>3473</v>
      </c>
      <c r="B17341" s="1" t="s">
        <v>79</v>
      </c>
      <c r="C17341" s="45" t="s">
        <v>1036</v>
      </c>
      <c r="D17341" s="23" t="s">
        <v>5734</v>
      </c>
      <c r="E17341" s="23" t="s">
        <v>4141</v>
      </c>
      <c r="F17341" s="40">
        <v>2</v>
      </c>
      <c r="G17341" s="25">
        <v>121752</v>
      </c>
      <c r="H17341" s="25">
        <v>243504</v>
      </c>
      <c r="I17341" s="25"/>
      <c r="J17341" s="58" t="e">
        <f>HYPERLINK("#"&amp;"Insumos"&amp;"!A"&amp;MATCH($B17341,#REF!,0),"Ins "&amp;$B17341)</f>
        <v>#REF!</v>
      </c>
      <c r="M17341" s="220"/>
    </row>
    <row r="17342" spans="1:13" x14ac:dyDescent="0.2">
      <c r="A17342" s="35" t="s">
        <v>3473</v>
      </c>
      <c r="B17342" s="1" t="s">
        <v>2114</v>
      </c>
      <c r="C17342" s="45" t="s">
        <v>1722</v>
      </c>
      <c r="D17342" s="23" t="s">
        <v>5534</v>
      </c>
      <c r="E17342" s="23" t="s">
        <v>4140</v>
      </c>
      <c r="F17342" s="40">
        <v>0.8</v>
      </c>
      <c r="G17342" s="25">
        <v>90480</v>
      </c>
      <c r="H17342" s="25">
        <v>72384</v>
      </c>
      <c r="I17342" s="25"/>
      <c r="J17342" s="58" t="e">
        <f>HYPERLINK("#"&amp;"Insumos"&amp;"!A"&amp;MATCH($B17342,#REF!,0),"Ins "&amp;$B17342)</f>
        <v>#REF!</v>
      </c>
      <c r="M17342" s="220"/>
    </row>
    <row r="17343" spans="1:13" x14ac:dyDescent="0.2">
      <c r="A17343" s="35" t="s">
        <v>3473</v>
      </c>
      <c r="B17343" s="1" t="s">
        <v>5533</v>
      </c>
      <c r="C17343" s="45" t="s">
        <v>5892</v>
      </c>
      <c r="D17343" s="23" t="s">
        <v>977</v>
      </c>
      <c r="E17343" s="23" t="s">
        <v>4134</v>
      </c>
      <c r="F17343" s="40">
        <v>0.35</v>
      </c>
      <c r="G17343" s="25">
        <v>3623</v>
      </c>
      <c r="H17343" s="25">
        <v>1268</v>
      </c>
      <c r="I17343" s="25"/>
      <c r="J17343" s="58" t="e">
        <f>HYPERLINK("#"&amp;"Insumos"&amp;"!A"&amp;MATCH($B17343,#REF!,0),"Ins "&amp;$B17343)</f>
        <v>#REF!</v>
      </c>
      <c r="M17343" s="220"/>
    </row>
    <row r="17344" spans="1:13" x14ac:dyDescent="0.2">
      <c r="A17344" s="35" t="s">
        <v>3473</v>
      </c>
      <c r="B17344" s="1" t="s">
        <v>5007</v>
      </c>
      <c r="C17344" s="45" t="s">
        <v>720</v>
      </c>
      <c r="D17344" s="23" t="s">
        <v>5751</v>
      </c>
      <c r="E17344" s="23" t="s">
        <v>4134</v>
      </c>
      <c r="F17344" s="40">
        <v>0.8</v>
      </c>
      <c r="G17344" s="25">
        <v>1897</v>
      </c>
      <c r="H17344" s="25">
        <v>1518</v>
      </c>
      <c r="I17344" s="25"/>
      <c r="J17344" s="58" t="e">
        <f>HYPERLINK("#"&amp;"Insumos"&amp;"!A"&amp;MATCH($B17344,#REF!,0),"Ins "&amp;$B17344)</f>
        <v>#REF!</v>
      </c>
      <c r="M17344" s="220"/>
    </row>
    <row r="17345" spans="1:13" ht="38.25" x14ac:dyDescent="0.2">
      <c r="A17345" s="36" t="s">
        <v>3478</v>
      </c>
      <c r="B17345" s="26" t="s">
        <v>6816</v>
      </c>
      <c r="C17345" s="79" t="s">
        <v>851</v>
      </c>
      <c r="D17345" s="37" t="s">
        <v>5608</v>
      </c>
      <c r="E17345" s="37" t="s">
        <v>466</v>
      </c>
      <c r="F17345" s="41"/>
      <c r="G17345" s="27"/>
      <c r="H17345" s="27"/>
      <c r="I17345" s="27">
        <v>730452</v>
      </c>
      <c r="M17345" s="220">
        <f t="shared" si="270"/>
        <v>956600</v>
      </c>
    </row>
    <row r="17346" spans="1:13" x14ac:dyDescent="0.2">
      <c r="A17346" s="35" t="s">
        <v>3478</v>
      </c>
      <c r="B17346" s="1" t="s">
        <v>5589</v>
      </c>
      <c r="C17346" s="45" t="s">
        <v>5819</v>
      </c>
      <c r="D17346" s="23" t="s">
        <v>5585</v>
      </c>
      <c r="E17346" s="23" t="s">
        <v>466</v>
      </c>
      <c r="F17346" s="40">
        <v>0.88</v>
      </c>
      <c r="G17346" s="25">
        <v>597780</v>
      </c>
      <c r="H17346" s="25">
        <v>526046</v>
      </c>
      <c r="I17346" s="25"/>
      <c r="M17346" s="220"/>
    </row>
    <row r="17347" spans="1:13" x14ac:dyDescent="0.2">
      <c r="A17347" s="35" t="s">
        <v>3478</v>
      </c>
      <c r="B17347" s="1" t="s">
        <v>79</v>
      </c>
      <c r="C17347" s="45" t="s">
        <v>1036</v>
      </c>
      <c r="D17347" s="23" t="s">
        <v>5734</v>
      </c>
      <c r="E17347" s="23" t="s">
        <v>4141</v>
      </c>
      <c r="F17347" s="40">
        <v>1.3</v>
      </c>
      <c r="G17347" s="25">
        <v>121752</v>
      </c>
      <c r="H17347" s="25">
        <v>158278</v>
      </c>
      <c r="I17347" s="25"/>
      <c r="J17347" s="58" t="e">
        <f>HYPERLINK("#"&amp;"Insumos"&amp;"!A"&amp;MATCH($B17347,#REF!,0),"Ins "&amp;$B17347)</f>
        <v>#REF!</v>
      </c>
      <c r="M17347" s="220"/>
    </row>
    <row r="17348" spans="1:13" x14ac:dyDescent="0.2">
      <c r="A17348" s="35" t="s">
        <v>3478</v>
      </c>
      <c r="B17348" s="1" t="s">
        <v>263</v>
      </c>
      <c r="C17348" s="45" t="s">
        <v>696</v>
      </c>
      <c r="D17348" s="23" t="s">
        <v>5534</v>
      </c>
      <c r="E17348" s="23" t="s">
        <v>4140</v>
      </c>
      <c r="F17348" s="40">
        <v>9.9000000000000008E-3</v>
      </c>
      <c r="G17348" s="25">
        <v>187426</v>
      </c>
      <c r="H17348" s="25">
        <v>1856</v>
      </c>
      <c r="I17348" s="25"/>
      <c r="J17348" s="58" t="e">
        <f>HYPERLINK("#"&amp;"Insumos"&amp;"!A"&amp;MATCH($B17348,#REF!,0),"Ins "&amp;$B17348)</f>
        <v>#REF!</v>
      </c>
      <c r="M17348" s="220"/>
    </row>
    <row r="17349" spans="1:13" x14ac:dyDescent="0.2">
      <c r="A17349" s="35" t="s">
        <v>3478</v>
      </c>
      <c r="B17349" s="1" t="s">
        <v>5533</v>
      </c>
      <c r="C17349" s="45" t="s">
        <v>5892</v>
      </c>
      <c r="D17349" s="23" t="s">
        <v>977</v>
      </c>
      <c r="E17349" s="23" t="s">
        <v>4134</v>
      </c>
      <c r="F17349" s="40">
        <v>0.01</v>
      </c>
      <c r="G17349" s="25">
        <v>3623</v>
      </c>
      <c r="H17349" s="25">
        <v>36</v>
      </c>
      <c r="I17349" s="25"/>
      <c r="J17349" s="58" t="e">
        <f>HYPERLINK("#"&amp;"Insumos"&amp;"!A"&amp;MATCH($B17349,#REF!,0),"Ins "&amp;$B17349)</f>
        <v>#REF!</v>
      </c>
      <c r="M17349" s="220"/>
    </row>
    <row r="17350" spans="1:13" x14ac:dyDescent="0.2">
      <c r="A17350" s="35" t="s">
        <v>3478</v>
      </c>
      <c r="B17350" s="34" t="s">
        <v>12302</v>
      </c>
      <c r="C17350" s="45" t="s">
        <v>12303</v>
      </c>
      <c r="D17350" s="23" t="s">
        <v>5534</v>
      </c>
      <c r="E17350" s="23" t="s">
        <v>4140</v>
      </c>
      <c r="F17350" s="40">
        <v>2</v>
      </c>
      <c r="G17350" s="25">
        <v>12064</v>
      </c>
      <c r="H17350" s="25">
        <v>24128</v>
      </c>
      <c r="I17350" s="25"/>
      <c r="J17350" s="58" t="e">
        <f>HYPERLINK("#"&amp;"Insumos"&amp;"!A"&amp;MATCH($B17350,#REF!,0),"Ins "&amp;$B17350)</f>
        <v>#REF!</v>
      </c>
      <c r="M17350" s="220"/>
    </row>
    <row r="17351" spans="1:13" x14ac:dyDescent="0.2">
      <c r="A17351" s="35" t="s">
        <v>3478</v>
      </c>
      <c r="B17351" s="1" t="s">
        <v>5007</v>
      </c>
      <c r="C17351" s="45" t="s">
        <v>720</v>
      </c>
      <c r="D17351" s="23" t="s">
        <v>5751</v>
      </c>
      <c r="E17351" s="23" t="s">
        <v>4134</v>
      </c>
      <c r="F17351" s="40">
        <v>10.6</v>
      </c>
      <c r="G17351" s="25">
        <v>1897</v>
      </c>
      <c r="H17351" s="25">
        <v>20108</v>
      </c>
      <c r="I17351" s="25"/>
      <c r="J17351" s="58" t="e">
        <f>HYPERLINK("#"&amp;"Insumos"&amp;"!A"&amp;MATCH($B17351,#REF!,0),"Ins "&amp;$B17351)</f>
        <v>#REF!</v>
      </c>
      <c r="M17351" s="220"/>
    </row>
    <row r="17352" spans="1:13" ht="38.25" x14ac:dyDescent="0.2">
      <c r="A17352" s="36" t="s">
        <v>3479</v>
      </c>
      <c r="B17352" s="26" t="s">
        <v>6816</v>
      </c>
      <c r="C17352" s="79" t="s">
        <v>1749</v>
      </c>
      <c r="D17352" s="37" t="s">
        <v>5608</v>
      </c>
      <c r="E17352" s="37" t="s">
        <v>466</v>
      </c>
      <c r="F17352" s="41"/>
      <c r="G17352" s="27"/>
      <c r="H17352" s="27"/>
      <c r="I17352" s="27">
        <v>293759</v>
      </c>
      <c r="M17352" s="220">
        <f t="shared" ref="M17352:M17409" si="271">ROUND(I17352*(1+$L$2),0)</f>
        <v>384707</v>
      </c>
    </row>
    <row r="17353" spans="1:13" x14ac:dyDescent="0.2">
      <c r="A17353" s="35" t="s">
        <v>3479</v>
      </c>
      <c r="B17353" s="1" t="s">
        <v>79</v>
      </c>
      <c r="C17353" s="45" t="s">
        <v>1036</v>
      </c>
      <c r="D17353" s="23" t="s">
        <v>5734</v>
      </c>
      <c r="E17353" s="23" t="s">
        <v>4141</v>
      </c>
      <c r="F17353" s="40">
        <v>2.4</v>
      </c>
      <c r="G17353" s="25">
        <v>121752</v>
      </c>
      <c r="H17353" s="25">
        <v>292205</v>
      </c>
      <c r="I17353" s="25"/>
      <c r="J17353" s="58" t="e">
        <f>HYPERLINK("#"&amp;"Insumos"&amp;"!A"&amp;MATCH($B17353,#REF!,0),"Ins "&amp;$B17353)</f>
        <v>#REF!</v>
      </c>
      <c r="M17353" s="220"/>
    </row>
    <row r="17354" spans="1:13" x14ac:dyDescent="0.2">
      <c r="A17354" s="35" t="s">
        <v>3479</v>
      </c>
      <c r="B17354" s="1" t="s">
        <v>5533</v>
      </c>
      <c r="C17354" s="45" t="s">
        <v>5892</v>
      </c>
      <c r="D17354" s="23" t="s">
        <v>977</v>
      </c>
      <c r="E17354" s="23" t="s">
        <v>4134</v>
      </c>
      <c r="F17354" s="40">
        <v>0.01</v>
      </c>
      <c r="G17354" s="25">
        <v>3623</v>
      </c>
      <c r="H17354" s="25">
        <v>36</v>
      </c>
      <c r="I17354" s="25"/>
      <c r="J17354" s="58" t="e">
        <f>HYPERLINK("#"&amp;"Insumos"&amp;"!A"&amp;MATCH($B17354,#REF!,0),"Ins "&amp;$B17354)</f>
        <v>#REF!</v>
      </c>
      <c r="M17354" s="220"/>
    </row>
    <row r="17355" spans="1:13" x14ac:dyDescent="0.2">
      <c r="A17355" s="35" t="s">
        <v>3479</v>
      </c>
      <c r="B17355" s="1" t="s">
        <v>5007</v>
      </c>
      <c r="C17355" s="45" t="s">
        <v>720</v>
      </c>
      <c r="D17355" s="23" t="s">
        <v>5751</v>
      </c>
      <c r="E17355" s="23" t="s">
        <v>4134</v>
      </c>
      <c r="F17355" s="40">
        <v>0.8</v>
      </c>
      <c r="G17355" s="25">
        <v>1897</v>
      </c>
      <c r="H17355" s="25">
        <v>1518</v>
      </c>
      <c r="I17355" s="25"/>
      <c r="J17355" s="58" t="e">
        <f>HYPERLINK("#"&amp;"Insumos"&amp;"!A"&amp;MATCH($B17355,#REF!,0),"Ins "&amp;$B17355)</f>
        <v>#REF!</v>
      </c>
      <c r="M17355" s="220"/>
    </row>
    <row r="17356" spans="1:13" ht="25.5" x14ac:dyDescent="0.2">
      <c r="A17356" s="36" t="s">
        <v>3474</v>
      </c>
      <c r="B17356" s="26" t="s">
        <v>6816</v>
      </c>
      <c r="C17356" s="79" t="s">
        <v>849</v>
      </c>
      <c r="D17356" s="37" t="s">
        <v>5608</v>
      </c>
      <c r="E17356" s="37" t="s">
        <v>464</v>
      </c>
      <c r="F17356" s="41"/>
      <c r="G17356" s="27"/>
      <c r="H17356" s="27"/>
      <c r="I17356" s="27">
        <v>821593</v>
      </c>
      <c r="M17356" s="220">
        <f t="shared" si="271"/>
        <v>1075958</v>
      </c>
    </row>
    <row r="17357" spans="1:13" x14ac:dyDescent="0.2">
      <c r="A17357" s="35" t="s">
        <v>3474</v>
      </c>
      <c r="B17357" s="1" t="s">
        <v>79</v>
      </c>
      <c r="C17357" s="45" t="s">
        <v>1036</v>
      </c>
      <c r="D17357" s="23" t="s">
        <v>5734</v>
      </c>
      <c r="E17357" s="23" t="s">
        <v>4141</v>
      </c>
      <c r="F17357" s="40">
        <v>2</v>
      </c>
      <c r="G17357" s="25">
        <v>121752</v>
      </c>
      <c r="H17357" s="25">
        <v>243504</v>
      </c>
      <c r="I17357" s="25"/>
      <c r="J17357" s="58" t="e">
        <f>HYPERLINK("#"&amp;"Insumos"&amp;"!A"&amp;MATCH($B17357,#REF!,0),"Ins "&amp;$B17357)</f>
        <v>#REF!</v>
      </c>
      <c r="M17357" s="220"/>
    </row>
    <row r="17358" spans="1:13" ht="25.5" x14ac:dyDescent="0.2">
      <c r="A17358" s="35" t="s">
        <v>3474</v>
      </c>
      <c r="B17358" s="1" t="s">
        <v>5556</v>
      </c>
      <c r="C17358" s="45" t="s">
        <v>1230</v>
      </c>
      <c r="D17358" s="23" t="s">
        <v>5534</v>
      </c>
      <c r="E17358" s="23" t="s">
        <v>4140</v>
      </c>
      <c r="F17358" s="40">
        <v>7.74</v>
      </c>
      <c r="G17358" s="25">
        <v>3938</v>
      </c>
      <c r="H17358" s="25">
        <v>30480</v>
      </c>
      <c r="I17358" s="25"/>
      <c r="J17358" s="58" t="e">
        <f>HYPERLINK("#"&amp;"Insumos"&amp;"!A"&amp;MATCH($B17358,#REF!,0),"Ins "&amp;$B17358)</f>
        <v>#REF!</v>
      </c>
      <c r="M17358" s="220"/>
    </row>
    <row r="17359" spans="1:13" x14ac:dyDescent="0.2">
      <c r="A17359" s="35" t="s">
        <v>3474</v>
      </c>
      <c r="B17359" s="1" t="s">
        <v>5561</v>
      </c>
      <c r="C17359" s="45" t="s">
        <v>599</v>
      </c>
      <c r="D17359" s="23" t="s">
        <v>5534</v>
      </c>
      <c r="E17359" s="23" t="s">
        <v>4134</v>
      </c>
      <c r="F17359" s="40">
        <v>0.17</v>
      </c>
      <c r="G17359" s="25">
        <v>52478</v>
      </c>
      <c r="H17359" s="25">
        <v>8921</v>
      </c>
      <c r="I17359" s="25"/>
      <c r="J17359" s="58" t="e">
        <f>HYPERLINK("#"&amp;"Insumos"&amp;"!A"&amp;MATCH($B17359,#REF!,0),"Ins "&amp;$B17359)</f>
        <v>#REF!</v>
      </c>
      <c r="M17359" s="220"/>
    </row>
    <row r="17360" spans="1:13" x14ac:dyDescent="0.2">
      <c r="A17360" s="35" t="s">
        <v>3474</v>
      </c>
      <c r="B17360" s="1" t="s">
        <v>263</v>
      </c>
      <c r="C17360" s="45" t="s">
        <v>696</v>
      </c>
      <c r="D17360" s="23" t="s">
        <v>5534</v>
      </c>
      <c r="E17360" s="23" t="s">
        <v>4140</v>
      </c>
      <c r="F17360" s="40">
        <v>6.3399999999999998E-2</v>
      </c>
      <c r="G17360" s="25">
        <v>187426</v>
      </c>
      <c r="H17360" s="25">
        <v>11883</v>
      </c>
      <c r="I17360" s="25"/>
      <c r="J17360" s="58" t="e">
        <f>HYPERLINK("#"&amp;"Insumos"&amp;"!A"&amp;MATCH($B17360,#REF!,0),"Ins "&amp;$B17360)</f>
        <v>#REF!</v>
      </c>
      <c r="M17360" s="220"/>
    </row>
    <row r="17361" spans="1:13" x14ac:dyDescent="0.2">
      <c r="A17361" s="35" t="s">
        <v>3474</v>
      </c>
      <c r="B17361" s="1" t="s">
        <v>2114</v>
      </c>
      <c r="C17361" s="45" t="s">
        <v>1722</v>
      </c>
      <c r="D17361" s="23" t="s">
        <v>5534</v>
      </c>
      <c r="E17361" s="23" t="s">
        <v>4140</v>
      </c>
      <c r="F17361" s="40">
        <v>0.8</v>
      </c>
      <c r="G17361" s="25">
        <v>90480</v>
      </c>
      <c r="H17361" s="25">
        <v>72384</v>
      </c>
      <c r="I17361" s="25"/>
      <c r="J17361" s="58" t="e">
        <f>HYPERLINK("#"&amp;"Insumos"&amp;"!A"&amp;MATCH($B17361,#REF!,0),"Ins "&amp;$B17361)</f>
        <v>#REF!</v>
      </c>
      <c r="M17361" s="220"/>
    </row>
    <row r="17362" spans="1:13" x14ac:dyDescent="0.2">
      <c r="A17362" s="35" t="s">
        <v>3474</v>
      </c>
      <c r="B17362" s="1" t="s">
        <v>5533</v>
      </c>
      <c r="C17362" s="45" t="s">
        <v>5892</v>
      </c>
      <c r="D17362" s="23" t="s">
        <v>977</v>
      </c>
      <c r="E17362" s="23" t="s">
        <v>4134</v>
      </c>
      <c r="F17362" s="40">
        <v>0.35</v>
      </c>
      <c r="G17362" s="25">
        <v>3623</v>
      </c>
      <c r="H17362" s="25">
        <v>1268</v>
      </c>
      <c r="I17362" s="25"/>
      <c r="J17362" s="58" t="e">
        <f>HYPERLINK("#"&amp;"Insumos"&amp;"!A"&amp;MATCH($B17362,#REF!,0),"Ins "&amp;$B17362)</f>
        <v>#REF!</v>
      </c>
      <c r="M17362" s="220"/>
    </row>
    <row r="17363" spans="1:13" x14ac:dyDescent="0.2">
      <c r="A17363" s="35" t="s">
        <v>3474</v>
      </c>
      <c r="B17363" s="1" t="s">
        <v>5007</v>
      </c>
      <c r="C17363" s="45" t="s">
        <v>720</v>
      </c>
      <c r="D17363" s="23" t="s">
        <v>5751</v>
      </c>
      <c r="E17363" s="23" t="s">
        <v>4134</v>
      </c>
      <c r="F17363" s="40">
        <v>6.8</v>
      </c>
      <c r="G17363" s="25">
        <v>1897</v>
      </c>
      <c r="H17363" s="25">
        <v>12900</v>
      </c>
      <c r="I17363" s="25"/>
      <c r="J17363" s="58" t="e">
        <f>HYPERLINK("#"&amp;"Insumos"&amp;"!A"&amp;MATCH($B17363,#REF!,0),"Ins "&amp;$B17363)</f>
        <v>#REF!</v>
      </c>
      <c r="M17363" s="220"/>
    </row>
    <row r="17364" spans="1:13" x14ac:dyDescent="0.2">
      <c r="A17364" s="35" t="s">
        <v>3474</v>
      </c>
      <c r="B17364" s="1" t="s">
        <v>5374</v>
      </c>
      <c r="C17364" s="45" t="s">
        <v>245</v>
      </c>
      <c r="D17364" s="23" t="s">
        <v>5751</v>
      </c>
      <c r="E17364" s="23" t="s">
        <v>467</v>
      </c>
      <c r="F17364" s="40">
        <v>406</v>
      </c>
      <c r="G17364" s="25">
        <v>690</v>
      </c>
      <c r="H17364" s="25">
        <v>280140</v>
      </c>
      <c r="I17364" s="25"/>
      <c r="J17364" s="58" t="e">
        <f>HYPERLINK("#"&amp;"Insumos"&amp;"!A"&amp;MATCH($B17364,#REF!,0),"Ins "&amp;$B17364)</f>
        <v>#REF!</v>
      </c>
      <c r="M17364" s="220"/>
    </row>
    <row r="17365" spans="1:13" x14ac:dyDescent="0.2">
      <c r="A17365" s="35" t="s">
        <v>3474</v>
      </c>
      <c r="B17365" s="1" t="s">
        <v>1040</v>
      </c>
      <c r="C17365" s="45" t="s">
        <v>8773</v>
      </c>
      <c r="D17365" s="23" t="s">
        <v>5751</v>
      </c>
      <c r="E17365" s="23" t="s">
        <v>466</v>
      </c>
      <c r="F17365" s="40">
        <v>0.35</v>
      </c>
      <c r="G17365" s="25">
        <v>110940</v>
      </c>
      <c r="H17365" s="25">
        <v>38829</v>
      </c>
      <c r="I17365" s="25"/>
      <c r="J17365" s="58" t="e">
        <f>HYPERLINK("#"&amp;"Insumos"&amp;"!A"&amp;MATCH($B17365,#REF!,0),"Ins "&amp;$B17365)</f>
        <v>#REF!</v>
      </c>
      <c r="M17365" s="220"/>
    </row>
    <row r="17366" spans="1:13" x14ac:dyDescent="0.2">
      <c r="A17366" s="35" t="s">
        <v>3474</v>
      </c>
      <c r="B17366" s="1" t="s">
        <v>1042</v>
      </c>
      <c r="C17366" s="45" t="s">
        <v>8771</v>
      </c>
      <c r="D17366" s="23" t="s">
        <v>5751</v>
      </c>
      <c r="E17366" s="23" t="s">
        <v>466</v>
      </c>
      <c r="F17366" s="40">
        <v>0.85</v>
      </c>
      <c r="G17366" s="25">
        <v>142000</v>
      </c>
      <c r="H17366" s="25">
        <v>120700</v>
      </c>
      <c r="I17366" s="25"/>
      <c r="J17366" s="58" t="e">
        <f>HYPERLINK("#"&amp;"Insumos"&amp;"!A"&amp;MATCH($B17366,#REF!,0),"Ins "&amp;$B17366)</f>
        <v>#REF!</v>
      </c>
      <c r="M17366" s="220"/>
    </row>
    <row r="17367" spans="1:13" x14ac:dyDescent="0.2">
      <c r="A17367" s="35" t="s">
        <v>3474</v>
      </c>
      <c r="B17367" s="1" t="s">
        <v>1047</v>
      </c>
      <c r="C17367" s="45" t="s">
        <v>1062</v>
      </c>
      <c r="D17367" s="23" t="s">
        <v>5751</v>
      </c>
      <c r="E17367" s="23" t="s">
        <v>466</v>
      </c>
      <c r="F17367" s="40">
        <v>0.2</v>
      </c>
      <c r="G17367" s="25">
        <v>2920</v>
      </c>
      <c r="H17367" s="25">
        <v>584</v>
      </c>
      <c r="I17367" s="25"/>
      <c r="J17367" s="58" t="e">
        <f>HYPERLINK("#"&amp;"Insumos"&amp;"!A"&amp;MATCH($B17367,#REF!,0),"Ins "&amp;$B17367)</f>
        <v>#REF!</v>
      </c>
      <c r="M17367" s="220"/>
    </row>
    <row r="17368" spans="1:13" ht="25.5" x14ac:dyDescent="0.2">
      <c r="A17368" s="36" t="s">
        <v>3475</v>
      </c>
      <c r="B17368" s="26" t="s">
        <v>6816</v>
      </c>
      <c r="C17368" s="79" t="s">
        <v>5653</v>
      </c>
      <c r="D17368" s="37" t="s">
        <v>5608</v>
      </c>
      <c r="E17368" s="37" t="s">
        <v>464</v>
      </c>
      <c r="F17368" s="41"/>
      <c r="G17368" s="27"/>
      <c r="H17368" s="27"/>
      <c r="I17368" s="27">
        <v>512119</v>
      </c>
      <c r="M17368" s="220">
        <f t="shared" si="271"/>
        <v>670671</v>
      </c>
    </row>
    <row r="17369" spans="1:13" x14ac:dyDescent="0.2">
      <c r="A17369" s="35" t="s">
        <v>3475</v>
      </c>
      <c r="B17369" s="1" t="s">
        <v>79</v>
      </c>
      <c r="C17369" s="45" t="s">
        <v>1036</v>
      </c>
      <c r="D17369" s="23" t="s">
        <v>5734</v>
      </c>
      <c r="E17369" s="23" t="s">
        <v>4141</v>
      </c>
      <c r="F17369" s="40">
        <v>2</v>
      </c>
      <c r="G17369" s="25">
        <v>121752</v>
      </c>
      <c r="H17369" s="25">
        <v>243504</v>
      </c>
      <c r="I17369" s="25"/>
      <c r="J17369" s="58" t="e">
        <f>HYPERLINK("#"&amp;"Insumos"&amp;"!A"&amp;MATCH($B17369,#REF!,0),"Ins "&amp;$B17369)</f>
        <v>#REF!</v>
      </c>
      <c r="M17369" s="220"/>
    </row>
    <row r="17370" spans="1:13" x14ac:dyDescent="0.2">
      <c r="A17370" s="35" t="s">
        <v>3475</v>
      </c>
      <c r="B17370" s="1" t="s">
        <v>5555</v>
      </c>
      <c r="C17370" s="45" t="s">
        <v>9573</v>
      </c>
      <c r="D17370" s="23" t="s">
        <v>5534</v>
      </c>
      <c r="E17370" s="23" t="s">
        <v>4140</v>
      </c>
      <c r="F17370" s="40">
        <v>20</v>
      </c>
      <c r="G17370" s="25">
        <v>11992</v>
      </c>
      <c r="H17370" s="25">
        <v>239840</v>
      </c>
      <c r="I17370" s="25"/>
      <c r="J17370" s="58" t="e">
        <f>HYPERLINK("#"&amp;"Insumos"&amp;"!A"&amp;MATCH($B17370,#REF!,0),"Ins "&amp;$B17370)</f>
        <v>#REF!</v>
      </c>
      <c r="M17370" s="220"/>
    </row>
    <row r="17371" spans="1:13" x14ac:dyDescent="0.2">
      <c r="A17371" s="35" t="s">
        <v>3475</v>
      </c>
      <c r="B17371" s="1" t="s">
        <v>5533</v>
      </c>
      <c r="C17371" s="45" t="s">
        <v>5892</v>
      </c>
      <c r="D17371" s="23" t="s">
        <v>977</v>
      </c>
      <c r="E17371" s="23" t="s">
        <v>4134</v>
      </c>
      <c r="F17371" s="40">
        <v>0.35</v>
      </c>
      <c r="G17371" s="25">
        <v>3623</v>
      </c>
      <c r="H17371" s="25">
        <v>1268</v>
      </c>
      <c r="I17371" s="25"/>
      <c r="J17371" s="58" t="e">
        <f>HYPERLINK("#"&amp;"Insumos"&amp;"!A"&amp;MATCH($B17371,#REF!,0),"Ins "&amp;$B17371)</f>
        <v>#REF!</v>
      </c>
      <c r="M17371" s="220"/>
    </row>
    <row r="17372" spans="1:13" x14ac:dyDescent="0.2">
      <c r="A17372" s="35" t="s">
        <v>3475</v>
      </c>
      <c r="B17372" s="1" t="s">
        <v>5007</v>
      </c>
      <c r="C17372" s="45" t="s">
        <v>720</v>
      </c>
      <c r="D17372" s="23" t="s">
        <v>5751</v>
      </c>
      <c r="E17372" s="23" t="s">
        <v>4134</v>
      </c>
      <c r="F17372" s="40">
        <v>14.5</v>
      </c>
      <c r="G17372" s="25">
        <v>1897</v>
      </c>
      <c r="H17372" s="25">
        <v>27507</v>
      </c>
      <c r="I17372" s="25"/>
      <c r="J17372" s="58" t="e">
        <f>HYPERLINK("#"&amp;"Insumos"&amp;"!A"&amp;MATCH($B17372,#REF!,0),"Ins "&amp;$B17372)</f>
        <v>#REF!</v>
      </c>
      <c r="M17372" s="220"/>
    </row>
    <row r="17373" spans="1:13" ht="25.5" x14ac:dyDescent="0.2">
      <c r="A17373" s="36" t="s">
        <v>3476</v>
      </c>
      <c r="B17373" s="26" t="s">
        <v>6816</v>
      </c>
      <c r="C17373" s="79" t="s">
        <v>850</v>
      </c>
      <c r="D17373" s="37" t="s">
        <v>5608</v>
      </c>
      <c r="E17373" s="37" t="s">
        <v>4134</v>
      </c>
      <c r="F17373" s="41"/>
      <c r="G17373" s="27"/>
      <c r="H17373" s="27"/>
      <c r="I17373" s="27">
        <v>824180</v>
      </c>
      <c r="M17373" s="220">
        <f t="shared" si="271"/>
        <v>1079346</v>
      </c>
    </row>
    <row r="17374" spans="1:13" x14ac:dyDescent="0.2">
      <c r="A17374" s="35" t="s">
        <v>3476</v>
      </c>
      <c r="B17374" s="1" t="s">
        <v>201</v>
      </c>
      <c r="C17374" s="45" t="s">
        <v>1029</v>
      </c>
      <c r="D17374" s="23" t="s">
        <v>5734</v>
      </c>
      <c r="E17374" s="23" t="s">
        <v>4141</v>
      </c>
      <c r="F17374" s="40">
        <v>3.3</v>
      </c>
      <c r="G17374" s="25">
        <v>89712</v>
      </c>
      <c r="H17374" s="25">
        <v>296050</v>
      </c>
      <c r="I17374" s="25"/>
      <c r="J17374" s="58" t="e">
        <f>HYPERLINK("#"&amp;"Insumos"&amp;"!A"&amp;MATCH($B17374,#REF!,0),"Ins "&amp;$B17374)</f>
        <v>#REF!</v>
      </c>
      <c r="M17374" s="220"/>
    </row>
    <row r="17375" spans="1:13" x14ac:dyDescent="0.2">
      <c r="A17375" s="35" t="s">
        <v>3476</v>
      </c>
      <c r="B17375" s="1" t="s">
        <v>5561</v>
      </c>
      <c r="C17375" s="45" t="s">
        <v>599</v>
      </c>
      <c r="D17375" s="23" t="s">
        <v>5534</v>
      </c>
      <c r="E17375" s="23" t="s">
        <v>4134</v>
      </c>
      <c r="F17375" s="40">
        <v>0.08</v>
      </c>
      <c r="G17375" s="25">
        <v>52478</v>
      </c>
      <c r="H17375" s="25">
        <v>4198</v>
      </c>
      <c r="I17375" s="25"/>
      <c r="J17375" s="58" t="e">
        <f>HYPERLINK("#"&amp;"Insumos"&amp;"!A"&amp;MATCH($B17375,#REF!,0),"Ins "&amp;$B17375)</f>
        <v>#REF!</v>
      </c>
      <c r="M17375" s="220"/>
    </row>
    <row r="17376" spans="1:13" x14ac:dyDescent="0.2">
      <c r="A17376" s="35" t="s">
        <v>3476</v>
      </c>
      <c r="B17376" s="1" t="s">
        <v>263</v>
      </c>
      <c r="C17376" s="45" t="s">
        <v>696</v>
      </c>
      <c r="D17376" s="23" t="s">
        <v>5534</v>
      </c>
      <c r="E17376" s="23" t="s">
        <v>4140</v>
      </c>
      <c r="F17376" s="40">
        <v>6.1400000000000003E-2</v>
      </c>
      <c r="G17376" s="25">
        <v>187426</v>
      </c>
      <c r="H17376" s="25">
        <v>11508</v>
      </c>
      <c r="I17376" s="25"/>
      <c r="J17376" s="58" t="e">
        <f>HYPERLINK("#"&amp;"Insumos"&amp;"!A"&amp;MATCH($B17376,#REF!,0),"Ins "&amp;$B17376)</f>
        <v>#REF!</v>
      </c>
      <c r="M17376" s="220"/>
    </row>
    <row r="17377" spans="1:13" x14ac:dyDescent="0.2">
      <c r="A17377" s="35" t="s">
        <v>3476</v>
      </c>
      <c r="B17377" s="1" t="s">
        <v>2114</v>
      </c>
      <c r="C17377" s="45" t="s">
        <v>1722</v>
      </c>
      <c r="D17377" s="23" t="s">
        <v>5534</v>
      </c>
      <c r="E17377" s="23" t="s">
        <v>4140</v>
      </c>
      <c r="F17377" s="40">
        <v>0.5</v>
      </c>
      <c r="G17377" s="25">
        <v>90480</v>
      </c>
      <c r="H17377" s="25">
        <v>45240</v>
      </c>
      <c r="I17377" s="25"/>
      <c r="J17377" s="58" t="e">
        <f>HYPERLINK("#"&amp;"Insumos"&amp;"!A"&amp;MATCH($B17377,#REF!,0),"Ins "&amp;$B17377)</f>
        <v>#REF!</v>
      </c>
      <c r="M17377" s="220"/>
    </row>
    <row r="17378" spans="1:13" x14ac:dyDescent="0.2">
      <c r="A17378" s="35" t="s">
        <v>3476</v>
      </c>
      <c r="B17378" s="1" t="s">
        <v>5533</v>
      </c>
      <c r="C17378" s="45" t="s">
        <v>5892</v>
      </c>
      <c r="D17378" s="23" t="s">
        <v>977</v>
      </c>
      <c r="E17378" s="23" t="s">
        <v>4134</v>
      </c>
      <c r="F17378" s="40">
        <v>0.35</v>
      </c>
      <c r="G17378" s="25">
        <v>3623</v>
      </c>
      <c r="H17378" s="25">
        <v>1268</v>
      </c>
      <c r="I17378" s="25"/>
      <c r="J17378" s="58" t="e">
        <f>HYPERLINK("#"&amp;"Insumos"&amp;"!A"&amp;MATCH($B17378,#REF!,0),"Ins "&amp;$B17378)</f>
        <v>#REF!</v>
      </c>
      <c r="M17378" s="220"/>
    </row>
    <row r="17379" spans="1:13" x14ac:dyDescent="0.2">
      <c r="A17379" s="35" t="s">
        <v>3476</v>
      </c>
      <c r="B17379" s="1" t="s">
        <v>5007</v>
      </c>
      <c r="C17379" s="45" t="s">
        <v>720</v>
      </c>
      <c r="D17379" s="23" t="s">
        <v>5751</v>
      </c>
      <c r="E17379" s="23" t="s">
        <v>4134</v>
      </c>
      <c r="F17379" s="40">
        <v>8.1999999999999993</v>
      </c>
      <c r="G17379" s="25">
        <v>1897</v>
      </c>
      <c r="H17379" s="25">
        <v>15555</v>
      </c>
      <c r="I17379" s="25"/>
      <c r="J17379" s="58" t="e">
        <f>HYPERLINK("#"&amp;"Insumos"&amp;"!A"&amp;MATCH($B17379,#REF!,0),"Ins "&amp;$B17379)</f>
        <v>#REF!</v>
      </c>
      <c r="M17379" s="220"/>
    </row>
    <row r="17380" spans="1:13" x14ac:dyDescent="0.2">
      <c r="A17380" s="35" t="s">
        <v>3476</v>
      </c>
      <c r="B17380" s="1" t="s">
        <v>5374</v>
      </c>
      <c r="C17380" s="45" t="s">
        <v>245</v>
      </c>
      <c r="D17380" s="23" t="s">
        <v>5751</v>
      </c>
      <c r="E17380" s="23" t="s">
        <v>467</v>
      </c>
      <c r="F17380" s="40">
        <v>422</v>
      </c>
      <c r="G17380" s="25">
        <v>690</v>
      </c>
      <c r="H17380" s="25">
        <v>291180</v>
      </c>
      <c r="I17380" s="25"/>
      <c r="J17380" s="58" t="e">
        <f>HYPERLINK("#"&amp;"Insumos"&amp;"!A"&amp;MATCH($B17380,#REF!,0),"Ins "&amp;$B17380)</f>
        <v>#REF!</v>
      </c>
      <c r="M17380" s="220"/>
    </row>
    <row r="17381" spans="1:13" x14ac:dyDescent="0.2">
      <c r="A17381" s="35" t="s">
        <v>3476</v>
      </c>
      <c r="B17381" s="1" t="s">
        <v>1040</v>
      </c>
      <c r="C17381" s="45" t="s">
        <v>8773</v>
      </c>
      <c r="D17381" s="23" t="s">
        <v>5751</v>
      </c>
      <c r="E17381" s="23" t="s">
        <v>466</v>
      </c>
      <c r="F17381" s="40">
        <v>0.38</v>
      </c>
      <c r="G17381" s="25">
        <v>110940</v>
      </c>
      <c r="H17381" s="25">
        <v>42157</v>
      </c>
      <c r="I17381" s="25"/>
      <c r="J17381" s="58" t="e">
        <f>HYPERLINK("#"&amp;"Insumos"&amp;"!A"&amp;MATCH($B17381,#REF!,0),"Ins "&amp;$B17381)</f>
        <v>#REF!</v>
      </c>
      <c r="M17381" s="220"/>
    </row>
    <row r="17382" spans="1:13" x14ac:dyDescent="0.2">
      <c r="A17382" s="35" t="s">
        <v>3476</v>
      </c>
      <c r="B17382" s="1" t="s">
        <v>1042</v>
      </c>
      <c r="C17382" s="45" t="s">
        <v>8771</v>
      </c>
      <c r="D17382" s="23" t="s">
        <v>5751</v>
      </c>
      <c r="E17382" s="23" t="s">
        <v>466</v>
      </c>
      <c r="F17382" s="40">
        <v>0.82</v>
      </c>
      <c r="G17382" s="25">
        <v>142000</v>
      </c>
      <c r="H17382" s="25">
        <v>116440</v>
      </c>
      <c r="I17382" s="25"/>
      <c r="J17382" s="58" t="e">
        <f>HYPERLINK("#"&amp;"Insumos"&amp;"!A"&amp;MATCH($B17382,#REF!,0),"Ins "&amp;$B17382)</f>
        <v>#REF!</v>
      </c>
      <c r="M17382" s="220"/>
    </row>
    <row r="17383" spans="1:13" x14ac:dyDescent="0.2">
      <c r="A17383" s="35" t="s">
        <v>3476</v>
      </c>
      <c r="B17383" s="1" t="s">
        <v>1047</v>
      </c>
      <c r="C17383" s="45" t="s">
        <v>1062</v>
      </c>
      <c r="D17383" s="23" t="s">
        <v>5751</v>
      </c>
      <c r="E17383" s="23" t="s">
        <v>466</v>
      </c>
      <c r="F17383" s="40">
        <v>0.2</v>
      </c>
      <c r="G17383" s="25">
        <v>2920</v>
      </c>
      <c r="H17383" s="25">
        <v>584</v>
      </c>
      <c r="I17383" s="25"/>
      <c r="J17383" s="58" t="e">
        <f>HYPERLINK("#"&amp;"Insumos"&amp;"!A"&amp;MATCH($B17383,#REF!,0),"Ins "&amp;$B17383)</f>
        <v>#REF!</v>
      </c>
      <c r="M17383" s="220"/>
    </row>
    <row r="17384" spans="1:13" ht="25.5" x14ac:dyDescent="0.2">
      <c r="A17384" s="36" t="s">
        <v>3477</v>
      </c>
      <c r="B17384" s="26" t="s">
        <v>6816</v>
      </c>
      <c r="C17384" s="79" t="s">
        <v>1748</v>
      </c>
      <c r="D17384" s="37" t="s">
        <v>5608</v>
      </c>
      <c r="E17384" s="37" t="s">
        <v>4134</v>
      </c>
      <c r="F17384" s="41"/>
      <c r="G17384" s="27"/>
      <c r="H17384" s="27"/>
      <c r="I17384" s="27">
        <v>344076</v>
      </c>
      <c r="M17384" s="220">
        <f t="shared" si="271"/>
        <v>450602</v>
      </c>
    </row>
    <row r="17385" spans="1:13" x14ac:dyDescent="0.2">
      <c r="A17385" s="35" t="s">
        <v>3477</v>
      </c>
      <c r="B17385" s="1" t="s">
        <v>201</v>
      </c>
      <c r="C17385" s="45" t="s">
        <v>1029</v>
      </c>
      <c r="D17385" s="23" t="s">
        <v>5734</v>
      </c>
      <c r="E17385" s="23" t="s">
        <v>4141</v>
      </c>
      <c r="F17385" s="40">
        <v>3.3</v>
      </c>
      <c r="G17385" s="25">
        <v>89712</v>
      </c>
      <c r="H17385" s="25">
        <v>296050</v>
      </c>
      <c r="I17385" s="25"/>
      <c r="J17385" s="58" t="e">
        <f>HYPERLINK("#"&amp;"Insumos"&amp;"!A"&amp;MATCH($B17385,#REF!,0),"Ins "&amp;$B17385)</f>
        <v>#REF!</v>
      </c>
      <c r="M17385" s="220"/>
    </row>
    <row r="17386" spans="1:13" x14ac:dyDescent="0.2">
      <c r="A17386" s="35" t="s">
        <v>3477</v>
      </c>
      <c r="B17386" s="1" t="s">
        <v>2114</v>
      </c>
      <c r="C17386" s="45" t="s">
        <v>1722</v>
      </c>
      <c r="D17386" s="23" t="s">
        <v>5534</v>
      </c>
      <c r="E17386" s="23" t="s">
        <v>4140</v>
      </c>
      <c r="F17386" s="40">
        <v>0.5</v>
      </c>
      <c r="G17386" s="25">
        <v>90480</v>
      </c>
      <c r="H17386" s="25">
        <v>45240</v>
      </c>
      <c r="I17386" s="25"/>
      <c r="J17386" s="58" t="e">
        <f>HYPERLINK("#"&amp;"Insumos"&amp;"!A"&amp;MATCH($B17386,#REF!,0),"Ins "&amp;$B17386)</f>
        <v>#REF!</v>
      </c>
      <c r="M17386" s="220"/>
    </row>
    <row r="17387" spans="1:13" x14ac:dyDescent="0.2">
      <c r="A17387" s="35" t="s">
        <v>3477</v>
      </c>
      <c r="B17387" s="1" t="s">
        <v>5533</v>
      </c>
      <c r="C17387" s="45" t="s">
        <v>5892</v>
      </c>
      <c r="D17387" s="23" t="s">
        <v>977</v>
      </c>
      <c r="E17387" s="23" t="s">
        <v>4134</v>
      </c>
      <c r="F17387" s="40">
        <v>0.35</v>
      </c>
      <c r="G17387" s="25">
        <v>3623</v>
      </c>
      <c r="H17387" s="25">
        <v>1268</v>
      </c>
      <c r="I17387" s="25"/>
      <c r="J17387" s="58" t="e">
        <f>HYPERLINK("#"&amp;"Insumos"&amp;"!A"&amp;MATCH($B17387,#REF!,0),"Ins "&amp;$B17387)</f>
        <v>#REF!</v>
      </c>
      <c r="M17387" s="220"/>
    </row>
    <row r="17388" spans="1:13" x14ac:dyDescent="0.2">
      <c r="A17388" s="35" t="s">
        <v>3477</v>
      </c>
      <c r="B17388" s="1" t="s">
        <v>5007</v>
      </c>
      <c r="C17388" s="45" t="s">
        <v>720</v>
      </c>
      <c r="D17388" s="23" t="s">
        <v>5751</v>
      </c>
      <c r="E17388" s="23" t="s">
        <v>4134</v>
      </c>
      <c r="F17388" s="40">
        <v>0.8</v>
      </c>
      <c r="G17388" s="25">
        <v>1897</v>
      </c>
      <c r="H17388" s="25">
        <v>1518</v>
      </c>
      <c r="I17388" s="25"/>
      <c r="J17388" s="58" t="e">
        <f>HYPERLINK("#"&amp;"Insumos"&amp;"!A"&amp;MATCH($B17388,#REF!,0),"Ins "&amp;$B17388)</f>
        <v>#REF!</v>
      </c>
      <c r="M17388" s="220"/>
    </row>
    <row r="17389" spans="1:13" ht="25.5" x14ac:dyDescent="0.2">
      <c r="A17389" s="36" t="s">
        <v>3480</v>
      </c>
      <c r="B17389" s="26" t="s">
        <v>6816</v>
      </c>
      <c r="C17389" s="79" t="s">
        <v>852</v>
      </c>
      <c r="D17389" s="37" t="s">
        <v>5608</v>
      </c>
      <c r="E17389" s="37" t="s">
        <v>4134</v>
      </c>
      <c r="F17389" s="41"/>
      <c r="G17389" s="27"/>
      <c r="H17389" s="27"/>
      <c r="I17389" s="27">
        <v>1521262</v>
      </c>
      <c r="M17389" s="220">
        <f t="shared" si="271"/>
        <v>1992245</v>
      </c>
    </row>
    <row r="17390" spans="1:13" x14ac:dyDescent="0.2">
      <c r="A17390" s="35" t="s">
        <v>3480</v>
      </c>
      <c r="B17390" s="1" t="s">
        <v>79</v>
      </c>
      <c r="C17390" s="45" t="s">
        <v>1036</v>
      </c>
      <c r="D17390" s="23" t="s">
        <v>5734</v>
      </c>
      <c r="E17390" s="23" t="s">
        <v>4141</v>
      </c>
      <c r="F17390" s="40">
        <v>0.65</v>
      </c>
      <c r="G17390" s="25">
        <v>121752</v>
      </c>
      <c r="H17390" s="25">
        <v>79139</v>
      </c>
      <c r="I17390" s="25"/>
      <c r="J17390" s="58" t="e">
        <f>HYPERLINK("#"&amp;"Insumos"&amp;"!A"&amp;MATCH($B17390,#REF!,0),"Ins "&amp;$B17390)</f>
        <v>#REF!</v>
      </c>
      <c r="M17390" s="220"/>
    </row>
    <row r="17391" spans="1:13" x14ac:dyDescent="0.2">
      <c r="A17391" s="35" t="s">
        <v>3480</v>
      </c>
      <c r="B17391" s="1" t="s">
        <v>5555</v>
      </c>
      <c r="C17391" s="45" t="s">
        <v>9573</v>
      </c>
      <c r="D17391" s="23" t="s">
        <v>5534</v>
      </c>
      <c r="E17391" s="23" t="s">
        <v>4140</v>
      </c>
      <c r="F17391" s="40">
        <v>1.01</v>
      </c>
      <c r="G17391" s="25">
        <v>11992</v>
      </c>
      <c r="H17391" s="25">
        <v>12112</v>
      </c>
      <c r="I17391" s="25"/>
      <c r="J17391" s="58" t="e">
        <f>HYPERLINK("#"&amp;"Insumos"&amp;"!A"&amp;MATCH($B17391,#REF!,0),"Ins "&amp;$B17391)</f>
        <v>#REF!</v>
      </c>
      <c r="M17391" s="220"/>
    </row>
    <row r="17392" spans="1:13" x14ac:dyDescent="0.2">
      <c r="A17392" s="35" t="s">
        <v>3480</v>
      </c>
      <c r="B17392" s="1" t="s">
        <v>263</v>
      </c>
      <c r="C17392" s="45" t="s">
        <v>696</v>
      </c>
      <c r="D17392" s="23" t="s">
        <v>5534</v>
      </c>
      <c r="E17392" s="23" t="s">
        <v>4140</v>
      </c>
      <c r="F17392" s="40">
        <v>0.14910000000000001</v>
      </c>
      <c r="G17392" s="25">
        <v>187426</v>
      </c>
      <c r="H17392" s="25">
        <v>27945</v>
      </c>
      <c r="I17392" s="25"/>
      <c r="J17392" s="58" t="e">
        <f>HYPERLINK("#"&amp;"Insumos"&amp;"!A"&amp;MATCH($B17392,#REF!,0),"Ins "&amp;$B17392)</f>
        <v>#REF!</v>
      </c>
      <c r="M17392" s="220"/>
    </row>
    <row r="17393" spans="1:13" x14ac:dyDescent="0.2">
      <c r="A17393" s="35" t="s">
        <v>3480</v>
      </c>
      <c r="B17393" s="1" t="s">
        <v>5533</v>
      </c>
      <c r="C17393" s="45" t="s">
        <v>5892</v>
      </c>
      <c r="D17393" s="23" t="s">
        <v>977</v>
      </c>
      <c r="E17393" s="23" t="s">
        <v>4134</v>
      </c>
      <c r="F17393" s="40">
        <v>0.01</v>
      </c>
      <c r="G17393" s="25">
        <v>3623</v>
      </c>
      <c r="H17393" s="25">
        <v>36</v>
      </c>
      <c r="I17393" s="25"/>
      <c r="J17393" s="58" t="e">
        <f>HYPERLINK("#"&amp;"Insumos"&amp;"!A"&amp;MATCH($B17393,#REF!,0),"Ins "&amp;$B17393)</f>
        <v>#REF!</v>
      </c>
      <c r="M17393" s="220"/>
    </row>
    <row r="17394" spans="1:13" x14ac:dyDescent="0.2">
      <c r="A17394" s="35" t="s">
        <v>3480</v>
      </c>
      <c r="B17394" s="1" t="s">
        <v>5007</v>
      </c>
      <c r="C17394" s="45" t="s">
        <v>720</v>
      </c>
      <c r="D17394" s="23" t="s">
        <v>5751</v>
      </c>
      <c r="E17394" s="23" t="s">
        <v>4134</v>
      </c>
      <c r="F17394" s="40">
        <v>2.1</v>
      </c>
      <c r="G17394" s="25">
        <v>1897</v>
      </c>
      <c r="H17394" s="25">
        <v>3984</v>
      </c>
      <c r="I17394" s="25"/>
      <c r="J17394" s="58" t="e">
        <f>HYPERLINK("#"&amp;"Insumos"&amp;"!A"&amp;MATCH($B17394,#REF!,0),"Ins "&amp;$B17394)</f>
        <v>#REF!</v>
      </c>
      <c r="M17394" s="220"/>
    </row>
    <row r="17395" spans="1:13" ht="25.5" x14ac:dyDescent="0.2">
      <c r="A17395" s="35" t="s">
        <v>3480</v>
      </c>
      <c r="B17395" s="1" t="s">
        <v>5215</v>
      </c>
      <c r="C17395" s="45" t="s">
        <v>2330</v>
      </c>
      <c r="D17395" s="23" t="s">
        <v>5751</v>
      </c>
      <c r="E17395" s="23" t="s">
        <v>4134</v>
      </c>
      <c r="F17395" s="40">
        <v>1.03</v>
      </c>
      <c r="G17395" s="25">
        <v>11655</v>
      </c>
      <c r="H17395" s="25">
        <v>12005</v>
      </c>
      <c r="I17395" s="25"/>
      <c r="J17395" s="58" t="e">
        <f>HYPERLINK("#"&amp;"Insumos"&amp;"!A"&amp;MATCH($B17395,#REF!,0),"Ins "&amp;$B17395)</f>
        <v>#REF!</v>
      </c>
      <c r="M17395" s="220"/>
    </row>
    <row r="17396" spans="1:13" x14ac:dyDescent="0.2">
      <c r="A17396" s="35" t="s">
        <v>3480</v>
      </c>
      <c r="B17396" s="1" t="s">
        <v>5216</v>
      </c>
      <c r="C17396" s="45" t="s">
        <v>600</v>
      </c>
      <c r="D17396" s="23" t="s">
        <v>5751</v>
      </c>
      <c r="E17396" s="23" t="s">
        <v>4134</v>
      </c>
      <c r="F17396" s="40">
        <v>1</v>
      </c>
      <c r="G17396" s="25">
        <v>1386041</v>
      </c>
      <c r="H17396" s="25">
        <v>1386041</v>
      </c>
      <c r="I17396" s="25"/>
      <c r="J17396" s="58" t="e">
        <f>HYPERLINK("#"&amp;"Insumos"&amp;"!A"&amp;MATCH($B17396,#REF!,0),"Ins "&amp;$B17396)</f>
        <v>#REF!</v>
      </c>
      <c r="M17396" s="220"/>
    </row>
    <row r="17397" spans="1:13" ht="25.5" x14ac:dyDescent="0.2">
      <c r="A17397" s="36" t="s">
        <v>3481</v>
      </c>
      <c r="B17397" s="26" t="s">
        <v>6816</v>
      </c>
      <c r="C17397" s="79" t="s">
        <v>1750</v>
      </c>
      <c r="D17397" s="37" t="s">
        <v>5608</v>
      </c>
      <c r="E17397" s="37" t="s">
        <v>4134</v>
      </c>
      <c r="F17397" s="41"/>
      <c r="G17397" s="27"/>
      <c r="H17397" s="27"/>
      <c r="I17397" s="27">
        <v>104810</v>
      </c>
      <c r="M17397" s="220">
        <f t="shared" si="271"/>
        <v>137259</v>
      </c>
    </row>
    <row r="17398" spans="1:13" x14ac:dyDescent="0.2">
      <c r="A17398" s="35" t="s">
        <v>3481</v>
      </c>
      <c r="B17398" s="1" t="s">
        <v>79</v>
      </c>
      <c r="C17398" s="45" t="s">
        <v>1036</v>
      </c>
      <c r="D17398" s="23" t="s">
        <v>5734</v>
      </c>
      <c r="E17398" s="23" t="s">
        <v>4141</v>
      </c>
      <c r="F17398" s="40">
        <v>0.65</v>
      </c>
      <c r="G17398" s="25">
        <v>121752</v>
      </c>
      <c r="H17398" s="25">
        <v>79139</v>
      </c>
      <c r="I17398" s="25"/>
      <c r="J17398" s="58" t="e">
        <f>HYPERLINK("#"&amp;"Insumos"&amp;"!A"&amp;MATCH($B17398,#REF!,0),"Ins "&amp;$B17398)</f>
        <v>#REF!</v>
      </c>
      <c r="M17398" s="220"/>
    </row>
    <row r="17399" spans="1:13" x14ac:dyDescent="0.2">
      <c r="A17399" s="35" t="s">
        <v>3481</v>
      </c>
      <c r="B17399" s="1" t="s">
        <v>5555</v>
      </c>
      <c r="C17399" s="45" t="s">
        <v>9573</v>
      </c>
      <c r="D17399" s="23" t="s">
        <v>5534</v>
      </c>
      <c r="E17399" s="23" t="s">
        <v>4140</v>
      </c>
      <c r="F17399" s="40">
        <v>1.01</v>
      </c>
      <c r="G17399" s="25">
        <v>11992</v>
      </c>
      <c r="H17399" s="25">
        <v>12112</v>
      </c>
      <c r="I17399" s="25"/>
      <c r="J17399" s="58" t="e">
        <f>HYPERLINK("#"&amp;"Insumos"&amp;"!A"&amp;MATCH($B17399,#REF!,0),"Ins "&amp;$B17399)</f>
        <v>#REF!</v>
      </c>
      <c r="M17399" s="220"/>
    </row>
    <row r="17400" spans="1:13" x14ac:dyDescent="0.2">
      <c r="A17400" s="35" t="s">
        <v>3481</v>
      </c>
      <c r="B17400" s="1" t="s">
        <v>5533</v>
      </c>
      <c r="C17400" s="45" t="s">
        <v>5892</v>
      </c>
      <c r="D17400" s="23" t="s">
        <v>977</v>
      </c>
      <c r="E17400" s="23" t="s">
        <v>4134</v>
      </c>
      <c r="F17400" s="40">
        <v>0.01</v>
      </c>
      <c r="G17400" s="25">
        <v>3623</v>
      </c>
      <c r="H17400" s="25">
        <v>36</v>
      </c>
      <c r="I17400" s="25"/>
      <c r="J17400" s="58" t="e">
        <f>HYPERLINK("#"&amp;"Insumos"&amp;"!A"&amp;MATCH($B17400,#REF!,0),"Ins "&amp;$B17400)</f>
        <v>#REF!</v>
      </c>
      <c r="M17400" s="220"/>
    </row>
    <row r="17401" spans="1:13" x14ac:dyDescent="0.2">
      <c r="A17401" s="35" t="s">
        <v>3481</v>
      </c>
      <c r="B17401" s="1" t="s">
        <v>5007</v>
      </c>
      <c r="C17401" s="45" t="s">
        <v>720</v>
      </c>
      <c r="D17401" s="23" t="s">
        <v>5751</v>
      </c>
      <c r="E17401" s="23" t="s">
        <v>4134</v>
      </c>
      <c r="F17401" s="40">
        <v>0.8</v>
      </c>
      <c r="G17401" s="25">
        <v>1897</v>
      </c>
      <c r="H17401" s="25">
        <v>1518</v>
      </c>
      <c r="I17401" s="25"/>
      <c r="J17401" s="58" t="e">
        <f>HYPERLINK("#"&amp;"Insumos"&amp;"!A"&amp;MATCH($B17401,#REF!,0),"Ins "&amp;$B17401)</f>
        <v>#REF!</v>
      </c>
      <c r="M17401" s="220"/>
    </row>
    <row r="17402" spans="1:13" ht="25.5" x14ac:dyDescent="0.2">
      <c r="A17402" s="35" t="s">
        <v>3481</v>
      </c>
      <c r="B17402" s="1" t="s">
        <v>5215</v>
      </c>
      <c r="C17402" s="45" t="s">
        <v>2330</v>
      </c>
      <c r="D17402" s="23" t="s">
        <v>5751</v>
      </c>
      <c r="E17402" s="23" t="s">
        <v>4134</v>
      </c>
      <c r="F17402" s="40">
        <v>1.03</v>
      </c>
      <c r="G17402" s="25">
        <v>11655</v>
      </c>
      <c r="H17402" s="25">
        <v>12005</v>
      </c>
      <c r="I17402" s="25"/>
      <c r="J17402" s="58" t="e">
        <f>HYPERLINK("#"&amp;"Insumos"&amp;"!A"&amp;MATCH($B17402,#REF!,0),"Ins "&amp;$B17402)</f>
        <v>#REF!</v>
      </c>
      <c r="M17402" s="220"/>
    </row>
    <row r="17403" spans="1:13" ht="25.5" x14ac:dyDescent="0.2">
      <c r="A17403" s="36" t="s">
        <v>3482</v>
      </c>
      <c r="B17403" s="26" t="s">
        <v>6816</v>
      </c>
      <c r="C17403" s="79" t="s">
        <v>853</v>
      </c>
      <c r="D17403" s="37" t="s">
        <v>5608</v>
      </c>
      <c r="E17403" s="37" t="s">
        <v>4134</v>
      </c>
      <c r="F17403" s="41"/>
      <c r="G17403" s="27"/>
      <c r="H17403" s="27"/>
      <c r="I17403" s="27">
        <v>921440</v>
      </c>
      <c r="M17403" s="220">
        <f t="shared" si="271"/>
        <v>1206718</v>
      </c>
    </row>
    <row r="17404" spans="1:13" x14ac:dyDescent="0.2">
      <c r="A17404" s="35" t="s">
        <v>3482</v>
      </c>
      <c r="B17404" s="1" t="s">
        <v>79</v>
      </c>
      <c r="C17404" s="45" t="s">
        <v>1036</v>
      </c>
      <c r="D17404" s="23" t="s">
        <v>5734</v>
      </c>
      <c r="E17404" s="23" t="s">
        <v>4141</v>
      </c>
      <c r="F17404" s="40">
        <v>1.8</v>
      </c>
      <c r="G17404" s="25">
        <v>121752</v>
      </c>
      <c r="H17404" s="25">
        <v>219154</v>
      </c>
      <c r="I17404" s="25"/>
      <c r="J17404" s="58" t="e">
        <f>HYPERLINK("#"&amp;"Insumos"&amp;"!A"&amp;MATCH($B17404,#REF!,0),"Ins "&amp;$B17404)</f>
        <v>#REF!</v>
      </c>
      <c r="M17404" s="220"/>
    </row>
    <row r="17405" spans="1:13" x14ac:dyDescent="0.2">
      <c r="A17405" s="35" t="s">
        <v>3482</v>
      </c>
      <c r="B17405" s="1" t="s">
        <v>263</v>
      </c>
      <c r="C17405" s="45" t="s">
        <v>696</v>
      </c>
      <c r="D17405" s="23" t="s">
        <v>5534</v>
      </c>
      <c r="E17405" s="23" t="s">
        <v>4140</v>
      </c>
      <c r="F17405" s="40">
        <v>6.9599999999999995E-2</v>
      </c>
      <c r="G17405" s="25">
        <v>187426</v>
      </c>
      <c r="H17405" s="25">
        <v>13045</v>
      </c>
      <c r="I17405" s="25"/>
      <c r="J17405" s="58" t="e">
        <f>HYPERLINK("#"&amp;"Insumos"&amp;"!A"&amp;MATCH($B17405,#REF!,0),"Ins "&amp;$B17405)</f>
        <v>#REF!</v>
      </c>
      <c r="M17405" s="220"/>
    </row>
    <row r="17406" spans="1:13" x14ac:dyDescent="0.2">
      <c r="A17406" s="35" t="s">
        <v>3482</v>
      </c>
      <c r="B17406" s="1" t="s">
        <v>5533</v>
      </c>
      <c r="C17406" s="45" t="s">
        <v>5892</v>
      </c>
      <c r="D17406" s="23" t="s">
        <v>977</v>
      </c>
      <c r="E17406" s="23" t="s">
        <v>4134</v>
      </c>
      <c r="F17406" s="40">
        <v>0.01</v>
      </c>
      <c r="G17406" s="25">
        <v>3623</v>
      </c>
      <c r="H17406" s="25">
        <v>36</v>
      </c>
      <c r="I17406" s="25"/>
      <c r="J17406" s="58" t="e">
        <f>HYPERLINK("#"&amp;"Insumos"&amp;"!A"&amp;MATCH($B17406,#REF!,0),"Ins "&amp;$B17406)</f>
        <v>#REF!</v>
      </c>
      <c r="M17406" s="220"/>
    </row>
    <row r="17407" spans="1:13" x14ac:dyDescent="0.2">
      <c r="A17407" s="35" t="s">
        <v>3482</v>
      </c>
      <c r="B17407" s="1" t="s">
        <v>5007</v>
      </c>
      <c r="C17407" s="45" t="s">
        <v>720</v>
      </c>
      <c r="D17407" s="23" t="s">
        <v>5751</v>
      </c>
      <c r="E17407" s="23" t="s">
        <v>4134</v>
      </c>
      <c r="F17407" s="40">
        <v>6.9</v>
      </c>
      <c r="G17407" s="25">
        <v>1897</v>
      </c>
      <c r="H17407" s="25">
        <v>13089</v>
      </c>
      <c r="I17407" s="25"/>
      <c r="J17407" s="58" t="e">
        <f>HYPERLINK("#"&amp;"Insumos"&amp;"!A"&amp;MATCH($B17407,#REF!,0),"Ins "&amp;$B17407)</f>
        <v>#REF!</v>
      </c>
      <c r="M17407" s="220"/>
    </row>
    <row r="17408" spans="1:13" x14ac:dyDescent="0.2">
      <c r="A17408" s="35" t="s">
        <v>3482</v>
      </c>
      <c r="B17408" s="1" t="s">
        <v>5217</v>
      </c>
      <c r="C17408" s="45" t="s">
        <v>1221</v>
      </c>
      <c r="D17408" s="23" t="s">
        <v>5751</v>
      </c>
      <c r="E17408" s="23" t="s">
        <v>4134</v>
      </c>
      <c r="F17408" s="40">
        <v>1</v>
      </c>
      <c r="G17408" s="25">
        <v>676116</v>
      </c>
      <c r="H17408" s="25">
        <v>676116</v>
      </c>
      <c r="I17408" s="25"/>
      <c r="J17408" s="58" t="e">
        <f>HYPERLINK("#"&amp;"Insumos"&amp;"!A"&amp;MATCH($B17408,#REF!,0),"Ins "&amp;$B17408)</f>
        <v>#REF!</v>
      </c>
      <c r="M17408" s="220"/>
    </row>
    <row r="17409" spans="1:13" ht="25.5" x14ac:dyDescent="0.2">
      <c r="A17409" s="36" t="s">
        <v>3483</v>
      </c>
      <c r="B17409" s="26" t="s">
        <v>6816</v>
      </c>
      <c r="C17409" s="79" t="s">
        <v>1751</v>
      </c>
      <c r="D17409" s="37" t="s">
        <v>5608</v>
      </c>
      <c r="E17409" s="37" t="s">
        <v>4134</v>
      </c>
      <c r="F17409" s="41"/>
      <c r="G17409" s="27"/>
      <c r="H17409" s="27"/>
      <c r="I17409" s="27">
        <v>220708</v>
      </c>
      <c r="M17409" s="220">
        <f t="shared" si="271"/>
        <v>289039</v>
      </c>
    </row>
    <row r="17410" spans="1:13" x14ac:dyDescent="0.2">
      <c r="A17410" s="35" t="s">
        <v>3483</v>
      </c>
      <c r="B17410" s="1" t="s">
        <v>79</v>
      </c>
      <c r="C17410" s="45" t="s">
        <v>1036</v>
      </c>
      <c r="D17410" s="23" t="s">
        <v>5734</v>
      </c>
      <c r="E17410" s="23" t="s">
        <v>4141</v>
      </c>
      <c r="F17410" s="40">
        <v>1.8</v>
      </c>
      <c r="G17410" s="25">
        <v>121752</v>
      </c>
      <c r="H17410" s="25">
        <v>219154</v>
      </c>
      <c r="I17410" s="25"/>
      <c r="J17410" s="58" t="e">
        <f>HYPERLINK("#"&amp;"Insumos"&amp;"!A"&amp;MATCH($B17410,#REF!,0),"Ins "&amp;$B17410)</f>
        <v>#REF!</v>
      </c>
      <c r="M17410" s="220"/>
    </row>
    <row r="17411" spans="1:13" x14ac:dyDescent="0.2">
      <c r="A17411" s="35" t="s">
        <v>3483</v>
      </c>
      <c r="B17411" s="1" t="s">
        <v>5533</v>
      </c>
      <c r="C17411" s="45" t="s">
        <v>5892</v>
      </c>
      <c r="D17411" s="23" t="s">
        <v>977</v>
      </c>
      <c r="E17411" s="23" t="s">
        <v>4134</v>
      </c>
      <c r="F17411" s="40">
        <v>0.01</v>
      </c>
      <c r="G17411" s="25">
        <v>3623</v>
      </c>
      <c r="H17411" s="25">
        <v>36</v>
      </c>
      <c r="I17411" s="25"/>
      <c r="J17411" s="58" t="e">
        <f>HYPERLINK("#"&amp;"Insumos"&amp;"!A"&amp;MATCH($B17411,#REF!,0),"Ins "&amp;$B17411)</f>
        <v>#REF!</v>
      </c>
      <c r="M17411" s="220"/>
    </row>
    <row r="17412" spans="1:13" x14ac:dyDescent="0.2">
      <c r="A17412" s="35" t="s">
        <v>3483</v>
      </c>
      <c r="B17412" s="1" t="s">
        <v>5007</v>
      </c>
      <c r="C17412" s="45" t="s">
        <v>720</v>
      </c>
      <c r="D17412" s="23" t="s">
        <v>5751</v>
      </c>
      <c r="E17412" s="23" t="s">
        <v>4134</v>
      </c>
      <c r="F17412" s="40">
        <v>0.8</v>
      </c>
      <c r="G17412" s="25">
        <v>1897</v>
      </c>
      <c r="H17412" s="25">
        <v>1518</v>
      </c>
      <c r="I17412" s="25"/>
      <c r="J17412" s="58" t="e">
        <f>HYPERLINK("#"&amp;"Insumos"&amp;"!A"&amp;MATCH($B17412,#REF!,0),"Ins "&amp;$B17412)</f>
        <v>#REF!</v>
      </c>
      <c r="M17412" s="220"/>
    </row>
    <row r="17413" spans="1:13" ht="25.5" x14ac:dyDescent="0.2">
      <c r="A17413" s="36" t="s">
        <v>3484</v>
      </c>
      <c r="B17413" s="26" t="s">
        <v>6816</v>
      </c>
      <c r="C17413" s="79" t="s">
        <v>854</v>
      </c>
      <c r="D17413" s="37" t="s">
        <v>5608</v>
      </c>
      <c r="E17413" s="37" t="s">
        <v>4134</v>
      </c>
      <c r="F17413" s="41"/>
      <c r="G17413" s="27"/>
      <c r="H17413" s="27"/>
      <c r="I17413" s="27">
        <v>245041</v>
      </c>
      <c r="M17413" s="220">
        <f t="shared" ref="M17413:M17466" si="272">ROUND(I17413*(1+$L$2),0)</f>
        <v>320906</v>
      </c>
    </row>
    <row r="17414" spans="1:13" x14ac:dyDescent="0.2">
      <c r="A17414" s="35" t="s">
        <v>3484</v>
      </c>
      <c r="B17414" s="1" t="s">
        <v>79</v>
      </c>
      <c r="C17414" s="45" t="s">
        <v>1036</v>
      </c>
      <c r="D17414" s="23" t="s">
        <v>5734</v>
      </c>
      <c r="E17414" s="23" t="s">
        <v>4141</v>
      </c>
      <c r="F17414" s="40">
        <v>0.85</v>
      </c>
      <c r="G17414" s="25">
        <v>121752</v>
      </c>
      <c r="H17414" s="25">
        <v>103489</v>
      </c>
      <c r="I17414" s="25"/>
      <c r="J17414" s="58" t="e">
        <f>HYPERLINK("#"&amp;"Insumos"&amp;"!A"&amp;MATCH($B17414,#REF!,0),"Ins "&amp;$B17414)</f>
        <v>#REF!</v>
      </c>
      <c r="M17414" s="220"/>
    </row>
    <row r="17415" spans="1:13" x14ac:dyDescent="0.2">
      <c r="A17415" s="35" t="s">
        <v>3484</v>
      </c>
      <c r="B17415" s="1" t="s">
        <v>5555</v>
      </c>
      <c r="C17415" s="45" t="s">
        <v>9573</v>
      </c>
      <c r="D17415" s="23" t="s">
        <v>5534</v>
      </c>
      <c r="E17415" s="23" t="s">
        <v>4140</v>
      </c>
      <c r="F17415" s="40">
        <v>0.9</v>
      </c>
      <c r="G17415" s="25">
        <v>11992</v>
      </c>
      <c r="H17415" s="25">
        <v>10793</v>
      </c>
      <c r="I17415" s="25"/>
      <c r="J17415" s="58" t="e">
        <f>HYPERLINK("#"&amp;"Insumos"&amp;"!A"&amp;MATCH($B17415,#REF!,0),"Ins "&amp;$B17415)</f>
        <v>#REF!</v>
      </c>
      <c r="M17415" s="220"/>
    </row>
    <row r="17416" spans="1:13" x14ac:dyDescent="0.2">
      <c r="A17416" s="35" t="s">
        <v>3484</v>
      </c>
      <c r="B17416" s="1" t="s">
        <v>263</v>
      </c>
      <c r="C17416" s="45" t="s">
        <v>696</v>
      </c>
      <c r="D17416" s="23" t="s">
        <v>5534</v>
      </c>
      <c r="E17416" s="23" t="s">
        <v>4140</v>
      </c>
      <c r="F17416" s="40">
        <v>1.35E-2</v>
      </c>
      <c r="G17416" s="25">
        <v>187426</v>
      </c>
      <c r="H17416" s="25">
        <v>2530</v>
      </c>
      <c r="I17416" s="25"/>
      <c r="J17416" s="58" t="e">
        <f>HYPERLINK("#"&amp;"Insumos"&amp;"!A"&amp;MATCH($B17416,#REF!,0),"Ins "&amp;$B17416)</f>
        <v>#REF!</v>
      </c>
      <c r="M17416" s="220"/>
    </row>
    <row r="17417" spans="1:13" x14ac:dyDescent="0.2">
      <c r="A17417" s="35" t="s">
        <v>3484</v>
      </c>
      <c r="B17417" s="1" t="s">
        <v>134</v>
      </c>
      <c r="C17417" s="45" t="s">
        <v>1651</v>
      </c>
      <c r="D17417" s="23" t="s">
        <v>5534</v>
      </c>
      <c r="E17417" s="23" t="s">
        <v>4140</v>
      </c>
      <c r="F17417" s="40">
        <v>0.5</v>
      </c>
      <c r="G17417" s="25">
        <v>80444</v>
      </c>
      <c r="H17417" s="25">
        <v>40222</v>
      </c>
      <c r="I17417" s="25"/>
      <c r="J17417" s="58" t="e">
        <f>HYPERLINK("#"&amp;"Insumos"&amp;"!A"&amp;MATCH($B17417,#REF!,0),"Ins "&amp;$B17417)</f>
        <v>#REF!</v>
      </c>
      <c r="M17417" s="220"/>
    </row>
    <row r="17418" spans="1:13" x14ac:dyDescent="0.2">
      <c r="A17418" s="35" t="s">
        <v>3484</v>
      </c>
      <c r="B17418" s="1" t="s">
        <v>222</v>
      </c>
      <c r="C17418" s="45" t="s">
        <v>157</v>
      </c>
      <c r="D17418" s="23" t="s">
        <v>5534</v>
      </c>
      <c r="E17418" s="23" t="s">
        <v>4140</v>
      </c>
      <c r="F17418" s="40">
        <v>0.35</v>
      </c>
      <c r="G17418" s="25">
        <v>66212</v>
      </c>
      <c r="H17418" s="25">
        <v>23174</v>
      </c>
      <c r="I17418" s="25"/>
      <c r="J17418" s="58" t="e">
        <f>HYPERLINK("#"&amp;"Insumos"&amp;"!A"&amp;MATCH($B17418,#REF!,0),"Ins "&amp;$B17418)</f>
        <v>#REF!</v>
      </c>
      <c r="M17418" s="220"/>
    </row>
    <row r="17419" spans="1:13" x14ac:dyDescent="0.2">
      <c r="A17419" s="35" t="s">
        <v>3484</v>
      </c>
      <c r="B17419" s="1" t="s">
        <v>5533</v>
      </c>
      <c r="C17419" s="45" t="s">
        <v>5892</v>
      </c>
      <c r="D17419" s="23" t="s">
        <v>977</v>
      </c>
      <c r="E17419" s="23" t="s">
        <v>4134</v>
      </c>
      <c r="F17419" s="40">
        <v>0.35</v>
      </c>
      <c r="G17419" s="25">
        <v>3623</v>
      </c>
      <c r="H17419" s="25">
        <v>1268</v>
      </c>
      <c r="I17419" s="25"/>
      <c r="J17419" s="58" t="e">
        <f>HYPERLINK("#"&amp;"Insumos"&amp;"!A"&amp;MATCH($B17419,#REF!,0),"Ins "&amp;$B17419)</f>
        <v>#REF!</v>
      </c>
      <c r="M17419" s="220"/>
    </row>
    <row r="17420" spans="1:13" x14ac:dyDescent="0.2">
      <c r="A17420" s="35" t="s">
        <v>3484</v>
      </c>
      <c r="B17420" s="1" t="s">
        <v>5007</v>
      </c>
      <c r="C17420" s="45" t="s">
        <v>720</v>
      </c>
      <c r="D17420" s="23" t="s">
        <v>5751</v>
      </c>
      <c r="E17420" s="23" t="s">
        <v>4134</v>
      </c>
      <c r="F17420" s="40">
        <v>2.8</v>
      </c>
      <c r="G17420" s="25">
        <v>1897</v>
      </c>
      <c r="H17420" s="25">
        <v>5312</v>
      </c>
      <c r="I17420" s="25"/>
      <c r="J17420" s="58" t="e">
        <f>HYPERLINK("#"&amp;"Insumos"&amp;"!A"&amp;MATCH($B17420,#REF!,0),"Ins "&amp;$B17420)</f>
        <v>#REF!</v>
      </c>
      <c r="M17420" s="220"/>
    </row>
    <row r="17421" spans="1:13" x14ac:dyDescent="0.2">
      <c r="A17421" s="35" t="s">
        <v>3484</v>
      </c>
      <c r="B17421" s="1" t="s">
        <v>5482</v>
      </c>
      <c r="C17421" s="45" t="s">
        <v>67</v>
      </c>
      <c r="D17421" s="23" t="s">
        <v>5751</v>
      </c>
      <c r="E17421" s="23" t="s">
        <v>467</v>
      </c>
      <c r="F17421" s="40">
        <v>8.5</v>
      </c>
      <c r="G17421" s="25">
        <v>4423</v>
      </c>
      <c r="H17421" s="25">
        <v>37596</v>
      </c>
      <c r="I17421" s="25"/>
      <c r="J17421" s="58" t="e">
        <f>HYPERLINK("#"&amp;"Insumos"&amp;"!A"&amp;MATCH($B17421,#REF!,0),"Ins "&amp;$B17421)</f>
        <v>#REF!</v>
      </c>
      <c r="M17421" s="220"/>
    </row>
    <row r="17422" spans="1:13" x14ac:dyDescent="0.2">
      <c r="A17422" s="35" t="s">
        <v>3484</v>
      </c>
      <c r="B17422" s="1" t="s">
        <v>5476</v>
      </c>
      <c r="C17422" s="45" t="s">
        <v>1071</v>
      </c>
      <c r="D17422" s="23" t="s">
        <v>5751</v>
      </c>
      <c r="E17422" s="23" t="s">
        <v>4134</v>
      </c>
      <c r="F17422" s="40">
        <v>1.2815399999999999</v>
      </c>
      <c r="G17422" s="25">
        <v>4078</v>
      </c>
      <c r="H17422" s="25">
        <v>5226</v>
      </c>
      <c r="I17422" s="25"/>
      <c r="J17422" s="58" t="e">
        <f>HYPERLINK("#"&amp;"Insumos"&amp;"!A"&amp;MATCH($B17422,#REF!,0),"Ins "&amp;$B17422)</f>
        <v>#REF!</v>
      </c>
      <c r="M17422" s="220"/>
    </row>
    <row r="17423" spans="1:13" x14ac:dyDescent="0.2">
      <c r="A17423" s="35" t="s">
        <v>3484</v>
      </c>
      <c r="B17423" s="1" t="s">
        <v>5374</v>
      </c>
      <c r="C17423" s="45" t="s">
        <v>245</v>
      </c>
      <c r="D17423" s="23" t="s">
        <v>5751</v>
      </c>
      <c r="E17423" s="23" t="s">
        <v>467</v>
      </c>
      <c r="F17423" s="40">
        <v>16</v>
      </c>
      <c r="G17423" s="25">
        <v>690</v>
      </c>
      <c r="H17423" s="25">
        <v>11040</v>
      </c>
      <c r="I17423" s="25"/>
      <c r="J17423" s="58" t="e">
        <f>HYPERLINK("#"&amp;"Insumos"&amp;"!A"&amp;MATCH($B17423,#REF!,0),"Ins "&amp;$B17423)</f>
        <v>#REF!</v>
      </c>
      <c r="M17423" s="220"/>
    </row>
    <row r="17424" spans="1:13" x14ac:dyDescent="0.2">
      <c r="A17424" s="35" t="s">
        <v>3484</v>
      </c>
      <c r="B17424" s="1" t="s">
        <v>1040</v>
      </c>
      <c r="C17424" s="45" t="s">
        <v>8773</v>
      </c>
      <c r="D17424" s="23" t="s">
        <v>5751</v>
      </c>
      <c r="E17424" s="23" t="s">
        <v>466</v>
      </c>
      <c r="F17424" s="40">
        <v>0.01</v>
      </c>
      <c r="G17424" s="25">
        <v>110940</v>
      </c>
      <c r="H17424" s="25">
        <v>1109</v>
      </c>
      <c r="I17424" s="25"/>
      <c r="J17424" s="58" t="e">
        <f>HYPERLINK("#"&amp;"Insumos"&amp;"!A"&amp;MATCH($B17424,#REF!,0),"Ins "&amp;$B17424)</f>
        <v>#REF!</v>
      </c>
      <c r="M17424" s="220"/>
    </row>
    <row r="17425" spans="1:13" x14ac:dyDescent="0.2">
      <c r="A17425" s="35" t="s">
        <v>3484</v>
      </c>
      <c r="B17425" s="1" t="s">
        <v>1042</v>
      </c>
      <c r="C17425" s="45" t="s">
        <v>8771</v>
      </c>
      <c r="D17425" s="23" t="s">
        <v>5751</v>
      </c>
      <c r="E17425" s="23" t="s">
        <v>466</v>
      </c>
      <c r="F17425" s="40">
        <v>1.9E-2</v>
      </c>
      <c r="G17425" s="25">
        <v>142000</v>
      </c>
      <c r="H17425" s="25">
        <v>2698</v>
      </c>
      <c r="I17425" s="25"/>
      <c r="J17425" s="58" t="e">
        <f>HYPERLINK("#"&amp;"Insumos"&amp;"!A"&amp;MATCH($B17425,#REF!,0),"Ins "&amp;$B17425)</f>
        <v>#REF!</v>
      </c>
      <c r="M17425" s="220"/>
    </row>
    <row r="17426" spans="1:13" x14ac:dyDescent="0.2">
      <c r="A17426" s="35" t="s">
        <v>3484</v>
      </c>
      <c r="B17426" s="1" t="s">
        <v>1047</v>
      </c>
      <c r="C17426" s="45" t="s">
        <v>1062</v>
      </c>
      <c r="D17426" s="23" t="s">
        <v>5751</v>
      </c>
      <c r="E17426" s="23" t="s">
        <v>466</v>
      </c>
      <c r="F17426" s="40">
        <v>0.2</v>
      </c>
      <c r="G17426" s="25">
        <v>2920</v>
      </c>
      <c r="H17426" s="25">
        <v>584</v>
      </c>
      <c r="I17426" s="25"/>
      <c r="J17426" s="58" t="e">
        <f>HYPERLINK("#"&amp;"Insumos"&amp;"!A"&amp;MATCH($B17426,#REF!,0),"Ins "&amp;$B17426)</f>
        <v>#REF!</v>
      </c>
      <c r="M17426" s="220"/>
    </row>
    <row r="17427" spans="1:13" ht="25.5" x14ac:dyDescent="0.2">
      <c r="A17427" s="36" t="s">
        <v>3485</v>
      </c>
      <c r="B17427" s="26" t="s">
        <v>6816</v>
      </c>
      <c r="C17427" s="79" t="s">
        <v>5654</v>
      </c>
      <c r="D17427" s="37" t="s">
        <v>5608</v>
      </c>
      <c r="E17427" s="37" t="s">
        <v>4134</v>
      </c>
      <c r="F17427" s="41"/>
      <c r="G17427" s="27"/>
      <c r="H17427" s="27"/>
      <c r="I17427" s="27">
        <v>166496</v>
      </c>
      <c r="M17427" s="220">
        <f t="shared" si="272"/>
        <v>218043</v>
      </c>
    </row>
    <row r="17428" spans="1:13" x14ac:dyDescent="0.2">
      <c r="A17428" s="35" t="s">
        <v>3485</v>
      </c>
      <c r="B17428" s="1" t="s">
        <v>79</v>
      </c>
      <c r="C17428" s="45" t="s">
        <v>1036</v>
      </c>
      <c r="D17428" s="23" t="s">
        <v>5734</v>
      </c>
      <c r="E17428" s="23" t="s">
        <v>4141</v>
      </c>
      <c r="F17428" s="40">
        <v>0.85</v>
      </c>
      <c r="G17428" s="25">
        <v>121752</v>
      </c>
      <c r="H17428" s="25">
        <v>103489</v>
      </c>
      <c r="I17428" s="25"/>
      <c r="J17428" s="58" t="e">
        <f>HYPERLINK("#"&amp;"Insumos"&amp;"!A"&amp;MATCH($B17428,#REF!,0),"Ins "&amp;$B17428)</f>
        <v>#REF!</v>
      </c>
      <c r="M17428" s="220"/>
    </row>
    <row r="17429" spans="1:13" x14ac:dyDescent="0.2">
      <c r="A17429" s="35" t="s">
        <v>3485</v>
      </c>
      <c r="B17429" s="1" t="s">
        <v>5555</v>
      </c>
      <c r="C17429" s="45" t="s">
        <v>9573</v>
      </c>
      <c r="D17429" s="23" t="s">
        <v>5534</v>
      </c>
      <c r="E17429" s="23" t="s">
        <v>4140</v>
      </c>
      <c r="F17429" s="40">
        <v>0.9</v>
      </c>
      <c r="G17429" s="25">
        <v>11992</v>
      </c>
      <c r="H17429" s="25">
        <v>10793</v>
      </c>
      <c r="I17429" s="25"/>
      <c r="J17429" s="58" t="e">
        <f>HYPERLINK("#"&amp;"Insumos"&amp;"!A"&amp;MATCH($B17429,#REF!,0),"Ins "&amp;$B17429)</f>
        <v>#REF!</v>
      </c>
      <c r="M17429" s="220"/>
    </row>
    <row r="17430" spans="1:13" x14ac:dyDescent="0.2">
      <c r="A17430" s="35" t="s">
        <v>3485</v>
      </c>
      <c r="B17430" s="1" t="s">
        <v>263</v>
      </c>
      <c r="C17430" s="45" t="s">
        <v>696</v>
      </c>
      <c r="D17430" s="23" t="s">
        <v>5534</v>
      </c>
      <c r="E17430" s="23" t="s">
        <v>4140</v>
      </c>
      <c r="F17430" s="40">
        <v>0.12</v>
      </c>
      <c r="G17430" s="25">
        <v>187426</v>
      </c>
      <c r="H17430" s="25">
        <v>22491</v>
      </c>
      <c r="I17430" s="25"/>
      <c r="J17430" s="58" t="e">
        <f>HYPERLINK("#"&amp;"Insumos"&amp;"!A"&amp;MATCH($B17430,#REF!,0),"Ins "&amp;$B17430)</f>
        <v>#REF!</v>
      </c>
      <c r="M17430" s="220"/>
    </row>
    <row r="17431" spans="1:13" x14ac:dyDescent="0.2">
      <c r="A17431" s="35" t="s">
        <v>3485</v>
      </c>
      <c r="B17431" s="1" t="s">
        <v>5533</v>
      </c>
      <c r="C17431" s="45" t="s">
        <v>5892</v>
      </c>
      <c r="D17431" s="23" t="s">
        <v>977</v>
      </c>
      <c r="E17431" s="23" t="s">
        <v>4134</v>
      </c>
      <c r="F17431" s="40">
        <v>0.35</v>
      </c>
      <c r="G17431" s="25">
        <v>3623</v>
      </c>
      <c r="H17431" s="25">
        <v>1268</v>
      </c>
      <c r="I17431" s="25"/>
      <c r="J17431" s="58" t="e">
        <f>HYPERLINK("#"&amp;"Insumos"&amp;"!A"&amp;MATCH($B17431,#REF!,0),"Ins "&amp;$B17431)</f>
        <v>#REF!</v>
      </c>
      <c r="M17431" s="220"/>
    </row>
    <row r="17432" spans="1:13" x14ac:dyDescent="0.2">
      <c r="A17432" s="35" t="s">
        <v>3485</v>
      </c>
      <c r="B17432" s="1" t="s">
        <v>5007</v>
      </c>
      <c r="C17432" s="45" t="s">
        <v>720</v>
      </c>
      <c r="D17432" s="23" t="s">
        <v>5751</v>
      </c>
      <c r="E17432" s="23" t="s">
        <v>4134</v>
      </c>
      <c r="F17432" s="40">
        <v>15</v>
      </c>
      <c r="G17432" s="25">
        <v>1897</v>
      </c>
      <c r="H17432" s="25">
        <v>28455</v>
      </c>
      <c r="I17432" s="25"/>
      <c r="J17432" s="58" t="e">
        <f>HYPERLINK("#"&amp;"Insumos"&amp;"!A"&amp;MATCH($B17432,#REF!,0),"Ins "&amp;$B17432)</f>
        <v>#REF!</v>
      </c>
      <c r="M17432" s="220"/>
    </row>
    <row r="17433" spans="1:13" ht="38.25" x14ac:dyDescent="0.2">
      <c r="A17433" s="36" t="s">
        <v>3486</v>
      </c>
      <c r="B17433" s="26" t="s">
        <v>6816</v>
      </c>
      <c r="C17433" s="79" t="s">
        <v>5655</v>
      </c>
      <c r="D17433" s="37" t="s">
        <v>5608</v>
      </c>
      <c r="E17433" s="37" t="s">
        <v>4134</v>
      </c>
      <c r="F17433" s="41"/>
      <c r="G17433" s="27"/>
      <c r="H17433" s="27"/>
      <c r="I17433" s="27">
        <v>147427</v>
      </c>
      <c r="M17433" s="220">
        <f t="shared" si="272"/>
        <v>193070</v>
      </c>
    </row>
    <row r="17434" spans="1:13" x14ac:dyDescent="0.2">
      <c r="A17434" s="35" t="s">
        <v>3486</v>
      </c>
      <c r="B17434" s="1" t="s">
        <v>79</v>
      </c>
      <c r="C17434" s="45" t="s">
        <v>1036</v>
      </c>
      <c r="D17434" s="23" t="s">
        <v>5734</v>
      </c>
      <c r="E17434" s="23" t="s">
        <v>4141</v>
      </c>
      <c r="F17434" s="40">
        <v>0.5</v>
      </c>
      <c r="G17434" s="25">
        <v>121752</v>
      </c>
      <c r="H17434" s="25">
        <v>60876</v>
      </c>
      <c r="I17434" s="25"/>
      <c r="J17434" s="58" t="e">
        <f>HYPERLINK("#"&amp;"Insumos"&amp;"!A"&amp;MATCH($B17434,#REF!,0),"Ins "&amp;$B17434)</f>
        <v>#REF!</v>
      </c>
      <c r="M17434" s="220"/>
    </row>
    <row r="17435" spans="1:13" x14ac:dyDescent="0.2">
      <c r="A17435" s="35" t="s">
        <v>3486</v>
      </c>
      <c r="B17435" s="1" t="s">
        <v>5555</v>
      </c>
      <c r="C17435" s="45" t="s">
        <v>9573</v>
      </c>
      <c r="D17435" s="23" t="s">
        <v>5534</v>
      </c>
      <c r="E17435" s="23" t="s">
        <v>4140</v>
      </c>
      <c r="F17435" s="40">
        <v>0.9</v>
      </c>
      <c r="G17435" s="25">
        <v>11992</v>
      </c>
      <c r="H17435" s="25">
        <v>10793</v>
      </c>
      <c r="I17435" s="25"/>
      <c r="J17435" s="58" t="e">
        <f>HYPERLINK("#"&amp;"Insumos"&amp;"!A"&amp;MATCH($B17435,#REF!,0),"Ins "&amp;$B17435)</f>
        <v>#REF!</v>
      </c>
      <c r="M17435" s="220"/>
    </row>
    <row r="17436" spans="1:13" x14ac:dyDescent="0.2">
      <c r="A17436" s="35" t="s">
        <v>3486</v>
      </c>
      <c r="B17436" s="1" t="s">
        <v>263</v>
      </c>
      <c r="C17436" s="45" t="s">
        <v>696</v>
      </c>
      <c r="D17436" s="23" t="s">
        <v>5534</v>
      </c>
      <c r="E17436" s="23" t="s">
        <v>4140</v>
      </c>
      <c r="F17436" s="40">
        <v>0.06</v>
      </c>
      <c r="G17436" s="25">
        <v>187426</v>
      </c>
      <c r="H17436" s="25">
        <v>11246</v>
      </c>
      <c r="I17436" s="25"/>
      <c r="J17436" s="58" t="e">
        <f>HYPERLINK("#"&amp;"Insumos"&amp;"!A"&amp;MATCH($B17436,#REF!,0),"Ins "&amp;$B17436)</f>
        <v>#REF!</v>
      </c>
      <c r="M17436" s="220"/>
    </row>
    <row r="17437" spans="1:13" x14ac:dyDescent="0.2">
      <c r="A17437" s="35" t="s">
        <v>3486</v>
      </c>
      <c r="B17437" s="1" t="s">
        <v>134</v>
      </c>
      <c r="C17437" s="45" t="s">
        <v>1651</v>
      </c>
      <c r="D17437" s="23" t="s">
        <v>5534</v>
      </c>
      <c r="E17437" s="23" t="s">
        <v>4140</v>
      </c>
      <c r="F17437" s="40">
        <v>0.34520000000000001</v>
      </c>
      <c r="G17437" s="25">
        <v>80444</v>
      </c>
      <c r="H17437" s="25">
        <v>27769</v>
      </c>
      <c r="I17437" s="25"/>
      <c r="J17437" s="58" t="e">
        <f>HYPERLINK("#"&amp;"Insumos"&amp;"!A"&amp;MATCH($B17437,#REF!,0),"Ins "&amp;$B17437)</f>
        <v>#REF!</v>
      </c>
      <c r="M17437" s="220"/>
    </row>
    <row r="17438" spans="1:13" x14ac:dyDescent="0.2">
      <c r="A17438" s="35" t="s">
        <v>3486</v>
      </c>
      <c r="B17438" s="1" t="s">
        <v>5533</v>
      </c>
      <c r="C17438" s="45" t="s">
        <v>5892</v>
      </c>
      <c r="D17438" s="23" t="s">
        <v>977</v>
      </c>
      <c r="E17438" s="23" t="s">
        <v>4134</v>
      </c>
      <c r="F17438" s="40">
        <v>0.35</v>
      </c>
      <c r="G17438" s="25">
        <v>3623</v>
      </c>
      <c r="H17438" s="25">
        <v>1268</v>
      </c>
      <c r="I17438" s="25"/>
      <c r="J17438" s="58" t="e">
        <f>HYPERLINK("#"&amp;"Insumos"&amp;"!A"&amp;MATCH($B17438,#REF!,0),"Ins "&amp;$B17438)</f>
        <v>#REF!</v>
      </c>
      <c r="M17438" s="220"/>
    </row>
    <row r="17439" spans="1:13" x14ac:dyDescent="0.2">
      <c r="A17439" s="35" t="s">
        <v>3486</v>
      </c>
      <c r="B17439" s="1" t="s">
        <v>5007</v>
      </c>
      <c r="C17439" s="45" t="s">
        <v>720</v>
      </c>
      <c r="D17439" s="23" t="s">
        <v>5751</v>
      </c>
      <c r="E17439" s="23" t="s">
        <v>4134</v>
      </c>
      <c r="F17439" s="40">
        <v>1.6</v>
      </c>
      <c r="G17439" s="25">
        <v>1897</v>
      </c>
      <c r="H17439" s="25">
        <v>3035</v>
      </c>
      <c r="I17439" s="25"/>
      <c r="J17439" s="58" t="e">
        <f>HYPERLINK("#"&amp;"Insumos"&amp;"!A"&amp;MATCH($B17439,#REF!,0),"Ins "&amp;$B17439)</f>
        <v>#REF!</v>
      </c>
      <c r="M17439" s="220"/>
    </row>
    <row r="17440" spans="1:13" x14ac:dyDescent="0.2">
      <c r="A17440" s="35" t="s">
        <v>3486</v>
      </c>
      <c r="B17440" s="1" t="s">
        <v>5482</v>
      </c>
      <c r="C17440" s="45" t="s">
        <v>67</v>
      </c>
      <c r="D17440" s="23" t="s">
        <v>5751</v>
      </c>
      <c r="E17440" s="23" t="s">
        <v>467</v>
      </c>
      <c r="F17440" s="40">
        <v>3</v>
      </c>
      <c r="G17440" s="25">
        <v>4423</v>
      </c>
      <c r="H17440" s="25">
        <v>13269</v>
      </c>
      <c r="I17440" s="25"/>
      <c r="J17440" s="58" t="e">
        <f>HYPERLINK("#"&amp;"Insumos"&amp;"!A"&amp;MATCH($B17440,#REF!,0),"Ins "&amp;$B17440)</f>
        <v>#REF!</v>
      </c>
      <c r="M17440" s="220"/>
    </row>
    <row r="17441" spans="1:13" x14ac:dyDescent="0.2">
      <c r="A17441" s="35" t="s">
        <v>3486</v>
      </c>
      <c r="B17441" s="1" t="s">
        <v>5476</v>
      </c>
      <c r="C17441" s="45" t="s">
        <v>1071</v>
      </c>
      <c r="D17441" s="23" t="s">
        <v>5751</v>
      </c>
      <c r="E17441" s="23" t="s">
        <v>4134</v>
      </c>
      <c r="F17441" s="40">
        <v>1.2815399999999999</v>
      </c>
      <c r="G17441" s="25">
        <v>4078</v>
      </c>
      <c r="H17441" s="25">
        <v>5226</v>
      </c>
      <c r="I17441" s="25"/>
      <c r="J17441" s="58" t="e">
        <f>HYPERLINK("#"&amp;"Insumos"&amp;"!A"&amp;MATCH($B17441,#REF!,0),"Ins "&amp;$B17441)</f>
        <v>#REF!</v>
      </c>
      <c r="M17441" s="220"/>
    </row>
    <row r="17442" spans="1:13" x14ac:dyDescent="0.2">
      <c r="A17442" s="35" t="s">
        <v>3486</v>
      </c>
      <c r="B17442" s="1" t="s">
        <v>5374</v>
      </c>
      <c r="C17442" s="45" t="s">
        <v>245</v>
      </c>
      <c r="D17442" s="23" t="s">
        <v>5751</v>
      </c>
      <c r="E17442" s="23" t="s">
        <v>467</v>
      </c>
      <c r="F17442" s="40">
        <v>12.2</v>
      </c>
      <c r="G17442" s="25">
        <v>690</v>
      </c>
      <c r="H17442" s="25">
        <v>8418</v>
      </c>
      <c r="I17442" s="25"/>
      <c r="J17442" s="58" t="e">
        <f>HYPERLINK("#"&amp;"Insumos"&amp;"!A"&amp;MATCH($B17442,#REF!,0),"Ins "&amp;$B17442)</f>
        <v>#REF!</v>
      </c>
      <c r="M17442" s="220"/>
    </row>
    <row r="17443" spans="1:13" x14ac:dyDescent="0.2">
      <c r="A17443" s="35" t="s">
        <v>3486</v>
      </c>
      <c r="B17443" s="1" t="s">
        <v>1040</v>
      </c>
      <c r="C17443" s="45" t="s">
        <v>8773</v>
      </c>
      <c r="D17443" s="23" t="s">
        <v>5751</v>
      </c>
      <c r="E17443" s="23" t="s">
        <v>466</v>
      </c>
      <c r="F17443" s="40">
        <v>0.01</v>
      </c>
      <c r="G17443" s="25">
        <v>110940</v>
      </c>
      <c r="H17443" s="25">
        <v>1109</v>
      </c>
      <c r="I17443" s="25"/>
      <c r="J17443" s="58" t="e">
        <f>HYPERLINK("#"&amp;"Insumos"&amp;"!A"&amp;MATCH($B17443,#REF!,0),"Ins "&amp;$B17443)</f>
        <v>#REF!</v>
      </c>
      <c r="M17443" s="220"/>
    </row>
    <row r="17444" spans="1:13" x14ac:dyDescent="0.2">
      <c r="A17444" s="35" t="s">
        <v>3486</v>
      </c>
      <c r="B17444" s="1" t="s">
        <v>1042</v>
      </c>
      <c r="C17444" s="45" t="s">
        <v>8771</v>
      </c>
      <c r="D17444" s="23" t="s">
        <v>5751</v>
      </c>
      <c r="E17444" s="23" t="s">
        <v>466</v>
      </c>
      <c r="F17444" s="40">
        <v>2.7E-2</v>
      </c>
      <c r="G17444" s="25">
        <v>142000</v>
      </c>
      <c r="H17444" s="25">
        <v>3834</v>
      </c>
      <c r="I17444" s="25"/>
      <c r="J17444" s="58" t="e">
        <f>HYPERLINK("#"&amp;"Insumos"&amp;"!A"&amp;MATCH($B17444,#REF!,0),"Ins "&amp;$B17444)</f>
        <v>#REF!</v>
      </c>
      <c r="M17444" s="220"/>
    </row>
    <row r="17445" spans="1:13" x14ac:dyDescent="0.2">
      <c r="A17445" s="35" t="s">
        <v>3486</v>
      </c>
      <c r="B17445" s="1" t="s">
        <v>1047</v>
      </c>
      <c r="C17445" s="45" t="s">
        <v>1062</v>
      </c>
      <c r="D17445" s="23" t="s">
        <v>5751</v>
      </c>
      <c r="E17445" s="23" t="s">
        <v>466</v>
      </c>
      <c r="F17445" s="40">
        <v>0.2</v>
      </c>
      <c r="G17445" s="25">
        <v>2920</v>
      </c>
      <c r="H17445" s="25">
        <v>584</v>
      </c>
      <c r="I17445" s="25"/>
      <c r="J17445" s="58" t="e">
        <f>HYPERLINK("#"&amp;"Insumos"&amp;"!A"&amp;MATCH($B17445,#REF!,0),"Ins "&amp;$B17445)</f>
        <v>#REF!</v>
      </c>
      <c r="M17445" s="220"/>
    </row>
    <row r="17446" spans="1:13" ht="25.5" x14ac:dyDescent="0.2">
      <c r="A17446" s="36" t="s">
        <v>3487</v>
      </c>
      <c r="B17446" s="26" t="s">
        <v>6816</v>
      </c>
      <c r="C17446" s="79" t="s">
        <v>5656</v>
      </c>
      <c r="D17446" s="37" t="s">
        <v>5608</v>
      </c>
      <c r="E17446" s="37" t="s">
        <v>4134</v>
      </c>
      <c r="F17446" s="41"/>
      <c r="G17446" s="27"/>
      <c r="H17446" s="27"/>
      <c r="I17446" s="27">
        <v>121296</v>
      </c>
      <c r="M17446" s="220">
        <f t="shared" si="272"/>
        <v>158849</v>
      </c>
    </row>
    <row r="17447" spans="1:13" x14ac:dyDescent="0.2">
      <c r="A17447" s="35" t="s">
        <v>3487</v>
      </c>
      <c r="B17447" s="1" t="s">
        <v>79</v>
      </c>
      <c r="C17447" s="45" t="s">
        <v>1036</v>
      </c>
      <c r="D17447" s="23" t="s">
        <v>5734</v>
      </c>
      <c r="E17447" s="23" t="s">
        <v>4141</v>
      </c>
      <c r="F17447" s="40">
        <v>0.7</v>
      </c>
      <c r="G17447" s="25">
        <v>121752</v>
      </c>
      <c r="H17447" s="25">
        <v>85226</v>
      </c>
      <c r="I17447" s="25"/>
      <c r="J17447" s="58" t="e">
        <f>HYPERLINK("#"&amp;"Insumos"&amp;"!A"&amp;MATCH($B17447,#REF!,0),"Ins "&amp;$B17447)</f>
        <v>#REF!</v>
      </c>
      <c r="M17447" s="220"/>
    </row>
    <row r="17448" spans="1:13" x14ac:dyDescent="0.2">
      <c r="A17448" s="35" t="s">
        <v>3487</v>
      </c>
      <c r="B17448" s="1" t="s">
        <v>5555</v>
      </c>
      <c r="C17448" s="45" t="s">
        <v>9573</v>
      </c>
      <c r="D17448" s="23" t="s">
        <v>5534</v>
      </c>
      <c r="E17448" s="23" t="s">
        <v>4140</v>
      </c>
      <c r="F17448" s="40">
        <v>0.9</v>
      </c>
      <c r="G17448" s="25">
        <v>11992</v>
      </c>
      <c r="H17448" s="25">
        <v>10793</v>
      </c>
      <c r="I17448" s="25"/>
      <c r="J17448" s="58" t="e">
        <f>HYPERLINK("#"&amp;"Insumos"&amp;"!A"&amp;MATCH($B17448,#REF!,0),"Ins "&amp;$B17448)</f>
        <v>#REF!</v>
      </c>
      <c r="M17448" s="220"/>
    </row>
    <row r="17449" spans="1:13" x14ac:dyDescent="0.2">
      <c r="A17449" s="35" t="s">
        <v>3487</v>
      </c>
      <c r="B17449" s="1" t="s">
        <v>263</v>
      </c>
      <c r="C17449" s="45" t="s">
        <v>696</v>
      </c>
      <c r="D17449" s="23" t="s">
        <v>5534</v>
      </c>
      <c r="E17449" s="23" t="s">
        <v>4140</v>
      </c>
      <c r="F17449" s="40">
        <v>0.12</v>
      </c>
      <c r="G17449" s="25">
        <v>187426</v>
      </c>
      <c r="H17449" s="25">
        <v>22491</v>
      </c>
      <c r="I17449" s="25"/>
      <c r="J17449" s="58" t="e">
        <f>HYPERLINK("#"&amp;"Insumos"&amp;"!A"&amp;MATCH($B17449,#REF!,0),"Ins "&amp;$B17449)</f>
        <v>#REF!</v>
      </c>
      <c r="M17449" s="220"/>
    </row>
    <row r="17450" spans="1:13" x14ac:dyDescent="0.2">
      <c r="A17450" s="35" t="s">
        <v>3487</v>
      </c>
      <c r="B17450" s="1" t="s">
        <v>5533</v>
      </c>
      <c r="C17450" s="45" t="s">
        <v>5892</v>
      </c>
      <c r="D17450" s="23" t="s">
        <v>977</v>
      </c>
      <c r="E17450" s="23" t="s">
        <v>4134</v>
      </c>
      <c r="F17450" s="40">
        <v>0.35</v>
      </c>
      <c r="G17450" s="25">
        <v>3623</v>
      </c>
      <c r="H17450" s="25">
        <v>1268</v>
      </c>
      <c r="I17450" s="25"/>
      <c r="J17450" s="58" t="e">
        <f>HYPERLINK("#"&amp;"Insumos"&amp;"!A"&amp;MATCH($B17450,#REF!,0),"Ins "&amp;$B17450)</f>
        <v>#REF!</v>
      </c>
      <c r="M17450" s="220"/>
    </row>
    <row r="17451" spans="1:13" x14ac:dyDescent="0.2">
      <c r="A17451" s="35" t="s">
        <v>3487</v>
      </c>
      <c r="B17451" s="1" t="s">
        <v>5007</v>
      </c>
      <c r="C17451" s="45" t="s">
        <v>720</v>
      </c>
      <c r="D17451" s="23" t="s">
        <v>5751</v>
      </c>
      <c r="E17451" s="23" t="s">
        <v>4134</v>
      </c>
      <c r="F17451" s="40">
        <v>0.8</v>
      </c>
      <c r="G17451" s="25">
        <v>1897</v>
      </c>
      <c r="H17451" s="25">
        <v>1518</v>
      </c>
      <c r="I17451" s="25"/>
      <c r="J17451" s="58" t="e">
        <f>HYPERLINK("#"&amp;"Insumos"&amp;"!A"&amp;MATCH($B17451,#REF!,0),"Ins "&amp;$B17451)</f>
        <v>#REF!</v>
      </c>
      <c r="M17451" s="220"/>
    </row>
    <row r="17452" spans="1:13" ht="25.5" x14ac:dyDescent="0.2">
      <c r="A17452" s="36" t="s">
        <v>3488</v>
      </c>
      <c r="B17452" s="26" t="s">
        <v>6816</v>
      </c>
      <c r="C17452" s="79" t="s">
        <v>5657</v>
      </c>
      <c r="D17452" s="37" t="s">
        <v>5608</v>
      </c>
      <c r="E17452" s="37" t="s">
        <v>4134</v>
      </c>
      <c r="F17452" s="41"/>
      <c r="G17452" s="27"/>
      <c r="H17452" s="27"/>
      <c r="I17452" s="27">
        <v>252388</v>
      </c>
      <c r="M17452" s="220">
        <f t="shared" si="272"/>
        <v>330527</v>
      </c>
    </row>
    <row r="17453" spans="1:13" x14ac:dyDescent="0.2">
      <c r="A17453" s="35" t="s">
        <v>3488</v>
      </c>
      <c r="B17453" s="1" t="s">
        <v>79</v>
      </c>
      <c r="C17453" s="45" t="s">
        <v>1036</v>
      </c>
      <c r="D17453" s="23" t="s">
        <v>5734</v>
      </c>
      <c r="E17453" s="23" t="s">
        <v>4141</v>
      </c>
      <c r="F17453" s="40">
        <v>1.8</v>
      </c>
      <c r="G17453" s="25">
        <v>121752</v>
      </c>
      <c r="H17453" s="25">
        <v>219154</v>
      </c>
      <c r="I17453" s="25"/>
      <c r="J17453" s="58" t="e">
        <f>HYPERLINK("#"&amp;"Insumos"&amp;"!A"&amp;MATCH($B17453,#REF!,0),"Ins "&amp;$B17453)</f>
        <v>#REF!</v>
      </c>
      <c r="M17453" s="220"/>
    </row>
    <row r="17454" spans="1:13" x14ac:dyDescent="0.2">
      <c r="A17454" s="35" t="s">
        <v>3488</v>
      </c>
      <c r="B17454" s="1" t="s">
        <v>5533</v>
      </c>
      <c r="C17454" s="45" t="s">
        <v>5892</v>
      </c>
      <c r="D17454" s="23" t="s">
        <v>977</v>
      </c>
      <c r="E17454" s="23" t="s">
        <v>4134</v>
      </c>
      <c r="F17454" s="40">
        <v>0.01</v>
      </c>
      <c r="G17454" s="25">
        <v>3623</v>
      </c>
      <c r="H17454" s="25">
        <v>36</v>
      </c>
      <c r="I17454" s="25"/>
      <c r="J17454" s="58" t="e">
        <f>HYPERLINK("#"&amp;"Insumos"&amp;"!A"&amp;MATCH($B17454,#REF!,0),"Ins "&amp;$B17454)</f>
        <v>#REF!</v>
      </c>
      <c r="M17454" s="220"/>
    </row>
    <row r="17455" spans="1:13" x14ac:dyDescent="0.2">
      <c r="A17455" s="35" t="s">
        <v>3488</v>
      </c>
      <c r="B17455" s="1" t="s">
        <v>5007</v>
      </c>
      <c r="C17455" s="45" t="s">
        <v>720</v>
      </c>
      <c r="D17455" s="23" t="s">
        <v>5751</v>
      </c>
      <c r="E17455" s="23" t="s">
        <v>4134</v>
      </c>
      <c r="F17455" s="40">
        <v>17.5</v>
      </c>
      <c r="G17455" s="25">
        <v>1897</v>
      </c>
      <c r="H17455" s="25">
        <v>33198</v>
      </c>
      <c r="I17455" s="25"/>
      <c r="J17455" s="58" t="e">
        <f>HYPERLINK("#"&amp;"Insumos"&amp;"!A"&amp;MATCH($B17455,#REF!,0),"Ins "&amp;$B17455)</f>
        <v>#REF!</v>
      </c>
      <c r="M17455" s="220"/>
    </row>
    <row r="17456" spans="1:13" ht="38.25" x14ac:dyDescent="0.2">
      <c r="A17456" s="36" t="s">
        <v>3489</v>
      </c>
      <c r="B17456" s="26" t="s">
        <v>6816</v>
      </c>
      <c r="C17456" s="79" t="s">
        <v>1853</v>
      </c>
      <c r="D17456" s="37" t="s">
        <v>5608</v>
      </c>
      <c r="E17456" s="37" t="s">
        <v>4134</v>
      </c>
      <c r="F17456" s="41"/>
      <c r="G17456" s="27"/>
      <c r="H17456" s="27"/>
      <c r="I17456" s="27">
        <v>1065637</v>
      </c>
      <c r="M17456" s="220">
        <f t="shared" si="272"/>
        <v>1395558</v>
      </c>
    </row>
    <row r="17457" spans="1:13" x14ac:dyDescent="0.2">
      <c r="A17457" s="35" t="s">
        <v>3489</v>
      </c>
      <c r="B17457" s="1" t="s">
        <v>79</v>
      </c>
      <c r="C17457" s="45" t="s">
        <v>1036</v>
      </c>
      <c r="D17457" s="23" t="s">
        <v>5734</v>
      </c>
      <c r="E17457" s="23" t="s">
        <v>4141</v>
      </c>
      <c r="F17457" s="40">
        <v>1.8</v>
      </c>
      <c r="G17457" s="25">
        <v>121752</v>
      </c>
      <c r="H17457" s="25">
        <v>219154</v>
      </c>
      <c r="I17457" s="25"/>
      <c r="J17457" s="58" t="e">
        <f>HYPERLINK("#"&amp;"Insumos"&amp;"!A"&amp;MATCH($B17457,#REF!,0),"Ins "&amp;$B17457)</f>
        <v>#REF!</v>
      </c>
      <c r="M17457" s="220"/>
    </row>
    <row r="17458" spans="1:13" x14ac:dyDescent="0.2">
      <c r="A17458" s="35" t="s">
        <v>3489</v>
      </c>
      <c r="B17458" s="1" t="s">
        <v>263</v>
      </c>
      <c r="C17458" s="45" t="s">
        <v>696</v>
      </c>
      <c r="D17458" s="23" t="s">
        <v>5534</v>
      </c>
      <c r="E17458" s="23" t="s">
        <v>4140</v>
      </c>
      <c r="F17458" s="40">
        <v>6.13E-2</v>
      </c>
      <c r="G17458" s="25">
        <v>187426</v>
      </c>
      <c r="H17458" s="25">
        <v>11489</v>
      </c>
      <c r="I17458" s="25"/>
      <c r="J17458" s="58" t="e">
        <f>HYPERLINK("#"&amp;"Insumos"&amp;"!A"&amp;MATCH($B17458,#REF!,0),"Ins "&amp;$B17458)</f>
        <v>#REF!</v>
      </c>
      <c r="M17458" s="220"/>
    </row>
    <row r="17459" spans="1:13" x14ac:dyDescent="0.2">
      <c r="A17459" s="35" t="s">
        <v>3489</v>
      </c>
      <c r="B17459" s="1" t="s">
        <v>5533</v>
      </c>
      <c r="C17459" s="45" t="s">
        <v>5892</v>
      </c>
      <c r="D17459" s="23" t="s">
        <v>977</v>
      </c>
      <c r="E17459" s="23" t="s">
        <v>4134</v>
      </c>
      <c r="F17459" s="40">
        <v>0.01</v>
      </c>
      <c r="G17459" s="25">
        <v>3623</v>
      </c>
      <c r="H17459" s="25">
        <v>36</v>
      </c>
      <c r="I17459" s="25"/>
      <c r="J17459" s="58" t="e">
        <f>HYPERLINK("#"&amp;"Insumos"&amp;"!A"&amp;MATCH($B17459,#REF!,0),"Ins "&amp;$B17459)</f>
        <v>#REF!</v>
      </c>
      <c r="M17459" s="220"/>
    </row>
    <row r="17460" spans="1:13" x14ac:dyDescent="0.2">
      <c r="A17460" s="35" t="s">
        <v>3489</v>
      </c>
      <c r="B17460" s="1" t="s">
        <v>5007</v>
      </c>
      <c r="C17460" s="45" t="s">
        <v>720</v>
      </c>
      <c r="D17460" s="23" t="s">
        <v>5751</v>
      </c>
      <c r="E17460" s="23" t="s">
        <v>4134</v>
      </c>
      <c r="F17460" s="40">
        <v>6</v>
      </c>
      <c r="G17460" s="25">
        <v>1897</v>
      </c>
      <c r="H17460" s="25">
        <v>11382</v>
      </c>
      <c r="I17460" s="25"/>
      <c r="J17460" s="58" t="e">
        <f>HYPERLINK("#"&amp;"Insumos"&amp;"!A"&amp;MATCH($B17460,#REF!,0),"Ins "&amp;$B17460)</f>
        <v>#REF!</v>
      </c>
      <c r="M17460" s="220"/>
    </row>
    <row r="17461" spans="1:13" x14ac:dyDescent="0.2">
      <c r="A17461" s="35" t="s">
        <v>3489</v>
      </c>
      <c r="B17461" s="1" t="s">
        <v>5218</v>
      </c>
      <c r="C17461" s="45" t="s">
        <v>9574</v>
      </c>
      <c r="D17461" s="23" t="s">
        <v>5751</v>
      </c>
      <c r="E17461" s="23" t="s">
        <v>4134</v>
      </c>
      <c r="F17461" s="40">
        <v>1</v>
      </c>
      <c r="G17461" s="25">
        <v>823576</v>
      </c>
      <c r="H17461" s="25">
        <v>823576</v>
      </c>
      <c r="I17461" s="25"/>
      <c r="J17461" s="58" t="e">
        <f>HYPERLINK("#"&amp;"Insumos"&amp;"!A"&amp;MATCH($B17461,#REF!,0),"Ins "&amp;$B17461)</f>
        <v>#REF!</v>
      </c>
      <c r="M17461" s="220"/>
    </row>
    <row r="17462" spans="1:13" ht="25.5" x14ac:dyDescent="0.2">
      <c r="A17462" s="36" t="s">
        <v>3490</v>
      </c>
      <c r="B17462" s="26" t="s">
        <v>6816</v>
      </c>
      <c r="C17462" s="79" t="s">
        <v>5658</v>
      </c>
      <c r="D17462" s="37" t="s">
        <v>5608</v>
      </c>
      <c r="E17462" s="37" t="s">
        <v>4134</v>
      </c>
      <c r="F17462" s="41"/>
      <c r="G17462" s="27"/>
      <c r="H17462" s="27"/>
      <c r="I17462" s="27">
        <v>252388</v>
      </c>
      <c r="M17462" s="220">
        <f t="shared" si="272"/>
        <v>330527</v>
      </c>
    </row>
    <row r="17463" spans="1:13" x14ac:dyDescent="0.2">
      <c r="A17463" s="35" t="s">
        <v>3490</v>
      </c>
      <c r="B17463" s="1" t="s">
        <v>79</v>
      </c>
      <c r="C17463" s="45" t="s">
        <v>1036</v>
      </c>
      <c r="D17463" s="23" t="s">
        <v>5734</v>
      </c>
      <c r="E17463" s="23" t="s">
        <v>4141</v>
      </c>
      <c r="F17463" s="40">
        <v>1.8</v>
      </c>
      <c r="G17463" s="25">
        <v>121752</v>
      </c>
      <c r="H17463" s="25">
        <v>219154</v>
      </c>
      <c r="I17463" s="25"/>
      <c r="J17463" s="58" t="e">
        <f>HYPERLINK("#"&amp;"Insumos"&amp;"!A"&amp;MATCH($B17463,#REF!,0),"Ins "&amp;$B17463)</f>
        <v>#REF!</v>
      </c>
      <c r="M17463" s="220"/>
    </row>
    <row r="17464" spans="1:13" x14ac:dyDescent="0.2">
      <c r="A17464" s="35" t="s">
        <v>3490</v>
      </c>
      <c r="B17464" s="1" t="s">
        <v>5533</v>
      </c>
      <c r="C17464" s="45" t="s">
        <v>5892</v>
      </c>
      <c r="D17464" s="23" t="s">
        <v>977</v>
      </c>
      <c r="E17464" s="23" t="s">
        <v>4134</v>
      </c>
      <c r="F17464" s="40">
        <v>0.01</v>
      </c>
      <c r="G17464" s="25">
        <v>3623</v>
      </c>
      <c r="H17464" s="25">
        <v>36</v>
      </c>
      <c r="I17464" s="25"/>
      <c r="J17464" s="58" t="e">
        <f>HYPERLINK("#"&amp;"Insumos"&amp;"!A"&amp;MATCH($B17464,#REF!,0),"Ins "&amp;$B17464)</f>
        <v>#REF!</v>
      </c>
      <c r="M17464" s="220"/>
    </row>
    <row r="17465" spans="1:13" x14ac:dyDescent="0.2">
      <c r="A17465" s="35" t="s">
        <v>3490</v>
      </c>
      <c r="B17465" s="1" t="s">
        <v>5007</v>
      </c>
      <c r="C17465" s="45" t="s">
        <v>720</v>
      </c>
      <c r="D17465" s="23" t="s">
        <v>5751</v>
      </c>
      <c r="E17465" s="23" t="s">
        <v>4134</v>
      </c>
      <c r="F17465" s="40">
        <v>17.5</v>
      </c>
      <c r="G17465" s="25">
        <v>1897</v>
      </c>
      <c r="H17465" s="25">
        <v>33198</v>
      </c>
      <c r="I17465" s="25"/>
      <c r="J17465" s="58" t="e">
        <f>HYPERLINK("#"&amp;"Insumos"&amp;"!A"&amp;MATCH($B17465,#REF!,0),"Ins "&amp;$B17465)</f>
        <v>#REF!</v>
      </c>
      <c r="M17465" s="220"/>
    </row>
    <row r="17466" spans="1:13" ht="38.25" x14ac:dyDescent="0.2">
      <c r="A17466" s="36" t="s">
        <v>3491</v>
      </c>
      <c r="B17466" s="26" t="s">
        <v>6816</v>
      </c>
      <c r="C17466" s="79" t="s">
        <v>855</v>
      </c>
      <c r="D17466" s="37" t="s">
        <v>5608</v>
      </c>
      <c r="E17466" s="37" t="s">
        <v>464</v>
      </c>
      <c r="F17466" s="41"/>
      <c r="G17466" s="27"/>
      <c r="H17466" s="27"/>
      <c r="I17466" s="27">
        <v>474245</v>
      </c>
      <c r="M17466" s="220">
        <f t="shared" si="272"/>
        <v>621071</v>
      </c>
    </row>
    <row r="17467" spans="1:13" x14ac:dyDescent="0.2">
      <c r="A17467" s="35" t="s">
        <v>3491</v>
      </c>
      <c r="B17467" s="34" t="s">
        <v>71</v>
      </c>
      <c r="C17467" s="45" t="s">
        <v>1022</v>
      </c>
      <c r="D17467" s="23" t="s">
        <v>5734</v>
      </c>
      <c r="E17467" s="23" t="s">
        <v>4141</v>
      </c>
      <c r="F17467" s="40">
        <v>4</v>
      </c>
      <c r="G17467" s="25">
        <v>66987</v>
      </c>
      <c r="H17467" s="25">
        <v>267948</v>
      </c>
      <c r="I17467" s="25"/>
      <c r="J17467" s="58" t="e">
        <f>HYPERLINK("#"&amp;"Insumos"&amp;"!A"&amp;MATCH($B17467,#REF!,0),"Ins "&amp;$B17467)</f>
        <v>#REF!</v>
      </c>
      <c r="M17467" s="220"/>
    </row>
    <row r="17468" spans="1:13" x14ac:dyDescent="0.2">
      <c r="A17468" s="35" t="s">
        <v>3491</v>
      </c>
      <c r="B17468" s="1" t="s">
        <v>5555</v>
      </c>
      <c r="C17468" s="45" t="s">
        <v>9573</v>
      </c>
      <c r="D17468" s="23" t="s">
        <v>5534</v>
      </c>
      <c r="E17468" s="23" t="s">
        <v>4140</v>
      </c>
      <c r="F17468" s="40">
        <v>0.9</v>
      </c>
      <c r="G17468" s="25">
        <v>11992</v>
      </c>
      <c r="H17468" s="25">
        <v>10793</v>
      </c>
      <c r="I17468" s="25"/>
      <c r="J17468" s="58" t="e">
        <f>HYPERLINK("#"&amp;"Insumos"&amp;"!A"&amp;MATCH($B17468,#REF!,0),"Ins "&amp;$B17468)</f>
        <v>#REF!</v>
      </c>
      <c r="M17468" s="220"/>
    </row>
    <row r="17469" spans="1:13" x14ac:dyDescent="0.2">
      <c r="A17469" s="35" t="s">
        <v>3491</v>
      </c>
      <c r="B17469" s="1" t="s">
        <v>263</v>
      </c>
      <c r="C17469" s="45" t="s">
        <v>696</v>
      </c>
      <c r="D17469" s="23" t="s">
        <v>5534</v>
      </c>
      <c r="E17469" s="23" t="s">
        <v>4140</v>
      </c>
      <c r="F17469" s="40">
        <v>4.3099999999999999E-2</v>
      </c>
      <c r="G17469" s="25">
        <v>187426</v>
      </c>
      <c r="H17469" s="25">
        <v>8078</v>
      </c>
      <c r="I17469" s="25"/>
      <c r="J17469" s="58" t="e">
        <f>HYPERLINK("#"&amp;"Insumos"&amp;"!A"&amp;MATCH($B17469,#REF!,0),"Ins "&amp;$B17469)</f>
        <v>#REF!</v>
      </c>
      <c r="M17469" s="220"/>
    </row>
    <row r="17470" spans="1:13" x14ac:dyDescent="0.2">
      <c r="A17470" s="35" t="s">
        <v>3491</v>
      </c>
      <c r="B17470" s="1" t="s">
        <v>5533</v>
      </c>
      <c r="C17470" s="45" t="s">
        <v>5892</v>
      </c>
      <c r="D17470" s="23" t="s">
        <v>977</v>
      </c>
      <c r="E17470" s="23" t="s">
        <v>4134</v>
      </c>
      <c r="F17470" s="40">
        <v>0.35</v>
      </c>
      <c r="G17470" s="25">
        <v>3623</v>
      </c>
      <c r="H17470" s="25">
        <v>1268</v>
      </c>
      <c r="I17470" s="25"/>
      <c r="J17470" s="58" t="e">
        <f>HYPERLINK("#"&amp;"Insumos"&amp;"!A"&amp;MATCH($B17470,#REF!,0),"Ins "&amp;$B17470)</f>
        <v>#REF!</v>
      </c>
      <c r="M17470" s="220"/>
    </row>
    <row r="17471" spans="1:13" x14ac:dyDescent="0.2">
      <c r="A17471" s="35" t="s">
        <v>3491</v>
      </c>
      <c r="B17471" s="1" t="s">
        <v>5007</v>
      </c>
      <c r="C17471" s="45" t="s">
        <v>720</v>
      </c>
      <c r="D17471" s="23" t="s">
        <v>5751</v>
      </c>
      <c r="E17471" s="23" t="s">
        <v>4134</v>
      </c>
      <c r="F17471" s="40">
        <v>9.9</v>
      </c>
      <c r="G17471" s="25">
        <v>1897</v>
      </c>
      <c r="H17471" s="25">
        <v>18780</v>
      </c>
      <c r="I17471" s="25"/>
      <c r="J17471" s="58" t="e">
        <f>HYPERLINK("#"&amp;"Insumos"&amp;"!A"&amp;MATCH($B17471,#REF!,0),"Ins "&amp;$B17471)</f>
        <v>#REF!</v>
      </c>
      <c r="M17471" s="220"/>
    </row>
    <row r="17472" spans="1:13" x14ac:dyDescent="0.2">
      <c r="A17472" s="35" t="s">
        <v>3491</v>
      </c>
      <c r="B17472" s="34" t="s">
        <v>5589</v>
      </c>
      <c r="C17472" s="45" t="s">
        <v>5819</v>
      </c>
      <c r="D17472" s="23" t="s">
        <v>5585</v>
      </c>
      <c r="E17472" s="23" t="s">
        <v>466</v>
      </c>
      <c r="F17472" s="40">
        <v>0.28000000000000003</v>
      </c>
      <c r="G17472" s="25">
        <v>597780</v>
      </c>
      <c r="H17472" s="25">
        <v>167378</v>
      </c>
      <c r="I17472" s="25"/>
      <c r="J17472" s="58" t="e">
        <f>HYPERLINK("#"&amp;"Insumos"&amp;"!A"&amp;MATCH($B17472,#REF!,0),"Ins "&amp;$B17472)</f>
        <v>#REF!</v>
      </c>
      <c r="M17472" s="220"/>
    </row>
    <row r="17473" spans="1:13" x14ac:dyDescent="0.2">
      <c r="A17473" s="35" t="s">
        <v>3491</v>
      </c>
      <c r="B17473" s="1" t="s">
        <v>1040</v>
      </c>
      <c r="C17473" s="45" t="s">
        <v>8773</v>
      </c>
      <c r="D17473" s="23" t="s">
        <v>5751</v>
      </c>
      <c r="E17473" s="23" t="s">
        <v>466</v>
      </c>
      <c r="F17473" s="40">
        <v>0</v>
      </c>
      <c r="G17473" s="25">
        <v>110940</v>
      </c>
      <c r="H17473" s="25">
        <v>0</v>
      </c>
      <c r="I17473" s="25"/>
      <c r="J17473" s="58" t="e">
        <f>HYPERLINK("#"&amp;"Insumos"&amp;"!A"&amp;MATCH($B17473,#REF!,0),"Ins "&amp;$B17473)</f>
        <v>#REF!</v>
      </c>
      <c r="M17473" s="220"/>
    </row>
    <row r="17474" spans="1:13" x14ac:dyDescent="0.2">
      <c r="A17474" s="35" t="s">
        <v>3491</v>
      </c>
      <c r="B17474" s="1" t="s">
        <v>1042</v>
      </c>
      <c r="C17474" s="45" t="s">
        <v>8771</v>
      </c>
      <c r="D17474" s="23" t="s">
        <v>5751</v>
      </c>
      <c r="E17474" s="23" t="s">
        <v>466</v>
      </c>
      <c r="F17474" s="40">
        <v>0</v>
      </c>
      <c r="G17474" s="25">
        <v>142000</v>
      </c>
      <c r="H17474" s="25">
        <v>0</v>
      </c>
      <c r="I17474" s="25"/>
      <c r="J17474" s="58" t="e">
        <f>HYPERLINK("#"&amp;"Insumos"&amp;"!A"&amp;MATCH($B17474,#REF!,0),"Ins "&amp;$B17474)</f>
        <v>#REF!</v>
      </c>
      <c r="M17474" s="220"/>
    </row>
    <row r="17475" spans="1:13" x14ac:dyDescent="0.2">
      <c r="A17475" s="35" t="s">
        <v>3491</v>
      </c>
      <c r="B17475" s="1" t="s">
        <v>1047</v>
      </c>
      <c r="C17475" s="45" t="s">
        <v>1062</v>
      </c>
      <c r="D17475" s="23" t="s">
        <v>5751</v>
      </c>
      <c r="E17475" s="23" t="s">
        <v>466</v>
      </c>
      <c r="F17475" s="40">
        <v>0</v>
      </c>
      <c r="G17475" s="25">
        <v>2920</v>
      </c>
      <c r="H17475" s="25">
        <v>0</v>
      </c>
      <c r="I17475" s="25"/>
      <c r="J17475" s="58" t="e">
        <f>HYPERLINK("#"&amp;"Insumos"&amp;"!A"&amp;MATCH($B17475,#REF!,0),"Ins "&amp;$B17475)</f>
        <v>#REF!</v>
      </c>
      <c r="M17475" s="220"/>
    </row>
    <row r="17476" spans="1:13" ht="25.5" x14ac:dyDescent="0.2">
      <c r="A17476" s="36" t="s">
        <v>3492</v>
      </c>
      <c r="B17476" s="26" t="s">
        <v>6816</v>
      </c>
      <c r="C17476" s="79" t="s">
        <v>5659</v>
      </c>
      <c r="D17476" s="37" t="s">
        <v>5608</v>
      </c>
      <c r="E17476" s="37" t="s">
        <v>464</v>
      </c>
      <c r="F17476" s="41"/>
      <c r="G17476" s="27"/>
      <c r="H17476" s="27"/>
      <c r="I17476" s="27">
        <v>443185</v>
      </c>
      <c r="M17476" s="220">
        <f t="shared" ref="M17476:M17531" si="273">ROUND(I17476*(1+$L$2),0)</f>
        <v>580395</v>
      </c>
    </row>
    <row r="17477" spans="1:13" x14ac:dyDescent="0.2">
      <c r="A17477" s="35" t="s">
        <v>3492</v>
      </c>
      <c r="B17477" s="1" t="s">
        <v>79</v>
      </c>
      <c r="C17477" s="45" t="s">
        <v>1036</v>
      </c>
      <c r="D17477" s="23" t="s">
        <v>5734</v>
      </c>
      <c r="E17477" s="23" t="s">
        <v>4141</v>
      </c>
      <c r="F17477" s="40">
        <v>3.3</v>
      </c>
      <c r="G17477" s="25">
        <v>121752</v>
      </c>
      <c r="H17477" s="25">
        <v>401782</v>
      </c>
      <c r="I17477" s="25"/>
      <c r="J17477" s="58" t="e">
        <f>HYPERLINK("#"&amp;"Insumos"&amp;"!A"&amp;MATCH($B17477,#REF!,0),"Ins "&amp;$B17477)</f>
        <v>#REF!</v>
      </c>
      <c r="M17477" s="220"/>
    </row>
    <row r="17478" spans="1:13" x14ac:dyDescent="0.2">
      <c r="A17478" s="35" t="s">
        <v>3492</v>
      </c>
      <c r="B17478" s="1" t="s">
        <v>5555</v>
      </c>
      <c r="C17478" s="45" t="s">
        <v>9573</v>
      </c>
      <c r="D17478" s="23" t="s">
        <v>5534</v>
      </c>
      <c r="E17478" s="23" t="s">
        <v>4140</v>
      </c>
      <c r="F17478" s="40">
        <v>0.9</v>
      </c>
      <c r="G17478" s="25">
        <v>11992</v>
      </c>
      <c r="H17478" s="25">
        <v>10793</v>
      </c>
      <c r="I17478" s="25"/>
      <c r="J17478" s="58" t="e">
        <f>HYPERLINK("#"&amp;"Insumos"&amp;"!A"&amp;MATCH($B17478,#REF!,0),"Ins "&amp;$B17478)</f>
        <v>#REF!</v>
      </c>
      <c r="M17478" s="220"/>
    </row>
    <row r="17479" spans="1:13" x14ac:dyDescent="0.2">
      <c r="A17479" s="35" t="s">
        <v>3492</v>
      </c>
      <c r="B17479" s="1" t="s">
        <v>134</v>
      </c>
      <c r="C17479" s="45" t="s">
        <v>1651</v>
      </c>
      <c r="D17479" s="23" t="s">
        <v>5534</v>
      </c>
      <c r="E17479" s="23" t="s">
        <v>4140</v>
      </c>
      <c r="F17479" s="40">
        <v>0.29399999999999998</v>
      </c>
      <c r="G17479" s="25">
        <v>80444</v>
      </c>
      <c r="H17479" s="25">
        <v>23651</v>
      </c>
      <c r="I17479" s="25"/>
      <c r="J17479" s="58" t="e">
        <f>HYPERLINK("#"&amp;"Insumos"&amp;"!A"&amp;MATCH($B17479,#REF!,0),"Ins "&amp;$B17479)</f>
        <v>#REF!</v>
      </c>
      <c r="M17479" s="220"/>
    </row>
    <row r="17480" spans="1:13" x14ac:dyDescent="0.2">
      <c r="A17480" s="35" t="s">
        <v>3492</v>
      </c>
      <c r="B17480" s="1" t="s">
        <v>5533</v>
      </c>
      <c r="C17480" s="45" t="s">
        <v>5892</v>
      </c>
      <c r="D17480" s="23" t="s">
        <v>977</v>
      </c>
      <c r="E17480" s="23" t="s">
        <v>4134</v>
      </c>
      <c r="F17480" s="40">
        <v>0.35</v>
      </c>
      <c r="G17480" s="25">
        <v>3623</v>
      </c>
      <c r="H17480" s="25">
        <v>1268</v>
      </c>
      <c r="I17480" s="25"/>
      <c r="J17480" s="58" t="e">
        <f>HYPERLINK("#"&amp;"Insumos"&amp;"!A"&amp;MATCH($B17480,#REF!,0),"Ins "&amp;$B17480)</f>
        <v>#REF!</v>
      </c>
      <c r="M17480" s="220"/>
    </row>
    <row r="17481" spans="1:13" x14ac:dyDescent="0.2">
      <c r="A17481" s="35" t="s">
        <v>3492</v>
      </c>
      <c r="B17481" s="1" t="s">
        <v>5007</v>
      </c>
      <c r="C17481" s="45" t="s">
        <v>720</v>
      </c>
      <c r="D17481" s="23" t="s">
        <v>5751</v>
      </c>
      <c r="E17481" s="23" t="s">
        <v>4134</v>
      </c>
      <c r="F17481" s="40">
        <v>3</v>
      </c>
      <c r="G17481" s="25">
        <v>1897</v>
      </c>
      <c r="H17481" s="25">
        <v>5691</v>
      </c>
      <c r="I17481" s="25"/>
      <c r="J17481" s="58" t="e">
        <f>HYPERLINK("#"&amp;"Insumos"&amp;"!A"&amp;MATCH($B17481,#REF!,0),"Ins "&amp;$B17481)</f>
        <v>#REF!</v>
      </c>
      <c r="M17481" s="220"/>
    </row>
    <row r="17482" spans="1:13" ht="25.5" x14ac:dyDescent="0.2">
      <c r="A17482" s="36" t="s">
        <v>3493</v>
      </c>
      <c r="B17482" s="26" t="s">
        <v>6816</v>
      </c>
      <c r="C17482" s="79" t="s">
        <v>856</v>
      </c>
      <c r="D17482" s="37" t="s">
        <v>5608</v>
      </c>
      <c r="E17482" s="37" t="s">
        <v>464</v>
      </c>
      <c r="F17482" s="41"/>
      <c r="G17482" s="27"/>
      <c r="H17482" s="27"/>
      <c r="I17482" s="27">
        <v>705318</v>
      </c>
      <c r="M17482" s="220">
        <f t="shared" si="273"/>
        <v>923684</v>
      </c>
    </row>
    <row r="17483" spans="1:13" x14ac:dyDescent="0.2">
      <c r="A17483" s="35" t="s">
        <v>3493</v>
      </c>
      <c r="B17483" s="1" t="s">
        <v>79</v>
      </c>
      <c r="C17483" s="45" t="s">
        <v>1036</v>
      </c>
      <c r="D17483" s="23" t="s">
        <v>5734</v>
      </c>
      <c r="E17483" s="23" t="s">
        <v>4141</v>
      </c>
      <c r="F17483" s="40">
        <v>3</v>
      </c>
      <c r="G17483" s="25">
        <v>121752</v>
      </c>
      <c r="H17483" s="25">
        <v>365256</v>
      </c>
      <c r="I17483" s="25"/>
      <c r="J17483" s="58" t="e">
        <f>HYPERLINK("#"&amp;"Insumos"&amp;"!A"&amp;MATCH($B17483,#REF!,0),"Ins "&amp;$B17483)</f>
        <v>#REF!</v>
      </c>
      <c r="M17483" s="220"/>
    </row>
    <row r="17484" spans="1:13" x14ac:dyDescent="0.2">
      <c r="A17484" s="35" t="s">
        <v>3493</v>
      </c>
      <c r="B17484" s="1" t="s">
        <v>5555</v>
      </c>
      <c r="C17484" s="45" t="s">
        <v>9573</v>
      </c>
      <c r="D17484" s="23" t="s">
        <v>5534</v>
      </c>
      <c r="E17484" s="23" t="s">
        <v>4140</v>
      </c>
      <c r="F17484" s="40">
        <v>0.9</v>
      </c>
      <c r="G17484" s="25">
        <v>11992</v>
      </c>
      <c r="H17484" s="25">
        <v>10793</v>
      </c>
      <c r="I17484" s="25"/>
      <c r="J17484" s="58" t="e">
        <f>HYPERLINK("#"&amp;"Insumos"&amp;"!A"&amp;MATCH($B17484,#REF!,0),"Ins "&amp;$B17484)</f>
        <v>#REF!</v>
      </c>
      <c r="M17484" s="220"/>
    </row>
    <row r="17485" spans="1:13" x14ac:dyDescent="0.2">
      <c r="A17485" s="35" t="s">
        <v>3493</v>
      </c>
      <c r="B17485" s="1" t="s">
        <v>263</v>
      </c>
      <c r="C17485" s="45" t="s">
        <v>696</v>
      </c>
      <c r="D17485" s="23" t="s">
        <v>5534</v>
      </c>
      <c r="E17485" s="23" t="s">
        <v>4140</v>
      </c>
      <c r="F17485" s="40">
        <v>6.2899999999999998E-2</v>
      </c>
      <c r="G17485" s="25">
        <v>187426</v>
      </c>
      <c r="H17485" s="25">
        <v>11789</v>
      </c>
      <c r="I17485" s="25"/>
      <c r="J17485" s="58" t="e">
        <f>HYPERLINK("#"&amp;"Insumos"&amp;"!A"&amp;MATCH($B17485,#REF!,0),"Ins "&amp;$B17485)</f>
        <v>#REF!</v>
      </c>
      <c r="M17485" s="220"/>
    </row>
    <row r="17486" spans="1:13" x14ac:dyDescent="0.2">
      <c r="A17486" s="35" t="s">
        <v>3493</v>
      </c>
      <c r="B17486" s="1" t="s">
        <v>5533</v>
      </c>
      <c r="C17486" s="45" t="s">
        <v>5892</v>
      </c>
      <c r="D17486" s="23" t="s">
        <v>977</v>
      </c>
      <c r="E17486" s="23" t="s">
        <v>4134</v>
      </c>
      <c r="F17486" s="40">
        <v>0.35</v>
      </c>
      <c r="G17486" s="25">
        <v>3623</v>
      </c>
      <c r="H17486" s="25">
        <v>1268</v>
      </c>
      <c r="I17486" s="25"/>
      <c r="J17486" s="58" t="e">
        <f>HYPERLINK("#"&amp;"Insumos"&amp;"!A"&amp;MATCH($B17486,#REF!,0),"Ins "&amp;$B17486)</f>
        <v>#REF!</v>
      </c>
      <c r="M17486" s="220"/>
    </row>
    <row r="17487" spans="1:13" x14ac:dyDescent="0.2">
      <c r="A17487" s="35" t="s">
        <v>3493</v>
      </c>
      <c r="B17487" s="1" t="s">
        <v>5007</v>
      </c>
      <c r="C17487" s="45" t="s">
        <v>720</v>
      </c>
      <c r="D17487" s="23" t="s">
        <v>5751</v>
      </c>
      <c r="E17487" s="23" t="s">
        <v>4134</v>
      </c>
      <c r="F17487" s="40">
        <v>9.9</v>
      </c>
      <c r="G17487" s="25">
        <v>1897</v>
      </c>
      <c r="H17487" s="25">
        <v>18780</v>
      </c>
      <c r="I17487" s="25"/>
      <c r="J17487" s="58" t="e">
        <f>HYPERLINK("#"&amp;"Insumos"&amp;"!A"&amp;MATCH($B17487,#REF!,0),"Ins "&amp;$B17487)</f>
        <v>#REF!</v>
      </c>
      <c r="M17487" s="220"/>
    </row>
    <row r="17488" spans="1:13" x14ac:dyDescent="0.2">
      <c r="A17488" s="35" t="s">
        <v>3493</v>
      </c>
      <c r="B17488" s="1" t="s">
        <v>5477</v>
      </c>
      <c r="C17488" s="45" t="s">
        <v>1072</v>
      </c>
      <c r="D17488" s="23" t="s">
        <v>5751</v>
      </c>
      <c r="E17488" s="23" t="s">
        <v>4134</v>
      </c>
      <c r="F17488" s="40">
        <v>1.2</v>
      </c>
      <c r="G17488" s="25">
        <v>3974</v>
      </c>
      <c r="H17488" s="25">
        <v>4769</v>
      </c>
      <c r="I17488" s="25"/>
      <c r="J17488" s="58" t="e">
        <f>HYPERLINK("#"&amp;"Insumos"&amp;"!A"&amp;MATCH($B17488,#REF!,0),"Ins "&amp;$B17488)</f>
        <v>#REF!</v>
      </c>
      <c r="M17488" s="220"/>
    </row>
    <row r="17489" spans="1:13" x14ac:dyDescent="0.2">
      <c r="A17489" s="35" t="s">
        <v>3493</v>
      </c>
      <c r="B17489" s="1" t="s">
        <v>5374</v>
      </c>
      <c r="C17489" s="45" t="s">
        <v>245</v>
      </c>
      <c r="D17489" s="23" t="s">
        <v>5751</v>
      </c>
      <c r="E17489" s="23" t="s">
        <v>467</v>
      </c>
      <c r="F17489" s="40">
        <v>275</v>
      </c>
      <c r="G17489" s="25">
        <v>690</v>
      </c>
      <c r="H17489" s="25">
        <v>189750</v>
      </c>
      <c r="I17489" s="25"/>
      <c r="J17489" s="58" t="e">
        <f>HYPERLINK("#"&amp;"Insumos"&amp;"!A"&amp;MATCH($B17489,#REF!,0),"Ins "&amp;$B17489)</f>
        <v>#REF!</v>
      </c>
      <c r="M17489" s="220"/>
    </row>
    <row r="17490" spans="1:13" x14ac:dyDescent="0.2">
      <c r="A17490" s="35" t="s">
        <v>3493</v>
      </c>
      <c r="B17490" s="1" t="s">
        <v>1040</v>
      </c>
      <c r="C17490" s="45" t="s">
        <v>8773</v>
      </c>
      <c r="D17490" s="23" t="s">
        <v>5751</v>
      </c>
      <c r="E17490" s="23" t="s">
        <v>466</v>
      </c>
      <c r="F17490" s="40">
        <v>0.18</v>
      </c>
      <c r="G17490" s="25">
        <v>110940</v>
      </c>
      <c r="H17490" s="25">
        <v>19969</v>
      </c>
      <c r="I17490" s="25"/>
      <c r="J17490" s="58" t="e">
        <f>HYPERLINK("#"&amp;"Insumos"&amp;"!A"&amp;MATCH($B17490,#REF!,0),"Ins "&amp;$B17490)</f>
        <v>#REF!</v>
      </c>
      <c r="M17490" s="220"/>
    </row>
    <row r="17491" spans="1:13" x14ac:dyDescent="0.2">
      <c r="A17491" s="35" t="s">
        <v>3493</v>
      </c>
      <c r="B17491" s="1" t="s">
        <v>1042</v>
      </c>
      <c r="C17491" s="45" t="s">
        <v>8771</v>
      </c>
      <c r="D17491" s="23" t="s">
        <v>5751</v>
      </c>
      <c r="E17491" s="23" t="s">
        <v>466</v>
      </c>
      <c r="F17491" s="40">
        <v>0.57999999999999996</v>
      </c>
      <c r="G17491" s="25">
        <v>142000</v>
      </c>
      <c r="H17491" s="25">
        <v>82360</v>
      </c>
      <c r="I17491" s="25"/>
      <c r="J17491" s="58" t="e">
        <f>HYPERLINK("#"&amp;"Insumos"&amp;"!A"&amp;MATCH($B17491,#REF!,0),"Ins "&amp;$B17491)</f>
        <v>#REF!</v>
      </c>
      <c r="M17491" s="220"/>
    </row>
    <row r="17492" spans="1:13" x14ac:dyDescent="0.2">
      <c r="A17492" s="35" t="s">
        <v>3493</v>
      </c>
      <c r="B17492" s="1" t="s">
        <v>1047</v>
      </c>
      <c r="C17492" s="45" t="s">
        <v>1062</v>
      </c>
      <c r="D17492" s="23" t="s">
        <v>5751</v>
      </c>
      <c r="E17492" s="23" t="s">
        <v>466</v>
      </c>
      <c r="F17492" s="40">
        <v>0.2</v>
      </c>
      <c r="G17492" s="25">
        <v>2920</v>
      </c>
      <c r="H17492" s="25">
        <v>584</v>
      </c>
      <c r="I17492" s="25"/>
      <c r="J17492" s="58" t="e">
        <f>HYPERLINK("#"&amp;"Insumos"&amp;"!A"&amp;MATCH($B17492,#REF!,0),"Ins "&amp;$B17492)</f>
        <v>#REF!</v>
      </c>
      <c r="M17492" s="220"/>
    </row>
    <row r="17493" spans="1:13" ht="25.5" x14ac:dyDescent="0.2">
      <c r="A17493" s="36" t="s">
        <v>3494</v>
      </c>
      <c r="B17493" s="26" t="s">
        <v>6816</v>
      </c>
      <c r="C17493" s="79" t="s">
        <v>5660</v>
      </c>
      <c r="D17493" s="37" t="s">
        <v>5608</v>
      </c>
      <c r="E17493" s="37" t="s">
        <v>464</v>
      </c>
      <c r="F17493" s="41"/>
      <c r="G17493" s="27"/>
      <c r="H17493" s="27"/>
      <c r="I17493" s="27">
        <v>463410</v>
      </c>
      <c r="M17493" s="220">
        <f t="shared" si="273"/>
        <v>606882</v>
      </c>
    </row>
    <row r="17494" spans="1:13" x14ac:dyDescent="0.2">
      <c r="A17494" s="35" t="s">
        <v>3494</v>
      </c>
      <c r="B17494" s="1" t="s">
        <v>79</v>
      </c>
      <c r="C17494" s="45" t="s">
        <v>1036</v>
      </c>
      <c r="D17494" s="23" t="s">
        <v>5734</v>
      </c>
      <c r="E17494" s="23" t="s">
        <v>4141</v>
      </c>
      <c r="F17494" s="40">
        <v>3.1</v>
      </c>
      <c r="G17494" s="25">
        <v>121752</v>
      </c>
      <c r="H17494" s="25">
        <v>377431</v>
      </c>
      <c r="I17494" s="25"/>
      <c r="J17494" s="58" t="e">
        <f>HYPERLINK("#"&amp;"Insumos"&amp;"!A"&amp;MATCH($B17494,#REF!,0),"Ins "&amp;$B17494)</f>
        <v>#REF!</v>
      </c>
      <c r="M17494" s="220"/>
    </row>
    <row r="17495" spans="1:13" x14ac:dyDescent="0.2">
      <c r="A17495" s="35" t="s">
        <v>3494</v>
      </c>
      <c r="B17495" s="1" t="s">
        <v>5555</v>
      </c>
      <c r="C17495" s="45" t="s">
        <v>9573</v>
      </c>
      <c r="D17495" s="23" t="s">
        <v>5534</v>
      </c>
      <c r="E17495" s="23" t="s">
        <v>4140</v>
      </c>
      <c r="F17495" s="40">
        <v>0.9</v>
      </c>
      <c r="G17495" s="25">
        <v>11992</v>
      </c>
      <c r="H17495" s="25">
        <v>10793</v>
      </c>
      <c r="I17495" s="25"/>
      <c r="J17495" s="58" t="e">
        <f>HYPERLINK("#"&amp;"Insumos"&amp;"!A"&amp;MATCH($B17495,#REF!,0),"Ins "&amp;$B17495)</f>
        <v>#REF!</v>
      </c>
      <c r="M17495" s="220"/>
    </row>
    <row r="17496" spans="1:13" x14ac:dyDescent="0.2">
      <c r="A17496" s="35" t="s">
        <v>3494</v>
      </c>
      <c r="B17496" s="1" t="s">
        <v>134</v>
      </c>
      <c r="C17496" s="45" t="s">
        <v>1651</v>
      </c>
      <c r="D17496" s="23" t="s">
        <v>5534</v>
      </c>
      <c r="E17496" s="23" t="s">
        <v>4140</v>
      </c>
      <c r="F17496" s="40">
        <v>0.9</v>
      </c>
      <c r="G17496" s="25">
        <v>80444</v>
      </c>
      <c r="H17496" s="25">
        <v>72400</v>
      </c>
      <c r="I17496" s="25"/>
      <c r="J17496" s="58" t="e">
        <f>HYPERLINK("#"&amp;"Insumos"&amp;"!A"&amp;MATCH($B17496,#REF!,0),"Ins "&amp;$B17496)</f>
        <v>#REF!</v>
      </c>
      <c r="M17496" s="220"/>
    </row>
    <row r="17497" spans="1:13" x14ac:dyDescent="0.2">
      <c r="A17497" s="35" t="s">
        <v>3494</v>
      </c>
      <c r="B17497" s="1" t="s">
        <v>5533</v>
      </c>
      <c r="C17497" s="45" t="s">
        <v>5892</v>
      </c>
      <c r="D17497" s="23" t="s">
        <v>977</v>
      </c>
      <c r="E17497" s="23" t="s">
        <v>4134</v>
      </c>
      <c r="F17497" s="40">
        <v>0.35</v>
      </c>
      <c r="G17497" s="25">
        <v>3623</v>
      </c>
      <c r="H17497" s="25">
        <v>1268</v>
      </c>
      <c r="I17497" s="25"/>
      <c r="J17497" s="58" t="e">
        <f>HYPERLINK("#"&amp;"Insumos"&amp;"!A"&amp;MATCH($B17497,#REF!,0),"Ins "&amp;$B17497)</f>
        <v>#REF!</v>
      </c>
      <c r="M17497" s="220"/>
    </row>
    <row r="17498" spans="1:13" x14ac:dyDescent="0.2">
      <c r="A17498" s="35" t="s">
        <v>3494</v>
      </c>
      <c r="B17498" s="1" t="s">
        <v>5007</v>
      </c>
      <c r="C17498" s="45" t="s">
        <v>720</v>
      </c>
      <c r="D17498" s="23" t="s">
        <v>5751</v>
      </c>
      <c r="E17498" s="23" t="s">
        <v>4134</v>
      </c>
      <c r="F17498" s="40">
        <v>0.8</v>
      </c>
      <c r="G17498" s="25">
        <v>1897</v>
      </c>
      <c r="H17498" s="25">
        <v>1518</v>
      </c>
      <c r="I17498" s="25"/>
      <c r="J17498" s="58" t="e">
        <f>HYPERLINK("#"&amp;"Insumos"&amp;"!A"&amp;MATCH($B17498,#REF!,0),"Ins "&amp;$B17498)</f>
        <v>#REF!</v>
      </c>
      <c r="M17498" s="220"/>
    </row>
    <row r="17499" spans="1:13" ht="25.5" x14ac:dyDescent="0.2">
      <c r="A17499" s="36" t="s">
        <v>3495</v>
      </c>
      <c r="B17499" s="26" t="s">
        <v>6816</v>
      </c>
      <c r="C17499" s="79" t="s">
        <v>857</v>
      </c>
      <c r="D17499" s="37" t="s">
        <v>5608</v>
      </c>
      <c r="E17499" s="37" t="s">
        <v>464</v>
      </c>
      <c r="F17499" s="41"/>
      <c r="G17499" s="27"/>
      <c r="H17499" s="27"/>
      <c r="I17499" s="27">
        <v>495162</v>
      </c>
      <c r="M17499" s="220">
        <f t="shared" si="273"/>
        <v>648464</v>
      </c>
    </row>
    <row r="17500" spans="1:13" x14ac:dyDescent="0.2">
      <c r="A17500" s="35" t="s">
        <v>3495</v>
      </c>
      <c r="B17500" s="1" t="s">
        <v>79</v>
      </c>
      <c r="C17500" s="45" t="s">
        <v>1036</v>
      </c>
      <c r="D17500" s="23" t="s">
        <v>5734</v>
      </c>
      <c r="E17500" s="23" t="s">
        <v>4141</v>
      </c>
      <c r="F17500" s="40">
        <v>3</v>
      </c>
      <c r="G17500" s="25">
        <v>121752</v>
      </c>
      <c r="H17500" s="25">
        <v>365256</v>
      </c>
      <c r="I17500" s="25"/>
      <c r="J17500" s="58" t="e">
        <f>HYPERLINK("#"&amp;"Insumos"&amp;"!A"&amp;MATCH($B17500,#REF!,0),"Ins "&amp;$B17500)</f>
        <v>#REF!</v>
      </c>
      <c r="M17500" s="220"/>
    </row>
    <row r="17501" spans="1:13" x14ac:dyDescent="0.2">
      <c r="A17501" s="35" t="s">
        <v>3495</v>
      </c>
      <c r="B17501" s="1" t="s">
        <v>5555</v>
      </c>
      <c r="C17501" s="45" t="s">
        <v>9573</v>
      </c>
      <c r="D17501" s="23" t="s">
        <v>5534</v>
      </c>
      <c r="E17501" s="23" t="s">
        <v>4140</v>
      </c>
      <c r="F17501" s="40">
        <v>0.9</v>
      </c>
      <c r="G17501" s="25">
        <v>11992</v>
      </c>
      <c r="H17501" s="25">
        <v>10793</v>
      </c>
      <c r="I17501" s="25"/>
      <c r="J17501" s="58" t="e">
        <f>HYPERLINK("#"&amp;"Insumos"&amp;"!A"&amp;MATCH($B17501,#REF!,0),"Ins "&amp;$B17501)</f>
        <v>#REF!</v>
      </c>
      <c r="M17501" s="220"/>
    </row>
    <row r="17502" spans="1:13" x14ac:dyDescent="0.2">
      <c r="A17502" s="35" t="s">
        <v>3495</v>
      </c>
      <c r="B17502" s="1" t="s">
        <v>263</v>
      </c>
      <c r="C17502" s="45" t="s">
        <v>696</v>
      </c>
      <c r="D17502" s="23" t="s">
        <v>5534</v>
      </c>
      <c r="E17502" s="23" t="s">
        <v>4140</v>
      </c>
      <c r="F17502" s="40">
        <v>3.5499999999999997E-2</v>
      </c>
      <c r="G17502" s="25">
        <v>187426</v>
      </c>
      <c r="H17502" s="25">
        <v>6654</v>
      </c>
      <c r="I17502" s="25"/>
      <c r="J17502" s="58" t="e">
        <f>HYPERLINK("#"&amp;"Insumos"&amp;"!A"&amp;MATCH($B17502,#REF!,0),"Ins "&amp;$B17502)</f>
        <v>#REF!</v>
      </c>
      <c r="M17502" s="220"/>
    </row>
    <row r="17503" spans="1:13" x14ac:dyDescent="0.2">
      <c r="A17503" s="35" t="s">
        <v>3495</v>
      </c>
      <c r="B17503" s="1" t="s">
        <v>5533</v>
      </c>
      <c r="C17503" s="45" t="s">
        <v>5892</v>
      </c>
      <c r="D17503" s="23" t="s">
        <v>977</v>
      </c>
      <c r="E17503" s="23" t="s">
        <v>4134</v>
      </c>
      <c r="F17503" s="40">
        <v>0.35</v>
      </c>
      <c r="G17503" s="25">
        <v>3623</v>
      </c>
      <c r="H17503" s="25">
        <v>1268</v>
      </c>
      <c r="I17503" s="25"/>
      <c r="J17503" s="58" t="e">
        <f>HYPERLINK("#"&amp;"Insumos"&amp;"!A"&amp;MATCH($B17503,#REF!,0),"Ins "&amp;$B17503)</f>
        <v>#REF!</v>
      </c>
      <c r="M17503" s="220"/>
    </row>
    <row r="17504" spans="1:13" x14ac:dyDescent="0.2">
      <c r="A17504" s="35" t="s">
        <v>3495</v>
      </c>
      <c r="B17504" s="1" t="s">
        <v>5007</v>
      </c>
      <c r="C17504" s="45" t="s">
        <v>720</v>
      </c>
      <c r="D17504" s="23" t="s">
        <v>5751</v>
      </c>
      <c r="E17504" s="23" t="s">
        <v>4134</v>
      </c>
      <c r="F17504" s="40">
        <v>9.9</v>
      </c>
      <c r="G17504" s="25">
        <v>1897</v>
      </c>
      <c r="H17504" s="25">
        <v>18780</v>
      </c>
      <c r="I17504" s="25"/>
      <c r="J17504" s="58" t="e">
        <f>HYPERLINK("#"&amp;"Insumos"&amp;"!A"&amp;MATCH($B17504,#REF!,0),"Ins "&amp;$B17504)</f>
        <v>#REF!</v>
      </c>
      <c r="M17504" s="220"/>
    </row>
    <row r="17505" spans="1:13" x14ac:dyDescent="0.2">
      <c r="A17505" s="35" t="s">
        <v>3495</v>
      </c>
      <c r="B17505" s="1" t="s">
        <v>5374</v>
      </c>
      <c r="C17505" s="45" t="s">
        <v>245</v>
      </c>
      <c r="D17505" s="23" t="s">
        <v>5751</v>
      </c>
      <c r="E17505" s="23" t="s">
        <v>467</v>
      </c>
      <c r="F17505" s="40">
        <v>88</v>
      </c>
      <c r="G17505" s="25">
        <v>690</v>
      </c>
      <c r="H17505" s="25">
        <v>60720</v>
      </c>
      <c r="I17505" s="25"/>
      <c r="J17505" s="58" t="e">
        <f>HYPERLINK("#"&amp;"Insumos"&amp;"!A"&amp;MATCH($B17505,#REF!,0),"Ins "&amp;$B17505)</f>
        <v>#REF!</v>
      </c>
      <c r="M17505" s="220"/>
    </row>
    <row r="17506" spans="1:13" x14ac:dyDescent="0.2">
      <c r="A17506" s="35" t="s">
        <v>3495</v>
      </c>
      <c r="B17506" s="1" t="s">
        <v>1040</v>
      </c>
      <c r="C17506" s="45" t="s">
        <v>8773</v>
      </c>
      <c r="D17506" s="23" t="s">
        <v>5751</v>
      </c>
      <c r="E17506" s="23" t="s">
        <v>466</v>
      </c>
      <c r="F17506" s="40">
        <v>0.05</v>
      </c>
      <c r="G17506" s="25">
        <v>110940</v>
      </c>
      <c r="H17506" s="25">
        <v>5547</v>
      </c>
      <c r="I17506" s="25"/>
      <c r="J17506" s="58" t="e">
        <f>HYPERLINK("#"&amp;"Insumos"&amp;"!A"&amp;MATCH($B17506,#REF!,0),"Ins "&amp;$B17506)</f>
        <v>#REF!</v>
      </c>
      <c r="M17506" s="220"/>
    </row>
    <row r="17507" spans="1:13" x14ac:dyDescent="0.2">
      <c r="A17507" s="35" t="s">
        <v>3495</v>
      </c>
      <c r="B17507" s="1" t="s">
        <v>1042</v>
      </c>
      <c r="C17507" s="45" t="s">
        <v>8771</v>
      </c>
      <c r="D17507" s="23" t="s">
        <v>5751</v>
      </c>
      <c r="E17507" s="23" t="s">
        <v>466</v>
      </c>
      <c r="F17507" s="40">
        <v>0.18</v>
      </c>
      <c r="G17507" s="25">
        <v>142000</v>
      </c>
      <c r="H17507" s="25">
        <v>25560</v>
      </c>
      <c r="I17507" s="25"/>
      <c r="J17507" s="58" t="e">
        <f>HYPERLINK("#"&amp;"Insumos"&amp;"!A"&amp;MATCH($B17507,#REF!,0),"Ins "&amp;$B17507)</f>
        <v>#REF!</v>
      </c>
      <c r="M17507" s="220"/>
    </row>
    <row r="17508" spans="1:13" x14ac:dyDescent="0.2">
      <c r="A17508" s="35" t="s">
        <v>3495</v>
      </c>
      <c r="B17508" s="1" t="s">
        <v>1047</v>
      </c>
      <c r="C17508" s="45" t="s">
        <v>1062</v>
      </c>
      <c r="D17508" s="23" t="s">
        <v>5751</v>
      </c>
      <c r="E17508" s="23" t="s">
        <v>466</v>
      </c>
      <c r="F17508" s="40">
        <v>0.2</v>
      </c>
      <c r="G17508" s="25">
        <v>2920</v>
      </c>
      <c r="H17508" s="25">
        <v>584</v>
      </c>
      <c r="I17508" s="25"/>
      <c r="J17508" s="58" t="e">
        <f>HYPERLINK("#"&amp;"Insumos"&amp;"!A"&amp;MATCH($B17508,#REF!,0),"Ins "&amp;$B17508)</f>
        <v>#REF!</v>
      </c>
      <c r="M17508" s="220"/>
    </row>
    <row r="17509" spans="1:13" ht="25.5" x14ac:dyDescent="0.2">
      <c r="A17509" s="36" t="s">
        <v>3496</v>
      </c>
      <c r="B17509" s="26" t="s">
        <v>6816</v>
      </c>
      <c r="C17509" s="79" t="s">
        <v>5661</v>
      </c>
      <c r="D17509" s="37" t="s">
        <v>5608</v>
      </c>
      <c r="E17509" s="37" t="s">
        <v>464</v>
      </c>
      <c r="F17509" s="41"/>
      <c r="G17509" s="27"/>
      <c r="H17509" s="27"/>
      <c r="I17509" s="27">
        <v>439168</v>
      </c>
      <c r="M17509" s="220">
        <f t="shared" si="273"/>
        <v>575134</v>
      </c>
    </row>
    <row r="17510" spans="1:13" x14ac:dyDescent="0.2">
      <c r="A17510" s="35" t="s">
        <v>3496</v>
      </c>
      <c r="B17510" s="1" t="s">
        <v>79</v>
      </c>
      <c r="C17510" s="45" t="s">
        <v>1036</v>
      </c>
      <c r="D17510" s="23" t="s">
        <v>5734</v>
      </c>
      <c r="E17510" s="23" t="s">
        <v>4141</v>
      </c>
      <c r="F17510" s="40">
        <v>3</v>
      </c>
      <c r="G17510" s="25">
        <v>121752</v>
      </c>
      <c r="H17510" s="25">
        <v>365256</v>
      </c>
      <c r="I17510" s="25"/>
      <c r="J17510" s="58" t="e">
        <f>HYPERLINK("#"&amp;"Insumos"&amp;"!A"&amp;MATCH($B17510,#REF!,0),"Ins "&amp;$B17510)</f>
        <v>#REF!</v>
      </c>
      <c r="M17510" s="220"/>
    </row>
    <row r="17511" spans="1:13" x14ac:dyDescent="0.2">
      <c r="A17511" s="35" t="s">
        <v>3496</v>
      </c>
      <c r="B17511" s="1" t="s">
        <v>5555</v>
      </c>
      <c r="C17511" s="45" t="s">
        <v>9573</v>
      </c>
      <c r="D17511" s="23" t="s">
        <v>5534</v>
      </c>
      <c r="E17511" s="23" t="s">
        <v>4140</v>
      </c>
      <c r="F17511" s="40">
        <v>0.9</v>
      </c>
      <c r="G17511" s="25">
        <v>11992</v>
      </c>
      <c r="H17511" s="25">
        <v>10793</v>
      </c>
      <c r="I17511" s="25"/>
      <c r="J17511" s="58" t="e">
        <f>HYPERLINK("#"&amp;"Insumos"&amp;"!A"&amp;MATCH($B17511,#REF!,0),"Ins "&amp;$B17511)</f>
        <v>#REF!</v>
      </c>
      <c r="M17511" s="220"/>
    </row>
    <row r="17512" spans="1:13" x14ac:dyDescent="0.2">
      <c r="A17512" s="35" t="s">
        <v>3496</v>
      </c>
      <c r="B17512" s="1" t="s">
        <v>134</v>
      </c>
      <c r="C17512" s="45" t="s">
        <v>1651</v>
      </c>
      <c r="D17512" s="23" t="s">
        <v>5534</v>
      </c>
      <c r="E17512" s="23" t="s">
        <v>4140</v>
      </c>
      <c r="F17512" s="40">
        <v>0.75</v>
      </c>
      <c r="G17512" s="25">
        <v>80444</v>
      </c>
      <c r="H17512" s="25">
        <v>60333</v>
      </c>
      <c r="I17512" s="25"/>
      <c r="J17512" s="58" t="e">
        <f>HYPERLINK("#"&amp;"Insumos"&amp;"!A"&amp;MATCH($B17512,#REF!,0),"Ins "&amp;$B17512)</f>
        <v>#REF!</v>
      </c>
      <c r="M17512" s="220"/>
    </row>
    <row r="17513" spans="1:13" x14ac:dyDescent="0.2">
      <c r="A17513" s="35" t="s">
        <v>3496</v>
      </c>
      <c r="B17513" s="1" t="s">
        <v>5533</v>
      </c>
      <c r="C17513" s="45" t="s">
        <v>5892</v>
      </c>
      <c r="D17513" s="23" t="s">
        <v>977</v>
      </c>
      <c r="E17513" s="23" t="s">
        <v>4134</v>
      </c>
      <c r="F17513" s="40">
        <v>0.35</v>
      </c>
      <c r="G17513" s="25">
        <v>3623</v>
      </c>
      <c r="H17513" s="25">
        <v>1268</v>
      </c>
      <c r="I17513" s="25"/>
      <c r="J17513" s="58" t="e">
        <f>HYPERLINK("#"&amp;"Insumos"&amp;"!A"&amp;MATCH($B17513,#REF!,0),"Ins "&amp;$B17513)</f>
        <v>#REF!</v>
      </c>
      <c r="M17513" s="220"/>
    </row>
    <row r="17514" spans="1:13" x14ac:dyDescent="0.2">
      <c r="A17514" s="35" t="s">
        <v>3496</v>
      </c>
      <c r="B17514" s="1" t="s">
        <v>5007</v>
      </c>
      <c r="C17514" s="45" t="s">
        <v>720</v>
      </c>
      <c r="D17514" s="23" t="s">
        <v>5751</v>
      </c>
      <c r="E17514" s="23" t="s">
        <v>4134</v>
      </c>
      <c r="F17514" s="40">
        <v>0.8</v>
      </c>
      <c r="G17514" s="25">
        <v>1897</v>
      </c>
      <c r="H17514" s="25">
        <v>1518</v>
      </c>
      <c r="I17514" s="25"/>
      <c r="J17514" s="58" t="e">
        <f>HYPERLINK("#"&amp;"Insumos"&amp;"!A"&amp;MATCH($B17514,#REF!,0),"Ins "&amp;$B17514)</f>
        <v>#REF!</v>
      </c>
      <c r="M17514" s="220"/>
    </row>
    <row r="17515" spans="1:13" ht="25.5" x14ac:dyDescent="0.2">
      <c r="A17515" s="36" t="s">
        <v>3497</v>
      </c>
      <c r="B17515" s="26" t="s">
        <v>6816</v>
      </c>
      <c r="C17515" s="79" t="s">
        <v>2118</v>
      </c>
      <c r="D17515" s="37" t="s">
        <v>5608</v>
      </c>
      <c r="E17515" s="37" t="s">
        <v>4134</v>
      </c>
      <c r="F17515" s="41"/>
      <c r="G17515" s="27"/>
      <c r="H17515" s="27"/>
      <c r="I17515" s="27">
        <v>208116</v>
      </c>
      <c r="M17515" s="220">
        <f t="shared" si="273"/>
        <v>272549</v>
      </c>
    </row>
    <row r="17516" spans="1:13" x14ac:dyDescent="0.2">
      <c r="A17516" s="35" t="s">
        <v>3497</v>
      </c>
      <c r="B17516" s="1" t="s">
        <v>79</v>
      </c>
      <c r="C17516" s="45" t="s">
        <v>1036</v>
      </c>
      <c r="D17516" s="23" t="s">
        <v>5734</v>
      </c>
      <c r="E17516" s="23" t="s">
        <v>4141</v>
      </c>
      <c r="F17516" s="40">
        <v>0.6</v>
      </c>
      <c r="G17516" s="25">
        <v>121752</v>
      </c>
      <c r="H17516" s="25">
        <v>73051</v>
      </c>
      <c r="I17516" s="25"/>
      <c r="J17516" s="58" t="e">
        <f>HYPERLINK("#"&amp;"Insumos"&amp;"!A"&amp;MATCH($B17516,#REF!,0),"Ins "&amp;$B17516)</f>
        <v>#REF!</v>
      </c>
      <c r="M17516" s="220"/>
    </row>
    <row r="17517" spans="1:13" x14ac:dyDescent="0.2">
      <c r="A17517" s="35" t="s">
        <v>3497</v>
      </c>
      <c r="B17517" s="1" t="s">
        <v>5555</v>
      </c>
      <c r="C17517" s="45" t="s">
        <v>9573</v>
      </c>
      <c r="D17517" s="23" t="s">
        <v>5534</v>
      </c>
      <c r="E17517" s="23" t="s">
        <v>4140</v>
      </c>
      <c r="F17517" s="40">
        <v>0.9</v>
      </c>
      <c r="G17517" s="25">
        <v>11992</v>
      </c>
      <c r="H17517" s="25">
        <v>10793</v>
      </c>
      <c r="I17517" s="25"/>
      <c r="J17517" s="58" t="e">
        <f>HYPERLINK("#"&amp;"Insumos"&amp;"!A"&amp;MATCH($B17517,#REF!,0),"Ins "&amp;$B17517)</f>
        <v>#REF!</v>
      </c>
      <c r="M17517" s="220"/>
    </row>
    <row r="17518" spans="1:13" x14ac:dyDescent="0.2">
      <c r="A17518" s="35" t="s">
        <v>3497</v>
      </c>
      <c r="B17518" s="1" t="s">
        <v>263</v>
      </c>
      <c r="C17518" s="45" t="s">
        <v>696</v>
      </c>
      <c r="D17518" s="23" t="s">
        <v>5534</v>
      </c>
      <c r="E17518" s="23" t="s">
        <v>4140</v>
      </c>
      <c r="F17518" s="40">
        <v>9.5999999999999992E-3</v>
      </c>
      <c r="G17518" s="25">
        <v>187426</v>
      </c>
      <c r="H17518" s="25">
        <v>1799</v>
      </c>
      <c r="I17518" s="25"/>
      <c r="J17518" s="58" t="e">
        <f>HYPERLINK("#"&amp;"Insumos"&amp;"!A"&amp;MATCH($B17518,#REF!,0),"Ins "&amp;$B17518)</f>
        <v>#REF!</v>
      </c>
      <c r="M17518" s="220"/>
    </row>
    <row r="17519" spans="1:13" x14ac:dyDescent="0.2">
      <c r="A17519" s="35" t="s">
        <v>3497</v>
      </c>
      <c r="B17519" s="1" t="s">
        <v>5533</v>
      </c>
      <c r="C17519" s="45" t="s">
        <v>5892</v>
      </c>
      <c r="D17519" s="23" t="s">
        <v>977</v>
      </c>
      <c r="E17519" s="23" t="s">
        <v>4134</v>
      </c>
      <c r="F17519" s="40">
        <v>0.35</v>
      </c>
      <c r="G17519" s="25">
        <v>3623</v>
      </c>
      <c r="H17519" s="25">
        <v>1268</v>
      </c>
      <c r="I17519" s="25"/>
      <c r="J17519" s="58" t="e">
        <f>HYPERLINK("#"&amp;"Insumos"&amp;"!A"&amp;MATCH($B17519,#REF!,0),"Ins "&amp;$B17519)</f>
        <v>#REF!</v>
      </c>
      <c r="M17519" s="220"/>
    </row>
    <row r="17520" spans="1:13" x14ac:dyDescent="0.2">
      <c r="A17520" s="35" t="s">
        <v>3497</v>
      </c>
      <c r="B17520" s="1" t="s">
        <v>5007</v>
      </c>
      <c r="C17520" s="45" t="s">
        <v>720</v>
      </c>
      <c r="D17520" s="23" t="s">
        <v>5751</v>
      </c>
      <c r="E17520" s="23" t="s">
        <v>4134</v>
      </c>
      <c r="F17520" s="40">
        <v>9.9</v>
      </c>
      <c r="G17520" s="25">
        <v>1897</v>
      </c>
      <c r="H17520" s="25">
        <v>18780</v>
      </c>
      <c r="I17520" s="25"/>
      <c r="J17520" s="58" t="e">
        <f>HYPERLINK("#"&amp;"Insumos"&amp;"!A"&amp;MATCH($B17520,#REF!,0),"Ins "&amp;$B17520)</f>
        <v>#REF!</v>
      </c>
      <c r="M17520" s="220"/>
    </row>
    <row r="17521" spans="1:13" x14ac:dyDescent="0.2">
      <c r="A17521" s="35" t="s">
        <v>3497</v>
      </c>
      <c r="B17521" s="1" t="s">
        <v>5475</v>
      </c>
      <c r="C17521" s="45" t="s">
        <v>533</v>
      </c>
      <c r="D17521" s="23" t="s">
        <v>5751</v>
      </c>
      <c r="E17521" s="23" t="s">
        <v>4134</v>
      </c>
      <c r="F17521" s="40">
        <v>5.57</v>
      </c>
      <c r="G17521" s="25">
        <v>14834</v>
      </c>
      <c r="H17521" s="25">
        <v>82625</v>
      </c>
      <c r="I17521" s="25"/>
      <c r="J17521" s="58" t="e">
        <f>HYPERLINK("#"&amp;"Insumos"&amp;"!A"&amp;MATCH($B17521,#REF!,0),"Ins "&amp;$B17521)</f>
        <v>#REF!</v>
      </c>
      <c r="M17521" s="220"/>
    </row>
    <row r="17522" spans="1:13" x14ac:dyDescent="0.2">
      <c r="A17522" s="35" t="s">
        <v>3497</v>
      </c>
      <c r="B17522" s="1" t="s">
        <v>5374</v>
      </c>
      <c r="C17522" s="45" t="s">
        <v>245</v>
      </c>
      <c r="D17522" s="23" t="s">
        <v>5751</v>
      </c>
      <c r="E17522" s="23" t="s">
        <v>467</v>
      </c>
      <c r="F17522" s="40">
        <v>17</v>
      </c>
      <c r="G17522" s="25">
        <v>690</v>
      </c>
      <c r="H17522" s="25">
        <v>11730</v>
      </c>
      <c r="I17522" s="25"/>
      <c r="J17522" s="58" t="e">
        <f>HYPERLINK("#"&amp;"Insumos"&amp;"!A"&amp;MATCH($B17522,#REF!,0),"Ins "&amp;$B17522)</f>
        <v>#REF!</v>
      </c>
      <c r="M17522" s="220"/>
    </row>
    <row r="17523" spans="1:13" x14ac:dyDescent="0.2">
      <c r="A17523" s="35" t="s">
        <v>3497</v>
      </c>
      <c r="B17523" s="1" t="s">
        <v>1040</v>
      </c>
      <c r="C17523" s="45" t="s">
        <v>8773</v>
      </c>
      <c r="D17523" s="23" t="s">
        <v>5751</v>
      </c>
      <c r="E17523" s="23" t="s">
        <v>466</v>
      </c>
      <c r="F17523" s="40">
        <v>1.4999999999999999E-2</v>
      </c>
      <c r="G17523" s="25">
        <v>110940</v>
      </c>
      <c r="H17523" s="25">
        <v>1664</v>
      </c>
      <c r="I17523" s="25"/>
      <c r="J17523" s="58" t="e">
        <f>HYPERLINK("#"&amp;"Insumos"&amp;"!A"&amp;MATCH($B17523,#REF!,0),"Ins "&amp;$B17523)</f>
        <v>#REF!</v>
      </c>
      <c r="M17523" s="220"/>
    </row>
    <row r="17524" spans="1:13" x14ac:dyDescent="0.2">
      <c r="A17524" s="35" t="s">
        <v>3497</v>
      </c>
      <c r="B17524" s="1" t="s">
        <v>1042</v>
      </c>
      <c r="C17524" s="45" t="s">
        <v>8771</v>
      </c>
      <c r="D17524" s="23" t="s">
        <v>5751</v>
      </c>
      <c r="E17524" s="23" t="s">
        <v>466</v>
      </c>
      <c r="F17524" s="40">
        <v>4.1000000000000002E-2</v>
      </c>
      <c r="G17524" s="25">
        <v>142000</v>
      </c>
      <c r="H17524" s="25">
        <v>5822</v>
      </c>
      <c r="I17524" s="25"/>
      <c r="J17524" s="58" t="e">
        <f>HYPERLINK("#"&amp;"Insumos"&amp;"!A"&amp;MATCH($B17524,#REF!,0),"Ins "&amp;$B17524)</f>
        <v>#REF!</v>
      </c>
      <c r="M17524" s="220"/>
    </row>
    <row r="17525" spans="1:13" x14ac:dyDescent="0.2">
      <c r="A17525" s="35" t="s">
        <v>3497</v>
      </c>
      <c r="B17525" s="1" t="s">
        <v>1047</v>
      </c>
      <c r="C17525" s="45" t="s">
        <v>1062</v>
      </c>
      <c r="D17525" s="23" t="s">
        <v>5751</v>
      </c>
      <c r="E17525" s="23" t="s">
        <v>466</v>
      </c>
      <c r="F17525" s="40">
        <v>0.2</v>
      </c>
      <c r="G17525" s="25">
        <v>2920</v>
      </c>
      <c r="H17525" s="25">
        <v>584</v>
      </c>
      <c r="I17525" s="25"/>
      <c r="J17525" s="58" t="e">
        <f>HYPERLINK("#"&amp;"Insumos"&amp;"!A"&amp;MATCH($B17525,#REF!,0),"Ins "&amp;$B17525)</f>
        <v>#REF!</v>
      </c>
      <c r="M17525" s="220"/>
    </row>
    <row r="17526" spans="1:13" ht="25.5" x14ac:dyDescent="0.2">
      <c r="A17526" s="36" t="s">
        <v>3498</v>
      </c>
      <c r="B17526" s="26" t="s">
        <v>6816</v>
      </c>
      <c r="C17526" s="79" t="s">
        <v>1752</v>
      </c>
      <c r="D17526" s="37" t="s">
        <v>5608</v>
      </c>
      <c r="E17526" s="37" t="s">
        <v>4134</v>
      </c>
      <c r="F17526" s="41"/>
      <c r="G17526" s="27"/>
      <c r="H17526" s="27"/>
      <c r="I17526" s="27">
        <v>86630</v>
      </c>
      <c r="M17526" s="220">
        <f t="shared" si="273"/>
        <v>113451</v>
      </c>
    </row>
    <row r="17527" spans="1:13" x14ac:dyDescent="0.2">
      <c r="A17527" s="35" t="s">
        <v>3498</v>
      </c>
      <c r="B17527" s="1" t="s">
        <v>79</v>
      </c>
      <c r="C17527" s="45" t="s">
        <v>1036</v>
      </c>
      <c r="D17527" s="23" t="s">
        <v>5734</v>
      </c>
      <c r="E17527" s="23" t="s">
        <v>4141</v>
      </c>
      <c r="F17527" s="40">
        <v>0.6</v>
      </c>
      <c r="G17527" s="25">
        <v>121752</v>
      </c>
      <c r="H17527" s="25">
        <v>73051</v>
      </c>
      <c r="I17527" s="25"/>
      <c r="J17527" s="58" t="e">
        <f>HYPERLINK("#"&amp;"Insumos"&amp;"!A"&amp;MATCH($B17527,#REF!,0),"Ins "&amp;$B17527)</f>
        <v>#REF!</v>
      </c>
      <c r="M17527" s="220"/>
    </row>
    <row r="17528" spans="1:13" x14ac:dyDescent="0.2">
      <c r="A17528" s="35" t="s">
        <v>3498</v>
      </c>
      <c r="B17528" s="1" t="s">
        <v>5555</v>
      </c>
      <c r="C17528" s="45" t="s">
        <v>9573</v>
      </c>
      <c r="D17528" s="23" t="s">
        <v>5534</v>
      </c>
      <c r="E17528" s="23" t="s">
        <v>4140</v>
      </c>
      <c r="F17528" s="40">
        <v>0.9</v>
      </c>
      <c r="G17528" s="25">
        <v>11992</v>
      </c>
      <c r="H17528" s="25">
        <v>10793</v>
      </c>
      <c r="I17528" s="25"/>
      <c r="J17528" s="58" t="e">
        <f>HYPERLINK("#"&amp;"Insumos"&amp;"!A"&amp;MATCH($B17528,#REF!,0),"Ins "&amp;$B17528)</f>
        <v>#REF!</v>
      </c>
      <c r="M17528" s="220"/>
    </row>
    <row r="17529" spans="1:13" x14ac:dyDescent="0.2">
      <c r="A17529" s="35" t="s">
        <v>3498</v>
      </c>
      <c r="B17529" s="1" t="s">
        <v>5533</v>
      </c>
      <c r="C17529" s="45" t="s">
        <v>5892</v>
      </c>
      <c r="D17529" s="23" t="s">
        <v>977</v>
      </c>
      <c r="E17529" s="23" t="s">
        <v>4134</v>
      </c>
      <c r="F17529" s="40">
        <v>0.35</v>
      </c>
      <c r="G17529" s="25">
        <v>3623</v>
      </c>
      <c r="H17529" s="25">
        <v>1268</v>
      </c>
      <c r="I17529" s="25"/>
      <c r="J17529" s="58" t="e">
        <f>HYPERLINK("#"&amp;"Insumos"&amp;"!A"&amp;MATCH($B17529,#REF!,0),"Ins "&amp;$B17529)</f>
        <v>#REF!</v>
      </c>
      <c r="M17529" s="220"/>
    </row>
    <row r="17530" spans="1:13" x14ac:dyDescent="0.2">
      <c r="A17530" s="35" t="s">
        <v>3498</v>
      </c>
      <c r="B17530" s="1" t="s">
        <v>5007</v>
      </c>
      <c r="C17530" s="45" t="s">
        <v>720</v>
      </c>
      <c r="D17530" s="23" t="s">
        <v>5751</v>
      </c>
      <c r="E17530" s="23" t="s">
        <v>4134</v>
      </c>
      <c r="F17530" s="40">
        <v>0.8</v>
      </c>
      <c r="G17530" s="25">
        <v>1897</v>
      </c>
      <c r="H17530" s="25">
        <v>1518</v>
      </c>
      <c r="I17530" s="25"/>
      <c r="J17530" s="58" t="e">
        <f>HYPERLINK("#"&amp;"Insumos"&amp;"!A"&amp;MATCH($B17530,#REF!,0),"Ins "&amp;$B17530)</f>
        <v>#REF!</v>
      </c>
      <c r="M17530" s="220"/>
    </row>
    <row r="17531" spans="1:13" ht="25.5" x14ac:dyDescent="0.2">
      <c r="A17531" s="36" t="s">
        <v>3499</v>
      </c>
      <c r="B17531" s="26" t="s">
        <v>6816</v>
      </c>
      <c r="C17531" s="79" t="s">
        <v>858</v>
      </c>
      <c r="D17531" s="37" t="s">
        <v>5608</v>
      </c>
      <c r="E17531" s="37" t="s">
        <v>4134</v>
      </c>
      <c r="F17531" s="41"/>
      <c r="G17531" s="27"/>
      <c r="H17531" s="27"/>
      <c r="I17531" s="27">
        <v>267553</v>
      </c>
      <c r="M17531" s="220">
        <f t="shared" si="273"/>
        <v>350387</v>
      </c>
    </row>
    <row r="17532" spans="1:13" x14ac:dyDescent="0.2">
      <c r="A17532" s="35" t="s">
        <v>3499</v>
      </c>
      <c r="B17532" s="1" t="s">
        <v>79</v>
      </c>
      <c r="C17532" s="45" t="s">
        <v>1036</v>
      </c>
      <c r="D17532" s="23" t="s">
        <v>5734</v>
      </c>
      <c r="E17532" s="23" t="s">
        <v>4141</v>
      </c>
      <c r="F17532" s="40">
        <v>0.6</v>
      </c>
      <c r="G17532" s="25">
        <v>121752</v>
      </c>
      <c r="H17532" s="25">
        <v>73051</v>
      </c>
      <c r="I17532" s="25"/>
      <c r="J17532" s="58" t="e">
        <f>HYPERLINK("#"&amp;"Insumos"&amp;"!A"&amp;MATCH($B17532,#REF!,0),"Ins "&amp;$B17532)</f>
        <v>#REF!</v>
      </c>
      <c r="M17532" s="220"/>
    </row>
    <row r="17533" spans="1:13" x14ac:dyDescent="0.2">
      <c r="A17533" s="35" t="s">
        <v>3499</v>
      </c>
      <c r="B17533" s="1" t="s">
        <v>5555</v>
      </c>
      <c r="C17533" s="45" t="s">
        <v>9573</v>
      </c>
      <c r="D17533" s="23" t="s">
        <v>5534</v>
      </c>
      <c r="E17533" s="23" t="s">
        <v>4140</v>
      </c>
      <c r="F17533" s="40">
        <v>0.9</v>
      </c>
      <c r="G17533" s="25">
        <v>11992</v>
      </c>
      <c r="H17533" s="25">
        <v>10793</v>
      </c>
      <c r="I17533" s="25"/>
      <c r="J17533" s="58" t="e">
        <f>HYPERLINK("#"&amp;"Insumos"&amp;"!A"&amp;MATCH($B17533,#REF!,0),"Ins "&amp;$B17533)</f>
        <v>#REF!</v>
      </c>
      <c r="M17533" s="220"/>
    </row>
    <row r="17534" spans="1:13" x14ac:dyDescent="0.2">
      <c r="A17534" s="35" t="s">
        <v>3499</v>
      </c>
      <c r="B17534" s="1" t="s">
        <v>263</v>
      </c>
      <c r="C17534" s="45" t="s">
        <v>696</v>
      </c>
      <c r="D17534" s="23" t="s">
        <v>5534</v>
      </c>
      <c r="E17534" s="23" t="s">
        <v>4140</v>
      </c>
      <c r="F17534" s="40">
        <v>1.21E-2</v>
      </c>
      <c r="G17534" s="25">
        <v>187426</v>
      </c>
      <c r="H17534" s="25">
        <v>2268</v>
      </c>
      <c r="I17534" s="25"/>
      <c r="J17534" s="58" t="e">
        <f>HYPERLINK("#"&amp;"Insumos"&amp;"!A"&amp;MATCH($B17534,#REF!,0),"Ins "&amp;$B17534)</f>
        <v>#REF!</v>
      </c>
      <c r="M17534" s="220"/>
    </row>
    <row r="17535" spans="1:13" x14ac:dyDescent="0.2">
      <c r="A17535" s="35" t="s">
        <v>3499</v>
      </c>
      <c r="B17535" s="1" t="s">
        <v>5533</v>
      </c>
      <c r="C17535" s="45" t="s">
        <v>5892</v>
      </c>
      <c r="D17535" s="23" t="s">
        <v>977</v>
      </c>
      <c r="E17535" s="23" t="s">
        <v>4134</v>
      </c>
      <c r="F17535" s="40">
        <v>0.35</v>
      </c>
      <c r="G17535" s="25">
        <v>3623</v>
      </c>
      <c r="H17535" s="25">
        <v>1268</v>
      </c>
      <c r="I17535" s="25"/>
      <c r="J17535" s="58" t="e">
        <f>HYPERLINK("#"&amp;"Insumos"&amp;"!A"&amp;MATCH($B17535,#REF!,0),"Ins "&amp;$B17535)</f>
        <v>#REF!</v>
      </c>
      <c r="M17535" s="220"/>
    </row>
    <row r="17536" spans="1:13" x14ac:dyDescent="0.2">
      <c r="A17536" s="35" t="s">
        <v>3499</v>
      </c>
      <c r="B17536" s="1" t="s">
        <v>5007</v>
      </c>
      <c r="C17536" s="45" t="s">
        <v>720</v>
      </c>
      <c r="D17536" s="23" t="s">
        <v>5751</v>
      </c>
      <c r="E17536" s="23" t="s">
        <v>4134</v>
      </c>
      <c r="F17536" s="40">
        <v>9.9</v>
      </c>
      <c r="G17536" s="25">
        <v>1897</v>
      </c>
      <c r="H17536" s="25">
        <v>18780</v>
      </c>
      <c r="I17536" s="25"/>
      <c r="J17536" s="58" t="e">
        <f>HYPERLINK("#"&amp;"Insumos"&amp;"!A"&amp;MATCH($B17536,#REF!,0),"Ins "&amp;$B17536)</f>
        <v>#REF!</v>
      </c>
      <c r="M17536" s="220"/>
    </row>
    <row r="17537" spans="1:13" x14ac:dyDescent="0.2">
      <c r="A17537" s="35" t="s">
        <v>3499</v>
      </c>
      <c r="B17537" s="1" t="s">
        <v>5475</v>
      </c>
      <c r="C17537" s="45" t="s">
        <v>533</v>
      </c>
      <c r="D17537" s="23" t="s">
        <v>5751</v>
      </c>
      <c r="E17537" s="23" t="s">
        <v>4134</v>
      </c>
      <c r="F17537" s="40">
        <v>9.08</v>
      </c>
      <c r="G17537" s="25">
        <v>14834</v>
      </c>
      <c r="H17537" s="25">
        <v>134693</v>
      </c>
      <c r="I17537" s="25"/>
      <c r="J17537" s="58" t="e">
        <f>HYPERLINK("#"&amp;"Insumos"&amp;"!A"&amp;MATCH($B17537,#REF!,0),"Ins "&amp;$B17537)</f>
        <v>#REF!</v>
      </c>
      <c r="M17537" s="220"/>
    </row>
    <row r="17538" spans="1:13" x14ac:dyDescent="0.2">
      <c r="A17538" s="35" t="s">
        <v>3499</v>
      </c>
      <c r="B17538" s="1" t="s">
        <v>5374</v>
      </c>
      <c r="C17538" s="45" t="s">
        <v>245</v>
      </c>
      <c r="D17538" s="23" t="s">
        <v>5751</v>
      </c>
      <c r="E17538" s="23" t="s">
        <v>467</v>
      </c>
      <c r="F17538" s="40">
        <v>27</v>
      </c>
      <c r="G17538" s="25">
        <v>690</v>
      </c>
      <c r="H17538" s="25">
        <v>18630</v>
      </c>
      <c r="I17538" s="25"/>
      <c r="J17538" s="58" t="e">
        <f>HYPERLINK("#"&amp;"Insumos"&amp;"!A"&amp;MATCH($B17538,#REF!,0),"Ins "&amp;$B17538)</f>
        <v>#REF!</v>
      </c>
      <c r="M17538" s="220"/>
    </row>
    <row r="17539" spans="1:13" x14ac:dyDescent="0.2">
      <c r="A17539" s="35" t="s">
        <v>3499</v>
      </c>
      <c r="B17539" s="1" t="s">
        <v>1040</v>
      </c>
      <c r="C17539" s="45" t="s">
        <v>8773</v>
      </c>
      <c r="D17539" s="23" t="s">
        <v>5751</v>
      </c>
      <c r="E17539" s="23" t="s">
        <v>466</v>
      </c>
      <c r="F17539" s="40">
        <v>1.4999999999999999E-2</v>
      </c>
      <c r="G17539" s="25">
        <v>110940</v>
      </c>
      <c r="H17539" s="25">
        <v>1664</v>
      </c>
      <c r="I17539" s="25"/>
      <c r="J17539" s="58" t="e">
        <f>HYPERLINK("#"&amp;"Insumos"&amp;"!A"&amp;MATCH($B17539,#REF!,0),"Ins "&amp;$B17539)</f>
        <v>#REF!</v>
      </c>
      <c r="M17539" s="220"/>
    </row>
    <row r="17540" spans="1:13" x14ac:dyDescent="0.2">
      <c r="A17540" s="35" t="s">
        <v>3499</v>
      </c>
      <c r="B17540" s="1" t="s">
        <v>1042</v>
      </c>
      <c r="C17540" s="45" t="s">
        <v>8771</v>
      </c>
      <c r="D17540" s="23" t="s">
        <v>5751</v>
      </c>
      <c r="E17540" s="23" t="s">
        <v>466</v>
      </c>
      <c r="F17540" s="40">
        <v>4.1000000000000002E-2</v>
      </c>
      <c r="G17540" s="25">
        <v>142000</v>
      </c>
      <c r="H17540" s="25">
        <v>5822</v>
      </c>
      <c r="I17540" s="25"/>
      <c r="J17540" s="58" t="e">
        <f>HYPERLINK("#"&amp;"Insumos"&amp;"!A"&amp;MATCH($B17540,#REF!,0),"Ins "&amp;$B17540)</f>
        <v>#REF!</v>
      </c>
      <c r="M17540" s="220"/>
    </row>
    <row r="17541" spans="1:13" x14ac:dyDescent="0.2">
      <c r="A17541" s="35" t="s">
        <v>3499</v>
      </c>
      <c r="B17541" s="1" t="s">
        <v>1047</v>
      </c>
      <c r="C17541" s="45" t="s">
        <v>1062</v>
      </c>
      <c r="D17541" s="23" t="s">
        <v>5751</v>
      </c>
      <c r="E17541" s="23" t="s">
        <v>466</v>
      </c>
      <c r="F17541" s="40">
        <v>0.2</v>
      </c>
      <c r="G17541" s="25">
        <v>2920</v>
      </c>
      <c r="H17541" s="25">
        <v>584</v>
      </c>
      <c r="I17541" s="25"/>
      <c r="J17541" s="58" t="e">
        <f>HYPERLINK("#"&amp;"Insumos"&amp;"!A"&amp;MATCH($B17541,#REF!,0),"Ins "&amp;$B17541)</f>
        <v>#REF!</v>
      </c>
      <c r="M17541" s="220"/>
    </row>
    <row r="17542" spans="1:13" ht="25.5" x14ac:dyDescent="0.2">
      <c r="A17542" s="36" t="s">
        <v>3500</v>
      </c>
      <c r="B17542" s="26" t="s">
        <v>6816</v>
      </c>
      <c r="C17542" s="79" t="s">
        <v>1753</v>
      </c>
      <c r="D17542" s="37" t="s">
        <v>5608</v>
      </c>
      <c r="E17542" s="37" t="s">
        <v>4134</v>
      </c>
      <c r="F17542" s="41"/>
      <c r="G17542" s="27"/>
      <c r="H17542" s="27"/>
      <c r="I17542" s="27">
        <v>86630</v>
      </c>
      <c r="M17542" s="220">
        <f t="shared" ref="M17542:M17597" si="274">ROUND(I17542*(1+$L$2),0)</f>
        <v>113451</v>
      </c>
    </row>
    <row r="17543" spans="1:13" x14ac:dyDescent="0.2">
      <c r="A17543" s="35" t="s">
        <v>3500</v>
      </c>
      <c r="B17543" s="1" t="s">
        <v>79</v>
      </c>
      <c r="C17543" s="45" t="s">
        <v>1036</v>
      </c>
      <c r="D17543" s="23" t="s">
        <v>5734</v>
      </c>
      <c r="E17543" s="23" t="s">
        <v>4141</v>
      </c>
      <c r="F17543" s="40">
        <v>0.6</v>
      </c>
      <c r="G17543" s="25">
        <v>121752</v>
      </c>
      <c r="H17543" s="25">
        <v>73051</v>
      </c>
      <c r="I17543" s="25"/>
      <c r="J17543" s="58" t="e">
        <f>HYPERLINK("#"&amp;"Insumos"&amp;"!A"&amp;MATCH($B17543,#REF!,0),"Ins "&amp;$B17543)</f>
        <v>#REF!</v>
      </c>
      <c r="M17543" s="220"/>
    </row>
    <row r="17544" spans="1:13" x14ac:dyDescent="0.2">
      <c r="A17544" s="35" t="s">
        <v>3500</v>
      </c>
      <c r="B17544" s="1" t="s">
        <v>5555</v>
      </c>
      <c r="C17544" s="45" t="s">
        <v>9573</v>
      </c>
      <c r="D17544" s="23" t="s">
        <v>5534</v>
      </c>
      <c r="E17544" s="23" t="s">
        <v>4140</v>
      </c>
      <c r="F17544" s="40">
        <v>0.9</v>
      </c>
      <c r="G17544" s="25">
        <v>11992</v>
      </c>
      <c r="H17544" s="25">
        <v>10793</v>
      </c>
      <c r="I17544" s="25"/>
      <c r="J17544" s="58" t="e">
        <f>HYPERLINK("#"&amp;"Insumos"&amp;"!A"&amp;MATCH($B17544,#REF!,0),"Ins "&amp;$B17544)</f>
        <v>#REF!</v>
      </c>
      <c r="M17544" s="220"/>
    </row>
    <row r="17545" spans="1:13" x14ac:dyDescent="0.2">
      <c r="A17545" s="35" t="s">
        <v>3500</v>
      </c>
      <c r="B17545" s="1" t="s">
        <v>5533</v>
      </c>
      <c r="C17545" s="45" t="s">
        <v>5892</v>
      </c>
      <c r="D17545" s="23" t="s">
        <v>977</v>
      </c>
      <c r="E17545" s="23" t="s">
        <v>4134</v>
      </c>
      <c r="F17545" s="40">
        <v>0.35</v>
      </c>
      <c r="G17545" s="25">
        <v>3623</v>
      </c>
      <c r="H17545" s="25">
        <v>1268</v>
      </c>
      <c r="I17545" s="25"/>
      <c r="J17545" s="58" t="e">
        <f>HYPERLINK("#"&amp;"Insumos"&amp;"!A"&amp;MATCH($B17545,#REF!,0),"Ins "&amp;$B17545)</f>
        <v>#REF!</v>
      </c>
      <c r="M17545" s="220"/>
    </row>
    <row r="17546" spans="1:13" x14ac:dyDescent="0.2">
      <c r="A17546" s="35" t="s">
        <v>3500</v>
      </c>
      <c r="B17546" s="1" t="s">
        <v>5007</v>
      </c>
      <c r="C17546" s="45" t="s">
        <v>720</v>
      </c>
      <c r="D17546" s="23" t="s">
        <v>5751</v>
      </c>
      <c r="E17546" s="23" t="s">
        <v>4134</v>
      </c>
      <c r="F17546" s="40">
        <v>0.8</v>
      </c>
      <c r="G17546" s="25">
        <v>1897</v>
      </c>
      <c r="H17546" s="25">
        <v>1518</v>
      </c>
      <c r="I17546" s="25"/>
      <c r="J17546" s="58" t="e">
        <f>HYPERLINK("#"&amp;"Insumos"&amp;"!A"&amp;MATCH($B17546,#REF!,0),"Ins "&amp;$B17546)</f>
        <v>#REF!</v>
      </c>
      <c r="M17546" s="220"/>
    </row>
    <row r="17547" spans="1:13" ht="25.5" x14ac:dyDescent="0.2">
      <c r="A17547" s="36" t="s">
        <v>3501</v>
      </c>
      <c r="B17547" s="26" t="s">
        <v>6816</v>
      </c>
      <c r="C17547" s="79" t="s">
        <v>859</v>
      </c>
      <c r="D17547" s="37" t="s">
        <v>5608</v>
      </c>
      <c r="E17547" s="37" t="s">
        <v>4134</v>
      </c>
      <c r="F17547" s="41"/>
      <c r="G17547" s="27"/>
      <c r="H17547" s="27"/>
      <c r="I17547" s="27">
        <v>194041</v>
      </c>
      <c r="M17547" s="220">
        <f t="shared" si="274"/>
        <v>254116</v>
      </c>
    </row>
    <row r="17548" spans="1:13" x14ac:dyDescent="0.2">
      <c r="A17548" s="35" t="s">
        <v>3501</v>
      </c>
      <c r="B17548" s="1" t="s">
        <v>79</v>
      </c>
      <c r="C17548" s="45" t="s">
        <v>1036</v>
      </c>
      <c r="D17548" s="23" t="s">
        <v>5734</v>
      </c>
      <c r="E17548" s="23" t="s">
        <v>4141</v>
      </c>
      <c r="F17548" s="40">
        <v>0.6</v>
      </c>
      <c r="G17548" s="25">
        <v>121752</v>
      </c>
      <c r="H17548" s="25">
        <v>73051</v>
      </c>
      <c r="I17548" s="25"/>
      <c r="J17548" s="58" t="e">
        <f>HYPERLINK("#"&amp;"Insumos"&amp;"!A"&amp;MATCH($B17548,#REF!,0),"Ins "&amp;$B17548)</f>
        <v>#REF!</v>
      </c>
      <c r="M17548" s="220"/>
    </row>
    <row r="17549" spans="1:13" x14ac:dyDescent="0.2">
      <c r="A17549" s="35" t="s">
        <v>3501</v>
      </c>
      <c r="B17549" s="1" t="s">
        <v>5555</v>
      </c>
      <c r="C17549" s="45" t="s">
        <v>9573</v>
      </c>
      <c r="D17549" s="23" t="s">
        <v>5534</v>
      </c>
      <c r="E17549" s="23" t="s">
        <v>4140</v>
      </c>
      <c r="F17549" s="40">
        <v>0.45</v>
      </c>
      <c r="G17549" s="25">
        <v>11992</v>
      </c>
      <c r="H17549" s="25">
        <v>5396</v>
      </c>
      <c r="I17549" s="25"/>
      <c r="J17549" s="58" t="e">
        <f>HYPERLINK("#"&amp;"Insumos"&amp;"!A"&amp;MATCH($B17549,#REF!,0),"Ins "&amp;$B17549)</f>
        <v>#REF!</v>
      </c>
      <c r="M17549" s="220"/>
    </row>
    <row r="17550" spans="1:13" x14ac:dyDescent="0.2">
      <c r="A17550" s="35" t="s">
        <v>3501</v>
      </c>
      <c r="B17550" s="1" t="s">
        <v>263</v>
      </c>
      <c r="C17550" s="45" t="s">
        <v>696</v>
      </c>
      <c r="D17550" s="23" t="s">
        <v>5534</v>
      </c>
      <c r="E17550" s="23" t="s">
        <v>4140</v>
      </c>
      <c r="F17550" s="40">
        <v>8.5000000000000006E-3</v>
      </c>
      <c r="G17550" s="25">
        <v>187426</v>
      </c>
      <c r="H17550" s="25">
        <v>1593</v>
      </c>
      <c r="I17550" s="25"/>
      <c r="J17550" s="58" t="e">
        <f>HYPERLINK("#"&amp;"Insumos"&amp;"!A"&amp;MATCH($B17550,#REF!,0),"Ins "&amp;$B17550)</f>
        <v>#REF!</v>
      </c>
      <c r="M17550" s="220"/>
    </row>
    <row r="17551" spans="1:13" x14ac:dyDescent="0.2">
      <c r="A17551" s="35" t="s">
        <v>3501</v>
      </c>
      <c r="B17551" s="1" t="s">
        <v>5533</v>
      </c>
      <c r="C17551" s="45" t="s">
        <v>5892</v>
      </c>
      <c r="D17551" s="23" t="s">
        <v>977</v>
      </c>
      <c r="E17551" s="23" t="s">
        <v>4134</v>
      </c>
      <c r="F17551" s="40">
        <v>0.35</v>
      </c>
      <c r="G17551" s="25">
        <v>3623</v>
      </c>
      <c r="H17551" s="25">
        <v>1268</v>
      </c>
      <c r="I17551" s="25"/>
      <c r="J17551" s="58" t="e">
        <f>HYPERLINK("#"&amp;"Insumos"&amp;"!A"&amp;MATCH($B17551,#REF!,0),"Ins "&amp;$B17551)</f>
        <v>#REF!</v>
      </c>
      <c r="M17551" s="220"/>
    </row>
    <row r="17552" spans="1:13" x14ac:dyDescent="0.2">
      <c r="A17552" s="35" t="s">
        <v>3501</v>
      </c>
      <c r="B17552" s="1" t="s">
        <v>5007</v>
      </c>
      <c r="C17552" s="45" t="s">
        <v>720</v>
      </c>
      <c r="D17552" s="23" t="s">
        <v>5751</v>
      </c>
      <c r="E17552" s="23" t="s">
        <v>4134</v>
      </c>
      <c r="F17552" s="40">
        <v>9.9</v>
      </c>
      <c r="G17552" s="25">
        <v>1897</v>
      </c>
      <c r="H17552" s="25">
        <v>18780</v>
      </c>
      <c r="I17552" s="25"/>
      <c r="J17552" s="58" t="e">
        <f>HYPERLINK("#"&amp;"Insumos"&amp;"!A"&amp;MATCH($B17552,#REF!,0),"Ins "&amp;$B17552)</f>
        <v>#REF!</v>
      </c>
      <c r="M17552" s="220"/>
    </row>
    <row r="17553" spans="1:13" x14ac:dyDescent="0.2">
      <c r="A17553" s="35" t="s">
        <v>3501</v>
      </c>
      <c r="B17553" s="1" t="s">
        <v>5475</v>
      </c>
      <c r="C17553" s="45" t="s">
        <v>533</v>
      </c>
      <c r="D17553" s="23" t="s">
        <v>5751</v>
      </c>
      <c r="E17553" s="23" t="s">
        <v>4134</v>
      </c>
      <c r="F17553" s="40">
        <v>5.53</v>
      </c>
      <c r="G17553" s="25">
        <v>14834</v>
      </c>
      <c r="H17553" s="25">
        <v>82032</v>
      </c>
      <c r="I17553" s="25"/>
      <c r="J17553" s="58" t="e">
        <f>HYPERLINK("#"&amp;"Insumos"&amp;"!A"&amp;MATCH($B17553,#REF!,0),"Ins "&amp;$B17553)</f>
        <v>#REF!</v>
      </c>
      <c r="M17553" s="220"/>
    </row>
    <row r="17554" spans="1:13" x14ac:dyDescent="0.2">
      <c r="A17554" s="35" t="s">
        <v>3501</v>
      </c>
      <c r="B17554" s="1" t="s">
        <v>5374</v>
      </c>
      <c r="C17554" s="45" t="s">
        <v>245</v>
      </c>
      <c r="D17554" s="23" t="s">
        <v>5751</v>
      </c>
      <c r="E17554" s="23" t="s">
        <v>467</v>
      </c>
      <c r="F17554" s="40">
        <v>9.8000000000000007</v>
      </c>
      <c r="G17554" s="25">
        <v>690</v>
      </c>
      <c r="H17554" s="25">
        <v>6762</v>
      </c>
      <c r="I17554" s="25"/>
      <c r="J17554" s="58" t="e">
        <f>HYPERLINK("#"&amp;"Insumos"&amp;"!A"&amp;MATCH($B17554,#REF!,0),"Ins "&amp;$B17554)</f>
        <v>#REF!</v>
      </c>
      <c r="M17554" s="220"/>
    </row>
    <row r="17555" spans="1:13" x14ac:dyDescent="0.2">
      <c r="A17555" s="35" t="s">
        <v>3501</v>
      </c>
      <c r="B17555" s="1" t="s">
        <v>1040</v>
      </c>
      <c r="C17555" s="45" t="s">
        <v>8773</v>
      </c>
      <c r="D17555" s="23" t="s">
        <v>5751</v>
      </c>
      <c r="E17555" s="23" t="s">
        <v>466</v>
      </c>
      <c r="F17555" s="40">
        <v>1.4999999999999999E-2</v>
      </c>
      <c r="G17555" s="25">
        <v>110940</v>
      </c>
      <c r="H17555" s="25">
        <v>1664</v>
      </c>
      <c r="I17555" s="25"/>
      <c r="J17555" s="58" t="e">
        <f>HYPERLINK("#"&amp;"Insumos"&amp;"!A"&amp;MATCH($B17555,#REF!,0),"Ins "&amp;$B17555)</f>
        <v>#REF!</v>
      </c>
      <c r="M17555" s="220"/>
    </row>
    <row r="17556" spans="1:13" x14ac:dyDescent="0.2">
      <c r="A17556" s="35" t="s">
        <v>3501</v>
      </c>
      <c r="B17556" s="1" t="s">
        <v>1042</v>
      </c>
      <c r="C17556" s="45" t="s">
        <v>8771</v>
      </c>
      <c r="D17556" s="23" t="s">
        <v>5751</v>
      </c>
      <c r="E17556" s="23" t="s">
        <v>466</v>
      </c>
      <c r="F17556" s="40">
        <v>2.0500000000000001E-2</v>
      </c>
      <c r="G17556" s="25">
        <v>142000</v>
      </c>
      <c r="H17556" s="25">
        <v>2911</v>
      </c>
      <c r="I17556" s="25"/>
      <c r="J17556" s="58" t="e">
        <f>HYPERLINK("#"&amp;"Insumos"&amp;"!A"&amp;MATCH($B17556,#REF!,0),"Ins "&amp;$B17556)</f>
        <v>#REF!</v>
      </c>
      <c r="M17556" s="220"/>
    </row>
    <row r="17557" spans="1:13" x14ac:dyDescent="0.2">
      <c r="A17557" s="35" t="s">
        <v>3501</v>
      </c>
      <c r="B17557" s="1" t="s">
        <v>1047</v>
      </c>
      <c r="C17557" s="45" t="s">
        <v>1062</v>
      </c>
      <c r="D17557" s="23" t="s">
        <v>5751</v>
      </c>
      <c r="E17557" s="23" t="s">
        <v>466</v>
      </c>
      <c r="F17557" s="40">
        <v>0.2</v>
      </c>
      <c r="G17557" s="25">
        <v>2920</v>
      </c>
      <c r="H17557" s="25">
        <v>584</v>
      </c>
      <c r="I17557" s="25"/>
      <c r="J17557" s="58" t="e">
        <f>HYPERLINK("#"&amp;"Insumos"&amp;"!A"&amp;MATCH($B17557,#REF!,0),"Ins "&amp;$B17557)</f>
        <v>#REF!</v>
      </c>
      <c r="M17557" s="220"/>
    </row>
    <row r="17558" spans="1:13" ht="25.5" x14ac:dyDescent="0.2">
      <c r="A17558" s="36" t="s">
        <v>3502</v>
      </c>
      <c r="B17558" s="26" t="s">
        <v>6816</v>
      </c>
      <c r="C17558" s="79" t="s">
        <v>1754</v>
      </c>
      <c r="D17558" s="37" t="s">
        <v>5608</v>
      </c>
      <c r="E17558" s="37" t="s">
        <v>4134</v>
      </c>
      <c r="F17558" s="41"/>
      <c r="G17558" s="27"/>
      <c r="H17558" s="27"/>
      <c r="I17558" s="27">
        <v>81233</v>
      </c>
      <c r="M17558" s="220">
        <f t="shared" si="274"/>
        <v>106383</v>
      </c>
    </row>
    <row r="17559" spans="1:13" x14ac:dyDescent="0.2">
      <c r="A17559" s="35" t="s">
        <v>3502</v>
      </c>
      <c r="B17559" s="1" t="s">
        <v>79</v>
      </c>
      <c r="C17559" s="45" t="s">
        <v>1036</v>
      </c>
      <c r="D17559" s="23" t="s">
        <v>5734</v>
      </c>
      <c r="E17559" s="23" t="s">
        <v>4141</v>
      </c>
      <c r="F17559" s="40">
        <v>0.6</v>
      </c>
      <c r="G17559" s="25">
        <v>121752</v>
      </c>
      <c r="H17559" s="25">
        <v>73051</v>
      </c>
      <c r="I17559" s="25"/>
      <c r="J17559" s="58" t="e">
        <f>HYPERLINK("#"&amp;"Insumos"&amp;"!A"&amp;MATCH($B17559,#REF!,0),"Ins "&amp;$B17559)</f>
        <v>#REF!</v>
      </c>
      <c r="M17559" s="220"/>
    </row>
    <row r="17560" spans="1:13" x14ac:dyDescent="0.2">
      <c r="A17560" s="35" t="s">
        <v>3502</v>
      </c>
      <c r="B17560" s="1" t="s">
        <v>5555</v>
      </c>
      <c r="C17560" s="45" t="s">
        <v>9573</v>
      </c>
      <c r="D17560" s="23" t="s">
        <v>5534</v>
      </c>
      <c r="E17560" s="23" t="s">
        <v>4140</v>
      </c>
      <c r="F17560" s="40">
        <v>0.45</v>
      </c>
      <c r="G17560" s="25">
        <v>11992</v>
      </c>
      <c r="H17560" s="25">
        <v>5396</v>
      </c>
      <c r="I17560" s="25"/>
      <c r="J17560" s="58" t="e">
        <f>HYPERLINK("#"&amp;"Insumos"&amp;"!A"&amp;MATCH($B17560,#REF!,0),"Ins "&amp;$B17560)</f>
        <v>#REF!</v>
      </c>
      <c r="M17560" s="220"/>
    </row>
    <row r="17561" spans="1:13" x14ac:dyDescent="0.2">
      <c r="A17561" s="35" t="s">
        <v>3502</v>
      </c>
      <c r="B17561" s="1" t="s">
        <v>5533</v>
      </c>
      <c r="C17561" s="45" t="s">
        <v>5892</v>
      </c>
      <c r="D17561" s="23" t="s">
        <v>977</v>
      </c>
      <c r="E17561" s="23" t="s">
        <v>4134</v>
      </c>
      <c r="F17561" s="40">
        <v>0.35</v>
      </c>
      <c r="G17561" s="25">
        <v>3623</v>
      </c>
      <c r="H17561" s="25">
        <v>1268</v>
      </c>
      <c r="I17561" s="25"/>
      <c r="J17561" s="58" t="e">
        <f>HYPERLINK("#"&amp;"Insumos"&amp;"!A"&amp;MATCH($B17561,#REF!,0),"Ins "&amp;$B17561)</f>
        <v>#REF!</v>
      </c>
      <c r="M17561" s="220"/>
    </row>
    <row r="17562" spans="1:13" x14ac:dyDescent="0.2">
      <c r="A17562" s="35" t="s">
        <v>3502</v>
      </c>
      <c r="B17562" s="1" t="s">
        <v>5007</v>
      </c>
      <c r="C17562" s="45" t="s">
        <v>720</v>
      </c>
      <c r="D17562" s="23" t="s">
        <v>5751</v>
      </c>
      <c r="E17562" s="23" t="s">
        <v>4134</v>
      </c>
      <c r="F17562" s="40">
        <v>0.8</v>
      </c>
      <c r="G17562" s="25">
        <v>1897</v>
      </c>
      <c r="H17562" s="25">
        <v>1518</v>
      </c>
      <c r="I17562" s="25"/>
      <c r="J17562" s="58" t="e">
        <f>HYPERLINK("#"&amp;"Insumos"&amp;"!A"&amp;MATCH($B17562,#REF!,0),"Ins "&amp;$B17562)</f>
        <v>#REF!</v>
      </c>
      <c r="M17562" s="220"/>
    </row>
    <row r="17563" spans="1:13" ht="25.5" x14ac:dyDescent="0.2">
      <c r="A17563" s="36" t="s">
        <v>3503</v>
      </c>
      <c r="B17563" s="26" t="s">
        <v>6816</v>
      </c>
      <c r="C17563" s="79" t="s">
        <v>1854</v>
      </c>
      <c r="D17563" s="37" t="s">
        <v>5608</v>
      </c>
      <c r="E17563" s="37" t="s">
        <v>4134</v>
      </c>
      <c r="F17563" s="41"/>
      <c r="G17563" s="27"/>
      <c r="H17563" s="27"/>
      <c r="I17563" s="27">
        <v>183983</v>
      </c>
      <c r="M17563" s="220">
        <f t="shared" si="274"/>
        <v>240944</v>
      </c>
    </row>
    <row r="17564" spans="1:13" x14ac:dyDescent="0.2">
      <c r="A17564" s="35" t="s">
        <v>3503</v>
      </c>
      <c r="B17564" s="1" t="s">
        <v>79</v>
      </c>
      <c r="C17564" s="45" t="s">
        <v>1036</v>
      </c>
      <c r="D17564" s="23" t="s">
        <v>5734</v>
      </c>
      <c r="E17564" s="23" t="s">
        <v>4141</v>
      </c>
      <c r="F17564" s="40">
        <v>0.6</v>
      </c>
      <c r="G17564" s="25">
        <v>121752</v>
      </c>
      <c r="H17564" s="25">
        <v>73051</v>
      </c>
      <c r="I17564" s="25"/>
      <c r="J17564" s="58" t="e">
        <f>HYPERLINK("#"&amp;"Insumos"&amp;"!A"&amp;MATCH($B17564,#REF!,0),"Ins "&amp;$B17564)</f>
        <v>#REF!</v>
      </c>
      <c r="M17564" s="220"/>
    </row>
    <row r="17565" spans="1:13" x14ac:dyDescent="0.2">
      <c r="A17565" s="35" t="s">
        <v>3503</v>
      </c>
      <c r="B17565" s="1" t="s">
        <v>5555</v>
      </c>
      <c r="C17565" s="45" t="s">
        <v>9573</v>
      </c>
      <c r="D17565" s="23" t="s">
        <v>5534</v>
      </c>
      <c r="E17565" s="23" t="s">
        <v>4140</v>
      </c>
      <c r="F17565" s="40">
        <v>0.45</v>
      </c>
      <c r="G17565" s="25">
        <v>11992</v>
      </c>
      <c r="H17565" s="25">
        <v>5396</v>
      </c>
      <c r="I17565" s="25"/>
      <c r="J17565" s="58" t="e">
        <f>HYPERLINK("#"&amp;"Insumos"&amp;"!A"&amp;MATCH($B17565,#REF!,0),"Ins "&amp;$B17565)</f>
        <v>#REF!</v>
      </c>
      <c r="M17565" s="220"/>
    </row>
    <row r="17566" spans="1:13" x14ac:dyDescent="0.2">
      <c r="A17566" s="35" t="s">
        <v>3503</v>
      </c>
      <c r="B17566" s="1" t="s">
        <v>263</v>
      </c>
      <c r="C17566" s="45" t="s">
        <v>696</v>
      </c>
      <c r="D17566" s="23" t="s">
        <v>5534</v>
      </c>
      <c r="E17566" s="23" t="s">
        <v>4140</v>
      </c>
      <c r="F17566" s="40">
        <v>9.2999999999999992E-3</v>
      </c>
      <c r="G17566" s="25">
        <v>187426</v>
      </c>
      <c r="H17566" s="25">
        <v>1743</v>
      </c>
      <c r="I17566" s="25"/>
      <c r="J17566" s="58" t="e">
        <f>HYPERLINK("#"&amp;"Insumos"&amp;"!A"&amp;MATCH($B17566,#REF!,0),"Ins "&amp;$B17566)</f>
        <v>#REF!</v>
      </c>
      <c r="M17566" s="220"/>
    </row>
    <row r="17567" spans="1:13" x14ac:dyDescent="0.2">
      <c r="A17567" s="35" t="s">
        <v>3503</v>
      </c>
      <c r="B17567" s="1" t="s">
        <v>5533</v>
      </c>
      <c r="C17567" s="45" t="s">
        <v>5892</v>
      </c>
      <c r="D17567" s="23" t="s">
        <v>977</v>
      </c>
      <c r="E17567" s="23" t="s">
        <v>4134</v>
      </c>
      <c r="F17567" s="40">
        <v>0.35</v>
      </c>
      <c r="G17567" s="25">
        <v>3623</v>
      </c>
      <c r="H17567" s="25">
        <v>1268</v>
      </c>
      <c r="I17567" s="25"/>
      <c r="J17567" s="58" t="e">
        <f>HYPERLINK("#"&amp;"Insumos"&amp;"!A"&amp;MATCH($B17567,#REF!,0),"Ins "&amp;$B17567)</f>
        <v>#REF!</v>
      </c>
      <c r="M17567" s="220"/>
    </row>
    <row r="17568" spans="1:13" x14ac:dyDescent="0.2">
      <c r="A17568" s="35" t="s">
        <v>3503</v>
      </c>
      <c r="B17568" s="1" t="s">
        <v>5007</v>
      </c>
      <c r="C17568" s="45" t="s">
        <v>720</v>
      </c>
      <c r="D17568" s="23" t="s">
        <v>5751</v>
      </c>
      <c r="E17568" s="23" t="s">
        <v>4134</v>
      </c>
      <c r="F17568" s="40">
        <v>1.9</v>
      </c>
      <c r="G17568" s="25">
        <v>1897</v>
      </c>
      <c r="H17568" s="25">
        <v>3604</v>
      </c>
      <c r="I17568" s="25"/>
      <c r="J17568" s="58" t="e">
        <f>HYPERLINK("#"&amp;"Insumos"&amp;"!A"&amp;MATCH($B17568,#REF!,0),"Ins "&amp;$B17568)</f>
        <v>#REF!</v>
      </c>
      <c r="M17568" s="220"/>
    </row>
    <row r="17569" spans="1:13" x14ac:dyDescent="0.2">
      <c r="A17569" s="35" t="s">
        <v>3503</v>
      </c>
      <c r="B17569" s="1" t="s">
        <v>5475</v>
      </c>
      <c r="C17569" s="45" t="s">
        <v>533</v>
      </c>
      <c r="D17569" s="23" t="s">
        <v>5751</v>
      </c>
      <c r="E17569" s="23" t="s">
        <v>4134</v>
      </c>
      <c r="F17569" s="40">
        <v>5.53</v>
      </c>
      <c r="G17569" s="25">
        <v>14834</v>
      </c>
      <c r="H17569" s="25">
        <v>82032</v>
      </c>
      <c r="I17569" s="25"/>
      <c r="J17569" s="58" t="e">
        <f>HYPERLINK("#"&amp;"Insumos"&amp;"!A"&amp;MATCH($B17569,#REF!,0),"Ins "&amp;$B17569)</f>
        <v>#REF!</v>
      </c>
      <c r="M17569" s="220"/>
    </row>
    <row r="17570" spans="1:13" x14ac:dyDescent="0.2">
      <c r="A17570" s="35" t="s">
        <v>3503</v>
      </c>
      <c r="B17570" s="1" t="s">
        <v>5374</v>
      </c>
      <c r="C17570" s="45" t="s">
        <v>245</v>
      </c>
      <c r="D17570" s="23" t="s">
        <v>5751</v>
      </c>
      <c r="E17570" s="23" t="s">
        <v>467</v>
      </c>
      <c r="F17570" s="40">
        <v>17</v>
      </c>
      <c r="G17570" s="25">
        <v>690</v>
      </c>
      <c r="H17570" s="25">
        <v>11730</v>
      </c>
      <c r="I17570" s="25"/>
      <c r="J17570" s="58" t="e">
        <f>HYPERLINK("#"&amp;"Insumos"&amp;"!A"&amp;MATCH($B17570,#REF!,0),"Ins "&amp;$B17570)</f>
        <v>#REF!</v>
      </c>
      <c r="M17570" s="220"/>
    </row>
    <row r="17571" spans="1:13" x14ac:dyDescent="0.2">
      <c r="A17571" s="35" t="s">
        <v>3503</v>
      </c>
      <c r="B17571" s="1" t="s">
        <v>1040</v>
      </c>
      <c r="C17571" s="45" t="s">
        <v>8773</v>
      </c>
      <c r="D17571" s="23" t="s">
        <v>5751</v>
      </c>
      <c r="E17571" s="23" t="s">
        <v>466</v>
      </c>
      <c r="F17571" s="40">
        <v>1.4999999999999999E-2</v>
      </c>
      <c r="G17571" s="25">
        <v>110940</v>
      </c>
      <c r="H17571" s="25">
        <v>1664</v>
      </c>
      <c r="I17571" s="25"/>
      <c r="J17571" s="58" t="e">
        <f>HYPERLINK("#"&amp;"Insumos"&amp;"!A"&amp;MATCH($B17571,#REF!,0),"Ins "&amp;$B17571)</f>
        <v>#REF!</v>
      </c>
      <c r="M17571" s="220"/>
    </row>
    <row r="17572" spans="1:13" x14ac:dyDescent="0.2">
      <c r="A17572" s="35" t="s">
        <v>3503</v>
      </c>
      <c r="B17572" s="1" t="s">
        <v>1042</v>
      </c>
      <c r="C17572" s="45" t="s">
        <v>8771</v>
      </c>
      <c r="D17572" s="23" t="s">
        <v>5751</v>
      </c>
      <c r="E17572" s="23" t="s">
        <v>466</v>
      </c>
      <c r="F17572" s="40">
        <v>2.0500000000000001E-2</v>
      </c>
      <c r="G17572" s="25">
        <v>142000</v>
      </c>
      <c r="H17572" s="25">
        <v>2911</v>
      </c>
      <c r="I17572" s="25"/>
      <c r="J17572" s="58" t="e">
        <f>HYPERLINK("#"&amp;"Insumos"&amp;"!A"&amp;MATCH($B17572,#REF!,0),"Ins "&amp;$B17572)</f>
        <v>#REF!</v>
      </c>
      <c r="M17572" s="220"/>
    </row>
    <row r="17573" spans="1:13" x14ac:dyDescent="0.2">
      <c r="A17573" s="35" t="s">
        <v>3503</v>
      </c>
      <c r="B17573" s="1" t="s">
        <v>1047</v>
      </c>
      <c r="C17573" s="45" t="s">
        <v>1062</v>
      </c>
      <c r="D17573" s="23" t="s">
        <v>5751</v>
      </c>
      <c r="E17573" s="23" t="s">
        <v>466</v>
      </c>
      <c r="F17573" s="40">
        <v>0.2</v>
      </c>
      <c r="G17573" s="25">
        <v>2920</v>
      </c>
      <c r="H17573" s="25">
        <v>584</v>
      </c>
      <c r="I17573" s="25"/>
      <c r="J17573" s="58" t="e">
        <f>HYPERLINK("#"&amp;"Insumos"&amp;"!A"&amp;MATCH($B17573,#REF!,0),"Ins "&amp;$B17573)</f>
        <v>#REF!</v>
      </c>
      <c r="M17573" s="220"/>
    </row>
    <row r="17574" spans="1:13" ht="25.5" x14ac:dyDescent="0.2">
      <c r="A17574" s="36" t="s">
        <v>3504</v>
      </c>
      <c r="B17574" s="26" t="s">
        <v>6816</v>
      </c>
      <c r="C17574" s="79" t="s">
        <v>1755</v>
      </c>
      <c r="D17574" s="37" t="s">
        <v>5608</v>
      </c>
      <c r="E17574" s="37" t="s">
        <v>4134</v>
      </c>
      <c r="F17574" s="41"/>
      <c r="G17574" s="27"/>
      <c r="H17574" s="27"/>
      <c r="I17574" s="27">
        <v>87321</v>
      </c>
      <c r="M17574" s="220">
        <f t="shared" si="274"/>
        <v>114356</v>
      </c>
    </row>
    <row r="17575" spans="1:13" x14ac:dyDescent="0.2">
      <c r="A17575" s="35" t="s">
        <v>3504</v>
      </c>
      <c r="B17575" s="1" t="s">
        <v>79</v>
      </c>
      <c r="C17575" s="45" t="s">
        <v>1036</v>
      </c>
      <c r="D17575" s="23" t="s">
        <v>5734</v>
      </c>
      <c r="E17575" s="23" t="s">
        <v>4141</v>
      </c>
      <c r="F17575" s="40">
        <v>0.65</v>
      </c>
      <c r="G17575" s="25">
        <v>121752</v>
      </c>
      <c r="H17575" s="25">
        <v>79139</v>
      </c>
      <c r="I17575" s="25"/>
      <c r="J17575" s="58" t="e">
        <f>HYPERLINK("#"&amp;"Insumos"&amp;"!A"&amp;MATCH($B17575,#REF!,0),"Ins "&amp;$B17575)</f>
        <v>#REF!</v>
      </c>
      <c r="M17575" s="220"/>
    </row>
    <row r="17576" spans="1:13" x14ac:dyDescent="0.2">
      <c r="A17576" s="35" t="s">
        <v>3504</v>
      </c>
      <c r="B17576" s="1" t="s">
        <v>5555</v>
      </c>
      <c r="C17576" s="45" t="s">
        <v>9573</v>
      </c>
      <c r="D17576" s="23" t="s">
        <v>5534</v>
      </c>
      <c r="E17576" s="23" t="s">
        <v>4140</v>
      </c>
      <c r="F17576" s="40">
        <v>0.45</v>
      </c>
      <c r="G17576" s="25">
        <v>11992</v>
      </c>
      <c r="H17576" s="25">
        <v>5396</v>
      </c>
      <c r="I17576" s="25"/>
      <c r="J17576" s="58" t="e">
        <f>HYPERLINK("#"&amp;"Insumos"&amp;"!A"&amp;MATCH($B17576,#REF!,0),"Ins "&amp;$B17576)</f>
        <v>#REF!</v>
      </c>
      <c r="M17576" s="220"/>
    </row>
    <row r="17577" spans="1:13" x14ac:dyDescent="0.2">
      <c r="A17577" s="35" t="s">
        <v>3504</v>
      </c>
      <c r="B17577" s="1" t="s">
        <v>5533</v>
      </c>
      <c r="C17577" s="45" t="s">
        <v>5892</v>
      </c>
      <c r="D17577" s="23" t="s">
        <v>977</v>
      </c>
      <c r="E17577" s="23" t="s">
        <v>4134</v>
      </c>
      <c r="F17577" s="40">
        <v>0.35</v>
      </c>
      <c r="G17577" s="25">
        <v>3623</v>
      </c>
      <c r="H17577" s="25">
        <v>1268</v>
      </c>
      <c r="I17577" s="25"/>
      <c r="J17577" s="58" t="e">
        <f>HYPERLINK("#"&amp;"Insumos"&amp;"!A"&amp;MATCH($B17577,#REF!,0),"Ins "&amp;$B17577)</f>
        <v>#REF!</v>
      </c>
      <c r="M17577" s="220"/>
    </row>
    <row r="17578" spans="1:13" x14ac:dyDescent="0.2">
      <c r="A17578" s="35" t="s">
        <v>3504</v>
      </c>
      <c r="B17578" s="1" t="s">
        <v>5007</v>
      </c>
      <c r="C17578" s="45" t="s">
        <v>720</v>
      </c>
      <c r="D17578" s="23" t="s">
        <v>5751</v>
      </c>
      <c r="E17578" s="23" t="s">
        <v>4134</v>
      </c>
      <c r="F17578" s="40">
        <v>0.8</v>
      </c>
      <c r="G17578" s="25">
        <v>1897</v>
      </c>
      <c r="H17578" s="25">
        <v>1518</v>
      </c>
      <c r="I17578" s="25"/>
      <c r="J17578" s="58" t="e">
        <f>HYPERLINK("#"&amp;"Insumos"&amp;"!A"&amp;MATCH($B17578,#REF!,0),"Ins "&amp;$B17578)</f>
        <v>#REF!</v>
      </c>
      <c r="M17578" s="220"/>
    </row>
    <row r="17579" spans="1:13" ht="25.5" x14ac:dyDescent="0.2">
      <c r="A17579" s="36" t="s">
        <v>3505</v>
      </c>
      <c r="B17579" s="26" t="s">
        <v>6816</v>
      </c>
      <c r="C17579" s="79" t="s">
        <v>5662</v>
      </c>
      <c r="D17579" s="37" t="s">
        <v>5608</v>
      </c>
      <c r="E17579" s="37" t="s">
        <v>4134</v>
      </c>
      <c r="F17579" s="41"/>
      <c r="G17579" s="27"/>
      <c r="H17579" s="27"/>
      <c r="I17579" s="27">
        <v>2838671</v>
      </c>
      <c r="M17579" s="220">
        <f t="shared" si="274"/>
        <v>3717524</v>
      </c>
    </row>
    <row r="17580" spans="1:13" x14ac:dyDescent="0.2">
      <c r="A17580" s="35" t="s">
        <v>3505</v>
      </c>
      <c r="B17580" s="1" t="s">
        <v>5589</v>
      </c>
      <c r="C17580" s="45" t="s">
        <v>5819</v>
      </c>
      <c r="D17580" s="23" t="s">
        <v>5585</v>
      </c>
      <c r="E17580" s="23" t="s">
        <v>466</v>
      </c>
      <c r="F17580" s="40">
        <v>0.59020542674562548</v>
      </c>
      <c r="G17580" s="25">
        <v>597780</v>
      </c>
      <c r="H17580" s="25">
        <v>352813</v>
      </c>
      <c r="I17580" s="25"/>
      <c r="M17580" s="220"/>
    </row>
    <row r="17581" spans="1:13" x14ac:dyDescent="0.2">
      <c r="A17581" s="35" t="s">
        <v>3505</v>
      </c>
      <c r="B17581" s="1" t="s">
        <v>201</v>
      </c>
      <c r="C17581" s="45" t="s">
        <v>1029</v>
      </c>
      <c r="D17581" s="23" t="s">
        <v>5734</v>
      </c>
      <c r="E17581" s="23" t="s">
        <v>4141</v>
      </c>
      <c r="F17581" s="40">
        <v>5</v>
      </c>
      <c r="G17581" s="25">
        <v>89712</v>
      </c>
      <c r="H17581" s="25">
        <v>448560</v>
      </c>
      <c r="I17581" s="25"/>
      <c r="J17581" s="58" t="e">
        <f>HYPERLINK("#"&amp;"Insumos"&amp;"!A"&amp;MATCH($B17581,#REF!,0),"Ins "&amp;$B17581)</f>
        <v>#REF!</v>
      </c>
      <c r="M17581" s="220"/>
    </row>
    <row r="17582" spans="1:13" x14ac:dyDescent="0.2">
      <c r="A17582" s="35" t="s">
        <v>3505</v>
      </c>
      <c r="B17582" s="1" t="s">
        <v>5555</v>
      </c>
      <c r="C17582" s="45" t="s">
        <v>9573</v>
      </c>
      <c r="D17582" s="23" t="s">
        <v>5534</v>
      </c>
      <c r="E17582" s="23" t="s">
        <v>4140</v>
      </c>
      <c r="F17582" s="40">
        <v>4.3499999999999996</v>
      </c>
      <c r="G17582" s="25">
        <v>11992</v>
      </c>
      <c r="H17582" s="25">
        <v>52165</v>
      </c>
      <c r="I17582" s="25"/>
      <c r="J17582" s="58" t="e">
        <f>HYPERLINK("#"&amp;"Insumos"&amp;"!A"&amp;MATCH($B17582,#REF!,0),"Ins "&amp;$B17582)</f>
        <v>#REF!</v>
      </c>
      <c r="M17582" s="220"/>
    </row>
    <row r="17583" spans="1:13" x14ac:dyDescent="0.2">
      <c r="A17583" s="35" t="s">
        <v>3505</v>
      </c>
      <c r="B17583" s="1" t="s">
        <v>263</v>
      </c>
      <c r="C17583" s="45" t="s">
        <v>696</v>
      </c>
      <c r="D17583" s="23" t="s">
        <v>5534</v>
      </c>
      <c r="E17583" s="23" t="s">
        <v>4140</v>
      </c>
      <c r="F17583" s="40">
        <v>0.27760000000000001</v>
      </c>
      <c r="G17583" s="25">
        <v>187426</v>
      </c>
      <c r="H17583" s="25">
        <v>52029</v>
      </c>
      <c r="I17583" s="25"/>
      <c r="J17583" s="58" t="e">
        <f>HYPERLINK("#"&amp;"Insumos"&amp;"!A"&amp;MATCH($B17583,#REF!,0),"Ins "&amp;$B17583)</f>
        <v>#REF!</v>
      </c>
      <c r="M17583" s="220"/>
    </row>
    <row r="17584" spans="1:13" x14ac:dyDescent="0.2">
      <c r="A17584" s="35" t="s">
        <v>3505</v>
      </c>
      <c r="B17584" s="1" t="s">
        <v>5533</v>
      </c>
      <c r="C17584" s="45" t="s">
        <v>5892</v>
      </c>
      <c r="D17584" s="23" t="s">
        <v>977</v>
      </c>
      <c r="E17584" s="23" t="s">
        <v>4134</v>
      </c>
      <c r="F17584" s="40">
        <v>0.35</v>
      </c>
      <c r="G17584" s="25">
        <v>3623</v>
      </c>
      <c r="H17584" s="25">
        <v>1268</v>
      </c>
      <c r="I17584" s="25"/>
      <c r="J17584" s="58" t="e">
        <f>HYPERLINK("#"&amp;"Insumos"&amp;"!A"&amp;MATCH($B17584,#REF!,0),"Ins "&amp;$B17584)</f>
        <v>#REF!</v>
      </c>
      <c r="M17584" s="220"/>
    </row>
    <row r="17585" spans="1:13" x14ac:dyDescent="0.2">
      <c r="A17585" s="35" t="s">
        <v>3505</v>
      </c>
      <c r="B17585" s="1" t="s">
        <v>5007</v>
      </c>
      <c r="C17585" s="45" t="s">
        <v>720</v>
      </c>
      <c r="D17585" s="23" t="s">
        <v>5751</v>
      </c>
      <c r="E17585" s="23" t="s">
        <v>4134</v>
      </c>
      <c r="F17585" s="40">
        <v>10</v>
      </c>
      <c r="G17585" s="25">
        <v>1897</v>
      </c>
      <c r="H17585" s="25">
        <v>18970</v>
      </c>
      <c r="I17585" s="25"/>
      <c r="J17585" s="58" t="e">
        <f>HYPERLINK("#"&amp;"Insumos"&amp;"!A"&amp;MATCH($B17585,#REF!,0),"Ins "&amp;$B17585)</f>
        <v>#REF!</v>
      </c>
      <c r="M17585" s="220"/>
    </row>
    <row r="17586" spans="1:13" x14ac:dyDescent="0.2">
      <c r="A17586" s="35" t="s">
        <v>3505</v>
      </c>
      <c r="B17586" s="1" t="s">
        <v>5008</v>
      </c>
      <c r="C17586" s="45" t="s">
        <v>601</v>
      </c>
      <c r="D17586" s="23" t="s">
        <v>5751</v>
      </c>
      <c r="E17586" s="23" t="s">
        <v>466</v>
      </c>
      <c r="F17586" s="40">
        <v>0.15429999999999999</v>
      </c>
      <c r="G17586" s="25">
        <v>2920</v>
      </c>
      <c r="H17586" s="25">
        <v>451</v>
      </c>
      <c r="I17586" s="25"/>
      <c r="J17586" s="58" t="e">
        <f>HYPERLINK("#"&amp;"Insumos"&amp;"!A"&amp;MATCH($B17586,#REF!,0),"Ins "&amp;$B17586)</f>
        <v>#REF!</v>
      </c>
      <c r="M17586" s="220"/>
    </row>
    <row r="17587" spans="1:13" x14ac:dyDescent="0.2">
      <c r="A17587" s="35" t="s">
        <v>3505</v>
      </c>
      <c r="B17587" s="1" t="s">
        <v>5482</v>
      </c>
      <c r="C17587" s="45" t="s">
        <v>67</v>
      </c>
      <c r="D17587" s="23" t="s">
        <v>5751</v>
      </c>
      <c r="E17587" s="23" t="s">
        <v>467</v>
      </c>
      <c r="F17587" s="40">
        <v>12</v>
      </c>
      <c r="G17587" s="25">
        <v>4423</v>
      </c>
      <c r="H17587" s="25">
        <v>53076</v>
      </c>
      <c r="I17587" s="25"/>
      <c r="J17587" s="58" t="e">
        <f>HYPERLINK("#"&amp;"Insumos"&amp;"!A"&amp;MATCH($B17587,#REF!,0),"Ins "&amp;$B17587)</f>
        <v>#REF!</v>
      </c>
      <c r="M17587" s="220"/>
    </row>
    <row r="17588" spans="1:13" x14ac:dyDescent="0.2">
      <c r="A17588" s="35" t="s">
        <v>3505</v>
      </c>
      <c r="B17588" s="1" t="s">
        <v>247</v>
      </c>
      <c r="C17588" s="45" t="s">
        <v>603</v>
      </c>
      <c r="D17588" s="23" t="s">
        <v>5751</v>
      </c>
      <c r="E17588" s="23" t="s">
        <v>4134</v>
      </c>
      <c r="F17588" s="40">
        <v>2</v>
      </c>
      <c r="G17588" s="25">
        <v>225374</v>
      </c>
      <c r="H17588" s="25">
        <v>450748</v>
      </c>
      <c r="I17588" s="25"/>
      <c r="J17588" s="58" t="e">
        <f>HYPERLINK("#"&amp;"Insumos"&amp;"!A"&amp;MATCH($B17588,#REF!,0),"Ins "&amp;$B17588)</f>
        <v>#REF!</v>
      </c>
      <c r="M17588" s="220"/>
    </row>
    <row r="17589" spans="1:13" x14ac:dyDescent="0.2">
      <c r="A17589" s="35" t="s">
        <v>3505</v>
      </c>
      <c r="B17589" s="1" t="s">
        <v>602</v>
      </c>
      <c r="C17589" s="45" t="s">
        <v>1073</v>
      </c>
      <c r="D17589" s="23" t="s">
        <v>5751</v>
      </c>
      <c r="E17589" s="23" t="s">
        <v>4134</v>
      </c>
      <c r="F17589" s="40">
        <v>1</v>
      </c>
      <c r="G17589" s="25">
        <v>1386041</v>
      </c>
      <c r="H17589" s="25">
        <v>1386041</v>
      </c>
      <c r="I17589" s="25"/>
      <c r="J17589" s="58" t="e">
        <f>HYPERLINK("#"&amp;"Insumos"&amp;"!A"&amp;MATCH($B17589,#REF!,0),"Ins "&amp;$B17589)</f>
        <v>#REF!</v>
      </c>
      <c r="M17589" s="220"/>
    </row>
    <row r="17590" spans="1:13" x14ac:dyDescent="0.2">
      <c r="A17590" s="35" t="s">
        <v>3505</v>
      </c>
      <c r="B17590" s="1" t="s">
        <v>1040</v>
      </c>
      <c r="C17590" s="45" t="s">
        <v>8773</v>
      </c>
      <c r="D17590" s="23" t="s">
        <v>5751</v>
      </c>
      <c r="E17590" s="23" t="s">
        <v>466</v>
      </c>
      <c r="F17590" s="40">
        <v>0.19800000000000001</v>
      </c>
      <c r="G17590" s="25">
        <v>110940</v>
      </c>
      <c r="H17590" s="25">
        <v>21966</v>
      </c>
      <c r="I17590" s="25"/>
      <c r="J17590" s="58" t="e">
        <f>HYPERLINK("#"&amp;"Insumos"&amp;"!A"&amp;MATCH($B17590,#REF!,0),"Ins "&amp;$B17590)</f>
        <v>#REF!</v>
      </c>
      <c r="M17590" s="220"/>
    </row>
    <row r="17591" spans="1:13" x14ac:dyDescent="0.2">
      <c r="A17591" s="35" t="s">
        <v>3505</v>
      </c>
      <c r="B17591" s="1" t="s">
        <v>1047</v>
      </c>
      <c r="C17591" s="45" t="s">
        <v>1062</v>
      </c>
      <c r="D17591" s="23" t="s">
        <v>5751</v>
      </c>
      <c r="E17591" s="23" t="s">
        <v>466</v>
      </c>
      <c r="F17591" s="40">
        <v>0.2</v>
      </c>
      <c r="G17591" s="25">
        <v>2920</v>
      </c>
      <c r="H17591" s="25">
        <v>584</v>
      </c>
      <c r="I17591" s="25"/>
      <c r="J17591" s="58" t="e">
        <f>HYPERLINK("#"&amp;"Insumos"&amp;"!A"&amp;MATCH($B17591,#REF!,0),"Ins "&amp;$B17591)</f>
        <v>#REF!</v>
      </c>
      <c r="M17591" s="220"/>
    </row>
    <row r="17592" spans="1:13" ht="25.5" x14ac:dyDescent="0.2">
      <c r="A17592" s="36" t="s">
        <v>3506</v>
      </c>
      <c r="B17592" s="26" t="s">
        <v>6816</v>
      </c>
      <c r="C17592" s="79" t="s">
        <v>5663</v>
      </c>
      <c r="D17592" s="37" t="s">
        <v>5608</v>
      </c>
      <c r="E17592" s="37" t="s">
        <v>4134</v>
      </c>
      <c r="F17592" s="41"/>
      <c r="G17592" s="27"/>
      <c r="H17592" s="27"/>
      <c r="I17592" s="27">
        <v>862359</v>
      </c>
      <c r="M17592" s="220">
        <f t="shared" si="274"/>
        <v>1129345</v>
      </c>
    </row>
    <row r="17593" spans="1:13" x14ac:dyDescent="0.2">
      <c r="A17593" s="35" t="s">
        <v>3506</v>
      </c>
      <c r="B17593" s="1" t="s">
        <v>201</v>
      </c>
      <c r="C17593" s="45" t="s">
        <v>1029</v>
      </c>
      <c r="D17593" s="23" t="s">
        <v>5734</v>
      </c>
      <c r="E17593" s="23" t="s">
        <v>4141</v>
      </c>
      <c r="F17593" s="40">
        <v>9</v>
      </c>
      <c r="G17593" s="25">
        <v>89712</v>
      </c>
      <c r="H17593" s="25">
        <v>807408</v>
      </c>
      <c r="I17593" s="25"/>
      <c r="J17593" s="58" t="e">
        <f>HYPERLINK("#"&amp;"Insumos"&amp;"!A"&amp;MATCH($B17593,#REF!,0),"Ins "&amp;$B17593)</f>
        <v>#REF!</v>
      </c>
      <c r="M17593" s="220"/>
    </row>
    <row r="17594" spans="1:13" x14ac:dyDescent="0.2">
      <c r="A17594" s="35" t="s">
        <v>3506</v>
      </c>
      <c r="B17594" s="1" t="s">
        <v>5555</v>
      </c>
      <c r="C17594" s="45" t="s">
        <v>9573</v>
      </c>
      <c r="D17594" s="23" t="s">
        <v>5534</v>
      </c>
      <c r="E17594" s="23" t="s">
        <v>4140</v>
      </c>
      <c r="F17594" s="40">
        <v>4.3499999999999996</v>
      </c>
      <c r="G17594" s="25">
        <v>11992</v>
      </c>
      <c r="H17594" s="25">
        <v>52165</v>
      </c>
      <c r="I17594" s="25"/>
      <c r="J17594" s="58" t="e">
        <f>HYPERLINK("#"&amp;"Insumos"&amp;"!A"&amp;MATCH($B17594,#REF!,0),"Ins "&amp;$B17594)</f>
        <v>#REF!</v>
      </c>
      <c r="M17594" s="220"/>
    </row>
    <row r="17595" spans="1:13" x14ac:dyDescent="0.2">
      <c r="A17595" s="35" t="s">
        <v>3506</v>
      </c>
      <c r="B17595" s="1" t="s">
        <v>5533</v>
      </c>
      <c r="C17595" s="45" t="s">
        <v>5892</v>
      </c>
      <c r="D17595" s="23" t="s">
        <v>977</v>
      </c>
      <c r="E17595" s="23" t="s">
        <v>4134</v>
      </c>
      <c r="F17595" s="40">
        <v>0.35</v>
      </c>
      <c r="G17595" s="25">
        <v>3623</v>
      </c>
      <c r="H17595" s="25">
        <v>1268</v>
      </c>
      <c r="I17595" s="25"/>
      <c r="J17595" s="58" t="e">
        <f>HYPERLINK("#"&amp;"Insumos"&amp;"!A"&amp;MATCH($B17595,#REF!,0),"Ins "&amp;$B17595)</f>
        <v>#REF!</v>
      </c>
      <c r="M17595" s="220"/>
    </row>
    <row r="17596" spans="1:13" x14ac:dyDescent="0.2">
      <c r="A17596" s="35" t="s">
        <v>3506</v>
      </c>
      <c r="B17596" s="1" t="s">
        <v>5007</v>
      </c>
      <c r="C17596" s="45" t="s">
        <v>720</v>
      </c>
      <c r="D17596" s="23" t="s">
        <v>5751</v>
      </c>
      <c r="E17596" s="23" t="s">
        <v>4134</v>
      </c>
      <c r="F17596" s="40">
        <v>0.8</v>
      </c>
      <c r="G17596" s="25">
        <v>1897</v>
      </c>
      <c r="H17596" s="25">
        <v>1518</v>
      </c>
      <c r="I17596" s="25"/>
      <c r="J17596" s="58" t="e">
        <f>HYPERLINK("#"&amp;"Insumos"&amp;"!A"&amp;MATCH($B17596,#REF!,0),"Ins "&amp;$B17596)</f>
        <v>#REF!</v>
      </c>
      <c r="M17596" s="220"/>
    </row>
    <row r="17597" spans="1:13" ht="25.5" x14ac:dyDescent="0.2">
      <c r="A17597" s="36" t="s">
        <v>3507</v>
      </c>
      <c r="B17597" s="26" t="s">
        <v>6816</v>
      </c>
      <c r="C17597" s="79" t="s">
        <v>860</v>
      </c>
      <c r="D17597" s="37" t="s">
        <v>5608</v>
      </c>
      <c r="E17597" s="37" t="s">
        <v>4134</v>
      </c>
      <c r="F17597" s="41"/>
      <c r="G17597" s="27"/>
      <c r="H17597" s="27"/>
      <c r="I17597" s="27">
        <v>2861591</v>
      </c>
      <c r="M17597" s="220">
        <f t="shared" si="274"/>
        <v>3747540</v>
      </c>
    </row>
    <row r="17598" spans="1:13" x14ac:dyDescent="0.2">
      <c r="A17598" s="35" t="s">
        <v>3507</v>
      </c>
      <c r="B17598" s="1" t="s">
        <v>201</v>
      </c>
      <c r="C17598" s="45" t="s">
        <v>1029</v>
      </c>
      <c r="D17598" s="23" t="s">
        <v>5734</v>
      </c>
      <c r="E17598" s="23" t="s">
        <v>4141</v>
      </c>
      <c r="F17598" s="40">
        <v>1</v>
      </c>
      <c r="G17598" s="25">
        <v>89712</v>
      </c>
      <c r="H17598" s="25">
        <v>89712</v>
      </c>
      <c r="I17598" s="25"/>
      <c r="J17598" s="58" t="e">
        <f>HYPERLINK("#"&amp;"Insumos"&amp;"!A"&amp;MATCH($B17598,#REF!,0),"Ins "&amp;$B17598)</f>
        <v>#REF!</v>
      </c>
      <c r="M17598" s="220"/>
    </row>
    <row r="17599" spans="1:13" x14ac:dyDescent="0.2">
      <c r="A17599" s="35" t="s">
        <v>3507</v>
      </c>
      <c r="B17599" s="1" t="s">
        <v>5555</v>
      </c>
      <c r="C17599" s="45" t="s">
        <v>9573</v>
      </c>
      <c r="D17599" s="23" t="s">
        <v>5534</v>
      </c>
      <c r="E17599" s="23" t="s">
        <v>4140</v>
      </c>
      <c r="F17599" s="40">
        <v>6.5</v>
      </c>
      <c r="G17599" s="25">
        <v>11992</v>
      </c>
      <c r="H17599" s="25">
        <v>77948</v>
      </c>
      <c r="I17599" s="25"/>
      <c r="J17599" s="58" t="e">
        <f>HYPERLINK("#"&amp;"Insumos"&amp;"!A"&amp;MATCH($B17599,#REF!,0),"Ins "&amp;$B17599)</f>
        <v>#REF!</v>
      </c>
      <c r="M17599" s="220"/>
    </row>
    <row r="17600" spans="1:13" x14ac:dyDescent="0.2">
      <c r="A17600" s="35" t="s">
        <v>3507</v>
      </c>
      <c r="B17600" s="1" t="s">
        <v>263</v>
      </c>
      <c r="C17600" s="45" t="s">
        <v>696</v>
      </c>
      <c r="D17600" s="23" t="s">
        <v>5534</v>
      </c>
      <c r="E17600" s="23" t="s">
        <v>4140</v>
      </c>
      <c r="F17600" s="40">
        <v>0.2858</v>
      </c>
      <c r="G17600" s="25">
        <v>187426</v>
      </c>
      <c r="H17600" s="25">
        <v>53566</v>
      </c>
      <c r="I17600" s="25"/>
      <c r="J17600" s="58" t="e">
        <f>HYPERLINK("#"&amp;"Insumos"&amp;"!A"&amp;MATCH($B17600,#REF!,0),"Ins "&amp;$B17600)</f>
        <v>#REF!</v>
      </c>
      <c r="M17600" s="220"/>
    </row>
    <row r="17601" spans="1:13" x14ac:dyDescent="0.2">
      <c r="A17601" s="35" t="s">
        <v>3507</v>
      </c>
      <c r="B17601" s="1" t="s">
        <v>5533</v>
      </c>
      <c r="C17601" s="45" t="s">
        <v>5892</v>
      </c>
      <c r="D17601" s="23" t="s">
        <v>977</v>
      </c>
      <c r="E17601" s="23" t="s">
        <v>4134</v>
      </c>
      <c r="F17601" s="40">
        <v>0.35</v>
      </c>
      <c r="G17601" s="25">
        <v>3623</v>
      </c>
      <c r="H17601" s="25">
        <v>1268</v>
      </c>
      <c r="I17601" s="25"/>
      <c r="J17601" s="58" t="e">
        <f>HYPERLINK("#"&amp;"Insumos"&amp;"!A"&amp;MATCH($B17601,#REF!,0),"Ins "&amp;$B17601)</f>
        <v>#REF!</v>
      </c>
      <c r="M17601" s="220"/>
    </row>
    <row r="17602" spans="1:13" x14ac:dyDescent="0.2">
      <c r="A17602" s="35" t="s">
        <v>3507</v>
      </c>
      <c r="B17602" s="1" t="s">
        <v>5007</v>
      </c>
      <c r="C17602" s="45" t="s">
        <v>720</v>
      </c>
      <c r="D17602" s="23" t="s">
        <v>5751</v>
      </c>
      <c r="E17602" s="23" t="s">
        <v>4134</v>
      </c>
      <c r="F17602" s="40">
        <v>10</v>
      </c>
      <c r="G17602" s="25">
        <v>1897</v>
      </c>
      <c r="H17602" s="25">
        <v>18970</v>
      </c>
      <c r="I17602" s="25"/>
      <c r="J17602" s="58" t="e">
        <f>HYPERLINK("#"&amp;"Insumos"&amp;"!A"&amp;MATCH($B17602,#REF!,0),"Ins "&amp;$B17602)</f>
        <v>#REF!</v>
      </c>
      <c r="M17602" s="220"/>
    </row>
    <row r="17603" spans="1:13" x14ac:dyDescent="0.2">
      <c r="A17603" s="35" t="s">
        <v>3507</v>
      </c>
      <c r="B17603" s="1" t="s">
        <v>5008</v>
      </c>
      <c r="C17603" s="45" t="s">
        <v>601</v>
      </c>
      <c r="D17603" s="23" t="s">
        <v>5751</v>
      </c>
      <c r="E17603" s="23" t="s">
        <v>466</v>
      </c>
      <c r="F17603" s="40">
        <v>0.15429999999999999</v>
      </c>
      <c r="G17603" s="25">
        <v>2920</v>
      </c>
      <c r="H17603" s="25">
        <v>451</v>
      </c>
      <c r="I17603" s="25"/>
      <c r="J17603" s="58" t="e">
        <f>HYPERLINK("#"&amp;"Insumos"&amp;"!A"&amp;MATCH($B17603,#REF!,0),"Ins "&amp;$B17603)</f>
        <v>#REF!</v>
      </c>
      <c r="M17603" s="220"/>
    </row>
    <row r="17604" spans="1:13" x14ac:dyDescent="0.2">
      <c r="A17604" s="35" t="s">
        <v>3507</v>
      </c>
      <c r="B17604" s="1" t="s">
        <v>5482</v>
      </c>
      <c r="C17604" s="45" t="s">
        <v>67</v>
      </c>
      <c r="D17604" s="23" t="s">
        <v>5751</v>
      </c>
      <c r="E17604" s="23" t="s">
        <v>467</v>
      </c>
      <c r="F17604" s="40">
        <v>10.5</v>
      </c>
      <c r="G17604" s="25">
        <v>4423</v>
      </c>
      <c r="H17604" s="25">
        <v>46442</v>
      </c>
      <c r="I17604" s="25"/>
      <c r="J17604" s="58" t="e">
        <f>HYPERLINK("#"&amp;"Insumos"&amp;"!A"&amp;MATCH($B17604,#REF!,0),"Ins "&amp;$B17604)</f>
        <v>#REF!</v>
      </c>
      <c r="M17604" s="220"/>
    </row>
    <row r="17605" spans="1:13" x14ac:dyDescent="0.2">
      <c r="A17605" s="35" t="s">
        <v>3507</v>
      </c>
      <c r="B17605" s="1" t="s">
        <v>247</v>
      </c>
      <c r="C17605" s="45" t="s">
        <v>603</v>
      </c>
      <c r="D17605" s="23" t="s">
        <v>5751</v>
      </c>
      <c r="E17605" s="23" t="s">
        <v>4134</v>
      </c>
      <c r="F17605" s="40">
        <v>4</v>
      </c>
      <c r="G17605" s="25">
        <v>225374</v>
      </c>
      <c r="H17605" s="25">
        <v>901496</v>
      </c>
      <c r="I17605" s="25"/>
      <c r="J17605" s="58" t="e">
        <f>HYPERLINK("#"&amp;"Insumos"&amp;"!A"&amp;MATCH($B17605,#REF!,0),"Ins "&amp;$B17605)</f>
        <v>#REF!</v>
      </c>
      <c r="M17605" s="220"/>
    </row>
    <row r="17606" spans="1:13" x14ac:dyDescent="0.2">
      <c r="A17606" s="35" t="s">
        <v>3507</v>
      </c>
      <c r="B17606" s="1" t="s">
        <v>602</v>
      </c>
      <c r="C17606" s="45" t="s">
        <v>1073</v>
      </c>
      <c r="D17606" s="23" t="s">
        <v>5751</v>
      </c>
      <c r="E17606" s="23" t="s">
        <v>4134</v>
      </c>
      <c r="F17606" s="40">
        <v>1</v>
      </c>
      <c r="G17606" s="25">
        <v>1386041</v>
      </c>
      <c r="H17606" s="25">
        <v>1386041</v>
      </c>
      <c r="I17606" s="25"/>
      <c r="J17606" s="58" t="e">
        <f>HYPERLINK("#"&amp;"Insumos"&amp;"!A"&amp;MATCH($B17606,#REF!,0),"Ins "&amp;$B17606)</f>
        <v>#REF!</v>
      </c>
      <c r="M17606" s="220"/>
    </row>
    <row r="17607" spans="1:13" x14ac:dyDescent="0.2">
      <c r="A17607" s="35" t="s">
        <v>3507</v>
      </c>
      <c r="B17607" s="1" t="s">
        <v>5374</v>
      </c>
      <c r="C17607" s="45" t="s">
        <v>245</v>
      </c>
      <c r="D17607" s="23" t="s">
        <v>5751</v>
      </c>
      <c r="E17607" s="23" t="s">
        <v>467</v>
      </c>
      <c r="F17607" s="40">
        <v>255</v>
      </c>
      <c r="G17607" s="25">
        <v>690</v>
      </c>
      <c r="H17607" s="25">
        <v>175950</v>
      </c>
      <c r="I17607" s="25"/>
      <c r="J17607" s="58" t="e">
        <f>HYPERLINK("#"&amp;"Insumos"&amp;"!A"&amp;MATCH($B17607,#REF!,0),"Ins "&amp;$B17607)</f>
        <v>#REF!</v>
      </c>
      <c r="M17607" s="220"/>
    </row>
    <row r="17608" spans="1:13" x14ac:dyDescent="0.2">
      <c r="A17608" s="35" t="s">
        <v>3507</v>
      </c>
      <c r="B17608" s="1" t="s">
        <v>1040</v>
      </c>
      <c r="C17608" s="45" t="s">
        <v>8773</v>
      </c>
      <c r="D17608" s="23" t="s">
        <v>5751</v>
      </c>
      <c r="E17608" s="23" t="s">
        <v>466</v>
      </c>
      <c r="F17608" s="40">
        <v>0.28000000000000003</v>
      </c>
      <c r="G17608" s="25">
        <v>110940</v>
      </c>
      <c r="H17608" s="25">
        <v>31063</v>
      </c>
      <c r="I17608" s="25"/>
      <c r="J17608" s="58" t="e">
        <f>HYPERLINK("#"&amp;"Insumos"&amp;"!A"&amp;MATCH($B17608,#REF!,0),"Ins "&amp;$B17608)</f>
        <v>#REF!</v>
      </c>
      <c r="M17608" s="220"/>
    </row>
    <row r="17609" spans="1:13" x14ac:dyDescent="0.2">
      <c r="A17609" s="35" t="s">
        <v>3507</v>
      </c>
      <c r="B17609" s="1" t="s">
        <v>1042</v>
      </c>
      <c r="C17609" s="45" t="s">
        <v>8771</v>
      </c>
      <c r="D17609" s="23" t="s">
        <v>5751</v>
      </c>
      <c r="E17609" s="23" t="s">
        <v>466</v>
      </c>
      <c r="F17609" s="40">
        <v>0.55000000000000004</v>
      </c>
      <c r="G17609" s="25">
        <v>142000</v>
      </c>
      <c r="H17609" s="25">
        <v>78100</v>
      </c>
      <c r="I17609" s="25"/>
      <c r="J17609" s="58" t="e">
        <f>HYPERLINK("#"&amp;"Insumos"&amp;"!A"&amp;MATCH($B17609,#REF!,0),"Ins "&amp;$B17609)</f>
        <v>#REF!</v>
      </c>
      <c r="M17609" s="220"/>
    </row>
    <row r="17610" spans="1:13" x14ac:dyDescent="0.2">
      <c r="A17610" s="35" t="s">
        <v>3507</v>
      </c>
      <c r="B17610" s="1" t="s">
        <v>1047</v>
      </c>
      <c r="C17610" s="45" t="s">
        <v>1062</v>
      </c>
      <c r="D17610" s="23" t="s">
        <v>5751</v>
      </c>
      <c r="E17610" s="23" t="s">
        <v>466</v>
      </c>
      <c r="F17610" s="40">
        <v>0.2</v>
      </c>
      <c r="G17610" s="25">
        <v>2920</v>
      </c>
      <c r="H17610" s="25">
        <v>584</v>
      </c>
      <c r="I17610" s="25"/>
      <c r="J17610" s="58" t="e">
        <f>HYPERLINK("#"&amp;"Insumos"&amp;"!A"&amp;MATCH($B17610,#REF!,0),"Ins "&amp;$B17610)</f>
        <v>#REF!</v>
      </c>
      <c r="M17610" s="220"/>
    </row>
    <row r="17611" spans="1:13" ht="25.5" x14ac:dyDescent="0.2">
      <c r="A17611" s="36" t="s">
        <v>3508</v>
      </c>
      <c r="B17611" s="26" t="s">
        <v>6816</v>
      </c>
      <c r="C17611" s="79" t="s">
        <v>5664</v>
      </c>
      <c r="D17611" s="37" t="s">
        <v>5608</v>
      </c>
      <c r="E17611" s="37" t="s">
        <v>4134</v>
      </c>
      <c r="F17611" s="41"/>
      <c r="G17611" s="27"/>
      <c r="H17611" s="27"/>
      <c r="I17611" s="27">
        <v>862359</v>
      </c>
      <c r="M17611" s="220">
        <f t="shared" ref="M17611:M17667" si="275">ROUND(I17611*(1+$L$2),0)</f>
        <v>1129345</v>
      </c>
    </row>
    <row r="17612" spans="1:13" x14ac:dyDescent="0.2">
      <c r="A17612" s="35" t="s">
        <v>3508</v>
      </c>
      <c r="B17612" s="1" t="s">
        <v>201</v>
      </c>
      <c r="C17612" s="45" t="s">
        <v>1029</v>
      </c>
      <c r="D17612" s="23" t="s">
        <v>5734</v>
      </c>
      <c r="E17612" s="23" t="s">
        <v>4141</v>
      </c>
      <c r="F17612" s="40">
        <v>9</v>
      </c>
      <c r="G17612" s="25">
        <v>89712</v>
      </c>
      <c r="H17612" s="25">
        <v>807408</v>
      </c>
      <c r="I17612" s="25"/>
      <c r="J17612" s="58" t="e">
        <f>HYPERLINK("#"&amp;"Insumos"&amp;"!A"&amp;MATCH($B17612,#REF!,0),"Ins "&amp;$B17612)</f>
        <v>#REF!</v>
      </c>
      <c r="M17612" s="220"/>
    </row>
    <row r="17613" spans="1:13" x14ac:dyDescent="0.2">
      <c r="A17613" s="35" t="s">
        <v>3508</v>
      </c>
      <c r="B17613" s="1" t="s">
        <v>5555</v>
      </c>
      <c r="C17613" s="45" t="s">
        <v>9573</v>
      </c>
      <c r="D17613" s="23" t="s">
        <v>5534</v>
      </c>
      <c r="E17613" s="23" t="s">
        <v>4140</v>
      </c>
      <c r="F17613" s="40">
        <v>4.3499999999999996</v>
      </c>
      <c r="G17613" s="25">
        <v>11992</v>
      </c>
      <c r="H17613" s="25">
        <v>52165</v>
      </c>
      <c r="I17613" s="25"/>
      <c r="J17613" s="58" t="e">
        <f>HYPERLINK("#"&amp;"Insumos"&amp;"!A"&amp;MATCH($B17613,#REF!,0),"Ins "&amp;$B17613)</f>
        <v>#REF!</v>
      </c>
      <c r="M17613" s="220"/>
    </row>
    <row r="17614" spans="1:13" x14ac:dyDescent="0.2">
      <c r="A17614" s="35" t="s">
        <v>3508</v>
      </c>
      <c r="B17614" s="1" t="s">
        <v>5533</v>
      </c>
      <c r="C17614" s="45" t="s">
        <v>5892</v>
      </c>
      <c r="D17614" s="23" t="s">
        <v>977</v>
      </c>
      <c r="E17614" s="23" t="s">
        <v>4134</v>
      </c>
      <c r="F17614" s="40">
        <v>0.35</v>
      </c>
      <c r="G17614" s="25">
        <v>3623</v>
      </c>
      <c r="H17614" s="25">
        <v>1268</v>
      </c>
      <c r="I17614" s="25"/>
      <c r="J17614" s="58" t="e">
        <f>HYPERLINK("#"&amp;"Insumos"&amp;"!A"&amp;MATCH($B17614,#REF!,0),"Ins "&amp;$B17614)</f>
        <v>#REF!</v>
      </c>
      <c r="M17614" s="220"/>
    </row>
    <row r="17615" spans="1:13" x14ac:dyDescent="0.2">
      <c r="A17615" s="35" t="s">
        <v>3508</v>
      </c>
      <c r="B17615" s="1" t="s">
        <v>5007</v>
      </c>
      <c r="C17615" s="45" t="s">
        <v>720</v>
      </c>
      <c r="D17615" s="23" t="s">
        <v>5751</v>
      </c>
      <c r="E17615" s="23" t="s">
        <v>4134</v>
      </c>
      <c r="F17615" s="40">
        <v>0.8</v>
      </c>
      <c r="G17615" s="25">
        <v>1897</v>
      </c>
      <c r="H17615" s="25">
        <v>1518</v>
      </c>
      <c r="I17615" s="25"/>
      <c r="J17615" s="58" t="e">
        <f>HYPERLINK("#"&amp;"Insumos"&amp;"!A"&amp;MATCH($B17615,#REF!,0),"Ins "&amp;$B17615)</f>
        <v>#REF!</v>
      </c>
      <c r="M17615" s="220"/>
    </row>
    <row r="17616" spans="1:13" ht="25.5" x14ac:dyDescent="0.2">
      <c r="A17616" s="36" t="s">
        <v>3509</v>
      </c>
      <c r="B17616" s="26" t="s">
        <v>6816</v>
      </c>
      <c r="C17616" s="79" t="s">
        <v>5665</v>
      </c>
      <c r="D17616" s="37" t="s">
        <v>5608</v>
      </c>
      <c r="E17616" s="37" t="s">
        <v>4134</v>
      </c>
      <c r="F17616" s="41"/>
      <c r="G17616" s="27"/>
      <c r="H17616" s="27"/>
      <c r="I17616" s="27">
        <v>1123942</v>
      </c>
      <c r="M17616" s="220">
        <f t="shared" si="275"/>
        <v>1471914</v>
      </c>
    </row>
    <row r="17617" spans="1:13" x14ac:dyDescent="0.2">
      <c r="A17617" s="35" t="s">
        <v>3509</v>
      </c>
      <c r="B17617" s="1" t="s">
        <v>201</v>
      </c>
      <c r="C17617" s="45" t="s">
        <v>1029</v>
      </c>
      <c r="D17617" s="23" t="s">
        <v>5734</v>
      </c>
      <c r="E17617" s="23" t="s">
        <v>4141</v>
      </c>
      <c r="F17617" s="40">
        <v>3.2</v>
      </c>
      <c r="G17617" s="25">
        <v>89712</v>
      </c>
      <c r="H17617" s="25">
        <v>287078</v>
      </c>
      <c r="I17617" s="25"/>
      <c r="J17617" s="58" t="e">
        <f>HYPERLINK("#"&amp;"Insumos"&amp;"!A"&amp;MATCH($B17617,#REF!,0),"Ins "&amp;$B17617)</f>
        <v>#REF!</v>
      </c>
      <c r="M17617" s="220"/>
    </row>
    <row r="17618" spans="1:13" x14ac:dyDescent="0.2">
      <c r="A17618" s="35" t="s">
        <v>3509</v>
      </c>
      <c r="B17618" s="1" t="s">
        <v>5555</v>
      </c>
      <c r="C17618" s="45" t="s">
        <v>9573</v>
      </c>
      <c r="D17618" s="23" t="s">
        <v>5534</v>
      </c>
      <c r="E17618" s="23" t="s">
        <v>4140</v>
      </c>
      <c r="F17618" s="40">
        <v>6.5</v>
      </c>
      <c r="G17618" s="25">
        <v>11992</v>
      </c>
      <c r="H17618" s="25">
        <v>77948</v>
      </c>
      <c r="I17618" s="25"/>
      <c r="J17618" s="58" t="e">
        <f>HYPERLINK("#"&amp;"Insumos"&amp;"!A"&amp;MATCH($B17618,#REF!,0),"Ins "&amp;$B17618)</f>
        <v>#REF!</v>
      </c>
      <c r="M17618" s="220"/>
    </row>
    <row r="17619" spans="1:13" x14ac:dyDescent="0.2">
      <c r="A17619" s="35" t="s">
        <v>3509</v>
      </c>
      <c r="B17619" s="1" t="s">
        <v>263</v>
      </c>
      <c r="C17619" s="45" t="s">
        <v>696</v>
      </c>
      <c r="D17619" s="23" t="s">
        <v>5534</v>
      </c>
      <c r="E17619" s="23" t="s">
        <v>4140</v>
      </c>
      <c r="F17619" s="40">
        <v>0.10100000000000001</v>
      </c>
      <c r="G17619" s="25">
        <v>187426</v>
      </c>
      <c r="H17619" s="25">
        <v>18930</v>
      </c>
      <c r="I17619" s="25"/>
      <c r="J17619" s="58" t="e">
        <f>HYPERLINK("#"&amp;"Insumos"&amp;"!A"&amp;MATCH($B17619,#REF!,0),"Ins "&amp;$B17619)</f>
        <v>#REF!</v>
      </c>
      <c r="M17619" s="220"/>
    </row>
    <row r="17620" spans="1:13" x14ac:dyDescent="0.2">
      <c r="A17620" s="35" t="s">
        <v>3509</v>
      </c>
      <c r="B17620" s="1" t="s">
        <v>5533</v>
      </c>
      <c r="C17620" s="45" t="s">
        <v>5892</v>
      </c>
      <c r="D17620" s="23" t="s">
        <v>977</v>
      </c>
      <c r="E17620" s="23" t="s">
        <v>4134</v>
      </c>
      <c r="F17620" s="40">
        <v>0.35</v>
      </c>
      <c r="G17620" s="25">
        <v>3623</v>
      </c>
      <c r="H17620" s="25">
        <v>1268</v>
      </c>
      <c r="I17620" s="25"/>
      <c r="J17620" s="58" t="e">
        <f>HYPERLINK("#"&amp;"Insumos"&amp;"!A"&amp;MATCH($B17620,#REF!,0),"Ins "&amp;$B17620)</f>
        <v>#REF!</v>
      </c>
      <c r="M17620" s="220"/>
    </row>
    <row r="17621" spans="1:13" x14ac:dyDescent="0.2">
      <c r="A17621" s="35" t="s">
        <v>3509</v>
      </c>
      <c r="B17621" s="1" t="s">
        <v>5007</v>
      </c>
      <c r="C17621" s="45" t="s">
        <v>720</v>
      </c>
      <c r="D17621" s="23" t="s">
        <v>5751</v>
      </c>
      <c r="E17621" s="23" t="s">
        <v>4134</v>
      </c>
      <c r="F17621" s="40">
        <v>10</v>
      </c>
      <c r="G17621" s="25">
        <v>1897</v>
      </c>
      <c r="H17621" s="25">
        <v>18970</v>
      </c>
      <c r="I17621" s="25"/>
      <c r="J17621" s="58" t="e">
        <f>HYPERLINK("#"&amp;"Insumos"&amp;"!A"&amp;MATCH($B17621,#REF!,0),"Ins "&amp;$B17621)</f>
        <v>#REF!</v>
      </c>
      <c r="M17621" s="220"/>
    </row>
    <row r="17622" spans="1:13" x14ac:dyDescent="0.2">
      <c r="A17622" s="35" t="s">
        <v>3509</v>
      </c>
      <c r="B17622" s="1" t="s">
        <v>5008</v>
      </c>
      <c r="C17622" s="45" t="s">
        <v>601</v>
      </c>
      <c r="D17622" s="23" t="s">
        <v>5751</v>
      </c>
      <c r="E17622" s="23" t="s">
        <v>466</v>
      </c>
      <c r="F17622" s="40">
        <v>0.15429999999999999</v>
      </c>
      <c r="G17622" s="25">
        <v>2920</v>
      </c>
      <c r="H17622" s="25">
        <v>451</v>
      </c>
      <c r="I17622" s="25"/>
      <c r="J17622" s="58" t="e">
        <f>HYPERLINK("#"&amp;"Insumos"&amp;"!A"&amp;MATCH($B17622,#REF!,0),"Ins "&amp;$B17622)</f>
        <v>#REF!</v>
      </c>
      <c r="M17622" s="220"/>
    </row>
    <row r="17623" spans="1:13" x14ac:dyDescent="0.2">
      <c r="A17623" s="35" t="s">
        <v>3509</v>
      </c>
      <c r="B17623" s="1" t="s">
        <v>5482</v>
      </c>
      <c r="C17623" s="45" t="s">
        <v>67</v>
      </c>
      <c r="D17623" s="23" t="s">
        <v>5751</v>
      </c>
      <c r="E17623" s="23" t="s">
        <v>467</v>
      </c>
      <c r="F17623" s="40">
        <v>10.5</v>
      </c>
      <c r="G17623" s="25">
        <v>4423</v>
      </c>
      <c r="H17623" s="25">
        <v>46442</v>
      </c>
      <c r="I17623" s="25"/>
      <c r="J17623" s="58" t="e">
        <f>HYPERLINK("#"&amp;"Insumos"&amp;"!A"&amp;MATCH($B17623,#REF!,0),"Ins "&amp;$B17623)</f>
        <v>#REF!</v>
      </c>
      <c r="M17623" s="220"/>
    </row>
    <row r="17624" spans="1:13" x14ac:dyDescent="0.2">
      <c r="A17624" s="35" t="s">
        <v>3509</v>
      </c>
      <c r="B17624" s="1" t="s">
        <v>247</v>
      </c>
      <c r="C17624" s="45" t="s">
        <v>603</v>
      </c>
      <c r="D17624" s="23" t="s">
        <v>5751</v>
      </c>
      <c r="E17624" s="23" t="s">
        <v>4134</v>
      </c>
      <c r="F17624" s="40">
        <v>2</v>
      </c>
      <c r="G17624" s="25">
        <v>225374</v>
      </c>
      <c r="H17624" s="25">
        <v>450748</v>
      </c>
      <c r="I17624" s="25"/>
      <c r="J17624" s="58" t="e">
        <f>HYPERLINK("#"&amp;"Insumos"&amp;"!A"&amp;MATCH($B17624,#REF!,0),"Ins "&amp;$B17624)</f>
        <v>#REF!</v>
      </c>
      <c r="M17624" s="220"/>
    </row>
    <row r="17625" spans="1:13" x14ac:dyDescent="0.2">
      <c r="A17625" s="35" t="s">
        <v>3509</v>
      </c>
      <c r="B17625" s="1" t="s">
        <v>5374</v>
      </c>
      <c r="C17625" s="45" t="s">
        <v>245</v>
      </c>
      <c r="D17625" s="23" t="s">
        <v>5751</v>
      </c>
      <c r="E17625" s="23" t="s">
        <v>467</v>
      </c>
      <c r="F17625" s="40">
        <v>204</v>
      </c>
      <c r="G17625" s="25">
        <v>690</v>
      </c>
      <c r="H17625" s="25">
        <v>140760</v>
      </c>
      <c r="I17625" s="25"/>
      <c r="J17625" s="58" t="e">
        <f>HYPERLINK("#"&amp;"Insumos"&amp;"!A"&amp;MATCH($B17625,#REF!,0),"Ins "&amp;$B17625)</f>
        <v>#REF!</v>
      </c>
      <c r="M17625" s="220"/>
    </row>
    <row r="17626" spans="1:13" x14ac:dyDescent="0.2">
      <c r="A17626" s="35" t="s">
        <v>3509</v>
      </c>
      <c r="B17626" s="1" t="s">
        <v>1040</v>
      </c>
      <c r="C17626" s="45" t="s">
        <v>8773</v>
      </c>
      <c r="D17626" s="23" t="s">
        <v>5751</v>
      </c>
      <c r="E17626" s="23" t="s">
        <v>466</v>
      </c>
      <c r="F17626" s="40">
        <v>0.28000000000000003</v>
      </c>
      <c r="G17626" s="25">
        <v>110940</v>
      </c>
      <c r="H17626" s="25">
        <v>31063</v>
      </c>
      <c r="I17626" s="25"/>
      <c r="J17626" s="58" t="e">
        <f>HYPERLINK("#"&amp;"Insumos"&amp;"!A"&amp;MATCH($B17626,#REF!,0),"Ins "&amp;$B17626)</f>
        <v>#REF!</v>
      </c>
      <c r="M17626" s="220"/>
    </row>
    <row r="17627" spans="1:13" x14ac:dyDescent="0.2">
      <c r="A17627" s="35" t="s">
        <v>3509</v>
      </c>
      <c r="B17627" s="1" t="s">
        <v>1042</v>
      </c>
      <c r="C17627" s="45" t="s">
        <v>8771</v>
      </c>
      <c r="D17627" s="23" t="s">
        <v>5751</v>
      </c>
      <c r="E17627" s="23" t="s">
        <v>466</v>
      </c>
      <c r="F17627" s="40">
        <v>0.35</v>
      </c>
      <c r="G17627" s="25">
        <v>142000</v>
      </c>
      <c r="H17627" s="25">
        <v>49700</v>
      </c>
      <c r="I17627" s="25"/>
      <c r="J17627" s="58" t="e">
        <f>HYPERLINK("#"&amp;"Insumos"&amp;"!A"&amp;MATCH($B17627,#REF!,0),"Ins "&amp;$B17627)</f>
        <v>#REF!</v>
      </c>
      <c r="M17627" s="220"/>
    </row>
    <row r="17628" spans="1:13" x14ac:dyDescent="0.2">
      <c r="A17628" s="35" t="s">
        <v>3509</v>
      </c>
      <c r="B17628" s="1" t="s">
        <v>1047</v>
      </c>
      <c r="C17628" s="45" t="s">
        <v>1062</v>
      </c>
      <c r="D17628" s="23" t="s">
        <v>5751</v>
      </c>
      <c r="E17628" s="23" t="s">
        <v>466</v>
      </c>
      <c r="F17628" s="40">
        <v>0.2</v>
      </c>
      <c r="G17628" s="25">
        <v>2920</v>
      </c>
      <c r="H17628" s="25">
        <v>584</v>
      </c>
      <c r="I17628" s="25"/>
      <c r="J17628" s="58" t="e">
        <f>HYPERLINK("#"&amp;"Insumos"&amp;"!A"&amp;MATCH($B17628,#REF!,0),"Ins "&amp;$B17628)</f>
        <v>#REF!</v>
      </c>
      <c r="M17628" s="220"/>
    </row>
    <row r="17629" spans="1:13" ht="25.5" x14ac:dyDescent="0.2">
      <c r="A17629" s="36" t="s">
        <v>3510</v>
      </c>
      <c r="B17629" s="26" t="s">
        <v>6816</v>
      </c>
      <c r="C17629" s="79" t="s">
        <v>5666</v>
      </c>
      <c r="D17629" s="37" t="s">
        <v>5608</v>
      </c>
      <c r="E17629" s="37" t="s">
        <v>4134</v>
      </c>
      <c r="F17629" s="41"/>
      <c r="G17629" s="27"/>
      <c r="H17629" s="27"/>
      <c r="I17629" s="27">
        <v>817503</v>
      </c>
      <c r="M17629" s="220">
        <f t="shared" si="275"/>
        <v>1070602</v>
      </c>
    </row>
    <row r="17630" spans="1:13" x14ac:dyDescent="0.2">
      <c r="A17630" s="35" t="s">
        <v>3510</v>
      </c>
      <c r="B17630" s="1" t="s">
        <v>201</v>
      </c>
      <c r="C17630" s="45" t="s">
        <v>1029</v>
      </c>
      <c r="D17630" s="23" t="s">
        <v>5734</v>
      </c>
      <c r="E17630" s="23" t="s">
        <v>4141</v>
      </c>
      <c r="F17630" s="40">
        <v>8.5</v>
      </c>
      <c r="G17630" s="25">
        <v>89712</v>
      </c>
      <c r="H17630" s="25">
        <v>762552</v>
      </c>
      <c r="I17630" s="25"/>
      <c r="J17630" s="58" t="e">
        <f>HYPERLINK("#"&amp;"Insumos"&amp;"!A"&amp;MATCH($B17630,#REF!,0),"Ins "&amp;$B17630)</f>
        <v>#REF!</v>
      </c>
      <c r="M17630" s="220"/>
    </row>
    <row r="17631" spans="1:13" x14ac:dyDescent="0.2">
      <c r="A17631" s="35" t="s">
        <v>3510</v>
      </c>
      <c r="B17631" s="1" t="s">
        <v>5555</v>
      </c>
      <c r="C17631" s="45" t="s">
        <v>9573</v>
      </c>
      <c r="D17631" s="23" t="s">
        <v>5534</v>
      </c>
      <c r="E17631" s="23" t="s">
        <v>4140</v>
      </c>
      <c r="F17631" s="40">
        <v>4.3499999999999996</v>
      </c>
      <c r="G17631" s="25">
        <v>11992</v>
      </c>
      <c r="H17631" s="25">
        <v>52165</v>
      </c>
      <c r="I17631" s="25"/>
      <c r="J17631" s="58" t="e">
        <f>HYPERLINK("#"&amp;"Insumos"&amp;"!A"&amp;MATCH($B17631,#REF!,0),"Ins "&amp;$B17631)</f>
        <v>#REF!</v>
      </c>
      <c r="M17631" s="220"/>
    </row>
    <row r="17632" spans="1:13" x14ac:dyDescent="0.2">
      <c r="A17632" s="35" t="s">
        <v>3510</v>
      </c>
      <c r="B17632" s="1" t="s">
        <v>5533</v>
      </c>
      <c r="C17632" s="45" t="s">
        <v>5892</v>
      </c>
      <c r="D17632" s="23" t="s">
        <v>977</v>
      </c>
      <c r="E17632" s="23" t="s">
        <v>4134</v>
      </c>
      <c r="F17632" s="40">
        <v>0.35</v>
      </c>
      <c r="G17632" s="25">
        <v>3623</v>
      </c>
      <c r="H17632" s="25">
        <v>1268</v>
      </c>
      <c r="I17632" s="25"/>
      <c r="J17632" s="58" t="e">
        <f>HYPERLINK("#"&amp;"Insumos"&amp;"!A"&amp;MATCH($B17632,#REF!,0),"Ins "&amp;$B17632)</f>
        <v>#REF!</v>
      </c>
      <c r="M17632" s="220"/>
    </row>
    <row r="17633" spans="1:13" x14ac:dyDescent="0.2">
      <c r="A17633" s="35" t="s">
        <v>3510</v>
      </c>
      <c r="B17633" s="1" t="s">
        <v>5007</v>
      </c>
      <c r="C17633" s="45" t="s">
        <v>720</v>
      </c>
      <c r="D17633" s="23" t="s">
        <v>5751</v>
      </c>
      <c r="E17633" s="23" t="s">
        <v>4134</v>
      </c>
      <c r="F17633" s="40">
        <v>0.8</v>
      </c>
      <c r="G17633" s="25">
        <v>1897</v>
      </c>
      <c r="H17633" s="25">
        <v>1518</v>
      </c>
      <c r="I17633" s="25"/>
      <c r="J17633" s="58" t="e">
        <f>HYPERLINK("#"&amp;"Insumos"&amp;"!A"&amp;MATCH($B17633,#REF!,0),"Ins "&amp;$B17633)</f>
        <v>#REF!</v>
      </c>
      <c r="M17633" s="220"/>
    </row>
    <row r="17634" spans="1:13" ht="38.25" x14ac:dyDescent="0.2">
      <c r="A17634" s="36" t="s">
        <v>3511</v>
      </c>
      <c r="B17634" s="26" t="s">
        <v>6816</v>
      </c>
      <c r="C17634" s="79" t="s">
        <v>861</v>
      </c>
      <c r="D17634" s="37" t="s">
        <v>5608</v>
      </c>
      <c r="E17634" s="37" t="s">
        <v>4134</v>
      </c>
      <c r="F17634" s="41"/>
      <c r="G17634" s="27"/>
      <c r="H17634" s="27"/>
      <c r="I17634" s="27">
        <v>2337704</v>
      </c>
      <c r="M17634" s="220">
        <f t="shared" si="275"/>
        <v>3061457</v>
      </c>
    </row>
    <row r="17635" spans="1:13" x14ac:dyDescent="0.2">
      <c r="A17635" s="35" t="s">
        <v>3511</v>
      </c>
      <c r="B17635" s="1" t="s">
        <v>5589</v>
      </c>
      <c r="C17635" s="45" t="s">
        <v>5819</v>
      </c>
      <c r="D17635" s="23" t="s">
        <v>5585</v>
      </c>
      <c r="E17635" s="23" t="s">
        <v>466</v>
      </c>
      <c r="F17635" s="40">
        <v>0.8</v>
      </c>
      <c r="G17635" s="25">
        <v>597780</v>
      </c>
      <c r="H17635" s="25">
        <v>478224</v>
      </c>
      <c r="I17635" s="25"/>
      <c r="M17635" s="220"/>
    </row>
    <row r="17636" spans="1:13" x14ac:dyDescent="0.2">
      <c r="A17636" s="35" t="s">
        <v>3511</v>
      </c>
      <c r="B17636" s="1" t="s">
        <v>201</v>
      </c>
      <c r="C17636" s="45" t="s">
        <v>1029</v>
      </c>
      <c r="D17636" s="23" t="s">
        <v>5734</v>
      </c>
      <c r="E17636" s="23" t="s">
        <v>4141</v>
      </c>
      <c r="F17636" s="40">
        <v>10</v>
      </c>
      <c r="G17636" s="25">
        <v>89712</v>
      </c>
      <c r="H17636" s="25">
        <v>897120</v>
      </c>
      <c r="I17636" s="25"/>
      <c r="J17636" s="58" t="e">
        <f>HYPERLINK("#"&amp;"Insumos"&amp;"!A"&amp;MATCH($B17636,#REF!,0),"Ins "&amp;$B17636)</f>
        <v>#REF!</v>
      </c>
      <c r="M17636" s="220"/>
    </row>
    <row r="17637" spans="1:13" x14ac:dyDescent="0.2">
      <c r="A17637" s="35" t="s">
        <v>3511</v>
      </c>
      <c r="B17637" s="1" t="s">
        <v>5555</v>
      </c>
      <c r="C17637" s="45" t="s">
        <v>9573</v>
      </c>
      <c r="D17637" s="23" t="s">
        <v>5534</v>
      </c>
      <c r="E17637" s="23" t="s">
        <v>4140</v>
      </c>
      <c r="F17637" s="40">
        <v>6.5</v>
      </c>
      <c r="G17637" s="25">
        <v>11992</v>
      </c>
      <c r="H17637" s="25">
        <v>77948</v>
      </c>
      <c r="I17637" s="25"/>
      <c r="J17637" s="58" t="e">
        <f>HYPERLINK("#"&amp;"Insumos"&amp;"!A"&amp;MATCH($B17637,#REF!,0),"Ins "&amp;$B17637)</f>
        <v>#REF!</v>
      </c>
      <c r="M17637" s="220"/>
    </row>
    <row r="17638" spans="1:13" x14ac:dyDescent="0.2">
      <c r="A17638" s="35" t="s">
        <v>3511</v>
      </c>
      <c r="B17638" s="1" t="s">
        <v>263</v>
      </c>
      <c r="C17638" s="45" t="s">
        <v>696</v>
      </c>
      <c r="D17638" s="23" t="s">
        <v>5534</v>
      </c>
      <c r="E17638" s="23" t="s">
        <v>4140</v>
      </c>
      <c r="F17638" s="40">
        <v>0.19639999999999999</v>
      </c>
      <c r="G17638" s="25">
        <v>187426</v>
      </c>
      <c r="H17638" s="25">
        <v>36810</v>
      </c>
      <c r="I17638" s="25"/>
      <c r="J17638" s="58" t="e">
        <f>HYPERLINK("#"&amp;"Insumos"&amp;"!A"&amp;MATCH($B17638,#REF!,0),"Ins "&amp;$B17638)</f>
        <v>#REF!</v>
      </c>
      <c r="M17638" s="220"/>
    </row>
    <row r="17639" spans="1:13" x14ac:dyDescent="0.2">
      <c r="A17639" s="35" t="s">
        <v>3511</v>
      </c>
      <c r="B17639" s="1" t="s">
        <v>5533</v>
      </c>
      <c r="C17639" s="45" t="s">
        <v>5892</v>
      </c>
      <c r="D17639" s="23" t="s">
        <v>977</v>
      </c>
      <c r="E17639" s="23" t="s">
        <v>4134</v>
      </c>
      <c r="F17639" s="40">
        <v>0.35</v>
      </c>
      <c r="G17639" s="25">
        <v>3623</v>
      </c>
      <c r="H17639" s="25">
        <v>1268</v>
      </c>
      <c r="I17639" s="25"/>
      <c r="J17639" s="58" t="e">
        <f>HYPERLINK("#"&amp;"Insumos"&amp;"!A"&amp;MATCH($B17639,#REF!,0),"Ins "&amp;$B17639)</f>
        <v>#REF!</v>
      </c>
      <c r="M17639" s="220"/>
    </row>
    <row r="17640" spans="1:13" x14ac:dyDescent="0.2">
      <c r="A17640" s="35" t="s">
        <v>3511</v>
      </c>
      <c r="B17640" s="1" t="s">
        <v>5007</v>
      </c>
      <c r="C17640" s="45" t="s">
        <v>720</v>
      </c>
      <c r="D17640" s="23" t="s">
        <v>5751</v>
      </c>
      <c r="E17640" s="23" t="s">
        <v>4134</v>
      </c>
      <c r="F17640" s="40">
        <v>10</v>
      </c>
      <c r="G17640" s="25">
        <v>1897</v>
      </c>
      <c r="H17640" s="25">
        <v>18970</v>
      </c>
      <c r="I17640" s="25"/>
      <c r="J17640" s="58" t="e">
        <f>HYPERLINK("#"&amp;"Insumos"&amp;"!A"&amp;MATCH($B17640,#REF!,0),"Ins "&amp;$B17640)</f>
        <v>#REF!</v>
      </c>
      <c r="M17640" s="220"/>
    </row>
    <row r="17641" spans="1:13" x14ac:dyDescent="0.2">
      <c r="A17641" s="35" t="s">
        <v>3511</v>
      </c>
      <c r="B17641" s="1" t="s">
        <v>4960</v>
      </c>
      <c r="C17641" s="45" t="s">
        <v>4162</v>
      </c>
      <c r="D17641" s="23" t="s">
        <v>5751</v>
      </c>
      <c r="E17641" s="23" t="s">
        <v>4134</v>
      </c>
      <c r="F17641" s="40">
        <v>1</v>
      </c>
      <c r="G17641" s="25">
        <v>31793</v>
      </c>
      <c r="H17641" s="25">
        <v>31793</v>
      </c>
      <c r="I17641" s="25"/>
      <c r="J17641" s="58" t="e">
        <f>HYPERLINK("#"&amp;"Insumos"&amp;"!A"&amp;MATCH($B17641,#REF!,0),"Ins "&amp;$B17641)</f>
        <v>#REF!</v>
      </c>
      <c r="M17641" s="220"/>
    </row>
    <row r="17642" spans="1:13" x14ac:dyDescent="0.2">
      <c r="A17642" s="35" t="s">
        <v>3511</v>
      </c>
      <c r="B17642" s="1" t="s">
        <v>5482</v>
      </c>
      <c r="C17642" s="45" t="s">
        <v>67</v>
      </c>
      <c r="D17642" s="23" t="s">
        <v>5751</v>
      </c>
      <c r="E17642" s="23" t="s">
        <v>467</v>
      </c>
      <c r="F17642" s="40">
        <v>11.587999999999999</v>
      </c>
      <c r="G17642" s="25">
        <v>4423</v>
      </c>
      <c r="H17642" s="25">
        <v>51254</v>
      </c>
      <c r="I17642" s="25"/>
      <c r="J17642" s="58" t="e">
        <f>HYPERLINK("#"&amp;"Insumos"&amp;"!A"&amp;MATCH($B17642,#REF!,0),"Ins "&amp;$B17642)</f>
        <v>#REF!</v>
      </c>
      <c r="M17642" s="220"/>
    </row>
    <row r="17643" spans="1:13" x14ac:dyDescent="0.2">
      <c r="A17643" s="35" t="s">
        <v>3511</v>
      </c>
      <c r="B17643" s="1" t="s">
        <v>247</v>
      </c>
      <c r="C17643" s="45" t="s">
        <v>603</v>
      </c>
      <c r="D17643" s="23" t="s">
        <v>5751</v>
      </c>
      <c r="E17643" s="23" t="s">
        <v>4134</v>
      </c>
      <c r="F17643" s="40">
        <v>2</v>
      </c>
      <c r="G17643" s="25">
        <v>225374</v>
      </c>
      <c r="H17643" s="25">
        <v>450748</v>
      </c>
      <c r="I17643" s="25"/>
      <c r="J17643" s="58" t="e">
        <f>HYPERLINK("#"&amp;"Insumos"&amp;"!A"&amp;MATCH($B17643,#REF!,0),"Ins "&amp;$B17643)</f>
        <v>#REF!</v>
      </c>
      <c r="M17643" s="220"/>
    </row>
    <row r="17644" spans="1:13" x14ac:dyDescent="0.2">
      <c r="A17644" s="35" t="s">
        <v>3511</v>
      </c>
      <c r="B17644" s="1" t="s">
        <v>721</v>
      </c>
      <c r="C17644" s="45" t="s">
        <v>1075</v>
      </c>
      <c r="D17644" s="23" t="s">
        <v>5751</v>
      </c>
      <c r="E17644" s="23" t="s">
        <v>4134</v>
      </c>
      <c r="F17644" s="40">
        <v>1</v>
      </c>
      <c r="G17644" s="25">
        <v>292985</v>
      </c>
      <c r="H17644" s="25">
        <v>292985</v>
      </c>
      <c r="I17644" s="25"/>
      <c r="J17644" s="58" t="e">
        <f>HYPERLINK("#"&amp;"Insumos"&amp;"!A"&amp;MATCH($B17644,#REF!,0),"Ins "&amp;$B17644)</f>
        <v>#REF!</v>
      </c>
      <c r="M17644" s="220"/>
    </row>
    <row r="17645" spans="1:13" x14ac:dyDescent="0.2">
      <c r="A17645" s="35" t="s">
        <v>3511</v>
      </c>
      <c r="B17645" s="1" t="s">
        <v>1047</v>
      </c>
      <c r="C17645" s="45" t="s">
        <v>1062</v>
      </c>
      <c r="D17645" s="23" t="s">
        <v>5751</v>
      </c>
      <c r="E17645" s="23" t="s">
        <v>466</v>
      </c>
      <c r="F17645" s="40">
        <v>0.2</v>
      </c>
      <c r="G17645" s="25">
        <v>2920</v>
      </c>
      <c r="H17645" s="25">
        <v>584</v>
      </c>
      <c r="I17645" s="25"/>
      <c r="J17645" s="58" t="e">
        <f>HYPERLINK("#"&amp;"Insumos"&amp;"!A"&amp;MATCH($B17645,#REF!,0),"Ins "&amp;$B17645)</f>
        <v>#REF!</v>
      </c>
      <c r="M17645" s="220"/>
    </row>
    <row r="17646" spans="1:13" ht="25.5" x14ac:dyDescent="0.2">
      <c r="A17646" s="36" t="s">
        <v>3512</v>
      </c>
      <c r="B17646" s="26" t="s">
        <v>6816</v>
      </c>
      <c r="C17646" s="79" t="s">
        <v>1756</v>
      </c>
      <c r="D17646" s="37" t="s">
        <v>5608</v>
      </c>
      <c r="E17646" s="37" t="s">
        <v>4134</v>
      </c>
      <c r="F17646" s="41"/>
      <c r="G17646" s="27"/>
      <c r="H17646" s="27"/>
      <c r="I17646" s="27">
        <v>1004768</v>
      </c>
      <c r="M17646" s="220">
        <f t="shared" si="275"/>
        <v>1315844</v>
      </c>
    </row>
    <row r="17647" spans="1:13" x14ac:dyDescent="0.2">
      <c r="A17647" s="35" t="s">
        <v>3512</v>
      </c>
      <c r="B17647" s="1" t="s">
        <v>201</v>
      </c>
      <c r="C17647" s="45" t="s">
        <v>1029</v>
      </c>
      <c r="D17647" s="23" t="s">
        <v>5734</v>
      </c>
      <c r="E17647" s="23" t="s">
        <v>4141</v>
      </c>
      <c r="F17647" s="40">
        <v>10.3</v>
      </c>
      <c r="G17647" s="25">
        <v>89712</v>
      </c>
      <c r="H17647" s="25">
        <v>924034</v>
      </c>
      <c r="I17647" s="25"/>
      <c r="J17647" s="58" t="e">
        <f>HYPERLINK("#"&amp;"Insumos"&amp;"!A"&amp;MATCH($B17647,#REF!,0),"Ins "&amp;$B17647)</f>
        <v>#REF!</v>
      </c>
      <c r="M17647" s="220"/>
    </row>
    <row r="17648" spans="1:13" x14ac:dyDescent="0.2">
      <c r="A17648" s="35" t="s">
        <v>3512</v>
      </c>
      <c r="B17648" s="1" t="s">
        <v>5555</v>
      </c>
      <c r="C17648" s="45" t="s">
        <v>9573</v>
      </c>
      <c r="D17648" s="23" t="s">
        <v>5534</v>
      </c>
      <c r="E17648" s="23" t="s">
        <v>4140</v>
      </c>
      <c r="F17648" s="40">
        <v>6.5</v>
      </c>
      <c r="G17648" s="25">
        <v>11992</v>
      </c>
      <c r="H17648" s="25">
        <v>77948</v>
      </c>
      <c r="I17648" s="25"/>
      <c r="J17648" s="58" t="e">
        <f>HYPERLINK("#"&amp;"Insumos"&amp;"!A"&amp;MATCH($B17648,#REF!,0),"Ins "&amp;$B17648)</f>
        <v>#REF!</v>
      </c>
      <c r="M17648" s="220"/>
    </row>
    <row r="17649" spans="1:13" x14ac:dyDescent="0.2">
      <c r="A17649" s="35" t="s">
        <v>3512</v>
      </c>
      <c r="B17649" s="1" t="s">
        <v>5533</v>
      </c>
      <c r="C17649" s="45" t="s">
        <v>5892</v>
      </c>
      <c r="D17649" s="23" t="s">
        <v>977</v>
      </c>
      <c r="E17649" s="23" t="s">
        <v>4134</v>
      </c>
      <c r="F17649" s="40">
        <v>0.35</v>
      </c>
      <c r="G17649" s="25">
        <v>3623</v>
      </c>
      <c r="H17649" s="25">
        <v>1268</v>
      </c>
      <c r="I17649" s="25"/>
      <c r="J17649" s="58" t="e">
        <f>HYPERLINK("#"&amp;"Insumos"&amp;"!A"&amp;MATCH($B17649,#REF!,0),"Ins "&amp;$B17649)</f>
        <v>#REF!</v>
      </c>
      <c r="M17649" s="220"/>
    </row>
    <row r="17650" spans="1:13" x14ac:dyDescent="0.2">
      <c r="A17650" s="35" t="s">
        <v>3512</v>
      </c>
      <c r="B17650" s="1" t="s">
        <v>5007</v>
      </c>
      <c r="C17650" s="45" t="s">
        <v>720</v>
      </c>
      <c r="D17650" s="23" t="s">
        <v>5751</v>
      </c>
      <c r="E17650" s="23" t="s">
        <v>4134</v>
      </c>
      <c r="F17650" s="40">
        <v>0.8</v>
      </c>
      <c r="G17650" s="25">
        <v>1897</v>
      </c>
      <c r="H17650" s="25">
        <v>1518</v>
      </c>
      <c r="I17650" s="25"/>
      <c r="J17650" s="58" t="e">
        <f>HYPERLINK("#"&amp;"Insumos"&amp;"!A"&amp;MATCH($B17650,#REF!,0),"Ins "&amp;$B17650)</f>
        <v>#REF!</v>
      </c>
      <c r="M17650" s="220"/>
    </row>
    <row r="17651" spans="1:13" ht="25.5" x14ac:dyDescent="0.2">
      <c r="A17651" s="36" t="s">
        <v>3513</v>
      </c>
      <c r="B17651" s="26" t="s">
        <v>6816</v>
      </c>
      <c r="C17651" s="79" t="s">
        <v>5667</v>
      </c>
      <c r="D17651" s="37" t="s">
        <v>5608</v>
      </c>
      <c r="E17651" s="37" t="s">
        <v>4134</v>
      </c>
      <c r="F17651" s="41"/>
      <c r="G17651" s="27"/>
      <c r="H17651" s="27"/>
      <c r="I17651" s="27">
        <v>150338</v>
      </c>
      <c r="M17651" s="220">
        <f t="shared" si="275"/>
        <v>196883</v>
      </c>
    </row>
    <row r="17652" spans="1:13" x14ac:dyDescent="0.2">
      <c r="A17652" s="35" t="s">
        <v>3513</v>
      </c>
      <c r="B17652" s="1" t="s">
        <v>79</v>
      </c>
      <c r="C17652" s="45" t="s">
        <v>1036</v>
      </c>
      <c r="D17652" s="23" t="s">
        <v>5734</v>
      </c>
      <c r="E17652" s="23" t="s">
        <v>4141</v>
      </c>
      <c r="F17652" s="40">
        <v>1</v>
      </c>
      <c r="G17652" s="25">
        <v>121752</v>
      </c>
      <c r="H17652" s="25">
        <v>121752</v>
      </c>
      <c r="I17652" s="25"/>
      <c r="J17652" s="58" t="e">
        <f>HYPERLINK("#"&amp;"Insumos"&amp;"!A"&amp;MATCH($B17652,#REF!,0),"Ins "&amp;$B17652)</f>
        <v>#REF!</v>
      </c>
      <c r="M17652" s="220"/>
    </row>
    <row r="17653" spans="1:13" x14ac:dyDescent="0.2">
      <c r="A17653" s="35" t="s">
        <v>3513</v>
      </c>
      <c r="B17653" s="1" t="s">
        <v>5555</v>
      </c>
      <c r="C17653" s="45" t="s">
        <v>9573</v>
      </c>
      <c r="D17653" s="23" t="s">
        <v>5534</v>
      </c>
      <c r="E17653" s="23" t="s">
        <v>4140</v>
      </c>
      <c r="F17653" s="40">
        <v>0.45</v>
      </c>
      <c r="G17653" s="25">
        <v>11992</v>
      </c>
      <c r="H17653" s="25">
        <v>5396</v>
      </c>
      <c r="I17653" s="25"/>
      <c r="J17653" s="58" t="e">
        <f>HYPERLINK("#"&amp;"Insumos"&amp;"!A"&amp;MATCH($B17653,#REF!,0),"Ins "&amp;$B17653)</f>
        <v>#REF!</v>
      </c>
      <c r="M17653" s="220"/>
    </row>
    <row r="17654" spans="1:13" x14ac:dyDescent="0.2">
      <c r="A17654" s="35" t="s">
        <v>3513</v>
      </c>
      <c r="B17654" s="1" t="s">
        <v>263</v>
      </c>
      <c r="C17654" s="45" t="s">
        <v>696</v>
      </c>
      <c r="D17654" s="23" t="s">
        <v>5534</v>
      </c>
      <c r="E17654" s="23" t="s">
        <v>4140</v>
      </c>
      <c r="F17654" s="40">
        <v>2.8999999999999998E-3</v>
      </c>
      <c r="G17654" s="25">
        <v>187426</v>
      </c>
      <c r="H17654" s="25">
        <v>544</v>
      </c>
      <c r="I17654" s="25"/>
      <c r="J17654" s="58" t="e">
        <f>HYPERLINK("#"&amp;"Insumos"&amp;"!A"&amp;MATCH($B17654,#REF!,0),"Ins "&amp;$B17654)</f>
        <v>#REF!</v>
      </c>
      <c r="M17654" s="220"/>
    </row>
    <row r="17655" spans="1:13" x14ac:dyDescent="0.2">
      <c r="A17655" s="35" t="s">
        <v>3513</v>
      </c>
      <c r="B17655" s="1" t="s">
        <v>5533</v>
      </c>
      <c r="C17655" s="45" t="s">
        <v>5892</v>
      </c>
      <c r="D17655" s="23" t="s">
        <v>977</v>
      </c>
      <c r="E17655" s="23" t="s">
        <v>4134</v>
      </c>
      <c r="F17655" s="40">
        <v>2.5000000000000001E-2</v>
      </c>
      <c r="G17655" s="25">
        <v>3623</v>
      </c>
      <c r="H17655" s="25">
        <v>91</v>
      </c>
      <c r="I17655" s="25"/>
      <c r="J17655" s="58" t="e">
        <f>HYPERLINK("#"&amp;"Insumos"&amp;"!A"&amp;MATCH($B17655,#REF!,0),"Ins "&amp;$B17655)</f>
        <v>#REF!</v>
      </c>
      <c r="M17655" s="220"/>
    </row>
    <row r="17656" spans="1:13" x14ac:dyDescent="0.2">
      <c r="A17656" s="35" t="s">
        <v>3513</v>
      </c>
      <c r="B17656" s="1" t="s">
        <v>5007</v>
      </c>
      <c r="C17656" s="45" t="s">
        <v>720</v>
      </c>
      <c r="D17656" s="23" t="s">
        <v>5751</v>
      </c>
      <c r="E17656" s="23" t="s">
        <v>4134</v>
      </c>
      <c r="F17656" s="40">
        <v>1.3</v>
      </c>
      <c r="G17656" s="25">
        <v>1897</v>
      </c>
      <c r="H17656" s="25">
        <v>2466</v>
      </c>
      <c r="I17656" s="25"/>
      <c r="J17656" s="58" t="e">
        <f>HYPERLINK("#"&amp;"Insumos"&amp;"!A"&amp;MATCH($B17656,#REF!,0),"Ins "&amp;$B17656)</f>
        <v>#REF!</v>
      </c>
      <c r="M17656" s="220"/>
    </row>
    <row r="17657" spans="1:13" x14ac:dyDescent="0.2">
      <c r="A17657" s="35" t="s">
        <v>3513</v>
      </c>
      <c r="B17657" s="1" t="s">
        <v>5008</v>
      </c>
      <c r="C17657" s="45" t="s">
        <v>601</v>
      </c>
      <c r="D17657" s="23" t="s">
        <v>5751</v>
      </c>
      <c r="E17657" s="23" t="s">
        <v>466</v>
      </c>
      <c r="F17657" s="40">
        <v>0.15429999999999999</v>
      </c>
      <c r="G17657" s="25">
        <v>2920</v>
      </c>
      <c r="H17657" s="25">
        <v>451</v>
      </c>
      <c r="I17657" s="25"/>
      <c r="J17657" s="58" t="e">
        <f>HYPERLINK("#"&amp;"Insumos"&amp;"!A"&amp;MATCH($B17657,#REF!,0),"Ins "&amp;$B17657)</f>
        <v>#REF!</v>
      </c>
      <c r="M17657" s="220"/>
    </row>
    <row r="17658" spans="1:13" x14ac:dyDescent="0.2">
      <c r="A17658" s="35" t="s">
        <v>3513</v>
      </c>
      <c r="B17658" s="1" t="s">
        <v>5374</v>
      </c>
      <c r="C17658" s="45" t="s">
        <v>245</v>
      </c>
      <c r="D17658" s="23" t="s">
        <v>5751</v>
      </c>
      <c r="E17658" s="23" t="s">
        <v>467</v>
      </c>
      <c r="F17658" s="40">
        <v>18</v>
      </c>
      <c r="G17658" s="25">
        <v>690</v>
      </c>
      <c r="H17658" s="25">
        <v>12420</v>
      </c>
      <c r="I17658" s="25"/>
      <c r="J17658" s="58" t="e">
        <f>HYPERLINK("#"&amp;"Insumos"&amp;"!A"&amp;MATCH($B17658,#REF!,0),"Ins "&amp;$B17658)</f>
        <v>#REF!</v>
      </c>
      <c r="M17658" s="220"/>
    </row>
    <row r="17659" spans="1:13" x14ac:dyDescent="0.2">
      <c r="A17659" s="35" t="s">
        <v>3513</v>
      </c>
      <c r="B17659" s="1" t="s">
        <v>1040</v>
      </c>
      <c r="C17659" s="45" t="s">
        <v>8773</v>
      </c>
      <c r="D17659" s="23" t="s">
        <v>5751</v>
      </c>
      <c r="E17659" s="23" t="s">
        <v>466</v>
      </c>
      <c r="F17659" s="40">
        <v>1.4999999999999999E-2</v>
      </c>
      <c r="G17659" s="25">
        <v>110940</v>
      </c>
      <c r="H17659" s="25">
        <v>1664</v>
      </c>
      <c r="I17659" s="25"/>
      <c r="J17659" s="58" t="e">
        <f>HYPERLINK("#"&amp;"Insumos"&amp;"!A"&amp;MATCH($B17659,#REF!,0),"Ins "&amp;$B17659)</f>
        <v>#REF!</v>
      </c>
      <c r="M17659" s="220"/>
    </row>
    <row r="17660" spans="1:13" x14ac:dyDescent="0.2">
      <c r="A17660" s="35" t="s">
        <v>3513</v>
      </c>
      <c r="B17660" s="1" t="s">
        <v>1042</v>
      </c>
      <c r="C17660" s="45" t="s">
        <v>8771</v>
      </c>
      <c r="D17660" s="23" t="s">
        <v>5751</v>
      </c>
      <c r="E17660" s="23" t="s">
        <v>466</v>
      </c>
      <c r="F17660" s="40">
        <v>3.5000000000000003E-2</v>
      </c>
      <c r="G17660" s="25">
        <v>142000</v>
      </c>
      <c r="H17660" s="25">
        <v>4970</v>
      </c>
      <c r="I17660" s="25"/>
      <c r="J17660" s="58" t="e">
        <f>HYPERLINK("#"&amp;"Insumos"&amp;"!A"&amp;MATCH($B17660,#REF!,0),"Ins "&amp;$B17660)</f>
        <v>#REF!</v>
      </c>
      <c r="M17660" s="220"/>
    </row>
    <row r="17661" spans="1:13" x14ac:dyDescent="0.2">
      <c r="A17661" s="35" t="s">
        <v>3513</v>
      </c>
      <c r="B17661" s="1" t="s">
        <v>1047</v>
      </c>
      <c r="C17661" s="45" t="s">
        <v>1062</v>
      </c>
      <c r="D17661" s="23" t="s">
        <v>5751</v>
      </c>
      <c r="E17661" s="23" t="s">
        <v>466</v>
      </c>
      <c r="F17661" s="40">
        <v>0.2</v>
      </c>
      <c r="G17661" s="25">
        <v>2920</v>
      </c>
      <c r="H17661" s="25">
        <v>584</v>
      </c>
      <c r="I17661" s="25"/>
      <c r="J17661" s="58" t="e">
        <f>HYPERLINK("#"&amp;"Insumos"&amp;"!A"&amp;MATCH($B17661,#REF!,0),"Ins "&amp;$B17661)</f>
        <v>#REF!</v>
      </c>
      <c r="M17661" s="220"/>
    </row>
    <row r="17662" spans="1:13" ht="25.5" x14ac:dyDescent="0.2">
      <c r="A17662" s="36" t="s">
        <v>3514</v>
      </c>
      <c r="B17662" s="26" t="s">
        <v>6816</v>
      </c>
      <c r="C17662" s="79" t="s">
        <v>5668</v>
      </c>
      <c r="D17662" s="37" t="s">
        <v>5608</v>
      </c>
      <c r="E17662" s="37" t="s">
        <v>4134</v>
      </c>
      <c r="F17662" s="41"/>
      <c r="G17662" s="27"/>
      <c r="H17662" s="27"/>
      <c r="I17662" s="27">
        <v>127896</v>
      </c>
      <c r="M17662" s="220">
        <f t="shared" si="275"/>
        <v>167493</v>
      </c>
    </row>
    <row r="17663" spans="1:13" x14ac:dyDescent="0.2">
      <c r="A17663" s="35" t="s">
        <v>3514</v>
      </c>
      <c r="B17663" s="1" t="s">
        <v>5589</v>
      </c>
      <c r="C17663" s="45" t="s">
        <v>5819</v>
      </c>
      <c r="D17663" s="23" t="s">
        <v>5585</v>
      </c>
      <c r="E17663" s="23" t="s">
        <v>466</v>
      </c>
      <c r="F17663" s="40">
        <v>6.0000000000000001E-3</v>
      </c>
      <c r="G17663" s="25">
        <v>597780</v>
      </c>
      <c r="H17663" s="25">
        <v>3587</v>
      </c>
      <c r="I17663" s="25"/>
      <c r="M17663" s="220"/>
    </row>
    <row r="17664" spans="1:13" x14ac:dyDescent="0.2">
      <c r="A17664" s="35" t="s">
        <v>3514</v>
      </c>
      <c r="B17664" s="1" t="s">
        <v>79</v>
      </c>
      <c r="C17664" s="45" t="s">
        <v>1036</v>
      </c>
      <c r="D17664" s="23" t="s">
        <v>5734</v>
      </c>
      <c r="E17664" s="23" t="s">
        <v>4141</v>
      </c>
      <c r="F17664" s="40">
        <v>1</v>
      </c>
      <c r="G17664" s="25">
        <v>121752</v>
      </c>
      <c r="H17664" s="25">
        <v>121752</v>
      </c>
      <c r="I17664" s="25"/>
      <c r="J17664" s="58" t="e">
        <f>HYPERLINK("#"&amp;"Insumos"&amp;"!A"&amp;MATCH($B17664,#REF!,0),"Ins "&amp;$B17664)</f>
        <v>#REF!</v>
      </c>
      <c r="M17664" s="220"/>
    </row>
    <row r="17665" spans="1:13" x14ac:dyDescent="0.2">
      <c r="A17665" s="35" t="s">
        <v>3514</v>
      </c>
      <c r="B17665" s="1" t="s">
        <v>5533</v>
      </c>
      <c r="C17665" s="45" t="s">
        <v>5892</v>
      </c>
      <c r="D17665" s="23" t="s">
        <v>977</v>
      </c>
      <c r="E17665" s="23" t="s">
        <v>4134</v>
      </c>
      <c r="F17665" s="40">
        <v>2.5000000000000001E-2</v>
      </c>
      <c r="G17665" s="25">
        <v>3623</v>
      </c>
      <c r="H17665" s="25">
        <v>91</v>
      </c>
      <c r="I17665" s="25"/>
      <c r="J17665" s="58" t="e">
        <f>HYPERLINK("#"&amp;"Insumos"&amp;"!A"&amp;MATCH($B17665,#REF!,0),"Ins "&amp;$B17665)</f>
        <v>#REF!</v>
      </c>
      <c r="M17665" s="220"/>
    </row>
    <row r="17666" spans="1:13" x14ac:dyDescent="0.2">
      <c r="A17666" s="35" t="s">
        <v>3514</v>
      </c>
      <c r="B17666" s="1" t="s">
        <v>5007</v>
      </c>
      <c r="C17666" s="45" t="s">
        <v>720</v>
      </c>
      <c r="D17666" s="23" t="s">
        <v>5751</v>
      </c>
      <c r="E17666" s="23" t="s">
        <v>4134</v>
      </c>
      <c r="F17666" s="40">
        <v>1.3</v>
      </c>
      <c r="G17666" s="25">
        <v>1897</v>
      </c>
      <c r="H17666" s="25">
        <v>2466</v>
      </c>
      <c r="I17666" s="25"/>
      <c r="J17666" s="58" t="e">
        <f>HYPERLINK("#"&amp;"Insumos"&amp;"!A"&amp;MATCH($B17666,#REF!,0),"Ins "&amp;$B17666)</f>
        <v>#REF!</v>
      </c>
      <c r="M17666" s="220"/>
    </row>
    <row r="17667" spans="1:13" ht="25.5" x14ac:dyDescent="0.2">
      <c r="A17667" s="36" t="s">
        <v>3515</v>
      </c>
      <c r="B17667" s="26" t="s">
        <v>6816</v>
      </c>
      <c r="C17667" s="79" t="s">
        <v>5669</v>
      </c>
      <c r="D17667" s="37" t="s">
        <v>5608</v>
      </c>
      <c r="E17667" s="37" t="s">
        <v>4134</v>
      </c>
      <c r="F17667" s="41"/>
      <c r="G17667" s="27"/>
      <c r="H17667" s="27"/>
      <c r="I17667" s="27">
        <v>116338</v>
      </c>
      <c r="M17667" s="220">
        <f t="shared" si="275"/>
        <v>152356</v>
      </c>
    </row>
    <row r="17668" spans="1:13" x14ac:dyDescent="0.2">
      <c r="A17668" s="35" t="s">
        <v>3515</v>
      </c>
      <c r="B17668" s="1" t="s">
        <v>79</v>
      </c>
      <c r="C17668" s="45" t="s">
        <v>1036</v>
      </c>
      <c r="D17668" s="23" t="s">
        <v>5734</v>
      </c>
      <c r="E17668" s="23" t="s">
        <v>4141</v>
      </c>
      <c r="F17668" s="40">
        <v>0.9</v>
      </c>
      <c r="G17668" s="25">
        <v>121752</v>
      </c>
      <c r="H17668" s="25">
        <v>109577</v>
      </c>
      <c r="I17668" s="25"/>
      <c r="J17668" s="58" t="e">
        <f>HYPERLINK("#"&amp;"Insumos"&amp;"!A"&amp;MATCH($B17668,#REF!,0),"Ins "&amp;$B17668)</f>
        <v>#REF!</v>
      </c>
      <c r="M17668" s="220"/>
    </row>
    <row r="17669" spans="1:13" x14ac:dyDescent="0.2">
      <c r="A17669" s="35" t="s">
        <v>3515</v>
      </c>
      <c r="B17669" s="1" t="s">
        <v>5555</v>
      </c>
      <c r="C17669" s="45" t="s">
        <v>9573</v>
      </c>
      <c r="D17669" s="23" t="s">
        <v>5534</v>
      </c>
      <c r="E17669" s="23" t="s">
        <v>4140</v>
      </c>
      <c r="F17669" s="40">
        <v>6.4000000000000001E-2</v>
      </c>
      <c r="G17669" s="25">
        <v>11992</v>
      </c>
      <c r="H17669" s="25">
        <v>767</v>
      </c>
      <c r="I17669" s="25"/>
      <c r="J17669" s="58" t="e">
        <f>HYPERLINK("#"&amp;"Insumos"&amp;"!A"&amp;MATCH($B17669,#REF!,0),"Ins "&amp;$B17669)</f>
        <v>#REF!</v>
      </c>
      <c r="M17669" s="220"/>
    </row>
    <row r="17670" spans="1:13" x14ac:dyDescent="0.2">
      <c r="A17670" s="35" t="s">
        <v>3515</v>
      </c>
      <c r="B17670" s="1" t="s">
        <v>263</v>
      </c>
      <c r="C17670" s="45" t="s">
        <v>696</v>
      </c>
      <c r="D17670" s="23" t="s">
        <v>5534</v>
      </c>
      <c r="E17670" s="23" t="s">
        <v>4140</v>
      </c>
      <c r="F17670" s="40">
        <v>5.0000000000000001E-4</v>
      </c>
      <c r="G17670" s="25">
        <v>187426</v>
      </c>
      <c r="H17670" s="25">
        <v>94</v>
      </c>
      <c r="I17670" s="25"/>
      <c r="J17670" s="58" t="e">
        <f>HYPERLINK("#"&amp;"Insumos"&amp;"!A"&amp;MATCH($B17670,#REF!,0),"Ins "&amp;$B17670)</f>
        <v>#REF!</v>
      </c>
      <c r="M17670" s="220"/>
    </row>
    <row r="17671" spans="1:13" x14ac:dyDescent="0.2">
      <c r="A17671" s="35" t="s">
        <v>3515</v>
      </c>
      <c r="B17671" s="1" t="s">
        <v>5533</v>
      </c>
      <c r="C17671" s="45" t="s">
        <v>5892</v>
      </c>
      <c r="D17671" s="23" t="s">
        <v>977</v>
      </c>
      <c r="E17671" s="23" t="s">
        <v>4134</v>
      </c>
      <c r="F17671" s="40">
        <v>3.0000000000000001E-3</v>
      </c>
      <c r="G17671" s="25">
        <v>3623</v>
      </c>
      <c r="H17671" s="25">
        <v>11</v>
      </c>
      <c r="I17671" s="25"/>
      <c r="J17671" s="58" t="e">
        <f>HYPERLINK("#"&amp;"Insumos"&amp;"!A"&amp;MATCH($B17671,#REF!,0),"Ins "&amp;$B17671)</f>
        <v>#REF!</v>
      </c>
      <c r="M17671" s="220"/>
    </row>
    <row r="17672" spans="1:13" x14ac:dyDescent="0.2">
      <c r="A17672" s="35" t="s">
        <v>3515</v>
      </c>
      <c r="B17672" s="1" t="s">
        <v>5007</v>
      </c>
      <c r="C17672" s="45" t="s">
        <v>720</v>
      </c>
      <c r="D17672" s="23" t="s">
        <v>5751</v>
      </c>
      <c r="E17672" s="23" t="s">
        <v>4134</v>
      </c>
      <c r="F17672" s="40">
        <v>1.3</v>
      </c>
      <c r="G17672" s="25">
        <v>1897</v>
      </c>
      <c r="H17672" s="25">
        <v>2466</v>
      </c>
      <c r="I17672" s="25"/>
      <c r="J17672" s="58" t="e">
        <f>HYPERLINK("#"&amp;"Insumos"&amp;"!A"&amp;MATCH($B17672,#REF!,0),"Ins "&amp;$B17672)</f>
        <v>#REF!</v>
      </c>
      <c r="M17672" s="220"/>
    </row>
    <row r="17673" spans="1:13" x14ac:dyDescent="0.2">
      <c r="A17673" s="35" t="s">
        <v>3515</v>
      </c>
      <c r="B17673" s="1" t="s">
        <v>5008</v>
      </c>
      <c r="C17673" s="45" t="s">
        <v>601</v>
      </c>
      <c r="D17673" s="23" t="s">
        <v>5751</v>
      </c>
      <c r="E17673" s="23" t="s">
        <v>466</v>
      </c>
      <c r="F17673" s="40">
        <v>0.15429999999999999</v>
      </c>
      <c r="G17673" s="25">
        <v>2920</v>
      </c>
      <c r="H17673" s="25">
        <v>451</v>
      </c>
      <c r="I17673" s="25"/>
      <c r="J17673" s="58" t="e">
        <f>HYPERLINK("#"&amp;"Insumos"&amp;"!A"&amp;MATCH($B17673,#REF!,0),"Ins "&amp;$B17673)</f>
        <v>#REF!</v>
      </c>
      <c r="M17673" s="220"/>
    </row>
    <row r="17674" spans="1:13" x14ac:dyDescent="0.2">
      <c r="A17674" s="35" t="s">
        <v>3515</v>
      </c>
      <c r="B17674" s="1" t="s">
        <v>5374</v>
      </c>
      <c r="C17674" s="45" t="s">
        <v>245</v>
      </c>
      <c r="D17674" s="23" t="s">
        <v>5751</v>
      </c>
      <c r="E17674" s="23" t="s">
        <v>467</v>
      </c>
      <c r="F17674" s="40">
        <v>2.5</v>
      </c>
      <c r="G17674" s="25">
        <v>690</v>
      </c>
      <c r="H17674" s="25">
        <v>1725</v>
      </c>
      <c r="I17674" s="25"/>
      <c r="J17674" s="58" t="e">
        <f>HYPERLINK("#"&amp;"Insumos"&amp;"!A"&amp;MATCH($B17674,#REF!,0),"Ins "&amp;$B17674)</f>
        <v>#REF!</v>
      </c>
      <c r="M17674" s="220"/>
    </row>
    <row r="17675" spans="1:13" x14ac:dyDescent="0.2">
      <c r="A17675" s="35" t="s">
        <v>3515</v>
      </c>
      <c r="B17675" s="1" t="s">
        <v>1040</v>
      </c>
      <c r="C17675" s="45" t="s">
        <v>8773</v>
      </c>
      <c r="D17675" s="23" t="s">
        <v>5751</v>
      </c>
      <c r="E17675" s="23" t="s">
        <v>466</v>
      </c>
      <c r="F17675" s="40">
        <v>1.5E-3</v>
      </c>
      <c r="G17675" s="25">
        <v>110940</v>
      </c>
      <c r="H17675" s="25">
        <v>166</v>
      </c>
      <c r="I17675" s="25"/>
      <c r="J17675" s="58" t="e">
        <f>HYPERLINK("#"&amp;"Insumos"&amp;"!A"&amp;MATCH($B17675,#REF!,0),"Ins "&amp;$B17675)</f>
        <v>#REF!</v>
      </c>
      <c r="M17675" s="220"/>
    </row>
    <row r="17676" spans="1:13" x14ac:dyDescent="0.2">
      <c r="A17676" s="35" t="s">
        <v>3515</v>
      </c>
      <c r="B17676" s="1" t="s">
        <v>1042</v>
      </c>
      <c r="C17676" s="45" t="s">
        <v>8771</v>
      </c>
      <c r="D17676" s="23" t="s">
        <v>5751</v>
      </c>
      <c r="E17676" s="23" t="s">
        <v>466</v>
      </c>
      <c r="F17676" s="40">
        <v>3.5000000000000001E-3</v>
      </c>
      <c r="G17676" s="25">
        <v>142000</v>
      </c>
      <c r="H17676" s="25">
        <v>497</v>
      </c>
      <c r="I17676" s="25"/>
      <c r="J17676" s="58" t="e">
        <f>HYPERLINK("#"&amp;"Insumos"&amp;"!A"&amp;MATCH($B17676,#REF!,0),"Ins "&amp;$B17676)</f>
        <v>#REF!</v>
      </c>
      <c r="M17676" s="220"/>
    </row>
    <row r="17677" spans="1:13" x14ac:dyDescent="0.2">
      <c r="A17677" s="35" t="s">
        <v>3515</v>
      </c>
      <c r="B17677" s="1" t="s">
        <v>1047</v>
      </c>
      <c r="C17677" s="45" t="s">
        <v>1062</v>
      </c>
      <c r="D17677" s="23" t="s">
        <v>5751</v>
      </c>
      <c r="E17677" s="23" t="s">
        <v>466</v>
      </c>
      <c r="F17677" s="40">
        <v>0.2</v>
      </c>
      <c r="G17677" s="25">
        <v>2920</v>
      </c>
      <c r="H17677" s="25">
        <v>584</v>
      </c>
      <c r="I17677" s="25"/>
      <c r="J17677" s="58" t="e">
        <f>HYPERLINK("#"&amp;"Insumos"&amp;"!A"&amp;MATCH($B17677,#REF!,0),"Ins "&amp;$B17677)</f>
        <v>#REF!</v>
      </c>
      <c r="M17677" s="220"/>
    </row>
    <row r="17678" spans="1:13" ht="25.5" x14ac:dyDescent="0.2">
      <c r="A17678" s="36" t="s">
        <v>3516</v>
      </c>
      <c r="B17678" s="26" t="s">
        <v>6816</v>
      </c>
      <c r="C17678" s="79" t="s">
        <v>5670</v>
      </c>
      <c r="D17678" s="37" t="s">
        <v>5608</v>
      </c>
      <c r="E17678" s="37" t="s">
        <v>4134</v>
      </c>
      <c r="F17678" s="41"/>
      <c r="G17678" s="27"/>
      <c r="H17678" s="27"/>
      <c r="I17678" s="27">
        <v>108401</v>
      </c>
      <c r="M17678" s="220">
        <f t="shared" ref="M17678:M17729" si="276">ROUND(I17678*(1+$L$2),0)</f>
        <v>141962</v>
      </c>
    </row>
    <row r="17679" spans="1:13" x14ac:dyDescent="0.2">
      <c r="A17679" s="35" t="s">
        <v>3516</v>
      </c>
      <c r="B17679" s="1" t="s">
        <v>79</v>
      </c>
      <c r="C17679" s="45" t="s">
        <v>1036</v>
      </c>
      <c r="D17679" s="23" t="s">
        <v>5734</v>
      </c>
      <c r="E17679" s="23" t="s">
        <v>4141</v>
      </c>
      <c r="F17679" s="40">
        <v>0.87</v>
      </c>
      <c r="G17679" s="25">
        <v>121752</v>
      </c>
      <c r="H17679" s="25">
        <v>105924</v>
      </c>
      <c r="I17679" s="25"/>
      <c r="J17679" s="58" t="e">
        <f>HYPERLINK("#"&amp;"Insumos"&amp;"!A"&amp;MATCH($B17679,#REF!,0),"Ins "&amp;$B17679)</f>
        <v>#REF!</v>
      </c>
      <c r="M17679" s="220"/>
    </row>
    <row r="17680" spans="1:13" x14ac:dyDescent="0.2">
      <c r="A17680" s="35" t="s">
        <v>3516</v>
      </c>
      <c r="B17680" s="1" t="s">
        <v>5533</v>
      </c>
      <c r="C17680" s="45" t="s">
        <v>5892</v>
      </c>
      <c r="D17680" s="23" t="s">
        <v>977</v>
      </c>
      <c r="E17680" s="23" t="s">
        <v>4134</v>
      </c>
      <c r="F17680" s="40">
        <v>3.0000000000000001E-3</v>
      </c>
      <c r="G17680" s="25">
        <v>3623</v>
      </c>
      <c r="H17680" s="25">
        <v>11</v>
      </c>
      <c r="I17680" s="25"/>
      <c r="J17680" s="58" t="e">
        <f>HYPERLINK("#"&amp;"Insumos"&amp;"!A"&amp;MATCH($B17680,#REF!,0),"Ins "&amp;$B17680)</f>
        <v>#REF!</v>
      </c>
      <c r="M17680" s="220"/>
    </row>
    <row r="17681" spans="1:13" x14ac:dyDescent="0.2">
      <c r="A17681" s="35" t="s">
        <v>3516</v>
      </c>
      <c r="B17681" s="1" t="s">
        <v>5007</v>
      </c>
      <c r="C17681" s="45" t="s">
        <v>720</v>
      </c>
      <c r="D17681" s="23" t="s">
        <v>5751</v>
      </c>
      <c r="E17681" s="23" t="s">
        <v>4134</v>
      </c>
      <c r="F17681" s="40">
        <v>1.3</v>
      </c>
      <c r="G17681" s="25">
        <v>1897</v>
      </c>
      <c r="H17681" s="25">
        <v>2466</v>
      </c>
      <c r="I17681" s="25"/>
      <c r="J17681" s="58" t="e">
        <f>HYPERLINK("#"&amp;"Insumos"&amp;"!A"&amp;MATCH($B17681,#REF!,0),"Ins "&amp;$B17681)</f>
        <v>#REF!</v>
      </c>
      <c r="M17681" s="220"/>
    </row>
    <row r="17682" spans="1:13" ht="25.5" x14ac:dyDescent="0.2">
      <c r="A17682" s="36" t="s">
        <v>3517</v>
      </c>
      <c r="B17682" s="26" t="s">
        <v>6816</v>
      </c>
      <c r="C17682" s="79" t="s">
        <v>862</v>
      </c>
      <c r="D17682" s="37" t="s">
        <v>5608</v>
      </c>
      <c r="E17682" s="37" t="s">
        <v>4134</v>
      </c>
      <c r="F17682" s="41"/>
      <c r="G17682" s="27"/>
      <c r="H17682" s="27"/>
      <c r="I17682" s="27">
        <v>294714</v>
      </c>
      <c r="M17682" s="220">
        <f t="shared" si="276"/>
        <v>385957</v>
      </c>
    </row>
    <row r="17683" spans="1:13" x14ac:dyDescent="0.2">
      <c r="A17683" s="35" t="s">
        <v>3517</v>
      </c>
      <c r="B17683" s="1" t="s">
        <v>79</v>
      </c>
      <c r="C17683" s="45" t="s">
        <v>1036</v>
      </c>
      <c r="D17683" s="23" t="s">
        <v>5734</v>
      </c>
      <c r="E17683" s="23" t="s">
        <v>4141</v>
      </c>
      <c r="F17683" s="40">
        <v>0.3</v>
      </c>
      <c r="G17683" s="25">
        <v>121752</v>
      </c>
      <c r="H17683" s="25">
        <v>36526</v>
      </c>
      <c r="I17683" s="25"/>
      <c r="J17683" s="58" t="e">
        <f>HYPERLINK("#"&amp;"Insumos"&amp;"!A"&amp;MATCH($B17683,#REF!,0),"Ins "&amp;$B17683)</f>
        <v>#REF!</v>
      </c>
      <c r="M17683" s="220"/>
    </row>
    <row r="17684" spans="1:13" x14ac:dyDescent="0.2">
      <c r="A17684" s="35" t="s">
        <v>3517</v>
      </c>
      <c r="B17684" s="1" t="s">
        <v>263</v>
      </c>
      <c r="C17684" s="45" t="s">
        <v>696</v>
      </c>
      <c r="D17684" s="23" t="s">
        <v>5534</v>
      </c>
      <c r="E17684" s="23" t="s">
        <v>4140</v>
      </c>
      <c r="F17684" s="40">
        <v>2.5899999999999999E-2</v>
      </c>
      <c r="G17684" s="25">
        <v>187426</v>
      </c>
      <c r="H17684" s="25">
        <v>4854</v>
      </c>
      <c r="I17684" s="25"/>
      <c r="J17684" s="58" t="e">
        <f>HYPERLINK("#"&amp;"Insumos"&amp;"!A"&amp;MATCH($B17684,#REF!,0),"Ins "&amp;$B17684)</f>
        <v>#REF!</v>
      </c>
      <c r="M17684" s="220"/>
    </row>
    <row r="17685" spans="1:13" x14ac:dyDescent="0.2">
      <c r="A17685" s="35" t="s">
        <v>3517</v>
      </c>
      <c r="B17685" s="1" t="s">
        <v>5533</v>
      </c>
      <c r="C17685" s="45" t="s">
        <v>5892</v>
      </c>
      <c r="D17685" s="23" t="s">
        <v>977</v>
      </c>
      <c r="E17685" s="23" t="s">
        <v>4134</v>
      </c>
      <c r="F17685" s="40">
        <v>0.1</v>
      </c>
      <c r="G17685" s="25">
        <v>3623</v>
      </c>
      <c r="H17685" s="25">
        <v>362</v>
      </c>
      <c r="I17685" s="25"/>
      <c r="J17685" s="58" t="e">
        <f>HYPERLINK("#"&amp;"Insumos"&amp;"!A"&amp;MATCH($B17685,#REF!,0),"Ins "&amp;$B17685)</f>
        <v>#REF!</v>
      </c>
      <c r="M17685" s="220"/>
    </row>
    <row r="17686" spans="1:13" x14ac:dyDescent="0.2">
      <c r="A17686" s="35" t="s">
        <v>3517</v>
      </c>
      <c r="B17686" s="1" t="s">
        <v>5007</v>
      </c>
      <c r="C17686" s="45" t="s">
        <v>720</v>
      </c>
      <c r="D17686" s="23" t="s">
        <v>5751</v>
      </c>
      <c r="E17686" s="23" t="s">
        <v>4134</v>
      </c>
      <c r="F17686" s="40">
        <v>0.49</v>
      </c>
      <c r="G17686" s="25">
        <v>1897</v>
      </c>
      <c r="H17686" s="25">
        <v>930</v>
      </c>
      <c r="I17686" s="25"/>
      <c r="J17686" s="58" t="e">
        <f>HYPERLINK("#"&amp;"Insumos"&amp;"!A"&amp;MATCH($B17686,#REF!,0),"Ins "&amp;$B17686)</f>
        <v>#REF!</v>
      </c>
      <c r="M17686" s="220"/>
    </row>
    <row r="17687" spans="1:13" x14ac:dyDescent="0.2">
      <c r="A17687" s="35" t="s">
        <v>3517</v>
      </c>
      <c r="B17687" s="1" t="s">
        <v>5372</v>
      </c>
      <c r="C17687" s="45" t="s">
        <v>573</v>
      </c>
      <c r="D17687" s="23" t="s">
        <v>5751</v>
      </c>
      <c r="E17687" s="23" t="s">
        <v>4134</v>
      </c>
      <c r="F17687" s="40">
        <v>0.14599999999999999</v>
      </c>
      <c r="G17687" s="25">
        <v>198173</v>
      </c>
      <c r="H17687" s="25">
        <v>28933</v>
      </c>
      <c r="I17687" s="25"/>
      <c r="J17687" s="58" t="e">
        <f>HYPERLINK("#"&amp;"Insumos"&amp;"!A"&amp;MATCH($B17687,#REF!,0),"Ins "&amp;$B17687)</f>
        <v>#REF!</v>
      </c>
      <c r="M17687" s="220"/>
    </row>
    <row r="17688" spans="1:13" x14ac:dyDescent="0.2">
      <c r="A17688" s="35" t="s">
        <v>3517</v>
      </c>
      <c r="B17688" s="1" t="s">
        <v>5220</v>
      </c>
      <c r="C17688" s="45" t="s">
        <v>604</v>
      </c>
      <c r="D17688" s="23" t="s">
        <v>5751</v>
      </c>
      <c r="E17688" s="23" t="s">
        <v>4134</v>
      </c>
      <c r="F17688" s="40">
        <v>1</v>
      </c>
      <c r="G17688" s="25">
        <v>85523</v>
      </c>
      <c r="H17688" s="25">
        <v>85523</v>
      </c>
      <c r="I17688" s="25"/>
      <c r="J17688" s="58" t="e">
        <f>HYPERLINK("#"&amp;"Insumos"&amp;"!A"&amp;MATCH($B17688,#REF!,0),"Ins "&amp;$B17688)</f>
        <v>#REF!</v>
      </c>
      <c r="M17688" s="220"/>
    </row>
    <row r="17689" spans="1:13" x14ac:dyDescent="0.2">
      <c r="A17689" s="35" t="s">
        <v>3517</v>
      </c>
      <c r="B17689" s="1" t="s">
        <v>4365</v>
      </c>
      <c r="C17689" s="45" t="s">
        <v>1349</v>
      </c>
      <c r="D17689" s="23" t="s">
        <v>5751</v>
      </c>
      <c r="E17689" s="23" t="s">
        <v>4134</v>
      </c>
      <c r="F17689" s="40">
        <v>1</v>
      </c>
      <c r="G17689" s="25">
        <v>137586</v>
      </c>
      <c r="H17689" s="25">
        <v>137586</v>
      </c>
      <c r="I17689" s="25"/>
      <c r="J17689" s="58" t="e">
        <f>HYPERLINK("#"&amp;"Insumos"&amp;"!A"&amp;MATCH($B17689,#REF!,0),"Ins "&amp;$B17689)</f>
        <v>#REF!</v>
      </c>
      <c r="M17689" s="220"/>
    </row>
    <row r="17690" spans="1:13" x14ac:dyDescent="0.2">
      <c r="A17690" s="36" t="s">
        <v>3551</v>
      </c>
      <c r="B17690" s="26" t="s">
        <v>6816</v>
      </c>
      <c r="C17690" s="79" t="s">
        <v>1773</v>
      </c>
      <c r="D17690" s="37" t="s">
        <v>5608</v>
      </c>
      <c r="E17690" s="37" t="s">
        <v>4134</v>
      </c>
      <c r="F17690" s="41"/>
      <c r="G17690" s="27"/>
      <c r="H17690" s="27"/>
      <c r="I17690" s="27">
        <v>70450</v>
      </c>
      <c r="M17690" s="220">
        <f t="shared" si="276"/>
        <v>92261</v>
      </c>
    </row>
    <row r="17691" spans="1:13" x14ac:dyDescent="0.2">
      <c r="A17691" s="35" t="s">
        <v>3551</v>
      </c>
      <c r="B17691" s="1" t="s">
        <v>201</v>
      </c>
      <c r="C17691" s="45" t="s">
        <v>1029</v>
      </c>
      <c r="D17691" s="23" t="s">
        <v>5734</v>
      </c>
      <c r="E17691" s="23" t="s">
        <v>4141</v>
      </c>
      <c r="F17691" s="40">
        <v>0.75</v>
      </c>
      <c r="G17691" s="25">
        <v>89712</v>
      </c>
      <c r="H17691" s="25">
        <v>67284</v>
      </c>
      <c r="I17691" s="25"/>
      <c r="J17691" s="58" t="e">
        <f>HYPERLINK("#"&amp;"Insumos"&amp;"!A"&amp;MATCH($B17691,#REF!,0),"Ins "&amp;$B17691)</f>
        <v>#REF!</v>
      </c>
      <c r="M17691" s="220"/>
    </row>
    <row r="17692" spans="1:13" x14ac:dyDescent="0.2">
      <c r="A17692" s="35" t="s">
        <v>3551</v>
      </c>
      <c r="B17692" s="1" t="s">
        <v>263</v>
      </c>
      <c r="C17692" s="45" t="s">
        <v>696</v>
      </c>
      <c r="D17692" s="23" t="s">
        <v>5534</v>
      </c>
      <c r="E17692" s="23" t="s">
        <v>4140</v>
      </c>
      <c r="F17692" s="40">
        <v>0.01</v>
      </c>
      <c r="G17692" s="25">
        <v>187426</v>
      </c>
      <c r="H17692" s="25">
        <v>1874</v>
      </c>
      <c r="I17692" s="25"/>
      <c r="J17692" s="58" t="e">
        <f>HYPERLINK("#"&amp;"Insumos"&amp;"!A"&amp;MATCH($B17692,#REF!,0),"Ins "&amp;$B17692)</f>
        <v>#REF!</v>
      </c>
      <c r="M17692" s="220"/>
    </row>
    <row r="17693" spans="1:13" x14ac:dyDescent="0.2">
      <c r="A17693" s="35" t="s">
        <v>3551</v>
      </c>
      <c r="B17693" s="1" t="s">
        <v>5533</v>
      </c>
      <c r="C17693" s="45" t="s">
        <v>5892</v>
      </c>
      <c r="D17693" s="23" t="s">
        <v>977</v>
      </c>
      <c r="E17693" s="23" t="s">
        <v>4134</v>
      </c>
      <c r="F17693" s="40">
        <v>0.1</v>
      </c>
      <c r="G17693" s="25">
        <v>3623</v>
      </c>
      <c r="H17693" s="25">
        <v>362</v>
      </c>
      <c r="I17693" s="25"/>
      <c r="J17693" s="58" t="e">
        <f>HYPERLINK("#"&amp;"Insumos"&amp;"!A"&amp;MATCH($B17693,#REF!,0),"Ins "&amp;$B17693)</f>
        <v>#REF!</v>
      </c>
      <c r="M17693" s="220"/>
    </row>
    <row r="17694" spans="1:13" x14ac:dyDescent="0.2">
      <c r="A17694" s="35" t="s">
        <v>3551</v>
      </c>
      <c r="B17694" s="1" t="s">
        <v>5007</v>
      </c>
      <c r="C17694" s="45" t="s">
        <v>720</v>
      </c>
      <c r="D17694" s="23" t="s">
        <v>5751</v>
      </c>
      <c r="E17694" s="23" t="s">
        <v>4134</v>
      </c>
      <c r="F17694" s="40">
        <v>0.49</v>
      </c>
      <c r="G17694" s="25">
        <v>1897</v>
      </c>
      <c r="H17694" s="25">
        <v>930</v>
      </c>
      <c r="I17694" s="25"/>
      <c r="J17694" s="58" t="e">
        <f>HYPERLINK("#"&amp;"Insumos"&amp;"!A"&amp;MATCH($B17694,#REF!,0),"Ins "&amp;$B17694)</f>
        <v>#REF!</v>
      </c>
      <c r="M17694" s="220"/>
    </row>
    <row r="17695" spans="1:13" ht="25.5" x14ac:dyDescent="0.2">
      <c r="A17695" s="36" t="s">
        <v>3518</v>
      </c>
      <c r="B17695" s="26" t="s">
        <v>6816</v>
      </c>
      <c r="C17695" s="79" t="s">
        <v>863</v>
      </c>
      <c r="D17695" s="37" t="s">
        <v>5608</v>
      </c>
      <c r="E17695" s="37" t="s">
        <v>4134</v>
      </c>
      <c r="F17695" s="41"/>
      <c r="G17695" s="27"/>
      <c r="H17695" s="27"/>
      <c r="I17695" s="27">
        <v>309670</v>
      </c>
      <c r="M17695" s="220">
        <f t="shared" si="276"/>
        <v>405544</v>
      </c>
    </row>
    <row r="17696" spans="1:13" x14ac:dyDescent="0.2">
      <c r="A17696" s="35" t="s">
        <v>3518</v>
      </c>
      <c r="B17696" s="1" t="s">
        <v>79</v>
      </c>
      <c r="C17696" s="45" t="s">
        <v>1036</v>
      </c>
      <c r="D17696" s="23" t="s">
        <v>5734</v>
      </c>
      <c r="E17696" s="23" t="s">
        <v>4141</v>
      </c>
      <c r="F17696" s="40">
        <v>0.3</v>
      </c>
      <c r="G17696" s="25">
        <v>121752</v>
      </c>
      <c r="H17696" s="25">
        <v>36526</v>
      </c>
      <c r="I17696" s="25"/>
      <c r="J17696" s="58" t="e">
        <f>HYPERLINK("#"&amp;"Insumos"&amp;"!A"&amp;MATCH($B17696,#REF!,0),"Ins "&amp;$B17696)</f>
        <v>#REF!</v>
      </c>
      <c r="M17696" s="220"/>
    </row>
    <row r="17697" spans="1:13" x14ac:dyDescent="0.2">
      <c r="A17697" s="35" t="s">
        <v>3518</v>
      </c>
      <c r="B17697" s="1" t="s">
        <v>263</v>
      </c>
      <c r="C17697" s="45" t="s">
        <v>696</v>
      </c>
      <c r="D17697" s="23" t="s">
        <v>5534</v>
      </c>
      <c r="E17697" s="23" t="s">
        <v>4140</v>
      </c>
      <c r="F17697" s="40">
        <v>2.75E-2</v>
      </c>
      <c r="G17697" s="25">
        <v>187426</v>
      </c>
      <c r="H17697" s="25">
        <v>5154</v>
      </c>
      <c r="I17697" s="25"/>
      <c r="J17697" s="58" t="e">
        <f>HYPERLINK("#"&amp;"Insumos"&amp;"!A"&amp;MATCH($B17697,#REF!,0),"Ins "&amp;$B17697)</f>
        <v>#REF!</v>
      </c>
      <c r="M17697" s="220"/>
    </row>
    <row r="17698" spans="1:13" x14ac:dyDescent="0.2">
      <c r="A17698" s="35" t="s">
        <v>3518</v>
      </c>
      <c r="B17698" s="1" t="s">
        <v>5533</v>
      </c>
      <c r="C17698" s="45" t="s">
        <v>5892</v>
      </c>
      <c r="D17698" s="23" t="s">
        <v>977</v>
      </c>
      <c r="E17698" s="23" t="s">
        <v>4134</v>
      </c>
      <c r="F17698" s="40">
        <v>0.1</v>
      </c>
      <c r="G17698" s="25">
        <v>3623</v>
      </c>
      <c r="H17698" s="25">
        <v>362</v>
      </c>
      <c r="I17698" s="25"/>
      <c r="J17698" s="58" t="e">
        <f>HYPERLINK("#"&amp;"Insumos"&amp;"!A"&amp;MATCH($B17698,#REF!,0),"Ins "&amp;$B17698)</f>
        <v>#REF!</v>
      </c>
      <c r="M17698" s="220"/>
    </row>
    <row r="17699" spans="1:13" x14ac:dyDescent="0.2">
      <c r="A17699" s="35" t="s">
        <v>3518</v>
      </c>
      <c r="B17699" s="1" t="s">
        <v>5007</v>
      </c>
      <c r="C17699" s="45" t="s">
        <v>720</v>
      </c>
      <c r="D17699" s="23" t="s">
        <v>5751</v>
      </c>
      <c r="E17699" s="23" t="s">
        <v>4134</v>
      </c>
      <c r="F17699" s="40">
        <v>0.49</v>
      </c>
      <c r="G17699" s="25">
        <v>1897</v>
      </c>
      <c r="H17699" s="25">
        <v>930</v>
      </c>
      <c r="I17699" s="25"/>
      <c r="J17699" s="58" t="e">
        <f>HYPERLINK("#"&amp;"Insumos"&amp;"!A"&amp;MATCH($B17699,#REF!,0),"Ins "&amp;$B17699)</f>
        <v>#REF!</v>
      </c>
      <c r="M17699" s="220"/>
    </row>
    <row r="17700" spans="1:13" x14ac:dyDescent="0.2">
      <c r="A17700" s="35" t="s">
        <v>3518</v>
      </c>
      <c r="B17700" s="1" t="s">
        <v>5372</v>
      </c>
      <c r="C17700" s="45" t="s">
        <v>573</v>
      </c>
      <c r="D17700" s="23" t="s">
        <v>5751</v>
      </c>
      <c r="E17700" s="23" t="s">
        <v>4134</v>
      </c>
      <c r="F17700" s="40">
        <v>0.14599999999999999</v>
      </c>
      <c r="G17700" s="25">
        <v>198173</v>
      </c>
      <c r="H17700" s="25">
        <v>28933</v>
      </c>
      <c r="I17700" s="25"/>
      <c r="J17700" s="58" t="e">
        <f>HYPERLINK("#"&amp;"Insumos"&amp;"!A"&amp;MATCH($B17700,#REF!,0),"Ins "&amp;$B17700)</f>
        <v>#REF!</v>
      </c>
      <c r="M17700" s="220"/>
    </row>
    <row r="17701" spans="1:13" x14ac:dyDescent="0.2">
      <c r="A17701" s="35" t="s">
        <v>3518</v>
      </c>
      <c r="B17701" s="1" t="s">
        <v>5221</v>
      </c>
      <c r="C17701" s="45" t="s">
        <v>606</v>
      </c>
      <c r="D17701" s="23" t="s">
        <v>5751</v>
      </c>
      <c r="E17701" s="23" t="s">
        <v>4134</v>
      </c>
      <c r="F17701" s="40">
        <v>1</v>
      </c>
      <c r="G17701" s="25">
        <v>93034</v>
      </c>
      <c r="H17701" s="25">
        <v>93034</v>
      </c>
      <c r="I17701" s="25"/>
      <c r="J17701" s="58" t="e">
        <f>HYPERLINK("#"&amp;"Insumos"&amp;"!A"&amp;MATCH($B17701,#REF!,0),"Ins "&amp;$B17701)</f>
        <v>#REF!</v>
      </c>
      <c r="M17701" s="220"/>
    </row>
    <row r="17702" spans="1:13" x14ac:dyDescent="0.2">
      <c r="A17702" s="35" t="s">
        <v>3518</v>
      </c>
      <c r="B17702" s="1" t="s">
        <v>4366</v>
      </c>
      <c r="C17702" s="45" t="s">
        <v>617</v>
      </c>
      <c r="D17702" s="23" t="s">
        <v>5751</v>
      </c>
      <c r="E17702" s="23" t="s">
        <v>4134</v>
      </c>
      <c r="F17702" s="40">
        <v>1</v>
      </c>
      <c r="G17702" s="25">
        <v>144731</v>
      </c>
      <c r="H17702" s="25">
        <v>144731</v>
      </c>
      <c r="I17702" s="25"/>
      <c r="J17702" s="58" t="e">
        <f>HYPERLINK("#"&amp;"Insumos"&amp;"!A"&amp;MATCH($B17702,#REF!,0),"Ins "&amp;$B17702)</f>
        <v>#REF!</v>
      </c>
      <c r="M17702" s="220"/>
    </row>
    <row r="17703" spans="1:13" x14ac:dyDescent="0.2">
      <c r="A17703" s="36" t="s">
        <v>3552</v>
      </c>
      <c r="B17703" s="26" t="s">
        <v>6816</v>
      </c>
      <c r="C17703" s="79" t="s">
        <v>1774</v>
      </c>
      <c r="D17703" s="37" t="s">
        <v>5608</v>
      </c>
      <c r="E17703" s="37" t="s">
        <v>4134</v>
      </c>
      <c r="F17703" s="41"/>
      <c r="G17703" s="27"/>
      <c r="H17703" s="27"/>
      <c r="I17703" s="27">
        <v>70450</v>
      </c>
      <c r="M17703" s="220">
        <f t="shared" si="276"/>
        <v>92261</v>
      </c>
    </row>
    <row r="17704" spans="1:13" x14ac:dyDescent="0.2">
      <c r="A17704" s="35" t="s">
        <v>3552</v>
      </c>
      <c r="B17704" s="1" t="s">
        <v>201</v>
      </c>
      <c r="C17704" s="45" t="s">
        <v>1029</v>
      </c>
      <c r="D17704" s="23" t="s">
        <v>5734</v>
      </c>
      <c r="E17704" s="23" t="s">
        <v>4141</v>
      </c>
      <c r="F17704" s="40">
        <v>0.75</v>
      </c>
      <c r="G17704" s="25">
        <v>89712</v>
      </c>
      <c r="H17704" s="25">
        <v>67284</v>
      </c>
      <c r="I17704" s="25"/>
      <c r="J17704" s="58" t="e">
        <f>HYPERLINK("#"&amp;"Insumos"&amp;"!A"&amp;MATCH($B17704,#REF!,0),"Ins "&amp;$B17704)</f>
        <v>#REF!</v>
      </c>
      <c r="M17704" s="220"/>
    </row>
    <row r="17705" spans="1:13" x14ac:dyDescent="0.2">
      <c r="A17705" s="35" t="s">
        <v>3552</v>
      </c>
      <c r="B17705" s="1" t="s">
        <v>263</v>
      </c>
      <c r="C17705" s="45" t="s">
        <v>696</v>
      </c>
      <c r="D17705" s="23" t="s">
        <v>5534</v>
      </c>
      <c r="E17705" s="23" t="s">
        <v>4140</v>
      </c>
      <c r="F17705" s="40">
        <v>0.01</v>
      </c>
      <c r="G17705" s="25">
        <v>187426</v>
      </c>
      <c r="H17705" s="25">
        <v>1874</v>
      </c>
      <c r="I17705" s="25"/>
      <c r="J17705" s="58" t="e">
        <f>HYPERLINK("#"&amp;"Insumos"&amp;"!A"&amp;MATCH($B17705,#REF!,0),"Ins "&amp;$B17705)</f>
        <v>#REF!</v>
      </c>
      <c r="M17705" s="220"/>
    </row>
    <row r="17706" spans="1:13" x14ac:dyDescent="0.2">
      <c r="A17706" s="35" t="s">
        <v>3552</v>
      </c>
      <c r="B17706" s="1" t="s">
        <v>5533</v>
      </c>
      <c r="C17706" s="45" t="s">
        <v>5892</v>
      </c>
      <c r="D17706" s="23" t="s">
        <v>977</v>
      </c>
      <c r="E17706" s="23" t="s">
        <v>4134</v>
      </c>
      <c r="F17706" s="40">
        <v>0.1</v>
      </c>
      <c r="G17706" s="25">
        <v>3623</v>
      </c>
      <c r="H17706" s="25">
        <v>362</v>
      </c>
      <c r="I17706" s="25"/>
      <c r="J17706" s="58" t="e">
        <f>HYPERLINK("#"&amp;"Insumos"&amp;"!A"&amp;MATCH($B17706,#REF!,0),"Ins "&amp;$B17706)</f>
        <v>#REF!</v>
      </c>
      <c r="M17706" s="220"/>
    </row>
    <row r="17707" spans="1:13" x14ac:dyDescent="0.2">
      <c r="A17707" s="35" t="s">
        <v>3552</v>
      </c>
      <c r="B17707" s="1" t="s">
        <v>5007</v>
      </c>
      <c r="C17707" s="45" t="s">
        <v>720</v>
      </c>
      <c r="D17707" s="23" t="s">
        <v>5751</v>
      </c>
      <c r="E17707" s="23" t="s">
        <v>4134</v>
      </c>
      <c r="F17707" s="40">
        <v>0.49</v>
      </c>
      <c r="G17707" s="25">
        <v>1897</v>
      </c>
      <c r="H17707" s="25">
        <v>930</v>
      </c>
      <c r="I17707" s="25"/>
      <c r="J17707" s="58" t="e">
        <f>HYPERLINK("#"&amp;"Insumos"&amp;"!A"&amp;MATCH($B17707,#REF!,0),"Ins "&amp;$B17707)</f>
        <v>#REF!</v>
      </c>
      <c r="M17707" s="220"/>
    </row>
    <row r="17708" spans="1:13" ht="25.5" x14ac:dyDescent="0.2">
      <c r="A17708" s="36" t="s">
        <v>3519</v>
      </c>
      <c r="B17708" s="26" t="s">
        <v>6816</v>
      </c>
      <c r="C17708" s="79" t="s">
        <v>864</v>
      </c>
      <c r="D17708" s="37" t="s">
        <v>5608</v>
      </c>
      <c r="E17708" s="37" t="s">
        <v>4134</v>
      </c>
      <c r="F17708" s="41"/>
      <c r="G17708" s="27"/>
      <c r="H17708" s="27"/>
      <c r="I17708" s="27">
        <v>333896</v>
      </c>
      <c r="M17708" s="220">
        <f t="shared" si="276"/>
        <v>437270</v>
      </c>
    </row>
    <row r="17709" spans="1:13" x14ac:dyDescent="0.2">
      <c r="A17709" s="35" t="s">
        <v>3519</v>
      </c>
      <c r="B17709" s="1" t="s">
        <v>79</v>
      </c>
      <c r="C17709" s="45" t="s">
        <v>1036</v>
      </c>
      <c r="D17709" s="23" t="s">
        <v>5734</v>
      </c>
      <c r="E17709" s="23" t="s">
        <v>4141</v>
      </c>
      <c r="F17709" s="40">
        <v>0.3</v>
      </c>
      <c r="G17709" s="25">
        <v>121752</v>
      </c>
      <c r="H17709" s="25">
        <v>36526</v>
      </c>
      <c r="I17709" s="25"/>
      <c r="J17709" s="58" t="e">
        <f>HYPERLINK("#"&amp;"Insumos"&amp;"!A"&amp;MATCH($B17709,#REF!,0),"Ins "&amp;$B17709)</f>
        <v>#REF!</v>
      </c>
      <c r="M17709" s="220"/>
    </row>
    <row r="17710" spans="1:13" x14ac:dyDescent="0.2">
      <c r="A17710" s="35" t="s">
        <v>3519</v>
      </c>
      <c r="B17710" s="1" t="s">
        <v>263</v>
      </c>
      <c r="C17710" s="45" t="s">
        <v>696</v>
      </c>
      <c r="D17710" s="23" t="s">
        <v>5534</v>
      </c>
      <c r="E17710" s="23" t="s">
        <v>4140</v>
      </c>
      <c r="F17710" s="40">
        <v>2.9899999999999999E-2</v>
      </c>
      <c r="G17710" s="25">
        <v>187426</v>
      </c>
      <c r="H17710" s="25">
        <v>5604</v>
      </c>
      <c r="I17710" s="25"/>
      <c r="J17710" s="58" t="e">
        <f>HYPERLINK("#"&amp;"Insumos"&amp;"!A"&amp;MATCH($B17710,#REF!,0),"Ins "&amp;$B17710)</f>
        <v>#REF!</v>
      </c>
      <c r="M17710" s="220"/>
    </row>
    <row r="17711" spans="1:13" x14ac:dyDescent="0.2">
      <c r="A17711" s="35" t="s">
        <v>3519</v>
      </c>
      <c r="B17711" s="1" t="s">
        <v>5533</v>
      </c>
      <c r="C17711" s="45" t="s">
        <v>5892</v>
      </c>
      <c r="D17711" s="23" t="s">
        <v>977</v>
      </c>
      <c r="E17711" s="23" t="s">
        <v>4134</v>
      </c>
      <c r="F17711" s="40">
        <v>0.1</v>
      </c>
      <c r="G17711" s="25">
        <v>3623</v>
      </c>
      <c r="H17711" s="25">
        <v>362</v>
      </c>
      <c r="I17711" s="25"/>
      <c r="J17711" s="58" t="e">
        <f>HYPERLINK("#"&amp;"Insumos"&amp;"!A"&amp;MATCH($B17711,#REF!,0),"Ins "&amp;$B17711)</f>
        <v>#REF!</v>
      </c>
      <c r="M17711" s="220"/>
    </row>
    <row r="17712" spans="1:13" x14ac:dyDescent="0.2">
      <c r="A17712" s="35" t="s">
        <v>3519</v>
      </c>
      <c r="B17712" s="1" t="s">
        <v>5007</v>
      </c>
      <c r="C17712" s="45" t="s">
        <v>720</v>
      </c>
      <c r="D17712" s="23" t="s">
        <v>5751</v>
      </c>
      <c r="E17712" s="23" t="s">
        <v>4134</v>
      </c>
      <c r="F17712" s="40">
        <v>0.49</v>
      </c>
      <c r="G17712" s="25">
        <v>1897</v>
      </c>
      <c r="H17712" s="25">
        <v>930</v>
      </c>
      <c r="I17712" s="25"/>
      <c r="J17712" s="58" t="e">
        <f>HYPERLINK("#"&amp;"Insumos"&amp;"!A"&amp;MATCH($B17712,#REF!,0),"Ins "&amp;$B17712)</f>
        <v>#REF!</v>
      </c>
      <c r="M17712" s="220"/>
    </row>
    <row r="17713" spans="1:13" x14ac:dyDescent="0.2">
      <c r="A17713" s="35" t="s">
        <v>3519</v>
      </c>
      <c r="B17713" s="1" t="s">
        <v>5372</v>
      </c>
      <c r="C17713" s="45" t="s">
        <v>573</v>
      </c>
      <c r="D17713" s="23" t="s">
        <v>5751</v>
      </c>
      <c r="E17713" s="23" t="s">
        <v>4134</v>
      </c>
      <c r="F17713" s="40">
        <v>0.14599999999999999</v>
      </c>
      <c r="G17713" s="25">
        <v>198173</v>
      </c>
      <c r="H17713" s="25">
        <v>28933</v>
      </c>
      <c r="I17713" s="25"/>
      <c r="J17713" s="58" t="e">
        <f>HYPERLINK("#"&amp;"Insumos"&amp;"!A"&amp;MATCH($B17713,#REF!,0),"Ins "&amp;$B17713)</f>
        <v>#REF!</v>
      </c>
      <c r="M17713" s="220"/>
    </row>
    <row r="17714" spans="1:13" x14ac:dyDescent="0.2">
      <c r="A17714" s="35" t="s">
        <v>3519</v>
      </c>
      <c r="B17714" s="1" t="s">
        <v>5222</v>
      </c>
      <c r="C17714" s="45" t="s">
        <v>605</v>
      </c>
      <c r="D17714" s="23" t="s">
        <v>5751</v>
      </c>
      <c r="E17714" s="23" t="s">
        <v>4134</v>
      </c>
      <c r="F17714" s="40">
        <v>1</v>
      </c>
      <c r="G17714" s="25">
        <v>102555</v>
      </c>
      <c r="H17714" s="25">
        <v>102555</v>
      </c>
      <c r="I17714" s="25"/>
      <c r="J17714" s="58" t="e">
        <f>HYPERLINK("#"&amp;"Insumos"&amp;"!A"&amp;MATCH($B17714,#REF!,0),"Ins "&amp;$B17714)</f>
        <v>#REF!</v>
      </c>
      <c r="M17714" s="220"/>
    </row>
    <row r="17715" spans="1:13" x14ac:dyDescent="0.2">
      <c r="A17715" s="35" t="s">
        <v>3519</v>
      </c>
      <c r="B17715" s="1" t="s">
        <v>4367</v>
      </c>
      <c r="C17715" s="45" t="s">
        <v>618</v>
      </c>
      <c r="D17715" s="23" t="s">
        <v>5751</v>
      </c>
      <c r="E17715" s="23" t="s">
        <v>4134</v>
      </c>
      <c r="F17715" s="40">
        <v>1</v>
      </c>
      <c r="G17715" s="25">
        <v>158986</v>
      </c>
      <c r="H17715" s="25">
        <v>158986</v>
      </c>
      <c r="I17715" s="25"/>
      <c r="J17715" s="58" t="e">
        <f>HYPERLINK("#"&amp;"Insumos"&amp;"!A"&amp;MATCH($B17715,#REF!,0),"Ins "&amp;$B17715)</f>
        <v>#REF!</v>
      </c>
      <c r="M17715" s="220"/>
    </row>
    <row r="17716" spans="1:13" x14ac:dyDescent="0.2">
      <c r="A17716" s="36" t="s">
        <v>3553</v>
      </c>
      <c r="B17716" s="26" t="s">
        <v>6816</v>
      </c>
      <c r="C17716" s="79" t="s">
        <v>1775</v>
      </c>
      <c r="D17716" s="37" t="s">
        <v>5608</v>
      </c>
      <c r="E17716" s="37" t="s">
        <v>4134</v>
      </c>
      <c r="F17716" s="41"/>
      <c r="G17716" s="27"/>
      <c r="H17716" s="27"/>
      <c r="I17716" s="27">
        <v>70450</v>
      </c>
      <c r="M17716" s="220">
        <f t="shared" si="276"/>
        <v>92261</v>
      </c>
    </row>
    <row r="17717" spans="1:13" x14ac:dyDescent="0.2">
      <c r="A17717" s="35" t="s">
        <v>3553</v>
      </c>
      <c r="B17717" s="1" t="s">
        <v>201</v>
      </c>
      <c r="C17717" s="45" t="s">
        <v>1029</v>
      </c>
      <c r="D17717" s="23" t="s">
        <v>5734</v>
      </c>
      <c r="E17717" s="23" t="s">
        <v>4141</v>
      </c>
      <c r="F17717" s="40">
        <v>0.75</v>
      </c>
      <c r="G17717" s="25">
        <v>89712</v>
      </c>
      <c r="H17717" s="25">
        <v>67284</v>
      </c>
      <c r="I17717" s="25"/>
      <c r="J17717" s="58" t="e">
        <f>HYPERLINK("#"&amp;"Insumos"&amp;"!A"&amp;MATCH($B17717,#REF!,0),"Ins "&amp;$B17717)</f>
        <v>#REF!</v>
      </c>
      <c r="M17717" s="220"/>
    </row>
    <row r="17718" spans="1:13" x14ac:dyDescent="0.2">
      <c r="A17718" s="35" t="s">
        <v>3553</v>
      </c>
      <c r="B17718" s="1" t="s">
        <v>263</v>
      </c>
      <c r="C17718" s="45" t="s">
        <v>696</v>
      </c>
      <c r="D17718" s="23" t="s">
        <v>5534</v>
      </c>
      <c r="E17718" s="23" t="s">
        <v>4140</v>
      </c>
      <c r="F17718" s="40">
        <v>0.01</v>
      </c>
      <c r="G17718" s="25">
        <v>187426</v>
      </c>
      <c r="H17718" s="25">
        <v>1874</v>
      </c>
      <c r="I17718" s="25"/>
      <c r="J17718" s="58" t="e">
        <f>HYPERLINK("#"&amp;"Insumos"&amp;"!A"&amp;MATCH($B17718,#REF!,0),"Ins "&amp;$B17718)</f>
        <v>#REF!</v>
      </c>
      <c r="M17718" s="220"/>
    </row>
    <row r="17719" spans="1:13" x14ac:dyDescent="0.2">
      <c r="A17719" s="35" t="s">
        <v>3553</v>
      </c>
      <c r="B17719" s="1" t="s">
        <v>5533</v>
      </c>
      <c r="C17719" s="45" t="s">
        <v>5892</v>
      </c>
      <c r="D17719" s="23" t="s">
        <v>977</v>
      </c>
      <c r="E17719" s="23" t="s">
        <v>4134</v>
      </c>
      <c r="F17719" s="40">
        <v>0.1</v>
      </c>
      <c r="G17719" s="25">
        <v>3623</v>
      </c>
      <c r="H17719" s="25">
        <v>362</v>
      </c>
      <c r="I17719" s="25"/>
      <c r="J17719" s="58" t="e">
        <f>HYPERLINK("#"&amp;"Insumos"&amp;"!A"&amp;MATCH($B17719,#REF!,0),"Ins "&amp;$B17719)</f>
        <v>#REF!</v>
      </c>
      <c r="M17719" s="220"/>
    </row>
    <row r="17720" spans="1:13" x14ac:dyDescent="0.2">
      <c r="A17720" s="35" t="s">
        <v>3553</v>
      </c>
      <c r="B17720" s="1" t="s">
        <v>5007</v>
      </c>
      <c r="C17720" s="45" t="s">
        <v>720</v>
      </c>
      <c r="D17720" s="23" t="s">
        <v>5751</v>
      </c>
      <c r="E17720" s="23" t="s">
        <v>4134</v>
      </c>
      <c r="F17720" s="40">
        <v>0.49</v>
      </c>
      <c r="G17720" s="25">
        <v>1897</v>
      </c>
      <c r="H17720" s="25">
        <v>930</v>
      </c>
      <c r="I17720" s="25"/>
      <c r="J17720" s="58" t="e">
        <f>HYPERLINK("#"&amp;"Insumos"&amp;"!A"&amp;MATCH($B17720,#REF!,0),"Ins "&amp;$B17720)</f>
        <v>#REF!</v>
      </c>
      <c r="M17720" s="220"/>
    </row>
    <row r="17721" spans="1:13" ht="25.5" x14ac:dyDescent="0.2">
      <c r="A17721" s="36" t="s">
        <v>3520</v>
      </c>
      <c r="B17721" s="26" t="s">
        <v>6816</v>
      </c>
      <c r="C17721" s="79" t="s">
        <v>865</v>
      </c>
      <c r="D17721" s="37" t="s">
        <v>5608</v>
      </c>
      <c r="E17721" s="37" t="s">
        <v>4134</v>
      </c>
      <c r="F17721" s="41"/>
      <c r="G17721" s="27"/>
      <c r="H17721" s="27"/>
      <c r="I17721" s="27">
        <v>352886</v>
      </c>
      <c r="M17721" s="220">
        <f t="shared" si="276"/>
        <v>462140</v>
      </c>
    </row>
    <row r="17722" spans="1:13" x14ac:dyDescent="0.2">
      <c r="A17722" s="35" t="s">
        <v>3520</v>
      </c>
      <c r="B17722" s="1" t="s">
        <v>79</v>
      </c>
      <c r="C17722" s="45" t="s">
        <v>1036</v>
      </c>
      <c r="D17722" s="23" t="s">
        <v>5734</v>
      </c>
      <c r="E17722" s="23" t="s">
        <v>4141</v>
      </c>
      <c r="F17722" s="40">
        <v>0.3</v>
      </c>
      <c r="G17722" s="25">
        <v>121752</v>
      </c>
      <c r="H17722" s="25">
        <v>36526</v>
      </c>
      <c r="I17722" s="25"/>
      <c r="J17722" s="58" t="e">
        <f>HYPERLINK("#"&amp;"Insumos"&amp;"!A"&amp;MATCH($B17722,#REF!,0),"Ins "&amp;$B17722)</f>
        <v>#REF!</v>
      </c>
      <c r="M17722" s="220"/>
    </row>
    <row r="17723" spans="1:13" x14ac:dyDescent="0.2">
      <c r="A17723" s="35" t="s">
        <v>3520</v>
      </c>
      <c r="B17723" s="1" t="s">
        <v>263</v>
      </c>
      <c r="C17723" s="45" t="s">
        <v>696</v>
      </c>
      <c r="D17723" s="23" t="s">
        <v>5534</v>
      </c>
      <c r="E17723" s="23" t="s">
        <v>4140</v>
      </c>
      <c r="F17723" s="40">
        <v>3.1800000000000002E-2</v>
      </c>
      <c r="G17723" s="25">
        <v>187426</v>
      </c>
      <c r="H17723" s="25">
        <v>5960</v>
      </c>
      <c r="I17723" s="25"/>
      <c r="J17723" s="58" t="e">
        <f>HYPERLINK("#"&amp;"Insumos"&amp;"!A"&amp;MATCH($B17723,#REF!,0),"Ins "&amp;$B17723)</f>
        <v>#REF!</v>
      </c>
      <c r="M17723" s="220"/>
    </row>
    <row r="17724" spans="1:13" x14ac:dyDescent="0.2">
      <c r="A17724" s="35" t="s">
        <v>3520</v>
      </c>
      <c r="B17724" s="1" t="s">
        <v>5533</v>
      </c>
      <c r="C17724" s="45" t="s">
        <v>5892</v>
      </c>
      <c r="D17724" s="23" t="s">
        <v>977</v>
      </c>
      <c r="E17724" s="23" t="s">
        <v>4134</v>
      </c>
      <c r="F17724" s="40">
        <v>0.1</v>
      </c>
      <c r="G17724" s="25">
        <v>3623</v>
      </c>
      <c r="H17724" s="25">
        <v>362</v>
      </c>
      <c r="I17724" s="25"/>
      <c r="J17724" s="58" t="e">
        <f>HYPERLINK("#"&amp;"Insumos"&amp;"!A"&amp;MATCH($B17724,#REF!,0),"Ins "&amp;$B17724)</f>
        <v>#REF!</v>
      </c>
      <c r="M17724" s="220"/>
    </row>
    <row r="17725" spans="1:13" x14ac:dyDescent="0.2">
      <c r="A17725" s="35" t="s">
        <v>3520</v>
      </c>
      <c r="B17725" s="1" t="s">
        <v>5007</v>
      </c>
      <c r="C17725" s="45" t="s">
        <v>720</v>
      </c>
      <c r="D17725" s="23" t="s">
        <v>5751</v>
      </c>
      <c r="E17725" s="23" t="s">
        <v>4134</v>
      </c>
      <c r="F17725" s="40">
        <v>0.49</v>
      </c>
      <c r="G17725" s="25">
        <v>1897</v>
      </c>
      <c r="H17725" s="25">
        <v>930</v>
      </c>
      <c r="I17725" s="25"/>
      <c r="J17725" s="58" t="e">
        <f>HYPERLINK("#"&amp;"Insumos"&amp;"!A"&amp;MATCH($B17725,#REF!,0),"Ins "&amp;$B17725)</f>
        <v>#REF!</v>
      </c>
      <c r="M17725" s="220"/>
    </row>
    <row r="17726" spans="1:13" x14ac:dyDescent="0.2">
      <c r="A17726" s="35" t="s">
        <v>3520</v>
      </c>
      <c r="B17726" s="1" t="s">
        <v>5372</v>
      </c>
      <c r="C17726" s="45" t="s">
        <v>573</v>
      </c>
      <c r="D17726" s="23" t="s">
        <v>5751</v>
      </c>
      <c r="E17726" s="23" t="s">
        <v>4134</v>
      </c>
      <c r="F17726" s="40">
        <v>0.14599999999999999</v>
      </c>
      <c r="G17726" s="25">
        <v>198173</v>
      </c>
      <c r="H17726" s="25">
        <v>28933</v>
      </c>
      <c r="I17726" s="25"/>
      <c r="J17726" s="58" t="e">
        <f>HYPERLINK("#"&amp;"Insumos"&amp;"!A"&amp;MATCH($B17726,#REF!,0),"Ins "&amp;$B17726)</f>
        <v>#REF!</v>
      </c>
      <c r="M17726" s="220"/>
    </row>
    <row r="17727" spans="1:13" x14ac:dyDescent="0.2">
      <c r="A17727" s="35" t="s">
        <v>3520</v>
      </c>
      <c r="B17727" s="1" t="s">
        <v>5223</v>
      </c>
      <c r="C17727" s="45" t="s">
        <v>607</v>
      </c>
      <c r="D17727" s="23" t="s">
        <v>5751</v>
      </c>
      <c r="E17727" s="23" t="s">
        <v>4134</v>
      </c>
      <c r="F17727" s="40">
        <v>1</v>
      </c>
      <c r="G17727" s="25">
        <v>109606</v>
      </c>
      <c r="H17727" s="25">
        <v>109606</v>
      </c>
      <c r="I17727" s="25"/>
      <c r="J17727" s="58" t="e">
        <f>HYPERLINK("#"&amp;"Insumos"&amp;"!A"&amp;MATCH($B17727,#REF!,0),"Ins "&amp;$B17727)</f>
        <v>#REF!</v>
      </c>
      <c r="M17727" s="220"/>
    </row>
    <row r="17728" spans="1:13" x14ac:dyDescent="0.2">
      <c r="A17728" s="35" t="s">
        <v>3520</v>
      </c>
      <c r="B17728" s="1" t="s">
        <v>4368</v>
      </c>
      <c r="C17728" s="45" t="s">
        <v>619</v>
      </c>
      <c r="D17728" s="23" t="s">
        <v>5751</v>
      </c>
      <c r="E17728" s="23" t="s">
        <v>4134</v>
      </c>
      <c r="F17728" s="40">
        <v>1</v>
      </c>
      <c r="G17728" s="25">
        <v>170569</v>
      </c>
      <c r="H17728" s="25">
        <v>170569</v>
      </c>
      <c r="I17728" s="25"/>
      <c r="J17728" s="58" t="e">
        <f>HYPERLINK("#"&amp;"Insumos"&amp;"!A"&amp;MATCH($B17728,#REF!,0),"Ins "&amp;$B17728)</f>
        <v>#REF!</v>
      </c>
      <c r="M17728" s="220"/>
    </row>
    <row r="17729" spans="1:13" x14ac:dyDescent="0.2">
      <c r="A17729" s="36" t="s">
        <v>3554</v>
      </c>
      <c r="B17729" s="26" t="s">
        <v>6816</v>
      </c>
      <c r="C17729" s="79" t="s">
        <v>1776</v>
      </c>
      <c r="D17729" s="37" t="s">
        <v>5608</v>
      </c>
      <c r="E17729" s="37" t="s">
        <v>4134</v>
      </c>
      <c r="F17729" s="41"/>
      <c r="G17729" s="27"/>
      <c r="H17729" s="27"/>
      <c r="I17729" s="27">
        <v>70450</v>
      </c>
      <c r="M17729" s="220">
        <f t="shared" si="276"/>
        <v>92261</v>
      </c>
    </row>
    <row r="17730" spans="1:13" x14ac:dyDescent="0.2">
      <c r="A17730" s="35" t="s">
        <v>3554</v>
      </c>
      <c r="B17730" s="1" t="s">
        <v>201</v>
      </c>
      <c r="C17730" s="45" t="s">
        <v>1029</v>
      </c>
      <c r="D17730" s="23" t="s">
        <v>5734</v>
      </c>
      <c r="E17730" s="23" t="s">
        <v>4141</v>
      </c>
      <c r="F17730" s="40">
        <v>0.75</v>
      </c>
      <c r="G17730" s="25">
        <v>89712</v>
      </c>
      <c r="H17730" s="25">
        <v>67284</v>
      </c>
      <c r="I17730" s="25"/>
      <c r="J17730" s="58" t="e">
        <f>HYPERLINK("#"&amp;"Insumos"&amp;"!A"&amp;MATCH($B17730,#REF!,0),"Ins "&amp;$B17730)</f>
        <v>#REF!</v>
      </c>
      <c r="M17730" s="220"/>
    </row>
    <row r="17731" spans="1:13" x14ac:dyDescent="0.2">
      <c r="A17731" s="35" t="s">
        <v>3554</v>
      </c>
      <c r="B17731" s="1" t="s">
        <v>263</v>
      </c>
      <c r="C17731" s="45" t="s">
        <v>696</v>
      </c>
      <c r="D17731" s="23" t="s">
        <v>5534</v>
      </c>
      <c r="E17731" s="23" t="s">
        <v>4140</v>
      </c>
      <c r="F17731" s="40">
        <v>0.01</v>
      </c>
      <c r="G17731" s="25">
        <v>187426</v>
      </c>
      <c r="H17731" s="25">
        <v>1874</v>
      </c>
      <c r="I17731" s="25"/>
      <c r="J17731" s="58" t="e">
        <f>HYPERLINK("#"&amp;"Insumos"&amp;"!A"&amp;MATCH($B17731,#REF!,0),"Ins "&amp;$B17731)</f>
        <v>#REF!</v>
      </c>
      <c r="M17731" s="220"/>
    </row>
    <row r="17732" spans="1:13" x14ac:dyDescent="0.2">
      <c r="A17732" s="35" t="s">
        <v>3554</v>
      </c>
      <c r="B17732" s="1" t="s">
        <v>5533</v>
      </c>
      <c r="C17732" s="45" t="s">
        <v>5892</v>
      </c>
      <c r="D17732" s="23" t="s">
        <v>977</v>
      </c>
      <c r="E17732" s="23" t="s">
        <v>4134</v>
      </c>
      <c r="F17732" s="40">
        <v>0.1</v>
      </c>
      <c r="G17732" s="25">
        <v>3623</v>
      </c>
      <c r="H17732" s="25">
        <v>362</v>
      </c>
      <c r="I17732" s="25"/>
      <c r="J17732" s="58" t="e">
        <f>HYPERLINK("#"&amp;"Insumos"&amp;"!A"&amp;MATCH($B17732,#REF!,0),"Ins "&amp;$B17732)</f>
        <v>#REF!</v>
      </c>
      <c r="M17732" s="220"/>
    </row>
    <row r="17733" spans="1:13" x14ac:dyDescent="0.2">
      <c r="A17733" s="35" t="s">
        <v>3554</v>
      </c>
      <c r="B17733" s="1" t="s">
        <v>5007</v>
      </c>
      <c r="C17733" s="45" t="s">
        <v>720</v>
      </c>
      <c r="D17733" s="23" t="s">
        <v>5751</v>
      </c>
      <c r="E17733" s="23" t="s">
        <v>4134</v>
      </c>
      <c r="F17733" s="40">
        <v>0.49</v>
      </c>
      <c r="G17733" s="25">
        <v>1897</v>
      </c>
      <c r="H17733" s="25">
        <v>930</v>
      </c>
      <c r="I17733" s="25"/>
      <c r="J17733" s="58" t="e">
        <f>HYPERLINK("#"&amp;"Insumos"&amp;"!A"&amp;MATCH($B17733,#REF!,0),"Ins "&amp;$B17733)</f>
        <v>#REF!</v>
      </c>
      <c r="M17733" s="220"/>
    </row>
    <row r="17734" spans="1:13" ht="25.5" x14ac:dyDescent="0.2">
      <c r="A17734" s="36" t="s">
        <v>3521</v>
      </c>
      <c r="B17734" s="26" t="s">
        <v>6816</v>
      </c>
      <c r="C17734" s="79" t="s">
        <v>866</v>
      </c>
      <c r="D17734" s="37" t="s">
        <v>5608</v>
      </c>
      <c r="E17734" s="37" t="s">
        <v>4134</v>
      </c>
      <c r="F17734" s="41"/>
      <c r="G17734" s="27"/>
      <c r="H17734" s="27"/>
      <c r="I17734" s="27">
        <v>377198</v>
      </c>
      <c r="M17734" s="220">
        <f t="shared" ref="M17734:M17794" si="277">ROUND(I17734*(1+$L$2),0)</f>
        <v>493979</v>
      </c>
    </row>
    <row r="17735" spans="1:13" x14ac:dyDescent="0.2">
      <c r="A17735" s="35" t="s">
        <v>3521</v>
      </c>
      <c r="B17735" s="1" t="s">
        <v>79</v>
      </c>
      <c r="C17735" s="45" t="s">
        <v>1036</v>
      </c>
      <c r="D17735" s="23" t="s">
        <v>5734</v>
      </c>
      <c r="E17735" s="23" t="s">
        <v>4141</v>
      </c>
      <c r="F17735" s="40">
        <v>0.3</v>
      </c>
      <c r="G17735" s="25">
        <v>121752</v>
      </c>
      <c r="H17735" s="25">
        <v>36526</v>
      </c>
      <c r="I17735" s="25"/>
      <c r="J17735" s="58" t="e">
        <f>HYPERLINK("#"&amp;"Insumos"&amp;"!A"&amp;MATCH($B17735,#REF!,0),"Ins "&amp;$B17735)</f>
        <v>#REF!</v>
      </c>
      <c r="M17735" s="220"/>
    </row>
    <row r="17736" spans="1:13" x14ac:dyDescent="0.2">
      <c r="A17736" s="35" t="s">
        <v>3521</v>
      </c>
      <c r="B17736" s="1" t="s">
        <v>263</v>
      </c>
      <c r="C17736" s="45" t="s">
        <v>696</v>
      </c>
      <c r="D17736" s="23" t="s">
        <v>5534</v>
      </c>
      <c r="E17736" s="23" t="s">
        <v>4140</v>
      </c>
      <c r="F17736" s="40">
        <v>3.4299999999999997E-2</v>
      </c>
      <c r="G17736" s="25">
        <v>187426</v>
      </c>
      <c r="H17736" s="25">
        <v>6429</v>
      </c>
      <c r="I17736" s="25"/>
      <c r="J17736" s="58" t="e">
        <f>HYPERLINK("#"&amp;"Insumos"&amp;"!A"&amp;MATCH($B17736,#REF!,0),"Ins "&amp;$B17736)</f>
        <v>#REF!</v>
      </c>
      <c r="M17736" s="220"/>
    </row>
    <row r="17737" spans="1:13" x14ac:dyDescent="0.2">
      <c r="A17737" s="35" t="s">
        <v>3521</v>
      </c>
      <c r="B17737" s="1" t="s">
        <v>5533</v>
      </c>
      <c r="C17737" s="45" t="s">
        <v>5892</v>
      </c>
      <c r="D17737" s="23" t="s">
        <v>977</v>
      </c>
      <c r="E17737" s="23" t="s">
        <v>4134</v>
      </c>
      <c r="F17737" s="40">
        <v>0.1</v>
      </c>
      <c r="G17737" s="25">
        <v>3623</v>
      </c>
      <c r="H17737" s="25">
        <v>362</v>
      </c>
      <c r="I17737" s="25"/>
      <c r="J17737" s="58" t="e">
        <f>HYPERLINK("#"&amp;"Insumos"&amp;"!A"&amp;MATCH($B17737,#REF!,0),"Ins "&amp;$B17737)</f>
        <v>#REF!</v>
      </c>
      <c r="M17737" s="220"/>
    </row>
    <row r="17738" spans="1:13" x14ac:dyDescent="0.2">
      <c r="A17738" s="35" t="s">
        <v>3521</v>
      </c>
      <c r="B17738" s="1" t="s">
        <v>5007</v>
      </c>
      <c r="C17738" s="45" t="s">
        <v>720</v>
      </c>
      <c r="D17738" s="23" t="s">
        <v>5751</v>
      </c>
      <c r="E17738" s="23" t="s">
        <v>4134</v>
      </c>
      <c r="F17738" s="40">
        <v>0.49</v>
      </c>
      <c r="G17738" s="25">
        <v>1897</v>
      </c>
      <c r="H17738" s="25">
        <v>930</v>
      </c>
      <c r="I17738" s="25"/>
      <c r="J17738" s="58" t="e">
        <f>HYPERLINK("#"&amp;"Insumos"&amp;"!A"&amp;MATCH($B17738,#REF!,0),"Ins "&amp;$B17738)</f>
        <v>#REF!</v>
      </c>
      <c r="M17738" s="220"/>
    </row>
    <row r="17739" spans="1:13" x14ac:dyDescent="0.2">
      <c r="A17739" s="35" t="s">
        <v>3521</v>
      </c>
      <c r="B17739" s="1" t="s">
        <v>5372</v>
      </c>
      <c r="C17739" s="45" t="s">
        <v>573</v>
      </c>
      <c r="D17739" s="23" t="s">
        <v>5751</v>
      </c>
      <c r="E17739" s="23" t="s">
        <v>4134</v>
      </c>
      <c r="F17739" s="40">
        <v>0.14599999999999999</v>
      </c>
      <c r="G17739" s="25">
        <v>198173</v>
      </c>
      <c r="H17739" s="25">
        <v>28933</v>
      </c>
      <c r="I17739" s="25"/>
      <c r="J17739" s="58" t="e">
        <f>HYPERLINK("#"&amp;"Insumos"&amp;"!A"&amp;MATCH($B17739,#REF!,0),"Ins "&amp;$B17739)</f>
        <v>#REF!</v>
      </c>
      <c r="M17739" s="220"/>
    </row>
    <row r="17740" spans="1:13" x14ac:dyDescent="0.2">
      <c r="A17740" s="35" t="s">
        <v>3521</v>
      </c>
      <c r="B17740" s="1" t="s">
        <v>5224</v>
      </c>
      <c r="C17740" s="45" t="s">
        <v>608</v>
      </c>
      <c r="D17740" s="23" t="s">
        <v>5751</v>
      </c>
      <c r="E17740" s="23" t="s">
        <v>4134</v>
      </c>
      <c r="F17740" s="40">
        <v>1</v>
      </c>
      <c r="G17740" s="25">
        <v>123439</v>
      </c>
      <c r="H17740" s="25">
        <v>123439</v>
      </c>
      <c r="I17740" s="25"/>
      <c r="J17740" s="58" t="e">
        <f>HYPERLINK("#"&amp;"Insumos"&amp;"!A"&amp;MATCH($B17740,#REF!,0),"Ins "&amp;$B17740)</f>
        <v>#REF!</v>
      </c>
      <c r="M17740" s="220"/>
    </row>
    <row r="17741" spans="1:13" x14ac:dyDescent="0.2">
      <c r="A17741" s="35" t="s">
        <v>3521</v>
      </c>
      <c r="B17741" s="1" t="s">
        <v>4369</v>
      </c>
      <c r="C17741" s="45" t="s">
        <v>628</v>
      </c>
      <c r="D17741" s="23" t="s">
        <v>5751</v>
      </c>
      <c r="E17741" s="23" t="s">
        <v>4134</v>
      </c>
      <c r="F17741" s="40">
        <v>1</v>
      </c>
      <c r="G17741" s="25">
        <v>180579</v>
      </c>
      <c r="H17741" s="25">
        <v>180579</v>
      </c>
      <c r="I17741" s="25"/>
      <c r="J17741" s="58" t="e">
        <f>HYPERLINK("#"&amp;"Insumos"&amp;"!A"&amp;MATCH($B17741,#REF!,0),"Ins "&amp;$B17741)</f>
        <v>#REF!</v>
      </c>
      <c r="M17741" s="220"/>
    </row>
    <row r="17742" spans="1:13" x14ac:dyDescent="0.2">
      <c r="A17742" s="36" t="s">
        <v>3555</v>
      </c>
      <c r="B17742" s="26" t="s">
        <v>6816</v>
      </c>
      <c r="C17742" s="79" t="s">
        <v>1777</v>
      </c>
      <c r="D17742" s="37" t="s">
        <v>5608</v>
      </c>
      <c r="E17742" s="37" t="s">
        <v>4134</v>
      </c>
      <c r="F17742" s="41"/>
      <c r="G17742" s="27"/>
      <c r="H17742" s="27"/>
      <c r="I17742" s="27">
        <v>70450</v>
      </c>
      <c r="M17742" s="220">
        <f t="shared" si="277"/>
        <v>92261</v>
      </c>
    </row>
    <row r="17743" spans="1:13" x14ac:dyDescent="0.2">
      <c r="A17743" s="35" t="s">
        <v>3555</v>
      </c>
      <c r="B17743" s="1" t="s">
        <v>201</v>
      </c>
      <c r="C17743" s="45" t="s">
        <v>1029</v>
      </c>
      <c r="D17743" s="23" t="s">
        <v>5734</v>
      </c>
      <c r="E17743" s="23" t="s">
        <v>4141</v>
      </c>
      <c r="F17743" s="40">
        <v>0.75</v>
      </c>
      <c r="G17743" s="25">
        <v>89712</v>
      </c>
      <c r="H17743" s="25">
        <v>67284</v>
      </c>
      <c r="I17743" s="25"/>
      <c r="J17743" s="58" t="e">
        <f>HYPERLINK("#"&amp;"Insumos"&amp;"!A"&amp;MATCH($B17743,#REF!,0),"Ins "&amp;$B17743)</f>
        <v>#REF!</v>
      </c>
      <c r="M17743" s="220"/>
    </row>
    <row r="17744" spans="1:13" x14ac:dyDescent="0.2">
      <c r="A17744" s="35" t="s">
        <v>3555</v>
      </c>
      <c r="B17744" s="1" t="s">
        <v>263</v>
      </c>
      <c r="C17744" s="45" t="s">
        <v>696</v>
      </c>
      <c r="D17744" s="23" t="s">
        <v>5534</v>
      </c>
      <c r="E17744" s="23" t="s">
        <v>4140</v>
      </c>
      <c r="F17744" s="40">
        <v>0.01</v>
      </c>
      <c r="G17744" s="25">
        <v>187426</v>
      </c>
      <c r="H17744" s="25">
        <v>1874</v>
      </c>
      <c r="I17744" s="25"/>
      <c r="J17744" s="58" t="e">
        <f>HYPERLINK("#"&amp;"Insumos"&amp;"!A"&amp;MATCH($B17744,#REF!,0),"Ins "&amp;$B17744)</f>
        <v>#REF!</v>
      </c>
      <c r="M17744" s="220"/>
    </row>
    <row r="17745" spans="1:13" x14ac:dyDescent="0.2">
      <c r="A17745" s="35" t="s">
        <v>3555</v>
      </c>
      <c r="B17745" s="1" t="s">
        <v>5533</v>
      </c>
      <c r="C17745" s="45" t="s">
        <v>5892</v>
      </c>
      <c r="D17745" s="23" t="s">
        <v>977</v>
      </c>
      <c r="E17745" s="23" t="s">
        <v>4134</v>
      </c>
      <c r="F17745" s="40">
        <v>0.1</v>
      </c>
      <c r="G17745" s="25">
        <v>3623</v>
      </c>
      <c r="H17745" s="25">
        <v>362</v>
      </c>
      <c r="I17745" s="25"/>
      <c r="J17745" s="58" t="e">
        <f>HYPERLINK("#"&amp;"Insumos"&amp;"!A"&amp;MATCH($B17745,#REF!,0),"Ins "&amp;$B17745)</f>
        <v>#REF!</v>
      </c>
      <c r="M17745" s="220"/>
    </row>
    <row r="17746" spans="1:13" x14ac:dyDescent="0.2">
      <c r="A17746" s="35" t="s">
        <v>3555</v>
      </c>
      <c r="B17746" s="1" t="s">
        <v>5007</v>
      </c>
      <c r="C17746" s="45" t="s">
        <v>720</v>
      </c>
      <c r="D17746" s="23" t="s">
        <v>5751</v>
      </c>
      <c r="E17746" s="23" t="s">
        <v>4134</v>
      </c>
      <c r="F17746" s="40">
        <v>0.49</v>
      </c>
      <c r="G17746" s="25">
        <v>1897</v>
      </c>
      <c r="H17746" s="25">
        <v>930</v>
      </c>
      <c r="I17746" s="25"/>
      <c r="J17746" s="58" t="e">
        <f>HYPERLINK("#"&amp;"Insumos"&amp;"!A"&amp;MATCH($B17746,#REF!,0),"Ins "&amp;$B17746)</f>
        <v>#REF!</v>
      </c>
      <c r="M17746" s="220"/>
    </row>
    <row r="17747" spans="1:13" ht="25.5" x14ac:dyDescent="0.2">
      <c r="A17747" s="36" t="s">
        <v>3522</v>
      </c>
      <c r="B17747" s="26" t="s">
        <v>6816</v>
      </c>
      <c r="C17747" s="79" t="s">
        <v>867</v>
      </c>
      <c r="D17747" s="37" t="s">
        <v>5608</v>
      </c>
      <c r="E17747" s="37" t="s">
        <v>4134</v>
      </c>
      <c r="F17747" s="41"/>
      <c r="G17747" s="27"/>
      <c r="H17747" s="27"/>
      <c r="I17747" s="27">
        <v>408852</v>
      </c>
      <c r="M17747" s="220">
        <f t="shared" si="277"/>
        <v>535433</v>
      </c>
    </row>
    <row r="17748" spans="1:13" x14ac:dyDescent="0.2">
      <c r="A17748" s="35" t="s">
        <v>3522</v>
      </c>
      <c r="B17748" s="1" t="s">
        <v>79</v>
      </c>
      <c r="C17748" s="45" t="s">
        <v>1036</v>
      </c>
      <c r="D17748" s="23" t="s">
        <v>5734</v>
      </c>
      <c r="E17748" s="23" t="s">
        <v>4141</v>
      </c>
      <c r="F17748" s="40">
        <v>0.3</v>
      </c>
      <c r="G17748" s="25">
        <v>121752</v>
      </c>
      <c r="H17748" s="25">
        <v>36526</v>
      </c>
      <c r="I17748" s="25"/>
      <c r="J17748" s="58" t="e">
        <f>HYPERLINK("#"&amp;"Insumos"&amp;"!A"&amp;MATCH($B17748,#REF!,0),"Ins "&amp;$B17748)</f>
        <v>#REF!</v>
      </c>
      <c r="M17748" s="220"/>
    </row>
    <row r="17749" spans="1:13" x14ac:dyDescent="0.2">
      <c r="A17749" s="35" t="s">
        <v>3522</v>
      </c>
      <c r="B17749" s="1" t="s">
        <v>263</v>
      </c>
      <c r="C17749" s="45" t="s">
        <v>696</v>
      </c>
      <c r="D17749" s="23" t="s">
        <v>5534</v>
      </c>
      <c r="E17749" s="23" t="s">
        <v>4140</v>
      </c>
      <c r="F17749" s="40">
        <v>3.7499999999999999E-2</v>
      </c>
      <c r="G17749" s="25">
        <v>187426</v>
      </c>
      <c r="H17749" s="25">
        <v>7028</v>
      </c>
      <c r="I17749" s="25"/>
      <c r="J17749" s="58" t="e">
        <f>HYPERLINK("#"&amp;"Insumos"&amp;"!A"&amp;MATCH($B17749,#REF!,0),"Ins "&amp;$B17749)</f>
        <v>#REF!</v>
      </c>
      <c r="M17749" s="220"/>
    </row>
    <row r="17750" spans="1:13" x14ac:dyDescent="0.2">
      <c r="A17750" s="35" t="s">
        <v>3522</v>
      </c>
      <c r="B17750" s="1" t="s">
        <v>5533</v>
      </c>
      <c r="C17750" s="45" t="s">
        <v>5892</v>
      </c>
      <c r="D17750" s="23" t="s">
        <v>977</v>
      </c>
      <c r="E17750" s="23" t="s">
        <v>4134</v>
      </c>
      <c r="F17750" s="40">
        <v>0.1</v>
      </c>
      <c r="G17750" s="25">
        <v>3623</v>
      </c>
      <c r="H17750" s="25">
        <v>362</v>
      </c>
      <c r="I17750" s="25"/>
      <c r="J17750" s="58" t="e">
        <f>HYPERLINK("#"&amp;"Insumos"&amp;"!A"&amp;MATCH($B17750,#REF!,0),"Ins "&amp;$B17750)</f>
        <v>#REF!</v>
      </c>
      <c r="M17750" s="220"/>
    </row>
    <row r="17751" spans="1:13" x14ac:dyDescent="0.2">
      <c r="A17751" s="35" t="s">
        <v>3522</v>
      </c>
      <c r="B17751" s="1" t="s">
        <v>5007</v>
      </c>
      <c r="C17751" s="45" t="s">
        <v>720</v>
      </c>
      <c r="D17751" s="23" t="s">
        <v>5751</v>
      </c>
      <c r="E17751" s="23" t="s">
        <v>4134</v>
      </c>
      <c r="F17751" s="40">
        <v>0.49</v>
      </c>
      <c r="G17751" s="25">
        <v>1897</v>
      </c>
      <c r="H17751" s="25">
        <v>930</v>
      </c>
      <c r="I17751" s="25"/>
      <c r="J17751" s="58" t="e">
        <f>HYPERLINK("#"&amp;"Insumos"&amp;"!A"&amp;MATCH($B17751,#REF!,0),"Ins "&amp;$B17751)</f>
        <v>#REF!</v>
      </c>
      <c r="M17751" s="220"/>
    </row>
    <row r="17752" spans="1:13" x14ac:dyDescent="0.2">
      <c r="A17752" s="35" t="s">
        <v>3522</v>
      </c>
      <c r="B17752" s="1" t="s">
        <v>5372</v>
      </c>
      <c r="C17752" s="45" t="s">
        <v>573</v>
      </c>
      <c r="D17752" s="23" t="s">
        <v>5751</v>
      </c>
      <c r="E17752" s="23" t="s">
        <v>4134</v>
      </c>
      <c r="F17752" s="40">
        <v>0.14599999999999999</v>
      </c>
      <c r="G17752" s="25">
        <v>198173</v>
      </c>
      <c r="H17752" s="25">
        <v>28933</v>
      </c>
      <c r="I17752" s="25"/>
      <c r="J17752" s="58" t="e">
        <f>HYPERLINK("#"&amp;"Insumos"&amp;"!A"&amp;MATCH($B17752,#REF!,0),"Ins "&amp;$B17752)</f>
        <v>#REF!</v>
      </c>
      <c r="M17752" s="220"/>
    </row>
    <row r="17753" spans="1:13" x14ac:dyDescent="0.2">
      <c r="A17753" s="35" t="s">
        <v>3522</v>
      </c>
      <c r="B17753" s="1" t="s">
        <v>5225</v>
      </c>
      <c r="C17753" s="45" t="s">
        <v>609</v>
      </c>
      <c r="D17753" s="23" t="s">
        <v>5751</v>
      </c>
      <c r="E17753" s="23" t="s">
        <v>4134</v>
      </c>
      <c r="F17753" s="40">
        <v>1</v>
      </c>
      <c r="G17753" s="25">
        <v>132865</v>
      </c>
      <c r="H17753" s="25">
        <v>132865</v>
      </c>
      <c r="I17753" s="25"/>
      <c r="J17753" s="58" t="e">
        <f>HYPERLINK("#"&amp;"Insumos"&amp;"!A"&amp;MATCH($B17753,#REF!,0),"Ins "&amp;$B17753)</f>
        <v>#REF!</v>
      </c>
      <c r="M17753" s="220"/>
    </row>
    <row r="17754" spans="1:13" x14ac:dyDescent="0.2">
      <c r="A17754" s="35" t="s">
        <v>3522</v>
      </c>
      <c r="B17754" s="1" t="s">
        <v>4370</v>
      </c>
      <c r="C17754" s="45" t="s">
        <v>620</v>
      </c>
      <c r="D17754" s="23" t="s">
        <v>5751</v>
      </c>
      <c r="E17754" s="23" t="s">
        <v>4134</v>
      </c>
      <c r="F17754" s="40">
        <v>1</v>
      </c>
      <c r="G17754" s="25">
        <v>202208</v>
      </c>
      <c r="H17754" s="25">
        <v>202208</v>
      </c>
      <c r="I17754" s="25"/>
      <c r="J17754" s="58" t="e">
        <f>HYPERLINK("#"&amp;"Insumos"&amp;"!A"&amp;MATCH($B17754,#REF!,0),"Ins "&amp;$B17754)</f>
        <v>#REF!</v>
      </c>
      <c r="M17754" s="220"/>
    </row>
    <row r="17755" spans="1:13" x14ac:dyDescent="0.2">
      <c r="A17755" s="36" t="s">
        <v>3556</v>
      </c>
      <c r="B17755" s="26" t="s">
        <v>6816</v>
      </c>
      <c r="C17755" s="79" t="s">
        <v>1778</v>
      </c>
      <c r="D17755" s="37" t="s">
        <v>5608</v>
      </c>
      <c r="E17755" s="37" t="s">
        <v>4134</v>
      </c>
      <c r="F17755" s="41"/>
      <c r="G17755" s="27"/>
      <c r="H17755" s="27"/>
      <c r="I17755" s="27">
        <v>70450</v>
      </c>
      <c r="M17755" s="220">
        <f t="shared" si="277"/>
        <v>92261</v>
      </c>
    </row>
    <row r="17756" spans="1:13" x14ac:dyDescent="0.2">
      <c r="A17756" s="35" t="s">
        <v>3556</v>
      </c>
      <c r="B17756" s="1" t="s">
        <v>201</v>
      </c>
      <c r="C17756" s="45" t="s">
        <v>1029</v>
      </c>
      <c r="D17756" s="23" t="s">
        <v>5734</v>
      </c>
      <c r="E17756" s="23" t="s">
        <v>4141</v>
      </c>
      <c r="F17756" s="40">
        <v>0.75</v>
      </c>
      <c r="G17756" s="25">
        <v>89712</v>
      </c>
      <c r="H17756" s="25">
        <v>67284</v>
      </c>
      <c r="I17756" s="25"/>
      <c r="J17756" s="58" t="e">
        <f>HYPERLINK("#"&amp;"Insumos"&amp;"!A"&amp;MATCH($B17756,#REF!,0),"Ins "&amp;$B17756)</f>
        <v>#REF!</v>
      </c>
      <c r="M17756" s="220"/>
    </row>
    <row r="17757" spans="1:13" x14ac:dyDescent="0.2">
      <c r="A17757" s="35" t="s">
        <v>3556</v>
      </c>
      <c r="B17757" s="1" t="s">
        <v>263</v>
      </c>
      <c r="C17757" s="45" t="s">
        <v>696</v>
      </c>
      <c r="D17757" s="23" t="s">
        <v>5534</v>
      </c>
      <c r="E17757" s="23" t="s">
        <v>4140</v>
      </c>
      <c r="F17757" s="40">
        <v>0.01</v>
      </c>
      <c r="G17757" s="25">
        <v>187426</v>
      </c>
      <c r="H17757" s="25">
        <v>1874</v>
      </c>
      <c r="I17757" s="25"/>
      <c r="J17757" s="58" t="e">
        <f>HYPERLINK("#"&amp;"Insumos"&amp;"!A"&amp;MATCH($B17757,#REF!,0),"Ins "&amp;$B17757)</f>
        <v>#REF!</v>
      </c>
      <c r="M17757" s="220"/>
    </row>
    <row r="17758" spans="1:13" x14ac:dyDescent="0.2">
      <c r="A17758" s="35" t="s">
        <v>3556</v>
      </c>
      <c r="B17758" s="1" t="s">
        <v>5533</v>
      </c>
      <c r="C17758" s="45" t="s">
        <v>5892</v>
      </c>
      <c r="D17758" s="23" t="s">
        <v>977</v>
      </c>
      <c r="E17758" s="23" t="s">
        <v>4134</v>
      </c>
      <c r="F17758" s="40">
        <v>0.1</v>
      </c>
      <c r="G17758" s="25">
        <v>3623</v>
      </c>
      <c r="H17758" s="25">
        <v>362</v>
      </c>
      <c r="I17758" s="25"/>
      <c r="J17758" s="58" t="e">
        <f>HYPERLINK("#"&amp;"Insumos"&amp;"!A"&amp;MATCH($B17758,#REF!,0),"Ins "&amp;$B17758)</f>
        <v>#REF!</v>
      </c>
      <c r="M17758" s="220"/>
    </row>
    <row r="17759" spans="1:13" x14ac:dyDescent="0.2">
      <c r="A17759" s="35" t="s">
        <v>3556</v>
      </c>
      <c r="B17759" s="1" t="s">
        <v>5007</v>
      </c>
      <c r="C17759" s="45" t="s">
        <v>720</v>
      </c>
      <c r="D17759" s="23" t="s">
        <v>5751</v>
      </c>
      <c r="E17759" s="23" t="s">
        <v>4134</v>
      </c>
      <c r="F17759" s="40">
        <v>0.49</v>
      </c>
      <c r="G17759" s="25">
        <v>1897</v>
      </c>
      <c r="H17759" s="25">
        <v>930</v>
      </c>
      <c r="I17759" s="25"/>
      <c r="J17759" s="58" t="e">
        <f>HYPERLINK("#"&amp;"Insumos"&amp;"!A"&amp;MATCH($B17759,#REF!,0),"Ins "&amp;$B17759)</f>
        <v>#REF!</v>
      </c>
      <c r="M17759" s="220"/>
    </row>
    <row r="17760" spans="1:13" ht="25.5" x14ac:dyDescent="0.2">
      <c r="A17760" s="36" t="s">
        <v>3523</v>
      </c>
      <c r="B17760" s="26" t="s">
        <v>6816</v>
      </c>
      <c r="C17760" s="79" t="s">
        <v>868</v>
      </c>
      <c r="D17760" s="37" t="s">
        <v>5608</v>
      </c>
      <c r="E17760" s="37" t="s">
        <v>4134</v>
      </c>
      <c r="F17760" s="41"/>
      <c r="G17760" s="27"/>
      <c r="H17760" s="27"/>
      <c r="I17760" s="27">
        <v>445318</v>
      </c>
      <c r="M17760" s="220">
        <f t="shared" si="277"/>
        <v>583188</v>
      </c>
    </row>
    <row r="17761" spans="1:13" x14ac:dyDescent="0.2">
      <c r="A17761" s="35" t="s">
        <v>3523</v>
      </c>
      <c r="B17761" s="1" t="s">
        <v>79</v>
      </c>
      <c r="C17761" s="45" t="s">
        <v>1036</v>
      </c>
      <c r="D17761" s="23" t="s">
        <v>5734</v>
      </c>
      <c r="E17761" s="23" t="s">
        <v>4141</v>
      </c>
      <c r="F17761" s="40">
        <v>0.3</v>
      </c>
      <c r="G17761" s="25">
        <v>121752</v>
      </c>
      <c r="H17761" s="25">
        <v>36526</v>
      </c>
      <c r="I17761" s="25"/>
      <c r="J17761" s="58" t="e">
        <f>HYPERLINK("#"&amp;"Insumos"&amp;"!A"&amp;MATCH($B17761,#REF!,0),"Ins "&amp;$B17761)</f>
        <v>#REF!</v>
      </c>
      <c r="M17761" s="220"/>
    </row>
    <row r="17762" spans="1:13" x14ac:dyDescent="0.2">
      <c r="A17762" s="35" t="s">
        <v>3523</v>
      </c>
      <c r="B17762" s="1" t="s">
        <v>263</v>
      </c>
      <c r="C17762" s="45" t="s">
        <v>696</v>
      </c>
      <c r="D17762" s="23" t="s">
        <v>5534</v>
      </c>
      <c r="E17762" s="23" t="s">
        <v>4140</v>
      </c>
      <c r="F17762" s="40">
        <v>4.1200000000000001E-2</v>
      </c>
      <c r="G17762" s="25">
        <v>187426</v>
      </c>
      <c r="H17762" s="25">
        <v>7722</v>
      </c>
      <c r="I17762" s="25"/>
      <c r="J17762" s="58" t="e">
        <f>HYPERLINK("#"&amp;"Insumos"&amp;"!A"&amp;MATCH($B17762,#REF!,0),"Ins "&amp;$B17762)</f>
        <v>#REF!</v>
      </c>
      <c r="M17762" s="220"/>
    </row>
    <row r="17763" spans="1:13" x14ac:dyDescent="0.2">
      <c r="A17763" s="35" t="s">
        <v>3523</v>
      </c>
      <c r="B17763" s="1" t="s">
        <v>5533</v>
      </c>
      <c r="C17763" s="45" t="s">
        <v>5892</v>
      </c>
      <c r="D17763" s="23" t="s">
        <v>977</v>
      </c>
      <c r="E17763" s="23" t="s">
        <v>4134</v>
      </c>
      <c r="F17763" s="40">
        <v>0.1</v>
      </c>
      <c r="G17763" s="25">
        <v>3623</v>
      </c>
      <c r="H17763" s="25">
        <v>362</v>
      </c>
      <c r="I17763" s="25"/>
      <c r="J17763" s="58" t="e">
        <f>HYPERLINK("#"&amp;"Insumos"&amp;"!A"&amp;MATCH($B17763,#REF!,0),"Ins "&amp;$B17763)</f>
        <v>#REF!</v>
      </c>
      <c r="M17763" s="220"/>
    </row>
    <row r="17764" spans="1:13" x14ac:dyDescent="0.2">
      <c r="A17764" s="35" t="s">
        <v>3523</v>
      </c>
      <c r="B17764" s="1" t="s">
        <v>5007</v>
      </c>
      <c r="C17764" s="45" t="s">
        <v>720</v>
      </c>
      <c r="D17764" s="23" t="s">
        <v>5751</v>
      </c>
      <c r="E17764" s="23" t="s">
        <v>4134</v>
      </c>
      <c r="F17764" s="40">
        <v>0.49</v>
      </c>
      <c r="G17764" s="25">
        <v>1897</v>
      </c>
      <c r="H17764" s="25">
        <v>930</v>
      </c>
      <c r="I17764" s="25"/>
      <c r="J17764" s="58" t="e">
        <f>HYPERLINK("#"&amp;"Insumos"&amp;"!A"&amp;MATCH($B17764,#REF!,0),"Ins "&amp;$B17764)</f>
        <v>#REF!</v>
      </c>
      <c r="M17764" s="220"/>
    </row>
    <row r="17765" spans="1:13" x14ac:dyDescent="0.2">
      <c r="A17765" s="35" t="s">
        <v>3523</v>
      </c>
      <c r="B17765" s="1" t="s">
        <v>5372</v>
      </c>
      <c r="C17765" s="45" t="s">
        <v>573</v>
      </c>
      <c r="D17765" s="23" t="s">
        <v>5751</v>
      </c>
      <c r="E17765" s="23" t="s">
        <v>4134</v>
      </c>
      <c r="F17765" s="40">
        <v>0.14599999999999999</v>
      </c>
      <c r="G17765" s="25">
        <v>198173</v>
      </c>
      <c r="H17765" s="25">
        <v>28933</v>
      </c>
      <c r="I17765" s="25"/>
      <c r="J17765" s="58" t="e">
        <f>HYPERLINK("#"&amp;"Insumos"&amp;"!A"&amp;MATCH($B17765,#REF!,0),"Ins "&amp;$B17765)</f>
        <v>#REF!</v>
      </c>
      <c r="M17765" s="220"/>
    </row>
    <row r="17766" spans="1:13" x14ac:dyDescent="0.2">
      <c r="A17766" s="35" t="s">
        <v>3523</v>
      </c>
      <c r="B17766" s="1" t="s">
        <v>5226</v>
      </c>
      <c r="C17766" s="45" t="s">
        <v>610</v>
      </c>
      <c r="D17766" s="23" t="s">
        <v>5751</v>
      </c>
      <c r="E17766" s="23" t="s">
        <v>4134</v>
      </c>
      <c r="F17766" s="40">
        <v>1</v>
      </c>
      <c r="G17766" s="25">
        <v>148724</v>
      </c>
      <c r="H17766" s="25">
        <v>148724</v>
      </c>
      <c r="I17766" s="25"/>
      <c r="J17766" s="58" t="e">
        <f>HYPERLINK("#"&amp;"Insumos"&amp;"!A"&amp;MATCH($B17766,#REF!,0),"Ins "&amp;$B17766)</f>
        <v>#REF!</v>
      </c>
      <c r="M17766" s="220"/>
    </row>
    <row r="17767" spans="1:13" x14ac:dyDescent="0.2">
      <c r="A17767" s="35" t="s">
        <v>3523</v>
      </c>
      <c r="B17767" s="1" t="s">
        <v>4371</v>
      </c>
      <c r="C17767" s="45" t="s">
        <v>621</v>
      </c>
      <c r="D17767" s="23" t="s">
        <v>5751</v>
      </c>
      <c r="E17767" s="23" t="s">
        <v>4134</v>
      </c>
      <c r="F17767" s="40">
        <v>1</v>
      </c>
      <c r="G17767" s="25">
        <v>222121</v>
      </c>
      <c r="H17767" s="25">
        <v>222121</v>
      </c>
      <c r="I17767" s="25"/>
      <c r="J17767" s="58" t="e">
        <f>HYPERLINK("#"&amp;"Insumos"&amp;"!A"&amp;MATCH($B17767,#REF!,0),"Ins "&amp;$B17767)</f>
        <v>#REF!</v>
      </c>
      <c r="M17767" s="220"/>
    </row>
    <row r="17768" spans="1:13" x14ac:dyDescent="0.2">
      <c r="A17768" s="36" t="s">
        <v>3557</v>
      </c>
      <c r="B17768" s="26" t="s">
        <v>6816</v>
      </c>
      <c r="C17768" s="79" t="s">
        <v>1779</v>
      </c>
      <c r="D17768" s="37" t="s">
        <v>5608</v>
      </c>
      <c r="E17768" s="37" t="s">
        <v>4134</v>
      </c>
      <c r="F17768" s="41"/>
      <c r="G17768" s="27"/>
      <c r="H17768" s="27"/>
      <c r="I17768" s="27">
        <v>70450</v>
      </c>
      <c r="M17768" s="220">
        <f t="shared" si="277"/>
        <v>92261</v>
      </c>
    </row>
    <row r="17769" spans="1:13" x14ac:dyDescent="0.2">
      <c r="A17769" s="35" t="s">
        <v>3557</v>
      </c>
      <c r="B17769" s="1" t="s">
        <v>201</v>
      </c>
      <c r="C17769" s="45" t="s">
        <v>1029</v>
      </c>
      <c r="D17769" s="23" t="s">
        <v>5734</v>
      </c>
      <c r="E17769" s="23" t="s">
        <v>4141</v>
      </c>
      <c r="F17769" s="40">
        <v>0.75</v>
      </c>
      <c r="G17769" s="25">
        <v>89712</v>
      </c>
      <c r="H17769" s="25">
        <v>67284</v>
      </c>
      <c r="I17769" s="25"/>
      <c r="J17769" s="58" t="e">
        <f>HYPERLINK("#"&amp;"Insumos"&amp;"!A"&amp;MATCH($B17769,#REF!,0),"Ins "&amp;$B17769)</f>
        <v>#REF!</v>
      </c>
      <c r="M17769" s="220"/>
    </row>
    <row r="17770" spans="1:13" x14ac:dyDescent="0.2">
      <c r="A17770" s="35" t="s">
        <v>3557</v>
      </c>
      <c r="B17770" s="1" t="s">
        <v>263</v>
      </c>
      <c r="C17770" s="45" t="s">
        <v>696</v>
      </c>
      <c r="D17770" s="23" t="s">
        <v>5534</v>
      </c>
      <c r="E17770" s="23" t="s">
        <v>4140</v>
      </c>
      <c r="F17770" s="40">
        <v>0.01</v>
      </c>
      <c r="G17770" s="25">
        <v>187426</v>
      </c>
      <c r="H17770" s="25">
        <v>1874</v>
      </c>
      <c r="I17770" s="25"/>
      <c r="J17770" s="58" t="e">
        <f>HYPERLINK("#"&amp;"Insumos"&amp;"!A"&amp;MATCH($B17770,#REF!,0),"Ins "&amp;$B17770)</f>
        <v>#REF!</v>
      </c>
      <c r="M17770" s="220"/>
    </row>
    <row r="17771" spans="1:13" x14ac:dyDescent="0.2">
      <c r="A17771" s="35" t="s">
        <v>3557</v>
      </c>
      <c r="B17771" s="1" t="s">
        <v>5533</v>
      </c>
      <c r="C17771" s="45" t="s">
        <v>5892</v>
      </c>
      <c r="D17771" s="23" t="s">
        <v>977</v>
      </c>
      <c r="E17771" s="23" t="s">
        <v>4134</v>
      </c>
      <c r="F17771" s="40">
        <v>0.1</v>
      </c>
      <c r="G17771" s="25">
        <v>3623</v>
      </c>
      <c r="H17771" s="25">
        <v>362</v>
      </c>
      <c r="I17771" s="25"/>
      <c r="J17771" s="58" t="e">
        <f>HYPERLINK("#"&amp;"Insumos"&amp;"!A"&amp;MATCH($B17771,#REF!,0),"Ins "&amp;$B17771)</f>
        <v>#REF!</v>
      </c>
      <c r="M17771" s="220"/>
    </row>
    <row r="17772" spans="1:13" x14ac:dyDescent="0.2">
      <c r="A17772" s="35" t="s">
        <v>3557</v>
      </c>
      <c r="B17772" s="1" t="s">
        <v>5007</v>
      </c>
      <c r="C17772" s="45" t="s">
        <v>720</v>
      </c>
      <c r="D17772" s="23" t="s">
        <v>5751</v>
      </c>
      <c r="E17772" s="23" t="s">
        <v>4134</v>
      </c>
      <c r="F17772" s="40">
        <v>0.49</v>
      </c>
      <c r="G17772" s="25">
        <v>1897</v>
      </c>
      <c r="H17772" s="25">
        <v>930</v>
      </c>
      <c r="I17772" s="25"/>
      <c r="J17772" s="58" t="e">
        <f>HYPERLINK("#"&amp;"Insumos"&amp;"!A"&amp;MATCH($B17772,#REF!,0),"Ins "&amp;$B17772)</f>
        <v>#REF!</v>
      </c>
      <c r="M17772" s="220"/>
    </row>
    <row r="17773" spans="1:13" ht="25.5" x14ac:dyDescent="0.2">
      <c r="A17773" s="36" t="s">
        <v>3524</v>
      </c>
      <c r="B17773" s="26" t="s">
        <v>6816</v>
      </c>
      <c r="C17773" s="79" t="s">
        <v>869</v>
      </c>
      <c r="D17773" s="37" t="s">
        <v>5608</v>
      </c>
      <c r="E17773" s="37" t="s">
        <v>4134</v>
      </c>
      <c r="F17773" s="41"/>
      <c r="G17773" s="27"/>
      <c r="H17773" s="27"/>
      <c r="I17773" s="27">
        <v>638700</v>
      </c>
      <c r="M17773" s="220">
        <f t="shared" si="277"/>
        <v>836442</v>
      </c>
    </row>
    <row r="17774" spans="1:13" x14ac:dyDescent="0.2">
      <c r="A17774" s="35" t="s">
        <v>3524</v>
      </c>
      <c r="B17774" s="1" t="s">
        <v>79</v>
      </c>
      <c r="C17774" s="45" t="s">
        <v>1036</v>
      </c>
      <c r="D17774" s="23" t="s">
        <v>5734</v>
      </c>
      <c r="E17774" s="23" t="s">
        <v>4141</v>
      </c>
      <c r="F17774" s="40">
        <v>0.3</v>
      </c>
      <c r="G17774" s="25">
        <v>121752</v>
      </c>
      <c r="H17774" s="25">
        <v>36526</v>
      </c>
      <c r="I17774" s="25"/>
      <c r="J17774" s="58" t="e">
        <f>HYPERLINK("#"&amp;"Insumos"&amp;"!A"&amp;MATCH($B17774,#REF!,0),"Ins "&amp;$B17774)</f>
        <v>#REF!</v>
      </c>
      <c r="M17774" s="220"/>
    </row>
    <row r="17775" spans="1:13" x14ac:dyDescent="0.2">
      <c r="A17775" s="35" t="s">
        <v>3524</v>
      </c>
      <c r="B17775" s="1" t="s">
        <v>263</v>
      </c>
      <c r="C17775" s="45" t="s">
        <v>696</v>
      </c>
      <c r="D17775" s="23" t="s">
        <v>5534</v>
      </c>
      <c r="E17775" s="23" t="s">
        <v>4140</v>
      </c>
      <c r="F17775" s="40">
        <v>6.3899999999999998E-2</v>
      </c>
      <c r="G17775" s="25">
        <v>187426</v>
      </c>
      <c r="H17775" s="25">
        <v>11977</v>
      </c>
      <c r="I17775" s="25"/>
      <c r="J17775" s="58" t="e">
        <f>HYPERLINK("#"&amp;"Insumos"&amp;"!A"&amp;MATCH($B17775,#REF!,0),"Ins "&amp;$B17775)</f>
        <v>#REF!</v>
      </c>
      <c r="M17775" s="220"/>
    </row>
    <row r="17776" spans="1:13" x14ac:dyDescent="0.2">
      <c r="A17776" s="35" t="s">
        <v>3524</v>
      </c>
      <c r="B17776" s="1" t="s">
        <v>5533</v>
      </c>
      <c r="C17776" s="45" t="s">
        <v>5892</v>
      </c>
      <c r="D17776" s="23" t="s">
        <v>977</v>
      </c>
      <c r="E17776" s="23" t="s">
        <v>4134</v>
      </c>
      <c r="F17776" s="40">
        <v>0.1</v>
      </c>
      <c r="G17776" s="25">
        <v>3623</v>
      </c>
      <c r="H17776" s="25">
        <v>362</v>
      </c>
      <c r="I17776" s="25"/>
      <c r="J17776" s="58" t="e">
        <f>HYPERLINK("#"&amp;"Insumos"&amp;"!A"&amp;MATCH($B17776,#REF!,0),"Ins "&amp;$B17776)</f>
        <v>#REF!</v>
      </c>
      <c r="M17776" s="220"/>
    </row>
    <row r="17777" spans="1:13" x14ac:dyDescent="0.2">
      <c r="A17777" s="35" t="s">
        <v>3524</v>
      </c>
      <c r="B17777" s="1" t="s">
        <v>5007</v>
      </c>
      <c r="C17777" s="45" t="s">
        <v>720</v>
      </c>
      <c r="D17777" s="23" t="s">
        <v>5751</v>
      </c>
      <c r="E17777" s="23" t="s">
        <v>4134</v>
      </c>
      <c r="F17777" s="40">
        <v>0.49</v>
      </c>
      <c r="G17777" s="25">
        <v>1897</v>
      </c>
      <c r="H17777" s="25">
        <v>930</v>
      </c>
      <c r="I17777" s="25"/>
      <c r="J17777" s="58" t="e">
        <f>HYPERLINK("#"&amp;"Insumos"&amp;"!A"&amp;MATCH($B17777,#REF!,0),"Ins "&amp;$B17777)</f>
        <v>#REF!</v>
      </c>
      <c r="M17777" s="220"/>
    </row>
    <row r="17778" spans="1:13" x14ac:dyDescent="0.2">
      <c r="A17778" s="35" t="s">
        <v>3524</v>
      </c>
      <c r="B17778" s="1" t="s">
        <v>5372</v>
      </c>
      <c r="C17778" s="45" t="s">
        <v>573</v>
      </c>
      <c r="D17778" s="23" t="s">
        <v>5751</v>
      </c>
      <c r="E17778" s="23" t="s">
        <v>4134</v>
      </c>
      <c r="F17778" s="40">
        <v>0.14599999999999999</v>
      </c>
      <c r="G17778" s="25">
        <v>198173</v>
      </c>
      <c r="H17778" s="25">
        <v>28933</v>
      </c>
      <c r="I17778" s="25"/>
      <c r="J17778" s="58" t="e">
        <f>HYPERLINK("#"&amp;"Insumos"&amp;"!A"&amp;MATCH($B17778,#REF!,0),"Ins "&amp;$B17778)</f>
        <v>#REF!</v>
      </c>
      <c r="M17778" s="220"/>
    </row>
    <row r="17779" spans="1:13" x14ac:dyDescent="0.2">
      <c r="A17779" s="35" t="s">
        <v>3524</v>
      </c>
      <c r="B17779" s="1" t="s">
        <v>5227</v>
      </c>
      <c r="C17779" s="45" t="s">
        <v>611</v>
      </c>
      <c r="D17779" s="23" t="s">
        <v>5751</v>
      </c>
      <c r="E17779" s="23" t="s">
        <v>4134</v>
      </c>
      <c r="F17779" s="40">
        <v>1</v>
      </c>
      <c r="G17779" s="25">
        <v>162222</v>
      </c>
      <c r="H17779" s="25">
        <v>162222</v>
      </c>
      <c r="I17779" s="25"/>
      <c r="J17779" s="58" t="e">
        <f>HYPERLINK("#"&amp;"Insumos"&amp;"!A"&amp;MATCH($B17779,#REF!,0),"Ins "&amp;$B17779)</f>
        <v>#REF!</v>
      </c>
      <c r="M17779" s="220"/>
    </row>
    <row r="17780" spans="1:13" x14ac:dyDescent="0.2">
      <c r="A17780" s="35" t="s">
        <v>3524</v>
      </c>
      <c r="B17780" s="1" t="s">
        <v>4372</v>
      </c>
      <c r="C17780" s="45" t="s">
        <v>622</v>
      </c>
      <c r="D17780" s="23" t="s">
        <v>5751</v>
      </c>
      <c r="E17780" s="23" t="s">
        <v>4134</v>
      </c>
      <c r="F17780" s="40">
        <v>1</v>
      </c>
      <c r="G17780" s="25">
        <v>397750</v>
      </c>
      <c r="H17780" s="25">
        <v>397750</v>
      </c>
      <c r="I17780" s="25"/>
      <c r="J17780" s="58" t="e">
        <f>HYPERLINK("#"&amp;"Insumos"&amp;"!A"&amp;MATCH($B17780,#REF!,0),"Ins "&amp;$B17780)</f>
        <v>#REF!</v>
      </c>
      <c r="M17780" s="220"/>
    </row>
    <row r="17781" spans="1:13" x14ac:dyDescent="0.2">
      <c r="A17781" s="36" t="s">
        <v>3558</v>
      </c>
      <c r="B17781" s="26" t="s">
        <v>6816</v>
      </c>
      <c r="C17781" s="79" t="s">
        <v>1780</v>
      </c>
      <c r="D17781" s="37" t="s">
        <v>5608</v>
      </c>
      <c r="E17781" s="37" t="s">
        <v>4134</v>
      </c>
      <c r="F17781" s="41"/>
      <c r="G17781" s="27"/>
      <c r="H17781" s="27"/>
      <c r="I17781" s="27">
        <v>70450</v>
      </c>
      <c r="M17781" s="220">
        <f t="shared" si="277"/>
        <v>92261</v>
      </c>
    </row>
    <row r="17782" spans="1:13" x14ac:dyDescent="0.2">
      <c r="A17782" s="35" t="s">
        <v>3558</v>
      </c>
      <c r="B17782" s="1" t="s">
        <v>201</v>
      </c>
      <c r="C17782" s="45" t="s">
        <v>1029</v>
      </c>
      <c r="D17782" s="23" t="s">
        <v>5734</v>
      </c>
      <c r="E17782" s="23" t="s">
        <v>4141</v>
      </c>
      <c r="F17782" s="40">
        <v>0.75</v>
      </c>
      <c r="G17782" s="25">
        <v>89712</v>
      </c>
      <c r="H17782" s="25">
        <v>67284</v>
      </c>
      <c r="I17782" s="25"/>
      <c r="J17782" s="58" t="e">
        <f>HYPERLINK("#"&amp;"Insumos"&amp;"!A"&amp;MATCH($B17782,#REF!,0),"Ins "&amp;$B17782)</f>
        <v>#REF!</v>
      </c>
      <c r="M17782" s="220"/>
    </row>
    <row r="17783" spans="1:13" x14ac:dyDescent="0.2">
      <c r="A17783" s="35" t="s">
        <v>3558</v>
      </c>
      <c r="B17783" s="1" t="s">
        <v>263</v>
      </c>
      <c r="C17783" s="45" t="s">
        <v>696</v>
      </c>
      <c r="D17783" s="23" t="s">
        <v>5534</v>
      </c>
      <c r="E17783" s="23" t="s">
        <v>4140</v>
      </c>
      <c r="F17783" s="40">
        <v>0.01</v>
      </c>
      <c r="G17783" s="25">
        <v>187426</v>
      </c>
      <c r="H17783" s="25">
        <v>1874</v>
      </c>
      <c r="I17783" s="25"/>
      <c r="J17783" s="58" t="e">
        <f>HYPERLINK("#"&amp;"Insumos"&amp;"!A"&amp;MATCH($B17783,#REF!,0),"Ins "&amp;$B17783)</f>
        <v>#REF!</v>
      </c>
      <c r="M17783" s="220"/>
    </row>
    <row r="17784" spans="1:13" x14ac:dyDescent="0.2">
      <c r="A17784" s="35" t="s">
        <v>3558</v>
      </c>
      <c r="B17784" s="1" t="s">
        <v>5533</v>
      </c>
      <c r="C17784" s="45" t="s">
        <v>5892</v>
      </c>
      <c r="D17784" s="23" t="s">
        <v>977</v>
      </c>
      <c r="E17784" s="23" t="s">
        <v>4134</v>
      </c>
      <c r="F17784" s="40">
        <v>0.1</v>
      </c>
      <c r="G17784" s="25">
        <v>3623</v>
      </c>
      <c r="H17784" s="25">
        <v>362</v>
      </c>
      <c r="I17784" s="25"/>
      <c r="J17784" s="58" t="e">
        <f>HYPERLINK("#"&amp;"Insumos"&amp;"!A"&amp;MATCH($B17784,#REF!,0),"Ins "&amp;$B17784)</f>
        <v>#REF!</v>
      </c>
      <c r="M17784" s="220"/>
    </row>
    <row r="17785" spans="1:13" x14ac:dyDescent="0.2">
      <c r="A17785" s="35" t="s">
        <v>3558</v>
      </c>
      <c r="B17785" s="1" t="s">
        <v>5007</v>
      </c>
      <c r="C17785" s="45" t="s">
        <v>720</v>
      </c>
      <c r="D17785" s="23" t="s">
        <v>5751</v>
      </c>
      <c r="E17785" s="23" t="s">
        <v>4134</v>
      </c>
      <c r="F17785" s="40">
        <v>0.49</v>
      </c>
      <c r="G17785" s="25">
        <v>1897</v>
      </c>
      <c r="H17785" s="25">
        <v>930</v>
      </c>
      <c r="I17785" s="25"/>
      <c r="J17785" s="58" t="e">
        <f>HYPERLINK("#"&amp;"Insumos"&amp;"!A"&amp;MATCH($B17785,#REF!,0),"Ins "&amp;$B17785)</f>
        <v>#REF!</v>
      </c>
      <c r="M17785" s="220"/>
    </row>
    <row r="17786" spans="1:13" ht="25.5" x14ac:dyDescent="0.2">
      <c r="A17786" s="36" t="s">
        <v>3525</v>
      </c>
      <c r="B17786" s="26" t="s">
        <v>6816</v>
      </c>
      <c r="C17786" s="79" t="s">
        <v>870</v>
      </c>
      <c r="D17786" s="37" t="s">
        <v>5608</v>
      </c>
      <c r="E17786" s="37" t="s">
        <v>4134</v>
      </c>
      <c r="F17786" s="41"/>
      <c r="G17786" s="27"/>
      <c r="H17786" s="27"/>
      <c r="I17786" s="27">
        <v>688606</v>
      </c>
      <c r="M17786" s="220">
        <f t="shared" si="277"/>
        <v>901798</v>
      </c>
    </row>
    <row r="17787" spans="1:13" x14ac:dyDescent="0.2">
      <c r="A17787" s="35" t="s">
        <v>3525</v>
      </c>
      <c r="B17787" s="1" t="s">
        <v>79</v>
      </c>
      <c r="C17787" s="45" t="s">
        <v>1036</v>
      </c>
      <c r="D17787" s="23" t="s">
        <v>5734</v>
      </c>
      <c r="E17787" s="23" t="s">
        <v>4141</v>
      </c>
      <c r="F17787" s="40">
        <v>0.3</v>
      </c>
      <c r="G17787" s="25">
        <v>121752</v>
      </c>
      <c r="H17787" s="25">
        <v>36526</v>
      </c>
      <c r="I17787" s="25"/>
      <c r="J17787" s="58" t="e">
        <f>HYPERLINK("#"&amp;"Insumos"&amp;"!A"&amp;MATCH($B17787,#REF!,0),"Ins "&amp;$B17787)</f>
        <v>#REF!</v>
      </c>
      <c r="M17787" s="220"/>
    </row>
    <row r="17788" spans="1:13" x14ac:dyDescent="0.2">
      <c r="A17788" s="35" t="s">
        <v>3525</v>
      </c>
      <c r="B17788" s="1" t="s">
        <v>263</v>
      </c>
      <c r="C17788" s="45" t="s">
        <v>696</v>
      </c>
      <c r="D17788" s="23" t="s">
        <v>5534</v>
      </c>
      <c r="E17788" s="23" t="s">
        <v>4140</v>
      </c>
      <c r="F17788" s="40">
        <v>6.13E-2</v>
      </c>
      <c r="G17788" s="25">
        <v>187426</v>
      </c>
      <c r="H17788" s="25">
        <v>11489</v>
      </c>
      <c r="I17788" s="25"/>
      <c r="J17788" s="58" t="e">
        <f>HYPERLINK("#"&amp;"Insumos"&amp;"!A"&amp;MATCH($B17788,#REF!,0),"Ins "&amp;$B17788)</f>
        <v>#REF!</v>
      </c>
      <c r="M17788" s="220"/>
    </row>
    <row r="17789" spans="1:13" x14ac:dyDescent="0.2">
      <c r="A17789" s="35" t="s">
        <v>3525</v>
      </c>
      <c r="B17789" s="1" t="s">
        <v>5533</v>
      </c>
      <c r="C17789" s="45" t="s">
        <v>5892</v>
      </c>
      <c r="D17789" s="23" t="s">
        <v>977</v>
      </c>
      <c r="E17789" s="23" t="s">
        <v>4134</v>
      </c>
      <c r="F17789" s="40">
        <v>0.1</v>
      </c>
      <c r="G17789" s="25">
        <v>3623</v>
      </c>
      <c r="H17789" s="25">
        <v>362</v>
      </c>
      <c r="I17789" s="25"/>
      <c r="J17789" s="58" t="e">
        <f>HYPERLINK("#"&amp;"Insumos"&amp;"!A"&amp;MATCH($B17789,#REF!,0),"Ins "&amp;$B17789)</f>
        <v>#REF!</v>
      </c>
      <c r="M17789" s="220"/>
    </row>
    <row r="17790" spans="1:13" x14ac:dyDescent="0.2">
      <c r="A17790" s="35" t="s">
        <v>3525</v>
      </c>
      <c r="B17790" s="1" t="s">
        <v>5007</v>
      </c>
      <c r="C17790" s="45" t="s">
        <v>720</v>
      </c>
      <c r="D17790" s="23" t="s">
        <v>5751</v>
      </c>
      <c r="E17790" s="23" t="s">
        <v>4134</v>
      </c>
      <c r="F17790" s="40">
        <v>0.49</v>
      </c>
      <c r="G17790" s="25">
        <v>1897</v>
      </c>
      <c r="H17790" s="25">
        <v>930</v>
      </c>
      <c r="I17790" s="25"/>
      <c r="J17790" s="58" t="e">
        <f>HYPERLINK("#"&amp;"Insumos"&amp;"!A"&amp;MATCH($B17790,#REF!,0),"Ins "&amp;$B17790)</f>
        <v>#REF!</v>
      </c>
      <c r="M17790" s="220"/>
    </row>
    <row r="17791" spans="1:13" x14ac:dyDescent="0.2">
      <c r="A17791" s="35" t="s">
        <v>3525</v>
      </c>
      <c r="B17791" s="1" t="s">
        <v>5372</v>
      </c>
      <c r="C17791" s="45" t="s">
        <v>573</v>
      </c>
      <c r="D17791" s="23" t="s">
        <v>5751</v>
      </c>
      <c r="E17791" s="23" t="s">
        <v>4134</v>
      </c>
      <c r="F17791" s="40">
        <v>0.14599999999999999</v>
      </c>
      <c r="G17791" s="25">
        <v>198173</v>
      </c>
      <c r="H17791" s="25">
        <v>28933</v>
      </c>
      <c r="I17791" s="25"/>
      <c r="J17791" s="58" t="e">
        <f>HYPERLINK("#"&amp;"Insumos"&amp;"!A"&amp;MATCH($B17791,#REF!,0),"Ins "&amp;$B17791)</f>
        <v>#REF!</v>
      </c>
      <c r="M17791" s="220"/>
    </row>
    <row r="17792" spans="1:13" x14ac:dyDescent="0.2">
      <c r="A17792" s="35" t="s">
        <v>3525</v>
      </c>
      <c r="B17792" s="1" t="s">
        <v>5228</v>
      </c>
      <c r="C17792" s="45" t="s">
        <v>612</v>
      </c>
      <c r="D17792" s="23" t="s">
        <v>5751</v>
      </c>
      <c r="E17792" s="23" t="s">
        <v>4134</v>
      </c>
      <c r="F17792" s="40">
        <v>1</v>
      </c>
      <c r="G17792" s="25">
        <v>162222</v>
      </c>
      <c r="H17792" s="25">
        <v>162222</v>
      </c>
      <c r="I17792" s="25"/>
      <c r="J17792" s="58" t="e">
        <f>HYPERLINK("#"&amp;"Insumos"&amp;"!A"&amp;MATCH($B17792,#REF!,0),"Ins "&amp;$B17792)</f>
        <v>#REF!</v>
      </c>
      <c r="M17792" s="220"/>
    </row>
    <row r="17793" spans="1:13" x14ac:dyDescent="0.2">
      <c r="A17793" s="35" t="s">
        <v>3525</v>
      </c>
      <c r="B17793" s="1" t="s">
        <v>4373</v>
      </c>
      <c r="C17793" s="45" t="s">
        <v>623</v>
      </c>
      <c r="D17793" s="23" t="s">
        <v>5751</v>
      </c>
      <c r="E17793" s="23" t="s">
        <v>4134</v>
      </c>
      <c r="F17793" s="40">
        <v>1</v>
      </c>
      <c r="G17793" s="25">
        <v>448144</v>
      </c>
      <c r="H17793" s="25">
        <v>448144</v>
      </c>
      <c r="I17793" s="25"/>
      <c r="J17793" s="58" t="e">
        <f>HYPERLINK("#"&amp;"Insumos"&amp;"!A"&amp;MATCH($B17793,#REF!,0),"Ins "&amp;$B17793)</f>
        <v>#REF!</v>
      </c>
      <c r="M17793" s="220"/>
    </row>
    <row r="17794" spans="1:13" x14ac:dyDescent="0.2">
      <c r="A17794" s="36" t="s">
        <v>3559</v>
      </c>
      <c r="B17794" s="26" t="s">
        <v>6816</v>
      </c>
      <c r="C17794" s="79" t="s">
        <v>1781</v>
      </c>
      <c r="D17794" s="37" t="s">
        <v>5608</v>
      </c>
      <c r="E17794" s="37" t="s">
        <v>4134</v>
      </c>
      <c r="F17794" s="41"/>
      <c r="G17794" s="27"/>
      <c r="H17794" s="27"/>
      <c r="I17794" s="27">
        <v>70450</v>
      </c>
      <c r="M17794" s="220">
        <f t="shared" si="277"/>
        <v>92261</v>
      </c>
    </row>
    <row r="17795" spans="1:13" x14ac:dyDescent="0.2">
      <c r="A17795" s="35" t="s">
        <v>3559</v>
      </c>
      <c r="B17795" s="1" t="s">
        <v>201</v>
      </c>
      <c r="C17795" s="45" t="s">
        <v>1029</v>
      </c>
      <c r="D17795" s="23" t="s">
        <v>5734</v>
      </c>
      <c r="E17795" s="23" t="s">
        <v>4141</v>
      </c>
      <c r="F17795" s="40">
        <v>0.75</v>
      </c>
      <c r="G17795" s="25">
        <v>89712</v>
      </c>
      <c r="H17795" s="25">
        <v>67284</v>
      </c>
      <c r="I17795" s="25"/>
      <c r="J17795" s="58" t="e">
        <f>HYPERLINK("#"&amp;"Insumos"&amp;"!A"&amp;MATCH($B17795,#REF!,0),"Ins "&amp;$B17795)</f>
        <v>#REF!</v>
      </c>
      <c r="M17795" s="220"/>
    </row>
    <row r="17796" spans="1:13" x14ac:dyDescent="0.2">
      <c r="A17796" s="35" t="s">
        <v>3559</v>
      </c>
      <c r="B17796" s="1" t="s">
        <v>263</v>
      </c>
      <c r="C17796" s="45" t="s">
        <v>696</v>
      </c>
      <c r="D17796" s="23" t="s">
        <v>5534</v>
      </c>
      <c r="E17796" s="23" t="s">
        <v>4140</v>
      </c>
      <c r="F17796" s="40">
        <v>0.01</v>
      </c>
      <c r="G17796" s="25">
        <v>187426</v>
      </c>
      <c r="H17796" s="25">
        <v>1874</v>
      </c>
      <c r="I17796" s="25"/>
      <c r="J17796" s="58" t="e">
        <f>HYPERLINK("#"&amp;"Insumos"&amp;"!A"&amp;MATCH($B17796,#REF!,0),"Ins "&amp;$B17796)</f>
        <v>#REF!</v>
      </c>
      <c r="M17796" s="220"/>
    </row>
    <row r="17797" spans="1:13" x14ac:dyDescent="0.2">
      <c r="A17797" s="35" t="s">
        <v>3559</v>
      </c>
      <c r="B17797" s="1" t="s">
        <v>5533</v>
      </c>
      <c r="C17797" s="45" t="s">
        <v>5892</v>
      </c>
      <c r="D17797" s="23" t="s">
        <v>977</v>
      </c>
      <c r="E17797" s="23" t="s">
        <v>4134</v>
      </c>
      <c r="F17797" s="40">
        <v>0.1</v>
      </c>
      <c r="G17797" s="25">
        <v>3623</v>
      </c>
      <c r="H17797" s="25">
        <v>362</v>
      </c>
      <c r="I17797" s="25"/>
      <c r="J17797" s="58" t="e">
        <f>HYPERLINK("#"&amp;"Insumos"&amp;"!A"&amp;MATCH($B17797,#REF!,0),"Ins "&amp;$B17797)</f>
        <v>#REF!</v>
      </c>
      <c r="M17797" s="220"/>
    </row>
    <row r="17798" spans="1:13" x14ac:dyDescent="0.2">
      <c r="A17798" s="35" t="s">
        <v>3559</v>
      </c>
      <c r="B17798" s="1" t="s">
        <v>5007</v>
      </c>
      <c r="C17798" s="45" t="s">
        <v>720</v>
      </c>
      <c r="D17798" s="23" t="s">
        <v>5751</v>
      </c>
      <c r="E17798" s="23" t="s">
        <v>4134</v>
      </c>
      <c r="F17798" s="40">
        <v>0.49</v>
      </c>
      <c r="G17798" s="25">
        <v>1897</v>
      </c>
      <c r="H17798" s="25">
        <v>930</v>
      </c>
      <c r="I17798" s="25"/>
      <c r="J17798" s="58" t="e">
        <f>HYPERLINK("#"&amp;"Insumos"&amp;"!A"&amp;MATCH($B17798,#REF!,0),"Ins "&amp;$B17798)</f>
        <v>#REF!</v>
      </c>
      <c r="M17798" s="220"/>
    </row>
    <row r="17799" spans="1:13" ht="25.5" x14ac:dyDescent="0.2">
      <c r="A17799" s="36" t="s">
        <v>3526</v>
      </c>
      <c r="B17799" s="26" t="s">
        <v>6816</v>
      </c>
      <c r="C17799" s="79" t="s">
        <v>871</v>
      </c>
      <c r="D17799" s="37" t="s">
        <v>5608</v>
      </c>
      <c r="E17799" s="37" t="s">
        <v>4134</v>
      </c>
      <c r="F17799" s="41"/>
      <c r="G17799" s="27"/>
      <c r="H17799" s="27"/>
      <c r="I17799" s="27">
        <v>787085</v>
      </c>
      <c r="M17799" s="220">
        <f t="shared" ref="M17799:M17858" si="278">ROUND(I17799*(1+$L$2),0)</f>
        <v>1030767</v>
      </c>
    </row>
    <row r="17800" spans="1:13" x14ac:dyDescent="0.2">
      <c r="A17800" s="35" t="s">
        <v>3526</v>
      </c>
      <c r="B17800" s="1" t="s">
        <v>79</v>
      </c>
      <c r="C17800" s="45" t="s">
        <v>1036</v>
      </c>
      <c r="D17800" s="23" t="s">
        <v>5734</v>
      </c>
      <c r="E17800" s="23" t="s">
        <v>4141</v>
      </c>
      <c r="F17800" s="40">
        <v>0.3</v>
      </c>
      <c r="G17800" s="25">
        <v>121752</v>
      </c>
      <c r="H17800" s="25">
        <v>36526</v>
      </c>
      <c r="I17800" s="25"/>
      <c r="J17800" s="58" t="e">
        <f>HYPERLINK("#"&amp;"Insumos"&amp;"!A"&amp;MATCH($B17800,#REF!,0),"Ins "&amp;$B17800)</f>
        <v>#REF!</v>
      </c>
      <c r="M17800" s="220"/>
    </row>
    <row r="17801" spans="1:13" x14ac:dyDescent="0.2">
      <c r="A17801" s="35" t="s">
        <v>3526</v>
      </c>
      <c r="B17801" s="1" t="s">
        <v>263</v>
      </c>
      <c r="C17801" s="45" t="s">
        <v>696</v>
      </c>
      <c r="D17801" s="23" t="s">
        <v>5534</v>
      </c>
      <c r="E17801" s="23" t="s">
        <v>4140</v>
      </c>
      <c r="F17801" s="40">
        <v>7.9799999999999996E-2</v>
      </c>
      <c r="G17801" s="25">
        <v>187426</v>
      </c>
      <c r="H17801" s="25">
        <v>14957</v>
      </c>
      <c r="I17801" s="25"/>
      <c r="J17801" s="58" t="e">
        <f>HYPERLINK("#"&amp;"Insumos"&amp;"!A"&amp;MATCH($B17801,#REF!,0),"Ins "&amp;$B17801)</f>
        <v>#REF!</v>
      </c>
      <c r="M17801" s="220"/>
    </row>
    <row r="17802" spans="1:13" x14ac:dyDescent="0.2">
      <c r="A17802" s="35" t="s">
        <v>3526</v>
      </c>
      <c r="B17802" s="1" t="s">
        <v>5533</v>
      </c>
      <c r="C17802" s="45" t="s">
        <v>5892</v>
      </c>
      <c r="D17802" s="23" t="s">
        <v>977</v>
      </c>
      <c r="E17802" s="23" t="s">
        <v>4134</v>
      </c>
      <c r="F17802" s="40">
        <v>0.1</v>
      </c>
      <c r="G17802" s="25">
        <v>3623</v>
      </c>
      <c r="H17802" s="25">
        <v>362</v>
      </c>
      <c r="I17802" s="25"/>
      <c r="J17802" s="58" t="e">
        <f>HYPERLINK("#"&amp;"Insumos"&amp;"!A"&amp;MATCH($B17802,#REF!,0),"Ins "&amp;$B17802)</f>
        <v>#REF!</v>
      </c>
      <c r="M17802" s="220"/>
    </row>
    <row r="17803" spans="1:13" x14ac:dyDescent="0.2">
      <c r="A17803" s="35" t="s">
        <v>3526</v>
      </c>
      <c r="B17803" s="1" t="s">
        <v>5007</v>
      </c>
      <c r="C17803" s="45" t="s">
        <v>720</v>
      </c>
      <c r="D17803" s="23" t="s">
        <v>5751</v>
      </c>
      <c r="E17803" s="23" t="s">
        <v>4134</v>
      </c>
      <c r="F17803" s="40">
        <v>0.49</v>
      </c>
      <c r="G17803" s="25">
        <v>1897</v>
      </c>
      <c r="H17803" s="25">
        <v>930</v>
      </c>
      <c r="I17803" s="25"/>
      <c r="J17803" s="58" t="e">
        <f>HYPERLINK("#"&amp;"Insumos"&amp;"!A"&amp;MATCH($B17803,#REF!,0),"Ins "&amp;$B17803)</f>
        <v>#REF!</v>
      </c>
      <c r="M17803" s="220"/>
    </row>
    <row r="17804" spans="1:13" x14ac:dyDescent="0.2">
      <c r="A17804" s="35" t="s">
        <v>3526</v>
      </c>
      <c r="B17804" s="1" t="s">
        <v>5372</v>
      </c>
      <c r="C17804" s="45" t="s">
        <v>573</v>
      </c>
      <c r="D17804" s="23" t="s">
        <v>5751</v>
      </c>
      <c r="E17804" s="23" t="s">
        <v>4134</v>
      </c>
      <c r="F17804" s="40">
        <v>0.14599999999999999</v>
      </c>
      <c r="G17804" s="25">
        <v>198173</v>
      </c>
      <c r="H17804" s="25">
        <v>28933</v>
      </c>
      <c r="I17804" s="25"/>
      <c r="J17804" s="58" t="e">
        <f>HYPERLINK("#"&amp;"Insumos"&amp;"!A"&amp;MATCH($B17804,#REF!,0),"Ins "&amp;$B17804)</f>
        <v>#REF!</v>
      </c>
      <c r="M17804" s="220"/>
    </row>
    <row r="17805" spans="1:13" x14ac:dyDescent="0.2">
      <c r="A17805" s="35" t="s">
        <v>3526</v>
      </c>
      <c r="B17805" s="1" t="s">
        <v>5229</v>
      </c>
      <c r="C17805" s="45" t="s">
        <v>613</v>
      </c>
      <c r="D17805" s="23" t="s">
        <v>5751</v>
      </c>
      <c r="E17805" s="23" t="s">
        <v>4134</v>
      </c>
      <c r="F17805" s="40">
        <v>1</v>
      </c>
      <c r="G17805" s="25">
        <v>167520</v>
      </c>
      <c r="H17805" s="25">
        <v>167520</v>
      </c>
      <c r="I17805" s="25"/>
      <c r="J17805" s="58" t="e">
        <f>HYPERLINK("#"&amp;"Insumos"&amp;"!A"&amp;MATCH($B17805,#REF!,0),"Ins "&amp;$B17805)</f>
        <v>#REF!</v>
      </c>
      <c r="M17805" s="220"/>
    </row>
    <row r="17806" spans="1:13" x14ac:dyDescent="0.2">
      <c r="A17806" s="35" t="s">
        <v>3526</v>
      </c>
      <c r="B17806" s="1" t="s">
        <v>4374</v>
      </c>
      <c r="C17806" s="45" t="s">
        <v>624</v>
      </c>
      <c r="D17806" s="23" t="s">
        <v>5751</v>
      </c>
      <c r="E17806" s="23" t="s">
        <v>4134</v>
      </c>
      <c r="F17806" s="40">
        <v>1</v>
      </c>
      <c r="G17806" s="25">
        <v>537857</v>
      </c>
      <c r="H17806" s="25">
        <v>537857</v>
      </c>
      <c r="I17806" s="25"/>
      <c r="J17806" s="58" t="e">
        <f>HYPERLINK("#"&amp;"Insumos"&amp;"!A"&amp;MATCH($B17806,#REF!,0),"Ins "&amp;$B17806)</f>
        <v>#REF!</v>
      </c>
      <c r="M17806" s="220"/>
    </row>
    <row r="17807" spans="1:13" x14ac:dyDescent="0.2">
      <c r="A17807" s="36" t="s">
        <v>3560</v>
      </c>
      <c r="B17807" s="26" t="s">
        <v>6816</v>
      </c>
      <c r="C17807" s="79" t="s">
        <v>1782</v>
      </c>
      <c r="D17807" s="37" t="s">
        <v>5608</v>
      </c>
      <c r="E17807" s="37" t="s">
        <v>4134</v>
      </c>
      <c r="F17807" s="41"/>
      <c r="G17807" s="27"/>
      <c r="H17807" s="27"/>
      <c r="I17807" s="27">
        <v>70450</v>
      </c>
      <c r="M17807" s="220">
        <f t="shared" si="278"/>
        <v>92261</v>
      </c>
    </row>
    <row r="17808" spans="1:13" x14ac:dyDescent="0.2">
      <c r="A17808" s="35" t="s">
        <v>3560</v>
      </c>
      <c r="B17808" s="1" t="s">
        <v>201</v>
      </c>
      <c r="C17808" s="45" t="s">
        <v>1029</v>
      </c>
      <c r="D17808" s="23" t="s">
        <v>5734</v>
      </c>
      <c r="E17808" s="23" t="s">
        <v>4141</v>
      </c>
      <c r="F17808" s="40">
        <v>0.75</v>
      </c>
      <c r="G17808" s="25">
        <v>89712</v>
      </c>
      <c r="H17808" s="25">
        <v>67284</v>
      </c>
      <c r="I17808" s="25"/>
      <c r="J17808" s="58" t="e">
        <f>HYPERLINK("#"&amp;"Insumos"&amp;"!A"&amp;MATCH($B17808,#REF!,0),"Ins "&amp;$B17808)</f>
        <v>#REF!</v>
      </c>
      <c r="M17808" s="220"/>
    </row>
    <row r="17809" spans="1:13" x14ac:dyDescent="0.2">
      <c r="A17809" s="35" t="s">
        <v>3560</v>
      </c>
      <c r="B17809" s="1" t="s">
        <v>263</v>
      </c>
      <c r="C17809" s="45" t="s">
        <v>696</v>
      </c>
      <c r="D17809" s="23" t="s">
        <v>5534</v>
      </c>
      <c r="E17809" s="23" t="s">
        <v>4140</v>
      </c>
      <c r="F17809" s="40">
        <v>0.01</v>
      </c>
      <c r="G17809" s="25">
        <v>187426</v>
      </c>
      <c r="H17809" s="25">
        <v>1874</v>
      </c>
      <c r="I17809" s="25"/>
      <c r="J17809" s="58" t="e">
        <f>HYPERLINK("#"&amp;"Insumos"&amp;"!A"&amp;MATCH($B17809,#REF!,0),"Ins "&amp;$B17809)</f>
        <v>#REF!</v>
      </c>
      <c r="M17809" s="220"/>
    </row>
    <row r="17810" spans="1:13" x14ac:dyDescent="0.2">
      <c r="A17810" s="35" t="s">
        <v>3560</v>
      </c>
      <c r="B17810" s="1" t="s">
        <v>5533</v>
      </c>
      <c r="C17810" s="45" t="s">
        <v>5892</v>
      </c>
      <c r="D17810" s="23" t="s">
        <v>977</v>
      </c>
      <c r="E17810" s="23" t="s">
        <v>4134</v>
      </c>
      <c r="F17810" s="40">
        <v>0.1</v>
      </c>
      <c r="G17810" s="25">
        <v>3623</v>
      </c>
      <c r="H17810" s="25">
        <v>362</v>
      </c>
      <c r="I17810" s="25"/>
      <c r="J17810" s="58" t="e">
        <f>HYPERLINK("#"&amp;"Insumos"&amp;"!A"&amp;MATCH($B17810,#REF!,0),"Ins "&amp;$B17810)</f>
        <v>#REF!</v>
      </c>
      <c r="M17810" s="220"/>
    </row>
    <row r="17811" spans="1:13" x14ac:dyDescent="0.2">
      <c r="A17811" s="35" t="s">
        <v>3560</v>
      </c>
      <c r="B17811" s="1" t="s">
        <v>5007</v>
      </c>
      <c r="C17811" s="45" t="s">
        <v>720</v>
      </c>
      <c r="D17811" s="23" t="s">
        <v>5751</v>
      </c>
      <c r="E17811" s="23" t="s">
        <v>4134</v>
      </c>
      <c r="F17811" s="40">
        <v>0.49</v>
      </c>
      <c r="G17811" s="25">
        <v>1897</v>
      </c>
      <c r="H17811" s="25">
        <v>930</v>
      </c>
      <c r="I17811" s="25"/>
      <c r="J17811" s="58" t="e">
        <f>HYPERLINK("#"&amp;"Insumos"&amp;"!A"&amp;MATCH($B17811,#REF!,0),"Ins "&amp;$B17811)</f>
        <v>#REF!</v>
      </c>
      <c r="M17811" s="220"/>
    </row>
    <row r="17812" spans="1:13" ht="25.5" x14ac:dyDescent="0.2">
      <c r="A17812" s="36" t="s">
        <v>3527</v>
      </c>
      <c r="B17812" s="26" t="s">
        <v>6816</v>
      </c>
      <c r="C17812" s="79" t="s">
        <v>872</v>
      </c>
      <c r="D17812" s="37" t="s">
        <v>5608</v>
      </c>
      <c r="E17812" s="37" t="s">
        <v>4134</v>
      </c>
      <c r="F17812" s="41"/>
      <c r="G17812" s="27"/>
      <c r="H17812" s="27"/>
      <c r="I17812" s="27">
        <v>910569</v>
      </c>
      <c r="M17812" s="220">
        <f t="shared" si="278"/>
        <v>1192481</v>
      </c>
    </row>
    <row r="17813" spans="1:13" x14ac:dyDescent="0.2">
      <c r="A17813" s="35" t="s">
        <v>3527</v>
      </c>
      <c r="B17813" s="1" t="s">
        <v>79</v>
      </c>
      <c r="C17813" s="45" t="s">
        <v>1036</v>
      </c>
      <c r="D17813" s="23" t="s">
        <v>5734</v>
      </c>
      <c r="E17813" s="23" t="s">
        <v>4141</v>
      </c>
      <c r="F17813" s="40">
        <v>0.3</v>
      </c>
      <c r="G17813" s="25">
        <v>121752</v>
      </c>
      <c r="H17813" s="25">
        <v>36526</v>
      </c>
      <c r="I17813" s="25"/>
      <c r="J17813" s="58" t="e">
        <f>HYPERLINK("#"&amp;"Insumos"&amp;"!A"&amp;MATCH($B17813,#REF!,0),"Ins "&amp;$B17813)</f>
        <v>#REF!</v>
      </c>
      <c r="M17813" s="220"/>
    </row>
    <row r="17814" spans="1:13" x14ac:dyDescent="0.2">
      <c r="A17814" s="35" t="s">
        <v>3527</v>
      </c>
      <c r="B17814" s="1" t="s">
        <v>263</v>
      </c>
      <c r="C17814" s="45" t="s">
        <v>696</v>
      </c>
      <c r="D17814" s="23" t="s">
        <v>5534</v>
      </c>
      <c r="E17814" s="23" t="s">
        <v>4140</v>
      </c>
      <c r="F17814" s="40">
        <v>9.3100000000000002E-2</v>
      </c>
      <c r="G17814" s="25">
        <v>187426</v>
      </c>
      <c r="H17814" s="25">
        <v>17449</v>
      </c>
      <c r="I17814" s="25"/>
      <c r="J17814" s="58" t="e">
        <f>HYPERLINK("#"&amp;"Insumos"&amp;"!A"&amp;MATCH($B17814,#REF!,0),"Ins "&amp;$B17814)</f>
        <v>#REF!</v>
      </c>
      <c r="M17814" s="220"/>
    </row>
    <row r="17815" spans="1:13" x14ac:dyDescent="0.2">
      <c r="A17815" s="35" t="s">
        <v>3527</v>
      </c>
      <c r="B17815" s="1" t="s">
        <v>5533</v>
      </c>
      <c r="C17815" s="45" t="s">
        <v>5892</v>
      </c>
      <c r="D17815" s="23" t="s">
        <v>977</v>
      </c>
      <c r="E17815" s="23" t="s">
        <v>4134</v>
      </c>
      <c r="F17815" s="40">
        <v>0.1</v>
      </c>
      <c r="G17815" s="25">
        <v>3623</v>
      </c>
      <c r="H17815" s="25">
        <v>362</v>
      </c>
      <c r="I17815" s="25"/>
      <c r="J17815" s="58" t="e">
        <f>HYPERLINK("#"&amp;"Insumos"&amp;"!A"&amp;MATCH($B17815,#REF!,0),"Ins "&amp;$B17815)</f>
        <v>#REF!</v>
      </c>
      <c r="M17815" s="220"/>
    </row>
    <row r="17816" spans="1:13" x14ac:dyDescent="0.2">
      <c r="A17816" s="35" t="s">
        <v>3527</v>
      </c>
      <c r="B17816" s="1" t="s">
        <v>5007</v>
      </c>
      <c r="C17816" s="45" t="s">
        <v>720</v>
      </c>
      <c r="D17816" s="23" t="s">
        <v>5751</v>
      </c>
      <c r="E17816" s="23" t="s">
        <v>4134</v>
      </c>
      <c r="F17816" s="40">
        <v>0.49</v>
      </c>
      <c r="G17816" s="25">
        <v>1897</v>
      </c>
      <c r="H17816" s="25">
        <v>930</v>
      </c>
      <c r="I17816" s="25"/>
      <c r="J17816" s="58" t="e">
        <f>HYPERLINK("#"&amp;"Insumos"&amp;"!A"&amp;MATCH($B17816,#REF!,0),"Ins "&amp;$B17816)</f>
        <v>#REF!</v>
      </c>
      <c r="M17816" s="220"/>
    </row>
    <row r="17817" spans="1:13" x14ac:dyDescent="0.2">
      <c r="A17817" s="35" t="s">
        <v>3527</v>
      </c>
      <c r="B17817" s="1" t="s">
        <v>5372</v>
      </c>
      <c r="C17817" s="45" t="s">
        <v>573</v>
      </c>
      <c r="D17817" s="23" t="s">
        <v>5751</v>
      </c>
      <c r="E17817" s="23" t="s">
        <v>4134</v>
      </c>
      <c r="F17817" s="40">
        <v>0.14599999999999999</v>
      </c>
      <c r="G17817" s="25">
        <v>198173</v>
      </c>
      <c r="H17817" s="25">
        <v>28933</v>
      </c>
      <c r="I17817" s="25"/>
      <c r="J17817" s="58" t="e">
        <f>HYPERLINK("#"&amp;"Insumos"&amp;"!A"&amp;MATCH($B17817,#REF!,0),"Ins "&amp;$B17817)</f>
        <v>#REF!</v>
      </c>
      <c r="M17817" s="220"/>
    </row>
    <row r="17818" spans="1:13" x14ac:dyDescent="0.2">
      <c r="A17818" s="35" t="s">
        <v>3527</v>
      </c>
      <c r="B17818" s="1" t="s">
        <v>5230</v>
      </c>
      <c r="C17818" s="45" t="s">
        <v>614</v>
      </c>
      <c r="D17818" s="23" t="s">
        <v>5751</v>
      </c>
      <c r="E17818" s="23" t="s">
        <v>4134</v>
      </c>
      <c r="F17818" s="40">
        <v>1</v>
      </c>
      <c r="G17818" s="25">
        <v>180562</v>
      </c>
      <c r="H17818" s="25">
        <v>180562</v>
      </c>
      <c r="I17818" s="25"/>
      <c r="J17818" s="58" t="e">
        <f>HYPERLINK("#"&amp;"Insumos"&amp;"!A"&amp;MATCH($B17818,#REF!,0),"Ins "&amp;$B17818)</f>
        <v>#REF!</v>
      </c>
      <c r="M17818" s="220"/>
    </row>
    <row r="17819" spans="1:13" x14ac:dyDescent="0.2">
      <c r="A17819" s="35" t="s">
        <v>3527</v>
      </c>
      <c r="B17819" s="1" t="s">
        <v>4375</v>
      </c>
      <c r="C17819" s="45" t="s">
        <v>625</v>
      </c>
      <c r="D17819" s="23" t="s">
        <v>5751</v>
      </c>
      <c r="E17819" s="23" t="s">
        <v>4134</v>
      </c>
      <c r="F17819" s="40">
        <v>1</v>
      </c>
      <c r="G17819" s="25">
        <v>645807</v>
      </c>
      <c r="H17819" s="25">
        <v>645807</v>
      </c>
      <c r="I17819" s="25"/>
      <c r="J17819" s="58" t="e">
        <f>HYPERLINK("#"&amp;"Insumos"&amp;"!A"&amp;MATCH($B17819,#REF!,0),"Ins "&amp;$B17819)</f>
        <v>#REF!</v>
      </c>
      <c r="M17819" s="220"/>
    </row>
    <row r="17820" spans="1:13" x14ac:dyDescent="0.2">
      <c r="A17820" s="36" t="s">
        <v>3561</v>
      </c>
      <c r="B17820" s="26" t="s">
        <v>6816</v>
      </c>
      <c r="C17820" s="79" t="s">
        <v>1783</v>
      </c>
      <c r="D17820" s="37" t="s">
        <v>5608</v>
      </c>
      <c r="E17820" s="37" t="s">
        <v>4134</v>
      </c>
      <c r="F17820" s="41"/>
      <c r="G17820" s="27"/>
      <c r="H17820" s="27"/>
      <c r="I17820" s="27">
        <v>70450</v>
      </c>
      <c r="M17820" s="220">
        <f t="shared" si="278"/>
        <v>92261</v>
      </c>
    </row>
    <row r="17821" spans="1:13" x14ac:dyDescent="0.2">
      <c r="A17821" s="35" t="s">
        <v>3561</v>
      </c>
      <c r="B17821" s="1" t="s">
        <v>201</v>
      </c>
      <c r="C17821" s="45" t="s">
        <v>1029</v>
      </c>
      <c r="D17821" s="23" t="s">
        <v>5734</v>
      </c>
      <c r="E17821" s="23" t="s">
        <v>4141</v>
      </c>
      <c r="F17821" s="40">
        <v>0.75</v>
      </c>
      <c r="G17821" s="25">
        <v>89712</v>
      </c>
      <c r="H17821" s="25">
        <v>67284</v>
      </c>
      <c r="I17821" s="25"/>
      <c r="J17821" s="58" t="e">
        <f>HYPERLINK("#"&amp;"Insumos"&amp;"!A"&amp;MATCH($B17821,#REF!,0),"Ins "&amp;$B17821)</f>
        <v>#REF!</v>
      </c>
      <c r="M17821" s="220"/>
    </row>
    <row r="17822" spans="1:13" x14ac:dyDescent="0.2">
      <c r="A17822" s="35" t="s">
        <v>3561</v>
      </c>
      <c r="B17822" s="1" t="s">
        <v>263</v>
      </c>
      <c r="C17822" s="45" t="s">
        <v>696</v>
      </c>
      <c r="D17822" s="23" t="s">
        <v>5534</v>
      </c>
      <c r="E17822" s="23" t="s">
        <v>4140</v>
      </c>
      <c r="F17822" s="40">
        <v>0.01</v>
      </c>
      <c r="G17822" s="25">
        <v>187426</v>
      </c>
      <c r="H17822" s="25">
        <v>1874</v>
      </c>
      <c r="I17822" s="25"/>
      <c r="J17822" s="58" t="e">
        <f>HYPERLINK("#"&amp;"Insumos"&amp;"!A"&amp;MATCH($B17822,#REF!,0),"Ins "&amp;$B17822)</f>
        <v>#REF!</v>
      </c>
      <c r="M17822" s="220"/>
    </row>
    <row r="17823" spans="1:13" x14ac:dyDescent="0.2">
      <c r="A17823" s="35" t="s">
        <v>3561</v>
      </c>
      <c r="B17823" s="1" t="s">
        <v>5533</v>
      </c>
      <c r="C17823" s="45" t="s">
        <v>5892</v>
      </c>
      <c r="D17823" s="23" t="s">
        <v>977</v>
      </c>
      <c r="E17823" s="23" t="s">
        <v>4134</v>
      </c>
      <c r="F17823" s="40">
        <v>0.1</v>
      </c>
      <c r="G17823" s="25">
        <v>3623</v>
      </c>
      <c r="H17823" s="25">
        <v>362</v>
      </c>
      <c r="I17823" s="25"/>
      <c r="J17823" s="58" t="e">
        <f>HYPERLINK("#"&amp;"Insumos"&amp;"!A"&amp;MATCH($B17823,#REF!,0),"Ins "&amp;$B17823)</f>
        <v>#REF!</v>
      </c>
      <c r="M17823" s="220"/>
    </row>
    <row r="17824" spans="1:13" x14ac:dyDescent="0.2">
      <c r="A17824" s="35" t="s">
        <v>3561</v>
      </c>
      <c r="B17824" s="1" t="s">
        <v>5007</v>
      </c>
      <c r="C17824" s="45" t="s">
        <v>720</v>
      </c>
      <c r="D17824" s="23" t="s">
        <v>5751</v>
      </c>
      <c r="E17824" s="23" t="s">
        <v>4134</v>
      </c>
      <c r="F17824" s="40">
        <v>0.49</v>
      </c>
      <c r="G17824" s="25">
        <v>1897</v>
      </c>
      <c r="H17824" s="25">
        <v>930</v>
      </c>
      <c r="I17824" s="25"/>
      <c r="J17824" s="58" t="e">
        <f>HYPERLINK("#"&amp;"Insumos"&amp;"!A"&amp;MATCH($B17824,#REF!,0),"Ins "&amp;$B17824)</f>
        <v>#REF!</v>
      </c>
      <c r="M17824" s="220"/>
    </row>
    <row r="17825" spans="1:13" ht="25.5" x14ac:dyDescent="0.2">
      <c r="A17825" s="36" t="s">
        <v>3528</v>
      </c>
      <c r="B17825" s="26" t="s">
        <v>6816</v>
      </c>
      <c r="C17825" s="79" t="s">
        <v>873</v>
      </c>
      <c r="D17825" s="37" t="s">
        <v>5608</v>
      </c>
      <c r="E17825" s="37" t="s">
        <v>4134</v>
      </c>
      <c r="F17825" s="41"/>
      <c r="G17825" s="27"/>
      <c r="H17825" s="27"/>
      <c r="I17825" s="27">
        <v>951913</v>
      </c>
      <c r="M17825" s="220">
        <f t="shared" si="278"/>
        <v>1246625</v>
      </c>
    </row>
    <row r="17826" spans="1:13" x14ac:dyDescent="0.2">
      <c r="A17826" s="35" t="s">
        <v>3528</v>
      </c>
      <c r="B17826" s="1" t="s">
        <v>79</v>
      </c>
      <c r="C17826" s="45" t="s">
        <v>1036</v>
      </c>
      <c r="D17826" s="23" t="s">
        <v>5734</v>
      </c>
      <c r="E17826" s="23" t="s">
        <v>4141</v>
      </c>
      <c r="F17826" s="40">
        <v>0.3</v>
      </c>
      <c r="G17826" s="25">
        <v>121752</v>
      </c>
      <c r="H17826" s="25">
        <v>36526</v>
      </c>
      <c r="I17826" s="25"/>
      <c r="J17826" s="58" t="e">
        <f>HYPERLINK("#"&amp;"Insumos"&amp;"!A"&amp;MATCH($B17826,#REF!,0),"Ins "&amp;$B17826)</f>
        <v>#REF!</v>
      </c>
      <c r="M17826" s="220"/>
    </row>
    <row r="17827" spans="1:13" x14ac:dyDescent="0.2">
      <c r="A17827" s="35" t="s">
        <v>3528</v>
      </c>
      <c r="B17827" s="1" t="s">
        <v>263</v>
      </c>
      <c r="C17827" s="45" t="s">
        <v>696</v>
      </c>
      <c r="D17827" s="23" t="s">
        <v>5534</v>
      </c>
      <c r="E17827" s="23" t="s">
        <v>4140</v>
      </c>
      <c r="F17827" s="40">
        <v>9.74E-2</v>
      </c>
      <c r="G17827" s="25">
        <v>187426</v>
      </c>
      <c r="H17827" s="25">
        <v>18255</v>
      </c>
      <c r="I17827" s="25"/>
      <c r="J17827" s="58" t="e">
        <f>HYPERLINK("#"&amp;"Insumos"&amp;"!A"&amp;MATCH($B17827,#REF!,0),"Ins "&amp;$B17827)</f>
        <v>#REF!</v>
      </c>
      <c r="M17827" s="220"/>
    </row>
    <row r="17828" spans="1:13" x14ac:dyDescent="0.2">
      <c r="A17828" s="35" t="s">
        <v>3528</v>
      </c>
      <c r="B17828" s="1" t="s">
        <v>5533</v>
      </c>
      <c r="C17828" s="45" t="s">
        <v>5892</v>
      </c>
      <c r="D17828" s="23" t="s">
        <v>977</v>
      </c>
      <c r="E17828" s="23" t="s">
        <v>4134</v>
      </c>
      <c r="F17828" s="40">
        <v>0.1</v>
      </c>
      <c r="G17828" s="25">
        <v>3623</v>
      </c>
      <c r="H17828" s="25">
        <v>362</v>
      </c>
      <c r="I17828" s="25"/>
      <c r="J17828" s="58" t="e">
        <f>HYPERLINK("#"&amp;"Insumos"&amp;"!A"&amp;MATCH($B17828,#REF!,0),"Ins "&amp;$B17828)</f>
        <v>#REF!</v>
      </c>
      <c r="M17828" s="220"/>
    </row>
    <row r="17829" spans="1:13" x14ac:dyDescent="0.2">
      <c r="A17829" s="35" t="s">
        <v>3528</v>
      </c>
      <c r="B17829" s="1" t="s">
        <v>5007</v>
      </c>
      <c r="C17829" s="45" t="s">
        <v>720</v>
      </c>
      <c r="D17829" s="23" t="s">
        <v>5751</v>
      </c>
      <c r="E17829" s="23" t="s">
        <v>4134</v>
      </c>
      <c r="F17829" s="40">
        <v>0.49</v>
      </c>
      <c r="G17829" s="25">
        <v>1897</v>
      </c>
      <c r="H17829" s="25">
        <v>930</v>
      </c>
      <c r="I17829" s="25"/>
      <c r="J17829" s="58" t="e">
        <f>HYPERLINK("#"&amp;"Insumos"&amp;"!A"&amp;MATCH($B17829,#REF!,0),"Ins "&amp;$B17829)</f>
        <v>#REF!</v>
      </c>
      <c r="M17829" s="220"/>
    </row>
    <row r="17830" spans="1:13" x14ac:dyDescent="0.2">
      <c r="A17830" s="35" t="s">
        <v>3528</v>
      </c>
      <c r="B17830" s="1" t="s">
        <v>5372</v>
      </c>
      <c r="C17830" s="45" t="s">
        <v>573</v>
      </c>
      <c r="D17830" s="23" t="s">
        <v>5751</v>
      </c>
      <c r="E17830" s="23" t="s">
        <v>4134</v>
      </c>
      <c r="F17830" s="40">
        <v>0.14599999999999999</v>
      </c>
      <c r="G17830" s="25">
        <v>198173</v>
      </c>
      <c r="H17830" s="25">
        <v>28933</v>
      </c>
      <c r="I17830" s="25"/>
      <c r="J17830" s="58" t="e">
        <f>HYPERLINK("#"&amp;"Insumos"&amp;"!A"&amp;MATCH($B17830,#REF!,0),"Ins "&amp;$B17830)</f>
        <v>#REF!</v>
      </c>
      <c r="M17830" s="220"/>
    </row>
    <row r="17831" spans="1:13" x14ac:dyDescent="0.2">
      <c r="A17831" s="35" t="s">
        <v>3528</v>
      </c>
      <c r="B17831" s="1" t="s">
        <v>5231</v>
      </c>
      <c r="C17831" s="45" t="s">
        <v>615</v>
      </c>
      <c r="D17831" s="23" t="s">
        <v>5751</v>
      </c>
      <c r="E17831" s="23" t="s">
        <v>4134</v>
      </c>
      <c r="F17831" s="40">
        <v>1</v>
      </c>
      <c r="G17831" s="25">
        <v>199309</v>
      </c>
      <c r="H17831" s="25">
        <v>199309</v>
      </c>
      <c r="I17831" s="25"/>
      <c r="J17831" s="58" t="e">
        <f>HYPERLINK("#"&amp;"Insumos"&amp;"!A"&amp;MATCH($B17831,#REF!,0),"Ins "&amp;$B17831)</f>
        <v>#REF!</v>
      </c>
      <c r="M17831" s="220"/>
    </row>
    <row r="17832" spans="1:13" x14ac:dyDescent="0.2">
      <c r="A17832" s="35" t="s">
        <v>3528</v>
      </c>
      <c r="B17832" s="1" t="s">
        <v>4376</v>
      </c>
      <c r="C17832" s="45" t="s">
        <v>626</v>
      </c>
      <c r="D17832" s="23" t="s">
        <v>5751</v>
      </c>
      <c r="E17832" s="23" t="s">
        <v>4134</v>
      </c>
      <c r="F17832" s="40">
        <v>1</v>
      </c>
      <c r="G17832" s="25">
        <v>667598</v>
      </c>
      <c r="H17832" s="25">
        <v>667598</v>
      </c>
      <c r="I17832" s="25"/>
      <c r="J17832" s="58" t="e">
        <f>HYPERLINK("#"&amp;"Insumos"&amp;"!A"&amp;MATCH($B17832,#REF!,0),"Ins "&amp;$B17832)</f>
        <v>#REF!</v>
      </c>
      <c r="M17832" s="220"/>
    </row>
    <row r="17833" spans="1:13" x14ac:dyDescent="0.2">
      <c r="A17833" s="36" t="s">
        <v>3562</v>
      </c>
      <c r="B17833" s="26" t="s">
        <v>6816</v>
      </c>
      <c r="C17833" s="79" t="s">
        <v>1784</v>
      </c>
      <c r="D17833" s="37" t="s">
        <v>5608</v>
      </c>
      <c r="E17833" s="37" t="s">
        <v>4134</v>
      </c>
      <c r="F17833" s="41"/>
      <c r="G17833" s="27"/>
      <c r="H17833" s="27"/>
      <c r="I17833" s="27">
        <v>70450</v>
      </c>
      <c r="M17833" s="220">
        <f t="shared" si="278"/>
        <v>92261</v>
      </c>
    </row>
    <row r="17834" spans="1:13" x14ac:dyDescent="0.2">
      <c r="A17834" s="35" t="s">
        <v>3562</v>
      </c>
      <c r="B17834" s="1" t="s">
        <v>201</v>
      </c>
      <c r="C17834" s="45" t="s">
        <v>1029</v>
      </c>
      <c r="D17834" s="23" t="s">
        <v>5734</v>
      </c>
      <c r="E17834" s="23" t="s">
        <v>4141</v>
      </c>
      <c r="F17834" s="40">
        <v>0.75</v>
      </c>
      <c r="G17834" s="25">
        <v>89712</v>
      </c>
      <c r="H17834" s="25">
        <v>67284</v>
      </c>
      <c r="I17834" s="25"/>
      <c r="J17834" s="58" t="e">
        <f>HYPERLINK("#"&amp;"Insumos"&amp;"!A"&amp;MATCH($B17834,#REF!,0),"Ins "&amp;$B17834)</f>
        <v>#REF!</v>
      </c>
      <c r="M17834" s="220"/>
    </row>
    <row r="17835" spans="1:13" x14ac:dyDescent="0.2">
      <c r="A17835" s="35" t="s">
        <v>3562</v>
      </c>
      <c r="B17835" s="1" t="s">
        <v>263</v>
      </c>
      <c r="C17835" s="45" t="s">
        <v>696</v>
      </c>
      <c r="D17835" s="23" t="s">
        <v>5534</v>
      </c>
      <c r="E17835" s="23" t="s">
        <v>4140</v>
      </c>
      <c r="F17835" s="40">
        <v>0.01</v>
      </c>
      <c r="G17835" s="25">
        <v>187426</v>
      </c>
      <c r="H17835" s="25">
        <v>1874</v>
      </c>
      <c r="I17835" s="25"/>
      <c r="J17835" s="58" t="e">
        <f>HYPERLINK("#"&amp;"Insumos"&amp;"!A"&amp;MATCH($B17835,#REF!,0),"Ins "&amp;$B17835)</f>
        <v>#REF!</v>
      </c>
      <c r="M17835" s="220"/>
    </row>
    <row r="17836" spans="1:13" x14ac:dyDescent="0.2">
      <c r="A17836" s="35" t="s">
        <v>3562</v>
      </c>
      <c r="B17836" s="1" t="s">
        <v>5533</v>
      </c>
      <c r="C17836" s="45" t="s">
        <v>5892</v>
      </c>
      <c r="D17836" s="23" t="s">
        <v>977</v>
      </c>
      <c r="E17836" s="23" t="s">
        <v>4134</v>
      </c>
      <c r="F17836" s="40">
        <v>0.1</v>
      </c>
      <c r="G17836" s="25">
        <v>3623</v>
      </c>
      <c r="H17836" s="25">
        <v>362</v>
      </c>
      <c r="I17836" s="25"/>
      <c r="J17836" s="58" t="e">
        <f>HYPERLINK("#"&amp;"Insumos"&amp;"!A"&amp;MATCH($B17836,#REF!,0),"Ins "&amp;$B17836)</f>
        <v>#REF!</v>
      </c>
      <c r="M17836" s="220"/>
    </row>
    <row r="17837" spans="1:13" x14ac:dyDescent="0.2">
      <c r="A17837" s="35" t="s">
        <v>3562</v>
      </c>
      <c r="B17837" s="1" t="s">
        <v>5007</v>
      </c>
      <c r="C17837" s="45" t="s">
        <v>720</v>
      </c>
      <c r="D17837" s="23" t="s">
        <v>5751</v>
      </c>
      <c r="E17837" s="23" t="s">
        <v>4134</v>
      </c>
      <c r="F17837" s="40">
        <v>0.49</v>
      </c>
      <c r="G17837" s="25">
        <v>1897</v>
      </c>
      <c r="H17837" s="25">
        <v>930</v>
      </c>
      <c r="I17837" s="25"/>
      <c r="J17837" s="58" t="e">
        <f>HYPERLINK("#"&amp;"Insumos"&amp;"!A"&amp;MATCH($B17837,#REF!,0),"Ins "&amp;$B17837)</f>
        <v>#REF!</v>
      </c>
      <c r="M17837" s="220"/>
    </row>
    <row r="17838" spans="1:13" ht="25.5" x14ac:dyDescent="0.2">
      <c r="A17838" s="36" t="s">
        <v>3529</v>
      </c>
      <c r="B17838" s="26" t="s">
        <v>6816</v>
      </c>
      <c r="C17838" s="79" t="s">
        <v>874</v>
      </c>
      <c r="D17838" s="37" t="s">
        <v>5608</v>
      </c>
      <c r="E17838" s="37" t="s">
        <v>4134</v>
      </c>
      <c r="F17838" s="41"/>
      <c r="G17838" s="27"/>
      <c r="H17838" s="27"/>
      <c r="I17838" s="27">
        <v>1044009</v>
      </c>
      <c r="M17838" s="220">
        <f t="shared" si="278"/>
        <v>1367234</v>
      </c>
    </row>
    <row r="17839" spans="1:13" x14ac:dyDescent="0.2">
      <c r="A17839" s="35" t="s">
        <v>3529</v>
      </c>
      <c r="B17839" s="1" t="s">
        <v>79</v>
      </c>
      <c r="C17839" s="45" t="s">
        <v>1036</v>
      </c>
      <c r="D17839" s="23" t="s">
        <v>5734</v>
      </c>
      <c r="E17839" s="23" t="s">
        <v>4141</v>
      </c>
      <c r="F17839" s="40">
        <v>0.3</v>
      </c>
      <c r="G17839" s="25">
        <v>121752</v>
      </c>
      <c r="H17839" s="25">
        <v>36526</v>
      </c>
      <c r="I17839" s="25"/>
      <c r="J17839" s="58" t="e">
        <f>HYPERLINK("#"&amp;"Insumos"&amp;"!A"&amp;MATCH($B17839,#REF!,0),"Ins "&amp;$B17839)</f>
        <v>#REF!</v>
      </c>
      <c r="M17839" s="220"/>
    </row>
    <row r="17840" spans="1:13" x14ac:dyDescent="0.2">
      <c r="A17840" s="35" t="s">
        <v>3529</v>
      </c>
      <c r="B17840" s="1" t="s">
        <v>263</v>
      </c>
      <c r="C17840" s="45" t="s">
        <v>696</v>
      </c>
      <c r="D17840" s="23" t="s">
        <v>5534</v>
      </c>
      <c r="E17840" s="23" t="s">
        <v>4140</v>
      </c>
      <c r="F17840" s="40">
        <v>0.10730000000000001</v>
      </c>
      <c r="G17840" s="25">
        <v>187426</v>
      </c>
      <c r="H17840" s="25">
        <v>20111</v>
      </c>
      <c r="I17840" s="25"/>
      <c r="J17840" s="58" t="e">
        <f>HYPERLINK("#"&amp;"Insumos"&amp;"!A"&amp;MATCH($B17840,#REF!,0),"Ins "&amp;$B17840)</f>
        <v>#REF!</v>
      </c>
      <c r="M17840" s="220"/>
    </row>
    <row r="17841" spans="1:13" x14ac:dyDescent="0.2">
      <c r="A17841" s="35" t="s">
        <v>3529</v>
      </c>
      <c r="B17841" s="1" t="s">
        <v>5533</v>
      </c>
      <c r="C17841" s="45" t="s">
        <v>5892</v>
      </c>
      <c r="D17841" s="23" t="s">
        <v>977</v>
      </c>
      <c r="E17841" s="23" t="s">
        <v>4134</v>
      </c>
      <c r="F17841" s="40">
        <v>0.1</v>
      </c>
      <c r="G17841" s="25">
        <v>3623</v>
      </c>
      <c r="H17841" s="25">
        <v>362</v>
      </c>
      <c r="I17841" s="25"/>
      <c r="J17841" s="58" t="e">
        <f>HYPERLINK("#"&amp;"Insumos"&amp;"!A"&amp;MATCH($B17841,#REF!,0),"Ins "&amp;$B17841)</f>
        <v>#REF!</v>
      </c>
      <c r="M17841" s="220"/>
    </row>
    <row r="17842" spans="1:13" x14ac:dyDescent="0.2">
      <c r="A17842" s="35" t="s">
        <v>3529</v>
      </c>
      <c r="B17842" s="1" t="s">
        <v>5007</v>
      </c>
      <c r="C17842" s="45" t="s">
        <v>720</v>
      </c>
      <c r="D17842" s="23" t="s">
        <v>5751</v>
      </c>
      <c r="E17842" s="23" t="s">
        <v>4134</v>
      </c>
      <c r="F17842" s="40">
        <v>0.49</v>
      </c>
      <c r="G17842" s="25">
        <v>1897</v>
      </c>
      <c r="H17842" s="25">
        <v>930</v>
      </c>
      <c r="I17842" s="25"/>
      <c r="J17842" s="58" t="e">
        <f>HYPERLINK("#"&amp;"Insumos"&amp;"!A"&amp;MATCH($B17842,#REF!,0),"Ins "&amp;$B17842)</f>
        <v>#REF!</v>
      </c>
      <c r="M17842" s="220"/>
    </row>
    <row r="17843" spans="1:13" x14ac:dyDescent="0.2">
      <c r="A17843" s="35" t="s">
        <v>3529</v>
      </c>
      <c r="B17843" s="1" t="s">
        <v>5372</v>
      </c>
      <c r="C17843" s="45" t="s">
        <v>573</v>
      </c>
      <c r="D17843" s="23" t="s">
        <v>5751</v>
      </c>
      <c r="E17843" s="23" t="s">
        <v>4134</v>
      </c>
      <c r="F17843" s="40">
        <v>0.14599999999999999</v>
      </c>
      <c r="G17843" s="25">
        <v>198173</v>
      </c>
      <c r="H17843" s="25">
        <v>28933</v>
      </c>
      <c r="I17843" s="25"/>
      <c r="J17843" s="58" t="e">
        <f>HYPERLINK("#"&amp;"Insumos"&amp;"!A"&amp;MATCH($B17843,#REF!,0),"Ins "&amp;$B17843)</f>
        <v>#REF!</v>
      </c>
      <c r="M17843" s="220"/>
    </row>
    <row r="17844" spans="1:13" x14ac:dyDescent="0.2">
      <c r="A17844" s="35" t="s">
        <v>3529</v>
      </c>
      <c r="B17844" s="1" t="s">
        <v>5232</v>
      </c>
      <c r="C17844" s="45" t="s">
        <v>616</v>
      </c>
      <c r="D17844" s="23" t="s">
        <v>5751</v>
      </c>
      <c r="E17844" s="23" t="s">
        <v>4134</v>
      </c>
      <c r="F17844" s="40">
        <v>1</v>
      </c>
      <c r="G17844" s="25">
        <v>199309</v>
      </c>
      <c r="H17844" s="25">
        <v>199309</v>
      </c>
      <c r="I17844" s="25"/>
      <c r="J17844" s="58" t="e">
        <f>HYPERLINK("#"&amp;"Insumos"&amp;"!A"&amp;MATCH($B17844,#REF!,0),"Ins "&amp;$B17844)</f>
        <v>#REF!</v>
      </c>
      <c r="M17844" s="220"/>
    </row>
    <row r="17845" spans="1:13" x14ac:dyDescent="0.2">
      <c r="A17845" s="35" t="s">
        <v>3529</v>
      </c>
      <c r="B17845" s="1" t="s">
        <v>4377</v>
      </c>
      <c r="C17845" s="45" t="s">
        <v>627</v>
      </c>
      <c r="D17845" s="23" t="s">
        <v>5751</v>
      </c>
      <c r="E17845" s="23" t="s">
        <v>4134</v>
      </c>
      <c r="F17845" s="40">
        <v>1</v>
      </c>
      <c r="G17845" s="25">
        <v>757838</v>
      </c>
      <c r="H17845" s="25">
        <v>757838</v>
      </c>
      <c r="I17845" s="25"/>
      <c r="J17845" s="58" t="e">
        <f>HYPERLINK("#"&amp;"Insumos"&amp;"!A"&amp;MATCH($B17845,#REF!,0),"Ins "&amp;$B17845)</f>
        <v>#REF!</v>
      </c>
      <c r="M17845" s="220"/>
    </row>
    <row r="17846" spans="1:13" x14ac:dyDescent="0.2">
      <c r="A17846" s="36" t="s">
        <v>3563</v>
      </c>
      <c r="B17846" s="26" t="s">
        <v>6816</v>
      </c>
      <c r="C17846" s="79" t="s">
        <v>1785</v>
      </c>
      <c r="D17846" s="37" t="s">
        <v>5608</v>
      </c>
      <c r="E17846" s="37" t="s">
        <v>4134</v>
      </c>
      <c r="F17846" s="41"/>
      <c r="G17846" s="27"/>
      <c r="H17846" s="27"/>
      <c r="I17846" s="27">
        <v>70450</v>
      </c>
      <c r="M17846" s="220">
        <f t="shared" si="278"/>
        <v>92261</v>
      </c>
    </row>
    <row r="17847" spans="1:13" x14ac:dyDescent="0.2">
      <c r="A17847" s="35" t="s">
        <v>3563</v>
      </c>
      <c r="B17847" s="1" t="s">
        <v>201</v>
      </c>
      <c r="C17847" s="45" t="s">
        <v>1029</v>
      </c>
      <c r="D17847" s="23" t="s">
        <v>5734</v>
      </c>
      <c r="E17847" s="23" t="s">
        <v>4141</v>
      </c>
      <c r="F17847" s="40">
        <v>0.75</v>
      </c>
      <c r="G17847" s="25">
        <v>89712</v>
      </c>
      <c r="H17847" s="25">
        <v>67284</v>
      </c>
      <c r="I17847" s="25"/>
      <c r="J17847" s="58" t="e">
        <f>HYPERLINK("#"&amp;"Insumos"&amp;"!A"&amp;MATCH($B17847,#REF!,0),"Ins "&amp;$B17847)</f>
        <v>#REF!</v>
      </c>
      <c r="M17847" s="220"/>
    </row>
    <row r="17848" spans="1:13" x14ac:dyDescent="0.2">
      <c r="A17848" s="35" t="s">
        <v>3563</v>
      </c>
      <c r="B17848" s="1" t="s">
        <v>263</v>
      </c>
      <c r="C17848" s="45" t="s">
        <v>696</v>
      </c>
      <c r="D17848" s="23" t="s">
        <v>5534</v>
      </c>
      <c r="E17848" s="23" t="s">
        <v>4140</v>
      </c>
      <c r="F17848" s="40">
        <v>0.01</v>
      </c>
      <c r="G17848" s="25">
        <v>187426</v>
      </c>
      <c r="H17848" s="25">
        <v>1874</v>
      </c>
      <c r="I17848" s="25"/>
      <c r="J17848" s="58" t="e">
        <f>HYPERLINK("#"&amp;"Insumos"&amp;"!A"&amp;MATCH($B17848,#REF!,0),"Ins "&amp;$B17848)</f>
        <v>#REF!</v>
      </c>
      <c r="M17848" s="220"/>
    </row>
    <row r="17849" spans="1:13" x14ac:dyDescent="0.2">
      <c r="A17849" s="35" t="s">
        <v>3563</v>
      </c>
      <c r="B17849" s="1" t="s">
        <v>5533</v>
      </c>
      <c r="C17849" s="45" t="s">
        <v>5892</v>
      </c>
      <c r="D17849" s="23" t="s">
        <v>977</v>
      </c>
      <c r="E17849" s="23" t="s">
        <v>4134</v>
      </c>
      <c r="F17849" s="40">
        <v>0.1</v>
      </c>
      <c r="G17849" s="25">
        <v>3623</v>
      </c>
      <c r="H17849" s="25">
        <v>362</v>
      </c>
      <c r="I17849" s="25"/>
      <c r="J17849" s="58" t="e">
        <f>HYPERLINK("#"&amp;"Insumos"&amp;"!A"&amp;MATCH($B17849,#REF!,0),"Ins "&amp;$B17849)</f>
        <v>#REF!</v>
      </c>
      <c r="M17849" s="220"/>
    </row>
    <row r="17850" spans="1:13" x14ac:dyDescent="0.2">
      <c r="A17850" s="35" t="s">
        <v>3563</v>
      </c>
      <c r="B17850" s="1" t="s">
        <v>5007</v>
      </c>
      <c r="C17850" s="45" t="s">
        <v>720</v>
      </c>
      <c r="D17850" s="23" t="s">
        <v>5751</v>
      </c>
      <c r="E17850" s="23" t="s">
        <v>4134</v>
      </c>
      <c r="F17850" s="40">
        <v>0.49</v>
      </c>
      <c r="G17850" s="25">
        <v>1897</v>
      </c>
      <c r="H17850" s="25">
        <v>930</v>
      </c>
      <c r="I17850" s="25"/>
      <c r="J17850" s="58" t="e">
        <f>HYPERLINK("#"&amp;"Insumos"&amp;"!A"&amp;MATCH($B17850,#REF!,0),"Ins "&amp;$B17850)</f>
        <v>#REF!</v>
      </c>
      <c r="M17850" s="220"/>
    </row>
    <row r="17851" spans="1:13" ht="25.5" x14ac:dyDescent="0.2">
      <c r="A17851" s="36" t="s">
        <v>3530</v>
      </c>
      <c r="B17851" s="26" t="s">
        <v>6816</v>
      </c>
      <c r="C17851" s="79" t="s">
        <v>5671</v>
      </c>
      <c r="D17851" s="37" t="s">
        <v>5608</v>
      </c>
      <c r="E17851" s="37" t="s">
        <v>464</v>
      </c>
      <c r="F17851" s="41"/>
      <c r="G17851" s="27"/>
      <c r="H17851" s="27"/>
      <c r="I17851" s="27">
        <v>21506</v>
      </c>
      <c r="M17851" s="220">
        <f t="shared" si="278"/>
        <v>28164</v>
      </c>
    </row>
    <row r="17852" spans="1:13" x14ac:dyDescent="0.2">
      <c r="A17852" s="35" t="s">
        <v>3530</v>
      </c>
      <c r="B17852" s="1" t="s">
        <v>5573</v>
      </c>
      <c r="C17852" s="45" t="s">
        <v>973</v>
      </c>
      <c r="D17852" s="23" t="s">
        <v>5734</v>
      </c>
      <c r="E17852" s="23" t="s">
        <v>4141</v>
      </c>
      <c r="F17852" s="40">
        <v>0.2</v>
      </c>
      <c r="G17852" s="25">
        <v>41652</v>
      </c>
      <c r="H17852" s="25">
        <v>8330</v>
      </c>
      <c r="I17852" s="25"/>
      <c r="J17852" s="58" t="e">
        <f>HYPERLINK("#"&amp;"Insumos"&amp;"!A"&amp;MATCH($B17852,#REF!,0),"Ins "&amp;$B17852)</f>
        <v>#REF!</v>
      </c>
      <c r="M17852" s="220"/>
    </row>
    <row r="17853" spans="1:13" x14ac:dyDescent="0.2">
      <c r="A17853" s="35" t="s">
        <v>3530</v>
      </c>
      <c r="B17853" s="1" t="s">
        <v>263</v>
      </c>
      <c r="C17853" s="45" t="s">
        <v>696</v>
      </c>
      <c r="D17853" s="23" t="s">
        <v>5534</v>
      </c>
      <c r="E17853" s="23" t="s">
        <v>4140</v>
      </c>
      <c r="F17853" s="40">
        <v>2.0999999999999999E-3</v>
      </c>
      <c r="G17853" s="25">
        <v>187426</v>
      </c>
      <c r="H17853" s="25">
        <v>394</v>
      </c>
      <c r="I17853" s="25"/>
      <c r="J17853" s="58" t="e">
        <f>HYPERLINK("#"&amp;"Insumos"&amp;"!A"&amp;MATCH($B17853,#REF!,0),"Ins "&amp;$B17853)</f>
        <v>#REF!</v>
      </c>
      <c r="M17853" s="220"/>
    </row>
    <row r="17854" spans="1:13" x14ac:dyDescent="0.2">
      <c r="A17854" s="35" t="s">
        <v>3530</v>
      </c>
      <c r="B17854" s="1" t="s">
        <v>5533</v>
      </c>
      <c r="C17854" s="45" t="s">
        <v>5892</v>
      </c>
      <c r="D17854" s="23" t="s">
        <v>977</v>
      </c>
      <c r="E17854" s="23" t="s">
        <v>4134</v>
      </c>
      <c r="F17854" s="40">
        <v>0.1</v>
      </c>
      <c r="G17854" s="25">
        <v>3623</v>
      </c>
      <c r="H17854" s="25">
        <v>362</v>
      </c>
      <c r="I17854" s="25"/>
      <c r="J17854" s="58" t="e">
        <f>HYPERLINK("#"&amp;"Insumos"&amp;"!A"&amp;MATCH($B17854,#REF!,0),"Ins "&amp;$B17854)</f>
        <v>#REF!</v>
      </c>
      <c r="M17854" s="220"/>
    </row>
    <row r="17855" spans="1:13" x14ac:dyDescent="0.2">
      <c r="A17855" s="35" t="s">
        <v>3530</v>
      </c>
      <c r="B17855" s="1" t="s">
        <v>5007</v>
      </c>
      <c r="C17855" s="45" t="s">
        <v>720</v>
      </c>
      <c r="D17855" s="23" t="s">
        <v>5751</v>
      </c>
      <c r="E17855" s="23" t="s">
        <v>4134</v>
      </c>
      <c r="F17855" s="40">
        <v>0.17499999999999999</v>
      </c>
      <c r="G17855" s="25">
        <v>1897</v>
      </c>
      <c r="H17855" s="25">
        <v>332</v>
      </c>
      <c r="I17855" s="25"/>
      <c r="J17855" s="58" t="e">
        <f>HYPERLINK("#"&amp;"Insumos"&amp;"!A"&amp;MATCH($B17855,#REF!,0),"Ins "&amp;$B17855)</f>
        <v>#REF!</v>
      </c>
      <c r="M17855" s="220"/>
    </row>
    <row r="17856" spans="1:13" x14ac:dyDescent="0.2">
      <c r="A17856" s="35" t="s">
        <v>3530</v>
      </c>
      <c r="B17856" s="1" t="s">
        <v>5196</v>
      </c>
      <c r="C17856" s="45" t="s">
        <v>629</v>
      </c>
      <c r="D17856" s="23" t="s">
        <v>5751</v>
      </c>
      <c r="E17856" s="23" t="s">
        <v>4134</v>
      </c>
      <c r="F17856" s="40">
        <v>1</v>
      </c>
      <c r="G17856" s="25">
        <v>3024</v>
      </c>
      <c r="H17856" s="25">
        <v>3024</v>
      </c>
      <c r="I17856" s="25"/>
      <c r="J17856" s="58" t="e">
        <f>HYPERLINK("#"&amp;"Insumos"&amp;"!A"&amp;MATCH($B17856,#REF!,0),"Ins "&amp;$B17856)</f>
        <v>#REF!</v>
      </c>
      <c r="M17856" s="220"/>
    </row>
    <row r="17857" spans="1:13" x14ac:dyDescent="0.2">
      <c r="A17857" s="35" t="s">
        <v>3530</v>
      </c>
      <c r="B17857" s="1" t="s">
        <v>4201</v>
      </c>
      <c r="C17857" s="45" t="s">
        <v>630</v>
      </c>
      <c r="D17857" s="23" t="s">
        <v>5751</v>
      </c>
      <c r="E17857" s="23" t="s">
        <v>287</v>
      </c>
      <c r="F17857" s="40">
        <v>1.05</v>
      </c>
      <c r="G17857" s="25">
        <v>8632</v>
      </c>
      <c r="H17857" s="25">
        <v>9064</v>
      </c>
      <c r="I17857" s="25"/>
      <c r="J17857" s="58" t="e">
        <f>HYPERLINK("#"&amp;"Insumos"&amp;"!A"&amp;MATCH($B17857,#REF!,0),"Ins "&amp;$B17857)</f>
        <v>#REF!</v>
      </c>
      <c r="M17857" s="220"/>
    </row>
    <row r="17858" spans="1:13" ht="25.5" x14ac:dyDescent="0.2">
      <c r="A17858" s="36" t="s">
        <v>3564</v>
      </c>
      <c r="B17858" s="26" t="s">
        <v>6816</v>
      </c>
      <c r="C17858" s="79" t="s">
        <v>5672</v>
      </c>
      <c r="D17858" s="37" t="s">
        <v>5608</v>
      </c>
      <c r="E17858" s="37" t="s">
        <v>464</v>
      </c>
      <c r="F17858" s="41"/>
      <c r="G17858" s="27"/>
      <c r="H17858" s="27"/>
      <c r="I17858" s="27">
        <v>12983</v>
      </c>
      <c r="M17858" s="220">
        <f t="shared" si="278"/>
        <v>17003</v>
      </c>
    </row>
    <row r="17859" spans="1:13" x14ac:dyDescent="0.2">
      <c r="A17859" s="35" t="s">
        <v>3564</v>
      </c>
      <c r="B17859" s="1" t="s">
        <v>5573</v>
      </c>
      <c r="C17859" s="45" t="s">
        <v>973</v>
      </c>
      <c r="D17859" s="23" t="s">
        <v>5734</v>
      </c>
      <c r="E17859" s="23" t="s">
        <v>4141</v>
      </c>
      <c r="F17859" s="40">
        <v>0.25</v>
      </c>
      <c r="G17859" s="25">
        <v>41652</v>
      </c>
      <c r="H17859" s="25">
        <v>10413</v>
      </c>
      <c r="I17859" s="25"/>
      <c r="J17859" s="58" t="e">
        <f>HYPERLINK("#"&amp;"Insumos"&amp;"!A"&amp;MATCH($B17859,#REF!,0),"Ins "&amp;$B17859)</f>
        <v>#REF!</v>
      </c>
      <c r="M17859" s="220"/>
    </row>
    <row r="17860" spans="1:13" x14ac:dyDescent="0.2">
      <c r="A17860" s="35" t="s">
        <v>3564</v>
      </c>
      <c r="B17860" s="1" t="s">
        <v>263</v>
      </c>
      <c r="C17860" s="45" t="s">
        <v>696</v>
      </c>
      <c r="D17860" s="23" t="s">
        <v>5534</v>
      </c>
      <c r="E17860" s="23" t="s">
        <v>4140</v>
      </c>
      <c r="F17860" s="40">
        <v>0.01</v>
      </c>
      <c r="G17860" s="25">
        <v>187426</v>
      </c>
      <c r="H17860" s="25">
        <v>1874</v>
      </c>
      <c r="I17860" s="25"/>
      <c r="J17860" s="58" t="e">
        <f>HYPERLINK("#"&amp;"Insumos"&amp;"!A"&amp;MATCH($B17860,#REF!,0),"Ins "&amp;$B17860)</f>
        <v>#REF!</v>
      </c>
      <c r="M17860" s="220"/>
    </row>
    <row r="17861" spans="1:13" x14ac:dyDescent="0.2">
      <c r="A17861" s="35" t="s">
        <v>3564</v>
      </c>
      <c r="B17861" s="1" t="s">
        <v>5533</v>
      </c>
      <c r="C17861" s="45" t="s">
        <v>5892</v>
      </c>
      <c r="D17861" s="23" t="s">
        <v>977</v>
      </c>
      <c r="E17861" s="23" t="s">
        <v>4134</v>
      </c>
      <c r="F17861" s="40">
        <v>0.1</v>
      </c>
      <c r="G17861" s="25">
        <v>3623</v>
      </c>
      <c r="H17861" s="25">
        <v>362</v>
      </c>
      <c r="I17861" s="25"/>
      <c r="J17861" s="58" t="e">
        <f>HYPERLINK("#"&amp;"Insumos"&amp;"!A"&amp;MATCH($B17861,#REF!,0),"Ins "&amp;$B17861)</f>
        <v>#REF!</v>
      </c>
      <c r="M17861" s="220"/>
    </row>
    <row r="17862" spans="1:13" x14ac:dyDescent="0.2">
      <c r="A17862" s="35" t="s">
        <v>3564</v>
      </c>
      <c r="B17862" s="1" t="s">
        <v>5007</v>
      </c>
      <c r="C17862" s="45" t="s">
        <v>720</v>
      </c>
      <c r="D17862" s="23" t="s">
        <v>5751</v>
      </c>
      <c r="E17862" s="23" t="s">
        <v>4134</v>
      </c>
      <c r="F17862" s="40">
        <v>0.17599999999999999</v>
      </c>
      <c r="G17862" s="25">
        <v>1897</v>
      </c>
      <c r="H17862" s="25">
        <v>334</v>
      </c>
      <c r="I17862" s="25"/>
      <c r="J17862" s="58" t="e">
        <f>HYPERLINK("#"&amp;"Insumos"&amp;"!A"&amp;MATCH($B17862,#REF!,0),"Ins "&amp;$B17862)</f>
        <v>#REF!</v>
      </c>
      <c r="M17862" s="220"/>
    </row>
    <row r="17863" spans="1:13" ht="25.5" x14ac:dyDescent="0.2">
      <c r="A17863" s="36" t="s">
        <v>3531</v>
      </c>
      <c r="B17863" s="26" t="s">
        <v>6816</v>
      </c>
      <c r="C17863" s="79" t="s">
        <v>875</v>
      </c>
      <c r="D17863" s="37" t="s">
        <v>5608</v>
      </c>
      <c r="E17863" s="37" t="s">
        <v>464</v>
      </c>
      <c r="F17863" s="41"/>
      <c r="G17863" s="27"/>
      <c r="H17863" s="27"/>
      <c r="I17863" s="27">
        <v>21925</v>
      </c>
      <c r="M17863" s="220">
        <f t="shared" ref="M17863:M17923" si="279">ROUND(I17863*(1+$L$2),0)</f>
        <v>28713</v>
      </c>
    </row>
    <row r="17864" spans="1:13" x14ac:dyDescent="0.2">
      <c r="A17864" s="35" t="s">
        <v>3531</v>
      </c>
      <c r="B17864" s="1" t="s">
        <v>5573</v>
      </c>
      <c r="C17864" s="45" t="s">
        <v>973</v>
      </c>
      <c r="D17864" s="23" t="s">
        <v>5734</v>
      </c>
      <c r="E17864" s="23" t="s">
        <v>4141</v>
      </c>
      <c r="F17864" s="40">
        <v>0.2</v>
      </c>
      <c r="G17864" s="25">
        <v>41652</v>
      </c>
      <c r="H17864" s="25">
        <v>8330</v>
      </c>
      <c r="I17864" s="25"/>
      <c r="J17864" s="58" t="e">
        <f>HYPERLINK("#"&amp;"Insumos"&amp;"!A"&amp;MATCH($B17864,#REF!,0),"Ins "&amp;$B17864)</f>
        <v>#REF!</v>
      </c>
      <c r="M17864" s="220"/>
    </row>
    <row r="17865" spans="1:13" x14ac:dyDescent="0.2">
      <c r="A17865" s="35" t="s">
        <v>3531</v>
      </c>
      <c r="B17865" s="1" t="s">
        <v>263</v>
      </c>
      <c r="C17865" s="45" t="s">
        <v>696</v>
      </c>
      <c r="D17865" s="23" t="s">
        <v>5534</v>
      </c>
      <c r="E17865" s="23" t="s">
        <v>4140</v>
      </c>
      <c r="F17865" s="40">
        <v>2.3999999999999998E-3</v>
      </c>
      <c r="G17865" s="25">
        <v>187426</v>
      </c>
      <c r="H17865" s="25">
        <v>450</v>
      </c>
      <c r="I17865" s="25"/>
      <c r="J17865" s="58" t="e">
        <f>HYPERLINK("#"&amp;"Insumos"&amp;"!A"&amp;MATCH($B17865,#REF!,0),"Ins "&amp;$B17865)</f>
        <v>#REF!</v>
      </c>
      <c r="M17865" s="220"/>
    </row>
    <row r="17866" spans="1:13" x14ac:dyDescent="0.2">
      <c r="A17866" s="35" t="s">
        <v>3531</v>
      </c>
      <c r="B17866" s="1" t="s">
        <v>5533</v>
      </c>
      <c r="C17866" s="45" t="s">
        <v>5892</v>
      </c>
      <c r="D17866" s="23" t="s">
        <v>977</v>
      </c>
      <c r="E17866" s="23" t="s">
        <v>4134</v>
      </c>
      <c r="F17866" s="40">
        <v>0.1</v>
      </c>
      <c r="G17866" s="25">
        <v>3623</v>
      </c>
      <c r="H17866" s="25">
        <v>362</v>
      </c>
      <c r="I17866" s="25"/>
      <c r="J17866" s="58" t="e">
        <f>HYPERLINK("#"&amp;"Insumos"&amp;"!A"&amp;MATCH($B17866,#REF!,0),"Ins "&amp;$B17866)</f>
        <v>#REF!</v>
      </c>
      <c r="M17866" s="220"/>
    </row>
    <row r="17867" spans="1:13" x14ac:dyDescent="0.2">
      <c r="A17867" s="35" t="s">
        <v>3531</v>
      </c>
      <c r="B17867" s="1" t="s">
        <v>5007</v>
      </c>
      <c r="C17867" s="45" t="s">
        <v>720</v>
      </c>
      <c r="D17867" s="23" t="s">
        <v>5751</v>
      </c>
      <c r="E17867" s="23" t="s">
        <v>4134</v>
      </c>
      <c r="F17867" s="40">
        <v>0.17499999999999999</v>
      </c>
      <c r="G17867" s="25">
        <v>1897</v>
      </c>
      <c r="H17867" s="25">
        <v>332</v>
      </c>
      <c r="I17867" s="25"/>
      <c r="J17867" s="58" t="e">
        <f>HYPERLINK("#"&amp;"Insumos"&amp;"!A"&amp;MATCH($B17867,#REF!,0),"Ins "&amp;$B17867)</f>
        <v>#REF!</v>
      </c>
      <c r="M17867" s="220"/>
    </row>
    <row r="17868" spans="1:13" x14ac:dyDescent="0.2">
      <c r="A17868" s="35" t="s">
        <v>3531</v>
      </c>
      <c r="B17868" s="1" t="s">
        <v>5196</v>
      </c>
      <c r="C17868" s="45" t="s">
        <v>629</v>
      </c>
      <c r="D17868" s="23" t="s">
        <v>5751</v>
      </c>
      <c r="E17868" s="23" t="s">
        <v>4134</v>
      </c>
      <c r="F17868" s="40">
        <v>1</v>
      </c>
      <c r="G17868" s="25">
        <v>3024</v>
      </c>
      <c r="H17868" s="25">
        <v>3024</v>
      </c>
      <c r="I17868" s="25"/>
      <c r="J17868" s="58" t="e">
        <f>HYPERLINK("#"&amp;"Insumos"&amp;"!A"&amp;MATCH($B17868,#REF!,0),"Ins "&amp;$B17868)</f>
        <v>#REF!</v>
      </c>
      <c r="M17868" s="220"/>
    </row>
    <row r="17869" spans="1:13" x14ac:dyDescent="0.2">
      <c r="A17869" s="35" t="s">
        <v>3531</v>
      </c>
      <c r="B17869" s="1" t="s">
        <v>4202</v>
      </c>
      <c r="C17869" s="45" t="s">
        <v>631</v>
      </c>
      <c r="D17869" s="23" t="s">
        <v>5751</v>
      </c>
      <c r="E17869" s="23" t="s">
        <v>287</v>
      </c>
      <c r="F17869" s="40">
        <v>1.05</v>
      </c>
      <c r="G17869" s="25">
        <v>8978</v>
      </c>
      <c r="H17869" s="25">
        <v>9427</v>
      </c>
      <c r="I17869" s="25"/>
      <c r="J17869" s="58" t="e">
        <f>HYPERLINK("#"&amp;"Insumos"&amp;"!A"&amp;MATCH($B17869,#REF!,0),"Ins "&amp;$B17869)</f>
        <v>#REF!</v>
      </c>
      <c r="M17869" s="220"/>
    </row>
    <row r="17870" spans="1:13" x14ac:dyDescent="0.2">
      <c r="A17870" s="36" t="s">
        <v>3565</v>
      </c>
      <c r="B17870" s="26" t="s">
        <v>6816</v>
      </c>
      <c r="C17870" s="79" t="s">
        <v>1786</v>
      </c>
      <c r="D17870" s="37" t="s">
        <v>5608</v>
      </c>
      <c r="E17870" s="37" t="s">
        <v>464</v>
      </c>
      <c r="F17870" s="41"/>
      <c r="G17870" s="27"/>
      <c r="H17870" s="27"/>
      <c r="I17870" s="27">
        <v>12983</v>
      </c>
      <c r="M17870" s="220">
        <f t="shared" si="279"/>
        <v>17003</v>
      </c>
    </row>
    <row r="17871" spans="1:13" x14ac:dyDescent="0.2">
      <c r="A17871" s="35" t="s">
        <v>3565</v>
      </c>
      <c r="B17871" s="1" t="s">
        <v>5573</v>
      </c>
      <c r="C17871" s="45" t="s">
        <v>973</v>
      </c>
      <c r="D17871" s="23" t="s">
        <v>5734</v>
      </c>
      <c r="E17871" s="23" t="s">
        <v>4141</v>
      </c>
      <c r="F17871" s="40">
        <v>0.25</v>
      </c>
      <c r="G17871" s="25">
        <v>41652</v>
      </c>
      <c r="H17871" s="25">
        <v>10413</v>
      </c>
      <c r="I17871" s="25"/>
      <c r="J17871" s="58" t="e">
        <f>HYPERLINK("#"&amp;"Insumos"&amp;"!A"&amp;MATCH($B17871,#REF!,0),"Ins "&amp;$B17871)</f>
        <v>#REF!</v>
      </c>
      <c r="M17871" s="220"/>
    </row>
    <row r="17872" spans="1:13" x14ac:dyDescent="0.2">
      <c r="A17872" s="35" t="s">
        <v>3565</v>
      </c>
      <c r="B17872" s="1" t="s">
        <v>263</v>
      </c>
      <c r="C17872" s="45" t="s">
        <v>696</v>
      </c>
      <c r="D17872" s="23" t="s">
        <v>5534</v>
      </c>
      <c r="E17872" s="23" t="s">
        <v>4140</v>
      </c>
      <c r="F17872" s="40">
        <v>0.01</v>
      </c>
      <c r="G17872" s="25">
        <v>187426</v>
      </c>
      <c r="H17872" s="25">
        <v>1874</v>
      </c>
      <c r="I17872" s="25"/>
      <c r="J17872" s="58" t="e">
        <f>HYPERLINK("#"&amp;"Insumos"&amp;"!A"&amp;MATCH($B17872,#REF!,0),"Ins "&amp;$B17872)</f>
        <v>#REF!</v>
      </c>
      <c r="M17872" s="220"/>
    </row>
    <row r="17873" spans="1:13" x14ac:dyDescent="0.2">
      <c r="A17873" s="35" t="s">
        <v>3565</v>
      </c>
      <c r="B17873" s="1" t="s">
        <v>5533</v>
      </c>
      <c r="C17873" s="45" t="s">
        <v>5892</v>
      </c>
      <c r="D17873" s="23" t="s">
        <v>977</v>
      </c>
      <c r="E17873" s="23" t="s">
        <v>4134</v>
      </c>
      <c r="F17873" s="40">
        <v>0.1</v>
      </c>
      <c r="G17873" s="25">
        <v>3623</v>
      </c>
      <c r="H17873" s="25">
        <v>362</v>
      </c>
      <c r="I17873" s="25"/>
      <c r="J17873" s="58" t="e">
        <f>HYPERLINK("#"&amp;"Insumos"&amp;"!A"&amp;MATCH($B17873,#REF!,0),"Ins "&amp;$B17873)</f>
        <v>#REF!</v>
      </c>
      <c r="M17873" s="220"/>
    </row>
    <row r="17874" spans="1:13" x14ac:dyDescent="0.2">
      <c r="A17874" s="35" t="s">
        <v>3565</v>
      </c>
      <c r="B17874" s="1" t="s">
        <v>5007</v>
      </c>
      <c r="C17874" s="45" t="s">
        <v>720</v>
      </c>
      <c r="D17874" s="23" t="s">
        <v>5751</v>
      </c>
      <c r="E17874" s="23" t="s">
        <v>4134</v>
      </c>
      <c r="F17874" s="40">
        <v>0.17599999999999999</v>
      </c>
      <c r="G17874" s="25">
        <v>1897</v>
      </c>
      <c r="H17874" s="25">
        <v>334</v>
      </c>
      <c r="I17874" s="25"/>
      <c r="J17874" s="58" t="e">
        <f>HYPERLINK("#"&amp;"Insumos"&amp;"!A"&amp;MATCH($B17874,#REF!,0),"Ins "&amp;$B17874)</f>
        <v>#REF!</v>
      </c>
      <c r="M17874" s="220"/>
    </row>
    <row r="17875" spans="1:13" ht="25.5" x14ac:dyDescent="0.2">
      <c r="A17875" s="36" t="s">
        <v>3532</v>
      </c>
      <c r="B17875" s="26" t="s">
        <v>6816</v>
      </c>
      <c r="C17875" s="79" t="s">
        <v>876</v>
      </c>
      <c r="D17875" s="37" t="s">
        <v>5608</v>
      </c>
      <c r="E17875" s="37" t="s">
        <v>464</v>
      </c>
      <c r="F17875" s="41"/>
      <c r="G17875" s="27"/>
      <c r="H17875" s="27"/>
      <c r="I17875" s="27">
        <v>39828</v>
      </c>
      <c r="M17875" s="220">
        <f t="shared" si="279"/>
        <v>52159</v>
      </c>
    </row>
    <row r="17876" spans="1:13" x14ac:dyDescent="0.2">
      <c r="A17876" s="35" t="s">
        <v>3532</v>
      </c>
      <c r="B17876" s="1" t="s">
        <v>79</v>
      </c>
      <c r="C17876" s="45" t="s">
        <v>1036</v>
      </c>
      <c r="D17876" s="23" t="s">
        <v>5734</v>
      </c>
      <c r="E17876" s="23" t="s">
        <v>4141</v>
      </c>
      <c r="F17876" s="40">
        <v>0.18</v>
      </c>
      <c r="G17876" s="25">
        <v>121752</v>
      </c>
      <c r="H17876" s="25">
        <v>21915</v>
      </c>
      <c r="I17876" s="25"/>
      <c r="J17876" s="58" t="e">
        <f>HYPERLINK("#"&amp;"Insumos"&amp;"!A"&amp;MATCH($B17876,#REF!,0),"Ins "&amp;$B17876)</f>
        <v>#REF!</v>
      </c>
      <c r="M17876" s="220"/>
    </row>
    <row r="17877" spans="1:13" x14ac:dyDescent="0.2">
      <c r="A17877" s="35" t="s">
        <v>3532</v>
      </c>
      <c r="B17877" s="1" t="s">
        <v>263</v>
      </c>
      <c r="C17877" s="45" t="s">
        <v>696</v>
      </c>
      <c r="D17877" s="23" t="s">
        <v>5534</v>
      </c>
      <c r="E17877" s="23" t="s">
        <v>4140</v>
      </c>
      <c r="F17877" s="40">
        <v>4.0699999999999998E-3</v>
      </c>
      <c r="G17877" s="25">
        <v>187426</v>
      </c>
      <c r="H17877" s="25">
        <v>763</v>
      </c>
      <c r="I17877" s="25"/>
      <c r="J17877" s="58" t="e">
        <f>HYPERLINK("#"&amp;"Insumos"&amp;"!A"&amp;MATCH($B17877,#REF!,0),"Ins "&amp;$B17877)</f>
        <v>#REF!</v>
      </c>
      <c r="M17877" s="220"/>
    </row>
    <row r="17878" spans="1:13" x14ac:dyDescent="0.2">
      <c r="A17878" s="35" t="s">
        <v>3532</v>
      </c>
      <c r="B17878" s="1" t="s">
        <v>5533</v>
      </c>
      <c r="C17878" s="45" t="s">
        <v>5892</v>
      </c>
      <c r="D17878" s="23" t="s">
        <v>977</v>
      </c>
      <c r="E17878" s="23" t="s">
        <v>4134</v>
      </c>
      <c r="F17878" s="40">
        <v>0.1</v>
      </c>
      <c r="G17878" s="25">
        <v>3623</v>
      </c>
      <c r="H17878" s="25">
        <v>362</v>
      </c>
      <c r="I17878" s="25"/>
      <c r="J17878" s="58" t="e">
        <f>HYPERLINK("#"&amp;"Insumos"&amp;"!A"&amp;MATCH($B17878,#REF!,0),"Ins "&amp;$B17878)</f>
        <v>#REF!</v>
      </c>
      <c r="M17878" s="220"/>
    </row>
    <row r="17879" spans="1:13" x14ac:dyDescent="0.2">
      <c r="A17879" s="35" t="s">
        <v>3532</v>
      </c>
      <c r="B17879" s="1" t="s">
        <v>5007</v>
      </c>
      <c r="C17879" s="45" t="s">
        <v>720</v>
      </c>
      <c r="D17879" s="23" t="s">
        <v>5751</v>
      </c>
      <c r="E17879" s="23" t="s">
        <v>4134</v>
      </c>
      <c r="F17879" s="40">
        <v>0.17499999999999999</v>
      </c>
      <c r="G17879" s="25">
        <v>1897</v>
      </c>
      <c r="H17879" s="25">
        <v>332</v>
      </c>
      <c r="I17879" s="25"/>
      <c r="J17879" s="58" t="e">
        <f>HYPERLINK("#"&amp;"Insumos"&amp;"!A"&amp;MATCH($B17879,#REF!,0),"Ins "&amp;$B17879)</f>
        <v>#REF!</v>
      </c>
      <c r="M17879" s="220"/>
    </row>
    <row r="17880" spans="1:13" x14ac:dyDescent="0.2">
      <c r="A17880" s="35" t="s">
        <v>3532</v>
      </c>
      <c r="B17880" s="1" t="s">
        <v>5196</v>
      </c>
      <c r="C17880" s="45" t="s">
        <v>629</v>
      </c>
      <c r="D17880" s="23" t="s">
        <v>5751</v>
      </c>
      <c r="E17880" s="23" t="s">
        <v>4134</v>
      </c>
      <c r="F17880" s="40">
        <v>1</v>
      </c>
      <c r="G17880" s="25">
        <v>3024</v>
      </c>
      <c r="H17880" s="25">
        <v>3024</v>
      </c>
      <c r="I17880" s="25"/>
      <c r="J17880" s="58" t="e">
        <f>HYPERLINK("#"&amp;"Insumos"&amp;"!A"&amp;MATCH($B17880,#REF!,0),"Ins "&amp;$B17880)</f>
        <v>#REF!</v>
      </c>
      <c r="M17880" s="220"/>
    </row>
    <row r="17881" spans="1:13" x14ac:dyDescent="0.2">
      <c r="A17881" s="35" t="s">
        <v>3532</v>
      </c>
      <c r="B17881" s="1" t="s">
        <v>4203</v>
      </c>
      <c r="C17881" s="45" t="s">
        <v>632</v>
      </c>
      <c r="D17881" s="23" t="s">
        <v>5751</v>
      </c>
      <c r="E17881" s="23" t="s">
        <v>287</v>
      </c>
      <c r="F17881" s="40">
        <v>1.05</v>
      </c>
      <c r="G17881" s="25">
        <v>12792</v>
      </c>
      <c r="H17881" s="25">
        <v>13432</v>
      </c>
      <c r="I17881" s="25"/>
      <c r="J17881" s="58" t="e">
        <f>HYPERLINK("#"&amp;"Insumos"&amp;"!A"&amp;MATCH($B17881,#REF!,0),"Ins "&amp;$B17881)</f>
        <v>#REF!</v>
      </c>
      <c r="M17881" s="220"/>
    </row>
    <row r="17882" spans="1:13" x14ac:dyDescent="0.2">
      <c r="A17882" s="36" t="s">
        <v>3566</v>
      </c>
      <c r="B17882" s="26" t="s">
        <v>6816</v>
      </c>
      <c r="C17882" s="79" t="s">
        <v>1787</v>
      </c>
      <c r="D17882" s="37" t="s">
        <v>5608</v>
      </c>
      <c r="E17882" s="37" t="s">
        <v>464</v>
      </c>
      <c r="F17882" s="41"/>
      <c r="G17882" s="27"/>
      <c r="H17882" s="27"/>
      <c r="I17882" s="27">
        <v>12983</v>
      </c>
      <c r="M17882" s="220">
        <f t="shared" si="279"/>
        <v>17003</v>
      </c>
    </row>
    <row r="17883" spans="1:13" x14ac:dyDescent="0.2">
      <c r="A17883" s="35" t="s">
        <v>3566</v>
      </c>
      <c r="B17883" s="1" t="s">
        <v>5573</v>
      </c>
      <c r="C17883" s="45" t="s">
        <v>973</v>
      </c>
      <c r="D17883" s="23" t="s">
        <v>5734</v>
      </c>
      <c r="E17883" s="23" t="s">
        <v>4141</v>
      </c>
      <c r="F17883" s="40">
        <v>0.25</v>
      </c>
      <c r="G17883" s="25">
        <v>41652</v>
      </c>
      <c r="H17883" s="25">
        <v>10413</v>
      </c>
      <c r="I17883" s="25"/>
      <c r="J17883" s="58" t="e">
        <f>HYPERLINK("#"&amp;"Insumos"&amp;"!A"&amp;MATCH($B17883,#REF!,0),"Ins "&amp;$B17883)</f>
        <v>#REF!</v>
      </c>
      <c r="M17883" s="220"/>
    </row>
    <row r="17884" spans="1:13" x14ac:dyDescent="0.2">
      <c r="A17884" s="35" t="s">
        <v>3566</v>
      </c>
      <c r="B17884" s="1" t="s">
        <v>263</v>
      </c>
      <c r="C17884" s="45" t="s">
        <v>696</v>
      </c>
      <c r="D17884" s="23" t="s">
        <v>5534</v>
      </c>
      <c r="E17884" s="23" t="s">
        <v>4140</v>
      </c>
      <c r="F17884" s="40">
        <v>0.01</v>
      </c>
      <c r="G17884" s="25">
        <v>187426</v>
      </c>
      <c r="H17884" s="25">
        <v>1874</v>
      </c>
      <c r="I17884" s="25"/>
      <c r="J17884" s="58" t="e">
        <f>HYPERLINK("#"&amp;"Insumos"&amp;"!A"&amp;MATCH($B17884,#REF!,0),"Ins "&amp;$B17884)</f>
        <v>#REF!</v>
      </c>
      <c r="M17884" s="220"/>
    </row>
    <row r="17885" spans="1:13" x14ac:dyDescent="0.2">
      <c r="A17885" s="35" t="s">
        <v>3566</v>
      </c>
      <c r="B17885" s="1" t="s">
        <v>5533</v>
      </c>
      <c r="C17885" s="45" t="s">
        <v>5892</v>
      </c>
      <c r="D17885" s="23" t="s">
        <v>977</v>
      </c>
      <c r="E17885" s="23" t="s">
        <v>4134</v>
      </c>
      <c r="F17885" s="40">
        <v>0.1</v>
      </c>
      <c r="G17885" s="25">
        <v>3623</v>
      </c>
      <c r="H17885" s="25">
        <v>362</v>
      </c>
      <c r="I17885" s="25"/>
      <c r="J17885" s="58" t="e">
        <f>HYPERLINK("#"&amp;"Insumos"&amp;"!A"&amp;MATCH($B17885,#REF!,0),"Ins "&amp;$B17885)</f>
        <v>#REF!</v>
      </c>
      <c r="M17885" s="220"/>
    </row>
    <row r="17886" spans="1:13" x14ac:dyDescent="0.2">
      <c r="A17886" s="35" t="s">
        <v>3566</v>
      </c>
      <c r="B17886" s="1" t="s">
        <v>5007</v>
      </c>
      <c r="C17886" s="45" t="s">
        <v>720</v>
      </c>
      <c r="D17886" s="23" t="s">
        <v>5751</v>
      </c>
      <c r="E17886" s="23" t="s">
        <v>4134</v>
      </c>
      <c r="F17886" s="40">
        <v>0.17599999999999999</v>
      </c>
      <c r="G17886" s="25">
        <v>1897</v>
      </c>
      <c r="H17886" s="25">
        <v>334</v>
      </c>
      <c r="I17886" s="25"/>
      <c r="J17886" s="58" t="e">
        <f>HYPERLINK("#"&amp;"Insumos"&amp;"!A"&amp;MATCH($B17886,#REF!,0),"Ins "&amp;$B17886)</f>
        <v>#REF!</v>
      </c>
      <c r="M17886" s="220"/>
    </row>
    <row r="17887" spans="1:13" ht="25.5" x14ac:dyDescent="0.2">
      <c r="A17887" s="36" t="s">
        <v>3533</v>
      </c>
      <c r="B17887" s="26" t="s">
        <v>6816</v>
      </c>
      <c r="C17887" s="79" t="s">
        <v>877</v>
      </c>
      <c r="D17887" s="37" t="s">
        <v>5608</v>
      </c>
      <c r="E17887" s="37" t="s">
        <v>464</v>
      </c>
      <c r="F17887" s="41"/>
      <c r="G17887" s="27"/>
      <c r="H17887" s="27"/>
      <c r="I17887" s="27">
        <v>29108</v>
      </c>
      <c r="M17887" s="220">
        <f t="shared" si="279"/>
        <v>38120</v>
      </c>
    </row>
    <row r="17888" spans="1:13" x14ac:dyDescent="0.2">
      <c r="A17888" s="35" t="s">
        <v>3533</v>
      </c>
      <c r="B17888" s="1" t="s">
        <v>5573</v>
      </c>
      <c r="C17888" s="45" t="s">
        <v>973</v>
      </c>
      <c r="D17888" s="23" t="s">
        <v>5734</v>
      </c>
      <c r="E17888" s="23" t="s">
        <v>4141</v>
      </c>
      <c r="F17888" s="40">
        <v>0.19</v>
      </c>
      <c r="G17888" s="25">
        <v>41652</v>
      </c>
      <c r="H17888" s="25">
        <v>7914</v>
      </c>
      <c r="I17888" s="25"/>
      <c r="J17888" s="58" t="e">
        <f>HYPERLINK("#"&amp;"Insumos"&amp;"!A"&amp;MATCH($B17888,#REF!,0),"Ins "&amp;$B17888)</f>
        <v>#REF!</v>
      </c>
      <c r="M17888" s="220"/>
    </row>
    <row r="17889" spans="1:13" x14ac:dyDescent="0.2">
      <c r="A17889" s="35" t="s">
        <v>3533</v>
      </c>
      <c r="B17889" s="1" t="s">
        <v>263</v>
      </c>
      <c r="C17889" s="45" t="s">
        <v>696</v>
      </c>
      <c r="D17889" s="23" t="s">
        <v>5534</v>
      </c>
      <c r="E17889" s="23" t="s">
        <v>4140</v>
      </c>
      <c r="F17889" s="40">
        <v>4.1000000000000003E-3</v>
      </c>
      <c r="G17889" s="25">
        <v>187426</v>
      </c>
      <c r="H17889" s="25">
        <v>768</v>
      </c>
      <c r="I17889" s="25"/>
      <c r="J17889" s="58" t="e">
        <f>HYPERLINK("#"&amp;"Insumos"&amp;"!A"&amp;MATCH($B17889,#REF!,0),"Ins "&amp;$B17889)</f>
        <v>#REF!</v>
      </c>
      <c r="M17889" s="220"/>
    </row>
    <row r="17890" spans="1:13" x14ac:dyDescent="0.2">
      <c r="A17890" s="35" t="s">
        <v>3533</v>
      </c>
      <c r="B17890" s="1" t="s">
        <v>5533</v>
      </c>
      <c r="C17890" s="45" t="s">
        <v>5892</v>
      </c>
      <c r="D17890" s="23" t="s">
        <v>977</v>
      </c>
      <c r="E17890" s="23" t="s">
        <v>4134</v>
      </c>
      <c r="F17890" s="40">
        <v>0.1</v>
      </c>
      <c r="G17890" s="25">
        <v>3623</v>
      </c>
      <c r="H17890" s="25">
        <v>362</v>
      </c>
      <c r="I17890" s="25"/>
      <c r="J17890" s="58" t="e">
        <f>HYPERLINK("#"&amp;"Insumos"&amp;"!A"&amp;MATCH($B17890,#REF!,0),"Ins "&amp;$B17890)</f>
        <v>#REF!</v>
      </c>
      <c r="M17890" s="220"/>
    </row>
    <row r="17891" spans="1:13" x14ac:dyDescent="0.2">
      <c r="A17891" s="35" t="s">
        <v>3533</v>
      </c>
      <c r="B17891" s="1" t="s">
        <v>5007</v>
      </c>
      <c r="C17891" s="45" t="s">
        <v>720</v>
      </c>
      <c r="D17891" s="23" t="s">
        <v>5751</v>
      </c>
      <c r="E17891" s="23" t="s">
        <v>4134</v>
      </c>
      <c r="F17891" s="40">
        <v>0.17499999999999999</v>
      </c>
      <c r="G17891" s="25">
        <v>1897</v>
      </c>
      <c r="H17891" s="25">
        <v>332</v>
      </c>
      <c r="I17891" s="25"/>
      <c r="J17891" s="58" t="e">
        <f>HYPERLINK("#"&amp;"Insumos"&amp;"!A"&amp;MATCH($B17891,#REF!,0),"Ins "&amp;$B17891)</f>
        <v>#REF!</v>
      </c>
      <c r="M17891" s="220"/>
    </row>
    <row r="17892" spans="1:13" x14ac:dyDescent="0.2">
      <c r="A17892" s="35" t="s">
        <v>3533</v>
      </c>
      <c r="B17892" s="1" t="s">
        <v>5196</v>
      </c>
      <c r="C17892" s="45" t="s">
        <v>629</v>
      </c>
      <c r="D17892" s="23" t="s">
        <v>5751</v>
      </c>
      <c r="E17892" s="23" t="s">
        <v>4134</v>
      </c>
      <c r="F17892" s="40">
        <v>1</v>
      </c>
      <c r="G17892" s="25">
        <v>3024</v>
      </c>
      <c r="H17892" s="25">
        <v>3024</v>
      </c>
      <c r="I17892" s="25"/>
      <c r="J17892" s="58" t="e">
        <f>HYPERLINK("#"&amp;"Insumos"&amp;"!A"&amp;MATCH($B17892,#REF!,0),"Ins "&amp;$B17892)</f>
        <v>#REF!</v>
      </c>
      <c r="M17892" s="220"/>
    </row>
    <row r="17893" spans="1:13" x14ac:dyDescent="0.2">
      <c r="A17893" s="35" t="s">
        <v>3533</v>
      </c>
      <c r="B17893" s="1" t="s">
        <v>4204</v>
      </c>
      <c r="C17893" s="45" t="s">
        <v>633</v>
      </c>
      <c r="D17893" s="23" t="s">
        <v>5751</v>
      </c>
      <c r="E17893" s="23" t="s">
        <v>287</v>
      </c>
      <c r="F17893" s="40">
        <v>1.05</v>
      </c>
      <c r="G17893" s="25">
        <v>15912</v>
      </c>
      <c r="H17893" s="25">
        <v>16708</v>
      </c>
      <c r="I17893" s="25"/>
      <c r="J17893" s="58" t="e">
        <f>HYPERLINK("#"&amp;"Insumos"&amp;"!A"&amp;MATCH($B17893,#REF!,0),"Ins "&amp;$B17893)</f>
        <v>#REF!</v>
      </c>
      <c r="M17893" s="220"/>
    </row>
    <row r="17894" spans="1:13" x14ac:dyDescent="0.2">
      <c r="A17894" s="36" t="s">
        <v>3567</v>
      </c>
      <c r="B17894" s="26" t="s">
        <v>6816</v>
      </c>
      <c r="C17894" s="79" t="s">
        <v>1788</v>
      </c>
      <c r="D17894" s="37" t="s">
        <v>5608</v>
      </c>
      <c r="E17894" s="37" t="s">
        <v>464</v>
      </c>
      <c r="F17894" s="41"/>
      <c r="G17894" s="27"/>
      <c r="H17894" s="27"/>
      <c r="I17894" s="27">
        <v>15066</v>
      </c>
      <c r="M17894" s="220">
        <f t="shared" si="279"/>
        <v>19730</v>
      </c>
    </row>
    <row r="17895" spans="1:13" x14ac:dyDescent="0.2">
      <c r="A17895" s="35" t="s">
        <v>3567</v>
      </c>
      <c r="B17895" s="1" t="s">
        <v>5573</v>
      </c>
      <c r="C17895" s="45" t="s">
        <v>973</v>
      </c>
      <c r="D17895" s="23" t="s">
        <v>5734</v>
      </c>
      <c r="E17895" s="23" t="s">
        <v>4141</v>
      </c>
      <c r="F17895" s="40">
        <v>0.3</v>
      </c>
      <c r="G17895" s="25">
        <v>41652</v>
      </c>
      <c r="H17895" s="25">
        <v>12496</v>
      </c>
      <c r="I17895" s="25"/>
      <c r="J17895" s="58" t="e">
        <f>HYPERLINK("#"&amp;"Insumos"&amp;"!A"&amp;MATCH($B17895,#REF!,0),"Ins "&amp;$B17895)</f>
        <v>#REF!</v>
      </c>
      <c r="M17895" s="220"/>
    </row>
    <row r="17896" spans="1:13" x14ac:dyDescent="0.2">
      <c r="A17896" s="35" t="s">
        <v>3567</v>
      </c>
      <c r="B17896" s="1" t="s">
        <v>263</v>
      </c>
      <c r="C17896" s="45" t="s">
        <v>696</v>
      </c>
      <c r="D17896" s="23" t="s">
        <v>5534</v>
      </c>
      <c r="E17896" s="23" t="s">
        <v>4140</v>
      </c>
      <c r="F17896" s="40">
        <v>0.01</v>
      </c>
      <c r="G17896" s="25">
        <v>187426</v>
      </c>
      <c r="H17896" s="25">
        <v>1874</v>
      </c>
      <c r="I17896" s="25"/>
      <c r="J17896" s="58" t="e">
        <f>HYPERLINK("#"&amp;"Insumos"&amp;"!A"&amp;MATCH($B17896,#REF!,0),"Ins "&amp;$B17896)</f>
        <v>#REF!</v>
      </c>
      <c r="M17896" s="220"/>
    </row>
    <row r="17897" spans="1:13" x14ac:dyDescent="0.2">
      <c r="A17897" s="35" t="s">
        <v>3567</v>
      </c>
      <c r="B17897" s="1" t="s">
        <v>5533</v>
      </c>
      <c r="C17897" s="45" t="s">
        <v>5892</v>
      </c>
      <c r="D17897" s="23" t="s">
        <v>977</v>
      </c>
      <c r="E17897" s="23" t="s">
        <v>4134</v>
      </c>
      <c r="F17897" s="40">
        <v>0.1</v>
      </c>
      <c r="G17897" s="25">
        <v>3623</v>
      </c>
      <c r="H17897" s="25">
        <v>362</v>
      </c>
      <c r="I17897" s="25"/>
      <c r="J17897" s="58" t="e">
        <f>HYPERLINK("#"&amp;"Insumos"&amp;"!A"&amp;MATCH($B17897,#REF!,0),"Ins "&amp;$B17897)</f>
        <v>#REF!</v>
      </c>
      <c r="M17897" s="220"/>
    </row>
    <row r="17898" spans="1:13" x14ac:dyDescent="0.2">
      <c r="A17898" s="35" t="s">
        <v>3567</v>
      </c>
      <c r="B17898" s="1" t="s">
        <v>5007</v>
      </c>
      <c r="C17898" s="45" t="s">
        <v>720</v>
      </c>
      <c r="D17898" s="23" t="s">
        <v>5751</v>
      </c>
      <c r="E17898" s="23" t="s">
        <v>4134</v>
      </c>
      <c r="F17898" s="40">
        <v>0.17599999999999999</v>
      </c>
      <c r="G17898" s="25">
        <v>1897</v>
      </c>
      <c r="H17898" s="25">
        <v>334</v>
      </c>
      <c r="I17898" s="25"/>
      <c r="J17898" s="58" t="e">
        <f>HYPERLINK("#"&amp;"Insumos"&amp;"!A"&amp;MATCH($B17898,#REF!,0),"Ins "&amp;$B17898)</f>
        <v>#REF!</v>
      </c>
      <c r="M17898" s="220"/>
    </row>
    <row r="17899" spans="1:13" ht="25.5" x14ac:dyDescent="0.2">
      <c r="A17899" s="36" t="s">
        <v>3534</v>
      </c>
      <c r="B17899" s="26" t="s">
        <v>6816</v>
      </c>
      <c r="C17899" s="79" t="s">
        <v>878</v>
      </c>
      <c r="D17899" s="37" t="s">
        <v>5608</v>
      </c>
      <c r="E17899" s="37" t="s">
        <v>464</v>
      </c>
      <c r="F17899" s="41"/>
      <c r="G17899" s="27"/>
      <c r="H17899" s="27"/>
      <c r="I17899" s="27">
        <v>46880</v>
      </c>
      <c r="M17899" s="220">
        <f t="shared" si="279"/>
        <v>61394</v>
      </c>
    </row>
    <row r="17900" spans="1:13" x14ac:dyDescent="0.2">
      <c r="A17900" s="35" t="s">
        <v>3534</v>
      </c>
      <c r="B17900" s="1" t="s">
        <v>5573</v>
      </c>
      <c r="C17900" s="45" t="s">
        <v>973</v>
      </c>
      <c r="D17900" s="23" t="s">
        <v>5734</v>
      </c>
      <c r="E17900" s="23" t="s">
        <v>4141</v>
      </c>
      <c r="F17900" s="40">
        <v>0.15</v>
      </c>
      <c r="G17900" s="25">
        <v>41652</v>
      </c>
      <c r="H17900" s="25">
        <v>6248</v>
      </c>
      <c r="I17900" s="25"/>
      <c r="J17900" s="58" t="e">
        <f>HYPERLINK("#"&amp;"Insumos"&amp;"!A"&amp;MATCH($B17900,#REF!,0),"Ins "&amp;$B17900)</f>
        <v>#REF!</v>
      </c>
      <c r="M17900" s="220"/>
    </row>
    <row r="17901" spans="1:13" x14ac:dyDescent="0.2">
      <c r="A17901" s="35" t="s">
        <v>3534</v>
      </c>
      <c r="B17901" s="1" t="s">
        <v>263</v>
      </c>
      <c r="C17901" s="45" t="s">
        <v>696</v>
      </c>
      <c r="D17901" s="23" t="s">
        <v>5534</v>
      </c>
      <c r="E17901" s="23" t="s">
        <v>4140</v>
      </c>
      <c r="F17901" s="40">
        <v>7.7000000000000002E-3</v>
      </c>
      <c r="G17901" s="25">
        <v>187426</v>
      </c>
      <c r="H17901" s="25">
        <v>1443</v>
      </c>
      <c r="I17901" s="25"/>
      <c r="J17901" s="58" t="e">
        <f>HYPERLINK("#"&amp;"Insumos"&amp;"!A"&amp;MATCH($B17901,#REF!,0),"Ins "&amp;$B17901)</f>
        <v>#REF!</v>
      </c>
      <c r="M17901" s="220"/>
    </row>
    <row r="17902" spans="1:13" x14ac:dyDescent="0.2">
      <c r="A17902" s="35" t="s">
        <v>3534</v>
      </c>
      <c r="B17902" s="1" t="s">
        <v>5533</v>
      </c>
      <c r="C17902" s="45" t="s">
        <v>5892</v>
      </c>
      <c r="D17902" s="23" t="s">
        <v>977</v>
      </c>
      <c r="E17902" s="23" t="s">
        <v>4134</v>
      </c>
      <c r="F17902" s="40">
        <v>0.1</v>
      </c>
      <c r="G17902" s="25">
        <v>3623</v>
      </c>
      <c r="H17902" s="25">
        <v>362</v>
      </c>
      <c r="I17902" s="25"/>
      <c r="J17902" s="58" t="e">
        <f>HYPERLINK("#"&amp;"Insumos"&amp;"!A"&amp;MATCH($B17902,#REF!,0),"Ins "&amp;$B17902)</f>
        <v>#REF!</v>
      </c>
      <c r="M17902" s="220"/>
    </row>
    <row r="17903" spans="1:13" x14ac:dyDescent="0.2">
      <c r="A17903" s="35" t="s">
        <v>3534</v>
      </c>
      <c r="B17903" s="1" t="s">
        <v>5007</v>
      </c>
      <c r="C17903" s="45" t="s">
        <v>720</v>
      </c>
      <c r="D17903" s="23" t="s">
        <v>5751</v>
      </c>
      <c r="E17903" s="23" t="s">
        <v>4134</v>
      </c>
      <c r="F17903" s="40">
        <v>0.17499999999999999</v>
      </c>
      <c r="G17903" s="25">
        <v>1897</v>
      </c>
      <c r="H17903" s="25">
        <v>332</v>
      </c>
      <c r="I17903" s="25"/>
      <c r="J17903" s="58" t="e">
        <f>HYPERLINK("#"&amp;"Insumos"&amp;"!A"&amp;MATCH($B17903,#REF!,0),"Ins "&amp;$B17903)</f>
        <v>#REF!</v>
      </c>
      <c r="M17903" s="220"/>
    </row>
    <row r="17904" spans="1:13" x14ac:dyDescent="0.2">
      <c r="A17904" s="35" t="s">
        <v>3534</v>
      </c>
      <c r="B17904" s="1" t="s">
        <v>5196</v>
      </c>
      <c r="C17904" s="45" t="s">
        <v>629</v>
      </c>
      <c r="D17904" s="23" t="s">
        <v>5751</v>
      </c>
      <c r="E17904" s="23" t="s">
        <v>4134</v>
      </c>
      <c r="F17904" s="40">
        <v>1</v>
      </c>
      <c r="G17904" s="25">
        <v>3024</v>
      </c>
      <c r="H17904" s="25">
        <v>3024</v>
      </c>
      <c r="I17904" s="25"/>
      <c r="J17904" s="58" t="e">
        <f>HYPERLINK("#"&amp;"Insumos"&amp;"!A"&amp;MATCH($B17904,#REF!,0),"Ins "&amp;$B17904)</f>
        <v>#REF!</v>
      </c>
      <c r="M17904" s="220"/>
    </row>
    <row r="17905" spans="1:13" x14ac:dyDescent="0.2">
      <c r="A17905" s="35" t="s">
        <v>3534</v>
      </c>
      <c r="B17905" s="1" t="s">
        <v>4205</v>
      </c>
      <c r="C17905" s="45" t="s">
        <v>634</v>
      </c>
      <c r="D17905" s="23" t="s">
        <v>5751</v>
      </c>
      <c r="E17905" s="23" t="s">
        <v>287</v>
      </c>
      <c r="F17905" s="40">
        <v>1.05</v>
      </c>
      <c r="G17905" s="25">
        <v>33782</v>
      </c>
      <c r="H17905" s="25">
        <v>35471</v>
      </c>
      <c r="I17905" s="25"/>
      <c r="J17905" s="58" t="e">
        <f>HYPERLINK("#"&amp;"Insumos"&amp;"!A"&amp;MATCH($B17905,#REF!,0),"Ins "&amp;$B17905)</f>
        <v>#REF!</v>
      </c>
      <c r="M17905" s="220"/>
    </row>
    <row r="17906" spans="1:13" x14ac:dyDescent="0.2">
      <c r="A17906" s="36" t="s">
        <v>3568</v>
      </c>
      <c r="B17906" s="26" t="s">
        <v>6816</v>
      </c>
      <c r="C17906" s="79" t="s">
        <v>1789</v>
      </c>
      <c r="D17906" s="37" t="s">
        <v>5608</v>
      </c>
      <c r="E17906" s="37" t="s">
        <v>464</v>
      </c>
      <c r="F17906" s="41"/>
      <c r="G17906" s="27"/>
      <c r="H17906" s="27"/>
      <c r="I17906" s="27">
        <v>15066</v>
      </c>
      <c r="M17906" s="220">
        <f t="shared" si="279"/>
        <v>19730</v>
      </c>
    </row>
    <row r="17907" spans="1:13" x14ac:dyDescent="0.2">
      <c r="A17907" s="35" t="s">
        <v>3568</v>
      </c>
      <c r="B17907" s="1" t="s">
        <v>5573</v>
      </c>
      <c r="C17907" s="45" t="s">
        <v>973</v>
      </c>
      <c r="D17907" s="23" t="s">
        <v>5734</v>
      </c>
      <c r="E17907" s="23" t="s">
        <v>4141</v>
      </c>
      <c r="F17907" s="40">
        <v>0.3</v>
      </c>
      <c r="G17907" s="25">
        <v>41652</v>
      </c>
      <c r="H17907" s="25">
        <v>12496</v>
      </c>
      <c r="I17907" s="25"/>
      <c r="J17907" s="58" t="e">
        <f>HYPERLINK("#"&amp;"Insumos"&amp;"!A"&amp;MATCH($B17907,#REF!,0),"Ins "&amp;$B17907)</f>
        <v>#REF!</v>
      </c>
      <c r="M17907" s="220"/>
    </row>
    <row r="17908" spans="1:13" x14ac:dyDescent="0.2">
      <c r="A17908" s="35" t="s">
        <v>3568</v>
      </c>
      <c r="B17908" s="1" t="s">
        <v>263</v>
      </c>
      <c r="C17908" s="45" t="s">
        <v>696</v>
      </c>
      <c r="D17908" s="23" t="s">
        <v>5534</v>
      </c>
      <c r="E17908" s="23" t="s">
        <v>4140</v>
      </c>
      <c r="F17908" s="40">
        <v>0.01</v>
      </c>
      <c r="G17908" s="25">
        <v>187426</v>
      </c>
      <c r="H17908" s="25">
        <v>1874</v>
      </c>
      <c r="I17908" s="25"/>
      <c r="J17908" s="58" t="e">
        <f>HYPERLINK("#"&amp;"Insumos"&amp;"!A"&amp;MATCH($B17908,#REF!,0),"Ins "&amp;$B17908)</f>
        <v>#REF!</v>
      </c>
      <c r="M17908" s="220"/>
    </row>
    <row r="17909" spans="1:13" x14ac:dyDescent="0.2">
      <c r="A17909" s="35" t="s">
        <v>3568</v>
      </c>
      <c r="B17909" s="1" t="s">
        <v>5533</v>
      </c>
      <c r="C17909" s="45" t="s">
        <v>5892</v>
      </c>
      <c r="D17909" s="23" t="s">
        <v>977</v>
      </c>
      <c r="E17909" s="23" t="s">
        <v>4134</v>
      </c>
      <c r="F17909" s="40">
        <v>0.1</v>
      </c>
      <c r="G17909" s="25">
        <v>3623</v>
      </c>
      <c r="H17909" s="25">
        <v>362</v>
      </c>
      <c r="I17909" s="25"/>
      <c r="J17909" s="58" t="e">
        <f>HYPERLINK("#"&amp;"Insumos"&amp;"!A"&amp;MATCH($B17909,#REF!,0),"Ins "&amp;$B17909)</f>
        <v>#REF!</v>
      </c>
      <c r="M17909" s="220"/>
    </row>
    <row r="17910" spans="1:13" x14ac:dyDescent="0.2">
      <c r="A17910" s="35" t="s">
        <v>3568</v>
      </c>
      <c r="B17910" s="1" t="s">
        <v>5007</v>
      </c>
      <c r="C17910" s="45" t="s">
        <v>720</v>
      </c>
      <c r="D17910" s="23" t="s">
        <v>5751</v>
      </c>
      <c r="E17910" s="23" t="s">
        <v>4134</v>
      </c>
      <c r="F17910" s="40">
        <v>0.17599999999999999</v>
      </c>
      <c r="G17910" s="25">
        <v>1897</v>
      </c>
      <c r="H17910" s="25">
        <v>334</v>
      </c>
      <c r="I17910" s="25"/>
      <c r="J17910" s="58" t="e">
        <f>HYPERLINK("#"&amp;"Insumos"&amp;"!A"&amp;MATCH($B17910,#REF!,0),"Ins "&amp;$B17910)</f>
        <v>#REF!</v>
      </c>
      <c r="M17910" s="220"/>
    </row>
    <row r="17911" spans="1:13" ht="38.25" x14ac:dyDescent="0.2">
      <c r="A17911" s="36" t="s">
        <v>3569</v>
      </c>
      <c r="B17911" s="26" t="s">
        <v>6816</v>
      </c>
      <c r="C17911" s="79" t="s">
        <v>2092</v>
      </c>
      <c r="D17911" s="37" t="s">
        <v>5608</v>
      </c>
      <c r="E17911" s="37" t="s">
        <v>464</v>
      </c>
      <c r="F17911" s="41"/>
      <c r="G17911" s="27"/>
      <c r="H17911" s="27"/>
      <c r="I17911" s="27">
        <v>567440</v>
      </c>
      <c r="M17911" s="220">
        <f t="shared" si="279"/>
        <v>743119</v>
      </c>
    </row>
    <row r="17912" spans="1:13" x14ac:dyDescent="0.2">
      <c r="A17912" s="35" t="s">
        <v>3569</v>
      </c>
      <c r="B17912" s="1" t="s">
        <v>5589</v>
      </c>
      <c r="C17912" s="45" t="s">
        <v>5819</v>
      </c>
      <c r="D17912" s="23" t="s">
        <v>5585</v>
      </c>
      <c r="E17912" s="23" t="s">
        <v>466</v>
      </c>
      <c r="F17912" s="40">
        <v>0.37</v>
      </c>
      <c r="G17912" s="25">
        <v>597780</v>
      </c>
      <c r="H17912" s="25">
        <v>221179</v>
      </c>
      <c r="I17912" s="25"/>
      <c r="M17912" s="220"/>
    </row>
    <row r="17913" spans="1:13" x14ac:dyDescent="0.2">
      <c r="A17913" s="35" t="s">
        <v>3569</v>
      </c>
      <c r="B17913" s="1" t="s">
        <v>73</v>
      </c>
      <c r="C17913" s="45" t="s">
        <v>1032</v>
      </c>
      <c r="D17913" s="23" t="s">
        <v>5734</v>
      </c>
      <c r="E17913" s="23" t="s">
        <v>4141</v>
      </c>
      <c r="F17913" s="40">
        <v>3</v>
      </c>
      <c r="G17913" s="25">
        <v>105732</v>
      </c>
      <c r="H17913" s="25">
        <v>317196</v>
      </c>
      <c r="I17913" s="25"/>
      <c r="J17913" s="58" t="e">
        <f>HYPERLINK("#"&amp;"Insumos"&amp;"!A"&amp;MATCH($B17913,#REF!,0),"Ins "&amp;$B17913)</f>
        <v>#REF!</v>
      </c>
      <c r="M17913" s="220"/>
    </row>
    <row r="17914" spans="1:13" x14ac:dyDescent="0.2">
      <c r="A17914" s="35" t="s">
        <v>3569</v>
      </c>
      <c r="B17914" s="1" t="s">
        <v>5546</v>
      </c>
      <c r="C17914" s="45" t="s">
        <v>12041</v>
      </c>
      <c r="D17914" s="23" t="s">
        <v>5534</v>
      </c>
      <c r="E17914" s="23" t="s">
        <v>12040</v>
      </c>
      <c r="F17914" s="40">
        <v>0.5</v>
      </c>
      <c r="G17914" s="25">
        <v>2140</v>
      </c>
      <c r="H17914" s="25">
        <v>1070</v>
      </c>
      <c r="I17914" s="25"/>
      <c r="J17914" s="58" t="e">
        <f>HYPERLINK("#"&amp;"Insumos"&amp;"!A"&amp;MATCH($B17914,#REF!,0),"Ins "&amp;$B17914)</f>
        <v>#REF!</v>
      </c>
      <c r="M17914" s="220"/>
    </row>
    <row r="17915" spans="1:13" x14ac:dyDescent="0.2">
      <c r="A17915" s="35" t="s">
        <v>3569</v>
      </c>
      <c r="B17915" s="1" t="s">
        <v>263</v>
      </c>
      <c r="C17915" s="45" t="s">
        <v>696</v>
      </c>
      <c r="D17915" s="23" t="s">
        <v>5534</v>
      </c>
      <c r="E17915" s="23" t="s">
        <v>4140</v>
      </c>
      <c r="F17915" s="40">
        <v>4.24E-2</v>
      </c>
      <c r="G17915" s="25">
        <v>187426</v>
      </c>
      <c r="H17915" s="25">
        <v>7947</v>
      </c>
      <c r="I17915" s="25"/>
      <c r="J17915" s="58" t="e">
        <f>HYPERLINK("#"&amp;"Insumos"&amp;"!A"&amp;MATCH($B17915,#REF!,0),"Ins "&amp;$B17915)</f>
        <v>#REF!</v>
      </c>
      <c r="M17915" s="220"/>
    </row>
    <row r="17916" spans="1:13" x14ac:dyDescent="0.2">
      <c r="A17916" s="35" t="s">
        <v>3569</v>
      </c>
      <c r="B17916" s="1" t="s">
        <v>5533</v>
      </c>
      <c r="C17916" s="45" t="s">
        <v>5892</v>
      </c>
      <c r="D17916" s="23" t="s">
        <v>977</v>
      </c>
      <c r="E17916" s="23" t="s">
        <v>4134</v>
      </c>
      <c r="F17916" s="40">
        <v>0.35</v>
      </c>
      <c r="G17916" s="25">
        <v>3623</v>
      </c>
      <c r="H17916" s="25">
        <v>1268</v>
      </c>
      <c r="I17916" s="25"/>
      <c r="J17916" s="58" t="e">
        <f>HYPERLINK("#"&amp;"Insumos"&amp;"!A"&amp;MATCH($B17916,#REF!,0),"Ins "&amp;$B17916)</f>
        <v>#REF!</v>
      </c>
      <c r="M17916" s="220"/>
    </row>
    <row r="17917" spans="1:13" x14ac:dyDescent="0.2">
      <c r="A17917" s="35" t="s">
        <v>3569</v>
      </c>
      <c r="B17917" s="1" t="s">
        <v>5007</v>
      </c>
      <c r="C17917" s="45" t="s">
        <v>720</v>
      </c>
      <c r="D17917" s="23" t="s">
        <v>5751</v>
      </c>
      <c r="E17917" s="23" t="s">
        <v>4134</v>
      </c>
      <c r="F17917" s="40">
        <v>9.9</v>
      </c>
      <c r="G17917" s="25">
        <v>1897</v>
      </c>
      <c r="H17917" s="25">
        <v>18780</v>
      </c>
      <c r="I17917" s="25"/>
      <c r="J17917" s="58" t="e">
        <f>HYPERLINK("#"&amp;"Insumos"&amp;"!A"&amp;MATCH($B17917,#REF!,0),"Ins "&amp;$B17917)</f>
        <v>#REF!</v>
      </c>
      <c r="M17917" s="220"/>
    </row>
    <row r="17918" spans="1:13" ht="38.25" x14ac:dyDescent="0.2">
      <c r="A17918" s="36" t="s">
        <v>3570</v>
      </c>
      <c r="B17918" s="26" t="s">
        <v>6816</v>
      </c>
      <c r="C17918" s="79" t="s">
        <v>2119</v>
      </c>
      <c r="D17918" s="37" t="s">
        <v>5608</v>
      </c>
      <c r="E17918" s="37" t="s">
        <v>464</v>
      </c>
      <c r="F17918" s="41"/>
      <c r="G17918" s="27"/>
      <c r="H17918" s="27"/>
      <c r="I17918" s="27">
        <v>340974</v>
      </c>
      <c r="M17918" s="220">
        <f t="shared" si="279"/>
        <v>446540</v>
      </c>
    </row>
    <row r="17919" spans="1:13" x14ac:dyDescent="0.2">
      <c r="A17919" s="35" t="s">
        <v>3570</v>
      </c>
      <c r="B17919" s="1" t="s">
        <v>73</v>
      </c>
      <c r="C17919" s="45" t="s">
        <v>1032</v>
      </c>
      <c r="D17919" s="23" t="s">
        <v>5734</v>
      </c>
      <c r="E17919" s="23" t="s">
        <v>4141</v>
      </c>
      <c r="F17919" s="40">
        <v>3</v>
      </c>
      <c r="G17919" s="25">
        <v>105732</v>
      </c>
      <c r="H17919" s="25">
        <v>317196</v>
      </c>
      <c r="I17919" s="25"/>
      <c r="J17919" s="58" t="e">
        <f>HYPERLINK("#"&amp;"Insumos"&amp;"!A"&amp;MATCH($B17919,#REF!,0),"Ins "&amp;$B17919)</f>
        <v>#REF!</v>
      </c>
      <c r="M17919" s="220"/>
    </row>
    <row r="17920" spans="1:13" x14ac:dyDescent="0.2">
      <c r="A17920" s="35" t="s">
        <v>3570</v>
      </c>
      <c r="B17920" s="1" t="s">
        <v>263</v>
      </c>
      <c r="C17920" s="45" t="s">
        <v>696</v>
      </c>
      <c r="D17920" s="23" t="s">
        <v>5534</v>
      </c>
      <c r="E17920" s="23" t="s">
        <v>4140</v>
      </c>
      <c r="F17920" s="40">
        <v>1.9900000000000001E-2</v>
      </c>
      <c r="G17920" s="25">
        <v>187426</v>
      </c>
      <c r="H17920" s="25">
        <v>3730</v>
      </c>
      <c r="I17920" s="25"/>
      <c r="J17920" s="58" t="e">
        <f>HYPERLINK("#"&amp;"Insumos"&amp;"!A"&amp;MATCH($B17920,#REF!,0),"Ins "&amp;$B17920)</f>
        <v>#REF!</v>
      </c>
      <c r="M17920" s="220"/>
    </row>
    <row r="17921" spans="1:13" x14ac:dyDescent="0.2">
      <c r="A17921" s="35" t="s">
        <v>3570</v>
      </c>
      <c r="B17921" s="1" t="s">
        <v>5533</v>
      </c>
      <c r="C17921" s="45" t="s">
        <v>5892</v>
      </c>
      <c r="D17921" s="23" t="s">
        <v>977</v>
      </c>
      <c r="E17921" s="23" t="s">
        <v>4134</v>
      </c>
      <c r="F17921" s="40">
        <v>0.35</v>
      </c>
      <c r="G17921" s="25">
        <v>3623</v>
      </c>
      <c r="H17921" s="25">
        <v>1268</v>
      </c>
      <c r="I17921" s="25"/>
      <c r="J17921" s="58" t="e">
        <f>HYPERLINK("#"&amp;"Insumos"&amp;"!A"&amp;MATCH($B17921,#REF!,0),"Ins "&amp;$B17921)</f>
        <v>#REF!</v>
      </c>
      <c r="M17921" s="220"/>
    </row>
    <row r="17922" spans="1:13" x14ac:dyDescent="0.2">
      <c r="A17922" s="35" t="s">
        <v>3570</v>
      </c>
      <c r="B17922" s="1" t="s">
        <v>5007</v>
      </c>
      <c r="C17922" s="45" t="s">
        <v>720</v>
      </c>
      <c r="D17922" s="23" t="s">
        <v>5751</v>
      </c>
      <c r="E17922" s="23" t="s">
        <v>4134</v>
      </c>
      <c r="F17922" s="40">
        <v>9.9</v>
      </c>
      <c r="G17922" s="25">
        <v>1897</v>
      </c>
      <c r="H17922" s="25">
        <v>18780</v>
      </c>
      <c r="I17922" s="25"/>
      <c r="J17922" s="58" t="e">
        <f>HYPERLINK("#"&amp;"Insumos"&amp;"!A"&amp;MATCH($B17922,#REF!,0),"Ins "&amp;$B17922)</f>
        <v>#REF!</v>
      </c>
      <c r="M17922" s="220"/>
    </row>
    <row r="17923" spans="1:13" ht="25.5" x14ac:dyDescent="0.2">
      <c r="A17923" s="36" t="s">
        <v>5726</v>
      </c>
      <c r="B17923" s="26" t="s">
        <v>6816</v>
      </c>
      <c r="C17923" s="79" t="s">
        <v>5673</v>
      </c>
      <c r="D17923" s="37" t="s">
        <v>5608</v>
      </c>
      <c r="E17923" s="37" t="s">
        <v>4134</v>
      </c>
      <c r="F17923" s="41"/>
      <c r="G17923" s="27"/>
      <c r="H17923" s="27"/>
      <c r="I17923" s="27">
        <v>483589</v>
      </c>
      <c r="M17923" s="220">
        <f t="shared" si="279"/>
        <v>633308</v>
      </c>
    </row>
    <row r="17924" spans="1:13" x14ac:dyDescent="0.2">
      <c r="A17924" s="35" t="s">
        <v>5726</v>
      </c>
      <c r="B17924" s="1" t="s">
        <v>201</v>
      </c>
      <c r="C17924" s="45" t="s">
        <v>1029</v>
      </c>
      <c r="D17924" s="23" t="s">
        <v>5734</v>
      </c>
      <c r="E17924" s="23" t="s">
        <v>4141</v>
      </c>
      <c r="F17924" s="40">
        <v>2</v>
      </c>
      <c r="G17924" s="25">
        <v>89712</v>
      </c>
      <c r="H17924" s="25">
        <v>179424</v>
      </c>
      <c r="I17924" s="25"/>
      <c r="J17924" s="58" t="e">
        <f>HYPERLINK("#"&amp;"Insumos"&amp;"!A"&amp;MATCH($B17924,#REF!,0),"Ins "&amp;$B17924)</f>
        <v>#REF!</v>
      </c>
      <c r="M17924" s="220"/>
    </row>
    <row r="17925" spans="1:13" x14ac:dyDescent="0.2">
      <c r="A17925" s="35" t="s">
        <v>5726</v>
      </c>
      <c r="B17925" s="1" t="s">
        <v>5561</v>
      </c>
      <c r="C17925" s="45" t="s">
        <v>599</v>
      </c>
      <c r="D17925" s="23" t="s">
        <v>5534</v>
      </c>
      <c r="E17925" s="23" t="s">
        <v>4134</v>
      </c>
      <c r="F17925" s="40">
        <v>0.08</v>
      </c>
      <c r="G17925" s="25">
        <v>52478</v>
      </c>
      <c r="H17925" s="25">
        <v>4198</v>
      </c>
      <c r="I17925" s="25"/>
      <c r="J17925" s="58" t="e">
        <f>HYPERLINK("#"&amp;"Insumos"&amp;"!A"&amp;MATCH($B17925,#REF!,0),"Ins "&amp;$B17925)</f>
        <v>#REF!</v>
      </c>
      <c r="M17925" s="220"/>
    </row>
    <row r="17926" spans="1:13" x14ac:dyDescent="0.2">
      <c r="A17926" s="35" t="s">
        <v>5726</v>
      </c>
      <c r="B17926" s="1" t="s">
        <v>263</v>
      </c>
      <c r="C17926" s="45" t="s">
        <v>696</v>
      </c>
      <c r="D17926" s="23" t="s">
        <v>5534</v>
      </c>
      <c r="E17926" s="23" t="s">
        <v>4140</v>
      </c>
      <c r="F17926" s="40">
        <v>3.8699999999999998E-2</v>
      </c>
      <c r="G17926" s="25">
        <v>187426</v>
      </c>
      <c r="H17926" s="25">
        <v>7253</v>
      </c>
      <c r="I17926" s="25"/>
      <c r="J17926" s="58" t="e">
        <f>HYPERLINK("#"&amp;"Insumos"&amp;"!A"&amp;MATCH($B17926,#REF!,0),"Ins "&amp;$B17926)</f>
        <v>#REF!</v>
      </c>
      <c r="M17926" s="220"/>
    </row>
    <row r="17927" spans="1:13" x14ac:dyDescent="0.2">
      <c r="A17927" s="35" t="s">
        <v>5726</v>
      </c>
      <c r="B17927" s="1" t="s">
        <v>5533</v>
      </c>
      <c r="C17927" s="45" t="s">
        <v>5892</v>
      </c>
      <c r="D17927" s="23" t="s">
        <v>977</v>
      </c>
      <c r="E17927" s="23" t="s">
        <v>4134</v>
      </c>
      <c r="F17927" s="40">
        <v>0.35</v>
      </c>
      <c r="G17927" s="25">
        <v>3623</v>
      </c>
      <c r="H17927" s="25">
        <v>1268</v>
      </c>
      <c r="I17927" s="25"/>
      <c r="J17927" s="58" t="e">
        <f>HYPERLINK("#"&amp;"Insumos"&amp;"!A"&amp;MATCH($B17927,#REF!,0),"Ins "&amp;$B17927)</f>
        <v>#REF!</v>
      </c>
      <c r="M17927" s="220"/>
    </row>
    <row r="17928" spans="1:13" x14ac:dyDescent="0.2">
      <c r="A17928" s="35" t="s">
        <v>5726</v>
      </c>
      <c r="B17928" s="1" t="s">
        <v>5007</v>
      </c>
      <c r="C17928" s="45" t="s">
        <v>720</v>
      </c>
      <c r="D17928" s="23" t="s">
        <v>5751</v>
      </c>
      <c r="E17928" s="23" t="s">
        <v>4134</v>
      </c>
      <c r="F17928" s="40">
        <v>8.1999999999999993</v>
      </c>
      <c r="G17928" s="25">
        <v>1897</v>
      </c>
      <c r="H17928" s="25">
        <v>15555</v>
      </c>
      <c r="I17928" s="25"/>
      <c r="J17928" s="58" t="e">
        <f>HYPERLINK("#"&amp;"Insumos"&amp;"!A"&amp;MATCH($B17928,#REF!,0),"Ins "&amp;$B17928)</f>
        <v>#REF!</v>
      </c>
      <c r="M17928" s="220"/>
    </row>
    <row r="17929" spans="1:13" x14ac:dyDescent="0.2">
      <c r="A17929" s="35" t="s">
        <v>5726</v>
      </c>
      <c r="B17929" s="1" t="s">
        <v>5374</v>
      </c>
      <c r="C17929" s="45" t="s">
        <v>245</v>
      </c>
      <c r="D17929" s="23" t="s">
        <v>5751</v>
      </c>
      <c r="E17929" s="23" t="s">
        <v>467</v>
      </c>
      <c r="F17929" s="40">
        <v>235</v>
      </c>
      <c r="G17929" s="25">
        <v>690</v>
      </c>
      <c r="H17929" s="25">
        <v>162150</v>
      </c>
      <c r="I17929" s="25"/>
      <c r="J17929" s="58" t="e">
        <f>HYPERLINK("#"&amp;"Insumos"&amp;"!A"&amp;MATCH($B17929,#REF!,0),"Ins "&amp;$B17929)</f>
        <v>#REF!</v>
      </c>
      <c r="M17929" s="220"/>
    </row>
    <row r="17930" spans="1:13" x14ac:dyDescent="0.2">
      <c r="A17930" s="35" t="s">
        <v>5726</v>
      </c>
      <c r="B17930" s="1" t="s">
        <v>1040</v>
      </c>
      <c r="C17930" s="45" t="s">
        <v>8773</v>
      </c>
      <c r="D17930" s="23" t="s">
        <v>5751</v>
      </c>
      <c r="E17930" s="23" t="s">
        <v>466</v>
      </c>
      <c r="F17930" s="40">
        <v>0.38</v>
      </c>
      <c r="G17930" s="25">
        <v>110940</v>
      </c>
      <c r="H17930" s="25">
        <v>42157</v>
      </c>
      <c r="I17930" s="25"/>
      <c r="J17930" s="58" t="e">
        <f>HYPERLINK("#"&amp;"Insumos"&amp;"!A"&amp;MATCH($B17930,#REF!,0),"Ins "&amp;$B17930)</f>
        <v>#REF!</v>
      </c>
      <c r="M17930" s="220"/>
    </row>
    <row r="17931" spans="1:13" x14ac:dyDescent="0.2">
      <c r="A17931" s="35" t="s">
        <v>5726</v>
      </c>
      <c r="B17931" s="1" t="s">
        <v>1042</v>
      </c>
      <c r="C17931" s="45" t="s">
        <v>8771</v>
      </c>
      <c r="D17931" s="23" t="s">
        <v>5751</v>
      </c>
      <c r="E17931" s="23" t="s">
        <v>466</v>
      </c>
      <c r="F17931" s="40">
        <v>0.5</v>
      </c>
      <c r="G17931" s="25">
        <v>142000</v>
      </c>
      <c r="H17931" s="25">
        <v>71000</v>
      </c>
      <c r="I17931" s="25"/>
      <c r="J17931" s="58" t="e">
        <f>HYPERLINK("#"&amp;"Insumos"&amp;"!A"&amp;MATCH($B17931,#REF!,0),"Ins "&amp;$B17931)</f>
        <v>#REF!</v>
      </c>
      <c r="M17931" s="220"/>
    </row>
    <row r="17932" spans="1:13" x14ac:dyDescent="0.2">
      <c r="A17932" s="35" t="s">
        <v>5726</v>
      </c>
      <c r="B17932" s="1" t="s">
        <v>1047</v>
      </c>
      <c r="C17932" s="45" t="s">
        <v>1062</v>
      </c>
      <c r="D17932" s="23" t="s">
        <v>5751</v>
      </c>
      <c r="E17932" s="23" t="s">
        <v>466</v>
      </c>
      <c r="F17932" s="40">
        <v>0.2</v>
      </c>
      <c r="G17932" s="25">
        <v>2920</v>
      </c>
      <c r="H17932" s="25">
        <v>584</v>
      </c>
      <c r="I17932" s="25"/>
      <c r="J17932" s="58" t="e">
        <f>HYPERLINK("#"&amp;"Insumos"&amp;"!A"&amp;MATCH($B17932,#REF!,0),"Ins "&amp;$B17932)</f>
        <v>#REF!</v>
      </c>
      <c r="M17932" s="220"/>
    </row>
    <row r="17933" spans="1:13" ht="25.5" x14ac:dyDescent="0.2">
      <c r="A17933" s="36" t="s">
        <v>5727</v>
      </c>
      <c r="B17933" s="26" t="s">
        <v>6816</v>
      </c>
      <c r="C17933" s="79" t="s">
        <v>5674</v>
      </c>
      <c r="D17933" s="37" t="s">
        <v>5608</v>
      </c>
      <c r="E17933" s="37" t="s">
        <v>4134</v>
      </c>
      <c r="F17933" s="41"/>
      <c r="G17933" s="27"/>
      <c r="H17933" s="27"/>
      <c r="I17933" s="27">
        <v>2180874</v>
      </c>
      <c r="M17933" s="220">
        <f t="shared" ref="M17933:M17976" si="280">ROUND(I17933*(1+$L$2),0)</f>
        <v>2856073</v>
      </c>
    </row>
    <row r="17934" spans="1:13" x14ac:dyDescent="0.2">
      <c r="A17934" s="35" t="s">
        <v>5727</v>
      </c>
      <c r="B17934" s="1" t="s">
        <v>5589</v>
      </c>
      <c r="C17934" s="45" t="s">
        <v>5819</v>
      </c>
      <c r="D17934" s="23" t="s">
        <v>5585</v>
      </c>
      <c r="E17934" s="23" t="s">
        <v>466</v>
      </c>
      <c r="F17934" s="40">
        <v>0.59899999999999998</v>
      </c>
      <c r="G17934" s="25">
        <v>597780</v>
      </c>
      <c r="H17934" s="25">
        <v>358070</v>
      </c>
      <c r="I17934" s="25"/>
      <c r="M17934" s="220"/>
    </row>
    <row r="17935" spans="1:13" x14ac:dyDescent="0.2">
      <c r="A17935" s="35" t="s">
        <v>5727</v>
      </c>
      <c r="B17935" s="1" t="s">
        <v>201</v>
      </c>
      <c r="C17935" s="45" t="s">
        <v>1029</v>
      </c>
      <c r="D17935" s="23" t="s">
        <v>5734</v>
      </c>
      <c r="E17935" s="23" t="s">
        <v>4141</v>
      </c>
      <c r="F17935" s="40">
        <v>5</v>
      </c>
      <c r="G17935" s="25">
        <v>89712</v>
      </c>
      <c r="H17935" s="25">
        <v>448560</v>
      </c>
      <c r="I17935" s="25"/>
      <c r="J17935" s="58" t="e">
        <f>HYPERLINK("#"&amp;"Insumos"&amp;"!A"&amp;MATCH($B17935,#REF!,0),"Ins "&amp;$B17935)</f>
        <v>#REF!</v>
      </c>
      <c r="M17935" s="220"/>
    </row>
    <row r="17936" spans="1:13" x14ac:dyDescent="0.2">
      <c r="A17936" s="35" t="s">
        <v>5727</v>
      </c>
      <c r="B17936" s="1" t="s">
        <v>5555</v>
      </c>
      <c r="C17936" s="45" t="s">
        <v>9573</v>
      </c>
      <c r="D17936" s="23" t="s">
        <v>5534</v>
      </c>
      <c r="E17936" s="23" t="s">
        <v>4140</v>
      </c>
      <c r="F17936" s="40">
        <v>4.3499999999999996</v>
      </c>
      <c r="G17936" s="25">
        <v>11992</v>
      </c>
      <c r="H17936" s="25">
        <v>52165</v>
      </c>
      <c r="I17936" s="25"/>
      <c r="J17936" s="58" t="e">
        <f>HYPERLINK("#"&amp;"Insumos"&amp;"!A"&amp;MATCH($B17936,#REF!,0),"Ins "&amp;$B17936)</f>
        <v>#REF!</v>
      </c>
      <c r="M17936" s="220"/>
    </row>
    <row r="17937" spans="1:13" x14ac:dyDescent="0.2">
      <c r="A17937" s="35" t="s">
        <v>5727</v>
      </c>
      <c r="B17937" s="1" t="s">
        <v>263</v>
      </c>
      <c r="C17937" s="45" t="s">
        <v>696</v>
      </c>
      <c r="D17937" s="23" t="s">
        <v>5534</v>
      </c>
      <c r="E17937" s="23" t="s">
        <v>4140</v>
      </c>
      <c r="F17937" s="40">
        <v>0.2019</v>
      </c>
      <c r="G17937" s="25">
        <v>187426</v>
      </c>
      <c r="H17937" s="25">
        <v>37841</v>
      </c>
      <c r="I17937" s="25"/>
      <c r="J17937" s="58" t="e">
        <f>HYPERLINK("#"&amp;"Insumos"&amp;"!A"&amp;MATCH($B17937,#REF!,0),"Ins "&amp;$B17937)</f>
        <v>#REF!</v>
      </c>
      <c r="M17937" s="220"/>
    </row>
    <row r="17938" spans="1:13" x14ac:dyDescent="0.2">
      <c r="A17938" s="35" t="s">
        <v>5727</v>
      </c>
      <c r="B17938" s="1" t="s">
        <v>5533</v>
      </c>
      <c r="C17938" s="45" t="s">
        <v>5892</v>
      </c>
      <c r="D17938" s="23" t="s">
        <v>977</v>
      </c>
      <c r="E17938" s="23" t="s">
        <v>4134</v>
      </c>
      <c r="F17938" s="40">
        <v>0.35</v>
      </c>
      <c r="G17938" s="25">
        <v>3623</v>
      </c>
      <c r="H17938" s="25">
        <v>1268</v>
      </c>
      <c r="I17938" s="25"/>
      <c r="J17938" s="58" t="e">
        <f>HYPERLINK("#"&amp;"Insumos"&amp;"!A"&amp;MATCH($B17938,#REF!,0),"Ins "&amp;$B17938)</f>
        <v>#REF!</v>
      </c>
      <c r="M17938" s="220"/>
    </row>
    <row r="17939" spans="1:13" x14ac:dyDescent="0.2">
      <c r="A17939" s="35" t="s">
        <v>5727</v>
      </c>
      <c r="B17939" s="1" t="s">
        <v>5007</v>
      </c>
      <c r="C17939" s="45" t="s">
        <v>720</v>
      </c>
      <c r="D17939" s="23" t="s">
        <v>5751</v>
      </c>
      <c r="E17939" s="23" t="s">
        <v>4134</v>
      </c>
      <c r="F17939" s="40">
        <v>10</v>
      </c>
      <c r="G17939" s="25">
        <v>1897</v>
      </c>
      <c r="H17939" s="25">
        <v>18970</v>
      </c>
      <c r="I17939" s="25"/>
      <c r="J17939" s="58" t="e">
        <f>HYPERLINK("#"&amp;"Insumos"&amp;"!A"&amp;MATCH($B17939,#REF!,0),"Ins "&amp;$B17939)</f>
        <v>#REF!</v>
      </c>
      <c r="M17939" s="220"/>
    </row>
    <row r="17940" spans="1:13" x14ac:dyDescent="0.2">
      <c r="A17940" s="35" t="s">
        <v>5727</v>
      </c>
      <c r="B17940" s="1" t="s">
        <v>5008</v>
      </c>
      <c r="C17940" s="45" t="s">
        <v>601</v>
      </c>
      <c r="D17940" s="23" t="s">
        <v>5751</v>
      </c>
      <c r="E17940" s="23" t="s">
        <v>466</v>
      </c>
      <c r="F17940" s="40">
        <v>0.154</v>
      </c>
      <c r="G17940" s="25">
        <v>2920</v>
      </c>
      <c r="H17940" s="25">
        <v>450</v>
      </c>
      <c r="I17940" s="25"/>
      <c r="J17940" s="58" t="e">
        <f>HYPERLINK("#"&amp;"Insumos"&amp;"!A"&amp;MATCH($B17940,#REF!,0),"Ins "&amp;$B17940)</f>
        <v>#REF!</v>
      </c>
      <c r="M17940" s="220"/>
    </row>
    <row r="17941" spans="1:13" x14ac:dyDescent="0.2">
      <c r="A17941" s="35" t="s">
        <v>5727</v>
      </c>
      <c r="B17941" s="1" t="s">
        <v>5482</v>
      </c>
      <c r="C17941" s="45" t="s">
        <v>67</v>
      </c>
      <c r="D17941" s="23" t="s">
        <v>5751</v>
      </c>
      <c r="E17941" s="23" t="s">
        <v>467</v>
      </c>
      <c r="F17941" s="40">
        <v>12</v>
      </c>
      <c r="G17941" s="25">
        <v>4423</v>
      </c>
      <c r="H17941" s="25">
        <v>53076</v>
      </c>
      <c r="I17941" s="25"/>
      <c r="J17941" s="58" t="e">
        <f>HYPERLINK("#"&amp;"Insumos"&amp;"!A"&amp;MATCH($B17941,#REF!,0),"Ins "&amp;$B17941)</f>
        <v>#REF!</v>
      </c>
      <c r="M17941" s="220"/>
    </row>
    <row r="17942" spans="1:13" x14ac:dyDescent="0.2">
      <c r="A17942" s="35" t="s">
        <v>5727</v>
      </c>
      <c r="B17942" s="1" t="s">
        <v>247</v>
      </c>
      <c r="C17942" s="45" t="s">
        <v>603</v>
      </c>
      <c r="D17942" s="23" t="s">
        <v>5751</v>
      </c>
      <c r="E17942" s="23" t="s">
        <v>4134</v>
      </c>
      <c r="F17942" s="40">
        <v>2</v>
      </c>
      <c r="G17942" s="25">
        <v>225374</v>
      </c>
      <c r="H17942" s="25">
        <v>450748</v>
      </c>
      <c r="I17942" s="25"/>
      <c r="J17942" s="58" t="e">
        <f>HYPERLINK("#"&amp;"Insumos"&amp;"!A"&amp;MATCH($B17942,#REF!,0),"Ins "&amp;$B17942)</f>
        <v>#REF!</v>
      </c>
      <c r="M17942" s="220"/>
    </row>
    <row r="17943" spans="1:13" x14ac:dyDescent="0.2">
      <c r="A17943" s="35" t="s">
        <v>5727</v>
      </c>
      <c r="B17943" s="1" t="s">
        <v>5478</v>
      </c>
      <c r="C17943" s="45" t="s">
        <v>1074</v>
      </c>
      <c r="D17943" s="23" t="s">
        <v>5751</v>
      </c>
      <c r="E17943" s="23" t="s">
        <v>4134</v>
      </c>
      <c r="F17943" s="40">
        <v>1</v>
      </c>
      <c r="G17943" s="25">
        <v>676116</v>
      </c>
      <c r="H17943" s="25">
        <v>676116</v>
      </c>
      <c r="I17943" s="25"/>
      <c r="J17943" s="58" t="e">
        <f>HYPERLINK("#"&amp;"Insumos"&amp;"!A"&amp;MATCH($B17943,#REF!,0),"Ins "&amp;$B17943)</f>
        <v>#REF!</v>
      </c>
      <c r="M17943" s="220"/>
    </row>
    <row r="17944" spans="1:13" x14ac:dyDescent="0.2">
      <c r="A17944" s="35" t="s">
        <v>5727</v>
      </c>
      <c r="B17944" s="1" t="s">
        <v>1040</v>
      </c>
      <c r="C17944" s="45" t="s">
        <v>8773</v>
      </c>
      <c r="D17944" s="23" t="s">
        <v>5751</v>
      </c>
      <c r="E17944" s="23" t="s">
        <v>466</v>
      </c>
      <c r="F17944" s="40">
        <v>0.19800000000000001</v>
      </c>
      <c r="G17944" s="25">
        <v>110940</v>
      </c>
      <c r="H17944" s="25">
        <v>21966</v>
      </c>
      <c r="I17944" s="25"/>
      <c r="J17944" s="58" t="e">
        <f>HYPERLINK("#"&amp;"Insumos"&amp;"!A"&amp;MATCH($B17944,#REF!,0),"Ins "&amp;$B17944)</f>
        <v>#REF!</v>
      </c>
      <c r="M17944" s="220"/>
    </row>
    <row r="17945" spans="1:13" x14ac:dyDescent="0.2">
      <c r="A17945" s="35" t="s">
        <v>5727</v>
      </c>
      <c r="B17945" s="1" t="s">
        <v>1042</v>
      </c>
      <c r="C17945" s="45" t="s">
        <v>8771</v>
      </c>
      <c r="D17945" s="23" t="s">
        <v>5751</v>
      </c>
      <c r="E17945" s="23" t="s">
        <v>466</v>
      </c>
      <c r="F17945" s="40">
        <v>0.43</v>
      </c>
      <c r="G17945" s="25">
        <v>142000</v>
      </c>
      <c r="H17945" s="25">
        <v>61060</v>
      </c>
      <c r="I17945" s="25"/>
      <c r="J17945" s="58" t="e">
        <f>HYPERLINK("#"&amp;"Insumos"&amp;"!A"&amp;MATCH($B17945,#REF!,0),"Ins "&amp;$B17945)</f>
        <v>#REF!</v>
      </c>
      <c r="M17945" s="220"/>
    </row>
    <row r="17946" spans="1:13" x14ac:dyDescent="0.2">
      <c r="A17946" s="35" t="s">
        <v>5727</v>
      </c>
      <c r="B17946" s="1" t="s">
        <v>1047</v>
      </c>
      <c r="C17946" s="45" t="s">
        <v>1062</v>
      </c>
      <c r="D17946" s="23" t="s">
        <v>5751</v>
      </c>
      <c r="E17946" s="23" t="s">
        <v>466</v>
      </c>
      <c r="F17946" s="40">
        <v>0.2</v>
      </c>
      <c r="G17946" s="25">
        <v>2920</v>
      </c>
      <c r="H17946" s="25">
        <v>584</v>
      </c>
      <c r="I17946" s="25"/>
      <c r="J17946" s="58" t="e">
        <f>HYPERLINK("#"&amp;"Insumos"&amp;"!A"&amp;MATCH($B17946,#REF!,0),"Ins "&amp;$B17946)</f>
        <v>#REF!</v>
      </c>
      <c r="M17946" s="220"/>
    </row>
    <row r="17947" spans="1:13" ht="25.5" x14ac:dyDescent="0.2">
      <c r="A17947" s="36" t="s">
        <v>5728</v>
      </c>
      <c r="B17947" s="26" t="s">
        <v>6816</v>
      </c>
      <c r="C17947" s="79" t="s">
        <v>5675</v>
      </c>
      <c r="D17947" s="37" t="s">
        <v>5608</v>
      </c>
      <c r="E17947" s="37" t="s">
        <v>4134</v>
      </c>
      <c r="F17947" s="41"/>
      <c r="G17947" s="27"/>
      <c r="H17947" s="27"/>
      <c r="I17947" s="27">
        <v>3569915</v>
      </c>
      <c r="M17947" s="220">
        <f t="shared" si="280"/>
        <v>4675161</v>
      </c>
    </row>
    <row r="17948" spans="1:13" x14ac:dyDescent="0.2">
      <c r="A17948" s="35" t="s">
        <v>5728</v>
      </c>
      <c r="B17948" s="1" t="s">
        <v>201</v>
      </c>
      <c r="C17948" s="45" t="s">
        <v>1029</v>
      </c>
      <c r="D17948" s="23" t="s">
        <v>5734</v>
      </c>
      <c r="E17948" s="23" t="s">
        <v>4141</v>
      </c>
      <c r="F17948" s="40">
        <v>8</v>
      </c>
      <c r="G17948" s="25">
        <v>89712</v>
      </c>
      <c r="H17948" s="25">
        <v>717696</v>
      </c>
      <c r="I17948" s="25"/>
      <c r="J17948" s="58" t="e">
        <f>HYPERLINK("#"&amp;"Insumos"&amp;"!A"&amp;MATCH($B17948,#REF!,0),"Ins "&amp;$B17948)</f>
        <v>#REF!</v>
      </c>
      <c r="M17948" s="220"/>
    </row>
    <row r="17949" spans="1:13" x14ac:dyDescent="0.2">
      <c r="A17949" s="35" t="s">
        <v>5728</v>
      </c>
      <c r="B17949" s="1" t="s">
        <v>5555</v>
      </c>
      <c r="C17949" s="45" t="s">
        <v>9573</v>
      </c>
      <c r="D17949" s="23" t="s">
        <v>5534</v>
      </c>
      <c r="E17949" s="23" t="s">
        <v>4140</v>
      </c>
      <c r="F17949" s="40">
        <v>6.5</v>
      </c>
      <c r="G17949" s="25">
        <v>11992</v>
      </c>
      <c r="H17949" s="25">
        <v>77948</v>
      </c>
      <c r="I17949" s="25"/>
      <c r="J17949" s="58" t="e">
        <f>HYPERLINK("#"&amp;"Insumos"&amp;"!A"&amp;MATCH($B17949,#REF!,0),"Ins "&amp;$B17949)</f>
        <v>#REF!</v>
      </c>
      <c r="M17949" s="220"/>
    </row>
    <row r="17950" spans="1:13" x14ac:dyDescent="0.2">
      <c r="A17950" s="35" t="s">
        <v>5728</v>
      </c>
      <c r="B17950" s="1" t="s">
        <v>263</v>
      </c>
      <c r="C17950" s="45" t="s">
        <v>696</v>
      </c>
      <c r="D17950" s="23" t="s">
        <v>5534</v>
      </c>
      <c r="E17950" s="23" t="s">
        <v>4140</v>
      </c>
      <c r="F17950" s="40">
        <v>0.3463</v>
      </c>
      <c r="G17950" s="25">
        <v>187426</v>
      </c>
      <c r="H17950" s="25">
        <v>64906</v>
      </c>
      <c r="I17950" s="25"/>
      <c r="J17950" s="58" t="e">
        <f>HYPERLINK("#"&amp;"Insumos"&amp;"!A"&amp;MATCH($B17950,#REF!,0),"Ins "&amp;$B17950)</f>
        <v>#REF!</v>
      </c>
      <c r="M17950" s="220"/>
    </row>
    <row r="17951" spans="1:13" x14ac:dyDescent="0.2">
      <c r="A17951" s="35" t="s">
        <v>5728</v>
      </c>
      <c r="B17951" s="1" t="s">
        <v>5533</v>
      </c>
      <c r="C17951" s="45" t="s">
        <v>5892</v>
      </c>
      <c r="D17951" s="23" t="s">
        <v>977</v>
      </c>
      <c r="E17951" s="23" t="s">
        <v>4134</v>
      </c>
      <c r="F17951" s="40">
        <v>0.35</v>
      </c>
      <c r="G17951" s="25">
        <v>3623</v>
      </c>
      <c r="H17951" s="25">
        <v>1268</v>
      </c>
      <c r="I17951" s="25"/>
      <c r="J17951" s="58" t="e">
        <f>HYPERLINK("#"&amp;"Insumos"&amp;"!A"&amp;MATCH($B17951,#REF!,0),"Ins "&amp;$B17951)</f>
        <v>#REF!</v>
      </c>
      <c r="M17951" s="220"/>
    </row>
    <row r="17952" spans="1:13" x14ac:dyDescent="0.2">
      <c r="A17952" s="35" t="s">
        <v>5728</v>
      </c>
      <c r="B17952" s="1" t="s">
        <v>5007</v>
      </c>
      <c r="C17952" s="45" t="s">
        <v>720</v>
      </c>
      <c r="D17952" s="23" t="s">
        <v>5751</v>
      </c>
      <c r="E17952" s="23" t="s">
        <v>4134</v>
      </c>
      <c r="F17952" s="40">
        <v>10</v>
      </c>
      <c r="G17952" s="25">
        <v>1897</v>
      </c>
      <c r="H17952" s="25">
        <v>18970</v>
      </c>
      <c r="I17952" s="25"/>
      <c r="J17952" s="58" t="e">
        <f>HYPERLINK("#"&amp;"Insumos"&amp;"!A"&amp;MATCH($B17952,#REF!,0),"Ins "&amp;$B17952)</f>
        <v>#REF!</v>
      </c>
      <c r="M17952" s="220"/>
    </row>
    <row r="17953" spans="1:13" x14ac:dyDescent="0.2">
      <c r="A17953" s="35" t="s">
        <v>5728</v>
      </c>
      <c r="B17953" s="1" t="s">
        <v>5008</v>
      </c>
      <c r="C17953" s="45" t="s">
        <v>601</v>
      </c>
      <c r="D17953" s="23" t="s">
        <v>5751</v>
      </c>
      <c r="E17953" s="23" t="s">
        <v>466</v>
      </c>
      <c r="F17953" s="40">
        <v>0.15429999999999999</v>
      </c>
      <c r="G17953" s="25">
        <v>2920</v>
      </c>
      <c r="H17953" s="25">
        <v>451</v>
      </c>
      <c r="I17953" s="25"/>
      <c r="J17953" s="58" t="e">
        <f>HYPERLINK("#"&amp;"Insumos"&amp;"!A"&amp;MATCH($B17953,#REF!,0),"Ins "&amp;$B17953)</f>
        <v>#REF!</v>
      </c>
      <c r="M17953" s="220"/>
    </row>
    <row r="17954" spans="1:13" x14ac:dyDescent="0.2">
      <c r="A17954" s="35" t="s">
        <v>5728</v>
      </c>
      <c r="B17954" s="1" t="s">
        <v>5482</v>
      </c>
      <c r="C17954" s="45" t="s">
        <v>67</v>
      </c>
      <c r="D17954" s="23" t="s">
        <v>5751</v>
      </c>
      <c r="E17954" s="23" t="s">
        <v>467</v>
      </c>
      <c r="F17954" s="40">
        <v>10.5</v>
      </c>
      <c r="G17954" s="25">
        <v>4423</v>
      </c>
      <c r="H17954" s="25">
        <v>46442</v>
      </c>
      <c r="I17954" s="25"/>
      <c r="J17954" s="58" t="e">
        <f>HYPERLINK("#"&amp;"Insumos"&amp;"!A"&amp;MATCH($B17954,#REF!,0),"Ins "&amp;$B17954)</f>
        <v>#REF!</v>
      </c>
      <c r="M17954" s="220"/>
    </row>
    <row r="17955" spans="1:13" x14ac:dyDescent="0.2">
      <c r="A17955" s="35" t="s">
        <v>5728</v>
      </c>
      <c r="B17955" s="1" t="s">
        <v>247</v>
      </c>
      <c r="C17955" s="45" t="s">
        <v>603</v>
      </c>
      <c r="D17955" s="23" t="s">
        <v>5751</v>
      </c>
      <c r="E17955" s="23" t="s">
        <v>4134</v>
      </c>
      <c r="F17955" s="40">
        <v>4</v>
      </c>
      <c r="G17955" s="25">
        <v>225374</v>
      </c>
      <c r="H17955" s="25">
        <v>901496</v>
      </c>
      <c r="I17955" s="25"/>
      <c r="J17955" s="58" t="e">
        <f>HYPERLINK("#"&amp;"Insumos"&amp;"!A"&amp;MATCH($B17955,#REF!,0),"Ins "&amp;$B17955)</f>
        <v>#REF!</v>
      </c>
      <c r="M17955" s="220"/>
    </row>
    <row r="17956" spans="1:13" x14ac:dyDescent="0.2">
      <c r="A17956" s="35" t="s">
        <v>5728</v>
      </c>
      <c r="B17956" s="1" t="s">
        <v>602</v>
      </c>
      <c r="C17956" s="45" t="s">
        <v>1073</v>
      </c>
      <c r="D17956" s="23" t="s">
        <v>5751</v>
      </c>
      <c r="E17956" s="23" t="s">
        <v>4134</v>
      </c>
      <c r="F17956" s="40">
        <v>1</v>
      </c>
      <c r="G17956" s="25">
        <v>1386041</v>
      </c>
      <c r="H17956" s="25">
        <v>1386041</v>
      </c>
      <c r="I17956" s="25"/>
      <c r="J17956" s="58" t="e">
        <f>HYPERLINK("#"&amp;"Insumos"&amp;"!A"&amp;MATCH($B17956,#REF!,0),"Ins "&amp;$B17956)</f>
        <v>#REF!</v>
      </c>
      <c r="M17956" s="220"/>
    </row>
    <row r="17957" spans="1:13" x14ac:dyDescent="0.2">
      <c r="A17957" s="35" t="s">
        <v>5728</v>
      </c>
      <c r="B17957" s="1" t="s">
        <v>5374</v>
      </c>
      <c r="C17957" s="45" t="s">
        <v>245</v>
      </c>
      <c r="D17957" s="23" t="s">
        <v>5751</v>
      </c>
      <c r="E17957" s="23" t="s">
        <v>467</v>
      </c>
      <c r="F17957" s="40">
        <v>355</v>
      </c>
      <c r="G17957" s="25">
        <v>690</v>
      </c>
      <c r="H17957" s="25">
        <v>244950</v>
      </c>
      <c r="I17957" s="25"/>
      <c r="J17957" s="58" t="e">
        <f>HYPERLINK("#"&amp;"Insumos"&amp;"!A"&amp;MATCH($B17957,#REF!,0),"Ins "&amp;$B17957)</f>
        <v>#REF!</v>
      </c>
      <c r="M17957" s="220"/>
    </row>
    <row r="17958" spans="1:13" x14ac:dyDescent="0.2">
      <c r="A17958" s="35" t="s">
        <v>5728</v>
      </c>
      <c r="B17958" s="1" t="s">
        <v>1040</v>
      </c>
      <c r="C17958" s="45" t="s">
        <v>8773</v>
      </c>
      <c r="D17958" s="23" t="s">
        <v>5751</v>
      </c>
      <c r="E17958" s="23" t="s">
        <v>466</v>
      </c>
      <c r="F17958" s="40">
        <v>0.28000000000000003</v>
      </c>
      <c r="G17958" s="25">
        <v>110940</v>
      </c>
      <c r="H17958" s="25">
        <v>31063</v>
      </c>
      <c r="I17958" s="25"/>
      <c r="J17958" s="58" t="e">
        <f>HYPERLINK("#"&amp;"Insumos"&amp;"!A"&amp;MATCH($B17958,#REF!,0),"Ins "&amp;$B17958)</f>
        <v>#REF!</v>
      </c>
      <c r="M17958" s="220"/>
    </row>
    <row r="17959" spans="1:13" x14ac:dyDescent="0.2">
      <c r="A17959" s="35" t="s">
        <v>5728</v>
      </c>
      <c r="B17959" s="1" t="s">
        <v>1042</v>
      </c>
      <c r="C17959" s="45" t="s">
        <v>8771</v>
      </c>
      <c r="D17959" s="23" t="s">
        <v>5751</v>
      </c>
      <c r="E17959" s="23" t="s">
        <v>466</v>
      </c>
      <c r="F17959" s="40">
        <v>0.55000000000000004</v>
      </c>
      <c r="G17959" s="25">
        <v>142000</v>
      </c>
      <c r="H17959" s="25">
        <v>78100</v>
      </c>
      <c r="I17959" s="25"/>
      <c r="J17959" s="58" t="e">
        <f>HYPERLINK("#"&amp;"Insumos"&amp;"!A"&amp;MATCH($B17959,#REF!,0),"Ins "&amp;$B17959)</f>
        <v>#REF!</v>
      </c>
      <c r="M17959" s="220"/>
    </row>
    <row r="17960" spans="1:13" x14ac:dyDescent="0.2">
      <c r="A17960" s="35" t="s">
        <v>5728</v>
      </c>
      <c r="B17960" s="1" t="s">
        <v>1047</v>
      </c>
      <c r="C17960" s="45" t="s">
        <v>1062</v>
      </c>
      <c r="D17960" s="23" t="s">
        <v>5751</v>
      </c>
      <c r="E17960" s="23" t="s">
        <v>466</v>
      </c>
      <c r="F17960" s="40">
        <v>0.2</v>
      </c>
      <c r="G17960" s="25">
        <v>2920</v>
      </c>
      <c r="H17960" s="25">
        <v>584</v>
      </c>
      <c r="I17960" s="25"/>
      <c r="J17960" s="58" t="e">
        <f>HYPERLINK("#"&amp;"Insumos"&amp;"!A"&amp;MATCH($B17960,#REF!,0),"Ins "&amp;$B17960)</f>
        <v>#REF!</v>
      </c>
      <c r="M17960" s="220"/>
    </row>
    <row r="17961" spans="1:13" ht="51" x14ac:dyDescent="0.2">
      <c r="A17961" s="36" t="s">
        <v>9555</v>
      </c>
      <c r="B17961" s="26" t="s">
        <v>6816</v>
      </c>
      <c r="C17961" s="79" t="s">
        <v>10908</v>
      </c>
      <c r="D17961" s="37" t="s">
        <v>5608</v>
      </c>
      <c r="E17961" s="37" t="s">
        <v>4134</v>
      </c>
      <c r="F17961" s="41"/>
      <c r="G17961" s="27"/>
      <c r="H17961" s="27"/>
      <c r="I17961" s="27">
        <v>486375</v>
      </c>
      <c r="M17961" s="220">
        <f t="shared" si="280"/>
        <v>636957</v>
      </c>
    </row>
    <row r="17962" spans="1:13" x14ac:dyDescent="0.2">
      <c r="A17962" s="35" t="s">
        <v>9555</v>
      </c>
      <c r="B17962" s="34" t="s">
        <v>71</v>
      </c>
      <c r="C17962" s="45" t="s">
        <v>1022</v>
      </c>
      <c r="D17962" s="23" t="s">
        <v>5734</v>
      </c>
      <c r="E17962" s="23" t="s">
        <v>4141</v>
      </c>
      <c r="F17962" s="40">
        <v>3.6</v>
      </c>
      <c r="G17962" s="25">
        <v>66987</v>
      </c>
      <c r="H17962" s="25">
        <v>241153</v>
      </c>
      <c r="I17962" s="25"/>
      <c r="J17962" s="58" t="e">
        <f>HYPERLINK("#"&amp;"Insumos"&amp;"!A"&amp;MATCH($B17962,#REF!,0),"Ins "&amp;$B17962)</f>
        <v>#REF!</v>
      </c>
      <c r="M17962" s="220"/>
    </row>
    <row r="17963" spans="1:13" x14ac:dyDescent="0.2">
      <c r="A17963" s="35" t="s">
        <v>9555</v>
      </c>
      <c r="B17963" s="1" t="s">
        <v>5533</v>
      </c>
      <c r="C17963" s="45" t="s">
        <v>5892</v>
      </c>
      <c r="D17963" s="23" t="s">
        <v>977</v>
      </c>
      <c r="E17963" s="23" t="s">
        <v>4134</v>
      </c>
      <c r="F17963" s="40">
        <v>1</v>
      </c>
      <c r="G17963" s="25">
        <v>3623</v>
      </c>
      <c r="H17963" s="25">
        <v>3623</v>
      </c>
      <c r="I17963" s="25"/>
      <c r="J17963" s="58" t="e">
        <f>HYPERLINK("#"&amp;"Insumos"&amp;"!A"&amp;MATCH($B17963,#REF!,0),"Ins "&amp;$B17963)</f>
        <v>#REF!</v>
      </c>
      <c r="M17963" s="220"/>
    </row>
    <row r="17964" spans="1:13" x14ac:dyDescent="0.2">
      <c r="A17964" s="35" t="s">
        <v>9555</v>
      </c>
      <c r="B17964" s="1" t="s">
        <v>5007</v>
      </c>
      <c r="C17964" s="45" t="s">
        <v>720</v>
      </c>
      <c r="D17964" s="23" t="s">
        <v>5751</v>
      </c>
      <c r="E17964" s="23" t="s">
        <v>4134</v>
      </c>
      <c r="F17964" s="40">
        <v>1</v>
      </c>
      <c r="G17964" s="25">
        <v>1897</v>
      </c>
      <c r="H17964" s="25">
        <v>1897</v>
      </c>
      <c r="I17964" s="25"/>
      <c r="J17964" s="58" t="e">
        <f>HYPERLINK("#"&amp;"Insumos"&amp;"!A"&amp;MATCH($B17964,#REF!,0),"Ins "&amp;$B17964)</f>
        <v>#REF!</v>
      </c>
      <c r="M17964" s="220"/>
    </row>
    <row r="17965" spans="1:13" x14ac:dyDescent="0.2">
      <c r="A17965" s="35" t="s">
        <v>9555</v>
      </c>
      <c r="B17965" s="34" t="s">
        <v>4549</v>
      </c>
      <c r="C17965" s="45" t="s">
        <v>719</v>
      </c>
      <c r="D17965" s="23" t="s">
        <v>5751</v>
      </c>
      <c r="E17965" s="23" t="s">
        <v>4134</v>
      </c>
      <c r="F17965" s="40">
        <v>2</v>
      </c>
      <c r="G17965" s="25">
        <v>15152</v>
      </c>
      <c r="H17965" s="25">
        <v>30304</v>
      </c>
      <c r="I17965" s="25"/>
      <c r="J17965" s="58" t="e">
        <f>HYPERLINK("#"&amp;"Insumos"&amp;"!A"&amp;MATCH($B17965,#REF!,0),"Ins "&amp;$B17965)</f>
        <v>#REF!</v>
      </c>
      <c r="M17965" s="220"/>
    </row>
    <row r="17966" spans="1:13" x14ac:dyDescent="0.2">
      <c r="A17966" s="35" t="s">
        <v>9555</v>
      </c>
      <c r="B17966" s="34" t="s">
        <v>4546</v>
      </c>
      <c r="C17966" s="45" t="s">
        <v>712</v>
      </c>
      <c r="D17966" s="23" t="s">
        <v>5751</v>
      </c>
      <c r="E17966" s="23" t="s">
        <v>4134</v>
      </c>
      <c r="F17966" s="40">
        <v>1</v>
      </c>
      <c r="G17966" s="25">
        <v>3316</v>
      </c>
      <c r="H17966" s="25">
        <v>3316</v>
      </c>
      <c r="I17966" s="25"/>
      <c r="J17966" s="58" t="e">
        <f>HYPERLINK("#"&amp;"Insumos"&amp;"!A"&amp;MATCH($B17966,#REF!,0),"Ins "&amp;$B17966)</f>
        <v>#REF!</v>
      </c>
      <c r="M17966" s="220"/>
    </row>
    <row r="17967" spans="1:13" x14ac:dyDescent="0.2">
      <c r="A17967" s="35" t="s">
        <v>9555</v>
      </c>
      <c r="B17967" s="34" t="s">
        <v>5184</v>
      </c>
      <c r="C17967" s="45" t="s">
        <v>294</v>
      </c>
      <c r="D17967" s="23" t="s">
        <v>5751</v>
      </c>
      <c r="E17967" s="23" t="s">
        <v>4147</v>
      </c>
      <c r="F17967" s="40">
        <v>0.35</v>
      </c>
      <c r="G17967" s="25">
        <v>5304</v>
      </c>
      <c r="H17967" s="25">
        <v>1856</v>
      </c>
      <c r="I17967" s="25"/>
      <c r="J17967" s="58" t="e">
        <f>HYPERLINK("#"&amp;"Insumos"&amp;"!A"&amp;MATCH($B17967,#REF!,0),"Ins "&amp;$B17967)</f>
        <v>#REF!</v>
      </c>
      <c r="M17967" s="220"/>
    </row>
    <row r="17968" spans="1:13" x14ac:dyDescent="0.2">
      <c r="A17968" s="35" t="s">
        <v>9555</v>
      </c>
      <c r="B17968" s="34" t="s">
        <v>4536</v>
      </c>
      <c r="C17968" s="45" t="s">
        <v>12752</v>
      </c>
      <c r="D17968" s="23" t="s">
        <v>5751</v>
      </c>
      <c r="E17968" s="23" t="s">
        <v>287</v>
      </c>
      <c r="F17968" s="40">
        <v>1</v>
      </c>
      <c r="G17968" s="25">
        <v>4457</v>
      </c>
      <c r="H17968" s="25">
        <v>4457</v>
      </c>
      <c r="I17968" s="25"/>
      <c r="J17968" s="58" t="e">
        <f>HYPERLINK("#"&amp;"Insumos"&amp;"!A"&amp;MATCH($B17968,#REF!,0),"Ins "&amp;$B17968)</f>
        <v>#REF!</v>
      </c>
      <c r="M17968" s="220"/>
    </row>
    <row r="17969" spans="1:13" x14ac:dyDescent="0.2">
      <c r="A17969" s="35" t="s">
        <v>9555</v>
      </c>
      <c r="B17969" s="34" t="s">
        <v>5466</v>
      </c>
      <c r="C17969" s="45" t="s">
        <v>1066</v>
      </c>
      <c r="D17969" s="23" t="s">
        <v>5751</v>
      </c>
      <c r="E17969" s="23" t="s">
        <v>467</v>
      </c>
      <c r="F17969" s="40">
        <v>5</v>
      </c>
      <c r="G17969" s="25">
        <v>5200</v>
      </c>
      <c r="H17969" s="25">
        <v>26000</v>
      </c>
      <c r="I17969" s="25"/>
      <c r="J17969" s="58" t="e">
        <f>HYPERLINK("#"&amp;"Insumos"&amp;"!A"&amp;MATCH($B17969,#REF!,0),"Ins "&amp;$B17969)</f>
        <v>#REF!</v>
      </c>
      <c r="M17969" s="220"/>
    </row>
    <row r="17970" spans="1:13" x14ac:dyDescent="0.2">
      <c r="A17970" s="35" t="s">
        <v>9555</v>
      </c>
      <c r="B17970" s="34" t="s">
        <v>5350</v>
      </c>
      <c r="C17970" s="45" t="s">
        <v>2254</v>
      </c>
      <c r="D17970" s="23" t="s">
        <v>5751</v>
      </c>
      <c r="E17970" s="23" t="s">
        <v>287</v>
      </c>
      <c r="F17970" s="40">
        <v>2.8</v>
      </c>
      <c r="G17970" s="25">
        <v>16040</v>
      </c>
      <c r="H17970" s="25">
        <v>44912</v>
      </c>
      <c r="I17970" s="25"/>
      <c r="J17970" s="58" t="e">
        <f>HYPERLINK("#"&amp;"Insumos"&amp;"!A"&amp;MATCH($B17970,#REF!,0),"Ins "&amp;$B17970)</f>
        <v>#REF!</v>
      </c>
      <c r="M17970" s="220"/>
    </row>
    <row r="17971" spans="1:13" x14ac:dyDescent="0.2">
      <c r="A17971" s="35" t="s">
        <v>9555</v>
      </c>
      <c r="B17971" s="34" t="s">
        <v>5195</v>
      </c>
      <c r="C17971" s="45" t="s">
        <v>462</v>
      </c>
      <c r="D17971" s="23" t="s">
        <v>5751</v>
      </c>
      <c r="E17971" s="23" t="s">
        <v>467</v>
      </c>
      <c r="F17971" s="40">
        <v>0.5</v>
      </c>
      <c r="G17971" s="25">
        <v>22500</v>
      </c>
      <c r="H17971" s="25">
        <v>11250</v>
      </c>
      <c r="I17971" s="25"/>
      <c r="J17971" s="58" t="e">
        <f>HYPERLINK("#"&amp;"Insumos"&amp;"!A"&amp;MATCH($B17971,#REF!,0),"Ins "&amp;$B17971)</f>
        <v>#REF!</v>
      </c>
      <c r="M17971" s="220"/>
    </row>
    <row r="17972" spans="1:13" x14ac:dyDescent="0.2">
      <c r="A17972" s="35" t="s">
        <v>9555</v>
      </c>
      <c r="B17972" s="34" t="s">
        <v>5589</v>
      </c>
      <c r="C17972" s="45" t="s">
        <v>5819</v>
      </c>
      <c r="D17972" s="23" t="s">
        <v>5585</v>
      </c>
      <c r="E17972" s="23" t="s">
        <v>466</v>
      </c>
      <c r="F17972" s="40">
        <v>0.15</v>
      </c>
      <c r="G17972" s="25">
        <v>597780</v>
      </c>
      <c r="H17972" s="25">
        <v>89667</v>
      </c>
      <c r="I17972" s="25"/>
      <c r="J17972" s="58" t="e">
        <f>HYPERLINK("#"&amp;"Insumos"&amp;"!A"&amp;MATCH($B17972,#REF!,0),"Ins "&amp;$B17972)</f>
        <v>#REF!</v>
      </c>
      <c r="M17972" s="220"/>
    </row>
    <row r="17973" spans="1:13" x14ac:dyDescent="0.2">
      <c r="A17973" s="35" t="s">
        <v>9555</v>
      </c>
      <c r="B17973" s="34" t="s">
        <v>254</v>
      </c>
      <c r="C17973" s="45" t="s">
        <v>751</v>
      </c>
      <c r="D17973" s="23" t="s">
        <v>5534</v>
      </c>
      <c r="E17973" s="23" t="s">
        <v>4141</v>
      </c>
      <c r="F17973" s="40">
        <v>0.2</v>
      </c>
      <c r="G17973" s="25">
        <v>46854</v>
      </c>
      <c r="H17973" s="25">
        <v>9371</v>
      </c>
      <c r="I17973" s="25"/>
      <c r="J17973" s="58" t="e">
        <f>HYPERLINK("#"&amp;"Insumos"&amp;"!A"&amp;MATCH($B17973,#REF!,0),"Ins "&amp;$B17973)</f>
        <v>#REF!</v>
      </c>
      <c r="M17973" s="220"/>
    </row>
    <row r="17974" spans="1:13" x14ac:dyDescent="0.2">
      <c r="A17974" s="35" t="s">
        <v>9555</v>
      </c>
      <c r="B17974" s="34" t="s">
        <v>5482</v>
      </c>
      <c r="C17974" s="45" t="s">
        <v>67</v>
      </c>
      <c r="D17974" s="23" t="s">
        <v>5751</v>
      </c>
      <c r="E17974" s="23" t="s">
        <v>467</v>
      </c>
      <c r="F17974" s="40">
        <v>3.5</v>
      </c>
      <c r="G17974" s="25">
        <v>4423</v>
      </c>
      <c r="H17974" s="25">
        <v>15481</v>
      </c>
      <c r="I17974" s="25"/>
      <c r="J17974" s="58" t="e">
        <f>HYPERLINK("#"&amp;"Insumos"&amp;"!A"&amp;MATCH($B17974,#REF!,0),"Ins "&amp;$B17974)</f>
        <v>#REF!</v>
      </c>
      <c r="M17974" s="220"/>
    </row>
    <row r="17975" spans="1:13" x14ac:dyDescent="0.2">
      <c r="A17975" s="35" t="s">
        <v>9555</v>
      </c>
      <c r="B17975" s="34" t="s">
        <v>5483</v>
      </c>
      <c r="C17975" s="45" t="s">
        <v>1064</v>
      </c>
      <c r="D17975" s="23" t="s">
        <v>5751</v>
      </c>
      <c r="E17975" s="23" t="s">
        <v>467</v>
      </c>
      <c r="F17975" s="40">
        <v>0.5</v>
      </c>
      <c r="G17975" s="25">
        <v>6176</v>
      </c>
      <c r="H17975" s="25">
        <v>3088</v>
      </c>
      <c r="I17975" s="25"/>
      <c r="J17975" s="58" t="e">
        <f>HYPERLINK("#"&amp;"Insumos"&amp;"!A"&amp;MATCH($B17975,#REF!,0),"Ins "&amp;$B17975)</f>
        <v>#REF!</v>
      </c>
      <c r="M17975" s="220"/>
    </row>
    <row r="17976" spans="1:13" ht="51" x14ac:dyDescent="0.2">
      <c r="A17976" s="36" t="s">
        <v>9556</v>
      </c>
      <c r="B17976" s="26" t="s">
        <v>6816</v>
      </c>
      <c r="C17976" s="79" t="s">
        <v>10909</v>
      </c>
      <c r="D17976" s="37" t="s">
        <v>5608</v>
      </c>
      <c r="E17976" s="37" t="s">
        <v>4134</v>
      </c>
      <c r="F17976" s="41"/>
      <c r="G17976" s="27"/>
      <c r="H17976" s="27"/>
      <c r="I17976" s="27">
        <v>1432454</v>
      </c>
      <c r="M17976" s="220">
        <f t="shared" si="280"/>
        <v>1875942</v>
      </c>
    </row>
    <row r="17977" spans="1:13" x14ac:dyDescent="0.2">
      <c r="A17977" s="35" t="s">
        <v>9556</v>
      </c>
      <c r="B17977" s="34" t="s">
        <v>71</v>
      </c>
      <c r="C17977" s="45" t="s">
        <v>1022</v>
      </c>
      <c r="D17977" s="23" t="s">
        <v>5734</v>
      </c>
      <c r="E17977" s="23" t="s">
        <v>4141</v>
      </c>
      <c r="F17977" s="40">
        <v>7</v>
      </c>
      <c r="G17977" s="25">
        <v>66987</v>
      </c>
      <c r="H17977" s="25">
        <v>468909</v>
      </c>
      <c r="I17977" s="25"/>
      <c r="J17977" s="58" t="e">
        <f>HYPERLINK("#"&amp;"Insumos"&amp;"!A"&amp;MATCH($B17977,#REF!,0),"Ins "&amp;$B17977)</f>
        <v>#REF!</v>
      </c>
      <c r="M17977" s="220"/>
    </row>
    <row r="17978" spans="1:13" x14ac:dyDescent="0.2">
      <c r="A17978" s="35" t="s">
        <v>9556</v>
      </c>
      <c r="B17978" s="1" t="s">
        <v>5533</v>
      </c>
      <c r="C17978" s="45" t="s">
        <v>5892</v>
      </c>
      <c r="D17978" s="23" t="s">
        <v>977</v>
      </c>
      <c r="E17978" s="23" t="s">
        <v>4134</v>
      </c>
      <c r="F17978" s="40">
        <v>1</v>
      </c>
      <c r="G17978" s="25">
        <v>3623</v>
      </c>
      <c r="H17978" s="25">
        <v>3623</v>
      </c>
      <c r="I17978" s="25"/>
      <c r="J17978" s="58" t="e">
        <f>HYPERLINK("#"&amp;"Insumos"&amp;"!A"&amp;MATCH($B17978,#REF!,0),"Ins "&amp;$B17978)</f>
        <v>#REF!</v>
      </c>
      <c r="M17978" s="220"/>
    </row>
    <row r="17979" spans="1:13" x14ac:dyDescent="0.2">
      <c r="A17979" s="35" t="s">
        <v>9556</v>
      </c>
      <c r="B17979" s="1" t="s">
        <v>5007</v>
      </c>
      <c r="C17979" s="45" t="s">
        <v>720</v>
      </c>
      <c r="D17979" s="23" t="s">
        <v>5751</v>
      </c>
      <c r="E17979" s="23" t="s">
        <v>4134</v>
      </c>
      <c r="F17979" s="40">
        <v>1</v>
      </c>
      <c r="G17979" s="25">
        <v>1897</v>
      </c>
      <c r="H17979" s="25">
        <v>1897</v>
      </c>
      <c r="I17979" s="25"/>
      <c r="J17979" s="58" t="e">
        <f>HYPERLINK("#"&amp;"Insumos"&amp;"!A"&amp;MATCH($B17979,#REF!,0),"Ins "&amp;$B17979)</f>
        <v>#REF!</v>
      </c>
      <c r="M17979" s="220"/>
    </row>
    <row r="17980" spans="1:13" x14ac:dyDescent="0.2">
      <c r="A17980" s="35" t="s">
        <v>9556</v>
      </c>
      <c r="B17980" s="34" t="s">
        <v>4549</v>
      </c>
      <c r="C17980" s="45" t="s">
        <v>719</v>
      </c>
      <c r="D17980" s="23" t="s">
        <v>5751</v>
      </c>
      <c r="E17980" s="23" t="s">
        <v>4134</v>
      </c>
      <c r="F17980" s="40">
        <v>3</v>
      </c>
      <c r="G17980" s="25">
        <v>15152</v>
      </c>
      <c r="H17980" s="25">
        <v>45456</v>
      </c>
      <c r="I17980" s="25"/>
      <c r="J17980" s="58" t="e">
        <f>HYPERLINK("#"&amp;"Insumos"&amp;"!A"&amp;MATCH($B17980,#REF!,0),"Ins "&amp;$B17980)</f>
        <v>#REF!</v>
      </c>
      <c r="M17980" s="220"/>
    </row>
    <row r="17981" spans="1:13" x14ac:dyDescent="0.2">
      <c r="A17981" s="35" t="s">
        <v>9556</v>
      </c>
      <c r="B17981" s="34" t="s">
        <v>4546</v>
      </c>
      <c r="C17981" s="45" t="s">
        <v>712</v>
      </c>
      <c r="D17981" s="23" t="s">
        <v>5751</v>
      </c>
      <c r="E17981" s="23" t="s">
        <v>4134</v>
      </c>
      <c r="F17981" s="40">
        <v>2</v>
      </c>
      <c r="G17981" s="25">
        <v>3316</v>
      </c>
      <c r="H17981" s="25">
        <v>6632</v>
      </c>
      <c r="I17981" s="25"/>
      <c r="J17981" s="58" t="e">
        <f>HYPERLINK("#"&amp;"Insumos"&amp;"!A"&amp;MATCH($B17981,#REF!,0),"Ins "&amp;$B17981)</f>
        <v>#REF!</v>
      </c>
      <c r="M17981" s="220"/>
    </row>
    <row r="17982" spans="1:13" x14ac:dyDescent="0.2">
      <c r="A17982" s="35" t="s">
        <v>9556</v>
      </c>
      <c r="B17982" s="34" t="s">
        <v>5184</v>
      </c>
      <c r="C17982" s="45" t="s">
        <v>294</v>
      </c>
      <c r="D17982" s="23" t="s">
        <v>5751</v>
      </c>
      <c r="E17982" s="23" t="s">
        <v>4147</v>
      </c>
      <c r="F17982" s="40">
        <v>0.5</v>
      </c>
      <c r="G17982" s="25">
        <v>5304</v>
      </c>
      <c r="H17982" s="25">
        <v>2652</v>
      </c>
      <c r="I17982" s="25"/>
      <c r="J17982" s="58" t="e">
        <f>HYPERLINK("#"&amp;"Insumos"&amp;"!A"&amp;MATCH($B17982,#REF!,0),"Ins "&amp;$B17982)</f>
        <v>#REF!</v>
      </c>
      <c r="M17982" s="220"/>
    </row>
    <row r="17983" spans="1:13" x14ac:dyDescent="0.2">
      <c r="A17983" s="35" t="s">
        <v>9556</v>
      </c>
      <c r="B17983" s="34" t="s">
        <v>4536</v>
      </c>
      <c r="C17983" s="45" t="s">
        <v>12752</v>
      </c>
      <c r="D17983" s="23" t="s">
        <v>5751</v>
      </c>
      <c r="E17983" s="23" t="s">
        <v>287</v>
      </c>
      <c r="F17983" s="40">
        <v>2</v>
      </c>
      <c r="G17983" s="25">
        <v>4457</v>
      </c>
      <c r="H17983" s="25">
        <v>8914</v>
      </c>
      <c r="I17983" s="25"/>
      <c r="J17983" s="58" t="e">
        <f>HYPERLINK("#"&amp;"Insumos"&amp;"!A"&amp;MATCH($B17983,#REF!,0),"Ins "&amp;$B17983)</f>
        <v>#REF!</v>
      </c>
      <c r="M17983" s="220"/>
    </row>
    <row r="17984" spans="1:13" x14ac:dyDescent="0.2">
      <c r="A17984" s="35" t="s">
        <v>9556</v>
      </c>
      <c r="B17984" s="34" t="s">
        <v>5469</v>
      </c>
      <c r="C17984" s="45" t="s">
        <v>1068</v>
      </c>
      <c r="D17984" s="23" t="s">
        <v>5751</v>
      </c>
      <c r="E17984" s="23" t="s">
        <v>467</v>
      </c>
      <c r="F17984" s="40">
        <v>16</v>
      </c>
      <c r="G17984" s="25">
        <v>5200</v>
      </c>
      <c r="H17984" s="25">
        <v>83200</v>
      </c>
      <c r="I17984" s="25"/>
      <c r="J17984" s="58" t="e">
        <f>HYPERLINK("#"&amp;"Insumos"&amp;"!A"&amp;MATCH($B17984,#REF!,0),"Ins "&amp;$B17984)</f>
        <v>#REF!</v>
      </c>
      <c r="M17984" s="220"/>
    </row>
    <row r="17985" spans="1:13" x14ac:dyDescent="0.2">
      <c r="A17985" s="35" t="s">
        <v>9556</v>
      </c>
      <c r="B17985" s="34" t="s">
        <v>5350</v>
      </c>
      <c r="C17985" s="45" t="s">
        <v>2254</v>
      </c>
      <c r="D17985" s="23" t="s">
        <v>5751</v>
      </c>
      <c r="E17985" s="23" t="s">
        <v>287</v>
      </c>
      <c r="F17985" s="40">
        <v>4.8</v>
      </c>
      <c r="G17985" s="25">
        <v>16040</v>
      </c>
      <c r="H17985" s="25">
        <v>76992</v>
      </c>
      <c r="I17985" s="25"/>
      <c r="J17985" s="58" t="e">
        <f>HYPERLINK("#"&amp;"Insumos"&amp;"!A"&amp;MATCH($B17985,#REF!,0),"Ins "&amp;$B17985)</f>
        <v>#REF!</v>
      </c>
      <c r="M17985" s="220"/>
    </row>
    <row r="17986" spans="1:13" x14ac:dyDescent="0.2">
      <c r="A17986" s="35" t="s">
        <v>9556</v>
      </c>
      <c r="B17986" s="34" t="s">
        <v>5195</v>
      </c>
      <c r="C17986" s="45" t="s">
        <v>462</v>
      </c>
      <c r="D17986" s="23" t="s">
        <v>5751</v>
      </c>
      <c r="E17986" s="23" t="s">
        <v>467</v>
      </c>
      <c r="F17986" s="40">
        <v>0.4</v>
      </c>
      <c r="G17986" s="25">
        <v>22500</v>
      </c>
      <c r="H17986" s="25">
        <v>9000</v>
      </c>
      <c r="I17986" s="25"/>
      <c r="J17986" s="58" t="e">
        <f>HYPERLINK("#"&amp;"Insumos"&amp;"!A"&amp;MATCH($B17986,#REF!,0),"Ins "&amp;$B17986)</f>
        <v>#REF!</v>
      </c>
      <c r="M17986" s="220"/>
    </row>
    <row r="17987" spans="1:13" x14ac:dyDescent="0.2">
      <c r="A17987" s="35" t="s">
        <v>9556</v>
      </c>
      <c r="B17987" s="34" t="s">
        <v>5589</v>
      </c>
      <c r="C17987" s="45" t="s">
        <v>5819</v>
      </c>
      <c r="D17987" s="23" t="s">
        <v>5585</v>
      </c>
      <c r="E17987" s="23" t="s">
        <v>466</v>
      </c>
      <c r="F17987" s="44">
        <v>1.1000000000000001</v>
      </c>
      <c r="G17987" s="25">
        <v>597780</v>
      </c>
      <c r="H17987" s="25">
        <v>657558</v>
      </c>
      <c r="I17987" s="25"/>
      <c r="J17987" s="58" t="e">
        <f>HYPERLINK("#"&amp;"Insumos"&amp;"!A"&amp;MATCH($B17987,#REF!,0),"Ins "&amp;$B17987)</f>
        <v>#REF!</v>
      </c>
      <c r="M17987" s="220"/>
    </row>
    <row r="17988" spans="1:13" x14ac:dyDescent="0.2">
      <c r="A17988" s="35" t="s">
        <v>9556</v>
      </c>
      <c r="B17988" s="34" t="s">
        <v>254</v>
      </c>
      <c r="C17988" s="45" t="s">
        <v>751</v>
      </c>
      <c r="D17988" s="23" t="s">
        <v>5534</v>
      </c>
      <c r="E17988" s="23" t="s">
        <v>4141</v>
      </c>
      <c r="F17988" s="40">
        <v>0.2</v>
      </c>
      <c r="G17988" s="25">
        <v>46854</v>
      </c>
      <c r="H17988" s="25">
        <v>9371</v>
      </c>
      <c r="I17988" s="25"/>
      <c r="J17988" s="58" t="e">
        <f>HYPERLINK("#"&amp;"Insumos"&amp;"!A"&amp;MATCH($B17988,#REF!,0),"Ins "&amp;$B17988)</f>
        <v>#REF!</v>
      </c>
      <c r="M17988" s="220"/>
    </row>
    <row r="17989" spans="1:13" x14ac:dyDescent="0.2">
      <c r="A17989" s="35" t="s">
        <v>9556</v>
      </c>
      <c r="B17989" s="34" t="s">
        <v>9557</v>
      </c>
      <c r="C17989" s="45" t="s">
        <v>9558</v>
      </c>
      <c r="D17989" s="23" t="s">
        <v>5751</v>
      </c>
      <c r="E17989" s="23" t="s">
        <v>463</v>
      </c>
      <c r="F17989" s="40">
        <v>0.12</v>
      </c>
      <c r="G17989" s="25">
        <v>459680</v>
      </c>
      <c r="H17989" s="25">
        <v>55162</v>
      </c>
      <c r="I17989" s="25"/>
      <c r="J17989" s="58" t="e">
        <f>HYPERLINK("#"&amp;"Insumos"&amp;"!A"&amp;MATCH($B17989,#REF!,0),"Ins "&amp;$B17989)</f>
        <v>#REF!</v>
      </c>
      <c r="M17989" s="220"/>
    </row>
    <row r="17990" spans="1:13" x14ac:dyDescent="0.2">
      <c r="A17990" s="35" t="s">
        <v>9556</v>
      </c>
      <c r="B17990" s="34" t="s">
        <v>5483</v>
      </c>
      <c r="C17990" s="45" t="s">
        <v>1064</v>
      </c>
      <c r="D17990" s="23" t="s">
        <v>5751</v>
      </c>
      <c r="E17990" s="23" t="s">
        <v>467</v>
      </c>
      <c r="F17990" s="40">
        <v>0.5</v>
      </c>
      <c r="G17990" s="25">
        <v>6176</v>
      </c>
      <c r="H17990" s="25">
        <v>3088</v>
      </c>
      <c r="I17990" s="25"/>
      <c r="J17990" s="58" t="e">
        <f>HYPERLINK("#"&amp;"Insumos"&amp;"!A"&amp;MATCH($B17990,#REF!,0),"Ins "&amp;$B17990)</f>
        <v>#REF!</v>
      </c>
      <c r="M17990" s="220"/>
    </row>
    <row r="17991" spans="1:13" ht="38.25" x14ac:dyDescent="0.2">
      <c r="A17991" s="36" t="s">
        <v>9559</v>
      </c>
      <c r="B17991" s="26" t="s">
        <v>6816</v>
      </c>
      <c r="C17991" s="79" t="s">
        <v>10910</v>
      </c>
      <c r="D17991" s="37" t="s">
        <v>5608</v>
      </c>
      <c r="E17991" s="37" t="s">
        <v>464</v>
      </c>
      <c r="F17991" s="41"/>
      <c r="G17991" s="27"/>
      <c r="H17991" s="27"/>
      <c r="I17991" s="27">
        <v>322822</v>
      </c>
      <c r="M17991" s="220">
        <f t="shared" ref="M17991:M18049" si="281">ROUND(I17991*(1+$L$2),0)</f>
        <v>422768</v>
      </c>
    </row>
    <row r="17992" spans="1:13" x14ac:dyDescent="0.2">
      <c r="A17992" s="35" t="s">
        <v>9559</v>
      </c>
      <c r="B17992" s="34" t="s">
        <v>71</v>
      </c>
      <c r="C17992" s="45" t="s">
        <v>1022</v>
      </c>
      <c r="D17992" s="23" t="s">
        <v>5734</v>
      </c>
      <c r="E17992" s="23" t="s">
        <v>4141</v>
      </c>
      <c r="F17992" s="40">
        <v>1.66</v>
      </c>
      <c r="G17992" s="25">
        <v>66987</v>
      </c>
      <c r="H17992" s="25">
        <v>111198</v>
      </c>
      <c r="I17992" s="25"/>
      <c r="J17992" s="58" t="e">
        <f>HYPERLINK("#"&amp;"Insumos"&amp;"!A"&amp;MATCH($B17992,#REF!,0),"Ins "&amp;$B17992)</f>
        <v>#REF!</v>
      </c>
      <c r="M17992" s="220"/>
    </row>
    <row r="17993" spans="1:13" x14ac:dyDescent="0.2">
      <c r="A17993" s="35" t="s">
        <v>9559</v>
      </c>
      <c r="B17993" s="1" t="s">
        <v>5533</v>
      </c>
      <c r="C17993" s="45" t="s">
        <v>5892</v>
      </c>
      <c r="D17993" s="23" t="s">
        <v>977</v>
      </c>
      <c r="E17993" s="23" t="s">
        <v>4134</v>
      </c>
      <c r="F17993" s="40">
        <v>1</v>
      </c>
      <c r="G17993" s="25">
        <v>3623</v>
      </c>
      <c r="H17993" s="25">
        <v>3623</v>
      </c>
      <c r="I17993" s="25"/>
      <c r="J17993" s="58" t="e">
        <f>HYPERLINK("#"&amp;"Insumos"&amp;"!A"&amp;MATCH($B17993,#REF!,0),"Ins "&amp;$B17993)</f>
        <v>#REF!</v>
      </c>
      <c r="M17993" s="220"/>
    </row>
    <row r="17994" spans="1:13" x14ac:dyDescent="0.2">
      <c r="A17994" s="35" t="s">
        <v>9559</v>
      </c>
      <c r="B17994" s="1" t="s">
        <v>5007</v>
      </c>
      <c r="C17994" s="45" t="s">
        <v>720</v>
      </c>
      <c r="D17994" s="23" t="s">
        <v>5751</v>
      </c>
      <c r="E17994" s="23" t="s">
        <v>4134</v>
      </c>
      <c r="F17994" s="40">
        <v>1</v>
      </c>
      <c r="G17994" s="25">
        <v>1897</v>
      </c>
      <c r="H17994" s="25">
        <v>1897</v>
      </c>
      <c r="I17994" s="25"/>
      <c r="J17994" s="58" t="e">
        <f>HYPERLINK("#"&amp;"Insumos"&amp;"!A"&amp;MATCH($B17994,#REF!,0),"Ins "&amp;$B17994)</f>
        <v>#REF!</v>
      </c>
      <c r="M17994" s="220"/>
    </row>
    <row r="17995" spans="1:13" x14ac:dyDescent="0.2">
      <c r="A17995" s="35" t="s">
        <v>9559</v>
      </c>
      <c r="B17995" s="34" t="s">
        <v>4549</v>
      </c>
      <c r="C17995" s="45" t="s">
        <v>719</v>
      </c>
      <c r="D17995" s="23" t="s">
        <v>5751</v>
      </c>
      <c r="E17995" s="23" t="s">
        <v>4134</v>
      </c>
      <c r="F17995" s="40">
        <v>1</v>
      </c>
      <c r="G17995" s="25">
        <v>15152</v>
      </c>
      <c r="H17995" s="25">
        <v>15152</v>
      </c>
      <c r="I17995" s="25"/>
      <c r="J17995" s="58" t="e">
        <f>HYPERLINK("#"&amp;"Insumos"&amp;"!A"&amp;MATCH($B17995,#REF!,0),"Ins "&amp;$B17995)</f>
        <v>#REF!</v>
      </c>
      <c r="M17995" s="220"/>
    </row>
    <row r="17996" spans="1:13" x14ac:dyDescent="0.2">
      <c r="A17996" s="35" t="s">
        <v>9559</v>
      </c>
      <c r="B17996" s="34" t="s">
        <v>4546</v>
      </c>
      <c r="C17996" s="45" t="s">
        <v>712</v>
      </c>
      <c r="D17996" s="23" t="s">
        <v>5751</v>
      </c>
      <c r="E17996" s="23" t="s">
        <v>4134</v>
      </c>
      <c r="F17996" s="40">
        <v>1</v>
      </c>
      <c r="G17996" s="25">
        <v>3316</v>
      </c>
      <c r="H17996" s="25">
        <v>3316</v>
      </c>
      <c r="I17996" s="25"/>
      <c r="J17996" s="58" t="e">
        <f>HYPERLINK("#"&amp;"Insumos"&amp;"!A"&amp;MATCH($B17996,#REF!,0),"Ins "&amp;$B17996)</f>
        <v>#REF!</v>
      </c>
      <c r="M17996" s="220"/>
    </row>
    <row r="17997" spans="1:13" x14ac:dyDescent="0.2">
      <c r="A17997" s="35" t="s">
        <v>9559</v>
      </c>
      <c r="B17997" s="34" t="s">
        <v>5184</v>
      </c>
      <c r="C17997" s="45" t="s">
        <v>294</v>
      </c>
      <c r="D17997" s="23" t="s">
        <v>5751</v>
      </c>
      <c r="E17997" s="23" t="s">
        <v>4147</v>
      </c>
      <c r="F17997" s="40">
        <v>0.5</v>
      </c>
      <c r="G17997" s="25">
        <v>5304</v>
      </c>
      <c r="H17997" s="25">
        <v>2652</v>
      </c>
      <c r="I17997" s="25"/>
      <c r="J17997" s="58" t="e">
        <f>HYPERLINK("#"&amp;"Insumos"&amp;"!A"&amp;MATCH($B17997,#REF!,0),"Ins "&amp;$B17997)</f>
        <v>#REF!</v>
      </c>
      <c r="M17997" s="220"/>
    </row>
    <row r="17998" spans="1:13" x14ac:dyDescent="0.2">
      <c r="A17998" s="35" t="s">
        <v>9559</v>
      </c>
      <c r="B17998" s="34" t="s">
        <v>4536</v>
      </c>
      <c r="C17998" s="45" t="s">
        <v>12752</v>
      </c>
      <c r="D17998" s="23" t="s">
        <v>5751</v>
      </c>
      <c r="E17998" s="23" t="s">
        <v>287</v>
      </c>
      <c r="F17998" s="40">
        <v>0.5</v>
      </c>
      <c r="G17998" s="25">
        <v>4457</v>
      </c>
      <c r="H17998" s="25">
        <v>2229</v>
      </c>
      <c r="I17998" s="25"/>
      <c r="J17998" s="58" t="e">
        <f>HYPERLINK("#"&amp;"Insumos"&amp;"!A"&amp;MATCH($B17998,#REF!,0),"Ins "&amp;$B17998)</f>
        <v>#REF!</v>
      </c>
      <c r="M17998" s="220"/>
    </row>
    <row r="17999" spans="1:13" x14ac:dyDescent="0.2">
      <c r="A17999" s="35" t="s">
        <v>9559</v>
      </c>
      <c r="B17999" s="34" t="s">
        <v>5466</v>
      </c>
      <c r="C17999" s="45" t="s">
        <v>1066</v>
      </c>
      <c r="D17999" s="23" t="s">
        <v>5751</v>
      </c>
      <c r="E17999" s="23" t="s">
        <v>467</v>
      </c>
      <c r="F17999" s="40">
        <v>1.6</v>
      </c>
      <c r="G17999" s="25">
        <v>5200</v>
      </c>
      <c r="H17999" s="25">
        <v>8320</v>
      </c>
      <c r="I17999" s="25"/>
      <c r="J17999" s="58" t="e">
        <f>HYPERLINK("#"&amp;"Insumos"&amp;"!A"&amp;MATCH($B17999,#REF!,0),"Ins "&amp;$B17999)</f>
        <v>#REF!</v>
      </c>
      <c r="M17999" s="220"/>
    </row>
    <row r="18000" spans="1:13" x14ac:dyDescent="0.2">
      <c r="A18000" s="35" t="s">
        <v>9559</v>
      </c>
      <c r="B18000" s="34" t="s">
        <v>5350</v>
      </c>
      <c r="C18000" s="45" t="s">
        <v>2254</v>
      </c>
      <c r="D18000" s="23" t="s">
        <v>5751</v>
      </c>
      <c r="E18000" s="23" t="s">
        <v>287</v>
      </c>
      <c r="F18000" s="40">
        <v>4</v>
      </c>
      <c r="G18000" s="25">
        <v>16040</v>
      </c>
      <c r="H18000" s="25">
        <v>64160</v>
      </c>
      <c r="I18000" s="25"/>
      <c r="J18000" s="58" t="e">
        <f>HYPERLINK("#"&amp;"Insumos"&amp;"!A"&amp;MATCH($B18000,#REF!,0),"Ins "&amp;$B18000)</f>
        <v>#REF!</v>
      </c>
      <c r="M18000" s="220"/>
    </row>
    <row r="18001" spans="1:13" x14ac:dyDescent="0.2">
      <c r="A18001" s="35" t="s">
        <v>9559</v>
      </c>
      <c r="B18001" s="34" t="s">
        <v>5195</v>
      </c>
      <c r="C18001" s="45" t="s">
        <v>462</v>
      </c>
      <c r="D18001" s="23" t="s">
        <v>5751</v>
      </c>
      <c r="E18001" s="23" t="s">
        <v>467</v>
      </c>
      <c r="F18001" s="40">
        <v>0.1</v>
      </c>
      <c r="G18001" s="25">
        <v>22500</v>
      </c>
      <c r="H18001" s="25">
        <v>2250</v>
      </c>
      <c r="I18001" s="25"/>
      <c r="J18001" s="58" t="e">
        <f>HYPERLINK("#"&amp;"Insumos"&amp;"!A"&amp;MATCH($B18001,#REF!,0),"Ins "&amp;$B18001)</f>
        <v>#REF!</v>
      </c>
      <c r="M18001" s="220"/>
    </row>
    <row r="18002" spans="1:13" x14ac:dyDescent="0.2">
      <c r="A18002" s="35" t="s">
        <v>9559</v>
      </c>
      <c r="B18002" s="34" t="s">
        <v>5589</v>
      </c>
      <c r="C18002" s="45" t="s">
        <v>5819</v>
      </c>
      <c r="D18002" s="23" t="s">
        <v>5585</v>
      </c>
      <c r="E18002" s="23" t="s">
        <v>466</v>
      </c>
      <c r="F18002" s="44">
        <v>0.13600000000000001</v>
      </c>
      <c r="G18002" s="25">
        <v>597780</v>
      </c>
      <c r="H18002" s="25">
        <v>81298</v>
      </c>
      <c r="I18002" s="25"/>
      <c r="J18002" s="58" t="e">
        <f>HYPERLINK("#"&amp;"Insumos"&amp;"!A"&amp;MATCH($B18002,#REF!,0),"Ins "&amp;$B18002)</f>
        <v>#REF!</v>
      </c>
      <c r="M18002" s="220"/>
    </row>
    <row r="18003" spans="1:13" x14ac:dyDescent="0.2">
      <c r="A18003" s="35" t="s">
        <v>9559</v>
      </c>
      <c r="B18003" s="34" t="s">
        <v>254</v>
      </c>
      <c r="C18003" s="45" t="s">
        <v>751</v>
      </c>
      <c r="D18003" s="23" t="s">
        <v>5534</v>
      </c>
      <c r="E18003" s="23" t="s">
        <v>4141</v>
      </c>
      <c r="F18003" s="40">
        <v>0.04</v>
      </c>
      <c r="G18003" s="25">
        <v>46854</v>
      </c>
      <c r="H18003" s="25">
        <v>1874</v>
      </c>
      <c r="I18003" s="25"/>
      <c r="J18003" s="58" t="e">
        <f>HYPERLINK("#"&amp;"Insumos"&amp;"!A"&amp;MATCH($B18003,#REF!,0),"Ins "&amp;$B18003)</f>
        <v>#REF!</v>
      </c>
      <c r="M18003" s="220"/>
    </row>
    <row r="18004" spans="1:13" x14ac:dyDescent="0.2">
      <c r="A18004" s="35" t="s">
        <v>9559</v>
      </c>
      <c r="B18004" s="34" t="s">
        <v>5482</v>
      </c>
      <c r="C18004" s="45" t="s">
        <v>67</v>
      </c>
      <c r="D18004" s="23" t="s">
        <v>5751</v>
      </c>
      <c r="E18004" s="23" t="s">
        <v>467</v>
      </c>
      <c r="F18004" s="40">
        <v>5.2</v>
      </c>
      <c r="G18004" s="25">
        <v>4423</v>
      </c>
      <c r="H18004" s="25">
        <v>23000</v>
      </c>
      <c r="I18004" s="25"/>
      <c r="J18004" s="58" t="e">
        <f>HYPERLINK("#"&amp;"Insumos"&amp;"!A"&amp;MATCH($B18004,#REF!,0),"Ins "&amp;$B18004)</f>
        <v>#REF!</v>
      </c>
      <c r="M18004" s="220"/>
    </row>
    <row r="18005" spans="1:13" x14ac:dyDescent="0.2">
      <c r="A18005" s="35" t="s">
        <v>9559</v>
      </c>
      <c r="B18005" s="34" t="s">
        <v>5483</v>
      </c>
      <c r="C18005" s="45" t="s">
        <v>1064</v>
      </c>
      <c r="D18005" s="23" t="s">
        <v>5751</v>
      </c>
      <c r="E18005" s="23" t="s">
        <v>467</v>
      </c>
      <c r="F18005" s="40">
        <v>0.3</v>
      </c>
      <c r="G18005" s="25">
        <v>6176</v>
      </c>
      <c r="H18005" s="25">
        <v>1853</v>
      </c>
      <c r="I18005" s="25"/>
      <c r="J18005" s="58" t="e">
        <f>HYPERLINK("#"&amp;"Insumos"&amp;"!A"&amp;MATCH($B18005,#REF!,0),"Ins "&amp;$B18005)</f>
        <v>#REF!</v>
      </c>
      <c r="M18005" s="220"/>
    </row>
    <row r="18006" spans="1:13" ht="51" x14ac:dyDescent="0.2">
      <c r="A18006" s="36" t="s">
        <v>9560</v>
      </c>
      <c r="B18006" s="26" t="s">
        <v>6816</v>
      </c>
      <c r="C18006" s="79" t="s">
        <v>10911</v>
      </c>
      <c r="D18006" s="37" t="s">
        <v>5608</v>
      </c>
      <c r="E18006" s="37" t="s">
        <v>464</v>
      </c>
      <c r="F18006" s="41"/>
      <c r="G18006" s="27"/>
      <c r="H18006" s="27"/>
      <c r="I18006" s="27">
        <v>574202</v>
      </c>
      <c r="M18006" s="220">
        <f t="shared" si="281"/>
        <v>751975</v>
      </c>
    </row>
    <row r="18007" spans="1:13" x14ac:dyDescent="0.2">
      <c r="A18007" s="35" t="s">
        <v>9560</v>
      </c>
      <c r="B18007" s="34" t="s">
        <v>71</v>
      </c>
      <c r="C18007" s="45" t="s">
        <v>1022</v>
      </c>
      <c r="D18007" s="23" t="s">
        <v>5734</v>
      </c>
      <c r="E18007" s="23" t="s">
        <v>4141</v>
      </c>
      <c r="F18007" s="40">
        <v>3</v>
      </c>
      <c r="G18007" s="25">
        <v>66987</v>
      </c>
      <c r="H18007" s="25">
        <v>200961</v>
      </c>
      <c r="I18007" s="25"/>
      <c r="J18007" s="58" t="e">
        <f>HYPERLINK("#"&amp;"Insumos"&amp;"!A"&amp;MATCH($B18007,#REF!,0),"Ins "&amp;$B18007)</f>
        <v>#REF!</v>
      </c>
      <c r="M18007" s="220"/>
    </row>
    <row r="18008" spans="1:13" x14ac:dyDescent="0.2">
      <c r="A18008" s="35" t="s">
        <v>9560</v>
      </c>
      <c r="B18008" s="1" t="s">
        <v>5533</v>
      </c>
      <c r="C18008" s="45" t="s">
        <v>5892</v>
      </c>
      <c r="D18008" s="23" t="s">
        <v>977</v>
      </c>
      <c r="E18008" s="23" t="s">
        <v>4134</v>
      </c>
      <c r="F18008" s="40">
        <v>1</v>
      </c>
      <c r="G18008" s="25">
        <v>3623</v>
      </c>
      <c r="H18008" s="25">
        <v>3623</v>
      </c>
      <c r="I18008" s="25"/>
      <c r="J18008" s="58" t="e">
        <f>HYPERLINK("#"&amp;"Insumos"&amp;"!A"&amp;MATCH($B18008,#REF!,0),"Ins "&amp;$B18008)</f>
        <v>#REF!</v>
      </c>
      <c r="M18008" s="220"/>
    </row>
    <row r="18009" spans="1:13" x14ac:dyDescent="0.2">
      <c r="A18009" s="35" t="s">
        <v>9560</v>
      </c>
      <c r="B18009" s="1" t="s">
        <v>5007</v>
      </c>
      <c r="C18009" s="45" t="s">
        <v>720</v>
      </c>
      <c r="D18009" s="23" t="s">
        <v>5751</v>
      </c>
      <c r="E18009" s="23" t="s">
        <v>4134</v>
      </c>
      <c r="F18009" s="40">
        <v>1</v>
      </c>
      <c r="G18009" s="25">
        <v>1897</v>
      </c>
      <c r="H18009" s="25">
        <v>1897</v>
      </c>
      <c r="I18009" s="25"/>
      <c r="J18009" s="58" t="e">
        <f>HYPERLINK("#"&amp;"Insumos"&amp;"!A"&amp;MATCH($B18009,#REF!,0),"Ins "&amp;$B18009)</f>
        <v>#REF!</v>
      </c>
      <c r="M18009" s="220"/>
    </row>
    <row r="18010" spans="1:13" x14ac:dyDescent="0.2">
      <c r="A18010" s="35" t="s">
        <v>9560</v>
      </c>
      <c r="B18010" s="34" t="s">
        <v>4549</v>
      </c>
      <c r="C18010" s="45" t="s">
        <v>719</v>
      </c>
      <c r="D18010" s="23" t="s">
        <v>5751</v>
      </c>
      <c r="E18010" s="23" t="s">
        <v>4134</v>
      </c>
      <c r="F18010" s="40">
        <v>2</v>
      </c>
      <c r="G18010" s="25">
        <v>15152</v>
      </c>
      <c r="H18010" s="25">
        <v>30304</v>
      </c>
      <c r="I18010" s="25"/>
      <c r="J18010" s="58" t="e">
        <f>HYPERLINK("#"&amp;"Insumos"&amp;"!A"&amp;MATCH($B18010,#REF!,0),"Ins "&amp;$B18010)</f>
        <v>#REF!</v>
      </c>
      <c r="M18010" s="220"/>
    </row>
    <row r="18011" spans="1:13" x14ac:dyDescent="0.2">
      <c r="A18011" s="35" t="s">
        <v>9560</v>
      </c>
      <c r="B18011" s="34" t="s">
        <v>4546</v>
      </c>
      <c r="C18011" s="45" t="s">
        <v>712</v>
      </c>
      <c r="D18011" s="23" t="s">
        <v>5751</v>
      </c>
      <c r="E18011" s="23" t="s">
        <v>4134</v>
      </c>
      <c r="F18011" s="40">
        <v>2</v>
      </c>
      <c r="G18011" s="25">
        <v>3316</v>
      </c>
      <c r="H18011" s="25">
        <v>6632</v>
      </c>
      <c r="I18011" s="25"/>
      <c r="J18011" s="58" t="e">
        <f>HYPERLINK("#"&amp;"Insumos"&amp;"!A"&amp;MATCH($B18011,#REF!,0),"Ins "&amp;$B18011)</f>
        <v>#REF!</v>
      </c>
      <c r="M18011" s="220"/>
    </row>
    <row r="18012" spans="1:13" x14ac:dyDescent="0.2">
      <c r="A18012" s="35" t="s">
        <v>9560</v>
      </c>
      <c r="B18012" s="34" t="s">
        <v>5184</v>
      </c>
      <c r="C18012" s="45" t="s">
        <v>294</v>
      </c>
      <c r="D18012" s="23" t="s">
        <v>5751</v>
      </c>
      <c r="E18012" s="23" t="s">
        <v>4147</v>
      </c>
      <c r="F18012" s="40">
        <v>0.5</v>
      </c>
      <c r="G18012" s="25">
        <v>5304</v>
      </c>
      <c r="H18012" s="25">
        <v>2652</v>
      </c>
      <c r="I18012" s="25"/>
      <c r="J18012" s="58" t="e">
        <f>HYPERLINK("#"&amp;"Insumos"&amp;"!A"&amp;MATCH($B18012,#REF!,0),"Ins "&amp;$B18012)</f>
        <v>#REF!</v>
      </c>
      <c r="M18012" s="220"/>
    </row>
    <row r="18013" spans="1:13" x14ac:dyDescent="0.2">
      <c r="A18013" s="35" t="s">
        <v>9560</v>
      </c>
      <c r="B18013" s="34" t="s">
        <v>4536</v>
      </c>
      <c r="C18013" s="45" t="s">
        <v>12752</v>
      </c>
      <c r="D18013" s="23" t="s">
        <v>5751</v>
      </c>
      <c r="E18013" s="23" t="s">
        <v>287</v>
      </c>
      <c r="F18013" s="40">
        <v>0.5</v>
      </c>
      <c r="G18013" s="25">
        <v>4457</v>
      </c>
      <c r="H18013" s="25">
        <v>2229</v>
      </c>
      <c r="I18013" s="25"/>
      <c r="J18013" s="58" t="e">
        <f>HYPERLINK("#"&amp;"Insumos"&amp;"!A"&amp;MATCH($B18013,#REF!,0),"Ins "&amp;$B18013)</f>
        <v>#REF!</v>
      </c>
      <c r="M18013" s="220"/>
    </row>
    <row r="18014" spans="1:13" x14ac:dyDescent="0.2">
      <c r="A18014" s="35" t="s">
        <v>9560</v>
      </c>
      <c r="B18014" s="34" t="s">
        <v>5469</v>
      </c>
      <c r="C18014" s="45" t="s">
        <v>1068</v>
      </c>
      <c r="D18014" s="23" t="s">
        <v>5751</v>
      </c>
      <c r="E18014" s="23" t="s">
        <v>467</v>
      </c>
      <c r="F18014" s="40">
        <v>8</v>
      </c>
      <c r="G18014" s="25">
        <v>5200</v>
      </c>
      <c r="H18014" s="25">
        <v>41600</v>
      </c>
      <c r="I18014" s="25"/>
      <c r="J18014" s="58" t="e">
        <f>HYPERLINK("#"&amp;"Insumos"&amp;"!A"&amp;MATCH($B18014,#REF!,0),"Ins "&amp;$B18014)</f>
        <v>#REF!</v>
      </c>
      <c r="M18014" s="220"/>
    </row>
    <row r="18015" spans="1:13" x14ac:dyDescent="0.2">
      <c r="A18015" s="35" t="s">
        <v>9560</v>
      </c>
      <c r="B18015" s="34" t="s">
        <v>5589</v>
      </c>
      <c r="C18015" s="45" t="s">
        <v>5819</v>
      </c>
      <c r="D18015" s="23" t="s">
        <v>5585</v>
      </c>
      <c r="E18015" s="23" t="s">
        <v>466</v>
      </c>
      <c r="F18015" s="44">
        <v>0.47250000000000009</v>
      </c>
      <c r="G18015" s="25">
        <v>597780</v>
      </c>
      <c r="H18015" s="25">
        <v>282451</v>
      </c>
      <c r="I18015" s="25"/>
      <c r="J18015" s="58" t="e">
        <f>HYPERLINK("#"&amp;"Insumos"&amp;"!A"&amp;MATCH($B18015,#REF!,0),"Ins "&amp;$B18015)</f>
        <v>#REF!</v>
      </c>
      <c r="M18015" s="220"/>
    </row>
    <row r="18016" spans="1:13" x14ac:dyDescent="0.2">
      <c r="A18016" s="35" t="s">
        <v>9560</v>
      </c>
      <c r="B18016" s="34" t="s">
        <v>5483</v>
      </c>
      <c r="C18016" s="45" t="s">
        <v>1064</v>
      </c>
      <c r="D18016" s="23" t="s">
        <v>5751</v>
      </c>
      <c r="E18016" s="23" t="s">
        <v>467</v>
      </c>
      <c r="F18016" s="40">
        <v>0.3</v>
      </c>
      <c r="G18016" s="25">
        <v>6176</v>
      </c>
      <c r="H18016" s="25">
        <v>1853</v>
      </c>
      <c r="I18016" s="25"/>
      <c r="J18016" s="58" t="e">
        <f>HYPERLINK("#"&amp;"Insumos"&amp;"!A"&amp;MATCH($B18016,#REF!,0),"Ins "&amp;$B18016)</f>
        <v>#REF!</v>
      </c>
      <c r="M18016" s="220"/>
    </row>
    <row r="18017" spans="1:13" ht="51" x14ac:dyDescent="0.2">
      <c r="A18017" s="36" t="s">
        <v>9561</v>
      </c>
      <c r="B18017" s="26" t="s">
        <v>6816</v>
      </c>
      <c r="C18017" s="79" t="s">
        <v>10912</v>
      </c>
      <c r="D18017" s="37" t="s">
        <v>5608</v>
      </c>
      <c r="E18017" s="37" t="s">
        <v>464</v>
      </c>
      <c r="F18017" s="41"/>
      <c r="G18017" s="27"/>
      <c r="H18017" s="27"/>
      <c r="I18017" s="27">
        <v>675528</v>
      </c>
      <c r="M18017" s="220">
        <f t="shared" si="281"/>
        <v>884671</v>
      </c>
    </row>
    <row r="18018" spans="1:13" x14ac:dyDescent="0.2">
      <c r="A18018" s="35" t="s">
        <v>9561</v>
      </c>
      <c r="B18018" s="34" t="s">
        <v>71</v>
      </c>
      <c r="C18018" s="45" t="s">
        <v>1022</v>
      </c>
      <c r="D18018" s="23" t="s">
        <v>5734</v>
      </c>
      <c r="E18018" s="23" t="s">
        <v>4141</v>
      </c>
      <c r="F18018" s="40">
        <v>3.2</v>
      </c>
      <c r="G18018" s="25">
        <v>66987</v>
      </c>
      <c r="H18018" s="25">
        <v>214358</v>
      </c>
      <c r="I18018" s="25"/>
      <c r="J18018" s="58" t="e">
        <f>HYPERLINK("#"&amp;"Insumos"&amp;"!A"&amp;MATCH($B18018,#REF!,0),"Ins "&amp;$B18018)</f>
        <v>#REF!</v>
      </c>
      <c r="M18018" s="220"/>
    </row>
    <row r="18019" spans="1:13" x14ac:dyDescent="0.2">
      <c r="A18019" s="35" t="s">
        <v>9561</v>
      </c>
      <c r="B18019" s="1" t="s">
        <v>5533</v>
      </c>
      <c r="C18019" s="45" t="s">
        <v>5892</v>
      </c>
      <c r="D18019" s="23" t="s">
        <v>977</v>
      </c>
      <c r="E18019" s="23" t="s">
        <v>4134</v>
      </c>
      <c r="F18019" s="40">
        <v>1</v>
      </c>
      <c r="G18019" s="25">
        <v>3623</v>
      </c>
      <c r="H18019" s="25">
        <v>3623</v>
      </c>
      <c r="I18019" s="25"/>
      <c r="J18019" s="58" t="e">
        <f>HYPERLINK("#"&amp;"Insumos"&amp;"!A"&amp;MATCH($B18019,#REF!,0),"Ins "&amp;$B18019)</f>
        <v>#REF!</v>
      </c>
      <c r="M18019" s="220"/>
    </row>
    <row r="18020" spans="1:13" x14ac:dyDescent="0.2">
      <c r="A18020" s="35" t="s">
        <v>9561</v>
      </c>
      <c r="B18020" s="1" t="s">
        <v>5007</v>
      </c>
      <c r="C18020" s="45" t="s">
        <v>720</v>
      </c>
      <c r="D18020" s="23" t="s">
        <v>5751</v>
      </c>
      <c r="E18020" s="23" t="s">
        <v>4134</v>
      </c>
      <c r="F18020" s="40">
        <v>1</v>
      </c>
      <c r="G18020" s="25">
        <v>1897</v>
      </c>
      <c r="H18020" s="25">
        <v>1897</v>
      </c>
      <c r="I18020" s="25"/>
      <c r="J18020" s="58" t="e">
        <f>HYPERLINK("#"&amp;"Insumos"&amp;"!A"&amp;MATCH($B18020,#REF!,0),"Ins "&amp;$B18020)</f>
        <v>#REF!</v>
      </c>
      <c r="M18020" s="220"/>
    </row>
    <row r="18021" spans="1:13" x14ac:dyDescent="0.2">
      <c r="A18021" s="35" t="s">
        <v>9561</v>
      </c>
      <c r="B18021" s="34" t="s">
        <v>4549</v>
      </c>
      <c r="C18021" s="45" t="s">
        <v>719</v>
      </c>
      <c r="D18021" s="23" t="s">
        <v>5751</v>
      </c>
      <c r="E18021" s="23" t="s">
        <v>4134</v>
      </c>
      <c r="F18021" s="40">
        <v>2.5</v>
      </c>
      <c r="G18021" s="25">
        <v>15152</v>
      </c>
      <c r="H18021" s="25">
        <v>37880</v>
      </c>
      <c r="I18021" s="25"/>
      <c r="J18021" s="58" t="e">
        <f>HYPERLINK("#"&amp;"Insumos"&amp;"!A"&amp;MATCH($B18021,#REF!,0),"Ins "&amp;$B18021)</f>
        <v>#REF!</v>
      </c>
      <c r="M18021" s="220"/>
    </row>
    <row r="18022" spans="1:13" x14ac:dyDescent="0.2">
      <c r="A18022" s="35" t="s">
        <v>9561</v>
      </c>
      <c r="B18022" s="34" t="s">
        <v>4546</v>
      </c>
      <c r="C18022" s="45" t="s">
        <v>712</v>
      </c>
      <c r="D18022" s="23" t="s">
        <v>5751</v>
      </c>
      <c r="E18022" s="23" t="s">
        <v>4134</v>
      </c>
      <c r="F18022" s="40">
        <v>2.5</v>
      </c>
      <c r="G18022" s="25">
        <v>3316</v>
      </c>
      <c r="H18022" s="25">
        <v>8290</v>
      </c>
      <c r="I18022" s="25"/>
      <c r="J18022" s="58" t="e">
        <f>HYPERLINK("#"&amp;"Insumos"&amp;"!A"&amp;MATCH($B18022,#REF!,0),"Ins "&amp;$B18022)</f>
        <v>#REF!</v>
      </c>
      <c r="M18022" s="220"/>
    </row>
    <row r="18023" spans="1:13" x14ac:dyDescent="0.2">
      <c r="A18023" s="35" t="s">
        <v>9561</v>
      </c>
      <c r="B18023" s="34" t="s">
        <v>5184</v>
      </c>
      <c r="C18023" s="45" t="s">
        <v>294</v>
      </c>
      <c r="D18023" s="23" t="s">
        <v>5751</v>
      </c>
      <c r="E18023" s="23" t="s">
        <v>4147</v>
      </c>
      <c r="F18023" s="40">
        <v>0.6</v>
      </c>
      <c r="G18023" s="25">
        <v>5304</v>
      </c>
      <c r="H18023" s="25">
        <v>3182</v>
      </c>
      <c r="I18023" s="25"/>
      <c r="J18023" s="58" t="e">
        <f>HYPERLINK("#"&amp;"Insumos"&amp;"!A"&amp;MATCH($B18023,#REF!,0),"Ins "&amp;$B18023)</f>
        <v>#REF!</v>
      </c>
      <c r="M18023" s="220"/>
    </row>
    <row r="18024" spans="1:13" x14ac:dyDescent="0.2">
      <c r="A18024" s="35" t="s">
        <v>9561</v>
      </c>
      <c r="B18024" s="34" t="s">
        <v>4536</v>
      </c>
      <c r="C18024" s="45" t="s">
        <v>12752</v>
      </c>
      <c r="D18024" s="23" t="s">
        <v>5751</v>
      </c>
      <c r="E18024" s="23" t="s">
        <v>287</v>
      </c>
      <c r="F18024" s="40">
        <v>1</v>
      </c>
      <c r="G18024" s="25">
        <v>4457</v>
      </c>
      <c r="H18024" s="25">
        <v>4457</v>
      </c>
      <c r="I18024" s="25"/>
      <c r="J18024" s="58" t="e">
        <f>HYPERLINK("#"&amp;"Insumos"&amp;"!A"&amp;MATCH($B18024,#REF!,0),"Ins "&amp;$B18024)</f>
        <v>#REF!</v>
      </c>
      <c r="M18024" s="220"/>
    </row>
    <row r="18025" spans="1:13" x14ac:dyDescent="0.2">
      <c r="A18025" s="35" t="s">
        <v>9561</v>
      </c>
      <c r="B18025" s="34" t="s">
        <v>5469</v>
      </c>
      <c r="C18025" s="45" t="s">
        <v>1068</v>
      </c>
      <c r="D18025" s="23" t="s">
        <v>5751</v>
      </c>
      <c r="E18025" s="23" t="s">
        <v>467</v>
      </c>
      <c r="F18025" s="40">
        <v>8</v>
      </c>
      <c r="G18025" s="25">
        <v>5200</v>
      </c>
      <c r="H18025" s="25">
        <v>41600</v>
      </c>
      <c r="I18025" s="25"/>
      <c r="J18025" s="58" t="e">
        <f>HYPERLINK("#"&amp;"Insumos"&amp;"!A"&amp;MATCH($B18025,#REF!,0),"Ins "&amp;$B18025)</f>
        <v>#REF!</v>
      </c>
      <c r="M18025" s="220"/>
    </row>
    <row r="18026" spans="1:13" x14ac:dyDescent="0.2">
      <c r="A18026" s="35" t="s">
        <v>9561</v>
      </c>
      <c r="B18026" s="34" t="s">
        <v>5589</v>
      </c>
      <c r="C18026" s="45" t="s">
        <v>5819</v>
      </c>
      <c r="D18026" s="23" t="s">
        <v>5585</v>
      </c>
      <c r="E18026" s="23" t="s">
        <v>466</v>
      </c>
      <c r="F18026" s="44">
        <v>0.59850000000000014</v>
      </c>
      <c r="G18026" s="25">
        <v>597780</v>
      </c>
      <c r="H18026" s="25">
        <v>357771</v>
      </c>
      <c r="I18026" s="25"/>
      <c r="J18026" s="58" t="e">
        <f>HYPERLINK("#"&amp;"Insumos"&amp;"!A"&amp;MATCH($B18026,#REF!,0),"Ins "&amp;$B18026)</f>
        <v>#REF!</v>
      </c>
      <c r="M18026" s="220"/>
    </row>
    <row r="18027" spans="1:13" x14ac:dyDescent="0.2">
      <c r="A18027" s="35" t="s">
        <v>9561</v>
      </c>
      <c r="B18027" s="34" t="s">
        <v>5483</v>
      </c>
      <c r="C18027" s="45" t="s">
        <v>1064</v>
      </c>
      <c r="D18027" s="23" t="s">
        <v>5751</v>
      </c>
      <c r="E18027" s="23" t="s">
        <v>467</v>
      </c>
      <c r="F18027" s="40">
        <v>0.4</v>
      </c>
      <c r="G18027" s="25">
        <v>6176</v>
      </c>
      <c r="H18027" s="25">
        <v>2470</v>
      </c>
      <c r="I18027" s="25"/>
      <c r="J18027" s="58" t="e">
        <f>HYPERLINK("#"&amp;"Insumos"&amp;"!A"&amp;MATCH($B18027,#REF!,0),"Ins "&amp;$B18027)</f>
        <v>#REF!</v>
      </c>
      <c r="M18027" s="220"/>
    </row>
    <row r="18028" spans="1:13" ht="51" x14ac:dyDescent="0.2">
      <c r="A18028" s="36" t="s">
        <v>9562</v>
      </c>
      <c r="B18028" s="26" t="s">
        <v>6816</v>
      </c>
      <c r="C18028" s="79" t="s">
        <v>10913</v>
      </c>
      <c r="D18028" s="37" t="s">
        <v>5608</v>
      </c>
      <c r="E18028" s="37" t="s">
        <v>464</v>
      </c>
      <c r="F18028" s="41"/>
      <c r="G18028" s="27"/>
      <c r="H18028" s="27"/>
      <c r="I18028" s="27">
        <v>764247</v>
      </c>
      <c r="M18028" s="220">
        <f t="shared" si="281"/>
        <v>1000858</v>
      </c>
    </row>
    <row r="18029" spans="1:13" x14ac:dyDescent="0.2">
      <c r="A18029" s="35" t="s">
        <v>9562</v>
      </c>
      <c r="B18029" s="34" t="s">
        <v>71</v>
      </c>
      <c r="C18029" s="45" t="s">
        <v>1022</v>
      </c>
      <c r="D18029" s="23" t="s">
        <v>5734</v>
      </c>
      <c r="E18029" s="23" t="s">
        <v>4141</v>
      </c>
      <c r="F18029" s="40">
        <v>3.4</v>
      </c>
      <c r="G18029" s="25">
        <v>66987</v>
      </c>
      <c r="H18029" s="25">
        <v>227756</v>
      </c>
      <c r="I18029" s="25"/>
      <c r="J18029" s="58" t="e">
        <f>HYPERLINK("#"&amp;"Insumos"&amp;"!A"&amp;MATCH($B18029,#REF!,0),"Ins "&amp;$B18029)</f>
        <v>#REF!</v>
      </c>
      <c r="M18029" s="220"/>
    </row>
    <row r="18030" spans="1:13" x14ac:dyDescent="0.2">
      <c r="A18030" s="35" t="s">
        <v>9562</v>
      </c>
      <c r="B18030" s="1" t="s">
        <v>5533</v>
      </c>
      <c r="C18030" s="45" t="s">
        <v>5892</v>
      </c>
      <c r="D18030" s="23" t="s">
        <v>977</v>
      </c>
      <c r="E18030" s="23" t="s">
        <v>4134</v>
      </c>
      <c r="F18030" s="40">
        <v>1</v>
      </c>
      <c r="G18030" s="25">
        <v>3623</v>
      </c>
      <c r="H18030" s="25">
        <v>3623</v>
      </c>
      <c r="I18030" s="25"/>
      <c r="J18030" s="58" t="e">
        <f>HYPERLINK("#"&amp;"Insumos"&amp;"!A"&amp;MATCH($B18030,#REF!,0),"Ins "&amp;$B18030)</f>
        <v>#REF!</v>
      </c>
      <c r="M18030" s="220"/>
    </row>
    <row r="18031" spans="1:13" x14ac:dyDescent="0.2">
      <c r="A18031" s="35" t="s">
        <v>9562</v>
      </c>
      <c r="B18031" s="1" t="s">
        <v>5007</v>
      </c>
      <c r="C18031" s="45" t="s">
        <v>720</v>
      </c>
      <c r="D18031" s="23" t="s">
        <v>5751</v>
      </c>
      <c r="E18031" s="23" t="s">
        <v>4134</v>
      </c>
      <c r="F18031" s="40">
        <v>1</v>
      </c>
      <c r="G18031" s="25">
        <v>1897</v>
      </c>
      <c r="H18031" s="25">
        <v>1897</v>
      </c>
      <c r="I18031" s="25"/>
      <c r="J18031" s="58" t="e">
        <f>HYPERLINK("#"&amp;"Insumos"&amp;"!A"&amp;MATCH($B18031,#REF!,0),"Ins "&amp;$B18031)</f>
        <v>#REF!</v>
      </c>
      <c r="M18031" s="220"/>
    </row>
    <row r="18032" spans="1:13" x14ac:dyDescent="0.2">
      <c r="A18032" s="35" t="s">
        <v>9562</v>
      </c>
      <c r="B18032" s="34" t="s">
        <v>4549</v>
      </c>
      <c r="C18032" s="45" t="s">
        <v>719</v>
      </c>
      <c r="D18032" s="23" t="s">
        <v>5751</v>
      </c>
      <c r="E18032" s="23" t="s">
        <v>4134</v>
      </c>
      <c r="F18032" s="40">
        <v>2.5</v>
      </c>
      <c r="G18032" s="25">
        <v>15152</v>
      </c>
      <c r="H18032" s="25">
        <v>37880</v>
      </c>
      <c r="I18032" s="25"/>
      <c r="J18032" s="58" t="e">
        <f>HYPERLINK("#"&amp;"Insumos"&amp;"!A"&amp;MATCH($B18032,#REF!,0),"Ins "&amp;$B18032)</f>
        <v>#REF!</v>
      </c>
      <c r="M18032" s="220"/>
    </row>
    <row r="18033" spans="1:13" x14ac:dyDescent="0.2">
      <c r="A18033" s="35" t="s">
        <v>9562</v>
      </c>
      <c r="B18033" s="34" t="s">
        <v>4546</v>
      </c>
      <c r="C18033" s="45" t="s">
        <v>712</v>
      </c>
      <c r="D18033" s="23" t="s">
        <v>5751</v>
      </c>
      <c r="E18033" s="23" t="s">
        <v>4134</v>
      </c>
      <c r="F18033" s="40">
        <v>2.5</v>
      </c>
      <c r="G18033" s="25">
        <v>3316</v>
      </c>
      <c r="H18033" s="25">
        <v>8290</v>
      </c>
      <c r="I18033" s="25"/>
      <c r="J18033" s="58" t="e">
        <f>HYPERLINK("#"&amp;"Insumos"&amp;"!A"&amp;MATCH($B18033,#REF!,0),"Ins "&amp;$B18033)</f>
        <v>#REF!</v>
      </c>
      <c r="M18033" s="220"/>
    </row>
    <row r="18034" spans="1:13" x14ac:dyDescent="0.2">
      <c r="A18034" s="35" t="s">
        <v>9562</v>
      </c>
      <c r="B18034" s="34" t="s">
        <v>5184</v>
      </c>
      <c r="C18034" s="45" t="s">
        <v>294</v>
      </c>
      <c r="D18034" s="23" t="s">
        <v>5751</v>
      </c>
      <c r="E18034" s="23" t="s">
        <v>4147</v>
      </c>
      <c r="F18034" s="40">
        <v>0.6</v>
      </c>
      <c r="G18034" s="25">
        <v>5304</v>
      </c>
      <c r="H18034" s="25">
        <v>3182</v>
      </c>
      <c r="I18034" s="25"/>
      <c r="J18034" s="58" t="e">
        <f>HYPERLINK("#"&amp;"Insumos"&amp;"!A"&amp;MATCH($B18034,#REF!,0),"Ins "&amp;$B18034)</f>
        <v>#REF!</v>
      </c>
      <c r="M18034" s="220"/>
    </row>
    <row r="18035" spans="1:13" x14ac:dyDescent="0.2">
      <c r="A18035" s="35" t="s">
        <v>9562</v>
      </c>
      <c r="B18035" s="34" t="s">
        <v>4536</v>
      </c>
      <c r="C18035" s="45" t="s">
        <v>12752</v>
      </c>
      <c r="D18035" s="23" t="s">
        <v>5751</v>
      </c>
      <c r="E18035" s="23" t="s">
        <v>287</v>
      </c>
      <c r="F18035" s="40">
        <v>1</v>
      </c>
      <c r="G18035" s="25">
        <v>4457</v>
      </c>
      <c r="H18035" s="25">
        <v>4457</v>
      </c>
      <c r="I18035" s="25"/>
      <c r="J18035" s="58" t="e">
        <f>HYPERLINK("#"&amp;"Insumos"&amp;"!A"&amp;MATCH($B18035,#REF!,0),"Ins "&amp;$B18035)</f>
        <v>#REF!</v>
      </c>
      <c r="M18035" s="220"/>
    </row>
    <row r="18036" spans="1:13" x14ac:dyDescent="0.2">
      <c r="A18036" s="35" t="s">
        <v>9562</v>
      </c>
      <c r="B18036" s="34" t="s">
        <v>5469</v>
      </c>
      <c r="C18036" s="45" t="s">
        <v>1068</v>
      </c>
      <c r="D18036" s="23" t="s">
        <v>5751</v>
      </c>
      <c r="E18036" s="23" t="s">
        <v>467</v>
      </c>
      <c r="F18036" s="40">
        <v>8</v>
      </c>
      <c r="G18036" s="25">
        <v>5200</v>
      </c>
      <c r="H18036" s="25">
        <v>41600</v>
      </c>
      <c r="I18036" s="25"/>
      <c r="J18036" s="58" t="e">
        <f>HYPERLINK("#"&amp;"Insumos"&amp;"!A"&amp;MATCH($B18036,#REF!,0),"Ins "&amp;$B18036)</f>
        <v>#REF!</v>
      </c>
      <c r="M18036" s="220"/>
    </row>
    <row r="18037" spans="1:13" x14ac:dyDescent="0.2">
      <c r="A18037" s="35" t="s">
        <v>9562</v>
      </c>
      <c r="B18037" s="34" t="s">
        <v>5589</v>
      </c>
      <c r="C18037" s="45" t="s">
        <v>5819</v>
      </c>
      <c r="D18037" s="23" t="s">
        <v>5585</v>
      </c>
      <c r="E18037" s="23" t="s">
        <v>466</v>
      </c>
      <c r="F18037" s="44">
        <v>0.72450000000000025</v>
      </c>
      <c r="G18037" s="25">
        <v>597780</v>
      </c>
      <c r="H18037" s="25">
        <v>433092</v>
      </c>
      <c r="I18037" s="25"/>
      <c r="J18037" s="58" t="e">
        <f>HYPERLINK("#"&amp;"Insumos"&amp;"!A"&amp;MATCH($B18037,#REF!,0),"Ins "&amp;$B18037)</f>
        <v>#REF!</v>
      </c>
      <c r="M18037" s="220"/>
    </row>
    <row r="18038" spans="1:13" x14ac:dyDescent="0.2">
      <c r="A18038" s="35" t="s">
        <v>9562</v>
      </c>
      <c r="B18038" s="34" t="s">
        <v>5483</v>
      </c>
      <c r="C18038" s="45" t="s">
        <v>1064</v>
      </c>
      <c r="D18038" s="23" t="s">
        <v>5751</v>
      </c>
      <c r="E18038" s="23" t="s">
        <v>467</v>
      </c>
      <c r="F18038" s="40">
        <v>0.4</v>
      </c>
      <c r="G18038" s="25">
        <v>6176</v>
      </c>
      <c r="H18038" s="25">
        <v>2470</v>
      </c>
      <c r="I18038" s="25"/>
      <c r="J18038" s="58" t="e">
        <f>HYPERLINK("#"&amp;"Insumos"&amp;"!A"&amp;MATCH($B18038,#REF!,0),"Ins "&amp;$B18038)</f>
        <v>#REF!</v>
      </c>
      <c r="M18038" s="220"/>
    </row>
    <row r="18039" spans="1:13" ht="38.25" x14ac:dyDescent="0.2">
      <c r="A18039" s="36" t="s">
        <v>9563</v>
      </c>
      <c r="B18039" s="26" t="s">
        <v>6816</v>
      </c>
      <c r="C18039" s="79" t="s">
        <v>10914</v>
      </c>
      <c r="D18039" s="37" t="s">
        <v>5608</v>
      </c>
      <c r="E18039" s="37" t="s">
        <v>4134</v>
      </c>
      <c r="F18039" s="41"/>
      <c r="G18039" s="27"/>
      <c r="H18039" s="27"/>
      <c r="I18039" s="27">
        <v>207230</v>
      </c>
      <c r="M18039" s="220">
        <f t="shared" si="281"/>
        <v>271388</v>
      </c>
    </row>
    <row r="18040" spans="1:13" x14ac:dyDescent="0.2">
      <c r="A18040" s="35" t="s">
        <v>9563</v>
      </c>
      <c r="B18040" s="34" t="s">
        <v>71</v>
      </c>
      <c r="C18040" s="45" t="s">
        <v>1022</v>
      </c>
      <c r="D18040" s="23" t="s">
        <v>5734</v>
      </c>
      <c r="E18040" s="23" t="s">
        <v>4141</v>
      </c>
      <c r="F18040" s="40">
        <v>1.3</v>
      </c>
      <c r="G18040" s="25">
        <v>66987</v>
      </c>
      <c r="H18040" s="25">
        <v>87083</v>
      </c>
      <c r="I18040" s="25"/>
      <c r="J18040" s="58" t="e">
        <f>HYPERLINK("#"&amp;"Insumos"&amp;"!A"&amp;MATCH($B18040,#REF!,0),"Ins "&amp;$B18040)</f>
        <v>#REF!</v>
      </c>
      <c r="M18040" s="220"/>
    </row>
    <row r="18041" spans="1:13" x14ac:dyDescent="0.2">
      <c r="A18041" s="35" t="s">
        <v>9563</v>
      </c>
      <c r="B18041" s="1" t="s">
        <v>5533</v>
      </c>
      <c r="C18041" s="45" t="s">
        <v>5892</v>
      </c>
      <c r="D18041" s="23" t="s">
        <v>977</v>
      </c>
      <c r="E18041" s="23" t="s">
        <v>4134</v>
      </c>
      <c r="F18041" s="40">
        <v>1</v>
      </c>
      <c r="G18041" s="25">
        <v>3623</v>
      </c>
      <c r="H18041" s="25">
        <v>3623</v>
      </c>
      <c r="I18041" s="25"/>
      <c r="J18041" s="58" t="e">
        <f>HYPERLINK("#"&amp;"Insumos"&amp;"!A"&amp;MATCH($B18041,#REF!,0),"Ins "&amp;$B18041)</f>
        <v>#REF!</v>
      </c>
      <c r="M18041" s="220"/>
    </row>
    <row r="18042" spans="1:13" x14ac:dyDescent="0.2">
      <c r="A18042" s="35" t="s">
        <v>9563</v>
      </c>
      <c r="B18042" s="1" t="s">
        <v>5007</v>
      </c>
      <c r="C18042" s="45" t="s">
        <v>720</v>
      </c>
      <c r="D18042" s="23" t="s">
        <v>5751</v>
      </c>
      <c r="E18042" s="23" t="s">
        <v>4134</v>
      </c>
      <c r="F18042" s="40">
        <v>1</v>
      </c>
      <c r="G18042" s="25">
        <v>1897</v>
      </c>
      <c r="H18042" s="25">
        <v>1897</v>
      </c>
      <c r="I18042" s="25"/>
      <c r="J18042" s="58" t="e">
        <f>HYPERLINK("#"&amp;"Insumos"&amp;"!A"&amp;MATCH($B18042,#REF!,0),"Ins "&amp;$B18042)</f>
        <v>#REF!</v>
      </c>
      <c r="M18042" s="220"/>
    </row>
    <row r="18043" spans="1:13" x14ac:dyDescent="0.2">
      <c r="A18043" s="35" t="s">
        <v>9563</v>
      </c>
      <c r="B18043" s="34" t="s">
        <v>4549</v>
      </c>
      <c r="C18043" s="45" t="s">
        <v>719</v>
      </c>
      <c r="D18043" s="23" t="s">
        <v>5751</v>
      </c>
      <c r="E18043" s="23" t="s">
        <v>4134</v>
      </c>
      <c r="F18043" s="40">
        <v>0.5</v>
      </c>
      <c r="G18043" s="25">
        <v>15152</v>
      </c>
      <c r="H18043" s="25">
        <v>7576</v>
      </c>
      <c r="I18043" s="25"/>
      <c r="J18043" s="58" t="e">
        <f>HYPERLINK("#"&amp;"Insumos"&amp;"!A"&amp;MATCH($B18043,#REF!,0),"Ins "&amp;$B18043)</f>
        <v>#REF!</v>
      </c>
      <c r="M18043" s="220"/>
    </row>
    <row r="18044" spans="1:13" x14ac:dyDescent="0.2">
      <c r="A18044" s="35" t="s">
        <v>9563</v>
      </c>
      <c r="B18044" s="34" t="s">
        <v>4546</v>
      </c>
      <c r="C18044" s="45" t="s">
        <v>712</v>
      </c>
      <c r="D18044" s="23" t="s">
        <v>5751</v>
      </c>
      <c r="E18044" s="23" t="s">
        <v>4134</v>
      </c>
      <c r="F18044" s="40">
        <v>0.5</v>
      </c>
      <c r="G18044" s="25">
        <v>3316</v>
      </c>
      <c r="H18044" s="25">
        <v>1658</v>
      </c>
      <c r="I18044" s="25"/>
      <c r="J18044" s="58" t="e">
        <f>HYPERLINK("#"&amp;"Insumos"&amp;"!A"&amp;MATCH($B18044,#REF!,0),"Ins "&amp;$B18044)</f>
        <v>#REF!</v>
      </c>
      <c r="M18044" s="220"/>
    </row>
    <row r="18045" spans="1:13" x14ac:dyDescent="0.2">
      <c r="A18045" s="35" t="s">
        <v>9563</v>
      </c>
      <c r="B18045" s="34" t="s">
        <v>5184</v>
      </c>
      <c r="C18045" s="45" t="s">
        <v>294</v>
      </c>
      <c r="D18045" s="23" t="s">
        <v>5751</v>
      </c>
      <c r="E18045" s="23" t="s">
        <v>4147</v>
      </c>
      <c r="F18045" s="40">
        <v>0.2</v>
      </c>
      <c r="G18045" s="25">
        <v>5304</v>
      </c>
      <c r="H18045" s="25">
        <v>1061</v>
      </c>
      <c r="I18045" s="25"/>
      <c r="J18045" s="58" t="e">
        <f>HYPERLINK("#"&amp;"Insumos"&amp;"!A"&amp;MATCH($B18045,#REF!,0),"Ins "&amp;$B18045)</f>
        <v>#REF!</v>
      </c>
      <c r="M18045" s="220"/>
    </row>
    <row r="18046" spans="1:13" x14ac:dyDescent="0.2">
      <c r="A18046" s="35" t="s">
        <v>9563</v>
      </c>
      <c r="B18046" s="34" t="s">
        <v>1051</v>
      </c>
      <c r="C18046" s="45" t="s">
        <v>8807</v>
      </c>
      <c r="D18046" s="23" t="s">
        <v>5751</v>
      </c>
      <c r="E18046" s="23" t="s">
        <v>466</v>
      </c>
      <c r="F18046" s="44">
        <v>8.1000000000000016E-2</v>
      </c>
      <c r="G18046" s="25">
        <v>62000</v>
      </c>
      <c r="H18046" s="25">
        <v>5022</v>
      </c>
      <c r="I18046" s="25"/>
      <c r="J18046" s="58" t="e">
        <f>HYPERLINK("#"&amp;"Insumos"&amp;"!A"&amp;MATCH($B18046,#REF!,0),"Ins "&amp;$B18046)</f>
        <v>#REF!</v>
      </c>
      <c r="M18046" s="220"/>
    </row>
    <row r="18047" spans="1:13" x14ac:dyDescent="0.2">
      <c r="A18047" s="35" t="s">
        <v>9563</v>
      </c>
      <c r="B18047" s="34" t="s">
        <v>5589</v>
      </c>
      <c r="C18047" s="45" t="s">
        <v>5819</v>
      </c>
      <c r="D18047" s="23" t="s">
        <v>5585</v>
      </c>
      <c r="E18047" s="23" t="s">
        <v>466</v>
      </c>
      <c r="F18047" s="44">
        <v>0.16200000000000003</v>
      </c>
      <c r="G18047" s="25">
        <v>597780</v>
      </c>
      <c r="H18047" s="25">
        <v>96840</v>
      </c>
      <c r="I18047" s="25"/>
      <c r="J18047" s="58" t="e">
        <f>HYPERLINK("#"&amp;"Insumos"&amp;"!A"&amp;MATCH($B18047,#REF!,0),"Ins "&amp;$B18047)</f>
        <v>#REF!</v>
      </c>
      <c r="M18047" s="220"/>
    </row>
    <row r="18048" spans="1:13" x14ac:dyDescent="0.2">
      <c r="A18048" s="35" t="s">
        <v>9563</v>
      </c>
      <c r="B18048" s="34" t="s">
        <v>5483</v>
      </c>
      <c r="C18048" s="45" t="s">
        <v>1064</v>
      </c>
      <c r="D18048" s="23" t="s">
        <v>5751</v>
      </c>
      <c r="E18048" s="23" t="s">
        <v>467</v>
      </c>
      <c r="F18048" s="40">
        <v>0.4</v>
      </c>
      <c r="G18048" s="25">
        <v>6176</v>
      </c>
      <c r="H18048" s="25">
        <v>2470</v>
      </c>
      <c r="I18048" s="25"/>
      <c r="J18048" s="58" t="e">
        <f>HYPERLINK("#"&amp;"Insumos"&amp;"!A"&amp;MATCH($B18048,#REF!,0),"Ins "&amp;$B18048)</f>
        <v>#REF!</v>
      </c>
      <c r="M18048" s="220"/>
    </row>
    <row r="18049" spans="1:13" ht="25.5" x14ac:dyDescent="0.2">
      <c r="A18049" s="36" t="s">
        <v>9564</v>
      </c>
      <c r="B18049" s="26" t="s">
        <v>6816</v>
      </c>
      <c r="C18049" s="79" t="s">
        <v>10915</v>
      </c>
      <c r="D18049" s="37" t="s">
        <v>5608</v>
      </c>
      <c r="E18049" s="37" t="s">
        <v>4134</v>
      </c>
      <c r="F18049" s="41"/>
      <c r="G18049" s="27"/>
      <c r="H18049" s="27"/>
      <c r="I18049" s="27">
        <v>270931</v>
      </c>
      <c r="M18049" s="220">
        <f t="shared" si="281"/>
        <v>354811</v>
      </c>
    </row>
    <row r="18050" spans="1:13" x14ac:dyDescent="0.2">
      <c r="A18050" s="35" t="s">
        <v>9564</v>
      </c>
      <c r="B18050" s="34" t="s">
        <v>71</v>
      </c>
      <c r="C18050" s="45" t="s">
        <v>1022</v>
      </c>
      <c r="D18050" s="23" t="s">
        <v>5734</v>
      </c>
      <c r="E18050" s="23" t="s">
        <v>4141</v>
      </c>
      <c r="F18050" s="40">
        <v>1.5</v>
      </c>
      <c r="G18050" s="25">
        <v>66987</v>
      </c>
      <c r="H18050" s="25">
        <v>100481</v>
      </c>
      <c r="I18050" s="25"/>
      <c r="J18050" s="58" t="e">
        <f>HYPERLINK("#"&amp;"Insumos"&amp;"!A"&amp;MATCH($B18050,#REF!,0),"Ins "&amp;$B18050)</f>
        <v>#REF!</v>
      </c>
      <c r="M18050" s="220"/>
    </row>
    <row r="18051" spans="1:13" x14ac:dyDescent="0.2">
      <c r="A18051" s="35" t="s">
        <v>9564</v>
      </c>
      <c r="B18051" s="1" t="s">
        <v>5533</v>
      </c>
      <c r="C18051" s="45" t="s">
        <v>5892</v>
      </c>
      <c r="D18051" s="23" t="s">
        <v>977</v>
      </c>
      <c r="E18051" s="23" t="s">
        <v>4134</v>
      </c>
      <c r="F18051" s="40">
        <v>1</v>
      </c>
      <c r="G18051" s="25">
        <v>3623</v>
      </c>
      <c r="H18051" s="25">
        <v>3623</v>
      </c>
      <c r="I18051" s="25"/>
      <c r="J18051" s="58" t="e">
        <f>HYPERLINK("#"&amp;"Insumos"&amp;"!A"&amp;MATCH($B18051,#REF!,0),"Ins "&amp;$B18051)</f>
        <v>#REF!</v>
      </c>
      <c r="M18051" s="220"/>
    </row>
    <row r="18052" spans="1:13" x14ac:dyDescent="0.2">
      <c r="A18052" s="35" t="s">
        <v>9564</v>
      </c>
      <c r="B18052" s="1" t="s">
        <v>5007</v>
      </c>
      <c r="C18052" s="45" t="s">
        <v>720</v>
      </c>
      <c r="D18052" s="23" t="s">
        <v>5751</v>
      </c>
      <c r="E18052" s="23" t="s">
        <v>4134</v>
      </c>
      <c r="F18052" s="40">
        <v>1</v>
      </c>
      <c r="G18052" s="25">
        <v>1897</v>
      </c>
      <c r="H18052" s="25">
        <v>1897</v>
      </c>
      <c r="I18052" s="25"/>
      <c r="J18052" s="58" t="e">
        <f>HYPERLINK("#"&amp;"Insumos"&amp;"!A"&amp;MATCH($B18052,#REF!,0),"Ins "&amp;$B18052)</f>
        <v>#REF!</v>
      </c>
      <c r="M18052" s="220"/>
    </row>
    <row r="18053" spans="1:13" x14ac:dyDescent="0.2">
      <c r="A18053" s="35" t="s">
        <v>9564</v>
      </c>
      <c r="B18053" s="34" t="s">
        <v>4549</v>
      </c>
      <c r="C18053" s="45" t="s">
        <v>719</v>
      </c>
      <c r="D18053" s="23" t="s">
        <v>5751</v>
      </c>
      <c r="E18053" s="23" t="s">
        <v>4134</v>
      </c>
      <c r="F18053" s="40">
        <v>0.5</v>
      </c>
      <c r="G18053" s="25">
        <v>15152</v>
      </c>
      <c r="H18053" s="25">
        <v>7576</v>
      </c>
      <c r="I18053" s="25"/>
      <c r="J18053" s="58" t="e">
        <f>HYPERLINK("#"&amp;"Insumos"&amp;"!A"&amp;MATCH($B18053,#REF!,0),"Ins "&amp;$B18053)</f>
        <v>#REF!</v>
      </c>
      <c r="M18053" s="220"/>
    </row>
    <row r="18054" spans="1:13" x14ac:dyDescent="0.2">
      <c r="A18054" s="35" t="s">
        <v>9564</v>
      </c>
      <c r="B18054" s="34" t="s">
        <v>4546</v>
      </c>
      <c r="C18054" s="45" t="s">
        <v>712</v>
      </c>
      <c r="D18054" s="23" t="s">
        <v>5751</v>
      </c>
      <c r="E18054" s="23" t="s">
        <v>4134</v>
      </c>
      <c r="F18054" s="40">
        <v>0.5</v>
      </c>
      <c r="G18054" s="25">
        <v>3316</v>
      </c>
      <c r="H18054" s="25">
        <v>1658</v>
      </c>
      <c r="I18054" s="25"/>
      <c r="J18054" s="58" t="e">
        <f>HYPERLINK("#"&amp;"Insumos"&amp;"!A"&amp;MATCH($B18054,#REF!,0),"Ins "&amp;$B18054)</f>
        <v>#REF!</v>
      </c>
      <c r="M18054" s="220"/>
    </row>
    <row r="18055" spans="1:13" x14ac:dyDescent="0.2">
      <c r="A18055" s="35" t="s">
        <v>9564</v>
      </c>
      <c r="B18055" s="34" t="s">
        <v>5184</v>
      </c>
      <c r="C18055" s="45" t="s">
        <v>294</v>
      </c>
      <c r="D18055" s="23" t="s">
        <v>5751</v>
      </c>
      <c r="E18055" s="23" t="s">
        <v>4147</v>
      </c>
      <c r="F18055" s="40">
        <v>0.2</v>
      </c>
      <c r="G18055" s="25">
        <v>5304</v>
      </c>
      <c r="H18055" s="25">
        <v>1061</v>
      </c>
      <c r="I18055" s="25"/>
      <c r="J18055" s="58" t="e">
        <f>HYPERLINK("#"&amp;"Insumos"&amp;"!A"&amp;MATCH($B18055,#REF!,0),"Ins "&amp;$B18055)</f>
        <v>#REF!</v>
      </c>
      <c r="M18055" s="220"/>
    </row>
    <row r="18056" spans="1:13" x14ac:dyDescent="0.2">
      <c r="A18056" s="35" t="s">
        <v>9564</v>
      </c>
      <c r="B18056" s="34" t="s">
        <v>1051</v>
      </c>
      <c r="C18056" s="45" t="s">
        <v>8807</v>
      </c>
      <c r="D18056" s="23" t="s">
        <v>5751</v>
      </c>
      <c r="E18056" s="23" t="s">
        <v>466</v>
      </c>
      <c r="F18056" s="44">
        <v>0.12100000000000002</v>
      </c>
      <c r="G18056" s="25">
        <v>62000</v>
      </c>
      <c r="H18056" s="25">
        <v>7502</v>
      </c>
      <c r="I18056" s="25"/>
      <c r="J18056" s="58" t="e">
        <f>HYPERLINK("#"&amp;"Insumos"&amp;"!A"&amp;MATCH($B18056,#REF!,0),"Ins "&amp;$B18056)</f>
        <v>#REF!</v>
      </c>
      <c r="M18056" s="220"/>
    </row>
    <row r="18057" spans="1:13" x14ac:dyDescent="0.2">
      <c r="A18057" s="35" t="s">
        <v>9564</v>
      </c>
      <c r="B18057" s="34" t="s">
        <v>5589</v>
      </c>
      <c r="C18057" s="45" t="s">
        <v>5819</v>
      </c>
      <c r="D18057" s="23" t="s">
        <v>5585</v>
      </c>
      <c r="E18057" s="23" t="s">
        <v>466</v>
      </c>
      <c r="F18057" s="44">
        <v>0.24200000000000005</v>
      </c>
      <c r="G18057" s="25">
        <v>597780</v>
      </c>
      <c r="H18057" s="25">
        <v>144663</v>
      </c>
      <c r="I18057" s="25"/>
      <c r="J18057" s="58" t="e">
        <f>HYPERLINK("#"&amp;"Insumos"&amp;"!A"&amp;MATCH($B18057,#REF!,0),"Ins "&amp;$B18057)</f>
        <v>#REF!</v>
      </c>
      <c r="M18057" s="220"/>
    </row>
    <row r="18058" spans="1:13" x14ac:dyDescent="0.2">
      <c r="A18058" s="35" t="s">
        <v>9564</v>
      </c>
      <c r="B18058" s="34" t="s">
        <v>5483</v>
      </c>
      <c r="C18058" s="45" t="s">
        <v>1064</v>
      </c>
      <c r="D18058" s="23" t="s">
        <v>5751</v>
      </c>
      <c r="E18058" s="23" t="s">
        <v>467</v>
      </c>
      <c r="F18058" s="40">
        <v>0.4</v>
      </c>
      <c r="G18058" s="25">
        <v>6176</v>
      </c>
      <c r="H18058" s="25">
        <v>2470</v>
      </c>
      <c r="I18058" s="25"/>
      <c r="J18058" s="58" t="e">
        <f>HYPERLINK("#"&amp;"Insumos"&amp;"!A"&amp;MATCH($B18058,#REF!,0),"Ins "&amp;$B18058)</f>
        <v>#REF!</v>
      </c>
      <c r="M18058" s="220"/>
    </row>
    <row r="18059" spans="1:13" ht="25.5" x14ac:dyDescent="0.2">
      <c r="A18059" s="36" t="s">
        <v>9565</v>
      </c>
      <c r="B18059" s="26" t="s">
        <v>6816</v>
      </c>
      <c r="C18059" s="79" t="s">
        <v>10916</v>
      </c>
      <c r="D18059" s="37" t="s">
        <v>5608</v>
      </c>
      <c r="E18059" s="37" t="s">
        <v>4134</v>
      </c>
      <c r="F18059" s="41"/>
      <c r="G18059" s="27"/>
      <c r="H18059" s="27"/>
      <c r="I18059" s="27">
        <v>344691</v>
      </c>
      <c r="M18059" s="220">
        <f t="shared" ref="M18059:M18110" si="282">ROUND(I18059*(1+$L$2),0)</f>
        <v>451407</v>
      </c>
    </row>
    <row r="18060" spans="1:13" x14ac:dyDescent="0.2">
      <c r="A18060" s="35" t="s">
        <v>9565</v>
      </c>
      <c r="B18060" s="34" t="s">
        <v>71</v>
      </c>
      <c r="C18060" s="45" t="s">
        <v>1022</v>
      </c>
      <c r="D18060" s="23" t="s">
        <v>5734</v>
      </c>
      <c r="E18060" s="23" t="s">
        <v>4141</v>
      </c>
      <c r="F18060" s="40">
        <v>1.7</v>
      </c>
      <c r="G18060" s="25">
        <v>66987</v>
      </c>
      <c r="H18060" s="25">
        <v>113878</v>
      </c>
      <c r="I18060" s="25"/>
      <c r="J18060" s="58" t="e">
        <f>HYPERLINK("#"&amp;"Insumos"&amp;"!A"&amp;MATCH($B18060,#REF!,0),"Ins "&amp;$B18060)</f>
        <v>#REF!</v>
      </c>
      <c r="M18060" s="220"/>
    </row>
    <row r="18061" spans="1:13" x14ac:dyDescent="0.2">
      <c r="A18061" s="35" t="s">
        <v>9565</v>
      </c>
      <c r="B18061" s="1" t="s">
        <v>5533</v>
      </c>
      <c r="C18061" s="45" t="s">
        <v>5892</v>
      </c>
      <c r="D18061" s="23" t="s">
        <v>977</v>
      </c>
      <c r="E18061" s="23" t="s">
        <v>4134</v>
      </c>
      <c r="F18061" s="40">
        <v>1</v>
      </c>
      <c r="G18061" s="25">
        <v>3623</v>
      </c>
      <c r="H18061" s="25">
        <v>3623</v>
      </c>
      <c r="I18061" s="25"/>
      <c r="J18061" s="58" t="e">
        <f>HYPERLINK("#"&amp;"Insumos"&amp;"!A"&amp;MATCH($B18061,#REF!,0),"Ins "&amp;$B18061)</f>
        <v>#REF!</v>
      </c>
      <c r="M18061" s="220"/>
    </row>
    <row r="18062" spans="1:13" x14ac:dyDescent="0.2">
      <c r="A18062" s="35" t="s">
        <v>9565</v>
      </c>
      <c r="B18062" s="1" t="s">
        <v>5007</v>
      </c>
      <c r="C18062" s="45" t="s">
        <v>720</v>
      </c>
      <c r="D18062" s="23" t="s">
        <v>5751</v>
      </c>
      <c r="E18062" s="23" t="s">
        <v>4134</v>
      </c>
      <c r="F18062" s="40">
        <v>1</v>
      </c>
      <c r="G18062" s="25">
        <v>1897</v>
      </c>
      <c r="H18062" s="25">
        <v>1897</v>
      </c>
      <c r="I18062" s="25"/>
      <c r="J18062" s="58" t="e">
        <f>HYPERLINK("#"&amp;"Insumos"&amp;"!A"&amp;MATCH($B18062,#REF!,0),"Ins "&amp;$B18062)</f>
        <v>#REF!</v>
      </c>
      <c r="M18062" s="220"/>
    </row>
    <row r="18063" spans="1:13" x14ac:dyDescent="0.2">
      <c r="A18063" s="35" t="s">
        <v>9565</v>
      </c>
      <c r="B18063" s="34" t="s">
        <v>4549</v>
      </c>
      <c r="C18063" s="45" t="s">
        <v>719</v>
      </c>
      <c r="D18063" s="23" t="s">
        <v>5751</v>
      </c>
      <c r="E18063" s="23" t="s">
        <v>4134</v>
      </c>
      <c r="F18063" s="40">
        <v>0.5</v>
      </c>
      <c r="G18063" s="25">
        <v>15152</v>
      </c>
      <c r="H18063" s="25">
        <v>7576</v>
      </c>
      <c r="I18063" s="25"/>
      <c r="J18063" s="58" t="e">
        <f>HYPERLINK("#"&amp;"Insumos"&amp;"!A"&amp;MATCH($B18063,#REF!,0),"Ins "&amp;$B18063)</f>
        <v>#REF!</v>
      </c>
      <c r="M18063" s="220"/>
    </row>
    <row r="18064" spans="1:13" x14ac:dyDescent="0.2">
      <c r="A18064" s="35" t="s">
        <v>9565</v>
      </c>
      <c r="B18064" s="34" t="s">
        <v>4546</v>
      </c>
      <c r="C18064" s="45" t="s">
        <v>712</v>
      </c>
      <c r="D18064" s="23" t="s">
        <v>5751</v>
      </c>
      <c r="E18064" s="23" t="s">
        <v>4134</v>
      </c>
      <c r="F18064" s="40">
        <v>0.5</v>
      </c>
      <c r="G18064" s="25">
        <v>3316</v>
      </c>
      <c r="H18064" s="25">
        <v>1658</v>
      </c>
      <c r="I18064" s="25"/>
      <c r="J18064" s="58" t="e">
        <f>HYPERLINK("#"&amp;"Insumos"&amp;"!A"&amp;MATCH($B18064,#REF!,0),"Ins "&amp;$B18064)</f>
        <v>#REF!</v>
      </c>
      <c r="M18064" s="220"/>
    </row>
    <row r="18065" spans="1:13" x14ac:dyDescent="0.2">
      <c r="A18065" s="35" t="s">
        <v>9565</v>
      </c>
      <c r="B18065" s="34" t="s">
        <v>5184</v>
      </c>
      <c r="C18065" s="45" t="s">
        <v>294</v>
      </c>
      <c r="D18065" s="23" t="s">
        <v>5751</v>
      </c>
      <c r="E18065" s="23" t="s">
        <v>4147</v>
      </c>
      <c r="F18065" s="40">
        <v>0.2</v>
      </c>
      <c r="G18065" s="25">
        <v>5304</v>
      </c>
      <c r="H18065" s="25">
        <v>1061</v>
      </c>
      <c r="I18065" s="25"/>
      <c r="J18065" s="58" t="e">
        <f>HYPERLINK("#"&amp;"Insumos"&amp;"!A"&amp;MATCH($B18065,#REF!,0),"Ins "&amp;$B18065)</f>
        <v>#REF!</v>
      </c>
      <c r="M18065" s="220"/>
    </row>
    <row r="18066" spans="1:13" x14ac:dyDescent="0.2">
      <c r="A18066" s="35" t="s">
        <v>9565</v>
      </c>
      <c r="B18066" s="34" t="s">
        <v>1051</v>
      </c>
      <c r="C18066" s="45" t="s">
        <v>8807</v>
      </c>
      <c r="D18066" s="23" t="s">
        <v>5751</v>
      </c>
      <c r="E18066" s="23" t="s">
        <v>466</v>
      </c>
      <c r="F18066" s="44">
        <v>0.16900000000000004</v>
      </c>
      <c r="G18066" s="25">
        <v>62000</v>
      </c>
      <c r="H18066" s="25">
        <v>10478</v>
      </c>
      <c r="I18066" s="25"/>
      <c r="J18066" s="58" t="e">
        <f>HYPERLINK("#"&amp;"Insumos"&amp;"!A"&amp;MATCH($B18066,#REF!,0),"Ins "&amp;$B18066)</f>
        <v>#REF!</v>
      </c>
      <c r="M18066" s="220"/>
    </row>
    <row r="18067" spans="1:13" x14ac:dyDescent="0.2">
      <c r="A18067" s="35" t="s">
        <v>9565</v>
      </c>
      <c r="B18067" s="34" t="s">
        <v>5589</v>
      </c>
      <c r="C18067" s="45" t="s">
        <v>5819</v>
      </c>
      <c r="D18067" s="23" t="s">
        <v>5585</v>
      </c>
      <c r="E18067" s="23" t="s">
        <v>466</v>
      </c>
      <c r="F18067" s="44">
        <v>0.33800000000000008</v>
      </c>
      <c r="G18067" s="25">
        <v>597780</v>
      </c>
      <c r="H18067" s="25">
        <v>202050</v>
      </c>
      <c r="I18067" s="25"/>
      <c r="J18067" s="58" t="e">
        <f>HYPERLINK("#"&amp;"Insumos"&amp;"!A"&amp;MATCH($B18067,#REF!,0),"Ins "&amp;$B18067)</f>
        <v>#REF!</v>
      </c>
      <c r="M18067" s="220"/>
    </row>
    <row r="18068" spans="1:13" x14ac:dyDescent="0.2">
      <c r="A18068" s="35" t="s">
        <v>9565</v>
      </c>
      <c r="B18068" s="34" t="s">
        <v>5483</v>
      </c>
      <c r="C18068" s="45" t="s">
        <v>1064</v>
      </c>
      <c r="D18068" s="23" t="s">
        <v>5751</v>
      </c>
      <c r="E18068" s="23" t="s">
        <v>467</v>
      </c>
      <c r="F18068" s="40">
        <v>0.4</v>
      </c>
      <c r="G18068" s="25">
        <v>6176</v>
      </c>
      <c r="H18068" s="25">
        <v>2470</v>
      </c>
      <c r="I18068" s="25"/>
      <c r="J18068" s="58" t="e">
        <f>HYPERLINK("#"&amp;"Insumos"&amp;"!A"&amp;MATCH($B18068,#REF!,0),"Ins "&amp;$B18068)</f>
        <v>#REF!</v>
      </c>
      <c r="M18068" s="220"/>
    </row>
    <row r="18069" spans="1:13" ht="51" x14ac:dyDescent="0.2">
      <c r="A18069" s="36" t="s">
        <v>9566</v>
      </c>
      <c r="B18069" s="26" t="s">
        <v>6816</v>
      </c>
      <c r="C18069" s="79" t="s">
        <v>10917</v>
      </c>
      <c r="D18069" s="37" t="s">
        <v>5608</v>
      </c>
      <c r="E18069" s="37" t="s">
        <v>4134</v>
      </c>
      <c r="F18069" s="41"/>
      <c r="G18069" s="27"/>
      <c r="H18069" s="27"/>
      <c r="I18069" s="27">
        <v>210467</v>
      </c>
      <c r="M18069" s="220">
        <f t="shared" si="282"/>
        <v>275628</v>
      </c>
    </row>
    <row r="18070" spans="1:13" x14ac:dyDescent="0.2">
      <c r="A18070" s="35" t="s">
        <v>9566</v>
      </c>
      <c r="B18070" s="34" t="s">
        <v>5572</v>
      </c>
      <c r="C18070" s="45" t="s">
        <v>971</v>
      </c>
      <c r="D18070" s="23" t="s">
        <v>5734</v>
      </c>
      <c r="E18070" s="23" t="s">
        <v>4141</v>
      </c>
      <c r="F18070" s="40">
        <v>1</v>
      </c>
      <c r="G18070" s="25">
        <v>37863</v>
      </c>
      <c r="H18070" s="25">
        <v>37863</v>
      </c>
      <c r="I18070" s="25"/>
      <c r="J18070" s="58" t="e">
        <f>HYPERLINK("#"&amp;"Insumos"&amp;"!A"&amp;MATCH($B18070,#REF!,0),"Ins "&amp;$B18070)</f>
        <v>#REF!</v>
      </c>
      <c r="M18070" s="220"/>
    </row>
    <row r="18071" spans="1:13" x14ac:dyDescent="0.2">
      <c r="A18071" s="35" t="s">
        <v>9566</v>
      </c>
      <c r="B18071" s="1" t="s">
        <v>5533</v>
      </c>
      <c r="C18071" s="45" t="s">
        <v>5892</v>
      </c>
      <c r="D18071" s="23" t="s">
        <v>977</v>
      </c>
      <c r="E18071" s="23" t="s">
        <v>4134</v>
      </c>
      <c r="F18071" s="40">
        <v>1</v>
      </c>
      <c r="G18071" s="25">
        <v>3623</v>
      </c>
      <c r="H18071" s="25">
        <v>3623</v>
      </c>
      <c r="I18071" s="25"/>
      <c r="J18071" s="58" t="e">
        <f>HYPERLINK("#"&amp;"Insumos"&amp;"!A"&amp;MATCH($B18071,#REF!,0),"Ins "&amp;$B18071)</f>
        <v>#REF!</v>
      </c>
      <c r="M18071" s="220"/>
    </row>
    <row r="18072" spans="1:13" x14ac:dyDescent="0.2">
      <c r="A18072" s="35" t="s">
        <v>9566</v>
      </c>
      <c r="B18072" s="1" t="s">
        <v>5007</v>
      </c>
      <c r="C18072" s="45" t="s">
        <v>720</v>
      </c>
      <c r="D18072" s="23" t="s">
        <v>5751</v>
      </c>
      <c r="E18072" s="23" t="s">
        <v>4134</v>
      </c>
      <c r="F18072" s="40">
        <v>1</v>
      </c>
      <c r="G18072" s="25">
        <v>1897</v>
      </c>
      <c r="H18072" s="25">
        <v>1897</v>
      </c>
      <c r="I18072" s="25"/>
      <c r="J18072" s="58" t="e">
        <f>HYPERLINK("#"&amp;"Insumos"&amp;"!A"&amp;MATCH($B18072,#REF!,0),"Ins "&amp;$B18072)</f>
        <v>#REF!</v>
      </c>
      <c r="M18072" s="220"/>
    </row>
    <row r="18073" spans="1:13" x14ac:dyDescent="0.2">
      <c r="A18073" s="35" t="s">
        <v>9566</v>
      </c>
      <c r="B18073" s="34" t="s">
        <v>5349</v>
      </c>
      <c r="C18073" s="45" t="s">
        <v>529</v>
      </c>
      <c r="D18073" s="23" t="s">
        <v>5751</v>
      </c>
      <c r="E18073" s="23" t="s">
        <v>287</v>
      </c>
      <c r="F18073" s="40">
        <v>5.6</v>
      </c>
      <c r="G18073" s="25">
        <v>21973</v>
      </c>
      <c r="H18073" s="25">
        <v>123049</v>
      </c>
      <c r="I18073" s="25"/>
      <c r="J18073" s="58" t="e">
        <f>HYPERLINK("#"&amp;"Insumos"&amp;"!A"&amp;MATCH($B18073,#REF!,0),"Ins "&amp;$B18073)</f>
        <v>#REF!</v>
      </c>
      <c r="M18073" s="220"/>
    </row>
    <row r="18074" spans="1:13" x14ac:dyDescent="0.2">
      <c r="A18074" s="35" t="s">
        <v>9566</v>
      </c>
      <c r="B18074" s="34" t="s">
        <v>5475</v>
      </c>
      <c r="C18074" s="45" t="s">
        <v>533</v>
      </c>
      <c r="D18074" s="23" t="s">
        <v>5751</v>
      </c>
      <c r="E18074" s="23" t="s">
        <v>4134</v>
      </c>
      <c r="F18074" s="40">
        <v>0.7</v>
      </c>
      <c r="G18074" s="25">
        <v>14834</v>
      </c>
      <c r="H18074" s="25">
        <v>10384</v>
      </c>
      <c r="I18074" s="25"/>
      <c r="J18074" s="58" t="e">
        <f>HYPERLINK("#"&amp;"Insumos"&amp;"!A"&amp;MATCH($B18074,#REF!,0),"Ins "&amp;$B18074)</f>
        <v>#REF!</v>
      </c>
      <c r="M18074" s="220"/>
    </row>
    <row r="18075" spans="1:13" x14ac:dyDescent="0.2">
      <c r="A18075" s="35" t="s">
        <v>9566</v>
      </c>
      <c r="B18075" s="34" t="s">
        <v>9569</v>
      </c>
      <c r="C18075" s="45" t="s">
        <v>9570</v>
      </c>
      <c r="D18075" s="23" t="s">
        <v>5751</v>
      </c>
      <c r="E18075" s="23" t="s">
        <v>463</v>
      </c>
      <c r="F18075" s="40">
        <v>0.16666666666666666</v>
      </c>
      <c r="G18075" s="25">
        <v>40501</v>
      </c>
      <c r="H18075" s="25">
        <v>6750</v>
      </c>
      <c r="I18075" s="25"/>
      <c r="J18075" s="58" t="e">
        <f>HYPERLINK("#"&amp;"Insumos"&amp;"!A"&amp;MATCH($B18075,#REF!,0),"Ins "&amp;$B18075)</f>
        <v>#REF!</v>
      </c>
      <c r="M18075" s="220"/>
    </row>
    <row r="18076" spans="1:13" x14ac:dyDescent="0.2">
      <c r="A18076" s="35" t="s">
        <v>9566</v>
      </c>
      <c r="B18076" s="34" t="s">
        <v>5195</v>
      </c>
      <c r="C18076" s="45" t="s">
        <v>462</v>
      </c>
      <c r="D18076" s="23" t="s">
        <v>5751</v>
      </c>
      <c r="E18076" s="23" t="s">
        <v>467</v>
      </c>
      <c r="F18076" s="44">
        <v>0.05</v>
      </c>
      <c r="G18076" s="25">
        <v>22500</v>
      </c>
      <c r="H18076" s="25">
        <v>1125</v>
      </c>
      <c r="I18076" s="25"/>
      <c r="J18076" s="58" t="e">
        <f>HYPERLINK("#"&amp;"Insumos"&amp;"!A"&amp;MATCH($B18076,#REF!,0),"Ins "&amp;$B18076)</f>
        <v>#REF!</v>
      </c>
      <c r="M18076" s="220"/>
    </row>
    <row r="18077" spans="1:13" x14ac:dyDescent="0.2">
      <c r="A18077" s="35" t="s">
        <v>9566</v>
      </c>
      <c r="B18077" s="34" t="s">
        <v>5589</v>
      </c>
      <c r="C18077" s="45" t="s">
        <v>5819</v>
      </c>
      <c r="D18077" s="23" t="s">
        <v>5585</v>
      </c>
      <c r="E18077" s="23" t="s">
        <v>466</v>
      </c>
      <c r="F18077" s="44">
        <v>3.9199999999999999E-2</v>
      </c>
      <c r="G18077" s="25">
        <v>597780</v>
      </c>
      <c r="H18077" s="25">
        <v>23433</v>
      </c>
      <c r="I18077" s="25"/>
      <c r="J18077" s="58" t="e">
        <f>HYPERLINK("#"&amp;"Insumos"&amp;"!A"&amp;MATCH($B18077,#REF!,0),"Ins "&amp;$B18077)</f>
        <v>#REF!</v>
      </c>
      <c r="M18077" s="220"/>
    </row>
    <row r="18078" spans="1:13" x14ac:dyDescent="0.2">
      <c r="A18078" s="35" t="s">
        <v>9566</v>
      </c>
      <c r="B18078" s="34" t="s">
        <v>254</v>
      </c>
      <c r="C18078" s="45" t="s">
        <v>751</v>
      </c>
      <c r="D18078" s="23" t="s">
        <v>5534</v>
      </c>
      <c r="E18078" s="23" t="s">
        <v>4141</v>
      </c>
      <c r="F18078" s="40">
        <v>0.05</v>
      </c>
      <c r="G18078" s="25">
        <v>46854</v>
      </c>
      <c r="H18078" s="25">
        <v>2343</v>
      </c>
      <c r="I18078" s="25"/>
      <c r="J18078" s="58" t="e">
        <f>HYPERLINK("#"&amp;"Insumos"&amp;"!A"&amp;MATCH($B18078,#REF!,0),"Ins "&amp;$B18078)</f>
        <v>#REF!</v>
      </c>
      <c r="M18078" s="220"/>
    </row>
    <row r="18079" spans="1:13" ht="51" x14ac:dyDescent="0.2">
      <c r="A18079" s="36" t="s">
        <v>9567</v>
      </c>
      <c r="B18079" s="26" t="s">
        <v>6816</v>
      </c>
      <c r="C18079" s="79" t="s">
        <v>10918</v>
      </c>
      <c r="D18079" s="37" t="s">
        <v>5608</v>
      </c>
      <c r="E18079" s="37" t="s">
        <v>4134</v>
      </c>
      <c r="F18079" s="41"/>
      <c r="G18079" s="27"/>
      <c r="H18079" s="27"/>
      <c r="I18079" s="27">
        <v>272355</v>
      </c>
      <c r="M18079" s="220">
        <f t="shared" si="282"/>
        <v>356676</v>
      </c>
    </row>
    <row r="18080" spans="1:13" x14ac:dyDescent="0.2">
      <c r="A18080" s="35" t="s">
        <v>9567</v>
      </c>
      <c r="B18080" s="34" t="s">
        <v>5572</v>
      </c>
      <c r="C18080" s="45" t="s">
        <v>971</v>
      </c>
      <c r="D18080" s="23" t="s">
        <v>5734</v>
      </c>
      <c r="E18080" s="23" t="s">
        <v>4141</v>
      </c>
      <c r="F18080" s="40">
        <v>1.1000000000000001</v>
      </c>
      <c r="G18080" s="25">
        <v>37863</v>
      </c>
      <c r="H18080" s="25">
        <v>41649</v>
      </c>
      <c r="I18080" s="25"/>
      <c r="J18080" s="58" t="e">
        <f>HYPERLINK("#"&amp;"Insumos"&amp;"!A"&amp;MATCH($B18080,#REF!,0),"Ins "&amp;$B18080)</f>
        <v>#REF!</v>
      </c>
      <c r="M18080" s="220"/>
    </row>
    <row r="18081" spans="1:13" x14ac:dyDescent="0.2">
      <c r="A18081" s="35" t="s">
        <v>9567</v>
      </c>
      <c r="B18081" s="1" t="s">
        <v>5533</v>
      </c>
      <c r="C18081" s="45" t="s">
        <v>5892</v>
      </c>
      <c r="D18081" s="23" t="s">
        <v>977</v>
      </c>
      <c r="E18081" s="23" t="s">
        <v>4134</v>
      </c>
      <c r="F18081" s="40">
        <v>1</v>
      </c>
      <c r="G18081" s="25">
        <v>3623</v>
      </c>
      <c r="H18081" s="25">
        <v>3623</v>
      </c>
      <c r="I18081" s="25"/>
      <c r="J18081" s="58" t="e">
        <f>HYPERLINK("#"&amp;"Insumos"&amp;"!A"&amp;MATCH($B18081,#REF!,0),"Ins "&amp;$B18081)</f>
        <v>#REF!</v>
      </c>
      <c r="M18081" s="220"/>
    </row>
    <row r="18082" spans="1:13" x14ac:dyDescent="0.2">
      <c r="A18082" s="35" t="s">
        <v>9567</v>
      </c>
      <c r="B18082" s="1" t="s">
        <v>5007</v>
      </c>
      <c r="C18082" s="45" t="s">
        <v>720</v>
      </c>
      <c r="D18082" s="23" t="s">
        <v>5751</v>
      </c>
      <c r="E18082" s="23" t="s">
        <v>4134</v>
      </c>
      <c r="F18082" s="40">
        <v>1</v>
      </c>
      <c r="G18082" s="25">
        <v>1897</v>
      </c>
      <c r="H18082" s="25">
        <v>1897</v>
      </c>
      <c r="I18082" s="25"/>
      <c r="J18082" s="58" t="e">
        <f>HYPERLINK("#"&amp;"Insumos"&amp;"!A"&amp;MATCH($B18082,#REF!,0),"Ins "&amp;$B18082)</f>
        <v>#REF!</v>
      </c>
      <c r="M18082" s="220"/>
    </row>
    <row r="18083" spans="1:13" x14ac:dyDescent="0.2">
      <c r="A18083" s="35" t="s">
        <v>9567</v>
      </c>
      <c r="B18083" s="34" t="s">
        <v>5349</v>
      </c>
      <c r="C18083" s="45" t="s">
        <v>529</v>
      </c>
      <c r="D18083" s="23" t="s">
        <v>5751</v>
      </c>
      <c r="E18083" s="23" t="s">
        <v>287</v>
      </c>
      <c r="F18083" s="40">
        <v>7.2</v>
      </c>
      <c r="G18083" s="25">
        <v>21973</v>
      </c>
      <c r="H18083" s="25">
        <v>158206</v>
      </c>
      <c r="I18083" s="25"/>
      <c r="J18083" s="58" t="e">
        <f>HYPERLINK("#"&amp;"Insumos"&amp;"!A"&amp;MATCH($B18083,#REF!,0),"Ins "&amp;$B18083)</f>
        <v>#REF!</v>
      </c>
      <c r="M18083" s="220"/>
    </row>
    <row r="18084" spans="1:13" x14ac:dyDescent="0.2">
      <c r="A18084" s="35" t="s">
        <v>9567</v>
      </c>
      <c r="B18084" s="34" t="s">
        <v>5475</v>
      </c>
      <c r="C18084" s="45" t="s">
        <v>533</v>
      </c>
      <c r="D18084" s="23" t="s">
        <v>5751</v>
      </c>
      <c r="E18084" s="23" t="s">
        <v>4134</v>
      </c>
      <c r="F18084" s="40">
        <v>1.2</v>
      </c>
      <c r="G18084" s="25">
        <v>14834</v>
      </c>
      <c r="H18084" s="25">
        <v>17801</v>
      </c>
      <c r="I18084" s="25"/>
      <c r="J18084" s="58" t="e">
        <f>HYPERLINK("#"&amp;"Insumos"&amp;"!A"&amp;MATCH($B18084,#REF!,0),"Ins "&amp;$B18084)</f>
        <v>#REF!</v>
      </c>
      <c r="M18084" s="220"/>
    </row>
    <row r="18085" spans="1:13" x14ac:dyDescent="0.2">
      <c r="A18085" s="35" t="s">
        <v>9567</v>
      </c>
      <c r="B18085" s="34" t="s">
        <v>9569</v>
      </c>
      <c r="C18085" s="45" t="s">
        <v>9570</v>
      </c>
      <c r="D18085" s="23" t="s">
        <v>5751</v>
      </c>
      <c r="E18085" s="23" t="s">
        <v>463</v>
      </c>
      <c r="F18085" s="40">
        <v>0.16666666666666666</v>
      </c>
      <c r="G18085" s="25">
        <v>40501</v>
      </c>
      <c r="H18085" s="25">
        <v>6750</v>
      </c>
      <c r="I18085" s="25"/>
      <c r="J18085" s="58" t="e">
        <f>HYPERLINK("#"&amp;"Insumos"&amp;"!A"&amp;MATCH($B18085,#REF!,0),"Ins "&amp;$B18085)</f>
        <v>#REF!</v>
      </c>
      <c r="M18085" s="220"/>
    </row>
    <row r="18086" spans="1:13" x14ac:dyDescent="0.2">
      <c r="A18086" s="35" t="s">
        <v>9567</v>
      </c>
      <c r="B18086" s="34" t="s">
        <v>5195</v>
      </c>
      <c r="C18086" s="45" t="s">
        <v>462</v>
      </c>
      <c r="D18086" s="23" t="s">
        <v>5751</v>
      </c>
      <c r="E18086" s="23" t="s">
        <v>467</v>
      </c>
      <c r="F18086" s="44">
        <v>0.06</v>
      </c>
      <c r="G18086" s="25">
        <v>22500</v>
      </c>
      <c r="H18086" s="25">
        <v>1350</v>
      </c>
      <c r="I18086" s="25"/>
      <c r="J18086" s="58" t="e">
        <f>HYPERLINK("#"&amp;"Insumos"&amp;"!A"&amp;MATCH($B18086,#REF!,0),"Ins "&amp;$B18086)</f>
        <v>#REF!</v>
      </c>
      <c r="M18086" s="220"/>
    </row>
    <row r="18087" spans="1:13" x14ac:dyDescent="0.2">
      <c r="A18087" s="35" t="s">
        <v>9567</v>
      </c>
      <c r="B18087" s="34" t="s">
        <v>5589</v>
      </c>
      <c r="C18087" s="45" t="s">
        <v>5819</v>
      </c>
      <c r="D18087" s="23" t="s">
        <v>5585</v>
      </c>
      <c r="E18087" s="23" t="s">
        <v>466</v>
      </c>
      <c r="F18087" s="44">
        <v>6.480000000000001E-2</v>
      </c>
      <c r="G18087" s="25">
        <v>597780</v>
      </c>
      <c r="H18087" s="25">
        <v>38736</v>
      </c>
      <c r="I18087" s="25"/>
      <c r="J18087" s="58" t="e">
        <f>HYPERLINK("#"&amp;"Insumos"&amp;"!A"&amp;MATCH($B18087,#REF!,0),"Ins "&amp;$B18087)</f>
        <v>#REF!</v>
      </c>
      <c r="M18087" s="220"/>
    </row>
    <row r="18088" spans="1:13" x14ac:dyDescent="0.2">
      <c r="A18088" s="35" t="s">
        <v>9567</v>
      </c>
      <c r="B18088" s="34" t="s">
        <v>254</v>
      </c>
      <c r="C18088" s="45" t="s">
        <v>751</v>
      </c>
      <c r="D18088" s="23" t="s">
        <v>5534</v>
      </c>
      <c r="E18088" s="23" t="s">
        <v>4141</v>
      </c>
      <c r="F18088" s="40">
        <v>0.05</v>
      </c>
      <c r="G18088" s="25">
        <v>46854</v>
      </c>
      <c r="H18088" s="25">
        <v>2343</v>
      </c>
      <c r="I18088" s="25"/>
      <c r="J18088" s="58" t="e">
        <f>HYPERLINK("#"&amp;"Insumos"&amp;"!A"&amp;MATCH($B18088,#REF!,0),"Ins "&amp;$B18088)</f>
        <v>#REF!</v>
      </c>
      <c r="M18088" s="220"/>
    </row>
    <row r="18089" spans="1:13" ht="51" x14ac:dyDescent="0.2">
      <c r="A18089" s="36" t="s">
        <v>9568</v>
      </c>
      <c r="B18089" s="26" t="s">
        <v>6816</v>
      </c>
      <c r="C18089" s="79" t="s">
        <v>10919</v>
      </c>
      <c r="D18089" s="37" t="s">
        <v>5608</v>
      </c>
      <c r="E18089" s="37" t="s">
        <v>4134</v>
      </c>
      <c r="F18089" s="41"/>
      <c r="G18089" s="27"/>
      <c r="H18089" s="27"/>
      <c r="I18089" s="27">
        <v>326449</v>
      </c>
      <c r="M18089" s="220">
        <f t="shared" si="282"/>
        <v>427518</v>
      </c>
    </row>
    <row r="18090" spans="1:13" x14ac:dyDescent="0.2">
      <c r="A18090" s="35" t="s">
        <v>9568</v>
      </c>
      <c r="B18090" s="34" t="s">
        <v>5572</v>
      </c>
      <c r="C18090" s="45" t="s">
        <v>971</v>
      </c>
      <c r="D18090" s="23" t="s">
        <v>5734</v>
      </c>
      <c r="E18090" s="23" t="s">
        <v>4141</v>
      </c>
      <c r="F18090" s="40">
        <v>1.2</v>
      </c>
      <c r="G18090" s="25">
        <v>37863</v>
      </c>
      <c r="H18090" s="25">
        <v>45436</v>
      </c>
      <c r="I18090" s="25"/>
      <c r="J18090" s="58" t="e">
        <f>HYPERLINK("#"&amp;"Insumos"&amp;"!A"&amp;MATCH($B18090,#REF!,0),"Ins "&amp;$B18090)</f>
        <v>#REF!</v>
      </c>
      <c r="M18090" s="220"/>
    </row>
    <row r="18091" spans="1:13" x14ac:dyDescent="0.2">
      <c r="A18091" s="35" t="s">
        <v>9568</v>
      </c>
      <c r="B18091" s="1" t="s">
        <v>5533</v>
      </c>
      <c r="C18091" s="45" t="s">
        <v>5892</v>
      </c>
      <c r="D18091" s="23" t="s">
        <v>977</v>
      </c>
      <c r="E18091" s="23" t="s">
        <v>4134</v>
      </c>
      <c r="F18091" s="40">
        <v>1</v>
      </c>
      <c r="G18091" s="25">
        <v>3623</v>
      </c>
      <c r="H18091" s="25">
        <v>3623</v>
      </c>
      <c r="I18091" s="25"/>
      <c r="J18091" s="58" t="e">
        <f>HYPERLINK("#"&amp;"Insumos"&amp;"!A"&amp;MATCH($B18091,#REF!,0),"Ins "&amp;$B18091)</f>
        <v>#REF!</v>
      </c>
      <c r="M18091" s="220"/>
    </row>
    <row r="18092" spans="1:13" x14ac:dyDescent="0.2">
      <c r="A18092" s="35" t="s">
        <v>9568</v>
      </c>
      <c r="B18092" s="1" t="s">
        <v>5007</v>
      </c>
      <c r="C18092" s="45" t="s">
        <v>720</v>
      </c>
      <c r="D18092" s="23" t="s">
        <v>5751</v>
      </c>
      <c r="E18092" s="23" t="s">
        <v>4134</v>
      </c>
      <c r="F18092" s="40">
        <v>1</v>
      </c>
      <c r="G18092" s="25">
        <v>1897</v>
      </c>
      <c r="H18092" s="25">
        <v>1897</v>
      </c>
      <c r="I18092" s="25"/>
      <c r="J18092" s="58" t="e">
        <f>HYPERLINK("#"&amp;"Insumos"&amp;"!A"&amp;MATCH($B18092,#REF!,0),"Ins "&amp;$B18092)</f>
        <v>#REF!</v>
      </c>
      <c r="M18092" s="220"/>
    </row>
    <row r="18093" spans="1:13" x14ac:dyDescent="0.2">
      <c r="A18093" s="35" t="s">
        <v>9568</v>
      </c>
      <c r="B18093" s="34" t="s">
        <v>5349</v>
      </c>
      <c r="C18093" s="45" t="s">
        <v>529</v>
      </c>
      <c r="D18093" s="23" t="s">
        <v>5751</v>
      </c>
      <c r="E18093" s="23" t="s">
        <v>287</v>
      </c>
      <c r="F18093" s="40">
        <v>8.8000000000000007</v>
      </c>
      <c r="G18093" s="25">
        <v>21973</v>
      </c>
      <c r="H18093" s="25">
        <v>193362</v>
      </c>
      <c r="I18093" s="25"/>
      <c r="J18093" s="58" t="e">
        <f>HYPERLINK("#"&amp;"Insumos"&amp;"!A"&amp;MATCH($B18093,#REF!,0),"Ins "&amp;$B18093)</f>
        <v>#REF!</v>
      </c>
      <c r="M18093" s="220"/>
    </row>
    <row r="18094" spans="1:13" x14ac:dyDescent="0.2">
      <c r="A18094" s="35" t="s">
        <v>9568</v>
      </c>
      <c r="B18094" s="34" t="s">
        <v>5475</v>
      </c>
      <c r="C18094" s="45" t="s">
        <v>533</v>
      </c>
      <c r="D18094" s="23" t="s">
        <v>5751</v>
      </c>
      <c r="E18094" s="23" t="s">
        <v>4134</v>
      </c>
      <c r="F18094" s="40">
        <v>0.91666666666666663</v>
      </c>
      <c r="G18094" s="25">
        <v>14834</v>
      </c>
      <c r="H18094" s="25">
        <v>13598</v>
      </c>
      <c r="I18094" s="25"/>
      <c r="J18094" s="58" t="e">
        <f>HYPERLINK("#"&amp;"Insumos"&amp;"!A"&amp;MATCH($B18094,#REF!,0),"Ins "&amp;$B18094)</f>
        <v>#REF!</v>
      </c>
      <c r="M18094" s="220"/>
    </row>
    <row r="18095" spans="1:13" x14ac:dyDescent="0.2">
      <c r="A18095" s="35" t="s">
        <v>9568</v>
      </c>
      <c r="B18095" s="34" t="s">
        <v>9569</v>
      </c>
      <c r="C18095" s="45" t="s">
        <v>9570</v>
      </c>
      <c r="D18095" s="23" t="s">
        <v>5751</v>
      </c>
      <c r="E18095" s="23" t="s">
        <v>463</v>
      </c>
      <c r="F18095" s="40">
        <v>0.16666666666666666</v>
      </c>
      <c r="G18095" s="25">
        <v>40501</v>
      </c>
      <c r="H18095" s="25">
        <v>6750</v>
      </c>
      <c r="I18095" s="25"/>
      <c r="J18095" s="58" t="e">
        <f>HYPERLINK("#"&amp;"Insumos"&amp;"!A"&amp;MATCH($B18095,#REF!,0),"Ins "&amp;$B18095)</f>
        <v>#REF!</v>
      </c>
      <c r="M18095" s="220"/>
    </row>
    <row r="18096" spans="1:13" x14ac:dyDescent="0.2">
      <c r="A18096" s="35" t="s">
        <v>9568</v>
      </c>
      <c r="B18096" s="34" t="s">
        <v>5195</v>
      </c>
      <c r="C18096" s="45" t="s">
        <v>462</v>
      </c>
      <c r="D18096" s="23" t="s">
        <v>5751</v>
      </c>
      <c r="E18096" s="23" t="s">
        <v>467</v>
      </c>
      <c r="F18096" s="44">
        <v>7.0000000000000007E-2</v>
      </c>
      <c r="G18096" s="25">
        <v>22500</v>
      </c>
      <c r="H18096" s="25">
        <v>1575</v>
      </c>
      <c r="I18096" s="25"/>
      <c r="J18096" s="58" t="e">
        <f>HYPERLINK("#"&amp;"Insumos"&amp;"!A"&amp;MATCH($B18096,#REF!,0),"Ins "&amp;$B18096)</f>
        <v>#REF!</v>
      </c>
      <c r="M18096" s="220"/>
    </row>
    <row r="18097" spans="1:13" x14ac:dyDescent="0.2">
      <c r="A18097" s="35" t="s">
        <v>9568</v>
      </c>
      <c r="B18097" s="34" t="s">
        <v>5589</v>
      </c>
      <c r="C18097" s="45" t="s">
        <v>5819</v>
      </c>
      <c r="D18097" s="23" t="s">
        <v>5585</v>
      </c>
      <c r="E18097" s="23" t="s">
        <v>466</v>
      </c>
      <c r="F18097" s="44">
        <v>9.6800000000000011E-2</v>
      </c>
      <c r="G18097" s="25">
        <v>597780</v>
      </c>
      <c r="H18097" s="25">
        <v>57865</v>
      </c>
      <c r="I18097" s="25"/>
      <c r="J18097" s="58" t="e">
        <f>HYPERLINK("#"&amp;"Insumos"&amp;"!A"&amp;MATCH($B18097,#REF!,0),"Ins "&amp;$B18097)</f>
        <v>#REF!</v>
      </c>
      <c r="M18097" s="220"/>
    </row>
    <row r="18098" spans="1:13" x14ac:dyDescent="0.2">
      <c r="A18098" s="35" t="s">
        <v>9568</v>
      </c>
      <c r="B18098" s="34" t="s">
        <v>254</v>
      </c>
      <c r="C18098" s="45" t="s">
        <v>751</v>
      </c>
      <c r="D18098" s="23" t="s">
        <v>5534</v>
      </c>
      <c r="E18098" s="23" t="s">
        <v>4141</v>
      </c>
      <c r="F18098" s="40">
        <v>0.05</v>
      </c>
      <c r="G18098" s="25">
        <v>46854</v>
      </c>
      <c r="H18098" s="25">
        <v>2343</v>
      </c>
      <c r="I18098" s="25"/>
      <c r="J18098" s="58" t="e">
        <f>HYPERLINK("#"&amp;"Insumos"&amp;"!A"&amp;MATCH($B18098,#REF!,0),"Ins "&amp;$B18098)</f>
        <v>#REF!</v>
      </c>
      <c r="M18098" s="220"/>
    </row>
    <row r="18099" spans="1:13" ht="51" x14ac:dyDescent="0.2">
      <c r="A18099" s="36" t="s">
        <v>12510</v>
      </c>
      <c r="B18099" s="26" t="s">
        <v>6816</v>
      </c>
      <c r="C18099" s="79" t="s">
        <v>12512</v>
      </c>
      <c r="D18099" s="37" t="s">
        <v>5608</v>
      </c>
      <c r="E18099" s="37" t="s">
        <v>4134</v>
      </c>
      <c r="F18099" s="41"/>
      <c r="G18099" s="27"/>
      <c r="H18099" s="27"/>
      <c r="I18099" s="27">
        <v>7655562</v>
      </c>
      <c r="M18099" s="220">
        <f t="shared" si="282"/>
        <v>10025724</v>
      </c>
    </row>
    <row r="18100" spans="1:13" x14ac:dyDescent="0.2">
      <c r="A18100" s="35" t="s">
        <v>12510</v>
      </c>
      <c r="B18100" s="34" t="s">
        <v>71</v>
      </c>
      <c r="C18100" s="45" t="s">
        <v>1022</v>
      </c>
      <c r="D18100" s="23" t="s">
        <v>5734</v>
      </c>
      <c r="E18100" s="23" t="s">
        <v>4141</v>
      </c>
      <c r="F18100" s="40">
        <v>14</v>
      </c>
      <c r="G18100" s="25">
        <v>66987</v>
      </c>
      <c r="H18100" s="25">
        <v>937818</v>
      </c>
      <c r="I18100" s="25"/>
      <c r="J18100" s="58" t="e">
        <f>HYPERLINK("#"&amp;"Insumos"&amp;"!A"&amp;MATCH($B18100,#REF!,0),"Ins "&amp;$B18100)</f>
        <v>#REF!</v>
      </c>
      <c r="M18100" s="220"/>
    </row>
    <row r="18101" spans="1:13" x14ac:dyDescent="0.2">
      <c r="A18101" s="35" t="s">
        <v>12510</v>
      </c>
      <c r="B18101" s="1" t="s">
        <v>5533</v>
      </c>
      <c r="C18101" s="45" t="s">
        <v>5892</v>
      </c>
      <c r="D18101" s="23" t="s">
        <v>977</v>
      </c>
      <c r="E18101" s="23" t="s">
        <v>4134</v>
      </c>
      <c r="F18101" s="40">
        <v>12.942561413193486</v>
      </c>
      <c r="G18101" s="25">
        <v>3623</v>
      </c>
      <c r="H18101" s="25">
        <v>46891</v>
      </c>
      <c r="I18101" s="25"/>
      <c r="J18101" s="58" t="e">
        <f>HYPERLINK("#"&amp;"Insumos"&amp;"!A"&amp;MATCH($B18101,#REF!,0),"Ins "&amp;$B18101)</f>
        <v>#REF!</v>
      </c>
      <c r="M18101" s="220"/>
    </row>
    <row r="18102" spans="1:13" x14ac:dyDescent="0.2">
      <c r="A18102" s="35" t="s">
        <v>12510</v>
      </c>
      <c r="B18102" s="1" t="s">
        <v>5007</v>
      </c>
      <c r="C18102" s="45" t="s">
        <v>720</v>
      </c>
      <c r="D18102" s="23" t="s">
        <v>5751</v>
      </c>
      <c r="E18102" s="23" t="s">
        <v>4134</v>
      </c>
      <c r="F18102" s="40">
        <v>9.8873800738007382</v>
      </c>
      <c r="G18102" s="25">
        <v>1897</v>
      </c>
      <c r="H18102" s="25">
        <v>18756</v>
      </c>
      <c r="I18102" s="25"/>
      <c r="J18102" s="58" t="e">
        <f>HYPERLINK("#"&amp;"Insumos"&amp;"!A"&amp;MATCH($B18102,#REF!,0),"Ins "&amp;$B18102)</f>
        <v>#REF!</v>
      </c>
      <c r="M18102" s="220"/>
    </row>
    <row r="18103" spans="1:13" ht="25.5" x14ac:dyDescent="0.2">
      <c r="A18103" s="35" t="s">
        <v>12510</v>
      </c>
      <c r="B18103" s="34" t="s">
        <v>12452</v>
      </c>
      <c r="C18103" s="45" t="s">
        <v>12511</v>
      </c>
      <c r="D18103" s="23" t="s">
        <v>5751</v>
      </c>
      <c r="E18103" s="23" t="s">
        <v>463</v>
      </c>
      <c r="F18103" s="40">
        <v>1</v>
      </c>
      <c r="G18103" s="25">
        <v>4056000</v>
      </c>
      <c r="H18103" s="25">
        <v>4056000</v>
      </c>
      <c r="I18103" s="25"/>
      <c r="J18103" s="58" t="e">
        <f>HYPERLINK("#"&amp;"Insumos"&amp;"!A"&amp;MATCH($B18103,#REF!,0),"Ins "&amp;$B18103)</f>
        <v>#REF!</v>
      </c>
      <c r="M18103" s="220"/>
    </row>
    <row r="18104" spans="1:13" x14ac:dyDescent="0.2">
      <c r="A18104" s="35" t="s">
        <v>12510</v>
      </c>
      <c r="B18104" s="34" t="s">
        <v>5597</v>
      </c>
      <c r="C18104" s="45" t="s">
        <v>5827</v>
      </c>
      <c r="D18104" s="23" t="s">
        <v>5585</v>
      </c>
      <c r="E18104" s="23" t="s">
        <v>466</v>
      </c>
      <c r="F18104" s="40">
        <v>1.8</v>
      </c>
      <c r="G18104" s="25">
        <v>718193</v>
      </c>
      <c r="H18104" s="25">
        <v>1292747</v>
      </c>
      <c r="I18104" s="25"/>
      <c r="J18104" s="58" t="e">
        <f>HYPERLINK("#"&amp;"Insumos"&amp;"!A"&amp;MATCH($B18104,#REF!,0),"Ins "&amp;$B18104)</f>
        <v>#REF!</v>
      </c>
      <c r="M18104" s="220"/>
    </row>
    <row r="18105" spans="1:13" x14ac:dyDescent="0.2">
      <c r="A18105" s="35" t="s">
        <v>12510</v>
      </c>
      <c r="B18105" s="34" t="s">
        <v>5584</v>
      </c>
      <c r="C18105" s="45" t="s">
        <v>6973</v>
      </c>
      <c r="D18105" s="23" t="s">
        <v>5585</v>
      </c>
      <c r="E18105" s="23" t="s">
        <v>467</v>
      </c>
      <c r="F18105" s="40">
        <v>144</v>
      </c>
      <c r="G18105" s="25">
        <v>8042</v>
      </c>
      <c r="H18105" s="25">
        <v>1158048</v>
      </c>
      <c r="I18105" s="25"/>
      <c r="J18105" s="58" t="e">
        <f>HYPERLINK("#"&amp;"Insumos"&amp;"!A"&amp;MATCH($B18105,#REF!,0),"Ins "&amp;$B18105)</f>
        <v>#REF!</v>
      </c>
      <c r="M18105" s="220"/>
    </row>
    <row r="18106" spans="1:13" x14ac:dyDescent="0.2">
      <c r="A18106" s="35" t="s">
        <v>12510</v>
      </c>
      <c r="B18106" s="34" t="s">
        <v>5546</v>
      </c>
      <c r="C18106" s="45" t="s">
        <v>12041</v>
      </c>
      <c r="D18106" s="23" t="s">
        <v>5534</v>
      </c>
      <c r="E18106" s="23" t="s">
        <v>12040</v>
      </c>
      <c r="F18106" s="44">
        <v>54</v>
      </c>
      <c r="G18106" s="25">
        <v>2140</v>
      </c>
      <c r="H18106" s="25">
        <v>115560</v>
      </c>
      <c r="I18106" s="25"/>
      <c r="J18106" s="58" t="e">
        <f>HYPERLINK("#"&amp;"Insumos"&amp;"!A"&amp;MATCH($B18106,#REF!,0),"Ins "&amp;$B18106)</f>
        <v>#REF!</v>
      </c>
      <c r="M18106" s="220"/>
    </row>
    <row r="18107" spans="1:13" x14ac:dyDescent="0.2">
      <c r="A18107" s="35" t="s">
        <v>12510</v>
      </c>
      <c r="B18107" s="34" t="s">
        <v>222</v>
      </c>
      <c r="C18107" s="45" t="s">
        <v>157</v>
      </c>
      <c r="D18107" s="23" t="s">
        <v>5534</v>
      </c>
      <c r="E18107" s="23" t="s">
        <v>4140</v>
      </c>
      <c r="F18107" s="40">
        <v>0.2</v>
      </c>
      <c r="G18107" s="25">
        <v>66212</v>
      </c>
      <c r="H18107" s="25">
        <v>13242</v>
      </c>
      <c r="I18107" s="25"/>
      <c r="J18107" s="58" t="e">
        <f>HYPERLINK("#"&amp;"Insumos"&amp;"!A"&amp;MATCH($B18107,#REF!,0),"Ins "&amp;$B18107)</f>
        <v>#REF!</v>
      </c>
      <c r="M18107" s="220"/>
    </row>
    <row r="18108" spans="1:13" x14ac:dyDescent="0.2">
      <c r="A18108" s="35" t="s">
        <v>12510</v>
      </c>
      <c r="B18108" s="34" t="s">
        <v>5371</v>
      </c>
      <c r="C18108" s="45" t="s">
        <v>568</v>
      </c>
      <c r="D18108" s="23" t="s">
        <v>5751</v>
      </c>
      <c r="E18108" s="23" t="s">
        <v>4138</v>
      </c>
      <c r="F18108" s="40">
        <v>1</v>
      </c>
      <c r="G18108" s="25">
        <v>16500</v>
      </c>
      <c r="H18108" s="25">
        <v>16500</v>
      </c>
      <c r="I18108" s="25"/>
      <c r="J18108" s="58" t="e">
        <f>HYPERLINK("#"&amp;"Insumos"&amp;"!A"&amp;MATCH($B18108,#REF!,0),"Ins "&amp;$B18108)</f>
        <v>#REF!</v>
      </c>
      <c r="M18108" s="220"/>
    </row>
    <row r="18109" spans="1:13" s="176" customFormat="1" ht="40.15" customHeight="1" x14ac:dyDescent="0.2">
      <c r="A18109" s="170" t="s">
        <v>4116</v>
      </c>
      <c r="B18109" s="171"/>
      <c r="C18109" s="172" t="s">
        <v>525</v>
      </c>
      <c r="D18109" s="173" t="s">
        <v>5607</v>
      </c>
      <c r="E18109" s="173"/>
      <c r="F18109" s="174"/>
      <c r="G18109" s="175"/>
      <c r="H18109" s="175"/>
      <c r="I18109" s="175"/>
      <c r="M18109" s="220"/>
    </row>
    <row r="18110" spans="1:13" ht="25.5" x14ac:dyDescent="0.2">
      <c r="A18110" s="36" t="s">
        <v>3571</v>
      </c>
      <c r="B18110" s="26" t="s">
        <v>6816</v>
      </c>
      <c r="C18110" s="79" t="s">
        <v>5676</v>
      </c>
      <c r="D18110" s="37" t="s">
        <v>5608</v>
      </c>
      <c r="E18110" s="37" t="s">
        <v>464</v>
      </c>
      <c r="F18110" s="41"/>
      <c r="G18110" s="27"/>
      <c r="H18110" s="27"/>
      <c r="I18110" s="27">
        <v>34484</v>
      </c>
      <c r="M18110" s="220">
        <f t="shared" si="282"/>
        <v>45160</v>
      </c>
    </row>
    <row r="18111" spans="1:13" x14ac:dyDescent="0.2">
      <c r="A18111" s="35" t="s">
        <v>3571</v>
      </c>
      <c r="B18111" s="1" t="s">
        <v>5573</v>
      </c>
      <c r="C18111" s="45" t="s">
        <v>973</v>
      </c>
      <c r="D18111" s="23" t="s">
        <v>5734</v>
      </c>
      <c r="E18111" s="23" t="s">
        <v>4141</v>
      </c>
      <c r="F18111" s="40">
        <v>0.37</v>
      </c>
      <c r="G18111" s="25">
        <v>41652</v>
      </c>
      <c r="H18111" s="25">
        <v>15411</v>
      </c>
      <c r="I18111" s="25"/>
      <c r="J18111" s="58" t="e">
        <f>HYPERLINK("#"&amp;"Insumos"&amp;"!A"&amp;MATCH($B18111,#REF!,0),"Ins "&amp;$B18111)</f>
        <v>#REF!</v>
      </c>
      <c r="M18111" s="220"/>
    </row>
    <row r="18112" spans="1:13" x14ac:dyDescent="0.2">
      <c r="A18112" s="35" t="s">
        <v>3571</v>
      </c>
      <c r="B18112" s="1" t="s">
        <v>263</v>
      </c>
      <c r="C18112" s="45" t="s">
        <v>696</v>
      </c>
      <c r="D18112" s="23" t="s">
        <v>5534</v>
      </c>
      <c r="E18112" s="23" t="s">
        <v>4140</v>
      </c>
      <c r="F18112" s="40">
        <v>0.01</v>
      </c>
      <c r="G18112" s="25">
        <v>187426</v>
      </c>
      <c r="H18112" s="25">
        <v>1874</v>
      </c>
      <c r="I18112" s="25"/>
      <c r="J18112" s="58" t="e">
        <f>HYPERLINK("#"&amp;"Insumos"&amp;"!A"&amp;MATCH($B18112,#REF!,0),"Ins "&amp;$B18112)</f>
        <v>#REF!</v>
      </c>
      <c r="M18112" s="220"/>
    </row>
    <row r="18113" spans="1:13" x14ac:dyDescent="0.2">
      <c r="A18113" s="35" t="s">
        <v>3571</v>
      </c>
      <c r="B18113" s="1" t="s">
        <v>97</v>
      </c>
      <c r="C18113" s="45" t="s">
        <v>635</v>
      </c>
      <c r="D18113" s="23" t="s">
        <v>5534</v>
      </c>
      <c r="E18113" s="23" t="s">
        <v>287</v>
      </c>
      <c r="F18113" s="40">
        <v>1</v>
      </c>
      <c r="G18113" s="25">
        <v>2811</v>
      </c>
      <c r="H18113" s="25">
        <v>2811</v>
      </c>
      <c r="I18113" s="25"/>
      <c r="J18113" s="58" t="e">
        <f>HYPERLINK("#"&amp;"Insumos"&amp;"!A"&amp;MATCH($B18113,#REF!,0),"Ins "&amp;$B18113)</f>
        <v>#REF!</v>
      </c>
      <c r="M18113" s="220"/>
    </row>
    <row r="18114" spans="1:13" x14ac:dyDescent="0.2">
      <c r="A18114" s="35" t="s">
        <v>3571</v>
      </c>
      <c r="B18114" s="1" t="s">
        <v>5533</v>
      </c>
      <c r="C18114" s="45" t="s">
        <v>5892</v>
      </c>
      <c r="D18114" s="23" t="s">
        <v>977</v>
      </c>
      <c r="E18114" s="23" t="s">
        <v>4134</v>
      </c>
      <c r="F18114" s="40">
        <v>0.2</v>
      </c>
      <c r="G18114" s="25">
        <v>3623</v>
      </c>
      <c r="H18114" s="25">
        <v>725</v>
      </c>
      <c r="I18114" s="25"/>
      <c r="J18114" s="58" t="e">
        <f>HYPERLINK("#"&amp;"Insumos"&amp;"!A"&amp;MATCH($B18114,#REF!,0),"Ins "&amp;$B18114)</f>
        <v>#REF!</v>
      </c>
      <c r="M18114" s="220"/>
    </row>
    <row r="18115" spans="1:13" x14ac:dyDescent="0.2">
      <c r="A18115" s="35" t="s">
        <v>3571</v>
      </c>
      <c r="B18115" s="1" t="s">
        <v>5007</v>
      </c>
      <c r="C18115" s="45" t="s">
        <v>720</v>
      </c>
      <c r="D18115" s="23" t="s">
        <v>5751</v>
      </c>
      <c r="E18115" s="23" t="s">
        <v>4134</v>
      </c>
      <c r="F18115" s="40">
        <v>0.35199999999999998</v>
      </c>
      <c r="G18115" s="25">
        <v>1897</v>
      </c>
      <c r="H18115" s="25">
        <v>668</v>
      </c>
      <c r="I18115" s="25"/>
      <c r="J18115" s="58" t="e">
        <f>HYPERLINK("#"&amp;"Insumos"&amp;"!A"&amp;MATCH($B18115,#REF!,0),"Ins "&amp;$B18115)</f>
        <v>#REF!</v>
      </c>
      <c r="M18115" s="220"/>
    </row>
    <row r="18116" spans="1:13" x14ac:dyDescent="0.2">
      <c r="A18116" s="35" t="s">
        <v>3571</v>
      </c>
      <c r="B18116" s="1" t="s">
        <v>5372</v>
      </c>
      <c r="C18116" s="45" t="s">
        <v>573</v>
      </c>
      <c r="D18116" s="23" t="s">
        <v>5751</v>
      </c>
      <c r="E18116" s="23" t="s">
        <v>4134</v>
      </c>
      <c r="F18116" s="40">
        <v>7.4999999999999997E-3</v>
      </c>
      <c r="G18116" s="25">
        <v>198173</v>
      </c>
      <c r="H18116" s="25">
        <v>1486</v>
      </c>
      <c r="I18116" s="25"/>
      <c r="J18116" s="58" t="e">
        <f>HYPERLINK("#"&amp;"Insumos"&amp;"!A"&amp;MATCH($B18116,#REF!,0),"Ins "&amp;$B18116)</f>
        <v>#REF!</v>
      </c>
      <c r="M18116" s="220"/>
    </row>
    <row r="18117" spans="1:13" x14ac:dyDescent="0.2">
      <c r="A18117" s="35" t="s">
        <v>3571</v>
      </c>
      <c r="B18117" s="1" t="s">
        <v>4420</v>
      </c>
      <c r="C18117" s="45" t="s">
        <v>636</v>
      </c>
      <c r="D18117" s="23" t="s">
        <v>5751</v>
      </c>
      <c r="E18117" s="23" t="s">
        <v>287</v>
      </c>
      <c r="F18117" s="40">
        <v>1.03</v>
      </c>
      <c r="G18117" s="25">
        <v>11174</v>
      </c>
      <c r="H18117" s="25">
        <v>11509</v>
      </c>
      <c r="I18117" s="25"/>
      <c r="J18117" s="58" t="e">
        <f>HYPERLINK("#"&amp;"Insumos"&amp;"!A"&amp;MATCH($B18117,#REF!,0),"Ins "&amp;$B18117)</f>
        <v>#REF!</v>
      </c>
      <c r="M18117" s="220"/>
    </row>
    <row r="18118" spans="1:13" ht="25.5" x14ac:dyDescent="0.2">
      <c r="A18118" s="36" t="s">
        <v>3573</v>
      </c>
      <c r="B18118" s="26" t="s">
        <v>6816</v>
      </c>
      <c r="C18118" s="79" t="s">
        <v>5678</v>
      </c>
      <c r="D18118" s="37" t="s">
        <v>5608</v>
      </c>
      <c r="E18118" s="37" t="s">
        <v>464</v>
      </c>
      <c r="F18118" s="41"/>
      <c r="G18118" s="27"/>
      <c r="H18118" s="27"/>
      <c r="I18118" s="27">
        <v>49106</v>
      </c>
      <c r="M18118" s="220">
        <f t="shared" ref="M18118:M18176" si="283">ROUND(I18118*(1+$L$2),0)</f>
        <v>64309</v>
      </c>
    </row>
    <row r="18119" spans="1:13" x14ac:dyDescent="0.2">
      <c r="A18119" s="35" t="s">
        <v>3573</v>
      </c>
      <c r="B18119" s="1" t="s">
        <v>5573</v>
      </c>
      <c r="C18119" s="45" t="s">
        <v>973</v>
      </c>
      <c r="D18119" s="23" t="s">
        <v>5734</v>
      </c>
      <c r="E18119" s="23" t="s">
        <v>4141</v>
      </c>
      <c r="F18119" s="40">
        <v>0.42</v>
      </c>
      <c r="G18119" s="25">
        <v>41652</v>
      </c>
      <c r="H18119" s="25">
        <v>17494</v>
      </c>
      <c r="I18119" s="25"/>
      <c r="J18119" s="58" t="e">
        <f>HYPERLINK("#"&amp;"Insumos"&amp;"!A"&amp;MATCH($B18119,#REF!,0),"Ins "&amp;$B18119)</f>
        <v>#REF!</v>
      </c>
      <c r="M18119" s="220"/>
    </row>
    <row r="18120" spans="1:13" x14ac:dyDescent="0.2">
      <c r="A18120" s="35" t="s">
        <v>3573</v>
      </c>
      <c r="B18120" s="1" t="s">
        <v>263</v>
      </c>
      <c r="C18120" s="45" t="s">
        <v>696</v>
      </c>
      <c r="D18120" s="23" t="s">
        <v>5534</v>
      </c>
      <c r="E18120" s="23" t="s">
        <v>4140</v>
      </c>
      <c r="F18120" s="40">
        <v>4.0000000000000001E-3</v>
      </c>
      <c r="G18120" s="25">
        <v>187426</v>
      </c>
      <c r="H18120" s="25">
        <v>750</v>
      </c>
      <c r="I18120" s="25"/>
      <c r="J18120" s="58" t="e">
        <f>HYPERLINK("#"&amp;"Insumos"&amp;"!A"&amp;MATCH($B18120,#REF!,0),"Ins "&amp;$B18120)</f>
        <v>#REF!</v>
      </c>
      <c r="M18120" s="220"/>
    </row>
    <row r="18121" spans="1:13" x14ac:dyDescent="0.2">
      <c r="A18121" s="35" t="s">
        <v>3573</v>
      </c>
      <c r="B18121" s="1" t="s">
        <v>97</v>
      </c>
      <c r="C18121" s="45" t="s">
        <v>635</v>
      </c>
      <c r="D18121" s="23" t="s">
        <v>5534</v>
      </c>
      <c r="E18121" s="23" t="s">
        <v>287</v>
      </c>
      <c r="F18121" s="40">
        <v>1</v>
      </c>
      <c r="G18121" s="25">
        <v>2811</v>
      </c>
      <c r="H18121" s="25">
        <v>2811</v>
      </c>
      <c r="I18121" s="25"/>
      <c r="J18121" s="58" t="e">
        <f>HYPERLINK("#"&amp;"Insumos"&amp;"!A"&amp;MATCH($B18121,#REF!,0),"Ins "&amp;$B18121)</f>
        <v>#REF!</v>
      </c>
      <c r="M18121" s="220"/>
    </row>
    <row r="18122" spans="1:13" x14ac:dyDescent="0.2">
      <c r="A18122" s="35" t="s">
        <v>3573</v>
      </c>
      <c r="B18122" s="1" t="s">
        <v>5533</v>
      </c>
      <c r="C18122" s="45" t="s">
        <v>5892</v>
      </c>
      <c r="D18122" s="23" t="s">
        <v>977</v>
      </c>
      <c r="E18122" s="23" t="s">
        <v>4134</v>
      </c>
      <c r="F18122" s="40">
        <v>0.2</v>
      </c>
      <c r="G18122" s="25">
        <v>3623</v>
      </c>
      <c r="H18122" s="25">
        <v>725</v>
      </c>
      <c r="I18122" s="25"/>
      <c r="J18122" s="58" t="e">
        <f>HYPERLINK("#"&amp;"Insumos"&amp;"!A"&amp;MATCH($B18122,#REF!,0),"Ins "&amp;$B18122)</f>
        <v>#REF!</v>
      </c>
      <c r="M18122" s="220"/>
    </row>
    <row r="18123" spans="1:13" x14ac:dyDescent="0.2">
      <c r="A18123" s="35" t="s">
        <v>3573</v>
      </c>
      <c r="B18123" s="1" t="s">
        <v>5007</v>
      </c>
      <c r="C18123" s="45" t="s">
        <v>720</v>
      </c>
      <c r="D18123" s="23" t="s">
        <v>5751</v>
      </c>
      <c r="E18123" s="23" t="s">
        <v>4134</v>
      </c>
      <c r="F18123" s="40">
        <v>0.35199999999999998</v>
      </c>
      <c r="G18123" s="25">
        <v>1897</v>
      </c>
      <c r="H18123" s="25">
        <v>668</v>
      </c>
      <c r="I18123" s="25"/>
      <c r="J18123" s="58" t="e">
        <f>HYPERLINK("#"&amp;"Insumos"&amp;"!A"&amp;MATCH($B18123,#REF!,0),"Ins "&amp;$B18123)</f>
        <v>#REF!</v>
      </c>
      <c r="M18123" s="220"/>
    </row>
    <row r="18124" spans="1:13" x14ac:dyDescent="0.2">
      <c r="A18124" s="35" t="s">
        <v>3573</v>
      </c>
      <c r="B18124" s="1" t="s">
        <v>5372</v>
      </c>
      <c r="C18124" s="45" t="s">
        <v>573</v>
      </c>
      <c r="D18124" s="23" t="s">
        <v>5751</v>
      </c>
      <c r="E18124" s="23" t="s">
        <v>4134</v>
      </c>
      <c r="F18124" s="40">
        <v>7.4999999999999997E-3</v>
      </c>
      <c r="G18124" s="25">
        <v>198173</v>
      </c>
      <c r="H18124" s="25">
        <v>1486</v>
      </c>
      <c r="I18124" s="25"/>
      <c r="J18124" s="58" t="e">
        <f>HYPERLINK("#"&amp;"Insumos"&amp;"!A"&amp;MATCH($B18124,#REF!,0),"Ins "&amp;$B18124)</f>
        <v>#REF!</v>
      </c>
      <c r="M18124" s="220"/>
    </row>
    <row r="18125" spans="1:13" x14ac:dyDescent="0.2">
      <c r="A18125" s="35" t="s">
        <v>3573</v>
      </c>
      <c r="B18125" s="1" t="s">
        <v>4421</v>
      </c>
      <c r="C18125" s="45" t="s">
        <v>644</v>
      </c>
      <c r="D18125" s="23" t="s">
        <v>5751</v>
      </c>
      <c r="E18125" s="23" t="s">
        <v>287</v>
      </c>
      <c r="F18125" s="40">
        <v>1.03</v>
      </c>
      <c r="G18125" s="25">
        <v>24439</v>
      </c>
      <c r="H18125" s="25">
        <v>25172</v>
      </c>
      <c r="I18125" s="25"/>
      <c r="J18125" s="58" t="e">
        <f>HYPERLINK("#"&amp;"Insumos"&amp;"!A"&amp;MATCH($B18125,#REF!,0),"Ins "&amp;$B18125)</f>
        <v>#REF!</v>
      </c>
      <c r="M18125" s="220"/>
    </row>
    <row r="18126" spans="1:13" ht="25.5" x14ac:dyDescent="0.2">
      <c r="A18126" s="36" t="s">
        <v>3574</v>
      </c>
      <c r="B18126" s="26" t="s">
        <v>6816</v>
      </c>
      <c r="C18126" s="79" t="s">
        <v>5679</v>
      </c>
      <c r="D18126" s="37" t="s">
        <v>5608</v>
      </c>
      <c r="E18126" s="37" t="s">
        <v>464</v>
      </c>
      <c r="F18126" s="41"/>
      <c r="G18126" s="27"/>
      <c r="H18126" s="27"/>
      <c r="I18126" s="27">
        <v>23392</v>
      </c>
      <c r="M18126" s="220">
        <f t="shared" si="283"/>
        <v>30634</v>
      </c>
    </row>
    <row r="18127" spans="1:13" x14ac:dyDescent="0.2">
      <c r="A18127" s="35" t="s">
        <v>3574</v>
      </c>
      <c r="B18127" s="1" t="s">
        <v>5573</v>
      </c>
      <c r="C18127" s="45" t="s">
        <v>973</v>
      </c>
      <c r="D18127" s="23" t="s">
        <v>5734</v>
      </c>
      <c r="E18127" s="23" t="s">
        <v>4141</v>
      </c>
      <c r="F18127" s="40">
        <v>0.38</v>
      </c>
      <c r="G18127" s="25">
        <v>41652</v>
      </c>
      <c r="H18127" s="25">
        <v>15828</v>
      </c>
      <c r="I18127" s="25"/>
      <c r="J18127" s="58" t="e">
        <f>HYPERLINK("#"&amp;"Insumos"&amp;"!A"&amp;MATCH($B18127,#REF!,0),"Ins "&amp;$B18127)</f>
        <v>#REF!</v>
      </c>
      <c r="M18127" s="220"/>
    </row>
    <row r="18128" spans="1:13" x14ac:dyDescent="0.2">
      <c r="A18128" s="35" t="s">
        <v>3574</v>
      </c>
      <c r="B18128" s="1" t="s">
        <v>263</v>
      </c>
      <c r="C18128" s="45" t="s">
        <v>696</v>
      </c>
      <c r="D18128" s="23" t="s">
        <v>5534</v>
      </c>
      <c r="E18128" s="23" t="s">
        <v>4140</v>
      </c>
      <c r="F18128" s="40">
        <v>0.01</v>
      </c>
      <c r="G18128" s="25">
        <v>187426</v>
      </c>
      <c r="H18128" s="25">
        <v>1874</v>
      </c>
      <c r="I18128" s="25"/>
      <c r="J18128" s="58" t="e">
        <f>HYPERLINK("#"&amp;"Insumos"&amp;"!A"&amp;MATCH($B18128,#REF!,0),"Ins "&amp;$B18128)</f>
        <v>#REF!</v>
      </c>
      <c r="M18128" s="220"/>
    </row>
    <row r="18129" spans="1:13" x14ac:dyDescent="0.2">
      <c r="A18129" s="35" t="s">
        <v>3574</v>
      </c>
      <c r="B18129" s="1" t="s">
        <v>97</v>
      </c>
      <c r="C18129" s="45" t="s">
        <v>635</v>
      </c>
      <c r="D18129" s="23" t="s">
        <v>5534</v>
      </c>
      <c r="E18129" s="23" t="s">
        <v>287</v>
      </c>
      <c r="F18129" s="40">
        <v>1</v>
      </c>
      <c r="G18129" s="25">
        <v>2811</v>
      </c>
      <c r="H18129" s="25">
        <v>2811</v>
      </c>
      <c r="I18129" s="25"/>
      <c r="J18129" s="58" t="e">
        <f>HYPERLINK("#"&amp;"Insumos"&amp;"!A"&amp;MATCH($B18129,#REF!,0),"Ins "&amp;$B18129)</f>
        <v>#REF!</v>
      </c>
      <c r="M18129" s="220"/>
    </row>
    <row r="18130" spans="1:13" x14ac:dyDescent="0.2">
      <c r="A18130" s="35" t="s">
        <v>3574</v>
      </c>
      <c r="B18130" s="1" t="s">
        <v>5533</v>
      </c>
      <c r="C18130" s="45" t="s">
        <v>5892</v>
      </c>
      <c r="D18130" s="23" t="s">
        <v>977</v>
      </c>
      <c r="E18130" s="23" t="s">
        <v>4134</v>
      </c>
      <c r="F18130" s="40">
        <v>0.2</v>
      </c>
      <c r="G18130" s="25">
        <v>3623</v>
      </c>
      <c r="H18130" s="25">
        <v>725</v>
      </c>
      <c r="I18130" s="25"/>
      <c r="J18130" s="58" t="e">
        <f>HYPERLINK("#"&amp;"Insumos"&amp;"!A"&amp;MATCH($B18130,#REF!,0),"Ins "&amp;$B18130)</f>
        <v>#REF!</v>
      </c>
      <c r="M18130" s="220"/>
    </row>
    <row r="18131" spans="1:13" x14ac:dyDescent="0.2">
      <c r="A18131" s="35" t="s">
        <v>3574</v>
      </c>
      <c r="B18131" s="1" t="s">
        <v>5007</v>
      </c>
      <c r="C18131" s="45" t="s">
        <v>720</v>
      </c>
      <c r="D18131" s="23" t="s">
        <v>5751</v>
      </c>
      <c r="E18131" s="23" t="s">
        <v>4134</v>
      </c>
      <c r="F18131" s="40">
        <v>0.35199999999999998</v>
      </c>
      <c r="G18131" s="25">
        <v>1897</v>
      </c>
      <c r="H18131" s="25">
        <v>668</v>
      </c>
      <c r="I18131" s="25"/>
      <c r="J18131" s="58" t="e">
        <f>HYPERLINK("#"&amp;"Insumos"&amp;"!A"&amp;MATCH($B18131,#REF!,0),"Ins "&amp;$B18131)</f>
        <v>#REF!</v>
      </c>
      <c r="M18131" s="220"/>
    </row>
    <row r="18132" spans="1:13" x14ac:dyDescent="0.2">
      <c r="A18132" s="35" t="s">
        <v>3574</v>
      </c>
      <c r="B18132" s="1" t="s">
        <v>5372</v>
      </c>
      <c r="C18132" s="45" t="s">
        <v>573</v>
      </c>
      <c r="D18132" s="23" t="s">
        <v>5751</v>
      </c>
      <c r="E18132" s="23" t="s">
        <v>4134</v>
      </c>
      <c r="F18132" s="40">
        <v>7.4999999999999997E-3</v>
      </c>
      <c r="G18132" s="25">
        <v>198173</v>
      </c>
      <c r="H18132" s="25">
        <v>1486</v>
      </c>
      <c r="I18132" s="25"/>
      <c r="J18132" s="58" t="e">
        <f>HYPERLINK("#"&amp;"Insumos"&amp;"!A"&amp;MATCH($B18132,#REF!,0),"Ins "&amp;$B18132)</f>
        <v>#REF!</v>
      </c>
      <c r="M18132" s="220"/>
    </row>
    <row r="18133" spans="1:13" ht="25.5" x14ac:dyDescent="0.2">
      <c r="A18133" s="36" t="s">
        <v>3575</v>
      </c>
      <c r="B18133" s="26" t="s">
        <v>6816</v>
      </c>
      <c r="C18133" s="79" t="s">
        <v>5680</v>
      </c>
      <c r="D18133" s="37" t="s">
        <v>5608</v>
      </c>
      <c r="E18133" s="37" t="s">
        <v>464</v>
      </c>
      <c r="F18133" s="41"/>
      <c r="G18133" s="27"/>
      <c r="H18133" s="27"/>
      <c r="I18133" s="27">
        <v>62723</v>
      </c>
      <c r="M18133" s="220">
        <f t="shared" si="283"/>
        <v>82142</v>
      </c>
    </row>
    <row r="18134" spans="1:13" x14ac:dyDescent="0.2">
      <c r="A18134" s="35" t="s">
        <v>3575</v>
      </c>
      <c r="B18134" s="1" t="s">
        <v>5573</v>
      </c>
      <c r="C18134" s="45" t="s">
        <v>973</v>
      </c>
      <c r="D18134" s="23" t="s">
        <v>5734</v>
      </c>
      <c r="E18134" s="23" t="s">
        <v>4141</v>
      </c>
      <c r="F18134" s="40">
        <v>0.3</v>
      </c>
      <c r="G18134" s="25">
        <v>41652</v>
      </c>
      <c r="H18134" s="25">
        <v>12496</v>
      </c>
      <c r="I18134" s="25"/>
      <c r="J18134" s="58" t="e">
        <f>HYPERLINK("#"&amp;"Insumos"&amp;"!A"&amp;MATCH($B18134,#REF!,0),"Ins "&amp;$B18134)</f>
        <v>#REF!</v>
      </c>
      <c r="M18134" s="220"/>
    </row>
    <row r="18135" spans="1:13" x14ac:dyDescent="0.2">
      <c r="A18135" s="35" t="s">
        <v>3575</v>
      </c>
      <c r="B18135" s="1" t="s">
        <v>263</v>
      </c>
      <c r="C18135" s="45" t="s">
        <v>696</v>
      </c>
      <c r="D18135" s="23" t="s">
        <v>5534</v>
      </c>
      <c r="E18135" s="23" t="s">
        <v>4140</v>
      </c>
      <c r="F18135" s="40">
        <v>4.8999999999999998E-3</v>
      </c>
      <c r="G18135" s="25">
        <v>187426</v>
      </c>
      <c r="H18135" s="25">
        <v>918</v>
      </c>
      <c r="I18135" s="25"/>
      <c r="J18135" s="58" t="e">
        <f>HYPERLINK("#"&amp;"Insumos"&amp;"!A"&amp;MATCH($B18135,#REF!,0),"Ins "&amp;$B18135)</f>
        <v>#REF!</v>
      </c>
      <c r="M18135" s="220"/>
    </row>
    <row r="18136" spans="1:13" x14ac:dyDescent="0.2">
      <c r="A18136" s="35" t="s">
        <v>3575</v>
      </c>
      <c r="B18136" s="1" t="s">
        <v>97</v>
      </c>
      <c r="C18136" s="45" t="s">
        <v>635</v>
      </c>
      <c r="D18136" s="23" t="s">
        <v>5534</v>
      </c>
      <c r="E18136" s="23" t="s">
        <v>287</v>
      </c>
      <c r="F18136" s="40">
        <v>1</v>
      </c>
      <c r="G18136" s="25">
        <v>2811</v>
      </c>
      <c r="H18136" s="25">
        <v>2811</v>
      </c>
      <c r="I18136" s="25"/>
      <c r="J18136" s="58" t="e">
        <f>HYPERLINK("#"&amp;"Insumos"&amp;"!A"&amp;MATCH($B18136,#REF!,0),"Ins "&amp;$B18136)</f>
        <v>#REF!</v>
      </c>
      <c r="M18136" s="220"/>
    </row>
    <row r="18137" spans="1:13" x14ac:dyDescent="0.2">
      <c r="A18137" s="35" t="s">
        <v>3575</v>
      </c>
      <c r="B18137" s="1" t="s">
        <v>5533</v>
      </c>
      <c r="C18137" s="45" t="s">
        <v>5892</v>
      </c>
      <c r="D18137" s="23" t="s">
        <v>977</v>
      </c>
      <c r="E18137" s="23" t="s">
        <v>4134</v>
      </c>
      <c r="F18137" s="40">
        <v>0.2</v>
      </c>
      <c r="G18137" s="25">
        <v>3623</v>
      </c>
      <c r="H18137" s="25">
        <v>725</v>
      </c>
      <c r="I18137" s="25"/>
      <c r="J18137" s="58" t="e">
        <f>HYPERLINK("#"&amp;"Insumos"&amp;"!A"&amp;MATCH($B18137,#REF!,0),"Ins "&amp;$B18137)</f>
        <v>#REF!</v>
      </c>
      <c r="M18137" s="220"/>
    </row>
    <row r="18138" spans="1:13" x14ac:dyDescent="0.2">
      <c r="A18138" s="35" t="s">
        <v>3575</v>
      </c>
      <c r="B18138" s="1" t="s">
        <v>5007</v>
      </c>
      <c r="C18138" s="45" t="s">
        <v>720</v>
      </c>
      <c r="D18138" s="23" t="s">
        <v>5751</v>
      </c>
      <c r="E18138" s="23" t="s">
        <v>4134</v>
      </c>
      <c r="F18138" s="40">
        <v>0.58599999999999997</v>
      </c>
      <c r="G18138" s="25">
        <v>1897</v>
      </c>
      <c r="H18138" s="25">
        <v>1112</v>
      </c>
      <c r="I18138" s="25"/>
      <c r="J18138" s="58" t="e">
        <f>HYPERLINK("#"&amp;"Insumos"&amp;"!A"&amp;MATCH($B18138,#REF!,0),"Ins "&amp;$B18138)</f>
        <v>#REF!</v>
      </c>
      <c r="M18138" s="220"/>
    </row>
    <row r="18139" spans="1:13" x14ac:dyDescent="0.2">
      <c r="A18139" s="35" t="s">
        <v>3575</v>
      </c>
      <c r="B18139" s="1" t="s">
        <v>4978</v>
      </c>
      <c r="C18139" s="45" t="s">
        <v>645</v>
      </c>
      <c r="D18139" s="23" t="s">
        <v>5751</v>
      </c>
      <c r="E18139" s="23" t="s">
        <v>287</v>
      </c>
      <c r="F18139" s="40">
        <v>0.05</v>
      </c>
      <c r="G18139" s="25">
        <v>32815</v>
      </c>
      <c r="H18139" s="25">
        <v>1641</v>
      </c>
      <c r="I18139" s="25"/>
      <c r="J18139" s="58" t="e">
        <f>HYPERLINK("#"&amp;"Insumos"&amp;"!A"&amp;MATCH($B18139,#REF!,0),"Ins "&amp;$B18139)</f>
        <v>#REF!</v>
      </c>
      <c r="M18139" s="220"/>
    </row>
    <row r="18140" spans="1:13" x14ac:dyDescent="0.2">
      <c r="A18140" s="35" t="s">
        <v>3575</v>
      </c>
      <c r="B18140" s="1" t="s">
        <v>5372</v>
      </c>
      <c r="C18140" s="45" t="s">
        <v>573</v>
      </c>
      <c r="D18140" s="23" t="s">
        <v>5751</v>
      </c>
      <c r="E18140" s="23" t="s">
        <v>4134</v>
      </c>
      <c r="F18140" s="40">
        <v>7.4999999999999997E-3</v>
      </c>
      <c r="G18140" s="25">
        <v>198173</v>
      </c>
      <c r="H18140" s="25">
        <v>1486</v>
      </c>
      <c r="I18140" s="25"/>
      <c r="J18140" s="58" t="e">
        <f>HYPERLINK("#"&amp;"Insumos"&amp;"!A"&amp;MATCH($B18140,#REF!,0),"Ins "&amp;$B18140)</f>
        <v>#REF!</v>
      </c>
      <c r="M18140" s="220"/>
    </row>
    <row r="18141" spans="1:13" x14ac:dyDescent="0.2">
      <c r="A18141" s="35" t="s">
        <v>3575</v>
      </c>
      <c r="B18141" s="1" t="s">
        <v>4422</v>
      </c>
      <c r="C18141" s="45" t="s">
        <v>637</v>
      </c>
      <c r="D18141" s="23" t="s">
        <v>5751</v>
      </c>
      <c r="E18141" s="23" t="s">
        <v>287</v>
      </c>
      <c r="F18141" s="40">
        <v>1.03</v>
      </c>
      <c r="G18141" s="25">
        <v>40324</v>
      </c>
      <c r="H18141" s="25">
        <v>41534</v>
      </c>
      <c r="I18141" s="25"/>
      <c r="J18141" s="58" t="e">
        <f>HYPERLINK("#"&amp;"Insumos"&amp;"!A"&amp;MATCH($B18141,#REF!,0),"Ins "&amp;$B18141)</f>
        <v>#REF!</v>
      </c>
      <c r="M18141" s="220"/>
    </row>
    <row r="18142" spans="1:13" ht="25.5" x14ac:dyDescent="0.2">
      <c r="A18142" s="36" t="s">
        <v>3576</v>
      </c>
      <c r="B18142" s="26" t="s">
        <v>6816</v>
      </c>
      <c r="C18142" s="79" t="s">
        <v>1790</v>
      </c>
      <c r="D18142" s="37" t="s">
        <v>5608</v>
      </c>
      <c r="E18142" s="37" t="s">
        <v>464</v>
      </c>
      <c r="F18142" s="41"/>
      <c r="G18142" s="27"/>
      <c r="H18142" s="27"/>
      <c r="I18142" s="27">
        <v>21701</v>
      </c>
      <c r="M18142" s="220">
        <f t="shared" si="283"/>
        <v>28420</v>
      </c>
    </row>
    <row r="18143" spans="1:13" x14ac:dyDescent="0.2">
      <c r="A18143" s="35" t="s">
        <v>3576</v>
      </c>
      <c r="B18143" s="1" t="s">
        <v>5573</v>
      </c>
      <c r="C18143" s="45" t="s">
        <v>973</v>
      </c>
      <c r="D18143" s="23" t="s">
        <v>5734</v>
      </c>
      <c r="E18143" s="23" t="s">
        <v>4141</v>
      </c>
      <c r="F18143" s="40">
        <v>0.3</v>
      </c>
      <c r="G18143" s="25">
        <v>41652</v>
      </c>
      <c r="H18143" s="25">
        <v>12496</v>
      </c>
      <c r="I18143" s="25"/>
      <c r="J18143" s="58" t="e">
        <f>HYPERLINK("#"&amp;"Insumos"&amp;"!A"&amp;MATCH($B18143,#REF!,0),"Ins "&amp;$B18143)</f>
        <v>#REF!</v>
      </c>
      <c r="M18143" s="220"/>
    </row>
    <row r="18144" spans="1:13" x14ac:dyDescent="0.2">
      <c r="A18144" s="35" t="s">
        <v>3576</v>
      </c>
      <c r="B18144" s="1" t="s">
        <v>263</v>
      </c>
      <c r="C18144" s="45" t="s">
        <v>696</v>
      </c>
      <c r="D18144" s="23" t="s">
        <v>5534</v>
      </c>
      <c r="E18144" s="23" t="s">
        <v>4140</v>
      </c>
      <c r="F18144" s="40">
        <v>0.01</v>
      </c>
      <c r="G18144" s="25">
        <v>187426</v>
      </c>
      <c r="H18144" s="25">
        <v>1874</v>
      </c>
      <c r="I18144" s="25"/>
      <c r="J18144" s="58" t="e">
        <f>HYPERLINK("#"&amp;"Insumos"&amp;"!A"&amp;MATCH($B18144,#REF!,0),"Ins "&amp;$B18144)</f>
        <v>#REF!</v>
      </c>
      <c r="M18144" s="220"/>
    </row>
    <row r="18145" spans="1:13" x14ac:dyDescent="0.2">
      <c r="A18145" s="35" t="s">
        <v>3576</v>
      </c>
      <c r="B18145" s="1" t="s">
        <v>97</v>
      </c>
      <c r="C18145" s="45" t="s">
        <v>635</v>
      </c>
      <c r="D18145" s="23" t="s">
        <v>5534</v>
      </c>
      <c r="E18145" s="23" t="s">
        <v>287</v>
      </c>
      <c r="F18145" s="40">
        <v>1</v>
      </c>
      <c r="G18145" s="25">
        <v>2811</v>
      </c>
      <c r="H18145" s="25">
        <v>2811</v>
      </c>
      <c r="I18145" s="25"/>
      <c r="J18145" s="58" t="e">
        <f>HYPERLINK("#"&amp;"Insumos"&amp;"!A"&amp;MATCH($B18145,#REF!,0),"Ins "&amp;$B18145)</f>
        <v>#REF!</v>
      </c>
      <c r="M18145" s="220"/>
    </row>
    <row r="18146" spans="1:13" x14ac:dyDescent="0.2">
      <c r="A18146" s="35" t="s">
        <v>3576</v>
      </c>
      <c r="B18146" s="1" t="s">
        <v>5533</v>
      </c>
      <c r="C18146" s="45" t="s">
        <v>5892</v>
      </c>
      <c r="D18146" s="23" t="s">
        <v>977</v>
      </c>
      <c r="E18146" s="23" t="s">
        <v>4134</v>
      </c>
      <c r="F18146" s="40">
        <v>0.2</v>
      </c>
      <c r="G18146" s="25">
        <v>3623</v>
      </c>
      <c r="H18146" s="25">
        <v>725</v>
      </c>
      <c r="I18146" s="25"/>
      <c r="J18146" s="58" t="e">
        <f>HYPERLINK("#"&amp;"Insumos"&amp;"!A"&amp;MATCH($B18146,#REF!,0),"Ins "&amp;$B18146)</f>
        <v>#REF!</v>
      </c>
      <c r="M18146" s="220"/>
    </row>
    <row r="18147" spans="1:13" x14ac:dyDescent="0.2">
      <c r="A18147" s="35" t="s">
        <v>3576</v>
      </c>
      <c r="B18147" s="1" t="s">
        <v>5007</v>
      </c>
      <c r="C18147" s="45" t="s">
        <v>720</v>
      </c>
      <c r="D18147" s="23" t="s">
        <v>5751</v>
      </c>
      <c r="E18147" s="23" t="s">
        <v>4134</v>
      </c>
      <c r="F18147" s="40">
        <v>0.35199999999999998</v>
      </c>
      <c r="G18147" s="25">
        <v>1897</v>
      </c>
      <c r="H18147" s="25">
        <v>668</v>
      </c>
      <c r="I18147" s="25"/>
      <c r="J18147" s="58" t="e">
        <f>HYPERLINK("#"&amp;"Insumos"&amp;"!A"&amp;MATCH($B18147,#REF!,0),"Ins "&amp;$B18147)</f>
        <v>#REF!</v>
      </c>
      <c r="M18147" s="220"/>
    </row>
    <row r="18148" spans="1:13" x14ac:dyDescent="0.2">
      <c r="A18148" s="35" t="s">
        <v>3576</v>
      </c>
      <c r="B18148" s="1" t="s">
        <v>4978</v>
      </c>
      <c r="C18148" s="45" t="s">
        <v>645</v>
      </c>
      <c r="D18148" s="23" t="s">
        <v>5751</v>
      </c>
      <c r="E18148" s="23" t="s">
        <v>287</v>
      </c>
      <c r="F18148" s="40">
        <v>0.05</v>
      </c>
      <c r="G18148" s="25">
        <v>32815</v>
      </c>
      <c r="H18148" s="25">
        <v>1641</v>
      </c>
      <c r="I18148" s="25"/>
      <c r="J18148" s="58" t="e">
        <f>HYPERLINK("#"&amp;"Insumos"&amp;"!A"&amp;MATCH($B18148,#REF!,0),"Ins "&amp;$B18148)</f>
        <v>#REF!</v>
      </c>
      <c r="M18148" s="220"/>
    </row>
    <row r="18149" spans="1:13" x14ac:dyDescent="0.2">
      <c r="A18149" s="35" t="s">
        <v>3576</v>
      </c>
      <c r="B18149" s="1" t="s">
        <v>5372</v>
      </c>
      <c r="C18149" s="45" t="s">
        <v>573</v>
      </c>
      <c r="D18149" s="23" t="s">
        <v>5751</v>
      </c>
      <c r="E18149" s="23" t="s">
        <v>4134</v>
      </c>
      <c r="F18149" s="40">
        <v>7.4999999999999997E-3</v>
      </c>
      <c r="G18149" s="25">
        <v>198173</v>
      </c>
      <c r="H18149" s="25">
        <v>1486</v>
      </c>
      <c r="I18149" s="25"/>
      <c r="J18149" s="58" t="e">
        <f>HYPERLINK("#"&amp;"Insumos"&amp;"!A"&amp;MATCH($B18149,#REF!,0),"Ins "&amp;$B18149)</f>
        <v>#REF!</v>
      </c>
      <c r="M18149" s="220"/>
    </row>
    <row r="18150" spans="1:13" ht="25.5" x14ac:dyDescent="0.2">
      <c r="A18150" s="36" t="s">
        <v>3577</v>
      </c>
      <c r="B18150" s="26" t="s">
        <v>6816</v>
      </c>
      <c r="C18150" s="79" t="s">
        <v>5681</v>
      </c>
      <c r="D18150" s="37" t="s">
        <v>5608</v>
      </c>
      <c r="E18150" s="37" t="s">
        <v>464</v>
      </c>
      <c r="F18150" s="41"/>
      <c r="G18150" s="27"/>
      <c r="H18150" s="27"/>
      <c r="I18150" s="27">
        <v>112919</v>
      </c>
      <c r="M18150" s="220">
        <f t="shared" si="283"/>
        <v>147879</v>
      </c>
    </row>
    <row r="18151" spans="1:13" x14ac:dyDescent="0.2">
      <c r="A18151" s="35" t="s">
        <v>3577</v>
      </c>
      <c r="B18151" s="1" t="s">
        <v>5573</v>
      </c>
      <c r="C18151" s="45" t="s">
        <v>973</v>
      </c>
      <c r="D18151" s="23" t="s">
        <v>5734</v>
      </c>
      <c r="E18151" s="23" t="s">
        <v>4141</v>
      </c>
      <c r="F18151" s="40">
        <v>0.3</v>
      </c>
      <c r="G18151" s="25">
        <v>41652</v>
      </c>
      <c r="H18151" s="25">
        <v>12496</v>
      </c>
      <c r="I18151" s="25"/>
      <c r="J18151" s="58" t="e">
        <f>HYPERLINK("#"&amp;"Insumos"&amp;"!A"&amp;MATCH($B18151,#REF!,0),"Ins "&amp;$B18151)</f>
        <v>#REF!</v>
      </c>
      <c r="M18151" s="220"/>
    </row>
    <row r="18152" spans="1:13" x14ac:dyDescent="0.2">
      <c r="A18152" s="35" t="s">
        <v>3577</v>
      </c>
      <c r="B18152" s="1" t="s">
        <v>263</v>
      </c>
      <c r="C18152" s="45" t="s">
        <v>696</v>
      </c>
      <c r="D18152" s="23" t="s">
        <v>5534</v>
      </c>
      <c r="E18152" s="23" t="s">
        <v>4140</v>
      </c>
      <c r="F18152" s="40">
        <v>1.03E-2</v>
      </c>
      <c r="G18152" s="25">
        <v>187426</v>
      </c>
      <c r="H18152" s="25">
        <v>1930</v>
      </c>
      <c r="I18152" s="25"/>
      <c r="J18152" s="58" t="e">
        <f>HYPERLINK("#"&amp;"Insumos"&amp;"!A"&amp;MATCH($B18152,#REF!,0),"Ins "&amp;$B18152)</f>
        <v>#REF!</v>
      </c>
      <c r="M18152" s="220"/>
    </row>
    <row r="18153" spans="1:13" x14ac:dyDescent="0.2">
      <c r="A18153" s="35" t="s">
        <v>3577</v>
      </c>
      <c r="B18153" s="1" t="s">
        <v>97</v>
      </c>
      <c r="C18153" s="45" t="s">
        <v>635</v>
      </c>
      <c r="D18153" s="23" t="s">
        <v>5534</v>
      </c>
      <c r="E18153" s="23" t="s">
        <v>287</v>
      </c>
      <c r="F18153" s="40">
        <v>1</v>
      </c>
      <c r="G18153" s="25">
        <v>2811</v>
      </c>
      <c r="H18153" s="25">
        <v>2811</v>
      </c>
      <c r="I18153" s="25"/>
      <c r="J18153" s="58" t="e">
        <f>HYPERLINK("#"&amp;"Insumos"&amp;"!A"&amp;MATCH($B18153,#REF!,0),"Ins "&amp;$B18153)</f>
        <v>#REF!</v>
      </c>
      <c r="M18153" s="220"/>
    </row>
    <row r="18154" spans="1:13" x14ac:dyDescent="0.2">
      <c r="A18154" s="35" t="s">
        <v>3577</v>
      </c>
      <c r="B18154" s="1" t="s">
        <v>5533</v>
      </c>
      <c r="C18154" s="45" t="s">
        <v>5892</v>
      </c>
      <c r="D18154" s="23" t="s">
        <v>977</v>
      </c>
      <c r="E18154" s="23" t="s">
        <v>4134</v>
      </c>
      <c r="F18154" s="40">
        <v>0.2</v>
      </c>
      <c r="G18154" s="25">
        <v>3623</v>
      </c>
      <c r="H18154" s="25">
        <v>725</v>
      </c>
      <c r="I18154" s="25"/>
      <c r="J18154" s="58" t="e">
        <f>HYPERLINK("#"&amp;"Insumos"&amp;"!A"&amp;MATCH($B18154,#REF!,0),"Ins "&amp;$B18154)</f>
        <v>#REF!</v>
      </c>
      <c r="M18154" s="220"/>
    </row>
    <row r="18155" spans="1:13" x14ac:dyDescent="0.2">
      <c r="A18155" s="35" t="s">
        <v>3577</v>
      </c>
      <c r="B18155" s="1" t="s">
        <v>5007</v>
      </c>
      <c r="C18155" s="45" t="s">
        <v>720</v>
      </c>
      <c r="D18155" s="23" t="s">
        <v>5751</v>
      </c>
      <c r="E18155" s="23" t="s">
        <v>4134</v>
      </c>
      <c r="F18155" s="40">
        <v>0.58599999999999997</v>
      </c>
      <c r="G18155" s="25">
        <v>1897</v>
      </c>
      <c r="H18155" s="25">
        <v>1112</v>
      </c>
      <c r="I18155" s="25"/>
      <c r="J18155" s="58" t="e">
        <f>HYPERLINK("#"&amp;"Insumos"&amp;"!A"&amp;MATCH($B18155,#REF!,0),"Ins "&amp;$B18155)</f>
        <v>#REF!</v>
      </c>
      <c r="M18155" s="220"/>
    </row>
    <row r="18156" spans="1:13" x14ac:dyDescent="0.2">
      <c r="A18156" s="35" t="s">
        <v>3577</v>
      </c>
      <c r="B18156" s="1" t="s">
        <v>4978</v>
      </c>
      <c r="C18156" s="45" t="s">
        <v>645</v>
      </c>
      <c r="D18156" s="23" t="s">
        <v>5751</v>
      </c>
      <c r="E18156" s="23" t="s">
        <v>287</v>
      </c>
      <c r="F18156" s="40">
        <v>0.05</v>
      </c>
      <c r="G18156" s="25">
        <v>32815</v>
      </c>
      <c r="H18156" s="25">
        <v>1641</v>
      </c>
      <c r="I18156" s="25"/>
      <c r="J18156" s="58" t="e">
        <f>HYPERLINK("#"&amp;"Insumos"&amp;"!A"&amp;MATCH($B18156,#REF!,0),"Ins "&amp;$B18156)</f>
        <v>#REF!</v>
      </c>
      <c r="M18156" s="220"/>
    </row>
    <row r="18157" spans="1:13" x14ac:dyDescent="0.2">
      <c r="A18157" s="35" t="s">
        <v>3577</v>
      </c>
      <c r="B18157" s="1" t="s">
        <v>5372</v>
      </c>
      <c r="C18157" s="45" t="s">
        <v>573</v>
      </c>
      <c r="D18157" s="23" t="s">
        <v>5751</v>
      </c>
      <c r="E18157" s="23" t="s">
        <v>4134</v>
      </c>
      <c r="F18157" s="40">
        <v>7.4999999999999997E-3</v>
      </c>
      <c r="G18157" s="25">
        <v>198173</v>
      </c>
      <c r="H18157" s="25">
        <v>1486</v>
      </c>
      <c r="I18157" s="25"/>
      <c r="J18157" s="58" t="e">
        <f>HYPERLINK("#"&amp;"Insumos"&amp;"!A"&amp;MATCH($B18157,#REF!,0),"Ins "&amp;$B18157)</f>
        <v>#REF!</v>
      </c>
      <c r="M18157" s="220"/>
    </row>
    <row r="18158" spans="1:13" x14ac:dyDescent="0.2">
      <c r="A18158" s="35" t="s">
        <v>3577</v>
      </c>
      <c r="B18158" s="1" t="s">
        <v>4423</v>
      </c>
      <c r="C18158" s="45" t="s">
        <v>638</v>
      </c>
      <c r="D18158" s="23" t="s">
        <v>5751</v>
      </c>
      <c r="E18158" s="23" t="s">
        <v>287</v>
      </c>
      <c r="F18158" s="40">
        <v>1.03</v>
      </c>
      <c r="G18158" s="25">
        <v>88076</v>
      </c>
      <c r="H18158" s="25">
        <v>90718</v>
      </c>
      <c r="I18158" s="25"/>
      <c r="J18158" s="58" t="e">
        <f>HYPERLINK("#"&amp;"Insumos"&amp;"!A"&amp;MATCH($B18158,#REF!,0),"Ins "&amp;$B18158)</f>
        <v>#REF!</v>
      </c>
      <c r="M18158" s="220"/>
    </row>
    <row r="18159" spans="1:13" ht="25.5" x14ac:dyDescent="0.2">
      <c r="A18159" s="36" t="s">
        <v>3578</v>
      </c>
      <c r="B18159" s="26" t="s">
        <v>6816</v>
      </c>
      <c r="C18159" s="79" t="s">
        <v>1791</v>
      </c>
      <c r="D18159" s="37" t="s">
        <v>5608</v>
      </c>
      <c r="E18159" s="37" t="s">
        <v>464</v>
      </c>
      <c r="F18159" s="41"/>
      <c r="G18159" s="27"/>
      <c r="H18159" s="27"/>
      <c r="I18159" s="27">
        <v>21701</v>
      </c>
      <c r="M18159" s="220">
        <f t="shared" si="283"/>
        <v>28420</v>
      </c>
    </row>
    <row r="18160" spans="1:13" x14ac:dyDescent="0.2">
      <c r="A18160" s="35" t="s">
        <v>3578</v>
      </c>
      <c r="B18160" s="1" t="s">
        <v>5573</v>
      </c>
      <c r="C18160" s="45" t="s">
        <v>973</v>
      </c>
      <c r="D18160" s="23" t="s">
        <v>5734</v>
      </c>
      <c r="E18160" s="23" t="s">
        <v>4141</v>
      </c>
      <c r="F18160" s="40">
        <v>0.3</v>
      </c>
      <c r="G18160" s="25">
        <v>41652</v>
      </c>
      <c r="H18160" s="25">
        <v>12496</v>
      </c>
      <c r="I18160" s="25"/>
      <c r="J18160" s="58" t="e">
        <f>HYPERLINK("#"&amp;"Insumos"&amp;"!A"&amp;MATCH($B18160,#REF!,0),"Ins "&amp;$B18160)</f>
        <v>#REF!</v>
      </c>
      <c r="M18160" s="220"/>
    </row>
    <row r="18161" spans="1:13" x14ac:dyDescent="0.2">
      <c r="A18161" s="35" t="s">
        <v>3578</v>
      </c>
      <c r="B18161" s="1" t="s">
        <v>263</v>
      </c>
      <c r="C18161" s="45" t="s">
        <v>696</v>
      </c>
      <c r="D18161" s="23" t="s">
        <v>5534</v>
      </c>
      <c r="E18161" s="23" t="s">
        <v>4140</v>
      </c>
      <c r="F18161" s="40">
        <v>0.01</v>
      </c>
      <c r="G18161" s="25">
        <v>187426</v>
      </c>
      <c r="H18161" s="25">
        <v>1874</v>
      </c>
      <c r="I18161" s="25"/>
      <c r="J18161" s="58" t="e">
        <f>HYPERLINK("#"&amp;"Insumos"&amp;"!A"&amp;MATCH($B18161,#REF!,0),"Ins "&amp;$B18161)</f>
        <v>#REF!</v>
      </c>
      <c r="M18161" s="220"/>
    </row>
    <row r="18162" spans="1:13" x14ac:dyDescent="0.2">
      <c r="A18162" s="35" t="s">
        <v>3578</v>
      </c>
      <c r="B18162" s="1" t="s">
        <v>97</v>
      </c>
      <c r="C18162" s="45" t="s">
        <v>635</v>
      </c>
      <c r="D18162" s="23" t="s">
        <v>5534</v>
      </c>
      <c r="E18162" s="23" t="s">
        <v>287</v>
      </c>
      <c r="F18162" s="40">
        <v>1</v>
      </c>
      <c r="G18162" s="25">
        <v>2811</v>
      </c>
      <c r="H18162" s="25">
        <v>2811</v>
      </c>
      <c r="I18162" s="25"/>
      <c r="J18162" s="58" t="e">
        <f>HYPERLINK("#"&amp;"Insumos"&amp;"!A"&amp;MATCH($B18162,#REF!,0),"Ins "&amp;$B18162)</f>
        <v>#REF!</v>
      </c>
      <c r="M18162" s="220"/>
    </row>
    <row r="18163" spans="1:13" x14ac:dyDescent="0.2">
      <c r="A18163" s="35" t="s">
        <v>3578</v>
      </c>
      <c r="B18163" s="1" t="s">
        <v>5533</v>
      </c>
      <c r="C18163" s="45" t="s">
        <v>5892</v>
      </c>
      <c r="D18163" s="23" t="s">
        <v>977</v>
      </c>
      <c r="E18163" s="23" t="s">
        <v>4134</v>
      </c>
      <c r="F18163" s="40">
        <v>0.2</v>
      </c>
      <c r="G18163" s="25">
        <v>3623</v>
      </c>
      <c r="H18163" s="25">
        <v>725</v>
      </c>
      <c r="I18163" s="25"/>
      <c r="J18163" s="58" t="e">
        <f>HYPERLINK("#"&amp;"Insumos"&amp;"!A"&amp;MATCH($B18163,#REF!,0),"Ins "&amp;$B18163)</f>
        <v>#REF!</v>
      </c>
      <c r="M18163" s="220"/>
    </row>
    <row r="18164" spans="1:13" x14ac:dyDescent="0.2">
      <c r="A18164" s="35" t="s">
        <v>3578</v>
      </c>
      <c r="B18164" s="1" t="s">
        <v>5007</v>
      </c>
      <c r="C18164" s="45" t="s">
        <v>720</v>
      </c>
      <c r="D18164" s="23" t="s">
        <v>5751</v>
      </c>
      <c r="E18164" s="23" t="s">
        <v>4134</v>
      </c>
      <c r="F18164" s="40">
        <v>0.35199999999999998</v>
      </c>
      <c r="G18164" s="25">
        <v>1897</v>
      </c>
      <c r="H18164" s="25">
        <v>668</v>
      </c>
      <c r="I18164" s="25"/>
      <c r="J18164" s="58" t="e">
        <f>HYPERLINK("#"&amp;"Insumos"&amp;"!A"&amp;MATCH($B18164,#REF!,0),"Ins "&amp;$B18164)</f>
        <v>#REF!</v>
      </c>
      <c r="M18164" s="220"/>
    </row>
    <row r="18165" spans="1:13" x14ac:dyDescent="0.2">
      <c r="A18165" s="35" t="s">
        <v>3578</v>
      </c>
      <c r="B18165" s="1" t="s">
        <v>4978</v>
      </c>
      <c r="C18165" s="45" t="s">
        <v>645</v>
      </c>
      <c r="D18165" s="23" t="s">
        <v>5751</v>
      </c>
      <c r="E18165" s="23" t="s">
        <v>287</v>
      </c>
      <c r="F18165" s="40">
        <v>0.05</v>
      </c>
      <c r="G18165" s="25">
        <v>32815</v>
      </c>
      <c r="H18165" s="25">
        <v>1641</v>
      </c>
      <c r="I18165" s="25"/>
      <c r="J18165" s="58" t="e">
        <f>HYPERLINK("#"&amp;"Insumos"&amp;"!A"&amp;MATCH($B18165,#REF!,0),"Ins "&amp;$B18165)</f>
        <v>#REF!</v>
      </c>
      <c r="M18165" s="220"/>
    </row>
    <row r="18166" spans="1:13" x14ac:dyDescent="0.2">
      <c r="A18166" s="35" t="s">
        <v>3578</v>
      </c>
      <c r="B18166" s="1" t="s">
        <v>5372</v>
      </c>
      <c r="C18166" s="45" t="s">
        <v>573</v>
      </c>
      <c r="D18166" s="23" t="s">
        <v>5751</v>
      </c>
      <c r="E18166" s="23" t="s">
        <v>4134</v>
      </c>
      <c r="F18166" s="40">
        <v>7.4999999999999997E-3</v>
      </c>
      <c r="G18166" s="25">
        <v>198173</v>
      </c>
      <c r="H18166" s="25">
        <v>1486</v>
      </c>
      <c r="I18166" s="25"/>
      <c r="J18166" s="58" t="e">
        <f>HYPERLINK("#"&amp;"Insumos"&amp;"!A"&amp;MATCH($B18166,#REF!,0),"Ins "&amp;$B18166)</f>
        <v>#REF!</v>
      </c>
      <c r="M18166" s="220"/>
    </row>
    <row r="18167" spans="1:13" ht="25.5" x14ac:dyDescent="0.2">
      <c r="A18167" s="36" t="s">
        <v>3579</v>
      </c>
      <c r="B18167" s="26" t="s">
        <v>6816</v>
      </c>
      <c r="C18167" s="79" t="s">
        <v>5682</v>
      </c>
      <c r="D18167" s="37" t="s">
        <v>5608</v>
      </c>
      <c r="E18167" s="37" t="s">
        <v>464</v>
      </c>
      <c r="F18167" s="41"/>
      <c r="G18167" s="27"/>
      <c r="H18167" s="27"/>
      <c r="I18167" s="27">
        <v>189938</v>
      </c>
      <c r="M18167" s="220">
        <f t="shared" si="283"/>
        <v>248743</v>
      </c>
    </row>
    <row r="18168" spans="1:13" x14ac:dyDescent="0.2">
      <c r="A18168" s="35" t="s">
        <v>3579</v>
      </c>
      <c r="B18168" s="1" t="s">
        <v>5573</v>
      </c>
      <c r="C18168" s="45" t="s">
        <v>973</v>
      </c>
      <c r="D18168" s="23" t="s">
        <v>5734</v>
      </c>
      <c r="E18168" s="23" t="s">
        <v>4141</v>
      </c>
      <c r="F18168" s="40">
        <v>0.5</v>
      </c>
      <c r="G18168" s="25">
        <v>41652</v>
      </c>
      <c r="H18168" s="25">
        <v>20826</v>
      </c>
      <c r="I18168" s="25"/>
      <c r="J18168" s="58" t="e">
        <f>HYPERLINK("#"&amp;"Insumos"&amp;"!A"&amp;MATCH($B18168,#REF!,0),"Ins "&amp;$B18168)</f>
        <v>#REF!</v>
      </c>
      <c r="M18168" s="220"/>
    </row>
    <row r="18169" spans="1:13" x14ac:dyDescent="0.2">
      <c r="A18169" s="35" t="s">
        <v>3579</v>
      </c>
      <c r="B18169" s="1" t="s">
        <v>263</v>
      </c>
      <c r="C18169" s="45" t="s">
        <v>696</v>
      </c>
      <c r="D18169" s="23" t="s">
        <v>5534</v>
      </c>
      <c r="E18169" s="23" t="s">
        <v>4140</v>
      </c>
      <c r="F18169" s="40">
        <v>1.7600000000000001E-2</v>
      </c>
      <c r="G18169" s="25">
        <v>187426</v>
      </c>
      <c r="H18169" s="25">
        <v>3299</v>
      </c>
      <c r="I18169" s="25"/>
      <c r="J18169" s="58" t="e">
        <f>HYPERLINK("#"&amp;"Insumos"&amp;"!A"&amp;MATCH($B18169,#REF!,0),"Ins "&amp;$B18169)</f>
        <v>#REF!</v>
      </c>
      <c r="M18169" s="220"/>
    </row>
    <row r="18170" spans="1:13" x14ac:dyDescent="0.2">
      <c r="A18170" s="35" t="s">
        <v>3579</v>
      </c>
      <c r="B18170" s="1" t="s">
        <v>97</v>
      </c>
      <c r="C18170" s="45" t="s">
        <v>635</v>
      </c>
      <c r="D18170" s="23" t="s">
        <v>5534</v>
      </c>
      <c r="E18170" s="23" t="s">
        <v>287</v>
      </c>
      <c r="F18170" s="40">
        <v>1</v>
      </c>
      <c r="G18170" s="25">
        <v>2811</v>
      </c>
      <c r="H18170" s="25">
        <v>2811</v>
      </c>
      <c r="I18170" s="25"/>
      <c r="J18170" s="58" t="e">
        <f>HYPERLINK("#"&amp;"Insumos"&amp;"!A"&amp;MATCH($B18170,#REF!,0),"Ins "&amp;$B18170)</f>
        <v>#REF!</v>
      </c>
      <c r="M18170" s="220"/>
    </row>
    <row r="18171" spans="1:13" x14ac:dyDescent="0.2">
      <c r="A18171" s="35" t="s">
        <v>3579</v>
      </c>
      <c r="B18171" s="1" t="s">
        <v>5533</v>
      </c>
      <c r="C18171" s="45" t="s">
        <v>5892</v>
      </c>
      <c r="D18171" s="23" t="s">
        <v>977</v>
      </c>
      <c r="E18171" s="23" t="s">
        <v>4134</v>
      </c>
      <c r="F18171" s="40">
        <v>0.2</v>
      </c>
      <c r="G18171" s="25">
        <v>3623</v>
      </c>
      <c r="H18171" s="25">
        <v>725</v>
      </c>
      <c r="I18171" s="25"/>
      <c r="J18171" s="58" t="e">
        <f>HYPERLINK("#"&amp;"Insumos"&amp;"!A"&amp;MATCH($B18171,#REF!,0),"Ins "&amp;$B18171)</f>
        <v>#REF!</v>
      </c>
      <c r="M18171" s="220"/>
    </row>
    <row r="18172" spans="1:13" x14ac:dyDescent="0.2">
      <c r="A18172" s="35" t="s">
        <v>3579</v>
      </c>
      <c r="B18172" s="1" t="s">
        <v>5007</v>
      </c>
      <c r="C18172" s="45" t="s">
        <v>720</v>
      </c>
      <c r="D18172" s="23" t="s">
        <v>5751</v>
      </c>
      <c r="E18172" s="23" t="s">
        <v>4134</v>
      </c>
      <c r="F18172" s="40">
        <v>0.58599999999999997</v>
      </c>
      <c r="G18172" s="25">
        <v>1897</v>
      </c>
      <c r="H18172" s="25">
        <v>1112</v>
      </c>
      <c r="I18172" s="25"/>
      <c r="J18172" s="58" t="e">
        <f>HYPERLINK("#"&amp;"Insumos"&amp;"!A"&amp;MATCH($B18172,#REF!,0),"Ins "&amp;$B18172)</f>
        <v>#REF!</v>
      </c>
      <c r="M18172" s="220"/>
    </row>
    <row r="18173" spans="1:13" x14ac:dyDescent="0.2">
      <c r="A18173" s="35" t="s">
        <v>3579</v>
      </c>
      <c r="B18173" s="1" t="s">
        <v>4979</v>
      </c>
      <c r="C18173" s="45" t="s">
        <v>646</v>
      </c>
      <c r="D18173" s="23" t="s">
        <v>5751</v>
      </c>
      <c r="E18173" s="23" t="s">
        <v>287</v>
      </c>
      <c r="F18173" s="40">
        <v>0.05</v>
      </c>
      <c r="G18173" s="25">
        <v>121414</v>
      </c>
      <c r="H18173" s="25">
        <v>6071</v>
      </c>
      <c r="I18173" s="25"/>
      <c r="J18173" s="58" t="e">
        <f>HYPERLINK("#"&amp;"Insumos"&amp;"!A"&amp;MATCH($B18173,#REF!,0),"Ins "&amp;$B18173)</f>
        <v>#REF!</v>
      </c>
      <c r="M18173" s="220"/>
    </row>
    <row r="18174" spans="1:13" x14ac:dyDescent="0.2">
      <c r="A18174" s="35" t="s">
        <v>3579</v>
      </c>
      <c r="B18174" s="1" t="s">
        <v>5372</v>
      </c>
      <c r="C18174" s="45" t="s">
        <v>573</v>
      </c>
      <c r="D18174" s="23" t="s">
        <v>5751</v>
      </c>
      <c r="E18174" s="23" t="s">
        <v>4134</v>
      </c>
      <c r="F18174" s="40">
        <v>7.4999999999999997E-3</v>
      </c>
      <c r="G18174" s="25">
        <v>198173</v>
      </c>
      <c r="H18174" s="25">
        <v>1486</v>
      </c>
      <c r="I18174" s="25"/>
      <c r="J18174" s="58" t="e">
        <f>HYPERLINK("#"&amp;"Insumos"&amp;"!A"&amp;MATCH($B18174,#REF!,0),"Ins "&amp;$B18174)</f>
        <v>#REF!</v>
      </c>
      <c r="M18174" s="220"/>
    </row>
    <row r="18175" spans="1:13" x14ac:dyDescent="0.2">
      <c r="A18175" s="35" t="s">
        <v>3579</v>
      </c>
      <c r="B18175" s="1" t="s">
        <v>4424</v>
      </c>
      <c r="C18175" s="45" t="s">
        <v>639</v>
      </c>
      <c r="D18175" s="23" t="s">
        <v>5751</v>
      </c>
      <c r="E18175" s="23" t="s">
        <v>287</v>
      </c>
      <c r="F18175" s="40">
        <v>1.03</v>
      </c>
      <c r="G18175" s="25">
        <v>149134</v>
      </c>
      <c r="H18175" s="25">
        <v>153608</v>
      </c>
      <c r="I18175" s="25"/>
      <c r="J18175" s="58" t="e">
        <f>HYPERLINK("#"&amp;"Insumos"&amp;"!A"&amp;MATCH($B18175,#REF!,0),"Ins "&amp;$B18175)</f>
        <v>#REF!</v>
      </c>
      <c r="M18175" s="220"/>
    </row>
    <row r="18176" spans="1:13" ht="25.5" x14ac:dyDescent="0.2">
      <c r="A18176" s="36" t="s">
        <v>3580</v>
      </c>
      <c r="B18176" s="26" t="s">
        <v>6816</v>
      </c>
      <c r="C18176" s="79" t="s">
        <v>5683</v>
      </c>
      <c r="D18176" s="37" t="s">
        <v>5608</v>
      </c>
      <c r="E18176" s="37" t="s">
        <v>464</v>
      </c>
      <c r="F18176" s="41"/>
      <c r="G18176" s="27"/>
      <c r="H18176" s="27"/>
      <c r="I18176" s="27">
        <v>43235</v>
      </c>
      <c r="M18176" s="220">
        <f t="shared" si="283"/>
        <v>56621</v>
      </c>
    </row>
    <row r="18177" spans="1:13" x14ac:dyDescent="0.2">
      <c r="A18177" s="35" t="s">
        <v>3580</v>
      </c>
      <c r="B18177" s="1" t="s">
        <v>5573</v>
      </c>
      <c r="C18177" s="45" t="s">
        <v>973</v>
      </c>
      <c r="D18177" s="23" t="s">
        <v>5734</v>
      </c>
      <c r="E18177" s="23" t="s">
        <v>4141</v>
      </c>
      <c r="F18177" s="40">
        <v>0.7</v>
      </c>
      <c r="G18177" s="25">
        <v>41652</v>
      </c>
      <c r="H18177" s="25">
        <v>29156</v>
      </c>
      <c r="I18177" s="25"/>
      <c r="J18177" s="58" t="e">
        <f>HYPERLINK("#"&amp;"Insumos"&amp;"!A"&amp;MATCH($B18177,#REF!,0),"Ins "&amp;$B18177)</f>
        <v>#REF!</v>
      </c>
      <c r="M18177" s="220"/>
    </row>
    <row r="18178" spans="1:13" x14ac:dyDescent="0.2">
      <c r="A18178" s="35" t="s">
        <v>3580</v>
      </c>
      <c r="B18178" s="1" t="s">
        <v>263</v>
      </c>
      <c r="C18178" s="45" t="s">
        <v>696</v>
      </c>
      <c r="D18178" s="23" t="s">
        <v>5534</v>
      </c>
      <c r="E18178" s="23" t="s">
        <v>4140</v>
      </c>
      <c r="F18178" s="40">
        <v>0.01</v>
      </c>
      <c r="G18178" s="25">
        <v>187426</v>
      </c>
      <c r="H18178" s="25">
        <v>1874</v>
      </c>
      <c r="I18178" s="25"/>
      <c r="J18178" s="58" t="e">
        <f>HYPERLINK("#"&amp;"Insumos"&amp;"!A"&amp;MATCH($B18178,#REF!,0),"Ins "&amp;$B18178)</f>
        <v>#REF!</v>
      </c>
      <c r="M18178" s="220"/>
    </row>
    <row r="18179" spans="1:13" x14ac:dyDescent="0.2">
      <c r="A18179" s="35" t="s">
        <v>3580</v>
      </c>
      <c r="B18179" s="1" t="s">
        <v>97</v>
      </c>
      <c r="C18179" s="45" t="s">
        <v>635</v>
      </c>
      <c r="D18179" s="23" t="s">
        <v>5534</v>
      </c>
      <c r="E18179" s="23" t="s">
        <v>287</v>
      </c>
      <c r="F18179" s="40">
        <v>1</v>
      </c>
      <c r="G18179" s="25">
        <v>2811</v>
      </c>
      <c r="H18179" s="25">
        <v>2811</v>
      </c>
      <c r="I18179" s="25"/>
      <c r="J18179" s="58" t="e">
        <f>HYPERLINK("#"&amp;"Insumos"&amp;"!A"&amp;MATCH($B18179,#REF!,0),"Ins "&amp;$B18179)</f>
        <v>#REF!</v>
      </c>
      <c r="M18179" s="220"/>
    </row>
    <row r="18180" spans="1:13" x14ac:dyDescent="0.2">
      <c r="A18180" s="35" t="s">
        <v>3580</v>
      </c>
      <c r="B18180" s="1" t="s">
        <v>5533</v>
      </c>
      <c r="C18180" s="45" t="s">
        <v>5892</v>
      </c>
      <c r="D18180" s="23" t="s">
        <v>977</v>
      </c>
      <c r="E18180" s="23" t="s">
        <v>4134</v>
      </c>
      <c r="F18180" s="40">
        <v>0.2</v>
      </c>
      <c r="G18180" s="25">
        <v>3623</v>
      </c>
      <c r="H18180" s="25">
        <v>725</v>
      </c>
      <c r="I18180" s="25"/>
      <c r="J18180" s="58" t="e">
        <f>HYPERLINK("#"&amp;"Insumos"&amp;"!A"&amp;MATCH($B18180,#REF!,0),"Ins "&amp;$B18180)</f>
        <v>#REF!</v>
      </c>
      <c r="M18180" s="220"/>
    </row>
    <row r="18181" spans="1:13" x14ac:dyDescent="0.2">
      <c r="A18181" s="35" t="s">
        <v>3580</v>
      </c>
      <c r="B18181" s="1" t="s">
        <v>5007</v>
      </c>
      <c r="C18181" s="45" t="s">
        <v>720</v>
      </c>
      <c r="D18181" s="23" t="s">
        <v>5751</v>
      </c>
      <c r="E18181" s="23" t="s">
        <v>4134</v>
      </c>
      <c r="F18181" s="40">
        <v>0.58599999999999997</v>
      </c>
      <c r="G18181" s="25">
        <v>1897</v>
      </c>
      <c r="H18181" s="25">
        <v>1112</v>
      </c>
      <c r="I18181" s="25"/>
      <c r="J18181" s="58" t="e">
        <f>HYPERLINK("#"&amp;"Insumos"&amp;"!A"&amp;MATCH($B18181,#REF!,0),"Ins "&amp;$B18181)</f>
        <v>#REF!</v>
      </c>
      <c r="M18181" s="220"/>
    </row>
    <row r="18182" spans="1:13" x14ac:dyDescent="0.2">
      <c r="A18182" s="35" t="s">
        <v>3580</v>
      </c>
      <c r="B18182" s="1" t="s">
        <v>4979</v>
      </c>
      <c r="C18182" s="45" t="s">
        <v>646</v>
      </c>
      <c r="D18182" s="23" t="s">
        <v>5751</v>
      </c>
      <c r="E18182" s="23" t="s">
        <v>287</v>
      </c>
      <c r="F18182" s="40">
        <v>0.05</v>
      </c>
      <c r="G18182" s="25">
        <v>121414</v>
      </c>
      <c r="H18182" s="25">
        <v>6071</v>
      </c>
      <c r="I18182" s="25"/>
      <c r="J18182" s="58" t="e">
        <f>HYPERLINK("#"&amp;"Insumos"&amp;"!A"&amp;MATCH($B18182,#REF!,0),"Ins "&amp;$B18182)</f>
        <v>#REF!</v>
      </c>
      <c r="M18182" s="220"/>
    </row>
    <row r="18183" spans="1:13" x14ac:dyDescent="0.2">
      <c r="A18183" s="35" t="s">
        <v>3580</v>
      </c>
      <c r="B18183" s="1" t="s">
        <v>5372</v>
      </c>
      <c r="C18183" s="45" t="s">
        <v>573</v>
      </c>
      <c r="D18183" s="23" t="s">
        <v>5751</v>
      </c>
      <c r="E18183" s="23" t="s">
        <v>4134</v>
      </c>
      <c r="F18183" s="40">
        <v>7.4999999999999997E-3</v>
      </c>
      <c r="G18183" s="25">
        <v>198173</v>
      </c>
      <c r="H18183" s="25">
        <v>1486</v>
      </c>
      <c r="I18183" s="25"/>
      <c r="J18183" s="58" t="e">
        <f>HYPERLINK("#"&amp;"Insumos"&amp;"!A"&amp;MATCH($B18183,#REF!,0),"Ins "&amp;$B18183)</f>
        <v>#REF!</v>
      </c>
      <c r="M18183" s="220"/>
    </row>
    <row r="18184" spans="1:13" ht="25.5" x14ac:dyDescent="0.2">
      <c r="A18184" s="36" t="s">
        <v>3572</v>
      </c>
      <c r="B18184" s="26" t="s">
        <v>6816</v>
      </c>
      <c r="C18184" s="79" t="s">
        <v>5677</v>
      </c>
      <c r="D18184" s="37" t="s">
        <v>5608</v>
      </c>
      <c r="E18184" s="37" t="s">
        <v>464</v>
      </c>
      <c r="F18184" s="41"/>
      <c r="G18184" s="27"/>
      <c r="H18184" s="27"/>
      <c r="I18184" s="27">
        <v>23988</v>
      </c>
      <c r="M18184" s="220">
        <f t="shared" ref="M18184:M18239" si="284">ROUND(I18184*(1+$L$2),0)</f>
        <v>31415</v>
      </c>
    </row>
    <row r="18185" spans="1:13" x14ac:dyDescent="0.2">
      <c r="A18185" s="35" t="s">
        <v>3572</v>
      </c>
      <c r="B18185" s="1" t="s">
        <v>5573</v>
      </c>
      <c r="C18185" s="45" t="s">
        <v>973</v>
      </c>
      <c r="D18185" s="23" t="s">
        <v>5734</v>
      </c>
      <c r="E18185" s="23" t="s">
        <v>4141</v>
      </c>
      <c r="F18185" s="40">
        <v>0.43</v>
      </c>
      <c r="G18185" s="25">
        <v>41652</v>
      </c>
      <c r="H18185" s="25">
        <v>17910</v>
      </c>
      <c r="I18185" s="25"/>
      <c r="J18185" s="58" t="e">
        <f>HYPERLINK("#"&amp;"Insumos"&amp;"!A"&amp;MATCH($B18185,#REF!,0),"Ins "&amp;$B18185)</f>
        <v>#REF!</v>
      </c>
      <c r="M18185" s="220"/>
    </row>
    <row r="18186" spans="1:13" x14ac:dyDescent="0.2">
      <c r="A18186" s="35" t="s">
        <v>3572</v>
      </c>
      <c r="B18186" s="1" t="s">
        <v>263</v>
      </c>
      <c r="C18186" s="45" t="s">
        <v>696</v>
      </c>
      <c r="D18186" s="23" t="s">
        <v>5534</v>
      </c>
      <c r="E18186" s="23" t="s">
        <v>4140</v>
      </c>
      <c r="F18186" s="40">
        <v>0.01</v>
      </c>
      <c r="G18186" s="25">
        <v>187426</v>
      </c>
      <c r="H18186" s="25">
        <v>1874</v>
      </c>
      <c r="I18186" s="25"/>
      <c r="J18186" s="58" t="e">
        <f>HYPERLINK("#"&amp;"Insumos"&amp;"!A"&amp;MATCH($B18186,#REF!,0),"Ins "&amp;$B18186)</f>
        <v>#REF!</v>
      </c>
      <c r="M18186" s="220"/>
    </row>
    <row r="18187" spans="1:13" x14ac:dyDescent="0.2">
      <c r="A18187" s="35" t="s">
        <v>3572</v>
      </c>
      <c r="B18187" s="1" t="s">
        <v>97</v>
      </c>
      <c r="C18187" s="45" t="s">
        <v>635</v>
      </c>
      <c r="D18187" s="23" t="s">
        <v>5534</v>
      </c>
      <c r="E18187" s="23" t="s">
        <v>287</v>
      </c>
      <c r="F18187" s="40">
        <v>1</v>
      </c>
      <c r="G18187" s="25">
        <v>2811</v>
      </c>
      <c r="H18187" s="25">
        <v>2811</v>
      </c>
      <c r="I18187" s="25"/>
      <c r="J18187" s="58" t="e">
        <f>HYPERLINK("#"&amp;"Insumos"&amp;"!A"&amp;MATCH($B18187,#REF!,0),"Ins "&amp;$B18187)</f>
        <v>#REF!</v>
      </c>
      <c r="M18187" s="220"/>
    </row>
    <row r="18188" spans="1:13" x14ac:dyDescent="0.2">
      <c r="A18188" s="35" t="s">
        <v>3572</v>
      </c>
      <c r="B18188" s="1" t="s">
        <v>5533</v>
      </c>
      <c r="C18188" s="45" t="s">
        <v>5892</v>
      </c>
      <c r="D18188" s="23" t="s">
        <v>977</v>
      </c>
      <c r="E18188" s="23" t="s">
        <v>4134</v>
      </c>
      <c r="F18188" s="40">
        <v>0.2</v>
      </c>
      <c r="G18188" s="25">
        <v>3623</v>
      </c>
      <c r="H18188" s="25">
        <v>725</v>
      </c>
      <c r="I18188" s="25"/>
      <c r="J18188" s="58" t="e">
        <f>HYPERLINK("#"&amp;"Insumos"&amp;"!A"&amp;MATCH($B18188,#REF!,0),"Ins "&amp;$B18188)</f>
        <v>#REF!</v>
      </c>
      <c r="M18188" s="220"/>
    </row>
    <row r="18189" spans="1:13" x14ac:dyDescent="0.2">
      <c r="A18189" s="35" t="s">
        <v>3572</v>
      </c>
      <c r="B18189" s="1" t="s">
        <v>5007</v>
      </c>
      <c r="C18189" s="45" t="s">
        <v>720</v>
      </c>
      <c r="D18189" s="23" t="s">
        <v>5751</v>
      </c>
      <c r="E18189" s="23" t="s">
        <v>4134</v>
      </c>
      <c r="F18189" s="40">
        <v>0.35199999999999998</v>
      </c>
      <c r="G18189" s="25">
        <v>1897</v>
      </c>
      <c r="H18189" s="25">
        <v>668</v>
      </c>
      <c r="I18189" s="25"/>
      <c r="J18189" s="58" t="e">
        <f>HYPERLINK("#"&amp;"Insumos"&amp;"!A"&amp;MATCH($B18189,#REF!,0),"Ins "&amp;$B18189)</f>
        <v>#REF!</v>
      </c>
      <c r="M18189" s="220"/>
    </row>
    <row r="18190" spans="1:13" ht="25.5" x14ac:dyDescent="0.2">
      <c r="A18190" s="36" t="s">
        <v>3581</v>
      </c>
      <c r="B18190" s="26" t="s">
        <v>6816</v>
      </c>
      <c r="C18190" s="79" t="s">
        <v>5684</v>
      </c>
      <c r="D18190" s="37" t="s">
        <v>5608</v>
      </c>
      <c r="E18190" s="37" t="s">
        <v>464</v>
      </c>
      <c r="F18190" s="41"/>
      <c r="G18190" s="27"/>
      <c r="H18190" s="27"/>
      <c r="I18190" s="27">
        <v>279976</v>
      </c>
      <c r="M18190" s="220">
        <f t="shared" si="284"/>
        <v>366657</v>
      </c>
    </row>
    <row r="18191" spans="1:13" x14ac:dyDescent="0.2">
      <c r="A18191" s="35" t="s">
        <v>3581</v>
      </c>
      <c r="B18191" s="1" t="s">
        <v>5573</v>
      </c>
      <c r="C18191" s="45" t="s">
        <v>973</v>
      </c>
      <c r="D18191" s="23" t="s">
        <v>5734</v>
      </c>
      <c r="E18191" s="23" t="s">
        <v>4141</v>
      </c>
      <c r="F18191" s="40">
        <v>0.4</v>
      </c>
      <c r="G18191" s="25">
        <v>41652</v>
      </c>
      <c r="H18191" s="25">
        <v>16661</v>
      </c>
      <c r="I18191" s="25"/>
      <c r="J18191" s="58" t="e">
        <f>HYPERLINK("#"&amp;"Insumos"&amp;"!A"&amp;MATCH($B18191,#REF!,0),"Ins "&amp;$B18191)</f>
        <v>#REF!</v>
      </c>
      <c r="M18191" s="220"/>
    </row>
    <row r="18192" spans="1:13" x14ac:dyDescent="0.2">
      <c r="A18192" s="35" t="s">
        <v>3581</v>
      </c>
      <c r="B18192" s="1" t="s">
        <v>263</v>
      </c>
      <c r="C18192" s="45" t="s">
        <v>696</v>
      </c>
      <c r="D18192" s="23" t="s">
        <v>5534</v>
      </c>
      <c r="E18192" s="23" t="s">
        <v>4140</v>
      </c>
      <c r="F18192" s="40">
        <v>2.7699999999999999E-2</v>
      </c>
      <c r="G18192" s="25">
        <v>187426</v>
      </c>
      <c r="H18192" s="25">
        <v>5192</v>
      </c>
      <c r="I18192" s="25"/>
      <c r="J18192" s="58" t="e">
        <f>HYPERLINK("#"&amp;"Insumos"&amp;"!A"&amp;MATCH($B18192,#REF!,0),"Ins "&amp;$B18192)</f>
        <v>#REF!</v>
      </c>
      <c r="M18192" s="220"/>
    </row>
    <row r="18193" spans="1:13" x14ac:dyDescent="0.2">
      <c r="A18193" s="35" t="s">
        <v>3581</v>
      </c>
      <c r="B18193" s="1" t="s">
        <v>97</v>
      </c>
      <c r="C18193" s="45" t="s">
        <v>635</v>
      </c>
      <c r="D18193" s="23" t="s">
        <v>5534</v>
      </c>
      <c r="E18193" s="23" t="s">
        <v>287</v>
      </c>
      <c r="F18193" s="40">
        <v>1</v>
      </c>
      <c r="G18193" s="25">
        <v>2811</v>
      </c>
      <c r="H18193" s="25">
        <v>2811</v>
      </c>
      <c r="I18193" s="25"/>
      <c r="J18193" s="58" t="e">
        <f>HYPERLINK("#"&amp;"Insumos"&amp;"!A"&amp;MATCH($B18193,#REF!,0),"Ins "&amp;$B18193)</f>
        <v>#REF!</v>
      </c>
      <c r="M18193" s="220"/>
    </row>
    <row r="18194" spans="1:13" x14ac:dyDescent="0.2">
      <c r="A18194" s="35" t="s">
        <v>3581</v>
      </c>
      <c r="B18194" s="1" t="s">
        <v>5533</v>
      </c>
      <c r="C18194" s="45" t="s">
        <v>5892</v>
      </c>
      <c r="D18194" s="23" t="s">
        <v>977</v>
      </c>
      <c r="E18194" s="23" t="s">
        <v>4134</v>
      </c>
      <c r="F18194" s="40">
        <v>0.28999999999999998</v>
      </c>
      <c r="G18194" s="25">
        <v>3623</v>
      </c>
      <c r="H18194" s="25">
        <v>1051</v>
      </c>
      <c r="I18194" s="25"/>
      <c r="J18194" s="58" t="e">
        <f>HYPERLINK("#"&amp;"Insumos"&amp;"!A"&amp;MATCH($B18194,#REF!,0),"Ins "&amp;$B18194)</f>
        <v>#REF!</v>
      </c>
      <c r="M18194" s="220"/>
    </row>
    <row r="18195" spans="1:13" x14ac:dyDescent="0.2">
      <c r="A18195" s="35" t="s">
        <v>3581</v>
      </c>
      <c r="B18195" s="1" t="s">
        <v>5007</v>
      </c>
      <c r="C18195" s="45" t="s">
        <v>720</v>
      </c>
      <c r="D18195" s="23" t="s">
        <v>5751</v>
      </c>
      <c r="E18195" s="23" t="s">
        <v>4134</v>
      </c>
      <c r="F18195" s="40">
        <v>0.58599999999999997</v>
      </c>
      <c r="G18195" s="25">
        <v>1897</v>
      </c>
      <c r="H18195" s="25">
        <v>1112</v>
      </c>
      <c r="I18195" s="25"/>
      <c r="J18195" s="58" t="e">
        <f>HYPERLINK("#"&amp;"Insumos"&amp;"!A"&amp;MATCH($B18195,#REF!,0),"Ins "&amp;$B18195)</f>
        <v>#REF!</v>
      </c>
      <c r="M18195" s="220"/>
    </row>
    <row r="18196" spans="1:13" x14ac:dyDescent="0.2">
      <c r="A18196" s="35" t="s">
        <v>3581</v>
      </c>
      <c r="B18196" s="1" t="s">
        <v>4980</v>
      </c>
      <c r="C18196" s="45" t="s">
        <v>647</v>
      </c>
      <c r="D18196" s="23" t="s">
        <v>5751</v>
      </c>
      <c r="E18196" s="23" t="s">
        <v>287</v>
      </c>
      <c r="F18196" s="40">
        <v>0.05</v>
      </c>
      <c r="G18196" s="25">
        <v>191140</v>
      </c>
      <c r="H18196" s="25">
        <v>9557</v>
      </c>
      <c r="I18196" s="25"/>
      <c r="J18196" s="58" t="e">
        <f>HYPERLINK("#"&amp;"Insumos"&amp;"!A"&amp;MATCH($B18196,#REF!,0),"Ins "&amp;$B18196)</f>
        <v>#REF!</v>
      </c>
      <c r="M18196" s="220"/>
    </row>
    <row r="18197" spans="1:13" x14ac:dyDescent="0.2">
      <c r="A18197" s="35" t="s">
        <v>3581</v>
      </c>
      <c r="B18197" s="1" t="s">
        <v>5372</v>
      </c>
      <c r="C18197" s="45" t="s">
        <v>573</v>
      </c>
      <c r="D18197" s="23" t="s">
        <v>5751</v>
      </c>
      <c r="E18197" s="23" t="s">
        <v>4134</v>
      </c>
      <c r="F18197" s="40">
        <v>8.9999999999999993E-3</v>
      </c>
      <c r="G18197" s="25">
        <v>198173</v>
      </c>
      <c r="H18197" s="25">
        <v>1784</v>
      </c>
      <c r="I18197" s="25"/>
      <c r="J18197" s="58" t="e">
        <f>HYPERLINK("#"&amp;"Insumos"&amp;"!A"&amp;MATCH($B18197,#REF!,0),"Ins "&amp;$B18197)</f>
        <v>#REF!</v>
      </c>
      <c r="M18197" s="220"/>
    </row>
    <row r="18198" spans="1:13" x14ac:dyDescent="0.2">
      <c r="A18198" s="35" t="s">
        <v>3581</v>
      </c>
      <c r="B18198" s="1" t="s">
        <v>4425</v>
      </c>
      <c r="C18198" s="45" t="s">
        <v>640</v>
      </c>
      <c r="D18198" s="23" t="s">
        <v>5751</v>
      </c>
      <c r="E18198" s="23" t="s">
        <v>287</v>
      </c>
      <c r="F18198" s="40">
        <v>1.03</v>
      </c>
      <c r="G18198" s="25">
        <v>234765</v>
      </c>
      <c r="H18198" s="25">
        <v>241808</v>
      </c>
      <c r="I18198" s="25"/>
      <c r="J18198" s="58" t="e">
        <f>HYPERLINK("#"&amp;"Insumos"&amp;"!A"&amp;MATCH($B18198,#REF!,0),"Ins "&amp;$B18198)</f>
        <v>#REF!</v>
      </c>
      <c r="M18198" s="220"/>
    </row>
    <row r="18199" spans="1:13" ht="25.5" x14ac:dyDescent="0.2">
      <c r="A18199" s="36" t="s">
        <v>3582</v>
      </c>
      <c r="B18199" s="26" t="s">
        <v>6816</v>
      </c>
      <c r="C18199" s="79" t="s">
        <v>5685</v>
      </c>
      <c r="D18199" s="37" t="s">
        <v>5608</v>
      </c>
      <c r="E18199" s="37" t="s">
        <v>464</v>
      </c>
      <c r="F18199" s="41"/>
      <c r="G18199" s="27"/>
      <c r="H18199" s="27"/>
      <c r="I18199" s="27">
        <v>372892</v>
      </c>
      <c r="M18199" s="220">
        <f t="shared" si="284"/>
        <v>488339</v>
      </c>
    </row>
    <row r="18200" spans="1:13" x14ac:dyDescent="0.2">
      <c r="A18200" s="35" t="s">
        <v>3582</v>
      </c>
      <c r="B18200" s="1" t="s">
        <v>5573</v>
      </c>
      <c r="C18200" s="45" t="s">
        <v>973</v>
      </c>
      <c r="D18200" s="23" t="s">
        <v>5734</v>
      </c>
      <c r="E18200" s="23" t="s">
        <v>4141</v>
      </c>
      <c r="F18200" s="40">
        <v>0.5</v>
      </c>
      <c r="G18200" s="25">
        <v>41652</v>
      </c>
      <c r="H18200" s="25">
        <v>20826</v>
      </c>
      <c r="I18200" s="25"/>
      <c r="J18200" s="58" t="e">
        <f>HYPERLINK("#"&amp;"Insumos"&amp;"!A"&amp;MATCH($B18200,#REF!,0),"Ins "&amp;$B18200)</f>
        <v>#REF!</v>
      </c>
      <c r="M18200" s="220"/>
    </row>
    <row r="18201" spans="1:13" x14ac:dyDescent="0.2">
      <c r="A18201" s="35" t="s">
        <v>3582</v>
      </c>
      <c r="B18201" s="1" t="s">
        <v>263</v>
      </c>
      <c r="C18201" s="45" t="s">
        <v>696</v>
      </c>
      <c r="D18201" s="23" t="s">
        <v>5534</v>
      </c>
      <c r="E18201" s="23" t="s">
        <v>4140</v>
      </c>
      <c r="F18201" s="40">
        <v>3.7199999999999997E-2</v>
      </c>
      <c r="G18201" s="25">
        <v>187426</v>
      </c>
      <c r="H18201" s="25">
        <v>6972</v>
      </c>
      <c r="I18201" s="25"/>
      <c r="J18201" s="58" t="e">
        <f>HYPERLINK("#"&amp;"Insumos"&amp;"!A"&amp;MATCH($B18201,#REF!,0),"Ins "&amp;$B18201)</f>
        <v>#REF!</v>
      </c>
      <c r="M18201" s="220"/>
    </row>
    <row r="18202" spans="1:13" x14ac:dyDescent="0.2">
      <c r="A18202" s="35" t="s">
        <v>3582</v>
      </c>
      <c r="B18202" s="1" t="s">
        <v>97</v>
      </c>
      <c r="C18202" s="45" t="s">
        <v>635</v>
      </c>
      <c r="D18202" s="23" t="s">
        <v>5534</v>
      </c>
      <c r="E18202" s="23" t="s">
        <v>287</v>
      </c>
      <c r="F18202" s="40">
        <v>1</v>
      </c>
      <c r="G18202" s="25">
        <v>2811</v>
      </c>
      <c r="H18202" s="25">
        <v>2811</v>
      </c>
      <c r="I18202" s="25"/>
      <c r="J18202" s="58" t="e">
        <f>HYPERLINK("#"&amp;"Insumos"&amp;"!A"&amp;MATCH($B18202,#REF!,0),"Ins "&amp;$B18202)</f>
        <v>#REF!</v>
      </c>
      <c r="M18202" s="220"/>
    </row>
    <row r="18203" spans="1:13" x14ac:dyDescent="0.2">
      <c r="A18203" s="35" t="s">
        <v>3582</v>
      </c>
      <c r="B18203" s="1" t="s">
        <v>5533</v>
      </c>
      <c r="C18203" s="45" t="s">
        <v>5892</v>
      </c>
      <c r="D18203" s="23" t="s">
        <v>977</v>
      </c>
      <c r="E18203" s="23" t="s">
        <v>4134</v>
      </c>
      <c r="F18203" s="40">
        <v>0.28999999999999998</v>
      </c>
      <c r="G18203" s="25">
        <v>3623</v>
      </c>
      <c r="H18203" s="25">
        <v>1051</v>
      </c>
      <c r="I18203" s="25"/>
      <c r="J18203" s="58" t="e">
        <f>HYPERLINK("#"&amp;"Insumos"&amp;"!A"&amp;MATCH($B18203,#REF!,0),"Ins "&amp;$B18203)</f>
        <v>#REF!</v>
      </c>
      <c r="M18203" s="220"/>
    </row>
    <row r="18204" spans="1:13" x14ac:dyDescent="0.2">
      <c r="A18204" s="35" t="s">
        <v>3582</v>
      </c>
      <c r="B18204" s="1" t="s">
        <v>5007</v>
      </c>
      <c r="C18204" s="45" t="s">
        <v>720</v>
      </c>
      <c r="D18204" s="23" t="s">
        <v>5751</v>
      </c>
      <c r="E18204" s="23" t="s">
        <v>4134</v>
      </c>
      <c r="F18204" s="40">
        <v>0.58599999999999997</v>
      </c>
      <c r="G18204" s="25">
        <v>1897</v>
      </c>
      <c r="H18204" s="25">
        <v>1112</v>
      </c>
      <c r="I18204" s="25"/>
      <c r="J18204" s="58" t="e">
        <f>HYPERLINK("#"&amp;"Insumos"&amp;"!A"&amp;MATCH($B18204,#REF!,0),"Ins "&amp;$B18204)</f>
        <v>#REF!</v>
      </c>
      <c r="M18204" s="220"/>
    </row>
    <row r="18205" spans="1:13" x14ac:dyDescent="0.2">
      <c r="A18205" s="35" t="s">
        <v>3582</v>
      </c>
      <c r="B18205" s="1" t="s">
        <v>5372</v>
      </c>
      <c r="C18205" s="45" t="s">
        <v>573</v>
      </c>
      <c r="D18205" s="23" t="s">
        <v>5751</v>
      </c>
      <c r="E18205" s="23" t="s">
        <v>4134</v>
      </c>
      <c r="F18205" s="40">
        <v>8.9999999999999993E-3</v>
      </c>
      <c r="G18205" s="25">
        <v>198173</v>
      </c>
      <c r="H18205" s="25">
        <v>1784</v>
      </c>
      <c r="I18205" s="25"/>
      <c r="J18205" s="58" t="e">
        <f>HYPERLINK("#"&amp;"Insumos"&amp;"!A"&amp;MATCH($B18205,#REF!,0),"Ins "&amp;$B18205)</f>
        <v>#REF!</v>
      </c>
      <c r="M18205" s="220"/>
    </row>
    <row r="18206" spans="1:13" x14ac:dyDescent="0.2">
      <c r="A18206" s="35" t="s">
        <v>3582</v>
      </c>
      <c r="B18206" s="1" t="s">
        <v>4426</v>
      </c>
      <c r="C18206" s="45" t="s">
        <v>641</v>
      </c>
      <c r="D18206" s="23" t="s">
        <v>5751</v>
      </c>
      <c r="E18206" s="23" t="s">
        <v>287</v>
      </c>
      <c r="F18206" s="40">
        <v>1.03</v>
      </c>
      <c r="G18206" s="25">
        <v>328482</v>
      </c>
      <c r="H18206" s="25">
        <v>338336</v>
      </c>
      <c r="I18206" s="25"/>
      <c r="J18206" s="58" t="e">
        <f>HYPERLINK("#"&amp;"Insumos"&amp;"!A"&amp;MATCH($B18206,#REF!,0),"Ins "&amp;$B18206)</f>
        <v>#REF!</v>
      </c>
      <c r="M18206" s="220"/>
    </row>
    <row r="18207" spans="1:13" ht="25.5" x14ac:dyDescent="0.2">
      <c r="A18207" s="36" t="s">
        <v>3583</v>
      </c>
      <c r="B18207" s="26" t="s">
        <v>6816</v>
      </c>
      <c r="C18207" s="79" t="s">
        <v>1792</v>
      </c>
      <c r="D18207" s="37" t="s">
        <v>5608</v>
      </c>
      <c r="E18207" s="37" t="s">
        <v>464</v>
      </c>
      <c r="F18207" s="41"/>
      <c r="G18207" s="27"/>
      <c r="H18207" s="27"/>
      <c r="I18207" s="27">
        <v>42830</v>
      </c>
      <c r="M18207" s="220">
        <f t="shared" si="284"/>
        <v>56090</v>
      </c>
    </row>
    <row r="18208" spans="1:13" x14ac:dyDescent="0.2">
      <c r="A18208" s="35" t="s">
        <v>3583</v>
      </c>
      <c r="B18208" s="1" t="s">
        <v>5573</v>
      </c>
      <c r="C18208" s="45" t="s">
        <v>973</v>
      </c>
      <c r="D18208" s="23" t="s">
        <v>5734</v>
      </c>
      <c r="E18208" s="23" t="s">
        <v>4141</v>
      </c>
      <c r="F18208" s="40">
        <v>0.5</v>
      </c>
      <c r="G18208" s="25">
        <v>41652</v>
      </c>
      <c r="H18208" s="25">
        <v>20826</v>
      </c>
      <c r="I18208" s="25"/>
      <c r="J18208" s="58" t="e">
        <f>HYPERLINK("#"&amp;"Insumos"&amp;"!A"&amp;MATCH($B18208,#REF!,0),"Ins "&amp;$B18208)</f>
        <v>#REF!</v>
      </c>
      <c r="M18208" s="220"/>
    </row>
    <row r="18209" spans="1:13" x14ac:dyDescent="0.2">
      <c r="A18209" s="35" t="s">
        <v>3583</v>
      </c>
      <c r="B18209" s="1" t="s">
        <v>263</v>
      </c>
      <c r="C18209" s="45" t="s">
        <v>696</v>
      </c>
      <c r="D18209" s="23" t="s">
        <v>5534</v>
      </c>
      <c r="E18209" s="23" t="s">
        <v>4140</v>
      </c>
      <c r="F18209" s="40">
        <v>0.01</v>
      </c>
      <c r="G18209" s="25">
        <v>187426</v>
      </c>
      <c r="H18209" s="25">
        <v>1874</v>
      </c>
      <c r="I18209" s="25"/>
      <c r="J18209" s="58" t="e">
        <f>HYPERLINK("#"&amp;"Insumos"&amp;"!A"&amp;MATCH($B18209,#REF!,0),"Ins "&amp;$B18209)</f>
        <v>#REF!</v>
      </c>
      <c r="M18209" s="220"/>
    </row>
    <row r="18210" spans="1:13" x14ac:dyDescent="0.2">
      <c r="A18210" s="35" t="s">
        <v>3583</v>
      </c>
      <c r="B18210" s="1" t="s">
        <v>97</v>
      </c>
      <c r="C18210" s="45" t="s">
        <v>635</v>
      </c>
      <c r="D18210" s="23" t="s">
        <v>5534</v>
      </c>
      <c r="E18210" s="23" t="s">
        <v>287</v>
      </c>
      <c r="F18210" s="40">
        <v>1</v>
      </c>
      <c r="G18210" s="25">
        <v>2811</v>
      </c>
      <c r="H18210" s="25">
        <v>2811</v>
      </c>
      <c r="I18210" s="25"/>
      <c r="J18210" s="58" t="e">
        <f>HYPERLINK("#"&amp;"Insumos"&amp;"!A"&amp;MATCH($B18210,#REF!,0),"Ins "&amp;$B18210)</f>
        <v>#REF!</v>
      </c>
      <c r="M18210" s="220"/>
    </row>
    <row r="18211" spans="1:13" x14ac:dyDescent="0.2">
      <c r="A18211" s="35" t="s">
        <v>3583</v>
      </c>
      <c r="B18211" s="1" t="s">
        <v>5533</v>
      </c>
      <c r="C18211" s="45" t="s">
        <v>5892</v>
      </c>
      <c r="D18211" s="23" t="s">
        <v>977</v>
      </c>
      <c r="E18211" s="23" t="s">
        <v>4134</v>
      </c>
      <c r="F18211" s="40">
        <v>0.28999999999999998</v>
      </c>
      <c r="G18211" s="25">
        <v>3623</v>
      </c>
      <c r="H18211" s="25">
        <v>1051</v>
      </c>
      <c r="I18211" s="25"/>
      <c r="J18211" s="58" t="e">
        <f>HYPERLINK("#"&amp;"Insumos"&amp;"!A"&amp;MATCH($B18211,#REF!,0),"Ins "&amp;$B18211)</f>
        <v>#REF!</v>
      </c>
      <c r="M18211" s="220"/>
    </row>
    <row r="18212" spans="1:13" x14ac:dyDescent="0.2">
      <c r="A18212" s="35" t="s">
        <v>3583</v>
      </c>
      <c r="B18212" s="1" t="s">
        <v>5007</v>
      </c>
      <c r="C18212" s="45" t="s">
        <v>720</v>
      </c>
      <c r="D18212" s="23" t="s">
        <v>5751</v>
      </c>
      <c r="E18212" s="23" t="s">
        <v>4134</v>
      </c>
      <c r="F18212" s="40">
        <v>0.58599999999999997</v>
      </c>
      <c r="G18212" s="25">
        <v>1897</v>
      </c>
      <c r="H18212" s="25">
        <v>1112</v>
      </c>
      <c r="I18212" s="25"/>
      <c r="J18212" s="58" t="e">
        <f>HYPERLINK("#"&amp;"Insumos"&amp;"!A"&amp;MATCH($B18212,#REF!,0),"Ins "&amp;$B18212)</f>
        <v>#REF!</v>
      </c>
      <c r="M18212" s="220"/>
    </row>
    <row r="18213" spans="1:13" x14ac:dyDescent="0.2">
      <c r="A18213" s="35" t="s">
        <v>3583</v>
      </c>
      <c r="B18213" s="1" t="s">
        <v>4981</v>
      </c>
      <c r="C18213" s="45" t="s">
        <v>648</v>
      </c>
      <c r="D18213" s="23" t="s">
        <v>5751</v>
      </c>
      <c r="E18213" s="23" t="s">
        <v>287</v>
      </c>
      <c r="F18213" s="40">
        <v>0.05</v>
      </c>
      <c r="G18213" s="25">
        <v>267438</v>
      </c>
      <c r="H18213" s="25">
        <v>13372</v>
      </c>
      <c r="I18213" s="25"/>
      <c r="J18213" s="58" t="e">
        <f>HYPERLINK("#"&amp;"Insumos"&amp;"!A"&amp;MATCH($B18213,#REF!,0),"Ins "&amp;$B18213)</f>
        <v>#REF!</v>
      </c>
      <c r="M18213" s="220"/>
    </row>
    <row r="18214" spans="1:13" x14ac:dyDescent="0.2">
      <c r="A18214" s="35" t="s">
        <v>3583</v>
      </c>
      <c r="B18214" s="1" t="s">
        <v>5372</v>
      </c>
      <c r="C18214" s="45" t="s">
        <v>573</v>
      </c>
      <c r="D18214" s="23" t="s">
        <v>5751</v>
      </c>
      <c r="E18214" s="23" t="s">
        <v>4134</v>
      </c>
      <c r="F18214" s="40">
        <v>8.9999999999999993E-3</v>
      </c>
      <c r="G18214" s="25">
        <v>198173</v>
      </c>
      <c r="H18214" s="25">
        <v>1784</v>
      </c>
      <c r="I18214" s="25"/>
      <c r="J18214" s="58" t="e">
        <f>HYPERLINK("#"&amp;"Insumos"&amp;"!A"&amp;MATCH($B18214,#REF!,0),"Ins "&amp;$B18214)</f>
        <v>#REF!</v>
      </c>
      <c r="M18214" s="220"/>
    </row>
    <row r="18215" spans="1:13" ht="25.5" x14ac:dyDescent="0.2">
      <c r="A18215" s="36" t="s">
        <v>3584</v>
      </c>
      <c r="B18215" s="26" t="s">
        <v>6816</v>
      </c>
      <c r="C18215" s="79" t="s">
        <v>5686</v>
      </c>
      <c r="D18215" s="37" t="s">
        <v>5608</v>
      </c>
      <c r="E18215" s="37" t="s">
        <v>464</v>
      </c>
      <c r="F18215" s="41"/>
      <c r="G18215" s="27"/>
      <c r="H18215" s="27"/>
      <c r="I18215" s="27">
        <v>455797</v>
      </c>
      <c r="M18215" s="220">
        <f t="shared" si="284"/>
        <v>596912</v>
      </c>
    </row>
    <row r="18216" spans="1:13" x14ac:dyDescent="0.2">
      <c r="A18216" s="35" t="s">
        <v>3584</v>
      </c>
      <c r="B18216" s="1" t="s">
        <v>5573</v>
      </c>
      <c r="C18216" s="45" t="s">
        <v>973</v>
      </c>
      <c r="D18216" s="23" t="s">
        <v>5734</v>
      </c>
      <c r="E18216" s="23" t="s">
        <v>4141</v>
      </c>
      <c r="F18216" s="40">
        <v>0.5</v>
      </c>
      <c r="G18216" s="25">
        <v>41652</v>
      </c>
      <c r="H18216" s="25">
        <v>20826</v>
      </c>
      <c r="I18216" s="25"/>
      <c r="J18216" s="58" t="e">
        <f>HYPERLINK("#"&amp;"Insumos"&amp;"!A"&amp;MATCH($B18216,#REF!,0),"Ins "&amp;$B18216)</f>
        <v>#REF!</v>
      </c>
      <c r="M18216" s="220"/>
    </row>
    <row r="18217" spans="1:13" x14ac:dyDescent="0.2">
      <c r="A18217" s="35" t="s">
        <v>3584</v>
      </c>
      <c r="B18217" s="1" t="s">
        <v>263</v>
      </c>
      <c r="C18217" s="45" t="s">
        <v>696</v>
      </c>
      <c r="D18217" s="23" t="s">
        <v>5534</v>
      </c>
      <c r="E18217" s="23" t="s">
        <v>4140</v>
      </c>
      <c r="F18217" s="40">
        <v>4.6100000000000002E-2</v>
      </c>
      <c r="G18217" s="25">
        <v>187426</v>
      </c>
      <c r="H18217" s="25">
        <v>8640</v>
      </c>
      <c r="I18217" s="25"/>
      <c r="J18217" s="58" t="e">
        <f>HYPERLINK("#"&amp;"Insumos"&amp;"!A"&amp;MATCH($B18217,#REF!,0),"Ins "&amp;$B18217)</f>
        <v>#REF!</v>
      </c>
      <c r="M18217" s="220"/>
    </row>
    <row r="18218" spans="1:13" x14ac:dyDescent="0.2">
      <c r="A18218" s="35" t="s">
        <v>3584</v>
      </c>
      <c r="B18218" s="1" t="s">
        <v>97</v>
      </c>
      <c r="C18218" s="45" t="s">
        <v>635</v>
      </c>
      <c r="D18218" s="23" t="s">
        <v>5534</v>
      </c>
      <c r="E18218" s="23" t="s">
        <v>287</v>
      </c>
      <c r="F18218" s="40">
        <v>1</v>
      </c>
      <c r="G18218" s="25">
        <v>2811</v>
      </c>
      <c r="H18218" s="25">
        <v>2811</v>
      </c>
      <c r="I18218" s="25"/>
      <c r="J18218" s="58" t="e">
        <f>HYPERLINK("#"&amp;"Insumos"&amp;"!A"&amp;MATCH($B18218,#REF!,0),"Ins "&amp;$B18218)</f>
        <v>#REF!</v>
      </c>
      <c r="M18218" s="220"/>
    </row>
    <row r="18219" spans="1:13" x14ac:dyDescent="0.2">
      <c r="A18219" s="35" t="s">
        <v>3584</v>
      </c>
      <c r="B18219" s="1" t="s">
        <v>5533</v>
      </c>
      <c r="C18219" s="45" t="s">
        <v>5892</v>
      </c>
      <c r="D18219" s="23" t="s">
        <v>977</v>
      </c>
      <c r="E18219" s="23" t="s">
        <v>4134</v>
      </c>
      <c r="F18219" s="40">
        <v>0.28999999999999998</v>
      </c>
      <c r="G18219" s="25">
        <v>3623</v>
      </c>
      <c r="H18219" s="25">
        <v>1051</v>
      </c>
      <c r="I18219" s="25"/>
      <c r="J18219" s="58" t="e">
        <f>HYPERLINK("#"&amp;"Insumos"&amp;"!A"&amp;MATCH($B18219,#REF!,0),"Ins "&amp;$B18219)</f>
        <v>#REF!</v>
      </c>
      <c r="M18219" s="220"/>
    </row>
    <row r="18220" spans="1:13" x14ac:dyDescent="0.2">
      <c r="A18220" s="35" t="s">
        <v>3584</v>
      </c>
      <c r="B18220" s="1" t="s">
        <v>5007</v>
      </c>
      <c r="C18220" s="45" t="s">
        <v>720</v>
      </c>
      <c r="D18220" s="23" t="s">
        <v>5751</v>
      </c>
      <c r="E18220" s="23" t="s">
        <v>4134</v>
      </c>
      <c r="F18220" s="40">
        <v>0.58599999999999997</v>
      </c>
      <c r="G18220" s="25">
        <v>1897</v>
      </c>
      <c r="H18220" s="25">
        <v>1112</v>
      </c>
      <c r="I18220" s="25"/>
      <c r="J18220" s="58" t="e">
        <f>HYPERLINK("#"&amp;"Insumos"&amp;"!A"&amp;MATCH($B18220,#REF!,0),"Ins "&amp;$B18220)</f>
        <v>#REF!</v>
      </c>
      <c r="M18220" s="220"/>
    </row>
    <row r="18221" spans="1:13" x14ac:dyDescent="0.2">
      <c r="A18221" s="35" t="s">
        <v>3584</v>
      </c>
      <c r="B18221" s="1" t="s">
        <v>5372</v>
      </c>
      <c r="C18221" s="45" t="s">
        <v>573</v>
      </c>
      <c r="D18221" s="23" t="s">
        <v>5751</v>
      </c>
      <c r="E18221" s="23" t="s">
        <v>4134</v>
      </c>
      <c r="F18221" s="40">
        <v>8.9999999999999993E-3</v>
      </c>
      <c r="G18221" s="25">
        <v>198173</v>
      </c>
      <c r="H18221" s="25">
        <v>1784</v>
      </c>
      <c r="I18221" s="25"/>
      <c r="J18221" s="58" t="e">
        <f>HYPERLINK("#"&amp;"Insumos"&amp;"!A"&amp;MATCH($B18221,#REF!,0),"Ins "&amp;$B18221)</f>
        <v>#REF!</v>
      </c>
      <c r="M18221" s="220"/>
    </row>
    <row r="18222" spans="1:13" x14ac:dyDescent="0.2">
      <c r="A18222" s="35" t="s">
        <v>3584</v>
      </c>
      <c r="B18222" s="1" t="s">
        <v>4427</v>
      </c>
      <c r="C18222" s="45" t="s">
        <v>642</v>
      </c>
      <c r="D18222" s="23" t="s">
        <v>5751</v>
      </c>
      <c r="E18222" s="23" t="s">
        <v>287</v>
      </c>
      <c r="F18222" s="40">
        <v>1.03</v>
      </c>
      <c r="G18222" s="25">
        <v>407352</v>
      </c>
      <c r="H18222" s="25">
        <v>419573</v>
      </c>
      <c r="I18222" s="25"/>
      <c r="J18222" s="58" t="e">
        <f>HYPERLINK("#"&amp;"Insumos"&amp;"!A"&amp;MATCH($B18222,#REF!,0),"Ins "&amp;$B18222)</f>
        <v>#REF!</v>
      </c>
      <c r="M18222" s="220"/>
    </row>
    <row r="18223" spans="1:13" ht="25.5" x14ac:dyDescent="0.2">
      <c r="A18223" s="36" t="s">
        <v>3585</v>
      </c>
      <c r="B18223" s="26" t="s">
        <v>6816</v>
      </c>
      <c r="C18223" s="79" t="s">
        <v>5687</v>
      </c>
      <c r="D18223" s="37" t="s">
        <v>5608</v>
      </c>
      <c r="E18223" s="37" t="s">
        <v>464</v>
      </c>
      <c r="F18223" s="41"/>
      <c r="G18223" s="27"/>
      <c r="H18223" s="27"/>
      <c r="I18223" s="27">
        <v>39408</v>
      </c>
      <c r="M18223" s="220">
        <f t="shared" si="284"/>
        <v>51609</v>
      </c>
    </row>
    <row r="18224" spans="1:13" x14ac:dyDescent="0.2">
      <c r="A18224" s="35" t="s">
        <v>3585</v>
      </c>
      <c r="B18224" s="1" t="s">
        <v>5573</v>
      </c>
      <c r="C18224" s="45" t="s">
        <v>973</v>
      </c>
      <c r="D18224" s="23" t="s">
        <v>5734</v>
      </c>
      <c r="E18224" s="23" t="s">
        <v>4141</v>
      </c>
      <c r="F18224" s="40">
        <v>0.5</v>
      </c>
      <c r="G18224" s="25">
        <v>41652</v>
      </c>
      <c r="H18224" s="25">
        <v>20826</v>
      </c>
      <c r="I18224" s="25"/>
      <c r="J18224" s="58" t="e">
        <f>HYPERLINK("#"&amp;"Insumos"&amp;"!A"&amp;MATCH($B18224,#REF!,0),"Ins "&amp;$B18224)</f>
        <v>#REF!</v>
      </c>
      <c r="M18224" s="220"/>
    </row>
    <row r="18225" spans="1:13" x14ac:dyDescent="0.2">
      <c r="A18225" s="35" t="s">
        <v>3585</v>
      </c>
      <c r="B18225" s="1" t="s">
        <v>263</v>
      </c>
      <c r="C18225" s="45" t="s">
        <v>696</v>
      </c>
      <c r="D18225" s="23" t="s">
        <v>5534</v>
      </c>
      <c r="E18225" s="23" t="s">
        <v>4140</v>
      </c>
      <c r="F18225" s="40">
        <v>0.01</v>
      </c>
      <c r="G18225" s="25">
        <v>187426</v>
      </c>
      <c r="H18225" s="25">
        <v>1874</v>
      </c>
      <c r="I18225" s="25"/>
      <c r="J18225" s="58" t="e">
        <f>HYPERLINK("#"&amp;"Insumos"&amp;"!A"&amp;MATCH($B18225,#REF!,0),"Ins "&amp;$B18225)</f>
        <v>#REF!</v>
      </c>
      <c r="M18225" s="220"/>
    </row>
    <row r="18226" spans="1:13" x14ac:dyDescent="0.2">
      <c r="A18226" s="35" t="s">
        <v>3585</v>
      </c>
      <c r="B18226" s="1" t="s">
        <v>97</v>
      </c>
      <c r="C18226" s="45" t="s">
        <v>635</v>
      </c>
      <c r="D18226" s="23" t="s">
        <v>5534</v>
      </c>
      <c r="E18226" s="23" t="s">
        <v>287</v>
      </c>
      <c r="F18226" s="40">
        <v>1</v>
      </c>
      <c r="G18226" s="25">
        <v>2811</v>
      </c>
      <c r="H18226" s="25">
        <v>2811</v>
      </c>
      <c r="I18226" s="25"/>
      <c r="J18226" s="58" t="e">
        <f>HYPERLINK("#"&amp;"Insumos"&amp;"!A"&amp;MATCH($B18226,#REF!,0),"Ins "&amp;$B18226)</f>
        <v>#REF!</v>
      </c>
      <c r="M18226" s="220"/>
    </row>
    <row r="18227" spans="1:13" x14ac:dyDescent="0.2">
      <c r="A18227" s="35" t="s">
        <v>3585</v>
      </c>
      <c r="B18227" s="1" t="s">
        <v>5533</v>
      </c>
      <c r="C18227" s="45" t="s">
        <v>5892</v>
      </c>
      <c r="D18227" s="23" t="s">
        <v>977</v>
      </c>
      <c r="E18227" s="23" t="s">
        <v>4134</v>
      </c>
      <c r="F18227" s="40">
        <v>0.28999999999999998</v>
      </c>
      <c r="G18227" s="25">
        <v>3623</v>
      </c>
      <c r="H18227" s="25">
        <v>1051</v>
      </c>
      <c r="I18227" s="25"/>
      <c r="J18227" s="58" t="e">
        <f>HYPERLINK("#"&amp;"Insumos"&amp;"!A"&amp;MATCH($B18227,#REF!,0),"Ins "&amp;$B18227)</f>
        <v>#REF!</v>
      </c>
      <c r="M18227" s="220"/>
    </row>
    <row r="18228" spans="1:13" x14ac:dyDescent="0.2">
      <c r="A18228" s="35" t="s">
        <v>3585</v>
      </c>
      <c r="B18228" s="1" t="s">
        <v>5007</v>
      </c>
      <c r="C18228" s="45" t="s">
        <v>720</v>
      </c>
      <c r="D18228" s="23" t="s">
        <v>5751</v>
      </c>
      <c r="E18228" s="23" t="s">
        <v>4134</v>
      </c>
      <c r="F18228" s="40">
        <v>0.58599999999999997</v>
      </c>
      <c r="G18228" s="25">
        <v>1897</v>
      </c>
      <c r="H18228" s="25">
        <v>1112</v>
      </c>
      <c r="I18228" s="25"/>
      <c r="J18228" s="58" t="e">
        <f>HYPERLINK("#"&amp;"Insumos"&amp;"!A"&amp;MATCH($B18228,#REF!,0),"Ins "&amp;$B18228)</f>
        <v>#REF!</v>
      </c>
      <c r="M18228" s="220"/>
    </row>
    <row r="18229" spans="1:13" x14ac:dyDescent="0.2">
      <c r="A18229" s="35" t="s">
        <v>3585</v>
      </c>
      <c r="B18229" s="1" t="s">
        <v>4982</v>
      </c>
      <c r="C18229" s="45" t="s">
        <v>649</v>
      </c>
      <c r="D18229" s="23" t="s">
        <v>5751</v>
      </c>
      <c r="E18229" s="23" t="s">
        <v>287</v>
      </c>
      <c r="F18229" s="40">
        <v>0.03</v>
      </c>
      <c r="G18229" s="25">
        <v>331666</v>
      </c>
      <c r="H18229" s="25">
        <v>9950</v>
      </c>
      <c r="I18229" s="25"/>
      <c r="J18229" s="58" t="e">
        <f>HYPERLINK("#"&amp;"Insumos"&amp;"!A"&amp;MATCH($B18229,#REF!,0),"Ins "&amp;$B18229)</f>
        <v>#REF!</v>
      </c>
      <c r="M18229" s="220"/>
    </row>
    <row r="18230" spans="1:13" x14ac:dyDescent="0.2">
      <c r="A18230" s="35" t="s">
        <v>3585</v>
      </c>
      <c r="B18230" s="1" t="s">
        <v>5372</v>
      </c>
      <c r="C18230" s="45" t="s">
        <v>573</v>
      </c>
      <c r="D18230" s="23" t="s">
        <v>5751</v>
      </c>
      <c r="E18230" s="23" t="s">
        <v>4134</v>
      </c>
      <c r="F18230" s="40">
        <v>8.9999999999999993E-3</v>
      </c>
      <c r="G18230" s="25">
        <v>198173</v>
      </c>
      <c r="H18230" s="25">
        <v>1784</v>
      </c>
      <c r="I18230" s="25"/>
      <c r="J18230" s="58" t="e">
        <f>HYPERLINK("#"&amp;"Insumos"&amp;"!A"&amp;MATCH($B18230,#REF!,0),"Ins "&amp;$B18230)</f>
        <v>#REF!</v>
      </c>
      <c r="M18230" s="220"/>
    </row>
    <row r="18231" spans="1:13" ht="25.5" x14ac:dyDescent="0.2">
      <c r="A18231" s="36" t="s">
        <v>3586</v>
      </c>
      <c r="B18231" s="26" t="s">
        <v>6816</v>
      </c>
      <c r="C18231" s="79" t="s">
        <v>5688</v>
      </c>
      <c r="D18231" s="37" t="s">
        <v>5608</v>
      </c>
      <c r="E18231" s="37" t="s">
        <v>464</v>
      </c>
      <c r="F18231" s="41"/>
      <c r="G18231" s="27"/>
      <c r="H18231" s="27"/>
      <c r="I18231" s="27">
        <v>583379</v>
      </c>
      <c r="M18231" s="220">
        <f t="shared" si="284"/>
        <v>763993</v>
      </c>
    </row>
    <row r="18232" spans="1:13" x14ac:dyDescent="0.2">
      <c r="A18232" s="35" t="s">
        <v>3586</v>
      </c>
      <c r="B18232" s="1" t="s">
        <v>5573</v>
      </c>
      <c r="C18232" s="45" t="s">
        <v>973</v>
      </c>
      <c r="D18232" s="23" t="s">
        <v>5734</v>
      </c>
      <c r="E18232" s="23" t="s">
        <v>4141</v>
      </c>
      <c r="F18232" s="40">
        <v>0.35</v>
      </c>
      <c r="G18232" s="25">
        <v>41652</v>
      </c>
      <c r="H18232" s="25">
        <v>14578</v>
      </c>
      <c r="I18232" s="25"/>
      <c r="J18232" s="58" t="e">
        <f>HYPERLINK("#"&amp;"Insumos"&amp;"!A"&amp;MATCH($B18232,#REF!,0),"Ins "&amp;$B18232)</f>
        <v>#REF!</v>
      </c>
      <c r="M18232" s="220"/>
    </row>
    <row r="18233" spans="1:13" x14ac:dyDescent="0.2">
      <c r="A18233" s="35" t="s">
        <v>3586</v>
      </c>
      <c r="B18233" s="1" t="s">
        <v>263</v>
      </c>
      <c r="C18233" s="45" t="s">
        <v>696</v>
      </c>
      <c r="D18233" s="23" t="s">
        <v>5534</v>
      </c>
      <c r="E18233" s="23" t="s">
        <v>4140</v>
      </c>
      <c r="F18233" s="40">
        <v>6.0499999999999998E-2</v>
      </c>
      <c r="G18233" s="25">
        <v>187426</v>
      </c>
      <c r="H18233" s="25">
        <v>11339</v>
      </c>
      <c r="I18233" s="25"/>
      <c r="J18233" s="58" t="e">
        <f>HYPERLINK("#"&amp;"Insumos"&amp;"!A"&amp;MATCH($B18233,#REF!,0),"Ins "&amp;$B18233)</f>
        <v>#REF!</v>
      </c>
      <c r="M18233" s="220"/>
    </row>
    <row r="18234" spans="1:13" x14ac:dyDescent="0.2">
      <c r="A18234" s="35" t="s">
        <v>3586</v>
      </c>
      <c r="B18234" s="1" t="s">
        <v>97</v>
      </c>
      <c r="C18234" s="45" t="s">
        <v>635</v>
      </c>
      <c r="D18234" s="23" t="s">
        <v>5534</v>
      </c>
      <c r="E18234" s="23" t="s">
        <v>287</v>
      </c>
      <c r="F18234" s="40">
        <v>1</v>
      </c>
      <c r="G18234" s="25">
        <v>2811</v>
      </c>
      <c r="H18234" s="25">
        <v>2811</v>
      </c>
      <c r="I18234" s="25"/>
      <c r="J18234" s="58" t="e">
        <f>HYPERLINK("#"&amp;"Insumos"&amp;"!A"&amp;MATCH($B18234,#REF!,0),"Ins "&amp;$B18234)</f>
        <v>#REF!</v>
      </c>
      <c r="M18234" s="220"/>
    </row>
    <row r="18235" spans="1:13" x14ac:dyDescent="0.2">
      <c r="A18235" s="35" t="s">
        <v>3586</v>
      </c>
      <c r="B18235" s="1" t="s">
        <v>5533</v>
      </c>
      <c r="C18235" s="45" t="s">
        <v>5892</v>
      </c>
      <c r="D18235" s="23" t="s">
        <v>977</v>
      </c>
      <c r="E18235" s="23" t="s">
        <v>4134</v>
      </c>
      <c r="F18235" s="40">
        <v>0.28999999999999998</v>
      </c>
      <c r="G18235" s="25">
        <v>3623</v>
      </c>
      <c r="H18235" s="25">
        <v>1051</v>
      </c>
      <c r="I18235" s="25"/>
      <c r="J18235" s="58" t="e">
        <f>HYPERLINK("#"&amp;"Insumos"&amp;"!A"&amp;MATCH($B18235,#REF!,0),"Ins "&amp;$B18235)</f>
        <v>#REF!</v>
      </c>
      <c r="M18235" s="220"/>
    </row>
    <row r="18236" spans="1:13" x14ac:dyDescent="0.2">
      <c r="A18236" s="35" t="s">
        <v>3586</v>
      </c>
      <c r="B18236" s="1" t="s">
        <v>5007</v>
      </c>
      <c r="C18236" s="45" t="s">
        <v>720</v>
      </c>
      <c r="D18236" s="23" t="s">
        <v>5751</v>
      </c>
      <c r="E18236" s="23" t="s">
        <v>4134</v>
      </c>
      <c r="F18236" s="40">
        <v>0.58599999999999997</v>
      </c>
      <c r="G18236" s="25">
        <v>1897</v>
      </c>
      <c r="H18236" s="25">
        <v>1112</v>
      </c>
      <c r="I18236" s="25"/>
      <c r="J18236" s="58" t="e">
        <f>HYPERLINK("#"&amp;"Insumos"&amp;"!A"&amp;MATCH($B18236,#REF!,0),"Ins "&amp;$B18236)</f>
        <v>#REF!</v>
      </c>
      <c r="M18236" s="220"/>
    </row>
    <row r="18237" spans="1:13" x14ac:dyDescent="0.2">
      <c r="A18237" s="35" t="s">
        <v>3586</v>
      </c>
      <c r="B18237" s="1" t="s">
        <v>5372</v>
      </c>
      <c r="C18237" s="45" t="s">
        <v>573</v>
      </c>
      <c r="D18237" s="23" t="s">
        <v>5751</v>
      </c>
      <c r="E18237" s="23" t="s">
        <v>4134</v>
      </c>
      <c r="F18237" s="40">
        <v>8.9999999999999993E-3</v>
      </c>
      <c r="G18237" s="25">
        <v>198173</v>
      </c>
      <c r="H18237" s="25">
        <v>1784</v>
      </c>
      <c r="I18237" s="25"/>
      <c r="J18237" s="58" t="e">
        <f>HYPERLINK("#"&amp;"Insumos"&amp;"!A"&amp;MATCH($B18237,#REF!,0),"Ins "&amp;$B18237)</f>
        <v>#REF!</v>
      </c>
      <c r="M18237" s="220"/>
    </row>
    <row r="18238" spans="1:13" x14ac:dyDescent="0.2">
      <c r="A18238" s="35" t="s">
        <v>3586</v>
      </c>
      <c r="B18238" s="1" t="s">
        <v>4428</v>
      </c>
      <c r="C18238" s="45" t="s">
        <v>643</v>
      </c>
      <c r="D18238" s="23" t="s">
        <v>5751</v>
      </c>
      <c r="E18238" s="23" t="s">
        <v>287</v>
      </c>
      <c r="F18238" s="40">
        <v>1.03</v>
      </c>
      <c r="G18238" s="25">
        <v>534664</v>
      </c>
      <c r="H18238" s="25">
        <v>550704</v>
      </c>
      <c r="I18238" s="25"/>
      <c r="J18238" s="58" t="e">
        <f>HYPERLINK("#"&amp;"Insumos"&amp;"!A"&amp;MATCH($B18238,#REF!,0),"Ins "&amp;$B18238)</f>
        <v>#REF!</v>
      </c>
      <c r="M18238" s="220"/>
    </row>
    <row r="18239" spans="1:13" ht="25.5" x14ac:dyDescent="0.2">
      <c r="A18239" s="36" t="s">
        <v>3587</v>
      </c>
      <c r="B18239" s="26" t="s">
        <v>6816</v>
      </c>
      <c r="C18239" s="79" t="s">
        <v>5689</v>
      </c>
      <c r="D18239" s="37" t="s">
        <v>5608</v>
      </c>
      <c r="E18239" s="37" t="s">
        <v>464</v>
      </c>
      <c r="F18239" s="41"/>
      <c r="G18239" s="27"/>
      <c r="H18239" s="27"/>
      <c r="I18239" s="27">
        <v>44693</v>
      </c>
      <c r="M18239" s="220">
        <f t="shared" si="284"/>
        <v>58530</v>
      </c>
    </row>
    <row r="18240" spans="1:13" x14ac:dyDescent="0.2">
      <c r="A18240" s="35" t="s">
        <v>3587</v>
      </c>
      <c r="B18240" s="1" t="s">
        <v>5573</v>
      </c>
      <c r="C18240" s="45" t="s">
        <v>973</v>
      </c>
      <c r="D18240" s="23" t="s">
        <v>5734</v>
      </c>
      <c r="E18240" s="23" t="s">
        <v>4141</v>
      </c>
      <c r="F18240" s="40">
        <v>0.5</v>
      </c>
      <c r="G18240" s="25">
        <v>41652</v>
      </c>
      <c r="H18240" s="25">
        <v>20826</v>
      </c>
      <c r="I18240" s="25"/>
      <c r="J18240" s="58" t="e">
        <f>HYPERLINK("#"&amp;"Insumos"&amp;"!A"&amp;MATCH($B18240,#REF!,0),"Ins "&amp;$B18240)</f>
        <v>#REF!</v>
      </c>
      <c r="M18240" s="220"/>
    </row>
    <row r="18241" spans="1:13" x14ac:dyDescent="0.2">
      <c r="A18241" s="35" t="s">
        <v>3587</v>
      </c>
      <c r="B18241" s="1" t="s">
        <v>263</v>
      </c>
      <c r="C18241" s="45" t="s">
        <v>696</v>
      </c>
      <c r="D18241" s="23" t="s">
        <v>5534</v>
      </c>
      <c r="E18241" s="23" t="s">
        <v>4140</v>
      </c>
      <c r="F18241" s="40">
        <v>0.01</v>
      </c>
      <c r="G18241" s="25">
        <v>187426</v>
      </c>
      <c r="H18241" s="25">
        <v>1874</v>
      </c>
      <c r="I18241" s="25"/>
      <c r="J18241" s="58" t="e">
        <f>HYPERLINK("#"&amp;"Insumos"&amp;"!A"&amp;MATCH($B18241,#REF!,0),"Ins "&amp;$B18241)</f>
        <v>#REF!</v>
      </c>
      <c r="M18241" s="220"/>
    </row>
    <row r="18242" spans="1:13" x14ac:dyDescent="0.2">
      <c r="A18242" s="35" t="s">
        <v>3587</v>
      </c>
      <c r="B18242" s="1" t="s">
        <v>97</v>
      </c>
      <c r="C18242" s="45" t="s">
        <v>635</v>
      </c>
      <c r="D18242" s="23" t="s">
        <v>5534</v>
      </c>
      <c r="E18242" s="23" t="s">
        <v>287</v>
      </c>
      <c r="F18242" s="40">
        <v>1</v>
      </c>
      <c r="G18242" s="25">
        <v>2811</v>
      </c>
      <c r="H18242" s="25">
        <v>2811</v>
      </c>
      <c r="I18242" s="25"/>
      <c r="J18242" s="58" t="e">
        <f>HYPERLINK("#"&amp;"Insumos"&amp;"!A"&amp;MATCH($B18242,#REF!,0),"Ins "&amp;$B18242)</f>
        <v>#REF!</v>
      </c>
      <c r="M18242" s="220"/>
    </row>
    <row r="18243" spans="1:13" x14ac:dyDescent="0.2">
      <c r="A18243" s="35" t="s">
        <v>3587</v>
      </c>
      <c r="B18243" s="1" t="s">
        <v>5533</v>
      </c>
      <c r="C18243" s="45" t="s">
        <v>5892</v>
      </c>
      <c r="D18243" s="23" t="s">
        <v>977</v>
      </c>
      <c r="E18243" s="23" t="s">
        <v>4134</v>
      </c>
      <c r="F18243" s="40">
        <v>0.28999999999999998</v>
      </c>
      <c r="G18243" s="25">
        <v>3623</v>
      </c>
      <c r="H18243" s="25">
        <v>1051</v>
      </c>
      <c r="I18243" s="25"/>
      <c r="J18243" s="58" t="e">
        <f>HYPERLINK("#"&amp;"Insumos"&amp;"!A"&amp;MATCH($B18243,#REF!,0),"Ins "&amp;$B18243)</f>
        <v>#REF!</v>
      </c>
      <c r="M18243" s="220"/>
    </row>
    <row r="18244" spans="1:13" x14ac:dyDescent="0.2">
      <c r="A18244" s="35" t="s">
        <v>3587</v>
      </c>
      <c r="B18244" s="1" t="s">
        <v>5007</v>
      </c>
      <c r="C18244" s="45" t="s">
        <v>720</v>
      </c>
      <c r="D18244" s="23" t="s">
        <v>5751</v>
      </c>
      <c r="E18244" s="23" t="s">
        <v>4134</v>
      </c>
      <c r="F18244" s="40">
        <v>0.58599999999999997</v>
      </c>
      <c r="G18244" s="25">
        <v>1897</v>
      </c>
      <c r="H18244" s="25">
        <v>1112</v>
      </c>
      <c r="I18244" s="25"/>
      <c r="J18244" s="58" t="e">
        <f>HYPERLINK("#"&amp;"Insumos"&amp;"!A"&amp;MATCH($B18244,#REF!,0),"Ins "&amp;$B18244)</f>
        <v>#REF!</v>
      </c>
      <c r="M18244" s="220"/>
    </row>
    <row r="18245" spans="1:13" x14ac:dyDescent="0.2">
      <c r="A18245" s="35" t="s">
        <v>3587</v>
      </c>
      <c r="B18245" s="1" t="s">
        <v>4983</v>
      </c>
      <c r="C18245" s="45" t="s">
        <v>650</v>
      </c>
      <c r="D18245" s="23" t="s">
        <v>5751</v>
      </c>
      <c r="E18245" s="23" t="s">
        <v>287</v>
      </c>
      <c r="F18245" s="40">
        <v>3.5000000000000003E-2</v>
      </c>
      <c r="G18245" s="25">
        <v>435288</v>
      </c>
      <c r="H18245" s="25">
        <v>15235</v>
      </c>
      <c r="I18245" s="25"/>
      <c r="J18245" s="58" t="e">
        <f>HYPERLINK("#"&amp;"Insumos"&amp;"!A"&amp;MATCH($B18245,#REF!,0),"Ins "&amp;$B18245)</f>
        <v>#REF!</v>
      </c>
      <c r="M18245" s="220"/>
    </row>
    <row r="18246" spans="1:13" x14ac:dyDescent="0.2">
      <c r="A18246" s="35" t="s">
        <v>3587</v>
      </c>
      <c r="B18246" s="1" t="s">
        <v>5372</v>
      </c>
      <c r="C18246" s="45" t="s">
        <v>573</v>
      </c>
      <c r="D18246" s="23" t="s">
        <v>5751</v>
      </c>
      <c r="E18246" s="23" t="s">
        <v>4134</v>
      </c>
      <c r="F18246" s="40">
        <v>8.9999999999999993E-3</v>
      </c>
      <c r="G18246" s="25">
        <v>198173</v>
      </c>
      <c r="H18246" s="25">
        <v>1784</v>
      </c>
      <c r="I18246" s="25"/>
      <c r="J18246" s="58" t="e">
        <f>HYPERLINK("#"&amp;"Insumos"&amp;"!A"&amp;MATCH($B18246,#REF!,0),"Ins "&amp;$B18246)</f>
        <v>#REF!</v>
      </c>
      <c r="M18246" s="220"/>
    </row>
    <row r="18247" spans="1:13" ht="25.5" x14ac:dyDescent="0.2">
      <c r="A18247" s="36" t="s">
        <v>3588</v>
      </c>
      <c r="B18247" s="26" t="s">
        <v>6816</v>
      </c>
      <c r="C18247" s="79" t="s">
        <v>879</v>
      </c>
      <c r="D18247" s="37" t="s">
        <v>5608</v>
      </c>
      <c r="E18247" s="37" t="s">
        <v>464</v>
      </c>
      <c r="F18247" s="41"/>
      <c r="G18247" s="27"/>
      <c r="H18247" s="27"/>
      <c r="I18247" s="27">
        <v>49604</v>
      </c>
      <c r="M18247" s="220">
        <f t="shared" ref="M18247:M18307" si="285">ROUND(I18247*(1+$L$2),0)</f>
        <v>64961</v>
      </c>
    </row>
    <row r="18248" spans="1:13" x14ac:dyDescent="0.2">
      <c r="A18248" s="35" t="s">
        <v>3588</v>
      </c>
      <c r="B18248" s="1" t="s">
        <v>5573</v>
      </c>
      <c r="C18248" s="45" t="s">
        <v>973</v>
      </c>
      <c r="D18248" s="23" t="s">
        <v>5734</v>
      </c>
      <c r="E18248" s="23" t="s">
        <v>4141</v>
      </c>
      <c r="F18248" s="40">
        <v>0.5</v>
      </c>
      <c r="G18248" s="25">
        <v>41652</v>
      </c>
      <c r="H18248" s="25">
        <v>20826</v>
      </c>
      <c r="I18248" s="25"/>
      <c r="J18248" s="58" t="e">
        <f>HYPERLINK("#"&amp;"Insumos"&amp;"!A"&amp;MATCH($B18248,#REF!,0),"Ins "&amp;$B18248)</f>
        <v>#REF!</v>
      </c>
      <c r="M18248" s="220"/>
    </row>
    <row r="18249" spans="1:13" x14ac:dyDescent="0.2">
      <c r="A18249" s="35" t="s">
        <v>3588</v>
      </c>
      <c r="B18249" s="1" t="s">
        <v>263</v>
      </c>
      <c r="C18249" s="45" t="s">
        <v>696</v>
      </c>
      <c r="D18249" s="23" t="s">
        <v>5534</v>
      </c>
      <c r="E18249" s="23" t="s">
        <v>4140</v>
      </c>
      <c r="F18249" s="40">
        <v>2.3999999999999998E-3</v>
      </c>
      <c r="G18249" s="25">
        <v>187426</v>
      </c>
      <c r="H18249" s="25">
        <v>450</v>
      </c>
      <c r="I18249" s="25"/>
      <c r="J18249" s="58" t="e">
        <f>HYPERLINK("#"&amp;"Insumos"&amp;"!A"&amp;MATCH($B18249,#REF!,0),"Ins "&amp;$B18249)</f>
        <v>#REF!</v>
      </c>
      <c r="M18249" s="220"/>
    </row>
    <row r="18250" spans="1:13" x14ac:dyDescent="0.2">
      <c r="A18250" s="35" t="s">
        <v>3588</v>
      </c>
      <c r="B18250" s="1" t="s">
        <v>97</v>
      </c>
      <c r="C18250" s="45" t="s">
        <v>635</v>
      </c>
      <c r="D18250" s="23" t="s">
        <v>5534</v>
      </c>
      <c r="E18250" s="23" t="s">
        <v>287</v>
      </c>
      <c r="F18250" s="40">
        <v>1</v>
      </c>
      <c r="G18250" s="25">
        <v>2811</v>
      </c>
      <c r="H18250" s="25">
        <v>2811</v>
      </c>
      <c r="I18250" s="25"/>
      <c r="J18250" s="58" t="e">
        <f>HYPERLINK("#"&amp;"Insumos"&amp;"!A"&amp;MATCH($B18250,#REF!,0),"Ins "&amp;$B18250)</f>
        <v>#REF!</v>
      </c>
      <c r="M18250" s="220"/>
    </row>
    <row r="18251" spans="1:13" x14ac:dyDescent="0.2">
      <c r="A18251" s="35" t="s">
        <v>3588</v>
      </c>
      <c r="B18251" s="1" t="s">
        <v>5533</v>
      </c>
      <c r="C18251" s="45" t="s">
        <v>5892</v>
      </c>
      <c r="D18251" s="23" t="s">
        <v>977</v>
      </c>
      <c r="E18251" s="23" t="s">
        <v>4134</v>
      </c>
      <c r="F18251" s="40">
        <v>0.28999999999999998</v>
      </c>
      <c r="G18251" s="25">
        <v>3623</v>
      </c>
      <c r="H18251" s="25">
        <v>1051</v>
      </c>
      <c r="I18251" s="25"/>
      <c r="J18251" s="58" t="e">
        <f>HYPERLINK("#"&amp;"Insumos"&amp;"!A"&amp;MATCH($B18251,#REF!,0),"Ins "&amp;$B18251)</f>
        <v>#REF!</v>
      </c>
      <c r="M18251" s="220"/>
    </row>
    <row r="18252" spans="1:13" x14ac:dyDescent="0.2">
      <c r="A18252" s="35" t="s">
        <v>3588</v>
      </c>
      <c r="B18252" s="1" t="s">
        <v>5007</v>
      </c>
      <c r="C18252" s="45" t="s">
        <v>720</v>
      </c>
      <c r="D18252" s="23" t="s">
        <v>5751</v>
      </c>
      <c r="E18252" s="23" t="s">
        <v>4134</v>
      </c>
      <c r="F18252" s="40">
        <v>0.58599999999999997</v>
      </c>
      <c r="G18252" s="25">
        <v>1897</v>
      </c>
      <c r="H18252" s="25">
        <v>1112</v>
      </c>
      <c r="I18252" s="25"/>
      <c r="J18252" s="58" t="e">
        <f>HYPERLINK("#"&amp;"Insumos"&amp;"!A"&amp;MATCH($B18252,#REF!,0),"Ins "&amp;$B18252)</f>
        <v>#REF!</v>
      </c>
      <c r="M18252" s="220"/>
    </row>
    <row r="18253" spans="1:13" x14ac:dyDescent="0.2">
      <c r="A18253" s="35" t="s">
        <v>3588</v>
      </c>
      <c r="B18253" s="1" t="s">
        <v>5372</v>
      </c>
      <c r="C18253" s="45" t="s">
        <v>573</v>
      </c>
      <c r="D18253" s="23" t="s">
        <v>5751</v>
      </c>
      <c r="E18253" s="23" t="s">
        <v>4134</v>
      </c>
      <c r="F18253" s="40">
        <v>8.9999999999999993E-3</v>
      </c>
      <c r="G18253" s="25">
        <v>198173</v>
      </c>
      <c r="H18253" s="25">
        <v>1784</v>
      </c>
      <c r="I18253" s="25"/>
      <c r="J18253" s="58" t="e">
        <f>HYPERLINK("#"&amp;"Insumos"&amp;"!A"&amp;MATCH($B18253,#REF!,0),"Ins "&amp;$B18253)</f>
        <v>#REF!</v>
      </c>
      <c r="M18253" s="220"/>
    </row>
    <row r="18254" spans="1:13" x14ac:dyDescent="0.2">
      <c r="A18254" s="35" t="s">
        <v>3588</v>
      </c>
      <c r="B18254" s="1" t="s">
        <v>4429</v>
      </c>
      <c r="C18254" s="45" t="s">
        <v>651</v>
      </c>
      <c r="D18254" s="23" t="s">
        <v>5751</v>
      </c>
      <c r="E18254" s="23" t="s">
        <v>287</v>
      </c>
      <c r="F18254" s="40">
        <v>1.03</v>
      </c>
      <c r="G18254" s="25">
        <v>20942</v>
      </c>
      <c r="H18254" s="25">
        <v>21570</v>
      </c>
      <c r="I18254" s="25"/>
      <c r="J18254" s="58" t="e">
        <f>HYPERLINK("#"&amp;"Insumos"&amp;"!A"&amp;MATCH($B18254,#REF!,0),"Ins "&amp;$B18254)</f>
        <v>#REF!</v>
      </c>
      <c r="M18254" s="220"/>
    </row>
    <row r="18255" spans="1:13" ht="25.5" x14ac:dyDescent="0.2">
      <c r="A18255" s="36" t="s">
        <v>3589</v>
      </c>
      <c r="B18255" s="26" t="s">
        <v>6816</v>
      </c>
      <c r="C18255" s="79" t="s">
        <v>1793</v>
      </c>
      <c r="D18255" s="37" t="s">
        <v>5608</v>
      </c>
      <c r="E18255" s="37" t="s">
        <v>464</v>
      </c>
      <c r="F18255" s="41"/>
      <c r="G18255" s="27"/>
      <c r="H18255" s="27"/>
      <c r="I18255" s="27">
        <v>21128</v>
      </c>
      <c r="M18255" s="220">
        <f t="shared" si="285"/>
        <v>27669</v>
      </c>
    </row>
    <row r="18256" spans="1:13" x14ac:dyDescent="0.2">
      <c r="A18256" s="35" t="s">
        <v>3589</v>
      </c>
      <c r="B18256" s="1" t="s">
        <v>5573</v>
      </c>
      <c r="C18256" s="45" t="s">
        <v>973</v>
      </c>
      <c r="D18256" s="23" t="s">
        <v>5734</v>
      </c>
      <c r="E18256" s="23" t="s">
        <v>4141</v>
      </c>
      <c r="F18256" s="40">
        <v>0.3</v>
      </c>
      <c r="G18256" s="25">
        <v>41652</v>
      </c>
      <c r="H18256" s="25">
        <v>12496</v>
      </c>
      <c r="I18256" s="25"/>
      <c r="J18256" s="58" t="e">
        <f>HYPERLINK("#"&amp;"Insumos"&amp;"!A"&amp;MATCH($B18256,#REF!,0),"Ins "&amp;$B18256)</f>
        <v>#REF!</v>
      </c>
      <c r="M18256" s="220"/>
    </row>
    <row r="18257" spans="1:13" x14ac:dyDescent="0.2">
      <c r="A18257" s="35" t="s">
        <v>3589</v>
      </c>
      <c r="B18257" s="1" t="s">
        <v>263</v>
      </c>
      <c r="C18257" s="45" t="s">
        <v>696</v>
      </c>
      <c r="D18257" s="23" t="s">
        <v>5534</v>
      </c>
      <c r="E18257" s="23" t="s">
        <v>4140</v>
      </c>
      <c r="F18257" s="40">
        <v>0.01</v>
      </c>
      <c r="G18257" s="25">
        <v>187426</v>
      </c>
      <c r="H18257" s="25">
        <v>1874</v>
      </c>
      <c r="I18257" s="25"/>
      <c r="J18257" s="58" t="e">
        <f>HYPERLINK("#"&amp;"Insumos"&amp;"!A"&amp;MATCH($B18257,#REF!,0),"Ins "&amp;$B18257)</f>
        <v>#REF!</v>
      </c>
      <c r="M18257" s="220"/>
    </row>
    <row r="18258" spans="1:13" x14ac:dyDescent="0.2">
      <c r="A18258" s="35" t="s">
        <v>3589</v>
      </c>
      <c r="B18258" s="1" t="s">
        <v>97</v>
      </c>
      <c r="C18258" s="45" t="s">
        <v>635</v>
      </c>
      <c r="D18258" s="23" t="s">
        <v>5534</v>
      </c>
      <c r="E18258" s="23" t="s">
        <v>287</v>
      </c>
      <c r="F18258" s="40">
        <v>1</v>
      </c>
      <c r="G18258" s="25">
        <v>2811</v>
      </c>
      <c r="H18258" s="25">
        <v>2811</v>
      </c>
      <c r="I18258" s="25"/>
      <c r="J18258" s="58" t="e">
        <f>HYPERLINK("#"&amp;"Insumos"&amp;"!A"&amp;MATCH($B18258,#REF!,0),"Ins "&amp;$B18258)</f>
        <v>#REF!</v>
      </c>
      <c r="M18258" s="220"/>
    </row>
    <row r="18259" spans="1:13" x14ac:dyDescent="0.2">
      <c r="A18259" s="35" t="s">
        <v>3589</v>
      </c>
      <c r="B18259" s="1" t="s">
        <v>5533</v>
      </c>
      <c r="C18259" s="45" t="s">
        <v>5892</v>
      </c>
      <c r="D18259" s="23" t="s">
        <v>977</v>
      </c>
      <c r="E18259" s="23" t="s">
        <v>4134</v>
      </c>
      <c r="F18259" s="40">
        <v>0.28999999999999998</v>
      </c>
      <c r="G18259" s="25">
        <v>3623</v>
      </c>
      <c r="H18259" s="25">
        <v>1051</v>
      </c>
      <c r="I18259" s="25"/>
      <c r="J18259" s="58" t="e">
        <f>HYPERLINK("#"&amp;"Insumos"&amp;"!A"&amp;MATCH($B18259,#REF!,0),"Ins "&amp;$B18259)</f>
        <v>#REF!</v>
      </c>
      <c r="M18259" s="220"/>
    </row>
    <row r="18260" spans="1:13" x14ac:dyDescent="0.2">
      <c r="A18260" s="35" t="s">
        <v>3589</v>
      </c>
      <c r="B18260" s="1" t="s">
        <v>5007</v>
      </c>
      <c r="C18260" s="45" t="s">
        <v>720</v>
      </c>
      <c r="D18260" s="23" t="s">
        <v>5751</v>
      </c>
      <c r="E18260" s="23" t="s">
        <v>4134</v>
      </c>
      <c r="F18260" s="40">
        <v>0.58599999999999997</v>
      </c>
      <c r="G18260" s="25">
        <v>1897</v>
      </c>
      <c r="H18260" s="25">
        <v>1112</v>
      </c>
      <c r="I18260" s="25"/>
      <c r="J18260" s="58" t="e">
        <f>HYPERLINK("#"&amp;"Insumos"&amp;"!A"&amp;MATCH($B18260,#REF!,0),"Ins "&amp;$B18260)</f>
        <v>#REF!</v>
      </c>
      <c r="M18260" s="220"/>
    </row>
    <row r="18261" spans="1:13" x14ac:dyDescent="0.2">
      <c r="A18261" s="35" t="s">
        <v>3589</v>
      </c>
      <c r="B18261" s="1" t="s">
        <v>5372</v>
      </c>
      <c r="C18261" s="45" t="s">
        <v>573</v>
      </c>
      <c r="D18261" s="23" t="s">
        <v>5751</v>
      </c>
      <c r="E18261" s="23" t="s">
        <v>4134</v>
      </c>
      <c r="F18261" s="40">
        <v>8.9999999999999993E-3</v>
      </c>
      <c r="G18261" s="25">
        <v>198173</v>
      </c>
      <c r="H18261" s="25">
        <v>1784</v>
      </c>
      <c r="I18261" s="25"/>
      <c r="J18261" s="58" t="e">
        <f>HYPERLINK("#"&amp;"Insumos"&amp;"!A"&amp;MATCH($B18261,#REF!,0),"Ins "&amp;$B18261)</f>
        <v>#REF!</v>
      </c>
      <c r="M18261" s="220"/>
    </row>
    <row r="18262" spans="1:13" ht="25.5" x14ac:dyDescent="0.2">
      <c r="A18262" s="36" t="s">
        <v>3590</v>
      </c>
      <c r="B18262" s="26" t="s">
        <v>6816</v>
      </c>
      <c r="C18262" s="79" t="s">
        <v>880</v>
      </c>
      <c r="D18262" s="37" t="s">
        <v>5608</v>
      </c>
      <c r="E18262" s="37" t="s">
        <v>464</v>
      </c>
      <c r="F18262" s="41"/>
      <c r="G18262" s="27"/>
      <c r="H18262" s="27"/>
      <c r="I18262" s="27">
        <v>70046</v>
      </c>
      <c r="M18262" s="220">
        <f t="shared" si="285"/>
        <v>91732</v>
      </c>
    </row>
    <row r="18263" spans="1:13" x14ac:dyDescent="0.2">
      <c r="A18263" s="35" t="s">
        <v>3590</v>
      </c>
      <c r="B18263" s="1" t="s">
        <v>5573</v>
      </c>
      <c r="C18263" s="45" t="s">
        <v>973</v>
      </c>
      <c r="D18263" s="23" t="s">
        <v>5734</v>
      </c>
      <c r="E18263" s="23" t="s">
        <v>4141</v>
      </c>
      <c r="F18263" s="40">
        <v>0.5</v>
      </c>
      <c r="G18263" s="25">
        <v>41652</v>
      </c>
      <c r="H18263" s="25">
        <v>20826</v>
      </c>
      <c r="I18263" s="25"/>
      <c r="J18263" s="58" t="e">
        <f>HYPERLINK("#"&amp;"Insumos"&amp;"!A"&amp;MATCH($B18263,#REF!,0),"Ins "&amp;$B18263)</f>
        <v>#REF!</v>
      </c>
      <c r="M18263" s="220"/>
    </row>
    <row r="18264" spans="1:13" x14ac:dyDescent="0.2">
      <c r="A18264" s="35" t="s">
        <v>3590</v>
      </c>
      <c r="B18264" s="1" t="s">
        <v>263</v>
      </c>
      <c r="C18264" s="45" t="s">
        <v>696</v>
      </c>
      <c r="D18264" s="23" t="s">
        <v>5534</v>
      </c>
      <c r="E18264" s="23" t="s">
        <v>4140</v>
      </c>
      <c r="F18264" s="40">
        <v>4.7000000000000002E-3</v>
      </c>
      <c r="G18264" s="25">
        <v>187426</v>
      </c>
      <c r="H18264" s="25">
        <v>881</v>
      </c>
      <c r="I18264" s="25"/>
      <c r="J18264" s="58" t="e">
        <f>HYPERLINK("#"&amp;"Insumos"&amp;"!A"&amp;MATCH($B18264,#REF!,0),"Ins "&amp;$B18264)</f>
        <v>#REF!</v>
      </c>
      <c r="M18264" s="220"/>
    </row>
    <row r="18265" spans="1:13" x14ac:dyDescent="0.2">
      <c r="A18265" s="35" t="s">
        <v>3590</v>
      </c>
      <c r="B18265" s="1" t="s">
        <v>97</v>
      </c>
      <c r="C18265" s="45" t="s">
        <v>635</v>
      </c>
      <c r="D18265" s="23" t="s">
        <v>5534</v>
      </c>
      <c r="E18265" s="23" t="s">
        <v>287</v>
      </c>
      <c r="F18265" s="40">
        <v>1</v>
      </c>
      <c r="G18265" s="25">
        <v>2811</v>
      </c>
      <c r="H18265" s="25">
        <v>2811</v>
      </c>
      <c r="I18265" s="25"/>
      <c r="J18265" s="58" t="e">
        <f>HYPERLINK("#"&amp;"Insumos"&amp;"!A"&amp;MATCH($B18265,#REF!,0),"Ins "&amp;$B18265)</f>
        <v>#REF!</v>
      </c>
      <c r="M18265" s="220"/>
    </row>
    <row r="18266" spans="1:13" x14ac:dyDescent="0.2">
      <c r="A18266" s="35" t="s">
        <v>3590</v>
      </c>
      <c r="B18266" s="1" t="s">
        <v>5533</v>
      </c>
      <c r="C18266" s="45" t="s">
        <v>5892</v>
      </c>
      <c r="D18266" s="23" t="s">
        <v>977</v>
      </c>
      <c r="E18266" s="23" t="s">
        <v>4134</v>
      </c>
      <c r="F18266" s="40">
        <v>0.28999999999999998</v>
      </c>
      <c r="G18266" s="25">
        <v>3623</v>
      </c>
      <c r="H18266" s="25">
        <v>1051</v>
      </c>
      <c r="I18266" s="25"/>
      <c r="J18266" s="58" t="e">
        <f>HYPERLINK("#"&amp;"Insumos"&amp;"!A"&amp;MATCH($B18266,#REF!,0),"Ins "&amp;$B18266)</f>
        <v>#REF!</v>
      </c>
      <c r="M18266" s="220"/>
    </row>
    <row r="18267" spans="1:13" x14ac:dyDescent="0.2">
      <c r="A18267" s="35" t="s">
        <v>3590</v>
      </c>
      <c r="B18267" s="1" t="s">
        <v>5007</v>
      </c>
      <c r="C18267" s="45" t="s">
        <v>720</v>
      </c>
      <c r="D18267" s="23" t="s">
        <v>5751</v>
      </c>
      <c r="E18267" s="23" t="s">
        <v>4134</v>
      </c>
      <c r="F18267" s="40">
        <v>0.58599999999999997</v>
      </c>
      <c r="G18267" s="25">
        <v>1897</v>
      </c>
      <c r="H18267" s="25">
        <v>1112</v>
      </c>
      <c r="I18267" s="25"/>
      <c r="J18267" s="58" t="e">
        <f>HYPERLINK("#"&amp;"Insumos"&amp;"!A"&amp;MATCH($B18267,#REF!,0),"Ins "&amp;$B18267)</f>
        <v>#REF!</v>
      </c>
      <c r="M18267" s="220"/>
    </row>
    <row r="18268" spans="1:13" x14ac:dyDescent="0.2">
      <c r="A18268" s="35" t="s">
        <v>3590</v>
      </c>
      <c r="B18268" s="1" t="s">
        <v>5372</v>
      </c>
      <c r="C18268" s="45" t="s">
        <v>573</v>
      </c>
      <c r="D18268" s="23" t="s">
        <v>5751</v>
      </c>
      <c r="E18268" s="23" t="s">
        <v>4134</v>
      </c>
      <c r="F18268" s="40">
        <v>8.9999999999999993E-3</v>
      </c>
      <c r="G18268" s="25">
        <v>198173</v>
      </c>
      <c r="H18268" s="25">
        <v>1784</v>
      </c>
      <c r="I18268" s="25"/>
      <c r="J18268" s="58" t="e">
        <f>HYPERLINK("#"&amp;"Insumos"&amp;"!A"&amp;MATCH($B18268,#REF!,0),"Ins "&amp;$B18268)</f>
        <v>#REF!</v>
      </c>
      <c r="M18268" s="220"/>
    </row>
    <row r="18269" spans="1:13" x14ac:dyDescent="0.2">
      <c r="A18269" s="35" t="s">
        <v>3590</v>
      </c>
      <c r="B18269" s="1" t="s">
        <v>4430</v>
      </c>
      <c r="C18269" s="45" t="s">
        <v>652</v>
      </c>
      <c r="D18269" s="23" t="s">
        <v>5751</v>
      </c>
      <c r="E18269" s="23" t="s">
        <v>287</v>
      </c>
      <c r="F18269" s="40">
        <v>1.03</v>
      </c>
      <c r="G18269" s="25">
        <v>40370</v>
      </c>
      <c r="H18269" s="25">
        <v>41581</v>
      </c>
      <c r="I18269" s="25"/>
      <c r="J18269" s="58" t="e">
        <f>HYPERLINK("#"&amp;"Insumos"&amp;"!A"&amp;MATCH($B18269,#REF!,0),"Ins "&amp;$B18269)</f>
        <v>#REF!</v>
      </c>
      <c r="M18269" s="220"/>
    </row>
    <row r="18270" spans="1:13" ht="25.5" x14ac:dyDescent="0.2">
      <c r="A18270" s="36" t="s">
        <v>3591</v>
      </c>
      <c r="B18270" s="26" t="s">
        <v>6816</v>
      </c>
      <c r="C18270" s="79" t="s">
        <v>1794</v>
      </c>
      <c r="D18270" s="37" t="s">
        <v>5608</v>
      </c>
      <c r="E18270" s="37" t="s">
        <v>464</v>
      </c>
      <c r="F18270" s="41"/>
      <c r="G18270" s="27"/>
      <c r="H18270" s="27"/>
      <c r="I18270" s="27">
        <v>28009</v>
      </c>
      <c r="M18270" s="220">
        <f t="shared" si="285"/>
        <v>36681</v>
      </c>
    </row>
    <row r="18271" spans="1:13" x14ac:dyDescent="0.2">
      <c r="A18271" s="35" t="s">
        <v>3591</v>
      </c>
      <c r="B18271" s="1" t="s">
        <v>5573</v>
      </c>
      <c r="C18271" s="45" t="s">
        <v>973</v>
      </c>
      <c r="D18271" s="23" t="s">
        <v>5734</v>
      </c>
      <c r="E18271" s="23" t="s">
        <v>4141</v>
      </c>
      <c r="F18271" s="40">
        <v>0.47</v>
      </c>
      <c r="G18271" s="25">
        <v>41652</v>
      </c>
      <c r="H18271" s="25">
        <v>19576</v>
      </c>
      <c r="I18271" s="25"/>
      <c r="J18271" s="58" t="e">
        <f>HYPERLINK("#"&amp;"Insumos"&amp;"!A"&amp;MATCH($B18271,#REF!,0),"Ins "&amp;$B18271)</f>
        <v>#REF!</v>
      </c>
      <c r="M18271" s="220"/>
    </row>
    <row r="18272" spans="1:13" x14ac:dyDescent="0.2">
      <c r="A18272" s="35" t="s">
        <v>3591</v>
      </c>
      <c r="B18272" s="1" t="s">
        <v>263</v>
      </c>
      <c r="C18272" s="45" t="s">
        <v>696</v>
      </c>
      <c r="D18272" s="23" t="s">
        <v>5534</v>
      </c>
      <c r="E18272" s="23" t="s">
        <v>4140</v>
      </c>
      <c r="F18272" s="40">
        <v>0.01</v>
      </c>
      <c r="G18272" s="25">
        <v>187426</v>
      </c>
      <c r="H18272" s="25">
        <v>1874</v>
      </c>
      <c r="I18272" s="25"/>
      <c r="J18272" s="58" t="e">
        <f>HYPERLINK("#"&amp;"Insumos"&amp;"!A"&amp;MATCH($B18272,#REF!,0),"Ins "&amp;$B18272)</f>
        <v>#REF!</v>
      </c>
      <c r="M18272" s="220"/>
    </row>
    <row r="18273" spans="1:13" x14ac:dyDescent="0.2">
      <c r="A18273" s="35" t="s">
        <v>3591</v>
      </c>
      <c r="B18273" s="1" t="s">
        <v>97</v>
      </c>
      <c r="C18273" s="45" t="s">
        <v>635</v>
      </c>
      <c r="D18273" s="23" t="s">
        <v>5534</v>
      </c>
      <c r="E18273" s="23" t="s">
        <v>287</v>
      </c>
      <c r="F18273" s="40">
        <v>1</v>
      </c>
      <c r="G18273" s="25">
        <v>2811</v>
      </c>
      <c r="H18273" s="25">
        <v>2811</v>
      </c>
      <c r="I18273" s="25"/>
      <c r="J18273" s="58" t="e">
        <f>HYPERLINK("#"&amp;"Insumos"&amp;"!A"&amp;MATCH($B18273,#REF!,0),"Ins "&amp;$B18273)</f>
        <v>#REF!</v>
      </c>
      <c r="M18273" s="220"/>
    </row>
    <row r="18274" spans="1:13" x14ac:dyDescent="0.2">
      <c r="A18274" s="35" t="s">
        <v>3591</v>
      </c>
      <c r="B18274" s="1" t="s">
        <v>5533</v>
      </c>
      <c r="C18274" s="45" t="s">
        <v>5892</v>
      </c>
      <c r="D18274" s="23" t="s">
        <v>977</v>
      </c>
      <c r="E18274" s="23" t="s">
        <v>4134</v>
      </c>
      <c r="F18274" s="40">
        <v>0.28999999999999998</v>
      </c>
      <c r="G18274" s="25">
        <v>3623</v>
      </c>
      <c r="H18274" s="25">
        <v>1051</v>
      </c>
      <c r="I18274" s="25"/>
      <c r="J18274" s="58" t="e">
        <f>HYPERLINK("#"&amp;"Insumos"&amp;"!A"&amp;MATCH($B18274,#REF!,0),"Ins "&amp;$B18274)</f>
        <v>#REF!</v>
      </c>
      <c r="M18274" s="220"/>
    </row>
    <row r="18275" spans="1:13" x14ac:dyDescent="0.2">
      <c r="A18275" s="35" t="s">
        <v>3591</v>
      </c>
      <c r="B18275" s="1" t="s">
        <v>5007</v>
      </c>
      <c r="C18275" s="45" t="s">
        <v>720</v>
      </c>
      <c r="D18275" s="23" t="s">
        <v>5751</v>
      </c>
      <c r="E18275" s="23" t="s">
        <v>4134</v>
      </c>
      <c r="F18275" s="40">
        <v>0.58599999999999997</v>
      </c>
      <c r="G18275" s="25">
        <v>1897</v>
      </c>
      <c r="H18275" s="25">
        <v>1112</v>
      </c>
      <c r="I18275" s="25"/>
      <c r="J18275" s="58" t="e">
        <f>HYPERLINK("#"&amp;"Insumos"&amp;"!A"&amp;MATCH($B18275,#REF!,0),"Ins "&amp;$B18275)</f>
        <v>#REF!</v>
      </c>
      <c r="M18275" s="220"/>
    </row>
    <row r="18276" spans="1:13" x14ac:dyDescent="0.2">
      <c r="A18276" s="35" t="s">
        <v>3591</v>
      </c>
      <c r="B18276" s="1" t="s">
        <v>5372</v>
      </c>
      <c r="C18276" s="45" t="s">
        <v>573</v>
      </c>
      <c r="D18276" s="23" t="s">
        <v>5751</v>
      </c>
      <c r="E18276" s="23" t="s">
        <v>4134</v>
      </c>
      <c r="F18276" s="40">
        <v>8.0000000000000002E-3</v>
      </c>
      <c r="G18276" s="25">
        <v>198173</v>
      </c>
      <c r="H18276" s="25">
        <v>1585</v>
      </c>
      <c r="I18276" s="25"/>
      <c r="J18276" s="58" t="e">
        <f>HYPERLINK("#"&amp;"Insumos"&amp;"!A"&amp;MATCH($B18276,#REF!,0),"Ins "&amp;$B18276)</f>
        <v>#REF!</v>
      </c>
      <c r="M18276" s="220"/>
    </row>
    <row r="18277" spans="1:13" ht="25.5" x14ac:dyDescent="0.2">
      <c r="A18277" s="36" t="s">
        <v>3592</v>
      </c>
      <c r="B18277" s="26" t="s">
        <v>6816</v>
      </c>
      <c r="C18277" s="79" t="s">
        <v>881</v>
      </c>
      <c r="D18277" s="37" t="s">
        <v>5608</v>
      </c>
      <c r="E18277" s="37" t="s">
        <v>464</v>
      </c>
      <c r="F18277" s="41"/>
      <c r="G18277" s="27"/>
      <c r="H18277" s="27"/>
      <c r="I18277" s="27">
        <v>118945</v>
      </c>
      <c r="M18277" s="220">
        <f t="shared" si="285"/>
        <v>155770</v>
      </c>
    </row>
    <row r="18278" spans="1:13" x14ac:dyDescent="0.2">
      <c r="A18278" s="35" t="s">
        <v>3592</v>
      </c>
      <c r="B18278" s="1" t="s">
        <v>5573</v>
      </c>
      <c r="C18278" s="45" t="s">
        <v>973</v>
      </c>
      <c r="D18278" s="23" t="s">
        <v>5734</v>
      </c>
      <c r="E18278" s="23" t="s">
        <v>4141</v>
      </c>
      <c r="F18278" s="40">
        <v>0.47</v>
      </c>
      <c r="G18278" s="25">
        <v>41652</v>
      </c>
      <c r="H18278" s="25">
        <v>19576</v>
      </c>
      <c r="I18278" s="25"/>
      <c r="J18278" s="58" t="e">
        <f>HYPERLINK("#"&amp;"Insumos"&amp;"!A"&amp;MATCH($B18278,#REF!,0),"Ins "&amp;$B18278)</f>
        <v>#REF!</v>
      </c>
      <c r="M18278" s="220"/>
    </row>
    <row r="18279" spans="1:13" x14ac:dyDescent="0.2">
      <c r="A18279" s="35" t="s">
        <v>3592</v>
      </c>
      <c r="B18279" s="1" t="s">
        <v>263</v>
      </c>
      <c r="C18279" s="45" t="s">
        <v>696</v>
      </c>
      <c r="D18279" s="23" t="s">
        <v>5534</v>
      </c>
      <c r="E18279" s="23" t="s">
        <v>4140</v>
      </c>
      <c r="F18279" s="40">
        <v>1.01E-2</v>
      </c>
      <c r="G18279" s="25">
        <v>187426</v>
      </c>
      <c r="H18279" s="25">
        <v>1893</v>
      </c>
      <c r="I18279" s="25"/>
      <c r="J18279" s="58" t="e">
        <f>HYPERLINK("#"&amp;"Insumos"&amp;"!A"&amp;MATCH($B18279,#REF!,0),"Ins "&amp;$B18279)</f>
        <v>#REF!</v>
      </c>
      <c r="M18279" s="220"/>
    </row>
    <row r="18280" spans="1:13" x14ac:dyDescent="0.2">
      <c r="A18280" s="35" t="s">
        <v>3592</v>
      </c>
      <c r="B18280" s="1" t="s">
        <v>97</v>
      </c>
      <c r="C18280" s="45" t="s">
        <v>635</v>
      </c>
      <c r="D18280" s="23" t="s">
        <v>5534</v>
      </c>
      <c r="E18280" s="23" t="s">
        <v>287</v>
      </c>
      <c r="F18280" s="40">
        <v>1</v>
      </c>
      <c r="G18280" s="25">
        <v>2811</v>
      </c>
      <c r="H18280" s="25">
        <v>2811</v>
      </c>
      <c r="I18280" s="25"/>
      <c r="J18280" s="58" t="e">
        <f>HYPERLINK("#"&amp;"Insumos"&amp;"!A"&amp;MATCH($B18280,#REF!,0),"Ins "&amp;$B18280)</f>
        <v>#REF!</v>
      </c>
      <c r="M18280" s="220"/>
    </row>
    <row r="18281" spans="1:13" x14ac:dyDescent="0.2">
      <c r="A18281" s="35" t="s">
        <v>3592</v>
      </c>
      <c r="B18281" s="1" t="s">
        <v>5533</v>
      </c>
      <c r="C18281" s="45" t="s">
        <v>5892</v>
      </c>
      <c r="D18281" s="23" t="s">
        <v>977</v>
      </c>
      <c r="E18281" s="23" t="s">
        <v>4134</v>
      </c>
      <c r="F18281" s="40">
        <v>0.28999999999999998</v>
      </c>
      <c r="G18281" s="25">
        <v>3623</v>
      </c>
      <c r="H18281" s="25">
        <v>1051</v>
      </c>
      <c r="I18281" s="25"/>
      <c r="J18281" s="58" t="e">
        <f>HYPERLINK("#"&amp;"Insumos"&amp;"!A"&amp;MATCH($B18281,#REF!,0),"Ins "&amp;$B18281)</f>
        <v>#REF!</v>
      </c>
      <c r="M18281" s="220"/>
    </row>
    <row r="18282" spans="1:13" x14ac:dyDescent="0.2">
      <c r="A18282" s="35" t="s">
        <v>3592</v>
      </c>
      <c r="B18282" s="1" t="s">
        <v>5007</v>
      </c>
      <c r="C18282" s="45" t="s">
        <v>720</v>
      </c>
      <c r="D18282" s="23" t="s">
        <v>5751</v>
      </c>
      <c r="E18282" s="23" t="s">
        <v>4134</v>
      </c>
      <c r="F18282" s="40">
        <v>0.58599999999999997</v>
      </c>
      <c r="G18282" s="25">
        <v>1897</v>
      </c>
      <c r="H18282" s="25">
        <v>1112</v>
      </c>
      <c r="I18282" s="25"/>
      <c r="J18282" s="58" t="e">
        <f>HYPERLINK("#"&amp;"Insumos"&amp;"!A"&amp;MATCH($B18282,#REF!,0),"Ins "&amp;$B18282)</f>
        <v>#REF!</v>
      </c>
      <c r="M18282" s="220"/>
    </row>
    <row r="18283" spans="1:13" x14ac:dyDescent="0.2">
      <c r="A18283" s="35" t="s">
        <v>3592</v>
      </c>
      <c r="B18283" s="1" t="s">
        <v>5372</v>
      </c>
      <c r="C18283" s="45" t="s">
        <v>573</v>
      </c>
      <c r="D18283" s="23" t="s">
        <v>5751</v>
      </c>
      <c r="E18283" s="23" t="s">
        <v>4134</v>
      </c>
      <c r="F18283" s="40">
        <v>8.9999999999999993E-3</v>
      </c>
      <c r="G18283" s="25">
        <v>198173</v>
      </c>
      <c r="H18283" s="25">
        <v>1784</v>
      </c>
      <c r="I18283" s="25"/>
      <c r="J18283" s="58" t="e">
        <f>HYPERLINK("#"&amp;"Insumos"&amp;"!A"&amp;MATCH($B18283,#REF!,0),"Ins "&amp;$B18283)</f>
        <v>#REF!</v>
      </c>
      <c r="M18283" s="220"/>
    </row>
    <row r="18284" spans="1:13" x14ac:dyDescent="0.2">
      <c r="A18284" s="35" t="s">
        <v>3592</v>
      </c>
      <c r="B18284" s="1" t="s">
        <v>4431</v>
      </c>
      <c r="C18284" s="45" t="s">
        <v>653</v>
      </c>
      <c r="D18284" s="23" t="s">
        <v>5751</v>
      </c>
      <c r="E18284" s="23" t="s">
        <v>287</v>
      </c>
      <c r="F18284" s="40">
        <v>1.03</v>
      </c>
      <c r="G18284" s="25">
        <v>88076</v>
      </c>
      <c r="H18284" s="25">
        <v>90718</v>
      </c>
      <c r="I18284" s="25"/>
      <c r="J18284" s="58" t="e">
        <f>HYPERLINK("#"&amp;"Insumos"&amp;"!A"&amp;MATCH($B18284,#REF!,0),"Ins "&amp;$B18284)</f>
        <v>#REF!</v>
      </c>
      <c r="M18284" s="220"/>
    </row>
    <row r="18285" spans="1:13" ht="25.5" x14ac:dyDescent="0.2">
      <c r="A18285" s="36" t="s">
        <v>3593</v>
      </c>
      <c r="B18285" s="26" t="s">
        <v>6816</v>
      </c>
      <c r="C18285" s="79" t="s">
        <v>1795</v>
      </c>
      <c r="D18285" s="37" t="s">
        <v>5608</v>
      </c>
      <c r="E18285" s="37" t="s">
        <v>464</v>
      </c>
      <c r="F18285" s="41"/>
      <c r="G18285" s="27"/>
      <c r="H18285" s="27"/>
      <c r="I18285" s="27">
        <v>29458</v>
      </c>
      <c r="M18285" s="220">
        <f t="shared" si="285"/>
        <v>38578</v>
      </c>
    </row>
    <row r="18286" spans="1:13" x14ac:dyDescent="0.2">
      <c r="A18286" s="35" t="s">
        <v>3593</v>
      </c>
      <c r="B18286" s="1" t="s">
        <v>5573</v>
      </c>
      <c r="C18286" s="45" t="s">
        <v>973</v>
      </c>
      <c r="D18286" s="23" t="s">
        <v>5734</v>
      </c>
      <c r="E18286" s="23" t="s">
        <v>4141</v>
      </c>
      <c r="F18286" s="40">
        <v>0.5</v>
      </c>
      <c r="G18286" s="25">
        <v>41652</v>
      </c>
      <c r="H18286" s="25">
        <v>20826</v>
      </c>
      <c r="I18286" s="25"/>
      <c r="J18286" s="58" t="e">
        <f>HYPERLINK("#"&amp;"Insumos"&amp;"!A"&amp;MATCH($B18286,#REF!,0),"Ins "&amp;$B18286)</f>
        <v>#REF!</v>
      </c>
      <c r="M18286" s="220"/>
    </row>
    <row r="18287" spans="1:13" x14ac:dyDescent="0.2">
      <c r="A18287" s="35" t="s">
        <v>3593</v>
      </c>
      <c r="B18287" s="1" t="s">
        <v>263</v>
      </c>
      <c r="C18287" s="45" t="s">
        <v>696</v>
      </c>
      <c r="D18287" s="23" t="s">
        <v>5534</v>
      </c>
      <c r="E18287" s="23" t="s">
        <v>4140</v>
      </c>
      <c r="F18287" s="40">
        <v>0.01</v>
      </c>
      <c r="G18287" s="25">
        <v>187426</v>
      </c>
      <c r="H18287" s="25">
        <v>1874</v>
      </c>
      <c r="I18287" s="25"/>
      <c r="J18287" s="58" t="e">
        <f>HYPERLINK("#"&amp;"Insumos"&amp;"!A"&amp;MATCH($B18287,#REF!,0),"Ins "&amp;$B18287)</f>
        <v>#REF!</v>
      </c>
      <c r="M18287" s="220"/>
    </row>
    <row r="18288" spans="1:13" x14ac:dyDescent="0.2">
      <c r="A18288" s="35" t="s">
        <v>3593</v>
      </c>
      <c r="B18288" s="1" t="s">
        <v>97</v>
      </c>
      <c r="C18288" s="45" t="s">
        <v>635</v>
      </c>
      <c r="D18288" s="23" t="s">
        <v>5534</v>
      </c>
      <c r="E18288" s="23" t="s">
        <v>287</v>
      </c>
      <c r="F18288" s="40">
        <v>1</v>
      </c>
      <c r="G18288" s="25">
        <v>2811</v>
      </c>
      <c r="H18288" s="25">
        <v>2811</v>
      </c>
      <c r="I18288" s="25"/>
      <c r="J18288" s="58" t="e">
        <f>HYPERLINK("#"&amp;"Insumos"&amp;"!A"&amp;MATCH($B18288,#REF!,0),"Ins "&amp;$B18288)</f>
        <v>#REF!</v>
      </c>
      <c r="M18288" s="220"/>
    </row>
    <row r="18289" spans="1:13" x14ac:dyDescent="0.2">
      <c r="A18289" s="35" t="s">
        <v>3593</v>
      </c>
      <c r="B18289" s="1" t="s">
        <v>5533</v>
      </c>
      <c r="C18289" s="45" t="s">
        <v>5892</v>
      </c>
      <c r="D18289" s="23" t="s">
        <v>977</v>
      </c>
      <c r="E18289" s="23" t="s">
        <v>4134</v>
      </c>
      <c r="F18289" s="40">
        <v>0.28999999999999998</v>
      </c>
      <c r="G18289" s="25">
        <v>3623</v>
      </c>
      <c r="H18289" s="25">
        <v>1051</v>
      </c>
      <c r="I18289" s="25"/>
      <c r="J18289" s="58" t="e">
        <f>HYPERLINK("#"&amp;"Insumos"&amp;"!A"&amp;MATCH($B18289,#REF!,0),"Ins "&amp;$B18289)</f>
        <v>#REF!</v>
      </c>
      <c r="M18289" s="220"/>
    </row>
    <row r="18290" spans="1:13" x14ac:dyDescent="0.2">
      <c r="A18290" s="35" t="s">
        <v>3593</v>
      </c>
      <c r="B18290" s="1" t="s">
        <v>5007</v>
      </c>
      <c r="C18290" s="45" t="s">
        <v>720</v>
      </c>
      <c r="D18290" s="23" t="s">
        <v>5751</v>
      </c>
      <c r="E18290" s="23" t="s">
        <v>4134</v>
      </c>
      <c r="F18290" s="40">
        <v>0.58599999999999997</v>
      </c>
      <c r="G18290" s="25">
        <v>1897</v>
      </c>
      <c r="H18290" s="25">
        <v>1112</v>
      </c>
      <c r="I18290" s="25"/>
      <c r="J18290" s="58" t="e">
        <f>HYPERLINK("#"&amp;"Insumos"&amp;"!A"&amp;MATCH($B18290,#REF!,0),"Ins "&amp;$B18290)</f>
        <v>#REF!</v>
      </c>
      <c r="M18290" s="220"/>
    </row>
    <row r="18291" spans="1:13" x14ac:dyDescent="0.2">
      <c r="A18291" s="35" t="s">
        <v>3593</v>
      </c>
      <c r="B18291" s="1" t="s">
        <v>5372</v>
      </c>
      <c r="C18291" s="45" t="s">
        <v>573</v>
      </c>
      <c r="D18291" s="23" t="s">
        <v>5751</v>
      </c>
      <c r="E18291" s="23" t="s">
        <v>4134</v>
      </c>
      <c r="F18291" s="40">
        <v>8.9999999999999993E-3</v>
      </c>
      <c r="G18291" s="25">
        <v>198173</v>
      </c>
      <c r="H18291" s="25">
        <v>1784</v>
      </c>
      <c r="I18291" s="25"/>
      <c r="J18291" s="58" t="e">
        <f>HYPERLINK("#"&amp;"Insumos"&amp;"!A"&amp;MATCH($B18291,#REF!,0),"Ins "&amp;$B18291)</f>
        <v>#REF!</v>
      </c>
      <c r="M18291" s="220"/>
    </row>
    <row r="18292" spans="1:13" ht="25.5" x14ac:dyDescent="0.2">
      <c r="A18292" s="36" t="s">
        <v>3594</v>
      </c>
      <c r="B18292" s="26" t="s">
        <v>6816</v>
      </c>
      <c r="C18292" s="79" t="s">
        <v>882</v>
      </c>
      <c r="D18292" s="37" t="s">
        <v>5608</v>
      </c>
      <c r="E18292" s="37" t="s">
        <v>464</v>
      </c>
      <c r="F18292" s="41"/>
      <c r="G18292" s="27"/>
      <c r="H18292" s="27"/>
      <c r="I18292" s="27">
        <v>198956</v>
      </c>
      <c r="M18292" s="220">
        <f t="shared" si="285"/>
        <v>260553</v>
      </c>
    </row>
    <row r="18293" spans="1:13" x14ac:dyDescent="0.2">
      <c r="A18293" s="35" t="s">
        <v>3594</v>
      </c>
      <c r="B18293" s="1" t="s">
        <v>5573</v>
      </c>
      <c r="C18293" s="45" t="s">
        <v>973</v>
      </c>
      <c r="D18293" s="23" t="s">
        <v>5734</v>
      </c>
      <c r="E18293" s="23" t="s">
        <v>4141</v>
      </c>
      <c r="F18293" s="40">
        <v>0.85</v>
      </c>
      <c r="G18293" s="25">
        <v>41652</v>
      </c>
      <c r="H18293" s="25">
        <v>35404</v>
      </c>
      <c r="I18293" s="25"/>
      <c r="J18293" s="58" t="e">
        <f>HYPERLINK("#"&amp;"Insumos"&amp;"!A"&amp;MATCH($B18293,#REF!,0),"Ins "&amp;$B18293)</f>
        <v>#REF!</v>
      </c>
      <c r="M18293" s="220"/>
    </row>
    <row r="18294" spans="1:13" x14ac:dyDescent="0.2">
      <c r="A18294" s="35" t="s">
        <v>3594</v>
      </c>
      <c r="B18294" s="1" t="s">
        <v>263</v>
      </c>
      <c r="C18294" s="45" t="s">
        <v>696</v>
      </c>
      <c r="D18294" s="23" t="s">
        <v>5534</v>
      </c>
      <c r="E18294" s="23" t="s">
        <v>4140</v>
      </c>
      <c r="F18294" s="40">
        <v>1.7000000000000001E-2</v>
      </c>
      <c r="G18294" s="25">
        <v>187426</v>
      </c>
      <c r="H18294" s="25">
        <v>3186</v>
      </c>
      <c r="I18294" s="25"/>
      <c r="J18294" s="58" t="e">
        <f>HYPERLINK("#"&amp;"Insumos"&amp;"!A"&amp;MATCH($B18294,#REF!,0),"Ins "&amp;$B18294)</f>
        <v>#REF!</v>
      </c>
      <c r="M18294" s="220"/>
    </row>
    <row r="18295" spans="1:13" x14ac:dyDescent="0.2">
      <c r="A18295" s="35" t="s">
        <v>3594</v>
      </c>
      <c r="B18295" s="1" t="s">
        <v>97</v>
      </c>
      <c r="C18295" s="45" t="s">
        <v>635</v>
      </c>
      <c r="D18295" s="23" t="s">
        <v>5534</v>
      </c>
      <c r="E18295" s="23" t="s">
        <v>287</v>
      </c>
      <c r="F18295" s="40">
        <v>1</v>
      </c>
      <c r="G18295" s="25">
        <v>2811</v>
      </c>
      <c r="H18295" s="25">
        <v>2811</v>
      </c>
      <c r="I18295" s="25"/>
      <c r="J18295" s="58" t="e">
        <f>HYPERLINK("#"&amp;"Insumos"&amp;"!A"&amp;MATCH($B18295,#REF!,0),"Ins "&amp;$B18295)</f>
        <v>#REF!</v>
      </c>
      <c r="M18295" s="220"/>
    </row>
    <row r="18296" spans="1:13" x14ac:dyDescent="0.2">
      <c r="A18296" s="35" t="s">
        <v>3594</v>
      </c>
      <c r="B18296" s="1" t="s">
        <v>5533</v>
      </c>
      <c r="C18296" s="45" t="s">
        <v>5892</v>
      </c>
      <c r="D18296" s="23" t="s">
        <v>977</v>
      </c>
      <c r="E18296" s="23" t="s">
        <v>4134</v>
      </c>
      <c r="F18296" s="40">
        <v>0.28999999999999998</v>
      </c>
      <c r="G18296" s="25">
        <v>3623</v>
      </c>
      <c r="H18296" s="25">
        <v>1051</v>
      </c>
      <c r="I18296" s="25"/>
      <c r="J18296" s="58" t="e">
        <f>HYPERLINK("#"&amp;"Insumos"&amp;"!A"&amp;MATCH($B18296,#REF!,0),"Ins "&amp;$B18296)</f>
        <v>#REF!</v>
      </c>
      <c r="M18296" s="220"/>
    </row>
    <row r="18297" spans="1:13" x14ac:dyDescent="0.2">
      <c r="A18297" s="35" t="s">
        <v>3594</v>
      </c>
      <c r="B18297" s="1" t="s">
        <v>5007</v>
      </c>
      <c r="C18297" s="45" t="s">
        <v>720</v>
      </c>
      <c r="D18297" s="23" t="s">
        <v>5751</v>
      </c>
      <c r="E18297" s="23" t="s">
        <v>4134</v>
      </c>
      <c r="F18297" s="40">
        <v>0.58599999999999997</v>
      </c>
      <c r="G18297" s="25">
        <v>1897</v>
      </c>
      <c r="H18297" s="25">
        <v>1112</v>
      </c>
      <c r="I18297" s="25"/>
      <c r="J18297" s="58" t="e">
        <f>HYPERLINK("#"&amp;"Insumos"&amp;"!A"&amp;MATCH($B18297,#REF!,0),"Ins "&amp;$B18297)</f>
        <v>#REF!</v>
      </c>
      <c r="M18297" s="220"/>
    </row>
    <row r="18298" spans="1:13" x14ac:dyDescent="0.2">
      <c r="A18298" s="35" t="s">
        <v>3594</v>
      </c>
      <c r="B18298" s="1" t="s">
        <v>5372</v>
      </c>
      <c r="C18298" s="45" t="s">
        <v>573</v>
      </c>
      <c r="D18298" s="23" t="s">
        <v>5751</v>
      </c>
      <c r="E18298" s="23" t="s">
        <v>4134</v>
      </c>
      <c r="F18298" s="40">
        <v>8.9999999999999993E-3</v>
      </c>
      <c r="G18298" s="25">
        <v>198173</v>
      </c>
      <c r="H18298" s="25">
        <v>1784</v>
      </c>
      <c r="I18298" s="25"/>
      <c r="J18298" s="58" t="e">
        <f>HYPERLINK("#"&amp;"Insumos"&amp;"!A"&amp;MATCH($B18298,#REF!,0),"Ins "&amp;$B18298)</f>
        <v>#REF!</v>
      </c>
      <c r="M18298" s="220"/>
    </row>
    <row r="18299" spans="1:13" x14ac:dyDescent="0.2">
      <c r="A18299" s="35" t="s">
        <v>3594</v>
      </c>
      <c r="B18299" s="1" t="s">
        <v>4432</v>
      </c>
      <c r="C18299" s="45" t="s">
        <v>654</v>
      </c>
      <c r="D18299" s="23" t="s">
        <v>5751</v>
      </c>
      <c r="E18299" s="23" t="s">
        <v>287</v>
      </c>
      <c r="F18299" s="40">
        <v>1.03</v>
      </c>
      <c r="G18299" s="25">
        <v>149134</v>
      </c>
      <c r="H18299" s="25">
        <v>153608</v>
      </c>
      <c r="I18299" s="25"/>
      <c r="J18299" s="58" t="e">
        <f>HYPERLINK("#"&amp;"Insumos"&amp;"!A"&amp;MATCH($B18299,#REF!,0),"Ins "&amp;$B18299)</f>
        <v>#REF!</v>
      </c>
      <c r="M18299" s="220"/>
    </row>
    <row r="18300" spans="1:13" ht="25.5" x14ac:dyDescent="0.2">
      <c r="A18300" s="36" t="s">
        <v>3595</v>
      </c>
      <c r="B18300" s="26" t="s">
        <v>6816</v>
      </c>
      <c r="C18300" s="79" t="s">
        <v>1796</v>
      </c>
      <c r="D18300" s="37" t="s">
        <v>5608</v>
      </c>
      <c r="E18300" s="37" t="s">
        <v>464</v>
      </c>
      <c r="F18300" s="41"/>
      <c r="G18300" s="27"/>
      <c r="H18300" s="27"/>
      <c r="I18300" s="27">
        <v>46119</v>
      </c>
      <c r="M18300" s="220">
        <f t="shared" si="285"/>
        <v>60397</v>
      </c>
    </row>
    <row r="18301" spans="1:13" x14ac:dyDescent="0.2">
      <c r="A18301" s="35" t="s">
        <v>3595</v>
      </c>
      <c r="B18301" s="1" t="s">
        <v>5573</v>
      </c>
      <c r="C18301" s="45" t="s">
        <v>973</v>
      </c>
      <c r="D18301" s="23" t="s">
        <v>5734</v>
      </c>
      <c r="E18301" s="23" t="s">
        <v>4141</v>
      </c>
      <c r="F18301" s="40">
        <v>0.9</v>
      </c>
      <c r="G18301" s="25">
        <v>41652</v>
      </c>
      <c r="H18301" s="25">
        <v>37487</v>
      </c>
      <c r="I18301" s="25"/>
      <c r="J18301" s="58" t="e">
        <f>HYPERLINK("#"&amp;"Insumos"&amp;"!A"&amp;MATCH($B18301,#REF!,0),"Ins "&amp;$B18301)</f>
        <v>#REF!</v>
      </c>
      <c r="M18301" s="220"/>
    </row>
    <row r="18302" spans="1:13" x14ac:dyDescent="0.2">
      <c r="A18302" s="35" t="s">
        <v>3595</v>
      </c>
      <c r="B18302" s="1" t="s">
        <v>263</v>
      </c>
      <c r="C18302" s="45" t="s">
        <v>696</v>
      </c>
      <c r="D18302" s="23" t="s">
        <v>5534</v>
      </c>
      <c r="E18302" s="23" t="s">
        <v>4140</v>
      </c>
      <c r="F18302" s="40">
        <v>0.01</v>
      </c>
      <c r="G18302" s="25">
        <v>187426</v>
      </c>
      <c r="H18302" s="25">
        <v>1874</v>
      </c>
      <c r="I18302" s="25"/>
      <c r="J18302" s="58" t="e">
        <f>HYPERLINK("#"&amp;"Insumos"&amp;"!A"&amp;MATCH($B18302,#REF!,0),"Ins "&amp;$B18302)</f>
        <v>#REF!</v>
      </c>
      <c r="M18302" s="220"/>
    </row>
    <row r="18303" spans="1:13" x14ac:dyDescent="0.2">
      <c r="A18303" s="35" t="s">
        <v>3595</v>
      </c>
      <c r="B18303" s="1" t="s">
        <v>97</v>
      </c>
      <c r="C18303" s="45" t="s">
        <v>635</v>
      </c>
      <c r="D18303" s="23" t="s">
        <v>5534</v>
      </c>
      <c r="E18303" s="23" t="s">
        <v>287</v>
      </c>
      <c r="F18303" s="40">
        <v>1</v>
      </c>
      <c r="G18303" s="25">
        <v>2811</v>
      </c>
      <c r="H18303" s="25">
        <v>2811</v>
      </c>
      <c r="I18303" s="25"/>
      <c r="J18303" s="58" t="e">
        <f>HYPERLINK("#"&amp;"Insumos"&amp;"!A"&amp;MATCH($B18303,#REF!,0),"Ins "&amp;$B18303)</f>
        <v>#REF!</v>
      </c>
      <c r="M18303" s="220"/>
    </row>
    <row r="18304" spans="1:13" x14ac:dyDescent="0.2">
      <c r="A18304" s="35" t="s">
        <v>3595</v>
      </c>
      <c r="B18304" s="1" t="s">
        <v>5533</v>
      </c>
      <c r="C18304" s="45" t="s">
        <v>5892</v>
      </c>
      <c r="D18304" s="23" t="s">
        <v>977</v>
      </c>
      <c r="E18304" s="23" t="s">
        <v>4134</v>
      </c>
      <c r="F18304" s="40">
        <v>0.28999999999999998</v>
      </c>
      <c r="G18304" s="25">
        <v>3623</v>
      </c>
      <c r="H18304" s="25">
        <v>1051</v>
      </c>
      <c r="I18304" s="25"/>
      <c r="J18304" s="58" t="e">
        <f>HYPERLINK("#"&amp;"Insumos"&amp;"!A"&amp;MATCH($B18304,#REF!,0),"Ins "&amp;$B18304)</f>
        <v>#REF!</v>
      </c>
      <c r="M18304" s="220"/>
    </row>
    <row r="18305" spans="1:13" x14ac:dyDescent="0.2">
      <c r="A18305" s="35" t="s">
        <v>3595</v>
      </c>
      <c r="B18305" s="1" t="s">
        <v>5007</v>
      </c>
      <c r="C18305" s="45" t="s">
        <v>720</v>
      </c>
      <c r="D18305" s="23" t="s">
        <v>5751</v>
      </c>
      <c r="E18305" s="23" t="s">
        <v>4134</v>
      </c>
      <c r="F18305" s="40">
        <v>0.58599999999999997</v>
      </c>
      <c r="G18305" s="25">
        <v>1897</v>
      </c>
      <c r="H18305" s="25">
        <v>1112</v>
      </c>
      <c r="I18305" s="25"/>
      <c r="J18305" s="58" t="e">
        <f>HYPERLINK("#"&amp;"Insumos"&amp;"!A"&amp;MATCH($B18305,#REF!,0),"Ins "&amp;$B18305)</f>
        <v>#REF!</v>
      </c>
      <c r="M18305" s="220"/>
    </row>
    <row r="18306" spans="1:13" x14ac:dyDescent="0.2">
      <c r="A18306" s="35" t="s">
        <v>3595</v>
      </c>
      <c r="B18306" s="1" t="s">
        <v>5372</v>
      </c>
      <c r="C18306" s="45" t="s">
        <v>573</v>
      </c>
      <c r="D18306" s="23" t="s">
        <v>5751</v>
      </c>
      <c r="E18306" s="23" t="s">
        <v>4134</v>
      </c>
      <c r="F18306" s="40">
        <v>8.9999999999999993E-3</v>
      </c>
      <c r="G18306" s="25">
        <v>198173</v>
      </c>
      <c r="H18306" s="25">
        <v>1784</v>
      </c>
      <c r="I18306" s="25"/>
      <c r="J18306" s="58" t="e">
        <f>HYPERLINK("#"&amp;"Insumos"&amp;"!A"&amp;MATCH($B18306,#REF!,0),"Ins "&amp;$B18306)</f>
        <v>#REF!</v>
      </c>
      <c r="M18306" s="220"/>
    </row>
    <row r="18307" spans="1:13" ht="25.5" x14ac:dyDescent="0.2">
      <c r="A18307" s="36" t="s">
        <v>3596</v>
      </c>
      <c r="B18307" s="26" t="s">
        <v>6816</v>
      </c>
      <c r="C18307" s="79" t="s">
        <v>883</v>
      </c>
      <c r="D18307" s="37" t="s">
        <v>5608</v>
      </c>
      <c r="E18307" s="37" t="s">
        <v>464</v>
      </c>
      <c r="F18307" s="41"/>
      <c r="G18307" s="27"/>
      <c r="H18307" s="27"/>
      <c r="I18307" s="27">
        <v>286892</v>
      </c>
      <c r="M18307" s="220">
        <f t="shared" si="285"/>
        <v>375714</v>
      </c>
    </row>
    <row r="18308" spans="1:13" x14ac:dyDescent="0.2">
      <c r="A18308" s="35" t="s">
        <v>3596</v>
      </c>
      <c r="B18308" s="1" t="s">
        <v>5573</v>
      </c>
      <c r="C18308" s="45" t="s">
        <v>973</v>
      </c>
      <c r="D18308" s="23" t="s">
        <v>5734</v>
      </c>
      <c r="E18308" s="23" t="s">
        <v>4141</v>
      </c>
      <c r="F18308" s="40">
        <v>0.8</v>
      </c>
      <c r="G18308" s="25">
        <v>41652</v>
      </c>
      <c r="H18308" s="25">
        <v>33322</v>
      </c>
      <c r="I18308" s="25"/>
      <c r="J18308" s="58" t="e">
        <f>HYPERLINK("#"&amp;"Insumos"&amp;"!A"&amp;MATCH($B18308,#REF!,0),"Ins "&amp;$B18308)</f>
        <v>#REF!</v>
      </c>
      <c r="M18308" s="220"/>
    </row>
    <row r="18309" spans="1:13" x14ac:dyDescent="0.2">
      <c r="A18309" s="35" t="s">
        <v>3596</v>
      </c>
      <c r="B18309" s="1" t="s">
        <v>263</v>
      </c>
      <c r="C18309" s="45" t="s">
        <v>696</v>
      </c>
      <c r="D18309" s="23" t="s">
        <v>5534</v>
      </c>
      <c r="E18309" s="23" t="s">
        <v>4140</v>
      </c>
      <c r="F18309" s="40">
        <v>2.6700000000000002E-2</v>
      </c>
      <c r="G18309" s="25">
        <v>187426</v>
      </c>
      <c r="H18309" s="25">
        <v>5004</v>
      </c>
      <c r="I18309" s="25"/>
      <c r="J18309" s="58" t="e">
        <f>HYPERLINK("#"&amp;"Insumos"&amp;"!A"&amp;MATCH($B18309,#REF!,0),"Ins "&amp;$B18309)</f>
        <v>#REF!</v>
      </c>
      <c r="M18309" s="220"/>
    </row>
    <row r="18310" spans="1:13" x14ac:dyDescent="0.2">
      <c r="A18310" s="35" t="s">
        <v>3596</v>
      </c>
      <c r="B18310" s="1" t="s">
        <v>97</v>
      </c>
      <c r="C18310" s="45" t="s">
        <v>635</v>
      </c>
      <c r="D18310" s="23" t="s">
        <v>5534</v>
      </c>
      <c r="E18310" s="23" t="s">
        <v>287</v>
      </c>
      <c r="F18310" s="40">
        <v>1</v>
      </c>
      <c r="G18310" s="25">
        <v>2811</v>
      </c>
      <c r="H18310" s="25">
        <v>2811</v>
      </c>
      <c r="I18310" s="25"/>
      <c r="J18310" s="58" t="e">
        <f>HYPERLINK("#"&amp;"Insumos"&amp;"!A"&amp;MATCH($B18310,#REF!,0),"Ins "&amp;$B18310)</f>
        <v>#REF!</v>
      </c>
      <c r="M18310" s="220"/>
    </row>
    <row r="18311" spans="1:13" x14ac:dyDescent="0.2">
      <c r="A18311" s="35" t="s">
        <v>3596</v>
      </c>
      <c r="B18311" s="1" t="s">
        <v>5533</v>
      </c>
      <c r="C18311" s="45" t="s">
        <v>5892</v>
      </c>
      <c r="D18311" s="23" t="s">
        <v>977</v>
      </c>
      <c r="E18311" s="23" t="s">
        <v>4134</v>
      </c>
      <c r="F18311" s="40">
        <v>0.28999999999999998</v>
      </c>
      <c r="G18311" s="25">
        <v>3623</v>
      </c>
      <c r="H18311" s="25">
        <v>1051</v>
      </c>
      <c r="I18311" s="25"/>
      <c r="J18311" s="58" t="e">
        <f>HYPERLINK("#"&amp;"Insumos"&amp;"!A"&amp;MATCH($B18311,#REF!,0),"Ins "&amp;$B18311)</f>
        <v>#REF!</v>
      </c>
      <c r="M18311" s="220"/>
    </row>
    <row r="18312" spans="1:13" x14ac:dyDescent="0.2">
      <c r="A18312" s="35" t="s">
        <v>3596</v>
      </c>
      <c r="B18312" s="1" t="s">
        <v>5007</v>
      </c>
      <c r="C18312" s="45" t="s">
        <v>720</v>
      </c>
      <c r="D18312" s="23" t="s">
        <v>5751</v>
      </c>
      <c r="E18312" s="23" t="s">
        <v>4134</v>
      </c>
      <c r="F18312" s="40">
        <v>0.58599999999999997</v>
      </c>
      <c r="G18312" s="25">
        <v>1897</v>
      </c>
      <c r="H18312" s="25">
        <v>1112</v>
      </c>
      <c r="I18312" s="25"/>
      <c r="J18312" s="58" t="e">
        <f>HYPERLINK("#"&amp;"Insumos"&amp;"!A"&amp;MATCH($B18312,#REF!,0),"Ins "&amp;$B18312)</f>
        <v>#REF!</v>
      </c>
      <c r="M18312" s="220"/>
    </row>
    <row r="18313" spans="1:13" x14ac:dyDescent="0.2">
      <c r="A18313" s="35" t="s">
        <v>3596</v>
      </c>
      <c r="B18313" s="1" t="s">
        <v>5372</v>
      </c>
      <c r="C18313" s="45" t="s">
        <v>573</v>
      </c>
      <c r="D18313" s="23" t="s">
        <v>5751</v>
      </c>
      <c r="E18313" s="23" t="s">
        <v>4134</v>
      </c>
      <c r="F18313" s="40">
        <v>8.9999999999999993E-3</v>
      </c>
      <c r="G18313" s="25">
        <v>198173</v>
      </c>
      <c r="H18313" s="25">
        <v>1784</v>
      </c>
      <c r="I18313" s="25"/>
      <c r="J18313" s="58" t="e">
        <f>HYPERLINK("#"&amp;"Insumos"&amp;"!A"&amp;MATCH($B18313,#REF!,0),"Ins "&amp;$B18313)</f>
        <v>#REF!</v>
      </c>
      <c r="M18313" s="220"/>
    </row>
    <row r="18314" spans="1:13" x14ac:dyDescent="0.2">
      <c r="A18314" s="35" t="s">
        <v>3596</v>
      </c>
      <c r="B18314" s="1" t="s">
        <v>4433</v>
      </c>
      <c r="C18314" s="45" t="s">
        <v>655</v>
      </c>
      <c r="D18314" s="23" t="s">
        <v>5751</v>
      </c>
      <c r="E18314" s="23" t="s">
        <v>287</v>
      </c>
      <c r="F18314" s="40">
        <v>1.03</v>
      </c>
      <c r="G18314" s="25">
        <v>234765</v>
      </c>
      <c r="H18314" s="25">
        <v>241808</v>
      </c>
      <c r="I18314" s="25"/>
      <c r="J18314" s="58" t="e">
        <f>HYPERLINK("#"&amp;"Insumos"&amp;"!A"&amp;MATCH($B18314,#REF!,0),"Ins "&amp;$B18314)</f>
        <v>#REF!</v>
      </c>
      <c r="M18314" s="220"/>
    </row>
    <row r="18315" spans="1:13" ht="25.5" x14ac:dyDescent="0.2">
      <c r="A18315" s="36" t="s">
        <v>3597</v>
      </c>
      <c r="B18315" s="26" t="s">
        <v>6816</v>
      </c>
      <c r="C18315" s="79" t="s">
        <v>1797</v>
      </c>
      <c r="D18315" s="37" t="s">
        <v>5608</v>
      </c>
      <c r="E18315" s="37" t="s">
        <v>464</v>
      </c>
      <c r="F18315" s="41"/>
      <c r="G18315" s="27"/>
      <c r="H18315" s="27"/>
      <c r="I18315" s="27">
        <v>47368</v>
      </c>
      <c r="M18315" s="220">
        <f t="shared" ref="M18315:M18370" si="286">ROUND(I18315*(1+$L$2),0)</f>
        <v>62033</v>
      </c>
    </row>
    <row r="18316" spans="1:13" x14ac:dyDescent="0.2">
      <c r="A18316" s="35" t="s">
        <v>3597</v>
      </c>
      <c r="B18316" s="1" t="s">
        <v>5573</v>
      </c>
      <c r="C18316" s="45" t="s">
        <v>973</v>
      </c>
      <c r="D18316" s="23" t="s">
        <v>5734</v>
      </c>
      <c r="E18316" s="23" t="s">
        <v>4141</v>
      </c>
      <c r="F18316" s="40">
        <v>0.93</v>
      </c>
      <c r="G18316" s="25">
        <v>41652</v>
      </c>
      <c r="H18316" s="25">
        <v>38736</v>
      </c>
      <c r="I18316" s="25"/>
      <c r="J18316" s="58" t="e">
        <f>HYPERLINK("#"&amp;"Insumos"&amp;"!A"&amp;MATCH($B18316,#REF!,0),"Ins "&amp;$B18316)</f>
        <v>#REF!</v>
      </c>
      <c r="M18316" s="220"/>
    </row>
    <row r="18317" spans="1:13" x14ac:dyDescent="0.2">
      <c r="A18317" s="35" t="s">
        <v>3597</v>
      </c>
      <c r="B18317" s="1" t="s">
        <v>263</v>
      </c>
      <c r="C18317" s="45" t="s">
        <v>696</v>
      </c>
      <c r="D18317" s="23" t="s">
        <v>5534</v>
      </c>
      <c r="E18317" s="23" t="s">
        <v>4140</v>
      </c>
      <c r="F18317" s="40">
        <v>0.01</v>
      </c>
      <c r="G18317" s="25">
        <v>187426</v>
      </c>
      <c r="H18317" s="25">
        <v>1874</v>
      </c>
      <c r="I18317" s="25"/>
      <c r="J18317" s="58" t="e">
        <f>HYPERLINK("#"&amp;"Insumos"&amp;"!A"&amp;MATCH($B18317,#REF!,0),"Ins "&amp;$B18317)</f>
        <v>#REF!</v>
      </c>
      <c r="M18317" s="220"/>
    </row>
    <row r="18318" spans="1:13" x14ac:dyDescent="0.2">
      <c r="A18318" s="35" t="s">
        <v>3597</v>
      </c>
      <c r="B18318" s="1" t="s">
        <v>97</v>
      </c>
      <c r="C18318" s="45" t="s">
        <v>635</v>
      </c>
      <c r="D18318" s="23" t="s">
        <v>5534</v>
      </c>
      <c r="E18318" s="23" t="s">
        <v>287</v>
      </c>
      <c r="F18318" s="40">
        <v>1</v>
      </c>
      <c r="G18318" s="25">
        <v>2811</v>
      </c>
      <c r="H18318" s="25">
        <v>2811</v>
      </c>
      <c r="I18318" s="25"/>
      <c r="J18318" s="58" t="e">
        <f>HYPERLINK("#"&amp;"Insumos"&amp;"!A"&amp;MATCH($B18318,#REF!,0),"Ins "&amp;$B18318)</f>
        <v>#REF!</v>
      </c>
      <c r="M18318" s="220"/>
    </row>
    <row r="18319" spans="1:13" x14ac:dyDescent="0.2">
      <c r="A18319" s="35" t="s">
        <v>3597</v>
      </c>
      <c r="B18319" s="1" t="s">
        <v>5533</v>
      </c>
      <c r="C18319" s="45" t="s">
        <v>5892</v>
      </c>
      <c r="D18319" s="23" t="s">
        <v>977</v>
      </c>
      <c r="E18319" s="23" t="s">
        <v>4134</v>
      </c>
      <c r="F18319" s="40">
        <v>0.28999999999999998</v>
      </c>
      <c r="G18319" s="25">
        <v>3623</v>
      </c>
      <c r="H18319" s="25">
        <v>1051</v>
      </c>
      <c r="I18319" s="25"/>
      <c r="J18319" s="58" t="e">
        <f>HYPERLINK("#"&amp;"Insumos"&amp;"!A"&amp;MATCH($B18319,#REF!,0),"Ins "&amp;$B18319)</f>
        <v>#REF!</v>
      </c>
      <c r="M18319" s="220"/>
    </row>
    <row r="18320" spans="1:13" x14ac:dyDescent="0.2">
      <c r="A18320" s="35" t="s">
        <v>3597</v>
      </c>
      <c r="B18320" s="1" t="s">
        <v>5007</v>
      </c>
      <c r="C18320" s="45" t="s">
        <v>720</v>
      </c>
      <c r="D18320" s="23" t="s">
        <v>5751</v>
      </c>
      <c r="E18320" s="23" t="s">
        <v>4134</v>
      </c>
      <c r="F18320" s="40">
        <v>0.58599999999999997</v>
      </c>
      <c r="G18320" s="25">
        <v>1897</v>
      </c>
      <c r="H18320" s="25">
        <v>1112</v>
      </c>
      <c r="I18320" s="25"/>
      <c r="J18320" s="58" t="e">
        <f>HYPERLINK("#"&amp;"Insumos"&amp;"!A"&amp;MATCH($B18320,#REF!,0),"Ins "&amp;$B18320)</f>
        <v>#REF!</v>
      </c>
      <c r="M18320" s="220"/>
    </row>
    <row r="18321" spans="1:13" x14ac:dyDescent="0.2">
      <c r="A18321" s="35" t="s">
        <v>3597</v>
      </c>
      <c r="B18321" s="1" t="s">
        <v>5372</v>
      </c>
      <c r="C18321" s="45" t="s">
        <v>573</v>
      </c>
      <c r="D18321" s="23" t="s">
        <v>5751</v>
      </c>
      <c r="E18321" s="23" t="s">
        <v>4134</v>
      </c>
      <c r="F18321" s="40">
        <v>8.9999999999999993E-3</v>
      </c>
      <c r="G18321" s="25">
        <v>198173</v>
      </c>
      <c r="H18321" s="25">
        <v>1784</v>
      </c>
      <c r="I18321" s="25"/>
      <c r="J18321" s="58" t="e">
        <f>HYPERLINK("#"&amp;"Insumos"&amp;"!A"&amp;MATCH($B18321,#REF!,0),"Ins "&amp;$B18321)</f>
        <v>#REF!</v>
      </c>
      <c r="M18321" s="220"/>
    </row>
    <row r="18322" spans="1:13" ht="25.5" x14ac:dyDescent="0.2">
      <c r="A18322" s="36" t="s">
        <v>3598</v>
      </c>
      <c r="B18322" s="26" t="s">
        <v>6816</v>
      </c>
      <c r="C18322" s="79" t="s">
        <v>884</v>
      </c>
      <c r="D18322" s="37" t="s">
        <v>5608</v>
      </c>
      <c r="E18322" s="37" t="s">
        <v>464</v>
      </c>
      <c r="F18322" s="41"/>
      <c r="G18322" s="27"/>
      <c r="H18322" s="27"/>
      <c r="I18322" s="27">
        <v>381222</v>
      </c>
      <c r="M18322" s="220">
        <f t="shared" si="286"/>
        <v>499248</v>
      </c>
    </row>
    <row r="18323" spans="1:13" x14ac:dyDescent="0.2">
      <c r="A18323" s="35" t="s">
        <v>3598</v>
      </c>
      <c r="B18323" s="1" t="s">
        <v>5573</v>
      </c>
      <c r="C18323" s="45" t="s">
        <v>973</v>
      </c>
      <c r="D18323" s="23" t="s">
        <v>5734</v>
      </c>
      <c r="E18323" s="23" t="s">
        <v>4141</v>
      </c>
      <c r="F18323" s="40">
        <v>0.7</v>
      </c>
      <c r="G18323" s="25">
        <v>41652</v>
      </c>
      <c r="H18323" s="25">
        <v>29156</v>
      </c>
      <c r="I18323" s="25"/>
      <c r="J18323" s="58" t="e">
        <f>HYPERLINK("#"&amp;"Insumos"&amp;"!A"&amp;MATCH($B18323,#REF!,0),"Ins "&amp;$B18323)</f>
        <v>#REF!</v>
      </c>
      <c r="M18323" s="220"/>
    </row>
    <row r="18324" spans="1:13" x14ac:dyDescent="0.2">
      <c r="A18324" s="35" t="s">
        <v>3598</v>
      </c>
      <c r="B18324" s="1" t="s">
        <v>263</v>
      </c>
      <c r="C18324" s="45" t="s">
        <v>696</v>
      </c>
      <c r="D18324" s="23" t="s">
        <v>5534</v>
      </c>
      <c r="E18324" s="23" t="s">
        <v>4140</v>
      </c>
      <c r="F18324" s="40">
        <v>3.7199999999999997E-2</v>
      </c>
      <c r="G18324" s="25">
        <v>187426</v>
      </c>
      <c r="H18324" s="25">
        <v>6972</v>
      </c>
      <c r="I18324" s="25"/>
      <c r="J18324" s="58" t="e">
        <f>HYPERLINK("#"&amp;"Insumos"&amp;"!A"&amp;MATCH($B18324,#REF!,0),"Ins "&amp;$B18324)</f>
        <v>#REF!</v>
      </c>
      <c r="M18324" s="220"/>
    </row>
    <row r="18325" spans="1:13" x14ac:dyDescent="0.2">
      <c r="A18325" s="35" t="s">
        <v>3598</v>
      </c>
      <c r="B18325" s="1" t="s">
        <v>97</v>
      </c>
      <c r="C18325" s="45" t="s">
        <v>635</v>
      </c>
      <c r="D18325" s="23" t="s">
        <v>5534</v>
      </c>
      <c r="E18325" s="23" t="s">
        <v>287</v>
      </c>
      <c r="F18325" s="40">
        <v>1</v>
      </c>
      <c r="G18325" s="25">
        <v>2811</v>
      </c>
      <c r="H18325" s="25">
        <v>2811</v>
      </c>
      <c r="I18325" s="25"/>
      <c r="J18325" s="58" t="e">
        <f>HYPERLINK("#"&amp;"Insumos"&amp;"!A"&amp;MATCH($B18325,#REF!,0),"Ins "&amp;$B18325)</f>
        <v>#REF!</v>
      </c>
      <c r="M18325" s="220"/>
    </row>
    <row r="18326" spans="1:13" x14ac:dyDescent="0.2">
      <c r="A18326" s="35" t="s">
        <v>3598</v>
      </c>
      <c r="B18326" s="1" t="s">
        <v>5533</v>
      </c>
      <c r="C18326" s="45" t="s">
        <v>5892</v>
      </c>
      <c r="D18326" s="23" t="s">
        <v>977</v>
      </c>
      <c r="E18326" s="23" t="s">
        <v>4134</v>
      </c>
      <c r="F18326" s="40">
        <v>0.28999999999999998</v>
      </c>
      <c r="G18326" s="25">
        <v>3623</v>
      </c>
      <c r="H18326" s="25">
        <v>1051</v>
      </c>
      <c r="I18326" s="25"/>
      <c r="J18326" s="58" t="e">
        <f>HYPERLINK("#"&amp;"Insumos"&amp;"!A"&amp;MATCH($B18326,#REF!,0),"Ins "&amp;$B18326)</f>
        <v>#REF!</v>
      </c>
      <c r="M18326" s="220"/>
    </row>
    <row r="18327" spans="1:13" x14ac:dyDescent="0.2">
      <c r="A18327" s="35" t="s">
        <v>3598</v>
      </c>
      <c r="B18327" s="1" t="s">
        <v>5007</v>
      </c>
      <c r="C18327" s="45" t="s">
        <v>720</v>
      </c>
      <c r="D18327" s="23" t="s">
        <v>5751</v>
      </c>
      <c r="E18327" s="23" t="s">
        <v>4134</v>
      </c>
      <c r="F18327" s="40">
        <v>0.58599999999999997</v>
      </c>
      <c r="G18327" s="25">
        <v>1897</v>
      </c>
      <c r="H18327" s="25">
        <v>1112</v>
      </c>
      <c r="I18327" s="25"/>
      <c r="J18327" s="58" t="e">
        <f>HYPERLINK("#"&amp;"Insumos"&amp;"!A"&amp;MATCH($B18327,#REF!,0),"Ins "&amp;$B18327)</f>
        <v>#REF!</v>
      </c>
      <c r="M18327" s="220"/>
    </row>
    <row r="18328" spans="1:13" x14ac:dyDescent="0.2">
      <c r="A18328" s="35" t="s">
        <v>3598</v>
      </c>
      <c r="B18328" s="1" t="s">
        <v>5372</v>
      </c>
      <c r="C18328" s="45" t="s">
        <v>573</v>
      </c>
      <c r="D18328" s="23" t="s">
        <v>5751</v>
      </c>
      <c r="E18328" s="23" t="s">
        <v>4134</v>
      </c>
      <c r="F18328" s="40">
        <v>8.9999999999999993E-3</v>
      </c>
      <c r="G18328" s="25">
        <v>198173</v>
      </c>
      <c r="H18328" s="25">
        <v>1784</v>
      </c>
      <c r="I18328" s="25"/>
      <c r="J18328" s="58" t="e">
        <f>HYPERLINK("#"&amp;"Insumos"&amp;"!A"&amp;MATCH($B18328,#REF!,0),"Ins "&amp;$B18328)</f>
        <v>#REF!</v>
      </c>
      <c r="M18328" s="220"/>
    </row>
    <row r="18329" spans="1:13" x14ac:dyDescent="0.2">
      <c r="A18329" s="35" t="s">
        <v>3598</v>
      </c>
      <c r="B18329" s="1" t="s">
        <v>4434</v>
      </c>
      <c r="C18329" s="45" t="s">
        <v>656</v>
      </c>
      <c r="D18329" s="23" t="s">
        <v>5751</v>
      </c>
      <c r="E18329" s="23" t="s">
        <v>287</v>
      </c>
      <c r="F18329" s="40">
        <v>1.03</v>
      </c>
      <c r="G18329" s="25">
        <v>328482</v>
      </c>
      <c r="H18329" s="25">
        <v>338336</v>
      </c>
      <c r="I18329" s="25"/>
      <c r="J18329" s="58" t="e">
        <f>HYPERLINK("#"&amp;"Insumos"&amp;"!A"&amp;MATCH($B18329,#REF!,0),"Ins "&amp;$B18329)</f>
        <v>#REF!</v>
      </c>
      <c r="M18329" s="220"/>
    </row>
    <row r="18330" spans="1:13" ht="25.5" x14ac:dyDescent="0.2">
      <c r="A18330" s="36" t="s">
        <v>3599</v>
      </c>
      <c r="B18330" s="26" t="s">
        <v>6816</v>
      </c>
      <c r="C18330" s="79" t="s">
        <v>1798</v>
      </c>
      <c r="D18330" s="37" t="s">
        <v>5608</v>
      </c>
      <c r="E18330" s="37" t="s">
        <v>464</v>
      </c>
      <c r="F18330" s="41"/>
      <c r="G18330" s="27"/>
      <c r="H18330" s="27"/>
      <c r="I18330" s="27">
        <v>47368</v>
      </c>
      <c r="M18330" s="220">
        <f t="shared" si="286"/>
        <v>62033</v>
      </c>
    </row>
    <row r="18331" spans="1:13" x14ac:dyDescent="0.2">
      <c r="A18331" s="35" t="s">
        <v>3599</v>
      </c>
      <c r="B18331" s="1" t="s">
        <v>5573</v>
      </c>
      <c r="C18331" s="45" t="s">
        <v>973</v>
      </c>
      <c r="D18331" s="23" t="s">
        <v>5734</v>
      </c>
      <c r="E18331" s="23" t="s">
        <v>4141</v>
      </c>
      <c r="F18331" s="40">
        <v>0.93</v>
      </c>
      <c r="G18331" s="25">
        <v>41652</v>
      </c>
      <c r="H18331" s="25">
        <v>38736</v>
      </c>
      <c r="I18331" s="25"/>
      <c r="J18331" s="58" t="e">
        <f>HYPERLINK("#"&amp;"Insumos"&amp;"!A"&amp;MATCH($B18331,#REF!,0),"Ins "&amp;$B18331)</f>
        <v>#REF!</v>
      </c>
      <c r="M18331" s="220"/>
    </row>
    <row r="18332" spans="1:13" x14ac:dyDescent="0.2">
      <c r="A18332" s="35" t="s">
        <v>3599</v>
      </c>
      <c r="B18332" s="1" t="s">
        <v>263</v>
      </c>
      <c r="C18332" s="45" t="s">
        <v>696</v>
      </c>
      <c r="D18332" s="23" t="s">
        <v>5534</v>
      </c>
      <c r="E18332" s="23" t="s">
        <v>4140</v>
      </c>
      <c r="F18332" s="40">
        <v>0.01</v>
      </c>
      <c r="G18332" s="25">
        <v>187426</v>
      </c>
      <c r="H18332" s="25">
        <v>1874</v>
      </c>
      <c r="I18332" s="25"/>
      <c r="J18332" s="58" t="e">
        <f>HYPERLINK("#"&amp;"Insumos"&amp;"!A"&amp;MATCH($B18332,#REF!,0),"Ins "&amp;$B18332)</f>
        <v>#REF!</v>
      </c>
      <c r="M18332" s="220"/>
    </row>
    <row r="18333" spans="1:13" x14ac:dyDescent="0.2">
      <c r="A18333" s="35" t="s">
        <v>3599</v>
      </c>
      <c r="B18333" s="1" t="s">
        <v>97</v>
      </c>
      <c r="C18333" s="45" t="s">
        <v>635</v>
      </c>
      <c r="D18333" s="23" t="s">
        <v>5534</v>
      </c>
      <c r="E18333" s="23" t="s">
        <v>287</v>
      </c>
      <c r="F18333" s="40">
        <v>1</v>
      </c>
      <c r="G18333" s="25">
        <v>2811</v>
      </c>
      <c r="H18333" s="25">
        <v>2811</v>
      </c>
      <c r="I18333" s="25"/>
      <c r="J18333" s="58" t="e">
        <f>HYPERLINK("#"&amp;"Insumos"&amp;"!A"&amp;MATCH($B18333,#REF!,0),"Ins "&amp;$B18333)</f>
        <v>#REF!</v>
      </c>
      <c r="M18333" s="220"/>
    </row>
    <row r="18334" spans="1:13" x14ac:dyDescent="0.2">
      <c r="A18334" s="35" t="s">
        <v>3599</v>
      </c>
      <c r="B18334" s="1" t="s">
        <v>5533</v>
      </c>
      <c r="C18334" s="45" t="s">
        <v>5892</v>
      </c>
      <c r="D18334" s="23" t="s">
        <v>977</v>
      </c>
      <c r="E18334" s="23" t="s">
        <v>4134</v>
      </c>
      <c r="F18334" s="40">
        <v>0.28999999999999998</v>
      </c>
      <c r="G18334" s="25">
        <v>3623</v>
      </c>
      <c r="H18334" s="25">
        <v>1051</v>
      </c>
      <c r="I18334" s="25"/>
      <c r="J18334" s="58" t="e">
        <f>HYPERLINK("#"&amp;"Insumos"&amp;"!A"&amp;MATCH($B18334,#REF!,0),"Ins "&amp;$B18334)</f>
        <v>#REF!</v>
      </c>
      <c r="M18334" s="220"/>
    </row>
    <row r="18335" spans="1:13" x14ac:dyDescent="0.2">
      <c r="A18335" s="35" t="s">
        <v>3599</v>
      </c>
      <c r="B18335" s="1" t="s">
        <v>5007</v>
      </c>
      <c r="C18335" s="45" t="s">
        <v>720</v>
      </c>
      <c r="D18335" s="23" t="s">
        <v>5751</v>
      </c>
      <c r="E18335" s="23" t="s">
        <v>4134</v>
      </c>
      <c r="F18335" s="40">
        <v>0.58599999999999997</v>
      </c>
      <c r="G18335" s="25">
        <v>1897</v>
      </c>
      <c r="H18335" s="25">
        <v>1112</v>
      </c>
      <c r="I18335" s="25"/>
      <c r="J18335" s="58" t="e">
        <f>HYPERLINK("#"&amp;"Insumos"&amp;"!A"&amp;MATCH($B18335,#REF!,0),"Ins "&amp;$B18335)</f>
        <v>#REF!</v>
      </c>
      <c r="M18335" s="220"/>
    </row>
    <row r="18336" spans="1:13" x14ac:dyDescent="0.2">
      <c r="A18336" s="35" t="s">
        <v>3599</v>
      </c>
      <c r="B18336" s="1" t="s">
        <v>5372</v>
      </c>
      <c r="C18336" s="45" t="s">
        <v>573</v>
      </c>
      <c r="D18336" s="23" t="s">
        <v>5751</v>
      </c>
      <c r="E18336" s="23" t="s">
        <v>4134</v>
      </c>
      <c r="F18336" s="40">
        <v>8.9999999999999993E-3</v>
      </c>
      <c r="G18336" s="25">
        <v>198173</v>
      </c>
      <c r="H18336" s="25">
        <v>1784</v>
      </c>
      <c r="I18336" s="25"/>
      <c r="J18336" s="58" t="e">
        <f>HYPERLINK("#"&amp;"Insumos"&amp;"!A"&amp;MATCH($B18336,#REF!,0),"Ins "&amp;$B18336)</f>
        <v>#REF!</v>
      </c>
      <c r="M18336" s="220"/>
    </row>
    <row r="18337" spans="1:13" ht="25.5" x14ac:dyDescent="0.2">
      <c r="A18337" s="36" t="s">
        <v>3600</v>
      </c>
      <c r="B18337" s="26" t="s">
        <v>6816</v>
      </c>
      <c r="C18337" s="79" t="s">
        <v>885</v>
      </c>
      <c r="D18337" s="37" t="s">
        <v>5608</v>
      </c>
      <c r="E18337" s="37" t="s">
        <v>464</v>
      </c>
      <c r="F18337" s="41"/>
      <c r="G18337" s="27"/>
      <c r="H18337" s="27"/>
      <c r="I18337" s="27">
        <v>6422</v>
      </c>
      <c r="M18337" s="220">
        <f t="shared" si="286"/>
        <v>8410</v>
      </c>
    </row>
    <row r="18338" spans="1:13" x14ac:dyDescent="0.2">
      <c r="A18338" s="35" t="s">
        <v>3600</v>
      </c>
      <c r="B18338" s="1" t="s">
        <v>5573</v>
      </c>
      <c r="C18338" s="45" t="s">
        <v>973</v>
      </c>
      <c r="D18338" s="23" t="s">
        <v>5734</v>
      </c>
      <c r="E18338" s="23" t="s">
        <v>4141</v>
      </c>
      <c r="F18338" s="40">
        <v>0.01</v>
      </c>
      <c r="G18338" s="25">
        <v>41652</v>
      </c>
      <c r="H18338" s="25">
        <v>417</v>
      </c>
      <c r="I18338" s="25"/>
      <c r="J18338" s="58" t="e">
        <f>HYPERLINK("#"&amp;"Insumos"&amp;"!A"&amp;MATCH($B18338,#REF!,0),"Ins "&amp;$B18338)</f>
        <v>#REF!</v>
      </c>
      <c r="M18338" s="220"/>
    </row>
    <row r="18339" spans="1:13" x14ac:dyDescent="0.2">
      <c r="A18339" s="35" t="s">
        <v>3600</v>
      </c>
      <c r="B18339" s="1" t="s">
        <v>263</v>
      </c>
      <c r="C18339" s="45" t="s">
        <v>696</v>
      </c>
      <c r="D18339" s="23" t="s">
        <v>5534</v>
      </c>
      <c r="E18339" s="23" t="s">
        <v>4140</v>
      </c>
      <c r="F18339" s="40">
        <v>5.0000000000000001E-4</v>
      </c>
      <c r="G18339" s="25">
        <v>187426</v>
      </c>
      <c r="H18339" s="25">
        <v>94</v>
      </c>
      <c r="I18339" s="25"/>
      <c r="J18339" s="58" t="e">
        <f>HYPERLINK("#"&amp;"Insumos"&amp;"!A"&amp;MATCH($B18339,#REF!,0),"Ins "&amp;$B18339)</f>
        <v>#REF!</v>
      </c>
      <c r="M18339" s="220"/>
    </row>
    <row r="18340" spans="1:13" x14ac:dyDescent="0.2">
      <c r="A18340" s="35" t="s">
        <v>3600</v>
      </c>
      <c r="B18340" s="1" t="s">
        <v>5533</v>
      </c>
      <c r="C18340" s="45" t="s">
        <v>5892</v>
      </c>
      <c r="D18340" s="23" t="s">
        <v>977</v>
      </c>
      <c r="E18340" s="23" t="s">
        <v>4134</v>
      </c>
      <c r="F18340" s="40">
        <v>0.28999999999999998</v>
      </c>
      <c r="G18340" s="25">
        <v>3623</v>
      </c>
      <c r="H18340" s="25">
        <v>1051</v>
      </c>
      <c r="I18340" s="25"/>
      <c r="J18340" s="58" t="e">
        <f>HYPERLINK("#"&amp;"Insumos"&amp;"!A"&amp;MATCH($B18340,#REF!,0),"Ins "&amp;$B18340)</f>
        <v>#REF!</v>
      </c>
      <c r="M18340" s="220"/>
    </row>
    <row r="18341" spans="1:13" x14ac:dyDescent="0.2">
      <c r="A18341" s="35" t="s">
        <v>3600</v>
      </c>
      <c r="B18341" s="1" t="s">
        <v>5007</v>
      </c>
      <c r="C18341" s="45" t="s">
        <v>720</v>
      </c>
      <c r="D18341" s="23" t="s">
        <v>5751</v>
      </c>
      <c r="E18341" s="23" t="s">
        <v>4134</v>
      </c>
      <c r="F18341" s="40">
        <v>1.17E-2</v>
      </c>
      <c r="G18341" s="25">
        <v>1897</v>
      </c>
      <c r="H18341" s="25">
        <v>22</v>
      </c>
      <c r="I18341" s="25"/>
      <c r="J18341" s="58" t="e">
        <f>HYPERLINK("#"&amp;"Insumos"&amp;"!A"&amp;MATCH($B18341,#REF!,0),"Ins "&amp;$B18341)</f>
        <v>#REF!</v>
      </c>
      <c r="M18341" s="220"/>
    </row>
    <row r="18342" spans="1:13" x14ac:dyDescent="0.2">
      <c r="A18342" s="35" t="s">
        <v>3600</v>
      </c>
      <c r="B18342" s="1" t="s">
        <v>4435</v>
      </c>
      <c r="C18342" s="45" t="s">
        <v>1368</v>
      </c>
      <c r="D18342" s="23" t="s">
        <v>5751</v>
      </c>
      <c r="E18342" s="23" t="s">
        <v>287</v>
      </c>
      <c r="F18342" s="40">
        <v>1.03</v>
      </c>
      <c r="G18342" s="25">
        <v>4697</v>
      </c>
      <c r="H18342" s="25">
        <v>4838</v>
      </c>
      <c r="I18342" s="25"/>
      <c r="J18342" s="58" t="e">
        <f>HYPERLINK("#"&amp;"Insumos"&amp;"!A"&amp;MATCH($B18342,#REF!,0),"Ins "&amp;$B18342)</f>
        <v>#REF!</v>
      </c>
      <c r="M18342" s="220"/>
    </row>
    <row r="18343" spans="1:13" ht="25.5" x14ac:dyDescent="0.2">
      <c r="A18343" s="36" t="s">
        <v>3602</v>
      </c>
      <c r="B18343" s="26" t="s">
        <v>6816</v>
      </c>
      <c r="C18343" s="79" t="s">
        <v>886</v>
      </c>
      <c r="D18343" s="37" t="s">
        <v>5608</v>
      </c>
      <c r="E18343" s="37" t="s">
        <v>464</v>
      </c>
      <c r="F18343" s="41"/>
      <c r="G18343" s="27"/>
      <c r="H18343" s="27"/>
      <c r="I18343" s="27">
        <v>6626</v>
      </c>
      <c r="M18343" s="220">
        <f t="shared" si="286"/>
        <v>8677</v>
      </c>
    </row>
    <row r="18344" spans="1:13" x14ac:dyDescent="0.2">
      <c r="A18344" s="35" t="s">
        <v>3602</v>
      </c>
      <c r="B18344" s="1" t="s">
        <v>5573</v>
      </c>
      <c r="C18344" s="45" t="s">
        <v>973</v>
      </c>
      <c r="D18344" s="23" t="s">
        <v>5734</v>
      </c>
      <c r="E18344" s="23" t="s">
        <v>4141</v>
      </c>
      <c r="F18344" s="40">
        <v>0.08</v>
      </c>
      <c r="G18344" s="25">
        <v>41652</v>
      </c>
      <c r="H18344" s="25">
        <v>3332</v>
      </c>
      <c r="I18344" s="25"/>
      <c r="J18344" s="58" t="e">
        <f>HYPERLINK("#"&amp;"Insumos"&amp;"!A"&amp;MATCH($B18344,#REF!,0),"Ins "&amp;$B18344)</f>
        <v>#REF!</v>
      </c>
      <c r="M18344" s="220"/>
    </row>
    <row r="18345" spans="1:13" x14ac:dyDescent="0.2">
      <c r="A18345" s="35" t="s">
        <v>3602</v>
      </c>
      <c r="B18345" s="1" t="s">
        <v>263</v>
      </c>
      <c r="C18345" s="45" t="s">
        <v>696</v>
      </c>
      <c r="D18345" s="23" t="s">
        <v>5534</v>
      </c>
      <c r="E18345" s="23" t="s">
        <v>4140</v>
      </c>
      <c r="F18345" s="40">
        <v>2.0000000000000001E-4</v>
      </c>
      <c r="G18345" s="25">
        <v>187426</v>
      </c>
      <c r="H18345" s="25">
        <v>37</v>
      </c>
      <c r="I18345" s="25"/>
      <c r="J18345" s="58" t="e">
        <f>HYPERLINK("#"&amp;"Insumos"&amp;"!A"&amp;MATCH($B18345,#REF!,0),"Ins "&amp;$B18345)</f>
        <v>#REF!</v>
      </c>
      <c r="M18345" s="220"/>
    </row>
    <row r="18346" spans="1:13" x14ac:dyDescent="0.2">
      <c r="A18346" s="35" t="s">
        <v>3602</v>
      </c>
      <c r="B18346" s="1" t="s">
        <v>5533</v>
      </c>
      <c r="C18346" s="45" t="s">
        <v>5892</v>
      </c>
      <c r="D18346" s="23" t="s">
        <v>977</v>
      </c>
      <c r="E18346" s="23" t="s">
        <v>4134</v>
      </c>
      <c r="F18346" s="40">
        <v>0.28999999999999998</v>
      </c>
      <c r="G18346" s="25">
        <v>3623</v>
      </c>
      <c r="H18346" s="25">
        <v>1051</v>
      </c>
      <c r="I18346" s="25"/>
      <c r="J18346" s="58" t="e">
        <f>HYPERLINK("#"&amp;"Insumos"&amp;"!A"&amp;MATCH($B18346,#REF!,0),"Ins "&amp;$B18346)</f>
        <v>#REF!</v>
      </c>
      <c r="M18346" s="220"/>
    </row>
    <row r="18347" spans="1:13" x14ac:dyDescent="0.2">
      <c r="A18347" s="35" t="s">
        <v>3602</v>
      </c>
      <c r="B18347" s="1" t="s">
        <v>5007</v>
      </c>
      <c r="C18347" s="45" t="s">
        <v>720</v>
      </c>
      <c r="D18347" s="23" t="s">
        <v>5751</v>
      </c>
      <c r="E18347" s="23" t="s">
        <v>4134</v>
      </c>
      <c r="F18347" s="40">
        <v>1.17E-2</v>
      </c>
      <c r="G18347" s="25">
        <v>1897</v>
      </c>
      <c r="H18347" s="25">
        <v>22</v>
      </c>
      <c r="I18347" s="25"/>
      <c r="J18347" s="58" t="e">
        <f>HYPERLINK("#"&amp;"Insumos"&amp;"!A"&amp;MATCH($B18347,#REF!,0),"Ins "&amp;$B18347)</f>
        <v>#REF!</v>
      </c>
      <c r="M18347" s="220"/>
    </row>
    <row r="18348" spans="1:13" x14ac:dyDescent="0.2">
      <c r="A18348" s="35" t="s">
        <v>3602</v>
      </c>
      <c r="B18348" s="1" t="s">
        <v>4436</v>
      </c>
      <c r="C18348" s="45" t="s">
        <v>1369</v>
      </c>
      <c r="D18348" s="23" t="s">
        <v>5751</v>
      </c>
      <c r="E18348" s="23" t="s">
        <v>287</v>
      </c>
      <c r="F18348" s="40">
        <v>1.03</v>
      </c>
      <c r="G18348" s="25">
        <v>2120</v>
      </c>
      <c r="H18348" s="25">
        <v>2184</v>
      </c>
      <c r="I18348" s="25"/>
      <c r="J18348" s="58" t="e">
        <f>HYPERLINK("#"&amp;"Insumos"&amp;"!A"&amp;MATCH($B18348,#REF!,0),"Ins "&amp;$B18348)</f>
        <v>#REF!</v>
      </c>
      <c r="M18348" s="220"/>
    </row>
    <row r="18349" spans="1:13" ht="25.5" x14ac:dyDescent="0.2">
      <c r="A18349" s="36" t="s">
        <v>3604</v>
      </c>
      <c r="B18349" s="26" t="s">
        <v>6816</v>
      </c>
      <c r="C18349" s="79" t="s">
        <v>5692</v>
      </c>
      <c r="D18349" s="37" t="s">
        <v>5608</v>
      </c>
      <c r="E18349" s="37" t="s">
        <v>4134</v>
      </c>
      <c r="F18349" s="41"/>
      <c r="G18349" s="27"/>
      <c r="H18349" s="27"/>
      <c r="I18349" s="27">
        <v>77786</v>
      </c>
      <c r="M18349" s="220">
        <f t="shared" si="286"/>
        <v>101869</v>
      </c>
    </row>
    <row r="18350" spans="1:13" x14ac:dyDescent="0.2">
      <c r="A18350" s="35" t="s">
        <v>3604</v>
      </c>
      <c r="B18350" s="1" t="s">
        <v>5573</v>
      </c>
      <c r="C18350" s="45" t="s">
        <v>973</v>
      </c>
      <c r="D18350" s="23" t="s">
        <v>5734</v>
      </c>
      <c r="E18350" s="23" t="s">
        <v>4141</v>
      </c>
      <c r="F18350" s="40">
        <v>0.9</v>
      </c>
      <c r="G18350" s="25">
        <v>41652</v>
      </c>
      <c r="H18350" s="25">
        <v>37487</v>
      </c>
      <c r="I18350" s="25"/>
      <c r="J18350" s="58" t="e">
        <f>HYPERLINK("#"&amp;"Insumos"&amp;"!A"&amp;MATCH($B18350,#REF!,0),"Ins "&amp;$B18350)</f>
        <v>#REF!</v>
      </c>
      <c r="M18350" s="220"/>
    </row>
    <row r="18351" spans="1:13" x14ac:dyDescent="0.2">
      <c r="A18351" s="35" t="s">
        <v>3604</v>
      </c>
      <c r="B18351" s="1" t="s">
        <v>263</v>
      </c>
      <c r="C18351" s="45" t="s">
        <v>696</v>
      </c>
      <c r="D18351" s="23" t="s">
        <v>5534</v>
      </c>
      <c r="E18351" s="23" t="s">
        <v>4140</v>
      </c>
      <c r="F18351" s="40">
        <v>2.7000000000000001E-3</v>
      </c>
      <c r="G18351" s="25">
        <v>187426</v>
      </c>
      <c r="H18351" s="25">
        <v>506</v>
      </c>
      <c r="I18351" s="25"/>
      <c r="J18351" s="58" t="e">
        <f>HYPERLINK("#"&amp;"Insumos"&amp;"!A"&amp;MATCH($B18351,#REF!,0),"Ins "&amp;$B18351)</f>
        <v>#REF!</v>
      </c>
      <c r="M18351" s="220"/>
    </row>
    <row r="18352" spans="1:13" x14ac:dyDescent="0.2">
      <c r="A18352" s="35" t="s">
        <v>3604</v>
      </c>
      <c r="B18352" s="1" t="s">
        <v>5533</v>
      </c>
      <c r="C18352" s="45" t="s">
        <v>5892</v>
      </c>
      <c r="D18352" s="23" t="s">
        <v>977</v>
      </c>
      <c r="E18352" s="23" t="s">
        <v>4134</v>
      </c>
      <c r="F18352" s="40">
        <v>0.2</v>
      </c>
      <c r="G18352" s="25">
        <v>3623</v>
      </c>
      <c r="H18352" s="25">
        <v>725</v>
      </c>
      <c r="I18352" s="25"/>
      <c r="J18352" s="58" t="e">
        <f>HYPERLINK("#"&amp;"Insumos"&amp;"!A"&amp;MATCH($B18352,#REF!,0),"Ins "&amp;$B18352)</f>
        <v>#REF!</v>
      </c>
      <c r="M18352" s="220"/>
    </row>
    <row r="18353" spans="1:13" x14ac:dyDescent="0.2">
      <c r="A18353" s="35" t="s">
        <v>3604</v>
      </c>
      <c r="B18353" s="1" t="s">
        <v>5007</v>
      </c>
      <c r="C18353" s="45" t="s">
        <v>720</v>
      </c>
      <c r="D18353" s="23" t="s">
        <v>5751</v>
      </c>
      <c r="E18353" s="23" t="s">
        <v>4134</v>
      </c>
      <c r="F18353" s="40">
        <v>1.05</v>
      </c>
      <c r="G18353" s="25">
        <v>1897</v>
      </c>
      <c r="H18353" s="25">
        <v>1992</v>
      </c>
      <c r="I18353" s="25"/>
      <c r="J18353" s="58" t="e">
        <f>HYPERLINK("#"&amp;"Insumos"&amp;"!A"&amp;MATCH($B18353,#REF!,0),"Ins "&amp;$B18353)</f>
        <v>#REF!</v>
      </c>
      <c r="M18353" s="220"/>
    </row>
    <row r="18354" spans="1:13" x14ac:dyDescent="0.2">
      <c r="A18354" s="35" t="s">
        <v>3604</v>
      </c>
      <c r="B18354" s="1" t="s">
        <v>5196</v>
      </c>
      <c r="C18354" s="45" t="s">
        <v>629</v>
      </c>
      <c r="D18354" s="23" t="s">
        <v>5751</v>
      </c>
      <c r="E18354" s="23" t="s">
        <v>4134</v>
      </c>
      <c r="F18354" s="40">
        <v>4</v>
      </c>
      <c r="G18354" s="25">
        <v>3024</v>
      </c>
      <c r="H18354" s="25">
        <v>12096</v>
      </c>
      <c r="I18354" s="25"/>
      <c r="J18354" s="58" t="e">
        <f>HYPERLINK("#"&amp;"Insumos"&amp;"!A"&amp;MATCH($B18354,#REF!,0),"Ins "&amp;$B18354)</f>
        <v>#REF!</v>
      </c>
      <c r="M18354" s="220"/>
    </row>
    <row r="18355" spans="1:13" x14ac:dyDescent="0.2">
      <c r="A18355" s="35" t="s">
        <v>3604</v>
      </c>
      <c r="B18355" s="1" t="s">
        <v>4437</v>
      </c>
      <c r="C18355" s="45" t="s">
        <v>658</v>
      </c>
      <c r="D18355" s="23" t="s">
        <v>5751</v>
      </c>
      <c r="E18355" s="23" t="s">
        <v>4134</v>
      </c>
      <c r="F18355" s="40">
        <v>1</v>
      </c>
      <c r="G18355" s="25">
        <v>24980</v>
      </c>
      <c r="H18355" s="25">
        <v>24980</v>
      </c>
      <c r="I18355" s="25"/>
      <c r="J18355" s="58" t="e">
        <f>HYPERLINK("#"&amp;"Insumos"&amp;"!A"&amp;MATCH($B18355,#REF!,0),"Ins "&amp;$B18355)</f>
        <v>#REF!</v>
      </c>
      <c r="M18355" s="220"/>
    </row>
    <row r="18356" spans="1:13" ht="25.5" x14ac:dyDescent="0.2">
      <c r="A18356" s="36" t="s">
        <v>3606</v>
      </c>
      <c r="B18356" s="26" t="s">
        <v>6816</v>
      </c>
      <c r="C18356" s="79" t="s">
        <v>5693</v>
      </c>
      <c r="D18356" s="37" t="s">
        <v>5608</v>
      </c>
      <c r="E18356" s="37" t="s">
        <v>4134</v>
      </c>
      <c r="F18356" s="41"/>
      <c r="G18356" s="27"/>
      <c r="H18356" s="27"/>
      <c r="I18356" s="27">
        <v>72565</v>
      </c>
      <c r="M18356" s="220">
        <f t="shared" si="286"/>
        <v>95031</v>
      </c>
    </row>
    <row r="18357" spans="1:13" x14ac:dyDescent="0.2">
      <c r="A18357" s="35" t="s">
        <v>3606</v>
      </c>
      <c r="B18357" s="1" t="s">
        <v>5573</v>
      </c>
      <c r="C18357" s="45" t="s">
        <v>973</v>
      </c>
      <c r="D18357" s="23" t="s">
        <v>5734</v>
      </c>
      <c r="E18357" s="23" t="s">
        <v>4141</v>
      </c>
      <c r="F18357" s="40">
        <v>0.9</v>
      </c>
      <c r="G18357" s="25">
        <v>41652</v>
      </c>
      <c r="H18357" s="25">
        <v>37487</v>
      </c>
      <c r="I18357" s="25"/>
      <c r="J18357" s="58" t="e">
        <f>HYPERLINK("#"&amp;"Insumos"&amp;"!A"&amp;MATCH($B18357,#REF!,0),"Ins "&amp;$B18357)</f>
        <v>#REF!</v>
      </c>
      <c r="M18357" s="220"/>
    </row>
    <row r="18358" spans="1:13" x14ac:dyDescent="0.2">
      <c r="A18358" s="35" t="s">
        <v>3606</v>
      </c>
      <c r="B18358" s="1" t="s">
        <v>263</v>
      </c>
      <c r="C18358" s="45" t="s">
        <v>696</v>
      </c>
      <c r="D18358" s="23" t="s">
        <v>5534</v>
      </c>
      <c r="E18358" s="23" t="s">
        <v>4140</v>
      </c>
      <c r="F18358" s="40">
        <v>2.0999999999999999E-3</v>
      </c>
      <c r="G18358" s="25">
        <v>187426</v>
      </c>
      <c r="H18358" s="25">
        <v>394</v>
      </c>
      <c r="I18358" s="25"/>
      <c r="J18358" s="58" t="e">
        <f>HYPERLINK("#"&amp;"Insumos"&amp;"!A"&amp;MATCH($B18358,#REF!,0),"Ins "&amp;$B18358)</f>
        <v>#REF!</v>
      </c>
      <c r="M18358" s="220"/>
    </row>
    <row r="18359" spans="1:13" x14ac:dyDescent="0.2">
      <c r="A18359" s="35" t="s">
        <v>3606</v>
      </c>
      <c r="B18359" s="1" t="s">
        <v>5533</v>
      </c>
      <c r="C18359" s="45" t="s">
        <v>5892</v>
      </c>
      <c r="D18359" s="23" t="s">
        <v>977</v>
      </c>
      <c r="E18359" s="23" t="s">
        <v>4134</v>
      </c>
      <c r="F18359" s="40">
        <v>0.2</v>
      </c>
      <c r="G18359" s="25">
        <v>3623</v>
      </c>
      <c r="H18359" s="25">
        <v>725</v>
      </c>
      <c r="I18359" s="25"/>
      <c r="J18359" s="58" t="e">
        <f>HYPERLINK("#"&amp;"Insumos"&amp;"!A"&amp;MATCH($B18359,#REF!,0),"Ins "&amp;$B18359)</f>
        <v>#REF!</v>
      </c>
      <c r="M18359" s="220"/>
    </row>
    <row r="18360" spans="1:13" x14ac:dyDescent="0.2">
      <c r="A18360" s="35" t="s">
        <v>3606</v>
      </c>
      <c r="B18360" s="1" t="s">
        <v>5007</v>
      </c>
      <c r="C18360" s="45" t="s">
        <v>720</v>
      </c>
      <c r="D18360" s="23" t="s">
        <v>5751</v>
      </c>
      <c r="E18360" s="23" t="s">
        <v>4134</v>
      </c>
      <c r="F18360" s="40">
        <v>1.05</v>
      </c>
      <c r="G18360" s="25">
        <v>1897</v>
      </c>
      <c r="H18360" s="25">
        <v>1992</v>
      </c>
      <c r="I18360" s="25"/>
      <c r="J18360" s="58" t="e">
        <f>HYPERLINK("#"&amp;"Insumos"&amp;"!A"&amp;MATCH($B18360,#REF!,0),"Ins "&amp;$B18360)</f>
        <v>#REF!</v>
      </c>
      <c r="M18360" s="220"/>
    </row>
    <row r="18361" spans="1:13" x14ac:dyDescent="0.2">
      <c r="A18361" s="35" t="s">
        <v>3606</v>
      </c>
      <c r="B18361" s="1" t="s">
        <v>5196</v>
      </c>
      <c r="C18361" s="45" t="s">
        <v>629</v>
      </c>
      <c r="D18361" s="23" t="s">
        <v>5751</v>
      </c>
      <c r="E18361" s="23" t="s">
        <v>4134</v>
      </c>
      <c r="F18361" s="40">
        <v>4</v>
      </c>
      <c r="G18361" s="25">
        <v>3024</v>
      </c>
      <c r="H18361" s="25">
        <v>12096</v>
      </c>
      <c r="I18361" s="25"/>
      <c r="J18361" s="58" t="e">
        <f>HYPERLINK("#"&amp;"Insumos"&amp;"!A"&amp;MATCH($B18361,#REF!,0),"Ins "&amp;$B18361)</f>
        <v>#REF!</v>
      </c>
      <c r="M18361" s="220"/>
    </row>
    <row r="18362" spans="1:13" x14ac:dyDescent="0.2">
      <c r="A18362" s="35" t="s">
        <v>3606</v>
      </c>
      <c r="B18362" s="1" t="s">
        <v>4438</v>
      </c>
      <c r="C18362" s="45" t="s">
        <v>659</v>
      </c>
      <c r="D18362" s="23" t="s">
        <v>5751</v>
      </c>
      <c r="E18362" s="23" t="s">
        <v>4134</v>
      </c>
      <c r="F18362" s="40">
        <v>1</v>
      </c>
      <c r="G18362" s="25">
        <v>19871</v>
      </c>
      <c r="H18362" s="25">
        <v>19871</v>
      </c>
      <c r="I18362" s="25"/>
      <c r="J18362" s="58" t="e">
        <f>HYPERLINK("#"&amp;"Insumos"&amp;"!A"&amp;MATCH($B18362,#REF!,0),"Ins "&amp;$B18362)</f>
        <v>#REF!</v>
      </c>
      <c r="M18362" s="220"/>
    </row>
    <row r="18363" spans="1:13" ht="25.5" x14ac:dyDescent="0.2">
      <c r="A18363" s="36" t="s">
        <v>3608</v>
      </c>
      <c r="B18363" s="26" t="s">
        <v>6816</v>
      </c>
      <c r="C18363" s="79" t="s">
        <v>5694</v>
      </c>
      <c r="D18363" s="37" t="s">
        <v>5608</v>
      </c>
      <c r="E18363" s="37" t="s">
        <v>4134</v>
      </c>
      <c r="F18363" s="41"/>
      <c r="G18363" s="27"/>
      <c r="H18363" s="27"/>
      <c r="I18363" s="27">
        <v>69959</v>
      </c>
      <c r="M18363" s="220">
        <f t="shared" si="286"/>
        <v>91618</v>
      </c>
    </row>
    <row r="18364" spans="1:13" x14ac:dyDescent="0.2">
      <c r="A18364" s="35" t="s">
        <v>3608</v>
      </c>
      <c r="B18364" s="1" t="s">
        <v>5573</v>
      </c>
      <c r="C18364" s="45" t="s">
        <v>973</v>
      </c>
      <c r="D18364" s="23" t="s">
        <v>5734</v>
      </c>
      <c r="E18364" s="23" t="s">
        <v>4141</v>
      </c>
      <c r="F18364" s="40">
        <v>0.9</v>
      </c>
      <c r="G18364" s="25">
        <v>41652</v>
      </c>
      <c r="H18364" s="25">
        <v>37487</v>
      </c>
      <c r="I18364" s="25"/>
      <c r="J18364" s="58" t="e">
        <f>HYPERLINK("#"&amp;"Insumos"&amp;"!A"&amp;MATCH($B18364,#REF!,0),"Ins "&amp;$B18364)</f>
        <v>#REF!</v>
      </c>
      <c r="M18364" s="220"/>
    </row>
    <row r="18365" spans="1:13" x14ac:dyDescent="0.2">
      <c r="A18365" s="35" t="s">
        <v>3608</v>
      </c>
      <c r="B18365" s="1" t="s">
        <v>263</v>
      </c>
      <c r="C18365" s="45" t="s">
        <v>696</v>
      </c>
      <c r="D18365" s="23" t="s">
        <v>5534</v>
      </c>
      <c r="E18365" s="23" t="s">
        <v>4140</v>
      </c>
      <c r="F18365" s="40">
        <v>1.8E-3</v>
      </c>
      <c r="G18365" s="25">
        <v>187426</v>
      </c>
      <c r="H18365" s="25">
        <v>337</v>
      </c>
      <c r="I18365" s="25"/>
      <c r="J18365" s="58" t="e">
        <f>HYPERLINK("#"&amp;"Insumos"&amp;"!A"&amp;MATCH($B18365,#REF!,0),"Ins "&amp;$B18365)</f>
        <v>#REF!</v>
      </c>
      <c r="M18365" s="220"/>
    </row>
    <row r="18366" spans="1:13" x14ac:dyDescent="0.2">
      <c r="A18366" s="35" t="s">
        <v>3608</v>
      </c>
      <c r="B18366" s="1" t="s">
        <v>5533</v>
      </c>
      <c r="C18366" s="45" t="s">
        <v>5892</v>
      </c>
      <c r="D18366" s="23" t="s">
        <v>977</v>
      </c>
      <c r="E18366" s="23" t="s">
        <v>4134</v>
      </c>
      <c r="F18366" s="40">
        <v>0.2</v>
      </c>
      <c r="G18366" s="25">
        <v>3623</v>
      </c>
      <c r="H18366" s="25">
        <v>725</v>
      </c>
      <c r="I18366" s="25"/>
      <c r="J18366" s="58" t="e">
        <f>HYPERLINK("#"&amp;"Insumos"&amp;"!A"&amp;MATCH($B18366,#REF!,0),"Ins "&amp;$B18366)</f>
        <v>#REF!</v>
      </c>
      <c r="M18366" s="220"/>
    </row>
    <row r="18367" spans="1:13" x14ac:dyDescent="0.2">
      <c r="A18367" s="35" t="s">
        <v>3608</v>
      </c>
      <c r="B18367" s="1" t="s">
        <v>5007</v>
      </c>
      <c r="C18367" s="45" t="s">
        <v>720</v>
      </c>
      <c r="D18367" s="23" t="s">
        <v>5751</v>
      </c>
      <c r="E18367" s="23" t="s">
        <v>4134</v>
      </c>
      <c r="F18367" s="40">
        <v>1.05</v>
      </c>
      <c r="G18367" s="25">
        <v>1897</v>
      </c>
      <c r="H18367" s="25">
        <v>1992</v>
      </c>
      <c r="I18367" s="25"/>
      <c r="J18367" s="58" t="e">
        <f>HYPERLINK("#"&amp;"Insumos"&amp;"!A"&amp;MATCH($B18367,#REF!,0),"Ins "&amp;$B18367)</f>
        <v>#REF!</v>
      </c>
      <c r="M18367" s="220"/>
    </row>
    <row r="18368" spans="1:13" x14ac:dyDescent="0.2">
      <c r="A18368" s="35" t="s">
        <v>3608</v>
      </c>
      <c r="B18368" s="1" t="s">
        <v>5196</v>
      </c>
      <c r="C18368" s="45" t="s">
        <v>629</v>
      </c>
      <c r="D18368" s="23" t="s">
        <v>5751</v>
      </c>
      <c r="E18368" s="23" t="s">
        <v>4134</v>
      </c>
      <c r="F18368" s="40">
        <v>4</v>
      </c>
      <c r="G18368" s="25">
        <v>3024</v>
      </c>
      <c r="H18368" s="25">
        <v>12096</v>
      </c>
      <c r="I18368" s="25"/>
      <c r="J18368" s="58" t="e">
        <f>HYPERLINK("#"&amp;"Insumos"&amp;"!A"&amp;MATCH($B18368,#REF!,0),"Ins "&amp;$B18368)</f>
        <v>#REF!</v>
      </c>
      <c r="M18368" s="220"/>
    </row>
    <row r="18369" spans="1:13" x14ac:dyDescent="0.2">
      <c r="A18369" s="35" t="s">
        <v>3608</v>
      </c>
      <c r="B18369" s="1" t="s">
        <v>4439</v>
      </c>
      <c r="C18369" s="45" t="s">
        <v>660</v>
      </c>
      <c r="D18369" s="23" t="s">
        <v>5751</v>
      </c>
      <c r="E18369" s="23" t="s">
        <v>4134</v>
      </c>
      <c r="F18369" s="40">
        <v>1</v>
      </c>
      <c r="G18369" s="25">
        <v>17322</v>
      </c>
      <c r="H18369" s="25">
        <v>17322</v>
      </c>
      <c r="I18369" s="25"/>
      <c r="J18369" s="58" t="e">
        <f>HYPERLINK("#"&amp;"Insumos"&amp;"!A"&amp;MATCH($B18369,#REF!,0),"Ins "&amp;$B18369)</f>
        <v>#REF!</v>
      </c>
      <c r="M18369" s="220"/>
    </row>
    <row r="18370" spans="1:13" ht="25.5" x14ac:dyDescent="0.2">
      <c r="A18370" s="36" t="s">
        <v>3610</v>
      </c>
      <c r="B18370" s="26" t="s">
        <v>6816</v>
      </c>
      <c r="C18370" s="79" t="s">
        <v>5695</v>
      </c>
      <c r="D18370" s="37" t="s">
        <v>5608</v>
      </c>
      <c r="E18370" s="37" t="s">
        <v>4134</v>
      </c>
      <c r="F18370" s="41"/>
      <c r="G18370" s="27"/>
      <c r="H18370" s="27"/>
      <c r="I18370" s="27">
        <v>62820</v>
      </c>
      <c r="M18370" s="220">
        <f t="shared" si="286"/>
        <v>82269</v>
      </c>
    </row>
    <row r="18371" spans="1:13" x14ac:dyDescent="0.2">
      <c r="A18371" s="35" t="s">
        <v>3610</v>
      </c>
      <c r="B18371" s="1" t="s">
        <v>5573</v>
      </c>
      <c r="C18371" s="45" t="s">
        <v>973</v>
      </c>
      <c r="D18371" s="23" t="s">
        <v>5734</v>
      </c>
      <c r="E18371" s="23" t="s">
        <v>4141</v>
      </c>
      <c r="F18371" s="40">
        <v>0.9</v>
      </c>
      <c r="G18371" s="25">
        <v>41652</v>
      </c>
      <c r="H18371" s="25">
        <v>37487</v>
      </c>
      <c r="I18371" s="25"/>
      <c r="J18371" s="58" t="e">
        <f>HYPERLINK("#"&amp;"Insumos"&amp;"!A"&amp;MATCH($B18371,#REF!,0),"Ins "&amp;$B18371)</f>
        <v>#REF!</v>
      </c>
      <c r="M18371" s="220"/>
    </row>
    <row r="18372" spans="1:13" x14ac:dyDescent="0.2">
      <c r="A18372" s="35" t="s">
        <v>3610</v>
      </c>
      <c r="B18372" s="1" t="s">
        <v>263</v>
      </c>
      <c r="C18372" s="45" t="s">
        <v>696</v>
      </c>
      <c r="D18372" s="23" t="s">
        <v>5534</v>
      </c>
      <c r="E18372" s="23" t="s">
        <v>4140</v>
      </c>
      <c r="F18372" s="40">
        <v>1.1000000000000001E-3</v>
      </c>
      <c r="G18372" s="25">
        <v>187426</v>
      </c>
      <c r="H18372" s="25">
        <v>206</v>
      </c>
      <c r="I18372" s="25"/>
      <c r="J18372" s="58" t="e">
        <f>HYPERLINK("#"&amp;"Insumos"&amp;"!A"&amp;MATCH($B18372,#REF!,0),"Ins "&amp;$B18372)</f>
        <v>#REF!</v>
      </c>
      <c r="M18372" s="220"/>
    </row>
    <row r="18373" spans="1:13" x14ac:dyDescent="0.2">
      <c r="A18373" s="35" t="s">
        <v>3610</v>
      </c>
      <c r="B18373" s="1" t="s">
        <v>5533</v>
      </c>
      <c r="C18373" s="45" t="s">
        <v>5892</v>
      </c>
      <c r="D18373" s="23" t="s">
        <v>977</v>
      </c>
      <c r="E18373" s="23" t="s">
        <v>4134</v>
      </c>
      <c r="F18373" s="40">
        <v>0.2</v>
      </c>
      <c r="G18373" s="25">
        <v>3623</v>
      </c>
      <c r="H18373" s="25">
        <v>725</v>
      </c>
      <c r="I18373" s="25"/>
      <c r="J18373" s="58" t="e">
        <f>HYPERLINK("#"&amp;"Insumos"&amp;"!A"&amp;MATCH($B18373,#REF!,0),"Ins "&amp;$B18373)</f>
        <v>#REF!</v>
      </c>
      <c r="M18373" s="220"/>
    </row>
    <row r="18374" spans="1:13" x14ac:dyDescent="0.2">
      <c r="A18374" s="35" t="s">
        <v>3610</v>
      </c>
      <c r="B18374" s="1" t="s">
        <v>5007</v>
      </c>
      <c r="C18374" s="45" t="s">
        <v>720</v>
      </c>
      <c r="D18374" s="23" t="s">
        <v>5751</v>
      </c>
      <c r="E18374" s="23" t="s">
        <v>4134</v>
      </c>
      <c r="F18374" s="40">
        <v>1.05</v>
      </c>
      <c r="G18374" s="25">
        <v>1897</v>
      </c>
      <c r="H18374" s="25">
        <v>1992</v>
      </c>
      <c r="I18374" s="25"/>
      <c r="J18374" s="58" t="e">
        <f>HYPERLINK("#"&amp;"Insumos"&amp;"!A"&amp;MATCH($B18374,#REF!,0),"Ins "&amp;$B18374)</f>
        <v>#REF!</v>
      </c>
      <c r="M18374" s="220"/>
    </row>
    <row r="18375" spans="1:13" x14ac:dyDescent="0.2">
      <c r="A18375" s="35" t="s">
        <v>3610</v>
      </c>
      <c r="B18375" s="1" t="s">
        <v>5196</v>
      </c>
      <c r="C18375" s="45" t="s">
        <v>629</v>
      </c>
      <c r="D18375" s="23" t="s">
        <v>5751</v>
      </c>
      <c r="E18375" s="23" t="s">
        <v>4134</v>
      </c>
      <c r="F18375" s="40">
        <v>4</v>
      </c>
      <c r="G18375" s="25">
        <v>3024</v>
      </c>
      <c r="H18375" s="25">
        <v>12096</v>
      </c>
      <c r="I18375" s="25"/>
      <c r="J18375" s="58" t="e">
        <f>HYPERLINK("#"&amp;"Insumos"&amp;"!A"&amp;MATCH($B18375,#REF!,0),"Ins "&amp;$B18375)</f>
        <v>#REF!</v>
      </c>
      <c r="M18375" s="220"/>
    </row>
    <row r="18376" spans="1:13" x14ac:dyDescent="0.2">
      <c r="A18376" s="35" t="s">
        <v>3610</v>
      </c>
      <c r="B18376" s="1" t="s">
        <v>4440</v>
      </c>
      <c r="C18376" s="45" t="s">
        <v>661</v>
      </c>
      <c r="D18376" s="23" t="s">
        <v>5751</v>
      </c>
      <c r="E18376" s="23" t="s">
        <v>4134</v>
      </c>
      <c r="F18376" s="40">
        <v>1</v>
      </c>
      <c r="G18376" s="25">
        <v>10314</v>
      </c>
      <c r="H18376" s="25">
        <v>10314</v>
      </c>
      <c r="I18376" s="25"/>
      <c r="J18376" s="58" t="e">
        <f>HYPERLINK("#"&amp;"Insumos"&amp;"!A"&amp;MATCH($B18376,#REF!,0),"Ins "&amp;$B18376)</f>
        <v>#REF!</v>
      </c>
      <c r="M18376" s="220"/>
    </row>
    <row r="18377" spans="1:13" ht="38.25" x14ac:dyDescent="0.2">
      <c r="A18377" s="36" t="s">
        <v>3612</v>
      </c>
      <c r="B18377" s="26" t="s">
        <v>6816</v>
      </c>
      <c r="C18377" s="79" t="s">
        <v>10920</v>
      </c>
      <c r="D18377" s="37" t="s">
        <v>5608</v>
      </c>
      <c r="E18377" s="37" t="s">
        <v>4134</v>
      </c>
      <c r="F18377" s="41"/>
      <c r="G18377" s="27"/>
      <c r="H18377" s="27"/>
      <c r="I18377" s="27">
        <v>351813</v>
      </c>
      <c r="M18377" s="220">
        <f t="shared" ref="M18377:M18434" si="287">ROUND(I18377*(1+$L$2),0)</f>
        <v>460734</v>
      </c>
    </row>
    <row r="18378" spans="1:13" x14ac:dyDescent="0.2">
      <c r="A18378" s="35" t="s">
        <v>3612</v>
      </c>
      <c r="B18378" s="1" t="s">
        <v>5573</v>
      </c>
      <c r="C18378" s="45" t="s">
        <v>973</v>
      </c>
      <c r="D18378" s="23" t="s">
        <v>5734</v>
      </c>
      <c r="E18378" s="23" t="s">
        <v>4141</v>
      </c>
      <c r="F18378" s="40">
        <v>0.9</v>
      </c>
      <c r="G18378" s="25">
        <v>41652</v>
      </c>
      <c r="H18378" s="25">
        <v>37487</v>
      </c>
      <c r="I18378" s="25"/>
      <c r="J18378" s="58" t="e">
        <f>HYPERLINK("#"&amp;"Insumos"&amp;"!A"&amp;MATCH($B18378,#REF!,0),"Ins "&amp;$B18378)</f>
        <v>#REF!</v>
      </c>
      <c r="M18378" s="220"/>
    </row>
    <row r="18379" spans="1:13" x14ac:dyDescent="0.2">
      <c r="A18379" s="35" t="s">
        <v>3612</v>
      </c>
      <c r="B18379" s="1" t="s">
        <v>263</v>
      </c>
      <c r="C18379" s="45" t="s">
        <v>696</v>
      </c>
      <c r="D18379" s="23" t="s">
        <v>5534</v>
      </c>
      <c r="E18379" s="23" t="s">
        <v>4140</v>
      </c>
      <c r="F18379" s="40">
        <v>2.9600000000000001E-2</v>
      </c>
      <c r="G18379" s="25">
        <v>187426</v>
      </c>
      <c r="H18379" s="25">
        <v>5548</v>
      </c>
      <c r="I18379" s="25"/>
      <c r="J18379" s="58" t="e">
        <f>HYPERLINK("#"&amp;"Insumos"&amp;"!A"&amp;MATCH($B18379,#REF!,0),"Ins "&amp;$B18379)</f>
        <v>#REF!</v>
      </c>
      <c r="M18379" s="220"/>
    </row>
    <row r="18380" spans="1:13" x14ac:dyDescent="0.2">
      <c r="A18380" s="35" t="s">
        <v>3612</v>
      </c>
      <c r="B18380" s="1" t="s">
        <v>5533</v>
      </c>
      <c r="C18380" s="45" t="s">
        <v>5892</v>
      </c>
      <c r="D18380" s="23" t="s">
        <v>977</v>
      </c>
      <c r="E18380" s="23" t="s">
        <v>4134</v>
      </c>
      <c r="F18380" s="40">
        <v>0.2</v>
      </c>
      <c r="G18380" s="25">
        <v>3623</v>
      </c>
      <c r="H18380" s="25">
        <v>725</v>
      </c>
      <c r="I18380" s="25"/>
      <c r="J18380" s="58" t="e">
        <f>HYPERLINK("#"&amp;"Insumos"&amp;"!A"&amp;MATCH($B18380,#REF!,0),"Ins "&amp;$B18380)</f>
        <v>#REF!</v>
      </c>
      <c r="M18380" s="220"/>
    </row>
    <row r="18381" spans="1:13" x14ac:dyDescent="0.2">
      <c r="A18381" s="35" t="s">
        <v>3612</v>
      </c>
      <c r="B18381" s="1" t="s">
        <v>5007</v>
      </c>
      <c r="C18381" s="45" t="s">
        <v>720</v>
      </c>
      <c r="D18381" s="23" t="s">
        <v>5751</v>
      </c>
      <c r="E18381" s="23" t="s">
        <v>4134</v>
      </c>
      <c r="F18381" s="40">
        <v>1.05</v>
      </c>
      <c r="G18381" s="25">
        <v>1897</v>
      </c>
      <c r="H18381" s="25">
        <v>1992</v>
      </c>
      <c r="I18381" s="25"/>
      <c r="J18381" s="58" t="e">
        <f>HYPERLINK("#"&amp;"Insumos"&amp;"!A"&amp;MATCH($B18381,#REF!,0),"Ins "&amp;$B18381)</f>
        <v>#REF!</v>
      </c>
      <c r="M18381" s="220"/>
    </row>
    <row r="18382" spans="1:13" x14ac:dyDescent="0.2">
      <c r="A18382" s="35" t="s">
        <v>3612</v>
      </c>
      <c r="B18382" s="1" t="s">
        <v>5196</v>
      </c>
      <c r="C18382" s="45" t="s">
        <v>629</v>
      </c>
      <c r="D18382" s="23" t="s">
        <v>5751</v>
      </c>
      <c r="E18382" s="23" t="s">
        <v>4134</v>
      </c>
      <c r="F18382" s="40">
        <v>6</v>
      </c>
      <c r="G18382" s="25">
        <v>3024</v>
      </c>
      <c r="H18382" s="25">
        <v>18144</v>
      </c>
      <c r="I18382" s="25"/>
      <c r="J18382" s="58" t="e">
        <f>HYPERLINK("#"&amp;"Insumos"&amp;"!A"&amp;MATCH($B18382,#REF!,0),"Ins "&amp;$B18382)</f>
        <v>#REF!</v>
      </c>
      <c r="M18382" s="220"/>
    </row>
    <row r="18383" spans="1:13" x14ac:dyDescent="0.2">
      <c r="A18383" s="35" t="s">
        <v>3612</v>
      </c>
      <c r="B18383" s="1" t="s">
        <v>4442</v>
      </c>
      <c r="C18383" s="45" t="s">
        <v>657</v>
      </c>
      <c r="D18383" s="23" t="s">
        <v>5751</v>
      </c>
      <c r="E18383" s="23" t="s">
        <v>4134</v>
      </c>
      <c r="F18383" s="40">
        <v>1</v>
      </c>
      <c r="G18383" s="25">
        <v>48570</v>
      </c>
      <c r="H18383" s="25">
        <v>48570</v>
      </c>
      <c r="I18383" s="25"/>
      <c r="J18383" s="58" t="e">
        <f>HYPERLINK("#"&amp;"Insumos"&amp;"!A"&amp;MATCH($B18383,#REF!,0),"Ins "&amp;$B18383)</f>
        <v>#REF!</v>
      </c>
      <c r="M18383" s="220"/>
    </row>
    <row r="18384" spans="1:13" ht="25.5" x14ac:dyDescent="0.2">
      <c r="A18384" s="35" t="s">
        <v>3612</v>
      </c>
      <c r="B18384" s="1" t="s">
        <v>4447</v>
      </c>
      <c r="C18384" s="45" t="s">
        <v>662</v>
      </c>
      <c r="D18384" s="23" t="s">
        <v>5751</v>
      </c>
      <c r="E18384" s="23" t="s">
        <v>4134</v>
      </c>
      <c r="F18384" s="40">
        <v>1</v>
      </c>
      <c r="G18384" s="25">
        <v>239347</v>
      </c>
      <c r="H18384" s="25">
        <v>239347</v>
      </c>
      <c r="I18384" s="25"/>
      <c r="J18384" s="58" t="e">
        <f>HYPERLINK("#"&amp;"Insumos"&amp;"!A"&amp;MATCH($B18384,#REF!,0),"Ins "&amp;$B18384)</f>
        <v>#REF!</v>
      </c>
      <c r="M18384" s="220"/>
    </row>
    <row r="18385" spans="1:13" ht="38.25" x14ac:dyDescent="0.2">
      <c r="A18385" s="36" t="s">
        <v>3613</v>
      </c>
      <c r="B18385" s="26" t="s">
        <v>6816</v>
      </c>
      <c r="C18385" s="79" t="s">
        <v>10921</v>
      </c>
      <c r="D18385" s="37" t="s">
        <v>5608</v>
      </c>
      <c r="E18385" s="37" t="s">
        <v>4134</v>
      </c>
      <c r="F18385" s="41"/>
      <c r="G18385" s="27"/>
      <c r="H18385" s="27"/>
      <c r="I18385" s="27">
        <v>378708</v>
      </c>
      <c r="M18385" s="220">
        <f t="shared" si="287"/>
        <v>495956</v>
      </c>
    </row>
    <row r="18386" spans="1:13" x14ac:dyDescent="0.2">
      <c r="A18386" s="35" t="s">
        <v>3613</v>
      </c>
      <c r="B18386" s="1" t="s">
        <v>5573</v>
      </c>
      <c r="C18386" s="45" t="s">
        <v>973</v>
      </c>
      <c r="D18386" s="23" t="s">
        <v>5734</v>
      </c>
      <c r="E18386" s="23" t="s">
        <v>4141</v>
      </c>
      <c r="F18386" s="40">
        <v>0.9</v>
      </c>
      <c r="G18386" s="25">
        <v>41652</v>
      </c>
      <c r="H18386" s="25">
        <v>37487</v>
      </c>
      <c r="I18386" s="25"/>
      <c r="J18386" s="58" t="e">
        <f>HYPERLINK("#"&amp;"Insumos"&amp;"!A"&amp;MATCH($B18386,#REF!,0),"Ins "&amp;$B18386)</f>
        <v>#REF!</v>
      </c>
      <c r="M18386" s="220"/>
    </row>
    <row r="18387" spans="1:13" x14ac:dyDescent="0.2">
      <c r="A18387" s="35" t="s">
        <v>3613</v>
      </c>
      <c r="B18387" s="1" t="s">
        <v>263</v>
      </c>
      <c r="C18387" s="45" t="s">
        <v>696</v>
      </c>
      <c r="D18387" s="23" t="s">
        <v>5534</v>
      </c>
      <c r="E18387" s="23" t="s">
        <v>4140</v>
      </c>
      <c r="F18387" s="40">
        <v>3.2399999999999998E-2</v>
      </c>
      <c r="G18387" s="25">
        <v>187426</v>
      </c>
      <c r="H18387" s="25">
        <v>6073</v>
      </c>
      <c r="I18387" s="25"/>
      <c r="J18387" s="58" t="e">
        <f>HYPERLINK("#"&amp;"Insumos"&amp;"!A"&amp;MATCH($B18387,#REF!,0),"Ins "&amp;$B18387)</f>
        <v>#REF!</v>
      </c>
      <c r="M18387" s="220"/>
    </row>
    <row r="18388" spans="1:13" x14ac:dyDescent="0.2">
      <c r="A18388" s="35" t="s">
        <v>3613</v>
      </c>
      <c r="B18388" s="1" t="s">
        <v>5533</v>
      </c>
      <c r="C18388" s="45" t="s">
        <v>5892</v>
      </c>
      <c r="D18388" s="23" t="s">
        <v>977</v>
      </c>
      <c r="E18388" s="23" t="s">
        <v>4134</v>
      </c>
      <c r="F18388" s="40">
        <v>0.2</v>
      </c>
      <c r="G18388" s="25">
        <v>3623</v>
      </c>
      <c r="H18388" s="25">
        <v>725</v>
      </c>
      <c r="I18388" s="25"/>
      <c r="J18388" s="58" t="e">
        <f>HYPERLINK("#"&amp;"Insumos"&amp;"!A"&amp;MATCH($B18388,#REF!,0),"Ins "&amp;$B18388)</f>
        <v>#REF!</v>
      </c>
      <c r="M18388" s="220"/>
    </row>
    <row r="18389" spans="1:13" x14ac:dyDescent="0.2">
      <c r="A18389" s="35" t="s">
        <v>3613</v>
      </c>
      <c r="B18389" s="1" t="s">
        <v>5007</v>
      </c>
      <c r="C18389" s="45" t="s">
        <v>720</v>
      </c>
      <c r="D18389" s="23" t="s">
        <v>5751</v>
      </c>
      <c r="E18389" s="23" t="s">
        <v>4134</v>
      </c>
      <c r="F18389" s="40">
        <v>1.05</v>
      </c>
      <c r="G18389" s="25">
        <v>1897</v>
      </c>
      <c r="H18389" s="25">
        <v>1992</v>
      </c>
      <c r="I18389" s="25"/>
      <c r="J18389" s="58" t="e">
        <f>HYPERLINK("#"&amp;"Insumos"&amp;"!A"&amp;MATCH($B18389,#REF!,0),"Ins "&amp;$B18389)</f>
        <v>#REF!</v>
      </c>
      <c r="M18389" s="220"/>
    </row>
    <row r="18390" spans="1:13" x14ac:dyDescent="0.2">
      <c r="A18390" s="35" t="s">
        <v>3613</v>
      </c>
      <c r="B18390" s="1" t="s">
        <v>5196</v>
      </c>
      <c r="C18390" s="45" t="s">
        <v>629</v>
      </c>
      <c r="D18390" s="23" t="s">
        <v>5751</v>
      </c>
      <c r="E18390" s="23" t="s">
        <v>4134</v>
      </c>
      <c r="F18390" s="40">
        <v>6</v>
      </c>
      <c r="G18390" s="25">
        <v>3024</v>
      </c>
      <c r="H18390" s="25">
        <v>18144</v>
      </c>
      <c r="I18390" s="25"/>
      <c r="J18390" s="58" t="e">
        <f>HYPERLINK("#"&amp;"Insumos"&amp;"!A"&amp;MATCH($B18390,#REF!,0),"Ins "&amp;$B18390)</f>
        <v>#REF!</v>
      </c>
      <c r="M18390" s="220"/>
    </row>
    <row r="18391" spans="1:13" x14ac:dyDescent="0.2">
      <c r="A18391" s="35" t="s">
        <v>3613</v>
      </c>
      <c r="B18391" s="1" t="s">
        <v>4442</v>
      </c>
      <c r="C18391" s="45" t="s">
        <v>657</v>
      </c>
      <c r="D18391" s="23" t="s">
        <v>5751</v>
      </c>
      <c r="E18391" s="23" t="s">
        <v>4134</v>
      </c>
      <c r="F18391" s="40">
        <v>1</v>
      </c>
      <c r="G18391" s="25">
        <v>48570</v>
      </c>
      <c r="H18391" s="25">
        <v>48570</v>
      </c>
      <c r="I18391" s="25"/>
      <c r="J18391" s="58" t="e">
        <f>HYPERLINK("#"&amp;"Insumos"&amp;"!A"&amp;MATCH($B18391,#REF!,0),"Ins "&amp;$B18391)</f>
        <v>#REF!</v>
      </c>
      <c r="M18391" s="220"/>
    </row>
    <row r="18392" spans="1:13" ht="25.5" x14ac:dyDescent="0.2">
      <c r="A18392" s="35" t="s">
        <v>3613</v>
      </c>
      <c r="B18392" s="1" t="s">
        <v>4448</v>
      </c>
      <c r="C18392" s="45" t="s">
        <v>663</v>
      </c>
      <c r="D18392" s="23" t="s">
        <v>5751</v>
      </c>
      <c r="E18392" s="23" t="s">
        <v>4134</v>
      </c>
      <c r="F18392" s="40">
        <v>1</v>
      </c>
      <c r="G18392" s="25">
        <v>265717</v>
      </c>
      <c r="H18392" s="25">
        <v>265717</v>
      </c>
      <c r="I18392" s="25"/>
      <c r="J18392" s="58" t="e">
        <f>HYPERLINK("#"&amp;"Insumos"&amp;"!A"&amp;MATCH($B18392,#REF!,0),"Ins "&amp;$B18392)</f>
        <v>#REF!</v>
      </c>
      <c r="M18392" s="220"/>
    </row>
    <row r="18393" spans="1:13" ht="25.5" x14ac:dyDescent="0.2">
      <c r="A18393" s="36" t="s">
        <v>3614</v>
      </c>
      <c r="B18393" s="26" t="s">
        <v>6816</v>
      </c>
      <c r="C18393" s="79" t="s">
        <v>887</v>
      </c>
      <c r="D18393" s="37" t="s">
        <v>5608</v>
      </c>
      <c r="E18393" s="37" t="s">
        <v>464</v>
      </c>
      <c r="F18393" s="41"/>
      <c r="G18393" s="27"/>
      <c r="H18393" s="27"/>
      <c r="I18393" s="27">
        <v>454929</v>
      </c>
      <c r="M18393" s="220">
        <f t="shared" si="287"/>
        <v>595775</v>
      </c>
    </row>
    <row r="18394" spans="1:13" x14ac:dyDescent="0.2">
      <c r="A18394" s="35" t="s">
        <v>3614</v>
      </c>
      <c r="B18394" s="1" t="s">
        <v>5573</v>
      </c>
      <c r="C18394" s="45" t="s">
        <v>973</v>
      </c>
      <c r="D18394" s="23" t="s">
        <v>5734</v>
      </c>
      <c r="E18394" s="23" t="s">
        <v>4141</v>
      </c>
      <c r="F18394" s="40">
        <v>0.4</v>
      </c>
      <c r="G18394" s="25">
        <v>41652</v>
      </c>
      <c r="H18394" s="25">
        <v>16661</v>
      </c>
      <c r="I18394" s="25"/>
      <c r="J18394" s="58" t="e">
        <f>HYPERLINK("#"&amp;"Insumos"&amp;"!A"&amp;MATCH($B18394,#REF!,0),"Ins "&amp;$B18394)</f>
        <v>#REF!</v>
      </c>
      <c r="M18394" s="220"/>
    </row>
    <row r="18395" spans="1:13" x14ac:dyDescent="0.2">
      <c r="A18395" s="35" t="s">
        <v>3614</v>
      </c>
      <c r="B18395" s="1" t="s">
        <v>111</v>
      </c>
      <c r="C18395" s="45" t="s">
        <v>290</v>
      </c>
      <c r="D18395" s="23" t="s">
        <v>5534</v>
      </c>
      <c r="E18395" s="23" t="s">
        <v>4140</v>
      </c>
      <c r="F18395" s="40">
        <v>5.6000000000000001E-2</v>
      </c>
      <c r="G18395" s="25">
        <v>494181</v>
      </c>
      <c r="H18395" s="25">
        <v>27674</v>
      </c>
      <c r="I18395" s="25"/>
      <c r="J18395" s="58" t="e">
        <f>HYPERLINK("#"&amp;"Insumos"&amp;"!A"&amp;MATCH($B18395,#REF!,0),"Ins "&amp;$B18395)</f>
        <v>#REF!</v>
      </c>
      <c r="M18395" s="220"/>
    </row>
    <row r="18396" spans="1:13" x14ac:dyDescent="0.2">
      <c r="A18396" s="35" t="s">
        <v>3614</v>
      </c>
      <c r="B18396" s="1" t="s">
        <v>263</v>
      </c>
      <c r="C18396" s="45" t="s">
        <v>696</v>
      </c>
      <c r="D18396" s="23" t="s">
        <v>5534</v>
      </c>
      <c r="E18396" s="23" t="s">
        <v>4140</v>
      </c>
      <c r="F18396" s="40">
        <v>4.24E-2</v>
      </c>
      <c r="G18396" s="25">
        <v>187426</v>
      </c>
      <c r="H18396" s="25">
        <v>7947</v>
      </c>
      <c r="I18396" s="25"/>
      <c r="J18396" s="58" t="e">
        <f>HYPERLINK("#"&amp;"Insumos"&amp;"!A"&amp;MATCH($B18396,#REF!,0),"Ins "&amp;$B18396)</f>
        <v>#REF!</v>
      </c>
      <c r="M18396" s="220"/>
    </row>
    <row r="18397" spans="1:13" x14ac:dyDescent="0.2">
      <c r="A18397" s="35" t="s">
        <v>3614</v>
      </c>
      <c r="B18397" s="1" t="s">
        <v>5533</v>
      </c>
      <c r="C18397" s="45" t="s">
        <v>5892</v>
      </c>
      <c r="D18397" s="23" t="s">
        <v>977</v>
      </c>
      <c r="E18397" s="23" t="s">
        <v>4134</v>
      </c>
      <c r="F18397" s="40">
        <v>0.01</v>
      </c>
      <c r="G18397" s="25">
        <v>3623</v>
      </c>
      <c r="H18397" s="25">
        <v>36</v>
      </c>
      <c r="I18397" s="25"/>
      <c r="J18397" s="58" t="e">
        <f>HYPERLINK("#"&amp;"Insumos"&amp;"!A"&amp;MATCH($B18397,#REF!,0),"Ins "&amp;$B18397)</f>
        <v>#REF!</v>
      </c>
      <c r="M18397" s="220"/>
    </row>
    <row r="18398" spans="1:13" x14ac:dyDescent="0.2">
      <c r="A18398" s="35" t="s">
        <v>3614</v>
      </c>
      <c r="B18398" s="1" t="s">
        <v>5007</v>
      </c>
      <c r="C18398" s="45" t="s">
        <v>720</v>
      </c>
      <c r="D18398" s="23" t="s">
        <v>5751</v>
      </c>
      <c r="E18398" s="23" t="s">
        <v>4134</v>
      </c>
      <c r="F18398" s="40">
        <v>0.46100000000000002</v>
      </c>
      <c r="G18398" s="25">
        <v>1897</v>
      </c>
      <c r="H18398" s="25">
        <v>875</v>
      </c>
      <c r="I18398" s="25"/>
      <c r="J18398" s="58" t="e">
        <f>HYPERLINK("#"&amp;"Insumos"&amp;"!A"&amp;MATCH($B18398,#REF!,0),"Ins "&amp;$B18398)</f>
        <v>#REF!</v>
      </c>
      <c r="M18398" s="220"/>
    </row>
    <row r="18399" spans="1:13" x14ac:dyDescent="0.2">
      <c r="A18399" s="35" t="s">
        <v>3614</v>
      </c>
      <c r="B18399" s="1" t="s">
        <v>4449</v>
      </c>
      <c r="C18399" s="45" t="s">
        <v>1371</v>
      </c>
      <c r="D18399" s="23" t="s">
        <v>5751</v>
      </c>
      <c r="E18399" s="23" t="s">
        <v>287</v>
      </c>
      <c r="F18399" s="40">
        <v>1</v>
      </c>
      <c r="G18399" s="25">
        <v>401736</v>
      </c>
      <c r="H18399" s="25">
        <v>401736</v>
      </c>
      <c r="I18399" s="25"/>
      <c r="J18399" s="58" t="e">
        <f>HYPERLINK("#"&amp;"Insumos"&amp;"!A"&amp;MATCH($B18399,#REF!,0),"Ins "&amp;$B18399)</f>
        <v>#REF!</v>
      </c>
      <c r="M18399" s="220"/>
    </row>
    <row r="18400" spans="1:13" ht="25.5" x14ac:dyDescent="0.2">
      <c r="A18400" s="36" t="s">
        <v>3616</v>
      </c>
      <c r="B18400" s="26" t="s">
        <v>6816</v>
      </c>
      <c r="C18400" s="79" t="s">
        <v>888</v>
      </c>
      <c r="D18400" s="37" t="s">
        <v>5608</v>
      </c>
      <c r="E18400" s="37" t="s">
        <v>464</v>
      </c>
      <c r="F18400" s="41"/>
      <c r="G18400" s="27"/>
      <c r="H18400" s="27"/>
      <c r="I18400" s="27">
        <v>565242</v>
      </c>
      <c r="M18400" s="220">
        <f t="shared" si="287"/>
        <v>740241</v>
      </c>
    </row>
    <row r="18401" spans="1:13" x14ac:dyDescent="0.2">
      <c r="A18401" s="35" t="s">
        <v>3616</v>
      </c>
      <c r="B18401" s="1" t="s">
        <v>5573</v>
      </c>
      <c r="C18401" s="45" t="s">
        <v>973</v>
      </c>
      <c r="D18401" s="23" t="s">
        <v>5734</v>
      </c>
      <c r="E18401" s="23" t="s">
        <v>4141</v>
      </c>
      <c r="F18401" s="40">
        <v>0.4</v>
      </c>
      <c r="G18401" s="25">
        <v>41652</v>
      </c>
      <c r="H18401" s="25">
        <v>16661</v>
      </c>
      <c r="I18401" s="25"/>
      <c r="J18401" s="58" t="e">
        <f>HYPERLINK("#"&amp;"Insumos"&amp;"!A"&amp;MATCH($B18401,#REF!,0),"Ins "&amp;$B18401)</f>
        <v>#REF!</v>
      </c>
      <c r="M18401" s="220"/>
    </row>
    <row r="18402" spans="1:13" x14ac:dyDescent="0.2">
      <c r="A18402" s="35" t="s">
        <v>3616</v>
      </c>
      <c r="B18402" s="1" t="s">
        <v>111</v>
      </c>
      <c r="C18402" s="45" t="s">
        <v>290</v>
      </c>
      <c r="D18402" s="23" t="s">
        <v>5534</v>
      </c>
      <c r="E18402" s="23" t="s">
        <v>4140</v>
      </c>
      <c r="F18402" s="40">
        <v>5.6000000000000001E-2</v>
      </c>
      <c r="G18402" s="25">
        <v>494181</v>
      </c>
      <c r="H18402" s="25">
        <v>27674</v>
      </c>
      <c r="I18402" s="25"/>
      <c r="J18402" s="58" t="e">
        <f>HYPERLINK("#"&amp;"Insumos"&amp;"!A"&amp;MATCH($B18402,#REF!,0),"Ins "&amp;$B18402)</f>
        <v>#REF!</v>
      </c>
      <c r="M18402" s="220"/>
    </row>
    <row r="18403" spans="1:13" x14ac:dyDescent="0.2">
      <c r="A18403" s="35" t="s">
        <v>3616</v>
      </c>
      <c r="B18403" s="1" t="s">
        <v>263</v>
      </c>
      <c r="C18403" s="45" t="s">
        <v>696</v>
      </c>
      <c r="D18403" s="23" t="s">
        <v>5534</v>
      </c>
      <c r="E18403" s="23" t="s">
        <v>4140</v>
      </c>
      <c r="F18403" s="40">
        <v>5.2499999999999998E-2</v>
      </c>
      <c r="G18403" s="25">
        <v>187426</v>
      </c>
      <c r="H18403" s="25">
        <v>9840</v>
      </c>
      <c r="I18403" s="25"/>
      <c r="J18403" s="58" t="e">
        <f>HYPERLINK("#"&amp;"Insumos"&amp;"!A"&amp;MATCH($B18403,#REF!,0),"Ins "&amp;$B18403)</f>
        <v>#REF!</v>
      </c>
      <c r="M18403" s="220"/>
    </row>
    <row r="18404" spans="1:13" x14ac:dyDescent="0.2">
      <c r="A18404" s="35" t="s">
        <v>3616</v>
      </c>
      <c r="B18404" s="1" t="s">
        <v>5533</v>
      </c>
      <c r="C18404" s="45" t="s">
        <v>5892</v>
      </c>
      <c r="D18404" s="23" t="s">
        <v>977</v>
      </c>
      <c r="E18404" s="23" t="s">
        <v>4134</v>
      </c>
      <c r="F18404" s="40">
        <v>0.1</v>
      </c>
      <c r="G18404" s="25">
        <v>3623</v>
      </c>
      <c r="H18404" s="25">
        <v>362</v>
      </c>
      <c r="I18404" s="25"/>
      <c r="J18404" s="58" t="e">
        <f>HYPERLINK("#"&amp;"Insumos"&amp;"!A"&amp;MATCH($B18404,#REF!,0),"Ins "&amp;$B18404)</f>
        <v>#REF!</v>
      </c>
      <c r="M18404" s="220"/>
    </row>
    <row r="18405" spans="1:13" x14ac:dyDescent="0.2">
      <c r="A18405" s="35" t="s">
        <v>3616</v>
      </c>
      <c r="B18405" s="1" t="s">
        <v>5007</v>
      </c>
      <c r="C18405" s="45" t="s">
        <v>720</v>
      </c>
      <c r="D18405" s="23" t="s">
        <v>5751</v>
      </c>
      <c r="E18405" s="23" t="s">
        <v>4134</v>
      </c>
      <c r="F18405" s="40">
        <v>0.46100000000000002</v>
      </c>
      <c r="G18405" s="25">
        <v>1897</v>
      </c>
      <c r="H18405" s="25">
        <v>875</v>
      </c>
      <c r="I18405" s="25"/>
      <c r="J18405" s="58" t="e">
        <f>HYPERLINK("#"&amp;"Insumos"&amp;"!A"&amp;MATCH($B18405,#REF!,0),"Ins "&amp;$B18405)</f>
        <v>#REF!</v>
      </c>
      <c r="M18405" s="220"/>
    </row>
    <row r="18406" spans="1:13" x14ac:dyDescent="0.2">
      <c r="A18406" s="35" t="s">
        <v>3616</v>
      </c>
      <c r="B18406" s="1" t="s">
        <v>4450</v>
      </c>
      <c r="C18406" s="45" t="s">
        <v>1372</v>
      </c>
      <c r="D18406" s="23" t="s">
        <v>5751</v>
      </c>
      <c r="E18406" s="23" t="s">
        <v>287</v>
      </c>
      <c r="F18406" s="40">
        <v>1.03</v>
      </c>
      <c r="G18406" s="25">
        <v>494981</v>
      </c>
      <c r="H18406" s="25">
        <v>509830</v>
      </c>
      <c r="I18406" s="25"/>
      <c r="J18406" s="58" t="e">
        <f>HYPERLINK("#"&amp;"Insumos"&amp;"!A"&amp;MATCH($B18406,#REF!,0),"Ins "&amp;$B18406)</f>
        <v>#REF!</v>
      </c>
      <c r="M18406" s="220"/>
    </row>
    <row r="18407" spans="1:13" ht="25.5" x14ac:dyDescent="0.2">
      <c r="A18407" s="36" t="s">
        <v>3618</v>
      </c>
      <c r="B18407" s="26" t="s">
        <v>6816</v>
      </c>
      <c r="C18407" s="79" t="s">
        <v>889</v>
      </c>
      <c r="D18407" s="37" t="s">
        <v>5608</v>
      </c>
      <c r="E18407" s="37" t="s">
        <v>464</v>
      </c>
      <c r="F18407" s="41"/>
      <c r="G18407" s="27"/>
      <c r="H18407" s="27"/>
      <c r="I18407" s="27">
        <v>667809</v>
      </c>
      <c r="M18407" s="220">
        <f t="shared" si="287"/>
        <v>874563</v>
      </c>
    </row>
    <row r="18408" spans="1:13" x14ac:dyDescent="0.2">
      <c r="A18408" s="35" t="s">
        <v>3618</v>
      </c>
      <c r="B18408" s="1" t="s">
        <v>5573</v>
      </c>
      <c r="C18408" s="45" t="s">
        <v>973</v>
      </c>
      <c r="D18408" s="23" t="s">
        <v>5734</v>
      </c>
      <c r="E18408" s="23" t="s">
        <v>4141</v>
      </c>
      <c r="F18408" s="40">
        <v>0.4</v>
      </c>
      <c r="G18408" s="25">
        <v>41652</v>
      </c>
      <c r="H18408" s="25">
        <v>16661</v>
      </c>
      <c r="I18408" s="25"/>
      <c r="J18408" s="58" t="e">
        <f>HYPERLINK("#"&amp;"Insumos"&amp;"!A"&amp;MATCH($B18408,#REF!,0),"Ins "&amp;$B18408)</f>
        <v>#REF!</v>
      </c>
      <c r="M18408" s="220"/>
    </row>
    <row r="18409" spans="1:13" x14ac:dyDescent="0.2">
      <c r="A18409" s="35" t="s">
        <v>3618</v>
      </c>
      <c r="B18409" s="1" t="s">
        <v>111</v>
      </c>
      <c r="C18409" s="45" t="s">
        <v>290</v>
      </c>
      <c r="D18409" s="23" t="s">
        <v>5534</v>
      </c>
      <c r="E18409" s="23" t="s">
        <v>4140</v>
      </c>
      <c r="F18409" s="40">
        <v>5.6000000000000001E-2</v>
      </c>
      <c r="G18409" s="25">
        <v>494181</v>
      </c>
      <c r="H18409" s="25">
        <v>27674</v>
      </c>
      <c r="I18409" s="25"/>
      <c r="J18409" s="58" t="e">
        <f>HYPERLINK("#"&amp;"Insumos"&amp;"!A"&amp;MATCH($B18409,#REF!,0),"Ins "&amp;$B18409)</f>
        <v>#REF!</v>
      </c>
      <c r="M18409" s="220"/>
    </row>
    <row r="18410" spans="1:13" x14ac:dyDescent="0.2">
      <c r="A18410" s="35" t="s">
        <v>3618</v>
      </c>
      <c r="B18410" s="1" t="s">
        <v>263</v>
      </c>
      <c r="C18410" s="45" t="s">
        <v>696</v>
      </c>
      <c r="D18410" s="23" t="s">
        <v>5534</v>
      </c>
      <c r="E18410" s="23" t="s">
        <v>4140</v>
      </c>
      <c r="F18410" s="40">
        <v>6.2799999999999995E-2</v>
      </c>
      <c r="G18410" s="25">
        <v>187426</v>
      </c>
      <c r="H18410" s="25">
        <v>11770</v>
      </c>
      <c r="I18410" s="25"/>
      <c r="J18410" s="58" t="e">
        <f>HYPERLINK("#"&amp;"Insumos"&amp;"!A"&amp;MATCH($B18410,#REF!,0),"Ins "&amp;$B18410)</f>
        <v>#REF!</v>
      </c>
      <c r="M18410" s="220"/>
    </row>
    <row r="18411" spans="1:13" x14ac:dyDescent="0.2">
      <c r="A18411" s="35" t="s">
        <v>3618</v>
      </c>
      <c r="B18411" s="1" t="s">
        <v>5533</v>
      </c>
      <c r="C18411" s="45" t="s">
        <v>5892</v>
      </c>
      <c r="D18411" s="23" t="s">
        <v>977</v>
      </c>
      <c r="E18411" s="23" t="s">
        <v>4134</v>
      </c>
      <c r="F18411" s="40">
        <v>0.1</v>
      </c>
      <c r="G18411" s="25">
        <v>3623</v>
      </c>
      <c r="H18411" s="25">
        <v>362</v>
      </c>
      <c r="I18411" s="25"/>
      <c r="J18411" s="58" t="e">
        <f>HYPERLINK("#"&amp;"Insumos"&amp;"!A"&amp;MATCH($B18411,#REF!,0),"Ins "&amp;$B18411)</f>
        <v>#REF!</v>
      </c>
      <c r="M18411" s="220"/>
    </row>
    <row r="18412" spans="1:13" x14ac:dyDescent="0.2">
      <c r="A18412" s="35" t="s">
        <v>3618</v>
      </c>
      <c r="B18412" s="1" t="s">
        <v>5007</v>
      </c>
      <c r="C18412" s="45" t="s">
        <v>720</v>
      </c>
      <c r="D18412" s="23" t="s">
        <v>5751</v>
      </c>
      <c r="E18412" s="23" t="s">
        <v>4134</v>
      </c>
      <c r="F18412" s="40">
        <v>0.46100000000000002</v>
      </c>
      <c r="G18412" s="25">
        <v>1897</v>
      </c>
      <c r="H18412" s="25">
        <v>875</v>
      </c>
      <c r="I18412" s="25"/>
      <c r="J18412" s="58" t="e">
        <f>HYPERLINK("#"&amp;"Insumos"&amp;"!A"&amp;MATCH($B18412,#REF!,0),"Ins "&amp;$B18412)</f>
        <v>#REF!</v>
      </c>
      <c r="M18412" s="220"/>
    </row>
    <row r="18413" spans="1:13" x14ac:dyDescent="0.2">
      <c r="A18413" s="35" t="s">
        <v>3618</v>
      </c>
      <c r="B18413" s="1" t="s">
        <v>4451</v>
      </c>
      <c r="C18413" s="45" t="s">
        <v>1373</v>
      </c>
      <c r="D18413" s="23" t="s">
        <v>5751</v>
      </c>
      <c r="E18413" s="23" t="s">
        <v>287</v>
      </c>
      <c r="F18413" s="40">
        <v>1.03</v>
      </c>
      <c r="G18413" s="25">
        <v>592686</v>
      </c>
      <c r="H18413" s="25">
        <v>610467</v>
      </c>
      <c r="I18413" s="25"/>
      <c r="J18413" s="58" t="e">
        <f>HYPERLINK("#"&amp;"Insumos"&amp;"!A"&amp;MATCH($B18413,#REF!,0),"Ins "&amp;$B18413)</f>
        <v>#REF!</v>
      </c>
      <c r="M18413" s="220"/>
    </row>
    <row r="18414" spans="1:13" ht="25.5" x14ac:dyDescent="0.2">
      <c r="A18414" s="36" t="s">
        <v>3619</v>
      </c>
      <c r="B18414" s="26" t="s">
        <v>6816</v>
      </c>
      <c r="C18414" s="79" t="s">
        <v>1805</v>
      </c>
      <c r="D18414" s="37" t="s">
        <v>5608</v>
      </c>
      <c r="E18414" s="37" t="s">
        <v>464</v>
      </c>
      <c r="F18414" s="41"/>
      <c r="G18414" s="27"/>
      <c r="H18414" s="27"/>
      <c r="I18414" s="27">
        <v>47446</v>
      </c>
      <c r="M18414" s="220">
        <f t="shared" si="287"/>
        <v>62135</v>
      </c>
    </row>
    <row r="18415" spans="1:13" x14ac:dyDescent="0.2">
      <c r="A18415" s="35" t="s">
        <v>3619</v>
      </c>
      <c r="B18415" s="1" t="s">
        <v>5573</v>
      </c>
      <c r="C18415" s="45" t="s">
        <v>973</v>
      </c>
      <c r="D18415" s="23" t="s">
        <v>5734</v>
      </c>
      <c r="E18415" s="23" t="s">
        <v>4141</v>
      </c>
      <c r="F18415" s="40">
        <v>0.4</v>
      </c>
      <c r="G18415" s="25">
        <v>41652</v>
      </c>
      <c r="H18415" s="25">
        <v>16661</v>
      </c>
      <c r="I18415" s="25"/>
      <c r="J18415" s="58" t="e">
        <f>HYPERLINK("#"&amp;"Insumos"&amp;"!A"&amp;MATCH($B18415,#REF!,0),"Ins "&amp;$B18415)</f>
        <v>#REF!</v>
      </c>
      <c r="M18415" s="220"/>
    </row>
    <row r="18416" spans="1:13" x14ac:dyDescent="0.2">
      <c r="A18416" s="35" t="s">
        <v>3619</v>
      </c>
      <c r="B18416" s="1" t="s">
        <v>111</v>
      </c>
      <c r="C18416" s="45" t="s">
        <v>290</v>
      </c>
      <c r="D18416" s="23" t="s">
        <v>5534</v>
      </c>
      <c r="E18416" s="23" t="s">
        <v>4140</v>
      </c>
      <c r="F18416" s="40">
        <v>5.6000000000000001E-2</v>
      </c>
      <c r="G18416" s="25">
        <v>494181</v>
      </c>
      <c r="H18416" s="25">
        <v>27674</v>
      </c>
      <c r="I18416" s="25"/>
      <c r="J18416" s="58" t="e">
        <f>HYPERLINK("#"&amp;"Insumos"&amp;"!A"&amp;MATCH($B18416,#REF!,0),"Ins "&amp;$B18416)</f>
        <v>#REF!</v>
      </c>
      <c r="M18416" s="220"/>
    </row>
    <row r="18417" spans="1:13" x14ac:dyDescent="0.2">
      <c r="A18417" s="35" t="s">
        <v>3619</v>
      </c>
      <c r="B18417" s="1" t="s">
        <v>263</v>
      </c>
      <c r="C18417" s="45" t="s">
        <v>696</v>
      </c>
      <c r="D18417" s="23" t="s">
        <v>5534</v>
      </c>
      <c r="E18417" s="23" t="s">
        <v>4140</v>
      </c>
      <c r="F18417" s="40">
        <v>0.01</v>
      </c>
      <c r="G18417" s="25">
        <v>187426</v>
      </c>
      <c r="H18417" s="25">
        <v>1874</v>
      </c>
      <c r="I18417" s="25"/>
      <c r="J18417" s="58" t="e">
        <f>HYPERLINK("#"&amp;"Insumos"&amp;"!A"&amp;MATCH($B18417,#REF!,0),"Ins "&amp;$B18417)</f>
        <v>#REF!</v>
      </c>
      <c r="M18417" s="220"/>
    </row>
    <row r="18418" spans="1:13" x14ac:dyDescent="0.2">
      <c r="A18418" s="35" t="s">
        <v>3619</v>
      </c>
      <c r="B18418" s="1" t="s">
        <v>5533</v>
      </c>
      <c r="C18418" s="45" t="s">
        <v>5892</v>
      </c>
      <c r="D18418" s="23" t="s">
        <v>977</v>
      </c>
      <c r="E18418" s="23" t="s">
        <v>4134</v>
      </c>
      <c r="F18418" s="40">
        <v>0.1</v>
      </c>
      <c r="G18418" s="25">
        <v>3623</v>
      </c>
      <c r="H18418" s="25">
        <v>362</v>
      </c>
      <c r="I18418" s="25"/>
      <c r="J18418" s="58" t="e">
        <f>HYPERLINK("#"&amp;"Insumos"&amp;"!A"&amp;MATCH($B18418,#REF!,0),"Ins "&amp;$B18418)</f>
        <v>#REF!</v>
      </c>
      <c r="M18418" s="220"/>
    </row>
    <row r="18419" spans="1:13" x14ac:dyDescent="0.2">
      <c r="A18419" s="35" t="s">
        <v>3619</v>
      </c>
      <c r="B18419" s="1" t="s">
        <v>5007</v>
      </c>
      <c r="C18419" s="45" t="s">
        <v>720</v>
      </c>
      <c r="D18419" s="23" t="s">
        <v>5751</v>
      </c>
      <c r="E18419" s="23" t="s">
        <v>4134</v>
      </c>
      <c r="F18419" s="40">
        <v>0.46100000000000002</v>
      </c>
      <c r="G18419" s="25">
        <v>1897</v>
      </c>
      <c r="H18419" s="25">
        <v>875</v>
      </c>
      <c r="I18419" s="25"/>
      <c r="J18419" s="58" t="e">
        <f>HYPERLINK("#"&amp;"Insumos"&amp;"!A"&amp;MATCH($B18419,#REF!,0),"Ins "&amp;$B18419)</f>
        <v>#REF!</v>
      </c>
      <c r="M18419" s="220"/>
    </row>
    <row r="18420" spans="1:13" ht="25.5" x14ac:dyDescent="0.2">
      <c r="A18420" s="36" t="s">
        <v>3620</v>
      </c>
      <c r="B18420" s="26" t="s">
        <v>6816</v>
      </c>
      <c r="C18420" s="79" t="s">
        <v>890</v>
      </c>
      <c r="D18420" s="37" t="s">
        <v>5608</v>
      </c>
      <c r="E18420" s="37" t="s">
        <v>464</v>
      </c>
      <c r="F18420" s="41"/>
      <c r="G18420" s="27"/>
      <c r="H18420" s="27"/>
      <c r="I18420" s="27">
        <v>292086</v>
      </c>
      <c r="M18420" s="220">
        <f t="shared" si="287"/>
        <v>382516</v>
      </c>
    </row>
    <row r="18421" spans="1:13" x14ac:dyDescent="0.2">
      <c r="A18421" s="35" t="s">
        <v>3620</v>
      </c>
      <c r="B18421" s="1" t="s">
        <v>5573</v>
      </c>
      <c r="C18421" s="45" t="s">
        <v>973</v>
      </c>
      <c r="D18421" s="23" t="s">
        <v>5734</v>
      </c>
      <c r="E18421" s="23" t="s">
        <v>4141</v>
      </c>
      <c r="F18421" s="40">
        <v>0.4</v>
      </c>
      <c r="G18421" s="25">
        <v>41652</v>
      </c>
      <c r="H18421" s="25">
        <v>16661</v>
      </c>
      <c r="I18421" s="25"/>
      <c r="J18421" s="58" t="e">
        <f>HYPERLINK("#"&amp;"Insumos"&amp;"!A"&amp;MATCH($B18421,#REF!,0),"Ins "&amp;$B18421)</f>
        <v>#REF!</v>
      </c>
      <c r="M18421" s="220"/>
    </row>
    <row r="18422" spans="1:13" x14ac:dyDescent="0.2">
      <c r="A18422" s="35" t="s">
        <v>3620</v>
      </c>
      <c r="B18422" s="1" t="s">
        <v>111</v>
      </c>
      <c r="C18422" s="45" t="s">
        <v>290</v>
      </c>
      <c r="D18422" s="23" t="s">
        <v>5534</v>
      </c>
      <c r="E18422" s="23" t="s">
        <v>4140</v>
      </c>
      <c r="F18422" s="40">
        <v>5.6000000000000001E-2</v>
      </c>
      <c r="G18422" s="25">
        <v>494181</v>
      </c>
      <c r="H18422" s="25">
        <v>27674</v>
      </c>
      <c r="I18422" s="25"/>
      <c r="J18422" s="58" t="e">
        <f>HYPERLINK("#"&amp;"Insumos"&amp;"!A"&amp;MATCH($B18422,#REF!,0),"Ins "&amp;$B18422)</f>
        <v>#REF!</v>
      </c>
      <c r="M18422" s="220"/>
    </row>
    <row r="18423" spans="1:13" x14ac:dyDescent="0.2">
      <c r="A18423" s="35" t="s">
        <v>3620</v>
      </c>
      <c r="B18423" s="1" t="s">
        <v>263</v>
      </c>
      <c r="C18423" s="45" t="s">
        <v>696</v>
      </c>
      <c r="D18423" s="23" t="s">
        <v>5534</v>
      </c>
      <c r="E18423" s="23" t="s">
        <v>4140</v>
      </c>
      <c r="F18423" s="40">
        <v>2.4899999999999999E-2</v>
      </c>
      <c r="G18423" s="25">
        <v>187426</v>
      </c>
      <c r="H18423" s="25">
        <v>4667</v>
      </c>
      <c r="I18423" s="25"/>
      <c r="J18423" s="58" t="e">
        <f>HYPERLINK("#"&amp;"Insumos"&amp;"!A"&amp;MATCH($B18423,#REF!,0),"Ins "&amp;$B18423)</f>
        <v>#REF!</v>
      </c>
      <c r="M18423" s="220"/>
    </row>
    <row r="18424" spans="1:13" x14ac:dyDescent="0.2">
      <c r="A18424" s="35" t="s">
        <v>3620</v>
      </c>
      <c r="B18424" s="1" t="s">
        <v>5533</v>
      </c>
      <c r="C18424" s="45" t="s">
        <v>5892</v>
      </c>
      <c r="D18424" s="23" t="s">
        <v>977</v>
      </c>
      <c r="E18424" s="23" t="s">
        <v>4134</v>
      </c>
      <c r="F18424" s="40">
        <v>0.1</v>
      </c>
      <c r="G18424" s="25">
        <v>3623</v>
      </c>
      <c r="H18424" s="25">
        <v>362</v>
      </c>
      <c r="I18424" s="25"/>
      <c r="J18424" s="58" t="e">
        <f>HYPERLINK("#"&amp;"Insumos"&amp;"!A"&amp;MATCH($B18424,#REF!,0),"Ins "&amp;$B18424)</f>
        <v>#REF!</v>
      </c>
      <c r="M18424" s="220"/>
    </row>
    <row r="18425" spans="1:13" x14ac:dyDescent="0.2">
      <c r="A18425" s="35" t="s">
        <v>3620</v>
      </c>
      <c r="B18425" s="1" t="s">
        <v>5007</v>
      </c>
      <c r="C18425" s="45" t="s">
        <v>720</v>
      </c>
      <c r="D18425" s="23" t="s">
        <v>5751</v>
      </c>
      <c r="E18425" s="23" t="s">
        <v>4134</v>
      </c>
      <c r="F18425" s="40">
        <v>0.46100000000000002</v>
      </c>
      <c r="G18425" s="25">
        <v>1897</v>
      </c>
      <c r="H18425" s="25">
        <v>875</v>
      </c>
      <c r="I18425" s="25"/>
      <c r="J18425" s="58" t="e">
        <f>HYPERLINK("#"&amp;"Insumos"&amp;"!A"&amp;MATCH($B18425,#REF!,0),"Ins "&amp;$B18425)</f>
        <v>#REF!</v>
      </c>
      <c r="M18425" s="220"/>
    </row>
    <row r="18426" spans="1:13" x14ac:dyDescent="0.2">
      <c r="A18426" s="35" t="s">
        <v>3620</v>
      </c>
      <c r="B18426" s="1" t="s">
        <v>4452</v>
      </c>
      <c r="C18426" s="45" t="s">
        <v>1374</v>
      </c>
      <c r="D18426" s="23" t="s">
        <v>5751</v>
      </c>
      <c r="E18426" s="23" t="s">
        <v>287</v>
      </c>
      <c r="F18426" s="40">
        <v>1.03</v>
      </c>
      <c r="G18426" s="25">
        <v>234803</v>
      </c>
      <c r="H18426" s="25">
        <v>241847</v>
      </c>
      <c r="I18426" s="25"/>
      <c r="J18426" s="58" t="e">
        <f>HYPERLINK("#"&amp;"Insumos"&amp;"!A"&amp;MATCH($B18426,#REF!,0),"Ins "&amp;$B18426)</f>
        <v>#REF!</v>
      </c>
      <c r="M18426" s="220"/>
    </row>
    <row r="18427" spans="1:13" ht="25.5" x14ac:dyDescent="0.2">
      <c r="A18427" s="36" t="s">
        <v>3622</v>
      </c>
      <c r="B18427" s="26" t="s">
        <v>6816</v>
      </c>
      <c r="C18427" s="79" t="s">
        <v>891</v>
      </c>
      <c r="D18427" s="37" t="s">
        <v>5608</v>
      </c>
      <c r="E18427" s="37" t="s">
        <v>464</v>
      </c>
      <c r="F18427" s="41"/>
      <c r="G18427" s="27"/>
      <c r="H18427" s="27"/>
      <c r="I18427" s="27">
        <v>455397</v>
      </c>
      <c r="M18427" s="220">
        <f t="shared" si="287"/>
        <v>596388</v>
      </c>
    </row>
    <row r="18428" spans="1:13" x14ac:dyDescent="0.2">
      <c r="A18428" s="35" t="s">
        <v>3622</v>
      </c>
      <c r="B18428" s="1" t="s">
        <v>5573</v>
      </c>
      <c r="C18428" s="45" t="s">
        <v>973</v>
      </c>
      <c r="D18428" s="23" t="s">
        <v>5734</v>
      </c>
      <c r="E18428" s="23" t="s">
        <v>4141</v>
      </c>
      <c r="F18428" s="40">
        <v>0.4</v>
      </c>
      <c r="G18428" s="25">
        <v>41652</v>
      </c>
      <c r="H18428" s="25">
        <v>16661</v>
      </c>
      <c r="I18428" s="25"/>
      <c r="J18428" s="58" t="e">
        <f>HYPERLINK("#"&amp;"Insumos"&amp;"!A"&amp;MATCH($B18428,#REF!,0),"Ins "&amp;$B18428)</f>
        <v>#REF!</v>
      </c>
      <c r="M18428" s="220"/>
    </row>
    <row r="18429" spans="1:13" x14ac:dyDescent="0.2">
      <c r="A18429" s="35" t="s">
        <v>3622</v>
      </c>
      <c r="B18429" s="1" t="s">
        <v>111</v>
      </c>
      <c r="C18429" s="45" t="s">
        <v>290</v>
      </c>
      <c r="D18429" s="23" t="s">
        <v>5534</v>
      </c>
      <c r="E18429" s="23" t="s">
        <v>4140</v>
      </c>
      <c r="F18429" s="40">
        <v>5.6000000000000001E-2</v>
      </c>
      <c r="G18429" s="25">
        <v>494181</v>
      </c>
      <c r="H18429" s="25">
        <v>27674</v>
      </c>
      <c r="I18429" s="25"/>
      <c r="J18429" s="58" t="e">
        <f>HYPERLINK("#"&amp;"Insumos"&amp;"!A"&amp;MATCH($B18429,#REF!,0),"Ins "&amp;$B18429)</f>
        <v>#REF!</v>
      </c>
      <c r="M18429" s="220"/>
    </row>
    <row r="18430" spans="1:13" x14ac:dyDescent="0.2">
      <c r="A18430" s="35" t="s">
        <v>3622</v>
      </c>
      <c r="B18430" s="1" t="s">
        <v>263</v>
      </c>
      <c r="C18430" s="45" t="s">
        <v>696</v>
      </c>
      <c r="D18430" s="23" t="s">
        <v>5534</v>
      </c>
      <c r="E18430" s="23" t="s">
        <v>4140</v>
      </c>
      <c r="F18430" s="40">
        <v>4.1399999999999999E-2</v>
      </c>
      <c r="G18430" s="25">
        <v>187426</v>
      </c>
      <c r="H18430" s="25">
        <v>7759</v>
      </c>
      <c r="I18430" s="25"/>
      <c r="J18430" s="58" t="e">
        <f>HYPERLINK("#"&amp;"Insumos"&amp;"!A"&amp;MATCH($B18430,#REF!,0),"Ins "&amp;$B18430)</f>
        <v>#REF!</v>
      </c>
      <c r="M18430" s="220"/>
    </row>
    <row r="18431" spans="1:13" x14ac:dyDescent="0.2">
      <c r="A18431" s="35" t="s">
        <v>3622</v>
      </c>
      <c r="B18431" s="1" t="s">
        <v>5533</v>
      </c>
      <c r="C18431" s="45" t="s">
        <v>5892</v>
      </c>
      <c r="D18431" s="23" t="s">
        <v>977</v>
      </c>
      <c r="E18431" s="23" t="s">
        <v>4134</v>
      </c>
      <c r="F18431" s="40">
        <v>0.1</v>
      </c>
      <c r="G18431" s="25">
        <v>3623</v>
      </c>
      <c r="H18431" s="25">
        <v>362</v>
      </c>
      <c r="I18431" s="25"/>
      <c r="J18431" s="58" t="e">
        <f>HYPERLINK("#"&amp;"Insumos"&amp;"!A"&amp;MATCH($B18431,#REF!,0),"Ins "&amp;$B18431)</f>
        <v>#REF!</v>
      </c>
      <c r="M18431" s="220"/>
    </row>
    <row r="18432" spans="1:13" x14ac:dyDescent="0.2">
      <c r="A18432" s="35" t="s">
        <v>3622</v>
      </c>
      <c r="B18432" s="1" t="s">
        <v>5007</v>
      </c>
      <c r="C18432" s="45" t="s">
        <v>720</v>
      </c>
      <c r="D18432" s="23" t="s">
        <v>5751</v>
      </c>
      <c r="E18432" s="23" t="s">
        <v>4134</v>
      </c>
      <c r="F18432" s="40">
        <v>0.46100000000000002</v>
      </c>
      <c r="G18432" s="25">
        <v>1897</v>
      </c>
      <c r="H18432" s="25">
        <v>875</v>
      </c>
      <c r="I18432" s="25"/>
      <c r="J18432" s="58" t="e">
        <f>HYPERLINK("#"&amp;"Insumos"&amp;"!A"&amp;MATCH($B18432,#REF!,0),"Ins "&amp;$B18432)</f>
        <v>#REF!</v>
      </c>
      <c r="M18432" s="220"/>
    </row>
    <row r="18433" spans="1:13" x14ac:dyDescent="0.2">
      <c r="A18433" s="35" t="s">
        <v>3622</v>
      </c>
      <c r="B18433" s="1" t="s">
        <v>4453</v>
      </c>
      <c r="C18433" s="45" t="s">
        <v>1375</v>
      </c>
      <c r="D18433" s="23" t="s">
        <v>5751</v>
      </c>
      <c r="E18433" s="23" t="s">
        <v>287</v>
      </c>
      <c r="F18433" s="40">
        <v>1.03</v>
      </c>
      <c r="G18433" s="25">
        <v>390355</v>
      </c>
      <c r="H18433" s="25">
        <v>402066</v>
      </c>
      <c r="I18433" s="25"/>
      <c r="J18433" s="58" t="e">
        <f>HYPERLINK("#"&amp;"Insumos"&amp;"!A"&amp;MATCH($B18433,#REF!,0),"Ins "&amp;$B18433)</f>
        <v>#REF!</v>
      </c>
      <c r="M18433" s="220"/>
    </row>
    <row r="18434" spans="1:13" ht="25.5" x14ac:dyDescent="0.2">
      <c r="A18434" s="36" t="s">
        <v>3624</v>
      </c>
      <c r="B18434" s="26" t="s">
        <v>6816</v>
      </c>
      <c r="C18434" s="79" t="s">
        <v>892</v>
      </c>
      <c r="D18434" s="37" t="s">
        <v>5608</v>
      </c>
      <c r="E18434" s="37" t="s">
        <v>464</v>
      </c>
      <c r="F18434" s="41"/>
      <c r="G18434" s="27"/>
      <c r="H18434" s="27"/>
      <c r="I18434" s="27">
        <v>535909</v>
      </c>
      <c r="M18434" s="220">
        <f t="shared" si="287"/>
        <v>701826</v>
      </c>
    </row>
    <row r="18435" spans="1:13" x14ac:dyDescent="0.2">
      <c r="A18435" s="35" t="s">
        <v>3624</v>
      </c>
      <c r="B18435" s="1" t="s">
        <v>5573</v>
      </c>
      <c r="C18435" s="45" t="s">
        <v>973</v>
      </c>
      <c r="D18435" s="23" t="s">
        <v>5734</v>
      </c>
      <c r="E18435" s="23" t="s">
        <v>4141</v>
      </c>
      <c r="F18435" s="40">
        <v>0.4</v>
      </c>
      <c r="G18435" s="25">
        <v>41652</v>
      </c>
      <c r="H18435" s="25">
        <v>16661</v>
      </c>
      <c r="I18435" s="25"/>
      <c r="J18435" s="58" t="e">
        <f>HYPERLINK("#"&amp;"Insumos"&amp;"!A"&amp;MATCH($B18435,#REF!,0),"Ins "&amp;$B18435)</f>
        <v>#REF!</v>
      </c>
      <c r="M18435" s="220"/>
    </row>
    <row r="18436" spans="1:13" x14ac:dyDescent="0.2">
      <c r="A18436" s="35" t="s">
        <v>3624</v>
      </c>
      <c r="B18436" s="1" t="s">
        <v>111</v>
      </c>
      <c r="C18436" s="45" t="s">
        <v>290</v>
      </c>
      <c r="D18436" s="23" t="s">
        <v>5534</v>
      </c>
      <c r="E18436" s="23" t="s">
        <v>4140</v>
      </c>
      <c r="F18436" s="40">
        <v>5.6000000000000001E-2</v>
      </c>
      <c r="G18436" s="25">
        <v>494181</v>
      </c>
      <c r="H18436" s="25">
        <v>27674</v>
      </c>
      <c r="I18436" s="25"/>
      <c r="J18436" s="58" t="e">
        <f>HYPERLINK("#"&amp;"Insumos"&amp;"!A"&amp;MATCH($B18436,#REF!,0),"Ins "&amp;$B18436)</f>
        <v>#REF!</v>
      </c>
      <c r="M18436" s="220"/>
    </row>
    <row r="18437" spans="1:13" x14ac:dyDescent="0.2">
      <c r="A18437" s="35" t="s">
        <v>3624</v>
      </c>
      <c r="B18437" s="1" t="s">
        <v>263</v>
      </c>
      <c r="C18437" s="45" t="s">
        <v>696</v>
      </c>
      <c r="D18437" s="23" t="s">
        <v>5534</v>
      </c>
      <c r="E18437" s="23" t="s">
        <v>4140</v>
      </c>
      <c r="F18437" s="40">
        <v>4.9500000000000002E-2</v>
      </c>
      <c r="G18437" s="25">
        <v>187426</v>
      </c>
      <c r="H18437" s="25">
        <v>9278</v>
      </c>
      <c r="I18437" s="25"/>
      <c r="J18437" s="58" t="e">
        <f>HYPERLINK("#"&amp;"Insumos"&amp;"!A"&amp;MATCH($B18437,#REF!,0),"Ins "&amp;$B18437)</f>
        <v>#REF!</v>
      </c>
      <c r="M18437" s="220"/>
    </row>
    <row r="18438" spans="1:13" x14ac:dyDescent="0.2">
      <c r="A18438" s="35" t="s">
        <v>3624</v>
      </c>
      <c r="B18438" s="1" t="s">
        <v>5533</v>
      </c>
      <c r="C18438" s="45" t="s">
        <v>5892</v>
      </c>
      <c r="D18438" s="23" t="s">
        <v>977</v>
      </c>
      <c r="E18438" s="23" t="s">
        <v>4134</v>
      </c>
      <c r="F18438" s="40">
        <v>0.1</v>
      </c>
      <c r="G18438" s="25">
        <v>3623</v>
      </c>
      <c r="H18438" s="25">
        <v>362</v>
      </c>
      <c r="I18438" s="25"/>
      <c r="J18438" s="58" t="e">
        <f>HYPERLINK("#"&amp;"Insumos"&amp;"!A"&amp;MATCH($B18438,#REF!,0),"Ins "&amp;$B18438)</f>
        <v>#REF!</v>
      </c>
      <c r="M18438" s="220"/>
    </row>
    <row r="18439" spans="1:13" x14ac:dyDescent="0.2">
      <c r="A18439" s="35" t="s">
        <v>3624</v>
      </c>
      <c r="B18439" s="1" t="s">
        <v>5007</v>
      </c>
      <c r="C18439" s="45" t="s">
        <v>720</v>
      </c>
      <c r="D18439" s="23" t="s">
        <v>5751</v>
      </c>
      <c r="E18439" s="23" t="s">
        <v>4134</v>
      </c>
      <c r="F18439" s="40">
        <v>0.46100000000000002</v>
      </c>
      <c r="G18439" s="25">
        <v>1897</v>
      </c>
      <c r="H18439" s="25">
        <v>875</v>
      </c>
      <c r="I18439" s="25"/>
      <c r="J18439" s="58" t="e">
        <f>HYPERLINK("#"&amp;"Insumos"&amp;"!A"&amp;MATCH($B18439,#REF!,0),"Ins "&amp;$B18439)</f>
        <v>#REF!</v>
      </c>
      <c r="M18439" s="220"/>
    </row>
    <row r="18440" spans="1:13" x14ac:dyDescent="0.2">
      <c r="A18440" s="35" t="s">
        <v>3624</v>
      </c>
      <c r="B18440" s="1" t="s">
        <v>4454</v>
      </c>
      <c r="C18440" s="45" t="s">
        <v>1376</v>
      </c>
      <c r="D18440" s="23" t="s">
        <v>5751</v>
      </c>
      <c r="E18440" s="23" t="s">
        <v>287</v>
      </c>
      <c r="F18440" s="40">
        <v>1.03</v>
      </c>
      <c r="G18440" s="25">
        <v>467048</v>
      </c>
      <c r="H18440" s="25">
        <v>481059</v>
      </c>
      <c r="I18440" s="25"/>
      <c r="J18440" s="58" t="e">
        <f>HYPERLINK("#"&amp;"Insumos"&amp;"!A"&amp;MATCH($B18440,#REF!,0),"Ins "&amp;$B18440)</f>
        <v>#REF!</v>
      </c>
      <c r="M18440" s="220"/>
    </row>
    <row r="18441" spans="1:13" ht="25.5" x14ac:dyDescent="0.2">
      <c r="A18441" s="36" t="s">
        <v>3625</v>
      </c>
      <c r="B18441" s="26" t="s">
        <v>6816</v>
      </c>
      <c r="C18441" s="79" t="s">
        <v>1808</v>
      </c>
      <c r="D18441" s="37" t="s">
        <v>5608</v>
      </c>
      <c r="E18441" s="37" t="s">
        <v>464</v>
      </c>
      <c r="F18441" s="41"/>
      <c r="G18441" s="27"/>
      <c r="H18441" s="27"/>
      <c r="I18441" s="27">
        <v>47671</v>
      </c>
      <c r="M18441" s="220">
        <f t="shared" ref="M18441:M18495" si="288">ROUND(I18441*(1+$L$2),0)</f>
        <v>62430</v>
      </c>
    </row>
    <row r="18442" spans="1:13" x14ac:dyDescent="0.2">
      <c r="A18442" s="35" t="s">
        <v>3625</v>
      </c>
      <c r="B18442" s="1" t="s">
        <v>5573</v>
      </c>
      <c r="C18442" s="45" t="s">
        <v>973</v>
      </c>
      <c r="D18442" s="23" t="s">
        <v>5734</v>
      </c>
      <c r="E18442" s="23" t="s">
        <v>4141</v>
      </c>
      <c r="F18442" s="40">
        <v>0.4</v>
      </c>
      <c r="G18442" s="25">
        <v>41652</v>
      </c>
      <c r="H18442" s="25">
        <v>16661</v>
      </c>
      <c r="I18442" s="25"/>
      <c r="J18442" s="58" t="e">
        <f>HYPERLINK("#"&amp;"Insumos"&amp;"!A"&amp;MATCH($B18442,#REF!,0),"Ins "&amp;$B18442)</f>
        <v>#REF!</v>
      </c>
      <c r="M18442" s="220"/>
    </row>
    <row r="18443" spans="1:13" x14ac:dyDescent="0.2">
      <c r="A18443" s="35" t="s">
        <v>3625</v>
      </c>
      <c r="B18443" s="1" t="s">
        <v>111</v>
      </c>
      <c r="C18443" s="45" t="s">
        <v>290</v>
      </c>
      <c r="D18443" s="23" t="s">
        <v>5534</v>
      </c>
      <c r="E18443" s="23" t="s">
        <v>4140</v>
      </c>
      <c r="F18443" s="40">
        <v>5.6000000000000001E-2</v>
      </c>
      <c r="G18443" s="25">
        <v>494181</v>
      </c>
      <c r="H18443" s="25">
        <v>27674</v>
      </c>
      <c r="I18443" s="25"/>
      <c r="J18443" s="58" t="e">
        <f>HYPERLINK("#"&amp;"Insumos"&amp;"!A"&amp;MATCH($B18443,#REF!,0),"Ins "&amp;$B18443)</f>
        <v>#REF!</v>
      </c>
      <c r="M18443" s="220"/>
    </row>
    <row r="18444" spans="1:13" x14ac:dyDescent="0.2">
      <c r="A18444" s="35" t="s">
        <v>3625</v>
      </c>
      <c r="B18444" s="1" t="s">
        <v>263</v>
      </c>
      <c r="C18444" s="45" t="s">
        <v>696</v>
      </c>
      <c r="D18444" s="23" t="s">
        <v>5534</v>
      </c>
      <c r="E18444" s="23" t="s">
        <v>4140</v>
      </c>
      <c r="F18444" s="40">
        <v>0.01</v>
      </c>
      <c r="G18444" s="25">
        <v>187426</v>
      </c>
      <c r="H18444" s="25">
        <v>1874</v>
      </c>
      <c r="I18444" s="25"/>
      <c r="J18444" s="58" t="e">
        <f>HYPERLINK("#"&amp;"Insumos"&amp;"!A"&amp;MATCH($B18444,#REF!,0),"Ins "&amp;$B18444)</f>
        <v>#REF!</v>
      </c>
      <c r="M18444" s="220"/>
    </row>
    <row r="18445" spans="1:13" x14ac:dyDescent="0.2">
      <c r="A18445" s="35" t="s">
        <v>3625</v>
      </c>
      <c r="B18445" s="1" t="s">
        <v>5533</v>
      </c>
      <c r="C18445" s="45" t="s">
        <v>5892</v>
      </c>
      <c r="D18445" s="23" t="s">
        <v>977</v>
      </c>
      <c r="E18445" s="23" t="s">
        <v>4134</v>
      </c>
      <c r="F18445" s="40">
        <v>0.1</v>
      </c>
      <c r="G18445" s="25">
        <v>3623</v>
      </c>
      <c r="H18445" s="25">
        <v>362</v>
      </c>
      <c r="I18445" s="25"/>
      <c r="J18445" s="58" t="e">
        <f>HYPERLINK("#"&amp;"Insumos"&amp;"!A"&amp;MATCH($B18445,#REF!,0),"Ins "&amp;$B18445)</f>
        <v>#REF!</v>
      </c>
      <c r="M18445" s="220"/>
    </row>
    <row r="18446" spans="1:13" x14ac:dyDescent="0.2">
      <c r="A18446" s="35" t="s">
        <v>3625</v>
      </c>
      <c r="B18446" s="1" t="s">
        <v>5007</v>
      </c>
      <c r="C18446" s="45" t="s">
        <v>720</v>
      </c>
      <c r="D18446" s="23" t="s">
        <v>5751</v>
      </c>
      <c r="E18446" s="23" t="s">
        <v>4134</v>
      </c>
      <c r="F18446" s="40">
        <v>0.57999999999999996</v>
      </c>
      <c r="G18446" s="25">
        <v>1897</v>
      </c>
      <c r="H18446" s="25">
        <v>1100</v>
      </c>
      <c r="I18446" s="25"/>
      <c r="J18446" s="58" t="e">
        <f>HYPERLINK("#"&amp;"Insumos"&amp;"!A"&amp;MATCH($B18446,#REF!,0),"Ins "&amp;$B18446)</f>
        <v>#REF!</v>
      </c>
      <c r="M18446" s="220"/>
    </row>
    <row r="18447" spans="1:13" ht="25.5" x14ac:dyDescent="0.2">
      <c r="A18447" s="36" t="s">
        <v>3626</v>
      </c>
      <c r="B18447" s="26" t="s">
        <v>6816</v>
      </c>
      <c r="C18447" s="79" t="s">
        <v>893</v>
      </c>
      <c r="D18447" s="37" t="s">
        <v>5608</v>
      </c>
      <c r="E18447" s="37" t="s">
        <v>464</v>
      </c>
      <c r="F18447" s="41"/>
      <c r="G18447" s="27"/>
      <c r="H18447" s="27"/>
      <c r="I18447" s="27">
        <v>239851</v>
      </c>
      <c r="M18447" s="220">
        <f t="shared" si="288"/>
        <v>314109</v>
      </c>
    </row>
    <row r="18448" spans="1:13" x14ac:dyDescent="0.2">
      <c r="A18448" s="35" t="s">
        <v>3626</v>
      </c>
      <c r="B18448" s="1" t="s">
        <v>5573</v>
      </c>
      <c r="C18448" s="45" t="s">
        <v>973</v>
      </c>
      <c r="D18448" s="23" t="s">
        <v>5734</v>
      </c>
      <c r="E18448" s="23" t="s">
        <v>4141</v>
      </c>
      <c r="F18448" s="40">
        <v>0.4</v>
      </c>
      <c r="G18448" s="25">
        <v>41652</v>
      </c>
      <c r="H18448" s="25">
        <v>16661</v>
      </c>
      <c r="I18448" s="25"/>
      <c r="J18448" s="58" t="e">
        <f>HYPERLINK("#"&amp;"Insumos"&amp;"!A"&amp;MATCH($B18448,#REF!,0),"Ins "&amp;$B18448)</f>
        <v>#REF!</v>
      </c>
      <c r="M18448" s="220"/>
    </row>
    <row r="18449" spans="1:13" x14ac:dyDescent="0.2">
      <c r="A18449" s="35" t="s">
        <v>3626</v>
      </c>
      <c r="B18449" s="1" t="s">
        <v>263</v>
      </c>
      <c r="C18449" s="45" t="s">
        <v>696</v>
      </c>
      <c r="D18449" s="23" t="s">
        <v>5534</v>
      </c>
      <c r="E18449" s="23" t="s">
        <v>4140</v>
      </c>
      <c r="F18449" s="40">
        <v>2.1000000000000001E-2</v>
      </c>
      <c r="G18449" s="25">
        <v>187426</v>
      </c>
      <c r="H18449" s="25">
        <v>3936</v>
      </c>
      <c r="I18449" s="25"/>
      <c r="J18449" s="58" t="e">
        <f>HYPERLINK("#"&amp;"Insumos"&amp;"!A"&amp;MATCH($B18449,#REF!,0),"Ins "&amp;$B18449)</f>
        <v>#REF!</v>
      </c>
      <c r="M18449" s="220"/>
    </row>
    <row r="18450" spans="1:13" x14ac:dyDescent="0.2">
      <c r="A18450" s="35" t="s">
        <v>3626</v>
      </c>
      <c r="B18450" s="1" t="s">
        <v>93</v>
      </c>
      <c r="C18450" s="45" t="s">
        <v>664</v>
      </c>
      <c r="D18450" s="23" t="s">
        <v>5534</v>
      </c>
      <c r="E18450" s="23" t="s">
        <v>287</v>
      </c>
      <c r="F18450" s="40">
        <v>1</v>
      </c>
      <c r="G18450" s="25">
        <v>18742</v>
      </c>
      <c r="H18450" s="25">
        <v>18742</v>
      </c>
      <c r="I18450" s="25"/>
      <c r="J18450" s="58" t="e">
        <f>HYPERLINK("#"&amp;"Insumos"&amp;"!A"&amp;MATCH($B18450,#REF!,0),"Ins "&amp;$B18450)</f>
        <v>#REF!</v>
      </c>
      <c r="M18450" s="220"/>
    </row>
    <row r="18451" spans="1:13" x14ac:dyDescent="0.2">
      <c r="A18451" s="35" t="s">
        <v>3626</v>
      </c>
      <c r="B18451" s="1" t="s">
        <v>5533</v>
      </c>
      <c r="C18451" s="45" t="s">
        <v>5892</v>
      </c>
      <c r="D18451" s="23" t="s">
        <v>977</v>
      </c>
      <c r="E18451" s="23" t="s">
        <v>4134</v>
      </c>
      <c r="F18451" s="40">
        <v>0.1</v>
      </c>
      <c r="G18451" s="25">
        <v>3623</v>
      </c>
      <c r="H18451" s="25">
        <v>362</v>
      </c>
      <c r="I18451" s="25"/>
      <c r="J18451" s="58" t="e">
        <f>HYPERLINK("#"&amp;"Insumos"&amp;"!A"&amp;MATCH($B18451,#REF!,0),"Ins "&amp;$B18451)</f>
        <v>#REF!</v>
      </c>
      <c r="M18451" s="220"/>
    </row>
    <row r="18452" spans="1:13" x14ac:dyDescent="0.2">
      <c r="A18452" s="35" t="s">
        <v>3626</v>
      </c>
      <c r="B18452" s="1" t="s">
        <v>5007</v>
      </c>
      <c r="C18452" s="45" t="s">
        <v>720</v>
      </c>
      <c r="D18452" s="23" t="s">
        <v>5751</v>
      </c>
      <c r="E18452" s="23" t="s">
        <v>4134</v>
      </c>
      <c r="F18452" s="40">
        <v>0.46100000000000002</v>
      </c>
      <c r="G18452" s="25">
        <v>1897</v>
      </c>
      <c r="H18452" s="25">
        <v>875</v>
      </c>
      <c r="I18452" s="25"/>
      <c r="J18452" s="58" t="e">
        <f>HYPERLINK("#"&amp;"Insumos"&amp;"!A"&amp;MATCH($B18452,#REF!,0),"Ins "&amp;$B18452)</f>
        <v>#REF!</v>
      </c>
      <c r="M18452" s="220"/>
    </row>
    <row r="18453" spans="1:13" x14ac:dyDescent="0.2">
      <c r="A18453" s="35" t="s">
        <v>3626</v>
      </c>
      <c r="B18453" s="1" t="s">
        <v>4455</v>
      </c>
      <c r="C18453" s="45" t="s">
        <v>1377</v>
      </c>
      <c r="D18453" s="23" t="s">
        <v>5751</v>
      </c>
      <c r="E18453" s="23" t="s">
        <v>287</v>
      </c>
      <c r="F18453" s="40">
        <v>1.03</v>
      </c>
      <c r="G18453" s="25">
        <v>193471</v>
      </c>
      <c r="H18453" s="25">
        <v>199275</v>
      </c>
      <c r="I18453" s="25"/>
      <c r="J18453" s="58" t="e">
        <f>HYPERLINK("#"&amp;"Insumos"&amp;"!A"&amp;MATCH($B18453,#REF!,0),"Ins "&amp;$B18453)</f>
        <v>#REF!</v>
      </c>
      <c r="M18453" s="220"/>
    </row>
    <row r="18454" spans="1:13" ht="25.5" x14ac:dyDescent="0.2">
      <c r="A18454" s="36" t="s">
        <v>3628</v>
      </c>
      <c r="B18454" s="26" t="s">
        <v>6816</v>
      </c>
      <c r="C18454" s="79" t="s">
        <v>894</v>
      </c>
      <c r="D18454" s="37" t="s">
        <v>5608</v>
      </c>
      <c r="E18454" s="37" t="s">
        <v>464</v>
      </c>
      <c r="F18454" s="41"/>
      <c r="G18454" s="27"/>
      <c r="H18454" s="27"/>
      <c r="I18454" s="27">
        <v>288236</v>
      </c>
      <c r="M18454" s="220">
        <f t="shared" si="288"/>
        <v>377474</v>
      </c>
    </row>
    <row r="18455" spans="1:13" x14ac:dyDescent="0.2">
      <c r="A18455" s="35" t="s">
        <v>3628</v>
      </c>
      <c r="B18455" s="1" t="s">
        <v>5573</v>
      </c>
      <c r="C18455" s="45" t="s">
        <v>973</v>
      </c>
      <c r="D18455" s="23" t="s">
        <v>5734</v>
      </c>
      <c r="E18455" s="23" t="s">
        <v>4141</v>
      </c>
      <c r="F18455" s="40">
        <v>0.4</v>
      </c>
      <c r="G18455" s="25">
        <v>41652</v>
      </c>
      <c r="H18455" s="25">
        <v>16661</v>
      </c>
      <c r="I18455" s="25"/>
      <c r="J18455" s="58" t="e">
        <f>HYPERLINK("#"&amp;"Insumos"&amp;"!A"&amp;MATCH($B18455,#REF!,0),"Ins "&amp;$B18455)</f>
        <v>#REF!</v>
      </c>
      <c r="M18455" s="220"/>
    </row>
    <row r="18456" spans="1:13" x14ac:dyDescent="0.2">
      <c r="A18456" s="35" t="s">
        <v>3628</v>
      </c>
      <c r="B18456" s="1" t="s">
        <v>263</v>
      </c>
      <c r="C18456" s="45" t="s">
        <v>696</v>
      </c>
      <c r="D18456" s="23" t="s">
        <v>5534</v>
      </c>
      <c r="E18456" s="23" t="s">
        <v>4140</v>
      </c>
      <c r="F18456" s="40">
        <v>2.6100000000000002E-2</v>
      </c>
      <c r="G18456" s="25">
        <v>187426</v>
      </c>
      <c r="H18456" s="25">
        <v>4892</v>
      </c>
      <c r="I18456" s="25"/>
      <c r="J18456" s="58" t="e">
        <f>HYPERLINK("#"&amp;"Insumos"&amp;"!A"&amp;MATCH($B18456,#REF!,0),"Ins "&amp;$B18456)</f>
        <v>#REF!</v>
      </c>
      <c r="M18456" s="220"/>
    </row>
    <row r="18457" spans="1:13" x14ac:dyDescent="0.2">
      <c r="A18457" s="35" t="s">
        <v>3628</v>
      </c>
      <c r="B18457" s="1" t="s">
        <v>93</v>
      </c>
      <c r="C18457" s="45" t="s">
        <v>664</v>
      </c>
      <c r="D18457" s="23" t="s">
        <v>5534</v>
      </c>
      <c r="E18457" s="23" t="s">
        <v>287</v>
      </c>
      <c r="F18457" s="40">
        <v>1</v>
      </c>
      <c r="G18457" s="25">
        <v>18742</v>
      </c>
      <c r="H18457" s="25">
        <v>18742</v>
      </c>
      <c r="I18457" s="25"/>
      <c r="J18457" s="58" t="e">
        <f>HYPERLINK("#"&amp;"Insumos"&amp;"!A"&amp;MATCH($B18457,#REF!,0),"Ins "&amp;$B18457)</f>
        <v>#REF!</v>
      </c>
      <c r="M18457" s="220"/>
    </row>
    <row r="18458" spans="1:13" x14ac:dyDescent="0.2">
      <c r="A18458" s="35" t="s">
        <v>3628</v>
      </c>
      <c r="B18458" s="1" t="s">
        <v>5533</v>
      </c>
      <c r="C18458" s="45" t="s">
        <v>5892</v>
      </c>
      <c r="D18458" s="23" t="s">
        <v>977</v>
      </c>
      <c r="E18458" s="23" t="s">
        <v>4134</v>
      </c>
      <c r="F18458" s="40">
        <v>0.1</v>
      </c>
      <c r="G18458" s="25">
        <v>3623</v>
      </c>
      <c r="H18458" s="25">
        <v>362</v>
      </c>
      <c r="I18458" s="25"/>
      <c r="J18458" s="58" t="e">
        <f>HYPERLINK("#"&amp;"Insumos"&amp;"!A"&amp;MATCH($B18458,#REF!,0),"Ins "&amp;$B18458)</f>
        <v>#REF!</v>
      </c>
      <c r="M18458" s="220"/>
    </row>
    <row r="18459" spans="1:13" x14ac:dyDescent="0.2">
      <c r="A18459" s="35" t="s">
        <v>3628</v>
      </c>
      <c r="B18459" s="1" t="s">
        <v>5007</v>
      </c>
      <c r="C18459" s="45" t="s">
        <v>720</v>
      </c>
      <c r="D18459" s="23" t="s">
        <v>5751</v>
      </c>
      <c r="E18459" s="23" t="s">
        <v>4134</v>
      </c>
      <c r="F18459" s="40">
        <v>0.46100000000000002</v>
      </c>
      <c r="G18459" s="25">
        <v>1897</v>
      </c>
      <c r="H18459" s="25">
        <v>875</v>
      </c>
      <c r="I18459" s="25"/>
      <c r="J18459" s="58" t="e">
        <f>HYPERLINK("#"&amp;"Insumos"&amp;"!A"&amp;MATCH($B18459,#REF!,0),"Ins "&amp;$B18459)</f>
        <v>#REF!</v>
      </c>
      <c r="M18459" s="220"/>
    </row>
    <row r="18460" spans="1:13" x14ac:dyDescent="0.2">
      <c r="A18460" s="35" t="s">
        <v>3628</v>
      </c>
      <c r="B18460" s="1" t="s">
        <v>4456</v>
      </c>
      <c r="C18460" s="45" t="s">
        <v>1378</v>
      </c>
      <c r="D18460" s="23" t="s">
        <v>5751</v>
      </c>
      <c r="E18460" s="23" t="s">
        <v>287</v>
      </c>
      <c r="F18460" s="40">
        <v>1.03</v>
      </c>
      <c r="G18460" s="25">
        <v>239518</v>
      </c>
      <c r="H18460" s="25">
        <v>246704</v>
      </c>
      <c r="I18460" s="25"/>
      <c r="J18460" s="58" t="e">
        <f>HYPERLINK("#"&amp;"Insumos"&amp;"!A"&amp;MATCH($B18460,#REF!,0),"Ins "&amp;$B18460)</f>
        <v>#REF!</v>
      </c>
      <c r="M18460" s="220"/>
    </row>
    <row r="18461" spans="1:13" ht="25.5" x14ac:dyDescent="0.2">
      <c r="A18461" s="36" t="s">
        <v>3630</v>
      </c>
      <c r="B18461" s="26" t="s">
        <v>6816</v>
      </c>
      <c r="C18461" s="79" t="s">
        <v>895</v>
      </c>
      <c r="D18461" s="37" t="s">
        <v>5608</v>
      </c>
      <c r="E18461" s="37" t="s">
        <v>464</v>
      </c>
      <c r="F18461" s="41"/>
      <c r="G18461" s="27"/>
      <c r="H18461" s="27"/>
      <c r="I18461" s="27">
        <v>337884</v>
      </c>
      <c r="M18461" s="220">
        <f t="shared" si="288"/>
        <v>442493</v>
      </c>
    </row>
    <row r="18462" spans="1:13" x14ac:dyDescent="0.2">
      <c r="A18462" s="35" t="s">
        <v>3630</v>
      </c>
      <c r="B18462" s="1" t="s">
        <v>5573</v>
      </c>
      <c r="C18462" s="45" t="s">
        <v>973</v>
      </c>
      <c r="D18462" s="23" t="s">
        <v>5734</v>
      </c>
      <c r="E18462" s="23" t="s">
        <v>4141</v>
      </c>
      <c r="F18462" s="40">
        <v>0.4</v>
      </c>
      <c r="G18462" s="25">
        <v>41652</v>
      </c>
      <c r="H18462" s="25">
        <v>16661</v>
      </c>
      <c r="I18462" s="25"/>
      <c r="J18462" s="58" t="e">
        <f>HYPERLINK("#"&amp;"Insumos"&amp;"!A"&amp;MATCH($B18462,#REF!,0),"Ins "&amp;$B18462)</f>
        <v>#REF!</v>
      </c>
      <c r="M18462" s="220"/>
    </row>
    <row r="18463" spans="1:13" x14ac:dyDescent="0.2">
      <c r="A18463" s="35" t="s">
        <v>3630</v>
      </c>
      <c r="B18463" s="1" t="s">
        <v>263</v>
      </c>
      <c r="C18463" s="45" t="s">
        <v>696</v>
      </c>
      <c r="D18463" s="23" t="s">
        <v>5534</v>
      </c>
      <c r="E18463" s="23" t="s">
        <v>4140</v>
      </c>
      <c r="F18463" s="40">
        <v>3.1199999999999999E-2</v>
      </c>
      <c r="G18463" s="25">
        <v>187426</v>
      </c>
      <c r="H18463" s="25">
        <v>5848</v>
      </c>
      <c r="I18463" s="25"/>
      <c r="J18463" s="58" t="e">
        <f>HYPERLINK("#"&amp;"Insumos"&amp;"!A"&amp;MATCH($B18463,#REF!,0),"Ins "&amp;$B18463)</f>
        <v>#REF!</v>
      </c>
      <c r="M18463" s="220"/>
    </row>
    <row r="18464" spans="1:13" x14ac:dyDescent="0.2">
      <c r="A18464" s="35" t="s">
        <v>3630</v>
      </c>
      <c r="B18464" s="1" t="s">
        <v>93</v>
      </c>
      <c r="C18464" s="45" t="s">
        <v>664</v>
      </c>
      <c r="D18464" s="23" t="s">
        <v>5534</v>
      </c>
      <c r="E18464" s="23" t="s">
        <v>287</v>
      </c>
      <c r="F18464" s="40">
        <v>1</v>
      </c>
      <c r="G18464" s="25">
        <v>18742</v>
      </c>
      <c r="H18464" s="25">
        <v>18742</v>
      </c>
      <c r="I18464" s="25"/>
      <c r="J18464" s="58" t="e">
        <f>HYPERLINK("#"&amp;"Insumos"&amp;"!A"&amp;MATCH($B18464,#REF!,0),"Ins "&amp;$B18464)</f>
        <v>#REF!</v>
      </c>
      <c r="M18464" s="220"/>
    </row>
    <row r="18465" spans="1:13" x14ac:dyDescent="0.2">
      <c r="A18465" s="35" t="s">
        <v>3630</v>
      </c>
      <c r="B18465" s="1" t="s">
        <v>5533</v>
      </c>
      <c r="C18465" s="45" t="s">
        <v>5892</v>
      </c>
      <c r="D18465" s="23" t="s">
        <v>977</v>
      </c>
      <c r="E18465" s="23" t="s">
        <v>4134</v>
      </c>
      <c r="F18465" s="40">
        <v>0.1</v>
      </c>
      <c r="G18465" s="25">
        <v>3623</v>
      </c>
      <c r="H18465" s="25">
        <v>362</v>
      </c>
      <c r="I18465" s="25"/>
      <c r="J18465" s="58" t="e">
        <f>HYPERLINK("#"&amp;"Insumos"&amp;"!A"&amp;MATCH($B18465,#REF!,0),"Ins "&amp;$B18465)</f>
        <v>#REF!</v>
      </c>
      <c r="M18465" s="220"/>
    </row>
    <row r="18466" spans="1:13" x14ac:dyDescent="0.2">
      <c r="A18466" s="35" t="s">
        <v>3630</v>
      </c>
      <c r="B18466" s="1" t="s">
        <v>5007</v>
      </c>
      <c r="C18466" s="45" t="s">
        <v>720</v>
      </c>
      <c r="D18466" s="23" t="s">
        <v>5751</v>
      </c>
      <c r="E18466" s="23" t="s">
        <v>4134</v>
      </c>
      <c r="F18466" s="40">
        <v>0.46100000000000002</v>
      </c>
      <c r="G18466" s="25">
        <v>1897</v>
      </c>
      <c r="H18466" s="25">
        <v>875</v>
      </c>
      <c r="I18466" s="25"/>
      <c r="J18466" s="58" t="e">
        <f>HYPERLINK("#"&amp;"Insumos"&amp;"!A"&amp;MATCH($B18466,#REF!,0),"Ins "&amp;$B18466)</f>
        <v>#REF!</v>
      </c>
      <c r="M18466" s="220"/>
    </row>
    <row r="18467" spans="1:13" x14ac:dyDescent="0.2">
      <c r="A18467" s="35" t="s">
        <v>3630</v>
      </c>
      <c r="B18467" s="1" t="s">
        <v>4457</v>
      </c>
      <c r="C18467" s="45" t="s">
        <v>1379</v>
      </c>
      <c r="D18467" s="23" t="s">
        <v>5751</v>
      </c>
      <c r="E18467" s="23" t="s">
        <v>287</v>
      </c>
      <c r="F18467" s="40">
        <v>1.03</v>
      </c>
      <c r="G18467" s="25">
        <v>286792</v>
      </c>
      <c r="H18467" s="25">
        <v>295396</v>
      </c>
      <c r="I18467" s="25"/>
      <c r="J18467" s="58" t="e">
        <f>HYPERLINK("#"&amp;"Insumos"&amp;"!A"&amp;MATCH($B18467,#REF!,0),"Ins "&amp;$B18467)</f>
        <v>#REF!</v>
      </c>
      <c r="M18467" s="220"/>
    </row>
    <row r="18468" spans="1:13" ht="25.5" x14ac:dyDescent="0.2">
      <c r="A18468" s="36" t="s">
        <v>3631</v>
      </c>
      <c r="B18468" s="26" t="s">
        <v>6816</v>
      </c>
      <c r="C18468" s="79" t="s">
        <v>1811</v>
      </c>
      <c r="D18468" s="37" t="s">
        <v>5608</v>
      </c>
      <c r="E18468" s="37" t="s">
        <v>464</v>
      </c>
      <c r="F18468" s="41"/>
      <c r="G18468" s="27"/>
      <c r="H18468" s="27"/>
      <c r="I18468" s="27">
        <v>38119</v>
      </c>
      <c r="M18468" s="220">
        <f t="shared" si="288"/>
        <v>49921</v>
      </c>
    </row>
    <row r="18469" spans="1:13" x14ac:dyDescent="0.2">
      <c r="A18469" s="35" t="s">
        <v>3631</v>
      </c>
      <c r="B18469" s="1" t="s">
        <v>5573</v>
      </c>
      <c r="C18469" s="45" t="s">
        <v>973</v>
      </c>
      <c r="D18469" s="23" t="s">
        <v>5734</v>
      </c>
      <c r="E18469" s="23" t="s">
        <v>4141</v>
      </c>
      <c r="F18469" s="40">
        <v>0.4</v>
      </c>
      <c r="G18469" s="25">
        <v>41652</v>
      </c>
      <c r="H18469" s="25">
        <v>16661</v>
      </c>
      <c r="I18469" s="25"/>
      <c r="J18469" s="58" t="e">
        <f>HYPERLINK("#"&amp;"Insumos"&amp;"!A"&amp;MATCH($B18469,#REF!,0),"Ins "&amp;$B18469)</f>
        <v>#REF!</v>
      </c>
      <c r="M18469" s="220"/>
    </row>
    <row r="18470" spans="1:13" x14ac:dyDescent="0.2">
      <c r="A18470" s="35" t="s">
        <v>3631</v>
      </c>
      <c r="B18470" s="1" t="s">
        <v>263</v>
      </c>
      <c r="C18470" s="45" t="s">
        <v>696</v>
      </c>
      <c r="D18470" s="23" t="s">
        <v>5534</v>
      </c>
      <c r="E18470" s="23" t="s">
        <v>4140</v>
      </c>
      <c r="F18470" s="40">
        <v>0.01</v>
      </c>
      <c r="G18470" s="25">
        <v>187426</v>
      </c>
      <c r="H18470" s="25">
        <v>1874</v>
      </c>
      <c r="I18470" s="25"/>
      <c r="J18470" s="58" t="e">
        <f>HYPERLINK("#"&amp;"Insumos"&amp;"!A"&amp;MATCH($B18470,#REF!,0),"Ins "&amp;$B18470)</f>
        <v>#REF!</v>
      </c>
      <c r="M18470" s="220"/>
    </row>
    <row r="18471" spans="1:13" x14ac:dyDescent="0.2">
      <c r="A18471" s="35" t="s">
        <v>3631</v>
      </c>
      <c r="B18471" s="1" t="s">
        <v>93</v>
      </c>
      <c r="C18471" s="45" t="s">
        <v>664</v>
      </c>
      <c r="D18471" s="23" t="s">
        <v>5534</v>
      </c>
      <c r="E18471" s="23" t="s">
        <v>287</v>
      </c>
      <c r="F18471" s="40">
        <v>1</v>
      </c>
      <c r="G18471" s="25">
        <v>18742</v>
      </c>
      <c r="H18471" s="25">
        <v>18742</v>
      </c>
      <c r="I18471" s="25"/>
      <c r="J18471" s="58" t="e">
        <f>HYPERLINK("#"&amp;"Insumos"&amp;"!A"&amp;MATCH($B18471,#REF!,0),"Ins "&amp;$B18471)</f>
        <v>#REF!</v>
      </c>
      <c r="M18471" s="220"/>
    </row>
    <row r="18472" spans="1:13" x14ac:dyDescent="0.2">
      <c r="A18472" s="35" t="s">
        <v>3631</v>
      </c>
      <c r="B18472" s="1" t="s">
        <v>5533</v>
      </c>
      <c r="C18472" s="45" t="s">
        <v>5892</v>
      </c>
      <c r="D18472" s="23" t="s">
        <v>977</v>
      </c>
      <c r="E18472" s="23" t="s">
        <v>4134</v>
      </c>
      <c r="F18472" s="40">
        <v>0.1</v>
      </c>
      <c r="G18472" s="25">
        <v>3623</v>
      </c>
      <c r="H18472" s="25">
        <v>362</v>
      </c>
      <c r="I18472" s="25"/>
      <c r="J18472" s="58" t="e">
        <f>HYPERLINK("#"&amp;"Insumos"&amp;"!A"&amp;MATCH($B18472,#REF!,0),"Ins "&amp;$B18472)</f>
        <v>#REF!</v>
      </c>
      <c r="M18472" s="220"/>
    </row>
    <row r="18473" spans="1:13" x14ac:dyDescent="0.2">
      <c r="A18473" s="35" t="s">
        <v>3631</v>
      </c>
      <c r="B18473" s="1" t="s">
        <v>5007</v>
      </c>
      <c r="C18473" s="45" t="s">
        <v>720</v>
      </c>
      <c r="D18473" s="23" t="s">
        <v>5751</v>
      </c>
      <c r="E18473" s="23" t="s">
        <v>4134</v>
      </c>
      <c r="F18473" s="40">
        <v>0.253</v>
      </c>
      <c r="G18473" s="25">
        <v>1897</v>
      </c>
      <c r="H18473" s="25">
        <v>480</v>
      </c>
      <c r="I18473" s="25"/>
      <c r="J18473" s="58" t="e">
        <f>HYPERLINK("#"&amp;"Insumos"&amp;"!A"&amp;MATCH($B18473,#REF!,0),"Ins "&amp;$B18473)</f>
        <v>#REF!</v>
      </c>
      <c r="M18473" s="220"/>
    </row>
    <row r="18474" spans="1:13" ht="25.5" x14ac:dyDescent="0.2">
      <c r="A18474" s="36" t="s">
        <v>3632</v>
      </c>
      <c r="B18474" s="26" t="s">
        <v>6816</v>
      </c>
      <c r="C18474" s="79" t="s">
        <v>896</v>
      </c>
      <c r="D18474" s="37" t="s">
        <v>5608</v>
      </c>
      <c r="E18474" s="37" t="s">
        <v>464</v>
      </c>
      <c r="F18474" s="41"/>
      <c r="G18474" s="27"/>
      <c r="H18474" s="27"/>
      <c r="I18474" s="27">
        <v>161683</v>
      </c>
      <c r="M18474" s="220">
        <f t="shared" si="288"/>
        <v>211740</v>
      </c>
    </row>
    <row r="18475" spans="1:13" x14ac:dyDescent="0.2">
      <c r="A18475" s="35" t="s">
        <v>3632</v>
      </c>
      <c r="B18475" s="1" t="s">
        <v>5573</v>
      </c>
      <c r="C18475" s="45" t="s">
        <v>973</v>
      </c>
      <c r="D18475" s="23" t="s">
        <v>5734</v>
      </c>
      <c r="E18475" s="23" t="s">
        <v>4141</v>
      </c>
      <c r="F18475" s="40">
        <v>0.4</v>
      </c>
      <c r="G18475" s="25">
        <v>41652</v>
      </c>
      <c r="H18475" s="25">
        <v>16661</v>
      </c>
      <c r="I18475" s="25"/>
      <c r="J18475" s="58" t="e">
        <f>HYPERLINK("#"&amp;"Insumos"&amp;"!A"&amp;MATCH($B18475,#REF!,0),"Ins "&amp;$B18475)</f>
        <v>#REF!</v>
      </c>
      <c r="M18475" s="220"/>
    </row>
    <row r="18476" spans="1:13" x14ac:dyDescent="0.2">
      <c r="A18476" s="35" t="s">
        <v>3632</v>
      </c>
      <c r="B18476" s="1" t="s">
        <v>263</v>
      </c>
      <c r="C18476" s="45" t="s">
        <v>696</v>
      </c>
      <c r="D18476" s="23" t="s">
        <v>5534</v>
      </c>
      <c r="E18476" s="23" t="s">
        <v>4140</v>
      </c>
      <c r="F18476" s="40">
        <v>1.35E-2</v>
      </c>
      <c r="G18476" s="25">
        <v>187426</v>
      </c>
      <c r="H18476" s="25">
        <v>2530</v>
      </c>
      <c r="I18476" s="25"/>
      <c r="J18476" s="58" t="e">
        <f>HYPERLINK("#"&amp;"Insumos"&amp;"!A"&amp;MATCH($B18476,#REF!,0),"Ins "&amp;$B18476)</f>
        <v>#REF!</v>
      </c>
      <c r="M18476" s="220"/>
    </row>
    <row r="18477" spans="1:13" x14ac:dyDescent="0.2">
      <c r="A18477" s="35" t="s">
        <v>3632</v>
      </c>
      <c r="B18477" s="1" t="s">
        <v>93</v>
      </c>
      <c r="C18477" s="45" t="s">
        <v>664</v>
      </c>
      <c r="D18477" s="23" t="s">
        <v>5534</v>
      </c>
      <c r="E18477" s="23" t="s">
        <v>287</v>
      </c>
      <c r="F18477" s="40">
        <v>0.7</v>
      </c>
      <c r="G18477" s="25">
        <v>18742</v>
      </c>
      <c r="H18477" s="25">
        <v>13119</v>
      </c>
      <c r="I18477" s="25"/>
      <c r="J18477" s="58" t="e">
        <f>HYPERLINK("#"&amp;"Insumos"&amp;"!A"&amp;MATCH($B18477,#REF!,0),"Ins "&amp;$B18477)</f>
        <v>#REF!</v>
      </c>
      <c r="M18477" s="220"/>
    </row>
    <row r="18478" spans="1:13" x14ac:dyDescent="0.2">
      <c r="A18478" s="35" t="s">
        <v>3632</v>
      </c>
      <c r="B18478" s="1" t="s">
        <v>5533</v>
      </c>
      <c r="C18478" s="45" t="s">
        <v>5892</v>
      </c>
      <c r="D18478" s="23" t="s">
        <v>977</v>
      </c>
      <c r="E18478" s="23" t="s">
        <v>4134</v>
      </c>
      <c r="F18478" s="40">
        <v>0.1</v>
      </c>
      <c r="G18478" s="25">
        <v>3623</v>
      </c>
      <c r="H18478" s="25">
        <v>362</v>
      </c>
      <c r="I18478" s="25"/>
      <c r="J18478" s="58" t="e">
        <f>HYPERLINK("#"&amp;"Insumos"&amp;"!A"&amp;MATCH($B18478,#REF!,0),"Ins "&amp;$B18478)</f>
        <v>#REF!</v>
      </c>
      <c r="M18478" s="220"/>
    </row>
    <row r="18479" spans="1:13" x14ac:dyDescent="0.2">
      <c r="A18479" s="35" t="s">
        <v>3632</v>
      </c>
      <c r="B18479" s="1" t="s">
        <v>5007</v>
      </c>
      <c r="C18479" s="45" t="s">
        <v>720</v>
      </c>
      <c r="D18479" s="23" t="s">
        <v>5751</v>
      </c>
      <c r="E18479" s="23" t="s">
        <v>4134</v>
      </c>
      <c r="F18479" s="40">
        <v>0.46100000000000002</v>
      </c>
      <c r="G18479" s="25">
        <v>1897</v>
      </c>
      <c r="H18479" s="25">
        <v>875</v>
      </c>
      <c r="I18479" s="25"/>
      <c r="J18479" s="58" t="e">
        <f>HYPERLINK("#"&amp;"Insumos"&amp;"!A"&amp;MATCH($B18479,#REF!,0),"Ins "&amp;$B18479)</f>
        <v>#REF!</v>
      </c>
      <c r="M18479" s="220"/>
    </row>
    <row r="18480" spans="1:13" x14ac:dyDescent="0.2">
      <c r="A18480" s="35" t="s">
        <v>3632</v>
      </c>
      <c r="B18480" s="1" t="s">
        <v>4458</v>
      </c>
      <c r="C18480" s="45" t="s">
        <v>1380</v>
      </c>
      <c r="D18480" s="23" t="s">
        <v>5751</v>
      </c>
      <c r="E18480" s="23" t="s">
        <v>287</v>
      </c>
      <c r="F18480" s="40">
        <v>1.03</v>
      </c>
      <c r="G18480" s="25">
        <v>124404</v>
      </c>
      <c r="H18480" s="25">
        <v>128136</v>
      </c>
      <c r="I18480" s="25"/>
      <c r="J18480" s="58" t="e">
        <f>HYPERLINK("#"&amp;"Insumos"&amp;"!A"&amp;MATCH($B18480,#REF!,0),"Ins "&amp;$B18480)</f>
        <v>#REF!</v>
      </c>
      <c r="M18480" s="220"/>
    </row>
    <row r="18481" spans="1:13" ht="25.5" x14ac:dyDescent="0.2">
      <c r="A18481" s="36" t="s">
        <v>3634</v>
      </c>
      <c r="B18481" s="26" t="s">
        <v>6816</v>
      </c>
      <c r="C18481" s="79" t="s">
        <v>897</v>
      </c>
      <c r="D18481" s="37" t="s">
        <v>5608</v>
      </c>
      <c r="E18481" s="37" t="s">
        <v>464</v>
      </c>
      <c r="F18481" s="41"/>
      <c r="G18481" s="27"/>
      <c r="H18481" s="27"/>
      <c r="I18481" s="27">
        <v>191836</v>
      </c>
      <c r="M18481" s="220">
        <f t="shared" si="288"/>
        <v>251228</v>
      </c>
    </row>
    <row r="18482" spans="1:13" x14ac:dyDescent="0.2">
      <c r="A18482" s="35" t="s">
        <v>3634</v>
      </c>
      <c r="B18482" s="1" t="s">
        <v>5573</v>
      </c>
      <c r="C18482" s="45" t="s">
        <v>973</v>
      </c>
      <c r="D18482" s="23" t="s">
        <v>5734</v>
      </c>
      <c r="E18482" s="23" t="s">
        <v>4141</v>
      </c>
      <c r="F18482" s="40">
        <v>0.4</v>
      </c>
      <c r="G18482" s="25">
        <v>41652</v>
      </c>
      <c r="H18482" s="25">
        <v>16661</v>
      </c>
      <c r="I18482" s="25"/>
      <c r="J18482" s="58" t="e">
        <f>HYPERLINK("#"&amp;"Insumos"&amp;"!A"&amp;MATCH($B18482,#REF!,0),"Ins "&amp;$B18482)</f>
        <v>#REF!</v>
      </c>
      <c r="M18482" s="220"/>
    </row>
    <row r="18483" spans="1:13" x14ac:dyDescent="0.2">
      <c r="A18483" s="35" t="s">
        <v>3634</v>
      </c>
      <c r="B18483" s="1" t="s">
        <v>263</v>
      </c>
      <c r="C18483" s="45" t="s">
        <v>696</v>
      </c>
      <c r="D18483" s="23" t="s">
        <v>5534</v>
      </c>
      <c r="E18483" s="23" t="s">
        <v>4140</v>
      </c>
      <c r="F18483" s="40">
        <v>1.67E-2</v>
      </c>
      <c r="G18483" s="25">
        <v>187426</v>
      </c>
      <c r="H18483" s="25">
        <v>3130</v>
      </c>
      <c r="I18483" s="25"/>
      <c r="J18483" s="58" t="e">
        <f>HYPERLINK("#"&amp;"Insumos"&amp;"!A"&amp;MATCH($B18483,#REF!,0),"Ins "&amp;$B18483)</f>
        <v>#REF!</v>
      </c>
      <c r="M18483" s="220"/>
    </row>
    <row r="18484" spans="1:13" x14ac:dyDescent="0.2">
      <c r="A18484" s="35" t="s">
        <v>3634</v>
      </c>
      <c r="B18484" s="1" t="s">
        <v>93</v>
      </c>
      <c r="C18484" s="45" t="s">
        <v>664</v>
      </c>
      <c r="D18484" s="23" t="s">
        <v>5534</v>
      </c>
      <c r="E18484" s="23" t="s">
        <v>287</v>
      </c>
      <c r="F18484" s="40">
        <v>0.7</v>
      </c>
      <c r="G18484" s="25">
        <v>18742</v>
      </c>
      <c r="H18484" s="25">
        <v>13119</v>
      </c>
      <c r="I18484" s="25"/>
      <c r="J18484" s="58" t="e">
        <f>HYPERLINK("#"&amp;"Insumos"&amp;"!A"&amp;MATCH($B18484,#REF!,0),"Ins "&amp;$B18484)</f>
        <v>#REF!</v>
      </c>
      <c r="M18484" s="220"/>
    </row>
    <row r="18485" spans="1:13" x14ac:dyDescent="0.2">
      <c r="A18485" s="35" t="s">
        <v>3634</v>
      </c>
      <c r="B18485" s="1" t="s">
        <v>5533</v>
      </c>
      <c r="C18485" s="45" t="s">
        <v>5892</v>
      </c>
      <c r="D18485" s="23" t="s">
        <v>977</v>
      </c>
      <c r="E18485" s="23" t="s">
        <v>4134</v>
      </c>
      <c r="F18485" s="40">
        <v>0.1</v>
      </c>
      <c r="G18485" s="25">
        <v>3623</v>
      </c>
      <c r="H18485" s="25">
        <v>362</v>
      </c>
      <c r="I18485" s="25"/>
      <c r="J18485" s="58" t="e">
        <f>HYPERLINK("#"&amp;"Insumos"&amp;"!A"&amp;MATCH($B18485,#REF!,0),"Ins "&amp;$B18485)</f>
        <v>#REF!</v>
      </c>
      <c r="M18485" s="220"/>
    </row>
    <row r="18486" spans="1:13" x14ac:dyDescent="0.2">
      <c r="A18486" s="35" t="s">
        <v>3634</v>
      </c>
      <c r="B18486" s="1" t="s">
        <v>5007</v>
      </c>
      <c r="C18486" s="45" t="s">
        <v>720</v>
      </c>
      <c r="D18486" s="23" t="s">
        <v>5751</v>
      </c>
      <c r="E18486" s="23" t="s">
        <v>4134</v>
      </c>
      <c r="F18486" s="40">
        <v>0.46100000000000002</v>
      </c>
      <c r="G18486" s="25">
        <v>1897</v>
      </c>
      <c r="H18486" s="25">
        <v>875</v>
      </c>
      <c r="I18486" s="25"/>
      <c r="J18486" s="58" t="e">
        <f>HYPERLINK("#"&amp;"Insumos"&amp;"!A"&amp;MATCH($B18486,#REF!,0),"Ins "&amp;$B18486)</f>
        <v>#REF!</v>
      </c>
      <c r="M18486" s="220"/>
    </row>
    <row r="18487" spans="1:13" x14ac:dyDescent="0.2">
      <c r="A18487" s="35" t="s">
        <v>3634</v>
      </c>
      <c r="B18487" s="1" t="s">
        <v>4459</v>
      </c>
      <c r="C18487" s="45" t="s">
        <v>1381</v>
      </c>
      <c r="D18487" s="23" t="s">
        <v>5751</v>
      </c>
      <c r="E18487" s="23" t="s">
        <v>287</v>
      </c>
      <c r="F18487" s="40">
        <v>1.03</v>
      </c>
      <c r="G18487" s="25">
        <v>153096</v>
      </c>
      <c r="H18487" s="25">
        <v>157689</v>
      </c>
      <c r="I18487" s="25"/>
      <c r="J18487" s="58" t="e">
        <f>HYPERLINK("#"&amp;"Insumos"&amp;"!A"&amp;MATCH($B18487,#REF!,0),"Ins "&amp;$B18487)</f>
        <v>#REF!</v>
      </c>
      <c r="M18487" s="220"/>
    </row>
    <row r="18488" spans="1:13" ht="25.5" x14ac:dyDescent="0.2">
      <c r="A18488" s="36" t="s">
        <v>3636</v>
      </c>
      <c r="B18488" s="26" t="s">
        <v>6816</v>
      </c>
      <c r="C18488" s="79" t="s">
        <v>898</v>
      </c>
      <c r="D18488" s="37" t="s">
        <v>5608</v>
      </c>
      <c r="E18488" s="37" t="s">
        <v>464</v>
      </c>
      <c r="F18488" s="41"/>
      <c r="G18488" s="27"/>
      <c r="H18488" s="27"/>
      <c r="I18488" s="27">
        <v>224182</v>
      </c>
      <c r="M18488" s="220">
        <f t="shared" si="288"/>
        <v>293589</v>
      </c>
    </row>
    <row r="18489" spans="1:13" x14ac:dyDescent="0.2">
      <c r="A18489" s="35" t="s">
        <v>3636</v>
      </c>
      <c r="B18489" s="1" t="s">
        <v>5573</v>
      </c>
      <c r="C18489" s="45" t="s">
        <v>973</v>
      </c>
      <c r="D18489" s="23" t="s">
        <v>5734</v>
      </c>
      <c r="E18489" s="23" t="s">
        <v>4141</v>
      </c>
      <c r="F18489" s="40">
        <v>0.4</v>
      </c>
      <c r="G18489" s="25">
        <v>41652</v>
      </c>
      <c r="H18489" s="25">
        <v>16661</v>
      </c>
      <c r="I18489" s="25"/>
      <c r="J18489" s="58" t="e">
        <f>HYPERLINK("#"&amp;"Insumos"&amp;"!A"&amp;MATCH($B18489,#REF!,0),"Ins "&amp;$B18489)</f>
        <v>#REF!</v>
      </c>
      <c r="M18489" s="220"/>
    </row>
    <row r="18490" spans="1:13" x14ac:dyDescent="0.2">
      <c r="A18490" s="35" t="s">
        <v>3636</v>
      </c>
      <c r="B18490" s="1" t="s">
        <v>263</v>
      </c>
      <c r="C18490" s="45" t="s">
        <v>696</v>
      </c>
      <c r="D18490" s="23" t="s">
        <v>5534</v>
      </c>
      <c r="E18490" s="23" t="s">
        <v>4140</v>
      </c>
      <c r="F18490" s="40">
        <v>0.02</v>
      </c>
      <c r="G18490" s="25">
        <v>187426</v>
      </c>
      <c r="H18490" s="25">
        <v>3749</v>
      </c>
      <c r="I18490" s="25"/>
      <c r="J18490" s="58" t="e">
        <f>HYPERLINK("#"&amp;"Insumos"&amp;"!A"&amp;MATCH($B18490,#REF!,0),"Ins "&amp;$B18490)</f>
        <v>#REF!</v>
      </c>
      <c r="M18490" s="220"/>
    </row>
    <row r="18491" spans="1:13" x14ac:dyDescent="0.2">
      <c r="A18491" s="35" t="s">
        <v>3636</v>
      </c>
      <c r="B18491" s="1" t="s">
        <v>93</v>
      </c>
      <c r="C18491" s="45" t="s">
        <v>664</v>
      </c>
      <c r="D18491" s="23" t="s">
        <v>5534</v>
      </c>
      <c r="E18491" s="23" t="s">
        <v>287</v>
      </c>
      <c r="F18491" s="40">
        <v>0.7</v>
      </c>
      <c r="G18491" s="25">
        <v>18742</v>
      </c>
      <c r="H18491" s="25">
        <v>13119</v>
      </c>
      <c r="I18491" s="25"/>
      <c r="J18491" s="58" t="e">
        <f>HYPERLINK("#"&amp;"Insumos"&amp;"!A"&amp;MATCH($B18491,#REF!,0),"Ins "&amp;$B18491)</f>
        <v>#REF!</v>
      </c>
      <c r="M18491" s="220"/>
    </row>
    <row r="18492" spans="1:13" x14ac:dyDescent="0.2">
      <c r="A18492" s="35" t="s">
        <v>3636</v>
      </c>
      <c r="B18492" s="1" t="s">
        <v>5533</v>
      </c>
      <c r="C18492" s="45" t="s">
        <v>5892</v>
      </c>
      <c r="D18492" s="23" t="s">
        <v>977</v>
      </c>
      <c r="E18492" s="23" t="s">
        <v>4134</v>
      </c>
      <c r="F18492" s="40">
        <v>0.1</v>
      </c>
      <c r="G18492" s="25">
        <v>3623</v>
      </c>
      <c r="H18492" s="25">
        <v>362</v>
      </c>
      <c r="I18492" s="25"/>
      <c r="J18492" s="58" t="e">
        <f>HYPERLINK("#"&amp;"Insumos"&amp;"!A"&amp;MATCH($B18492,#REF!,0),"Ins "&amp;$B18492)</f>
        <v>#REF!</v>
      </c>
      <c r="M18492" s="220"/>
    </row>
    <row r="18493" spans="1:13" x14ac:dyDescent="0.2">
      <c r="A18493" s="35" t="s">
        <v>3636</v>
      </c>
      <c r="B18493" s="1" t="s">
        <v>5007</v>
      </c>
      <c r="C18493" s="45" t="s">
        <v>720</v>
      </c>
      <c r="D18493" s="23" t="s">
        <v>5751</v>
      </c>
      <c r="E18493" s="23" t="s">
        <v>4134</v>
      </c>
      <c r="F18493" s="40">
        <v>0.46</v>
      </c>
      <c r="G18493" s="25">
        <v>1897</v>
      </c>
      <c r="H18493" s="25">
        <v>873</v>
      </c>
      <c r="I18493" s="25"/>
      <c r="J18493" s="58" t="e">
        <f>HYPERLINK("#"&amp;"Insumos"&amp;"!A"&amp;MATCH($B18493,#REF!,0),"Ins "&amp;$B18493)</f>
        <v>#REF!</v>
      </c>
      <c r="M18493" s="220"/>
    </row>
    <row r="18494" spans="1:13" x14ac:dyDescent="0.2">
      <c r="A18494" s="35" t="s">
        <v>3636</v>
      </c>
      <c r="B18494" s="1" t="s">
        <v>4460</v>
      </c>
      <c r="C18494" s="45" t="s">
        <v>1382</v>
      </c>
      <c r="D18494" s="23" t="s">
        <v>5751</v>
      </c>
      <c r="E18494" s="23" t="s">
        <v>287</v>
      </c>
      <c r="F18494" s="40">
        <v>1.03</v>
      </c>
      <c r="G18494" s="25">
        <v>183901</v>
      </c>
      <c r="H18494" s="25">
        <v>189418</v>
      </c>
      <c r="I18494" s="25"/>
      <c r="J18494" s="58" t="e">
        <f>HYPERLINK("#"&amp;"Insumos"&amp;"!A"&amp;MATCH($B18494,#REF!,0),"Ins "&amp;$B18494)</f>
        <v>#REF!</v>
      </c>
      <c r="M18494" s="220"/>
    </row>
    <row r="18495" spans="1:13" ht="25.5" x14ac:dyDescent="0.2">
      <c r="A18495" s="36" t="s">
        <v>3637</v>
      </c>
      <c r="B18495" s="26" t="s">
        <v>6816</v>
      </c>
      <c r="C18495" s="79" t="s">
        <v>1814</v>
      </c>
      <c r="D18495" s="37" t="s">
        <v>5608</v>
      </c>
      <c r="E18495" s="37" t="s">
        <v>464</v>
      </c>
      <c r="F18495" s="41"/>
      <c r="G18495" s="27"/>
      <c r="H18495" s="27"/>
      <c r="I18495" s="27">
        <v>32906</v>
      </c>
      <c r="M18495" s="220">
        <f t="shared" si="288"/>
        <v>43094</v>
      </c>
    </row>
    <row r="18496" spans="1:13" x14ac:dyDescent="0.2">
      <c r="A18496" s="35" t="s">
        <v>3637</v>
      </c>
      <c r="B18496" s="1" t="s">
        <v>5573</v>
      </c>
      <c r="C18496" s="45" t="s">
        <v>973</v>
      </c>
      <c r="D18496" s="23" t="s">
        <v>5734</v>
      </c>
      <c r="E18496" s="23" t="s">
        <v>4141</v>
      </c>
      <c r="F18496" s="40">
        <v>0.4</v>
      </c>
      <c r="G18496" s="25">
        <v>41652</v>
      </c>
      <c r="H18496" s="25">
        <v>16661</v>
      </c>
      <c r="I18496" s="25"/>
      <c r="J18496" s="58" t="e">
        <f>HYPERLINK("#"&amp;"Insumos"&amp;"!A"&amp;MATCH($B18496,#REF!,0),"Ins "&amp;$B18496)</f>
        <v>#REF!</v>
      </c>
      <c r="M18496" s="220"/>
    </row>
    <row r="18497" spans="1:13" x14ac:dyDescent="0.2">
      <c r="A18497" s="35" t="s">
        <v>3637</v>
      </c>
      <c r="B18497" s="1" t="s">
        <v>263</v>
      </c>
      <c r="C18497" s="45" t="s">
        <v>696</v>
      </c>
      <c r="D18497" s="23" t="s">
        <v>5534</v>
      </c>
      <c r="E18497" s="23" t="s">
        <v>4140</v>
      </c>
      <c r="F18497" s="40">
        <v>0.01</v>
      </c>
      <c r="G18497" s="25">
        <v>187426</v>
      </c>
      <c r="H18497" s="25">
        <v>1874</v>
      </c>
      <c r="I18497" s="25"/>
      <c r="J18497" s="58" t="e">
        <f>HYPERLINK("#"&amp;"Insumos"&amp;"!A"&amp;MATCH($B18497,#REF!,0),"Ins "&amp;$B18497)</f>
        <v>#REF!</v>
      </c>
      <c r="M18497" s="220"/>
    </row>
    <row r="18498" spans="1:13" x14ac:dyDescent="0.2">
      <c r="A18498" s="35" t="s">
        <v>3637</v>
      </c>
      <c r="B18498" s="1" t="s">
        <v>93</v>
      </c>
      <c r="C18498" s="45" t="s">
        <v>664</v>
      </c>
      <c r="D18498" s="23" t="s">
        <v>5534</v>
      </c>
      <c r="E18498" s="23" t="s">
        <v>287</v>
      </c>
      <c r="F18498" s="40">
        <v>0.7</v>
      </c>
      <c r="G18498" s="25">
        <v>18742</v>
      </c>
      <c r="H18498" s="25">
        <v>13119</v>
      </c>
      <c r="I18498" s="25"/>
      <c r="J18498" s="58" t="e">
        <f>HYPERLINK("#"&amp;"Insumos"&amp;"!A"&amp;MATCH($B18498,#REF!,0),"Ins "&amp;$B18498)</f>
        <v>#REF!</v>
      </c>
      <c r="M18498" s="220"/>
    </row>
    <row r="18499" spans="1:13" x14ac:dyDescent="0.2">
      <c r="A18499" s="35" t="s">
        <v>3637</v>
      </c>
      <c r="B18499" s="1" t="s">
        <v>5533</v>
      </c>
      <c r="C18499" s="45" t="s">
        <v>5892</v>
      </c>
      <c r="D18499" s="23" t="s">
        <v>977</v>
      </c>
      <c r="E18499" s="23" t="s">
        <v>4134</v>
      </c>
      <c r="F18499" s="40">
        <v>0.1</v>
      </c>
      <c r="G18499" s="25">
        <v>3623</v>
      </c>
      <c r="H18499" s="25">
        <v>362</v>
      </c>
      <c r="I18499" s="25"/>
      <c r="J18499" s="58" t="e">
        <f>HYPERLINK("#"&amp;"Insumos"&amp;"!A"&amp;MATCH($B18499,#REF!,0),"Ins "&amp;$B18499)</f>
        <v>#REF!</v>
      </c>
      <c r="M18499" s="220"/>
    </row>
    <row r="18500" spans="1:13" x14ac:dyDescent="0.2">
      <c r="A18500" s="35" t="s">
        <v>3637</v>
      </c>
      <c r="B18500" s="1" t="s">
        <v>5007</v>
      </c>
      <c r="C18500" s="45" t="s">
        <v>720</v>
      </c>
      <c r="D18500" s="23" t="s">
        <v>5751</v>
      </c>
      <c r="E18500" s="23" t="s">
        <v>4134</v>
      </c>
      <c r="F18500" s="40">
        <v>0.46899999999999997</v>
      </c>
      <c r="G18500" s="25">
        <v>1897</v>
      </c>
      <c r="H18500" s="25">
        <v>890</v>
      </c>
      <c r="I18500" s="25"/>
      <c r="J18500" s="58" t="e">
        <f>HYPERLINK("#"&amp;"Insumos"&amp;"!A"&amp;MATCH($B18500,#REF!,0),"Ins "&amp;$B18500)</f>
        <v>#REF!</v>
      </c>
      <c r="M18500" s="220"/>
    </row>
    <row r="18501" spans="1:13" ht="25.5" x14ac:dyDescent="0.2">
      <c r="A18501" s="36" t="s">
        <v>3638</v>
      </c>
      <c r="B18501" s="26" t="s">
        <v>6816</v>
      </c>
      <c r="C18501" s="79" t="s">
        <v>899</v>
      </c>
      <c r="D18501" s="37" t="s">
        <v>5608</v>
      </c>
      <c r="E18501" s="37" t="s">
        <v>464</v>
      </c>
      <c r="F18501" s="41"/>
      <c r="G18501" s="27"/>
      <c r="H18501" s="27"/>
      <c r="I18501" s="27">
        <v>101962</v>
      </c>
      <c r="M18501" s="220">
        <f t="shared" ref="M18501:M18562" si="289">ROUND(I18501*(1+$L$2),0)</f>
        <v>133529</v>
      </c>
    </row>
    <row r="18502" spans="1:13" x14ac:dyDescent="0.2">
      <c r="A18502" s="35" t="s">
        <v>3638</v>
      </c>
      <c r="B18502" s="1" t="s">
        <v>5573</v>
      </c>
      <c r="C18502" s="45" t="s">
        <v>973</v>
      </c>
      <c r="D18502" s="23" t="s">
        <v>5734</v>
      </c>
      <c r="E18502" s="23" t="s">
        <v>4141</v>
      </c>
      <c r="F18502" s="40">
        <v>0.2</v>
      </c>
      <c r="G18502" s="25">
        <v>41652</v>
      </c>
      <c r="H18502" s="25">
        <v>8330</v>
      </c>
      <c r="I18502" s="25"/>
      <c r="J18502" s="58" t="e">
        <f>HYPERLINK("#"&amp;"Insumos"&amp;"!A"&amp;MATCH($B18502,#REF!,0),"Ins "&amp;$B18502)</f>
        <v>#REF!</v>
      </c>
      <c r="M18502" s="220"/>
    </row>
    <row r="18503" spans="1:13" x14ac:dyDescent="0.2">
      <c r="A18503" s="35" t="s">
        <v>3638</v>
      </c>
      <c r="B18503" s="1" t="s">
        <v>263</v>
      </c>
      <c r="C18503" s="45" t="s">
        <v>696</v>
      </c>
      <c r="D18503" s="23" t="s">
        <v>5534</v>
      </c>
      <c r="E18503" s="23" t="s">
        <v>4140</v>
      </c>
      <c r="F18503" s="40">
        <v>8.6E-3</v>
      </c>
      <c r="G18503" s="25">
        <v>187426</v>
      </c>
      <c r="H18503" s="25">
        <v>1612</v>
      </c>
      <c r="I18503" s="25"/>
      <c r="J18503" s="58" t="e">
        <f>HYPERLINK("#"&amp;"Insumos"&amp;"!A"&amp;MATCH($B18503,#REF!,0),"Ins "&amp;$B18503)</f>
        <v>#REF!</v>
      </c>
      <c r="M18503" s="220"/>
    </row>
    <row r="18504" spans="1:13" x14ac:dyDescent="0.2">
      <c r="A18504" s="35" t="s">
        <v>3638</v>
      </c>
      <c r="B18504" s="1" t="s">
        <v>93</v>
      </c>
      <c r="C18504" s="45" t="s">
        <v>664</v>
      </c>
      <c r="D18504" s="23" t="s">
        <v>5534</v>
      </c>
      <c r="E18504" s="23" t="s">
        <v>287</v>
      </c>
      <c r="F18504" s="40">
        <v>0.5</v>
      </c>
      <c r="G18504" s="25">
        <v>18742</v>
      </c>
      <c r="H18504" s="25">
        <v>9371</v>
      </c>
      <c r="I18504" s="25"/>
      <c r="J18504" s="58" t="e">
        <f>HYPERLINK("#"&amp;"Insumos"&amp;"!A"&amp;MATCH($B18504,#REF!,0),"Ins "&amp;$B18504)</f>
        <v>#REF!</v>
      </c>
      <c r="M18504" s="220"/>
    </row>
    <row r="18505" spans="1:13" x14ac:dyDescent="0.2">
      <c r="A18505" s="35" t="s">
        <v>3638</v>
      </c>
      <c r="B18505" s="1" t="s">
        <v>5533</v>
      </c>
      <c r="C18505" s="45" t="s">
        <v>5892</v>
      </c>
      <c r="D18505" s="23" t="s">
        <v>977</v>
      </c>
      <c r="E18505" s="23" t="s">
        <v>4134</v>
      </c>
      <c r="F18505" s="40">
        <v>0.1</v>
      </c>
      <c r="G18505" s="25">
        <v>3623</v>
      </c>
      <c r="H18505" s="25">
        <v>362</v>
      </c>
      <c r="I18505" s="25"/>
      <c r="J18505" s="58" t="e">
        <f>HYPERLINK("#"&amp;"Insumos"&amp;"!A"&amp;MATCH($B18505,#REF!,0),"Ins "&amp;$B18505)</f>
        <v>#REF!</v>
      </c>
      <c r="M18505" s="220"/>
    </row>
    <row r="18506" spans="1:13" x14ac:dyDescent="0.2">
      <c r="A18506" s="35" t="s">
        <v>3638</v>
      </c>
      <c r="B18506" s="1" t="s">
        <v>5007</v>
      </c>
      <c r="C18506" s="45" t="s">
        <v>720</v>
      </c>
      <c r="D18506" s="23" t="s">
        <v>5751</v>
      </c>
      <c r="E18506" s="23" t="s">
        <v>4134</v>
      </c>
      <c r="F18506" s="40">
        <v>0.23400000000000001</v>
      </c>
      <c r="G18506" s="25">
        <v>1897</v>
      </c>
      <c r="H18506" s="25">
        <v>444</v>
      </c>
      <c r="I18506" s="25"/>
      <c r="J18506" s="58" t="e">
        <f>HYPERLINK("#"&amp;"Insumos"&amp;"!A"&amp;MATCH($B18506,#REF!,0),"Ins "&amp;$B18506)</f>
        <v>#REF!</v>
      </c>
      <c r="M18506" s="220"/>
    </row>
    <row r="18507" spans="1:13" x14ac:dyDescent="0.2">
      <c r="A18507" s="35" t="s">
        <v>3638</v>
      </c>
      <c r="B18507" s="1" t="s">
        <v>4461</v>
      </c>
      <c r="C18507" s="45" t="s">
        <v>1383</v>
      </c>
      <c r="D18507" s="23" t="s">
        <v>5751</v>
      </c>
      <c r="E18507" s="23" t="s">
        <v>287</v>
      </c>
      <c r="F18507" s="40">
        <v>1.03</v>
      </c>
      <c r="G18507" s="25">
        <v>79459</v>
      </c>
      <c r="H18507" s="25">
        <v>81843</v>
      </c>
      <c r="I18507" s="25"/>
      <c r="J18507" s="58" t="e">
        <f>HYPERLINK("#"&amp;"Insumos"&amp;"!A"&amp;MATCH($B18507,#REF!,0),"Ins "&amp;$B18507)</f>
        <v>#REF!</v>
      </c>
      <c r="M18507" s="220"/>
    </row>
    <row r="18508" spans="1:13" ht="25.5" x14ac:dyDescent="0.2">
      <c r="A18508" s="36" t="s">
        <v>3640</v>
      </c>
      <c r="B18508" s="26" t="s">
        <v>6816</v>
      </c>
      <c r="C18508" s="79" t="s">
        <v>900</v>
      </c>
      <c r="D18508" s="37" t="s">
        <v>5608</v>
      </c>
      <c r="E18508" s="37" t="s">
        <v>464</v>
      </c>
      <c r="F18508" s="41"/>
      <c r="G18508" s="27"/>
      <c r="H18508" s="27"/>
      <c r="I18508" s="27">
        <v>121750</v>
      </c>
      <c r="M18508" s="220">
        <f t="shared" si="289"/>
        <v>159444</v>
      </c>
    </row>
    <row r="18509" spans="1:13" x14ac:dyDescent="0.2">
      <c r="A18509" s="35" t="s">
        <v>3640</v>
      </c>
      <c r="B18509" s="1" t="s">
        <v>5573</v>
      </c>
      <c r="C18509" s="45" t="s">
        <v>973</v>
      </c>
      <c r="D18509" s="23" t="s">
        <v>5734</v>
      </c>
      <c r="E18509" s="23" t="s">
        <v>4141</v>
      </c>
      <c r="F18509" s="40">
        <v>0.2</v>
      </c>
      <c r="G18509" s="25">
        <v>41652</v>
      </c>
      <c r="H18509" s="25">
        <v>8330</v>
      </c>
      <c r="I18509" s="25"/>
      <c r="J18509" s="58" t="e">
        <f>HYPERLINK("#"&amp;"Insumos"&amp;"!A"&amp;MATCH($B18509,#REF!,0),"Ins "&amp;$B18509)</f>
        <v>#REF!</v>
      </c>
      <c r="M18509" s="220"/>
    </row>
    <row r="18510" spans="1:13" x14ac:dyDescent="0.2">
      <c r="A18510" s="35" t="s">
        <v>3640</v>
      </c>
      <c r="B18510" s="1" t="s">
        <v>263</v>
      </c>
      <c r="C18510" s="45" t="s">
        <v>696</v>
      </c>
      <c r="D18510" s="23" t="s">
        <v>5534</v>
      </c>
      <c r="E18510" s="23" t="s">
        <v>4140</v>
      </c>
      <c r="F18510" s="40">
        <v>1.0699999999999999E-2</v>
      </c>
      <c r="G18510" s="25">
        <v>187426</v>
      </c>
      <c r="H18510" s="25">
        <v>2005</v>
      </c>
      <c r="I18510" s="25"/>
      <c r="J18510" s="58" t="e">
        <f>HYPERLINK("#"&amp;"Insumos"&amp;"!A"&amp;MATCH($B18510,#REF!,0),"Ins "&amp;$B18510)</f>
        <v>#REF!</v>
      </c>
      <c r="M18510" s="220"/>
    </row>
    <row r="18511" spans="1:13" x14ac:dyDescent="0.2">
      <c r="A18511" s="35" t="s">
        <v>3640</v>
      </c>
      <c r="B18511" s="1" t="s">
        <v>93</v>
      </c>
      <c r="C18511" s="45" t="s">
        <v>664</v>
      </c>
      <c r="D18511" s="23" t="s">
        <v>5534</v>
      </c>
      <c r="E18511" s="23" t="s">
        <v>287</v>
      </c>
      <c r="F18511" s="40">
        <v>0.5</v>
      </c>
      <c r="G18511" s="25">
        <v>18742</v>
      </c>
      <c r="H18511" s="25">
        <v>9371</v>
      </c>
      <c r="I18511" s="25"/>
      <c r="J18511" s="58" t="e">
        <f>HYPERLINK("#"&amp;"Insumos"&amp;"!A"&amp;MATCH($B18511,#REF!,0),"Ins "&amp;$B18511)</f>
        <v>#REF!</v>
      </c>
      <c r="M18511" s="220"/>
    </row>
    <row r="18512" spans="1:13" x14ac:dyDescent="0.2">
      <c r="A18512" s="35" t="s">
        <v>3640</v>
      </c>
      <c r="B18512" s="1" t="s">
        <v>5533</v>
      </c>
      <c r="C18512" s="45" t="s">
        <v>5892</v>
      </c>
      <c r="D18512" s="23" t="s">
        <v>977</v>
      </c>
      <c r="E18512" s="23" t="s">
        <v>4134</v>
      </c>
      <c r="F18512" s="40">
        <v>0.1</v>
      </c>
      <c r="G18512" s="25">
        <v>3623</v>
      </c>
      <c r="H18512" s="25">
        <v>362</v>
      </c>
      <c r="I18512" s="25"/>
      <c r="J18512" s="58" t="e">
        <f>HYPERLINK("#"&amp;"Insumos"&amp;"!A"&amp;MATCH($B18512,#REF!,0),"Ins "&amp;$B18512)</f>
        <v>#REF!</v>
      </c>
      <c r="M18512" s="220"/>
    </row>
    <row r="18513" spans="1:13" x14ac:dyDescent="0.2">
      <c r="A18513" s="35" t="s">
        <v>3640</v>
      </c>
      <c r="B18513" s="1" t="s">
        <v>5007</v>
      </c>
      <c r="C18513" s="45" t="s">
        <v>720</v>
      </c>
      <c r="D18513" s="23" t="s">
        <v>5751</v>
      </c>
      <c r="E18513" s="23" t="s">
        <v>4134</v>
      </c>
      <c r="F18513" s="40">
        <v>0.23400000000000001</v>
      </c>
      <c r="G18513" s="25">
        <v>1897</v>
      </c>
      <c r="H18513" s="25">
        <v>444</v>
      </c>
      <c r="I18513" s="25"/>
      <c r="J18513" s="58" t="e">
        <f>HYPERLINK("#"&amp;"Insumos"&amp;"!A"&amp;MATCH($B18513,#REF!,0),"Ins "&amp;$B18513)</f>
        <v>#REF!</v>
      </c>
      <c r="M18513" s="220"/>
    </row>
    <row r="18514" spans="1:13" x14ac:dyDescent="0.2">
      <c r="A18514" s="35" t="s">
        <v>3640</v>
      </c>
      <c r="B18514" s="1" t="s">
        <v>4462</v>
      </c>
      <c r="C18514" s="45" t="s">
        <v>1384</v>
      </c>
      <c r="D18514" s="23" t="s">
        <v>5751</v>
      </c>
      <c r="E18514" s="23" t="s">
        <v>287</v>
      </c>
      <c r="F18514" s="40">
        <v>1.03</v>
      </c>
      <c r="G18514" s="25">
        <v>98289</v>
      </c>
      <c r="H18514" s="25">
        <v>101238</v>
      </c>
      <c r="I18514" s="25"/>
      <c r="J18514" s="58" t="e">
        <f>HYPERLINK("#"&amp;"Insumos"&amp;"!A"&amp;MATCH($B18514,#REF!,0),"Ins "&amp;$B18514)</f>
        <v>#REF!</v>
      </c>
      <c r="M18514" s="220"/>
    </row>
    <row r="18515" spans="1:13" ht="25.5" x14ac:dyDescent="0.2">
      <c r="A18515" s="36" t="s">
        <v>3642</v>
      </c>
      <c r="B18515" s="26" t="s">
        <v>6816</v>
      </c>
      <c r="C18515" s="79" t="s">
        <v>901</v>
      </c>
      <c r="D18515" s="37" t="s">
        <v>5608</v>
      </c>
      <c r="E18515" s="37" t="s">
        <v>464</v>
      </c>
      <c r="F18515" s="41"/>
      <c r="G18515" s="27"/>
      <c r="H18515" s="27"/>
      <c r="I18515" s="27">
        <v>142425</v>
      </c>
      <c r="M18515" s="220">
        <f t="shared" si="289"/>
        <v>186520</v>
      </c>
    </row>
    <row r="18516" spans="1:13" x14ac:dyDescent="0.2">
      <c r="A18516" s="35" t="s">
        <v>3642</v>
      </c>
      <c r="B18516" s="1" t="s">
        <v>5573</v>
      </c>
      <c r="C18516" s="45" t="s">
        <v>973</v>
      </c>
      <c r="D18516" s="23" t="s">
        <v>5734</v>
      </c>
      <c r="E18516" s="23" t="s">
        <v>4141</v>
      </c>
      <c r="F18516" s="40">
        <v>0.2</v>
      </c>
      <c r="G18516" s="25">
        <v>41652</v>
      </c>
      <c r="H18516" s="25">
        <v>8330</v>
      </c>
      <c r="I18516" s="25"/>
      <c r="J18516" s="58" t="e">
        <f>HYPERLINK("#"&amp;"Insumos"&amp;"!A"&amp;MATCH($B18516,#REF!,0),"Ins "&amp;$B18516)</f>
        <v>#REF!</v>
      </c>
      <c r="M18516" s="220"/>
    </row>
    <row r="18517" spans="1:13" x14ac:dyDescent="0.2">
      <c r="A18517" s="35" t="s">
        <v>3642</v>
      </c>
      <c r="B18517" s="1" t="s">
        <v>263</v>
      </c>
      <c r="C18517" s="45" t="s">
        <v>696</v>
      </c>
      <c r="D18517" s="23" t="s">
        <v>5534</v>
      </c>
      <c r="E18517" s="23" t="s">
        <v>4140</v>
      </c>
      <c r="F18517" s="40">
        <v>1.2800000000000001E-2</v>
      </c>
      <c r="G18517" s="25">
        <v>187426</v>
      </c>
      <c r="H18517" s="25">
        <v>2399</v>
      </c>
      <c r="I18517" s="25"/>
      <c r="J18517" s="58" t="e">
        <f>HYPERLINK("#"&amp;"Insumos"&amp;"!A"&amp;MATCH($B18517,#REF!,0),"Ins "&amp;$B18517)</f>
        <v>#REF!</v>
      </c>
      <c r="M18517" s="220"/>
    </row>
    <row r="18518" spans="1:13" x14ac:dyDescent="0.2">
      <c r="A18518" s="35" t="s">
        <v>3642</v>
      </c>
      <c r="B18518" s="1" t="s">
        <v>93</v>
      </c>
      <c r="C18518" s="45" t="s">
        <v>664</v>
      </c>
      <c r="D18518" s="23" t="s">
        <v>5534</v>
      </c>
      <c r="E18518" s="23" t="s">
        <v>287</v>
      </c>
      <c r="F18518" s="40">
        <v>0.5</v>
      </c>
      <c r="G18518" s="25">
        <v>18742</v>
      </c>
      <c r="H18518" s="25">
        <v>9371</v>
      </c>
      <c r="I18518" s="25"/>
      <c r="J18518" s="58" t="e">
        <f>HYPERLINK("#"&amp;"Insumos"&amp;"!A"&amp;MATCH($B18518,#REF!,0),"Ins "&amp;$B18518)</f>
        <v>#REF!</v>
      </c>
      <c r="M18518" s="220"/>
    </row>
    <row r="18519" spans="1:13" x14ac:dyDescent="0.2">
      <c r="A18519" s="35" t="s">
        <v>3642</v>
      </c>
      <c r="B18519" s="1" t="s">
        <v>5533</v>
      </c>
      <c r="C18519" s="45" t="s">
        <v>5892</v>
      </c>
      <c r="D18519" s="23" t="s">
        <v>977</v>
      </c>
      <c r="E18519" s="23" t="s">
        <v>4134</v>
      </c>
      <c r="F18519" s="40">
        <v>0.1</v>
      </c>
      <c r="G18519" s="25">
        <v>3623</v>
      </c>
      <c r="H18519" s="25">
        <v>362</v>
      </c>
      <c r="I18519" s="25"/>
      <c r="J18519" s="58" t="e">
        <f>HYPERLINK("#"&amp;"Insumos"&amp;"!A"&amp;MATCH($B18519,#REF!,0),"Ins "&amp;$B18519)</f>
        <v>#REF!</v>
      </c>
      <c r="M18519" s="220"/>
    </row>
    <row r="18520" spans="1:13" x14ac:dyDescent="0.2">
      <c r="A18520" s="35" t="s">
        <v>3642</v>
      </c>
      <c r="B18520" s="1" t="s">
        <v>5007</v>
      </c>
      <c r="C18520" s="45" t="s">
        <v>720</v>
      </c>
      <c r="D18520" s="23" t="s">
        <v>5751</v>
      </c>
      <c r="E18520" s="23" t="s">
        <v>4134</v>
      </c>
      <c r="F18520" s="40">
        <v>0.23400000000000001</v>
      </c>
      <c r="G18520" s="25">
        <v>1897</v>
      </c>
      <c r="H18520" s="25">
        <v>444</v>
      </c>
      <c r="I18520" s="25"/>
      <c r="J18520" s="58" t="e">
        <f>HYPERLINK("#"&amp;"Insumos"&amp;"!A"&amp;MATCH($B18520,#REF!,0),"Ins "&amp;$B18520)</f>
        <v>#REF!</v>
      </c>
      <c r="M18520" s="220"/>
    </row>
    <row r="18521" spans="1:13" x14ac:dyDescent="0.2">
      <c r="A18521" s="35" t="s">
        <v>3642</v>
      </c>
      <c r="B18521" s="1" t="s">
        <v>4463</v>
      </c>
      <c r="C18521" s="45" t="s">
        <v>1385</v>
      </c>
      <c r="D18521" s="23" t="s">
        <v>5751</v>
      </c>
      <c r="E18521" s="23" t="s">
        <v>287</v>
      </c>
      <c r="F18521" s="40">
        <v>1.03</v>
      </c>
      <c r="G18521" s="25">
        <v>117980</v>
      </c>
      <c r="H18521" s="25">
        <v>121519</v>
      </c>
      <c r="I18521" s="25"/>
      <c r="J18521" s="58" t="e">
        <f>HYPERLINK("#"&amp;"Insumos"&amp;"!A"&amp;MATCH($B18521,#REF!,0),"Ins "&amp;$B18521)</f>
        <v>#REF!</v>
      </c>
      <c r="M18521" s="220"/>
    </row>
    <row r="18522" spans="1:13" ht="25.5" x14ac:dyDescent="0.2">
      <c r="A18522" s="36" t="s">
        <v>3643</v>
      </c>
      <c r="B18522" s="26" t="s">
        <v>6816</v>
      </c>
      <c r="C18522" s="79" t="s">
        <v>1817</v>
      </c>
      <c r="D18522" s="37" t="s">
        <v>5608</v>
      </c>
      <c r="E18522" s="37" t="s">
        <v>464</v>
      </c>
      <c r="F18522" s="41"/>
      <c r="G18522" s="27"/>
      <c r="H18522" s="27"/>
      <c r="I18522" s="27">
        <v>20381</v>
      </c>
      <c r="M18522" s="220">
        <f t="shared" si="289"/>
        <v>26691</v>
      </c>
    </row>
    <row r="18523" spans="1:13" x14ac:dyDescent="0.2">
      <c r="A18523" s="35" t="s">
        <v>3643</v>
      </c>
      <c r="B18523" s="1" t="s">
        <v>5573</v>
      </c>
      <c r="C18523" s="45" t="s">
        <v>973</v>
      </c>
      <c r="D18523" s="23" t="s">
        <v>5734</v>
      </c>
      <c r="E18523" s="23" t="s">
        <v>4141</v>
      </c>
      <c r="F18523" s="40">
        <v>0.2</v>
      </c>
      <c r="G18523" s="25">
        <v>41652</v>
      </c>
      <c r="H18523" s="25">
        <v>8330</v>
      </c>
      <c r="I18523" s="25"/>
      <c r="J18523" s="58" t="e">
        <f>HYPERLINK("#"&amp;"Insumos"&amp;"!A"&amp;MATCH($B18523,#REF!,0),"Ins "&amp;$B18523)</f>
        <v>#REF!</v>
      </c>
      <c r="M18523" s="220"/>
    </row>
    <row r="18524" spans="1:13" x14ac:dyDescent="0.2">
      <c r="A18524" s="35" t="s">
        <v>3643</v>
      </c>
      <c r="B18524" s="1" t="s">
        <v>263</v>
      </c>
      <c r="C18524" s="45" t="s">
        <v>696</v>
      </c>
      <c r="D18524" s="23" t="s">
        <v>5534</v>
      </c>
      <c r="E18524" s="23" t="s">
        <v>4140</v>
      </c>
      <c r="F18524" s="40">
        <v>0.01</v>
      </c>
      <c r="G18524" s="25">
        <v>187426</v>
      </c>
      <c r="H18524" s="25">
        <v>1874</v>
      </c>
      <c r="I18524" s="25"/>
      <c r="J18524" s="58" t="e">
        <f>HYPERLINK("#"&amp;"Insumos"&amp;"!A"&amp;MATCH($B18524,#REF!,0),"Ins "&amp;$B18524)</f>
        <v>#REF!</v>
      </c>
      <c r="M18524" s="220"/>
    </row>
    <row r="18525" spans="1:13" x14ac:dyDescent="0.2">
      <c r="A18525" s="35" t="s">
        <v>3643</v>
      </c>
      <c r="B18525" s="1" t="s">
        <v>93</v>
      </c>
      <c r="C18525" s="45" t="s">
        <v>664</v>
      </c>
      <c r="D18525" s="23" t="s">
        <v>5534</v>
      </c>
      <c r="E18525" s="23" t="s">
        <v>287</v>
      </c>
      <c r="F18525" s="40">
        <v>0.5</v>
      </c>
      <c r="G18525" s="25">
        <v>18742</v>
      </c>
      <c r="H18525" s="25">
        <v>9371</v>
      </c>
      <c r="I18525" s="25"/>
      <c r="J18525" s="58" t="e">
        <f>HYPERLINK("#"&amp;"Insumos"&amp;"!A"&amp;MATCH($B18525,#REF!,0),"Ins "&amp;$B18525)</f>
        <v>#REF!</v>
      </c>
      <c r="M18525" s="220"/>
    </row>
    <row r="18526" spans="1:13" x14ac:dyDescent="0.2">
      <c r="A18526" s="35" t="s">
        <v>3643</v>
      </c>
      <c r="B18526" s="1" t="s">
        <v>5533</v>
      </c>
      <c r="C18526" s="45" t="s">
        <v>5892</v>
      </c>
      <c r="D18526" s="23" t="s">
        <v>977</v>
      </c>
      <c r="E18526" s="23" t="s">
        <v>4134</v>
      </c>
      <c r="F18526" s="40">
        <v>0.1</v>
      </c>
      <c r="G18526" s="25">
        <v>3623</v>
      </c>
      <c r="H18526" s="25">
        <v>362</v>
      </c>
      <c r="I18526" s="25"/>
      <c r="J18526" s="58" t="e">
        <f>HYPERLINK("#"&amp;"Insumos"&amp;"!A"&amp;MATCH($B18526,#REF!,0),"Ins "&amp;$B18526)</f>
        <v>#REF!</v>
      </c>
      <c r="M18526" s="220"/>
    </row>
    <row r="18527" spans="1:13" x14ac:dyDescent="0.2">
      <c r="A18527" s="35" t="s">
        <v>3643</v>
      </c>
      <c r="B18527" s="1" t="s">
        <v>5007</v>
      </c>
      <c r="C18527" s="45" t="s">
        <v>720</v>
      </c>
      <c r="D18527" s="23" t="s">
        <v>5751</v>
      </c>
      <c r="E18527" s="23" t="s">
        <v>4134</v>
      </c>
      <c r="F18527" s="40">
        <v>0.23400000000000001</v>
      </c>
      <c r="G18527" s="25">
        <v>1897</v>
      </c>
      <c r="H18527" s="25">
        <v>444</v>
      </c>
      <c r="I18527" s="25"/>
      <c r="J18527" s="58" t="e">
        <f>HYPERLINK("#"&amp;"Insumos"&amp;"!A"&amp;MATCH($B18527,#REF!,0),"Ins "&amp;$B18527)</f>
        <v>#REF!</v>
      </c>
      <c r="M18527" s="220"/>
    </row>
    <row r="18528" spans="1:13" ht="25.5" x14ac:dyDescent="0.2">
      <c r="A18528" s="36" t="s">
        <v>3644</v>
      </c>
      <c r="B18528" s="26" t="s">
        <v>6816</v>
      </c>
      <c r="C18528" s="79" t="s">
        <v>902</v>
      </c>
      <c r="D18528" s="37" t="s">
        <v>5608</v>
      </c>
      <c r="E18528" s="37" t="s">
        <v>464</v>
      </c>
      <c r="F18528" s="41"/>
      <c r="G18528" s="27"/>
      <c r="H18528" s="27"/>
      <c r="I18528" s="27">
        <v>64601</v>
      </c>
      <c r="M18528" s="220">
        <f t="shared" si="289"/>
        <v>84601</v>
      </c>
    </row>
    <row r="18529" spans="1:13" x14ac:dyDescent="0.2">
      <c r="A18529" s="35" t="s">
        <v>3644</v>
      </c>
      <c r="B18529" s="1" t="s">
        <v>5573</v>
      </c>
      <c r="C18529" s="45" t="s">
        <v>973</v>
      </c>
      <c r="D18529" s="23" t="s">
        <v>5734</v>
      </c>
      <c r="E18529" s="23" t="s">
        <v>4141</v>
      </c>
      <c r="F18529" s="40">
        <v>0.5</v>
      </c>
      <c r="G18529" s="25">
        <v>41652</v>
      </c>
      <c r="H18529" s="25">
        <v>20826</v>
      </c>
      <c r="I18529" s="25"/>
      <c r="J18529" s="58" t="e">
        <f>HYPERLINK("#"&amp;"Insumos"&amp;"!A"&amp;MATCH($B18529,#REF!,0),"Ins "&amp;$B18529)</f>
        <v>#REF!</v>
      </c>
      <c r="M18529" s="220"/>
    </row>
    <row r="18530" spans="1:13" x14ac:dyDescent="0.2">
      <c r="A18530" s="35" t="s">
        <v>3644</v>
      </c>
      <c r="B18530" s="1" t="s">
        <v>263</v>
      </c>
      <c r="C18530" s="45" t="s">
        <v>696</v>
      </c>
      <c r="D18530" s="23" t="s">
        <v>5534</v>
      </c>
      <c r="E18530" s="23" t="s">
        <v>4140</v>
      </c>
      <c r="F18530" s="40">
        <v>3.8E-3</v>
      </c>
      <c r="G18530" s="25">
        <v>187426</v>
      </c>
      <c r="H18530" s="25">
        <v>712</v>
      </c>
      <c r="I18530" s="25"/>
      <c r="J18530" s="58" t="e">
        <f>HYPERLINK("#"&amp;"Insumos"&amp;"!A"&amp;MATCH($B18530,#REF!,0),"Ins "&amp;$B18530)</f>
        <v>#REF!</v>
      </c>
      <c r="M18530" s="220"/>
    </row>
    <row r="18531" spans="1:13" x14ac:dyDescent="0.2">
      <c r="A18531" s="35" t="s">
        <v>3644</v>
      </c>
      <c r="B18531" s="1" t="s">
        <v>93</v>
      </c>
      <c r="C18531" s="45" t="s">
        <v>664</v>
      </c>
      <c r="D18531" s="23" t="s">
        <v>5534</v>
      </c>
      <c r="E18531" s="23" t="s">
        <v>287</v>
      </c>
      <c r="F18531" s="40">
        <v>0.4</v>
      </c>
      <c r="G18531" s="25">
        <v>18742</v>
      </c>
      <c r="H18531" s="25">
        <v>7497</v>
      </c>
      <c r="I18531" s="25"/>
      <c r="J18531" s="58" t="e">
        <f>HYPERLINK("#"&amp;"Insumos"&amp;"!A"&amp;MATCH($B18531,#REF!,0),"Ins "&amp;$B18531)</f>
        <v>#REF!</v>
      </c>
      <c r="M18531" s="220"/>
    </row>
    <row r="18532" spans="1:13" x14ac:dyDescent="0.2">
      <c r="A18532" s="35" t="s">
        <v>3644</v>
      </c>
      <c r="B18532" s="1" t="s">
        <v>5533</v>
      </c>
      <c r="C18532" s="45" t="s">
        <v>5892</v>
      </c>
      <c r="D18532" s="23" t="s">
        <v>977</v>
      </c>
      <c r="E18532" s="23" t="s">
        <v>4134</v>
      </c>
      <c r="F18532" s="40">
        <v>0.1</v>
      </c>
      <c r="G18532" s="25">
        <v>3623</v>
      </c>
      <c r="H18532" s="25">
        <v>362</v>
      </c>
      <c r="I18532" s="25"/>
      <c r="J18532" s="58" t="e">
        <f>HYPERLINK("#"&amp;"Insumos"&amp;"!A"&amp;MATCH($B18532,#REF!,0),"Ins "&amp;$B18532)</f>
        <v>#REF!</v>
      </c>
      <c r="M18532" s="220"/>
    </row>
    <row r="18533" spans="1:13" x14ac:dyDescent="0.2">
      <c r="A18533" s="35" t="s">
        <v>3644</v>
      </c>
      <c r="B18533" s="1" t="s">
        <v>5007</v>
      </c>
      <c r="C18533" s="45" t="s">
        <v>720</v>
      </c>
      <c r="D18533" s="23" t="s">
        <v>5751</v>
      </c>
      <c r="E18533" s="23" t="s">
        <v>4134</v>
      </c>
      <c r="F18533" s="40">
        <v>0.23400000000000001</v>
      </c>
      <c r="G18533" s="25">
        <v>1897</v>
      </c>
      <c r="H18533" s="25">
        <v>444</v>
      </c>
      <c r="I18533" s="25"/>
      <c r="J18533" s="58" t="e">
        <f>HYPERLINK("#"&amp;"Insumos"&amp;"!A"&amp;MATCH($B18533,#REF!,0),"Ins "&amp;$B18533)</f>
        <v>#REF!</v>
      </c>
      <c r="M18533" s="220"/>
    </row>
    <row r="18534" spans="1:13" x14ac:dyDescent="0.2">
      <c r="A18534" s="35" t="s">
        <v>3644</v>
      </c>
      <c r="B18534" s="1" t="s">
        <v>4464</v>
      </c>
      <c r="C18534" s="45" t="s">
        <v>1386</v>
      </c>
      <c r="D18534" s="23" t="s">
        <v>5751</v>
      </c>
      <c r="E18534" s="23" t="s">
        <v>287</v>
      </c>
      <c r="F18534" s="40">
        <v>1.03</v>
      </c>
      <c r="G18534" s="25">
        <v>33748</v>
      </c>
      <c r="H18534" s="25">
        <v>34760</v>
      </c>
      <c r="I18534" s="25"/>
      <c r="J18534" s="58" t="e">
        <f>HYPERLINK("#"&amp;"Insumos"&amp;"!A"&amp;MATCH($B18534,#REF!,0),"Ins "&amp;$B18534)</f>
        <v>#REF!</v>
      </c>
      <c r="M18534" s="220"/>
    </row>
    <row r="18535" spans="1:13" ht="25.5" x14ac:dyDescent="0.2">
      <c r="A18535" s="36" t="s">
        <v>3646</v>
      </c>
      <c r="B18535" s="26" t="s">
        <v>6816</v>
      </c>
      <c r="C18535" s="79" t="s">
        <v>903</v>
      </c>
      <c r="D18535" s="37" t="s">
        <v>5608</v>
      </c>
      <c r="E18535" s="37" t="s">
        <v>464</v>
      </c>
      <c r="F18535" s="41"/>
      <c r="G18535" s="27"/>
      <c r="H18535" s="27"/>
      <c r="I18535" s="27">
        <v>77466</v>
      </c>
      <c r="M18535" s="220">
        <f t="shared" si="289"/>
        <v>101449</v>
      </c>
    </row>
    <row r="18536" spans="1:13" x14ac:dyDescent="0.2">
      <c r="A18536" s="35" t="s">
        <v>3646</v>
      </c>
      <c r="B18536" s="1" t="s">
        <v>5573</v>
      </c>
      <c r="C18536" s="45" t="s">
        <v>973</v>
      </c>
      <c r="D18536" s="23" t="s">
        <v>5734</v>
      </c>
      <c r="E18536" s="23" t="s">
        <v>4141</v>
      </c>
      <c r="F18536" s="40">
        <v>0.49</v>
      </c>
      <c r="G18536" s="25">
        <v>41652</v>
      </c>
      <c r="H18536" s="25">
        <v>20409</v>
      </c>
      <c r="I18536" s="25"/>
      <c r="J18536" s="58" t="e">
        <f>HYPERLINK("#"&amp;"Insumos"&amp;"!A"&amp;MATCH($B18536,#REF!,0),"Ins "&amp;$B18536)</f>
        <v>#REF!</v>
      </c>
      <c r="M18536" s="220"/>
    </row>
    <row r="18537" spans="1:13" x14ac:dyDescent="0.2">
      <c r="A18537" s="35" t="s">
        <v>3646</v>
      </c>
      <c r="B18537" s="1" t="s">
        <v>263</v>
      </c>
      <c r="C18537" s="45" t="s">
        <v>696</v>
      </c>
      <c r="D18537" s="23" t="s">
        <v>5534</v>
      </c>
      <c r="E18537" s="23" t="s">
        <v>4140</v>
      </c>
      <c r="F18537" s="40">
        <v>5.1999999999999998E-3</v>
      </c>
      <c r="G18537" s="25">
        <v>187426</v>
      </c>
      <c r="H18537" s="25">
        <v>975</v>
      </c>
      <c r="I18537" s="25"/>
      <c r="J18537" s="58" t="e">
        <f>HYPERLINK("#"&amp;"Insumos"&amp;"!A"&amp;MATCH($B18537,#REF!,0),"Ins "&amp;$B18537)</f>
        <v>#REF!</v>
      </c>
      <c r="M18537" s="220"/>
    </row>
    <row r="18538" spans="1:13" x14ac:dyDescent="0.2">
      <c r="A18538" s="35" t="s">
        <v>3646</v>
      </c>
      <c r="B18538" s="1" t="s">
        <v>93</v>
      </c>
      <c r="C18538" s="45" t="s">
        <v>664</v>
      </c>
      <c r="D18538" s="23" t="s">
        <v>5534</v>
      </c>
      <c r="E18538" s="23" t="s">
        <v>287</v>
      </c>
      <c r="F18538" s="40">
        <v>0.4</v>
      </c>
      <c r="G18538" s="25">
        <v>18742</v>
      </c>
      <c r="H18538" s="25">
        <v>7497</v>
      </c>
      <c r="I18538" s="25"/>
      <c r="J18538" s="58" t="e">
        <f>HYPERLINK("#"&amp;"Insumos"&amp;"!A"&amp;MATCH($B18538,#REF!,0),"Ins "&amp;$B18538)</f>
        <v>#REF!</v>
      </c>
      <c r="M18538" s="220"/>
    </row>
    <row r="18539" spans="1:13" x14ac:dyDescent="0.2">
      <c r="A18539" s="35" t="s">
        <v>3646</v>
      </c>
      <c r="B18539" s="1" t="s">
        <v>5533</v>
      </c>
      <c r="C18539" s="45" t="s">
        <v>5892</v>
      </c>
      <c r="D18539" s="23" t="s">
        <v>977</v>
      </c>
      <c r="E18539" s="23" t="s">
        <v>4134</v>
      </c>
      <c r="F18539" s="40">
        <v>0.1</v>
      </c>
      <c r="G18539" s="25">
        <v>3623</v>
      </c>
      <c r="H18539" s="25">
        <v>362</v>
      </c>
      <c r="I18539" s="25"/>
      <c r="J18539" s="58" t="e">
        <f>HYPERLINK("#"&amp;"Insumos"&amp;"!A"&amp;MATCH($B18539,#REF!,0),"Ins "&amp;$B18539)</f>
        <v>#REF!</v>
      </c>
      <c r="M18539" s="220"/>
    </row>
    <row r="18540" spans="1:13" x14ac:dyDescent="0.2">
      <c r="A18540" s="35" t="s">
        <v>3646</v>
      </c>
      <c r="B18540" s="1" t="s">
        <v>5007</v>
      </c>
      <c r="C18540" s="45" t="s">
        <v>720</v>
      </c>
      <c r="D18540" s="23" t="s">
        <v>5751</v>
      </c>
      <c r="E18540" s="23" t="s">
        <v>4134</v>
      </c>
      <c r="F18540" s="40">
        <v>0.23400000000000001</v>
      </c>
      <c r="G18540" s="25">
        <v>1897</v>
      </c>
      <c r="H18540" s="25">
        <v>444</v>
      </c>
      <c r="I18540" s="25"/>
      <c r="J18540" s="58" t="e">
        <f>HYPERLINK("#"&amp;"Insumos"&amp;"!A"&amp;MATCH($B18540,#REF!,0),"Ins "&amp;$B18540)</f>
        <v>#REF!</v>
      </c>
      <c r="M18540" s="220"/>
    </row>
    <row r="18541" spans="1:13" x14ac:dyDescent="0.2">
      <c r="A18541" s="35" t="s">
        <v>3646</v>
      </c>
      <c r="B18541" s="1" t="s">
        <v>4465</v>
      </c>
      <c r="C18541" s="45" t="s">
        <v>1387</v>
      </c>
      <c r="D18541" s="23" t="s">
        <v>5751</v>
      </c>
      <c r="E18541" s="23" t="s">
        <v>287</v>
      </c>
      <c r="F18541" s="40">
        <v>1.03</v>
      </c>
      <c r="G18541" s="25">
        <v>46387</v>
      </c>
      <c r="H18541" s="25">
        <v>47779</v>
      </c>
      <c r="I18541" s="25"/>
      <c r="J18541" s="58" t="e">
        <f>HYPERLINK("#"&amp;"Insumos"&amp;"!A"&amp;MATCH($B18541,#REF!,0),"Ins "&amp;$B18541)</f>
        <v>#REF!</v>
      </c>
      <c r="M18541" s="220"/>
    </row>
    <row r="18542" spans="1:13" ht="25.5" x14ac:dyDescent="0.2">
      <c r="A18542" s="36" t="s">
        <v>3648</v>
      </c>
      <c r="B18542" s="26" t="s">
        <v>6816</v>
      </c>
      <c r="C18542" s="79" t="s">
        <v>904</v>
      </c>
      <c r="D18542" s="37" t="s">
        <v>5608</v>
      </c>
      <c r="E18542" s="37" t="s">
        <v>464</v>
      </c>
      <c r="F18542" s="41"/>
      <c r="G18542" s="27"/>
      <c r="H18542" s="27"/>
      <c r="I18542" s="27">
        <v>75008</v>
      </c>
      <c r="M18542" s="220">
        <f t="shared" si="289"/>
        <v>98230</v>
      </c>
    </row>
    <row r="18543" spans="1:13" x14ac:dyDescent="0.2">
      <c r="A18543" s="35" t="s">
        <v>3648</v>
      </c>
      <c r="B18543" s="1" t="s">
        <v>5573</v>
      </c>
      <c r="C18543" s="45" t="s">
        <v>973</v>
      </c>
      <c r="D18543" s="23" t="s">
        <v>5734</v>
      </c>
      <c r="E18543" s="23" t="s">
        <v>4141</v>
      </c>
      <c r="F18543" s="40">
        <v>0.2</v>
      </c>
      <c r="G18543" s="25">
        <v>41652</v>
      </c>
      <c r="H18543" s="25">
        <v>8330</v>
      </c>
      <c r="I18543" s="25"/>
      <c r="J18543" s="58" t="e">
        <f>HYPERLINK("#"&amp;"Insumos"&amp;"!A"&amp;MATCH($B18543,#REF!,0),"Ins "&amp;$B18543)</f>
        <v>#REF!</v>
      </c>
      <c r="M18543" s="220"/>
    </row>
    <row r="18544" spans="1:13" x14ac:dyDescent="0.2">
      <c r="A18544" s="35" t="s">
        <v>3648</v>
      </c>
      <c r="B18544" s="1" t="s">
        <v>263</v>
      </c>
      <c r="C18544" s="45" t="s">
        <v>696</v>
      </c>
      <c r="D18544" s="23" t="s">
        <v>5534</v>
      </c>
      <c r="E18544" s="23" t="s">
        <v>4140</v>
      </c>
      <c r="F18544" s="40">
        <v>6.0000000000000001E-3</v>
      </c>
      <c r="G18544" s="25">
        <v>187426</v>
      </c>
      <c r="H18544" s="25">
        <v>1125</v>
      </c>
      <c r="I18544" s="25"/>
      <c r="J18544" s="58" t="e">
        <f>HYPERLINK("#"&amp;"Insumos"&amp;"!A"&amp;MATCH($B18544,#REF!,0),"Ins "&amp;$B18544)</f>
        <v>#REF!</v>
      </c>
      <c r="M18544" s="220"/>
    </row>
    <row r="18545" spans="1:13" x14ac:dyDescent="0.2">
      <c r="A18545" s="35" t="s">
        <v>3648</v>
      </c>
      <c r="B18545" s="1" t="s">
        <v>93</v>
      </c>
      <c r="C18545" s="45" t="s">
        <v>664</v>
      </c>
      <c r="D18545" s="23" t="s">
        <v>5534</v>
      </c>
      <c r="E18545" s="23" t="s">
        <v>287</v>
      </c>
      <c r="F18545" s="40">
        <v>0.4</v>
      </c>
      <c r="G18545" s="25">
        <v>18742</v>
      </c>
      <c r="H18545" s="25">
        <v>7497</v>
      </c>
      <c r="I18545" s="25"/>
      <c r="J18545" s="58" t="e">
        <f>HYPERLINK("#"&amp;"Insumos"&amp;"!A"&amp;MATCH($B18545,#REF!,0),"Ins "&amp;$B18545)</f>
        <v>#REF!</v>
      </c>
      <c r="M18545" s="220"/>
    </row>
    <row r="18546" spans="1:13" x14ac:dyDescent="0.2">
      <c r="A18546" s="35" t="s">
        <v>3648</v>
      </c>
      <c r="B18546" s="1" t="s">
        <v>5533</v>
      </c>
      <c r="C18546" s="45" t="s">
        <v>5892</v>
      </c>
      <c r="D18546" s="23" t="s">
        <v>977</v>
      </c>
      <c r="E18546" s="23" t="s">
        <v>4134</v>
      </c>
      <c r="F18546" s="40">
        <v>0.1</v>
      </c>
      <c r="G18546" s="25">
        <v>3623</v>
      </c>
      <c r="H18546" s="25">
        <v>362</v>
      </c>
      <c r="I18546" s="25"/>
      <c r="J18546" s="58" t="e">
        <f>HYPERLINK("#"&amp;"Insumos"&amp;"!A"&amp;MATCH($B18546,#REF!,0),"Ins "&amp;$B18546)</f>
        <v>#REF!</v>
      </c>
      <c r="M18546" s="220"/>
    </row>
    <row r="18547" spans="1:13" x14ac:dyDescent="0.2">
      <c r="A18547" s="35" t="s">
        <v>3648</v>
      </c>
      <c r="B18547" s="1" t="s">
        <v>5007</v>
      </c>
      <c r="C18547" s="45" t="s">
        <v>720</v>
      </c>
      <c r="D18547" s="23" t="s">
        <v>5751</v>
      </c>
      <c r="E18547" s="23" t="s">
        <v>4134</v>
      </c>
      <c r="F18547" s="40">
        <v>0.23400000000000001</v>
      </c>
      <c r="G18547" s="25">
        <v>1897</v>
      </c>
      <c r="H18547" s="25">
        <v>444</v>
      </c>
      <c r="I18547" s="25"/>
      <c r="J18547" s="58" t="e">
        <f>HYPERLINK("#"&amp;"Insumos"&amp;"!A"&amp;MATCH($B18547,#REF!,0),"Ins "&amp;$B18547)</f>
        <v>#REF!</v>
      </c>
      <c r="M18547" s="220"/>
    </row>
    <row r="18548" spans="1:13" x14ac:dyDescent="0.2">
      <c r="A18548" s="35" t="s">
        <v>3648</v>
      </c>
      <c r="B18548" s="1" t="s">
        <v>4466</v>
      </c>
      <c r="C18548" s="45" t="s">
        <v>1388</v>
      </c>
      <c r="D18548" s="23" t="s">
        <v>5751</v>
      </c>
      <c r="E18548" s="23" t="s">
        <v>287</v>
      </c>
      <c r="F18548" s="40">
        <v>1.03</v>
      </c>
      <c r="G18548" s="25">
        <v>55583</v>
      </c>
      <c r="H18548" s="25">
        <v>57250</v>
      </c>
      <c r="I18548" s="25"/>
      <c r="J18548" s="58" t="e">
        <f>HYPERLINK("#"&amp;"Insumos"&amp;"!A"&amp;MATCH($B18548,#REF!,0),"Ins "&amp;$B18548)</f>
        <v>#REF!</v>
      </c>
      <c r="M18548" s="220"/>
    </row>
    <row r="18549" spans="1:13" ht="25.5" x14ac:dyDescent="0.2">
      <c r="A18549" s="36" t="s">
        <v>3649</v>
      </c>
      <c r="B18549" s="26" t="s">
        <v>6816</v>
      </c>
      <c r="C18549" s="79" t="s">
        <v>1820</v>
      </c>
      <c r="D18549" s="37" t="s">
        <v>5608</v>
      </c>
      <c r="E18549" s="37" t="s">
        <v>464</v>
      </c>
      <c r="F18549" s="41"/>
      <c r="G18549" s="27"/>
      <c r="H18549" s="27"/>
      <c r="I18549" s="27">
        <v>18507</v>
      </c>
      <c r="M18549" s="220">
        <f t="shared" si="289"/>
        <v>24237</v>
      </c>
    </row>
    <row r="18550" spans="1:13" x14ac:dyDescent="0.2">
      <c r="A18550" s="35" t="s">
        <v>3649</v>
      </c>
      <c r="B18550" s="1" t="s">
        <v>5573</v>
      </c>
      <c r="C18550" s="45" t="s">
        <v>973</v>
      </c>
      <c r="D18550" s="23" t="s">
        <v>5734</v>
      </c>
      <c r="E18550" s="23" t="s">
        <v>4141</v>
      </c>
      <c r="F18550" s="40">
        <v>0.2</v>
      </c>
      <c r="G18550" s="25">
        <v>41652</v>
      </c>
      <c r="H18550" s="25">
        <v>8330</v>
      </c>
      <c r="I18550" s="25"/>
      <c r="J18550" s="58" t="e">
        <f>HYPERLINK("#"&amp;"Insumos"&amp;"!A"&amp;MATCH($B18550,#REF!,0),"Ins "&amp;$B18550)</f>
        <v>#REF!</v>
      </c>
      <c r="M18550" s="220"/>
    </row>
    <row r="18551" spans="1:13" x14ac:dyDescent="0.2">
      <c r="A18551" s="35" t="s">
        <v>3649</v>
      </c>
      <c r="B18551" s="1" t="s">
        <v>263</v>
      </c>
      <c r="C18551" s="45" t="s">
        <v>696</v>
      </c>
      <c r="D18551" s="23" t="s">
        <v>5534</v>
      </c>
      <c r="E18551" s="23" t="s">
        <v>4140</v>
      </c>
      <c r="F18551" s="40">
        <v>0.01</v>
      </c>
      <c r="G18551" s="25">
        <v>187426</v>
      </c>
      <c r="H18551" s="25">
        <v>1874</v>
      </c>
      <c r="I18551" s="25"/>
      <c r="J18551" s="58" t="e">
        <f>HYPERLINK("#"&amp;"Insumos"&amp;"!A"&amp;MATCH($B18551,#REF!,0),"Ins "&amp;$B18551)</f>
        <v>#REF!</v>
      </c>
      <c r="M18551" s="220"/>
    </row>
    <row r="18552" spans="1:13" x14ac:dyDescent="0.2">
      <c r="A18552" s="35" t="s">
        <v>3649</v>
      </c>
      <c r="B18552" s="1" t="s">
        <v>93</v>
      </c>
      <c r="C18552" s="45" t="s">
        <v>664</v>
      </c>
      <c r="D18552" s="23" t="s">
        <v>5534</v>
      </c>
      <c r="E18552" s="23" t="s">
        <v>287</v>
      </c>
      <c r="F18552" s="40">
        <v>0.4</v>
      </c>
      <c r="G18552" s="25">
        <v>18742</v>
      </c>
      <c r="H18552" s="25">
        <v>7497</v>
      </c>
      <c r="I18552" s="25"/>
      <c r="J18552" s="58" t="e">
        <f>HYPERLINK("#"&amp;"Insumos"&amp;"!A"&amp;MATCH($B18552,#REF!,0),"Ins "&amp;$B18552)</f>
        <v>#REF!</v>
      </c>
      <c r="M18552" s="220"/>
    </row>
    <row r="18553" spans="1:13" x14ac:dyDescent="0.2">
      <c r="A18553" s="35" t="s">
        <v>3649</v>
      </c>
      <c r="B18553" s="1" t="s">
        <v>5533</v>
      </c>
      <c r="C18553" s="45" t="s">
        <v>5892</v>
      </c>
      <c r="D18553" s="23" t="s">
        <v>977</v>
      </c>
      <c r="E18553" s="23" t="s">
        <v>4134</v>
      </c>
      <c r="F18553" s="40">
        <v>0.1</v>
      </c>
      <c r="G18553" s="25">
        <v>3623</v>
      </c>
      <c r="H18553" s="25">
        <v>362</v>
      </c>
      <c r="I18553" s="25"/>
      <c r="J18553" s="58" t="e">
        <f>HYPERLINK("#"&amp;"Insumos"&amp;"!A"&amp;MATCH($B18553,#REF!,0),"Ins "&amp;$B18553)</f>
        <v>#REF!</v>
      </c>
      <c r="M18553" s="220"/>
    </row>
    <row r="18554" spans="1:13" x14ac:dyDescent="0.2">
      <c r="A18554" s="35" t="s">
        <v>3649</v>
      </c>
      <c r="B18554" s="1" t="s">
        <v>5007</v>
      </c>
      <c r="C18554" s="45" t="s">
        <v>720</v>
      </c>
      <c r="D18554" s="23" t="s">
        <v>5751</v>
      </c>
      <c r="E18554" s="23" t="s">
        <v>4134</v>
      </c>
      <c r="F18554" s="40">
        <v>0.23400000000000001</v>
      </c>
      <c r="G18554" s="25">
        <v>1897</v>
      </c>
      <c r="H18554" s="25">
        <v>444</v>
      </c>
      <c r="I18554" s="25"/>
      <c r="J18554" s="58" t="e">
        <f>HYPERLINK("#"&amp;"Insumos"&amp;"!A"&amp;MATCH($B18554,#REF!,0),"Ins "&amp;$B18554)</f>
        <v>#REF!</v>
      </c>
      <c r="M18554" s="220"/>
    </row>
    <row r="18555" spans="1:13" ht="25.5" x14ac:dyDescent="0.2">
      <c r="A18555" s="36" t="s">
        <v>3650</v>
      </c>
      <c r="B18555" s="26" t="s">
        <v>6816</v>
      </c>
      <c r="C18555" s="79" t="s">
        <v>905</v>
      </c>
      <c r="D18555" s="37" t="s">
        <v>5608</v>
      </c>
      <c r="E18555" s="37" t="s">
        <v>464</v>
      </c>
      <c r="F18555" s="41"/>
      <c r="G18555" s="27"/>
      <c r="H18555" s="27"/>
      <c r="I18555" s="27">
        <v>48074</v>
      </c>
      <c r="M18555" s="220">
        <f t="shared" si="289"/>
        <v>62958</v>
      </c>
    </row>
    <row r="18556" spans="1:13" x14ac:dyDescent="0.2">
      <c r="A18556" s="35" t="s">
        <v>3650</v>
      </c>
      <c r="B18556" s="1" t="s">
        <v>5573</v>
      </c>
      <c r="C18556" s="45" t="s">
        <v>973</v>
      </c>
      <c r="D18556" s="23" t="s">
        <v>5734</v>
      </c>
      <c r="E18556" s="23" t="s">
        <v>4141</v>
      </c>
      <c r="F18556" s="40">
        <v>0.4</v>
      </c>
      <c r="G18556" s="25">
        <v>41652</v>
      </c>
      <c r="H18556" s="25">
        <v>16661</v>
      </c>
      <c r="I18556" s="25"/>
      <c r="J18556" s="58" t="e">
        <f>HYPERLINK("#"&amp;"Insumos"&amp;"!A"&amp;MATCH($B18556,#REF!,0),"Ins "&amp;$B18556)</f>
        <v>#REF!</v>
      </c>
      <c r="M18556" s="220"/>
    </row>
    <row r="18557" spans="1:13" x14ac:dyDescent="0.2">
      <c r="A18557" s="35" t="s">
        <v>3650</v>
      </c>
      <c r="B18557" s="1" t="s">
        <v>263</v>
      </c>
      <c r="C18557" s="45" t="s">
        <v>696</v>
      </c>
      <c r="D18557" s="23" t="s">
        <v>5534</v>
      </c>
      <c r="E18557" s="23" t="s">
        <v>4140</v>
      </c>
      <c r="F18557" s="40">
        <v>2.5999999999999999E-3</v>
      </c>
      <c r="G18557" s="25">
        <v>187426</v>
      </c>
      <c r="H18557" s="25">
        <v>487</v>
      </c>
      <c r="I18557" s="25"/>
      <c r="J18557" s="58" t="e">
        <f>HYPERLINK("#"&amp;"Insumos"&amp;"!A"&amp;MATCH($B18557,#REF!,0),"Ins "&amp;$B18557)</f>
        <v>#REF!</v>
      </c>
      <c r="M18557" s="220"/>
    </row>
    <row r="18558" spans="1:13" x14ac:dyDescent="0.2">
      <c r="A18558" s="35" t="s">
        <v>3650</v>
      </c>
      <c r="B18558" s="1" t="s">
        <v>93</v>
      </c>
      <c r="C18558" s="45" t="s">
        <v>664</v>
      </c>
      <c r="D18558" s="23" t="s">
        <v>5534</v>
      </c>
      <c r="E18558" s="23" t="s">
        <v>287</v>
      </c>
      <c r="F18558" s="40">
        <v>0.35</v>
      </c>
      <c r="G18558" s="25">
        <v>18742</v>
      </c>
      <c r="H18558" s="25">
        <v>6560</v>
      </c>
      <c r="I18558" s="25"/>
      <c r="J18558" s="58" t="e">
        <f>HYPERLINK("#"&amp;"Insumos"&amp;"!A"&amp;MATCH($B18558,#REF!,0),"Ins "&amp;$B18558)</f>
        <v>#REF!</v>
      </c>
      <c r="M18558" s="220"/>
    </row>
    <row r="18559" spans="1:13" x14ac:dyDescent="0.2">
      <c r="A18559" s="35" t="s">
        <v>3650</v>
      </c>
      <c r="B18559" s="1" t="s">
        <v>5533</v>
      </c>
      <c r="C18559" s="45" t="s">
        <v>5892</v>
      </c>
      <c r="D18559" s="23" t="s">
        <v>977</v>
      </c>
      <c r="E18559" s="23" t="s">
        <v>4134</v>
      </c>
      <c r="F18559" s="40">
        <v>0.1</v>
      </c>
      <c r="G18559" s="25">
        <v>3623</v>
      </c>
      <c r="H18559" s="25">
        <v>362</v>
      </c>
      <c r="I18559" s="25"/>
      <c r="J18559" s="58" t="e">
        <f>HYPERLINK("#"&amp;"Insumos"&amp;"!A"&amp;MATCH($B18559,#REF!,0),"Ins "&amp;$B18559)</f>
        <v>#REF!</v>
      </c>
      <c r="M18559" s="220"/>
    </row>
    <row r="18560" spans="1:13" x14ac:dyDescent="0.2">
      <c r="A18560" s="35" t="s">
        <v>3650</v>
      </c>
      <c r="B18560" s="1" t="s">
        <v>5007</v>
      </c>
      <c r="C18560" s="45" t="s">
        <v>720</v>
      </c>
      <c r="D18560" s="23" t="s">
        <v>5751</v>
      </c>
      <c r="E18560" s="23" t="s">
        <v>4134</v>
      </c>
      <c r="F18560" s="40">
        <v>0.17499999999999999</v>
      </c>
      <c r="G18560" s="25">
        <v>1897</v>
      </c>
      <c r="H18560" s="25">
        <v>332</v>
      </c>
      <c r="I18560" s="25"/>
      <c r="J18560" s="58" t="e">
        <f>HYPERLINK("#"&amp;"Insumos"&amp;"!A"&amp;MATCH($B18560,#REF!,0),"Ins "&amp;$B18560)</f>
        <v>#REF!</v>
      </c>
      <c r="M18560" s="220"/>
    </row>
    <row r="18561" spans="1:13" x14ac:dyDescent="0.2">
      <c r="A18561" s="35" t="s">
        <v>3650</v>
      </c>
      <c r="B18561" s="1" t="s">
        <v>4467</v>
      </c>
      <c r="C18561" s="45" t="s">
        <v>665</v>
      </c>
      <c r="D18561" s="23" t="s">
        <v>5751</v>
      </c>
      <c r="E18561" s="23" t="s">
        <v>287</v>
      </c>
      <c r="F18561" s="40">
        <v>1.03</v>
      </c>
      <c r="G18561" s="25">
        <v>22983</v>
      </c>
      <c r="H18561" s="25">
        <v>23672</v>
      </c>
      <c r="I18561" s="25"/>
      <c r="J18561" s="58" t="e">
        <f>HYPERLINK("#"&amp;"Insumos"&amp;"!A"&amp;MATCH($B18561,#REF!,0),"Ins "&amp;$B18561)</f>
        <v>#REF!</v>
      </c>
      <c r="M18561" s="220"/>
    </row>
    <row r="18562" spans="1:13" ht="25.5" x14ac:dyDescent="0.2">
      <c r="A18562" s="36" t="s">
        <v>3652</v>
      </c>
      <c r="B18562" s="26" t="s">
        <v>6816</v>
      </c>
      <c r="C18562" s="79" t="s">
        <v>906</v>
      </c>
      <c r="D18562" s="37" t="s">
        <v>5608</v>
      </c>
      <c r="E18562" s="37" t="s">
        <v>464</v>
      </c>
      <c r="F18562" s="41"/>
      <c r="G18562" s="27"/>
      <c r="H18562" s="27"/>
      <c r="I18562" s="27">
        <v>50830</v>
      </c>
      <c r="M18562" s="220">
        <f t="shared" si="289"/>
        <v>66567</v>
      </c>
    </row>
    <row r="18563" spans="1:13" x14ac:dyDescent="0.2">
      <c r="A18563" s="35" t="s">
        <v>3652</v>
      </c>
      <c r="B18563" s="1" t="s">
        <v>5573</v>
      </c>
      <c r="C18563" s="45" t="s">
        <v>973</v>
      </c>
      <c r="D18563" s="23" t="s">
        <v>5734</v>
      </c>
      <c r="E18563" s="23" t="s">
        <v>4141</v>
      </c>
      <c r="F18563" s="40">
        <v>0.25</v>
      </c>
      <c r="G18563" s="25">
        <v>41652</v>
      </c>
      <c r="H18563" s="25">
        <v>10413</v>
      </c>
      <c r="I18563" s="25"/>
      <c r="J18563" s="58" t="e">
        <f>HYPERLINK("#"&amp;"Insumos"&amp;"!A"&amp;MATCH($B18563,#REF!,0),"Ins "&amp;$B18563)</f>
        <v>#REF!</v>
      </c>
      <c r="M18563" s="220"/>
    </row>
    <row r="18564" spans="1:13" x14ac:dyDescent="0.2">
      <c r="A18564" s="35" t="s">
        <v>3652</v>
      </c>
      <c r="B18564" s="1" t="s">
        <v>263</v>
      </c>
      <c r="C18564" s="45" t="s">
        <v>696</v>
      </c>
      <c r="D18564" s="23" t="s">
        <v>5534</v>
      </c>
      <c r="E18564" s="23" t="s">
        <v>4140</v>
      </c>
      <c r="F18564" s="40">
        <v>3.3999999999999998E-3</v>
      </c>
      <c r="G18564" s="25">
        <v>187426</v>
      </c>
      <c r="H18564" s="25">
        <v>637</v>
      </c>
      <c r="I18564" s="25"/>
      <c r="J18564" s="58" t="e">
        <f>HYPERLINK("#"&amp;"Insumos"&amp;"!A"&amp;MATCH($B18564,#REF!,0),"Ins "&amp;$B18564)</f>
        <v>#REF!</v>
      </c>
      <c r="M18564" s="220"/>
    </row>
    <row r="18565" spans="1:13" x14ac:dyDescent="0.2">
      <c r="A18565" s="35" t="s">
        <v>3652</v>
      </c>
      <c r="B18565" s="1" t="s">
        <v>93</v>
      </c>
      <c r="C18565" s="45" t="s">
        <v>664</v>
      </c>
      <c r="D18565" s="23" t="s">
        <v>5534</v>
      </c>
      <c r="E18565" s="23" t="s">
        <v>287</v>
      </c>
      <c r="F18565" s="40">
        <v>0.35</v>
      </c>
      <c r="G18565" s="25">
        <v>18742</v>
      </c>
      <c r="H18565" s="25">
        <v>6560</v>
      </c>
      <c r="I18565" s="25"/>
      <c r="J18565" s="58" t="e">
        <f>HYPERLINK("#"&amp;"Insumos"&amp;"!A"&amp;MATCH($B18565,#REF!,0),"Ins "&amp;$B18565)</f>
        <v>#REF!</v>
      </c>
      <c r="M18565" s="220"/>
    </row>
    <row r="18566" spans="1:13" x14ac:dyDescent="0.2">
      <c r="A18566" s="35" t="s">
        <v>3652</v>
      </c>
      <c r="B18566" s="1" t="s">
        <v>5533</v>
      </c>
      <c r="C18566" s="45" t="s">
        <v>5892</v>
      </c>
      <c r="D18566" s="23" t="s">
        <v>977</v>
      </c>
      <c r="E18566" s="23" t="s">
        <v>4134</v>
      </c>
      <c r="F18566" s="40">
        <v>0.1</v>
      </c>
      <c r="G18566" s="25">
        <v>3623</v>
      </c>
      <c r="H18566" s="25">
        <v>362</v>
      </c>
      <c r="I18566" s="25"/>
      <c r="J18566" s="58" t="e">
        <f>HYPERLINK("#"&amp;"Insumos"&amp;"!A"&amp;MATCH($B18566,#REF!,0),"Ins "&amp;$B18566)</f>
        <v>#REF!</v>
      </c>
      <c r="M18566" s="220"/>
    </row>
    <row r="18567" spans="1:13" x14ac:dyDescent="0.2">
      <c r="A18567" s="35" t="s">
        <v>3652</v>
      </c>
      <c r="B18567" s="1" t="s">
        <v>5007</v>
      </c>
      <c r="C18567" s="45" t="s">
        <v>720</v>
      </c>
      <c r="D18567" s="23" t="s">
        <v>5751</v>
      </c>
      <c r="E18567" s="23" t="s">
        <v>4134</v>
      </c>
      <c r="F18567" s="40">
        <v>0.29299999999999998</v>
      </c>
      <c r="G18567" s="25">
        <v>1897</v>
      </c>
      <c r="H18567" s="25">
        <v>556</v>
      </c>
      <c r="I18567" s="25"/>
      <c r="J18567" s="58" t="e">
        <f>HYPERLINK("#"&amp;"Insumos"&amp;"!A"&amp;MATCH($B18567,#REF!,0),"Ins "&amp;$B18567)</f>
        <v>#REF!</v>
      </c>
      <c r="M18567" s="220"/>
    </row>
    <row r="18568" spans="1:13" x14ac:dyDescent="0.2">
      <c r="A18568" s="35" t="s">
        <v>3652</v>
      </c>
      <c r="B18568" s="1" t="s">
        <v>4468</v>
      </c>
      <c r="C18568" s="45" t="s">
        <v>666</v>
      </c>
      <c r="D18568" s="23" t="s">
        <v>5751</v>
      </c>
      <c r="E18568" s="23" t="s">
        <v>287</v>
      </c>
      <c r="F18568" s="40">
        <v>1.03</v>
      </c>
      <c r="G18568" s="25">
        <v>31361</v>
      </c>
      <c r="H18568" s="25">
        <v>32302</v>
      </c>
      <c r="I18568" s="25"/>
      <c r="J18568" s="58" t="e">
        <f>HYPERLINK("#"&amp;"Insumos"&amp;"!A"&amp;MATCH($B18568,#REF!,0),"Ins "&amp;$B18568)</f>
        <v>#REF!</v>
      </c>
      <c r="M18568" s="220"/>
    </row>
    <row r="18569" spans="1:13" ht="25.5" x14ac:dyDescent="0.2">
      <c r="A18569" s="36" t="s">
        <v>3654</v>
      </c>
      <c r="B18569" s="26" t="s">
        <v>6816</v>
      </c>
      <c r="C18569" s="79" t="s">
        <v>907</v>
      </c>
      <c r="D18569" s="37" t="s">
        <v>5608</v>
      </c>
      <c r="E18569" s="37" t="s">
        <v>464</v>
      </c>
      <c r="F18569" s="41"/>
      <c r="G18569" s="27"/>
      <c r="H18569" s="27"/>
      <c r="I18569" s="27">
        <v>57043</v>
      </c>
      <c r="M18569" s="220">
        <f t="shared" ref="M18569:M18624" si="290">ROUND(I18569*(1+$L$2),0)</f>
        <v>74704</v>
      </c>
    </row>
    <row r="18570" spans="1:13" x14ac:dyDescent="0.2">
      <c r="A18570" s="35" t="s">
        <v>3654</v>
      </c>
      <c r="B18570" s="1" t="s">
        <v>5573</v>
      </c>
      <c r="C18570" s="45" t="s">
        <v>973</v>
      </c>
      <c r="D18570" s="23" t="s">
        <v>5734</v>
      </c>
      <c r="E18570" s="23" t="s">
        <v>4141</v>
      </c>
      <c r="F18570" s="40">
        <v>0.25</v>
      </c>
      <c r="G18570" s="25">
        <v>41652</v>
      </c>
      <c r="H18570" s="25">
        <v>10413</v>
      </c>
      <c r="I18570" s="25"/>
      <c r="J18570" s="58" t="e">
        <f>HYPERLINK("#"&amp;"Insumos"&amp;"!A"&amp;MATCH($B18570,#REF!,0),"Ins "&amp;$B18570)</f>
        <v>#REF!</v>
      </c>
      <c r="M18570" s="220"/>
    </row>
    <row r="18571" spans="1:13" x14ac:dyDescent="0.2">
      <c r="A18571" s="35" t="s">
        <v>3654</v>
      </c>
      <c r="B18571" s="1" t="s">
        <v>263</v>
      </c>
      <c r="C18571" s="45" t="s">
        <v>696</v>
      </c>
      <c r="D18571" s="23" t="s">
        <v>5534</v>
      </c>
      <c r="E18571" s="23" t="s">
        <v>4140</v>
      </c>
      <c r="F18571" s="40">
        <v>4.1000000000000003E-3</v>
      </c>
      <c r="G18571" s="25">
        <v>187426</v>
      </c>
      <c r="H18571" s="25">
        <v>768</v>
      </c>
      <c r="I18571" s="25"/>
      <c r="J18571" s="58" t="e">
        <f>HYPERLINK("#"&amp;"Insumos"&amp;"!A"&amp;MATCH($B18571,#REF!,0),"Ins "&amp;$B18571)</f>
        <v>#REF!</v>
      </c>
      <c r="M18571" s="220"/>
    </row>
    <row r="18572" spans="1:13" x14ac:dyDescent="0.2">
      <c r="A18572" s="35" t="s">
        <v>3654</v>
      </c>
      <c r="B18572" s="1" t="s">
        <v>93</v>
      </c>
      <c r="C18572" s="45" t="s">
        <v>664</v>
      </c>
      <c r="D18572" s="23" t="s">
        <v>5534</v>
      </c>
      <c r="E18572" s="23" t="s">
        <v>287</v>
      </c>
      <c r="F18572" s="40">
        <v>0.35</v>
      </c>
      <c r="G18572" s="25">
        <v>18742</v>
      </c>
      <c r="H18572" s="25">
        <v>6560</v>
      </c>
      <c r="I18572" s="25"/>
      <c r="J18572" s="58" t="e">
        <f>HYPERLINK("#"&amp;"Insumos"&amp;"!A"&amp;MATCH($B18572,#REF!,0),"Ins "&amp;$B18572)</f>
        <v>#REF!</v>
      </c>
      <c r="M18572" s="220"/>
    </row>
    <row r="18573" spans="1:13" x14ac:dyDescent="0.2">
      <c r="A18573" s="35" t="s">
        <v>3654</v>
      </c>
      <c r="B18573" s="1" t="s">
        <v>5533</v>
      </c>
      <c r="C18573" s="45" t="s">
        <v>5892</v>
      </c>
      <c r="D18573" s="23" t="s">
        <v>977</v>
      </c>
      <c r="E18573" s="23" t="s">
        <v>4134</v>
      </c>
      <c r="F18573" s="40">
        <v>0.1</v>
      </c>
      <c r="G18573" s="25">
        <v>3623</v>
      </c>
      <c r="H18573" s="25">
        <v>362</v>
      </c>
      <c r="I18573" s="25"/>
      <c r="J18573" s="58" t="e">
        <f>HYPERLINK("#"&amp;"Insumos"&amp;"!A"&amp;MATCH($B18573,#REF!,0),"Ins "&amp;$B18573)</f>
        <v>#REF!</v>
      </c>
      <c r="M18573" s="220"/>
    </row>
    <row r="18574" spans="1:13" x14ac:dyDescent="0.2">
      <c r="A18574" s="35" t="s">
        <v>3654</v>
      </c>
      <c r="B18574" s="1" t="s">
        <v>5007</v>
      </c>
      <c r="C18574" s="45" t="s">
        <v>720</v>
      </c>
      <c r="D18574" s="23" t="s">
        <v>5751</v>
      </c>
      <c r="E18574" s="23" t="s">
        <v>4134</v>
      </c>
      <c r="F18574" s="40">
        <v>0.29299999999999998</v>
      </c>
      <c r="G18574" s="25">
        <v>1897</v>
      </c>
      <c r="H18574" s="25">
        <v>556</v>
      </c>
      <c r="I18574" s="25"/>
      <c r="J18574" s="58" t="e">
        <f>HYPERLINK("#"&amp;"Insumos"&amp;"!A"&amp;MATCH($B18574,#REF!,0),"Ins "&amp;$B18574)</f>
        <v>#REF!</v>
      </c>
      <c r="M18574" s="220"/>
    </row>
    <row r="18575" spans="1:13" x14ac:dyDescent="0.2">
      <c r="A18575" s="35" t="s">
        <v>3654</v>
      </c>
      <c r="B18575" s="1" t="s">
        <v>4469</v>
      </c>
      <c r="C18575" s="45" t="s">
        <v>667</v>
      </c>
      <c r="D18575" s="23" t="s">
        <v>5751</v>
      </c>
      <c r="E18575" s="23" t="s">
        <v>287</v>
      </c>
      <c r="F18575" s="40">
        <v>1.03</v>
      </c>
      <c r="G18575" s="25">
        <v>37266</v>
      </c>
      <c r="H18575" s="25">
        <v>38384</v>
      </c>
      <c r="I18575" s="25"/>
      <c r="J18575" s="58" t="e">
        <f>HYPERLINK("#"&amp;"Insumos"&amp;"!A"&amp;MATCH($B18575,#REF!,0),"Ins "&amp;$B18575)</f>
        <v>#REF!</v>
      </c>
      <c r="M18575" s="220"/>
    </row>
    <row r="18576" spans="1:13" ht="25.5" x14ac:dyDescent="0.2">
      <c r="A18576" s="36" t="s">
        <v>3655</v>
      </c>
      <c r="B18576" s="26" t="s">
        <v>6816</v>
      </c>
      <c r="C18576" s="79" t="s">
        <v>1823</v>
      </c>
      <c r="D18576" s="37" t="s">
        <v>5608</v>
      </c>
      <c r="E18576" s="37" t="s">
        <v>464</v>
      </c>
      <c r="F18576" s="41"/>
      <c r="G18576" s="27"/>
      <c r="H18576" s="27"/>
      <c r="I18576" s="27">
        <v>20376</v>
      </c>
      <c r="M18576" s="220">
        <f t="shared" si="290"/>
        <v>26684</v>
      </c>
    </row>
    <row r="18577" spans="1:13" x14ac:dyDescent="0.2">
      <c r="A18577" s="35" t="s">
        <v>3655</v>
      </c>
      <c r="B18577" s="1" t="s">
        <v>5573</v>
      </c>
      <c r="C18577" s="45" t="s">
        <v>973</v>
      </c>
      <c r="D18577" s="23" t="s">
        <v>5734</v>
      </c>
      <c r="E18577" s="23" t="s">
        <v>4141</v>
      </c>
      <c r="F18577" s="40">
        <v>0.25</v>
      </c>
      <c r="G18577" s="25">
        <v>41652</v>
      </c>
      <c r="H18577" s="25">
        <v>10413</v>
      </c>
      <c r="I18577" s="25"/>
      <c r="J18577" s="58" t="e">
        <f>HYPERLINK("#"&amp;"Insumos"&amp;"!A"&amp;MATCH($B18577,#REF!,0),"Ins "&amp;$B18577)</f>
        <v>#REF!</v>
      </c>
      <c r="M18577" s="220"/>
    </row>
    <row r="18578" spans="1:13" x14ac:dyDescent="0.2">
      <c r="A18578" s="35" t="s">
        <v>3655</v>
      </c>
      <c r="B18578" s="1" t="s">
        <v>263</v>
      </c>
      <c r="C18578" s="45" t="s">
        <v>696</v>
      </c>
      <c r="D18578" s="23" t="s">
        <v>5534</v>
      </c>
      <c r="E18578" s="23" t="s">
        <v>4140</v>
      </c>
      <c r="F18578" s="40">
        <v>0.01</v>
      </c>
      <c r="G18578" s="25">
        <v>187426</v>
      </c>
      <c r="H18578" s="25">
        <v>1874</v>
      </c>
      <c r="I18578" s="25"/>
      <c r="J18578" s="58" t="e">
        <f>HYPERLINK("#"&amp;"Insumos"&amp;"!A"&amp;MATCH($B18578,#REF!,0),"Ins "&amp;$B18578)</f>
        <v>#REF!</v>
      </c>
      <c r="M18578" s="220"/>
    </row>
    <row r="18579" spans="1:13" x14ac:dyDescent="0.2">
      <c r="A18579" s="35" t="s">
        <v>3655</v>
      </c>
      <c r="B18579" s="1" t="s">
        <v>93</v>
      </c>
      <c r="C18579" s="45" t="s">
        <v>664</v>
      </c>
      <c r="D18579" s="23" t="s">
        <v>5534</v>
      </c>
      <c r="E18579" s="23" t="s">
        <v>287</v>
      </c>
      <c r="F18579" s="40">
        <v>0.35</v>
      </c>
      <c r="G18579" s="25">
        <v>18742</v>
      </c>
      <c r="H18579" s="25">
        <v>6560</v>
      </c>
      <c r="I18579" s="25"/>
      <c r="J18579" s="58" t="e">
        <f>HYPERLINK("#"&amp;"Insumos"&amp;"!A"&amp;MATCH($B18579,#REF!,0),"Ins "&amp;$B18579)</f>
        <v>#REF!</v>
      </c>
      <c r="M18579" s="220"/>
    </row>
    <row r="18580" spans="1:13" x14ac:dyDescent="0.2">
      <c r="A18580" s="35" t="s">
        <v>3655</v>
      </c>
      <c r="B18580" s="1" t="s">
        <v>5533</v>
      </c>
      <c r="C18580" s="45" t="s">
        <v>5892</v>
      </c>
      <c r="D18580" s="23" t="s">
        <v>977</v>
      </c>
      <c r="E18580" s="23" t="s">
        <v>4134</v>
      </c>
      <c r="F18580" s="40">
        <v>0.1</v>
      </c>
      <c r="G18580" s="25">
        <v>3623</v>
      </c>
      <c r="H18580" s="25">
        <v>362</v>
      </c>
      <c r="I18580" s="25"/>
      <c r="J18580" s="58" t="e">
        <f>HYPERLINK("#"&amp;"Insumos"&amp;"!A"&amp;MATCH($B18580,#REF!,0),"Ins "&amp;$B18580)</f>
        <v>#REF!</v>
      </c>
      <c r="M18580" s="220"/>
    </row>
    <row r="18581" spans="1:13" x14ac:dyDescent="0.2">
      <c r="A18581" s="35" t="s">
        <v>3655</v>
      </c>
      <c r="B18581" s="1" t="s">
        <v>5007</v>
      </c>
      <c r="C18581" s="45" t="s">
        <v>720</v>
      </c>
      <c r="D18581" s="23" t="s">
        <v>5751</v>
      </c>
      <c r="E18581" s="23" t="s">
        <v>4134</v>
      </c>
      <c r="F18581" s="40">
        <v>0.29299999999999998</v>
      </c>
      <c r="G18581" s="25">
        <v>1897</v>
      </c>
      <c r="H18581" s="25">
        <v>556</v>
      </c>
      <c r="I18581" s="25"/>
      <c r="J18581" s="58" t="e">
        <f>HYPERLINK("#"&amp;"Insumos"&amp;"!A"&amp;MATCH($B18581,#REF!,0),"Ins "&amp;$B18581)</f>
        <v>#REF!</v>
      </c>
      <c r="M18581" s="220"/>
    </row>
    <row r="18582" spans="1:13" x14ac:dyDescent="0.2">
      <c r="A18582" s="35" t="s">
        <v>3655</v>
      </c>
      <c r="B18582" s="1" t="s">
        <v>4984</v>
      </c>
      <c r="C18582" s="45" t="s">
        <v>1634</v>
      </c>
      <c r="D18582" s="23" t="s">
        <v>5751</v>
      </c>
      <c r="E18582" s="23" t="s">
        <v>287</v>
      </c>
      <c r="F18582" s="40">
        <v>0.02</v>
      </c>
      <c r="G18582" s="25">
        <v>30538</v>
      </c>
      <c r="H18582" s="25">
        <v>611</v>
      </c>
      <c r="I18582" s="25"/>
      <c r="J18582" s="58" t="e">
        <f>HYPERLINK("#"&amp;"Insumos"&amp;"!A"&amp;MATCH($B18582,#REF!,0),"Ins "&amp;$B18582)</f>
        <v>#REF!</v>
      </c>
      <c r="M18582" s="220"/>
    </row>
    <row r="18583" spans="1:13" ht="25.5" x14ac:dyDescent="0.2">
      <c r="A18583" s="36" t="s">
        <v>3656</v>
      </c>
      <c r="B18583" s="26" t="s">
        <v>6816</v>
      </c>
      <c r="C18583" s="79" t="s">
        <v>908</v>
      </c>
      <c r="D18583" s="37" t="s">
        <v>5608</v>
      </c>
      <c r="E18583" s="37" t="s">
        <v>464</v>
      </c>
      <c r="F18583" s="41"/>
      <c r="G18583" s="27"/>
      <c r="H18583" s="27"/>
      <c r="I18583" s="27">
        <v>39260</v>
      </c>
      <c r="M18583" s="220">
        <f t="shared" si="290"/>
        <v>51415</v>
      </c>
    </row>
    <row r="18584" spans="1:13" x14ac:dyDescent="0.2">
      <c r="A18584" s="35" t="s">
        <v>3656</v>
      </c>
      <c r="B18584" s="1" t="s">
        <v>5573</v>
      </c>
      <c r="C18584" s="45" t="s">
        <v>973</v>
      </c>
      <c r="D18584" s="23" t="s">
        <v>5734</v>
      </c>
      <c r="E18584" s="23" t="s">
        <v>4141</v>
      </c>
      <c r="F18584" s="40">
        <v>0.38</v>
      </c>
      <c r="G18584" s="25">
        <v>41652</v>
      </c>
      <c r="H18584" s="25">
        <v>15828</v>
      </c>
      <c r="I18584" s="25"/>
      <c r="J18584" s="58" t="e">
        <f>HYPERLINK("#"&amp;"Insumos"&amp;"!A"&amp;MATCH($B18584,#REF!,0),"Ins "&amp;$B18584)</f>
        <v>#REF!</v>
      </c>
      <c r="M18584" s="220"/>
    </row>
    <row r="18585" spans="1:13" x14ac:dyDescent="0.2">
      <c r="A18585" s="35" t="s">
        <v>3656</v>
      </c>
      <c r="B18585" s="1" t="s">
        <v>263</v>
      </c>
      <c r="C18585" s="45" t="s">
        <v>696</v>
      </c>
      <c r="D18585" s="23" t="s">
        <v>5534</v>
      </c>
      <c r="E18585" s="23" t="s">
        <v>4140</v>
      </c>
      <c r="F18585" s="40">
        <v>2E-3</v>
      </c>
      <c r="G18585" s="25">
        <v>187426</v>
      </c>
      <c r="H18585" s="25">
        <v>375</v>
      </c>
      <c r="I18585" s="25"/>
      <c r="J18585" s="58" t="e">
        <f>HYPERLINK("#"&amp;"Insumos"&amp;"!A"&amp;MATCH($B18585,#REF!,0),"Ins "&amp;$B18585)</f>
        <v>#REF!</v>
      </c>
      <c r="M18585" s="220"/>
    </row>
    <row r="18586" spans="1:13" x14ac:dyDescent="0.2">
      <c r="A18586" s="35" t="s">
        <v>3656</v>
      </c>
      <c r="B18586" s="1" t="s">
        <v>93</v>
      </c>
      <c r="C18586" s="45" t="s">
        <v>664</v>
      </c>
      <c r="D18586" s="23" t="s">
        <v>5534</v>
      </c>
      <c r="E18586" s="23" t="s">
        <v>287</v>
      </c>
      <c r="F18586" s="40">
        <v>0.2</v>
      </c>
      <c r="G18586" s="25">
        <v>18742</v>
      </c>
      <c r="H18586" s="25">
        <v>3748</v>
      </c>
      <c r="I18586" s="25"/>
      <c r="J18586" s="58" t="e">
        <f>HYPERLINK("#"&amp;"Insumos"&amp;"!A"&amp;MATCH($B18586,#REF!,0),"Ins "&amp;$B18586)</f>
        <v>#REF!</v>
      </c>
      <c r="M18586" s="220"/>
    </row>
    <row r="18587" spans="1:13" x14ac:dyDescent="0.2">
      <c r="A18587" s="35" t="s">
        <v>3656</v>
      </c>
      <c r="B18587" s="1" t="s">
        <v>5533</v>
      </c>
      <c r="C18587" s="45" t="s">
        <v>5892</v>
      </c>
      <c r="D18587" s="23" t="s">
        <v>977</v>
      </c>
      <c r="E18587" s="23" t="s">
        <v>4134</v>
      </c>
      <c r="F18587" s="40">
        <v>0.1</v>
      </c>
      <c r="G18587" s="25">
        <v>3623</v>
      </c>
      <c r="H18587" s="25">
        <v>362</v>
      </c>
      <c r="I18587" s="25"/>
      <c r="J18587" s="58" t="e">
        <f>HYPERLINK("#"&amp;"Insumos"&amp;"!A"&amp;MATCH($B18587,#REF!,0),"Ins "&amp;$B18587)</f>
        <v>#REF!</v>
      </c>
      <c r="M18587" s="220"/>
    </row>
    <row r="18588" spans="1:13" x14ac:dyDescent="0.2">
      <c r="A18588" s="35" t="s">
        <v>3656</v>
      </c>
      <c r="B18588" s="1" t="s">
        <v>5007</v>
      </c>
      <c r="C18588" s="45" t="s">
        <v>720</v>
      </c>
      <c r="D18588" s="23" t="s">
        <v>5751</v>
      </c>
      <c r="E18588" s="23" t="s">
        <v>4134</v>
      </c>
      <c r="F18588" s="40">
        <v>0.19939999999999999</v>
      </c>
      <c r="G18588" s="25">
        <v>1897</v>
      </c>
      <c r="H18588" s="25">
        <v>378</v>
      </c>
      <c r="I18588" s="25"/>
      <c r="J18588" s="58" t="e">
        <f>HYPERLINK("#"&amp;"Insumos"&amp;"!A"&amp;MATCH($B18588,#REF!,0),"Ins "&amp;$B18588)</f>
        <v>#REF!</v>
      </c>
      <c r="M18588" s="220"/>
    </row>
    <row r="18589" spans="1:13" x14ac:dyDescent="0.2">
      <c r="A18589" s="35" t="s">
        <v>3656</v>
      </c>
      <c r="B18589" s="1" t="s">
        <v>4470</v>
      </c>
      <c r="C18589" s="45" t="s">
        <v>668</v>
      </c>
      <c r="D18589" s="23" t="s">
        <v>5751</v>
      </c>
      <c r="E18589" s="23" t="s">
        <v>287</v>
      </c>
      <c r="F18589" s="40">
        <v>1.03</v>
      </c>
      <c r="G18589" s="25">
        <v>18028</v>
      </c>
      <c r="H18589" s="25">
        <v>18569</v>
      </c>
      <c r="I18589" s="25"/>
      <c r="J18589" s="58" t="e">
        <f>HYPERLINK("#"&amp;"Insumos"&amp;"!A"&amp;MATCH($B18589,#REF!,0),"Ins "&amp;$B18589)</f>
        <v>#REF!</v>
      </c>
      <c r="M18589" s="220"/>
    </row>
    <row r="18590" spans="1:13" ht="25.5" x14ac:dyDescent="0.2">
      <c r="A18590" s="36" t="s">
        <v>3658</v>
      </c>
      <c r="B18590" s="26" t="s">
        <v>6816</v>
      </c>
      <c r="C18590" s="79" t="s">
        <v>909</v>
      </c>
      <c r="D18590" s="37" t="s">
        <v>5608</v>
      </c>
      <c r="E18590" s="37" t="s">
        <v>464</v>
      </c>
      <c r="F18590" s="41"/>
      <c r="G18590" s="27"/>
      <c r="H18590" s="27"/>
      <c r="I18590" s="27">
        <v>42751</v>
      </c>
      <c r="M18590" s="220">
        <f t="shared" si="290"/>
        <v>55987</v>
      </c>
    </row>
    <row r="18591" spans="1:13" x14ac:dyDescent="0.2">
      <c r="A18591" s="35" t="s">
        <v>3658</v>
      </c>
      <c r="B18591" s="1" t="s">
        <v>5573</v>
      </c>
      <c r="C18591" s="45" t="s">
        <v>973</v>
      </c>
      <c r="D18591" s="23" t="s">
        <v>5734</v>
      </c>
      <c r="E18591" s="23" t="s">
        <v>4141</v>
      </c>
      <c r="F18591" s="40">
        <v>0.39</v>
      </c>
      <c r="G18591" s="25">
        <v>41652</v>
      </c>
      <c r="H18591" s="25">
        <v>16244</v>
      </c>
      <c r="I18591" s="25"/>
      <c r="J18591" s="58" t="e">
        <f>HYPERLINK("#"&amp;"Insumos"&amp;"!A"&amp;MATCH($B18591,#REF!,0),"Ins "&amp;$B18591)</f>
        <v>#REF!</v>
      </c>
      <c r="M18591" s="220"/>
    </row>
    <row r="18592" spans="1:13" x14ac:dyDescent="0.2">
      <c r="A18592" s="35" t="s">
        <v>3658</v>
      </c>
      <c r="B18592" s="1" t="s">
        <v>263</v>
      </c>
      <c r="C18592" s="45" t="s">
        <v>696</v>
      </c>
      <c r="D18592" s="23" t="s">
        <v>5534</v>
      </c>
      <c r="E18592" s="23" t="s">
        <v>4140</v>
      </c>
      <c r="F18592" s="40">
        <v>2.3E-3</v>
      </c>
      <c r="G18592" s="25">
        <v>187426</v>
      </c>
      <c r="H18592" s="25">
        <v>431</v>
      </c>
      <c r="I18592" s="25"/>
      <c r="J18592" s="58" t="e">
        <f>HYPERLINK("#"&amp;"Insumos"&amp;"!A"&amp;MATCH($B18592,#REF!,0),"Ins "&amp;$B18592)</f>
        <v>#REF!</v>
      </c>
      <c r="M18592" s="220"/>
    </row>
    <row r="18593" spans="1:13" x14ac:dyDescent="0.2">
      <c r="A18593" s="35" t="s">
        <v>3658</v>
      </c>
      <c r="B18593" s="1" t="s">
        <v>93</v>
      </c>
      <c r="C18593" s="45" t="s">
        <v>664</v>
      </c>
      <c r="D18593" s="23" t="s">
        <v>5534</v>
      </c>
      <c r="E18593" s="23" t="s">
        <v>287</v>
      </c>
      <c r="F18593" s="40">
        <v>0.2</v>
      </c>
      <c r="G18593" s="25">
        <v>18742</v>
      </c>
      <c r="H18593" s="25">
        <v>3748</v>
      </c>
      <c r="I18593" s="25"/>
      <c r="J18593" s="58" t="e">
        <f>HYPERLINK("#"&amp;"Insumos"&amp;"!A"&amp;MATCH($B18593,#REF!,0),"Ins "&amp;$B18593)</f>
        <v>#REF!</v>
      </c>
      <c r="M18593" s="220"/>
    </row>
    <row r="18594" spans="1:13" x14ac:dyDescent="0.2">
      <c r="A18594" s="35" t="s">
        <v>3658</v>
      </c>
      <c r="B18594" s="1" t="s">
        <v>5533</v>
      </c>
      <c r="C18594" s="45" t="s">
        <v>5892</v>
      </c>
      <c r="D18594" s="23" t="s">
        <v>977</v>
      </c>
      <c r="E18594" s="23" t="s">
        <v>4134</v>
      </c>
      <c r="F18594" s="40">
        <v>0.1</v>
      </c>
      <c r="G18594" s="25">
        <v>3623</v>
      </c>
      <c r="H18594" s="25">
        <v>362</v>
      </c>
      <c r="I18594" s="25"/>
      <c r="J18594" s="58" t="e">
        <f>HYPERLINK("#"&amp;"Insumos"&amp;"!A"&amp;MATCH($B18594,#REF!,0),"Ins "&amp;$B18594)</f>
        <v>#REF!</v>
      </c>
      <c r="M18594" s="220"/>
    </row>
    <row r="18595" spans="1:13" x14ac:dyDescent="0.2">
      <c r="A18595" s="35" t="s">
        <v>3658</v>
      </c>
      <c r="B18595" s="1" t="s">
        <v>5007</v>
      </c>
      <c r="C18595" s="45" t="s">
        <v>720</v>
      </c>
      <c r="D18595" s="23" t="s">
        <v>5751</v>
      </c>
      <c r="E18595" s="23" t="s">
        <v>4134</v>
      </c>
      <c r="F18595" s="40">
        <v>0.19939999999999999</v>
      </c>
      <c r="G18595" s="25">
        <v>1897</v>
      </c>
      <c r="H18595" s="25">
        <v>378</v>
      </c>
      <c r="I18595" s="25"/>
      <c r="J18595" s="58" t="e">
        <f>HYPERLINK("#"&amp;"Insumos"&amp;"!A"&amp;MATCH($B18595,#REF!,0),"Ins "&amp;$B18595)</f>
        <v>#REF!</v>
      </c>
      <c r="M18595" s="220"/>
    </row>
    <row r="18596" spans="1:13" x14ac:dyDescent="0.2">
      <c r="A18596" s="35" t="s">
        <v>3658</v>
      </c>
      <c r="B18596" s="1" t="s">
        <v>4471</v>
      </c>
      <c r="C18596" s="45" t="s">
        <v>669</v>
      </c>
      <c r="D18596" s="23" t="s">
        <v>5751</v>
      </c>
      <c r="E18596" s="23" t="s">
        <v>287</v>
      </c>
      <c r="F18596" s="40">
        <v>1.03</v>
      </c>
      <c r="G18596" s="25">
        <v>20959</v>
      </c>
      <c r="H18596" s="25">
        <v>21588</v>
      </c>
      <c r="I18596" s="25"/>
      <c r="J18596" s="58" t="e">
        <f>HYPERLINK("#"&amp;"Insumos"&amp;"!A"&amp;MATCH($B18596,#REF!,0),"Ins "&amp;$B18596)</f>
        <v>#REF!</v>
      </c>
      <c r="M18596" s="220"/>
    </row>
    <row r="18597" spans="1:13" ht="25.5" x14ac:dyDescent="0.2">
      <c r="A18597" s="36" t="s">
        <v>3660</v>
      </c>
      <c r="B18597" s="26" t="s">
        <v>6816</v>
      </c>
      <c r="C18597" s="79" t="s">
        <v>910</v>
      </c>
      <c r="D18597" s="37" t="s">
        <v>5608</v>
      </c>
      <c r="E18597" s="37" t="s">
        <v>464</v>
      </c>
      <c r="F18597" s="41"/>
      <c r="G18597" s="27"/>
      <c r="H18597" s="27"/>
      <c r="I18597" s="27">
        <v>41504</v>
      </c>
      <c r="M18597" s="220">
        <f t="shared" si="290"/>
        <v>54354</v>
      </c>
    </row>
    <row r="18598" spans="1:13" x14ac:dyDescent="0.2">
      <c r="A18598" s="35" t="s">
        <v>3660</v>
      </c>
      <c r="B18598" s="1" t="s">
        <v>5573</v>
      </c>
      <c r="C18598" s="45" t="s">
        <v>973</v>
      </c>
      <c r="D18598" s="23" t="s">
        <v>5734</v>
      </c>
      <c r="E18598" s="23" t="s">
        <v>4141</v>
      </c>
      <c r="F18598" s="40">
        <v>0.17</v>
      </c>
      <c r="G18598" s="25">
        <v>41652</v>
      </c>
      <c r="H18598" s="25">
        <v>7081</v>
      </c>
      <c r="I18598" s="25"/>
      <c r="J18598" s="58" t="e">
        <f>HYPERLINK("#"&amp;"Insumos"&amp;"!A"&amp;MATCH($B18598,#REF!,0),"Ins "&amp;$B18598)</f>
        <v>#REF!</v>
      </c>
      <c r="M18598" s="220"/>
    </row>
    <row r="18599" spans="1:13" x14ac:dyDescent="0.2">
      <c r="A18599" s="35" t="s">
        <v>3660</v>
      </c>
      <c r="B18599" s="1" t="s">
        <v>263</v>
      </c>
      <c r="C18599" s="45" t="s">
        <v>696</v>
      </c>
      <c r="D18599" s="23" t="s">
        <v>5534</v>
      </c>
      <c r="E18599" s="23" t="s">
        <v>4140</v>
      </c>
      <c r="F18599" s="40">
        <v>2.8E-3</v>
      </c>
      <c r="G18599" s="25">
        <v>187426</v>
      </c>
      <c r="H18599" s="25">
        <v>525</v>
      </c>
      <c r="I18599" s="25"/>
      <c r="J18599" s="58" t="e">
        <f>HYPERLINK("#"&amp;"Insumos"&amp;"!A"&amp;MATCH($B18599,#REF!,0),"Ins "&amp;$B18599)</f>
        <v>#REF!</v>
      </c>
      <c r="M18599" s="220"/>
    </row>
    <row r="18600" spans="1:13" x14ac:dyDescent="0.2">
      <c r="A18600" s="35" t="s">
        <v>3660</v>
      </c>
      <c r="B18600" s="1" t="s">
        <v>93</v>
      </c>
      <c r="C18600" s="45" t="s">
        <v>664</v>
      </c>
      <c r="D18600" s="23" t="s">
        <v>5534</v>
      </c>
      <c r="E18600" s="23" t="s">
        <v>287</v>
      </c>
      <c r="F18600" s="40">
        <v>0.35</v>
      </c>
      <c r="G18600" s="25">
        <v>18742</v>
      </c>
      <c r="H18600" s="25">
        <v>6560</v>
      </c>
      <c r="I18600" s="25"/>
      <c r="J18600" s="58" t="e">
        <f>HYPERLINK("#"&amp;"Insumos"&amp;"!A"&amp;MATCH($B18600,#REF!,0),"Ins "&amp;$B18600)</f>
        <v>#REF!</v>
      </c>
      <c r="M18600" s="220"/>
    </row>
    <row r="18601" spans="1:13" x14ac:dyDescent="0.2">
      <c r="A18601" s="35" t="s">
        <v>3660</v>
      </c>
      <c r="B18601" s="1" t="s">
        <v>5533</v>
      </c>
      <c r="C18601" s="45" t="s">
        <v>5892</v>
      </c>
      <c r="D18601" s="23" t="s">
        <v>977</v>
      </c>
      <c r="E18601" s="23" t="s">
        <v>4134</v>
      </c>
      <c r="F18601" s="40">
        <v>0.1</v>
      </c>
      <c r="G18601" s="25">
        <v>3623</v>
      </c>
      <c r="H18601" s="25">
        <v>362</v>
      </c>
      <c r="I18601" s="25"/>
      <c r="J18601" s="58" t="e">
        <f>HYPERLINK("#"&amp;"Insumos"&amp;"!A"&amp;MATCH($B18601,#REF!,0),"Ins "&amp;$B18601)</f>
        <v>#REF!</v>
      </c>
      <c r="M18601" s="220"/>
    </row>
    <row r="18602" spans="1:13" x14ac:dyDescent="0.2">
      <c r="A18602" s="35" t="s">
        <v>3660</v>
      </c>
      <c r="B18602" s="1" t="s">
        <v>5007</v>
      </c>
      <c r="C18602" s="45" t="s">
        <v>720</v>
      </c>
      <c r="D18602" s="23" t="s">
        <v>5751</v>
      </c>
      <c r="E18602" s="23" t="s">
        <v>4134</v>
      </c>
      <c r="F18602" s="40">
        <v>0.19939999999999999</v>
      </c>
      <c r="G18602" s="25">
        <v>1897</v>
      </c>
      <c r="H18602" s="25">
        <v>378</v>
      </c>
      <c r="I18602" s="25"/>
      <c r="J18602" s="58" t="e">
        <f>HYPERLINK("#"&amp;"Insumos"&amp;"!A"&amp;MATCH($B18602,#REF!,0),"Ins "&amp;$B18602)</f>
        <v>#REF!</v>
      </c>
      <c r="M18602" s="220"/>
    </row>
    <row r="18603" spans="1:13" x14ac:dyDescent="0.2">
      <c r="A18603" s="35" t="s">
        <v>3660</v>
      </c>
      <c r="B18603" s="1" t="s">
        <v>4472</v>
      </c>
      <c r="C18603" s="45" t="s">
        <v>670</v>
      </c>
      <c r="D18603" s="23" t="s">
        <v>5751</v>
      </c>
      <c r="E18603" s="23" t="s">
        <v>287</v>
      </c>
      <c r="F18603" s="40">
        <v>1.03</v>
      </c>
      <c r="G18603" s="25">
        <v>25823</v>
      </c>
      <c r="H18603" s="25">
        <v>26598</v>
      </c>
      <c r="I18603" s="25"/>
      <c r="J18603" s="58" t="e">
        <f>HYPERLINK("#"&amp;"Insumos"&amp;"!A"&amp;MATCH($B18603,#REF!,0),"Ins "&amp;$B18603)</f>
        <v>#REF!</v>
      </c>
      <c r="M18603" s="220"/>
    </row>
    <row r="18604" spans="1:13" ht="25.5" x14ac:dyDescent="0.2">
      <c r="A18604" s="36" t="s">
        <v>3661</v>
      </c>
      <c r="B18604" s="26" t="s">
        <v>6816</v>
      </c>
      <c r="C18604" s="79" t="s">
        <v>1826</v>
      </c>
      <c r="D18604" s="37" t="s">
        <v>5608</v>
      </c>
      <c r="E18604" s="37" t="s">
        <v>464</v>
      </c>
      <c r="F18604" s="41"/>
      <c r="G18604" s="27"/>
      <c r="H18604" s="27"/>
      <c r="I18604" s="27">
        <v>16255</v>
      </c>
      <c r="M18604" s="220">
        <f t="shared" si="290"/>
        <v>21288</v>
      </c>
    </row>
    <row r="18605" spans="1:13" x14ac:dyDescent="0.2">
      <c r="A18605" s="35" t="s">
        <v>3661</v>
      </c>
      <c r="B18605" s="1" t="s">
        <v>5573</v>
      </c>
      <c r="C18605" s="45" t="s">
        <v>973</v>
      </c>
      <c r="D18605" s="23" t="s">
        <v>5734</v>
      </c>
      <c r="E18605" s="23" t="s">
        <v>4141</v>
      </c>
      <c r="F18605" s="40">
        <v>0.17</v>
      </c>
      <c r="G18605" s="25">
        <v>41652</v>
      </c>
      <c r="H18605" s="25">
        <v>7081</v>
      </c>
      <c r="I18605" s="25"/>
      <c r="J18605" s="58" t="e">
        <f>HYPERLINK("#"&amp;"Insumos"&amp;"!A"&amp;MATCH($B18605,#REF!,0),"Ins "&amp;$B18605)</f>
        <v>#REF!</v>
      </c>
      <c r="M18605" s="220"/>
    </row>
    <row r="18606" spans="1:13" x14ac:dyDescent="0.2">
      <c r="A18606" s="35" t="s">
        <v>3661</v>
      </c>
      <c r="B18606" s="1" t="s">
        <v>263</v>
      </c>
      <c r="C18606" s="45" t="s">
        <v>696</v>
      </c>
      <c r="D18606" s="23" t="s">
        <v>5534</v>
      </c>
      <c r="E18606" s="23" t="s">
        <v>4140</v>
      </c>
      <c r="F18606" s="40">
        <v>0.01</v>
      </c>
      <c r="G18606" s="25">
        <v>187426</v>
      </c>
      <c r="H18606" s="25">
        <v>1874</v>
      </c>
      <c r="I18606" s="25"/>
      <c r="J18606" s="58" t="e">
        <f>HYPERLINK("#"&amp;"Insumos"&amp;"!A"&amp;MATCH($B18606,#REF!,0),"Ins "&amp;$B18606)</f>
        <v>#REF!</v>
      </c>
      <c r="M18606" s="220"/>
    </row>
    <row r="18607" spans="1:13" x14ac:dyDescent="0.2">
      <c r="A18607" s="35" t="s">
        <v>3661</v>
      </c>
      <c r="B18607" s="1" t="s">
        <v>93</v>
      </c>
      <c r="C18607" s="45" t="s">
        <v>664</v>
      </c>
      <c r="D18607" s="23" t="s">
        <v>5534</v>
      </c>
      <c r="E18607" s="23" t="s">
        <v>287</v>
      </c>
      <c r="F18607" s="40">
        <v>0.35</v>
      </c>
      <c r="G18607" s="25">
        <v>18742</v>
      </c>
      <c r="H18607" s="25">
        <v>6560</v>
      </c>
      <c r="I18607" s="25"/>
      <c r="J18607" s="58" t="e">
        <f>HYPERLINK("#"&amp;"Insumos"&amp;"!A"&amp;MATCH($B18607,#REF!,0),"Ins "&amp;$B18607)</f>
        <v>#REF!</v>
      </c>
      <c r="M18607" s="220"/>
    </row>
    <row r="18608" spans="1:13" x14ac:dyDescent="0.2">
      <c r="A18608" s="35" t="s">
        <v>3661</v>
      </c>
      <c r="B18608" s="1" t="s">
        <v>5533</v>
      </c>
      <c r="C18608" s="45" t="s">
        <v>5892</v>
      </c>
      <c r="D18608" s="23" t="s">
        <v>977</v>
      </c>
      <c r="E18608" s="23" t="s">
        <v>4134</v>
      </c>
      <c r="F18608" s="40">
        <v>0.1</v>
      </c>
      <c r="G18608" s="25">
        <v>3623</v>
      </c>
      <c r="H18608" s="25">
        <v>362</v>
      </c>
      <c r="I18608" s="25"/>
      <c r="J18608" s="58" t="e">
        <f>HYPERLINK("#"&amp;"Insumos"&amp;"!A"&amp;MATCH($B18608,#REF!,0),"Ins "&amp;$B18608)</f>
        <v>#REF!</v>
      </c>
      <c r="M18608" s="220"/>
    </row>
    <row r="18609" spans="1:13" x14ac:dyDescent="0.2">
      <c r="A18609" s="35" t="s">
        <v>3661</v>
      </c>
      <c r="B18609" s="1" t="s">
        <v>5007</v>
      </c>
      <c r="C18609" s="45" t="s">
        <v>720</v>
      </c>
      <c r="D18609" s="23" t="s">
        <v>5751</v>
      </c>
      <c r="E18609" s="23" t="s">
        <v>4134</v>
      </c>
      <c r="F18609" s="40">
        <v>0.19939999999999999</v>
      </c>
      <c r="G18609" s="25">
        <v>1897</v>
      </c>
      <c r="H18609" s="25">
        <v>378</v>
      </c>
      <c r="I18609" s="25"/>
      <c r="J18609" s="58" t="e">
        <f>HYPERLINK("#"&amp;"Insumos"&amp;"!A"&amp;MATCH($B18609,#REF!,0),"Ins "&amp;$B18609)</f>
        <v>#REF!</v>
      </c>
      <c r="M18609" s="220"/>
    </row>
    <row r="18610" spans="1:13" ht="25.5" x14ac:dyDescent="0.2">
      <c r="A18610" s="36" t="s">
        <v>3662</v>
      </c>
      <c r="B18610" s="26" t="s">
        <v>6816</v>
      </c>
      <c r="C18610" s="79" t="s">
        <v>911</v>
      </c>
      <c r="D18610" s="37" t="s">
        <v>5608</v>
      </c>
      <c r="E18610" s="37" t="s">
        <v>464</v>
      </c>
      <c r="F18610" s="41"/>
      <c r="G18610" s="27"/>
      <c r="H18610" s="27"/>
      <c r="I18610" s="27">
        <v>37330</v>
      </c>
      <c r="M18610" s="220">
        <f t="shared" si="290"/>
        <v>48887</v>
      </c>
    </row>
    <row r="18611" spans="1:13" x14ac:dyDescent="0.2">
      <c r="A18611" s="35" t="s">
        <v>3662</v>
      </c>
      <c r="B18611" s="1" t="s">
        <v>5573</v>
      </c>
      <c r="C18611" s="45" t="s">
        <v>973</v>
      </c>
      <c r="D18611" s="23" t="s">
        <v>5734</v>
      </c>
      <c r="E18611" s="23" t="s">
        <v>4141</v>
      </c>
      <c r="F18611" s="40">
        <v>0.4</v>
      </c>
      <c r="G18611" s="25">
        <v>41652</v>
      </c>
      <c r="H18611" s="25">
        <v>16661</v>
      </c>
      <c r="I18611" s="25"/>
      <c r="J18611" s="58" t="e">
        <f>HYPERLINK("#"&amp;"Insumos"&amp;"!A"&amp;MATCH($B18611,#REF!,0),"Ins "&amp;$B18611)</f>
        <v>#REF!</v>
      </c>
      <c r="M18611" s="220"/>
    </row>
    <row r="18612" spans="1:13" x14ac:dyDescent="0.2">
      <c r="A18612" s="35" t="s">
        <v>3662</v>
      </c>
      <c r="B18612" s="1" t="s">
        <v>263</v>
      </c>
      <c r="C18612" s="45" t="s">
        <v>696</v>
      </c>
      <c r="D18612" s="23" t="s">
        <v>5534</v>
      </c>
      <c r="E18612" s="23" t="s">
        <v>4140</v>
      </c>
      <c r="F18612" s="40">
        <v>1.6999999999999999E-3</v>
      </c>
      <c r="G18612" s="25">
        <v>187426</v>
      </c>
      <c r="H18612" s="25">
        <v>319</v>
      </c>
      <c r="I18612" s="25"/>
      <c r="J18612" s="58" t="e">
        <f>HYPERLINK("#"&amp;"Insumos"&amp;"!A"&amp;MATCH($B18612,#REF!,0),"Ins "&amp;$B18612)</f>
        <v>#REF!</v>
      </c>
      <c r="M18612" s="220"/>
    </row>
    <row r="18613" spans="1:13" x14ac:dyDescent="0.2">
      <c r="A18613" s="35" t="s">
        <v>3662</v>
      </c>
      <c r="B18613" s="1" t="s">
        <v>93</v>
      </c>
      <c r="C18613" s="45" t="s">
        <v>664</v>
      </c>
      <c r="D18613" s="23" t="s">
        <v>5534</v>
      </c>
      <c r="E18613" s="23" t="s">
        <v>287</v>
      </c>
      <c r="F18613" s="40">
        <v>0.2</v>
      </c>
      <c r="G18613" s="25">
        <v>18742</v>
      </c>
      <c r="H18613" s="25">
        <v>3748</v>
      </c>
      <c r="I18613" s="25"/>
      <c r="J18613" s="58" t="e">
        <f>HYPERLINK("#"&amp;"Insumos"&amp;"!A"&amp;MATCH($B18613,#REF!,0),"Ins "&amp;$B18613)</f>
        <v>#REF!</v>
      </c>
      <c r="M18613" s="220"/>
    </row>
    <row r="18614" spans="1:13" x14ac:dyDescent="0.2">
      <c r="A18614" s="35" t="s">
        <v>3662</v>
      </c>
      <c r="B18614" s="1" t="s">
        <v>5533</v>
      </c>
      <c r="C18614" s="45" t="s">
        <v>5892</v>
      </c>
      <c r="D18614" s="23" t="s">
        <v>977</v>
      </c>
      <c r="E18614" s="23" t="s">
        <v>4134</v>
      </c>
      <c r="F18614" s="40">
        <v>0.1</v>
      </c>
      <c r="G18614" s="25">
        <v>3623</v>
      </c>
      <c r="H18614" s="25">
        <v>362</v>
      </c>
      <c r="I18614" s="25"/>
      <c r="J18614" s="58" t="e">
        <f>HYPERLINK("#"&amp;"Insumos"&amp;"!A"&amp;MATCH($B18614,#REF!,0),"Ins "&amp;$B18614)</f>
        <v>#REF!</v>
      </c>
      <c r="M18614" s="220"/>
    </row>
    <row r="18615" spans="1:13" x14ac:dyDescent="0.2">
      <c r="A18615" s="35" t="s">
        <v>3662</v>
      </c>
      <c r="B18615" s="1" t="s">
        <v>5007</v>
      </c>
      <c r="C18615" s="45" t="s">
        <v>720</v>
      </c>
      <c r="D18615" s="23" t="s">
        <v>5751</v>
      </c>
      <c r="E18615" s="23" t="s">
        <v>4134</v>
      </c>
      <c r="F18615" s="40">
        <v>0.19939999999999999</v>
      </c>
      <c r="G18615" s="25">
        <v>1897</v>
      </c>
      <c r="H18615" s="25">
        <v>378</v>
      </c>
      <c r="I18615" s="25"/>
      <c r="J18615" s="58" t="e">
        <f>HYPERLINK("#"&amp;"Insumos"&amp;"!A"&amp;MATCH($B18615,#REF!,0),"Ins "&amp;$B18615)</f>
        <v>#REF!</v>
      </c>
      <c r="M18615" s="220"/>
    </row>
    <row r="18616" spans="1:13" x14ac:dyDescent="0.2">
      <c r="A18616" s="35" t="s">
        <v>3662</v>
      </c>
      <c r="B18616" s="1" t="s">
        <v>4473</v>
      </c>
      <c r="C18616" s="45" t="s">
        <v>671</v>
      </c>
      <c r="D18616" s="23" t="s">
        <v>5751</v>
      </c>
      <c r="E18616" s="23" t="s">
        <v>287</v>
      </c>
      <c r="F18616" s="40">
        <v>1.03</v>
      </c>
      <c r="G18616" s="25">
        <v>15400</v>
      </c>
      <c r="H18616" s="25">
        <v>15862</v>
      </c>
      <c r="I18616" s="25"/>
      <c r="J18616" s="58" t="e">
        <f>HYPERLINK("#"&amp;"Insumos"&amp;"!A"&amp;MATCH($B18616,#REF!,0),"Ins "&amp;$B18616)</f>
        <v>#REF!</v>
      </c>
      <c r="M18616" s="220"/>
    </row>
    <row r="18617" spans="1:13" ht="25.5" x14ac:dyDescent="0.2">
      <c r="A18617" s="36" t="s">
        <v>3664</v>
      </c>
      <c r="B18617" s="26" t="s">
        <v>6816</v>
      </c>
      <c r="C18617" s="79" t="s">
        <v>912</v>
      </c>
      <c r="D18617" s="37" t="s">
        <v>5608</v>
      </c>
      <c r="E18617" s="37" t="s">
        <v>464</v>
      </c>
      <c r="F18617" s="41"/>
      <c r="G18617" s="27"/>
      <c r="H18617" s="27"/>
      <c r="I18617" s="27">
        <v>37328</v>
      </c>
      <c r="M18617" s="220">
        <f t="shared" si="290"/>
        <v>48885</v>
      </c>
    </row>
    <row r="18618" spans="1:13" x14ac:dyDescent="0.2">
      <c r="A18618" s="35" t="s">
        <v>3664</v>
      </c>
      <c r="B18618" s="1" t="s">
        <v>5573</v>
      </c>
      <c r="C18618" s="45" t="s">
        <v>973</v>
      </c>
      <c r="D18618" s="23" t="s">
        <v>5734</v>
      </c>
      <c r="E18618" s="23" t="s">
        <v>4141</v>
      </c>
      <c r="F18618" s="40">
        <v>0.4</v>
      </c>
      <c r="G18618" s="25">
        <v>41652</v>
      </c>
      <c r="H18618" s="25">
        <v>16661</v>
      </c>
      <c r="I18618" s="25"/>
      <c r="J18618" s="58" t="e">
        <f>HYPERLINK("#"&amp;"Insumos"&amp;"!A"&amp;MATCH($B18618,#REF!,0),"Ins "&amp;$B18618)</f>
        <v>#REF!</v>
      </c>
      <c r="M18618" s="220"/>
    </row>
    <row r="18619" spans="1:13" x14ac:dyDescent="0.2">
      <c r="A18619" s="35" t="s">
        <v>3664</v>
      </c>
      <c r="B18619" s="1" t="s">
        <v>263</v>
      </c>
      <c r="C18619" s="45" t="s">
        <v>696</v>
      </c>
      <c r="D18619" s="23" t="s">
        <v>5534</v>
      </c>
      <c r="E18619" s="23" t="s">
        <v>4140</v>
      </c>
      <c r="F18619" s="40">
        <v>1.6999999999999999E-3</v>
      </c>
      <c r="G18619" s="25">
        <v>187426</v>
      </c>
      <c r="H18619" s="25">
        <v>319</v>
      </c>
      <c r="I18619" s="25"/>
      <c r="J18619" s="58" t="e">
        <f>HYPERLINK("#"&amp;"Insumos"&amp;"!A"&amp;MATCH($B18619,#REF!,0),"Ins "&amp;$B18619)</f>
        <v>#REF!</v>
      </c>
      <c r="M18619" s="220"/>
    </row>
    <row r="18620" spans="1:13" x14ac:dyDescent="0.2">
      <c r="A18620" s="35" t="s">
        <v>3664</v>
      </c>
      <c r="B18620" s="1" t="s">
        <v>93</v>
      </c>
      <c r="C18620" s="45" t="s">
        <v>664</v>
      </c>
      <c r="D18620" s="23" t="s">
        <v>5534</v>
      </c>
      <c r="E18620" s="23" t="s">
        <v>287</v>
      </c>
      <c r="F18620" s="40">
        <v>0.2</v>
      </c>
      <c r="G18620" s="25">
        <v>18742</v>
      </c>
      <c r="H18620" s="25">
        <v>3748</v>
      </c>
      <c r="I18620" s="25"/>
      <c r="J18620" s="58" t="e">
        <f>HYPERLINK("#"&amp;"Insumos"&amp;"!A"&amp;MATCH($B18620,#REF!,0),"Ins "&amp;$B18620)</f>
        <v>#REF!</v>
      </c>
      <c r="M18620" s="220"/>
    </row>
    <row r="18621" spans="1:13" x14ac:dyDescent="0.2">
      <c r="A18621" s="35" t="s">
        <v>3664</v>
      </c>
      <c r="B18621" s="1" t="s">
        <v>5533</v>
      </c>
      <c r="C18621" s="45" t="s">
        <v>5892</v>
      </c>
      <c r="D18621" s="23" t="s">
        <v>977</v>
      </c>
      <c r="E18621" s="23" t="s">
        <v>4134</v>
      </c>
      <c r="F18621" s="40">
        <v>0.1</v>
      </c>
      <c r="G18621" s="25">
        <v>3623</v>
      </c>
      <c r="H18621" s="25">
        <v>362</v>
      </c>
      <c r="I18621" s="25"/>
      <c r="J18621" s="58" t="e">
        <f>HYPERLINK("#"&amp;"Insumos"&amp;"!A"&amp;MATCH($B18621,#REF!,0),"Ins "&amp;$B18621)</f>
        <v>#REF!</v>
      </c>
      <c r="M18621" s="220"/>
    </row>
    <row r="18622" spans="1:13" x14ac:dyDescent="0.2">
      <c r="A18622" s="35" t="s">
        <v>3664</v>
      </c>
      <c r="B18622" s="1" t="s">
        <v>5007</v>
      </c>
      <c r="C18622" s="45" t="s">
        <v>720</v>
      </c>
      <c r="D18622" s="23" t="s">
        <v>5751</v>
      </c>
      <c r="E18622" s="23" t="s">
        <v>4134</v>
      </c>
      <c r="F18622" s="40">
        <v>0.19939999999999999</v>
      </c>
      <c r="G18622" s="25">
        <v>1897</v>
      </c>
      <c r="H18622" s="25">
        <v>378</v>
      </c>
      <c r="I18622" s="25"/>
      <c r="J18622" s="58" t="e">
        <f>HYPERLINK("#"&amp;"Insumos"&amp;"!A"&amp;MATCH($B18622,#REF!,0),"Ins "&amp;$B18622)</f>
        <v>#REF!</v>
      </c>
      <c r="M18622" s="220"/>
    </row>
    <row r="18623" spans="1:13" x14ac:dyDescent="0.2">
      <c r="A18623" s="35" t="s">
        <v>3664</v>
      </c>
      <c r="B18623" s="1" t="s">
        <v>4474</v>
      </c>
      <c r="C18623" s="45" t="s">
        <v>672</v>
      </c>
      <c r="D18623" s="23" t="s">
        <v>5751</v>
      </c>
      <c r="E18623" s="23" t="s">
        <v>287</v>
      </c>
      <c r="F18623" s="40">
        <v>1.03</v>
      </c>
      <c r="G18623" s="25">
        <v>15398</v>
      </c>
      <c r="H18623" s="25">
        <v>15860</v>
      </c>
      <c r="I18623" s="25"/>
      <c r="J18623" s="58" t="e">
        <f>HYPERLINK("#"&amp;"Insumos"&amp;"!A"&amp;MATCH($B18623,#REF!,0),"Ins "&amp;$B18623)</f>
        <v>#REF!</v>
      </c>
      <c r="M18623" s="220"/>
    </row>
    <row r="18624" spans="1:13" ht="25.5" x14ac:dyDescent="0.2">
      <c r="A18624" s="36" t="s">
        <v>3666</v>
      </c>
      <c r="B18624" s="26" t="s">
        <v>6816</v>
      </c>
      <c r="C18624" s="79" t="s">
        <v>913</v>
      </c>
      <c r="D18624" s="37" t="s">
        <v>5608</v>
      </c>
      <c r="E18624" s="37" t="s">
        <v>464</v>
      </c>
      <c r="F18624" s="41"/>
      <c r="G18624" s="27"/>
      <c r="H18624" s="27"/>
      <c r="I18624" s="27">
        <v>40522</v>
      </c>
      <c r="M18624" s="220">
        <f t="shared" si="290"/>
        <v>53068</v>
      </c>
    </row>
    <row r="18625" spans="1:13" x14ac:dyDescent="0.2">
      <c r="A18625" s="35" t="s">
        <v>3666</v>
      </c>
      <c r="B18625" s="1" t="s">
        <v>5573</v>
      </c>
      <c r="C18625" s="45" t="s">
        <v>973</v>
      </c>
      <c r="D18625" s="23" t="s">
        <v>5734</v>
      </c>
      <c r="E18625" s="23" t="s">
        <v>4141</v>
      </c>
      <c r="F18625" s="40">
        <v>0.4</v>
      </c>
      <c r="G18625" s="25">
        <v>41652</v>
      </c>
      <c r="H18625" s="25">
        <v>16661</v>
      </c>
      <c r="I18625" s="25"/>
      <c r="J18625" s="58" t="e">
        <f>HYPERLINK("#"&amp;"Insumos"&amp;"!A"&amp;MATCH($B18625,#REF!,0),"Ins "&amp;$B18625)</f>
        <v>#REF!</v>
      </c>
      <c r="M18625" s="220"/>
    </row>
    <row r="18626" spans="1:13" x14ac:dyDescent="0.2">
      <c r="A18626" s="35" t="s">
        <v>3666</v>
      </c>
      <c r="B18626" s="1" t="s">
        <v>263</v>
      </c>
      <c r="C18626" s="45" t="s">
        <v>696</v>
      </c>
      <c r="D18626" s="23" t="s">
        <v>5534</v>
      </c>
      <c r="E18626" s="23" t="s">
        <v>4140</v>
      </c>
      <c r="F18626" s="40">
        <v>2.0999999999999999E-3</v>
      </c>
      <c r="G18626" s="25">
        <v>187426</v>
      </c>
      <c r="H18626" s="25">
        <v>394</v>
      </c>
      <c r="I18626" s="25"/>
      <c r="J18626" s="58" t="e">
        <f>HYPERLINK("#"&amp;"Insumos"&amp;"!A"&amp;MATCH($B18626,#REF!,0),"Ins "&amp;$B18626)</f>
        <v>#REF!</v>
      </c>
      <c r="M18626" s="220"/>
    </row>
    <row r="18627" spans="1:13" x14ac:dyDescent="0.2">
      <c r="A18627" s="35" t="s">
        <v>3666</v>
      </c>
      <c r="B18627" s="1" t="s">
        <v>93</v>
      </c>
      <c r="C18627" s="45" t="s">
        <v>664</v>
      </c>
      <c r="D18627" s="23" t="s">
        <v>5534</v>
      </c>
      <c r="E18627" s="23" t="s">
        <v>287</v>
      </c>
      <c r="F18627" s="40">
        <v>0.2</v>
      </c>
      <c r="G18627" s="25">
        <v>18742</v>
      </c>
      <c r="H18627" s="25">
        <v>3748</v>
      </c>
      <c r="I18627" s="25"/>
      <c r="J18627" s="58" t="e">
        <f>HYPERLINK("#"&amp;"Insumos"&amp;"!A"&amp;MATCH($B18627,#REF!,0),"Ins "&amp;$B18627)</f>
        <v>#REF!</v>
      </c>
      <c r="M18627" s="220"/>
    </row>
    <row r="18628" spans="1:13" x14ac:dyDescent="0.2">
      <c r="A18628" s="35" t="s">
        <v>3666</v>
      </c>
      <c r="B18628" s="1" t="s">
        <v>5533</v>
      </c>
      <c r="C18628" s="45" t="s">
        <v>5892</v>
      </c>
      <c r="D18628" s="23" t="s">
        <v>977</v>
      </c>
      <c r="E18628" s="23" t="s">
        <v>4134</v>
      </c>
      <c r="F18628" s="40">
        <v>0.1</v>
      </c>
      <c r="G18628" s="25">
        <v>3623</v>
      </c>
      <c r="H18628" s="25">
        <v>362</v>
      </c>
      <c r="I18628" s="25"/>
      <c r="J18628" s="58" t="e">
        <f>HYPERLINK("#"&amp;"Insumos"&amp;"!A"&amp;MATCH($B18628,#REF!,0),"Ins "&amp;$B18628)</f>
        <v>#REF!</v>
      </c>
      <c r="M18628" s="220"/>
    </row>
    <row r="18629" spans="1:13" x14ac:dyDescent="0.2">
      <c r="A18629" s="35" t="s">
        <v>3666</v>
      </c>
      <c r="B18629" s="1" t="s">
        <v>5007</v>
      </c>
      <c r="C18629" s="45" t="s">
        <v>720</v>
      </c>
      <c r="D18629" s="23" t="s">
        <v>5751</v>
      </c>
      <c r="E18629" s="23" t="s">
        <v>4134</v>
      </c>
      <c r="F18629" s="40">
        <v>0.19900000000000001</v>
      </c>
      <c r="G18629" s="25">
        <v>1897</v>
      </c>
      <c r="H18629" s="25">
        <v>378</v>
      </c>
      <c r="I18629" s="25"/>
      <c r="J18629" s="58" t="e">
        <f>HYPERLINK("#"&amp;"Insumos"&amp;"!A"&amp;MATCH($B18629,#REF!,0),"Ins "&amp;$B18629)</f>
        <v>#REF!</v>
      </c>
      <c r="M18629" s="220"/>
    </row>
    <row r="18630" spans="1:13" x14ac:dyDescent="0.2">
      <c r="A18630" s="35" t="s">
        <v>3666</v>
      </c>
      <c r="B18630" s="1" t="s">
        <v>4475</v>
      </c>
      <c r="C18630" s="45" t="s">
        <v>673</v>
      </c>
      <c r="D18630" s="23" t="s">
        <v>5751</v>
      </c>
      <c r="E18630" s="23" t="s">
        <v>287</v>
      </c>
      <c r="F18630" s="40">
        <v>1.03</v>
      </c>
      <c r="G18630" s="25">
        <v>18426</v>
      </c>
      <c r="H18630" s="25">
        <v>18979</v>
      </c>
      <c r="I18630" s="25"/>
      <c r="J18630" s="58" t="e">
        <f>HYPERLINK("#"&amp;"Insumos"&amp;"!A"&amp;MATCH($B18630,#REF!,0),"Ins "&amp;$B18630)</f>
        <v>#REF!</v>
      </c>
      <c r="M18630" s="220"/>
    </row>
    <row r="18631" spans="1:13" ht="25.5" x14ac:dyDescent="0.2">
      <c r="A18631" s="36" t="s">
        <v>3667</v>
      </c>
      <c r="B18631" s="26" t="s">
        <v>6816</v>
      </c>
      <c r="C18631" s="79" t="s">
        <v>1829</v>
      </c>
      <c r="D18631" s="37" t="s">
        <v>5608</v>
      </c>
      <c r="E18631" s="37" t="s">
        <v>464</v>
      </c>
      <c r="F18631" s="41"/>
      <c r="G18631" s="27"/>
      <c r="H18631" s="27"/>
      <c r="I18631" s="27">
        <v>13443</v>
      </c>
      <c r="M18631" s="220">
        <f t="shared" ref="M18631:M18690" si="291">ROUND(I18631*(1+$L$2),0)</f>
        <v>17605</v>
      </c>
    </row>
    <row r="18632" spans="1:13" x14ac:dyDescent="0.2">
      <c r="A18632" s="35" t="s">
        <v>3667</v>
      </c>
      <c r="B18632" s="1" t="s">
        <v>5573</v>
      </c>
      <c r="C18632" s="45" t="s">
        <v>973</v>
      </c>
      <c r="D18632" s="23" t="s">
        <v>5734</v>
      </c>
      <c r="E18632" s="23" t="s">
        <v>4141</v>
      </c>
      <c r="F18632" s="40">
        <v>0.17</v>
      </c>
      <c r="G18632" s="25">
        <v>41652</v>
      </c>
      <c r="H18632" s="25">
        <v>7081</v>
      </c>
      <c r="I18632" s="25"/>
      <c r="J18632" s="58" t="e">
        <f>HYPERLINK("#"&amp;"Insumos"&amp;"!A"&amp;MATCH($B18632,#REF!,0),"Ins "&amp;$B18632)</f>
        <v>#REF!</v>
      </c>
      <c r="M18632" s="220"/>
    </row>
    <row r="18633" spans="1:13" x14ac:dyDescent="0.2">
      <c r="A18633" s="35" t="s">
        <v>3667</v>
      </c>
      <c r="B18633" s="1" t="s">
        <v>263</v>
      </c>
      <c r="C18633" s="45" t="s">
        <v>696</v>
      </c>
      <c r="D18633" s="23" t="s">
        <v>5534</v>
      </c>
      <c r="E18633" s="23" t="s">
        <v>4140</v>
      </c>
      <c r="F18633" s="40">
        <v>0.01</v>
      </c>
      <c r="G18633" s="25">
        <v>187426</v>
      </c>
      <c r="H18633" s="25">
        <v>1874</v>
      </c>
      <c r="I18633" s="25"/>
      <c r="J18633" s="58" t="e">
        <f>HYPERLINK("#"&amp;"Insumos"&amp;"!A"&amp;MATCH($B18633,#REF!,0),"Ins "&amp;$B18633)</f>
        <v>#REF!</v>
      </c>
      <c r="M18633" s="220"/>
    </row>
    <row r="18634" spans="1:13" x14ac:dyDescent="0.2">
      <c r="A18634" s="35" t="s">
        <v>3667</v>
      </c>
      <c r="B18634" s="1" t="s">
        <v>93</v>
      </c>
      <c r="C18634" s="45" t="s">
        <v>664</v>
      </c>
      <c r="D18634" s="23" t="s">
        <v>5534</v>
      </c>
      <c r="E18634" s="23" t="s">
        <v>287</v>
      </c>
      <c r="F18634" s="40">
        <v>0.2</v>
      </c>
      <c r="G18634" s="25">
        <v>18742</v>
      </c>
      <c r="H18634" s="25">
        <v>3748</v>
      </c>
      <c r="I18634" s="25"/>
      <c r="J18634" s="58" t="e">
        <f>HYPERLINK("#"&amp;"Insumos"&amp;"!A"&amp;MATCH($B18634,#REF!,0),"Ins "&amp;$B18634)</f>
        <v>#REF!</v>
      </c>
      <c r="M18634" s="220"/>
    </row>
    <row r="18635" spans="1:13" x14ac:dyDescent="0.2">
      <c r="A18635" s="35" t="s">
        <v>3667</v>
      </c>
      <c r="B18635" s="1" t="s">
        <v>5533</v>
      </c>
      <c r="C18635" s="45" t="s">
        <v>5892</v>
      </c>
      <c r="D18635" s="23" t="s">
        <v>977</v>
      </c>
      <c r="E18635" s="23" t="s">
        <v>4134</v>
      </c>
      <c r="F18635" s="40">
        <v>0.1</v>
      </c>
      <c r="G18635" s="25">
        <v>3623</v>
      </c>
      <c r="H18635" s="25">
        <v>362</v>
      </c>
      <c r="I18635" s="25"/>
      <c r="J18635" s="58" t="e">
        <f>HYPERLINK("#"&amp;"Insumos"&amp;"!A"&amp;MATCH($B18635,#REF!,0),"Ins "&amp;$B18635)</f>
        <v>#REF!</v>
      </c>
      <c r="M18635" s="220"/>
    </row>
    <row r="18636" spans="1:13" x14ac:dyDescent="0.2">
      <c r="A18636" s="35" t="s">
        <v>3667</v>
      </c>
      <c r="B18636" s="1" t="s">
        <v>5007</v>
      </c>
      <c r="C18636" s="45" t="s">
        <v>720</v>
      </c>
      <c r="D18636" s="23" t="s">
        <v>5751</v>
      </c>
      <c r="E18636" s="23" t="s">
        <v>4134</v>
      </c>
      <c r="F18636" s="40">
        <v>0.19939999999999999</v>
      </c>
      <c r="G18636" s="25">
        <v>1897</v>
      </c>
      <c r="H18636" s="25">
        <v>378</v>
      </c>
      <c r="I18636" s="25"/>
      <c r="J18636" s="58" t="e">
        <f>HYPERLINK("#"&amp;"Insumos"&amp;"!A"&amp;MATCH($B18636,#REF!,0),"Ins "&amp;$B18636)</f>
        <v>#REF!</v>
      </c>
      <c r="M18636" s="220"/>
    </row>
    <row r="18637" spans="1:13" ht="25.5" x14ac:dyDescent="0.2">
      <c r="A18637" s="36" t="s">
        <v>3668</v>
      </c>
      <c r="B18637" s="26" t="s">
        <v>6816</v>
      </c>
      <c r="C18637" s="79" t="s">
        <v>914</v>
      </c>
      <c r="D18637" s="37" t="s">
        <v>5608</v>
      </c>
      <c r="E18637" s="37" t="s">
        <v>464</v>
      </c>
      <c r="F18637" s="41"/>
      <c r="G18637" s="27"/>
      <c r="H18637" s="27"/>
      <c r="I18637" s="27">
        <v>29238</v>
      </c>
      <c r="M18637" s="220">
        <f t="shared" si="291"/>
        <v>38290</v>
      </c>
    </row>
    <row r="18638" spans="1:13" x14ac:dyDescent="0.2">
      <c r="A18638" s="35" t="s">
        <v>3668</v>
      </c>
      <c r="B18638" s="1" t="s">
        <v>5573</v>
      </c>
      <c r="C18638" s="45" t="s">
        <v>973</v>
      </c>
      <c r="D18638" s="23" t="s">
        <v>5734</v>
      </c>
      <c r="E18638" s="23" t="s">
        <v>4141</v>
      </c>
      <c r="F18638" s="40">
        <v>0.4</v>
      </c>
      <c r="G18638" s="25">
        <v>41652</v>
      </c>
      <c r="H18638" s="25">
        <v>16661</v>
      </c>
      <c r="I18638" s="25"/>
      <c r="J18638" s="58" t="e">
        <f>HYPERLINK("#"&amp;"Insumos"&amp;"!A"&amp;MATCH($B18638,#REF!,0),"Ins "&amp;$B18638)</f>
        <v>#REF!</v>
      </c>
      <c r="M18638" s="220"/>
    </row>
    <row r="18639" spans="1:13" x14ac:dyDescent="0.2">
      <c r="A18639" s="35" t="s">
        <v>3668</v>
      </c>
      <c r="B18639" s="1" t="s">
        <v>263</v>
      </c>
      <c r="C18639" s="45" t="s">
        <v>696</v>
      </c>
      <c r="D18639" s="23" t="s">
        <v>5534</v>
      </c>
      <c r="E18639" s="23" t="s">
        <v>4140</v>
      </c>
      <c r="F18639" s="40">
        <v>8.9999999999999998E-4</v>
      </c>
      <c r="G18639" s="25">
        <v>187426</v>
      </c>
      <c r="H18639" s="25">
        <v>169</v>
      </c>
      <c r="I18639" s="25"/>
      <c r="J18639" s="58" t="e">
        <f>HYPERLINK("#"&amp;"Insumos"&amp;"!A"&amp;MATCH($B18639,#REF!,0),"Ins "&amp;$B18639)</f>
        <v>#REF!</v>
      </c>
      <c r="M18639" s="220"/>
    </row>
    <row r="18640" spans="1:13" x14ac:dyDescent="0.2">
      <c r="A18640" s="35" t="s">
        <v>3668</v>
      </c>
      <c r="B18640" s="1" t="s">
        <v>93</v>
      </c>
      <c r="C18640" s="45" t="s">
        <v>664</v>
      </c>
      <c r="D18640" s="23" t="s">
        <v>5534</v>
      </c>
      <c r="E18640" s="23" t="s">
        <v>287</v>
      </c>
      <c r="F18640" s="40">
        <v>0.2</v>
      </c>
      <c r="G18640" s="25">
        <v>18742</v>
      </c>
      <c r="H18640" s="25">
        <v>3748</v>
      </c>
      <c r="I18640" s="25"/>
      <c r="J18640" s="58" t="e">
        <f>HYPERLINK("#"&amp;"Insumos"&amp;"!A"&amp;MATCH($B18640,#REF!,0),"Ins "&amp;$B18640)</f>
        <v>#REF!</v>
      </c>
      <c r="M18640" s="220"/>
    </row>
    <row r="18641" spans="1:13" x14ac:dyDescent="0.2">
      <c r="A18641" s="35" t="s">
        <v>3668</v>
      </c>
      <c r="B18641" s="1" t="s">
        <v>5533</v>
      </c>
      <c r="C18641" s="45" t="s">
        <v>5892</v>
      </c>
      <c r="D18641" s="23" t="s">
        <v>977</v>
      </c>
      <c r="E18641" s="23" t="s">
        <v>4134</v>
      </c>
      <c r="F18641" s="40">
        <v>0.1</v>
      </c>
      <c r="G18641" s="25">
        <v>3623</v>
      </c>
      <c r="H18641" s="25">
        <v>362</v>
      </c>
      <c r="I18641" s="25"/>
      <c r="J18641" s="58" t="e">
        <f>HYPERLINK("#"&amp;"Insumos"&amp;"!A"&amp;MATCH($B18641,#REF!,0),"Ins "&amp;$B18641)</f>
        <v>#REF!</v>
      </c>
      <c r="M18641" s="220"/>
    </row>
    <row r="18642" spans="1:13" x14ac:dyDescent="0.2">
      <c r="A18642" s="35" t="s">
        <v>3668</v>
      </c>
      <c r="B18642" s="1" t="s">
        <v>5007</v>
      </c>
      <c r="C18642" s="45" t="s">
        <v>720</v>
      </c>
      <c r="D18642" s="23" t="s">
        <v>5751</v>
      </c>
      <c r="E18642" s="23" t="s">
        <v>4134</v>
      </c>
      <c r="F18642" s="40">
        <v>0.19939999999999999</v>
      </c>
      <c r="G18642" s="25">
        <v>1897</v>
      </c>
      <c r="H18642" s="25">
        <v>378</v>
      </c>
      <c r="I18642" s="25"/>
      <c r="J18642" s="58" t="e">
        <f>HYPERLINK("#"&amp;"Insumos"&amp;"!A"&amp;MATCH($B18642,#REF!,0),"Ins "&amp;$B18642)</f>
        <v>#REF!</v>
      </c>
      <c r="M18642" s="220"/>
    </row>
    <row r="18643" spans="1:13" x14ac:dyDescent="0.2">
      <c r="A18643" s="35" t="s">
        <v>3668</v>
      </c>
      <c r="B18643" s="1" t="s">
        <v>4476</v>
      </c>
      <c r="C18643" s="45" t="s">
        <v>674</v>
      </c>
      <c r="D18643" s="23" t="s">
        <v>5751</v>
      </c>
      <c r="E18643" s="23" t="s">
        <v>287</v>
      </c>
      <c r="F18643" s="40">
        <v>1.03</v>
      </c>
      <c r="G18643" s="25">
        <v>7689</v>
      </c>
      <c r="H18643" s="25">
        <v>7920</v>
      </c>
      <c r="I18643" s="25"/>
      <c r="J18643" s="58" t="e">
        <f>HYPERLINK("#"&amp;"Insumos"&amp;"!A"&amp;MATCH($B18643,#REF!,0),"Ins "&amp;$B18643)</f>
        <v>#REF!</v>
      </c>
      <c r="M18643" s="220"/>
    </row>
    <row r="18644" spans="1:13" ht="25.5" x14ac:dyDescent="0.2">
      <c r="A18644" s="36" t="s">
        <v>3670</v>
      </c>
      <c r="B18644" s="26" t="s">
        <v>6816</v>
      </c>
      <c r="C18644" s="79" t="s">
        <v>915</v>
      </c>
      <c r="D18644" s="37" t="s">
        <v>5608</v>
      </c>
      <c r="E18644" s="37" t="s">
        <v>464</v>
      </c>
      <c r="F18644" s="41"/>
      <c r="G18644" s="27"/>
      <c r="H18644" s="27"/>
      <c r="I18644" s="27">
        <v>30994</v>
      </c>
      <c r="M18644" s="220">
        <f t="shared" si="291"/>
        <v>40590</v>
      </c>
    </row>
    <row r="18645" spans="1:13" x14ac:dyDescent="0.2">
      <c r="A18645" s="35" t="s">
        <v>3670</v>
      </c>
      <c r="B18645" s="1" t="s">
        <v>5573</v>
      </c>
      <c r="C18645" s="45" t="s">
        <v>973</v>
      </c>
      <c r="D18645" s="23" t="s">
        <v>5734</v>
      </c>
      <c r="E18645" s="23" t="s">
        <v>4141</v>
      </c>
      <c r="F18645" s="40">
        <v>0.4</v>
      </c>
      <c r="G18645" s="25">
        <v>41652</v>
      </c>
      <c r="H18645" s="25">
        <v>16661</v>
      </c>
      <c r="I18645" s="25"/>
      <c r="J18645" s="58" t="e">
        <f>HYPERLINK("#"&amp;"Insumos"&amp;"!A"&amp;MATCH($B18645,#REF!,0),"Ins "&amp;$B18645)</f>
        <v>#REF!</v>
      </c>
      <c r="M18645" s="220"/>
    </row>
    <row r="18646" spans="1:13" x14ac:dyDescent="0.2">
      <c r="A18646" s="35" t="s">
        <v>3670</v>
      </c>
      <c r="B18646" s="1" t="s">
        <v>263</v>
      </c>
      <c r="C18646" s="45" t="s">
        <v>696</v>
      </c>
      <c r="D18646" s="23" t="s">
        <v>5534</v>
      </c>
      <c r="E18646" s="23" t="s">
        <v>4140</v>
      </c>
      <c r="F18646" s="40">
        <v>1.1000000000000001E-3</v>
      </c>
      <c r="G18646" s="25">
        <v>187426</v>
      </c>
      <c r="H18646" s="25">
        <v>206</v>
      </c>
      <c r="I18646" s="25"/>
      <c r="J18646" s="58" t="e">
        <f>HYPERLINK("#"&amp;"Insumos"&amp;"!A"&amp;MATCH($B18646,#REF!,0),"Ins "&amp;$B18646)</f>
        <v>#REF!</v>
      </c>
      <c r="M18646" s="220"/>
    </row>
    <row r="18647" spans="1:13" x14ac:dyDescent="0.2">
      <c r="A18647" s="35" t="s">
        <v>3670</v>
      </c>
      <c r="B18647" s="1" t="s">
        <v>93</v>
      </c>
      <c r="C18647" s="45" t="s">
        <v>664</v>
      </c>
      <c r="D18647" s="23" t="s">
        <v>5534</v>
      </c>
      <c r="E18647" s="23" t="s">
        <v>287</v>
      </c>
      <c r="F18647" s="40">
        <v>0.2</v>
      </c>
      <c r="G18647" s="25">
        <v>18742</v>
      </c>
      <c r="H18647" s="25">
        <v>3748</v>
      </c>
      <c r="I18647" s="25"/>
      <c r="J18647" s="58" t="e">
        <f>HYPERLINK("#"&amp;"Insumos"&amp;"!A"&amp;MATCH($B18647,#REF!,0),"Ins "&amp;$B18647)</f>
        <v>#REF!</v>
      </c>
      <c r="M18647" s="220"/>
    </row>
    <row r="18648" spans="1:13" x14ac:dyDescent="0.2">
      <c r="A18648" s="35" t="s">
        <v>3670</v>
      </c>
      <c r="B18648" s="1" t="s">
        <v>5533</v>
      </c>
      <c r="C18648" s="45" t="s">
        <v>5892</v>
      </c>
      <c r="D18648" s="23" t="s">
        <v>977</v>
      </c>
      <c r="E18648" s="23" t="s">
        <v>4134</v>
      </c>
      <c r="F18648" s="40">
        <v>0.1</v>
      </c>
      <c r="G18648" s="25">
        <v>3623</v>
      </c>
      <c r="H18648" s="25">
        <v>362</v>
      </c>
      <c r="I18648" s="25"/>
      <c r="J18648" s="58" t="e">
        <f>HYPERLINK("#"&amp;"Insumos"&amp;"!A"&amp;MATCH($B18648,#REF!,0),"Ins "&amp;$B18648)</f>
        <v>#REF!</v>
      </c>
      <c r="M18648" s="220"/>
    </row>
    <row r="18649" spans="1:13" x14ac:dyDescent="0.2">
      <c r="A18649" s="35" t="s">
        <v>3670</v>
      </c>
      <c r="B18649" s="1" t="s">
        <v>5007</v>
      </c>
      <c r="C18649" s="45" t="s">
        <v>720</v>
      </c>
      <c r="D18649" s="23" t="s">
        <v>5751</v>
      </c>
      <c r="E18649" s="23" t="s">
        <v>4134</v>
      </c>
      <c r="F18649" s="40">
        <v>0.19900000000000001</v>
      </c>
      <c r="G18649" s="25">
        <v>1897</v>
      </c>
      <c r="H18649" s="25">
        <v>378</v>
      </c>
      <c r="I18649" s="25"/>
      <c r="J18649" s="58" t="e">
        <f>HYPERLINK("#"&amp;"Insumos"&amp;"!A"&amp;MATCH($B18649,#REF!,0),"Ins "&amp;$B18649)</f>
        <v>#REF!</v>
      </c>
      <c r="M18649" s="220"/>
    </row>
    <row r="18650" spans="1:13" x14ac:dyDescent="0.2">
      <c r="A18650" s="35" t="s">
        <v>3670</v>
      </c>
      <c r="B18650" s="1" t="s">
        <v>4477</v>
      </c>
      <c r="C18650" s="45" t="s">
        <v>675</v>
      </c>
      <c r="D18650" s="23" t="s">
        <v>5751</v>
      </c>
      <c r="E18650" s="23" t="s">
        <v>287</v>
      </c>
      <c r="F18650" s="40">
        <v>1.03</v>
      </c>
      <c r="G18650" s="25">
        <v>9358</v>
      </c>
      <c r="H18650" s="25">
        <v>9639</v>
      </c>
      <c r="I18650" s="25"/>
      <c r="J18650" s="58" t="e">
        <f>HYPERLINK("#"&amp;"Insumos"&amp;"!A"&amp;MATCH($B18650,#REF!,0),"Ins "&amp;$B18650)</f>
        <v>#REF!</v>
      </c>
      <c r="M18650" s="220"/>
    </row>
    <row r="18651" spans="1:13" ht="25.5" x14ac:dyDescent="0.2">
      <c r="A18651" s="36" t="s">
        <v>3672</v>
      </c>
      <c r="B18651" s="26" t="s">
        <v>6816</v>
      </c>
      <c r="C18651" s="79" t="s">
        <v>916</v>
      </c>
      <c r="D18651" s="37" t="s">
        <v>5608</v>
      </c>
      <c r="E18651" s="37" t="s">
        <v>464</v>
      </c>
      <c r="F18651" s="41"/>
      <c r="G18651" s="27"/>
      <c r="H18651" s="27"/>
      <c r="I18651" s="27">
        <v>33346</v>
      </c>
      <c r="M18651" s="220">
        <f t="shared" si="291"/>
        <v>43670</v>
      </c>
    </row>
    <row r="18652" spans="1:13" x14ac:dyDescent="0.2">
      <c r="A18652" s="35" t="s">
        <v>3672</v>
      </c>
      <c r="B18652" s="1" t="s">
        <v>5573</v>
      </c>
      <c r="C18652" s="45" t="s">
        <v>973</v>
      </c>
      <c r="D18652" s="23" t="s">
        <v>5734</v>
      </c>
      <c r="E18652" s="23" t="s">
        <v>4141</v>
      </c>
      <c r="F18652" s="40">
        <v>0.4</v>
      </c>
      <c r="G18652" s="25">
        <v>41652</v>
      </c>
      <c r="H18652" s="25">
        <v>16661</v>
      </c>
      <c r="I18652" s="25"/>
      <c r="J18652" s="58" t="e">
        <f>HYPERLINK("#"&amp;"Insumos"&amp;"!A"&amp;MATCH($B18652,#REF!,0),"Ins "&amp;$B18652)</f>
        <v>#REF!</v>
      </c>
      <c r="M18652" s="220"/>
    </row>
    <row r="18653" spans="1:13" x14ac:dyDescent="0.2">
      <c r="A18653" s="35" t="s">
        <v>3672</v>
      </c>
      <c r="B18653" s="1" t="s">
        <v>263</v>
      </c>
      <c r="C18653" s="45" t="s">
        <v>696</v>
      </c>
      <c r="D18653" s="23" t="s">
        <v>5534</v>
      </c>
      <c r="E18653" s="23" t="s">
        <v>4140</v>
      </c>
      <c r="F18653" s="40">
        <v>1.2999999999999999E-3</v>
      </c>
      <c r="G18653" s="25">
        <v>187426</v>
      </c>
      <c r="H18653" s="25">
        <v>244</v>
      </c>
      <c r="I18653" s="25"/>
      <c r="J18653" s="58" t="e">
        <f>HYPERLINK("#"&amp;"Insumos"&amp;"!A"&amp;MATCH($B18653,#REF!,0),"Ins "&amp;$B18653)</f>
        <v>#REF!</v>
      </c>
      <c r="M18653" s="220"/>
    </row>
    <row r="18654" spans="1:13" x14ac:dyDescent="0.2">
      <c r="A18654" s="35" t="s">
        <v>3672</v>
      </c>
      <c r="B18654" s="1" t="s">
        <v>93</v>
      </c>
      <c r="C18654" s="45" t="s">
        <v>664</v>
      </c>
      <c r="D18654" s="23" t="s">
        <v>5534</v>
      </c>
      <c r="E18654" s="23" t="s">
        <v>287</v>
      </c>
      <c r="F18654" s="40">
        <v>0.2</v>
      </c>
      <c r="G18654" s="25">
        <v>18742</v>
      </c>
      <c r="H18654" s="25">
        <v>3748</v>
      </c>
      <c r="I18654" s="25"/>
      <c r="J18654" s="58" t="e">
        <f>HYPERLINK("#"&amp;"Insumos"&amp;"!A"&amp;MATCH($B18654,#REF!,0),"Ins "&amp;$B18654)</f>
        <v>#REF!</v>
      </c>
      <c r="M18654" s="220"/>
    </row>
    <row r="18655" spans="1:13" x14ac:dyDescent="0.2">
      <c r="A18655" s="35" t="s">
        <v>3672</v>
      </c>
      <c r="B18655" s="1" t="s">
        <v>5533</v>
      </c>
      <c r="C18655" s="45" t="s">
        <v>5892</v>
      </c>
      <c r="D18655" s="23" t="s">
        <v>977</v>
      </c>
      <c r="E18655" s="23" t="s">
        <v>4134</v>
      </c>
      <c r="F18655" s="40">
        <v>0.1</v>
      </c>
      <c r="G18655" s="25">
        <v>3623</v>
      </c>
      <c r="H18655" s="25">
        <v>362</v>
      </c>
      <c r="I18655" s="25"/>
      <c r="J18655" s="58" t="e">
        <f>HYPERLINK("#"&amp;"Insumos"&amp;"!A"&amp;MATCH($B18655,#REF!,0),"Ins "&amp;$B18655)</f>
        <v>#REF!</v>
      </c>
      <c r="M18655" s="220"/>
    </row>
    <row r="18656" spans="1:13" x14ac:dyDescent="0.2">
      <c r="A18656" s="35" t="s">
        <v>3672</v>
      </c>
      <c r="B18656" s="1" t="s">
        <v>5007</v>
      </c>
      <c r="C18656" s="45" t="s">
        <v>720</v>
      </c>
      <c r="D18656" s="23" t="s">
        <v>5751</v>
      </c>
      <c r="E18656" s="23" t="s">
        <v>4134</v>
      </c>
      <c r="F18656" s="40">
        <v>0.19900000000000001</v>
      </c>
      <c r="G18656" s="25">
        <v>1897</v>
      </c>
      <c r="H18656" s="25">
        <v>378</v>
      </c>
      <c r="I18656" s="25"/>
      <c r="J18656" s="58" t="e">
        <f>HYPERLINK("#"&amp;"Insumos"&amp;"!A"&amp;MATCH($B18656,#REF!,0),"Ins "&amp;$B18656)</f>
        <v>#REF!</v>
      </c>
      <c r="M18656" s="220"/>
    </row>
    <row r="18657" spans="1:13" x14ac:dyDescent="0.2">
      <c r="A18657" s="35" t="s">
        <v>3672</v>
      </c>
      <c r="B18657" s="1" t="s">
        <v>4478</v>
      </c>
      <c r="C18657" s="45" t="s">
        <v>676</v>
      </c>
      <c r="D18657" s="23" t="s">
        <v>5751</v>
      </c>
      <c r="E18657" s="23" t="s">
        <v>287</v>
      </c>
      <c r="F18657" s="40">
        <v>1.03</v>
      </c>
      <c r="G18657" s="25">
        <v>11605</v>
      </c>
      <c r="H18657" s="25">
        <v>11953</v>
      </c>
      <c r="I18657" s="25"/>
      <c r="J18657" s="58" t="e">
        <f>HYPERLINK("#"&amp;"Insumos"&amp;"!A"&amp;MATCH($B18657,#REF!,0),"Ins "&amp;$B18657)</f>
        <v>#REF!</v>
      </c>
      <c r="M18657" s="220"/>
    </row>
    <row r="18658" spans="1:13" ht="25.5" x14ac:dyDescent="0.2">
      <c r="A18658" s="36" t="s">
        <v>3674</v>
      </c>
      <c r="B18658" s="26" t="s">
        <v>6816</v>
      </c>
      <c r="C18658" s="79" t="s">
        <v>917</v>
      </c>
      <c r="D18658" s="37" t="s">
        <v>5608</v>
      </c>
      <c r="E18658" s="37" t="s">
        <v>464</v>
      </c>
      <c r="F18658" s="41"/>
      <c r="G18658" s="27"/>
      <c r="H18658" s="27"/>
      <c r="I18658" s="27">
        <v>22184</v>
      </c>
      <c r="M18658" s="220">
        <f t="shared" si="291"/>
        <v>29052</v>
      </c>
    </row>
    <row r="18659" spans="1:13" x14ac:dyDescent="0.2">
      <c r="A18659" s="35" t="s">
        <v>3674</v>
      </c>
      <c r="B18659" s="1" t="s">
        <v>5573</v>
      </c>
      <c r="C18659" s="45" t="s">
        <v>973</v>
      </c>
      <c r="D18659" s="23" t="s">
        <v>5734</v>
      </c>
      <c r="E18659" s="23" t="s">
        <v>4141</v>
      </c>
      <c r="F18659" s="40">
        <v>0.3</v>
      </c>
      <c r="G18659" s="25">
        <v>41652</v>
      </c>
      <c r="H18659" s="25">
        <v>12496</v>
      </c>
      <c r="I18659" s="25"/>
      <c r="J18659" s="58" t="e">
        <f>HYPERLINK("#"&amp;"Insumos"&amp;"!A"&amp;MATCH($B18659,#REF!,0),"Ins "&amp;$B18659)</f>
        <v>#REF!</v>
      </c>
      <c r="M18659" s="220"/>
    </row>
    <row r="18660" spans="1:13" x14ac:dyDescent="0.2">
      <c r="A18660" s="35" t="s">
        <v>3674</v>
      </c>
      <c r="B18660" s="1" t="s">
        <v>263</v>
      </c>
      <c r="C18660" s="45" t="s">
        <v>696</v>
      </c>
      <c r="D18660" s="23" t="s">
        <v>5534</v>
      </c>
      <c r="E18660" s="23" t="s">
        <v>4140</v>
      </c>
      <c r="F18660" s="40">
        <v>5.0000000000000001E-4</v>
      </c>
      <c r="G18660" s="25">
        <v>187426</v>
      </c>
      <c r="H18660" s="25">
        <v>94</v>
      </c>
      <c r="I18660" s="25"/>
      <c r="J18660" s="58" t="e">
        <f>HYPERLINK("#"&amp;"Insumos"&amp;"!A"&amp;MATCH($B18660,#REF!,0),"Ins "&amp;$B18660)</f>
        <v>#REF!</v>
      </c>
      <c r="M18660" s="220"/>
    </row>
    <row r="18661" spans="1:13" x14ac:dyDescent="0.2">
      <c r="A18661" s="35" t="s">
        <v>3674</v>
      </c>
      <c r="B18661" s="1" t="s">
        <v>93</v>
      </c>
      <c r="C18661" s="45" t="s">
        <v>664</v>
      </c>
      <c r="D18661" s="23" t="s">
        <v>5534</v>
      </c>
      <c r="E18661" s="23" t="s">
        <v>287</v>
      </c>
      <c r="F18661" s="40">
        <v>0.2</v>
      </c>
      <c r="G18661" s="25">
        <v>18742</v>
      </c>
      <c r="H18661" s="25">
        <v>3748</v>
      </c>
      <c r="I18661" s="25"/>
      <c r="J18661" s="58" t="e">
        <f>HYPERLINK("#"&amp;"Insumos"&amp;"!A"&amp;MATCH($B18661,#REF!,0),"Ins "&amp;$B18661)</f>
        <v>#REF!</v>
      </c>
      <c r="M18661" s="220"/>
    </row>
    <row r="18662" spans="1:13" x14ac:dyDescent="0.2">
      <c r="A18662" s="35" t="s">
        <v>3674</v>
      </c>
      <c r="B18662" s="1" t="s">
        <v>5533</v>
      </c>
      <c r="C18662" s="45" t="s">
        <v>5892</v>
      </c>
      <c r="D18662" s="23" t="s">
        <v>977</v>
      </c>
      <c r="E18662" s="23" t="s">
        <v>4134</v>
      </c>
      <c r="F18662" s="40">
        <v>0.1</v>
      </c>
      <c r="G18662" s="25">
        <v>3623</v>
      </c>
      <c r="H18662" s="25">
        <v>362</v>
      </c>
      <c r="I18662" s="25"/>
      <c r="J18662" s="58" t="e">
        <f>HYPERLINK("#"&amp;"Insumos"&amp;"!A"&amp;MATCH($B18662,#REF!,0),"Ins "&amp;$B18662)</f>
        <v>#REF!</v>
      </c>
      <c r="M18662" s="220"/>
    </row>
    <row r="18663" spans="1:13" x14ac:dyDescent="0.2">
      <c r="A18663" s="35" t="s">
        <v>3674</v>
      </c>
      <c r="B18663" s="1" t="s">
        <v>5007</v>
      </c>
      <c r="C18663" s="45" t="s">
        <v>720</v>
      </c>
      <c r="D18663" s="23" t="s">
        <v>5751</v>
      </c>
      <c r="E18663" s="23" t="s">
        <v>4134</v>
      </c>
      <c r="F18663" s="40">
        <v>0.19900000000000001</v>
      </c>
      <c r="G18663" s="25">
        <v>1897</v>
      </c>
      <c r="H18663" s="25">
        <v>378</v>
      </c>
      <c r="I18663" s="25"/>
      <c r="J18663" s="58" t="e">
        <f>HYPERLINK("#"&amp;"Insumos"&amp;"!A"&amp;MATCH($B18663,#REF!,0),"Ins "&amp;$B18663)</f>
        <v>#REF!</v>
      </c>
      <c r="M18663" s="220"/>
    </row>
    <row r="18664" spans="1:13" ht="25.5" x14ac:dyDescent="0.2">
      <c r="A18664" s="35" t="s">
        <v>3674</v>
      </c>
      <c r="B18664" s="1" t="s">
        <v>4480</v>
      </c>
      <c r="C18664" s="45" t="s">
        <v>678</v>
      </c>
      <c r="D18664" s="23" t="s">
        <v>5751</v>
      </c>
      <c r="E18664" s="23" t="s">
        <v>287</v>
      </c>
      <c r="F18664" s="40">
        <v>1.03</v>
      </c>
      <c r="G18664" s="25">
        <v>4957</v>
      </c>
      <c r="H18664" s="25">
        <v>5106</v>
      </c>
      <c r="I18664" s="25"/>
      <c r="J18664" s="58" t="e">
        <f>HYPERLINK("#"&amp;"Insumos"&amp;"!A"&amp;MATCH($B18664,#REF!,0),"Ins "&amp;$B18664)</f>
        <v>#REF!</v>
      </c>
      <c r="M18664" s="220"/>
    </row>
    <row r="18665" spans="1:13" ht="25.5" x14ac:dyDescent="0.2">
      <c r="A18665" s="36" t="s">
        <v>3676</v>
      </c>
      <c r="B18665" s="26" t="s">
        <v>6816</v>
      </c>
      <c r="C18665" s="79" t="s">
        <v>918</v>
      </c>
      <c r="D18665" s="37" t="s">
        <v>5608</v>
      </c>
      <c r="E18665" s="37" t="s">
        <v>464</v>
      </c>
      <c r="F18665" s="41"/>
      <c r="G18665" s="27"/>
      <c r="H18665" s="27"/>
      <c r="I18665" s="27">
        <v>6667</v>
      </c>
      <c r="M18665" s="220">
        <f t="shared" si="291"/>
        <v>8731</v>
      </c>
    </row>
    <row r="18666" spans="1:13" x14ac:dyDescent="0.2">
      <c r="A18666" s="35" t="s">
        <v>3676</v>
      </c>
      <c r="B18666" s="1" t="s">
        <v>5573</v>
      </c>
      <c r="C18666" s="45" t="s">
        <v>973</v>
      </c>
      <c r="D18666" s="23" t="s">
        <v>5734</v>
      </c>
      <c r="E18666" s="23" t="s">
        <v>4141</v>
      </c>
      <c r="F18666" s="40">
        <v>7.6999999999999999E-2</v>
      </c>
      <c r="G18666" s="25">
        <v>41652</v>
      </c>
      <c r="H18666" s="25">
        <v>3207</v>
      </c>
      <c r="I18666" s="25"/>
      <c r="J18666" s="58" t="e">
        <f>HYPERLINK("#"&amp;"Insumos"&amp;"!A"&amp;MATCH($B18666,#REF!,0),"Ins "&amp;$B18666)</f>
        <v>#REF!</v>
      </c>
      <c r="M18666" s="220"/>
    </row>
    <row r="18667" spans="1:13" x14ac:dyDescent="0.2">
      <c r="A18667" s="35" t="s">
        <v>3676</v>
      </c>
      <c r="B18667" s="1" t="s">
        <v>263</v>
      </c>
      <c r="C18667" s="45" t="s">
        <v>696</v>
      </c>
      <c r="D18667" s="23" t="s">
        <v>5534</v>
      </c>
      <c r="E18667" s="23" t="s">
        <v>4140</v>
      </c>
      <c r="F18667" s="40">
        <v>2.9999999999999997E-4</v>
      </c>
      <c r="G18667" s="25">
        <v>187426</v>
      </c>
      <c r="H18667" s="25">
        <v>56</v>
      </c>
      <c r="I18667" s="25"/>
      <c r="J18667" s="58" t="e">
        <f>HYPERLINK("#"&amp;"Insumos"&amp;"!A"&amp;MATCH($B18667,#REF!,0),"Ins "&amp;$B18667)</f>
        <v>#REF!</v>
      </c>
      <c r="M18667" s="220"/>
    </row>
    <row r="18668" spans="1:13" x14ac:dyDescent="0.2">
      <c r="A18668" s="35" t="s">
        <v>3676</v>
      </c>
      <c r="B18668" s="1" t="s">
        <v>5533</v>
      </c>
      <c r="C18668" s="45" t="s">
        <v>5892</v>
      </c>
      <c r="D18668" s="23" t="s">
        <v>977</v>
      </c>
      <c r="E18668" s="23" t="s">
        <v>4134</v>
      </c>
      <c r="F18668" s="40">
        <v>0.1</v>
      </c>
      <c r="G18668" s="25">
        <v>3623</v>
      </c>
      <c r="H18668" s="25">
        <v>362</v>
      </c>
      <c r="I18668" s="25"/>
      <c r="J18668" s="58" t="e">
        <f>HYPERLINK("#"&amp;"Insumos"&amp;"!A"&amp;MATCH($B18668,#REF!,0),"Ins "&amp;$B18668)</f>
        <v>#REF!</v>
      </c>
      <c r="M18668" s="220"/>
    </row>
    <row r="18669" spans="1:13" x14ac:dyDescent="0.2">
      <c r="A18669" s="35" t="s">
        <v>3676</v>
      </c>
      <c r="B18669" s="1" t="s">
        <v>5007</v>
      </c>
      <c r="C18669" s="45" t="s">
        <v>720</v>
      </c>
      <c r="D18669" s="23" t="s">
        <v>5751</v>
      </c>
      <c r="E18669" s="23" t="s">
        <v>4134</v>
      </c>
      <c r="F18669" s="40">
        <v>0.09</v>
      </c>
      <c r="G18669" s="25">
        <v>1897</v>
      </c>
      <c r="H18669" s="25">
        <v>171</v>
      </c>
      <c r="I18669" s="25"/>
      <c r="J18669" s="58" t="e">
        <f>HYPERLINK("#"&amp;"Insumos"&amp;"!A"&amp;MATCH($B18669,#REF!,0),"Ins "&amp;$B18669)</f>
        <v>#REF!</v>
      </c>
      <c r="M18669" s="220"/>
    </row>
    <row r="18670" spans="1:13" ht="25.5" x14ac:dyDescent="0.2">
      <c r="A18670" s="35" t="s">
        <v>3676</v>
      </c>
      <c r="B18670" s="1" t="s">
        <v>4479</v>
      </c>
      <c r="C18670" s="45" t="s">
        <v>677</v>
      </c>
      <c r="D18670" s="23" t="s">
        <v>5751</v>
      </c>
      <c r="E18670" s="23" t="s">
        <v>287</v>
      </c>
      <c r="F18670" s="40">
        <v>1.03</v>
      </c>
      <c r="G18670" s="25">
        <v>2787</v>
      </c>
      <c r="H18670" s="25">
        <v>2871</v>
      </c>
      <c r="I18670" s="25"/>
      <c r="J18670" s="58" t="e">
        <f>HYPERLINK("#"&amp;"Insumos"&amp;"!A"&amp;MATCH($B18670,#REF!,0),"Ins "&amp;$B18670)</f>
        <v>#REF!</v>
      </c>
      <c r="M18670" s="220"/>
    </row>
    <row r="18671" spans="1:13" ht="25.5" x14ac:dyDescent="0.2">
      <c r="A18671" s="36" t="s">
        <v>3678</v>
      </c>
      <c r="B18671" s="26" t="s">
        <v>6816</v>
      </c>
      <c r="C18671" s="79" t="s">
        <v>919</v>
      </c>
      <c r="D18671" s="37" t="s">
        <v>5608</v>
      </c>
      <c r="E18671" s="37" t="s">
        <v>4134</v>
      </c>
      <c r="F18671" s="41"/>
      <c r="G18671" s="27"/>
      <c r="H18671" s="27"/>
      <c r="I18671" s="27">
        <v>131708</v>
      </c>
      <c r="M18671" s="220">
        <f t="shared" si="291"/>
        <v>172485</v>
      </c>
    </row>
    <row r="18672" spans="1:13" x14ac:dyDescent="0.2">
      <c r="A18672" s="35" t="s">
        <v>3678</v>
      </c>
      <c r="B18672" s="1" t="s">
        <v>5573</v>
      </c>
      <c r="C18672" s="45" t="s">
        <v>973</v>
      </c>
      <c r="D18672" s="23" t="s">
        <v>5734</v>
      </c>
      <c r="E18672" s="23" t="s">
        <v>4141</v>
      </c>
      <c r="F18672" s="40">
        <v>0.6</v>
      </c>
      <c r="G18672" s="25">
        <v>41652</v>
      </c>
      <c r="H18672" s="25">
        <v>24991</v>
      </c>
      <c r="I18672" s="25"/>
      <c r="J18672" s="58" t="e">
        <f>HYPERLINK("#"&amp;"Insumos"&amp;"!A"&amp;MATCH($B18672,#REF!,0),"Ins "&amp;$B18672)</f>
        <v>#REF!</v>
      </c>
      <c r="M18672" s="220"/>
    </row>
    <row r="18673" spans="1:13" x14ac:dyDescent="0.2">
      <c r="A18673" s="35" t="s">
        <v>3678</v>
      </c>
      <c r="B18673" s="1" t="s">
        <v>263</v>
      </c>
      <c r="C18673" s="45" t="s">
        <v>696</v>
      </c>
      <c r="D18673" s="23" t="s">
        <v>5534</v>
      </c>
      <c r="E18673" s="23" t="s">
        <v>4140</v>
      </c>
      <c r="F18673" s="40">
        <v>5.4999999999999997E-3</v>
      </c>
      <c r="G18673" s="25">
        <v>187426</v>
      </c>
      <c r="H18673" s="25">
        <v>1031</v>
      </c>
      <c r="I18673" s="25"/>
      <c r="J18673" s="58" t="e">
        <f>HYPERLINK("#"&amp;"Insumos"&amp;"!A"&amp;MATCH($B18673,#REF!,0),"Ins "&amp;$B18673)</f>
        <v>#REF!</v>
      </c>
      <c r="M18673" s="220"/>
    </row>
    <row r="18674" spans="1:13" x14ac:dyDescent="0.2">
      <c r="A18674" s="35" t="s">
        <v>3678</v>
      </c>
      <c r="B18674" s="1" t="s">
        <v>94</v>
      </c>
      <c r="C18674" s="45" t="s">
        <v>679</v>
      </c>
      <c r="D18674" s="23" t="s">
        <v>5534</v>
      </c>
      <c r="E18674" s="23" t="s">
        <v>4134</v>
      </c>
      <c r="F18674" s="40">
        <v>1.05</v>
      </c>
      <c r="G18674" s="25">
        <v>46854</v>
      </c>
      <c r="H18674" s="25">
        <v>49197</v>
      </c>
      <c r="I18674" s="25"/>
      <c r="J18674" s="58" t="e">
        <f>HYPERLINK("#"&amp;"Insumos"&amp;"!A"&amp;MATCH($B18674,#REF!,0),"Ins "&amp;$B18674)</f>
        <v>#REF!</v>
      </c>
      <c r="M18674" s="220"/>
    </row>
    <row r="18675" spans="1:13" x14ac:dyDescent="0.2">
      <c r="A18675" s="35" t="s">
        <v>3678</v>
      </c>
      <c r="B18675" s="1" t="s">
        <v>5533</v>
      </c>
      <c r="C18675" s="45" t="s">
        <v>5892</v>
      </c>
      <c r="D18675" s="23" t="s">
        <v>977</v>
      </c>
      <c r="E18675" s="23" t="s">
        <v>4134</v>
      </c>
      <c r="F18675" s="40">
        <v>0.5</v>
      </c>
      <c r="G18675" s="25">
        <v>3623</v>
      </c>
      <c r="H18675" s="25">
        <v>1812</v>
      </c>
      <c r="I18675" s="25"/>
      <c r="J18675" s="58" t="e">
        <f>HYPERLINK("#"&amp;"Insumos"&amp;"!A"&amp;MATCH($B18675,#REF!,0),"Ins "&amp;$B18675)</f>
        <v>#REF!</v>
      </c>
      <c r="M18675" s="220"/>
    </row>
    <row r="18676" spans="1:13" x14ac:dyDescent="0.2">
      <c r="A18676" s="35" t="s">
        <v>3678</v>
      </c>
      <c r="B18676" s="1" t="s">
        <v>5007</v>
      </c>
      <c r="C18676" s="45" t="s">
        <v>720</v>
      </c>
      <c r="D18676" s="23" t="s">
        <v>5751</v>
      </c>
      <c r="E18676" s="23" t="s">
        <v>4134</v>
      </c>
      <c r="F18676" s="40">
        <v>0.7</v>
      </c>
      <c r="G18676" s="25">
        <v>1897</v>
      </c>
      <c r="H18676" s="25">
        <v>1328</v>
      </c>
      <c r="I18676" s="25"/>
      <c r="J18676" s="58" t="e">
        <f>HYPERLINK("#"&amp;"Insumos"&amp;"!A"&amp;MATCH($B18676,#REF!,0),"Ins "&amp;$B18676)</f>
        <v>#REF!</v>
      </c>
      <c r="M18676" s="220"/>
    </row>
    <row r="18677" spans="1:13" x14ac:dyDescent="0.2">
      <c r="A18677" s="35" t="s">
        <v>3678</v>
      </c>
      <c r="B18677" s="1" t="s">
        <v>4441</v>
      </c>
      <c r="C18677" s="45" t="s">
        <v>1370</v>
      </c>
      <c r="D18677" s="23" t="s">
        <v>5751</v>
      </c>
      <c r="E18677" s="23" t="s">
        <v>4134</v>
      </c>
      <c r="F18677" s="40">
        <v>1.03</v>
      </c>
      <c r="G18677" s="25">
        <v>29726</v>
      </c>
      <c r="H18677" s="25">
        <v>30618</v>
      </c>
      <c r="I18677" s="25"/>
      <c r="J18677" s="58" t="e">
        <f>HYPERLINK("#"&amp;"Insumos"&amp;"!A"&amp;MATCH($B18677,#REF!,0),"Ins "&amp;$B18677)</f>
        <v>#REF!</v>
      </c>
      <c r="M18677" s="220"/>
    </row>
    <row r="18678" spans="1:13" x14ac:dyDescent="0.2">
      <c r="A18678" s="35" t="s">
        <v>3678</v>
      </c>
      <c r="B18678" s="1" t="s">
        <v>4481</v>
      </c>
      <c r="C18678" s="45" t="s">
        <v>1389</v>
      </c>
      <c r="D18678" s="23" t="s">
        <v>5751</v>
      </c>
      <c r="E18678" s="23" t="s">
        <v>4134</v>
      </c>
      <c r="F18678" s="40">
        <v>1.03</v>
      </c>
      <c r="G18678" s="25">
        <v>15728</v>
      </c>
      <c r="H18678" s="25">
        <v>16200</v>
      </c>
      <c r="I18678" s="25"/>
      <c r="J18678" s="58" t="e">
        <f>HYPERLINK("#"&amp;"Insumos"&amp;"!A"&amp;MATCH($B18678,#REF!,0),"Ins "&amp;$B18678)</f>
        <v>#REF!</v>
      </c>
      <c r="M18678" s="220"/>
    </row>
    <row r="18679" spans="1:13" x14ac:dyDescent="0.2">
      <c r="A18679" s="35" t="s">
        <v>3678</v>
      </c>
      <c r="B18679" s="1" t="s">
        <v>4482</v>
      </c>
      <c r="C18679" s="45" t="s">
        <v>680</v>
      </c>
      <c r="D18679" s="23" t="s">
        <v>5751</v>
      </c>
      <c r="E18679" s="23" t="s">
        <v>4134</v>
      </c>
      <c r="F18679" s="40">
        <v>1.05</v>
      </c>
      <c r="G18679" s="25">
        <v>6220</v>
      </c>
      <c r="H18679" s="25">
        <v>6531</v>
      </c>
      <c r="I18679" s="25"/>
      <c r="J18679" s="58" t="e">
        <f>HYPERLINK("#"&amp;"Insumos"&amp;"!A"&amp;MATCH($B18679,#REF!,0),"Ins "&amp;$B18679)</f>
        <v>#REF!</v>
      </c>
      <c r="M18679" s="220"/>
    </row>
    <row r="18680" spans="1:13" ht="25.5" x14ac:dyDescent="0.2">
      <c r="A18680" s="36" t="s">
        <v>3680</v>
      </c>
      <c r="B18680" s="26" t="s">
        <v>6816</v>
      </c>
      <c r="C18680" s="79" t="s">
        <v>920</v>
      </c>
      <c r="D18680" s="37" t="s">
        <v>5608</v>
      </c>
      <c r="E18680" s="37" t="s">
        <v>4134</v>
      </c>
      <c r="F18680" s="41"/>
      <c r="G18680" s="27"/>
      <c r="H18680" s="27"/>
      <c r="I18680" s="27">
        <v>131286</v>
      </c>
      <c r="M18680" s="220">
        <f t="shared" si="291"/>
        <v>171932</v>
      </c>
    </row>
    <row r="18681" spans="1:13" x14ac:dyDescent="0.2">
      <c r="A18681" s="35" t="s">
        <v>3680</v>
      </c>
      <c r="B18681" s="1" t="s">
        <v>5573</v>
      </c>
      <c r="C18681" s="45" t="s">
        <v>973</v>
      </c>
      <c r="D18681" s="23" t="s">
        <v>5734</v>
      </c>
      <c r="E18681" s="23" t="s">
        <v>4141</v>
      </c>
      <c r="F18681" s="40">
        <v>0.5</v>
      </c>
      <c r="G18681" s="25">
        <v>41652</v>
      </c>
      <c r="H18681" s="25">
        <v>20826</v>
      </c>
      <c r="I18681" s="25"/>
      <c r="J18681" s="58" t="e">
        <f>HYPERLINK("#"&amp;"Insumos"&amp;"!A"&amp;MATCH($B18681,#REF!,0),"Ins "&amp;$B18681)</f>
        <v>#REF!</v>
      </c>
      <c r="M18681" s="220"/>
    </row>
    <row r="18682" spans="1:13" x14ac:dyDescent="0.2">
      <c r="A18682" s="35" t="s">
        <v>3680</v>
      </c>
      <c r="B18682" s="1" t="s">
        <v>263</v>
      </c>
      <c r="C18682" s="45" t="s">
        <v>696</v>
      </c>
      <c r="D18682" s="23" t="s">
        <v>5534</v>
      </c>
      <c r="E18682" s="23" t="s">
        <v>4140</v>
      </c>
      <c r="F18682" s="40">
        <v>4.4999999999999997E-3</v>
      </c>
      <c r="G18682" s="25">
        <v>187426</v>
      </c>
      <c r="H18682" s="25">
        <v>843</v>
      </c>
      <c r="I18682" s="25"/>
      <c r="J18682" s="58" t="e">
        <f>HYPERLINK("#"&amp;"Insumos"&amp;"!A"&amp;MATCH($B18682,#REF!,0),"Ins "&amp;$B18682)</f>
        <v>#REF!</v>
      </c>
      <c r="M18682" s="220"/>
    </row>
    <row r="18683" spans="1:13" x14ac:dyDescent="0.2">
      <c r="A18683" s="35" t="s">
        <v>3680</v>
      </c>
      <c r="B18683" s="1" t="s">
        <v>94</v>
      </c>
      <c r="C18683" s="45" t="s">
        <v>679</v>
      </c>
      <c r="D18683" s="23" t="s">
        <v>5534</v>
      </c>
      <c r="E18683" s="23" t="s">
        <v>4134</v>
      </c>
      <c r="F18683" s="40">
        <v>1</v>
      </c>
      <c r="G18683" s="25">
        <v>46854</v>
      </c>
      <c r="H18683" s="25">
        <v>46854</v>
      </c>
      <c r="I18683" s="25"/>
      <c r="J18683" s="58" t="e">
        <f>HYPERLINK("#"&amp;"Insumos"&amp;"!A"&amp;MATCH($B18683,#REF!,0),"Ins "&amp;$B18683)</f>
        <v>#REF!</v>
      </c>
      <c r="M18683" s="220"/>
    </row>
    <row r="18684" spans="1:13" x14ac:dyDescent="0.2">
      <c r="A18684" s="35" t="s">
        <v>3680</v>
      </c>
      <c r="B18684" s="1" t="s">
        <v>5533</v>
      </c>
      <c r="C18684" s="45" t="s">
        <v>5892</v>
      </c>
      <c r="D18684" s="23" t="s">
        <v>977</v>
      </c>
      <c r="E18684" s="23" t="s">
        <v>4134</v>
      </c>
      <c r="F18684" s="40">
        <v>0.5</v>
      </c>
      <c r="G18684" s="25">
        <v>3623</v>
      </c>
      <c r="H18684" s="25">
        <v>1812</v>
      </c>
      <c r="I18684" s="25"/>
      <c r="J18684" s="58" t="e">
        <f>HYPERLINK("#"&amp;"Insumos"&amp;"!A"&amp;MATCH($B18684,#REF!,0),"Ins "&amp;$B18684)</f>
        <v>#REF!</v>
      </c>
      <c r="M18684" s="220"/>
    </row>
    <row r="18685" spans="1:13" x14ac:dyDescent="0.2">
      <c r="A18685" s="35" t="s">
        <v>3680</v>
      </c>
      <c r="B18685" s="1" t="s">
        <v>5007</v>
      </c>
      <c r="C18685" s="45" t="s">
        <v>720</v>
      </c>
      <c r="D18685" s="23" t="s">
        <v>5751</v>
      </c>
      <c r="E18685" s="23" t="s">
        <v>4134</v>
      </c>
      <c r="F18685" s="40">
        <v>0.7</v>
      </c>
      <c r="G18685" s="25">
        <v>1897</v>
      </c>
      <c r="H18685" s="25">
        <v>1328</v>
      </c>
      <c r="I18685" s="25"/>
      <c r="J18685" s="58" t="e">
        <f>HYPERLINK("#"&amp;"Insumos"&amp;"!A"&amp;MATCH($B18685,#REF!,0),"Ins "&amp;$B18685)</f>
        <v>#REF!</v>
      </c>
      <c r="M18685" s="220"/>
    </row>
    <row r="18686" spans="1:13" x14ac:dyDescent="0.2">
      <c r="A18686" s="35" t="s">
        <v>3680</v>
      </c>
      <c r="B18686" s="1" t="s">
        <v>4441</v>
      </c>
      <c r="C18686" s="45" t="s">
        <v>1370</v>
      </c>
      <c r="D18686" s="23" t="s">
        <v>5751</v>
      </c>
      <c r="E18686" s="23" t="s">
        <v>4134</v>
      </c>
      <c r="F18686" s="40">
        <v>1</v>
      </c>
      <c r="G18686" s="25">
        <v>29726</v>
      </c>
      <c r="H18686" s="25">
        <v>29726</v>
      </c>
      <c r="I18686" s="25"/>
      <c r="J18686" s="58" t="e">
        <f>HYPERLINK("#"&amp;"Insumos"&amp;"!A"&amp;MATCH($B18686,#REF!,0),"Ins "&amp;$B18686)</f>
        <v>#REF!</v>
      </c>
      <c r="M18686" s="220"/>
    </row>
    <row r="18687" spans="1:13" x14ac:dyDescent="0.2">
      <c r="A18687" s="35" t="s">
        <v>3680</v>
      </c>
      <c r="B18687" s="1" t="s">
        <v>4481</v>
      </c>
      <c r="C18687" s="45" t="s">
        <v>1389</v>
      </c>
      <c r="D18687" s="23" t="s">
        <v>5751</v>
      </c>
      <c r="E18687" s="23" t="s">
        <v>4134</v>
      </c>
      <c r="F18687" s="40">
        <v>1</v>
      </c>
      <c r="G18687" s="25">
        <v>15728</v>
      </c>
      <c r="H18687" s="25">
        <v>15728</v>
      </c>
      <c r="I18687" s="25"/>
      <c r="J18687" s="58" t="e">
        <f>HYPERLINK("#"&amp;"Insumos"&amp;"!A"&amp;MATCH($B18687,#REF!,0),"Ins "&amp;$B18687)</f>
        <v>#REF!</v>
      </c>
      <c r="M18687" s="220"/>
    </row>
    <row r="18688" spans="1:13" x14ac:dyDescent="0.2">
      <c r="A18688" s="35" t="s">
        <v>3680</v>
      </c>
      <c r="B18688" s="1" t="s">
        <v>4482</v>
      </c>
      <c r="C18688" s="45" t="s">
        <v>680</v>
      </c>
      <c r="D18688" s="23" t="s">
        <v>5751</v>
      </c>
      <c r="E18688" s="23" t="s">
        <v>4134</v>
      </c>
      <c r="F18688" s="40">
        <v>1</v>
      </c>
      <c r="G18688" s="25">
        <v>6220</v>
      </c>
      <c r="H18688" s="25">
        <v>6220</v>
      </c>
      <c r="I18688" s="25"/>
      <c r="J18688" s="58" t="e">
        <f>HYPERLINK("#"&amp;"Insumos"&amp;"!A"&amp;MATCH($B18688,#REF!,0),"Ins "&amp;$B18688)</f>
        <v>#REF!</v>
      </c>
      <c r="M18688" s="220"/>
    </row>
    <row r="18689" spans="1:13" x14ac:dyDescent="0.2">
      <c r="A18689" s="35" t="s">
        <v>3680</v>
      </c>
      <c r="B18689" s="1" t="s">
        <v>4483</v>
      </c>
      <c r="C18689" s="45" t="s">
        <v>1390</v>
      </c>
      <c r="D18689" s="23" t="s">
        <v>5751</v>
      </c>
      <c r="E18689" s="23" t="s">
        <v>4134</v>
      </c>
      <c r="F18689" s="40">
        <v>1</v>
      </c>
      <c r="G18689" s="25">
        <v>7949</v>
      </c>
      <c r="H18689" s="25">
        <v>7949</v>
      </c>
      <c r="I18689" s="25"/>
      <c r="J18689" s="58" t="e">
        <f>HYPERLINK("#"&amp;"Insumos"&amp;"!A"&amp;MATCH($B18689,#REF!,0),"Ins "&amp;$B18689)</f>
        <v>#REF!</v>
      </c>
      <c r="M18689" s="220"/>
    </row>
    <row r="18690" spans="1:13" ht="25.5" x14ac:dyDescent="0.2">
      <c r="A18690" s="36" t="s">
        <v>3682</v>
      </c>
      <c r="B18690" s="26" t="s">
        <v>6816</v>
      </c>
      <c r="C18690" s="79" t="s">
        <v>921</v>
      </c>
      <c r="D18690" s="37" t="s">
        <v>5608</v>
      </c>
      <c r="E18690" s="37" t="s">
        <v>4134</v>
      </c>
      <c r="F18690" s="41"/>
      <c r="G18690" s="27"/>
      <c r="H18690" s="27"/>
      <c r="I18690" s="27">
        <v>48447</v>
      </c>
      <c r="M18690" s="220">
        <f t="shared" si="291"/>
        <v>63446</v>
      </c>
    </row>
    <row r="18691" spans="1:13" x14ac:dyDescent="0.2">
      <c r="A18691" s="35" t="s">
        <v>3682</v>
      </c>
      <c r="B18691" s="1" t="s">
        <v>5573</v>
      </c>
      <c r="C18691" s="45" t="s">
        <v>973</v>
      </c>
      <c r="D18691" s="23" t="s">
        <v>5734</v>
      </c>
      <c r="E18691" s="23" t="s">
        <v>4141</v>
      </c>
      <c r="F18691" s="40">
        <v>0.2</v>
      </c>
      <c r="G18691" s="25">
        <v>41652</v>
      </c>
      <c r="H18691" s="25">
        <v>8330</v>
      </c>
      <c r="I18691" s="25"/>
      <c r="J18691" s="58" t="e">
        <f>HYPERLINK("#"&amp;"Insumos"&amp;"!A"&amp;MATCH($B18691,#REF!,0),"Ins "&amp;$B18691)</f>
        <v>#REF!</v>
      </c>
      <c r="M18691" s="220"/>
    </row>
    <row r="18692" spans="1:13" x14ac:dyDescent="0.2">
      <c r="A18692" s="35" t="s">
        <v>3682</v>
      </c>
      <c r="B18692" s="1" t="s">
        <v>263</v>
      </c>
      <c r="C18692" s="45" t="s">
        <v>696</v>
      </c>
      <c r="D18692" s="23" t="s">
        <v>5534</v>
      </c>
      <c r="E18692" s="23" t="s">
        <v>4140</v>
      </c>
      <c r="F18692" s="40">
        <v>3.8E-3</v>
      </c>
      <c r="G18692" s="25">
        <v>187426</v>
      </c>
      <c r="H18692" s="25">
        <v>712</v>
      </c>
      <c r="I18692" s="25"/>
      <c r="J18692" s="58" t="e">
        <f>HYPERLINK("#"&amp;"Insumos"&amp;"!A"&amp;MATCH($B18692,#REF!,0),"Ins "&amp;$B18692)</f>
        <v>#REF!</v>
      </c>
      <c r="M18692" s="220"/>
    </row>
    <row r="18693" spans="1:13" x14ac:dyDescent="0.2">
      <c r="A18693" s="35" t="s">
        <v>3682</v>
      </c>
      <c r="B18693" s="1" t="s">
        <v>5533</v>
      </c>
      <c r="C18693" s="45" t="s">
        <v>5892</v>
      </c>
      <c r="D18693" s="23" t="s">
        <v>977</v>
      </c>
      <c r="E18693" s="23" t="s">
        <v>4134</v>
      </c>
      <c r="F18693" s="40">
        <v>0.5</v>
      </c>
      <c r="G18693" s="25">
        <v>3623</v>
      </c>
      <c r="H18693" s="25">
        <v>1812</v>
      </c>
      <c r="I18693" s="25"/>
      <c r="J18693" s="58" t="e">
        <f>HYPERLINK("#"&amp;"Insumos"&amp;"!A"&amp;MATCH($B18693,#REF!,0),"Ins "&amp;$B18693)</f>
        <v>#REF!</v>
      </c>
      <c r="M18693" s="220"/>
    </row>
    <row r="18694" spans="1:13" x14ac:dyDescent="0.2">
      <c r="A18694" s="35" t="s">
        <v>3682</v>
      </c>
      <c r="B18694" s="1" t="s">
        <v>5007</v>
      </c>
      <c r="C18694" s="45" t="s">
        <v>720</v>
      </c>
      <c r="D18694" s="23" t="s">
        <v>5751</v>
      </c>
      <c r="E18694" s="23" t="s">
        <v>4134</v>
      </c>
      <c r="F18694" s="40">
        <v>0.23400000000000001</v>
      </c>
      <c r="G18694" s="25">
        <v>1897</v>
      </c>
      <c r="H18694" s="25">
        <v>444</v>
      </c>
      <c r="I18694" s="25"/>
      <c r="J18694" s="58" t="e">
        <f>HYPERLINK("#"&amp;"Insumos"&amp;"!A"&amp;MATCH($B18694,#REF!,0),"Ins "&amp;$B18694)</f>
        <v>#REF!</v>
      </c>
      <c r="M18694" s="220"/>
    </row>
    <row r="18695" spans="1:13" x14ac:dyDescent="0.2">
      <c r="A18695" s="35" t="s">
        <v>3682</v>
      </c>
      <c r="B18695" s="1" t="s">
        <v>4441</v>
      </c>
      <c r="C18695" s="45" t="s">
        <v>1370</v>
      </c>
      <c r="D18695" s="23" t="s">
        <v>5751</v>
      </c>
      <c r="E18695" s="23" t="s">
        <v>4134</v>
      </c>
      <c r="F18695" s="40">
        <v>1.03</v>
      </c>
      <c r="G18695" s="25">
        <v>29726</v>
      </c>
      <c r="H18695" s="25">
        <v>30618</v>
      </c>
      <c r="I18695" s="25"/>
      <c r="J18695" s="58" t="e">
        <f>HYPERLINK("#"&amp;"Insumos"&amp;"!A"&amp;MATCH($B18695,#REF!,0),"Ins "&amp;$B18695)</f>
        <v>#REF!</v>
      </c>
      <c r="M18695" s="220"/>
    </row>
    <row r="18696" spans="1:13" x14ac:dyDescent="0.2">
      <c r="A18696" s="35" t="s">
        <v>3682</v>
      </c>
      <c r="B18696" s="1" t="s">
        <v>4482</v>
      </c>
      <c r="C18696" s="45" t="s">
        <v>680</v>
      </c>
      <c r="D18696" s="23" t="s">
        <v>5751</v>
      </c>
      <c r="E18696" s="23" t="s">
        <v>4134</v>
      </c>
      <c r="F18696" s="40">
        <v>1.05</v>
      </c>
      <c r="G18696" s="25">
        <v>6220</v>
      </c>
      <c r="H18696" s="25">
        <v>6531</v>
      </c>
      <c r="I18696" s="25"/>
      <c r="J18696" s="58" t="e">
        <f>HYPERLINK("#"&amp;"Insumos"&amp;"!A"&amp;MATCH($B18696,#REF!,0),"Ins "&amp;$B18696)</f>
        <v>#REF!</v>
      </c>
      <c r="M18696" s="220"/>
    </row>
    <row r="18697" spans="1:13" ht="25.5" x14ac:dyDescent="0.2">
      <c r="A18697" s="36" t="s">
        <v>3684</v>
      </c>
      <c r="B18697" s="26" t="s">
        <v>6816</v>
      </c>
      <c r="C18697" s="79" t="s">
        <v>922</v>
      </c>
      <c r="D18697" s="37" t="s">
        <v>5608</v>
      </c>
      <c r="E18697" s="37" t="s">
        <v>4134</v>
      </c>
      <c r="F18697" s="41"/>
      <c r="G18697" s="27"/>
      <c r="H18697" s="27"/>
      <c r="I18697" s="27">
        <v>636194</v>
      </c>
      <c r="M18697" s="220">
        <f t="shared" ref="M18697:M18755" si="292">ROUND(I18697*(1+$L$2),0)</f>
        <v>833160</v>
      </c>
    </row>
    <row r="18698" spans="1:13" x14ac:dyDescent="0.2">
      <c r="A18698" s="35" t="s">
        <v>3684</v>
      </c>
      <c r="B18698" s="1" t="s">
        <v>5573</v>
      </c>
      <c r="C18698" s="45" t="s">
        <v>973</v>
      </c>
      <c r="D18698" s="23" t="s">
        <v>5734</v>
      </c>
      <c r="E18698" s="23" t="s">
        <v>4141</v>
      </c>
      <c r="F18698" s="40">
        <v>0.5</v>
      </c>
      <c r="G18698" s="25">
        <v>41652</v>
      </c>
      <c r="H18698" s="25">
        <v>20826</v>
      </c>
      <c r="I18698" s="25"/>
      <c r="J18698" s="58" t="e">
        <f>HYPERLINK("#"&amp;"Insumos"&amp;"!A"&amp;MATCH($B18698,#REF!,0),"Ins "&amp;$B18698)</f>
        <v>#REF!</v>
      </c>
      <c r="M18698" s="220"/>
    </row>
    <row r="18699" spans="1:13" x14ac:dyDescent="0.2">
      <c r="A18699" s="35" t="s">
        <v>3684</v>
      </c>
      <c r="B18699" s="1" t="s">
        <v>263</v>
      </c>
      <c r="C18699" s="45" t="s">
        <v>696</v>
      </c>
      <c r="D18699" s="23" t="s">
        <v>5534</v>
      </c>
      <c r="E18699" s="23" t="s">
        <v>4140</v>
      </c>
      <c r="F18699" s="40">
        <v>6.2E-2</v>
      </c>
      <c r="G18699" s="25">
        <v>187426</v>
      </c>
      <c r="H18699" s="25">
        <v>11620</v>
      </c>
      <c r="I18699" s="25"/>
      <c r="J18699" s="58" t="e">
        <f>HYPERLINK("#"&amp;"Insumos"&amp;"!A"&amp;MATCH($B18699,#REF!,0),"Ins "&amp;$B18699)</f>
        <v>#REF!</v>
      </c>
      <c r="M18699" s="220"/>
    </row>
    <row r="18700" spans="1:13" x14ac:dyDescent="0.2">
      <c r="A18700" s="35" t="s">
        <v>3684</v>
      </c>
      <c r="B18700" s="1" t="s">
        <v>5533</v>
      </c>
      <c r="C18700" s="45" t="s">
        <v>5892</v>
      </c>
      <c r="D18700" s="23" t="s">
        <v>977</v>
      </c>
      <c r="E18700" s="23" t="s">
        <v>4134</v>
      </c>
      <c r="F18700" s="40">
        <v>0.1</v>
      </c>
      <c r="G18700" s="25">
        <v>3623</v>
      </c>
      <c r="H18700" s="25">
        <v>362</v>
      </c>
      <c r="I18700" s="25"/>
      <c r="J18700" s="58" t="e">
        <f>HYPERLINK("#"&amp;"Insumos"&amp;"!A"&amp;MATCH($B18700,#REF!,0),"Ins "&amp;$B18700)</f>
        <v>#REF!</v>
      </c>
      <c r="M18700" s="220"/>
    </row>
    <row r="18701" spans="1:13" x14ac:dyDescent="0.2">
      <c r="A18701" s="35" t="s">
        <v>3684</v>
      </c>
      <c r="B18701" s="1" t="s">
        <v>5007</v>
      </c>
      <c r="C18701" s="45" t="s">
        <v>720</v>
      </c>
      <c r="D18701" s="23" t="s">
        <v>5751</v>
      </c>
      <c r="E18701" s="23" t="s">
        <v>4134</v>
      </c>
      <c r="F18701" s="40">
        <v>0.58399999999999996</v>
      </c>
      <c r="G18701" s="25">
        <v>1897</v>
      </c>
      <c r="H18701" s="25">
        <v>1108</v>
      </c>
      <c r="I18701" s="25"/>
      <c r="J18701" s="58" t="e">
        <f>HYPERLINK("#"&amp;"Insumos"&amp;"!A"&amp;MATCH($B18701,#REF!,0),"Ins "&amp;$B18701)</f>
        <v>#REF!</v>
      </c>
      <c r="M18701" s="220"/>
    </row>
    <row r="18702" spans="1:13" x14ac:dyDescent="0.2">
      <c r="A18702" s="35" t="s">
        <v>3684</v>
      </c>
      <c r="B18702" s="1" t="s">
        <v>4445</v>
      </c>
      <c r="C18702" s="45" t="s">
        <v>683</v>
      </c>
      <c r="D18702" s="23" t="s">
        <v>5751</v>
      </c>
      <c r="E18702" s="23" t="s">
        <v>4134</v>
      </c>
      <c r="F18702" s="40">
        <v>1</v>
      </c>
      <c r="G18702" s="25">
        <v>602278</v>
      </c>
      <c r="H18702" s="25">
        <v>602278</v>
      </c>
      <c r="I18702" s="25"/>
      <c r="J18702" s="58" t="e">
        <f>HYPERLINK("#"&amp;"Insumos"&amp;"!A"&amp;MATCH($B18702,#REF!,0),"Ins "&amp;$B18702)</f>
        <v>#REF!</v>
      </c>
      <c r="M18702" s="220"/>
    </row>
    <row r="18703" spans="1:13" ht="25.5" x14ac:dyDescent="0.2">
      <c r="A18703" s="36" t="s">
        <v>3686</v>
      </c>
      <c r="B18703" s="26" t="s">
        <v>6816</v>
      </c>
      <c r="C18703" s="79" t="s">
        <v>923</v>
      </c>
      <c r="D18703" s="37" t="s">
        <v>5608</v>
      </c>
      <c r="E18703" s="37" t="s">
        <v>4134</v>
      </c>
      <c r="F18703" s="41"/>
      <c r="G18703" s="27"/>
      <c r="H18703" s="27"/>
      <c r="I18703" s="27">
        <v>263892</v>
      </c>
      <c r="M18703" s="220">
        <f t="shared" si="292"/>
        <v>345593</v>
      </c>
    </row>
    <row r="18704" spans="1:13" x14ac:dyDescent="0.2">
      <c r="A18704" s="35" t="s">
        <v>3686</v>
      </c>
      <c r="B18704" s="1" t="s">
        <v>5573</v>
      </c>
      <c r="C18704" s="45" t="s">
        <v>973</v>
      </c>
      <c r="D18704" s="23" t="s">
        <v>5734</v>
      </c>
      <c r="E18704" s="23" t="s">
        <v>4141</v>
      </c>
      <c r="F18704" s="40">
        <v>0.5</v>
      </c>
      <c r="G18704" s="25">
        <v>41652</v>
      </c>
      <c r="H18704" s="25">
        <v>20826</v>
      </c>
      <c r="I18704" s="25"/>
      <c r="J18704" s="58" t="e">
        <f>HYPERLINK("#"&amp;"Insumos"&amp;"!A"&amp;MATCH($B18704,#REF!,0),"Ins "&amp;$B18704)</f>
        <v>#REF!</v>
      </c>
      <c r="M18704" s="220"/>
    </row>
    <row r="18705" spans="1:13" x14ac:dyDescent="0.2">
      <c r="A18705" s="35" t="s">
        <v>3686</v>
      </c>
      <c r="B18705" s="1" t="s">
        <v>263</v>
      </c>
      <c r="C18705" s="45" t="s">
        <v>696</v>
      </c>
      <c r="D18705" s="23" t="s">
        <v>5534</v>
      </c>
      <c r="E18705" s="23" t="s">
        <v>4140</v>
      </c>
      <c r="F18705" s="40">
        <v>2.4400000000000002E-2</v>
      </c>
      <c r="G18705" s="25">
        <v>187426</v>
      </c>
      <c r="H18705" s="25">
        <v>4573</v>
      </c>
      <c r="I18705" s="25"/>
      <c r="J18705" s="58" t="e">
        <f>HYPERLINK("#"&amp;"Insumos"&amp;"!A"&amp;MATCH($B18705,#REF!,0),"Ins "&amp;$B18705)</f>
        <v>#REF!</v>
      </c>
      <c r="M18705" s="220"/>
    </row>
    <row r="18706" spans="1:13" x14ac:dyDescent="0.2">
      <c r="A18706" s="35" t="s">
        <v>3686</v>
      </c>
      <c r="B18706" s="1" t="s">
        <v>5533</v>
      </c>
      <c r="C18706" s="45" t="s">
        <v>5892</v>
      </c>
      <c r="D18706" s="23" t="s">
        <v>977</v>
      </c>
      <c r="E18706" s="23" t="s">
        <v>4134</v>
      </c>
      <c r="F18706" s="40">
        <v>0.1</v>
      </c>
      <c r="G18706" s="25">
        <v>3623</v>
      </c>
      <c r="H18706" s="25">
        <v>362</v>
      </c>
      <c r="I18706" s="25"/>
      <c r="J18706" s="58" t="e">
        <f>HYPERLINK("#"&amp;"Insumos"&amp;"!A"&amp;MATCH($B18706,#REF!,0),"Ins "&amp;$B18706)</f>
        <v>#REF!</v>
      </c>
      <c r="M18706" s="220"/>
    </row>
    <row r="18707" spans="1:13" x14ac:dyDescent="0.2">
      <c r="A18707" s="35" t="s">
        <v>3686</v>
      </c>
      <c r="B18707" s="1" t="s">
        <v>5007</v>
      </c>
      <c r="C18707" s="45" t="s">
        <v>720</v>
      </c>
      <c r="D18707" s="23" t="s">
        <v>5751</v>
      </c>
      <c r="E18707" s="23" t="s">
        <v>4134</v>
      </c>
      <c r="F18707" s="40">
        <v>0.58399999999999996</v>
      </c>
      <c r="G18707" s="25">
        <v>1897</v>
      </c>
      <c r="H18707" s="25">
        <v>1108</v>
      </c>
      <c r="I18707" s="25"/>
      <c r="J18707" s="58" t="e">
        <f>HYPERLINK("#"&amp;"Insumos"&amp;"!A"&amp;MATCH($B18707,#REF!,0),"Ins "&amp;$B18707)</f>
        <v>#REF!</v>
      </c>
      <c r="M18707" s="220"/>
    </row>
    <row r="18708" spans="1:13" x14ac:dyDescent="0.2">
      <c r="A18708" s="35" t="s">
        <v>3686</v>
      </c>
      <c r="B18708" s="1" t="s">
        <v>4446</v>
      </c>
      <c r="C18708" s="45" t="s">
        <v>684</v>
      </c>
      <c r="D18708" s="23" t="s">
        <v>5751</v>
      </c>
      <c r="E18708" s="23" t="s">
        <v>4134</v>
      </c>
      <c r="F18708" s="40">
        <v>1</v>
      </c>
      <c r="G18708" s="25">
        <v>237023</v>
      </c>
      <c r="H18708" s="25">
        <v>237023</v>
      </c>
      <c r="I18708" s="25"/>
      <c r="J18708" s="58" t="e">
        <f>HYPERLINK("#"&amp;"Insumos"&amp;"!A"&amp;MATCH($B18708,#REF!,0),"Ins "&amp;$B18708)</f>
        <v>#REF!</v>
      </c>
      <c r="M18708" s="220"/>
    </row>
    <row r="18709" spans="1:13" ht="25.5" x14ac:dyDescent="0.2">
      <c r="A18709" s="36" t="s">
        <v>3688</v>
      </c>
      <c r="B18709" s="26" t="s">
        <v>6816</v>
      </c>
      <c r="C18709" s="79" t="s">
        <v>924</v>
      </c>
      <c r="D18709" s="37" t="s">
        <v>5608</v>
      </c>
      <c r="E18709" s="37" t="s">
        <v>4134</v>
      </c>
      <c r="F18709" s="41"/>
      <c r="G18709" s="27"/>
      <c r="H18709" s="27"/>
      <c r="I18709" s="27">
        <v>164785</v>
      </c>
      <c r="M18709" s="220">
        <f t="shared" si="292"/>
        <v>215802</v>
      </c>
    </row>
    <row r="18710" spans="1:13" x14ac:dyDescent="0.2">
      <c r="A18710" s="35" t="s">
        <v>3688</v>
      </c>
      <c r="B18710" s="1" t="s">
        <v>5573</v>
      </c>
      <c r="C18710" s="45" t="s">
        <v>973</v>
      </c>
      <c r="D18710" s="23" t="s">
        <v>5734</v>
      </c>
      <c r="E18710" s="23" t="s">
        <v>4141</v>
      </c>
      <c r="F18710" s="40">
        <v>0.4</v>
      </c>
      <c r="G18710" s="25">
        <v>41652</v>
      </c>
      <c r="H18710" s="25">
        <v>16661</v>
      </c>
      <c r="I18710" s="25"/>
      <c r="J18710" s="58" t="e">
        <f>HYPERLINK("#"&amp;"Insumos"&amp;"!A"&amp;MATCH($B18710,#REF!,0),"Ins "&amp;$B18710)</f>
        <v>#REF!</v>
      </c>
      <c r="M18710" s="220"/>
    </row>
    <row r="18711" spans="1:13" x14ac:dyDescent="0.2">
      <c r="A18711" s="35" t="s">
        <v>3688</v>
      </c>
      <c r="B18711" s="1" t="s">
        <v>263</v>
      </c>
      <c r="C18711" s="45" t="s">
        <v>696</v>
      </c>
      <c r="D18711" s="23" t="s">
        <v>5534</v>
      </c>
      <c r="E18711" s="23" t="s">
        <v>4140</v>
      </c>
      <c r="F18711" s="40">
        <v>1.4800000000000001E-2</v>
      </c>
      <c r="G18711" s="25">
        <v>187426</v>
      </c>
      <c r="H18711" s="25">
        <v>2774</v>
      </c>
      <c r="I18711" s="25"/>
      <c r="J18711" s="58" t="e">
        <f>HYPERLINK("#"&amp;"Insumos"&amp;"!A"&amp;MATCH($B18711,#REF!,0),"Ins "&amp;$B18711)</f>
        <v>#REF!</v>
      </c>
      <c r="M18711" s="220"/>
    </row>
    <row r="18712" spans="1:13" x14ac:dyDescent="0.2">
      <c r="A18712" s="35" t="s">
        <v>3688</v>
      </c>
      <c r="B18712" s="1" t="s">
        <v>5533</v>
      </c>
      <c r="C18712" s="45" t="s">
        <v>5892</v>
      </c>
      <c r="D18712" s="23" t="s">
        <v>977</v>
      </c>
      <c r="E18712" s="23" t="s">
        <v>4134</v>
      </c>
      <c r="F18712" s="40">
        <v>0.1</v>
      </c>
      <c r="G18712" s="25">
        <v>3623</v>
      </c>
      <c r="H18712" s="25">
        <v>362</v>
      </c>
      <c r="I18712" s="25"/>
      <c r="J18712" s="58" t="e">
        <f>HYPERLINK("#"&amp;"Insumos"&amp;"!A"&amp;MATCH($B18712,#REF!,0),"Ins "&amp;$B18712)</f>
        <v>#REF!</v>
      </c>
      <c r="M18712" s="220"/>
    </row>
    <row r="18713" spans="1:13" x14ac:dyDescent="0.2">
      <c r="A18713" s="35" t="s">
        <v>3688</v>
      </c>
      <c r="B18713" s="1" t="s">
        <v>5007</v>
      </c>
      <c r="C18713" s="45" t="s">
        <v>720</v>
      </c>
      <c r="D18713" s="23" t="s">
        <v>5751</v>
      </c>
      <c r="E18713" s="23" t="s">
        <v>4134</v>
      </c>
      <c r="F18713" s="40">
        <v>0.46899999999999997</v>
      </c>
      <c r="G18713" s="25">
        <v>1897</v>
      </c>
      <c r="H18713" s="25">
        <v>890</v>
      </c>
      <c r="I18713" s="25"/>
      <c r="J18713" s="58" t="e">
        <f>HYPERLINK("#"&amp;"Insumos"&amp;"!A"&amp;MATCH($B18713,#REF!,0),"Ins "&amp;$B18713)</f>
        <v>#REF!</v>
      </c>
      <c r="M18713" s="220"/>
    </row>
    <row r="18714" spans="1:13" x14ac:dyDescent="0.2">
      <c r="A18714" s="35" t="s">
        <v>3688</v>
      </c>
      <c r="B18714" s="1" t="s">
        <v>4443</v>
      </c>
      <c r="C18714" s="45" t="s">
        <v>681</v>
      </c>
      <c r="D18714" s="23" t="s">
        <v>5751</v>
      </c>
      <c r="E18714" s="23" t="s">
        <v>4134</v>
      </c>
      <c r="F18714" s="40">
        <v>1</v>
      </c>
      <c r="G18714" s="25">
        <v>144098</v>
      </c>
      <c r="H18714" s="25">
        <v>144098</v>
      </c>
      <c r="I18714" s="25"/>
      <c r="J18714" s="58" t="e">
        <f>HYPERLINK("#"&amp;"Insumos"&amp;"!A"&amp;MATCH($B18714,#REF!,0),"Ins "&amp;$B18714)</f>
        <v>#REF!</v>
      </c>
      <c r="M18714" s="220"/>
    </row>
    <row r="18715" spans="1:13" ht="25.5" x14ac:dyDescent="0.2">
      <c r="A18715" s="36" t="s">
        <v>3690</v>
      </c>
      <c r="B18715" s="26" t="s">
        <v>6816</v>
      </c>
      <c r="C18715" s="79" t="s">
        <v>925</v>
      </c>
      <c r="D18715" s="37" t="s">
        <v>5608</v>
      </c>
      <c r="E18715" s="37" t="s">
        <v>4134</v>
      </c>
      <c r="F18715" s="41"/>
      <c r="G18715" s="27"/>
      <c r="H18715" s="27"/>
      <c r="I18715" s="27">
        <v>104053</v>
      </c>
      <c r="M18715" s="220">
        <f t="shared" si="292"/>
        <v>136268</v>
      </c>
    </row>
    <row r="18716" spans="1:13" x14ac:dyDescent="0.2">
      <c r="A18716" s="35" t="s">
        <v>3690</v>
      </c>
      <c r="B18716" s="1" t="s">
        <v>5573</v>
      </c>
      <c r="C18716" s="45" t="s">
        <v>973</v>
      </c>
      <c r="D18716" s="23" t="s">
        <v>5734</v>
      </c>
      <c r="E18716" s="23" t="s">
        <v>4141</v>
      </c>
      <c r="F18716" s="40">
        <v>0.4</v>
      </c>
      <c r="G18716" s="25">
        <v>41652</v>
      </c>
      <c r="H18716" s="25">
        <v>16661</v>
      </c>
      <c r="I18716" s="25"/>
      <c r="J18716" s="58" t="e">
        <f>HYPERLINK("#"&amp;"Insumos"&amp;"!A"&amp;MATCH($B18716,#REF!,0),"Ins "&amp;$B18716)</f>
        <v>#REF!</v>
      </c>
      <c r="M18716" s="220"/>
    </row>
    <row r="18717" spans="1:13" x14ac:dyDescent="0.2">
      <c r="A18717" s="35" t="s">
        <v>3690</v>
      </c>
      <c r="B18717" s="1" t="s">
        <v>263</v>
      </c>
      <c r="C18717" s="45" t="s">
        <v>696</v>
      </c>
      <c r="D18717" s="23" t="s">
        <v>5534</v>
      </c>
      <c r="E18717" s="23" t="s">
        <v>4140</v>
      </c>
      <c r="F18717" s="40">
        <v>8.6999999999999994E-3</v>
      </c>
      <c r="G18717" s="25">
        <v>187426</v>
      </c>
      <c r="H18717" s="25">
        <v>1631</v>
      </c>
      <c r="I18717" s="25"/>
      <c r="J18717" s="58" t="e">
        <f>HYPERLINK("#"&amp;"Insumos"&amp;"!A"&amp;MATCH($B18717,#REF!,0),"Ins "&amp;$B18717)</f>
        <v>#REF!</v>
      </c>
      <c r="M18717" s="220"/>
    </row>
    <row r="18718" spans="1:13" x14ac:dyDescent="0.2">
      <c r="A18718" s="35" t="s">
        <v>3690</v>
      </c>
      <c r="B18718" s="1" t="s">
        <v>5533</v>
      </c>
      <c r="C18718" s="45" t="s">
        <v>5892</v>
      </c>
      <c r="D18718" s="23" t="s">
        <v>977</v>
      </c>
      <c r="E18718" s="23" t="s">
        <v>4134</v>
      </c>
      <c r="F18718" s="40">
        <v>0.1</v>
      </c>
      <c r="G18718" s="25">
        <v>3623</v>
      </c>
      <c r="H18718" s="25">
        <v>362</v>
      </c>
      <c r="I18718" s="25"/>
      <c r="J18718" s="58" t="e">
        <f>HYPERLINK("#"&amp;"Insumos"&amp;"!A"&amp;MATCH($B18718,#REF!,0),"Ins "&amp;$B18718)</f>
        <v>#REF!</v>
      </c>
      <c r="M18718" s="220"/>
    </row>
    <row r="18719" spans="1:13" x14ac:dyDescent="0.2">
      <c r="A18719" s="35" t="s">
        <v>3690</v>
      </c>
      <c r="B18719" s="1" t="s">
        <v>5007</v>
      </c>
      <c r="C18719" s="45" t="s">
        <v>720</v>
      </c>
      <c r="D18719" s="23" t="s">
        <v>5751</v>
      </c>
      <c r="E18719" s="23" t="s">
        <v>4134</v>
      </c>
      <c r="F18719" s="40">
        <v>0.46899999999999997</v>
      </c>
      <c r="G18719" s="25">
        <v>1897</v>
      </c>
      <c r="H18719" s="25">
        <v>890</v>
      </c>
      <c r="I18719" s="25"/>
      <c r="J18719" s="58" t="e">
        <f>HYPERLINK("#"&amp;"Insumos"&amp;"!A"&amp;MATCH($B18719,#REF!,0),"Ins "&amp;$B18719)</f>
        <v>#REF!</v>
      </c>
      <c r="M18719" s="220"/>
    </row>
    <row r="18720" spans="1:13" x14ac:dyDescent="0.2">
      <c r="A18720" s="35" t="s">
        <v>3690</v>
      </c>
      <c r="B18720" s="1" t="s">
        <v>4444</v>
      </c>
      <c r="C18720" s="45" t="s">
        <v>682</v>
      </c>
      <c r="D18720" s="23" t="s">
        <v>5751</v>
      </c>
      <c r="E18720" s="23" t="s">
        <v>4134</v>
      </c>
      <c r="F18720" s="40">
        <v>1</v>
      </c>
      <c r="G18720" s="25">
        <v>84509</v>
      </c>
      <c r="H18720" s="25">
        <v>84509</v>
      </c>
      <c r="I18720" s="25"/>
      <c r="J18720" s="58" t="e">
        <f>HYPERLINK("#"&amp;"Insumos"&amp;"!A"&amp;MATCH($B18720,#REF!,0),"Ins "&amp;$B18720)</f>
        <v>#REF!</v>
      </c>
      <c r="M18720" s="220"/>
    </row>
    <row r="18721" spans="1:13" ht="38.25" x14ac:dyDescent="0.2">
      <c r="A18721" s="36" t="s">
        <v>3694</v>
      </c>
      <c r="B18721" s="26" t="s">
        <v>6816</v>
      </c>
      <c r="C18721" s="79" t="s">
        <v>927</v>
      </c>
      <c r="D18721" s="37" t="s">
        <v>5608</v>
      </c>
      <c r="E18721" s="37" t="s">
        <v>4134</v>
      </c>
      <c r="F18721" s="41"/>
      <c r="G18721" s="27"/>
      <c r="H18721" s="27"/>
      <c r="I18721" s="27">
        <v>2603461</v>
      </c>
      <c r="M18721" s="220">
        <f t="shared" si="292"/>
        <v>3409493</v>
      </c>
    </row>
    <row r="18722" spans="1:13" x14ac:dyDescent="0.2">
      <c r="A18722" s="35" t="s">
        <v>3694</v>
      </c>
      <c r="B18722" s="1" t="s">
        <v>201</v>
      </c>
      <c r="C18722" s="45" t="s">
        <v>1029</v>
      </c>
      <c r="D18722" s="23" t="s">
        <v>5734</v>
      </c>
      <c r="E18722" s="23" t="s">
        <v>4141</v>
      </c>
      <c r="F18722" s="40">
        <v>9.11</v>
      </c>
      <c r="G18722" s="25">
        <v>89712</v>
      </c>
      <c r="H18722" s="25">
        <v>817276</v>
      </c>
      <c r="I18722" s="25"/>
      <c r="J18722" s="58" t="e">
        <f>HYPERLINK("#"&amp;"Insumos"&amp;"!A"&amp;MATCH($B18722,#REF!,0),"Ins "&amp;$B18722)</f>
        <v>#REF!</v>
      </c>
      <c r="M18722" s="220"/>
    </row>
    <row r="18723" spans="1:13" x14ac:dyDescent="0.2">
      <c r="A18723" s="35" t="s">
        <v>3694</v>
      </c>
      <c r="B18723" s="1" t="s">
        <v>263</v>
      </c>
      <c r="C18723" s="45" t="s">
        <v>696</v>
      </c>
      <c r="D18723" s="23" t="s">
        <v>5534</v>
      </c>
      <c r="E18723" s="23" t="s">
        <v>4140</v>
      </c>
      <c r="F18723" s="40">
        <v>0.1759</v>
      </c>
      <c r="G18723" s="25">
        <v>187426</v>
      </c>
      <c r="H18723" s="25">
        <v>32968</v>
      </c>
      <c r="I18723" s="25"/>
      <c r="J18723" s="58" t="e">
        <f>HYPERLINK("#"&amp;"Insumos"&amp;"!A"&amp;MATCH($B18723,#REF!,0),"Ins "&amp;$B18723)</f>
        <v>#REF!</v>
      </c>
      <c r="M18723" s="220"/>
    </row>
    <row r="18724" spans="1:13" x14ac:dyDescent="0.2">
      <c r="A18724" s="35" t="s">
        <v>3694</v>
      </c>
      <c r="B18724" s="1" t="s">
        <v>5533</v>
      </c>
      <c r="C18724" s="45" t="s">
        <v>5892</v>
      </c>
      <c r="D18724" s="23" t="s">
        <v>977</v>
      </c>
      <c r="E18724" s="23" t="s">
        <v>4134</v>
      </c>
      <c r="F18724" s="40">
        <v>7</v>
      </c>
      <c r="G18724" s="25">
        <v>3623</v>
      </c>
      <c r="H18724" s="25">
        <v>25361</v>
      </c>
      <c r="I18724" s="25"/>
      <c r="J18724" s="58" t="e">
        <f>HYPERLINK("#"&amp;"Insumos"&amp;"!A"&amp;MATCH($B18724,#REF!,0),"Ins "&amp;$B18724)</f>
        <v>#REF!</v>
      </c>
      <c r="M18724" s="220"/>
    </row>
    <row r="18725" spans="1:13" x14ac:dyDescent="0.2">
      <c r="A18725" s="35" t="s">
        <v>3694</v>
      </c>
      <c r="B18725" s="1" t="s">
        <v>5007</v>
      </c>
      <c r="C18725" s="45" t="s">
        <v>720</v>
      </c>
      <c r="D18725" s="23" t="s">
        <v>5751</v>
      </c>
      <c r="E18725" s="23" t="s">
        <v>4134</v>
      </c>
      <c r="F18725" s="40">
        <v>10</v>
      </c>
      <c r="G18725" s="25">
        <v>1897</v>
      </c>
      <c r="H18725" s="25">
        <v>18970</v>
      </c>
      <c r="I18725" s="25"/>
      <c r="J18725" s="58" t="e">
        <f>HYPERLINK("#"&amp;"Insumos"&amp;"!A"&amp;MATCH($B18725,#REF!,0),"Ins "&amp;$B18725)</f>
        <v>#REF!</v>
      </c>
      <c r="M18725" s="220"/>
    </row>
    <row r="18726" spans="1:13" ht="25.5" x14ac:dyDescent="0.2">
      <c r="A18726" s="35" t="s">
        <v>3694</v>
      </c>
      <c r="B18726" s="1" t="s">
        <v>4484</v>
      </c>
      <c r="C18726" s="45" t="s">
        <v>685</v>
      </c>
      <c r="D18726" s="23" t="s">
        <v>5751</v>
      </c>
      <c r="E18726" s="23" t="s">
        <v>4134</v>
      </c>
      <c r="F18726" s="40">
        <v>1</v>
      </c>
      <c r="G18726" s="25">
        <v>1708886</v>
      </c>
      <c r="H18726" s="25">
        <v>1708886</v>
      </c>
      <c r="I18726" s="25"/>
      <c r="J18726" s="58" t="e">
        <f>HYPERLINK("#"&amp;"Insumos"&amp;"!A"&amp;MATCH($B18726,#REF!,0),"Ins "&amp;$B18726)</f>
        <v>#REF!</v>
      </c>
      <c r="M18726" s="220"/>
    </row>
    <row r="18727" spans="1:13" ht="38.25" x14ac:dyDescent="0.2">
      <c r="A18727" s="36" t="s">
        <v>3695</v>
      </c>
      <c r="B18727" s="26" t="s">
        <v>6816</v>
      </c>
      <c r="C18727" s="79" t="s">
        <v>5697</v>
      </c>
      <c r="D18727" s="37" t="s">
        <v>5608</v>
      </c>
      <c r="E18727" s="37" t="s">
        <v>4134</v>
      </c>
      <c r="F18727" s="41"/>
      <c r="G18727" s="27"/>
      <c r="H18727" s="27"/>
      <c r="I18727" s="27">
        <v>230591</v>
      </c>
      <c r="M18727" s="220">
        <f t="shared" si="292"/>
        <v>301982</v>
      </c>
    </row>
    <row r="18728" spans="1:13" x14ac:dyDescent="0.2">
      <c r="A18728" s="35" t="s">
        <v>3695</v>
      </c>
      <c r="B18728" s="1" t="s">
        <v>201</v>
      </c>
      <c r="C18728" s="45" t="s">
        <v>1029</v>
      </c>
      <c r="D18728" s="23" t="s">
        <v>5734</v>
      </c>
      <c r="E18728" s="23" t="s">
        <v>4141</v>
      </c>
      <c r="F18728" s="40">
        <v>1.8</v>
      </c>
      <c r="G18728" s="25">
        <v>89712</v>
      </c>
      <c r="H18728" s="25">
        <v>161482</v>
      </c>
      <c r="I18728" s="25"/>
      <c r="J18728" s="58" t="e">
        <f>HYPERLINK("#"&amp;"Insumos"&amp;"!A"&amp;MATCH($B18728,#REF!,0),"Ins "&amp;$B18728)</f>
        <v>#REF!</v>
      </c>
      <c r="M18728" s="220"/>
    </row>
    <row r="18729" spans="1:13" x14ac:dyDescent="0.2">
      <c r="A18729" s="35" t="s">
        <v>3695</v>
      </c>
      <c r="B18729" s="1" t="s">
        <v>263</v>
      </c>
      <c r="C18729" s="45" t="s">
        <v>696</v>
      </c>
      <c r="D18729" s="23" t="s">
        <v>5534</v>
      </c>
      <c r="E18729" s="23" t="s">
        <v>4140</v>
      </c>
      <c r="F18729" s="40">
        <v>0.1</v>
      </c>
      <c r="G18729" s="25">
        <v>187426</v>
      </c>
      <c r="H18729" s="25">
        <v>18743</v>
      </c>
      <c r="I18729" s="25"/>
      <c r="J18729" s="58" t="e">
        <f>HYPERLINK("#"&amp;"Insumos"&amp;"!A"&amp;MATCH($B18729,#REF!,0),"Ins "&amp;$B18729)</f>
        <v>#REF!</v>
      </c>
      <c r="M18729" s="220"/>
    </row>
    <row r="18730" spans="1:13" x14ac:dyDescent="0.2">
      <c r="A18730" s="35" t="s">
        <v>3695</v>
      </c>
      <c r="B18730" s="1" t="s">
        <v>5533</v>
      </c>
      <c r="C18730" s="45" t="s">
        <v>5892</v>
      </c>
      <c r="D18730" s="23" t="s">
        <v>977</v>
      </c>
      <c r="E18730" s="23" t="s">
        <v>4134</v>
      </c>
      <c r="F18730" s="40">
        <v>7</v>
      </c>
      <c r="G18730" s="25">
        <v>3623</v>
      </c>
      <c r="H18730" s="25">
        <v>25361</v>
      </c>
      <c r="I18730" s="25"/>
      <c r="J18730" s="58" t="e">
        <f>HYPERLINK("#"&amp;"Insumos"&amp;"!A"&amp;MATCH($B18730,#REF!,0),"Ins "&amp;$B18730)</f>
        <v>#REF!</v>
      </c>
      <c r="M18730" s="220"/>
    </row>
    <row r="18731" spans="1:13" x14ac:dyDescent="0.2">
      <c r="A18731" s="35" t="s">
        <v>3695</v>
      </c>
      <c r="B18731" s="1" t="s">
        <v>5007</v>
      </c>
      <c r="C18731" s="45" t="s">
        <v>720</v>
      </c>
      <c r="D18731" s="23" t="s">
        <v>5751</v>
      </c>
      <c r="E18731" s="23" t="s">
        <v>4134</v>
      </c>
      <c r="F18731" s="40">
        <v>4.4000000000000004</v>
      </c>
      <c r="G18731" s="25">
        <v>1897</v>
      </c>
      <c r="H18731" s="25">
        <v>8347</v>
      </c>
      <c r="I18731" s="25"/>
      <c r="J18731" s="58" t="e">
        <f>HYPERLINK("#"&amp;"Insumos"&amp;"!A"&amp;MATCH($B18731,#REF!,0),"Ins "&amp;$B18731)</f>
        <v>#REF!</v>
      </c>
      <c r="M18731" s="220"/>
    </row>
    <row r="18732" spans="1:13" x14ac:dyDescent="0.2">
      <c r="A18732" s="35" t="s">
        <v>3695</v>
      </c>
      <c r="B18732" s="1" t="s">
        <v>4985</v>
      </c>
      <c r="C18732" s="45" t="s">
        <v>693</v>
      </c>
      <c r="D18732" s="23" t="s">
        <v>5751</v>
      </c>
      <c r="E18732" s="23" t="s">
        <v>4134</v>
      </c>
      <c r="F18732" s="40">
        <v>0.01</v>
      </c>
      <c r="G18732" s="25">
        <v>1665809</v>
      </c>
      <c r="H18732" s="25">
        <v>16658</v>
      </c>
      <c r="I18732" s="25"/>
      <c r="J18732" s="58" t="e">
        <f>HYPERLINK("#"&amp;"Insumos"&amp;"!A"&amp;MATCH($B18732,#REF!,0),"Ins "&amp;$B18732)</f>
        <v>#REF!</v>
      </c>
      <c r="M18732" s="220"/>
    </row>
    <row r="18733" spans="1:13" ht="38.25" x14ac:dyDescent="0.2">
      <c r="A18733" s="36" t="s">
        <v>3696</v>
      </c>
      <c r="B18733" s="26" t="s">
        <v>6816</v>
      </c>
      <c r="C18733" s="79" t="s">
        <v>928</v>
      </c>
      <c r="D18733" s="37" t="s">
        <v>5608</v>
      </c>
      <c r="E18733" s="37" t="s">
        <v>4134</v>
      </c>
      <c r="F18733" s="41"/>
      <c r="G18733" s="27"/>
      <c r="H18733" s="27"/>
      <c r="I18733" s="27">
        <v>1327652</v>
      </c>
      <c r="M18733" s="220">
        <f t="shared" si="292"/>
        <v>1738693</v>
      </c>
    </row>
    <row r="18734" spans="1:13" x14ac:dyDescent="0.2">
      <c r="A18734" s="35" t="s">
        <v>3696</v>
      </c>
      <c r="B18734" s="1" t="s">
        <v>201</v>
      </c>
      <c r="C18734" s="45" t="s">
        <v>1029</v>
      </c>
      <c r="D18734" s="23" t="s">
        <v>5734</v>
      </c>
      <c r="E18734" s="23" t="s">
        <v>4141</v>
      </c>
      <c r="F18734" s="40">
        <v>3.4</v>
      </c>
      <c r="G18734" s="25">
        <v>89712</v>
      </c>
      <c r="H18734" s="25">
        <v>305021</v>
      </c>
      <c r="I18734" s="25"/>
      <c r="J18734" s="58" t="e">
        <f>HYPERLINK("#"&amp;"Insumos"&amp;"!A"&amp;MATCH($B18734,#REF!,0),"Ins "&amp;$B18734)</f>
        <v>#REF!</v>
      </c>
      <c r="M18734" s="220"/>
    </row>
    <row r="18735" spans="1:13" x14ac:dyDescent="0.2">
      <c r="A18735" s="35" t="s">
        <v>3696</v>
      </c>
      <c r="B18735" s="1" t="s">
        <v>263</v>
      </c>
      <c r="C18735" s="45" t="s">
        <v>696</v>
      </c>
      <c r="D18735" s="23" t="s">
        <v>5534</v>
      </c>
      <c r="E18735" s="23" t="s">
        <v>4140</v>
      </c>
      <c r="F18735" s="40">
        <v>9.7500000000000003E-2</v>
      </c>
      <c r="G18735" s="25">
        <v>187426</v>
      </c>
      <c r="H18735" s="25">
        <v>18274</v>
      </c>
      <c r="I18735" s="25"/>
      <c r="J18735" s="58" t="e">
        <f>HYPERLINK("#"&amp;"Insumos"&amp;"!A"&amp;MATCH($B18735,#REF!,0),"Ins "&amp;$B18735)</f>
        <v>#REF!</v>
      </c>
      <c r="M18735" s="220"/>
    </row>
    <row r="18736" spans="1:13" x14ac:dyDescent="0.2">
      <c r="A18736" s="35" t="s">
        <v>3696</v>
      </c>
      <c r="B18736" s="1" t="s">
        <v>263</v>
      </c>
      <c r="C18736" s="45" t="s">
        <v>696</v>
      </c>
      <c r="D18736" s="23" t="s">
        <v>5534</v>
      </c>
      <c r="E18736" s="23" t="s">
        <v>4140</v>
      </c>
      <c r="F18736" s="40">
        <v>0.1</v>
      </c>
      <c r="G18736" s="25">
        <v>187426</v>
      </c>
      <c r="H18736" s="25">
        <v>18743</v>
      </c>
      <c r="I18736" s="25"/>
      <c r="J18736" s="58" t="e">
        <f>HYPERLINK("#"&amp;"Insumos"&amp;"!A"&amp;MATCH($B18736,#REF!,0),"Ins "&amp;$B18736)</f>
        <v>#REF!</v>
      </c>
      <c r="M18736" s="220"/>
    </row>
    <row r="18737" spans="1:13" x14ac:dyDescent="0.2">
      <c r="A18737" s="35" t="s">
        <v>3696</v>
      </c>
      <c r="B18737" s="1" t="s">
        <v>5533</v>
      </c>
      <c r="C18737" s="45" t="s">
        <v>5892</v>
      </c>
      <c r="D18737" s="23" t="s">
        <v>977</v>
      </c>
      <c r="E18737" s="23" t="s">
        <v>4134</v>
      </c>
      <c r="F18737" s="40">
        <v>6</v>
      </c>
      <c r="G18737" s="25">
        <v>3623</v>
      </c>
      <c r="H18737" s="25">
        <v>21738</v>
      </c>
      <c r="I18737" s="25"/>
      <c r="J18737" s="58" t="e">
        <f>HYPERLINK("#"&amp;"Insumos"&amp;"!A"&amp;MATCH($B18737,#REF!,0),"Ins "&amp;$B18737)</f>
        <v>#REF!</v>
      </c>
      <c r="M18737" s="220"/>
    </row>
    <row r="18738" spans="1:13" x14ac:dyDescent="0.2">
      <c r="A18738" s="35" t="s">
        <v>3696</v>
      </c>
      <c r="B18738" s="1" t="s">
        <v>5007</v>
      </c>
      <c r="C18738" s="45" t="s">
        <v>720</v>
      </c>
      <c r="D18738" s="23" t="s">
        <v>5751</v>
      </c>
      <c r="E18738" s="23" t="s">
        <v>4134</v>
      </c>
      <c r="F18738" s="40">
        <v>3.9</v>
      </c>
      <c r="G18738" s="25">
        <v>1897</v>
      </c>
      <c r="H18738" s="25">
        <v>7398</v>
      </c>
      <c r="I18738" s="25"/>
      <c r="J18738" s="58" t="e">
        <f>HYPERLINK("#"&amp;"Insumos"&amp;"!A"&amp;MATCH($B18738,#REF!,0),"Ins "&amp;$B18738)</f>
        <v>#REF!</v>
      </c>
      <c r="M18738" s="220"/>
    </row>
    <row r="18739" spans="1:13" x14ac:dyDescent="0.2">
      <c r="A18739" s="35" t="s">
        <v>3696</v>
      </c>
      <c r="B18739" s="1" t="s">
        <v>4986</v>
      </c>
      <c r="C18739" s="45" t="s">
        <v>694</v>
      </c>
      <c r="D18739" s="23" t="s">
        <v>5751</v>
      </c>
      <c r="E18739" s="23" t="s">
        <v>4134</v>
      </c>
      <c r="F18739" s="40">
        <v>0.01</v>
      </c>
      <c r="G18739" s="25">
        <v>923361</v>
      </c>
      <c r="H18739" s="25">
        <v>9234</v>
      </c>
      <c r="I18739" s="25"/>
      <c r="J18739" s="58" t="e">
        <f>HYPERLINK("#"&amp;"Insumos"&amp;"!A"&amp;MATCH($B18739,#REF!,0),"Ins "&amp;$B18739)</f>
        <v>#REF!</v>
      </c>
      <c r="M18739" s="220"/>
    </row>
    <row r="18740" spans="1:13" ht="25.5" x14ac:dyDescent="0.2">
      <c r="A18740" s="35" t="s">
        <v>3696</v>
      </c>
      <c r="B18740" s="1" t="s">
        <v>4485</v>
      </c>
      <c r="C18740" s="45" t="s">
        <v>686</v>
      </c>
      <c r="D18740" s="23" t="s">
        <v>5751</v>
      </c>
      <c r="E18740" s="23" t="s">
        <v>4134</v>
      </c>
      <c r="F18740" s="40">
        <v>1</v>
      </c>
      <c r="G18740" s="25">
        <v>947244</v>
      </c>
      <c r="H18740" s="25">
        <v>947244</v>
      </c>
      <c r="I18740" s="25"/>
      <c r="J18740" s="58" t="e">
        <f>HYPERLINK("#"&amp;"Insumos"&amp;"!A"&amp;MATCH($B18740,#REF!,0),"Ins "&amp;$B18740)</f>
        <v>#REF!</v>
      </c>
      <c r="M18740" s="220"/>
    </row>
    <row r="18741" spans="1:13" ht="38.25" x14ac:dyDescent="0.2">
      <c r="A18741" s="36" t="s">
        <v>3697</v>
      </c>
      <c r="B18741" s="26" t="s">
        <v>6816</v>
      </c>
      <c r="C18741" s="79" t="s">
        <v>5698</v>
      </c>
      <c r="D18741" s="37" t="s">
        <v>5608</v>
      </c>
      <c r="E18741" s="37" t="s">
        <v>4134</v>
      </c>
      <c r="F18741" s="41"/>
      <c r="G18741" s="27"/>
      <c r="H18741" s="27"/>
      <c r="I18741" s="27">
        <v>209623</v>
      </c>
      <c r="M18741" s="220">
        <f t="shared" si="292"/>
        <v>274522</v>
      </c>
    </row>
    <row r="18742" spans="1:13" x14ac:dyDescent="0.2">
      <c r="A18742" s="35" t="s">
        <v>3697</v>
      </c>
      <c r="B18742" s="1" t="s">
        <v>201</v>
      </c>
      <c r="C18742" s="45" t="s">
        <v>1029</v>
      </c>
      <c r="D18742" s="23" t="s">
        <v>5734</v>
      </c>
      <c r="E18742" s="23" t="s">
        <v>4141</v>
      </c>
      <c r="F18742" s="40">
        <v>1.7</v>
      </c>
      <c r="G18742" s="25">
        <v>89712</v>
      </c>
      <c r="H18742" s="25">
        <v>152510</v>
      </c>
      <c r="I18742" s="25"/>
      <c r="J18742" s="58" t="e">
        <f>HYPERLINK("#"&amp;"Insumos"&amp;"!A"&amp;MATCH($B18742,#REF!,0),"Ins "&amp;$B18742)</f>
        <v>#REF!</v>
      </c>
      <c r="M18742" s="220"/>
    </row>
    <row r="18743" spans="1:13" x14ac:dyDescent="0.2">
      <c r="A18743" s="35" t="s">
        <v>3697</v>
      </c>
      <c r="B18743" s="1" t="s">
        <v>263</v>
      </c>
      <c r="C18743" s="45" t="s">
        <v>696</v>
      </c>
      <c r="D18743" s="23" t="s">
        <v>5534</v>
      </c>
      <c r="E18743" s="23" t="s">
        <v>4140</v>
      </c>
      <c r="F18743" s="40">
        <v>0.1</v>
      </c>
      <c r="G18743" s="25">
        <v>187426</v>
      </c>
      <c r="H18743" s="25">
        <v>18743</v>
      </c>
      <c r="I18743" s="25"/>
      <c r="J18743" s="58" t="e">
        <f>HYPERLINK("#"&amp;"Insumos"&amp;"!A"&amp;MATCH($B18743,#REF!,0),"Ins "&amp;$B18743)</f>
        <v>#REF!</v>
      </c>
      <c r="M18743" s="220"/>
    </row>
    <row r="18744" spans="1:13" x14ac:dyDescent="0.2">
      <c r="A18744" s="35" t="s">
        <v>3697</v>
      </c>
      <c r="B18744" s="1" t="s">
        <v>5533</v>
      </c>
      <c r="C18744" s="45" t="s">
        <v>5892</v>
      </c>
      <c r="D18744" s="23" t="s">
        <v>977</v>
      </c>
      <c r="E18744" s="23" t="s">
        <v>4134</v>
      </c>
      <c r="F18744" s="40">
        <v>6</v>
      </c>
      <c r="G18744" s="25">
        <v>3623</v>
      </c>
      <c r="H18744" s="25">
        <v>21738</v>
      </c>
      <c r="I18744" s="25"/>
      <c r="J18744" s="58" t="e">
        <f>HYPERLINK("#"&amp;"Insumos"&amp;"!A"&amp;MATCH($B18744,#REF!,0),"Ins "&amp;$B18744)</f>
        <v>#REF!</v>
      </c>
      <c r="M18744" s="220"/>
    </row>
    <row r="18745" spans="1:13" x14ac:dyDescent="0.2">
      <c r="A18745" s="35" t="s">
        <v>3697</v>
      </c>
      <c r="B18745" s="1" t="s">
        <v>5007</v>
      </c>
      <c r="C18745" s="45" t="s">
        <v>720</v>
      </c>
      <c r="D18745" s="23" t="s">
        <v>5751</v>
      </c>
      <c r="E18745" s="23" t="s">
        <v>4134</v>
      </c>
      <c r="F18745" s="40">
        <v>3.9</v>
      </c>
      <c r="G18745" s="25">
        <v>1897</v>
      </c>
      <c r="H18745" s="25">
        <v>7398</v>
      </c>
      <c r="I18745" s="25"/>
      <c r="J18745" s="58" t="e">
        <f>HYPERLINK("#"&amp;"Insumos"&amp;"!A"&amp;MATCH($B18745,#REF!,0),"Ins "&amp;$B18745)</f>
        <v>#REF!</v>
      </c>
      <c r="M18745" s="220"/>
    </row>
    <row r="18746" spans="1:13" x14ac:dyDescent="0.2">
      <c r="A18746" s="35" t="s">
        <v>3697</v>
      </c>
      <c r="B18746" s="1" t="s">
        <v>4986</v>
      </c>
      <c r="C18746" s="45" t="s">
        <v>694</v>
      </c>
      <c r="D18746" s="23" t="s">
        <v>5751</v>
      </c>
      <c r="E18746" s="23" t="s">
        <v>4134</v>
      </c>
      <c r="F18746" s="40">
        <v>0.01</v>
      </c>
      <c r="G18746" s="25">
        <v>923361</v>
      </c>
      <c r="H18746" s="25">
        <v>9234</v>
      </c>
      <c r="I18746" s="25"/>
      <c r="J18746" s="58" t="e">
        <f>HYPERLINK("#"&amp;"Insumos"&amp;"!A"&amp;MATCH($B18746,#REF!,0),"Ins "&amp;$B18746)</f>
        <v>#REF!</v>
      </c>
      <c r="M18746" s="220"/>
    </row>
    <row r="18747" spans="1:13" ht="38.25" x14ac:dyDescent="0.2">
      <c r="A18747" s="36" t="s">
        <v>3698</v>
      </c>
      <c r="B18747" s="26" t="s">
        <v>6816</v>
      </c>
      <c r="C18747" s="79" t="s">
        <v>929</v>
      </c>
      <c r="D18747" s="37" t="s">
        <v>5608</v>
      </c>
      <c r="E18747" s="37" t="s">
        <v>4134</v>
      </c>
      <c r="F18747" s="41"/>
      <c r="G18747" s="27"/>
      <c r="H18747" s="27"/>
      <c r="I18747" s="27">
        <v>1141762</v>
      </c>
      <c r="M18747" s="220">
        <f t="shared" si="292"/>
        <v>1495252</v>
      </c>
    </row>
    <row r="18748" spans="1:13" x14ac:dyDescent="0.2">
      <c r="A18748" s="35" t="s">
        <v>3698</v>
      </c>
      <c r="B18748" s="1" t="s">
        <v>201</v>
      </c>
      <c r="C18748" s="45" t="s">
        <v>1029</v>
      </c>
      <c r="D18748" s="23" t="s">
        <v>5734</v>
      </c>
      <c r="E18748" s="23" t="s">
        <v>4141</v>
      </c>
      <c r="F18748" s="40">
        <v>3.5</v>
      </c>
      <c r="G18748" s="25">
        <v>89712</v>
      </c>
      <c r="H18748" s="25">
        <v>313992</v>
      </c>
      <c r="I18748" s="25"/>
      <c r="J18748" s="58" t="e">
        <f>HYPERLINK("#"&amp;"Insumos"&amp;"!A"&amp;MATCH($B18748,#REF!,0),"Ins "&amp;$B18748)</f>
        <v>#REF!</v>
      </c>
      <c r="M18748" s="220"/>
    </row>
    <row r="18749" spans="1:13" x14ac:dyDescent="0.2">
      <c r="A18749" s="35" t="s">
        <v>3698</v>
      </c>
      <c r="B18749" s="1" t="s">
        <v>263</v>
      </c>
      <c r="C18749" s="45" t="s">
        <v>696</v>
      </c>
      <c r="D18749" s="23" t="s">
        <v>5534</v>
      </c>
      <c r="E18749" s="23" t="s">
        <v>4140</v>
      </c>
      <c r="F18749" s="40">
        <v>7.5200000000000003E-2</v>
      </c>
      <c r="G18749" s="25">
        <v>187426</v>
      </c>
      <c r="H18749" s="25">
        <v>14094</v>
      </c>
      <c r="I18749" s="25"/>
      <c r="J18749" s="58" t="e">
        <f>HYPERLINK("#"&amp;"Insumos"&amp;"!A"&amp;MATCH($B18749,#REF!,0),"Ins "&amp;$B18749)</f>
        <v>#REF!</v>
      </c>
      <c r="M18749" s="220"/>
    </row>
    <row r="18750" spans="1:13" x14ac:dyDescent="0.2">
      <c r="A18750" s="35" t="s">
        <v>3698</v>
      </c>
      <c r="B18750" s="1" t="s">
        <v>263</v>
      </c>
      <c r="C18750" s="45" t="s">
        <v>696</v>
      </c>
      <c r="D18750" s="23" t="s">
        <v>5534</v>
      </c>
      <c r="E18750" s="23" t="s">
        <v>4140</v>
      </c>
      <c r="F18750" s="40">
        <v>0.1</v>
      </c>
      <c r="G18750" s="25">
        <v>187426</v>
      </c>
      <c r="H18750" s="25">
        <v>18743</v>
      </c>
      <c r="I18750" s="25"/>
      <c r="J18750" s="58" t="e">
        <f>HYPERLINK("#"&amp;"Insumos"&amp;"!A"&amp;MATCH($B18750,#REF!,0),"Ins "&amp;$B18750)</f>
        <v>#REF!</v>
      </c>
      <c r="M18750" s="220"/>
    </row>
    <row r="18751" spans="1:13" x14ac:dyDescent="0.2">
      <c r="A18751" s="35" t="s">
        <v>3698</v>
      </c>
      <c r="B18751" s="1" t="s">
        <v>5533</v>
      </c>
      <c r="C18751" s="45" t="s">
        <v>5892</v>
      </c>
      <c r="D18751" s="23" t="s">
        <v>977</v>
      </c>
      <c r="E18751" s="23" t="s">
        <v>4134</v>
      </c>
      <c r="F18751" s="40">
        <v>6</v>
      </c>
      <c r="G18751" s="25">
        <v>3623</v>
      </c>
      <c r="H18751" s="25">
        <v>21738</v>
      </c>
      <c r="I18751" s="25"/>
      <c r="J18751" s="58" t="e">
        <f>HYPERLINK("#"&amp;"Insumos"&amp;"!A"&amp;MATCH($B18751,#REF!,0),"Ins "&amp;$B18751)</f>
        <v>#REF!</v>
      </c>
      <c r="M18751" s="220"/>
    </row>
    <row r="18752" spans="1:13" x14ac:dyDescent="0.2">
      <c r="A18752" s="35" t="s">
        <v>3698</v>
      </c>
      <c r="B18752" s="1" t="s">
        <v>5007</v>
      </c>
      <c r="C18752" s="45" t="s">
        <v>720</v>
      </c>
      <c r="D18752" s="23" t="s">
        <v>5751</v>
      </c>
      <c r="E18752" s="23" t="s">
        <v>4134</v>
      </c>
      <c r="F18752" s="40">
        <v>3.9</v>
      </c>
      <c r="G18752" s="25">
        <v>1897</v>
      </c>
      <c r="H18752" s="25">
        <v>7398</v>
      </c>
      <c r="I18752" s="25"/>
      <c r="J18752" s="58" t="e">
        <f>HYPERLINK("#"&amp;"Insumos"&amp;"!A"&amp;MATCH($B18752,#REF!,0),"Ins "&amp;$B18752)</f>
        <v>#REF!</v>
      </c>
      <c r="M18752" s="220"/>
    </row>
    <row r="18753" spans="1:13" x14ac:dyDescent="0.2">
      <c r="A18753" s="35" t="s">
        <v>3698</v>
      </c>
      <c r="B18753" s="1" t="s">
        <v>4987</v>
      </c>
      <c r="C18753" s="45" t="s">
        <v>695</v>
      </c>
      <c r="D18753" s="23" t="s">
        <v>5751</v>
      </c>
      <c r="E18753" s="23" t="s">
        <v>4134</v>
      </c>
      <c r="F18753" s="40">
        <v>0.05</v>
      </c>
      <c r="G18753" s="25">
        <v>711801</v>
      </c>
      <c r="H18753" s="25">
        <v>35590</v>
      </c>
      <c r="I18753" s="25"/>
      <c r="J18753" s="58" t="e">
        <f>HYPERLINK("#"&amp;"Insumos"&amp;"!A"&amp;MATCH($B18753,#REF!,0),"Ins "&amp;$B18753)</f>
        <v>#REF!</v>
      </c>
      <c r="M18753" s="220"/>
    </row>
    <row r="18754" spans="1:13" ht="25.5" x14ac:dyDescent="0.2">
      <c r="A18754" s="35" t="s">
        <v>3698</v>
      </c>
      <c r="B18754" s="1" t="s">
        <v>4486</v>
      </c>
      <c r="C18754" s="45" t="s">
        <v>687</v>
      </c>
      <c r="D18754" s="23" t="s">
        <v>5751</v>
      </c>
      <c r="E18754" s="23" t="s">
        <v>4134</v>
      </c>
      <c r="F18754" s="40">
        <v>1</v>
      </c>
      <c r="G18754" s="25">
        <v>730207</v>
      </c>
      <c r="H18754" s="25">
        <v>730207</v>
      </c>
      <c r="I18754" s="25"/>
      <c r="J18754" s="58" t="e">
        <f>HYPERLINK("#"&amp;"Insumos"&amp;"!A"&amp;MATCH($B18754,#REF!,0),"Ins "&amp;$B18754)</f>
        <v>#REF!</v>
      </c>
      <c r="M18754" s="220"/>
    </row>
    <row r="18755" spans="1:13" ht="38.25" x14ac:dyDescent="0.2">
      <c r="A18755" s="36" t="s">
        <v>3699</v>
      </c>
      <c r="B18755" s="26" t="s">
        <v>6816</v>
      </c>
      <c r="C18755" s="79" t="s">
        <v>5699</v>
      </c>
      <c r="D18755" s="37" t="s">
        <v>5608</v>
      </c>
      <c r="E18755" s="37" t="s">
        <v>4134</v>
      </c>
      <c r="F18755" s="41"/>
      <c r="G18755" s="27"/>
      <c r="H18755" s="27"/>
      <c r="I18755" s="27">
        <v>207887</v>
      </c>
      <c r="M18755" s="220">
        <f t="shared" si="292"/>
        <v>272249</v>
      </c>
    </row>
    <row r="18756" spans="1:13" x14ac:dyDescent="0.2">
      <c r="A18756" s="35" t="s">
        <v>3699</v>
      </c>
      <c r="B18756" s="1" t="s">
        <v>201</v>
      </c>
      <c r="C18756" s="45" t="s">
        <v>1029</v>
      </c>
      <c r="D18756" s="23" t="s">
        <v>5734</v>
      </c>
      <c r="E18756" s="23" t="s">
        <v>4141</v>
      </c>
      <c r="F18756" s="40">
        <v>1.7</v>
      </c>
      <c r="G18756" s="25">
        <v>89712</v>
      </c>
      <c r="H18756" s="25">
        <v>152510</v>
      </c>
      <c r="I18756" s="25"/>
      <c r="J18756" s="58" t="e">
        <f>HYPERLINK("#"&amp;"Insumos"&amp;"!A"&amp;MATCH($B18756,#REF!,0),"Ins "&amp;$B18756)</f>
        <v>#REF!</v>
      </c>
      <c r="M18756" s="220"/>
    </row>
    <row r="18757" spans="1:13" x14ac:dyDescent="0.2">
      <c r="A18757" s="35" t="s">
        <v>3699</v>
      </c>
      <c r="B18757" s="1" t="s">
        <v>263</v>
      </c>
      <c r="C18757" s="45" t="s">
        <v>696</v>
      </c>
      <c r="D18757" s="23" t="s">
        <v>5534</v>
      </c>
      <c r="E18757" s="23" t="s">
        <v>4140</v>
      </c>
      <c r="F18757" s="40">
        <v>0.1</v>
      </c>
      <c r="G18757" s="25">
        <v>187426</v>
      </c>
      <c r="H18757" s="25">
        <v>18743</v>
      </c>
      <c r="I18757" s="25"/>
      <c r="J18757" s="58" t="e">
        <f>HYPERLINK("#"&amp;"Insumos"&amp;"!A"&amp;MATCH($B18757,#REF!,0),"Ins "&amp;$B18757)</f>
        <v>#REF!</v>
      </c>
      <c r="M18757" s="220"/>
    </row>
    <row r="18758" spans="1:13" x14ac:dyDescent="0.2">
      <c r="A18758" s="35" t="s">
        <v>3699</v>
      </c>
      <c r="B18758" s="1" t="s">
        <v>5533</v>
      </c>
      <c r="C18758" s="45" t="s">
        <v>5892</v>
      </c>
      <c r="D18758" s="23" t="s">
        <v>977</v>
      </c>
      <c r="E18758" s="23" t="s">
        <v>4134</v>
      </c>
      <c r="F18758" s="40">
        <v>6</v>
      </c>
      <c r="G18758" s="25">
        <v>3623</v>
      </c>
      <c r="H18758" s="25">
        <v>21738</v>
      </c>
      <c r="I18758" s="25"/>
      <c r="J18758" s="58" t="e">
        <f>HYPERLINK("#"&amp;"Insumos"&amp;"!A"&amp;MATCH($B18758,#REF!,0),"Ins "&amp;$B18758)</f>
        <v>#REF!</v>
      </c>
      <c r="M18758" s="220"/>
    </row>
    <row r="18759" spans="1:13" x14ac:dyDescent="0.2">
      <c r="A18759" s="35" t="s">
        <v>3699</v>
      </c>
      <c r="B18759" s="1" t="s">
        <v>5007</v>
      </c>
      <c r="C18759" s="45" t="s">
        <v>720</v>
      </c>
      <c r="D18759" s="23" t="s">
        <v>5751</v>
      </c>
      <c r="E18759" s="23" t="s">
        <v>4134</v>
      </c>
      <c r="F18759" s="40">
        <v>4.0999999999999996</v>
      </c>
      <c r="G18759" s="25">
        <v>1897</v>
      </c>
      <c r="H18759" s="25">
        <v>7778</v>
      </c>
      <c r="I18759" s="25"/>
      <c r="J18759" s="58" t="e">
        <f>HYPERLINK("#"&amp;"Insumos"&amp;"!A"&amp;MATCH($B18759,#REF!,0),"Ins "&amp;$B18759)</f>
        <v>#REF!</v>
      </c>
      <c r="M18759" s="220"/>
    </row>
    <row r="18760" spans="1:13" x14ac:dyDescent="0.2">
      <c r="A18760" s="35" t="s">
        <v>3699</v>
      </c>
      <c r="B18760" s="1" t="s">
        <v>4987</v>
      </c>
      <c r="C18760" s="45" t="s">
        <v>695</v>
      </c>
      <c r="D18760" s="23" t="s">
        <v>5751</v>
      </c>
      <c r="E18760" s="23" t="s">
        <v>4134</v>
      </c>
      <c r="F18760" s="40">
        <v>0.01</v>
      </c>
      <c r="G18760" s="25">
        <v>711801</v>
      </c>
      <c r="H18760" s="25">
        <v>7118</v>
      </c>
      <c r="I18760" s="25"/>
      <c r="J18760" s="58" t="e">
        <f>HYPERLINK("#"&amp;"Insumos"&amp;"!A"&amp;MATCH($B18760,#REF!,0),"Ins "&amp;$B18760)</f>
        <v>#REF!</v>
      </c>
      <c r="M18760" s="220"/>
    </row>
    <row r="18761" spans="1:13" ht="38.25" x14ac:dyDescent="0.2">
      <c r="A18761" s="36" t="s">
        <v>3700</v>
      </c>
      <c r="B18761" s="26" t="s">
        <v>6816</v>
      </c>
      <c r="C18761" s="79" t="s">
        <v>930</v>
      </c>
      <c r="D18761" s="37" t="s">
        <v>5608</v>
      </c>
      <c r="E18761" s="37" t="s">
        <v>4134</v>
      </c>
      <c r="F18761" s="41"/>
      <c r="G18761" s="27"/>
      <c r="H18761" s="27"/>
      <c r="I18761" s="27">
        <v>3334373</v>
      </c>
      <c r="M18761" s="220">
        <f t="shared" ref="M18761:M18817" si="293">ROUND(I18761*(1+$L$2),0)</f>
        <v>4366695</v>
      </c>
    </row>
    <row r="18762" spans="1:13" x14ac:dyDescent="0.2">
      <c r="A18762" s="35" t="s">
        <v>3700</v>
      </c>
      <c r="B18762" s="1" t="s">
        <v>201</v>
      </c>
      <c r="C18762" s="45" t="s">
        <v>1029</v>
      </c>
      <c r="D18762" s="23" t="s">
        <v>5734</v>
      </c>
      <c r="E18762" s="23" t="s">
        <v>4141</v>
      </c>
      <c r="F18762" s="40">
        <v>4.3</v>
      </c>
      <c r="G18762" s="25">
        <v>89712</v>
      </c>
      <c r="H18762" s="25">
        <v>385762</v>
      </c>
      <c r="I18762" s="25"/>
      <c r="J18762" s="58" t="e">
        <f>HYPERLINK("#"&amp;"Insumos"&amp;"!A"&amp;MATCH($B18762,#REF!,0),"Ins "&amp;$B18762)</f>
        <v>#REF!</v>
      </c>
      <c r="M18762" s="220"/>
    </row>
    <row r="18763" spans="1:13" x14ac:dyDescent="0.2">
      <c r="A18763" s="35" t="s">
        <v>3700</v>
      </c>
      <c r="B18763" s="1" t="s">
        <v>263</v>
      </c>
      <c r="C18763" s="45" t="s">
        <v>696</v>
      </c>
      <c r="D18763" s="23" t="s">
        <v>5534</v>
      </c>
      <c r="E18763" s="23" t="s">
        <v>4140</v>
      </c>
      <c r="F18763" s="40">
        <v>0.12</v>
      </c>
      <c r="G18763" s="25">
        <v>187426</v>
      </c>
      <c r="H18763" s="25">
        <v>22491</v>
      </c>
      <c r="I18763" s="25"/>
      <c r="J18763" s="58" t="e">
        <f>HYPERLINK("#"&amp;"Insumos"&amp;"!A"&amp;MATCH($B18763,#REF!,0),"Ins "&amp;$B18763)</f>
        <v>#REF!</v>
      </c>
      <c r="M18763" s="220"/>
    </row>
    <row r="18764" spans="1:13" x14ac:dyDescent="0.2">
      <c r="A18764" s="35" t="s">
        <v>3700</v>
      </c>
      <c r="B18764" s="1" t="s">
        <v>263</v>
      </c>
      <c r="C18764" s="45" t="s">
        <v>696</v>
      </c>
      <c r="D18764" s="23" t="s">
        <v>5534</v>
      </c>
      <c r="E18764" s="23" t="s">
        <v>4140</v>
      </c>
      <c r="F18764" s="40">
        <v>0.28899999999999998</v>
      </c>
      <c r="G18764" s="25">
        <v>187426</v>
      </c>
      <c r="H18764" s="25">
        <v>54166</v>
      </c>
      <c r="I18764" s="25"/>
      <c r="J18764" s="58" t="e">
        <f>HYPERLINK("#"&amp;"Insumos"&amp;"!A"&amp;MATCH($B18764,#REF!,0),"Ins "&amp;$B18764)</f>
        <v>#REF!</v>
      </c>
      <c r="M18764" s="220"/>
    </row>
    <row r="18765" spans="1:13" x14ac:dyDescent="0.2">
      <c r="A18765" s="35" t="s">
        <v>3700</v>
      </c>
      <c r="B18765" s="1" t="s">
        <v>5533</v>
      </c>
      <c r="C18765" s="45" t="s">
        <v>5892</v>
      </c>
      <c r="D18765" s="23" t="s">
        <v>977</v>
      </c>
      <c r="E18765" s="23" t="s">
        <v>4134</v>
      </c>
      <c r="F18765" s="40">
        <v>6</v>
      </c>
      <c r="G18765" s="25">
        <v>3623</v>
      </c>
      <c r="H18765" s="25">
        <v>21738</v>
      </c>
      <c r="I18765" s="25"/>
      <c r="J18765" s="58" t="e">
        <f>HYPERLINK("#"&amp;"Insumos"&amp;"!A"&amp;MATCH($B18765,#REF!,0),"Ins "&amp;$B18765)</f>
        <v>#REF!</v>
      </c>
      <c r="M18765" s="220"/>
    </row>
    <row r="18766" spans="1:13" x14ac:dyDescent="0.2">
      <c r="A18766" s="35" t="s">
        <v>3700</v>
      </c>
      <c r="B18766" s="1" t="s">
        <v>5007</v>
      </c>
      <c r="C18766" s="45" t="s">
        <v>720</v>
      </c>
      <c r="D18766" s="23" t="s">
        <v>5751</v>
      </c>
      <c r="E18766" s="23" t="s">
        <v>4134</v>
      </c>
      <c r="F18766" s="40">
        <v>3.9</v>
      </c>
      <c r="G18766" s="25">
        <v>1897</v>
      </c>
      <c r="H18766" s="25">
        <v>7398</v>
      </c>
      <c r="I18766" s="25"/>
      <c r="J18766" s="58" t="e">
        <f>HYPERLINK("#"&amp;"Insumos"&amp;"!A"&amp;MATCH($B18766,#REF!,0),"Ins "&amp;$B18766)</f>
        <v>#REF!</v>
      </c>
      <c r="M18766" s="220"/>
    </row>
    <row r="18767" spans="1:13" x14ac:dyDescent="0.2">
      <c r="A18767" s="35" t="s">
        <v>3700</v>
      </c>
      <c r="B18767" s="1" t="s">
        <v>4988</v>
      </c>
      <c r="C18767" s="45" t="s">
        <v>697</v>
      </c>
      <c r="D18767" s="23" t="s">
        <v>5751</v>
      </c>
      <c r="E18767" s="23" t="s">
        <v>4134</v>
      </c>
      <c r="F18767" s="40">
        <v>1.2999999999999999E-2</v>
      </c>
      <c r="G18767" s="25">
        <v>2736473</v>
      </c>
      <c r="H18767" s="25">
        <v>35574</v>
      </c>
      <c r="I18767" s="25"/>
      <c r="J18767" s="58" t="e">
        <f>HYPERLINK("#"&amp;"Insumos"&amp;"!A"&amp;MATCH($B18767,#REF!,0),"Ins "&amp;$B18767)</f>
        <v>#REF!</v>
      </c>
      <c r="M18767" s="220"/>
    </row>
    <row r="18768" spans="1:13" ht="25.5" x14ac:dyDescent="0.2">
      <c r="A18768" s="35" t="s">
        <v>3700</v>
      </c>
      <c r="B18768" s="1" t="s">
        <v>4487</v>
      </c>
      <c r="C18768" s="45" t="s">
        <v>688</v>
      </c>
      <c r="D18768" s="23" t="s">
        <v>5751</v>
      </c>
      <c r="E18768" s="23" t="s">
        <v>4134</v>
      </c>
      <c r="F18768" s="40">
        <v>1</v>
      </c>
      <c r="G18768" s="25">
        <v>2807244</v>
      </c>
      <c r="H18768" s="25">
        <v>2807244</v>
      </c>
      <c r="I18768" s="25"/>
      <c r="J18768" s="58" t="e">
        <f>HYPERLINK("#"&amp;"Insumos"&amp;"!A"&amp;MATCH($B18768,#REF!,0),"Ins "&amp;$B18768)</f>
        <v>#REF!</v>
      </c>
      <c r="M18768" s="220"/>
    </row>
    <row r="18769" spans="1:13" ht="38.25" x14ac:dyDescent="0.2">
      <c r="A18769" s="36" t="s">
        <v>3701</v>
      </c>
      <c r="B18769" s="26" t="s">
        <v>6816</v>
      </c>
      <c r="C18769" s="79" t="s">
        <v>5700</v>
      </c>
      <c r="D18769" s="37" t="s">
        <v>5608</v>
      </c>
      <c r="E18769" s="37" t="s">
        <v>4134</v>
      </c>
      <c r="F18769" s="41"/>
      <c r="G18769" s="27"/>
      <c r="H18769" s="27"/>
      <c r="I18769" s="27">
        <v>268712</v>
      </c>
      <c r="M18769" s="220">
        <f t="shared" si="293"/>
        <v>351905</v>
      </c>
    </row>
    <row r="18770" spans="1:13" x14ac:dyDescent="0.2">
      <c r="A18770" s="35" t="s">
        <v>3701</v>
      </c>
      <c r="B18770" s="1" t="s">
        <v>201</v>
      </c>
      <c r="C18770" s="45" t="s">
        <v>1029</v>
      </c>
      <c r="D18770" s="23" t="s">
        <v>5734</v>
      </c>
      <c r="E18770" s="23" t="s">
        <v>4141</v>
      </c>
      <c r="F18770" s="40">
        <v>2</v>
      </c>
      <c r="G18770" s="25">
        <v>89712</v>
      </c>
      <c r="H18770" s="25">
        <v>179424</v>
      </c>
      <c r="I18770" s="25"/>
      <c r="J18770" s="58" t="e">
        <f>HYPERLINK("#"&amp;"Insumos"&amp;"!A"&amp;MATCH($B18770,#REF!,0),"Ins "&amp;$B18770)</f>
        <v>#REF!</v>
      </c>
      <c r="M18770" s="220"/>
    </row>
    <row r="18771" spans="1:13" x14ac:dyDescent="0.2">
      <c r="A18771" s="35" t="s">
        <v>3701</v>
      </c>
      <c r="B18771" s="1" t="s">
        <v>263</v>
      </c>
      <c r="C18771" s="45" t="s">
        <v>696</v>
      </c>
      <c r="D18771" s="23" t="s">
        <v>5534</v>
      </c>
      <c r="E18771" s="23" t="s">
        <v>4140</v>
      </c>
      <c r="F18771" s="40">
        <v>0.12</v>
      </c>
      <c r="G18771" s="25">
        <v>187426</v>
      </c>
      <c r="H18771" s="25">
        <v>22491</v>
      </c>
      <c r="I18771" s="25"/>
      <c r="J18771" s="58" t="e">
        <f>HYPERLINK("#"&amp;"Insumos"&amp;"!A"&amp;MATCH($B18771,#REF!,0),"Ins "&amp;$B18771)</f>
        <v>#REF!</v>
      </c>
      <c r="M18771" s="220"/>
    </row>
    <row r="18772" spans="1:13" x14ac:dyDescent="0.2">
      <c r="A18772" s="35" t="s">
        <v>3701</v>
      </c>
      <c r="B18772" s="1" t="s">
        <v>5533</v>
      </c>
      <c r="C18772" s="45" t="s">
        <v>5892</v>
      </c>
      <c r="D18772" s="23" t="s">
        <v>977</v>
      </c>
      <c r="E18772" s="23" t="s">
        <v>4134</v>
      </c>
      <c r="F18772" s="40">
        <v>6</v>
      </c>
      <c r="G18772" s="25">
        <v>3623</v>
      </c>
      <c r="H18772" s="25">
        <v>21738</v>
      </c>
      <c r="I18772" s="25"/>
      <c r="J18772" s="58" t="e">
        <f>HYPERLINK("#"&amp;"Insumos"&amp;"!A"&amp;MATCH($B18772,#REF!,0),"Ins "&amp;$B18772)</f>
        <v>#REF!</v>
      </c>
      <c r="M18772" s="220"/>
    </row>
    <row r="18773" spans="1:13" x14ac:dyDescent="0.2">
      <c r="A18773" s="35" t="s">
        <v>3701</v>
      </c>
      <c r="B18773" s="1" t="s">
        <v>5007</v>
      </c>
      <c r="C18773" s="45" t="s">
        <v>720</v>
      </c>
      <c r="D18773" s="23" t="s">
        <v>5751</v>
      </c>
      <c r="E18773" s="23" t="s">
        <v>4134</v>
      </c>
      <c r="F18773" s="40">
        <v>5</v>
      </c>
      <c r="G18773" s="25">
        <v>1897</v>
      </c>
      <c r="H18773" s="25">
        <v>9485</v>
      </c>
      <c r="I18773" s="25"/>
      <c r="J18773" s="58" t="e">
        <f>HYPERLINK("#"&amp;"Insumos"&amp;"!A"&amp;MATCH($B18773,#REF!,0),"Ins "&amp;$B18773)</f>
        <v>#REF!</v>
      </c>
      <c r="M18773" s="220"/>
    </row>
    <row r="18774" spans="1:13" x14ac:dyDescent="0.2">
      <c r="A18774" s="35" t="s">
        <v>3701</v>
      </c>
      <c r="B18774" s="1" t="s">
        <v>4988</v>
      </c>
      <c r="C18774" s="45" t="s">
        <v>697</v>
      </c>
      <c r="D18774" s="23" t="s">
        <v>5751</v>
      </c>
      <c r="E18774" s="23" t="s">
        <v>4134</v>
      </c>
      <c r="F18774" s="40">
        <v>1.2999999999999999E-2</v>
      </c>
      <c r="G18774" s="25">
        <v>2736473</v>
      </c>
      <c r="H18774" s="25">
        <v>35574</v>
      </c>
      <c r="I18774" s="25"/>
      <c r="J18774" s="58" t="e">
        <f>HYPERLINK("#"&amp;"Insumos"&amp;"!A"&amp;MATCH($B18774,#REF!,0),"Ins "&amp;$B18774)</f>
        <v>#REF!</v>
      </c>
      <c r="M18774" s="220"/>
    </row>
    <row r="18775" spans="1:13" ht="38.25" x14ac:dyDescent="0.2">
      <c r="A18775" s="36" t="s">
        <v>3702</v>
      </c>
      <c r="B18775" s="26" t="s">
        <v>6816</v>
      </c>
      <c r="C18775" s="79" t="s">
        <v>931</v>
      </c>
      <c r="D18775" s="37" t="s">
        <v>5608</v>
      </c>
      <c r="E18775" s="37" t="s">
        <v>4134</v>
      </c>
      <c r="F18775" s="41"/>
      <c r="G18775" s="27"/>
      <c r="H18775" s="27"/>
      <c r="I18775" s="27">
        <v>2454202</v>
      </c>
      <c r="M18775" s="220">
        <f t="shared" si="293"/>
        <v>3214023</v>
      </c>
    </row>
    <row r="18776" spans="1:13" x14ac:dyDescent="0.2">
      <c r="A18776" s="35" t="s">
        <v>3702</v>
      </c>
      <c r="B18776" s="1" t="s">
        <v>201</v>
      </c>
      <c r="C18776" s="45" t="s">
        <v>1029</v>
      </c>
      <c r="D18776" s="23" t="s">
        <v>5734</v>
      </c>
      <c r="E18776" s="23" t="s">
        <v>4141</v>
      </c>
      <c r="F18776" s="40">
        <v>3.8</v>
      </c>
      <c r="G18776" s="25">
        <v>89712</v>
      </c>
      <c r="H18776" s="25">
        <v>340906</v>
      </c>
      <c r="I18776" s="25"/>
      <c r="J18776" s="58" t="e">
        <f>HYPERLINK("#"&amp;"Insumos"&amp;"!A"&amp;MATCH($B18776,#REF!,0),"Ins "&amp;$B18776)</f>
        <v>#REF!</v>
      </c>
      <c r="M18776" s="220"/>
    </row>
    <row r="18777" spans="1:13" x14ac:dyDescent="0.2">
      <c r="A18777" s="35" t="s">
        <v>3702</v>
      </c>
      <c r="B18777" s="1" t="s">
        <v>263</v>
      </c>
      <c r="C18777" s="45" t="s">
        <v>696</v>
      </c>
      <c r="D18777" s="23" t="s">
        <v>5534</v>
      </c>
      <c r="E18777" s="23" t="s">
        <v>4140</v>
      </c>
      <c r="F18777" s="40">
        <v>0.12</v>
      </c>
      <c r="G18777" s="25">
        <v>187426</v>
      </c>
      <c r="H18777" s="25">
        <v>22491</v>
      </c>
      <c r="I18777" s="25"/>
      <c r="J18777" s="58" t="e">
        <f>HYPERLINK("#"&amp;"Insumos"&amp;"!A"&amp;MATCH($B18777,#REF!,0),"Ins "&amp;$B18777)</f>
        <v>#REF!</v>
      </c>
      <c r="M18777" s="220"/>
    </row>
    <row r="18778" spans="1:13" x14ac:dyDescent="0.2">
      <c r="A18778" s="35" t="s">
        <v>3702</v>
      </c>
      <c r="B18778" s="1" t="s">
        <v>263</v>
      </c>
      <c r="C18778" s="45" t="s">
        <v>696</v>
      </c>
      <c r="D18778" s="23" t="s">
        <v>5534</v>
      </c>
      <c r="E18778" s="23" t="s">
        <v>4140</v>
      </c>
      <c r="F18778" s="40">
        <v>0.2059</v>
      </c>
      <c r="G18778" s="25">
        <v>187426</v>
      </c>
      <c r="H18778" s="25">
        <v>38591</v>
      </c>
      <c r="I18778" s="25"/>
      <c r="J18778" s="58" t="e">
        <f>HYPERLINK("#"&amp;"Insumos"&amp;"!A"&amp;MATCH($B18778,#REF!,0),"Ins "&amp;$B18778)</f>
        <v>#REF!</v>
      </c>
      <c r="M18778" s="220"/>
    </row>
    <row r="18779" spans="1:13" x14ac:dyDescent="0.2">
      <c r="A18779" s="35" t="s">
        <v>3702</v>
      </c>
      <c r="B18779" s="1" t="s">
        <v>5533</v>
      </c>
      <c r="C18779" s="45" t="s">
        <v>5892</v>
      </c>
      <c r="D18779" s="23" t="s">
        <v>977</v>
      </c>
      <c r="E18779" s="23" t="s">
        <v>4134</v>
      </c>
      <c r="F18779" s="40">
        <v>7</v>
      </c>
      <c r="G18779" s="25">
        <v>3623</v>
      </c>
      <c r="H18779" s="25">
        <v>25361</v>
      </c>
      <c r="I18779" s="25"/>
      <c r="J18779" s="58" t="e">
        <f>HYPERLINK("#"&amp;"Insumos"&amp;"!A"&amp;MATCH($B18779,#REF!,0),"Ins "&amp;$B18779)</f>
        <v>#REF!</v>
      </c>
      <c r="M18779" s="220"/>
    </row>
    <row r="18780" spans="1:13" x14ac:dyDescent="0.2">
      <c r="A18780" s="35" t="s">
        <v>3702</v>
      </c>
      <c r="B18780" s="1" t="s">
        <v>5007</v>
      </c>
      <c r="C18780" s="45" t="s">
        <v>720</v>
      </c>
      <c r="D18780" s="23" t="s">
        <v>5751</v>
      </c>
      <c r="E18780" s="23" t="s">
        <v>4134</v>
      </c>
      <c r="F18780" s="40">
        <v>3.9</v>
      </c>
      <c r="G18780" s="25">
        <v>1897</v>
      </c>
      <c r="H18780" s="25">
        <v>7398</v>
      </c>
      <c r="I18780" s="25"/>
      <c r="J18780" s="58" t="e">
        <f>HYPERLINK("#"&amp;"Insumos"&amp;"!A"&amp;MATCH($B18780,#REF!,0),"Ins "&amp;$B18780)</f>
        <v>#REF!</v>
      </c>
      <c r="M18780" s="220"/>
    </row>
    <row r="18781" spans="1:13" x14ac:dyDescent="0.2">
      <c r="A18781" s="35" t="s">
        <v>3702</v>
      </c>
      <c r="B18781" s="1" t="s">
        <v>4989</v>
      </c>
      <c r="C18781" s="45" t="s">
        <v>698</v>
      </c>
      <c r="D18781" s="23" t="s">
        <v>5751</v>
      </c>
      <c r="E18781" s="23" t="s">
        <v>4134</v>
      </c>
      <c r="F18781" s="40">
        <v>0.01</v>
      </c>
      <c r="G18781" s="25">
        <v>1949541</v>
      </c>
      <c r="H18781" s="25">
        <v>19495</v>
      </c>
      <c r="I18781" s="25"/>
      <c r="J18781" s="58" t="e">
        <f>HYPERLINK("#"&amp;"Insumos"&amp;"!A"&amp;MATCH($B18781,#REF!,0),"Ins "&amp;$B18781)</f>
        <v>#REF!</v>
      </c>
      <c r="M18781" s="220"/>
    </row>
    <row r="18782" spans="1:13" ht="25.5" x14ac:dyDescent="0.2">
      <c r="A18782" s="35" t="s">
        <v>3702</v>
      </c>
      <c r="B18782" s="1" t="s">
        <v>4488</v>
      </c>
      <c r="C18782" s="45" t="s">
        <v>689</v>
      </c>
      <c r="D18782" s="23" t="s">
        <v>5751</v>
      </c>
      <c r="E18782" s="23" t="s">
        <v>4134</v>
      </c>
      <c r="F18782" s="40">
        <v>1</v>
      </c>
      <c r="G18782" s="25">
        <v>1999960</v>
      </c>
      <c r="H18782" s="25">
        <v>1999960</v>
      </c>
      <c r="I18782" s="25"/>
      <c r="J18782" s="58" t="e">
        <f>HYPERLINK("#"&amp;"Insumos"&amp;"!A"&amp;MATCH($B18782,#REF!,0),"Ins "&amp;$B18782)</f>
        <v>#REF!</v>
      </c>
      <c r="M18782" s="220"/>
    </row>
    <row r="18783" spans="1:13" ht="38.25" x14ac:dyDescent="0.2">
      <c r="A18783" s="36" t="s">
        <v>3703</v>
      </c>
      <c r="B18783" s="26" t="s">
        <v>6816</v>
      </c>
      <c r="C18783" s="79" t="s">
        <v>5701</v>
      </c>
      <c r="D18783" s="37" t="s">
        <v>5608</v>
      </c>
      <c r="E18783" s="37" t="s">
        <v>4134</v>
      </c>
      <c r="F18783" s="41"/>
      <c r="G18783" s="27"/>
      <c r="H18783" s="27"/>
      <c r="I18783" s="27">
        <v>237176</v>
      </c>
      <c r="M18783" s="220">
        <f t="shared" si="293"/>
        <v>310606</v>
      </c>
    </row>
    <row r="18784" spans="1:13" x14ac:dyDescent="0.2">
      <c r="A18784" s="35" t="s">
        <v>3703</v>
      </c>
      <c r="B18784" s="1" t="s">
        <v>201</v>
      </c>
      <c r="C18784" s="45" t="s">
        <v>1029</v>
      </c>
      <c r="D18784" s="23" t="s">
        <v>5734</v>
      </c>
      <c r="E18784" s="23" t="s">
        <v>4141</v>
      </c>
      <c r="F18784" s="40">
        <v>1.8</v>
      </c>
      <c r="G18784" s="25">
        <v>89712</v>
      </c>
      <c r="H18784" s="25">
        <v>161482</v>
      </c>
      <c r="I18784" s="25"/>
      <c r="J18784" s="58" t="e">
        <f>HYPERLINK("#"&amp;"Insumos"&amp;"!A"&amp;MATCH($B18784,#REF!,0),"Ins "&amp;$B18784)</f>
        <v>#REF!</v>
      </c>
      <c r="M18784" s="220"/>
    </row>
    <row r="18785" spans="1:13" x14ac:dyDescent="0.2">
      <c r="A18785" s="35" t="s">
        <v>3703</v>
      </c>
      <c r="B18785" s="1" t="s">
        <v>263</v>
      </c>
      <c r="C18785" s="45" t="s">
        <v>696</v>
      </c>
      <c r="D18785" s="23" t="s">
        <v>5534</v>
      </c>
      <c r="E18785" s="23" t="s">
        <v>4140</v>
      </c>
      <c r="F18785" s="40">
        <v>0.12</v>
      </c>
      <c r="G18785" s="25">
        <v>187426</v>
      </c>
      <c r="H18785" s="25">
        <v>22491</v>
      </c>
      <c r="I18785" s="25"/>
      <c r="J18785" s="58" t="e">
        <f>HYPERLINK("#"&amp;"Insumos"&amp;"!A"&amp;MATCH($B18785,#REF!,0),"Ins "&amp;$B18785)</f>
        <v>#REF!</v>
      </c>
      <c r="M18785" s="220"/>
    </row>
    <row r="18786" spans="1:13" x14ac:dyDescent="0.2">
      <c r="A18786" s="35" t="s">
        <v>3703</v>
      </c>
      <c r="B18786" s="1" t="s">
        <v>5533</v>
      </c>
      <c r="C18786" s="45" t="s">
        <v>5892</v>
      </c>
      <c r="D18786" s="23" t="s">
        <v>977</v>
      </c>
      <c r="E18786" s="23" t="s">
        <v>4134</v>
      </c>
      <c r="F18786" s="40">
        <v>7</v>
      </c>
      <c r="G18786" s="25">
        <v>3623</v>
      </c>
      <c r="H18786" s="25">
        <v>25361</v>
      </c>
      <c r="I18786" s="25"/>
      <c r="J18786" s="58" t="e">
        <f>HYPERLINK("#"&amp;"Insumos"&amp;"!A"&amp;MATCH($B18786,#REF!,0),"Ins "&amp;$B18786)</f>
        <v>#REF!</v>
      </c>
      <c r="M18786" s="220"/>
    </row>
    <row r="18787" spans="1:13" x14ac:dyDescent="0.2">
      <c r="A18787" s="35" t="s">
        <v>3703</v>
      </c>
      <c r="B18787" s="1" t="s">
        <v>5007</v>
      </c>
      <c r="C18787" s="45" t="s">
        <v>720</v>
      </c>
      <c r="D18787" s="23" t="s">
        <v>5751</v>
      </c>
      <c r="E18787" s="23" t="s">
        <v>4134</v>
      </c>
      <c r="F18787" s="40">
        <v>4.4000000000000004</v>
      </c>
      <c r="G18787" s="25">
        <v>1897</v>
      </c>
      <c r="H18787" s="25">
        <v>8347</v>
      </c>
      <c r="I18787" s="25"/>
      <c r="J18787" s="58" t="e">
        <f>HYPERLINK("#"&amp;"Insumos"&amp;"!A"&amp;MATCH($B18787,#REF!,0),"Ins "&amp;$B18787)</f>
        <v>#REF!</v>
      </c>
      <c r="M18787" s="220"/>
    </row>
    <row r="18788" spans="1:13" x14ac:dyDescent="0.2">
      <c r="A18788" s="35" t="s">
        <v>3703</v>
      </c>
      <c r="B18788" s="1" t="s">
        <v>4989</v>
      </c>
      <c r="C18788" s="45" t="s">
        <v>698</v>
      </c>
      <c r="D18788" s="23" t="s">
        <v>5751</v>
      </c>
      <c r="E18788" s="23" t="s">
        <v>4134</v>
      </c>
      <c r="F18788" s="40">
        <v>0.01</v>
      </c>
      <c r="G18788" s="25">
        <v>1949541</v>
      </c>
      <c r="H18788" s="25">
        <v>19495</v>
      </c>
      <c r="I18788" s="25"/>
      <c r="J18788" s="58" t="e">
        <f>HYPERLINK("#"&amp;"Insumos"&amp;"!A"&amp;MATCH($B18788,#REF!,0),"Ins "&amp;$B18788)</f>
        <v>#REF!</v>
      </c>
      <c r="M18788" s="220"/>
    </row>
    <row r="18789" spans="1:13" ht="38.25" x14ac:dyDescent="0.2">
      <c r="A18789" s="36" t="s">
        <v>3704</v>
      </c>
      <c r="B18789" s="26" t="s">
        <v>6816</v>
      </c>
      <c r="C18789" s="79" t="s">
        <v>932</v>
      </c>
      <c r="D18789" s="37" t="s">
        <v>5608</v>
      </c>
      <c r="E18789" s="37" t="s">
        <v>4134</v>
      </c>
      <c r="F18789" s="41"/>
      <c r="G18789" s="27"/>
      <c r="H18789" s="27"/>
      <c r="I18789" s="27">
        <v>1461937</v>
      </c>
      <c r="M18789" s="220">
        <f t="shared" si="293"/>
        <v>1914553</v>
      </c>
    </row>
    <row r="18790" spans="1:13" x14ac:dyDescent="0.2">
      <c r="A18790" s="35" t="s">
        <v>3704</v>
      </c>
      <c r="B18790" s="1" t="s">
        <v>201</v>
      </c>
      <c r="C18790" s="45" t="s">
        <v>1029</v>
      </c>
      <c r="D18790" s="23" t="s">
        <v>5734</v>
      </c>
      <c r="E18790" s="23" t="s">
        <v>4141</v>
      </c>
      <c r="F18790" s="40">
        <v>3.4</v>
      </c>
      <c r="G18790" s="25">
        <v>89712</v>
      </c>
      <c r="H18790" s="25">
        <v>305021</v>
      </c>
      <c r="I18790" s="25"/>
      <c r="J18790" s="58" t="e">
        <f>HYPERLINK("#"&amp;"Insumos"&amp;"!A"&amp;MATCH($B18790,#REF!,0),"Ins "&amp;$B18790)</f>
        <v>#REF!</v>
      </c>
      <c r="M18790" s="220"/>
    </row>
    <row r="18791" spans="1:13" x14ac:dyDescent="0.2">
      <c r="A18791" s="35" t="s">
        <v>3704</v>
      </c>
      <c r="B18791" s="1" t="s">
        <v>263</v>
      </c>
      <c r="C18791" s="45" t="s">
        <v>696</v>
      </c>
      <c r="D18791" s="23" t="s">
        <v>5534</v>
      </c>
      <c r="E18791" s="23" t="s">
        <v>4140</v>
      </c>
      <c r="F18791" s="40">
        <v>0.1</v>
      </c>
      <c r="G18791" s="25">
        <v>187426</v>
      </c>
      <c r="H18791" s="25">
        <v>18743</v>
      </c>
      <c r="I18791" s="25"/>
      <c r="J18791" s="58" t="e">
        <f>HYPERLINK("#"&amp;"Insumos"&amp;"!A"&amp;MATCH($B18791,#REF!,0),"Ins "&amp;$B18791)</f>
        <v>#REF!</v>
      </c>
      <c r="M18791" s="220"/>
    </row>
    <row r="18792" spans="1:13" x14ac:dyDescent="0.2">
      <c r="A18792" s="35" t="s">
        <v>3704</v>
      </c>
      <c r="B18792" s="1" t="s">
        <v>263</v>
      </c>
      <c r="C18792" s="45" t="s">
        <v>696</v>
      </c>
      <c r="D18792" s="23" t="s">
        <v>5534</v>
      </c>
      <c r="E18792" s="23" t="s">
        <v>4140</v>
      </c>
      <c r="F18792" s="40">
        <v>0.11</v>
      </c>
      <c r="G18792" s="25">
        <v>187426</v>
      </c>
      <c r="H18792" s="25">
        <v>20617</v>
      </c>
      <c r="I18792" s="25"/>
      <c r="J18792" s="58" t="e">
        <f>HYPERLINK("#"&amp;"Insumos"&amp;"!A"&amp;MATCH($B18792,#REF!,0),"Ins "&amp;$B18792)</f>
        <v>#REF!</v>
      </c>
      <c r="M18792" s="220"/>
    </row>
    <row r="18793" spans="1:13" x14ac:dyDescent="0.2">
      <c r="A18793" s="35" t="s">
        <v>3704</v>
      </c>
      <c r="B18793" s="1" t="s">
        <v>5533</v>
      </c>
      <c r="C18793" s="45" t="s">
        <v>5892</v>
      </c>
      <c r="D18793" s="23" t="s">
        <v>977</v>
      </c>
      <c r="E18793" s="23" t="s">
        <v>4134</v>
      </c>
      <c r="F18793" s="40">
        <v>8.5</v>
      </c>
      <c r="G18793" s="25">
        <v>3623</v>
      </c>
      <c r="H18793" s="25">
        <v>30796</v>
      </c>
      <c r="I18793" s="25"/>
      <c r="J18793" s="58" t="e">
        <f>HYPERLINK("#"&amp;"Insumos"&amp;"!A"&amp;MATCH($B18793,#REF!,0),"Ins "&amp;$B18793)</f>
        <v>#REF!</v>
      </c>
      <c r="M18793" s="220"/>
    </row>
    <row r="18794" spans="1:13" x14ac:dyDescent="0.2">
      <c r="A18794" s="35" t="s">
        <v>3704</v>
      </c>
      <c r="B18794" s="1" t="s">
        <v>5007</v>
      </c>
      <c r="C18794" s="45" t="s">
        <v>720</v>
      </c>
      <c r="D18794" s="23" t="s">
        <v>5751</v>
      </c>
      <c r="E18794" s="23" t="s">
        <v>4134</v>
      </c>
      <c r="F18794" s="40">
        <v>3.9</v>
      </c>
      <c r="G18794" s="25">
        <v>1897</v>
      </c>
      <c r="H18794" s="25">
        <v>7398</v>
      </c>
      <c r="I18794" s="25"/>
      <c r="J18794" s="58" t="e">
        <f>HYPERLINK("#"&amp;"Insumos"&amp;"!A"&amp;MATCH($B18794,#REF!,0),"Ins "&amp;$B18794)</f>
        <v>#REF!</v>
      </c>
      <c r="M18794" s="220"/>
    </row>
    <row r="18795" spans="1:13" x14ac:dyDescent="0.2">
      <c r="A18795" s="35" t="s">
        <v>3704</v>
      </c>
      <c r="B18795" s="1" t="s">
        <v>4990</v>
      </c>
      <c r="C18795" s="45" t="s">
        <v>699</v>
      </c>
      <c r="D18795" s="23" t="s">
        <v>5751</v>
      </c>
      <c r="E18795" s="23" t="s">
        <v>4134</v>
      </c>
      <c r="F18795" s="40">
        <v>0.01</v>
      </c>
      <c r="G18795" s="25">
        <v>1041997</v>
      </c>
      <c r="H18795" s="25">
        <v>10420</v>
      </c>
      <c r="I18795" s="25"/>
      <c r="J18795" s="58" t="e">
        <f>HYPERLINK("#"&amp;"Insumos"&amp;"!A"&amp;MATCH($B18795,#REF!,0),"Ins "&amp;$B18795)</f>
        <v>#REF!</v>
      </c>
      <c r="M18795" s="220"/>
    </row>
    <row r="18796" spans="1:13" ht="25.5" x14ac:dyDescent="0.2">
      <c r="A18796" s="35" t="s">
        <v>3704</v>
      </c>
      <c r="B18796" s="1" t="s">
        <v>4489</v>
      </c>
      <c r="C18796" s="45" t="s">
        <v>690</v>
      </c>
      <c r="D18796" s="23" t="s">
        <v>5751</v>
      </c>
      <c r="E18796" s="23" t="s">
        <v>4134</v>
      </c>
      <c r="F18796" s="40">
        <v>1</v>
      </c>
      <c r="G18796" s="25">
        <v>1068942</v>
      </c>
      <c r="H18796" s="25">
        <v>1068942</v>
      </c>
      <c r="I18796" s="25"/>
      <c r="J18796" s="58" t="e">
        <f>HYPERLINK("#"&amp;"Insumos"&amp;"!A"&amp;MATCH($B18796,#REF!,0),"Ins "&amp;$B18796)</f>
        <v>#REF!</v>
      </c>
      <c r="M18796" s="220"/>
    </row>
    <row r="18797" spans="1:13" ht="38.25" x14ac:dyDescent="0.2">
      <c r="A18797" s="36" t="s">
        <v>3705</v>
      </c>
      <c r="B18797" s="26" t="s">
        <v>6816</v>
      </c>
      <c r="C18797" s="79" t="s">
        <v>5702</v>
      </c>
      <c r="D18797" s="37" t="s">
        <v>5608</v>
      </c>
      <c r="E18797" s="37" t="s">
        <v>4134</v>
      </c>
      <c r="F18797" s="41"/>
      <c r="G18797" s="27"/>
      <c r="H18797" s="27"/>
      <c r="I18797" s="27">
        <v>210896</v>
      </c>
      <c r="M18797" s="220">
        <f t="shared" si="293"/>
        <v>276189</v>
      </c>
    </row>
    <row r="18798" spans="1:13" x14ac:dyDescent="0.2">
      <c r="A18798" s="35" t="s">
        <v>3705</v>
      </c>
      <c r="B18798" s="1" t="s">
        <v>201</v>
      </c>
      <c r="C18798" s="45" t="s">
        <v>1029</v>
      </c>
      <c r="D18798" s="23" t="s">
        <v>5734</v>
      </c>
      <c r="E18798" s="23" t="s">
        <v>4141</v>
      </c>
      <c r="F18798" s="40">
        <v>1.6</v>
      </c>
      <c r="G18798" s="25">
        <v>89712</v>
      </c>
      <c r="H18798" s="25">
        <v>143539</v>
      </c>
      <c r="I18798" s="25"/>
      <c r="J18798" s="58" t="e">
        <f>HYPERLINK("#"&amp;"Insumos"&amp;"!A"&amp;MATCH($B18798,#REF!,0),"Ins "&amp;$B18798)</f>
        <v>#REF!</v>
      </c>
      <c r="M18798" s="220"/>
    </row>
    <row r="18799" spans="1:13" x14ac:dyDescent="0.2">
      <c r="A18799" s="35" t="s">
        <v>3705</v>
      </c>
      <c r="B18799" s="1" t="s">
        <v>263</v>
      </c>
      <c r="C18799" s="45" t="s">
        <v>696</v>
      </c>
      <c r="D18799" s="23" t="s">
        <v>5534</v>
      </c>
      <c r="E18799" s="23" t="s">
        <v>4140</v>
      </c>
      <c r="F18799" s="40">
        <v>0.1</v>
      </c>
      <c r="G18799" s="25">
        <v>187426</v>
      </c>
      <c r="H18799" s="25">
        <v>18743</v>
      </c>
      <c r="I18799" s="25"/>
      <c r="J18799" s="58" t="e">
        <f>HYPERLINK("#"&amp;"Insumos"&amp;"!A"&amp;MATCH($B18799,#REF!,0),"Ins "&amp;$B18799)</f>
        <v>#REF!</v>
      </c>
      <c r="M18799" s="220"/>
    </row>
    <row r="18800" spans="1:13" x14ac:dyDescent="0.2">
      <c r="A18800" s="35" t="s">
        <v>3705</v>
      </c>
      <c r="B18800" s="1" t="s">
        <v>5533</v>
      </c>
      <c r="C18800" s="45" t="s">
        <v>5892</v>
      </c>
      <c r="D18800" s="23" t="s">
        <v>977</v>
      </c>
      <c r="E18800" s="23" t="s">
        <v>4134</v>
      </c>
      <c r="F18800" s="40">
        <v>8.5</v>
      </c>
      <c r="G18800" s="25">
        <v>3623</v>
      </c>
      <c r="H18800" s="25">
        <v>30796</v>
      </c>
      <c r="I18800" s="25"/>
      <c r="J18800" s="58" t="e">
        <f>HYPERLINK("#"&amp;"Insumos"&amp;"!A"&amp;MATCH($B18800,#REF!,0),"Ins "&amp;$B18800)</f>
        <v>#REF!</v>
      </c>
      <c r="M18800" s="220"/>
    </row>
    <row r="18801" spans="1:13" x14ac:dyDescent="0.2">
      <c r="A18801" s="35" t="s">
        <v>3705</v>
      </c>
      <c r="B18801" s="1" t="s">
        <v>5007</v>
      </c>
      <c r="C18801" s="45" t="s">
        <v>720</v>
      </c>
      <c r="D18801" s="23" t="s">
        <v>5751</v>
      </c>
      <c r="E18801" s="23" t="s">
        <v>4134</v>
      </c>
      <c r="F18801" s="40">
        <v>3.9</v>
      </c>
      <c r="G18801" s="25">
        <v>1897</v>
      </c>
      <c r="H18801" s="25">
        <v>7398</v>
      </c>
      <c r="I18801" s="25"/>
      <c r="J18801" s="58" t="e">
        <f>HYPERLINK("#"&amp;"Insumos"&amp;"!A"&amp;MATCH($B18801,#REF!,0),"Ins "&amp;$B18801)</f>
        <v>#REF!</v>
      </c>
      <c r="M18801" s="220"/>
    </row>
    <row r="18802" spans="1:13" x14ac:dyDescent="0.2">
      <c r="A18802" s="35" t="s">
        <v>3705</v>
      </c>
      <c r="B18802" s="1" t="s">
        <v>4990</v>
      </c>
      <c r="C18802" s="45" t="s">
        <v>699</v>
      </c>
      <c r="D18802" s="23" t="s">
        <v>5751</v>
      </c>
      <c r="E18802" s="23" t="s">
        <v>4134</v>
      </c>
      <c r="F18802" s="40">
        <v>0.01</v>
      </c>
      <c r="G18802" s="25">
        <v>1041997</v>
      </c>
      <c r="H18802" s="25">
        <v>10420</v>
      </c>
      <c r="I18802" s="25"/>
      <c r="J18802" s="58" t="e">
        <f>HYPERLINK("#"&amp;"Insumos"&amp;"!A"&amp;MATCH($B18802,#REF!,0),"Ins "&amp;$B18802)</f>
        <v>#REF!</v>
      </c>
      <c r="M18802" s="220"/>
    </row>
    <row r="18803" spans="1:13" ht="38.25" x14ac:dyDescent="0.2">
      <c r="A18803" s="36" t="s">
        <v>3706</v>
      </c>
      <c r="B18803" s="26" t="s">
        <v>6816</v>
      </c>
      <c r="C18803" s="79" t="s">
        <v>1842</v>
      </c>
      <c r="D18803" s="37" t="s">
        <v>5608</v>
      </c>
      <c r="E18803" s="37" t="s">
        <v>4134</v>
      </c>
      <c r="F18803" s="41"/>
      <c r="G18803" s="27"/>
      <c r="H18803" s="27"/>
      <c r="I18803" s="27">
        <v>1243822</v>
      </c>
      <c r="M18803" s="220">
        <f t="shared" si="293"/>
        <v>1628909</v>
      </c>
    </row>
    <row r="18804" spans="1:13" x14ac:dyDescent="0.2">
      <c r="A18804" s="35" t="s">
        <v>3706</v>
      </c>
      <c r="B18804" s="1" t="s">
        <v>201</v>
      </c>
      <c r="C18804" s="45" t="s">
        <v>1029</v>
      </c>
      <c r="D18804" s="23" t="s">
        <v>5734</v>
      </c>
      <c r="E18804" s="23" t="s">
        <v>4141</v>
      </c>
      <c r="F18804" s="40">
        <v>3.4</v>
      </c>
      <c r="G18804" s="25">
        <v>89712</v>
      </c>
      <c r="H18804" s="25">
        <v>305021</v>
      </c>
      <c r="I18804" s="25"/>
      <c r="J18804" s="58" t="e">
        <f>HYPERLINK("#"&amp;"Insumos"&amp;"!A"&amp;MATCH($B18804,#REF!,0),"Ins "&amp;$B18804)</f>
        <v>#REF!</v>
      </c>
      <c r="M18804" s="220"/>
    </row>
    <row r="18805" spans="1:13" x14ac:dyDescent="0.2">
      <c r="A18805" s="35" t="s">
        <v>3706</v>
      </c>
      <c r="B18805" s="1" t="s">
        <v>263</v>
      </c>
      <c r="C18805" s="45" t="s">
        <v>696</v>
      </c>
      <c r="D18805" s="23" t="s">
        <v>5534</v>
      </c>
      <c r="E18805" s="23" t="s">
        <v>4140</v>
      </c>
      <c r="F18805" s="40">
        <v>8.8200000000000001E-2</v>
      </c>
      <c r="G18805" s="25">
        <v>187426</v>
      </c>
      <c r="H18805" s="25">
        <v>16531</v>
      </c>
      <c r="I18805" s="25"/>
      <c r="J18805" s="58" t="e">
        <f>HYPERLINK("#"&amp;"Insumos"&amp;"!A"&amp;MATCH($B18805,#REF!,0),"Ins "&amp;$B18805)</f>
        <v>#REF!</v>
      </c>
      <c r="M18805" s="220"/>
    </row>
    <row r="18806" spans="1:13" x14ac:dyDescent="0.2">
      <c r="A18806" s="35" t="s">
        <v>3706</v>
      </c>
      <c r="B18806" s="1" t="s">
        <v>263</v>
      </c>
      <c r="C18806" s="45" t="s">
        <v>696</v>
      </c>
      <c r="D18806" s="23" t="s">
        <v>5534</v>
      </c>
      <c r="E18806" s="23" t="s">
        <v>4140</v>
      </c>
      <c r="F18806" s="40">
        <v>0.1</v>
      </c>
      <c r="G18806" s="25">
        <v>187426</v>
      </c>
      <c r="H18806" s="25">
        <v>18743</v>
      </c>
      <c r="I18806" s="25"/>
      <c r="J18806" s="58" t="e">
        <f>HYPERLINK("#"&amp;"Insumos"&amp;"!A"&amp;MATCH($B18806,#REF!,0),"Ins "&amp;$B18806)</f>
        <v>#REF!</v>
      </c>
      <c r="M18806" s="220"/>
    </row>
    <row r="18807" spans="1:13" x14ac:dyDescent="0.2">
      <c r="A18807" s="35" t="s">
        <v>3706</v>
      </c>
      <c r="B18807" s="1" t="s">
        <v>5533</v>
      </c>
      <c r="C18807" s="45" t="s">
        <v>5892</v>
      </c>
      <c r="D18807" s="23" t="s">
        <v>977</v>
      </c>
      <c r="E18807" s="23" t="s">
        <v>4134</v>
      </c>
      <c r="F18807" s="40">
        <v>8.5</v>
      </c>
      <c r="G18807" s="25">
        <v>3623</v>
      </c>
      <c r="H18807" s="25">
        <v>30796</v>
      </c>
      <c r="I18807" s="25"/>
      <c r="J18807" s="58" t="e">
        <f>HYPERLINK("#"&amp;"Insumos"&amp;"!A"&amp;MATCH($B18807,#REF!,0),"Ins "&amp;$B18807)</f>
        <v>#REF!</v>
      </c>
      <c r="M18807" s="220"/>
    </row>
    <row r="18808" spans="1:13" x14ac:dyDescent="0.2">
      <c r="A18808" s="35" t="s">
        <v>3706</v>
      </c>
      <c r="B18808" s="1" t="s">
        <v>5007</v>
      </c>
      <c r="C18808" s="45" t="s">
        <v>720</v>
      </c>
      <c r="D18808" s="23" t="s">
        <v>5751</v>
      </c>
      <c r="E18808" s="23" t="s">
        <v>4134</v>
      </c>
      <c r="F18808" s="40">
        <v>3.9</v>
      </c>
      <c r="G18808" s="25">
        <v>1897</v>
      </c>
      <c r="H18808" s="25">
        <v>7398</v>
      </c>
      <c r="I18808" s="25"/>
      <c r="J18808" s="58" t="e">
        <f>HYPERLINK("#"&amp;"Insumos"&amp;"!A"&amp;MATCH($B18808,#REF!,0),"Ins "&amp;$B18808)</f>
        <v>#REF!</v>
      </c>
      <c r="M18808" s="220"/>
    </row>
    <row r="18809" spans="1:13" x14ac:dyDescent="0.2">
      <c r="A18809" s="35" t="s">
        <v>3706</v>
      </c>
      <c r="B18809" s="1" t="s">
        <v>4991</v>
      </c>
      <c r="C18809" s="45" t="s">
        <v>700</v>
      </c>
      <c r="D18809" s="23" t="s">
        <v>5751</v>
      </c>
      <c r="E18809" s="23" t="s">
        <v>4134</v>
      </c>
      <c r="F18809" s="40">
        <v>0.01</v>
      </c>
      <c r="G18809" s="25">
        <v>835379</v>
      </c>
      <c r="H18809" s="25">
        <v>8354</v>
      </c>
      <c r="I18809" s="25"/>
      <c r="J18809" s="58" t="e">
        <f>HYPERLINK("#"&amp;"Insumos"&amp;"!A"&amp;MATCH($B18809,#REF!,0),"Ins "&amp;$B18809)</f>
        <v>#REF!</v>
      </c>
      <c r="M18809" s="220"/>
    </row>
    <row r="18810" spans="1:13" ht="25.5" x14ac:dyDescent="0.2">
      <c r="A18810" s="35" t="s">
        <v>3706</v>
      </c>
      <c r="B18810" s="1" t="s">
        <v>4490</v>
      </c>
      <c r="C18810" s="45" t="s">
        <v>691</v>
      </c>
      <c r="D18810" s="23" t="s">
        <v>5751</v>
      </c>
      <c r="E18810" s="23" t="s">
        <v>4134</v>
      </c>
      <c r="F18810" s="40">
        <v>1</v>
      </c>
      <c r="G18810" s="25">
        <v>856979</v>
      </c>
      <c r="H18810" s="25">
        <v>856979</v>
      </c>
      <c r="I18810" s="25"/>
      <c r="J18810" s="58" t="e">
        <f>HYPERLINK("#"&amp;"Insumos"&amp;"!A"&amp;MATCH($B18810,#REF!,0),"Ins "&amp;$B18810)</f>
        <v>#REF!</v>
      </c>
      <c r="M18810" s="220"/>
    </row>
    <row r="18811" spans="1:13" ht="38.25" x14ac:dyDescent="0.2">
      <c r="A18811" s="36" t="s">
        <v>3707</v>
      </c>
      <c r="B18811" s="26" t="s">
        <v>6816</v>
      </c>
      <c r="C18811" s="79" t="s">
        <v>5703</v>
      </c>
      <c r="D18811" s="37" t="s">
        <v>5608</v>
      </c>
      <c r="E18811" s="37" t="s">
        <v>4134</v>
      </c>
      <c r="F18811" s="41"/>
      <c r="G18811" s="27"/>
      <c r="H18811" s="27"/>
      <c r="I18811" s="27">
        <v>208830</v>
      </c>
      <c r="M18811" s="220">
        <f t="shared" si="293"/>
        <v>273484</v>
      </c>
    </row>
    <row r="18812" spans="1:13" x14ac:dyDescent="0.2">
      <c r="A18812" s="35" t="s">
        <v>3707</v>
      </c>
      <c r="B18812" s="1" t="s">
        <v>201</v>
      </c>
      <c r="C18812" s="45" t="s">
        <v>1029</v>
      </c>
      <c r="D18812" s="23" t="s">
        <v>5734</v>
      </c>
      <c r="E18812" s="23" t="s">
        <v>4141</v>
      </c>
      <c r="F18812" s="40">
        <v>1.6</v>
      </c>
      <c r="G18812" s="25">
        <v>89712</v>
      </c>
      <c r="H18812" s="25">
        <v>143539</v>
      </c>
      <c r="I18812" s="25"/>
      <c r="J18812" s="58" t="e">
        <f>HYPERLINK("#"&amp;"Insumos"&amp;"!A"&amp;MATCH($B18812,#REF!,0),"Ins "&amp;$B18812)</f>
        <v>#REF!</v>
      </c>
      <c r="M18812" s="220"/>
    </row>
    <row r="18813" spans="1:13" x14ac:dyDescent="0.2">
      <c r="A18813" s="35" t="s">
        <v>3707</v>
      </c>
      <c r="B18813" s="1" t="s">
        <v>263</v>
      </c>
      <c r="C18813" s="45" t="s">
        <v>696</v>
      </c>
      <c r="D18813" s="23" t="s">
        <v>5534</v>
      </c>
      <c r="E18813" s="23" t="s">
        <v>4140</v>
      </c>
      <c r="F18813" s="40">
        <v>0.1</v>
      </c>
      <c r="G18813" s="25">
        <v>187426</v>
      </c>
      <c r="H18813" s="25">
        <v>18743</v>
      </c>
      <c r="I18813" s="25"/>
      <c r="J18813" s="58" t="e">
        <f>HYPERLINK("#"&amp;"Insumos"&amp;"!A"&amp;MATCH($B18813,#REF!,0),"Ins "&amp;$B18813)</f>
        <v>#REF!</v>
      </c>
      <c r="M18813" s="220"/>
    </row>
    <row r="18814" spans="1:13" x14ac:dyDescent="0.2">
      <c r="A18814" s="35" t="s">
        <v>3707</v>
      </c>
      <c r="B18814" s="1" t="s">
        <v>5533</v>
      </c>
      <c r="C18814" s="45" t="s">
        <v>5892</v>
      </c>
      <c r="D18814" s="23" t="s">
        <v>977</v>
      </c>
      <c r="E18814" s="23" t="s">
        <v>4134</v>
      </c>
      <c r="F18814" s="40">
        <v>8.5</v>
      </c>
      <c r="G18814" s="25">
        <v>3623</v>
      </c>
      <c r="H18814" s="25">
        <v>30796</v>
      </c>
      <c r="I18814" s="25"/>
      <c r="J18814" s="58" t="e">
        <f>HYPERLINK("#"&amp;"Insumos"&amp;"!A"&amp;MATCH($B18814,#REF!,0),"Ins "&amp;$B18814)</f>
        <v>#REF!</v>
      </c>
      <c r="M18814" s="220"/>
    </row>
    <row r="18815" spans="1:13" x14ac:dyDescent="0.2">
      <c r="A18815" s="35" t="s">
        <v>3707</v>
      </c>
      <c r="B18815" s="1" t="s">
        <v>5007</v>
      </c>
      <c r="C18815" s="45" t="s">
        <v>720</v>
      </c>
      <c r="D18815" s="23" t="s">
        <v>5751</v>
      </c>
      <c r="E18815" s="23" t="s">
        <v>4134</v>
      </c>
      <c r="F18815" s="40">
        <v>3.9</v>
      </c>
      <c r="G18815" s="25">
        <v>1897</v>
      </c>
      <c r="H18815" s="25">
        <v>7398</v>
      </c>
      <c r="I18815" s="25"/>
      <c r="J18815" s="58" t="e">
        <f>HYPERLINK("#"&amp;"Insumos"&amp;"!A"&amp;MATCH($B18815,#REF!,0),"Ins "&amp;$B18815)</f>
        <v>#REF!</v>
      </c>
      <c r="M18815" s="220"/>
    </row>
    <row r="18816" spans="1:13" x14ac:dyDescent="0.2">
      <c r="A18816" s="35" t="s">
        <v>3707</v>
      </c>
      <c r="B18816" s="1" t="s">
        <v>4991</v>
      </c>
      <c r="C18816" s="45" t="s">
        <v>700</v>
      </c>
      <c r="D18816" s="23" t="s">
        <v>5751</v>
      </c>
      <c r="E18816" s="23" t="s">
        <v>4134</v>
      </c>
      <c r="F18816" s="40">
        <v>0.01</v>
      </c>
      <c r="G18816" s="25">
        <v>835379</v>
      </c>
      <c r="H18816" s="25">
        <v>8354</v>
      </c>
      <c r="I18816" s="25"/>
      <c r="J18816" s="58" t="e">
        <f>HYPERLINK("#"&amp;"Insumos"&amp;"!A"&amp;MATCH($B18816,#REF!,0),"Ins "&amp;$B18816)</f>
        <v>#REF!</v>
      </c>
      <c r="M18816" s="220"/>
    </row>
    <row r="18817" spans="1:13" ht="38.25" x14ac:dyDescent="0.2">
      <c r="A18817" s="36" t="s">
        <v>3708</v>
      </c>
      <c r="B18817" s="26" t="s">
        <v>6816</v>
      </c>
      <c r="C18817" s="79" t="s">
        <v>933</v>
      </c>
      <c r="D18817" s="37" t="s">
        <v>5608</v>
      </c>
      <c r="E18817" s="37" t="s">
        <v>4134</v>
      </c>
      <c r="F18817" s="41"/>
      <c r="G18817" s="27"/>
      <c r="H18817" s="27"/>
      <c r="I18817" s="27">
        <v>949660</v>
      </c>
      <c r="M18817" s="220">
        <f t="shared" si="293"/>
        <v>1243675</v>
      </c>
    </row>
    <row r="18818" spans="1:13" x14ac:dyDescent="0.2">
      <c r="A18818" s="35" t="s">
        <v>3708</v>
      </c>
      <c r="B18818" s="1" t="s">
        <v>201</v>
      </c>
      <c r="C18818" s="45" t="s">
        <v>1029</v>
      </c>
      <c r="D18818" s="23" t="s">
        <v>5734</v>
      </c>
      <c r="E18818" s="23" t="s">
        <v>4141</v>
      </c>
      <c r="F18818" s="40">
        <v>3.4</v>
      </c>
      <c r="G18818" s="25">
        <v>89712</v>
      </c>
      <c r="H18818" s="25">
        <v>305021</v>
      </c>
      <c r="I18818" s="25"/>
      <c r="J18818" s="58" t="e">
        <f>HYPERLINK("#"&amp;"Insumos"&amp;"!A"&amp;MATCH($B18818,#REF!,0),"Ins "&amp;$B18818)</f>
        <v>#REF!</v>
      </c>
      <c r="M18818" s="220"/>
    </row>
    <row r="18819" spans="1:13" x14ac:dyDescent="0.2">
      <c r="A18819" s="35" t="s">
        <v>3708</v>
      </c>
      <c r="B18819" s="1" t="s">
        <v>263</v>
      </c>
      <c r="C18819" s="45" t="s">
        <v>696</v>
      </c>
      <c r="D18819" s="23" t="s">
        <v>5534</v>
      </c>
      <c r="E18819" s="23" t="s">
        <v>4140</v>
      </c>
      <c r="F18819" s="40">
        <v>5.8599999999999999E-2</v>
      </c>
      <c r="G18819" s="25">
        <v>187426</v>
      </c>
      <c r="H18819" s="25">
        <v>10983</v>
      </c>
      <c r="I18819" s="25"/>
      <c r="J18819" s="58" t="e">
        <f>HYPERLINK("#"&amp;"Insumos"&amp;"!A"&amp;MATCH($B18819,#REF!,0),"Ins "&amp;$B18819)</f>
        <v>#REF!</v>
      </c>
      <c r="M18819" s="220"/>
    </row>
    <row r="18820" spans="1:13" x14ac:dyDescent="0.2">
      <c r="A18820" s="35" t="s">
        <v>3708</v>
      </c>
      <c r="B18820" s="1" t="s">
        <v>263</v>
      </c>
      <c r="C18820" s="45" t="s">
        <v>696</v>
      </c>
      <c r="D18820" s="23" t="s">
        <v>5534</v>
      </c>
      <c r="E18820" s="23" t="s">
        <v>4140</v>
      </c>
      <c r="F18820" s="40">
        <v>0.1</v>
      </c>
      <c r="G18820" s="25">
        <v>187426</v>
      </c>
      <c r="H18820" s="25">
        <v>18743</v>
      </c>
      <c r="I18820" s="25"/>
      <c r="J18820" s="58" t="e">
        <f>HYPERLINK("#"&amp;"Insumos"&amp;"!A"&amp;MATCH($B18820,#REF!,0),"Ins "&amp;$B18820)</f>
        <v>#REF!</v>
      </c>
      <c r="M18820" s="220"/>
    </row>
    <row r="18821" spans="1:13" x14ac:dyDescent="0.2">
      <c r="A18821" s="35" t="s">
        <v>3708</v>
      </c>
      <c r="B18821" s="1" t="s">
        <v>5533</v>
      </c>
      <c r="C18821" s="45" t="s">
        <v>5892</v>
      </c>
      <c r="D18821" s="23" t="s">
        <v>977</v>
      </c>
      <c r="E18821" s="23" t="s">
        <v>4134</v>
      </c>
      <c r="F18821" s="40">
        <v>8.5</v>
      </c>
      <c r="G18821" s="25">
        <v>3623</v>
      </c>
      <c r="H18821" s="25">
        <v>30796</v>
      </c>
      <c r="I18821" s="25"/>
      <c r="J18821" s="58" t="e">
        <f>HYPERLINK("#"&amp;"Insumos"&amp;"!A"&amp;MATCH($B18821,#REF!,0),"Ins "&amp;$B18821)</f>
        <v>#REF!</v>
      </c>
      <c r="M18821" s="220"/>
    </row>
    <row r="18822" spans="1:13" x14ac:dyDescent="0.2">
      <c r="A18822" s="35" t="s">
        <v>3708</v>
      </c>
      <c r="B18822" s="1" t="s">
        <v>5007</v>
      </c>
      <c r="C18822" s="45" t="s">
        <v>720</v>
      </c>
      <c r="D18822" s="23" t="s">
        <v>5751</v>
      </c>
      <c r="E18822" s="23" t="s">
        <v>4134</v>
      </c>
      <c r="F18822" s="40">
        <v>3.9</v>
      </c>
      <c r="G18822" s="25">
        <v>1897</v>
      </c>
      <c r="H18822" s="25">
        <v>7398</v>
      </c>
      <c r="I18822" s="25"/>
      <c r="J18822" s="58" t="e">
        <f>HYPERLINK("#"&amp;"Insumos"&amp;"!A"&amp;MATCH($B18822,#REF!,0),"Ins "&amp;$B18822)</f>
        <v>#REF!</v>
      </c>
      <c r="M18822" s="220"/>
    </row>
    <row r="18823" spans="1:13" x14ac:dyDescent="0.2">
      <c r="A18823" s="35" t="s">
        <v>3708</v>
      </c>
      <c r="B18823" s="1" t="s">
        <v>4992</v>
      </c>
      <c r="C18823" s="45" t="s">
        <v>701</v>
      </c>
      <c r="D18823" s="23" t="s">
        <v>5751</v>
      </c>
      <c r="E18823" s="23" t="s">
        <v>4134</v>
      </c>
      <c r="F18823" s="40">
        <v>1.4E-2</v>
      </c>
      <c r="G18823" s="25">
        <v>554609</v>
      </c>
      <c r="H18823" s="25">
        <v>7765</v>
      </c>
      <c r="I18823" s="25"/>
      <c r="J18823" s="58" t="e">
        <f>HYPERLINK("#"&amp;"Insumos"&amp;"!A"&amp;MATCH($B18823,#REF!,0),"Ins "&amp;$B18823)</f>
        <v>#REF!</v>
      </c>
      <c r="M18823" s="220"/>
    </row>
    <row r="18824" spans="1:13" ht="25.5" x14ac:dyDescent="0.2">
      <c r="A18824" s="35" t="s">
        <v>3708</v>
      </c>
      <c r="B18824" s="1" t="s">
        <v>4491</v>
      </c>
      <c r="C18824" s="45" t="s">
        <v>692</v>
      </c>
      <c r="D18824" s="23" t="s">
        <v>5751</v>
      </c>
      <c r="E18824" s="23" t="s">
        <v>4134</v>
      </c>
      <c r="F18824" s="40">
        <v>1</v>
      </c>
      <c r="G18824" s="25">
        <v>568954</v>
      </c>
      <c r="H18824" s="25">
        <v>568954</v>
      </c>
      <c r="I18824" s="25"/>
      <c r="J18824" s="58" t="e">
        <f>HYPERLINK("#"&amp;"Insumos"&amp;"!A"&amp;MATCH($B18824,#REF!,0),"Ins "&amp;$B18824)</f>
        <v>#REF!</v>
      </c>
      <c r="M18824" s="220"/>
    </row>
    <row r="18825" spans="1:13" ht="38.25" x14ac:dyDescent="0.2">
      <c r="A18825" s="36" t="s">
        <v>3709</v>
      </c>
      <c r="B18825" s="26" t="s">
        <v>6816</v>
      </c>
      <c r="C18825" s="79" t="s">
        <v>5704</v>
      </c>
      <c r="D18825" s="37" t="s">
        <v>5608</v>
      </c>
      <c r="E18825" s="37" t="s">
        <v>4134</v>
      </c>
      <c r="F18825" s="41"/>
      <c r="G18825" s="27"/>
      <c r="H18825" s="27"/>
      <c r="I18825" s="27">
        <v>172356</v>
      </c>
      <c r="M18825" s="220">
        <f t="shared" ref="M18825:M18880" si="294">ROUND(I18825*(1+$L$2),0)</f>
        <v>225717</v>
      </c>
    </row>
    <row r="18826" spans="1:13" x14ac:dyDescent="0.2">
      <c r="A18826" s="35" t="s">
        <v>3709</v>
      </c>
      <c r="B18826" s="1" t="s">
        <v>201</v>
      </c>
      <c r="C18826" s="45" t="s">
        <v>1029</v>
      </c>
      <c r="D18826" s="23" t="s">
        <v>5734</v>
      </c>
      <c r="E18826" s="23" t="s">
        <v>4141</v>
      </c>
      <c r="F18826" s="40">
        <v>1.2</v>
      </c>
      <c r="G18826" s="25">
        <v>89712</v>
      </c>
      <c r="H18826" s="25">
        <v>107654</v>
      </c>
      <c r="I18826" s="25"/>
      <c r="J18826" s="58" t="e">
        <f>HYPERLINK("#"&amp;"Insumos"&amp;"!A"&amp;MATCH($B18826,#REF!,0),"Ins "&amp;$B18826)</f>
        <v>#REF!</v>
      </c>
      <c r="M18826" s="220"/>
    </row>
    <row r="18827" spans="1:13" x14ac:dyDescent="0.2">
      <c r="A18827" s="35" t="s">
        <v>3709</v>
      </c>
      <c r="B18827" s="1" t="s">
        <v>263</v>
      </c>
      <c r="C18827" s="45" t="s">
        <v>696</v>
      </c>
      <c r="D18827" s="23" t="s">
        <v>5534</v>
      </c>
      <c r="E18827" s="23" t="s">
        <v>4140</v>
      </c>
      <c r="F18827" s="40">
        <v>0.1</v>
      </c>
      <c r="G18827" s="25">
        <v>187426</v>
      </c>
      <c r="H18827" s="25">
        <v>18743</v>
      </c>
      <c r="I18827" s="25"/>
      <c r="J18827" s="58" t="e">
        <f>HYPERLINK("#"&amp;"Insumos"&amp;"!A"&amp;MATCH($B18827,#REF!,0),"Ins "&amp;$B18827)</f>
        <v>#REF!</v>
      </c>
      <c r="M18827" s="220"/>
    </row>
    <row r="18828" spans="1:13" x14ac:dyDescent="0.2">
      <c r="A18828" s="35" t="s">
        <v>3709</v>
      </c>
      <c r="B18828" s="1" t="s">
        <v>5533</v>
      </c>
      <c r="C18828" s="45" t="s">
        <v>5892</v>
      </c>
      <c r="D18828" s="23" t="s">
        <v>977</v>
      </c>
      <c r="E18828" s="23" t="s">
        <v>4134</v>
      </c>
      <c r="F18828" s="40">
        <v>8.5</v>
      </c>
      <c r="G18828" s="25">
        <v>3623</v>
      </c>
      <c r="H18828" s="25">
        <v>30796</v>
      </c>
      <c r="I18828" s="25"/>
      <c r="J18828" s="58" t="e">
        <f>HYPERLINK("#"&amp;"Insumos"&amp;"!A"&amp;MATCH($B18828,#REF!,0),"Ins "&amp;$B18828)</f>
        <v>#REF!</v>
      </c>
      <c r="M18828" s="220"/>
    </row>
    <row r="18829" spans="1:13" x14ac:dyDescent="0.2">
      <c r="A18829" s="35" t="s">
        <v>3709</v>
      </c>
      <c r="B18829" s="1" t="s">
        <v>5007</v>
      </c>
      <c r="C18829" s="45" t="s">
        <v>720</v>
      </c>
      <c r="D18829" s="23" t="s">
        <v>5751</v>
      </c>
      <c r="E18829" s="23" t="s">
        <v>4134</v>
      </c>
      <c r="F18829" s="40">
        <v>3.9</v>
      </c>
      <c r="G18829" s="25">
        <v>1897</v>
      </c>
      <c r="H18829" s="25">
        <v>7398</v>
      </c>
      <c r="I18829" s="25"/>
      <c r="J18829" s="58" t="e">
        <f>HYPERLINK("#"&amp;"Insumos"&amp;"!A"&amp;MATCH($B18829,#REF!,0),"Ins "&amp;$B18829)</f>
        <v>#REF!</v>
      </c>
      <c r="M18829" s="220"/>
    </row>
    <row r="18830" spans="1:13" x14ac:dyDescent="0.2">
      <c r="A18830" s="35" t="s">
        <v>3709</v>
      </c>
      <c r="B18830" s="1" t="s">
        <v>4992</v>
      </c>
      <c r="C18830" s="45" t="s">
        <v>701</v>
      </c>
      <c r="D18830" s="23" t="s">
        <v>5751</v>
      </c>
      <c r="E18830" s="23" t="s">
        <v>4134</v>
      </c>
      <c r="F18830" s="40">
        <v>1.4E-2</v>
      </c>
      <c r="G18830" s="25">
        <v>554609</v>
      </c>
      <c r="H18830" s="25">
        <v>7765</v>
      </c>
      <c r="I18830" s="25"/>
      <c r="J18830" s="58" t="e">
        <f>HYPERLINK("#"&amp;"Insumos"&amp;"!A"&amp;MATCH($B18830,#REF!,0),"Ins "&amp;$B18830)</f>
        <v>#REF!</v>
      </c>
      <c r="M18830" s="220"/>
    </row>
    <row r="18831" spans="1:13" ht="25.5" x14ac:dyDescent="0.2">
      <c r="A18831" s="36" t="s">
        <v>3710</v>
      </c>
      <c r="B18831" s="26" t="s">
        <v>6816</v>
      </c>
      <c r="C18831" s="79" t="s">
        <v>1843</v>
      </c>
      <c r="D18831" s="37" t="s">
        <v>5608</v>
      </c>
      <c r="E18831" s="37" t="s">
        <v>4134</v>
      </c>
      <c r="F18831" s="41"/>
      <c r="G18831" s="27"/>
      <c r="H18831" s="27"/>
      <c r="I18831" s="27">
        <v>4948100</v>
      </c>
      <c r="M18831" s="220">
        <f t="shared" si="294"/>
        <v>6480032</v>
      </c>
    </row>
    <row r="18832" spans="1:13" x14ac:dyDescent="0.2">
      <c r="A18832" s="35" t="s">
        <v>3710</v>
      </c>
      <c r="B18832" s="1" t="s">
        <v>74</v>
      </c>
      <c r="C18832" s="45" t="s">
        <v>1023</v>
      </c>
      <c r="D18832" s="23" t="s">
        <v>5734</v>
      </c>
      <c r="E18832" s="23" t="s">
        <v>4141</v>
      </c>
      <c r="F18832" s="40">
        <v>3.4</v>
      </c>
      <c r="G18832" s="25">
        <v>73692</v>
      </c>
      <c r="H18832" s="25">
        <v>250553</v>
      </c>
      <c r="I18832" s="25"/>
      <c r="J18832" s="58" t="e">
        <f>HYPERLINK("#"&amp;"Insumos"&amp;"!A"&amp;MATCH($B18832,#REF!,0),"Ins "&amp;$B18832)</f>
        <v>#REF!</v>
      </c>
      <c r="M18832" s="220"/>
    </row>
    <row r="18833" spans="1:13" x14ac:dyDescent="0.2">
      <c r="A18833" s="35" t="s">
        <v>3710</v>
      </c>
      <c r="B18833" s="1" t="s">
        <v>263</v>
      </c>
      <c r="C18833" s="45" t="s">
        <v>696</v>
      </c>
      <c r="D18833" s="23" t="s">
        <v>5534</v>
      </c>
      <c r="E18833" s="23" t="s">
        <v>4140</v>
      </c>
      <c r="F18833" s="40">
        <v>0.12</v>
      </c>
      <c r="G18833" s="25">
        <v>187426</v>
      </c>
      <c r="H18833" s="25">
        <v>22491</v>
      </c>
      <c r="I18833" s="25"/>
      <c r="J18833" s="58" t="e">
        <f>HYPERLINK("#"&amp;"Insumos"&amp;"!A"&amp;MATCH($B18833,#REF!,0),"Ins "&amp;$B18833)</f>
        <v>#REF!</v>
      </c>
      <c r="M18833" s="220"/>
    </row>
    <row r="18834" spans="1:13" x14ac:dyDescent="0.2">
      <c r="A18834" s="35" t="s">
        <v>3710</v>
      </c>
      <c r="B18834" s="1" t="s">
        <v>263</v>
      </c>
      <c r="C18834" s="45" t="s">
        <v>696</v>
      </c>
      <c r="D18834" s="23" t="s">
        <v>5534</v>
      </c>
      <c r="E18834" s="23" t="s">
        <v>4140</v>
      </c>
      <c r="F18834" s="40">
        <v>0.46389999999999998</v>
      </c>
      <c r="G18834" s="25">
        <v>187426</v>
      </c>
      <c r="H18834" s="25">
        <v>86947</v>
      </c>
      <c r="I18834" s="25"/>
      <c r="J18834" s="58" t="e">
        <f>HYPERLINK("#"&amp;"Insumos"&amp;"!A"&amp;MATCH($B18834,#REF!,0),"Ins "&amp;$B18834)</f>
        <v>#REF!</v>
      </c>
      <c r="M18834" s="220"/>
    </row>
    <row r="18835" spans="1:13" x14ac:dyDescent="0.2">
      <c r="A18835" s="35" t="s">
        <v>3710</v>
      </c>
      <c r="B18835" s="1" t="s">
        <v>5533</v>
      </c>
      <c r="C18835" s="45" t="s">
        <v>5892</v>
      </c>
      <c r="D18835" s="23" t="s">
        <v>977</v>
      </c>
      <c r="E18835" s="23" t="s">
        <v>4134</v>
      </c>
      <c r="F18835" s="40">
        <v>8.5</v>
      </c>
      <c r="G18835" s="25">
        <v>3623</v>
      </c>
      <c r="H18835" s="25">
        <v>30796</v>
      </c>
      <c r="I18835" s="25"/>
      <c r="J18835" s="58" t="e">
        <f>HYPERLINK("#"&amp;"Insumos"&amp;"!A"&amp;MATCH($B18835,#REF!,0),"Ins "&amp;$B18835)</f>
        <v>#REF!</v>
      </c>
      <c r="M18835" s="220"/>
    </row>
    <row r="18836" spans="1:13" x14ac:dyDescent="0.2">
      <c r="A18836" s="35" t="s">
        <v>3710</v>
      </c>
      <c r="B18836" s="1" t="s">
        <v>5007</v>
      </c>
      <c r="C18836" s="45" t="s">
        <v>720</v>
      </c>
      <c r="D18836" s="23" t="s">
        <v>5751</v>
      </c>
      <c r="E18836" s="23" t="s">
        <v>4134</v>
      </c>
      <c r="F18836" s="40">
        <v>3.9</v>
      </c>
      <c r="G18836" s="25">
        <v>1897</v>
      </c>
      <c r="H18836" s="25">
        <v>7398</v>
      </c>
      <c r="I18836" s="25"/>
      <c r="J18836" s="58" t="e">
        <f>HYPERLINK("#"&amp;"Insumos"&amp;"!A"&amp;MATCH($B18836,#REF!,0),"Ins "&amp;$B18836)</f>
        <v>#REF!</v>
      </c>
      <c r="M18836" s="220"/>
    </row>
    <row r="18837" spans="1:13" x14ac:dyDescent="0.2">
      <c r="A18837" s="35" t="s">
        <v>3710</v>
      </c>
      <c r="B18837" s="1" t="s">
        <v>4993</v>
      </c>
      <c r="C18837" s="45" t="s">
        <v>706</v>
      </c>
      <c r="D18837" s="23" t="s">
        <v>5751</v>
      </c>
      <c r="E18837" s="23" t="s">
        <v>4134</v>
      </c>
      <c r="F18837" s="40">
        <v>0.01</v>
      </c>
      <c r="G18837" s="25">
        <v>4392392</v>
      </c>
      <c r="H18837" s="25">
        <v>43924</v>
      </c>
      <c r="I18837" s="25"/>
      <c r="J18837" s="58" t="e">
        <f>HYPERLINK("#"&amp;"Insumos"&amp;"!A"&amp;MATCH($B18837,#REF!,0),"Ins "&amp;$B18837)</f>
        <v>#REF!</v>
      </c>
      <c r="M18837" s="220"/>
    </row>
    <row r="18838" spans="1:13" x14ac:dyDescent="0.2">
      <c r="A18838" s="35" t="s">
        <v>3710</v>
      </c>
      <c r="B18838" s="1" t="s">
        <v>4492</v>
      </c>
      <c r="C18838" s="45" t="s">
        <v>702</v>
      </c>
      <c r="D18838" s="23" t="s">
        <v>5751</v>
      </c>
      <c r="E18838" s="23" t="s">
        <v>4134</v>
      </c>
      <c r="F18838" s="40">
        <v>1</v>
      </c>
      <c r="G18838" s="25">
        <v>4505991</v>
      </c>
      <c r="H18838" s="25">
        <v>4505991</v>
      </c>
      <c r="I18838" s="25"/>
      <c r="J18838" s="58" t="e">
        <f>HYPERLINK("#"&amp;"Insumos"&amp;"!A"&amp;MATCH($B18838,#REF!,0),"Ins "&amp;$B18838)</f>
        <v>#REF!</v>
      </c>
      <c r="M18838" s="220"/>
    </row>
    <row r="18839" spans="1:13" ht="25.5" x14ac:dyDescent="0.2">
      <c r="A18839" s="36" t="s">
        <v>3711</v>
      </c>
      <c r="B18839" s="26" t="s">
        <v>6816</v>
      </c>
      <c r="C18839" s="79" t="s">
        <v>1844</v>
      </c>
      <c r="D18839" s="37" t="s">
        <v>5608</v>
      </c>
      <c r="E18839" s="37" t="s">
        <v>4134</v>
      </c>
      <c r="F18839" s="41"/>
      <c r="G18839" s="27"/>
      <c r="H18839" s="27"/>
      <c r="I18839" s="27">
        <v>215147</v>
      </c>
      <c r="M18839" s="220">
        <f t="shared" si="294"/>
        <v>281757</v>
      </c>
    </row>
    <row r="18840" spans="1:13" x14ac:dyDescent="0.2">
      <c r="A18840" s="35" t="s">
        <v>3711</v>
      </c>
      <c r="B18840" s="1" t="s">
        <v>74</v>
      </c>
      <c r="C18840" s="45" t="s">
        <v>1023</v>
      </c>
      <c r="D18840" s="23" t="s">
        <v>5734</v>
      </c>
      <c r="E18840" s="23" t="s">
        <v>4141</v>
      </c>
      <c r="F18840" s="40">
        <v>1.5</v>
      </c>
      <c r="G18840" s="25">
        <v>73692</v>
      </c>
      <c r="H18840" s="25">
        <v>110538</v>
      </c>
      <c r="I18840" s="25"/>
      <c r="J18840" s="58" t="e">
        <f>HYPERLINK("#"&amp;"Insumos"&amp;"!A"&amp;MATCH($B18840,#REF!,0),"Ins "&amp;$B18840)</f>
        <v>#REF!</v>
      </c>
      <c r="M18840" s="220"/>
    </row>
    <row r="18841" spans="1:13" x14ac:dyDescent="0.2">
      <c r="A18841" s="35" t="s">
        <v>3711</v>
      </c>
      <c r="B18841" s="1" t="s">
        <v>263</v>
      </c>
      <c r="C18841" s="45" t="s">
        <v>696</v>
      </c>
      <c r="D18841" s="23" t="s">
        <v>5534</v>
      </c>
      <c r="E18841" s="23" t="s">
        <v>4140</v>
      </c>
      <c r="F18841" s="40">
        <v>0.12</v>
      </c>
      <c r="G18841" s="25">
        <v>187426</v>
      </c>
      <c r="H18841" s="25">
        <v>22491</v>
      </c>
      <c r="I18841" s="25"/>
      <c r="J18841" s="58" t="e">
        <f>HYPERLINK("#"&amp;"Insumos"&amp;"!A"&amp;MATCH($B18841,#REF!,0),"Ins "&amp;$B18841)</f>
        <v>#REF!</v>
      </c>
      <c r="M18841" s="220"/>
    </row>
    <row r="18842" spans="1:13" x14ac:dyDescent="0.2">
      <c r="A18842" s="35" t="s">
        <v>3711</v>
      </c>
      <c r="B18842" s="1" t="s">
        <v>5533</v>
      </c>
      <c r="C18842" s="45" t="s">
        <v>5892</v>
      </c>
      <c r="D18842" s="23" t="s">
        <v>977</v>
      </c>
      <c r="E18842" s="23" t="s">
        <v>4134</v>
      </c>
      <c r="F18842" s="40">
        <v>8.5</v>
      </c>
      <c r="G18842" s="25">
        <v>3623</v>
      </c>
      <c r="H18842" s="25">
        <v>30796</v>
      </c>
      <c r="I18842" s="25"/>
      <c r="J18842" s="58" t="e">
        <f>HYPERLINK("#"&amp;"Insumos"&amp;"!A"&amp;MATCH($B18842,#REF!,0),"Ins "&amp;$B18842)</f>
        <v>#REF!</v>
      </c>
      <c r="M18842" s="220"/>
    </row>
    <row r="18843" spans="1:13" x14ac:dyDescent="0.2">
      <c r="A18843" s="35" t="s">
        <v>3711</v>
      </c>
      <c r="B18843" s="1" t="s">
        <v>5007</v>
      </c>
      <c r="C18843" s="45" t="s">
        <v>720</v>
      </c>
      <c r="D18843" s="23" t="s">
        <v>5751</v>
      </c>
      <c r="E18843" s="23" t="s">
        <v>4134</v>
      </c>
      <c r="F18843" s="40">
        <v>3.9</v>
      </c>
      <c r="G18843" s="25">
        <v>1897</v>
      </c>
      <c r="H18843" s="25">
        <v>7398</v>
      </c>
      <c r="I18843" s="25"/>
      <c r="J18843" s="58" t="e">
        <f>HYPERLINK("#"&amp;"Insumos"&amp;"!A"&amp;MATCH($B18843,#REF!,0),"Ins "&amp;$B18843)</f>
        <v>#REF!</v>
      </c>
      <c r="M18843" s="220"/>
    </row>
    <row r="18844" spans="1:13" x14ac:dyDescent="0.2">
      <c r="A18844" s="35" t="s">
        <v>3711</v>
      </c>
      <c r="B18844" s="1" t="s">
        <v>4993</v>
      </c>
      <c r="C18844" s="45" t="s">
        <v>706</v>
      </c>
      <c r="D18844" s="23" t="s">
        <v>5751</v>
      </c>
      <c r="E18844" s="23" t="s">
        <v>4134</v>
      </c>
      <c r="F18844" s="40">
        <v>0.01</v>
      </c>
      <c r="G18844" s="25">
        <v>4392392</v>
      </c>
      <c r="H18844" s="25">
        <v>43924</v>
      </c>
      <c r="I18844" s="25"/>
      <c r="J18844" s="58" t="e">
        <f>HYPERLINK("#"&amp;"Insumos"&amp;"!A"&amp;MATCH($B18844,#REF!,0),"Ins "&amp;$B18844)</f>
        <v>#REF!</v>
      </c>
      <c r="M18844" s="220"/>
    </row>
    <row r="18845" spans="1:13" ht="25.5" x14ac:dyDescent="0.2">
      <c r="A18845" s="36" t="s">
        <v>3712</v>
      </c>
      <c r="B18845" s="26" t="s">
        <v>6816</v>
      </c>
      <c r="C18845" s="79" t="s">
        <v>1845</v>
      </c>
      <c r="D18845" s="37" t="s">
        <v>5608</v>
      </c>
      <c r="E18845" s="37" t="s">
        <v>4134</v>
      </c>
      <c r="F18845" s="41"/>
      <c r="G18845" s="27"/>
      <c r="H18845" s="27"/>
      <c r="I18845" s="27">
        <v>3465094</v>
      </c>
      <c r="M18845" s="220">
        <f t="shared" si="294"/>
        <v>4537887</v>
      </c>
    </row>
    <row r="18846" spans="1:13" x14ac:dyDescent="0.2">
      <c r="A18846" s="35" t="s">
        <v>3712</v>
      </c>
      <c r="B18846" s="1" t="s">
        <v>74</v>
      </c>
      <c r="C18846" s="45" t="s">
        <v>1023</v>
      </c>
      <c r="D18846" s="23" t="s">
        <v>5734</v>
      </c>
      <c r="E18846" s="23" t="s">
        <v>4141</v>
      </c>
      <c r="F18846" s="40">
        <v>3.4</v>
      </c>
      <c r="G18846" s="25">
        <v>73692</v>
      </c>
      <c r="H18846" s="25">
        <v>250553</v>
      </c>
      <c r="I18846" s="25"/>
      <c r="J18846" s="58" t="e">
        <f>HYPERLINK("#"&amp;"Insumos"&amp;"!A"&amp;MATCH($B18846,#REF!,0),"Ins "&amp;$B18846)</f>
        <v>#REF!</v>
      </c>
      <c r="M18846" s="220"/>
    </row>
    <row r="18847" spans="1:13" x14ac:dyDescent="0.2">
      <c r="A18847" s="35" t="s">
        <v>3712</v>
      </c>
      <c r="B18847" s="1" t="s">
        <v>263</v>
      </c>
      <c r="C18847" s="45" t="s">
        <v>696</v>
      </c>
      <c r="D18847" s="23" t="s">
        <v>5534</v>
      </c>
      <c r="E18847" s="23" t="s">
        <v>4140</v>
      </c>
      <c r="F18847" s="40">
        <v>0.12</v>
      </c>
      <c r="G18847" s="25">
        <v>187426</v>
      </c>
      <c r="H18847" s="25">
        <v>22491</v>
      </c>
      <c r="I18847" s="25"/>
      <c r="J18847" s="58" t="e">
        <f>HYPERLINK("#"&amp;"Insumos"&amp;"!A"&amp;MATCH($B18847,#REF!,0),"Ins "&amp;$B18847)</f>
        <v>#REF!</v>
      </c>
      <c r="M18847" s="220"/>
    </row>
    <row r="18848" spans="1:13" x14ac:dyDescent="0.2">
      <c r="A18848" s="35" t="s">
        <v>3712</v>
      </c>
      <c r="B18848" s="1" t="s">
        <v>263</v>
      </c>
      <c r="C18848" s="45" t="s">
        <v>696</v>
      </c>
      <c r="D18848" s="23" t="s">
        <v>5534</v>
      </c>
      <c r="E18848" s="23" t="s">
        <v>4140</v>
      </c>
      <c r="F18848" s="40">
        <v>0.3155</v>
      </c>
      <c r="G18848" s="25">
        <v>187426</v>
      </c>
      <c r="H18848" s="25">
        <v>59133</v>
      </c>
      <c r="I18848" s="25"/>
      <c r="J18848" s="58" t="e">
        <f>HYPERLINK("#"&amp;"Insumos"&amp;"!A"&amp;MATCH($B18848,#REF!,0),"Ins "&amp;$B18848)</f>
        <v>#REF!</v>
      </c>
      <c r="M18848" s="220"/>
    </row>
    <row r="18849" spans="1:13" x14ac:dyDescent="0.2">
      <c r="A18849" s="35" t="s">
        <v>3712</v>
      </c>
      <c r="B18849" s="1" t="s">
        <v>5533</v>
      </c>
      <c r="C18849" s="45" t="s">
        <v>5892</v>
      </c>
      <c r="D18849" s="23" t="s">
        <v>977</v>
      </c>
      <c r="E18849" s="23" t="s">
        <v>4134</v>
      </c>
      <c r="F18849" s="40">
        <v>8.5</v>
      </c>
      <c r="G18849" s="25">
        <v>3623</v>
      </c>
      <c r="H18849" s="25">
        <v>30796</v>
      </c>
      <c r="I18849" s="25"/>
      <c r="J18849" s="58" t="e">
        <f>HYPERLINK("#"&amp;"Insumos"&amp;"!A"&amp;MATCH($B18849,#REF!,0),"Ins "&amp;$B18849)</f>
        <v>#REF!</v>
      </c>
      <c r="M18849" s="220"/>
    </row>
    <row r="18850" spans="1:13" x14ac:dyDescent="0.2">
      <c r="A18850" s="35" t="s">
        <v>3712</v>
      </c>
      <c r="B18850" s="1" t="s">
        <v>5007</v>
      </c>
      <c r="C18850" s="45" t="s">
        <v>720</v>
      </c>
      <c r="D18850" s="23" t="s">
        <v>5751</v>
      </c>
      <c r="E18850" s="23" t="s">
        <v>4134</v>
      </c>
      <c r="F18850" s="40">
        <v>3.9</v>
      </c>
      <c r="G18850" s="25">
        <v>1897</v>
      </c>
      <c r="H18850" s="25">
        <v>7398</v>
      </c>
      <c r="I18850" s="25"/>
      <c r="J18850" s="58" t="e">
        <f>HYPERLINK("#"&amp;"Insumos"&amp;"!A"&amp;MATCH($B18850,#REF!,0),"Ins "&amp;$B18850)</f>
        <v>#REF!</v>
      </c>
      <c r="M18850" s="220"/>
    </row>
    <row r="18851" spans="1:13" x14ac:dyDescent="0.2">
      <c r="A18851" s="35" t="s">
        <v>3712</v>
      </c>
      <c r="B18851" s="1" t="s">
        <v>4994</v>
      </c>
      <c r="C18851" s="45" t="s">
        <v>707</v>
      </c>
      <c r="D18851" s="23" t="s">
        <v>5751</v>
      </c>
      <c r="E18851" s="23" t="s">
        <v>4134</v>
      </c>
      <c r="F18851" s="40">
        <v>0.01</v>
      </c>
      <c r="G18851" s="25">
        <v>2987581</v>
      </c>
      <c r="H18851" s="25">
        <v>29876</v>
      </c>
      <c r="I18851" s="25"/>
      <c r="J18851" s="58" t="e">
        <f>HYPERLINK("#"&amp;"Insumos"&amp;"!A"&amp;MATCH($B18851,#REF!,0),"Ins "&amp;$B18851)</f>
        <v>#REF!</v>
      </c>
      <c r="M18851" s="220"/>
    </row>
    <row r="18852" spans="1:13" x14ac:dyDescent="0.2">
      <c r="A18852" s="35" t="s">
        <v>3712</v>
      </c>
      <c r="B18852" s="1" t="s">
        <v>4493</v>
      </c>
      <c r="C18852" s="45" t="s">
        <v>703</v>
      </c>
      <c r="D18852" s="23" t="s">
        <v>5751</v>
      </c>
      <c r="E18852" s="23" t="s">
        <v>4134</v>
      </c>
      <c r="F18852" s="40">
        <v>1</v>
      </c>
      <c r="G18852" s="25">
        <v>3064847</v>
      </c>
      <c r="H18852" s="25">
        <v>3064847</v>
      </c>
      <c r="I18852" s="25"/>
      <c r="J18852" s="58" t="e">
        <f>HYPERLINK("#"&amp;"Insumos"&amp;"!A"&amp;MATCH($B18852,#REF!,0),"Ins "&amp;$B18852)</f>
        <v>#REF!</v>
      </c>
      <c r="M18852" s="220"/>
    </row>
    <row r="18853" spans="1:13" ht="25.5" x14ac:dyDescent="0.2">
      <c r="A18853" s="36" t="s">
        <v>3713</v>
      </c>
      <c r="B18853" s="26" t="s">
        <v>6816</v>
      </c>
      <c r="C18853" s="79" t="s">
        <v>1846</v>
      </c>
      <c r="D18853" s="37" t="s">
        <v>5608</v>
      </c>
      <c r="E18853" s="37" t="s">
        <v>4134</v>
      </c>
      <c r="F18853" s="41"/>
      <c r="G18853" s="27"/>
      <c r="H18853" s="27"/>
      <c r="I18853" s="27">
        <v>201099</v>
      </c>
      <c r="M18853" s="220">
        <f t="shared" si="294"/>
        <v>263359</v>
      </c>
    </row>
    <row r="18854" spans="1:13" x14ac:dyDescent="0.2">
      <c r="A18854" s="35" t="s">
        <v>3713</v>
      </c>
      <c r="B18854" s="1" t="s">
        <v>74</v>
      </c>
      <c r="C18854" s="45" t="s">
        <v>1023</v>
      </c>
      <c r="D18854" s="23" t="s">
        <v>5734</v>
      </c>
      <c r="E18854" s="23" t="s">
        <v>4141</v>
      </c>
      <c r="F18854" s="40">
        <v>1.5</v>
      </c>
      <c r="G18854" s="25">
        <v>73692</v>
      </c>
      <c r="H18854" s="25">
        <v>110538</v>
      </c>
      <c r="I18854" s="25"/>
      <c r="J18854" s="58" t="e">
        <f>HYPERLINK("#"&amp;"Insumos"&amp;"!A"&amp;MATCH($B18854,#REF!,0),"Ins "&amp;$B18854)</f>
        <v>#REF!</v>
      </c>
      <c r="M18854" s="220"/>
    </row>
    <row r="18855" spans="1:13" x14ac:dyDescent="0.2">
      <c r="A18855" s="35" t="s">
        <v>3713</v>
      </c>
      <c r="B18855" s="1" t="s">
        <v>263</v>
      </c>
      <c r="C18855" s="45" t="s">
        <v>696</v>
      </c>
      <c r="D18855" s="23" t="s">
        <v>5534</v>
      </c>
      <c r="E18855" s="23" t="s">
        <v>4140</v>
      </c>
      <c r="F18855" s="40">
        <v>0.12</v>
      </c>
      <c r="G18855" s="25">
        <v>187426</v>
      </c>
      <c r="H18855" s="25">
        <v>22491</v>
      </c>
      <c r="I18855" s="25"/>
      <c r="J18855" s="58" t="e">
        <f>HYPERLINK("#"&amp;"Insumos"&amp;"!A"&amp;MATCH($B18855,#REF!,0),"Ins "&amp;$B18855)</f>
        <v>#REF!</v>
      </c>
      <c r="M18855" s="220"/>
    </row>
    <row r="18856" spans="1:13" x14ac:dyDescent="0.2">
      <c r="A18856" s="35" t="s">
        <v>3713</v>
      </c>
      <c r="B18856" s="1" t="s">
        <v>5533</v>
      </c>
      <c r="C18856" s="45" t="s">
        <v>5892</v>
      </c>
      <c r="D18856" s="23" t="s">
        <v>977</v>
      </c>
      <c r="E18856" s="23" t="s">
        <v>4134</v>
      </c>
      <c r="F18856" s="40">
        <v>8.5</v>
      </c>
      <c r="G18856" s="25">
        <v>3623</v>
      </c>
      <c r="H18856" s="25">
        <v>30796</v>
      </c>
      <c r="I18856" s="25"/>
      <c r="J18856" s="58" t="e">
        <f>HYPERLINK("#"&amp;"Insumos"&amp;"!A"&amp;MATCH($B18856,#REF!,0),"Ins "&amp;$B18856)</f>
        <v>#REF!</v>
      </c>
      <c r="M18856" s="220"/>
    </row>
    <row r="18857" spans="1:13" x14ac:dyDescent="0.2">
      <c r="A18857" s="35" t="s">
        <v>3713</v>
      </c>
      <c r="B18857" s="1" t="s">
        <v>5007</v>
      </c>
      <c r="C18857" s="45" t="s">
        <v>720</v>
      </c>
      <c r="D18857" s="23" t="s">
        <v>5751</v>
      </c>
      <c r="E18857" s="23" t="s">
        <v>4134</v>
      </c>
      <c r="F18857" s="40">
        <v>3.9</v>
      </c>
      <c r="G18857" s="25">
        <v>1897</v>
      </c>
      <c r="H18857" s="25">
        <v>7398</v>
      </c>
      <c r="I18857" s="25"/>
      <c r="J18857" s="58" t="e">
        <f>HYPERLINK("#"&amp;"Insumos"&amp;"!A"&amp;MATCH($B18857,#REF!,0),"Ins "&amp;$B18857)</f>
        <v>#REF!</v>
      </c>
      <c r="M18857" s="220"/>
    </row>
    <row r="18858" spans="1:13" x14ac:dyDescent="0.2">
      <c r="A18858" s="35" t="s">
        <v>3713</v>
      </c>
      <c r="B18858" s="1" t="s">
        <v>4994</v>
      </c>
      <c r="C18858" s="45" t="s">
        <v>707</v>
      </c>
      <c r="D18858" s="23" t="s">
        <v>5751</v>
      </c>
      <c r="E18858" s="23" t="s">
        <v>4134</v>
      </c>
      <c r="F18858" s="40">
        <v>0.01</v>
      </c>
      <c r="G18858" s="25">
        <v>2987581</v>
      </c>
      <c r="H18858" s="25">
        <v>29876</v>
      </c>
      <c r="I18858" s="25"/>
      <c r="J18858" s="58" t="e">
        <f>HYPERLINK("#"&amp;"Insumos"&amp;"!A"&amp;MATCH($B18858,#REF!,0),"Ins "&amp;$B18858)</f>
        <v>#REF!</v>
      </c>
      <c r="M18858" s="220"/>
    </row>
    <row r="18859" spans="1:13" ht="25.5" x14ac:dyDescent="0.2">
      <c r="A18859" s="36" t="s">
        <v>3714</v>
      </c>
      <c r="B18859" s="26" t="s">
        <v>6816</v>
      </c>
      <c r="C18859" s="79" t="s">
        <v>934</v>
      </c>
      <c r="D18859" s="37" t="s">
        <v>5608</v>
      </c>
      <c r="E18859" s="37" t="s">
        <v>4134</v>
      </c>
      <c r="F18859" s="41"/>
      <c r="G18859" s="27"/>
      <c r="H18859" s="27"/>
      <c r="I18859" s="27">
        <v>145544</v>
      </c>
      <c r="M18859" s="220">
        <f t="shared" si="294"/>
        <v>190604</v>
      </c>
    </row>
    <row r="18860" spans="1:13" x14ac:dyDescent="0.2">
      <c r="A18860" s="35" t="s">
        <v>3714</v>
      </c>
      <c r="B18860" s="1" t="s">
        <v>5573</v>
      </c>
      <c r="C18860" s="45" t="s">
        <v>973</v>
      </c>
      <c r="D18860" s="23" t="s">
        <v>5734</v>
      </c>
      <c r="E18860" s="23" t="s">
        <v>4141</v>
      </c>
      <c r="F18860" s="40">
        <v>0.9</v>
      </c>
      <c r="G18860" s="25">
        <v>41652</v>
      </c>
      <c r="H18860" s="25">
        <v>37487</v>
      </c>
      <c r="I18860" s="25"/>
      <c r="J18860" s="58" t="e">
        <f>HYPERLINK("#"&amp;"Insumos"&amp;"!A"&amp;MATCH($B18860,#REF!,0),"Ins "&amp;$B18860)</f>
        <v>#REF!</v>
      </c>
      <c r="M18860" s="220"/>
    </row>
    <row r="18861" spans="1:13" x14ac:dyDescent="0.2">
      <c r="A18861" s="35" t="s">
        <v>3714</v>
      </c>
      <c r="B18861" s="1" t="s">
        <v>263</v>
      </c>
      <c r="C18861" s="45" t="s">
        <v>696</v>
      </c>
      <c r="D18861" s="23" t="s">
        <v>5534</v>
      </c>
      <c r="E18861" s="23" t="s">
        <v>4140</v>
      </c>
      <c r="F18861" s="40">
        <v>9.5999999999999992E-3</v>
      </c>
      <c r="G18861" s="25">
        <v>187426</v>
      </c>
      <c r="H18861" s="25">
        <v>1799</v>
      </c>
      <c r="I18861" s="25"/>
      <c r="J18861" s="58" t="e">
        <f>HYPERLINK("#"&amp;"Insumos"&amp;"!A"&amp;MATCH($B18861,#REF!,0),"Ins "&amp;$B18861)</f>
        <v>#REF!</v>
      </c>
      <c r="M18861" s="220"/>
    </row>
    <row r="18862" spans="1:13" ht="25.5" x14ac:dyDescent="0.2">
      <c r="A18862" s="35" t="s">
        <v>3714</v>
      </c>
      <c r="B18862" s="1" t="s">
        <v>91</v>
      </c>
      <c r="C18862" s="45" t="s">
        <v>708</v>
      </c>
      <c r="D18862" s="23" t="s">
        <v>5534</v>
      </c>
      <c r="E18862" s="23" t="s">
        <v>4134</v>
      </c>
      <c r="F18862" s="40">
        <v>1.03</v>
      </c>
      <c r="G18862" s="25">
        <v>4120</v>
      </c>
      <c r="H18862" s="25">
        <v>4244</v>
      </c>
      <c r="I18862" s="25"/>
      <c r="J18862" s="58" t="e">
        <f>HYPERLINK("#"&amp;"Insumos"&amp;"!A"&amp;MATCH($B18862,#REF!,0),"Ins "&amp;$B18862)</f>
        <v>#REF!</v>
      </c>
      <c r="M18862" s="220"/>
    </row>
    <row r="18863" spans="1:13" x14ac:dyDescent="0.2">
      <c r="A18863" s="35" t="s">
        <v>3714</v>
      </c>
      <c r="B18863" s="1" t="s">
        <v>5533</v>
      </c>
      <c r="C18863" s="45" t="s">
        <v>5892</v>
      </c>
      <c r="D18863" s="23" t="s">
        <v>977</v>
      </c>
      <c r="E18863" s="23" t="s">
        <v>4134</v>
      </c>
      <c r="F18863" s="40">
        <v>0.3</v>
      </c>
      <c r="G18863" s="25">
        <v>3623</v>
      </c>
      <c r="H18863" s="25">
        <v>1087</v>
      </c>
      <c r="I18863" s="25"/>
      <c r="J18863" s="58" t="e">
        <f>HYPERLINK("#"&amp;"Insumos"&amp;"!A"&amp;MATCH($B18863,#REF!,0),"Ins "&amp;$B18863)</f>
        <v>#REF!</v>
      </c>
      <c r="M18863" s="220"/>
    </row>
    <row r="18864" spans="1:13" x14ac:dyDescent="0.2">
      <c r="A18864" s="35" t="s">
        <v>3714</v>
      </c>
      <c r="B18864" s="1" t="s">
        <v>5007</v>
      </c>
      <c r="C18864" s="45" t="s">
        <v>720</v>
      </c>
      <c r="D18864" s="23" t="s">
        <v>5751</v>
      </c>
      <c r="E18864" s="23" t="s">
        <v>4134</v>
      </c>
      <c r="F18864" s="40">
        <v>3.9</v>
      </c>
      <c r="G18864" s="25">
        <v>1897</v>
      </c>
      <c r="H18864" s="25">
        <v>7398</v>
      </c>
      <c r="I18864" s="25"/>
      <c r="J18864" s="58" t="e">
        <f>HYPERLINK("#"&amp;"Insumos"&amp;"!A"&amp;MATCH($B18864,#REF!,0),"Ins "&amp;$B18864)</f>
        <v>#REF!</v>
      </c>
      <c r="M18864" s="220"/>
    </row>
    <row r="18865" spans="1:13" x14ac:dyDescent="0.2">
      <c r="A18865" s="35" t="s">
        <v>3714</v>
      </c>
      <c r="B18865" s="1" t="s">
        <v>4495</v>
      </c>
      <c r="C18865" s="45" t="s">
        <v>705</v>
      </c>
      <c r="D18865" s="23" t="s">
        <v>5751</v>
      </c>
      <c r="E18865" s="23" t="s">
        <v>4134</v>
      </c>
      <c r="F18865" s="40">
        <v>1</v>
      </c>
      <c r="G18865" s="25">
        <v>93529</v>
      </c>
      <c r="H18865" s="25">
        <v>93529</v>
      </c>
      <c r="I18865" s="25"/>
      <c r="J18865" s="58" t="e">
        <f>HYPERLINK("#"&amp;"Insumos"&amp;"!A"&amp;MATCH($B18865,#REF!,0),"Ins "&amp;$B18865)</f>
        <v>#REF!</v>
      </c>
      <c r="M18865" s="220"/>
    </row>
    <row r="18866" spans="1:13" ht="25.5" x14ac:dyDescent="0.2">
      <c r="A18866" s="36" t="s">
        <v>4124</v>
      </c>
      <c r="B18866" s="26" t="s">
        <v>6816</v>
      </c>
      <c r="C18866" s="79" t="s">
        <v>1847</v>
      </c>
      <c r="D18866" s="37" t="s">
        <v>5608</v>
      </c>
      <c r="E18866" s="37" t="s">
        <v>4134</v>
      </c>
      <c r="F18866" s="41"/>
      <c r="G18866" s="27"/>
      <c r="H18866" s="27"/>
      <c r="I18866" s="27">
        <v>38653</v>
      </c>
      <c r="M18866" s="220">
        <f t="shared" si="294"/>
        <v>50620</v>
      </c>
    </row>
    <row r="18867" spans="1:13" x14ac:dyDescent="0.2">
      <c r="A18867" s="35" t="s">
        <v>4124</v>
      </c>
      <c r="B18867" s="1" t="s">
        <v>5573</v>
      </c>
      <c r="C18867" s="45" t="s">
        <v>973</v>
      </c>
      <c r="D18867" s="23" t="s">
        <v>5734</v>
      </c>
      <c r="E18867" s="23" t="s">
        <v>4141</v>
      </c>
      <c r="F18867" s="40">
        <v>0.8</v>
      </c>
      <c r="G18867" s="25">
        <v>41652</v>
      </c>
      <c r="H18867" s="25">
        <v>33322</v>
      </c>
      <c r="I18867" s="25"/>
      <c r="J18867" s="58" t="e">
        <f>HYPERLINK("#"&amp;"Insumos"&amp;"!A"&amp;MATCH($B18867,#REF!,0),"Ins "&amp;$B18867)</f>
        <v>#REF!</v>
      </c>
      <c r="M18867" s="220"/>
    </row>
    <row r="18868" spans="1:13" ht="25.5" x14ac:dyDescent="0.2">
      <c r="A18868" s="35" t="s">
        <v>4124</v>
      </c>
      <c r="B18868" s="1" t="s">
        <v>91</v>
      </c>
      <c r="C18868" s="45" t="s">
        <v>708</v>
      </c>
      <c r="D18868" s="23" t="s">
        <v>5534</v>
      </c>
      <c r="E18868" s="23" t="s">
        <v>4134</v>
      </c>
      <c r="F18868" s="40">
        <v>1.03</v>
      </c>
      <c r="G18868" s="25">
        <v>4120</v>
      </c>
      <c r="H18868" s="25">
        <v>4244</v>
      </c>
      <c r="I18868" s="25"/>
      <c r="J18868" s="58" t="e">
        <f>HYPERLINK("#"&amp;"Insumos"&amp;"!A"&amp;MATCH($B18868,#REF!,0),"Ins "&amp;$B18868)</f>
        <v>#REF!</v>
      </c>
      <c r="M18868" s="220"/>
    </row>
    <row r="18869" spans="1:13" x14ac:dyDescent="0.2">
      <c r="A18869" s="35" t="s">
        <v>4124</v>
      </c>
      <c r="B18869" s="1" t="s">
        <v>5533</v>
      </c>
      <c r="C18869" s="45" t="s">
        <v>5892</v>
      </c>
      <c r="D18869" s="23" t="s">
        <v>977</v>
      </c>
      <c r="E18869" s="23" t="s">
        <v>4134</v>
      </c>
      <c r="F18869" s="40">
        <v>0.3</v>
      </c>
      <c r="G18869" s="25">
        <v>3623</v>
      </c>
      <c r="H18869" s="25">
        <v>1087</v>
      </c>
      <c r="I18869" s="25"/>
      <c r="J18869" s="58" t="e">
        <f>HYPERLINK("#"&amp;"Insumos"&amp;"!A"&amp;MATCH($B18869,#REF!,0),"Ins "&amp;$B18869)</f>
        <v>#REF!</v>
      </c>
      <c r="M18869" s="220"/>
    </row>
    <row r="18870" spans="1:13" ht="25.5" x14ac:dyDescent="0.2">
      <c r="A18870" s="36" t="s">
        <v>3715</v>
      </c>
      <c r="B18870" s="26" t="s">
        <v>6816</v>
      </c>
      <c r="C18870" s="79" t="s">
        <v>935</v>
      </c>
      <c r="D18870" s="37" t="s">
        <v>5608</v>
      </c>
      <c r="E18870" s="37" t="s">
        <v>4134</v>
      </c>
      <c r="F18870" s="41"/>
      <c r="G18870" s="27"/>
      <c r="H18870" s="27"/>
      <c r="I18870" s="27">
        <v>454931</v>
      </c>
      <c r="M18870" s="220">
        <f t="shared" si="294"/>
        <v>595778</v>
      </c>
    </row>
    <row r="18871" spans="1:13" x14ac:dyDescent="0.2">
      <c r="A18871" s="35" t="s">
        <v>3715</v>
      </c>
      <c r="B18871" s="1" t="s">
        <v>5573</v>
      </c>
      <c r="C18871" s="45" t="s">
        <v>973</v>
      </c>
      <c r="D18871" s="23" t="s">
        <v>5734</v>
      </c>
      <c r="E18871" s="23" t="s">
        <v>4141</v>
      </c>
      <c r="F18871" s="40">
        <v>1.8</v>
      </c>
      <c r="G18871" s="25">
        <v>41652</v>
      </c>
      <c r="H18871" s="25">
        <v>74974</v>
      </c>
      <c r="I18871" s="25"/>
      <c r="J18871" s="58" t="e">
        <f>HYPERLINK("#"&amp;"Insumos"&amp;"!A"&amp;MATCH($B18871,#REF!,0),"Ins "&amp;$B18871)</f>
        <v>#REF!</v>
      </c>
      <c r="M18871" s="220"/>
    </row>
    <row r="18872" spans="1:13" x14ac:dyDescent="0.2">
      <c r="A18872" s="35" t="s">
        <v>3715</v>
      </c>
      <c r="B18872" s="1" t="s">
        <v>263</v>
      </c>
      <c r="C18872" s="45" t="s">
        <v>696</v>
      </c>
      <c r="D18872" s="23" t="s">
        <v>5534</v>
      </c>
      <c r="E18872" s="23" t="s">
        <v>4140</v>
      </c>
      <c r="F18872" s="40">
        <v>4.0099999999999997E-2</v>
      </c>
      <c r="G18872" s="25">
        <v>187426</v>
      </c>
      <c r="H18872" s="25">
        <v>7516</v>
      </c>
      <c r="I18872" s="25"/>
      <c r="J18872" s="58" t="e">
        <f>HYPERLINK("#"&amp;"Insumos"&amp;"!A"&amp;MATCH($B18872,#REF!,0),"Ins "&amp;$B18872)</f>
        <v>#REF!</v>
      </c>
      <c r="M18872" s="220"/>
    </row>
    <row r="18873" spans="1:13" x14ac:dyDescent="0.2">
      <c r="A18873" s="35" t="s">
        <v>3715</v>
      </c>
      <c r="B18873" s="1" t="s">
        <v>5533</v>
      </c>
      <c r="C18873" s="45" t="s">
        <v>5892</v>
      </c>
      <c r="D18873" s="23" t="s">
        <v>977</v>
      </c>
      <c r="E18873" s="23" t="s">
        <v>4134</v>
      </c>
      <c r="F18873" s="40">
        <v>0.01</v>
      </c>
      <c r="G18873" s="25">
        <v>3623</v>
      </c>
      <c r="H18873" s="25">
        <v>36</v>
      </c>
      <c r="I18873" s="25"/>
      <c r="J18873" s="58" t="e">
        <f>HYPERLINK("#"&amp;"Insumos"&amp;"!A"&amp;MATCH($B18873,#REF!,0),"Ins "&amp;$B18873)</f>
        <v>#REF!</v>
      </c>
      <c r="M18873" s="220"/>
    </row>
    <row r="18874" spans="1:13" x14ac:dyDescent="0.2">
      <c r="A18874" s="35" t="s">
        <v>3715</v>
      </c>
      <c r="B18874" s="1" t="s">
        <v>5007</v>
      </c>
      <c r="C18874" s="45" t="s">
        <v>720</v>
      </c>
      <c r="D18874" s="23" t="s">
        <v>5751</v>
      </c>
      <c r="E18874" s="23" t="s">
        <v>4134</v>
      </c>
      <c r="F18874" s="40">
        <v>2.1</v>
      </c>
      <c r="G18874" s="25">
        <v>1897</v>
      </c>
      <c r="H18874" s="25">
        <v>3984</v>
      </c>
      <c r="I18874" s="25"/>
      <c r="J18874" s="58" t="e">
        <f>HYPERLINK("#"&amp;"Insumos"&amp;"!A"&amp;MATCH($B18874,#REF!,0),"Ins "&amp;$B18874)</f>
        <v>#REF!</v>
      </c>
      <c r="M18874" s="220"/>
    </row>
    <row r="18875" spans="1:13" x14ac:dyDescent="0.2">
      <c r="A18875" s="35" t="s">
        <v>3715</v>
      </c>
      <c r="B18875" s="1" t="s">
        <v>5298</v>
      </c>
      <c r="C18875" s="45" t="s">
        <v>709</v>
      </c>
      <c r="D18875" s="23" t="s">
        <v>5751</v>
      </c>
      <c r="E18875" s="23" t="s">
        <v>4134</v>
      </c>
      <c r="F18875" s="40">
        <v>1</v>
      </c>
      <c r="G18875" s="25">
        <v>28823</v>
      </c>
      <c r="H18875" s="25">
        <v>28823</v>
      </c>
      <c r="I18875" s="25"/>
      <c r="J18875" s="58" t="e">
        <f>HYPERLINK("#"&amp;"Insumos"&amp;"!A"&amp;MATCH($B18875,#REF!,0),"Ins "&amp;$B18875)</f>
        <v>#REF!</v>
      </c>
      <c r="M18875" s="220"/>
    </row>
    <row r="18876" spans="1:13" x14ac:dyDescent="0.2">
      <c r="A18876" s="35" t="s">
        <v>3715</v>
      </c>
      <c r="B18876" s="1" t="s">
        <v>4205</v>
      </c>
      <c r="C18876" s="45" t="s">
        <v>634</v>
      </c>
      <c r="D18876" s="23" t="s">
        <v>5751</v>
      </c>
      <c r="E18876" s="23" t="s">
        <v>287</v>
      </c>
      <c r="F18876" s="40">
        <v>1</v>
      </c>
      <c r="G18876" s="25">
        <v>33782</v>
      </c>
      <c r="H18876" s="25">
        <v>33782</v>
      </c>
      <c r="I18876" s="25"/>
      <c r="J18876" s="58" t="e">
        <f>HYPERLINK("#"&amp;"Insumos"&amp;"!A"&amp;MATCH($B18876,#REF!,0),"Ins "&amp;$B18876)</f>
        <v>#REF!</v>
      </c>
      <c r="M18876" s="220"/>
    </row>
    <row r="18877" spans="1:13" x14ac:dyDescent="0.2">
      <c r="A18877" s="35" t="s">
        <v>3715</v>
      </c>
      <c r="B18877" s="1" t="s">
        <v>4494</v>
      </c>
      <c r="C18877" s="45" t="s">
        <v>704</v>
      </c>
      <c r="D18877" s="23" t="s">
        <v>5751</v>
      </c>
      <c r="E18877" s="23" t="s">
        <v>4134</v>
      </c>
      <c r="F18877" s="40">
        <v>1</v>
      </c>
      <c r="G18877" s="25">
        <v>184807</v>
      </c>
      <c r="H18877" s="25">
        <v>184807</v>
      </c>
      <c r="I18877" s="25"/>
      <c r="J18877" s="58" t="e">
        <f>HYPERLINK("#"&amp;"Insumos"&amp;"!A"&amp;MATCH($B18877,#REF!,0),"Ins "&amp;$B18877)</f>
        <v>#REF!</v>
      </c>
      <c r="M18877" s="220"/>
    </row>
    <row r="18878" spans="1:13" x14ac:dyDescent="0.2">
      <c r="A18878" s="35" t="s">
        <v>3715</v>
      </c>
      <c r="B18878" s="1" t="s">
        <v>4496</v>
      </c>
      <c r="C18878" s="45" t="s">
        <v>1391</v>
      </c>
      <c r="D18878" s="23" t="s">
        <v>5751</v>
      </c>
      <c r="E18878" s="23" t="s">
        <v>4134</v>
      </c>
      <c r="F18878" s="40">
        <v>1</v>
      </c>
      <c r="G18878" s="25">
        <v>67184</v>
      </c>
      <c r="H18878" s="25">
        <v>67184</v>
      </c>
      <c r="I18878" s="25"/>
      <c r="J18878" s="58" t="e">
        <f>HYPERLINK("#"&amp;"Insumos"&amp;"!A"&amp;MATCH($B18878,#REF!,0),"Ins "&amp;$B18878)</f>
        <v>#REF!</v>
      </c>
      <c r="M18878" s="220"/>
    </row>
    <row r="18879" spans="1:13" x14ac:dyDescent="0.2">
      <c r="A18879" s="35" t="s">
        <v>3715</v>
      </c>
      <c r="B18879" s="1" t="s">
        <v>4497</v>
      </c>
      <c r="C18879" s="45" t="s">
        <v>710</v>
      </c>
      <c r="D18879" s="23" t="s">
        <v>5751</v>
      </c>
      <c r="E18879" s="23" t="s">
        <v>4134</v>
      </c>
      <c r="F18879" s="40">
        <v>1</v>
      </c>
      <c r="G18879" s="25">
        <v>53825</v>
      </c>
      <c r="H18879" s="25">
        <v>53825</v>
      </c>
      <c r="I18879" s="25"/>
      <c r="J18879" s="58" t="e">
        <f>HYPERLINK("#"&amp;"Insumos"&amp;"!A"&amp;MATCH($B18879,#REF!,0),"Ins "&amp;$B18879)</f>
        <v>#REF!</v>
      </c>
      <c r="M18879" s="220"/>
    </row>
    <row r="18880" spans="1:13" x14ac:dyDescent="0.2">
      <c r="A18880" s="36" t="s">
        <v>4125</v>
      </c>
      <c r="B18880" s="26" t="s">
        <v>6816</v>
      </c>
      <c r="C18880" s="79" t="s">
        <v>1848</v>
      </c>
      <c r="D18880" s="37" t="s">
        <v>5608</v>
      </c>
      <c r="E18880" s="37" t="s">
        <v>4134</v>
      </c>
      <c r="F18880" s="41"/>
      <c r="G18880" s="27"/>
      <c r="H18880" s="27"/>
      <c r="I18880" s="27">
        <v>78994</v>
      </c>
      <c r="M18880" s="220">
        <f t="shared" si="294"/>
        <v>103451</v>
      </c>
    </row>
    <row r="18881" spans="1:13" x14ac:dyDescent="0.2">
      <c r="A18881" s="35" t="s">
        <v>4125</v>
      </c>
      <c r="B18881" s="1" t="s">
        <v>5573</v>
      </c>
      <c r="C18881" s="45" t="s">
        <v>973</v>
      </c>
      <c r="D18881" s="23" t="s">
        <v>5734</v>
      </c>
      <c r="E18881" s="23" t="s">
        <v>4141</v>
      </c>
      <c r="F18881" s="40">
        <v>1.8</v>
      </c>
      <c r="G18881" s="25">
        <v>41652</v>
      </c>
      <c r="H18881" s="25">
        <v>74974</v>
      </c>
      <c r="I18881" s="25"/>
      <c r="J18881" s="58" t="e">
        <f>HYPERLINK("#"&amp;"Insumos"&amp;"!A"&amp;MATCH($B18881,#REF!,0),"Ins "&amp;$B18881)</f>
        <v>#REF!</v>
      </c>
      <c r="M18881" s="220"/>
    </row>
    <row r="18882" spans="1:13" x14ac:dyDescent="0.2">
      <c r="A18882" s="35" t="s">
        <v>4125</v>
      </c>
      <c r="B18882" s="1" t="s">
        <v>5533</v>
      </c>
      <c r="C18882" s="45" t="s">
        <v>5892</v>
      </c>
      <c r="D18882" s="23" t="s">
        <v>977</v>
      </c>
      <c r="E18882" s="23" t="s">
        <v>4134</v>
      </c>
      <c r="F18882" s="40">
        <v>0.01</v>
      </c>
      <c r="G18882" s="25">
        <v>3623</v>
      </c>
      <c r="H18882" s="25">
        <v>36</v>
      </c>
      <c r="I18882" s="25"/>
      <c r="J18882" s="58" t="e">
        <f>HYPERLINK("#"&amp;"Insumos"&amp;"!A"&amp;MATCH($B18882,#REF!,0),"Ins "&amp;$B18882)</f>
        <v>#REF!</v>
      </c>
      <c r="M18882" s="220"/>
    </row>
    <row r="18883" spans="1:13" x14ac:dyDescent="0.2">
      <c r="A18883" s="35" t="s">
        <v>4125</v>
      </c>
      <c r="B18883" s="1" t="s">
        <v>5007</v>
      </c>
      <c r="C18883" s="45" t="s">
        <v>720</v>
      </c>
      <c r="D18883" s="23" t="s">
        <v>5751</v>
      </c>
      <c r="E18883" s="23" t="s">
        <v>4134</v>
      </c>
      <c r="F18883" s="40">
        <v>2.1</v>
      </c>
      <c r="G18883" s="25">
        <v>1897</v>
      </c>
      <c r="H18883" s="25">
        <v>3984</v>
      </c>
      <c r="I18883" s="25"/>
      <c r="J18883" s="58" t="e">
        <f>HYPERLINK("#"&amp;"Insumos"&amp;"!A"&amp;MATCH($B18883,#REF!,0),"Ins "&amp;$B18883)</f>
        <v>#REF!</v>
      </c>
      <c r="M18883" s="220"/>
    </row>
    <row r="18884" spans="1:13" ht="25.5" x14ac:dyDescent="0.2">
      <c r="A18884" s="36" t="s">
        <v>3716</v>
      </c>
      <c r="B18884" s="26" t="s">
        <v>6816</v>
      </c>
      <c r="C18884" s="79" t="s">
        <v>936</v>
      </c>
      <c r="D18884" s="37" t="s">
        <v>5608</v>
      </c>
      <c r="E18884" s="37" t="s">
        <v>464</v>
      </c>
      <c r="F18884" s="41"/>
      <c r="G18884" s="27"/>
      <c r="H18884" s="27"/>
      <c r="I18884" s="27">
        <v>24916</v>
      </c>
      <c r="M18884" s="220">
        <f t="shared" ref="M18884:M18944" si="295">ROUND(I18884*(1+$L$2),0)</f>
        <v>32630</v>
      </c>
    </row>
    <row r="18885" spans="1:13" x14ac:dyDescent="0.2">
      <c r="A18885" s="35" t="s">
        <v>3716</v>
      </c>
      <c r="B18885" s="1" t="s">
        <v>5573</v>
      </c>
      <c r="C18885" s="45" t="s">
        <v>973</v>
      </c>
      <c r="D18885" s="23" t="s">
        <v>5734</v>
      </c>
      <c r="E18885" s="23" t="s">
        <v>4141</v>
      </c>
      <c r="F18885" s="40">
        <v>0.3</v>
      </c>
      <c r="G18885" s="25">
        <v>41652</v>
      </c>
      <c r="H18885" s="25">
        <v>12496</v>
      </c>
      <c r="I18885" s="25"/>
      <c r="J18885" s="58" t="e">
        <f>HYPERLINK("#"&amp;"Insumos"&amp;"!A"&amp;MATCH($B18885,#REF!,0),"Ins "&amp;$B18885)</f>
        <v>#REF!</v>
      </c>
      <c r="M18885" s="220"/>
    </row>
    <row r="18886" spans="1:13" x14ac:dyDescent="0.2">
      <c r="A18886" s="35" t="s">
        <v>3716</v>
      </c>
      <c r="B18886" s="1" t="s">
        <v>263</v>
      </c>
      <c r="C18886" s="45" t="s">
        <v>696</v>
      </c>
      <c r="D18886" s="23" t="s">
        <v>5534</v>
      </c>
      <c r="E18886" s="23" t="s">
        <v>4140</v>
      </c>
      <c r="F18886" s="40">
        <v>1.6000000000000001E-3</v>
      </c>
      <c r="G18886" s="25">
        <v>187426</v>
      </c>
      <c r="H18886" s="25">
        <v>300</v>
      </c>
      <c r="I18886" s="25"/>
      <c r="J18886" s="58" t="e">
        <f>HYPERLINK("#"&amp;"Insumos"&amp;"!A"&amp;MATCH($B18886,#REF!,0),"Ins "&amp;$B18886)</f>
        <v>#REF!</v>
      </c>
      <c r="M18886" s="220"/>
    </row>
    <row r="18887" spans="1:13" x14ac:dyDescent="0.2">
      <c r="A18887" s="35" t="s">
        <v>3716</v>
      </c>
      <c r="B18887" s="1" t="s">
        <v>97</v>
      </c>
      <c r="C18887" s="45" t="s">
        <v>635</v>
      </c>
      <c r="D18887" s="23" t="s">
        <v>5534</v>
      </c>
      <c r="E18887" s="23" t="s">
        <v>287</v>
      </c>
      <c r="F18887" s="40">
        <v>1.01</v>
      </c>
      <c r="G18887" s="25">
        <v>2811</v>
      </c>
      <c r="H18887" s="25">
        <v>2839</v>
      </c>
      <c r="I18887" s="25"/>
      <c r="J18887" s="58" t="e">
        <f>HYPERLINK("#"&amp;"Insumos"&amp;"!A"&amp;MATCH($B18887,#REF!,0),"Ins "&amp;$B18887)</f>
        <v>#REF!</v>
      </c>
      <c r="M18887" s="220"/>
    </row>
    <row r="18888" spans="1:13" x14ac:dyDescent="0.2">
      <c r="A18888" s="35" t="s">
        <v>3716</v>
      </c>
      <c r="B18888" s="1" t="s">
        <v>5533</v>
      </c>
      <c r="C18888" s="45" t="s">
        <v>5892</v>
      </c>
      <c r="D18888" s="23" t="s">
        <v>977</v>
      </c>
      <c r="E18888" s="23" t="s">
        <v>4134</v>
      </c>
      <c r="F18888" s="40">
        <v>0.1</v>
      </c>
      <c r="G18888" s="25">
        <v>3623</v>
      </c>
      <c r="H18888" s="25">
        <v>362</v>
      </c>
      <c r="I18888" s="25"/>
      <c r="J18888" s="58" t="e">
        <f>HYPERLINK("#"&amp;"Insumos"&amp;"!A"&amp;MATCH($B18888,#REF!,0),"Ins "&amp;$B18888)</f>
        <v>#REF!</v>
      </c>
      <c r="M18888" s="220"/>
    </row>
    <row r="18889" spans="1:13" x14ac:dyDescent="0.2">
      <c r="A18889" s="35" t="s">
        <v>3716</v>
      </c>
      <c r="B18889" s="1" t="s">
        <v>5007</v>
      </c>
      <c r="C18889" s="45" t="s">
        <v>720</v>
      </c>
      <c r="D18889" s="23" t="s">
        <v>5751</v>
      </c>
      <c r="E18889" s="23" t="s">
        <v>4134</v>
      </c>
      <c r="F18889" s="40">
        <v>0.35099999999999998</v>
      </c>
      <c r="G18889" s="25">
        <v>1897</v>
      </c>
      <c r="H18889" s="25">
        <v>666</v>
      </c>
      <c r="I18889" s="25"/>
      <c r="J18889" s="58" t="e">
        <f>HYPERLINK("#"&amp;"Insumos"&amp;"!A"&amp;MATCH($B18889,#REF!,0),"Ins "&amp;$B18889)</f>
        <v>#REF!</v>
      </c>
      <c r="M18889" s="220"/>
    </row>
    <row r="18890" spans="1:13" x14ac:dyDescent="0.2">
      <c r="A18890" s="35" t="s">
        <v>3716</v>
      </c>
      <c r="B18890" s="1" t="s">
        <v>5372</v>
      </c>
      <c r="C18890" s="45" t="s">
        <v>573</v>
      </c>
      <c r="D18890" s="23" t="s">
        <v>5751</v>
      </c>
      <c r="E18890" s="23" t="s">
        <v>4134</v>
      </c>
      <c r="F18890" s="40">
        <v>5.0000000000000001E-3</v>
      </c>
      <c r="G18890" s="25">
        <v>198173</v>
      </c>
      <c r="H18890" s="25">
        <v>991</v>
      </c>
      <c r="I18890" s="25"/>
      <c r="J18890" s="58" t="e">
        <f>HYPERLINK("#"&amp;"Insumos"&amp;"!A"&amp;MATCH($B18890,#REF!,0),"Ins "&amp;$B18890)</f>
        <v>#REF!</v>
      </c>
      <c r="M18890" s="220"/>
    </row>
    <row r="18891" spans="1:13" x14ac:dyDescent="0.2">
      <c r="A18891" s="35" t="s">
        <v>3716</v>
      </c>
      <c r="B18891" s="1" t="s">
        <v>4217</v>
      </c>
      <c r="C18891" s="45" t="s">
        <v>9577</v>
      </c>
      <c r="D18891" s="23" t="s">
        <v>5751</v>
      </c>
      <c r="E18891" s="23" t="s">
        <v>287</v>
      </c>
      <c r="F18891" s="40">
        <v>1.05</v>
      </c>
      <c r="G18891" s="25">
        <v>6916</v>
      </c>
      <c r="H18891" s="25">
        <v>7262</v>
      </c>
      <c r="I18891" s="25"/>
      <c r="J18891" s="58" t="e">
        <f>HYPERLINK("#"&amp;"Insumos"&amp;"!A"&amp;MATCH($B18891,#REF!,0),"Ins "&amp;$B18891)</f>
        <v>#REF!</v>
      </c>
      <c r="M18891" s="220"/>
    </row>
    <row r="18892" spans="1:13" ht="25.5" x14ac:dyDescent="0.2">
      <c r="A18892" s="36" t="s">
        <v>4126</v>
      </c>
      <c r="B18892" s="26" t="s">
        <v>6816</v>
      </c>
      <c r="C18892" s="79" t="s">
        <v>1849</v>
      </c>
      <c r="D18892" s="37" t="s">
        <v>5608</v>
      </c>
      <c r="E18892" s="37" t="s">
        <v>464</v>
      </c>
      <c r="F18892" s="41"/>
      <c r="G18892" s="27"/>
      <c r="H18892" s="27"/>
      <c r="I18892" s="27">
        <v>15787</v>
      </c>
      <c r="M18892" s="220">
        <f t="shared" si="295"/>
        <v>20675</v>
      </c>
    </row>
    <row r="18893" spans="1:13" x14ac:dyDescent="0.2">
      <c r="A18893" s="35" t="s">
        <v>4126</v>
      </c>
      <c r="B18893" s="1" t="s">
        <v>5575</v>
      </c>
      <c r="C18893" s="45" t="s">
        <v>974</v>
      </c>
      <c r="D18893" s="23" t="s">
        <v>5734</v>
      </c>
      <c r="E18893" s="23" t="s">
        <v>4141</v>
      </c>
      <c r="F18893" s="40">
        <v>0.3</v>
      </c>
      <c r="G18893" s="25">
        <v>41004</v>
      </c>
      <c r="H18893" s="25">
        <v>12301</v>
      </c>
      <c r="I18893" s="25"/>
      <c r="J18893" s="58" t="e">
        <f>HYPERLINK("#"&amp;"Insumos"&amp;"!A"&amp;MATCH($B18893,#REF!,0),"Ins "&amp;$B18893)</f>
        <v>#REF!</v>
      </c>
      <c r="M18893" s="220"/>
    </row>
    <row r="18894" spans="1:13" x14ac:dyDescent="0.2">
      <c r="A18894" s="35" t="s">
        <v>4126</v>
      </c>
      <c r="B18894" s="1" t="s">
        <v>97</v>
      </c>
      <c r="C18894" s="45" t="s">
        <v>635</v>
      </c>
      <c r="D18894" s="23" t="s">
        <v>5534</v>
      </c>
      <c r="E18894" s="23" t="s">
        <v>287</v>
      </c>
      <c r="F18894" s="40">
        <v>1.01</v>
      </c>
      <c r="G18894" s="25">
        <v>2811</v>
      </c>
      <c r="H18894" s="25">
        <v>2839</v>
      </c>
      <c r="I18894" s="25"/>
      <c r="J18894" s="58" t="e">
        <f>HYPERLINK("#"&amp;"Insumos"&amp;"!A"&amp;MATCH($B18894,#REF!,0),"Ins "&amp;$B18894)</f>
        <v>#REF!</v>
      </c>
      <c r="M18894" s="220"/>
    </row>
    <row r="18895" spans="1:13" x14ac:dyDescent="0.2">
      <c r="A18895" s="35" t="s">
        <v>4126</v>
      </c>
      <c r="B18895" s="1" t="s">
        <v>5533</v>
      </c>
      <c r="C18895" s="45" t="s">
        <v>5892</v>
      </c>
      <c r="D18895" s="23" t="s">
        <v>977</v>
      </c>
      <c r="E18895" s="23" t="s">
        <v>4134</v>
      </c>
      <c r="F18895" s="40">
        <v>0.1</v>
      </c>
      <c r="G18895" s="25">
        <v>3623</v>
      </c>
      <c r="H18895" s="25">
        <v>362</v>
      </c>
      <c r="I18895" s="25"/>
      <c r="J18895" s="58" t="e">
        <f>HYPERLINK("#"&amp;"Insumos"&amp;"!A"&amp;MATCH($B18895,#REF!,0),"Ins "&amp;$B18895)</f>
        <v>#REF!</v>
      </c>
      <c r="M18895" s="220"/>
    </row>
    <row r="18896" spans="1:13" x14ac:dyDescent="0.2">
      <c r="A18896" s="35" t="s">
        <v>4126</v>
      </c>
      <c r="B18896" s="1" t="s">
        <v>5007</v>
      </c>
      <c r="C18896" s="45" t="s">
        <v>720</v>
      </c>
      <c r="D18896" s="23" t="s">
        <v>5751</v>
      </c>
      <c r="E18896" s="23" t="s">
        <v>4134</v>
      </c>
      <c r="F18896" s="40">
        <v>0.15</v>
      </c>
      <c r="G18896" s="25">
        <v>1897</v>
      </c>
      <c r="H18896" s="25">
        <v>285</v>
      </c>
      <c r="I18896" s="25"/>
      <c r="J18896" s="58" t="e">
        <f>HYPERLINK("#"&amp;"Insumos"&amp;"!A"&amp;MATCH($B18896,#REF!,0),"Ins "&amp;$B18896)</f>
        <v>#REF!</v>
      </c>
      <c r="M18896" s="220"/>
    </row>
    <row r="18897" spans="1:13" ht="25.5" x14ac:dyDescent="0.2">
      <c r="A18897" s="36" t="s">
        <v>3717</v>
      </c>
      <c r="B18897" s="26" t="s">
        <v>6816</v>
      </c>
      <c r="C18897" s="79" t="s">
        <v>937</v>
      </c>
      <c r="D18897" s="37" t="s">
        <v>5608</v>
      </c>
      <c r="E18897" s="37" t="s">
        <v>464</v>
      </c>
      <c r="F18897" s="41"/>
      <c r="G18897" s="27"/>
      <c r="H18897" s="27"/>
      <c r="I18897" s="27">
        <v>38543</v>
      </c>
      <c r="M18897" s="220">
        <f t="shared" si="295"/>
        <v>50476</v>
      </c>
    </row>
    <row r="18898" spans="1:13" x14ac:dyDescent="0.2">
      <c r="A18898" s="35" t="s">
        <v>3717</v>
      </c>
      <c r="B18898" s="1" t="s">
        <v>5573</v>
      </c>
      <c r="C18898" s="45" t="s">
        <v>973</v>
      </c>
      <c r="D18898" s="23" t="s">
        <v>5734</v>
      </c>
      <c r="E18898" s="23" t="s">
        <v>4141</v>
      </c>
      <c r="F18898" s="40">
        <v>0.3</v>
      </c>
      <c r="G18898" s="25">
        <v>41652</v>
      </c>
      <c r="H18898" s="25">
        <v>12496</v>
      </c>
      <c r="I18898" s="25"/>
      <c r="J18898" s="58" t="e">
        <f>HYPERLINK("#"&amp;"Insumos"&amp;"!A"&amp;MATCH($B18898,#REF!,0),"Ins "&amp;$B18898)</f>
        <v>#REF!</v>
      </c>
      <c r="M18898" s="220"/>
    </row>
    <row r="18899" spans="1:13" x14ac:dyDescent="0.2">
      <c r="A18899" s="35" t="s">
        <v>3717</v>
      </c>
      <c r="B18899" s="1" t="s">
        <v>263</v>
      </c>
      <c r="C18899" s="45" t="s">
        <v>696</v>
      </c>
      <c r="D18899" s="23" t="s">
        <v>5534</v>
      </c>
      <c r="E18899" s="23" t="s">
        <v>4140</v>
      </c>
      <c r="F18899" s="40">
        <v>3.3999999999999998E-3</v>
      </c>
      <c r="G18899" s="25">
        <v>187426</v>
      </c>
      <c r="H18899" s="25">
        <v>637</v>
      </c>
      <c r="I18899" s="25"/>
      <c r="J18899" s="58" t="e">
        <f>HYPERLINK("#"&amp;"Insumos"&amp;"!A"&amp;MATCH($B18899,#REF!,0),"Ins "&amp;$B18899)</f>
        <v>#REF!</v>
      </c>
      <c r="M18899" s="220"/>
    </row>
    <row r="18900" spans="1:13" x14ac:dyDescent="0.2">
      <c r="A18900" s="35" t="s">
        <v>3717</v>
      </c>
      <c r="B18900" s="1" t="s">
        <v>97</v>
      </c>
      <c r="C18900" s="45" t="s">
        <v>635</v>
      </c>
      <c r="D18900" s="23" t="s">
        <v>5534</v>
      </c>
      <c r="E18900" s="23" t="s">
        <v>287</v>
      </c>
      <c r="F18900" s="40">
        <v>1.01</v>
      </c>
      <c r="G18900" s="25">
        <v>2811</v>
      </c>
      <c r="H18900" s="25">
        <v>2839</v>
      </c>
      <c r="I18900" s="25"/>
      <c r="J18900" s="58" t="e">
        <f>HYPERLINK("#"&amp;"Insumos"&amp;"!A"&amp;MATCH($B18900,#REF!,0),"Ins "&amp;$B18900)</f>
        <v>#REF!</v>
      </c>
      <c r="M18900" s="220"/>
    </row>
    <row r="18901" spans="1:13" x14ac:dyDescent="0.2">
      <c r="A18901" s="35" t="s">
        <v>3717</v>
      </c>
      <c r="B18901" s="1" t="s">
        <v>5533</v>
      </c>
      <c r="C18901" s="45" t="s">
        <v>5892</v>
      </c>
      <c r="D18901" s="23" t="s">
        <v>977</v>
      </c>
      <c r="E18901" s="23" t="s">
        <v>4134</v>
      </c>
      <c r="F18901" s="40">
        <v>0.1</v>
      </c>
      <c r="G18901" s="25">
        <v>3623</v>
      </c>
      <c r="H18901" s="25">
        <v>362</v>
      </c>
      <c r="I18901" s="25"/>
      <c r="J18901" s="58" t="e">
        <f>HYPERLINK("#"&amp;"Insumos"&amp;"!A"&amp;MATCH($B18901,#REF!,0),"Ins "&amp;$B18901)</f>
        <v>#REF!</v>
      </c>
      <c r="M18901" s="220"/>
    </row>
    <row r="18902" spans="1:13" x14ac:dyDescent="0.2">
      <c r="A18902" s="35" t="s">
        <v>3717</v>
      </c>
      <c r="B18902" s="1" t="s">
        <v>5007</v>
      </c>
      <c r="C18902" s="45" t="s">
        <v>720</v>
      </c>
      <c r="D18902" s="23" t="s">
        <v>5751</v>
      </c>
      <c r="E18902" s="23" t="s">
        <v>4134</v>
      </c>
      <c r="F18902" s="40">
        <v>0.35099999999999998</v>
      </c>
      <c r="G18902" s="25">
        <v>1897</v>
      </c>
      <c r="H18902" s="25">
        <v>666</v>
      </c>
      <c r="I18902" s="25"/>
      <c r="J18902" s="58" t="e">
        <f>HYPERLINK("#"&amp;"Insumos"&amp;"!A"&amp;MATCH($B18902,#REF!,0),"Ins "&amp;$B18902)</f>
        <v>#REF!</v>
      </c>
      <c r="M18902" s="220"/>
    </row>
    <row r="18903" spans="1:13" x14ac:dyDescent="0.2">
      <c r="A18903" s="35" t="s">
        <v>3717</v>
      </c>
      <c r="B18903" s="1" t="s">
        <v>5372</v>
      </c>
      <c r="C18903" s="45" t="s">
        <v>573</v>
      </c>
      <c r="D18903" s="23" t="s">
        <v>5751</v>
      </c>
      <c r="E18903" s="23" t="s">
        <v>4134</v>
      </c>
      <c r="F18903" s="40">
        <v>5.0000000000000001E-3</v>
      </c>
      <c r="G18903" s="25">
        <v>198173</v>
      </c>
      <c r="H18903" s="25">
        <v>991</v>
      </c>
      <c r="I18903" s="25"/>
      <c r="J18903" s="58" t="e">
        <f>HYPERLINK("#"&amp;"Insumos"&amp;"!A"&amp;MATCH($B18903,#REF!,0),"Ins "&amp;$B18903)</f>
        <v>#REF!</v>
      </c>
      <c r="M18903" s="220"/>
    </row>
    <row r="18904" spans="1:13" x14ac:dyDescent="0.2">
      <c r="A18904" s="35" t="s">
        <v>3717</v>
      </c>
      <c r="B18904" s="1" t="s">
        <v>4215</v>
      </c>
      <c r="C18904" s="45" t="s">
        <v>1343</v>
      </c>
      <c r="D18904" s="23" t="s">
        <v>5751</v>
      </c>
      <c r="E18904" s="23" t="s">
        <v>287</v>
      </c>
      <c r="F18904" s="40">
        <v>1.05</v>
      </c>
      <c r="G18904" s="25">
        <v>19573</v>
      </c>
      <c r="H18904" s="25">
        <v>20552</v>
      </c>
      <c r="I18904" s="25"/>
      <c r="J18904" s="58" t="e">
        <f>HYPERLINK("#"&amp;"Insumos"&amp;"!A"&amp;MATCH($B18904,#REF!,0),"Ins "&amp;$B18904)</f>
        <v>#REF!</v>
      </c>
      <c r="M18904" s="220"/>
    </row>
    <row r="18905" spans="1:13" ht="25.5" x14ac:dyDescent="0.2">
      <c r="A18905" s="36" t="s">
        <v>4127</v>
      </c>
      <c r="B18905" s="26" t="s">
        <v>6816</v>
      </c>
      <c r="C18905" s="79" t="s">
        <v>1850</v>
      </c>
      <c r="D18905" s="37" t="s">
        <v>5608</v>
      </c>
      <c r="E18905" s="37" t="s">
        <v>464</v>
      </c>
      <c r="F18905" s="41"/>
      <c r="G18905" s="27"/>
      <c r="H18905" s="27"/>
      <c r="I18905" s="27">
        <v>17352</v>
      </c>
      <c r="M18905" s="220">
        <f t="shared" si="295"/>
        <v>22724</v>
      </c>
    </row>
    <row r="18906" spans="1:13" x14ac:dyDescent="0.2">
      <c r="A18906" s="35" t="s">
        <v>4127</v>
      </c>
      <c r="B18906" s="1" t="s">
        <v>5573</v>
      </c>
      <c r="C18906" s="45" t="s">
        <v>973</v>
      </c>
      <c r="D18906" s="23" t="s">
        <v>5734</v>
      </c>
      <c r="E18906" s="23" t="s">
        <v>4141</v>
      </c>
      <c r="F18906" s="40">
        <v>0.3</v>
      </c>
      <c r="G18906" s="25">
        <v>41652</v>
      </c>
      <c r="H18906" s="25">
        <v>12496</v>
      </c>
      <c r="I18906" s="25"/>
      <c r="J18906" s="58" t="e">
        <f>HYPERLINK("#"&amp;"Insumos"&amp;"!A"&amp;MATCH($B18906,#REF!,0),"Ins "&amp;$B18906)</f>
        <v>#REF!</v>
      </c>
      <c r="M18906" s="220"/>
    </row>
    <row r="18907" spans="1:13" x14ac:dyDescent="0.2">
      <c r="A18907" s="35" t="s">
        <v>4127</v>
      </c>
      <c r="B18907" s="1" t="s">
        <v>97</v>
      </c>
      <c r="C18907" s="45" t="s">
        <v>635</v>
      </c>
      <c r="D18907" s="23" t="s">
        <v>5534</v>
      </c>
      <c r="E18907" s="23" t="s">
        <v>287</v>
      </c>
      <c r="F18907" s="40">
        <v>1.01</v>
      </c>
      <c r="G18907" s="25">
        <v>2811</v>
      </c>
      <c r="H18907" s="25">
        <v>2839</v>
      </c>
      <c r="I18907" s="25"/>
      <c r="J18907" s="58" t="e">
        <f>HYPERLINK("#"&amp;"Insumos"&amp;"!A"&amp;MATCH($B18907,#REF!,0),"Ins "&amp;$B18907)</f>
        <v>#REF!</v>
      </c>
      <c r="M18907" s="220"/>
    </row>
    <row r="18908" spans="1:13" x14ac:dyDescent="0.2">
      <c r="A18908" s="35" t="s">
        <v>4127</v>
      </c>
      <c r="B18908" s="1" t="s">
        <v>5533</v>
      </c>
      <c r="C18908" s="45" t="s">
        <v>5892</v>
      </c>
      <c r="D18908" s="23" t="s">
        <v>977</v>
      </c>
      <c r="E18908" s="23" t="s">
        <v>4134</v>
      </c>
      <c r="F18908" s="40">
        <v>0.1</v>
      </c>
      <c r="G18908" s="25">
        <v>3623</v>
      </c>
      <c r="H18908" s="25">
        <v>362</v>
      </c>
      <c r="I18908" s="25"/>
      <c r="J18908" s="58" t="e">
        <f>HYPERLINK("#"&amp;"Insumos"&amp;"!A"&amp;MATCH($B18908,#REF!,0),"Ins "&amp;$B18908)</f>
        <v>#REF!</v>
      </c>
      <c r="M18908" s="220"/>
    </row>
    <row r="18909" spans="1:13" x14ac:dyDescent="0.2">
      <c r="A18909" s="35" t="s">
        <v>4127</v>
      </c>
      <c r="B18909" s="1" t="s">
        <v>5007</v>
      </c>
      <c r="C18909" s="45" t="s">
        <v>720</v>
      </c>
      <c r="D18909" s="23" t="s">
        <v>5751</v>
      </c>
      <c r="E18909" s="23" t="s">
        <v>4134</v>
      </c>
      <c r="F18909" s="40">
        <v>0.35</v>
      </c>
      <c r="G18909" s="25">
        <v>1897</v>
      </c>
      <c r="H18909" s="25">
        <v>664</v>
      </c>
      <c r="I18909" s="25"/>
      <c r="J18909" s="58" t="e">
        <f>HYPERLINK("#"&amp;"Insumos"&amp;"!A"&amp;MATCH($B18909,#REF!,0),"Ins "&amp;$B18909)</f>
        <v>#REF!</v>
      </c>
      <c r="M18909" s="220"/>
    </row>
    <row r="18910" spans="1:13" x14ac:dyDescent="0.2">
      <c r="A18910" s="35" t="s">
        <v>4127</v>
      </c>
      <c r="B18910" s="1" t="s">
        <v>5372</v>
      </c>
      <c r="C18910" s="45" t="s">
        <v>573</v>
      </c>
      <c r="D18910" s="23" t="s">
        <v>5751</v>
      </c>
      <c r="E18910" s="23" t="s">
        <v>4134</v>
      </c>
      <c r="F18910" s="40">
        <v>5.0000000000000001E-3</v>
      </c>
      <c r="G18910" s="25">
        <v>198173</v>
      </c>
      <c r="H18910" s="25">
        <v>991</v>
      </c>
      <c r="I18910" s="25"/>
      <c r="J18910" s="58" t="e">
        <f>HYPERLINK("#"&amp;"Insumos"&amp;"!A"&amp;MATCH($B18910,#REF!,0),"Ins "&amp;$B18910)</f>
        <v>#REF!</v>
      </c>
      <c r="M18910" s="220"/>
    </row>
    <row r="18911" spans="1:13" ht="25.5" x14ac:dyDescent="0.2">
      <c r="A18911" s="36" t="s">
        <v>3718</v>
      </c>
      <c r="B18911" s="26" t="s">
        <v>6816</v>
      </c>
      <c r="C18911" s="79" t="s">
        <v>938</v>
      </c>
      <c r="D18911" s="37" t="s">
        <v>5608</v>
      </c>
      <c r="E18911" s="37" t="s">
        <v>464</v>
      </c>
      <c r="F18911" s="41"/>
      <c r="G18911" s="27"/>
      <c r="H18911" s="27"/>
      <c r="I18911" s="27">
        <v>67502</v>
      </c>
      <c r="M18911" s="220">
        <f t="shared" si="295"/>
        <v>88401</v>
      </c>
    </row>
    <row r="18912" spans="1:13" x14ac:dyDescent="0.2">
      <c r="A18912" s="35" t="s">
        <v>3718</v>
      </c>
      <c r="B18912" s="1" t="s">
        <v>5573</v>
      </c>
      <c r="C18912" s="45" t="s">
        <v>973</v>
      </c>
      <c r="D18912" s="23" t="s">
        <v>5734</v>
      </c>
      <c r="E18912" s="23" t="s">
        <v>4141</v>
      </c>
      <c r="F18912" s="40">
        <v>0.3</v>
      </c>
      <c r="G18912" s="25">
        <v>41652</v>
      </c>
      <c r="H18912" s="25">
        <v>12496</v>
      </c>
      <c r="I18912" s="25"/>
      <c r="J18912" s="58" t="e">
        <f>HYPERLINK("#"&amp;"Insumos"&amp;"!A"&amp;MATCH($B18912,#REF!,0),"Ins "&amp;$B18912)</f>
        <v>#REF!</v>
      </c>
      <c r="M18912" s="220"/>
    </row>
    <row r="18913" spans="1:13" x14ac:dyDescent="0.2">
      <c r="A18913" s="35" t="s">
        <v>3718</v>
      </c>
      <c r="B18913" s="1" t="s">
        <v>263</v>
      </c>
      <c r="C18913" s="45" t="s">
        <v>696</v>
      </c>
      <c r="D18913" s="23" t="s">
        <v>5534</v>
      </c>
      <c r="E18913" s="23" t="s">
        <v>4140</v>
      </c>
      <c r="F18913" s="40">
        <v>6.3E-3</v>
      </c>
      <c r="G18913" s="25">
        <v>187426</v>
      </c>
      <c r="H18913" s="25">
        <v>1181</v>
      </c>
      <c r="I18913" s="25"/>
      <c r="J18913" s="58" t="e">
        <f>HYPERLINK("#"&amp;"Insumos"&amp;"!A"&amp;MATCH($B18913,#REF!,0),"Ins "&amp;$B18913)</f>
        <v>#REF!</v>
      </c>
      <c r="M18913" s="220"/>
    </row>
    <row r="18914" spans="1:13" x14ac:dyDescent="0.2">
      <c r="A18914" s="35" t="s">
        <v>3718</v>
      </c>
      <c r="B18914" s="1" t="s">
        <v>97</v>
      </c>
      <c r="C18914" s="45" t="s">
        <v>635</v>
      </c>
      <c r="D18914" s="23" t="s">
        <v>5534</v>
      </c>
      <c r="E18914" s="23" t="s">
        <v>287</v>
      </c>
      <c r="F18914" s="40">
        <v>1.01</v>
      </c>
      <c r="G18914" s="25">
        <v>2811</v>
      </c>
      <c r="H18914" s="25">
        <v>2839</v>
      </c>
      <c r="I18914" s="25"/>
      <c r="J18914" s="58" t="e">
        <f>HYPERLINK("#"&amp;"Insumos"&amp;"!A"&amp;MATCH($B18914,#REF!,0),"Ins "&amp;$B18914)</f>
        <v>#REF!</v>
      </c>
      <c r="M18914" s="220"/>
    </row>
    <row r="18915" spans="1:13" x14ac:dyDescent="0.2">
      <c r="A18915" s="35" t="s">
        <v>3718</v>
      </c>
      <c r="B18915" s="1" t="s">
        <v>5533</v>
      </c>
      <c r="C18915" s="45" t="s">
        <v>5892</v>
      </c>
      <c r="D18915" s="23" t="s">
        <v>977</v>
      </c>
      <c r="E18915" s="23" t="s">
        <v>4134</v>
      </c>
      <c r="F18915" s="40">
        <v>0.1</v>
      </c>
      <c r="G18915" s="25">
        <v>3623</v>
      </c>
      <c r="H18915" s="25">
        <v>362</v>
      </c>
      <c r="I18915" s="25"/>
      <c r="J18915" s="58" t="e">
        <f>HYPERLINK("#"&amp;"Insumos"&amp;"!A"&amp;MATCH($B18915,#REF!,0),"Ins "&amp;$B18915)</f>
        <v>#REF!</v>
      </c>
      <c r="M18915" s="220"/>
    </row>
    <row r="18916" spans="1:13" x14ac:dyDescent="0.2">
      <c r="A18916" s="35" t="s">
        <v>3718</v>
      </c>
      <c r="B18916" s="1" t="s">
        <v>5007</v>
      </c>
      <c r="C18916" s="45" t="s">
        <v>720</v>
      </c>
      <c r="D18916" s="23" t="s">
        <v>5751</v>
      </c>
      <c r="E18916" s="23" t="s">
        <v>4134</v>
      </c>
      <c r="F18916" s="40">
        <v>0.35099999999999998</v>
      </c>
      <c r="G18916" s="25">
        <v>1897</v>
      </c>
      <c r="H18916" s="25">
        <v>666</v>
      </c>
      <c r="I18916" s="25"/>
      <c r="J18916" s="58" t="e">
        <f>HYPERLINK("#"&amp;"Insumos"&amp;"!A"&amp;MATCH($B18916,#REF!,0),"Ins "&amp;$B18916)</f>
        <v>#REF!</v>
      </c>
      <c r="M18916" s="220"/>
    </row>
    <row r="18917" spans="1:13" x14ac:dyDescent="0.2">
      <c r="A18917" s="35" t="s">
        <v>3718</v>
      </c>
      <c r="B18917" s="1" t="s">
        <v>5372</v>
      </c>
      <c r="C18917" s="45" t="s">
        <v>573</v>
      </c>
      <c r="D18917" s="23" t="s">
        <v>5751</v>
      </c>
      <c r="E18917" s="23" t="s">
        <v>4134</v>
      </c>
      <c r="F18917" s="40">
        <v>5.0000000000000001E-3</v>
      </c>
      <c r="G18917" s="25">
        <v>198173</v>
      </c>
      <c r="H18917" s="25">
        <v>991</v>
      </c>
      <c r="I18917" s="25"/>
      <c r="J18917" s="58" t="e">
        <f>HYPERLINK("#"&amp;"Insumos"&amp;"!A"&amp;MATCH($B18917,#REF!,0),"Ins "&amp;$B18917)</f>
        <v>#REF!</v>
      </c>
      <c r="M18917" s="220"/>
    </row>
    <row r="18918" spans="1:13" x14ac:dyDescent="0.2">
      <c r="A18918" s="35" t="s">
        <v>3718</v>
      </c>
      <c r="B18918" s="1" t="s">
        <v>4219</v>
      </c>
      <c r="C18918" s="45" t="s">
        <v>1346</v>
      </c>
      <c r="D18918" s="23" t="s">
        <v>5751</v>
      </c>
      <c r="E18918" s="23" t="s">
        <v>287</v>
      </c>
      <c r="F18918" s="40">
        <v>1.05</v>
      </c>
      <c r="G18918" s="25">
        <v>46635</v>
      </c>
      <c r="H18918" s="25">
        <v>48967</v>
      </c>
      <c r="I18918" s="25"/>
      <c r="J18918" s="58" t="e">
        <f>HYPERLINK("#"&amp;"Insumos"&amp;"!A"&amp;MATCH($B18918,#REF!,0),"Ins "&amp;$B18918)</f>
        <v>#REF!</v>
      </c>
      <c r="M18918" s="220"/>
    </row>
    <row r="18919" spans="1:13" ht="25.5" x14ac:dyDescent="0.2">
      <c r="A18919" s="36" t="s">
        <v>4128</v>
      </c>
      <c r="B18919" s="26" t="s">
        <v>6816</v>
      </c>
      <c r="C18919" s="79" t="s">
        <v>1851</v>
      </c>
      <c r="D18919" s="37" t="s">
        <v>5608</v>
      </c>
      <c r="E18919" s="37" t="s">
        <v>464</v>
      </c>
      <c r="F18919" s="41"/>
      <c r="G18919" s="27"/>
      <c r="H18919" s="27"/>
      <c r="I18919" s="27">
        <v>17428</v>
      </c>
      <c r="M18919" s="220">
        <f t="shared" si="295"/>
        <v>22824</v>
      </c>
    </row>
    <row r="18920" spans="1:13" x14ac:dyDescent="0.2">
      <c r="A18920" s="35" t="s">
        <v>4128</v>
      </c>
      <c r="B18920" s="1" t="s">
        <v>5573</v>
      </c>
      <c r="C18920" s="45" t="s">
        <v>973</v>
      </c>
      <c r="D18920" s="23" t="s">
        <v>5734</v>
      </c>
      <c r="E18920" s="23" t="s">
        <v>4141</v>
      </c>
      <c r="F18920" s="40">
        <v>0.3</v>
      </c>
      <c r="G18920" s="25">
        <v>41652</v>
      </c>
      <c r="H18920" s="25">
        <v>12496</v>
      </c>
      <c r="I18920" s="25"/>
      <c r="J18920" s="58" t="e">
        <f>HYPERLINK("#"&amp;"Insumos"&amp;"!A"&amp;MATCH($B18920,#REF!,0),"Ins "&amp;$B18920)</f>
        <v>#REF!</v>
      </c>
      <c r="M18920" s="220"/>
    </row>
    <row r="18921" spans="1:13" x14ac:dyDescent="0.2">
      <c r="A18921" s="35" t="s">
        <v>4128</v>
      </c>
      <c r="B18921" s="1" t="s">
        <v>97</v>
      </c>
      <c r="C18921" s="45" t="s">
        <v>635</v>
      </c>
      <c r="D18921" s="23" t="s">
        <v>5534</v>
      </c>
      <c r="E18921" s="23" t="s">
        <v>287</v>
      </c>
      <c r="F18921" s="40">
        <v>1.01</v>
      </c>
      <c r="G18921" s="25">
        <v>2811</v>
      </c>
      <c r="H18921" s="25">
        <v>2839</v>
      </c>
      <c r="I18921" s="25"/>
      <c r="J18921" s="58" t="e">
        <f>HYPERLINK("#"&amp;"Insumos"&amp;"!A"&amp;MATCH($B18921,#REF!,0),"Ins "&amp;$B18921)</f>
        <v>#REF!</v>
      </c>
      <c r="M18921" s="220"/>
    </row>
    <row r="18922" spans="1:13" x14ac:dyDescent="0.2">
      <c r="A18922" s="35" t="s">
        <v>4128</v>
      </c>
      <c r="B18922" s="1" t="s">
        <v>5533</v>
      </c>
      <c r="C18922" s="45" t="s">
        <v>5892</v>
      </c>
      <c r="D18922" s="23" t="s">
        <v>977</v>
      </c>
      <c r="E18922" s="23" t="s">
        <v>4134</v>
      </c>
      <c r="F18922" s="40">
        <v>0.1</v>
      </c>
      <c r="G18922" s="25">
        <v>3623</v>
      </c>
      <c r="H18922" s="25">
        <v>362</v>
      </c>
      <c r="I18922" s="25"/>
      <c r="J18922" s="58" t="e">
        <f>HYPERLINK("#"&amp;"Insumos"&amp;"!A"&amp;MATCH($B18922,#REF!,0),"Ins "&amp;$B18922)</f>
        <v>#REF!</v>
      </c>
      <c r="M18922" s="220"/>
    </row>
    <row r="18923" spans="1:13" x14ac:dyDescent="0.2">
      <c r="A18923" s="35" t="s">
        <v>4128</v>
      </c>
      <c r="B18923" s="1" t="s">
        <v>5007</v>
      </c>
      <c r="C18923" s="45" t="s">
        <v>720</v>
      </c>
      <c r="D18923" s="23" t="s">
        <v>5751</v>
      </c>
      <c r="E18923" s="23" t="s">
        <v>4134</v>
      </c>
      <c r="F18923" s="40">
        <v>0.39</v>
      </c>
      <c r="G18923" s="25">
        <v>1897</v>
      </c>
      <c r="H18923" s="25">
        <v>740</v>
      </c>
      <c r="I18923" s="25"/>
      <c r="J18923" s="58" t="e">
        <f>HYPERLINK("#"&amp;"Insumos"&amp;"!A"&amp;MATCH($B18923,#REF!,0),"Ins "&amp;$B18923)</f>
        <v>#REF!</v>
      </c>
      <c r="M18923" s="220"/>
    </row>
    <row r="18924" spans="1:13" x14ac:dyDescent="0.2">
      <c r="A18924" s="35" t="s">
        <v>4128</v>
      </c>
      <c r="B18924" s="1" t="s">
        <v>5372</v>
      </c>
      <c r="C18924" s="45" t="s">
        <v>573</v>
      </c>
      <c r="D18924" s="23" t="s">
        <v>5751</v>
      </c>
      <c r="E18924" s="23" t="s">
        <v>4134</v>
      </c>
      <c r="F18924" s="40">
        <v>5.0000000000000001E-3</v>
      </c>
      <c r="G18924" s="25">
        <v>198173</v>
      </c>
      <c r="H18924" s="25">
        <v>991</v>
      </c>
      <c r="I18924" s="25"/>
      <c r="J18924" s="58" t="e">
        <f>HYPERLINK("#"&amp;"Insumos"&amp;"!A"&amp;MATCH($B18924,#REF!,0),"Ins "&amp;$B18924)</f>
        <v>#REF!</v>
      </c>
      <c r="M18924" s="220"/>
    </row>
    <row r="18925" spans="1:13" ht="25.5" x14ac:dyDescent="0.2">
      <c r="A18925" s="36" t="s">
        <v>3719</v>
      </c>
      <c r="B18925" s="26" t="s">
        <v>6816</v>
      </c>
      <c r="C18925" s="79" t="s">
        <v>939</v>
      </c>
      <c r="D18925" s="37" t="s">
        <v>5608</v>
      </c>
      <c r="E18925" s="37" t="s">
        <v>464</v>
      </c>
      <c r="F18925" s="41"/>
      <c r="G18925" s="27"/>
      <c r="H18925" s="27"/>
      <c r="I18925" s="27">
        <v>102565</v>
      </c>
      <c r="M18925" s="220">
        <f t="shared" si="295"/>
        <v>134319</v>
      </c>
    </row>
    <row r="18926" spans="1:13" x14ac:dyDescent="0.2">
      <c r="A18926" s="35" t="s">
        <v>3719</v>
      </c>
      <c r="B18926" s="1" t="s">
        <v>5573</v>
      </c>
      <c r="C18926" s="45" t="s">
        <v>973</v>
      </c>
      <c r="D18926" s="23" t="s">
        <v>5734</v>
      </c>
      <c r="E18926" s="23" t="s">
        <v>4141</v>
      </c>
      <c r="F18926" s="40">
        <v>0.3</v>
      </c>
      <c r="G18926" s="25">
        <v>41652</v>
      </c>
      <c r="H18926" s="25">
        <v>12496</v>
      </c>
      <c r="I18926" s="25"/>
      <c r="J18926" s="58" t="e">
        <f>HYPERLINK("#"&amp;"Insumos"&amp;"!A"&amp;MATCH($B18926,#REF!,0),"Ins "&amp;$B18926)</f>
        <v>#REF!</v>
      </c>
      <c r="M18926" s="220"/>
    </row>
    <row r="18927" spans="1:13" x14ac:dyDescent="0.2">
      <c r="A18927" s="35" t="s">
        <v>3719</v>
      </c>
      <c r="B18927" s="1" t="s">
        <v>263</v>
      </c>
      <c r="C18927" s="45" t="s">
        <v>696</v>
      </c>
      <c r="D18927" s="23" t="s">
        <v>5534</v>
      </c>
      <c r="E18927" s="23" t="s">
        <v>4140</v>
      </c>
      <c r="F18927" s="40">
        <v>1.0200000000000001E-2</v>
      </c>
      <c r="G18927" s="25">
        <v>187426</v>
      </c>
      <c r="H18927" s="25">
        <v>1912</v>
      </c>
      <c r="I18927" s="25"/>
      <c r="J18927" s="58" t="e">
        <f>HYPERLINK("#"&amp;"Insumos"&amp;"!A"&amp;MATCH($B18927,#REF!,0),"Ins "&amp;$B18927)</f>
        <v>#REF!</v>
      </c>
      <c r="M18927" s="220"/>
    </row>
    <row r="18928" spans="1:13" x14ac:dyDescent="0.2">
      <c r="A18928" s="35" t="s">
        <v>3719</v>
      </c>
      <c r="B18928" s="1" t="s">
        <v>97</v>
      </c>
      <c r="C18928" s="45" t="s">
        <v>635</v>
      </c>
      <c r="D18928" s="23" t="s">
        <v>5534</v>
      </c>
      <c r="E18928" s="23" t="s">
        <v>287</v>
      </c>
      <c r="F18928" s="40">
        <v>1.01</v>
      </c>
      <c r="G18928" s="25">
        <v>2811</v>
      </c>
      <c r="H18928" s="25">
        <v>2839</v>
      </c>
      <c r="I18928" s="25"/>
      <c r="J18928" s="58" t="e">
        <f>HYPERLINK("#"&amp;"Insumos"&amp;"!A"&amp;MATCH($B18928,#REF!,0),"Ins "&amp;$B18928)</f>
        <v>#REF!</v>
      </c>
      <c r="M18928" s="220"/>
    </row>
    <row r="18929" spans="1:13" x14ac:dyDescent="0.2">
      <c r="A18929" s="35" t="s">
        <v>3719</v>
      </c>
      <c r="B18929" s="1" t="s">
        <v>5533</v>
      </c>
      <c r="C18929" s="45" t="s">
        <v>5892</v>
      </c>
      <c r="D18929" s="23" t="s">
        <v>977</v>
      </c>
      <c r="E18929" s="23" t="s">
        <v>4134</v>
      </c>
      <c r="F18929" s="40">
        <v>0.1</v>
      </c>
      <c r="G18929" s="25">
        <v>3623</v>
      </c>
      <c r="H18929" s="25">
        <v>362</v>
      </c>
      <c r="I18929" s="25"/>
      <c r="J18929" s="58" t="e">
        <f>HYPERLINK("#"&amp;"Insumos"&amp;"!A"&amp;MATCH($B18929,#REF!,0),"Ins "&amp;$B18929)</f>
        <v>#REF!</v>
      </c>
      <c r="M18929" s="220"/>
    </row>
    <row r="18930" spans="1:13" x14ac:dyDescent="0.2">
      <c r="A18930" s="35" t="s">
        <v>3719</v>
      </c>
      <c r="B18930" s="1" t="s">
        <v>5007</v>
      </c>
      <c r="C18930" s="45" t="s">
        <v>720</v>
      </c>
      <c r="D18930" s="23" t="s">
        <v>5751</v>
      </c>
      <c r="E18930" s="23" t="s">
        <v>4134</v>
      </c>
      <c r="F18930" s="40">
        <v>0.35</v>
      </c>
      <c r="G18930" s="25">
        <v>1897</v>
      </c>
      <c r="H18930" s="25">
        <v>664</v>
      </c>
      <c r="I18930" s="25"/>
      <c r="J18930" s="58" t="e">
        <f>HYPERLINK("#"&amp;"Insumos"&amp;"!A"&amp;MATCH($B18930,#REF!,0),"Ins "&amp;$B18930)</f>
        <v>#REF!</v>
      </c>
      <c r="M18930" s="220"/>
    </row>
    <row r="18931" spans="1:13" x14ac:dyDescent="0.2">
      <c r="A18931" s="35" t="s">
        <v>3719</v>
      </c>
      <c r="B18931" s="1" t="s">
        <v>5372</v>
      </c>
      <c r="C18931" s="45" t="s">
        <v>573</v>
      </c>
      <c r="D18931" s="23" t="s">
        <v>5751</v>
      </c>
      <c r="E18931" s="23" t="s">
        <v>4134</v>
      </c>
      <c r="F18931" s="40">
        <v>5.0000000000000001E-3</v>
      </c>
      <c r="G18931" s="25">
        <v>198173</v>
      </c>
      <c r="H18931" s="25">
        <v>991</v>
      </c>
      <c r="I18931" s="25"/>
      <c r="J18931" s="58" t="e">
        <f>HYPERLINK("#"&amp;"Insumos"&amp;"!A"&amp;MATCH($B18931,#REF!,0),"Ins "&amp;$B18931)</f>
        <v>#REF!</v>
      </c>
      <c r="M18931" s="220"/>
    </row>
    <row r="18932" spans="1:13" x14ac:dyDescent="0.2">
      <c r="A18932" s="35" t="s">
        <v>3719</v>
      </c>
      <c r="B18932" s="1" t="s">
        <v>4220</v>
      </c>
      <c r="C18932" s="45" t="s">
        <v>1347</v>
      </c>
      <c r="D18932" s="23" t="s">
        <v>5751</v>
      </c>
      <c r="E18932" s="23" t="s">
        <v>287</v>
      </c>
      <c r="F18932" s="40">
        <v>1.05</v>
      </c>
      <c r="G18932" s="25">
        <v>79334</v>
      </c>
      <c r="H18932" s="25">
        <v>83301</v>
      </c>
      <c r="I18932" s="25"/>
      <c r="J18932" s="58" t="e">
        <f>HYPERLINK("#"&amp;"Insumos"&amp;"!A"&amp;MATCH($B18932,#REF!,0),"Ins "&amp;$B18932)</f>
        <v>#REF!</v>
      </c>
      <c r="M18932" s="220"/>
    </row>
    <row r="18933" spans="1:13" ht="25.5" x14ac:dyDescent="0.2">
      <c r="A18933" s="36" t="s">
        <v>4129</v>
      </c>
      <c r="B18933" s="26" t="s">
        <v>6816</v>
      </c>
      <c r="C18933" s="79" t="s">
        <v>1852</v>
      </c>
      <c r="D18933" s="37" t="s">
        <v>5608</v>
      </c>
      <c r="E18933" s="37" t="s">
        <v>464</v>
      </c>
      <c r="F18933" s="41"/>
      <c r="G18933" s="27"/>
      <c r="H18933" s="27"/>
      <c r="I18933" s="27">
        <v>17352</v>
      </c>
      <c r="M18933" s="220">
        <f t="shared" si="295"/>
        <v>22724</v>
      </c>
    </row>
    <row r="18934" spans="1:13" x14ac:dyDescent="0.2">
      <c r="A18934" s="35" t="s">
        <v>4129</v>
      </c>
      <c r="B18934" s="1" t="s">
        <v>5573</v>
      </c>
      <c r="C18934" s="45" t="s">
        <v>973</v>
      </c>
      <c r="D18934" s="23" t="s">
        <v>5734</v>
      </c>
      <c r="E18934" s="23" t="s">
        <v>4141</v>
      </c>
      <c r="F18934" s="40">
        <v>0.3</v>
      </c>
      <c r="G18934" s="25">
        <v>41652</v>
      </c>
      <c r="H18934" s="25">
        <v>12496</v>
      </c>
      <c r="I18934" s="25"/>
      <c r="J18934" s="58" t="e">
        <f>HYPERLINK("#"&amp;"Insumos"&amp;"!A"&amp;MATCH($B18934,#REF!,0),"Ins "&amp;$B18934)</f>
        <v>#REF!</v>
      </c>
      <c r="M18934" s="220"/>
    </row>
    <row r="18935" spans="1:13" x14ac:dyDescent="0.2">
      <c r="A18935" s="35" t="s">
        <v>4129</v>
      </c>
      <c r="B18935" s="1" t="s">
        <v>97</v>
      </c>
      <c r="C18935" s="45" t="s">
        <v>635</v>
      </c>
      <c r="D18935" s="23" t="s">
        <v>5534</v>
      </c>
      <c r="E18935" s="23" t="s">
        <v>287</v>
      </c>
      <c r="F18935" s="40">
        <v>1.01</v>
      </c>
      <c r="G18935" s="25">
        <v>2811</v>
      </c>
      <c r="H18935" s="25">
        <v>2839</v>
      </c>
      <c r="I18935" s="25"/>
      <c r="J18935" s="58" t="e">
        <f>HYPERLINK("#"&amp;"Insumos"&amp;"!A"&amp;MATCH($B18935,#REF!,0),"Ins "&amp;$B18935)</f>
        <v>#REF!</v>
      </c>
      <c r="M18935" s="220"/>
    </row>
    <row r="18936" spans="1:13" x14ac:dyDescent="0.2">
      <c r="A18936" s="35" t="s">
        <v>4129</v>
      </c>
      <c r="B18936" s="1" t="s">
        <v>5533</v>
      </c>
      <c r="C18936" s="45" t="s">
        <v>5892</v>
      </c>
      <c r="D18936" s="23" t="s">
        <v>977</v>
      </c>
      <c r="E18936" s="23" t="s">
        <v>4134</v>
      </c>
      <c r="F18936" s="40">
        <v>0.1</v>
      </c>
      <c r="G18936" s="25">
        <v>3623</v>
      </c>
      <c r="H18936" s="25">
        <v>362</v>
      </c>
      <c r="I18936" s="25"/>
      <c r="J18936" s="58" t="e">
        <f>HYPERLINK("#"&amp;"Insumos"&amp;"!A"&amp;MATCH($B18936,#REF!,0),"Ins "&amp;$B18936)</f>
        <v>#REF!</v>
      </c>
      <c r="M18936" s="220"/>
    </row>
    <row r="18937" spans="1:13" x14ac:dyDescent="0.2">
      <c r="A18937" s="35" t="s">
        <v>4129</v>
      </c>
      <c r="B18937" s="1" t="s">
        <v>5007</v>
      </c>
      <c r="C18937" s="45" t="s">
        <v>720</v>
      </c>
      <c r="D18937" s="23" t="s">
        <v>5751</v>
      </c>
      <c r="E18937" s="23" t="s">
        <v>4134</v>
      </c>
      <c r="F18937" s="40">
        <v>0.35</v>
      </c>
      <c r="G18937" s="25">
        <v>1897</v>
      </c>
      <c r="H18937" s="25">
        <v>664</v>
      </c>
      <c r="I18937" s="25"/>
      <c r="J18937" s="58" t="e">
        <f>HYPERLINK("#"&amp;"Insumos"&amp;"!A"&amp;MATCH($B18937,#REF!,0),"Ins "&amp;$B18937)</f>
        <v>#REF!</v>
      </c>
      <c r="M18937" s="220"/>
    </row>
    <row r="18938" spans="1:13" x14ac:dyDescent="0.2">
      <c r="A18938" s="35" t="s">
        <v>4129</v>
      </c>
      <c r="B18938" s="1" t="s">
        <v>5372</v>
      </c>
      <c r="C18938" s="45" t="s">
        <v>573</v>
      </c>
      <c r="D18938" s="23" t="s">
        <v>5751</v>
      </c>
      <c r="E18938" s="23" t="s">
        <v>4134</v>
      </c>
      <c r="F18938" s="40">
        <v>5.0000000000000001E-3</v>
      </c>
      <c r="G18938" s="25">
        <v>198173</v>
      </c>
      <c r="H18938" s="25">
        <v>991</v>
      </c>
      <c r="I18938" s="25"/>
      <c r="J18938" s="58" t="e">
        <f>HYPERLINK("#"&amp;"Insumos"&amp;"!A"&amp;MATCH($B18938,#REF!,0),"Ins "&amp;$B18938)</f>
        <v>#REF!</v>
      </c>
      <c r="M18938" s="220"/>
    </row>
    <row r="18939" spans="1:13" ht="25.5" x14ac:dyDescent="0.2">
      <c r="A18939" s="36" t="s">
        <v>3601</v>
      </c>
      <c r="B18939" s="26" t="s">
        <v>6816</v>
      </c>
      <c r="C18939" s="79" t="s">
        <v>5690</v>
      </c>
      <c r="D18939" s="37" t="s">
        <v>5608</v>
      </c>
      <c r="E18939" s="37" t="s">
        <v>464</v>
      </c>
      <c r="F18939" s="41"/>
      <c r="G18939" s="27"/>
      <c r="H18939" s="27"/>
      <c r="I18939" s="27">
        <v>2717</v>
      </c>
      <c r="M18939" s="220">
        <f t="shared" si="295"/>
        <v>3558</v>
      </c>
    </row>
    <row r="18940" spans="1:13" x14ac:dyDescent="0.2">
      <c r="A18940" s="35" t="s">
        <v>3601</v>
      </c>
      <c r="B18940" s="1" t="s">
        <v>5573</v>
      </c>
      <c r="C18940" s="45" t="s">
        <v>973</v>
      </c>
      <c r="D18940" s="23" t="s">
        <v>5734</v>
      </c>
      <c r="E18940" s="23" t="s">
        <v>4141</v>
      </c>
      <c r="F18940" s="40">
        <v>3.5000000000000003E-2</v>
      </c>
      <c r="G18940" s="25">
        <v>41652</v>
      </c>
      <c r="H18940" s="25">
        <v>1458</v>
      </c>
      <c r="I18940" s="25"/>
      <c r="J18940" s="58" t="e">
        <f>HYPERLINK("#"&amp;"Insumos"&amp;"!A"&amp;MATCH($B18940,#REF!,0),"Ins "&amp;$B18940)</f>
        <v>#REF!</v>
      </c>
      <c r="M18940" s="220"/>
    </row>
    <row r="18941" spans="1:13" x14ac:dyDescent="0.2">
      <c r="A18941" s="35" t="s">
        <v>3601</v>
      </c>
      <c r="B18941" s="1" t="s">
        <v>263</v>
      </c>
      <c r="C18941" s="45" t="s">
        <v>696</v>
      </c>
      <c r="D18941" s="23" t="s">
        <v>5534</v>
      </c>
      <c r="E18941" s="23" t="s">
        <v>4140</v>
      </c>
      <c r="F18941" s="40">
        <v>1E-3</v>
      </c>
      <c r="G18941" s="25">
        <v>187426</v>
      </c>
      <c r="H18941" s="25">
        <v>187</v>
      </c>
      <c r="I18941" s="25"/>
      <c r="J18941" s="58" t="e">
        <f>HYPERLINK("#"&amp;"Insumos"&amp;"!A"&amp;MATCH($B18941,#REF!,0),"Ins "&amp;$B18941)</f>
        <v>#REF!</v>
      </c>
      <c r="M18941" s="220"/>
    </row>
    <row r="18942" spans="1:13" x14ac:dyDescent="0.2">
      <c r="A18942" s="35" t="s">
        <v>3601</v>
      </c>
      <c r="B18942" s="1" t="s">
        <v>5533</v>
      </c>
      <c r="C18942" s="45" t="s">
        <v>5892</v>
      </c>
      <c r="D18942" s="23" t="s">
        <v>977</v>
      </c>
      <c r="E18942" s="23" t="s">
        <v>4134</v>
      </c>
      <c r="F18942" s="40">
        <v>0.28999999999999998</v>
      </c>
      <c r="G18942" s="25">
        <v>3623</v>
      </c>
      <c r="H18942" s="25">
        <v>1051</v>
      </c>
      <c r="I18942" s="25"/>
      <c r="J18942" s="58" t="e">
        <f>HYPERLINK("#"&amp;"Insumos"&amp;"!A"&amp;MATCH($B18942,#REF!,0),"Ins "&amp;$B18942)</f>
        <v>#REF!</v>
      </c>
      <c r="M18942" s="220"/>
    </row>
    <row r="18943" spans="1:13" x14ac:dyDescent="0.2">
      <c r="A18943" s="35" t="s">
        <v>3601</v>
      </c>
      <c r="B18943" s="1" t="s">
        <v>5007</v>
      </c>
      <c r="C18943" s="45" t="s">
        <v>720</v>
      </c>
      <c r="D18943" s="23" t="s">
        <v>5751</v>
      </c>
      <c r="E18943" s="23" t="s">
        <v>4134</v>
      </c>
      <c r="F18943" s="40">
        <v>1.0999999999999999E-2</v>
      </c>
      <c r="G18943" s="25">
        <v>1897</v>
      </c>
      <c r="H18943" s="25">
        <v>21</v>
      </c>
      <c r="I18943" s="25"/>
      <c r="J18943" s="58" t="e">
        <f>HYPERLINK("#"&amp;"Insumos"&amp;"!A"&amp;MATCH($B18943,#REF!,0),"Ins "&amp;$B18943)</f>
        <v>#REF!</v>
      </c>
      <c r="M18943" s="220"/>
    </row>
    <row r="18944" spans="1:13" ht="25.5" x14ac:dyDescent="0.2">
      <c r="A18944" s="36" t="s">
        <v>3603</v>
      </c>
      <c r="B18944" s="26" t="s">
        <v>6816</v>
      </c>
      <c r="C18944" s="79" t="s">
        <v>5691</v>
      </c>
      <c r="D18944" s="37" t="s">
        <v>5608</v>
      </c>
      <c r="E18944" s="37" t="s">
        <v>464</v>
      </c>
      <c r="F18944" s="41"/>
      <c r="G18944" s="27"/>
      <c r="H18944" s="27"/>
      <c r="I18944" s="27">
        <v>3219</v>
      </c>
      <c r="M18944" s="220">
        <f t="shared" si="295"/>
        <v>4216</v>
      </c>
    </row>
    <row r="18945" spans="1:13" x14ac:dyDescent="0.2">
      <c r="A18945" s="35" t="s">
        <v>3603</v>
      </c>
      <c r="B18945" s="1" t="s">
        <v>5573</v>
      </c>
      <c r="C18945" s="45" t="s">
        <v>973</v>
      </c>
      <c r="D18945" s="23" t="s">
        <v>5734</v>
      </c>
      <c r="E18945" s="23" t="s">
        <v>4141</v>
      </c>
      <c r="F18945" s="40">
        <v>0.06</v>
      </c>
      <c r="G18945" s="25">
        <v>41652</v>
      </c>
      <c r="H18945" s="25">
        <v>2499</v>
      </c>
      <c r="I18945" s="25"/>
      <c r="J18945" s="58" t="e">
        <f>HYPERLINK("#"&amp;"Insumos"&amp;"!A"&amp;MATCH($B18945,#REF!,0),"Ins "&amp;$B18945)</f>
        <v>#REF!</v>
      </c>
      <c r="M18945" s="220"/>
    </row>
    <row r="18946" spans="1:13" x14ac:dyDescent="0.2">
      <c r="A18946" s="35" t="s">
        <v>3603</v>
      </c>
      <c r="B18946" s="1" t="s">
        <v>263</v>
      </c>
      <c r="C18946" s="45" t="s">
        <v>696</v>
      </c>
      <c r="D18946" s="23" t="s">
        <v>5534</v>
      </c>
      <c r="E18946" s="23" t="s">
        <v>4140</v>
      </c>
      <c r="F18946" s="40">
        <v>1E-3</v>
      </c>
      <c r="G18946" s="25">
        <v>187426</v>
      </c>
      <c r="H18946" s="25">
        <v>187</v>
      </c>
      <c r="I18946" s="25"/>
      <c r="J18946" s="58" t="e">
        <f>HYPERLINK("#"&amp;"Insumos"&amp;"!A"&amp;MATCH($B18946,#REF!,0),"Ins "&amp;$B18946)</f>
        <v>#REF!</v>
      </c>
      <c r="M18946" s="220"/>
    </row>
    <row r="18947" spans="1:13" x14ac:dyDescent="0.2">
      <c r="A18947" s="35" t="s">
        <v>3603</v>
      </c>
      <c r="B18947" s="1" t="s">
        <v>5533</v>
      </c>
      <c r="C18947" s="45" t="s">
        <v>5892</v>
      </c>
      <c r="D18947" s="23" t="s">
        <v>977</v>
      </c>
      <c r="E18947" s="23" t="s">
        <v>4134</v>
      </c>
      <c r="F18947" s="40">
        <v>0.1</v>
      </c>
      <c r="G18947" s="25">
        <v>3623</v>
      </c>
      <c r="H18947" s="25">
        <v>362</v>
      </c>
      <c r="I18947" s="25"/>
      <c r="J18947" s="58" t="e">
        <f>HYPERLINK("#"&amp;"Insumos"&amp;"!A"&amp;MATCH($B18947,#REF!,0),"Ins "&amp;$B18947)</f>
        <v>#REF!</v>
      </c>
      <c r="M18947" s="220"/>
    </row>
    <row r="18948" spans="1:13" x14ac:dyDescent="0.2">
      <c r="A18948" s="35" t="s">
        <v>3603</v>
      </c>
      <c r="B18948" s="1" t="s">
        <v>5007</v>
      </c>
      <c r="C18948" s="45" t="s">
        <v>720</v>
      </c>
      <c r="D18948" s="23" t="s">
        <v>5751</v>
      </c>
      <c r="E18948" s="23" t="s">
        <v>4134</v>
      </c>
      <c r="F18948" s="40">
        <v>0.09</v>
      </c>
      <c r="G18948" s="25">
        <v>1897</v>
      </c>
      <c r="H18948" s="25">
        <v>171</v>
      </c>
      <c r="I18948" s="25"/>
      <c r="J18948" s="58" t="e">
        <f>HYPERLINK("#"&amp;"Insumos"&amp;"!A"&amp;MATCH($B18948,#REF!,0),"Ins "&amp;$B18948)</f>
        <v>#REF!</v>
      </c>
      <c r="M18948" s="220"/>
    </row>
    <row r="18949" spans="1:13" ht="25.5" x14ac:dyDescent="0.2">
      <c r="A18949" s="36" t="s">
        <v>3605</v>
      </c>
      <c r="B18949" s="26" t="s">
        <v>6816</v>
      </c>
      <c r="C18949" s="79" t="s">
        <v>1799</v>
      </c>
      <c r="D18949" s="37" t="s">
        <v>5608</v>
      </c>
      <c r="E18949" s="37" t="s">
        <v>4134</v>
      </c>
      <c r="F18949" s="41"/>
      <c r="G18949" s="27"/>
      <c r="H18949" s="27"/>
      <c r="I18949" s="27">
        <v>54079</v>
      </c>
      <c r="M18949" s="220">
        <f t="shared" ref="M18949:M19009" si="296">ROUND(I18949*(1+$L$2),0)</f>
        <v>70822</v>
      </c>
    </row>
    <row r="18950" spans="1:13" x14ac:dyDescent="0.2">
      <c r="A18950" s="35" t="s">
        <v>3605</v>
      </c>
      <c r="B18950" s="1" t="s">
        <v>5573</v>
      </c>
      <c r="C18950" s="45" t="s">
        <v>973</v>
      </c>
      <c r="D18950" s="23" t="s">
        <v>5734</v>
      </c>
      <c r="E18950" s="23" t="s">
        <v>4141</v>
      </c>
      <c r="F18950" s="40">
        <v>0.9</v>
      </c>
      <c r="G18950" s="25">
        <v>41652</v>
      </c>
      <c r="H18950" s="25">
        <v>37487</v>
      </c>
      <c r="I18950" s="25"/>
      <c r="J18950" s="58" t="e">
        <f>HYPERLINK("#"&amp;"Insumos"&amp;"!A"&amp;MATCH($B18950,#REF!,0),"Ins "&amp;$B18950)</f>
        <v>#REF!</v>
      </c>
      <c r="M18950" s="220"/>
    </row>
    <row r="18951" spans="1:13" x14ac:dyDescent="0.2">
      <c r="A18951" s="35" t="s">
        <v>3605</v>
      </c>
      <c r="B18951" s="1" t="s">
        <v>263</v>
      </c>
      <c r="C18951" s="45" t="s">
        <v>696</v>
      </c>
      <c r="D18951" s="23" t="s">
        <v>5534</v>
      </c>
      <c r="E18951" s="23" t="s">
        <v>4140</v>
      </c>
      <c r="F18951" s="40">
        <v>0.01</v>
      </c>
      <c r="G18951" s="25">
        <v>187426</v>
      </c>
      <c r="H18951" s="25">
        <v>1874</v>
      </c>
      <c r="I18951" s="25"/>
      <c r="J18951" s="58" t="e">
        <f>HYPERLINK("#"&amp;"Insumos"&amp;"!A"&amp;MATCH($B18951,#REF!,0),"Ins "&amp;$B18951)</f>
        <v>#REF!</v>
      </c>
      <c r="M18951" s="220"/>
    </row>
    <row r="18952" spans="1:13" x14ac:dyDescent="0.2">
      <c r="A18952" s="35" t="s">
        <v>3605</v>
      </c>
      <c r="B18952" s="1" t="s">
        <v>5533</v>
      </c>
      <c r="C18952" s="45" t="s">
        <v>5892</v>
      </c>
      <c r="D18952" s="23" t="s">
        <v>977</v>
      </c>
      <c r="E18952" s="23" t="s">
        <v>4134</v>
      </c>
      <c r="F18952" s="40">
        <v>0.2</v>
      </c>
      <c r="G18952" s="25">
        <v>3623</v>
      </c>
      <c r="H18952" s="25">
        <v>725</v>
      </c>
      <c r="I18952" s="25"/>
      <c r="J18952" s="58" t="e">
        <f>HYPERLINK("#"&amp;"Insumos"&amp;"!A"&amp;MATCH($B18952,#REF!,0),"Ins "&amp;$B18952)</f>
        <v>#REF!</v>
      </c>
      <c r="M18952" s="220"/>
    </row>
    <row r="18953" spans="1:13" x14ac:dyDescent="0.2">
      <c r="A18953" s="35" t="s">
        <v>3605</v>
      </c>
      <c r="B18953" s="1" t="s">
        <v>5007</v>
      </c>
      <c r="C18953" s="45" t="s">
        <v>720</v>
      </c>
      <c r="D18953" s="23" t="s">
        <v>5751</v>
      </c>
      <c r="E18953" s="23" t="s">
        <v>4134</v>
      </c>
      <c r="F18953" s="40">
        <v>1</v>
      </c>
      <c r="G18953" s="25">
        <v>1897</v>
      </c>
      <c r="H18953" s="25">
        <v>1897</v>
      </c>
      <c r="I18953" s="25"/>
      <c r="J18953" s="58" t="e">
        <f>HYPERLINK("#"&amp;"Insumos"&amp;"!A"&amp;MATCH($B18953,#REF!,0),"Ins "&amp;$B18953)</f>
        <v>#REF!</v>
      </c>
      <c r="M18953" s="220"/>
    </row>
    <row r="18954" spans="1:13" x14ac:dyDescent="0.2">
      <c r="A18954" s="35" t="s">
        <v>3605</v>
      </c>
      <c r="B18954" s="1" t="s">
        <v>5196</v>
      </c>
      <c r="C18954" s="45" t="s">
        <v>629</v>
      </c>
      <c r="D18954" s="23" t="s">
        <v>5751</v>
      </c>
      <c r="E18954" s="23" t="s">
        <v>4134</v>
      </c>
      <c r="F18954" s="40">
        <v>4</v>
      </c>
      <c r="G18954" s="25">
        <v>3024</v>
      </c>
      <c r="H18954" s="25">
        <v>12096</v>
      </c>
      <c r="I18954" s="25"/>
      <c r="J18954" s="58" t="e">
        <f>HYPERLINK("#"&amp;"Insumos"&amp;"!A"&amp;MATCH($B18954,#REF!,0),"Ins "&amp;$B18954)</f>
        <v>#REF!</v>
      </c>
      <c r="M18954" s="220"/>
    </row>
    <row r="18955" spans="1:13" ht="25.5" x14ac:dyDescent="0.2">
      <c r="A18955" s="36" t="s">
        <v>3607</v>
      </c>
      <c r="B18955" s="26" t="s">
        <v>6816</v>
      </c>
      <c r="C18955" s="79" t="s">
        <v>1800</v>
      </c>
      <c r="D18955" s="37" t="s">
        <v>5608</v>
      </c>
      <c r="E18955" s="37" t="s">
        <v>4134</v>
      </c>
      <c r="F18955" s="41"/>
      <c r="G18955" s="27"/>
      <c r="H18955" s="27"/>
      <c r="I18955" s="27">
        <v>54079</v>
      </c>
      <c r="M18955" s="220">
        <f t="shared" si="296"/>
        <v>70822</v>
      </c>
    </row>
    <row r="18956" spans="1:13" x14ac:dyDescent="0.2">
      <c r="A18956" s="35" t="s">
        <v>3607</v>
      </c>
      <c r="B18956" s="1" t="s">
        <v>5573</v>
      </c>
      <c r="C18956" s="45" t="s">
        <v>973</v>
      </c>
      <c r="D18956" s="23" t="s">
        <v>5734</v>
      </c>
      <c r="E18956" s="23" t="s">
        <v>4141</v>
      </c>
      <c r="F18956" s="40">
        <v>0.9</v>
      </c>
      <c r="G18956" s="25">
        <v>41652</v>
      </c>
      <c r="H18956" s="25">
        <v>37487</v>
      </c>
      <c r="I18956" s="25"/>
      <c r="J18956" s="58" t="e">
        <f>HYPERLINK("#"&amp;"Insumos"&amp;"!A"&amp;MATCH($B18956,#REF!,0),"Ins "&amp;$B18956)</f>
        <v>#REF!</v>
      </c>
      <c r="M18956" s="220"/>
    </row>
    <row r="18957" spans="1:13" x14ac:dyDescent="0.2">
      <c r="A18957" s="35" t="s">
        <v>3607</v>
      </c>
      <c r="B18957" s="1" t="s">
        <v>263</v>
      </c>
      <c r="C18957" s="45" t="s">
        <v>696</v>
      </c>
      <c r="D18957" s="23" t="s">
        <v>5534</v>
      </c>
      <c r="E18957" s="23" t="s">
        <v>4140</v>
      </c>
      <c r="F18957" s="40">
        <v>0.01</v>
      </c>
      <c r="G18957" s="25">
        <v>187426</v>
      </c>
      <c r="H18957" s="25">
        <v>1874</v>
      </c>
      <c r="I18957" s="25"/>
      <c r="J18957" s="58" t="e">
        <f>HYPERLINK("#"&amp;"Insumos"&amp;"!A"&amp;MATCH($B18957,#REF!,0),"Ins "&amp;$B18957)</f>
        <v>#REF!</v>
      </c>
      <c r="M18957" s="220"/>
    </row>
    <row r="18958" spans="1:13" x14ac:dyDescent="0.2">
      <c r="A18958" s="35" t="s">
        <v>3607</v>
      </c>
      <c r="B18958" s="1" t="s">
        <v>5533</v>
      </c>
      <c r="C18958" s="45" t="s">
        <v>5892</v>
      </c>
      <c r="D18958" s="23" t="s">
        <v>977</v>
      </c>
      <c r="E18958" s="23" t="s">
        <v>4134</v>
      </c>
      <c r="F18958" s="40">
        <v>0.2</v>
      </c>
      <c r="G18958" s="25">
        <v>3623</v>
      </c>
      <c r="H18958" s="25">
        <v>725</v>
      </c>
      <c r="I18958" s="25"/>
      <c r="J18958" s="58" t="e">
        <f>HYPERLINK("#"&amp;"Insumos"&amp;"!A"&amp;MATCH($B18958,#REF!,0),"Ins "&amp;$B18958)</f>
        <v>#REF!</v>
      </c>
      <c r="M18958" s="220"/>
    </row>
    <row r="18959" spans="1:13" x14ac:dyDescent="0.2">
      <c r="A18959" s="35" t="s">
        <v>3607</v>
      </c>
      <c r="B18959" s="1" t="s">
        <v>5007</v>
      </c>
      <c r="C18959" s="45" t="s">
        <v>720</v>
      </c>
      <c r="D18959" s="23" t="s">
        <v>5751</v>
      </c>
      <c r="E18959" s="23" t="s">
        <v>4134</v>
      </c>
      <c r="F18959" s="40">
        <v>1</v>
      </c>
      <c r="G18959" s="25">
        <v>1897</v>
      </c>
      <c r="H18959" s="25">
        <v>1897</v>
      </c>
      <c r="I18959" s="25"/>
      <c r="J18959" s="58" t="e">
        <f>HYPERLINK("#"&amp;"Insumos"&amp;"!A"&amp;MATCH($B18959,#REF!,0),"Ins "&amp;$B18959)</f>
        <v>#REF!</v>
      </c>
      <c r="M18959" s="220"/>
    </row>
    <row r="18960" spans="1:13" x14ac:dyDescent="0.2">
      <c r="A18960" s="35" t="s">
        <v>3607</v>
      </c>
      <c r="B18960" s="1" t="s">
        <v>5196</v>
      </c>
      <c r="C18960" s="45" t="s">
        <v>629</v>
      </c>
      <c r="D18960" s="23" t="s">
        <v>5751</v>
      </c>
      <c r="E18960" s="23" t="s">
        <v>4134</v>
      </c>
      <c r="F18960" s="40">
        <v>4</v>
      </c>
      <c r="G18960" s="25">
        <v>3024</v>
      </c>
      <c r="H18960" s="25">
        <v>12096</v>
      </c>
      <c r="I18960" s="25"/>
      <c r="J18960" s="58" t="e">
        <f>HYPERLINK("#"&amp;"Insumos"&amp;"!A"&amp;MATCH($B18960,#REF!,0),"Ins "&amp;$B18960)</f>
        <v>#REF!</v>
      </c>
      <c r="M18960" s="220"/>
    </row>
    <row r="18961" spans="1:13" ht="25.5" x14ac:dyDescent="0.2">
      <c r="A18961" s="36" t="s">
        <v>3609</v>
      </c>
      <c r="B18961" s="26" t="s">
        <v>6816</v>
      </c>
      <c r="C18961" s="79" t="s">
        <v>1801</v>
      </c>
      <c r="D18961" s="37" t="s">
        <v>5608</v>
      </c>
      <c r="E18961" s="37" t="s">
        <v>4134</v>
      </c>
      <c r="F18961" s="41"/>
      <c r="G18961" s="27"/>
      <c r="H18961" s="27"/>
      <c r="I18961" s="27">
        <v>54174</v>
      </c>
      <c r="M18961" s="220">
        <f t="shared" si="296"/>
        <v>70946</v>
      </c>
    </row>
    <row r="18962" spans="1:13" x14ac:dyDescent="0.2">
      <c r="A18962" s="35" t="s">
        <v>3609</v>
      </c>
      <c r="B18962" s="1" t="s">
        <v>5573</v>
      </c>
      <c r="C18962" s="45" t="s">
        <v>973</v>
      </c>
      <c r="D18962" s="23" t="s">
        <v>5734</v>
      </c>
      <c r="E18962" s="23" t="s">
        <v>4141</v>
      </c>
      <c r="F18962" s="40">
        <v>0.9</v>
      </c>
      <c r="G18962" s="25">
        <v>41652</v>
      </c>
      <c r="H18962" s="25">
        <v>37487</v>
      </c>
      <c r="I18962" s="25"/>
      <c r="J18962" s="58" t="e">
        <f>HYPERLINK("#"&amp;"Insumos"&amp;"!A"&amp;MATCH($B18962,#REF!,0),"Ins "&amp;$B18962)</f>
        <v>#REF!</v>
      </c>
      <c r="M18962" s="220"/>
    </row>
    <row r="18963" spans="1:13" x14ac:dyDescent="0.2">
      <c r="A18963" s="35" t="s">
        <v>3609</v>
      </c>
      <c r="B18963" s="1" t="s">
        <v>263</v>
      </c>
      <c r="C18963" s="45" t="s">
        <v>696</v>
      </c>
      <c r="D18963" s="23" t="s">
        <v>5534</v>
      </c>
      <c r="E18963" s="23" t="s">
        <v>4140</v>
      </c>
      <c r="F18963" s="40">
        <v>0.01</v>
      </c>
      <c r="G18963" s="25">
        <v>187426</v>
      </c>
      <c r="H18963" s="25">
        <v>1874</v>
      </c>
      <c r="I18963" s="25"/>
      <c r="J18963" s="58" t="e">
        <f>HYPERLINK("#"&amp;"Insumos"&amp;"!A"&amp;MATCH($B18963,#REF!,0),"Ins "&amp;$B18963)</f>
        <v>#REF!</v>
      </c>
      <c r="M18963" s="220"/>
    </row>
    <row r="18964" spans="1:13" x14ac:dyDescent="0.2">
      <c r="A18964" s="35" t="s">
        <v>3609</v>
      </c>
      <c r="B18964" s="1" t="s">
        <v>5533</v>
      </c>
      <c r="C18964" s="45" t="s">
        <v>5892</v>
      </c>
      <c r="D18964" s="23" t="s">
        <v>977</v>
      </c>
      <c r="E18964" s="23" t="s">
        <v>4134</v>
      </c>
      <c r="F18964" s="40">
        <v>0.2</v>
      </c>
      <c r="G18964" s="25">
        <v>3623</v>
      </c>
      <c r="H18964" s="25">
        <v>725</v>
      </c>
      <c r="I18964" s="25"/>
      <c r="J18964" s="58" t="e">
        <f>HYPERLINK("#"&amp;"Insumos"&amp;"!A"&amp;MATCH($B18964,#REF!,0),"Ins "&amp;$B18964)</f>
        <v>#REF!</v>
      </c>
      <c r="M18964" s="220"/>
    </row>
    <row r="18965" spans="1:13" x14ac:dyDescent="0.2">
      <c r="A18965" s="35" t="s">
        <v>3609</v>
      </c>
      <c r="B18965" s="1" t="s">
        <v>5007</v>
      </c>
      <c r="C18965" s="45" t="s">
        <v>720</v>
      </c>
      <c r="D18965" s="23" t="s">
        <v>5751</v>
      </c>
      <c r="E18965" s="23" t="s">
        <v>4134</v>
      </c>
      <c r="F18965" s="40">
        <v>1.05</v>
      </c>
      <c r="G18965" s="25">
        <v>1897</v>
      </c>
      <c r="H18965" s="25">
        <v>1992</v>
      </c>
      <c r="I18965" s="25"/>
      <c r="J18965" s="58" t="e">
        <f>HYPERLINK("#"&amp;"Insumos"&amp;"!A"&amp;MATCH($B18965,#REF!,0),"Ins "&amp;$B18965)</f>
        <v>#REF!</v>
      </c>
      <c r="M18965" s="220"/>
    </row>
    <row r="18966" spans="1:13" x14ac:dyDescent="0.2">
      <c r="A18966" s="35" t="s">
        <v>3609</v>
      </c>
      <c r="B18966" s="1" t="s">
        <v>5196</v>
      </c>
      <c r="C18966" s="45" t="s">
        <v>629</v>
      </c>
      <c r="D18966" s="23" t="s">
        <v>5751</v>
      </c>
      <c r="E18966" s="23" t="s">
        <v>4134</v>
      </c>
      <c r="F18966" s="40">
        <v>4</v>
      </c>
      <c r="G18966" s="25">
        <v>3024</v>
      </c>
      <c r="H18966" s="25">
        <v>12096</v>
      </c>
      <c r="I18966" s="25"/>
      <c r="J18966" s="58" t="e">
        <f>HYPERLINK("#"&amp;"Insumos"&amp;"!A"&amp;MATCH($B18966,#REF!,0),"Ins "&amp;$B18966)</f>
        <v>#REF!</v>
      </c>
      <c r="M18966" s="220"/>
    </row>
    <row r="18967" spans="1:13" ht="25.5" x14ac:dyDescent="0.2">
      <c r="A18967" s="36" t="s">
        <v>3611</v>
      </c>
      <c r="B18967" s="26" t="s">
        <v>6816</v>
      </c>
      <c r="C18967" s="79" t="s">
        <v>1802</v>
      </c>
      <c r="D18967" s="37" t="s">
        <v>5608</v>
      </c>
      <c r="E18967" s="37" t="s">
        <v>4134</v>
      </c>
      <c r="F18967" s="41"/>
      <c r="G18967" s="27"/>
      <c r="H18967" s="27"/>
      <c r="I18967" s="27">
        <v>54079</v>
      </c>
      <c r="M18967" s="220">
        <f t="shared" si="296"/>
        <v>70822</v>
      </c>
    </row>
    <row r="18968" spans="1:13" x14ac:dyDescent="0.2">
      <c r="A18968" s="35" t="s">
        <v>3611</v>
      </c>
      <c r="B18968" s="1" t="s">
        <v>5573</v>
      </c>
      <c r="C18968" s="45" t="s">
        <v>973</v>
      </c>
      <c r="D18968" s="23" t="s">
        <v>5734</v>
      </c>
      <c r="E18968" s="23" t="s">
        <v>4141</v>
      </c>
      <c r="F18968" s="40">
        <v>0.9</v>
      </c>
      <c r="G18968" s="25">
        <v>41652</v>
      </c>
      <c r="H18968" s="25">
        <v>37487</v>
      </c>
      <c r="I18968" s="25"/>
      <c r="J18968" s="58" t="e">
        <f>HYPERLINK("#"&amp;"Insumos"&amp;"!A"&amp;MATCH($B18968,#REF!,0),"Ins "&amp;$B18968)</f>
        <v>#REF!</v>
      </c>
      <c r="M18968" s="220"/>
    </row>
    <row r="18969" spans="1:13" x14ac:dyDescent="0.2">
      <c r="A18969" s="35" t="s">
        <v>3611</v>
      </c>
      <c r="B18969" s="1" t="s">
        <v>263</v>
      </c>
      <c r="C18969" s="45" t="s">
        <v>696</v>
      </c>
      <c r="D18969" s="23" t="s">
        <v>5534</v>
      </c>
      <c r="E18969" s="23" t="s">
        <v>4140</v>
      </c>
      <c r="F18969" s="40">
        <v>0.01</v>
      </c>
      <c r="G18969" s="25">
        <v>187426</v>
      </c>
      <c r="H18969" s="25">
        <v>1874</v>
      </c>
      <c r="I18969" s="25"/>
      <c r="J18969" s="58" t="e">
        <f>HYPERLINK("#"&amp;"Insumos"&amp;"!A"&amp;MATCH($B18969,#REF!,0),"Ins "&amp;$B18969)</f>
        <v>#REF!</v>
      </c>
      <c r="M18969" s="220"/>
    </row>
    <row r="18970" spans="1:13" x14ac:dyDescent="0.2">
      <c r="A18970" s="35" t="s">
        <v>3611</v>
      </c>
      <c r="B18970" s="1" t="s">
        <v>5533</v>
      </c>
      <c r="C18970" s="45" t="s">
        <v>5892</v>
      </c>
      <c r="D18970" s="23" t="s">
        <v>977</v>
      </c>
      <c r="E18970" s="23" t="s">
        <v>4134</v>
      </c>
      <c r="F18970" s="40">
        <v>0.2</v>
      </c>
      <c r="G18970" s="25">
        <v>3623</v>
      </c>
      <c r="H18970" s="25">
        <v>725</v>
      </c>
      <c r="I18970" s="25"/>
      <c r="J18970" s="58" t="e">
        <f>HYPERLINK("#"&amp;"Insumos"&amp;"!A"&amp;MATCH($B18970,#REF!,0),"Ins "&amp;$B18970)</f>
        <v>#REF!</v>
      </c>
      <c r="M18970" s="220"/>
    </row>
    <row r="18971" spans="1:13" x14ac:dyDescent="0.2">
      <c r="A18971" s="35" t="s">
        <v>3611</v>
      </c>
      <c r="B18971" s="1" t="s">
        <v>5007</v>
      </c>
      <c r="C18971" s="45" t="s">
        <v>720</v>
      </c>
      <c r="D18971" s="23" t="s">
        <v>5751</v>
      </c>
      <c r="E18971" s="23" t="s">
        <v>4134</v>
      </c>
      <c r="F18971" s="40">
        <v>1</v>
      </c>
      <c r="G18971" s="25">
        <v>1897</v>
      </c>
      <c r="H18971" s="25">
        <v>1897</v>
      </c>
      <c r="I18971" s="25"/>
      <c r="J18971" s="58" t="e">
        <f>HYPERLINK("#"&amp;"Insumos"&amp;"!A"&amp;MATCH($B18971,#REF!,0),"Ins "&amp;$B18971)</f>
        <v>#REF!</v>
      </c>
      <c r="M18971" s="220"/>
    </row>
    <row r="18972" spans="1:13" x14ac:dyDescent="0.2">
      <c r="A18972" s="35" t="s">
        <v>3611</v>
      </c>
      <c r="B18972" s="1" t="s">
        <v>5196</v>
      </c>
      <c r="C18972" s="45" t="s">
        <v>629</v>
      </c>
      <c r="D18972" s="23" t="s">
        <v>5751</v>
      </c>
      <c r="E18972" s="23" t="s">
        <v>4134</v>
      </c>
      <c r="F18972" s="40">
        <v>4</v>
      </c>
      <c r="G18972" s="25">
        <v>3024</v>
      </c>
      <c r="H18972" s="25">
        <v>12096</v>
      </c>
      <c r="I18972" s="25"/>
      <c r="J18972" s="58" t="e">
        <f>HYPERLINK("#"&amp;"Insumos"&amp;"!A"&amp;MATCH($B18972,#REF!,0),"Ins "&amp;$B18972)</f>
        <v>#REF!</v>
      </c>
      <c r="M18972" s="220"/>
    </row>
    <row r="18973" spans="1:13" ht="25.5" x14ac:dyDescent="0.2">
      <c r="A18973" s="36" t="s">
        <v>3615</v>
      </c>
      <c r="B18973" s="26" t="s">
        <v>6816</v>
      </c>
      <c r="C18973" s="79" t="s">
        <v>1803</v>
      </c>
      <c r="D18973" s="37" t="s">
        <v>5608</v>
      </c>
      <c r="E18973" s="37" t="s">
        <v>464</v>
      </c>
      <c r="F18973" s="41"/>
      <c r="G18973" s="27"/>
      <c r="H18973" s="27"/>
      <c r="I18973" s="27">
        <v>47120</v>
      </c>
      <c r="M18973" s="220">
        <f t="shared" si="296"/>
        <v>61708</v>
      </c>
    </row>
    <row r="18974" spans="1:13" x14ac:dyDescent="0.2">
      <c r="A18974" s="35" t="s">
        <v>3615</v>
      </c>
      <c r="B18974" s="1" t="s">
        <v>5573</v>
      </c>
      <c r="C18974" s="45" t="s">
        <v>973</v>
      </c>
      <c r="D18974" s="23" t="s">
        <v>5734</v>
      </c>
      <c r="E18974" s="23" t="s">
        <v>4141</v>
      </c>
      <c r="F18974" s="40">
        <v>0.4</v>
      </c>
      <c r="G18974" s="25">
        <v>41652</v>
      </c>
      <c r="H18974" s="25">
        <v>16661</v>
      </c>
      <c r="I18974" s="25"/>
      <c r="J18974" s="58" t="e">
        <f>HYPERLINK("#"&amp;"Insumos"&amp;"!A"&amp;MATCH($B18974,#REF!,0),"Ins "&amp;$B18974)</f>
        <v>#REF!</v>
      </c>
      <c r="M18974" s="220"/>
    </row>
    <row r="18975" spans="1:13" x14ac:dyDescent="0.2">
      <c r="A18975" s="35" t="s">
        <v>3615</v>
      </c>
      <c r="B18975" s="1" t="s">
        <v>111</v>
      </c>
      <c r="C18975" s="45" t="s">
        <v>290</v>
      </c>
      <c r="D18975" s="23" t="s">
        <v>5534</v>
      </c>
      <c r="E18975" s="23" t="s">
        <v>4140</v>
      </c>
      <c r="F18975" s="40">
        <v>5.6000000000000001E-2</v>
      </c>
      <c r="G18975" s="25">
        <v>494181</v>
      </c>
      <c r="H18975" s="25">
        <v>27674</v>
      </c>
      <c r="I18975" s="25"/>
      <c r="J18975" s="58" t="e">
        <f>HYPERLINK("#"&amp;"Insumos"&amp;"!A"&amp;MATCH($B18975,#REF!,0),"Ins "&amp;$B18975)</f>
        <v>#REF!</v>
      </c>
      <c r="M18975" s="220"/>
    </row>
    <row r="18976" spans="1:13" x14ac:dyDescent="0.2">
      <c r="A18976" s="35" t="s">
        <v>3615</v>
      </c>
      <c r="B18976" s="1" t="s">
        <v>263</v>
      </c>
      <c r="C18976" s="45" t="s">
        <v>696</v>
      </c>
      <c r="D18976" s="23" t="s">
        <v>5534</v>
      </c>
      <c r="E18976" s="23" t="s">
        <v>4140</v>
      </c>
      <c r="F18976" s="40">
        <v>0.01</v>
      </c>
      <c r="G18976" s="25">
        <v>187426</v>
      </c>
      <c r="H18976" s="25">
        <v>1874</v>
      </c>
      <c r="I18976" s="25"/>
      <c r="J18976" s="58" t="e">
        <f>HYPERLINK("#"&amp;"Insumos"&amp;"!A"&amp;MATCH($B18976,#REF!,0),"Ins "&amp;$B18976)</f>
        <v>#REF!</v>
      </c>
      <c r="M18976" s="220"/>
    </row>
    <row r="18977" spans="1:13" x14ac:dyDescent="0.2">
      <c r="A18977" s="35" t="s">
        <v>3615</v>
      </c>
      <c r="B18977" s="1" t="s">
        <v>5533</v>
      </c>
      <c r="C18977" s="45" t="s">
        <v>5892</v>
      </c>
      <c r="D18977" s="23" t="s">
        <v>977</v>
      </c>
      <c r="E18977" s="23" t="s">
        <v>4134</v>
      </c>
      <c r="F18977" s="40">
        <v>0.01</v>
      </c>
      <c r="G18977" s="25">
        <v>3623</v>
      </c>
      <c r="H18977" s="25">
        <v>36</v>
      </c>
      <c r="I18977" s="25"/>
      <c r="J18977" s="58" t="e">
        <f>HYPERLINK("#"&amp;"Insumos"&amp;"!A"&amp;MATCH($B18977,#REF!,0),"Ins "&amp;$B18977)</f>
        <v>#REF!</v>
      </c>
      <c r="M18977" s="220"/>
    </row>
    <row r="18978" spans="1:13" x14ac:dyDescent="0.2">
      <c r="A18978" s="35" t="s">
        <v>3615</v>
      </c>
      <c r="B18978" s="1" t="s">
        <v>5007</v>
      </c>
      <c r="C18978" s="45" t="s">
        <v>720</v>
      </c>
      <c r="D18978" s="23" t="s">
        <v>5751</v>
      </c>
      <c r="E18978" s="23" t="s">
        <v>4134</v>
      </c>
      <c r="F18978" s="40">
        <v>0.46100000000000002</v>
      </c>
      <c r="G18978" s="25">
        <v>1897</v>
      </c>
      <c r="H18978" s="25">
        <v>875</v>
      </c>
      <c r="I18978" s="25"/>
      <c r="J18978" s="58" t="e">
        <f>HYPERLINK("#"&amp;"Insumos"&amp;"!A"&amp;MATCH($B18978,#REF!,0),"Ins "&amp;$B18978)</f>
        <v>#REF!</v>
      </c>
      <c r="M18978" s="220"/>
    </row>
    <row r="18979" spans="1:13" ht="25.5" x14ac:dyDescent="0.2">
      <c r="A18979" s="36" t="s">
        <v>3617</v>
      </c>
      <c r="B18979" s="26" t="s">
        <v>6816</v>
      </c>
      <c r="C18979" s="79" t="s">
        <v>1804</v>
      </c>
      <c r="D18979" s="37" t="s">
        <v>5608</v>
      </c>
      <c r="E18979" s="37" t="s">
        <v>464</v>
      </c>
      <c r="F18979" s="41"/>
      <c r="G18979" s="27"/>
      <c r="H18979" s="27"/>
      <c r="I18979" s="27">
        <v>47446</v>
      </c>
      <c r="M18979" s="220">
        <f t="shared" si="296"/>
        <v>62135</v>
      </c>
    </row>
    <row r="18980" spans="1:13" x14ac:dyDescent="0.2">
      <c r="A18980" s="35" t="s">
        <v>3617</v>
      </c>
      <c r="B18980" s="1" t="s">
        <v>5573</v>
      </c>
      <c r="C18980" s="45" t="s">
        <v>973</v>
      </c>
      <c r="D18980" s="23" t="s">
        <v>5734</v>
      </c>
      <c r="E18980" s="23" t="s">
        <v>4141</v>
      </c>
      <c r="F18980" s="40">
        <v>0.4</v>
      </c>
      <c r="G18980" s="25">
        <v>41652</v>
      </c>
      <c r="H18980" s="25">
        <v>16661</v>
      </c>
      <c r="I18980" s="25"/>
      <c r="J18980" s="58" t="e">
        <f>HYPERLINK("#"&amp;"Insumos"&amp;"!A"&amp;MATCH($B18980,#REF!,0),"Ins "&amp;$B18980)</f>
        <v>#REF!</v>
      </c>
      <c r="M18980" s="220"/>
    </row>
    <row r="18981" spans="1:13" x14ac:dyDescent="0.2">
      <c r="A18981" s="35" t="s">
        <v>3617</v>
      </c>
      <c r="B18981" s="1" t="s">
        <v>111</v>
      </c>
      <c r="C18981" s="45" t="s">
        <v>290</v>
      </c>
      <c r="D18981" s="23" t="s">
        <v>5534</v>
      </c>
      <c r="E18981" s="23" t="s">
        <v>4140</v>
      </c>
      <c r="F18981" s="40">
        <v>5.6000000000000001E-2</v>
      </c>
      <c r="G18981" s="25">
        <v>494181</v>
      </c>
      <c r="H18981" s="25">
        <v>27674</v>
      </c>
      <c r="I18981" s="25"/>
      <c r="J18981" s="58" t="e">
        <f>HYPERLINK("#"&amp;"Insumos"&amp;"!A"&amp;MATCH($B18981,#REF!,0),"Ins "&amp;$B18981)</f>
        <v>#REF!</v>
      </c>
      <c r="M18981" s="220"/>
    </row>
    <row r="18982" spans="1:13" x14ac:dyDescent="0.2">
      <c r="A18982" s="35" t="s">
        <v>3617</v>
      </c>
      <c r="B18982" s="1" t="s">
        <v>263</v>
      </c>
      <c r="C18982" s="45" t="s">
        <v>696</v>
      </c>
      <c r="D18982" s="23" t="s">
        <v>5534</v>
      </c>
      <c r="E18982" s="23" t="s">
        <v>4140</v>
      </c>
      <c r="F18982" s="40">
        <v>0.01</v>
      </c>
      <c r="G18982" s="25">
        <v>187426</v>
      </c>
      <c r="H18982" s="25">
        <v>1874</v>
      </c>
      <c r="I18982" s="25"/>
      <c r="J18982" s="58" t="e">
        <f>HYPERLINK("#"&amp;"Insumos"&amp;"!A"&amp;MATCH($B18982,#REF!,0),"Ins "&amp;$B18982)</f>
        <v>#REF!</v>
      </c>
      <c r="M18982" s="220"/>
    </row>
    <row r="18983" spans="1:13" x14ac:dyDescent="0.2">
      <c r="A18983" s="35" t="s">
        <v>3617</v>
      </c>
      <c r="B18983" s="1" t="s">
        <v>5533</v>
      </c>
      <c r="C18983" s="45" t="s">
        <v>5892</v>
      </c>
      <c r="D18983" s="23" t="s">
        <v>977</v>
      </c>
      <c r="E18983" s="23" t="s">
        <v>4134</v>
      </c>
      <c r="F18983" s="40">
        <v>0.1</v>
      </c>
      <c r="G18983" s="25">
        <v>3623</v>
      </c>
      <c r="H18983" s="25">
        <v>362</v>
      </c>
      <c r="I18983" s="25"/>
      <c r="J18983" s="58" t="e">
        <f>HYPERLINK("#"&amp;"Insumos"&amp;"!A"&amp;MATCH($B18983,#REF!,0),"Ins "&amp;$B18983)</f>
        <v>#REF!</v>
      </c>
      <c r="M18983" s="220"/>
    </row>
    <row r="18984" spans="1:13" x14ac:dyDescent="0.2">
      <c r="A18984" s="35" t="s">
        <v>3617</v>
      </c>
      <c r="B18984" s="1" t="s">
        <v>5007</v>
      </c>
      <c r="C18984" s="45" t="s">
        <v>720</v>
      </c>
      <c r="D18984" s="23" t="s">
        <v>5751</v>
      </c>
      <c r="E18984" s="23" t="s">
        <v>4134</v>
      </c>
      <c r="F18984" s="40">
        <v>0.46100000000000002</v>
      </c>
      <c r="G18984" s="25">
        <v>1897</v>
      </c>
      <c r="H18984" s="25">
        <v>875</v>
      </c>
      <c r="I18984" s="25"/>
      <c r="J18984" s="58" t="e">
        <f>HYPERLINK("#"&amp;"Insumos"&amp;"!A"&amp;MATCH($B18984,#REF!,0),"Ins "&amp;$B18984)</f>
        <v>#REF!</v>
      </c>
      <c r="M18984" s="220"/>
    </row>
    <row r="18985" spans="1:13" ht="25.5" x14ac:dyDescent="0.2">
      <c r="A18985" s="36" t="s">
        <v>3621</v>
      </c>
      <c r="B18985" s="26" t="s">
        <v>6816</v>
      </c>
      <c r="C18985" s="79" t="s">
        <v>1806</v>
      </c>
      <c r="D18985" s="37" t="s">
        <v>5608</v>
      </c>
      <c r="E18985" s="37" t="s">
        <v>464</v>
      </c>
      <c r="F18985" s="41"/>
      <c r="G18985" s="27"/>
      <c r="H18985" s="27"/>
      <c r="I18985" s="27">
        <v>47446</v>
      </c>
      <c r="M18985" s="220">
        <f t="shared" si="296"/>
        <v>62135</v>
      </c>
    </row>
    <row r="18986" spans="1:13" x14ac:dyDescent="0.2">
      <c r="A18986" s="35" t="s">
        <v>3621</v>
      </c>
      <c r="B18986" s="1" t="s">
        <v>5573</v>
      </c>
      <c r="C18986" s="45" t="s">
        <v>973</v>
      </c>
      <c r="D18986" s="23" t="s">
        <v>5734</v>
      </c>
      <c r="E18986" s="23" t="s">
        <v>4141</v>
      </c>
      <c r="F18986" s="40">
        <v>0.4</v>
      </c>
      <c r="G18986" s="25">
        <v>41652</v>
      </c>
      <c r="H18986" s="25">
        <v>16661</v>
      </c>
      <c r="I18986" s="25"/>
      <c r="J18986" s="58" t="e">
        <f>HYPERLINK("#"&amp;"Insumos"&amp;"!A"&amp;MATCH($B18986,#REF!,0),"Ins "&amp;$B18986)</f>
        <v>#REF!</v>
      </c>
      <c r="M18986" s="220"/>
    </row>
    <row r="18987" spans="1:13" x14ac:dyDescent="0.2">
      <c r="A18987" s="35" t="s">
        <v>3621</v>
      </c>
      <c r="B18987" s="1" t="s">
        <v>111</v>
      </c>
      <c r="C18987" s="45" t="s">
        <v>290</v>
      </c>
      <c r="D18987" s="23" t="s">
        <v>5534</v>
      </c>
      <c r="E18987" s="23" t="s">
        <v>4140</v>
      </c>
      <c r="F18987" s="40">
        <v>5.6000000000000001E-2</v>
      </c>
      <c r="G18987" s="25">
        <v>494181</v>
      </c>
      <c r="H18987" s="25">
        <v>27674</v>
      </c>
      <c r="I18987" s="25"/>
      <c r="J18987" s="58" t="e">
        <f>HYPERLINK("#"&amp;"Insumos"&amp;"!A"&amp;MATCH($B18987,#REF!,0),"Ins "&amp;$B18987)</f>
        <v>#REF!</v>
      </c>
      <c r="M18987" s="220"/>
    </row>
    <row r="18988" spans="1:13" x14ac:dyDescent="0.2">
      <c r="A18988" s="35" t="s">
        <v>3621</v>
      </c>
      <c r="B18988" s="1" t="s">
        <v>263</v>
      </c>
      <c r="C18988" s="45" t="s">
        <v>696</v>
      </c>
      <c r="D18988" s="23" t="s">
        <v>5534</v>
      </c>
      <c r="E18988" s="23" t="s">
        <v>4140</v>
      </c>
      <c r="F18988" s="40">
        <v>0.01</v>
      </c>
      <c r="G18988" s="25">
        <v>187426</v>
      </c>
      <c r="H18988" s="25">
        <v>1874</v>
      </c>
      <c r="I18988" s="25"/>
      <c r="J18988" s="58" t="e">
        <f>HYPERLINK("#"&amp;"Insumos"&amp;"!A"&amp;MATCH($B18988,#REF!,0),"Ins "&amp;$B18988)</f>
        <v>#REF!</v>
      </c>
      <c r="M18988" s="220"/>
    </row>
    <row r="18989" spans="1:13" x14ac:dyDescent="0.2">
      <c r="A18989" s="35" t="s">
        <v>3621</v>
      </c>
      <c r="B18989" s="1" t="s">
        <v>5533</v>
      </c>
      <c r="C18989" s="45" t="s">
        <v>5892</v>
      </c>
      <c r="D18989" s="23" t="s">
        <v>977</v>
      </c>
      <c r="E18989" s="23" t="s">
        <v>4134</v>
      </c>
      <c r="F18989" s="40">
        <v>0.1</v>
      </c>
      <c r="G18989" s="25">
        <v>3623</v>
      </c>
      <c r="H18989" s="25">
        <v>362</v>
      </c>
      <c r="I18989" s="25"/>
      <c r="J18989" s="58" t="e">
        <f>HYPERLINK("#"&amp;"Insumos"&amp;"!A"&amp;MATCH($B18989,#REF!,0),"Ins "&amp;$B18989)</f>
        <v>#REF!</v>
      </c>
      <c r="M18989" s="220"/>
    </row>
    <row r="18990" spans="1:13" x14ac:dyDescent="0.2">
      <c r="A18990" s="35" t="s">
        <v>3621</v>
      </c>
      <c r="B18990" s="1" t="s">
        <v>5007</v>
      </c>
      <c r="C18990" s="45" t="s">
        <v>720</v>
      </c>
      <c r="D18990" s="23" t="s">
        <v>5751</v>
      </c>
      <c r="E18990" s="23" t="s">
        <v>4134</v>
      </c>
      <c r="F18990" s="40">
        <v>0.46100000000000002</v>
      </c>
      <c r="G18990" s="25">
        <v>1897</v>
      </c>
      <c r="H18990" s="25">
        <v>875</v>
      </c>
      <c r="I18990" s="25"/>
      <c r="J18990" s="58" t="e">
        <f>HYPERLINK("#"&amp;"Insumos"&amp;"!A"&amp;MATCH($B18990,#REF!,0),"Ins "&amp;$B18990)</f>
        <v>#REF!</v>
      </c>
      <c r="M18990" s="220"/>
    </row>
    <row r="18991" spans="1:13" ht="25.5" x14ac:dyDescent="0.2">
      <c r="A18991" s="36" t="s">
        <v>3623</v>
      </c>
      <c r="B18991" s="26" t="s">
        <v>6816</v>
      </c>
      <c r="C18991" s="79" t="s">
        <v>1807</v>
      </c>
      <c r="D18991" s="37" t="s">
        <v>5608</v>
      </c>
      <c r="E18991" s="37" t="s">
        <v>464</v>
      </c>
      <c r="F18991" s="41"/>
      <c r="G18991" s="27"/>
      <c r="H18991" s="27"/>
      <c r="I18991" s="27">
        <v>47446</v>
      </c>
      <c r="M18991" s="220">
        <f t="shared" si="296"/>
        <v>62135</v>
      </c>
    </row>
    <row r="18992" spans="1:13" x14ac:dyDescent="0.2">
      <c r="A18992" s="35" t="s">
        <v>3623</v>
      </c>
      <c r="B18992" s="1" t="s">
        <v>5573</v>
      </c>
      <c r="C18992" s="45" t="s">
        <v>973</v>
      </c>
      <c r="D18992" s="23" t="s">
        <v>5734</v>
      </c>
      <c r="E18992" s="23" t="s">
        <v>4141</v>
      </c>
      <c r="F18992" s="40">
        <v>0.4</v>
      </c>
      <c r="G18992" s="25">
        <v>41652</v>
      </c>
      <c r="H18992" s="25">
        <v>16661</v>
      </c>
      <c r="I18992" s="25"/>
      <c r="J18992" s="58" t="e">
        <f>HYPERLINK("#"&amp;"Insumos"&amp;"!A"&amp;MATCH($B18992,#REF!,0),"Ins "&amp;$B18992)</f>
        <v>#REF!</v>
      </c>
      <c r="M18992" s="220"/>
    </row>
    <row r="18993" spans="1:13" x14ac:dyDescent="0.2">
      <c r="A18993" s="35" t="s">
        <v>3623</v>
      </c>
      <c r="B18993" s="1" t="s">
        <v>111</v>
      </c>
      <c r="C18993" s="45" t="s">
        <v>290</v>
      </c>
      <c r="D18993" s="23" t="s">
        <v>5534</v>
      </c>
      <c r="E18993" s="23" t="s">
        <v>4140</v>
      </c>
      <c r="F18993" s="40">
        <v>5.6000000000000001E-2</v>
      </c>
      <c r="G18993" s="25">
        <v>494181</v>
      </c>
      <c r="H18993" s="25">
        <v>27674</v>
      </c>
      <c r="I18993" s="25"/>
      <c r="J18993" s="58" t="e">
        <f>HYPERLINK("#"&amp;"Insumos"&amp;"!A"&amp;MATCH($B18993,#REF!,0),"Ins "&amp;$B18993)</f>
        <v>#REF!</v>
      </c>
      <c r="M18993" s="220"/>
    </row>
    <row r="18994" spans="1:13" x14ac:dyDescent="0.2">
      <c r="A18994" s="35" t="s">
        <v>3623</v>
      </c>
      <c r="B18994" s="1" t="s">
        <v>263</v>
      </c>
      <c r="C18994" s="45" t="s">
        <v>696</v>
      </c>
      <c r="D18994" s="23" t="s">
        <v>5534</v>
      </c>
      <c r="E18994" s="23" t="s">
        <v>4140</v>
      </c>
      <c r="F18994" s="40">
        <v>0.01</v>
      </c>
      <c r="G18994" s="25">
        <v>187426</v>
      </c>
      <c r="H18994" s="25">
        <v>1874</v>
      </c>
      <c r="I18994" s="25"/>
      <c r="J18994" s="58" t="e">
        <f>HYPERLINK("#"&amp;"Insumos"&amp;"!A"&amp;MATCH($B18994,#REF!,0),"Ins "&amp;$B18994)</f>
        <v>#REF!</v>
      </c>
      <c r="M18994" s="220"/>
    </row>
    <row r="18995" spans="1:13" x14ac:dyDescent="0.2">
      <c r="A18995" s="35" t="s">
        <v>3623</v>
      </c>
      <c r="B18995" s="1" t="s">
        <v>5533</v>
      </c>
      <c r="C18995" s="45" t="s">
        <v>5892</v>
      </c>
      <c r="D18995" s="23" t="s">
        <v>977</v>
      </c>
      <c r="E18995" s="23" t="s">
        <v>4134</v>
      </c>
      <c r="F18995" s="40">
        <v>0.1</v>
      </c>
      <c r="G18995" s="25">
        <v>3623</v>
      </c>
      <c r="H18995" s="25">
        <v>362</v>
      </c>
      <c r="I18995" s="25"/>
      <c r="J18995" s="58" t="e">
        <f>HYPERLINK("#"&amp;"Insumos"&amp;"!A"&amp;MATCH($B18995,#REF!,0),"Ins "&amp;$B18995)</f>
        <v>#REF!</v>
      </c>
      <c r="M18995" s="220"/>
    </row>
    <row r="18996" spans="1:13" x14ac:dyDescent="0.2">
      <c r="A18996" s="35" t="s">
        <v>3623</v>
      </c>
      <c r="B18996" s="1" t="s">
        <v>5007</v>
      </c>
      <c r="C18996" s="45" t="s">
        <v>720</v>
      </c>
      <c r="D18996" s="23" t="s">
        <v>5751</v>
      </c>
      <c r="E18996" s="23" t="s">
        <v>4134</v>
      </c>
      <c r="F18996" s="40">
        <v>0.46100000000000002</v>
      </c>
      <c r="G18996" s="25">
        <v>1897</v>
      </c>
      <c r="H18996" s="25">
        <v>875</v>
      </c>
      <c r="I18996" s="25"/>
      <c r="J18996" s="58" t="e">
        <f>HYPERLINK("#"&amp;"Insumos"&amp;"!A"&amp;MATCH($B18996,#REF!,0),"Ins "&amp;$B18996)</f>
        <v>#REF!</v>
      </c>
      <c r="M18996" s="220"/>
    </row>
    <row r="18997" spans="1:13" ht="25.5" x14ac:dyDescent="0.2">
      <c r="A18997" s="36" t="s">
        <v>3627</v>
      </c>
      <c r="B18997" s="26" t="s">
        <v>6816</v>
      </c>
      <c r="C18997" s="79" t="s">
        <v>1809</v>
      </c>
      <c r="D18997" s="37" t="s">
        <v>5608</v>
      </c>
      <c r="E18997" s="37" t="s">
        <v>464</v>
      </c>
      <c r="F18997" s="41"/>
      <c r="G18997" s="27"/>
      <c r="H18997" s="27"/>
      <c r="I18997" s="27">
        <v>46859</v>
      </c>
      <c r="M18997" s="220">
        <f t="shared" si="296"/>
        <v>61367</v>
      </c>
    </row>
    <row r="18998" spans="1:13" x14ac:dyDescent="0.2">
      <c r="A18998" s="35" t="s">
        <v>3627</v>
      </c>
      <c r="B18998" s="1" t="s">
        <v>5573</v>
      </c>
      <c r="C18998" s="45" t="s">
        <v>973</v>
      </c>
      <c r="D18998" s="23" t="s">
        <v>5734</v>
      </c>
      <c r="E18998" s="23" t="s">
        <v>4141</v>
      </c>
      <c r="F18998" s="40">
        <v>0.6</v>
      </c>
      <c r="G18998" s="25">
        <v>41652</v>
      </c>
      <c r="H18998" s="25">
        <v>24991</v>
      </c>
      <c r="I18998" s="25"/>
      <c r="J18998" s="58" t="e">
        <f>HYPERLINK("#"&amp;"Insumos"&amp;"!A"&amp;MATCH($B18998,#REF!,0),"Ins "&amp;$B18998)</f>
        <v>#REF!</v>
      </c>
      <c r="M18998" s="220"/>
    </row>
    <row r="18999" spans="1:13" x14ac:dyDescent="0.2">
      <c r="A18999" s="35" t="s">
        <v>3627</v>
      </c>
      <c r="B18999" s="1" t="s">
        <v>263</v>
      </c>
      <c r="C18999" s="45" t="s">
        <v>696</v>
      </c>
      <c r="D18999" s="23" t="s">
        <v>5534</v>
      </c>
      <c r="E18999" s="23" t="s">
        <v>4140</v>
      </c>
      <c r="F18999" s="40">
        <v>0.01</v>
      </c>
      <c r="G18999" s="25">
        <v>187426</v>
      </c>
      <c r="H18999" s="25">
        <v>1874</v>
      </c>
      <c r="I18999" s="25"/>
      <c r="J18999" s="58" t="e">
        <f>HYPERLINK("#"&amp;"Insumos"&amp;"!A"&amp;MATCH($B18999,#REF!,0),"Ins "&amp;$B18999)</f>
        <v>#REF!</v>
      </c>
      <c r="M18999" s="220"/>
    </row>
    <row r="19000" spans="1:13" x14ac:dyDescent="0.2">
      <c r="A19000" s="35" t="s">
        <v>3627</v>
      </c>
      <c r="B19000" s="1" t="s">
        <v>93</v>
      </c>
      <c r="C19000" s="45" t="s">
        <v>664</v>
      </c>
      <c r="D19000" s="23" t="s">
        <v>5534</v>
      </c>
      <c r="E19000" s="23" t="s">
        <v>287</v>
      </c>
      <c r="F19000" s="40">
        <v>1</v>
      </c>
      <c r="G19000" s="25">
        <v>18742</v>
      </c>
      <c r="H19000" s="25">
        <v>18742</v>
      </c>
      <c r="I19000" s="25"/>
      <c r="J19000" s="58" t="e">
        <f>HYPERLINK("#"&amp;"Insumos"&amp;"!A"&amp;MATCH($B19000,#REF!,0),"Ins "&amp;$B19000)</f>
        <v>#REF!</v>
      </c>
      <c r="M19000" s="220"/>
    </row>
    <row r="19001" spans="1:13" x14ac:dyDescent="0.2">
      <c r="A19001" s="35" t="s">
        <v>3627</v>
      </c>
      <c r="B19001" s="1" t="s">
        <v>5533</v>
      </c>
      <c r="C19001" s="45" t="s">
        <v>5892</v>
      </c>
      <c r="D19001" s="23" t="s">
        <v>977</v>
      </c>
      <c r="E19001" s="23" t="s">
        <v>4134</v>
      </c>
      <c r="F19001" s="40">
        <v>0.1</v>
      </c>
      <c r="G19001" s="25">
        <v>3623</v>
      </c>
      <c r="H19001" s="25">
        <v>362</v>
      </c>
      <c r="I19001" s="25"/>
      <c r="J19001" s="58" t="e">
        <f>HYPERLINK("#"&amp;"Insumos"&amp;"!A"&amp;MATCH($B19001,#REF!,0),"Ins "&amp;$B19001)</f>
        <v>#REF!</v>
      </c>
      <c r="M19001" s="220"/>
    </row>
    <row r="19002" spans="1:13" x14ac:dyDescent="0.2">
      <c r="A19002" s="35" t="s">
        <v>3627</v>
      </c>
      <c r="B19002" s="1" t="s">
        <v>5007</v>
      </c>
      <c r="C19002" s="45" t="s">
        <v>720</v>
      </c>
      <c r="D19002" s="23" t="s">
        <v>5751</v>
      </c>
      <c r="E19002" s="23" t="s">
        <v>4134</v>
      </c>
      <c r="F19002" s="40">
        <v>0.46899999999999997</v>
      </c>
      <c r="G19002" s="25">
        <v>1897</v>
      </c>
      <c r="H19002" s="25">
        <v>890</v>
      </c>
      <c r="I19002" s="25"/>
      <c r="J19002" s="58" t="e">
        <f>HYPERLINK("#"&amp;"Insumos"&amp;"!A"&amp;MATCH($B19002,#REF!,0),"Ins "&amp;$B19002)</f>
        <v>#REF!</v>
      </c>
      <c r="M19002" s="220"/>
    </row>
    <row r="19003" spans="1:13" ht="25.5" x14ac:dyDescent="0.2">
      <c r="A19003" s="36" t="s">
        <v>3629</v>
      </c>
      <c r="B19003" s="26" t="s">
        <v>6816</v>
      </c>
      <c r="C19003" s="79" t="s">
        <v>1810</v>
      </c>
      <c r="D19003" s="37" t="s">
        <v>5608</v>
      </c>
      <c r="E19003" s="37" t="s">
        <v>464</v>
      </c>
      <c r="F19003" s="41"/>
      <c r="G19003" s="27"/>
      <c r="H19003" s="27"/>
      <c r="I19003" s="27">
        <v>38529</v>
      </c>
      <c r="M19003" s="220">
        <f t="shared" si="296"/>
        <v>50458</v>
      </c>
    </row>
    <row r="19004" spans="1:13" x14ac:dyDescent="0.2">
      <c r="A19004" s="35" t="s">
        <v>3629</v>
      </c>
      <c r="B19004" s="1" t="s">
        <v>5573</v>
      </c>
      <c r="C19004" s="45" t="s">
        <v>973</v>
      </c>
      <c r="D19004" s="23" t="s">
        <v>5734</v>
      </c>
      <c r="E19004" s="23" t="s">
        <v>4141</v>
      </c>
      <c r="F19004" s="40">
        <v>0.4</v>
      </c>
      <c r="G19004" s="25">
        <v>41652</v>
      </c>
      <c r="H19004" s="25">
        <v>16661</v>
      </c>
      <c r="I19004" s="25"/>
      <c r="J19004" s="58" t="e">
        <f>HYPERLINK("#"&amp;"Insumos"&amp;"!A"&amp;MATCH($B19004,#REF!,0),"Ins "&amp;$B19004)</f>
        <v>#REF!</v>
      </c>
      <c r="M19004" s="220"/>
    </row>
    <row r="19005" spans="1:13" x14ac:dyDescent="0.2">
      <c r="A19005" s="35" t="s">
        <v>3629</v>
      </c>
      <c r="B19005" s="1" t="s">
        <v>263</v>
      </c>
      <c r="C19005" s="45" t="s">
        <v>696</v>
      </c>
      <c r="D19005" s="23" t="s">
        <v>5534</v>
      </c>
      <c r="E19005" s="23" t="s">
        <v>4140</v>
      </c>
      <c r="F19005" s="40">
        <v>0.01</v>
      </c>
      <c r="G19005" s="25">
        <v>187426</v>
      </c>
      <c r="H19005" s="25">
        <v>1874</v>
      </c>
      <c r="I19005" s="25"/>
      <c r="J19005" s="58" t="e">
        <f>HYPERLINK("#"&amp;"Insumos"&amp;"!A"&amp;MATCH($B19005,#REF!,0),"Ins "&amp;$B19005)</f>
        <v>#REF!</v>
      </c>
      <c r="M19005" s="220"/>
    </row>
    <row r="19006" spans="1:13" x14ac:dyDescent="0.2">
      <c r="A19006" s="35" t="s">
        <v>3629</v>
      </c>
      <c r="B19006" s="1" t="s">
        <v>93</v>
      </c>
      <c r="C19006" s="45" t="s">
        <v>664</v>
      </c>
      <c r="D19006" s="23" t="s">
        <v>5534</v>
      </c>
      <c r="E19006" s="23" t="s">
        <v>287</v>
      </c>
      <c r="F19006" s="40">
        <v>1</v>
      </c>
      <c r="G19006" s="25">
        <v>18742</v>
      </c>
      <c r="H19006" s="25">
        <v>18742</v>
      </c>
      <c r="I19006" s="25"/>
      <c r="J19006" s="58" t="e">
        <f>HYPERLINK("#"&amp;"Insumos"&amp;"!A"&amp;MATCH($B19006,#REF!,0),"Ins "&amp;$B19006)</f>
        <v>#REF!</v>
      </c>
      <c r="M19006" s="220"/>
    </row>
    <row r="19007" spans="1:13" x14ac:dyDescent="0.2">
      <c r="A19007" s="35" t="s">
        <v>3629</v>
      </c>
      <c r="B19007" s="1" t="s">
        <v>5533</v>
      </c>
      <c r="C19007" s="45" t="s">
        <v>5892</v>
      </c>
      <c r="D19007" s="23" t="s">
        <v>977</v>
      </c>
      <c r="E19007" s="23" t="s">
        <v>4134</v>
      </c>
      <c r="F19007" s="40">
        <v>0.1</v>
      </c>
      <c r="G19007" s="25">
        <v>3623</v>
      </c>
      <c r="H19007" s="25">
        <v>362</v>
      </c>
      <c r="I19007" s="25"/>
      <c r="J19007" s="58" t="e">
        <f>HYPERLINK("#"&amp;"Insumos"&amp;"!A"&amp;MATCH($B19007,#REF!,0),"Ins "&amp;$B19007)</f>
        <v>#REF!</v>
      </c>
      <c r="M19007" s="220"/>
    </row>
    <row r="19008" spans="1:13" x14ac:dyDescent="0.2">
      <c r="A19008" s="35" t="s">
        <v>3629</v>
      </c>
      <c r="B19008" s="1" t="s">
        <v>5007</v>
      </c>
      <c r="C19008" s="45" t="s">
        <v>720</v>
      </c>
      <c r="D19008" s="23" t="s">
        <v>5751</v>
      </c>
      <c r="E19008" s="23" t="s">
        <v>4134</v>
      </c>
      <c r="F19008" s="40">
        <v>0.46899999999999997</v>
      </c>
      <c r="G19008" s="25">
        <v>1897</v>
      </c>
      <c r="H19008" s="25">
        <v>890</v>
      </c>
      <c r="I19008" s="25"/>
      <c r="J19008" s="58" t="e">
        <f>HYPERLINK("#"&amp;"Insumos"&amp;"!A"&amp;MATCH($B19008,#REF!,0),"Ins "&amp;$B19008)</f>
        <v>#REF!</v>
      </c>
      <c r="M19008" s="220"/>
    </row>
    <row r="19009" spans="1:13" ht="25.5" x14ac:dyDescent="0.2">
      <c r="A19009" s="36" t="s">
        <v>3633</v>
      </c>
      <c r="B19009" s="26" t="s">
        <v>6816</v>
      </c>
      <c r="C19009" s="79" t="s">
        <v>1812</v>
      </c>
      <c r="D19009" s="37" t="s">
        <v>5608</v>
      </c>
      <c r="E19009" s="37" t="s">
        <v>464</v>
      </c>
      <c r="F19009" s="41"/>
      <c r="G19009" s="27"/>
      <c r="H19009" s="27"/>
      <c r="I19009" s="27">
        <v>41236</v>
      </c>
      <c r="M19009" s="220">
        <f t="shared" si="296"/>
        <v>54003</v>
      </c>
    </row>
    <row r="19010" spans="1:13" x14ac:dyDescent="0.2">
      <c r="A19010" s="35" t="s">
        <v>3633</v>
      </c>
      <c r="B19010" s="1" t="s">
        <v>5573</v>
      </c>
      <c r="C19010" s="45" t="s">
        <v>973</v>
      </c>
      <c r="D19010" s="23" t="s">
        <v>5734</v>
      </c>
      <c r="E19010" s="23" t="s">
        <v>4141</v>
      </c>
      <c r="F19010" s="40">
        <v>0.6</v>
      </c>
      <c r="G19010" s="25">
        <v>41652</v>
      </c>
      <c r="H19010" s="25">
        <v>24991</v>
      </c>
      <c r="I19010" s="25"/>
      <c r="J19010" s="58" t="e">
        <f>HYPERLINK("#"&amp;"Insumos"&amp;"!A"&amp;MATCH($B19010,#REF!,0),"Ins "&amp;$B19010)</f>
        <v>#REF!</v>
      </c>
      <c r="M19010" s="220"/>
    </row>
    <row r="19011" spans="1:13" x14ac:dyDescent="0.2">
      <c r="A19011" s="35" t="s">
        <v>3633</v>
      </c>
      <c r="B19011" s="1" t="s">
        <v>263</v>
      </c>
      <c r="C19011" s="45" t="s">
        <v>696</v>
      </c>
      <c r="D19011" s="23" t="s">
        <v>5534</v>
      </c>
      <c r="E19011" s="23" t="s">
        <v>4140</v>
      </c>
      <c r="F19011" s="40">
        <v>0.01</v>
      </c>
      <c r="G19011" s="25">
        <v>187426</v>
      </c>
      <c r="H19011" s="25">
        <v>1874</v>
      </c>
      <c r="I19011" s="25"/>
      <c r="J19011" s="58" t="e">
        <f>HYPERLINK("#"&amp;"Insumos"&amp;"!A"&amp;MATCH($B19011,#REF!,0),"Ins "&amp;$B19011)</f>
        <v>#REF!</v>
      </c>
      <c r="M19011" s="220"/>
    </row>
    <row r="19012" spans="1:13" x14ac:dyDescent="0.2">
      <c r="A19012" s="35" t="s">
        <v>3633</v>
      </c>
      <c r="B19012" s="1" t="s">
        <v>93</v>
      </c>
      <c r="C19012" s="45" t="s">
        <v>664</v>
      </c>
      <c r="D19012" s="23" t="s">
        <v>5534</v>
      </c>
      <c r="E19012" s="23" t="s">
        <v>287</v>
      </c>
      <c r="F19012" s="40">
        <v>0.7</v>
      </c>
      <c r="G19012" s="25">
        <v>18742</v>
      </c>
      <c r="H19012" s="25">
        <v>13119</v>
      </c>
      <c r="I19012" s="25"/>
      <c r="J19012" s="58" t="e">
        <f>HYPERLINK("#"&amp;"Insumos"&amp;"!A"&amp;MATCH($B19012,#REF!,0),"Ins "&amp;$B19012)</f>
        <v>#REF!</v>
      </c>
      <c r="M19012" s="220"/>
    </row>
    <row r="19013" spans="1:13" x14ac:dyDescent="0.2">
      <c r="A19013" s="35" t="s">
        <v>3633</v>
      </c>
      <c r="B19013" s="1" t="s">
        <v>5533</v>
      </c>
      <c r="C19013" s="45" t="s">
        <v>5892</v>
      </c>
      <c r="D19013" s="23" t="s">
        <v>977</v>
      </c>
      <c r="E19013" s="23" t="s">
        <v>4134</v>
      </c>
      <c r="F19013" s="40">
        <v>0.1</v>
      </c>
      <c r="G19013" s="25">
        <v>3623</v>
      </c>
      <c r="H19013" s="25">
        <v>362</v>
      </c>
      <c r="I19013" s="25"/>
      <c r="J19013" s="58" t="e">
        <f>HYPERLINK("#"&amp;"Insumos"&amp;"!A"&amp;MATCH($B19013,#REF!,0),"Ins "&amp;$B19013)</f>
        <v>#REF!</v>
      </c>
      <c r="M19013" s="220"/>
    </row>
    <row r="19014" spans="1:13" x14ac:dyDescent="0.2">
      <c r="A19014" s="35" t="s">
        <v>3633</v>
      </c>
      <c r="B19014" s="1" t="s">
        <v>5007</v>
      </c>
      <c r="C19014" s="45" t="s">
        <v>720</v>
      </c>
      <c r="D19014" s="23" t="s">
        <v>5751</v>
      </c>
      <c r="E19014" s="23" t="s">
        <v>4134</v>
      </c>
      <c r="F19014" s="40">
        <v>0.46899999999999997</v>
      </c>
      <c r="G19014" s="25">
        <v>1897</v>
      </c>
      <c r="H19014" s="25">
        <v>890</v>
      </c>
      <c r="I19014" s="25"/>
      <c r="J19014" s="58" t="e">
        <f>HYPERLINK("#"&amp;"Insumos"&amp;"!A"&amp;MATCH($B19014,#REF!,0),"Ins "&amp;$B19014)</f>
        <v>#REF!</v>
      </c>
      <c r="M19014" s="220"/>
    </row>
    <row r="19015" spans="1:13" ht="25.5" x14ac:dyDescent="0.2">
      <c r="A19015" s="36" t="s">
        <v>3635</v>
      </c>
      <c r="B19015" s="26" t="s">
        <v>6816</v>
      </c>
      <c r="C19015" s="79" t="s">
        <v>1813</v>
      </c>
      <c r="D19015" s="37" t="s">
        <v>5608</v>
      </c>
      <c r="E19015" s="37" t="s">
        <v>464</v>
      </c>
      <c r="F19015" s="41"/>
      <c r="G19015" s="27"/>
      <c r="H19015" s="27"/>
      <c r="I19015" s="27">
        <v>32906</v>
      </c>
      <c r="M19015" s="220">
        <f t="shared" ref="M19015:M19074" si="297">ROUND(I19015*(1+$L$2),0)</f>
        <v>43094</v>
      </c>
    </row>
    <row r="19016" spans="1:13" x14ac:dyDescent="0.2">
      <c r="A19016" s="35" t="s">
        <v>3635</v>
      </c>
      <c r="B19016" s="1" t="s">
        <v>5573</v>
      </c>
      <c r="C19016" s="45" t="s">
        <v>973</v>
      </c>
      <c r="D19016" s="23" t="s">
        <v>5734</v>
      </c>
      <c r="E19016" s="23" t="s">
        <v>4141</v>
      </c>
      <c r="F19016" s="40">
        <v>0.4</v>
      </c>
      <c r="G19016" s="25">
        <v>41652</v>
      </c>
      <c r="H19016" s="25">
        <v>16661</v>
      </c>
      <c r="I19016" s="25"/>
      <c r="J19016" s="58" t="e">
        <f>HYPERLINK("#"&amp;"Insumos"&amp;"!A"&amp;MATCH($B19016,#REF!,0),"Ins "&amp;$B19016)</f>
        <v>#REF!</v>
      </c>
      <c r="M19016" s="220"/>
    </row>
    <row r="19017" spans="1:13" x14ac:dyDescent="0.2">
      <c r="A19017" s="35" t="s">
        <v>3635</v>
      </c>
      <c r="B19017" s="1" t="s">
        <v>263</v>
      </c>
      <c r="C19017" s="45" t="s">
        <v>696</v>
      </c>
      <c r="D19017" s="23" t="s">
        <v>5534</v>
      </c>
      <c r="E19017" s="23" t="s">
        <v>4140</v>
      </c>
      <c r="F19017" s="40">
        <v>0.01</v>
      </c>
      <c r="G19017" s="25">
        <v>187426</v>
      </c>
      <c r="H19017" s="25">
        <v>1874</v>
      </c>
      <c r="I19017" s="25"/>
      <c r="J19017" s="58" t="e">
        <f>HYPERLINK("#"&amp;"Insumos"&amp;"!A"&amp;MATCH($B19017,#REF!,0),"Ins "&amp;$B19017)</f>
        <v>#REF!</v>
      </c>
      <c r="M19017" s="220"/>
    </row>
    <row r="19018" spans="1:13" x14ac:dyDescent="0.2">
      <c r="A19018" s="35" t="s">
        <v>3635</v>
      </c>
      <c r="B19018" s="1" t="s">
        <v>93</v>
      </c>
      <c r="C19018" s="45" t="s">
        <v>664</v>
      </c>
      <c r="D19018" s="23" t="s">
        <v>5534</v>
      </c>
      <c r="E19018" s="23" t="s">
        <v>287</v>
      </c>
      <c r="F19018" s="40">
        <v>0.7</v>
      </c>
      <c r="G19018" s="25">
        <v>18742</v>
      </c>
      <c r="H19018" s="25">
        <v>13119</v>
      </c>
      <c r="I19018" s="25"/>
      <c r="J19018" s="58" t="e">
        <f>HYPERLINK("#"&amp;"Insumos"&amp;"!A"&amp;MATCH($B19018,#REF!,0),"Ins "&amp;$B19018)</f>
        <v>#REF!</v>
      </c>
      <c r="M19018" s="220"/>
    </row>
    <row r="19019" spans="1:13" x14ac:dyDescent="0.2">
      <c r="A19019" s="35" t="s">
        <v>3635</v>
      </c>
      <c r="B19019" s="1" t="s">
        <v>5533</v>
      </c>
      <c r="C19019" s="45" t="s">
        <v>5892</v>
      </c>
      <c r="D19019" s="23" t="s">
        <v>977</v>
      </c>
      <c r="E19019" s="23" t="s">
        <v>4134</v>
      </c>
      <c r="F19019" s="40">
        <v>0.1</v>
      </c>
      <c r="G19019" s="25">
        <v>3623</v>
      </c>
      <c r="H19019" s="25">
        <v>362</v>
      </c>
      <c r="I19019" s="25"/>
      <c r="J19019" s="58" t="e">
        <f>HYPERLINK("#"&amp;"Insumos"&amp;"!A"&amp;MATCH($B19019,#REF!,0),"Ins "&amp;$B19019)</f>
        <v>#REF!</v>
      </c>
      <c r="M19019" s="220"/>
    </row>
    <row r="19020" spans="1:13" x14ac:dyDescent="0.2">
      <c r="A19020" s="35" t="s">
        <v>3635</v>
      </c>
      <c r="B19020" s="1" t="s">
        <v>5007</v>
      </c>
      <c r="C19020" s="45" t="s">
        <v>720</v>
      </c>
      <c r="D19020" s="23" t="s">
        <v>5751</v>
      </c>
      <c r="E19020" s="23" t="s">
        <v>4134</v>
      </c>
      <c r="F19020" s="40">
        <v>0.46899999999999997</v>
      </c>
      <c r="G19020" s="25">
        <v>1897</v>
      </c>
      <c r="H19020" s="25">
        <v>890</v>
      </c>
      <c r="I19020" s="25"/>
      <c r="J19020" s="58" t="e">
        <f>HYPERLINK("#"&amp;"Insumos"&amp;"!A"&amp;MATCH($B19020,#REF!,0),"Ins "&amp;$B19020)</f>
        <v>#REF!</v>
      </c>
      <c r="M19020" s="220"/>
    </row>
    <row r="19021" spans="1:13" ht="25.5" x14ac:dyDescent="0.2">
      <c r="A19021" s="36" t="s">
        <v>3639</v>
      </c>
      <c r="B19021" s="26" t="s">
        <v>6816</v>
      </c>
      <c r="C19021" s="79" t="s">
        <v>1815</v>
      </c>
      <c r="D19021" s="37" t="s">
        <v>5608</v>
      </c>
      <c r="E19021" s="37" t="s">
        <v>464</v>
      </c>
      <c r="F19021" s="41"/>
      <c r="G19021" s="27"/>
      <c r="H19021" s="27"/>
      <c r="I19021" s="27">
        <v>34960</v>
      </c>
      <c r="M19021" s="220">
        <f t="shared" si="297"/>
        <v>45784</v>
      </c>
    </row>
    <row r="19022" spans="1:13" x14ac:dyDescent="0.2">
      <c r="A19022" s="35" t="s">
        <v>3639</v>
      </c>
      <c r="B19022" s="1" t="s">
        <v>5573</v>
      </c>
      <c r="C19022" s="45" t="s">
        <v>973</v>
      </c>
      <c r="D19022" s="23" t="s">
        <v>5734</v>
      </c>
      <c r="E19022" s="23" t="s">
        <v>4141</v>
      </c>
      <c r="F19022" s="40">
        <v>0.55000000000000004</v>
      </c>
      <c r="G19022" s="25">
        <v>41652</v>
      </c>
      <c r="H19022" s="25">
        <v>22909</v>
      </c>
      <c r="I19022" s="25"/>
      <c r="J19022" s="58" t="e">
        <f>HYPERLINK("#"&amp;"Insumos"&amp;"!A"&amp;MATCH($B19022,#REF!,0),"Ins "&amp;$B19022)</f>
        <v>#REF!</v>
      </c>
      <c r="M19022" s="220"/>
    </row>
    <row r="19023" spans="1:13" x14ac:dyDescent="0.2">
      <c r="A19023" s="35" t="s">
        <v>3639</v>
      </c>
      <c r="B19023" s="1" t="s">
        <v>263</v>
      </c>
      <c r="C19023" s="45" t="s">
        <v>696</v>
      </c>
      <c r="D19023" s="23" t="s">
        <v>5534</v>
      </c>
      <c r="E19023" s="23" t="s">
        <v>4140</v>
      </c>
      <c r="F19023" s="40">
        <v>0.01</v>
      </c>
      <c r="G19023" s="25">
        <v>187426</v>
      </c>
      <c r="H19023" s="25">
        <v>1874</v>
      </c>
      <c r="I19023" s="25"/>
      <c r="J19023" s="58" t="e">
        <f>HYPERLINK("#"&amp;"Insumos"&amp;"!A"&amp;MATCH($B19023,#REF!,0),"Ins "&amp;$B19023)</f>
        <v>#REF!</v>
      </c>
      <c r="M19023" s="220"/>
    </row>
    <row r="19024" spans="1:13" x14ac:dyDescent="0.2">
      <c r="A19024" s="35" t="s">
        <v>3639</v>
      </c>
      <c r="B19024" s="1" t="s">
        <v>93</v>
      </c>
      <c r="C19024" s="45" t="s">
        <v>664</v>
      </c>
      <c r="D19024" s="23" t="s">
        <v>5534</v>
      </c>
      <c r="E19024" s="23" t="s">
        <v>287</v>
      </c>
      <c r="F19024" s="40">
        <v>0.5</v>
      </c>
      <c r="G19024" s="25">
        <v>18742</v>
      </c>
      <c r="H19024" s="25">
        <v>9371</v>
      </c>
      <c r="I19024" s="25"/>
      <c r="J19024" s="58" t="e">
        <f>HYPERLINK("#"&amp;"Insumos"&amp;"!A"&amp;MATCH($B19024,#REF!,0),"Ins "&amp;$B19024)</f>
        <v>#REF!</v>
      </c>
      <c r="M19024" s="220"/>
    </row>
    <row r="19025" spans="1:13" x14ac:dyDescent="0.2">
      <c r="A19025" s="35" t="s">
        <v>3639</v>
      </c>
      <c r="B19025" s="1" t="s">
        <v>5533</v>
      </c>
      <c r="C19025" s="45" t="s">
        <v>5892</v>
      </c>
      <c r="D19025" s="23" t="s">
        <v>977</v>
      </c>
      <c r="E19025" s="23" t="s">
        <v>4134</v>
      </c>
      <c r="F19025" s="40">
        <v>0.1</v>
      </c>
      <c r="G19025" s="25">
        <v>3623</v>
      </c>
      <c r="H19025" s="25">
        <v>362</v>
      </c>
      <c r="I19025" s="25"/>
      <c r="J19025" s="58" t="e">
        <f>HYPERLINK("#"&amp;"Insumos"&amp;"!A"&amp;MATCH($B19025,#REF!,0),"Ins "&amp;$B19025)</f>
        <v>#REF!</v>
      </c>
      <c r="M19025" s="220"/>
    </row>
    <row r="19026" spans="1:13" x14ac:dyDescent="0.2">
      <c r="A19026" s="35" t="s">
        <v>3639</v>
      </c>
      <c r="B19026" s="1" t="s">
        <v>5007</v>
      </c>
      <c r="C19026" s="45" t="s">
        <v>720</v>
      </c>
      <c r="D19026" s="23" t="s">
        <v>5751</v>
      </c>
      <c r="E19026" s="23" t="s">
        <v>4134</v>
      </c>
      <c r="F19026" s="40">
        <v>0.23400000000000001</v>
      </c>
      <c r="G19026" s="25">
        <v>1897</v>
      </c>
      <c r="H19026" s="25">
        <v>444</v>
      </c>
      <c r="I19026" s="25"/>
      <c r="J19026" s="58" t="e">
        <f>HYPERLINK("#"&amp;"Insumos"&amp;"!A"&amp;MATCH($B19026,#REF!,0),"Ins "&amp;$B19026)</f>
        <v>#REF!</v>
      </c>
      <c r="M19026" s="220"/>
    </row>
    <row r="19027" spans="1:13" ht="25.5" x14ac:dyDescent="0.2">
      <c r="A19027" s="36" t="s">
        <v>3641</v>
      </c>
      <c r="B19027" s="26" t="s">
        <v>6816</v>
      </c>
      <c r="C19027" s="79" t="s">
        <v>1816</v>
      </c>
      <c r="D19027" s="37" t="s">
        <v>5608</v>
      </c>
      <c r="E19027" s="37" t="s">
        <v>464</v>
      </c>
      <c r="F19027" s="41"/>
      <c r="G19027" s="27"/>
      <c r="H19027" s="27"/>
      <c r="I19027" s="27">
        <v>20381</v>
      </c>
      <c r="M19027" s="220">
        <f t="shared" si="297"/>
        <v>26691</v>
      </c>
    </row>
    <row r="19028" spans="1:13" x14ac:dyDescent="0.2">
      <c r="A19028" s="35" t="s">
        <v>3641</v>
      </c>
      <c r="B19028" s="1" t="s">
        <v>5573</v>
      </c>
      <c r="C19028" s="45" t="s">
        <v>973</v>
      </c>
      <c r="D19028" s="23" t="s">
        <v>5734</v>
      </c>
      <c r="E19028" s="23" t="s">
        <v>4141</v>
      </c>
      <c r="F19028" s="40">
        <v>0.2</v>
      </c>
      <c r="G19028" s="25">
        <v>41652</v>
      </c>
      <c r="H19028" s="25">
        <v>8330</v>
      </c>
      <c r="I19028" s="25"/>
      <c r="J19028" s="58" t="e">
        <f>HYPERLINK("#"&amp;"Insumos"&amp;"!A"&amp;MATCH($B19028,#REF!,0),"Ins "&amp;$B19028)</f>
        <v>#REF!</v>
      </c>
      <c r="M19028" s="220"/>
    </row>
    <row r="19029" spans="1:13" x14ac:dyDescent="0.2">
      <c r="A19029" s="35" t="s">
        <v>3641</v>
      </c>
      <c r="B19029" s="1" t="s">
        <v>263</v>
      </c>
      <c r="C19029" s="45" t="s">
        <v>696</v>
      </c>
      <c r="D19029" s="23" t="s">
        <v>5534</v>
      </c>
      <c r="E19029" s="23" t="s">
        <v>4140</v>
      </c>
      <c r="F19029" s="40">
        <v>0.01</v>
      </c>
      <c r="G19029" s="25">
        <v>187426</v>
      </c>
      <c r="H19029" s="25">
        <v>1874</v>
      </c>
      <c r="I19029" s="25"/>
      <c r="J19029" s="58" t="e">
        <f>HYPERLINK("#"&amp;"Insumos"&amp;"!A"&amp;MATCH($B19029,#REF!,0),"Ins "&amp;$B19029)</f>
        <v>#REF!</v>
      </c>
      <c r="M19029" s="220"/>
    </row>
    <row r="19030" spans="1:13" x14ac:dyDescent="0.2">
      <c r="A19030" s="35" t="s">
        <v>3641</v>
      </c>
      <c r="B19030" s="1" t="s">
        <v>93</v>
      </c>
      <c r="C19030" s="45" t="s">
        <v>664</v>
      </c>
      <c r="D19030" s="23" t="s">
        <v>5534</v>
      </c>
      <c r="E19030" s="23" t="s">
        <v>287</v>
      </c>
      <c r="F19030" s="40">
        <v>0.5</v>
      </c>
      <c r="G19030" s="25">
        <v>18742</v>
      </c>
      <c r="H19030" s="25">
        <v>9371</v>
      </c>
      <c r="I19030" s="25"/>
      <c r="J19030" s="58" t="e">
        <f>HYPERLINK("#"&amp;"Insumos"&amp;"!A"&amp;MATCH($B19030,#REF!,0),"Ins "&amp;$B19030)</f>
        <v>#REF!</v>
      </c>
      <c r="M19030" s="220"/>
    </row>
    <row r="19031" spans="1:13" x14ac:dyDescent="0.2">
      <c r="A19031" s="35" t="s">
        <v>3641</v>
      </c>
      <c r="B19031" s="1" t="s">
        <v>5533</v>
      </c>
      <c r="C19031" s="45" t="s">
        <v>5892</v>
      </c>
      <c r="D19031" s="23" t="s">
        <v>977</v>
      </c>
      <c r="E19031" s="23" t="s">
        <v>4134</v>
      </c>
      <c r="F19031" s="40">
        <v>0.1</v>
      </c>
      <c r="G19031" s="25">
        <v>3623</v>
      </c>
      <c r="H19031" s="25">
        <v>362</v>
      </c>
      <c r="I19031" s="25"/>
      <c r="J19031" s="58" t="e">
        <f>HYPERLINK("#"&amp;"Insumos"&amp;"!A"&amp;MATCH($B19031,#REF!,0),"Ins "&amp;$B19031)</f>
        <v>#REF!</v>
      </c>
      <c r="M19031" s="220"/>
    </row>
    <row r="19032" spans="1:13" x14ac:dyDescent="0.2">
      <c r="A19032" s="35" t="s">
        <v>3641</v>
      </c>
      <c r="B19032" s="1" t="s">
        <v>5007</v>
      </c>
      <c r="C19032" s="45" t="s">
        <v>720</v>
      </c>
      <c r="D19032" s="23" t="s">
        <v>5751</v>
      </c>
      <c r="E19032" s="23" t="s">
        <v>4134</v>
      </c>
      <c r="F19032" s="40">
        <v>0.23400000000000001</v>
      </c>
      <c r="G19032" s="25">
        <v>1897</v>
      </c>
      <c r="H19032" s="25">
        <v>444</v>
      </c>
      <c r="I19032" s="25"/>
      <c r="J19032" s="58" t="e">
        <f>HYPERLINK("#"&amp;"Insumos"&amp;"!A"&amp;MATCH($B19032,#REF!,0),"Ins "&amp;$B19032)</f>
        <v>#REF!</v>
      </c>
      <c r="M19032" s="220"/>
    </row>
    <row r="19033" spans="1:13" ht="25.5" x14ac:dyDescent="0.2">
      <c r="A19033" s="36" t="s">
        <v>3645</v>
      </c>
      <c r="B19033" s="26" t="s">
        <v>6816</v>
      </c>
      <c r="C19033" s="79" t="s">
        <v>1818</v>
      </c>
      <c r="D19033" s="37" t="s">
        <v>5608</v>
      </c>
      <c r="E19033" s="37" t="s">
        <v>464</v>
      </c>
      <c r="F19033" s="41"/>
      <c r="G19033" s="27"/>
      <c r="H19033" s="27"/>
      <c r="I19033" s="27">
        <v>29962</v>
      </c>
      <c r="M19033" s="220">
        <f t="shared" si="297"/>
        <v>39238</v>
      </c>
    </row>
    <row r="19034" spans="1:13" x14ac:dyDescent="0.2">
      <c r="A19034" s="35" t="s">
        <v>3645</v>
      </c>
      <c r="B19034" s="1" t="s">
        <v>5573</v>
      </c>
      <c r="C19034" s="45" t="s">
        <v>973</v>
      </c>
      <c r="D19034" s="23" t="s">
        <v>5734</v>
      </c>
      <c r="E19034" s="23" t="s">
        <v>4141</v>
      </c>
      <c r="F19034" s="40">
        <v>0.52</v>
      </c>
      <c r="G19034" s="25">
        <v>41652</v>
      </c>
      <c r="H19034" s="25">
        <v>21659</v>
      </c>
      <c r="I19034" s="25"/>
      <c r="J19034" s="58" t="e">
        <f>HYPERLINK("#"&amp;"Insumos"&amp;"!A"&amp;MATCH($B19034,#REF!,0),"Ins "&amp;$B19034)</f>
        <v>#REF!</v>
      </c>
      <c r="M19034" s="220"/>
    </row>
    <row r="19035" spans="1:13" x14ac:dyDescent="0.2">
      <c r="A19035" s="35" t="s">
        <v>3645</v>
      </c>
      <c r="B19035" s="1" t="s">
        <v>93</v>
      </c>
      <c r="C19035" s="45" t="s">
        <v>664</v>
      </c>
      <c r="D19035" s="23" t="s">
        <v>5534</v>
      </c>
      <c r="E19035" s="23" t="s">
        <v>287</v>
      </c>
      <c r="F19035" s="40">
        <v>0.4</v>
      </c>
      <c r="G19035" s="25">
        <v>18742</v>
      </c>
      <c r="H19035" s="25">
        <v>7497</v>
      </c>
      <c r="I19035" s="25"/>
      <c r="J19035" s="58" t="e">
        <f>HYPERLINK("#"&amp;"Insumos"&amp;"!A"&amp;MATCH($B19035,#REF!,0),"Ins "&amp;$B19035)</f>
        <v>#REF!</v>
      </c>
      <c r="M19035" s="220"/>
    </row>
    <row r="19036" spans="1:13" x14ac:dyDescent="0.2">
      <c r="A19036" s="35" t="s">
        <v>3645</v>
      </c>
      <c r="B19036" s="1" t="s">
        <v>5533</v>
      </c>
      <c r="C19036" s="45" t="s">
        <v>5892</v>
      </c>
      <c r="D19036" s="23" t="s">
        <v>977</v>
      </c>
      <c r="E19036" s="23" t="s">
        <v>4134</v>
      </c>
      <c r="F19036" s="40">
        <v>0.1</v>
      </c>
      <c r="G19036" s="25">
        <v>3623</v>
      </c>
      <c r="H19036" s="25">
        <v>362</v>
      </c>
      <c r="I19036" s="25"/>
      <c r="J19036" s="58" t="e">
        <f>HYPERLINK("#"&amp;"Insumos"&amp;"!A"&amp;MATCH($B19036,#REF!,0),"Ins "&amp;$B19036)</f>
        <v>#REF!</v>
      </c>
      <c r="M19036" s="220"/>
    </row>
    <row r="19037" spans="1:13" x14ac:dyDescent="0.2">
      <c r="A19037" s="35" t="s">
        <v>3645</v>
      </c>
      <c r="B19037" s="1" t="s">
        <v>5007</v>
      </c>
      <c r="C19037" s="45" t="s">
        <v>720</v>
      </c>
      <c r="D19037" s="23" t="s">
        <v>5751</v>
      </c>
      <c r="E19037" s="23" t="s">
        <v>4134</v>
      </c>
      <c r="F19037" s="40">
        <v>0.23400000000000001</v>
      </c>
      <c r="G19037" s="25">
        <v>1897</v>
      </c>
      <c r="H19037" s="25">
        <v>444</v>
      </c>
      <c r="I19037" s="25"/>
      <c r="J19037" s="58" t="e">
        <f>HYPERLINK("#"&amp;"Insumos"&amp;"!A"&amp;MATCH($B19037,#REF!,0),"Ins "&amp;$B19037)</f>
        <v>#REF!</v>
      </c>
      <c r="M19037" s="220"/>
    </row>
    <row r="19038" spans="1:13" ht="25.5" x14ac:dyDescent="0.2">
      <c r="A19038" s="36" t="s">
        <v>3647</v>
      </c>
      <c r="B19038" s="26" t="s">
        <v>6816</v>
      </c>
      <c r="C19038" s="79" t="s">
        <v>1819</v>
      </c>
      <c r="D19038" s="37" t="s">
        <v>5608</v>
      </c>
      <c r="E19038" s="37" t="s">
        <v>464</v>
      </c>
      <c r="F19038" s="41"/>
      <c r="G19038" s="27"/>
      <c r="H19038" s="27"/>
      <c r="I19038" s="27">
        <v>18507</v>
      </c>
      <c r="M19038" s="220">
        <f t="shared" si="297"/>
        <v>24237</v>
      </c>
    </row>
    <row r="19039" spans="1:13" x14ac:dyDescent="0.2">
      <c r="A19039" s="35" t="s">
        <v>3647</v>
      </c>
      <c r="B19039" s="1" t="s">
        <v>5573</v>
      </c>
      <c r="C19039" s="45" t="s">
        <v>973</v>
      </c>
      <c r="D19039" s="23" t="s">
        <v>5734</v>
      </c>
      <c r="E19039" s="23" t="s">
        <v>4141</v>
      </c>
      <c r="F19039" s="40">
        <v>0.2</v>
      </c>
      <c r="G19039" s="25">
        <v>41652</v>
      </c>
      <c r="H19039" s="25">
        <v>8330</v>
      </c>
      <c r="I19039" s="25"/>
      <c r="J19039" s="58" t="e">
        <f>HYPERLINK("#"&amp;"Insumos"&amp;"!A"&amp;MATCH($B19039,#REF!,0),"Ins "&amp;$B19039)</f>
        <v>#REF!</v>
      </c>
      <c r="M19039" s="220"/>
    </row>
    <row r="19040" spans="1:13" x14ac:dyDescent="0.2">
      <c r="A19040" s="35" t="s">
        <v>3647</v>
      </c>
      <c r="B19040" s="1" t="s">
        <v>263</v>
      </c>
      <c r="C19040" s="45" t="s">
        <v>696</v>
      </c>
      <c r="D19040" s="23" t="s">
        <v>5534</v>
      </c>
      <c r="E19040" s="23" t="s">
        <v>4140</v>
      </c>
      <c r="F19040" s="40">
        <v>0.01</v>
      </c>
      <c r="G19040" s="25">
        <v>187426</v>
      </c>
      <c r="H19040" s="25">
        <v>1874</v>
      </c>
      <c r="I19040" s="25"/>
      <c r="J19040" s="58" t="e">
        <f>HYPERLINK("#"&amp;"Insumos"&amp;"!A"&amp;MATCH($B19040,#REF!,0),"Ins "&amp;$B19040)</f>
        <v>#REF!</v>
      </c>
      <c r="M19040" s="220"/>
    </row>
    <row r="19041" spans="1:13" x14ac:dyDescent="0.2">
      <c r="A19041" s="35" t="s">
        <v>3647</v>
      </c>
      <c r="B19041" s="1" t="s">
        <v>93</v>
      </c>
      <c r="C19041" s="45" t="s">
        <v>664</v>
      </c>
      <c r="D19041" s="23" t="s">
        <v>5534</v>
      </c>
      <c r="E19041" s="23" t="s">
        <v>287</v>
      </c>
      <c r="F19041" s="40">
        <v>0.4</v>
      </c>
      <c r="G19041" s="25">
        <v>18742</v>
      </c>
      <c r="H19041" s="25">
        <v>7497</v>
      </c>
      <c r="I19041" s="25"/>
      <c r="J19041" s="58" t="e">
        <f>HYPERLINK("#"&amp;"Insumos"&amp;"!A"&amp;MATCH($B19041,#REF!,0),"Ins "&amp;$B19041)</f>
        <v>#REF!</v>
      </c>
      <c r="M19041" s="220"/>
    </row>
    <row r="19042" spans="1:13" x14ac:dyDescent="0.2">
      <c r="A19042" s="35" t="s">
        <v>3647</v>
      </c>
      <c r="B19042" s="1" t="s">
        <v>5533</v>
      </c>
      <c r="C19042" s="45" t="s">
        <v>5892</v>
      </c>
      <c r="D19042" s="23" t="s">
        <v>977</v>
      </c>
      <c r="E19042" s="23" t="s">
        <v>4134</v>
      </c>
      <c r="F19042" s="40">
        <v>0.1</v>
      </c>
      <c r="G19042" s="25">
        <v>3623</v>
      </c>
      <c r="H19042" s="25">
        <v>362</v>
      </c>
      <c r="I19042" s="25"/>
      <c r="J19042" s="58" t="e">
        <f>HYPERLINK("#"&amp;"Insumos"&amp;"!A"&amp;MATCH($B19042,#REF!,0),"Ins "&amp;$B19042)</f>
        <v>#REF!</v>
      </c>
      <c r="M19042" s="220"/>
    </row>
    <row r="19043" spans="1:13" x14ac:dyDescent="0.2">
      <c r="A19043" s="35" t="s">
        <v>3647</v>
      </c>
      <c r="B19043" s="1" t="s">
        <v>5007</v>
      </c>
      <c r="C19043" s="45" t="s">
        <v>720</v>
      </c>
      <c r="D19043" s="23" t="s">
        <v>5751</v>
      </c>
      <c r="E19043" s="23" t="s">
        <v>4134</v>
      </c>
      <c r="F19043" s="40">
        <v>0.23400000000000001</v>
      </c>
      <c r="G19043" s="25">
        <v>1897</v>
      </c>
      <c r="H19043" s="25">
        <v>444</v>
      </c>
      <c r="I19043" s="25"/>
      <c r="J19043" s="58" t="e">
        <f>HYPERLINK("#"&amp;"Insumos"&amp;"!A"&amp;MATCH($B19043,#REF!,0),"Ins "&amp;$B19043)</f>
        <v>#REF!</v>
      </c>
      <c r="M19043" s="220"/>
    </row>
    <row r="19044" spans="1:13" ht="25.5" x14ac:dyDescent="0.2">
      <c r="A19044" s="36" t="s">
        <v>3651</v>
      </c>
      <c r="B19044" s="26" t="s">
        <v>6816</v>
      </c>
      <c r="C19044" s="79" t="s">
        <v>1821</v>
      </c>
      <c r="D19044" s="37" t="s">
        <v>5608</v>
      </c>
      <c r="E19044" s="37" t="s">
        <v>464</v>
      </c>
      <c r="F19044" s="41"/>
      <c r="G19044" s="27"/>
      <c r="H19044" s="27"/>
      <c r="I19044" s="27">
        <v>22447</v>
      </c>
      <c r="M19044" s="220">
        <f t="shared" si="297"/>
        <v>29397</v>
      </c>
    </row>
    <row r="19045" spans="1:13" x14ac:dyDescent="0.2">
      <c r="A19045" s="35" t="s">
        <v>3651</v>
      </c>
      <c r="B19045" s="1" t="s">
        <v>5573</v>
      </c>
      <c r="C19045" s="45" t="s">
        <v>973</v>
      </c>
      <c r="D19045" s="23" t="s">
        <v>5734</v>
      </c>
      <c r="E19045" s="23" t="s">
        <v>4141</v>
      </c>
      <c r="F19045" s="40">
        <v>0.32</v>
      </c>
      <c r="G19045" s="25">
        <v>41652</v>
      </c>
      <c r="H19045" s="25">
        <v>13329</v>
      </c>
      <c r="I19045" s="25"/>
      <c r="J19045" s="58" t="e">
        <f>HYPERLINK("#"&amp;"Insumos"&amp;"!A"&amp;MATCH($B19045,#REF!,0),"Ins "&amp;$B19045)</f>
        <v>#REF!</v>
      </c>
      <c r="M19045" s="220"/>
    </row>
    <row r="19046" spans="1:13" x14ac:dyDescent="0.2">
      <c r="A19046" s="35" t="s">
        <v>3651</v>
      </c>
      <c r="B19046" s="1" t="s">
        <v>263</v>
      </c>
      <c r="C19046" s="45" t="s">
        <v>696</v>
      </c>
      <c r="D19046" s="23" t="s">
        <v>5534</v>
      </c>
      <c r="E19046" s="23" t="s">
        <v>4140</v>
      </c>
      <c r="F19046" s="40">
        <v>0.01</v>
      </c>
      <c r="G19046" s="25">
        <v>187426</v>
      </c>
      <c r="H19046" s="25">
        <v>1874</v>
      </c>
      <c r="I19046" s="25"/>
      <c r="J19046" s="58" t="e">
        <f>HYPERLINK("#"&amp;"Insumos"&amp;"!A"&amp;MATCH($B19046,#REF!,0),"Ins "&amp;$B19046)</f>
        <v>#REF!</v>
      </c>
      <c r="M19046" s="220"/>
    </row>
    <row r="19047" spans="1:13" x14ac:dyDescent="0.2">
      <c r="A19047" s="35" t="s">
        <v>3651</v>
      </c>
      <c r="B19047" s="1" t="s">
        <v>93</v>
      </c>
      <c r="C19047" s="45" t="s">
        <v>664</v>
      </c>
      <c r="D19047" s="23" t="s">
        <v>5534</v>
      </c>
      <c r="E19047" s="23" t="s">
        <v>287</v>
      </c>
      <c r="F19047" s="40">
        <v>0.35</v>
      </c>
      <c r="G19047" s="25">
        <v>18742</v>
      </c>
      <c r="H19047" s="25">
        <v>6560</v>
      </c>
      <c r="I19047" s="25"/>
      <c r="J19047" s="58" t="e">
        <f>HYPERLINK("#"&amp;"Insumos"&amp;"!A"&amp;MATCH($B19047,#REF!,0),"Ins "&amp;$B19047)</f>
        <v>#REF!</v>
      </c>
      <c r="M19047" s="220"/>
    </row>
    <row r="19048" spans="1:13" x14ac:dyDescent="0.2">
      <c r="A19048" s="35" t="s">
        <v>3651</v>
      </c>
      <c r="B19048" s="1" t="s">
        <v>5533</v>
      </c>
      <c r="C19048" s="45" t="s">
        <v>5892</v>
      </c>
      <c r="D19048" s="23" t="s">
        <v>977</v>
      </c>
      <c r="E19048" s="23" t="s">
        <v>4134</v>
      </c>
      <c r="F19048" s="40">
        <v>0.1</v>
      </c>
      <c r="G19048" s="25">
        <v>3623</v>
      </c>
      <c r="H19048" s="25">
        <v>362</v>
      </c>
      <c r="I19048" s="25"/>
      <c r="J19048" s="58" t="e">
        <f>HYPERLINK("#"&amp;"Insumos"&amp;"!A"&amp;MATCH($B19048,#REF!,0),"Ins "&amp;$B19048)</f>
        <v>#REF!</v>
      </c>
      <c r="M19048" s="220"/>
    </row>
    <row r="19049" spans="1:13" x14ac:dyDescent="0.2">
      <c r="A19049" s="35" t="s">
        <v>3651</v>
      </c>
      <c r="B19049" s="1" t="s">
        <v>5007</v>
      </c>
      <c r="C19049" s="45" t="s">
        <v>720</v>
      </c>
      <c r="D19049" s="23" t="s">
        <v>5751</v>
      </c>
      <c r="E19049" s="23" t="s">
        <v>4134</v>
      </c>
      <c r="F19049" s="40">
        <v>0.17</v>
      </c>
      <c r="G19049" s="25">
        <v>1897</v>
      </c>
      <c r="H19049" s="25">
        <v>322</v>
      </c>
      <c r="I19049" s="25"/>
      <c r="J19049" s="58" t="e">
        <f>HYPERLINK("#"&amp;"Insumos"&amp;"!A"&amp;MATCH($B19049,#REF!,0),"Ins "&amp;$B19049)</f>
        <v>#REF!</v>
      </c>
      <c r="M19049" s="220"/>
    </row>
    <row r="19050" spans="1:13" ht="25.5" x14ac:dyDescent="0.2">
      <c r="A19050" s="36" t="s">
        <v>3653</v>
      </c>
      <c r="B19050" s="26" t="s">
        <v>6816</v>
      </c>
      <c r="C19050" s="79" t="s">
        <v>1822</v>
      </c>
      <c r="D19050" s="37" t="s">
        <v>5608</v>
      </c>
      <c r="E19050" s="37" t="s">
        <v>464</v>
      </c>
      <c r="F19050" s="41"/>
      <c r="G19050" s="27"/>
      <c r="H19050" s="27"/>
      <c r="I19050" s="27">
        <v>19765</v>
      </c>
      <c r="M19050" s="220">
        <f t="shared" si="297"/>
        <v>25884</v>
      </c>
    </row>
    <row r="19051" spans="1:13" x14ac:dyDescent="0.2">
      <c r="A19051" s="35" t="s">
        <v>3653</v>
      </c>
      <c r="B19051" s="1" t="s">
        <v>5573</v>
      </c>
      <c r="C19051" s="45" t="s">
        <v>973</v>
      </c>
      <c r="D19051" s="23" t="s">
        <v>5734</v>
      </c>
      <c r="E19051" s="23" t="s">
        <v>4141</v>
      </c>
      <c r="F19051" s="40">
        <v>0.25</v>
      </c>
      <c r="G19051" s="25">
        <v>41652</v>
      </c>
      <c r="H19051" s="25">
        <v>10413</v>
      </c>
      <c r="I19051" s="25"/>
      <c r="J19051" s="58" t="e">
        <f>HYPERLINK("#"&amp;"Insumos"&amp;"!A"&amp;MATCH($B19051,#REF!,0),"Ins "&amp;$B19051)</f>
        <v>#REF!</v>
      </c>
      <c r="M19051" s="220"/>
    </row>
    <row r="19052" spans="1:13" x14ac:dyDescent="0.2">
      <c r="A19052" s="35" t="s">
        <v>3653</v>
      </c>
      <c r="B19052" s="1" t="s">
        <v>263</v>
      </c>
      <c r="C19052" s="45" t="s">
        <v>696</v>
      </c>
      <c r="D19052" s="23" t="s">
        <v>5534</v>
      </c>
      <c r="E19052" s="23" t="s">
        <v>4140</v>
      </c>
      <c r="F19052" s="40">
        <v>0.01</v>
      </c>
      <c r="G19052" s="25">
        <v>187426</v>
      </c>
      <c r="H19052" s="25">
        <v>1874</v>
      </c>
      <c r="I19052" s="25"/>
      <c r="J19052" s="58" t="e">
        <f>HYPERLINK("#"&amp;"Insumos"&amp;"!A"&amp;MATCH($B19052,#REF!,0),"Ins "&amp;$B19052)</f>
        <v>#REF!</v>
      </c>
      <c r="M19052" s="220"/>
    </row>
    <row r="19053" spans="1:13" x14ac:dyDescent="0.2">
      <c r="A19053" s="35" t="s">
        <v>3653</v>
      </c>
      <c r="B19053" s="1" t="s">
        <v>93</v>
      </c>
      <c r="C19053" s="45" t="s">
        <v>664</v>
      </c>
      <c r="D19053" s="23" t="s">
        <v>5534</v>
      </c>
      <c r="E19053" s="23" t="s">
        <v>287</v>
      </c>
      <c r="F19053" s="40">
        <v>0.35</v>
      </c>
      <c r="G19053" s="25">
        <v>18742</v>
      </c>
      <c r="H19053" s="25">
        <v>6560</v>
      </c>
      <c r="I19053" s="25"/>
      <c r="J19053" s="58" t="e">
        <f>HYPERLINK("#"&amp;"Insumos"&amp;"!A"&amp;MATCH($B19053,#REF!,0),"Ins "&amp;$B19053)</f>
        <v>#REF!</v>
      </c>
      <c r="M19053" s="220"/>
    </row>
    <row r="19054" spans="1:13" x14ac:dyDescent="0.2">
      <c r="A19054" s="35" t="s">
        <v>3653</v>
      </c>
      <c r="B19054" s="1" t="s">
        <v>5533</v>
      </c>
      <c r="C19054" s="45" t="s">
        <v>5892</v>
      </c>
      <c r="D19054" s="23" t="s">
        <v>977</v>
      </c>
      <c r="E19054" s="23" t="s">
        <v>4134</v>
      </c>
      <c r="F19054" s="40">
        <v>0.1</v>
      </c>
      <c r="G19054" s="25">
        <v>3623</v>
      </c>
      <c r="H19054" s="25">
        <v>362</v>
      </c>
      <c r="I19054" s="25"/>
      <c r="J19054" s="58" t="e">
        <f>HYPERLINK("#"&amp;"Insumos"&amp;"!A"&amp;MATCH($B19054,#REF!,0),"Ins "&amp;$B19054)</f>
        <v>#REF!</v>
      </c>
      <c r="M19054" s="220"/>
    </row>
    <row r="19055" spans="1:13" x14ac:dyDescent="0.2">
      <c r="A19055" s="35" t="s">
        <v>3653</v>
      </c>
      <c r="B19055" s="1" t="s">
        <v>5007</v>
      </c>
      <c r="C19055" s="45" t="s">
        <v>720</v>
      </c>
      <c r="D19055" s="23" t="s">
        <v>5751</v>
      </c>
      <c r="E19055" s="23" t="s">
        <v>4134</v>
      </c>
      <c r="F19055" s="40">
        <v>0.29299999999999998</v>
      </c>
      <c r="G19055" s="25">
        <v>1897</v>
      </c>
      <c r="H19055" s="25">
        <v>556</v>
      </c>
      <c r="I19055" s="25"/>
      <c r="J19055" s="58" t="e">
        <f>HYPERLINK("#"&amp;"Insumos"&amp;"!A"&amp;MATCH($B19055,#REF!,0),"Ins "&amp;$B19055)</f>
        <v>#REF!</v>
      </c>
      <c r="M19055" s="220"/>
    </row>
    <row r="19056" spans="1:13" ht="25.5" x14ac:dyDescent="0.2">
      <c r="A19056" s="36" t="s">
        <v>3657</v>
      </c>
      <c r="B19056" s="26" t="s">
        <v>6816</v>
      </c>
      <c r="C19056" s="79" t="s">
        <v>1824</v>
      </c>
      <c r="D19056" s="37" t="s">
        <v>5608</v>
      </c>
      <c r="E19056" s="37" t="s">
        <v>464</v>
      </c>
      <c r="F19056" s="41"/>
      <c r="G19056" s="27"/>
      <c r="H19056" s="27"/>
      <c r="I19056" s="27">
        <v>18858</v>
      </c>
      <c r="M19056" s="220">
        <f t="shared" si="297"/>
        <v>24696</v>
      </c>
    </row>
    <row r="19057" spans="1:13" x14ac:dyDescent="0.2">
      <c r="A19057" s="35" t="s">
        <v>3657</v>
      </c>
      <c r="B19057" s="1" t="s">
        <v>5573</v>
      </c>
      <c r="C19057" s="45" t="s">
        <v>973</v>
      </c>
      <c r="D19057" s="23" t="s">
        <v>5734</v>
      </c>
      <c r="E19057" s="23" t="s">
        <v>4141</v>
      </c>
      <c r="F19057" s="40">
        <v>0.3</v>
      </c>
      <c r="G19057" s="25">
        <v>41652</v>
      </c>
      <c r="H19057" s="25">
        <v>12496</v>
      </c>
      <c r="I19057" s="25"/>
      <c r="J19057" s="58" t="e">
        <f>HYPERLINK("#"&amp;"Insumos"&amp;"!A"&amp;MATCH($B19057,#REF!,0),"Ins "&amp;$B19057)</f>
        <v>#REF!</v>
      </c>
      <c r="M19057" s="220"/>
    </row>
    <row r="19058" spans="1:13" x14ac:dyDescent="0.2">
      <c r="A19058" s="35" t="s">
        <v>3657</v>
      </c>
      <c r="B19058" s="1" t="s">
        <v>263</v>
      </c>
      <c r="C19058" s="45" t="s">
        <v>696</v>
      </c>
      <c r="D19058" s="23" t="s">
        <v>5534</v>
      </c>
      <c r="E19058" s="23" t="s">
        <v>4140</v>
      </c>
      <c r="F19058" s="40">
        <v>0.01</v>
      </c>
      <c r="G19058" s="25">
        <v>187426</v>
      </c>
      <c r="H19058" s="25">
        <v>1874</v>
      </c>
      <c r="I19058" s="25"/>
      <c r="J19058" s="58" t="e">
        <f>HYPERLINK("#"&amp;"Insumos"&amp;"!A"&amp;MATCH($B19058,#REF!,0),"Ins "&amp;$B19058)</f>
        <v>#REF!</v>
      </c>
      <c r="M19058" s="220"/>
    </row>
    <row r="19059" spans="1:13" x14ac:dyDescent="0.2">
      <c r="A19059" s="35" t="s">
        <v>3657</v>
      </c>
      <c r="B19059" s="1" t="s">
        <v>93</v>
      </c>
      <c r="C19059" s="45" t="s">
        <v>664</v>
      </c>
      <c r="D19059" s="23" t="s">
        <v>5534</v>
      </c>
      <c r="E19059" s="23" t="s">
        <v>287</v>
      </c>
      <c r="F19059" s="40">
        <v>0.2</v>
      </c>
      <c r="G19059" s="25">
        <v>18742</v>
      </c>
      <c r="H19059" s="25">
        <v>3748</v>
      </c>
      <c r="I19059" s="25"/>
      <c r="J19059" s="58" t="e">
        <f>HYPERLINK("#"&amp;"Insumos"&amp;"!A"&amp;MATCH($B19059,#REF!,0),"Ins "&amp;$B19059)</f>
        <v>#REF!</v>
      </c>
      <c r="M19059" s="220"/>
    </row>
    <row r="19060" spans="1:13" x14ac:dyDescent="0.2">
      <c r="A19060" s="35" t="s">
        <v>3657</v>
      </c>
      <c r="B19060" s="1" t="s">
        <v>5533</v>
      </c>
      <c r="C19060" s="45" t="s">
        <v>5892</v>
      </c>
      <c r="D19060" s="23" t="s">
        <v>977</v>
      </c>
      <c r="E19060" s="23" t="s">
        <v>4134</v>
      </c>
      <c r="F19060" s="40">
        <v>0.1</v>
      </c>
      <c r="G19060" s="25">
        <v>3623</v>
      </c>
      <c r="H19060" s="25">
        <v>362</v>
      </c>
      <c r="I19060" s="25"/>
      <c r="J19060" s="58" t="e">
        <f>HYPERLINK("#"&amp;"Insumos"&amp;"!A"&amp;MATCH($B19060,#REF!,0),"Ins "&amp;$B19060)</f>
        <v>#REF!</v>
      </c>
      <c r="M19060" s="220"/>
    </row>
    <row r="19061" spans="1:13" x14ac:dyDescent="0.2">
      <c r="A19061" s="35" t="s">
        <v>3657</v>
      </c>
      <c r="B19061" s="1" t="s">
        <v>5007</v>
      </c>
      <c r="C19061" s="45" t="s">
        <v>720</v>
      </c>
      <c r="D19061" s="23" t="s">
        <v>5751</v>
      </c>
      <c r="E19061" s="23" t="s">
        <v>4134</v>
      </c>
      <c r="F19061" s="40">
        <v>0.19939999999999999</v>
      </c>
      <c r="G19061" s="25">
        <v>1897</v>
      </c>
      <c r="H19061" s="25">
        <v>378</v>
      </c>
      <c r="I19061" s="25"/>
      <c r="J19061" s="58" t="e">
        <f>HYPERLINK("#"&amp;"Insumos"&amp;"!A"&amp;MATCH($B19061,#REF!,0),"Ins "&amp;$B19061)</f>
        <v>#REF!</v>
      </c>
      <c r="M19061" s="220"/>
    </row>
    <row r="19062" spans="1:13" ht="25.5" x14ac:dyDescent="0.2">
      <c r="A19062" s="36" t="s">
        <v>3659</v>
      </c>
      <c r="B19062" s="26" t="s">
        <v>6816</v>
      </c>
      <c r="C19062" s="79" t="s">
        <v>1825</v>
      </c>
      <c r="D19062" s="37" t="s">
        <v>5608</v>
      </c>
      <c r="E19062" s="37" t="s">
        <v>464</v>
      </c>
      <c r="F19062" s="41"/>
      <c r="G19062" s="27"/>
      <c r="H19062" s="27"/>
      <c r="I19062" s="27">
        <v>13443</v>
      </c>
      <c r="M19062" s="220">
        <f t="shared" si="297"/>
        <v>17605</v>
      </c>
    </row>
    <row r="19063" spans="1:13" x14ac:dyDescent="0.2">
      <c r="A19063" s="35" t="s">
        <v>3659</v>
      </c>
      <c r="B19063" s="1" t="s">
        <v>5573</v>
      </c>
      <c r="C19063" s="45" t="s">
        <v>973</v>
      </c>
      <c r="D19063" s="23" t="s">
        <v>5734</v>
      </c>
      <c r="E19063" s="23" t="s">
        <v>4141</v>
      </c>
      <c r="F19063" s="40">
        <v>0.17</v>
      </c>
      <c r="G19063" s="25">
        <v>41652</v>
      </c>
      <c r="H19063" s="25">
        <v>7081</v>
      </c>
      <c r="I19063" s="25"/>
      <c r="J19063" s="58" t="e">
        <f>HYPERLINK("#"&amp;"Insumos"&amp;"!A"&amp;MATCH($B19063,#REF!,0),"Ins "&amp;$B19063)</f>
        <v>#REF!</v>
      </c>
      <c r="M19063" s="220"/>
    </row>
    <row r="19064" spans="1:13" x14ac:dyDescent="0.2">
      <c r="A19064" s="35" t="s">
        <v>3659</v>
      </c>
      <c r="B19064" s="1" t="s">
        <v>263</v>
      </c>
      <c r="C19064" s="45" t="s">
        <v>696</v>
      </c>
      <c r="D19064" s="23" t="s">
        <v>5534</v>
      </c>
      <c r="E19064" s="23" t="s">
        <v>4140</v>
      </c>
      <c r="F19064" s="40">
        <v>0.01</v>
      </c>
      <c r="G19064" s="25">
        <v>187426</v>
      </c>
      <c r="H19064" s="25">
        <v>1874</v>
      </c>
      <c r="I19064" s="25"/>
      <c r="J19064" s="58" t="e">
        <f>HYPERLINK("#"&amp;"Insumos"&amp;"!A"&amp;MATCH($B19064,#REF!,0),"Ins "&amp;$B19064)</f>
        <v>#REF!</v>
      </c>
      <c r="M19064" s="220"/>
    </row>
    <row r="19065" spans="1:13" x14ac:dyDescent="0.2">
      <c r="A19065" s="35" t="s">
        <v>3659</v>
      </c>
      <c r="B19065" s="1" t="s">
        <v>93</v>
      </c>
      <c r="C19065" s="45" t="s">
        <v>664</v>
      </c>
      <c r="D19065" s="23" t="s">
        <v>5534</v>
      </c>
      <c r="E19065" s="23" t="s">
        <v>287</v>
      </c>
      <c r="F19065" s="40">
        <v>0.2</v>
      </c>
      <c r="G19065" s="25">
        <v>18742</v>
      </c>
      <c r="H19065" s="25">
        <v>3748</v>
      </c>
      <c r="I19065" s="25"/>
      <c r="J19065" s="58" t="e">
        <f>HYPERLINK("#"&amp;"Insumos"&amp;"!A"&amp;MATCH($B19065,#REF!,0),"Ins "&amp;$B19065)</f>
        <v>#REF!</v>
      </c>
      <c r="M19065" s="220"/>
    </row>
    <row r="19066" spans="1:13" x14ac:dyDescent="0.2">
      <c r="A19066" s="35" t="s">
        <v>3659</v>
      </c>
      <c r="B19066" s="1" t="s">
        <v>5533</v>
      </c>
      <c r="C19066" s="45" t="s">
        <v>5892</v>
      </c>
      <c r="D19066" s="23" t="s">
        <v>977</v>
      </c>
      <c r="E19066" s="23" t="s">
        <v>4134</v>
      </c>
      <c r="F19066" s="40">
        <v>0.1</v>
      </c>
      <c r="G19066" s="25">
        <v>3623</v>
      </c>
      <c r="H19066" s="25">
        <v>362</v>
      </c>
      <c r="I19066" s="25"/>
      <c r="J19066" s="58" t="e">
        <f>HYPERLINK("#"&amp;"Insumos"&amp;"!A"&amp;MATCH($B19066,#REF!,0),"Ins "&amp;$B19066)</f>
        <v>#REF!</v>
      </c>
      <c r="M19066" s="220"/>
    </row>
    <row r="19067" spans="1:13" x14ac:dyDescent="0.2">
      <c r="A19067" s="35" t="s">
        <v>3659</v>
      </c>
      <c r="B19067" s="1" t="s">
        <v>5007</v>
      </c>
      <c r="C19067" s="45" t="s">
        <v>720</v>
      </c>
      <c r="D19067" s="23" t="s">
        <v>5751</v>
      </c>
      <c r="E19067" s="23" t="s">
        <v>4134</v>
      </c>
      <c r="F19067" s="40">
        <v>0.19939999999999999</v>
      </c>
      <c r="G19067" s="25">
        <v>1897</v>
      </c>
      <c r="H19067" s="25">
        <v>378</v>
      </c>
      <c r="I19067" s="25"/>
      <c r="J19067" s="58" t="e">
        <f>HYPERLINK("#"&amp;"Insumos"&amp;"!A"&amp;MATCH($B19067,#REF!,0),"Ins "&amp;$B19067)</f>
        <v>#REF!</v>
      </c>
      <c r="M19067" s="220"/>
    </row>
    <row r="19068" spans="1:13" ht="25.5" x14ac:dyDescent="0.2">
      <c r="A19068" s="36" t="s">
        <v>3663</v>
      </c>
      <c r="B19068" s="26" t="s">
        <v>6816</v>
      </c>
      <c r="C19068" s="79" t="s">
        <v>1827</v>
      </c>
      <c r="D19068" s="37" t="s">
        <v>5608</v>
      </c>
      <c r="E19068" s="37" t="s">
        <v>464</v>
      </c>
      <c r="F19068" s="41"/>
      <c r="G19068" s="27"/>
      <c r="H19068" s="27"/>
      <c r="I19068" s="27">
        <v>20524</v>
      </c>
      <c r="M19068" s="220">
        <f t="shared" si="297"/>
        <v>26878</v>
      </c>
    </row>
    <row r="19069" spans="1:13" x14ac:dyDescent="0.2">
      <c r="A19069" s="35" t="s">
        <v>3663</v>
      </c>
      <c r="B19069" s="1" t="s">
        <v>5573</v>
      </c>
      <c r="C19069" s="45" t="s">
        <v>973</v>
      </c>
      <c r="D19069" s="23" t="s">
        <v>5734</v>
      </c>
      <c r="E19069" s="23" t="s">
        <v>4141</v>
      </c>
      <c r="F19069" s="40">
        <v>0.34</v>
      </c>
      <c r="G19069" s="25">
        <v>41652</v>
      </c>
      <c r="H19069" s="25">
        <v>14162</v>
      </c>
      <c r="I19069" s="25"/>
      <c r="J19069" s="58" t="e">
        <f>HYPERLINK("#"&amp;"Insumos"&amp;"!A"&amp;MATCH($B19069,#REF!,0),"Ins "&amp;$B19069)</f>
        <v>#REF!</v>
      </c>
      <c r="M19069" s="220"/>
    </row>
    <row r="19070" spans="1:13" x14ac:dyDescent="0.2">
      <c r="A19070" s="35" t="s">
        <v>3663</v>
      </c>
      <c r="B19070" s="1" t="s">
        <v>263</v>
      </c>
      <c r="C19070" s="45" t="s">
        <v>696</v>
      </c>
      <c r="D19070" s="23" t="s">
        <v>5534</v>
      </c>
      <c r="E19070" s="23" t="s">
        <v>4140</v>
      </c>
      <c r="F19070" s="40">
        <v>0.01</v>
      </c>
      <c r="G19070" s="25">
        <v>187426</v>
      </c>
      <c r="H19070" s="25">
        <v>1874</v>
      </c>
      <c r="I19070" s="25"/>
      <c r="J19070" s="58" t="e">
        <f>HYPERLINK("#"&amp;"Insumos"&amp;"!A"&amp;MATCH($B19070,#REF!,0),"Ins "&amp;$B19070)</f>
        <v>#REF!</v>
      </c>
      <c r="M19070" s="220"/>
    </row>
    <row r="19071" spans="1:13" x14ac:dyDescent="0.2">
      <c r="A19071" s="35" t="s">
        <v>3663</v>
      </c>
      <c r="B19071" s="1" t="s">
        <v>93</v>
      </c>
      <c r="C19071" s="45" t="s">
        <v>664</v>
      </c>
      <c r="D19071" s="23" t="s">
        <v>5534</v>
      </c>
      <c r="E19071" s="23" t="s">
        <v>287</v>
      </c>
      <c r="F19071" s="40">
        <v>0.2</v>
      </c>
      <c r="G19071" s="25">
        <v>18742</v>
      </c>
      <c r="H19071" s="25">
        <v>3748</v>
      </c>
      <c r="I19071" s="25"/>
      <c r="J19071" s="58" t="e">
        <f>HYPERLINK("#"&amp;"Insumos"&amp;"!A"&amp;MATCH($B19071,#REF!,0),"Ins "&amp;$B19071)</f>
        <v>#REF!</v>
      </c>
      <c r="M19071" s="220"/>
    </row>
    <row r="19072" spans="1:13" x14ac:dyDescent="0.2">
      <c r="A19072" s="35" t="s">
        <v>3663</v>
      </c>
      <c r="B19072" s="1" t="s">
        <v>5533</v>
      </c>
      <c r="C19072" s="45" t="s">
        <v>5892</v>
      </c>
      <c r="D19072" s="23" t="s">
        <v>977</v>
      </c>
      <c r="E19072" s="23" t="s">
        <v>4134</v>
      </c>
      <c r="F19072" s="40">
        <v>0.1</v>
      </c>
      <c r="G19072" s="25">
        <v>3623</v>
      </c>
      <c r="H19072" s="25">
        <v>362</v>
      </c>
      <c r="I19072" s="25"/>
      <c r="J19072" s="58" t="e">
        <f>HYPERLINK("#"&amp;"Insumos"&amp;"!A"&amp;MATCH($B19072,#REF!,0),"Ins "&amp;$B19072)</f>
        <v>#REF!</v>
      </c>
      <c r="M19072" s="220"/>
    </row>
    <row r="19073" spans="1:13" x14ac:dyDescent="0.2">
      <c r="A19073" s="35" t="s">
        <v>3663</v>
      </c>
      <c r="B19073" s="1" t="s">
        <v>5007</v>
      </c>
      <c r="C19073" s="45" t="s">
        <v>720</v>
      </c>
      <c r="D19073" s="23" t="s">
        <v>5751</v>
      </c>
      <c r="E19073" s="23" t="s">
        <v>4134</v>
      </c>
      <c r="F19073" s="40">
        <v>0.19939999999999999</v>
      </c>
      <c r="G19073" s="25">
        <v>1897</v>
      </c>
      <c r="H19073" s="25">
        <v>378</v>
      </c>
      <c r="I19073" s="25"/>
      <c r="J19073" s="58" t="e">
        <f>HYPERLINK("#"&amp;"Insumos"&amp;"!A"&amp;MATCH($B19073,#REF!,0),"Ins "&amp;$B19073)</f>
        <v>#REF!</v>
      </c>
      <c r="M19073" s="220"/>
    </row>
    <row r="19074" spans="1:13" ht="25.5" x14ac:dyDescent="0.2">
      <c r="A19074" s="36" t="s">
        <v>3665</v>
      </c>
      <c r="B19074" s="26" t="s">
        <v>6816</v>
      </c>
      <c r="C19074" s="79" t="s">
        <v>1828</v>
      </c>
      <c r="D19074" s="37" t="s">
        <v>5608</v>
      </c>
      <c r="E19074" s="37" t="s">
        <v>464</v>
      </c>
      <c r="F19074" s="41"/>
      <c r="G19074" s="27"/>
      <c r="H19074" s="27"/>
      <c r="I19074" s="27">
        <v>13443</v>
      </c>
      <c r="M19074" s="220">
        <f t="shared" si="297"/>
        <v>17605</v>
      </c>
    </row>
    <row r="19075" spans="1:13" x14ac:dyDescent="0.2">
      <c r="A19075" s="35" t="s">
        <v>3665</v>
      </c>
      <c r="B19075" s="1" t="s">
        <v>5573</v>
      </c>
      <c r="C19075" s="45" t="s">
        <v>973</v>
      </c>
      <c r="D19075" s="23" t="s">
        <v>5734</v>
      </c>
      <c r="E19075" s="23" t="s">
        <v>4141</v>
      </c>
      <c r="F19075" s="40">
        <v>0.17</v>
      </c>
      <c r="G19075" s="25">
        <v>41652</v>
      </c>
      <c r="H19075" s="25">
        <v>7081</v>
      </c>
      <c r="I19075" s="25"/>
      <c r="J19075" s="58" t="e">
        <f>HYPERLINK("#"&amp;"Insumos"&amp;"!A"&amp;MATCH($B19075,#REF!,0),"Ins "&amp;$B19075)</f>
        <v>#REF!</v>
      </c>
      <c r="M19075" s="220"/>
    </row>
    <row r="19076" spans="1:13" x14ac:dyDescent="0.2">
      <c r="A19076" s="35" t="s">
        <v>3665</v>
      </c>
      <c r="B19076" s="1" t="s">
        <v>263</v>
      </c>
      <c r="C19076" s="45" t="s">
        <v>696</v>
      </c>
      <c r="D19076" s="23" t="s">
        <v>5534</v>
      </c>
      <c r="E19076" s="23" t="s">
        <v>4140</v>
      </c>
      <c r="F19076" s="40">
        <v>0.01</v>
      </c>
      <c r="G19076" s="25">
        <v>187426</v>
      </c>
      <c r="H19076" s="25">
        <v>1874</v>
      </c>
      <c r="I19076" s="25"/>
      <c r="J19076" s="58" t="e">
        <f>HYPERLINK("#"&amp;"Insumos"&amp;"!A"&amp;MATCH($B19076,#REF!,0),"Ins "&amp;$B19076)</f>
        <v>#REF!</v>
      </c>
      <c r="M19076" s="220"/>
    </row>
    <row r="19077" spans="1:13" x14ac:dyDescent="0.2">
      <c r="A19077" s="35" t="s">
        <v>3665</v>
      </c>
      <c r="B19077" s="1" t="s">
        <v>93</v>
      </c>
      <c r="C19077" s="45" t="s">
        <v>664</v>
      </c>
      <c r="D19077" s="23" t="s">
        <v>5534</v>
      </c>
      <c r="E19077" s="23" t="s">
        <v>287</v>
      </c>
      <c r="F19077" s="40">
        <v>0.2</v>
      </c>
      <c r="G19077" s="25">
        <v>18742</v>
      </c>
      <c r="H19077" s="25">
        <v>3748</v>
      </c>
      <c r="I19077" s="25"/>
      <c r="J19077" s="58" t="e">
        <f>HYPERLINK("#"&amp;"Insumos"&amp;"!A"&amp;MATCH($B19077,#REF!,0),"Ins "&amp;$B19077)</f>
        <v>#REF!</v>
      </c>
      <c r="M19077" s="220"/>
    </row>
    <row r="19078" spans="1:13" x14ac:dyDescent="0.2">
      <c r="A19078" s="35" t="s">
        <v>3665</v>
      </c>
      <c r="B19078" s="1" t="s">
        <v>5533</v>
      </c>
      <c r="C19078" s="45" t="s">
        <v>5892</v>
      </c>
      <c r="D19078" s="23" t="s">
        <v>977</v>
      </c>
      <c r="E19078" s="23" t="s">
        <v>4134</v>
      </c>
      <c r="F19078" s="40">
        <v>0.1</v>
      </c>
      <c r="G19078" s="25">
        <v>3623</v>
      </c>
      <c r="H19078" s="25">
        <v>362</v>
      </c>
      <c r="I19078" s="25"/>
      <c r="J19078" s="58" t="e">
        <f>HYPERLINK("#"&amp;"Insumos"&amp;"!A"&amp;MATCH($B19078,#REF!,0),"Ins "&amp;$B19078)</f>
        <v>#REF!</v>
      </c>
      <c r="M19078" s="220"/>
    </row>
    <row r="19079" spans="1:13" x14ac:dyDescent="0.2">
      <c r="A19079" s="35" t="s">
        <v>3665</v>
      </c>
      <c r="B19079" s="1" t="s">
        <v>5007</v>
      </c>
      <c r="C19079" s="45" t="s">
        <v>720</v>
      </c>
      <c r="D19079" s="23" t="s">
        <v>5751</v>
      </c>
      <c r="E19079" s="23" t="s">
        <v>4134</v>
      </c>
      <c r="F19079" s="40">
        <v>0.19939999999999999</v>
      </c>
      <c r="G19079" s="25">
        <v>1897</v>
      </c>
      <c r="H19079" s="25">
        <v>378</v>
      </c>
      <c r="I19079" s="25"/>
      <c r="J19079" s="58" t="e">
        <f>HYPERLINK("#"&amp;"Insumos"&amp;"!A"&amp;MATCH($B19079,#REF!,0),"Ins "&amp;$B19079)</f>
        <v>#REF!</v>
      </c>
      <c r="M19079" s="220"/>
    </row>
    <row r="19080" spans="1:13" ht="25.5" x14ac:dyDescent="0.2">
      <c r="A19080" s="36" t="s">
        <v>3669</v>
      </c>
      <c r="B19080" s="26" t="s">
        <v>6816</v>
      </c>
      <c r="C19080" s="79" t="s">
        <v>1830</v>
      </c>
      <c r="D19080" s="37" t="s">
        <v>5608</v>
      </c>
      <c r="E19080" s="37" t="s">
        <v>464</v>
      </c>
      <c r="F19080" s="41"/>
      <c r="G19080" s="27"/>
      <c r="H19080" s="27"/>
      <c r="I19080" s="27">
        <v>20940</v>
      </c>
      <c r="M19080" s="220">
        <f t="shared" ref="M19080:M19138" si="298">ROUND(I19080*(1+$L$2),0)</f>
        <v>27423</v>
      </c>
    </row>
    <row r="19081" spans="1:13" x14ac:dyDescent="0.2">
      <c r="A19081" s="35" t="s">
        <v>3669</v>
      </c>
      <c r="B19081" s="1" t="s">
        <v>5573</v>
      </c>
      <c r="C19081" s="45" t="s">
        <v>973</v>
      </c>
      <c r="D19081" s="23" t="s">
        <v>5734</v>
      </c>
      <c r="E19081" s="23" t="s">
        <v>4141</v>
      </c>
      <c r="F19081" s="40">
        <v>0.35</v>
      </c>
      <c r="G19081" s="25">
        <v>41652</v>
      </c>
      <c r="H19081" s="25">
        <v>14578</v>
      </c>
      <c r="I19081" s="25"/>
      <c r="J19081" s="58" t="e">
        <f>HYPERLINK("#"&amp;"Insumos"&amp;"!A"&amp;MATCH($B19081,#REF!,0),"Ins "&amp;$B19081)</f>
        <v>#REF!</v>
      </c>
      <c r="M19081" s="220"/>
    </row>
    <row r="19082" spans="1:13" x14ac:dyDescent="0.2">
      <c r="A19082" s="35" t="s">
        <v>3669</v>
      </c>
      <c r="B19082" s="1" t="s">
        <v>263</v>
      </c>
      <c r="C19082" s="45" t="s">
        <v>696</v>
      </c>
      <c r="D19082" s="23" t="s">
        <v>5534</v>
      </c>
      <c r="E19082" s="23" t="s">
        <v>4140</v>
      </c>
      <c r="F19082" s="40">
        <v>0.01</v>
      </c>
      <c r="G19082" s="25">
        <v>187426</v>
      </c>
      <c r="H19082" s="25">
        <v>1874</v>
      </c>
      <c r="I19082" s="25"/>
      <c r="J19082" s="58" t="e">
        <f>HYPERLINK("#"&amp;"Insumos"&amp;"!A"&amp;MATCH($B19082,#REF!,0),"Ins "&amp;$B19082)</f>
        <v>#REF!</v>
      </c>
      <c r="M19082" s="220"/>
    </row>
    <row r="19083" spans="1:13" x14ac:dyDescent="0.2">
      <c r="A19083" s="35" t="s">
        <v>3669</v>
      </c>
      <c r="B19083" s="1" t="s">
        <v>93</v>
      </c>
      <c r="C19083" s="45" t="s">
        <v>664</v>
      </c>
      <c r="D19083" s="23" t="s">
        <v>5534</v>
      </c>
      <c r="E19083" s="23" t="s">
        <v>287</v>
      </c>
      <c r="F19083" s="40">
        <v>0.2</v>
      </c>
      <c r="G19083" s="25">
        <v>18742</v>
      </c>
      <c r="H19083" s="25">
        <v>3748</v>
      </c>
      <c r="I19083" s="25"/>
      <c r="J19083" s="58" t="e">
        <f>HYPERLINK("#"&amp;"Insumos"&amp;"!A"&amp;MATCH($B19083,#REF!,0),"Ins "&amp;$B19083)</f>
        <v>#REF!</v>
      </c>
      <c r="M19083" s="220"/>
    </row>
    <row r="19084" spans="1:13" x14ac:dyDescent="0.2">
      <c r="A19084" s="35" t="s">
        <v>3669</v>
      </c>
      <c r="B19084" s="1" t="s">
        <v>5533</v>
      </c>
      <c r="C19084" s="45" t="s">
        <v>5892</v>
      </c>
      <c r="D19084" s="23" t="s">
        <v>977</v>
      </c>
      <c r="E19084" s="23" t="s">
        <v>4134</v>
      </c>
      <c r="F19084" s="40">
        <v>0.1</v>
      </c>
      <c r="G19084" s="25">
        <v>3623</v>
      </c>
      <c r="H19084" s="25">
        <v>362</v>
      </c>
      <c r="I19084" s="25"/>
      <c r="J19084" s="58" t="e">
        <f>HYPERLINK("#"&amp;"Insumos"&amp;"!A"&amp;MATCH($B19084,#REF!,0),"Ins "&amp;$B19084)</f>
        <v>#REF!</v>
      </c>
      <c r="M19084" s="220"/>
    </row>
    <row r="19085" spans="1:13" x14ac:dyDescent="0.2">
      <c r="A19085" s="35" t="s">
        <v>3669</v>
      </c>
      <c r="B19085" s="1" t="s">
        <v>5007</v>
      </c>
      <c r="C19085" s="45" t="s">
        <v>720</v>
      </c>
      <c r="D19085" s="23" t="s">
        <v>5751</v>
      </c>
      <c r="E19085" s="23" t="s">
        <v>4134</v>
      </c>
      <c r="F19085" s="40">
        <v>0.19939999999999999</v>
      </c>
      <c r="G19085" s="25">
        <v>1897</v>
      </c>
      <c r="H19085" s="25">
        <v>378</v>
      </c>
      <c r="I19085" s="25"/>
      <c r="J19085" s="58" t="e">
        <f>HYPERLINK("#"&amp;"Insumos"&amp;"!A"&amp;MATCH($B19085,#REF!,0),"Ins "&amp;$B19085)</f>
        <v>#REF!</v>
      </c>
      <c r="M19085" s="220"/>
    </row>
    <row r="19086" spans="1:13" ht="25.5" x14ac:dyDescent="0.2">
      <c r="A19086" s="36" t="s">
        <v>3671</v>
      </c>
      <c r="B19086" s="26" t="s">
        <v>6816</v>
      </c>
      <c r="C19086" s="79" t="s">
        <v>1831</v>
      </c>
      <c r="D19086" s="37" t="s">
        <v>5608</v>
      </c>
      <c r="E19086" s="37" t="s">
        <v>464</v>
      </c>
      <c r="F19086" s="41"/>
      <c r="G19086" s="27"/>
      <c r="H19086" s="27"/>
      <c r="I19086" s="27">
        <v>20940</v>
      </c>
      <c r="M19086" s="220">
        <f t="shared" si="298"/>
        <v>27423</v>
      </c>
    </row>
    <row r="19087" spans="1:13" x14ac:dyDescent="0.2">
      <c r="A19087" s="35" t="s">
        <v>3671</v>
      </c>
      <c r="B19087" s="1" t="s">
        <v>5573</v>
      </c>
      <c r="C19087" s="45" t="s">
        <v>973</v>
      </c>
      <c r="D19087" s="23" t="s">
        <v>5734</v>
      </c>
      <c r="E19087" s="23" t="s">
        <v>4141</v>
      </c>
      <c r="F19087" s="40">
        <v>0.35</v>
      </c>
      <c r="G19087" s="25">
        <v>41652</v>
      </c>
      <c r="H19087" s="25">
        <v>14578</v>
      </c>
      <c r="I19087" s="25"/>
      <c r="J19087" s="58" t="e">
        <f>HYPERLINK("#"&amp;"Insumos"&amp;"!A"&amp;MATCH($B19087,#REF!,0),"Ins "&amp;$B19087)</f>
        <v>#REF!</v>
      </c>
      <c r="M19087" s="220"/>
    </row>
    <row r="19088" spans="1:13" x14ac:dyDescent="0.2">
      <c r="A19088" s="35" t="s">
        <v>3671</v>
      </c>
      <c r="B19088" s="1" t="s">
        <v>263</v>
      </c>
      <c r="C19088" s="45" t="s">
        <v>696</v>
      </c>
      <c r="D19088" s="23" t="s">
        <v>5534</v>
      </c>
      <c r="E19088" s="23" t="s">
        <v>4140</v>
      </c>
      <c r="F19088" s="40">
        <v>0.01</v>
      </c>
      <c r="G19088" s="25">
        <v>187426</v>
      </c>
      <c r="H19088" s="25">
        <v>1874</v>
      </c>
      <c r="I19088" s="25"/>
      <c r="J19088" s="58" t="e">
        <f>HYPERLINK("#"&amp;"Insumos"&amp;"!A"&amp;MATCH($B19088,#REF!,0),"Ins "&amp;$B19088)</f>
        <v>#REF!</v>
      </c>
      <c r="M19088" s="220"/>
    </row>
    <row r="19089" spans="1:13" x14ac:dyDescent="0.2">
      <c r="A19089" s="35" t="s">
        <v>3671</v>
      </c>
      <c r="B19089" s="1" t="s">
        <v>93</v>
      </c>
      <c r="C19089" s="45" t="s">
        <v>664</v>
      </c>
      <c r="D19089" s="23" t="s">
        <v>5534</v>
      </c>
      <c r="E19089" s="23" t="s">
        <v>287</v>
      </c>
      <c r="F19089" s="40">
        <v>0.2</v>
      </c>
      <c r="G19089" s="25">
        <v>18742</v>
      </c>
      <c r="H19089" s="25">
        <v>3748</v>
      </c>
      <c r="I19089" s="25"/>
      <c r="J19089" s="58" t="e">
        <f>HYPERLINK("#"&amp;"Insumos"&amp;"!A"&amp;MATCH($B19089,#REF!,0),"Ins "&amp;$B19089)</f>
        <v>#REF!</v>
      </c>
      <c r="M19089" s="220"/>
    </row>
    <row r="19090" spans="1:13" x14ac:dyDescent="0.2">
      <c r="A19090" s="35" t="s">
        <v>3671</v>
      </c>
      <c r="B19090" s="1" t="s">
        <v>5533</v>
      </c>
      <c r="C19090" s="45" t="s">
        <v>5892</v>
      </c>
      <c r="D19090" s="23" t="s">
        <v>977</v>
      </c>
      <c r="E19090" s="23" t="s">
        <v>4134</v>
      </c>
      <c r="F19090" s="40">
        <v>0.1</v>
      </c>
      <c r="G19090" s="25">
        <v>3623</v>
      </c>
      <c r="H19090" s="25">
        <v>362</v>
      </c>
      <c r="I19090" s="25"/>
      <c r="J19090" s="58" t="e">
        <f>HYPERLINK("#"&amp;"Insumos"&amp;"!A"&amp;MATCH($B19090,#REF!,0),"Ins "&amp;$B19090)</f>
        <v>#REF!</v>
      </c>
      <c r="M19090" s="220"/>
    </row>
    <row r="19091" spans="1:13" x14ac:dyDescent="0.2">
      <c r="A19091" s="35" t="s">
        <v>3671</v>
      </c>
      <c r="B19091" s="1" t="s">
        <v>5007</v>
      </c>
      <c r="C19091" s="45" t="s">
        <v>720</v>
      </c>
      <c r="D19091" s="23" t="s">
        <v>5751</v>
      </c>
      <c r="E19091" s="23" t="s">
        <v>4134</v>
      </c>
      <c r="F19091" s="40">
        <v>0.19939999999999999</v>
      </c>
      <c r="G19091" s="25">
        <v>1897</v>
      </c>
      <c r="H19091" s="25">
        <v>378</v>
      </c>
      <c r="I19091" s="25"/>
      <c r="J19091" s="58" t="e">
        <f>HYPERLINK("#"&amp;"Insumos"&amp;"!A"&amp;MATCH($B19091,#REF!,0),"Ins "&amp;$B19091)</f>
        <v>#REF!</v>
      </c>
      <c r="M19091" s="220"/>
    </row>
    <row r="19092" spans="1:13" ht="25.5" x14ac:dyDescent="0.2">
      <c r="A19092" s="36" t="s">
        <v>3673</v>
      </c>
      <c r="B19092" s="26" t="s">
        <v>6816</v>
      </c>
      <c r="C19092" s="79" t="s">
        <v>1832</v>
      </c>
      <c r="D19092" s="37" t="s">
        <v>5608</v>
      </c>
      <c r="E19092" s="37" t="s">
        <v>464</v>
      </c>
      <c r="F19092" s="41"/>
      <c r="G19092" s="27"/>
      <c r="H19092" s="27"/>
      <c r="I19092" s="27">
        <v>20940</v>
      </c>
      <c r="M19092" s="220">
        <f t="shared" si="298"/>
        <v>27423</v>
      </c>
    </row>
    <row r="19093" spans="1:13" x14ac:dyDescent="0.2">
      <c r="A19093" s="35" t="s">
        <v>3673</v>
      </c>
      <c r="B19093" s="1" t="s">
        <v>5573</v>
      </c>
      <c r="C19093" s="45" t="s">
        <v>973</v>
      </c>
      <c r="D19093" s="23" t="s">
        <v>5734</v>
      </c>
      <c r="E19093" s="23" t="s">
        <v>4141</v>
      </c>
      <c r="F19093" s="40">
        <v>0.35</v>
      </c>
      <c r="G19093" s="25">
        <v>41652</v>
      </c>
      <c r="H19093" s="25">
        <v>14578</v>
      </c>
      <c r="I19093" s="25"/>
      <c r="J19093" s="58" t="e">
        <f>HYPERLINK("#"&amp;"Insumos"&amp;"!A"&amp;MATCH($B19093,#REF!,0),"Ins "&amp;$B19093)</f>
        <v>#REF!</v>
      </c>
      <c r="M19093" s="220"/>
    </row>
    <row r="19094" spans="1:13" x14ac:dyDescent="0.2">
      <c r="A19094" s="35" t="s">
        <v>3673</v>
      </c>
      <c r="B19094" s="1" t="s">
        <v>263</v>
      </c>
      <c r="C19094" s="45" t="s">
        <v>696</v>
      </c>
      <c r="D19094" s="23" t="s">
        <v>5534</v>
      </c>
      <c r="E19094" s="23" t="s">
        <v>4140</v>
      </c>
      <c r="F19094" s="40">
        <v>0.01</v>
      </c>
      <c r="G19094" s="25">
        <v>187426</v>
      </c>
      <c r="H19094" s="25">
        <v>1874</v>
      </c>
      <c r="I19094" s="25"/>
      <c r="J19094" s="58" t="e">
        <f>HYPERLINK("#"&amp;"Insumos"&amp;"!A"&amp;MATCH($B19094,#REF!,0),"Ins "&amp;$B19094)</f>
        <v>#REF!</v>
      </c>
      <c r="M19094" s="220"/>
    </row>
    <row r="19095" spans="1:13" x14ac:dyDescent="0.2">
      <c r="A19095" s="35" t="s">
        <v>3673</v>
      </c>
      <c r="B19095" s="1" t="s">
        <v>93</v>
      </c>
      <c r="C19095" s="45" t="s">
        <v>664</v>
      </c>
      <c r="D19095" s="23" t="s">
        <v>5534</v>
      </c>
      <c r="E19095" s="23" t="s">
        <v>287</v>
      </c>
      <c r="F19095" s="40">
        <v>0.2</v>
      </c>
      <c r="G19095" s="25">
        <v>18742</v>
      </c>
      <c r="H19095" s="25">
        <v>3748</v>
      </c>
      <c r="I19095" s="25"/>
      <c r="J19095" s="58" t="e">
        <f>HYPERLINK("#"&amp;"Insumos"&amp;"!A"&amp;MATCH($B19095,#REF!,0),"Ins "&amp;$B19095)</f>
        <v>#REF!</v>
      </c>
      <c r="M19095" s="220"/>
    </row>
    <row r="19096" spans="1:13" x14ac:dyDescent="0.2">
      <c r="A19096" s="35" t="s">
        <v>3673</v>
      </c>
      <c r="B19096" s="1" t="s">
        <v>5533</v>
      </c>
      <c r="C19096" s="45" t="s">
        <v>5892</v>
      </c>
      <c r="D19096" s="23" t="s">
        <v>977</v>
      </c>
      <c r="E19096" s="23" t="s">
        <v>4134</v>
      </c>
      <c r="F19096" s="40">
        <v>0.1</v>
      </c>
      <c r="G19096" s="25">
        <v>3623</v>
      </c>
      <c r="H19096" s="25">
        <v>362</v>
      </c>
      <c r="I19096" s="25"/>
      <c r="J19096" s="58" t="e">
        <f>HYPERLINK("#"&amp;"Insumos"&amp;"!A"&amp;MATCH($B19096,#REF!,0),"Ins "&amp;$B19096)</f>
        <v>#REF!</v>
      </c>
      <c r="M19096" s="220"/>
    </row>
    <row r="19097" spans="1:13" x14ac:dyDescent="0.2">
      <c r="A19097" s="35" t="s">
        <v>3673</v>
      </c>
      <c r="B19097" s="1" t="s">
        <v>5007</v>
      </c>
      <c r="C19097" s="45" t="s">
        <v>720</v>
      </c>
      <c r="D19097" s="23" t="s">
        <v>5751</v>
      </c>
      <c r="E19097" s="23" t="s">
        <v>4134</v>
      </c>
      <c r="F19097" s="40">
        <v>0.19939999999999999</v>
      </c>
      <c r="G19097" s="25">
        <v>1897</v>
      </c>
      <c r="H19097" s="25">
        <v>378</v>
      </c>
      <c r="I19097" s="25"/>
      <c r="J19097" s="58" t="e">
        <f>HYPERLINK("#"&amp;"Insumos"&amp;"!A"&amp;MATCH($B19097,#REF!,0),"Ins "&amp;$B19097)</f>
        <v>#REF!</v>
      </c>
      <c r="M19097" s="220"/>
    </row>
    <row r="19098" spans="1:13" ht="25.5" x14ac:dyDescent="0.2">
      <c r="A19098" s="36" t="s">
        <v>3675</v>
      </c>
      <c r="B19098" s="26" t="s">
        <v>6816</v>
      </c>
      <c r="C19098" s="79" t="s">
        <v>1833</v>
      </c>
      <c r="D19098" s="37" t="s">
        <v>5608</v>
      </c>
      <c r="E19098" s="37" t="s">
        <v>464</v>
      </c>
      <c r="F19098" s="41"/>
      <c r="G19098" s="27"/>
      <c r="H19098" s="27"/>
      <c r="I19098" s="27">
        <v>15525</v>
      </c>
      <c r="M19098" s="220">
        <f t="shared" si="298"/>
        <v>20332</v>
      </c>
    </row>
    <row r="19099" spans="1:13" x14ac:dyDescent="0.2">
      <c r="A19099" s="35" t="s">
        <v>3675</v>
      </c>
      <c r="B19099" s="1" t="s">
        <v>5573</v>
      </c>
      <c r="C19099" s="45" t="s">
        <v>973</v>
      </c>
      <c r="D19099" s="23" t="s">
        <v>5734</v>
      </c>
      <c r="E19099" s="23" t="s">
        <v>4141</v>
      </c>
      <c r="F19099" s="40">
        <v>0.22</v>
      </c>
      <c r="G19099" s="25">
        <v>41652</v>
      </c>
      <c r="H19099" s="25">
        <v>9163</v>
      </c>
      <c r="I19099" s="25"/>
      <c r="J19099" s="58" t="e">
        <f>HYPERLINK("#"&amp;"Insumos"&amp;"!A"&amp;MATCH($B19099,#REF!,0),"Ins "&amp;$B19099)</f>
        <v>#REF!</v>
      </c>
      <c r="M19099" s="220"/>
    </row>
    <row r="19100" spans="1:13" x14ac:dyDescent="0.2">
      <c r="A19100" s="35" t="s">
        <v>3675</v>
      </c>
      <c r="B19100" s="1" t="s">
        <v>263</v>
      </c>
      <c r="C19100" s="45" t="s">
        <v>696</v>
      </c>
      <c r="D19100" s="23" t="s">
        <v>5534</v>
      </c>
      <c r="E19100" s="23" t="s">
        <v>4140</v>
      </c>
      <c r="F19100" s="40">
        <v>0.01</v>
      </c>
      <c r="G19100" s="25">
        <v>187426</v>
      </c>
      <c r="H19100" s="25">
        <v>1874</v>
      </c>
      <c r="I19100" s="25"/>
      <c r="J19100" s="58" t="e">
        <f>HYPERLINK("#"&amp;"Insumos"&amp;"!A"&amp;MATCH($B19100,#REF!,0),"Ins "&amp;$B19100)</f>
        <v>#REF!</v>
      </c>
      <c r="M19100" s="220"/>
    </row>
    <row r="19101" spans="1:13" x14ac:dyDescent="0.2">
      <c r="A19101" s="35" t="s">
        <v>3675</v>
      </c>
      <c r="B19101" s="1" t="s">
        <v>93</v>
      </c>
      <c r="C19101" s="45" t="s">
        <v>664</v>
      </c>
      <c r="D19101" s="23" t="s">
        <v>5534</v>
      </c>
      <c r="E19101" s="23" t="s">
        <v>287</v>
      </c>
      <c r="F19101" s="40">
        <v>0.2</v>
      </c>
      <c r="G19101" s="25">
        <v>18742</v>
      </c>
      <c r="H19101" s="25">
        <v>3748</v>
      </c>
      <c r="I19101" s="25"/>
      <c r="J19101" s="58" t="e">
        <f>HYPERLINK("#"&amp;"Insumos"&amp;"!A"&amp;MATCH($B19101,#REF!,0),"Ins "&amp;$B19101)</f>
        <v>#REF!</v>
      </c>
      <c r="M19101" s="220"/>
    </row>
    <row r="19102" spans="1:13" x14ac:dyDescent="0.2">
      <c r="A19102" s="35" t="s">
        <v>3675</v>
      </c>
      <c r="B19102" s="1" t="s">
        <v>5533</v>
      </c>
      <c r="C19102" s="45" t="s">
        <v>5892</v>
      </c>
      <c r="D19102" s="23" t="s">
        <v>977</v>
      </c>
      <c r="E19102" s="23" t="s">
        <v>4134</v>
      </c>
      <c r="F19102" s="40">
        <v>0.1</v>
      </c>
      <c r="G19102" s="25">
        <v>3623</v>
      </c>
      <c r="H19102" s="25">
        <v>362</v>
      </c>
      <c r="I19102" s="25"/>
      <c r="J19102" s="58" t="e">
        <f>HYPERLINK("#"&amp;"Insumos"&amp;"!A"&amp;MATCH($B19102,#REF!,0),"Ins "&amp;$B19102)</f>
        <v>#REF!</v>
      </c>
      <c r="M19102" s="220"/>
    </row>
    <row r="19103" spans="1:13" x14ac:dyDescent="0.2">
      <c r="A19103" s="35" t="s">
        <v>3675</v>
      </c>
      <c r="B19103" s="1" t="s">
        <v>5007</v>
      </c>
      <c r="C19103" s="45" t="s">
        <v>720</v>
      </c>
      <c r="D19103" s="23" t="s">
        <v>5751</v>
      </c>
      <c r="E19103" s="23" t="s">
        <v>4134</v>
      </c>
      <c r="F19103" s="40">
        <v>0.19939999999999999</v>
      </c>
      <c r="G19103" s="25">
        <v>1897</v>
      </c>
      <c r="H19103" s="25">
        <v>378</v>
      </c>
      <c r="I19103" s="25"/>
      <c r="J19103" s="58" t="e">
        <f>HYPERLINK("#"&amp;"Insumos"&amp;"!A"&amp;MATCH($B19103,#REF!,0),"Ins "&amp;$B19103)</f>
        <v>#REF!</v>
      </c>
      <c r="M19103" s="220"/>
    </row>
    <row r="19104" spans="1:13" ht="25.5" x14ac:dyDescent="0.2">
      <c r="A19104" s="36" t="s">
        <v>3677</v>
      </c>
      <c r="B19104" s="26" t="s">
        <v>6816</v>
      </c>
      <c r="C19104" s="79" t="s">
        <v>1834</v>
      </c>
      <c r="D19104" s="37" t="s">
        <v>5608</v>
      </c>
      <c r="E19104" s="37" t="s">
        <v>464</v>
      </c>
      <c r="F19104" s="41"/>
      <c r="G19104" s="27"/>
      <c r="H19104" s="27"/>
      <c r="I19104" s="27">
        <v>2674</v>
      </c>
      <c r="M19104" s="220">
        <f t="shared" si="298"/>
        <v>3502</v>
      </c>
    </row>
    <row r="19105" spans="1:13" x14ac:dyDescent="0.2">
      <c r="A19105" s="35" t="s">
        <v>3677</v>
      </c>
      <c r="B19105" s="1" t="s">
        <v>5573</v>
      </c>
      <c r="C19105" s="45" t="s">
        <v>973</v>
      </c>
      <c r="D19105" s="23" t="s">
        <v>5734</v>
      </c>
      <c r="E19105" s="23" t="s">
        <v>4141</v>
      </c>
      <c r="F19105" s="40">
        <v>3.3000000000000002E-2</v>
      </c>
      <c r="G19105" s="25">
        <v>41652</v>
      </c>
      <c r="H19105" s="25">
        <v>1375</v>
      </c>
      <c r="I19105" s="25"/>
      <c r="J19105" s="58" t="e">
        <f>HYPERLINK("#"&amp;"Insumos"&amp;"!A"&amp;MATCH($B19105,#REF!,0),"Ins "&amp;$B19105)</f>
        <v>#REF!</v>
      </c>
      <c r="M19105" s="220"/>
    </row>
    <row r="19106" spans="1:13" x14ac:dyDescent="0.2">
      <c r="A19106" s="35" t="s">
        <v>3677</v>
      </c>
      <c r="B19106" s="1" t="s">
        <v>263</v>
      </c>
      <c r="C19106" s="45" t="s">
        <v>696</v>
      </c>
      <c r="D19106" s="23" t="s">
        <v>5534</v>
      </c>
      <c r="E19106" s="23" t="s">
        <v>4140</v>
      </c>
      <c r="F19106" s="40">
        <v>5.0000000000000001E-3</v>
      </c>
      <c r="G19106" s="25">
        <v>187426</v>
      </c>
      <c r="H19106" s="25">
        <v>937</v>
      </c>
      <c r="I19106" s="25"/>
      <c r="J19106" s="58" t="e">
        <f>HYPERLINK("#"&amp;"Insumos"&amp;"!A"&amp;MATCH($B19106,#REF!,0),"Ins "&amp;$B19106)</f>
        <v>#REF!</v>
      </c>
      <c r="M19106" s="220"/>
    </row>
    <row r="19107" spans="1:13" x14ac:dyDescent="0.2">
      <c r="A19107" s="35" t="s">
        <v>3677</v>
      </c>
      <c r="B19107" s="1" t="s">
        <v>5533</v>
      </c>
      <c r="C19107" s="45" t="s">
        <v>5892</v>
      </c>
      <c r="D19107" s="23" t="s">
        <v>977</v>
      </c>
      <c r="E19107" s="23" t="s">
        <v>4134</v>
      </c>
      <c r="F19107" s="40">
        <v>0.1</v>
      </c>
      <c r="G19107" s="25">
        <v>3623</v>
      </c>
      <c r="H19107" s="25">
        <v>362</v>
      </c>
      <c r="I19107" s="25"/>
      <c r="J19107" s="58" t="e">
        <f>HYPERLINK("#"&amp;"Insumos"&amp;"!A"&amp;MATCH($B19107,#REF!,0),"Ins "&amp;$B19107)</f>
        <v>#REF!</v>
      </c>
      <c r="M19107" s="220"/>
    </row>
    <row r="19108" spans="1:13" ht="25.5" x14ac:dyDescent="0.2">
      <c r="A19108" s="36" t="s">
        <v>3679</v>
      </c>
      <c r="B19108" s="26" t="s">
        <v>6816</v>
      </c>
      <c r="C19108" s="79" t="s">
        <v>1835</v>
      </c>
      <c r="D19108" s="37" t="s">
        <v>5608</v>
      </c>
      <c r="E19108" s="37" t="s">
        <v>4134</v>
      </c>
      <c r="F19108" s="41"/>
      <c r="G19108" s="27"/>
      <c r="H19108" s="27"/>
      <c r="I19108" s="27">
        <v>79202</v>
      </c>
      <c r="M19108" s="220">
        <f t="shared" si="298"/>
        <v>103723</v>
      </c>
    </row>
    <row r="19109" spans="1:13" x14ac:dyDescent="0.2">
      <c r="A19109" s="35" t="s">
        <v>3679</v>
      </c>
      <c r="B19109" s="1" t="s">
        <v>5573</v>
      </c>
      <c r="C19109" s="45" t="s">
        <v>973</v>
      </c>
      <c r="D19109" s="23" t="s">
        <v>5734</v>
      </c>
      <c r="E19109" s="23" t="s">
        <v>4141</v>
      </c>
      <c r="F19109" s="40">
        <v>0.6</v>
      </c>
      <c r="G19109" s="25">
        <v>41652</v>
      </c>
      <c r="H19109" s="25">
        <v>24991</v>
      </c>
      <c r="I19109" s="25"/>
      <c r="J19109" s="58" t="e">
        <f>HYPERLINK("#"&amp;"Insumos"&amp;"!A"&amp;MATCH($B19109,#REF!,0),"Ins "&amp;$B19109)</f>
        <v>#REF!</v>
      </c>
      <c r="M19109" s="220"/>
    </row>
    <row r="19110" spans="1:13" x14ac:dyDescent="0.2">
      <c r="A19110" s="35" t="s">
        <v>3679</v>
      </c>
      <c r="B19110" s="1" t="s">
        <v>263</v>
      </c>
      <c r="C19110" s="45" t="s">
        <v>696</v>
      </c>
      <c r="D19110" s="23" t="s">
        <v>5534</v>
      </c>
      <c r="E19110" s="23" t="s">
        <v>4140</v>
      </c>
      <c r="F19110" s="40">
        <v>0.01</v>
      </c>
      <c r="G19110" s="25">
        <v>187426</v>
      </c>
      <c r="H19110" s="25">
        <v>1874</v>
      </c>
      <c r="I19110" s="25"/>
      <c r="J19110" s="58" t="e">
        <f>HYPERLINK("#"&amp;"Insumos"&amp;"!A"&amp;MATCH($B19110,#REF!,0),"Ins "&amp;$B19110)</f>
        <v>#REF!</v>
      </c>
      <c r="M19110" s="220"/>
    </row>
    <row r="19111" spans="1:13" x14ac:dyDescent="0.2">
      <c r="A19111" s="35" t="s">
        <v>3679</v>
      </c>
      <c r="B19111" s="1" t="s">
        <v>94</v>
      </c>
      <c r="C19111" s="45" t="s">
        <v>679</v>
      </c>
      <c r="D19111" s="23" t="s">
        <v>5534</v>
      </c>
      <c r="E19111" s="23" t="s">
        <v>4134</v>
      </c>
      <c r="F19111" s="40">
        <v>1.05</v>
      </c>
      <c r="G19111" s="25">
        <v>46854</v>
      </c>
      <c r="H19111" s="25">
        <v>49197</v>
      </c>
      <c r="I19111" s="25"/>
      <c r="J19111" s="58" t="e">
        <f>HYPERLINK("#"&amp;"Insumos"&amp;"!A"&amp;MATCH($B19111,#REF!,0),"Ins "&amp;$B19111)</f>
        <v>#REF!</v>
      </c>
      <c r="M19111" s="220"/>
    </row>
    <row r="19112" spans="1:13" x14ac:dyDescent="0.2">
      <c r="A19112" s="35" t="s">
        <v>3679</v>
      </c>
      <c r="B19112" s="1" t="s">
        <v>5533</v>
      </c>
      <c r="C19112" s="45" t="s">
        <v>5892</v>
      </c>
      <c r="D19112" s="23" t="s">
        <v>977</v>
      </c>
      <c r="E19112" s="23" t="s">
        <v>4134</v>
      </c>
      <c r="F19112" s="40">
        <v>0.5</v>
      </c>
      <c r="G19112" s="25">
        <v>3623</v>
      </c>
      <c r="H19112" s="25">
        <v>1812</v>
      </c>
      <c r="I19112" s="25"/>
      <c r="J19112" s="58" t="e">
        <f>HYPERLINK("#"&amp;"Insumos"&amp;"!A"&amp;MATCH($B19112,#REF!,0),"Ins "&amp;$B19112)</f>
        <v>#REF!</v>
      </c>
      <c r="M19112" s="220"/>
    </row>
    <row r="19113" spans="1:13" x14ac:dyDescent="0.2">
      <c r="A19113" s="35" t="s">
        <v>3679</v>
      </c>
      <c r="B19113" s="1" t="s">
        <v>5007</v>
      </c>
      <c r="C19113" s="45" t="s">
        <v>720</v>
      </c>
      <c r="D19113" s="23" t="s">
        <v>5751</v>
      </c>
      <c r="E19113" s="23" t="s">
        <v>4134</v>
      </c>
      <c r="F19113" s="40">
        <v>0.7</v>
      </c>
      <c r="G19113" s="25">
        <v>1897</v>
      </c>
      <c r="H19113" s="25">
        <v>1328</v>
      </c>
      <c r="I19113" s="25"/>
      <c r="J19113" s="58" t="e">
        <f>HYPERLINK("#"&amp;"Insumos"&amp;"!A"&amp;MATCH($B19113,#REF!,0),"Ins "&amp;$B19113)</f>
        <v>#REF!</v>
      </c>
      <c r="M19113" s="220"/>
    </row>
    <row r="19114" spans="1:13" ht="25.5" x14ac:dyDescent="0.2">
      <c r="A19114" s="36" t="s">
        <v>3681</v>
      </c>
      <c r="B19114" s="26" t="s">
        <v>6816</v>
      </c>
      <c r="C19114" s="79" t="s">
        <v>1836</v>
      </c>
      <c r="D19114" s="37" t="s">
        <v>5608</v>
      </c>
      <c r="E19114" s="37" t="s">
        <v>4134</v>
      </c>
      <c r="F19114" s="41"/>
      <c r="G19114" s="27"/>
      <c r="H19114" s="27"/>
      <c r="I19114" s="27">
        <v>72478</v>
      </c>
      <c r="M19114" s="220">
        <f t="shared" si="298"/>
        <v>94917</v>
      </c>
    </row>
    <row r="19115" spans="1:13" x14ac:dyDescent="0.2">
      <c r="A19115" s="35" t="s">
        <v>3681</v>
      </c>
      <c r="B19115" s="1" t="s">
        <v>5573</v>
      </c>
      <c r="C19115" s="45" t="s">
        <v>973</v>
      </c>
      <c r="D19115" s="23" t="s">
        <v>5734</v>
      </c>
      <c r="E19115" s="23" t="s">
        <v>4141</v>
      </c>
      <c r="F19115" s="40">
        <v>0.5</v>
      </c>
      <c r="G19115" s="25">
        <v>41652</v>
      </c>
      <c r="H19115" s="25">
        <v>20826</v>
      </c>
      <c r="I19115" s="25"/>
      <c r="J19115" s="58" t="e">
        <f>HYPERLINK("#"&amp;"Insumos"&amp;"!A"&amp;MATCH($B19115,#REF!,0),"Ins "&amp;$B19115)</f>
        <v>#REF!</v>
      </c>
      <c r="M19115" s="220"/>
    </row>
    <row r="19116" spans="1:13" x14ac:dyDescent="0.2">
      <c r="A19116" s="35" t="s">
        <v>3681</v>
      </c>
      <c r="B19116" s="1" t="s">
        <v>263</v>
      </c>
      <c r="C19116" s="45" t="s">
        <v>696</v>
      </c>
      <c r="D19116" s="23" t="s">
        <v>5534</v>
      </c>
      <c r="E19116" s="23" t="s">
        <v>4140</v>
      </c>
      <c r="F19116" s="40">
        <v>0.01</v>
      </c>
      <c r="G19116" s="25">
        <v>187426</v>
      </c>
      <c r="H19116" s="25">
        <v>1874</v>
      </c>
      <c r="I19116" s="25"/>
      <c r="J19116" s="58" t="e">
        <f>HYPERLINK("#"&amp;"Insumos"&amp;"!A"&amp;MATCH($B19116,#REF!,0),"Ins "&amp;$B19116)</f>
        <v>#REF!</v>
      </c>
      <c r="M19116" s="220"/>
    </row>
    <row r="19117" spans="1:13" x14ac:dyDescent="0.2">
      <c r="A19117" s="35" t="s">
        <v>3681</v>
      </c>
      <c r="B19117" s="1" t="s">
        <v>94</v>
      </c>
      <c r="C19117" s="45" t="s">
        <v>679</v>
      </c>
      <c r="D19117" s="23" t="s">
        <v>5534</v>
      </c>
      <c r="E19117" s="23" t="s">
        <v>4134</v>
      </c>
      <c r="F19117" s="40">
        <v>1</v>
      </c>
      <c r="G19117" s="25">
        <v>46854</v>
      </c>
      <c r="H19117" s="25">
        <v>46854</v>
      </c>
      <c r="I19117" s="25"/>
      <c r="J19117" s="58" t="e">
        <f>HYPERLINK("#"&amp;"Insumos"&amp;"!A"&amp;MATCH($B19117,#REF!,0),"Ins "&amp;$B19117)</f>
        <v>#REF!</v>
      </c>
      <c r="M19117" s="220"/>
    </row>
    <row r="19118" spans="1:13" x14ac:dyDescent="0.2">
      <c r="A19118" s="35" t="s">
        <v>3681</v>
      </c>
      <c r="B19118" s="1" t="s">
        <v>5533</v>
      </c>
      <c r="C19118" s="45" t="s">
        <v>5892</v>
      </c>
      <c r="D19118" s="23" t="s">
        <v>977</v>
      </c>
      <c r="E19118" s="23" t="s">
        <v>4134</v>
      </c>
      <c r="F19118" s="40">
        <v>0.5</v>
      </c>
      <c r="G19118" s="25">
        <v>3623</v>
      </c>
      <c r="H19118" s="25">
        <v>1812</v>
      </c>
      <c r="I19118" s="25"/>
      <c r="J19118" s="58" t="e">
        <f>HYPERLINK("#"&amp;"Insumos"&amp;"!A"&amp;MATCH($B19118,#REF!,0),"Ins "&amp;$B19118)</f>
        <v>#REF!</v>
      </c>
      <c r="M19118" s="220"/>
    </row>
    <row r="19119" spans="1:13" x14ac:dyDescent="0.2">
      <c r="A19119" s="35" t="s">
        <v>3681</v>
      </c>
      <c r="B19119" s="1" t="s">
        <v>5007</v>
      </c>
      <c r="C19119" s="45" t="s">
        <v>720</v>
      </c>
      <c r="D19119" s="23" t="s">
        <v>5751</v>
      </c>
      <c r="E19119" s="23" t="s">
        <v>4134</v>
      </c>
      <c r="F19119" s="40">
        <v>0.58599999999999997</v>
      </c>
      <c r="G19119" s="25">
        <v>1897</v>
      </c>
      <c r="H19119" s="25">
        <v>1112</v>
      </c>
      <c r="I19119" s="25"/>
      <c r="J19119" s="58" t="e">
        <f>HYPERLINK("#"&amp;"Insumos"&amp;"!A"&amp;MATCH($B19119,#REF!,0),"Ins "&amp;$B19119)</f>
        <v>#REF!</v>
      </c>
      <c r="M19119" s="220"/>
    </row>
    <row r="19120" spans="1:13" ht="25.5" x14ac:dyDescent="0.2">
      <c r="A19120" s="36" t="s">
        <v>3683</v>
      </c>
      <c r="B19120" s="26" t="s">
        <v>6816</v>
      </c>
      <c r="C19120" s="79" t="s">
        <v>5696</v>
      </c>
      <c r="D19120" s="37" t="s">
        <v>5608</v>
      </c>
      <c r="E19120" s="37" t="s">
        <v>4134</v>
      </c>
      <c r="F19120" s="41"/>
      <c r="G19120" s="27"/>
      <c r="H19120" s="27"/>
      <c r="I19120" s="27">
        <v>6551</v>
      </c>
      <c r="M19120" s="220">
        <f t="shared" si="298"/>
        <v>8579</v>
      </c>
    </row>
    <row r="19121" spans="1:13" x14ac:dyDescent="0.2">
      <c r="A19121" s="35" t="s">
        <v>3683</v>
      </c>
      <c r="B19121" s="1" t="s">
        <v>5573</v>
      </c>
      <c r="C19121" s="45" t="s">
        <v>973</v>
      </c>
      <c r="D19121" s="23" t="s">
        <v>5734</v>
      </c>
      <c r="E19121" s="23" t="s">
        <v>4141</v>
      </c>
      <c r="F19121" s="40">
        <v>0.1</v>
      </c>
      <c r="G19121" s="25">
        <v>41652</v>
      </c>
      <c r="H19121" s="25">
        <v>4165</v>
      </c>
      <c r="I19121" s="25"/>
      <c r="J19121" s="58" t="e">
        <f>HYPERLINK("#"&amp;"Insumos"&amp;"!A"&amp;MATCH($B19121,#REF!,0),"Ins "&amp;$B19121)</f>
        <v>#REF!</v>
      </c>
      <c r="M19121" s="220"/>
    </row>
    <row r="19122" spans="1:13" x14ac:dyDescent="0.2">
      <c r="A19122" s="35" t="s">
        <v>3683</v>
      </c>
      <c r="B19122" s="1" t="s">
        <v>263</v>
      </c>
      <c r="C19122" s="45" t="s">
        <v>696</v>
      </c>
      <c r="D19122" s="23" t="s">
        <v>5534</v>
      </c>
      <c r="E19122" s="23" t="s">
        <v>4140</v>
      </c>
      <c r="F19122" s="40">
        <v>5.0000000000000001E-3</v>
      </c>
      <c r="G19122" s="25">
        <v>187426</v>
      </c>
      <c r="H19122" s="25">
        <v>937</v>
      </c>
      <c r="I19122" s="25"/>
      <c r="J19122" s="58" t="e">
        <f>HYPERLINK("#"&amp;"Insumos"&amp;"!A"&amp;MATCH($B19122,#REF!,0),"Ins "&amp;$B19122)</f>
        <v>#REF!</v>
      </c>
      <c r="M19122" s="220"/>
    </row>
    <row r="19123" spans="1:13" x14ac:dyDescent="0.2">
      <c r="A19123" s="35" t="s">
        <v>3683</v>
      </c>
      <c r="B19123" s="1" t="s">
        <v>5533</v>
      </c>
      <c r="C19123" s="45" t="s">
        <v>5892</v>
      </c>
      <c r="D19123" s="23" t="s">
        <v>977</v>
      </c>
      <c r="E19123" s="23" t="s">
        <v>4134</v>
      </c>
      <c r="F19123" s="40">
        <v>0.4</v>
      </c>
      <c r="G19123" s="25">
        <v>3623</v>
      </c>
      <c r="H19123" s="25">
        <v>1449</v>
      </c>
      <c r="I19123" s="25"/>
      <c r="J19123" s="58" t="e">
        <f>HYPERLINK("#"&amp;"Insumos"&amp;"!A"&amp;MATCH($B19123,#REF!,0),"Ins "&amp;$B19123)</f>
        <v>#REF!</v>
      </c>
      <c r="M19123" s="220"/>
    </row>
    <row r="19124" spans="1:13" x14ac:dyDescent="0.2">
      <c r="A19124" s="36" t="s">
        <v>3685</v>
      </c>
      <c r="B19124" s="26" t="s">
        <v>6816</v>
      </c>
      <c r="C19124" s="79" t="s">
        <v>1837</v>
      </c>
      <c r="D19124" s="37" t="s">
        <v>5608</v>
      </c>
      <c r="E19124" s="37" t="s">
        <v>4134</v>
      </c>
      <c r="F19124" s="41"/>
      <c r="G19124" s="27"/>
      <c r="H19124" s="27"/>
      <c r="I19124" s="27">
        <v>24174</v>
      </c>
      <c r="M19124" s="220">
        <f t="shared" si="298"/>
        <v>31658</v>
      </c>
    </row>
    <row r="19125" spans="1:13" x14ac:dyDescent="0.2">
      <c r="A19125" s="35" t="s">
        <v>3685</v>
      </c>
      <c r="B19125" s="1" t="s">
        <v>5573</v>
      </c>
      <c r="C19125" s="45" t="s">
        <v>973</v>
      </c>
      <c r="D19125" s="23" t="s">
        <v>5734</v>
      </c>
      <c r="E19125" s="23" t="s">
        <v>4141</v>
      </c>
      <c r="F19125" s="40">
        <v>0.5</v>
      </c>
      <c r="G19125" s="25">
        <v>41652</v>
      </c>
      <c r="H19125" s="25">
        <v>20826</v>
      </c>
      <c r="I19125" s="25"/>
      <c r="J19125" s="58" t="e">
        <f>HYPERLINK("#"&amp;"Insumos"&amp;"!A"&amp;MATCH($B19125,#REF!,0),"Ins "&amp;$B19125)</f>
        <v>#REF!</v>
      </c>
      <c r="M19125" s="220"/>
    </row>
    <row r="19126" spans="1:13" x14ac:dyDescent="0.2">
      <c r="A19126" s="35" t="s">
        <v>3685</v>
      </c>
      <c r="B19126" s="1" t="s">
        <v>263</v>
      </c>
      <c r="C19126" s="45" t="s">
        <v>696</v>
      </c>
      <c r="D19126" s="23" t="s">
        <v>5534</v>
      </c>
      <c r="E19126" s="23" t="s">
        <v>4140</v>
      </c>
      <c r="F19126" s="40">
        <v>0.01</v>
      </c>
      <c r="G19126" s="25">
        <v>187426</v>
      </c>
      <c r="H19126" s="25">
        <v>1874</v>
      </c>
      <c r="I19126" s="25"/>
      <c r="J19126" s="58" t="e">
        <f>HYPERLINK("#"&amp;"Insumos"&amp;"!A"&amp;MATCH($B19126,#REF!,0),"Ins "&amp;$B19126)</f>
        <v>#REF!</v>
      </c>
      <c r="M19126" s="220"/>
    </row>
    <row r="19127" spans="1:13" x14ac:dyDescent="0.2">
      <c r="A19127" s="35" t="s">
        <v>3685</v>
      </c>
      <c r="B19127" s="1" t="s">
        <v>5533</v>
      </c>
      <c r="C19127" s="45" t="s">
        <v>5892</v>
      </c>
      <c r="D19127" s="23" t="s">
        <v>977</v>
      </c>
      <c r="E19127" s="23" t="s">
        <v>4134</v>
      </c>
      <c r="F19127" s="40">
        <v>0.1</v>
      </c>
      <c r="G19127" s="25">
        <v>3623</v>
      </c>
      <c r="H19127" s="25">
        <v>362</v>
      </c>
      <c r="I19127" s="25"/>
      <c r="J19127" s="58" t="e">
        <f>HYPERLINK("#"&amp;"Insumos"&amp;"!A"&amp;MATCH($B19127,#REF!,0),"Ins "&amp;$B19127)</f>
        <v>#REF!</v>
      </c>
      <c r="M19127" s="220"/>
    </row>
    <row r="19128" spans="1:13" x14ac:dyDescent="0.2">
      <c r="A19128" s="35" t="s">
        <v>3685</v>
      </c>
      <c r="B19128" s="1" t="s">
        <v>5007</v>
      </c>
      <c r="C19128" s="45" t="s">
        <v>720</v>
      </c>
      <c r="D19128" s="23" t="s">
        <v>5751</v>
      </c>
      <c r="E19128" s="23" t="s">
        <v>4134</v>
      </c>
      <c r="F19128" s="40">
        <v>0.58599999999999997</v>
      </c>
      <c r="G19128" s="25">
        <v>1897</v>
      </c>
      <c r="H19128" s="25">
        <v>1112</v>
      </c>
      <c r="I19128" s="25"/>
      <c r="J19128" s="58" t="e">
        <f>HYPERLINK("#"&amp;"Insumos"&amp;"!A"&amp;MATCH($B19128,#REF!,0),"Ins "&amp;$B19128)</f>
        <v>#REF!</v>
      </c>
      <c r="M19128" s="220"/>
    </row>
    <row r="19129" spans="1:13" x14ac:dyDescent="0.2">
      <c r="A19129" s="36" t="s">
        <v>3687</v>
      </c>
      <c r="B19129" s="26" t="s">
        <v>6816</v>
      </c>
      <c r="C19129" s="79" t="s">
        <v>1838</v>
      </c>
      <c r="D19129" s="37" t="s">
        <v>5608</v>
      </c>
      <c r="E19129" s="37" t="s">
        <v>4134</v>
      </c>
      <c r="F19129" s="41"/>
      <c r="G19129" s="27"/>
      <c r="H19129" s="27"/>
      <c r="I19129" s="27">
        <v>24174</v>
      </c>
      <c r="M19129" s="220">
        <f t="shared" si="298"/>
        <v>31658</v>
      </c>
    </row>
    <row r="19130" spans="1:13" x14ac:dyDescent="0.2">
      <c r="A19130" s="35" t="s">
        <v>3687</v>
      </c>
      <c r="B19130" s="1" t="s">
        <v>5573</v>
      </c>
      <c r="C19130" s="45" t="s">
        <v>973</v>
      </c>
      <c r="D19130" s="23" t="s">
        <v>5734</v>
      </c>
      <c r="E19130" s="23" t="s">
        <v>4141</v>
      </c>
      <c r="F19130" s="40">
        <v>0.5</v>
      </c>
      <c r="G19130" s="25">
        <v>41652</v>
      </c>
      <c r="H19130" s="25">
        <v>20826</v>
      </c>
      <c r="I19130" s="25"/>
      <c r="J19130" s="58" t="e">
        <f>HYPERLINK("#"&amp;"Insumos"&amp;"!A"&amp;MATCH($B19130,#REF!,0),"Ins "&amp;$B19130)</f>
        <v>#REF!</v>
      </c>
      <c r="M19130" s="220"/>
    </row>
    <row r="19131" spans="1:13" x14ac:dyDescent="0.2">
      <c r="A19131" s="35" t="s">
        <v>3687</v>
      </c>
      <c r="B19131" s="1" t="s">
        <v>263</v>
      </c>
      <c r="C19131" s="45" t="s">
        <v>696</v>
      </c>
      <c r="D19131" s="23" t="s">
        <v>5534</v>
      </c>
      <c r="E19131" s="23" t="s">
        <v>4140</v>
      </c>
      <c r="F19131" s="40">
        <v>0.01</v>
      </c>
      <c r="G19131" s="25">
        <v>187426</v>
      </c>
      <c r="H19131" s="25">
        <v>1874</v>
      </c>
      <c r="I19131" s="25"/>
      <c r="J19131" s="58" t="e">
        <f>HYPERLINK("#"&amp;"Insumos"&amp;"!A"&amp;MATCH($B19131,#REF!,0),"Ins "&amp;$B19131)</f>
        <v>#REF!</v>
      </c>
      <c r="M19131" s="220"/>
    </row>
    <row r="19132" spans="1:13" x14ac:dyDescent="0.2">
      <c r="A19132" s="35" t="s">
        <v>3687</v>
      </c>
      <c r="B19132" s="1" t="s">
        <v>5533</v>
      </c>
      <c r="C19132" s="45" t="s">
        <v>5892</v>
      </c>
      <c r="D19132" s="23" t="s">
        <v>977</v>
      </c>
      <c r="E19132" s="23" t="s">
        <v>4134</v>
      </c>
      <c r="F19132" s="40">
        <v>0.1</v>
      </c>
      <c r="G19132" s="25">
        <v>3623</v>
      </c>
      <c r="H19132" s="25">
        <v>362</v>
      </c>
      <c r="I19132" s="25"/>
      <c r="J19132" s="58" t="e">
        <f>HYPERLINK("#"&amp;"Insumos"&amp;"!A"&amp;MATCH($B19132,#REF!,0),"Ins "&amp;$B19132)</f>
        <v>#REF!</v>
      </c>
      <c r="M19132" s="220"/>
    </row>
    <row r="19133" spans="1:13" x14ac:dyDescent="0.2">
      <c r="A19133" s="35" t="s">
        <v>3687</v>
      </c>
      <c r="B19133" s="1" t="s">
        <v>5007</v>
      </c>
      <c r="C19133" s="45" t="s">
        <v>720</v>
      </c>
      <c r="D19133" s="23" t="s">
        <v>5751</v>
      </c>
      <c r="E19133" s="23" t="s">
        <v>4134</v>
      </c>
      <c r="F19133" s="40">
        <v>0.58599999999999997</v>
      </c>
      <c r="G19133" s="25">
        <v>1897</v>
      </c>
      <c r="H19133" s="25">
        <v>1112</v>
      </c>
      <c r="I19133" s="25"/>
      <c r="J19133" s="58" t="e">
        <f>HYPERLINK("#"&amp;"Insumos"&amp;"!A"&amp;MATCH($B19133,#REF!,0),"Ins "&amp;$B19133)</f>
        <v>#REF!</v>
      </c>
      <c r="M19133" s="220"/>
    </row>
    <row r="19134" spans="1:13" x14ac:dyDescent="0.2">
      <c r="A19134" s="36" t="s">
        <v>3689</v>
      </c>
      <c r="B19134" s="26" t="s">
        <v>6816</v>
      </c>
      <c r="C19134" s="79" t="s">
        <v>1839</v>
      </c>
      <c r="D19134" s="37" t="s">
        <v>5608</v>
      </c>
      <c r="E19134" s="37" t="s">
        <v>4134</v>
      </c>
      <c r="F19134" s="41"/>
      <c r="G19134" s="27"/>
      <c r="H19134" s="27"/>
      <c r="I19134" s="27">
        <v>17913</v>
      </c>
      <c r="M19134" s="220">
        <f t="shared" si="298"/>
        <v>23459</v>
      </c>
    </row>
    <row r="19135" spans="1:13" x14ac:dyDescent="0.2">
      <c r="A19135" s="35" t="s">
        <v>3689</v>
      </c>
      <c r="B19135" s="1" t="s">
        <v>5573</v>
      </c>
      <c r="C19135" s="45" t="s">
        <v>973</v>
      </c>
      <c r="D19135" s="23" t="s">
        <v>5734</v>
      </c>
      <c r="E19135" s="23" t="s">
        <v>4141</v>
      </c>
      <c r="F19135" s="40">
        <v>0.4</v>
      </c>
      <c r="G19135" s="25">
        <v>41652</v>
      </c>
      <c r="H19135" s="25">
        <v>16661</v>
      </c>
      <c r="I19135" s="25"/>
      <c r="J19135" s="58" t="e">
        <f>HYPERLINK("#"&amp;"Insumos"&amp;"!A"&amp;MATCH($B19135,#REF!,0),"Ins "&amp;$B19135)</f>
        <v>#REF!</v>
      </c>
      <c r="M19135" s="220"/>
    </row>
    <row r="19136" spans="1:13" x14ac:dyDescent="0.2">
      <c r="A19136" s="35" t="s">
        <v>3689</v>
      </c>
      <c r="B19136" s="1" t="s">
        <v>5533</v>
      </c>
      <c r="C19136" s="45" t="s">
        <v>5892</v>
      </c>
      <c r="D19136" s="23" t="s">
        <v>977</v>
      </c>
      <c r="E19136" s="23" t="s">
        <v>4134</v>
      </c>
      <c r="F19136" s="40">
        <v>0.1</v>
      </c>
      <c r="G19136" s="25">
        <v>3623</v>
      </c>
      <c r="H19136" s="25">
        <v>362</v>
      </c>
      <c r="I19136" s="25"/>
      <c r="J19136" s="58" t="e">
        <f>HYPERLINK("#"&amp;"Insumos"&amp;"!A"&amp;MATCH($B19136,#REF!,0),"Ins "&amp;$B19136)</f>
        <v>#REF!</v>
      </c>
      <c r="M19136" s="220"/>
    </row>
    <row r="19137" spans="1:13" x14ac:dyDescent="0.2">
      <c r="A19137" s="35" t="s">
        <v>3689</v>
      </c>
      <c r="B19137" s="1" t="s">
        <v>5007</v>
      </c>
      <c r="C19137" s="45" t="s">
        <v>720</v>
      </c>
      <c r="D19137" s="23" t="s">
        <v>5751</v>
      </c>
      <c r="E19137" s="23" t="s">
        <v>4134</v>
      </c>
      <c r="F19137" s="40">
        <v>0.46899999999999997</v>
      </c>
      <c r="G19137" s="25">
        <v>1897</v>
      </c>
      <c r="H19137" s="25">
        <v>890</v>
      </c>
      <c r="I19137" s="25"/>
      <c r="J19137" s="58" t="e">
        <f>HYPERLINK("#"&amp;"Insumos"&amp;"!A"&amp;MATCH($B19137,#REF!,0),"Ins "&amp;$B19137)</f>
        <v>#REF!</v>
      </c>
      <c r="M19137" s="220"/>
    </row>
    <row r="19138" spans="1:13" x14ac:dyDescent="0.2">
      <c r="A19138" s="36" t="s">
        <v>3691</v>
      </c>
      <c r="B19138" s="26" t="s">
        <v>6816</v>
      </c>
      <c r="C19138" s="79" t="s">
        <v>1840</v>
      </c>
      <c r="D19138" s="37" t="s">
        <v>5608</v>
      </c>
      <c r="E19138" s="37" t="s">
        <v>4134</v>
      </c>
      <c r="F19138" s="41"/>
      <c r="G19138" s="27"/>
      <c r="H19138" s="27"/>
      <c r="I19138" s="27">
        <v>19787</v>
      </c>
      <c r="M19138" s="220">
        <f t="shared" si="298"/>
        <v>25913</v>
      </c>
    </row>
    <row r="19139" spans="1:13" x14ac:dyDescent="0.2">
      <c r="A19139" s="35" t="s">
        <v>3691</v>
      </c>
      <c r="B19139" s="1" t="s">
        <v>5573</v>
      </c>
      <c r="C19139" s="45" t="s">
        <v>973</v>
      </c>
      <c r="D19139" s="23" t="s">
        <v>5734</v>
      </c>
      <c r="E19139" s="23" t="s">
        <v>4141</v>
      </c>
      <c r="F19139" s="40">
        <v>0.4</v>
      </c>
      <c r="G19139" s="25">
        <v>41652</v>
      </c>
      <c r="H19139" s="25">
        <v>16661</v>
      </c>
      <c r="I19139" s="25"/>
      <c r="J19139" s="58" t="e">
        <f>HYPERLINK("#"&amp;"Insumos"&amp;"!A"&amp;MATCH($B19139,#REF!,0),"Ins "&amp;$B19139)</f>
        <v>#REF!</v>
      </c>
      <c r="M19139" s="220"/>
    </row>
    <row r="19140" spans="1:13" x14ac:dyDescent="0.2">
      <c r="A19140" s="35" t="s">
        <v>3691</v>
      </c>
      <c r="B19140" s="1" t="s">
        <v>263</v>
      </c>
      <c r="C19140" s="45" t="s">
        <v>696</v>
      </c>
      <c r="D19140" s="23" t="s">
        <v>5534</v>
      </c>
      <c r="E19140" s="23" t="s">
        <v>4140</v>
      </c>
      <c r="F19140" s="40">
        <v>0.01</v>
      </c>
      <c r="G19140" s="25">
        <v>187426</v>
      </c>
      <c r="H19140" s="25">
        <v>1874</v>
      </c>
      <c r="I19140" s="25"/>
      <c r="J19140" s="58" t="e">
        <f>HYPERLINK("#"&amp;"Insumos"&amp;"!A"&amp;MATCH($B19140,#REF!,0),"Ins "&amp;$B19140)</f>
        <v>#REF!</v>
      </c>
      <c r="M19140" s="220"/>
    </row>
    <row r="19141" spans="1:13" x14ac:dyDescent="0.2">
      <c r="A19141" s="35" t="s">
        <v>3691</v>
      </c>
      <c r="B19141" s="1" t="s">
        <v>5533</v>
      </c>
      <c r="C19141" s="45" t="s">
        <v>5892</v>
      </c>
      <c r="D19141" s="23" t="s">
        <v>977</v>
      </c>
      <c r="E19141" s="23" t="s">
        <v>4134</v>
      </c>
      <c r="F19141" s="40">
        <v>0.1</v>
      </c>
      <c r="G19141" s="25">
        <v>3623</v>
      </c>
      <c r="H19141" s="25">
        <v>362</v>
      </c>
      <c r="I19141" s="25"/>
      <c r="J19141" s="58" t="e">
        <f>HYPERLINK("#"&amp;"Insumos"&amp;"!A"&amp;MATCH($B19141,#REF!,0),"Ins "&amp;$B19141)</f>
        <v>#REF!</v>
      </c>
      <c r="M19141" s="220"/>
    </row>
    <row r="19142" spans="1:13" x14ac:dyDescent="0.2">
      <c r="A19142" s="35" t="s">
        <v>3691</v>
      </c>
      <c r="B19142" s="1" t="s">
        <v>5007</v>
      </c>
      <c r="C19142" s="45" t="s">
        <v>720</v>
      </c>
      <c r="D19142" s="23" t="s">
        <v>5751</v>
      </c>
      <c r="E19142" s="23" t="s">
        <v>4134</v>
      </c>
      <c r="F19142" s="40">
        <v>0.46899999999999997</v>
      </c>
      <c r="G19142" s="25">
        <v>1897</v>
      </c>
      <c r="H19142" s="25">
        <v>890</v>
      </c>
      <c r="I19142" s="25"/>
      <c r="J19142" s="58" t="e">
        <f>HYPERLINK("#"&amp;"Insumos"&amp;"!A"&amp;MATCH($B19142,#REF!,0),"Ins "&amp;$B19142)</f>
        <v>#REF!</v>
      </c>
      <c r="M19142" s="220"/>
    </row>
    <row r="19143" spans="1:13" ht="25.5" x14ac:dyDescent="0.2">
      <c r="A19143" s="36" t="s">
        <v>3692</v>
      </c>
      <c r="B19143" s="26" t="s">
        <v>6816</v>
      </c>
      <c r="C19143" s="79" t="s">
        <v>926</v>
      </c>
      <c r="D19143" s="37" t="s">
        <v>5608</v>
      </c>
      <c r="E19143" s="37" t="s">
        <v>4134</v>
      </c>
      <c r="F19143" s="41"/>
      <c r="G19143" s="27"/>
      <c r="H19143" s="27"/>
      <c r="I19143" s="27">
        <v>67420</v>
      </c>
      <c r="M19143" s="220">
        <f t="shared" ref="M19143:M19202" si="299">ROUND(I19143*(1+$L$2),0)</f>
        <v>88293</v>
      </c>
    </row>
    <row r="19144" spans="1:13" x14ac:dyDescent="0.2">
      <c r="A19144" s="35" t="s">
        <v>3692</v>
      </c>
      <c r="B19144" s="1" t="s">
        <v>5573</v>
      </c>
      <c r="C19144" s="45" t="s">
        <v>973</v>
      </c>
      <c r="D19144" s="23" t="s">
        <v>5734</v>
      </c>
      <c r="E19144" s="23" t="s">
        <v>4141</v>
      </c>
      <c r="F19144" s="40">
        <v>0.4</v>
      </c>
      <c r="G19144" s="25">
        <v>41652</v>
      </c>
      <c r="H19144" s="25">
        <v>16661</v>
      </c>
      <c r="I19144" s="25"/>
      <c r="J19144" s="58" t="e">
        <f>HYPERLINK("#"&amp;"Insumos"&amp;"!A"&amp;MATCH($B19144,#REF!,0),"Ins "&amp;$B19144)</f>
        <v>#REF!</v>
      </c>
      <c r="M19144" s="220"/>
    </row>
    <row r="19145" spans="1:13" x14ac:dyDescent="0.2">
      <c r="A19145" s="35" t="s">
        <v>3692</v>
      </c>
      <c r="B19145" s="1" t="s">
        <v>263</v>
      </c>
      <c r="C19145" s="45" t="s">
        <v>696</v>
      </c>
      <c r="D19145" s="23" t="s">
        <v>5534</v>
      </c>
      <c r="E19145" s="23" t="s">
        <v>4140</v>
      </c>
      <c r="F19145" s="40">
        <v>5.0000000000000001E-3</v>
      </c>
      <c r="G19145" s="25">
        <v>187426</v>
      </c>
      <c r="H19145" s="25">
        <v>937</v>
      </c>
      <c r="I19145" s="25"/>
      <c r="J19145" s="58" t="e">
        <f>HYPERLINK("#"&amp;"Insumos"&amp;"!A"&amp;MATCH($B19145,#REF!,0),"Ins "&amp;$B19145)</f>
        <v>#REF!</v>
      </c>
      <c r="M19145" s="220"/>
    </row>
    <row r="19146" spans="1:13" x14ac:dyDescent="0.2">
      <c r="A19146" s="35" t="s">
        <v>3692</v>
      </c>
      <c r="B19146" s="1" t="s">
        <v>5533</v>
      </c>
      <c r="C19146" s="45" t="s">
        <v>5892</v>
      </c>
      <c r="D19146" s="23" t="s">
        <v>977</v>
      </c>
      <c r="E19146" s="23" t="s">
        <v>4134</v>
      </c>
      <c r="F19146" s="40">
        <v>0.1</v>
      </c>
      <c r="G19146" s="25">
        <v>3623</v>
      </c>
      <c r="H19146" s="25">
        <v>362</v>
      </c>
      <c r="I19146" s="25"/>
      <c r="J19146" s="58" t="e">
        <f>HYPERLINK("#"&amp;"Insumos"&amp;"!A"&amp;MATCH($B19146,#REF!,0),"Ins "&amp;$B19146)</f>
        <v>#REF!</v>
      </c>
      <c r="M19146" s="220"/>
    </row>
    <row r="19147" spans="1:13" x14ac:dyDescent="0.2">
      <c r="A19147" s="35" t="s">
        <v>3692</v>
      </c>
      <c r="B19147" s="1" t="s">
        <v>5007</v>
      </c>
      <c r="C19147" s="45" t="s">
        <v>720</v>
      </c>
      <c r="D19147" s="23" t="s">
        <v>5751</v>
      </c>
      <c r="E19147" s="23" t="s">
        <v>4134</v>
      </c>
      <c r="F19147" s="40">
        <v>0.46899999999999997</v>
      </c>
      <c r="G19147" s="25">
        <v>1897</v>
      </c>
      <c r="H19147" s="25">
        <v>890</v>
      </c>
      <c r="I19147" s="25"/>
      <c r="J19147" s="58" t="e">
        <f>HYPERLINK("#"&amp;"Insumos"&amp;"!A"&amp;MATCH($B19147,#REF!,0),"Ins "&amp;$B19147)</f>
        <v>#REF!</v>
      </c>
      <c r="M19147" s="220"/>
    </row>
    <row r="19148" spans="1:13" x14ac:dyDescent="0.2">
      <c r="A19148" s="35" t="s">
        <v>3692</v>
      </c>
      <c r="B19148" s="1" t="s">
        <v>4442</v>
      </c>
      <c r="C19148" s="45" t="s">
        <v>657</v>
      </c>
      <c r="D19148" s="23" t="s">
        <v>5751</v>
      </c>
      <c r="E19148" s="23" t="s">
        <v>4134</v>
      </c>
      <c r="F19148" s="40">
        <v>1</v>
      </c>
      <c r="G19148" s="25">
        <v>48570</v>
      </c>
      <c r="H19148" s="25">
        <v>48570</v>
      </c>
      <c r="I19148" s="25"/>
      <c r="J19148" s="58" t="e">
        <f>HYPERLINK("#"&amp;"Insumos"&amp;"!A"&amp;MATCH($B19148,#REF!,0),"Ins "&amp;$B19148)</f>
        <v>#REF!</v>
      </c>
      <c r="M19148" s="220"/>
    </row>
    <row r="19149" spans="1:13" x14ac:dyDescent="0.2">
      <c r="A19149" s="36" t="s">
        <v>3693</v>
      </c>
      <c r="B19149" s="26" t="s">
        <v>6816</v>
      </c>
      <c r="C19149" s="79" t="s">
        <v>1841</v>
      </c>
      <c r="D19149" s="37" t="s">
        <v>5608</v>
      </c>
      <c r="E19149" s="37" t="s">
        <v>4134</v>
      </c>
      <c r="F19149" s="41"/>
      <c r="G19149" s="27"/>
      <c r="H19149" s="27"/>
      <c r="I19149" s="27">
        <v>19787</v>
      </c>
      <c r="M19149" s="220">
        <f t="shared" si="299"/>
        <v>25913</v>
      </c>
    </row>
    <row r="19150" spans="1:13" x14ac:dyDescent="0.2">
      <c r="A19150" s="35" t="s">
        <v>3693</v>
      </c>
      <c r="B19150" s="1" t="s">
        <v>5573</v>
      </c>
      <c r="C19150" s="45" t="s">
        <v>973</v>
      </c>
      <c r="D19150" s="23" t="s">
        <v>5734</v>
      </c>
      <c r="E19150" s="23" t="s">
        <v>4141</v>
      </c>
      <c r="F19150" s="40">
        <v>0.4</v>
      </c>
      <c r="G19150" s="25">
        <v>41652</v>
      </c>
      <c r="H19150" s="25">
        <v>16661</v>
      </c>
      <c r="I19150" s="25"/>
      <c r="J19150" s="58" t="e">
        <f>HYPERLINK("#"&amp;"Insumos"&amp;"!A"&amp;MATCH($B19150,#REF!,0),"Ins "&amp;$B19150)</f>
        <v>#REF!</v>
      </c>
      <c r="M19150" s="220"/>
    </row>
    <row r="19151" spans="1:13" x14ac:dyDescent="0.2">
      <c r="A19151" s="35" t="s">
        <v>3693</v>
      </c>
      <c r="B19151" s="1" t="s">
        <v>263</v>
      </c>
      <c r="C19151" s="45" t="s">
        <v>696</v>
      </c>
      <c r="D19151" s="23" t="s">
        <v>5534</v>
      </c>
      <c r="E19151" s="23" t="s">
        <v>4140</v>
      </c>
      <c r="F19151" s="40">
        <v>0.01</v>
      </c>
      <c r="G19151" s="25">
        <v>187426</v>
      </c>
      <c r="H19151" s="25">
        <v>1874</v>
      </c>
      <c r="I19151" s="25"/>
      <c r="J19151" s="58" t="e">
        <f>HYPERLINK("#"&amp;"Insumos"&amp;"!A"&amp;MATCH($B19151,#REF!,0),"Ins "&amp;$B19151)</f>
        <v>#REF!</v>
      </c>
      <c r="M19151" s="220"/>
    </row>
    <row r="19152" spans="1:13" x14ac:dyDescent="0.2">
      <c r="A19152" s="35" t="s">
        <v>3693</v>
      </c>
      <c r="B19152" s="1" t="s">
        <v>5533</v>
      </c>
      <c r="C19152" s="45" t="s">
        <v>5892</v>
      </c>
      <c r="D19152" s="23" t="s">
        <v>977</v>
      </c>
      <c r="E19152" s="23" t="s">
        <v>4134</v>
      </c>
      <c r="F19152" s="40">
        <v>0.1</v>
      </c>
      <c r="G19152" s="25">
        <v>3623</v>
      </c>
      <c r="H19152" s="25">
        <v>362</v>
      </c>
      <c r="I19152" s="25"/>
      <c r="J19152" s="58" t="e">
        <f>HYPERLINK("#"&amp;"Insumos"&amp;"!A"&amp;MATCH($B19152,#REF!,0),"Ins "&amp;$B19152)</f>
        <v>#REF!</v>
      </c>
      <c r="M19152" s="220"/>
    </row>
    <row r="19153" spans="1:13" x14ac:dyDescent="0.2">
      <c r="A19153" s="35" t="s">
        <v>3693</v>
      </c>
      <c r="B19153" s="1" t="s">
        <v>5007</v>
      </c>
      <c r="C19153" s="45" t="s">
        <v>720</v>
      </c>
      <c r="D19153" s="23" t="s">
        <v>5751</v>
      </c>
      <c r="E19153" s="23" t="s">
        <v>4134</v>
      </c>
      <c r="F19153" s="40">
        <v>0.46899999999999997</v>
      </c>
      <c r="G19153" s="25">
        <v>1897</v>
      </c>
      <c r="H19153" s="25">
        <v>890</v>
      </c>
      <c r="I19153" s="25"/>
      <c r="J19153" s="58" t="e">
        <f>HYPERLINK("#"&amp;"Insumos"&amp;"!A"&amp;MATCH($B19153,#REF!,0),"Ins "&amp;$B19153)</f>
        <v>#REF!</v>
      </c>
      <c r="M19153" s="220"/>
    </row>
    <row r="19154" spans="1:13" ht="25.5" x14ac:dyDescent="0.2">
      <c r="A19154" s="36" t="s">
        <v>9547</v>
      </c>
      <c r="B19154" s="26" t="s">
        <v>6816</v>
      </c>
      <c r="C19154" s="79" t="s">
        <v>9548</v>
      </c>
      <c r="D19154" s="37" t="s">
        <v>5608</v>
      </c>
      <c r="E19154" s="37" t="s">
        <v>4134</v>
      </c>
      <c r="F19154" s="41"/>
      <c r="G19154" s="27"/>
      <c r="H19154" s="27"/>
      <c r="I19154" s="27">
        <v>431112</v>
      </c>
      <c r="M19154" s="220">
        <f t="shared" si="299"/>
        <v>564584</v>
      </c>
    </row>
    <row r="19155" spans="1:13" x14ac:dyDescent="0.2">
      <c r="A19155" s="35" t="s">
        <v>9547</v>
      </c>
      <c r="B19155" s="34" t="s">
        <v>5579</v>
      </c>
      <c r="C19155" s="45" t="s">
        <v>1016</v>
      </c>
      <c r="D19155" s="23" t="s">
        <v>5734</v>
      </c>
      <c r="E19155" s="23" t="s">
        <v>4141</v>
      </c>
      <c r="F19155" s="40">
        <v>1.33</v>
      </c>
      <c r="G19155" s="25">
        <v>57672</v>
      </c>
      <c r="H19155" s="25">
        <v>76704</v>
      </c>
      <c r="I19155" s="25"/>
      <c r="J19155" s="58" t="e">
        <f>HYPERLINK("#"&amp;"Insumos"&amp;"!A"&amp;MATCH($B19155,#REF!,0),"Ins "&amp;$B19155)</f>
        <v>#REF!</v>
      </c>
      <c r="M19155" s="220"/>
    </row>
    <row r="19156" spans="1:13" x14ac:dyDescent="0.2">
      <c r="A19156" s="35" t="s">
        <v>9547</v>
      </c>
      <c r="B19156" s="1" t="s">
        <v>263</v>
      </c>
      <c r="C19156" s="45" t="s">
        <v>696</v>
      </c>
      <c r="D19156" s="23" t="s">
        <v>5534</v>
      </c>
      <c r="E19156" s="23" t="s">
        <v>4140</v>
      </c>
      <c r="F19156" s="40">
        <v>0.02</v>
      </c>
      <c r="G19156" s="25">
        <v>187426</v>
      </c>
      <c r="H19156" s="25">
        <v>3749</v>
      </c>
      <c r="I19156" s="25"/>
      <c r="J19156" s="58" t="e">
        <f>HYPERLINK("#"&amp;"Insumos"&amp;"!A"&amp;MATCH($B19156,#REF!,0),"Ins "&amp;$B19156)</f>
        <v>#REF!</v>
      </c>
      <c r="M19156" s="220"/>
    </row>
    <row r="19157" spans="1:13" x14ac:dyDescent="0.2">
      <c r="A19157" s="35" t="s">
        <v>9547</v>
      </c>
      <c r="B19157" s="1" t="s">
        <v>5533</v>
      </c>
      <c r="C19157" s="45" t="s">
        <v>5892</v>
      </c>
      <c r="D19157" s="23" t="s">
        <v>977</v>
      </c>
      <c r="E19157" s="23" t="s">
        <v>4134</v>
      </c>
      <c r="F19157" s="40">
        <v>0.1</v>
      </c>
      <c r="G19157" s="25">
        <v>3623</v>
      </c>
      <c r="H19157" s="25">
        <v>362</v>
      </c>
      <c r="I19157" s="25"/>
      <c r="J19157" s="58" t="e">
        <f>HYPERLINK("#"&amp;"Insumos"&amp;"!A"&amp;MATCH($B19157,#REF!,0),"Ins "&amp;$B19157)</f>
        <v>#REF!</v>
      </c>
      <c r="M19157" s="220"/>
    </row>
    <row r="19158" spans="1:13" x14ac:dyDescent="0.2">
      <c r="A19158" s="35" t="s">
        <v>9547</v>
      </c>
      <c r="B19158" s="1" t="s">
        <v>5007</v>
      </c>
      <c r="C19158" s="45" t="s">
        <v>720</v>
      </c>
      <c r="D19158" s="23" t="s">
        <v>5751</v>
      </c>
      <c r="E19158" s="23" t="s">
        <v>4134</v>
      </c>
      <c r="F19158" s="40">
        <v>1</v>
      </c>
      <c r="G19158" s="25">
        <v>1897</v>
      </c>
      <c r="H19158" s="25">
        <v>1897</v>
      </c>
      <c r="I19158" s="25"/>
      <c r="J19158" s="58" t="e">
        <f>HYPERLINK("#"&amp;"Insumos"&amp;"!A"&amp;MATCH($B19158,#REF!,0),"Ins "&amp;$B19158)</f>
        <v>#REF!</v>
      </c>
      <c r="M19158" s="220"/>
    </row>
    <row r="19159" spans="1:13" x14ac:dyDescent="0.2">
      <c r="A19159" s="35" t="s">
        <v>9547</v>
      </c>
      <c r="B19159" s="34" t="s">
        <v>9549</v>
      </c>
      <c r="C19159" s="45" t="s">
        <v>9550</v>
      </c>
      <c r="D19159" s="23" t="s">
        <v>5751</v>
      </c>
      <c r="E19159" s="23" t="s">
        <v>463</v>
      </c>
      <c r="F19159" s="40">
        <v>1</v>
      </c>
      <c r="G19159" s="25">
        <v>348400</v>
      </c>
      <c r="H19159" s="25">
        <v>348400</v>
      </c>
      <c r="I19159" s="25"/>
      <c r="J19159" s="58" t="e">
        <f>HYPERLINK("#"&amp;"Insumos"&amp;"!A"&amp;MATCH($B19159,#REF!,0),"Ins "&amp;$B19159)</f>
        <v>#REF!</v>
      </c>
      <c r="M19159" s="220"/>
    </row>
    <row r="19160" spans="1:13" ht="25.5" x14ac:dyDescent="0.2">
      <c r="A19160" s="36" t="s">
        <v>9551</v>
      </c>
      <c r="B19160" s="26" t="s">
        <v>6816</v>
      </c>
      <c r="C19160" s="79" t="s">
        <v>9552</v>
      </c>
      <c r="D19160" s="37" t="s">
        <v>5608</v>
      </c>
      <c r="E19160" s="37" t="s">
        <v>4134</v>
      </c>
      <c r="F19160" s="41"/>
      <c r="G19160" s="27"/>
      <c r="H19160" s="27"/>
      <c r="I19160" s="27">
        <v>256758</v>
      </c>
      <c r="M19160" s="220">
        <f t="shared" si="299"/>
        <v>336250</v>
      </c>
    </row>
    <row r="19161" spans="1:13" x14ac:dyDescent="0.2">
      <c r="A19161" s="35" t="s">
        <v>9551</v>
      </c>
      <c r="B19161" s="34" t="s">
        <v>5579</v>
      </c>
      <c r="C19161" s="45" t="s">
        <v>1016</v>
      </c>
      <c r="D19161" s="23" t="s">
        <v>5734</v>
      </c>
      <c r="E19161" s="23" t="s">
        <v>4141</v>
      </c>
      <c r="F19161" s="40">
        <v>0.85</v>
      </c>
      <c r="G19161" s="25">
        <v>57672</v>
      </c>
      <c r="H19161" s="25">
        <v>49021</v>
      </c>
      <c r="I19161" s="25"/>
      <c r="J19161" s="58" t="e">
        <f>HYPERLINK("#"&amp;"Insumos"&amp;"!A"&amp;MATCH($B19161,#REF!,0),"Ins "&amp;$B19161)</f>
        <v>#REF!</v>
      </c>
      <c r="M19161" s="220"/>
    </row>
    <row r="19162" spans="1:13" x14ac:dyDescent="0.2">
      <c r="A19162" s="35" t="s">
        <v>9551</v>
      </c>
      <c r="B19162" s="1" t="s">
        <v>263</v>
      </c>
      <c r="C19162" s="45" t="s">
        <v>696</v>
      </c>
      <c r="D19162" s="23" t="s">
        <v>5534</v>
      </c>
      <c r="E19162" s="23" t="s">
        <v>4140</v>
      </c>
      <c r="F19162" s="40">
        <v>0.02</v>
      </c>
      <c r="G19162" s="25">
        <v>187426</v>
      </c>
      <c r="H19162" s="25">
        <v>3749</v>
      </c>
      <c r="I19162" s="25"/>
      <c r="J19162" s="58" t="e">
        <f>HYPERLINK("#"&amp;"Insumos"&amp;"!A"&amp;MATCH($B19162,#REF!,0),"Ins "&amp;$B19162)</f>
        <v>#REF!</v>
      </c>
      <c r="M19162" s="220"/>
    </row>
    <row r="19163" spans="1:13" x14ac:dyDescent="0.2">
      <c r="A19163" s="35" t="s">
        <v>9551</v>
      </c>
      <c r="B19163" s="1" t="s">
        <v>5533</v>
      </c>
      <c r="C19163" s="45" t="s">
        <v>5892</v>
      </c>
      <c r="D19163" s="23" t="s">
        <v>977</v>
      </c>
      <c r="E19163" s="23" t="s">
        <v>4134</v>
      </c>
      <c r="F19163" s="40">
        <v>0.1</v>
      </c>
      <c r="G19163" s="25">
        <v>3623</v>
      </c>
      <c r="H19163" s="25">
        <v>362</v>
      </c>
      <c r="I19163" s="25"/>
      <c r="J19163" s="58" t="e">
        <f>HYPERLINK("#"&amp;"Insumos"&amp;"!A"&amp;MATCH($B19163,#REF!,0),"Ins "&amp;$B19163)</f>
        <v>#REF!</v>
      </c>
      <c r="M19163" s="220"/>
    </row>
    <row r="19164" spans="1:13" x14ac:dyDescent="0.2">
      <c r="A19164" s="35" t="s">
        <v>9551</v>
      </c>
      <c r="B19164" s="1" t="s">
        <v>5007</v>
      </c>
      <c r="C19164" s="45" t="s">
        <v>720</v>
      </c>
      <c r="D19164" s="23" t="s">
        <v>5751</v>
      </c>
      <c r="E19164" s="23" t="s">
        <v>4134</v>
      </c>
      <c r="F19164" s="40">
        <v>1</v>
      </c>
      <c r="G19164" s="25">
        <v>1897</v>
      </c>
      <c r="H19164" s="25">
        <v>1897</v>
      </c>
      <c r="I19164" s="25"/>
      <c r="J19164" s="58" t="e">
        <f>HYPERLINK("#"&amp;"Insumos"&amp;"!A"&amp;MATCH($B19164,#REF!,0),"Ins "&amp;$B19164)</f>
        <v>#REF!</v>
      </c>
      <c r="M19164" s="220"/>
    </row>
    <row r="19165" spans="1:13" x14ac:dyDescent="0.2">
      <c r="A19165" s="35" t="s">
        <v>9551</v>
      </c>
      <c r="B19165" s="34" t="s">
        <v>9553</v>
      </c>
      <c r="C19165" s="45" t="s">
        <v>9554</v>
      </c>
      <c r="D19165" s="23" t="s">
        <v>5751</v>
      </c>
      <c r="E19165" s="23" t="s">
        <v>463</v>
      </c>
      <c r="F19165" s="40">
        <v>1</v>
      </c>
      <c r="G19165" s="25">
        <v>201729</v>
      </c>
      <c r="H19165" s="25">
        <v>201729</v>
      </c>
      <c r="I19165" s="25"/>
      <c r="J19165" s="58" t="e">
        <f>HYPERLINK("#"&amp;"Insumos"&amp;"!A"&amp;MATCH($B19165,#REF!,0),"Ins "&amp;$B19165)</f>
        <v>#REF!</v>
      </c>
      <c r="M19165" s="220"/>
    </row>
    <row r="19166" spans="1:13" ht="25.5" x14ac:dyDescent="0.2">
      <c r="A19166" s="36" t="s">
        <v>9581</v>
      </c>
      <c r="B19166" s="26" t="s">
        <v>6816</v>
      </c>
      <c r="C19166" s="79" t="s">
        <v>9582</v>
      </c>
      <c r="D19166" s="37" t="s">
        <v>5608</v>
      </c>
      <c r="E19166" s="37" t="s">
        <v>4134</v>
      </c>
      <c r="F19166" s="41"/>
      <c r="G19166" s="27"/>
      <c r="H19166" s="27"/>
      <c r="I19166" s="27">
        <v>71511</v>
      </c>
      <c r="M19166" s="220">
        <f t="shared" si="299"/>
        <v>93651</v>
      </c>
    </row>
    <row r="19167" spans="1:13" x14ac:dyDescent="0.2">
      <c r="A19167" s="35" t="s">
        <v>9581</v>
      </c>
      <c r="B19167" s="34" t="s">
        <v>5573</v>
      </c>
      <c r="C19167" s="45" t="s">
        <v>973</v>
      </c>
      <c r="D19167" s="23" t="s">
        <v>5734</v>
      </c>
      <c r="E19167" s="23" t="s">
        <v>4141</v>
      </c>
      <c r="F19167" s="40">
        <v>1</v>
      </c>
      <c r="G19167" s="25">
        <v>41652</v>
      </c>
      <c r="H19167" s="25">
        <v>41652</v>
      </c>
      <c r="I19167" s="25"/>
      <c r="J19167" s="58" t="e">
        <f>HYPERLINK("#"&amp;"Insumos"&amp;"!A"&amp;MATCH($B19167,#REF!,0),"Ins "&amp;$B19167)</f>
        <v>#REF!</v>
      </c>
      <c r="M19167" s="220"/>
    </row>
    <row r="19168" spans="1:13" x14ac:dyDescent="0.2">
      <c r="A19168" s="35" t="s">
        <v>9581</v>
      </c>
      <c r="B19168" s="1" t="s">
        <v>263</v>
      </c>
      <c r="C19168" s="45" t="s">
        <v>696</v>
      </c>
      <c r="D19168" s="23" t="s">
        <v>5534</v>
      </c>
      <c r="E19168" s="23" t="s">
        <v>4140</v>
      </c>
      <c r="F19168" s="40">
        <v>1E-3</v>
      </c>
      <c r="G19168" s="25">
        <v>187426</v>
      </c>
      <c r="H19168" s="25">
        <v>187</v>
      </c>
      <c r="I19168" s="25"/>
      <c r="J19168" s="58" t="e">
        <f>HYPERLINK("#"&amp;"Insumos"&amp;"!A"&amp;MATCH($B19168,#REF!,0),"Ins "&amp;$B19168)</f>
        <v>#REF!</v>
      </c>
      <c r="M19168" s="220"/>
    </row>
    <row r="19169" spans="1:13" x14ac:dyDescent="0.2">
      <c r="A19169" s="35" t="s">
        <v>9581</v>
      </c>
      <c r="B19169" s="1" t="s">
        <v>5533</v>
      </c>
      <c r="C19169" s="45" t="s">
        <v>5892</v>
      </c>
      <c r="D19169" s="23" t="s">
        <v>977</v>
      </c>
      <c r="E19169" s="23" t="s">
        <v>4134</v>
      </c>
      <c r="F19169" s="40">
        <v>0.1</v>
      </c>
      <c r="G19169" s="25">
        <v>3623</v>
      </c>
      <c r="H19169" s="25">
        <v>362</v>
      </c>
      <c r="I19169" s="25"/>
      <c r="J19169" s="58" t="e">
        <f>HYPERLINK("#"&amp;"Insumos"&amp;"!A"&amp;MATCH($B19169,#REF!,0),"Ins "&amp;$B19169)</f>
        <v>#REF!</v>
      </c>
      <c r="M19169" s="220"/>
    </row>
    <row r="19170" spans="1:13" x14ac:dyDescent="0.2">
      <c r="A19170" s="35" t="s">
        <v>9581</v>
      </c>
      <c r="B19170" s="1" t="s">
        <v>5007</v>
      </c>
      <c r="C19170" s="45" t="s">
        <v>720</v>
      </c>
      <c r="D19170" s="23" t="s">
        <v>5751</v>
      </c>
      <c r="E19170" s="23" t="s">
        <v>4134</v>
      </c>
      <c r="F19170" s="40">
        <v>0.1</v>
      </c>
      <c r="G19170" s="25">
        <v>1897</v>
      </c>
      <c r="H19170" s="25">
        <v>190</v>
      </c>
      <c r="I19170" s="25"/>
      <c r="J19170" s="58" t="e">
        <f>HYPERLINK("#"&amp;"Insumos"&amp;"!A"&amp;MATCH($B19170,#REF!,0),"Ins "&amp;$B19170)</f>
        <v>#REF!</v>
      </c>
      <c r="M19170" s="220"/>
    </row>
    <row r="19171" spans="1:13" x14ac:dyDescent="0.2">
      <c r="A19171" s="35" t="s">
        <v>9581</v>
      </c>
      <c r="B19171" s="34" t="s">
        <v>9583</v>
      </c>
      <c r="C19171" s="45" t="s">
        <v>9584</v>
      </c>
      <c r="D19171" s="23" t="s">
        <v>5751</v>
      </c>
      <c r="E19171" s="23" t="s">
        <v>463</v>
      </c>
      <c r="F19171" s="40">
        <v>1</v>
      </c>
      <c r="G19171" s="25">
        <v>29120</v>
      </c>
      <c r="H19171" s="25">
        <v>29120</v>
      </c>
      <c r="I19171" s="25"/>
      <c r="J19171" s="58" t="e">
        <f>HYPERLINK("#"&amp;"Insumos"&amp;"!A"&amp;MATCH($B19171,#REF!,0),"Ins "&amp;$B19171)</f>
        <v>#REF!</v>
      </c>
      <c r="M19171" s="220"/>
    </row>
    <row r="19172" spans="1:13" ht="25.5" x14ac:dyDescent="0.2">
      <c r="A19172" s="36" t="s">
        <v>9585</v>
      </c>
      <c r="B19172" s="26" t="s">
        <v>6816</v>
      </c>
      <c r="C19172" s="79" t="s">
        <v>9586</v>
      </c>
      <c r="D19172" s="37" t="s">
        <v>5608</v>
      </c>
      <c r="E19172" s="37" t="s">
        <v>4134</v>
      </c>
      <c r="F19172" s="41"/>
      <c r="G19172" s="27"/>
      <c r="H19172" s="27"/>
      <c r="I19172" s="27">
        <v>86076</v>
      </c>
      <c r="M19172" s="220">
        <f t="shared" si="299"/>
        <v>112725</v>
      </c>
    </row>
    <row r="19173" spans="1:13" x14ac:dyDescent="0.2">
      <c r="A19173" s="35" t="s">
        <v>9585</v>
      </c>
      <c r="B19173" s="34" t="s">
        <v>5573</v>
      </c>
      <c r="C19173" s="45" t="s">
        <v>973</v>
      </c>
      <c r="D19173" s="23" t="s">
        <v>5734</v>
      </c>
      <c r="E19173" s="23" t="s">
        <v>4141</v>
      </c>
      <c r="F19173" s="40">
        <v>1.1000000000000001</v>
      </c>
      <c r="G19173" s="25">
        <v>41652</v>
      </c>
      <c r="H19173" s="25">
        <v>45817</v>
      </c>
      <c r="I19173" s="25"/>
      <c r="J19173" s="58" t="e">
        <f>HYPERLINK("#"&amp;"Insumos"&amp;"!A"&amp;MATCH($B19173,#REF!,0),"Ins "&amp;$B19173)</f>
        <v>#REF!</v>
      </c>
      <c r="M19173" s="220"/>
    </row>
    <row r="19174" spans="1:13" x14ac:dyDescent="0.2">
      <c r="A19174" s="35" t="s">
        <v>9585</v>
      </c>
      <c r="B19174" s="1" t="s">
        <v>263</v>
      </c>
      <c r="C19174" s="45" t="s">
        <v>696</v>
      </c>
      <c r="D19174" s="23" t="s">
        <v>5534</v>
      </c>
      <c r="E19174" s="23" t="s">
        <v>4140</v>
      </c>
      <c r="F19174" s="40">
        <v>1E-3</v>
      </c>
      <c r="G19174" s="25">
        <v>187426</v>
      </c>
      <c r="H19174" s="25">
        <v>187</v>
      </c>
      <c r="I19174" s="25"/>
      <c r="J19174" s="58" t="e">
        <f>HYPERLINK("#"&amp;"Insumos"&amp;"!A"&amp;MATCH($B19174,#REF!,0),"Ins "&amp;$B19174)</f>
        <v>#REF!</v>
      </c>
      <c r="M19174" s="220"/>
    </row>
    <row r="19175" spans="1:13" x14ac:dyDescent="0.2">
      <c r="A19175" s="35" t="s">
        <v>9585</v>
      </c>
      <c r="B19175" s="1" t="s">
        <v>5533</v>
      </c>
      <c r="C19175" s="45" t="s">
        <v>5892</v>
      </c>
      <c r="D19175" s="23" t="s">
        <v>977</v>
      </c>
      <c r="E19175" s="23" t="s">
        <v>4134</v>
      </c>
      <c r="F19175" s="40">
        <v>0.1</v>
      </c>
      <c r="G19175" s="25">
        <v>3623</v>
      </c>
      <c r="H19175" s="25">
        <v>362</v>
      </c>
      <c r="I19175" s="25"/>
      <c r="J19175" s="58" t="e">
        <f>HYPERLINK("#"&amp;"Insumos"&amp;"!A"&amp;MATCH($B19175,#REF!,0),"Ins "&amp;$B19175)</f>
        <v>#REF!</v>
      </c>
      <c r="M19175" s="220"/>
    </row>
    <row r="19176" spans="1:13" x14ac:dyDescent="0.2">
      <c r="A19176" s="35" t="s">
        <v>9585</v>
      </c>
      <c r="B19176" s="1" t="s">
        <v>5007</v>
      </c>
      <c r="C19176" s="45" t="s">
        <v>720</v>
      </c>
      <c r="D19176" s="23" t="s">
        <v>5751</v>
      </c>
      <c r="E19176" s="23" t="s">
        <v>4134</v>
      </c>
      <c r="F19176" s="40">
        <v>0.1</v>
      </c>
      <c r="G19176" s="25">
        <v>1897</v>
      </c>
      <c r="H19176" s="25">
        <v>190</v>
      </c>
      <c r="I19176" s="25"/>
      <c r="J19176" s="58" t="e">
        <f>HYPERLINK("#"&amp;"Insumos"&amp;"!A"&amp;MATCH($B19176,#REF!,0),"Ins "&amp;$B19176)</f>
        <v>#REF!</v>
      </c>
      <c r="M19176" s="220"/>
    </row>
    <row r="19177" spans="1:13" x14ac:dyDescent="0.2">
      <c r="A19177" s="35" t="s">
        <v>9585</v>
      </c>
      <c r="B19177" s="34" t="s">
        <v>9587</v>
      </c>
      <c r="C19177" s="45" t="s">
        <v>9588</v>
      </c>
      <c r="D19177" s="23" t="s">
        <v>5751</v>
      </c>
      <c r="E19177" s="23" t="s">
        <v>463</v>
      </c>
      <c r="F19177" s="40">
        <v>1</v>
      </c>
      <c r="G19177" s="25">
        <v>39520</v>
      </c>
      <c r="H19177" s="25">
        <v>39520</v>
      </c>
      <c r="I19177" s="25"/>
      <c r="J19177" s="58" t="e">
        <f>HYPERLINK("#"&amp;"Insumos"&amp;"!A"&amp;MATCH($B19177,#REF!,0),"Ins "&amp;$B19177)</f>
        <v>#REF!</v>
      </c>
      <c r="M19177" s="220"/>
    </row>
    <row r="19178" spans="1:13" ht="25.5" x14ac:dyDescent="0.2">
      <c r="A19178" s="36" t="s">
        <v>9590</v>
      </c>
      <c r="B19178" s="26" t="s">
        <v>6816</v>
      </c>
      <c r="C19178" s="79" t="s">
        <v>9591</v>
      </c>
      <c r="D19178" s="37" t="s">
        <v>5608</v>
      </c>
      <c r="E19178" s="37" t="s">
        <v>4134</v>
      </c>
      <c r="F19178" s="41"/>
      <c r="G19178" s="27"/>
      <c r="H19178" s="27"/>
      <c r="I19178" s="27">
        <v>94396</v>
      </c>
      <c r="M19178" s="220">
        <f t="shared" si="299"/>
        <v>123621</v>
      </c>
    </row>
    <row r="19179" spans="1:13" x14ac:dyDescent="0.2">
      <c r="A19179" s="35" t="s">
        <v>9590</v>
      </c>
      <c r="B19179" s="34" t="s">
        <v>5573</v>
      </c>
      <c r="C19179" s="45" t="s">
        <v>973</v>
      </c>
      <c r="D19179" s="23" t="s">
        <v>5734</v>
      </c>
      <c r="E19179" s="23" t="s">
        <v>4141</v>
      </c>
      <c r="F19179" s="40">
        <v>1.1000000000000001</v>
      </c>
      <c r="G19179" s="25">
        <v>41652</v>
      </c>
      <c r="H19179" s="25">
        <v>45817</v>
      </c>
      <c r="I19179" s="25"/>
      <c r="J19179" s="58" t="e">
        <f>HYPERLINK("#"&amp;"Insumos"&amp;"!A"&amp;MATCH($B19179,#REF!,0),"Ins "&amp;$B19179)</f>
        <v>#REF!</v>
      </c>
      <c r="M19179" s="220"/>
    </row>
    <row r="19180" spans="1:13" x14ac:dyDescent="0.2">
      <c r="A19180" s="35" t="s">
        <v>9590</v>
      </c>
      <c r="B19180" s="1" t="s">
        <v>263</v>
      </c>
      <c r="C19180" s="45" t="s">
        <v>696</v>
      </c>
      <c r="D19180" s="23" t="s">
        <v>5534</v>
      </c>
      <c r="E19180" s="23" t="s">
        <v>4140</v>
      </c>
      <c r="F19180" s="40">
        <v>1E-3</v>
      </c>
      <c r="G19180" s="25">
        <v>187426</v>
      </c>
      <c r="H19180" s="25">
        <v>187</v>
      </c>
      <c r="I19180" s="25"/>
      <c r="J19180" s="58" t="e">
        <f>HYPERLINK("#"&amp;"Insumos"&amp;"!A"&amp;MATCH($B19180,#REF!,0),"Ins "&amp;$B19180)</f>
        <v>#REF!</v>
      </c>
      <c r="M19180" s="220"/>
    </row>
    <row r="19181" spans="1:13" x14ac:dyDescent="0.2">
      <c r="A19181" s="35" t="s">
        <v>9590</v>
      </c>
      <c r="B19181" s="1" t="s">
        <v>5533</v>
      </c>
      <c r="C19181" s="45" t="s">
        <v>5892</v>
      </c>
      <c r="D19181" s="23" t="s">
        <v>977</v>
      </c>
      <c r="E19181" s="23" t="s">
        <v>4134</v>
      </c>
      <c r="F19181" s="40">
        <v>0.1</v>
      </c>
      <c r="G19181" s="25">
        <v>3623</v>
      </c>
      <c r="H19181" s="25">
        <v>362</v>
      </c>
      <c r="I19181" s="25"/>
      <c r="J19181" s="58" t="e">
        <f>HYPERLINK("#"&amp;"Insumos"&amp;"!A"&amp;MATCH($B19181,#REF!,0),"Ins "&amp;$B19181)</f>
        <v>#REF!</v>
      </c>
      <c r="M19181" s="220"/>
    </row>
    <row r="19182" spans="1:13" x14ac:dyDescent="0.2">
      <c r="A19182" s="35" t="s">
        <v>9590</v>
      </c>
      <c r="B19182" s="1" t="s">
        <v>5007</v>
      </c>
      <c r="C19182" s="45" t="s">
        <v>720</v>
      </c>
      <c r="D19182" s="23" t="s">
        <v>5751</v>
      </c>
      <c r="E19182" s="23" t="s">
        <v>4134</v>
      </c>
      <c r="F19182" s="40">
        <v>0.1</v>
      </c>
      <c r="G19182" s="25">
        <v>1897</v>
      </c>
      <c r="H19182" s="25">
        <v>190</v>
      </c>
      <c r="I19182" s="25"/>
      <c r="J19182" s="58" t="e">
        <f>HYPERLINK("#"&amp;"Insumos"&amp;"!A"&amp;MATCH($B19182,#REF!,0),"Ins "&amp;$B19182)</f>
        <v>#REF!</v>
      </c>
      <c r="M19182" s="220"/>
    </row>
    <row r="19183" spans="1:13" x14ac:dyDescent="0.2">
      <c r="A19183" s="35" t="s">
        <v>9590</v>
      </c>
      <c r="B19183" s="34" t="s">
        <v>9592</v>
      </c>
      <c r="C19183" s="45" t="s">
        <v>9593</v>
      </c>
      <c r="D19183" s="23" t="s">
        <v>5751</v>
      </c>
      <c r="E19183" s="23" t="s">
        <v>463</v>
      </c>
      <c r="F19183" s="40">
        <v>1</v>
      </c>
      <c r="G19183" s="25">
        <v>47840</v>
      </c>
      <c r="H19183" s="25">
        <v>47840</v>
      </c>
      <c r="I19183" s="25"/>
      <c r="J19183" s="58" t="e">
        <f>HYPERLINK("#"&amp;"Insumos"&amp;"!A"&amp;MATCH($B19183,#REF!,0),"Ins "&amp;$B19183)</f>
        <v>#REF!</v>
      </c>
      <c r="M19183" s="220"/>
    </row>
    <row r="19184" spans="1:13" ht="25.5" x14ac:dyDescent="0.2">
      <c r="A19184" s="36" t="s">
        <v>9594</v>
      </c>
      <c r="B19184" s="26" t="s">
        <v>6816</v>
      </c>
      <c r="C19184" s="79" t="s">
        <v>9595</v>
      </c>
      <c r="D19184" s="37" t="s">
        <v>5608</v>
      </c>
      <c r="E19184" s="37" t="s">
        <v>4134</v>
      </c>
      <c r="F19184" s="41"/>
      <c r="G19184" s="27"/>
      <c r="H19184" s="27"/>
      <c r="I19184" s="27">
        <v>105836</v>
      </c>
      <c r="M19184" s="220">
        <f t="shared" si="299"/>
        <v>138603</v>
      </c>
    </row>
    <row r="19185" spans="1:13" x14ac:dyDescent="0.2">
      <c r="A19185" s="35" t="s">
        <v>9594</v>
      </c>
      <c r="B19185" s="34" t="s">
        <v>5573</v>
      </c>
      <c r="C19185" s="45" t="s">
        <v>973</v>
      </c>
      <c r="D19185" s="23" t="s">
        <v>5734</v>
      </c>
      <c r="E19185" s="23" t="s">
        <v>4141</v>
      </c>
      <c r="F19185" s="40">
        <v>1.1000000000000001</v>
      </c>
      <c r="G19185" s="25">
        <v>41652</v>
      </c>
      <c r="H19185" s="25">
        <v>45817</v>
      </c>
      <c r="I19185" s="25"/>
      <c r="J19185" s="58" t="e">
        <f>HYPERLINK("#"&amp;"Insumos"&amp;"!A"&amp;MATCH($B19185,#REF!,0),"Ins "&amp;$B19185)</f>
        <v>#REF!</v>
      </c>
      <c r="M19185" s="220"/>
    </row>
    <row r="19186" spans="1:13" x14ac:dyDescent="0.2">
      <c r="A19186" s="35" t="s">
        <v>9594</v>
      </c>
      <c r="B19186" s="1" t="s">
        <v>263</v>
      </c>
      <c r="C19186" s="45" t="s">
        <v>696</v>
      </c>
      <c r="D19186" s="23" t="s">
        <v>5534</v>
      </c>
      <c r="E19186" s="23" t="s">
        <v>4140</v>
      </c>
      <c r="F19186" s="40">
        <v>1E-3</v>
      </c>
      <c r="G19186" s="25">
        <v>187426</v>
      </c>
      <c r="H19186" s="25">
        <v>187</v>
      </c>
      <c r="I19186" s="25"/>
      <c r="J19186" s="58" t="e">
        <f>HYPERLINK("#"&amp;"Insumos"&amp;"!A"&amp;MATCH($B19186,#REF!,0),"Ins "&amp;$B19186)</f>
        <v>#REF!</v>
      </c>
      <c r="M19186" s="220"/>
    </row>
    <row r="19187" spans="1:13" x14ac:dyDescent="0.2">
      <c r="A19187" s="35" t="s">
        <v>9594</v>
      </c>
      <c r="B19187" s="1" t="s">
        <v>5533</v>
      </c>
      <c r="C19187" s="45" t="s">
        <v>5892</v>
      </c>
      <c r="D19187" s="23" t="s">
        <v>977</v>
      </c>
      <c r="E19187" s="23" t="s">
        <v>4134</v>
      </c>
      <c r="F19187" s="40">
        <v>0.1</v>
      </c>
      <c r="G19187" s="25">
        <v>3623</v>
      </c>
      <c r="H19187" s="25">
        <v>362</v>
      </c>
      <c r="I19187" s="25"/>
      <c r="J19187" s="58" t="e">
        <f>HYPERLINK("#"&amp;"Insumos"&amp;"!A"&amp;MATCH($B19187,#REF!,0),"Ins "&amp;$B19187)</f>
        <v>#REF!</v>
      </c>
      <c r="M19187" s="220"/>
    </row>
    <row r="19188" spans="1:13" x14ac:dyDescent="0.2">
      <c r="A19188" s="35" t="s">
        <v>9594</v>
      </c>
      <c r="B19188" s="1" t="s">
        <v>5007</v>
      </c>
      <c r="C19188" s="45" t="s">
        <v>720</v>
      </c>
      <c r="D19188" s="23" t="s">
        <v>5751</v>
      </c>
      <c r="E19188" s="23" t="s">
        <v>4134</v>
      </c>
      <c r="F19188" s="40">
        <v>0.1</v>
      </c>
      <c r="G19188" s="25">
        <v>1897</v>
      </c>
      <c r="H19188" s="25">
        <v>190</v>
      </c>
      <c r="I19188" s="25"/>
      <c r="J19188" s="58" t="e">
        <f>HYPERLINK("#"&amp;"Insumos"&amp;"!A"&amp;MATCH($B19188,#REF!,0),"Ins "&amp;$B19188)</f>
        <v>#REF!</v>
      </c>
      <c r="M19188" s="220"/>
    </row>
    <row r="19189" spans="1:13" x14ac:dyDescent="0.2">
      <c r="A19189" s="35" t="s">
        <v>9594</v>
      </c>
      <c r="B19189" s="34" t="s">
        <v>9596</v>
      </c>
      <c r="C19189" s="45" t="s">
        <v>9597</v>
      </c>
      <c r="D19189" s="23" t="s">
        <v>5751</v>
      </c>
      <c r="E19189" s="23" t="s">
        <v>463</v>
      </c>
      <c r="F19189" s="40">
        <v>1</v>
      </c>
      <c r="G19189" s="25">
        <v>59280</v>
      </c>
      <c r="H19189" s="25">
        <v>59280</v>
      </c>
      <c r="I19189" s="25"/>
      <c r="J19189" s="58" t="e">
        <f>HYPERLINK("#"&amp;"Insumos"&amp;"!A"&amp;MATCH($B19189,#REF!,0),"Ins "&amp;$B19189)</f>
        <v>#REF!</v>
      </c>
      <c r="M19189" s="220"/>
    </row>
    <row r="19190" spans="1:13" ht="25.5" x14ac:dyDescent="0.2">
      <c r="A19190" s="36" t="s">
        <v>9598</v>
      </c>
      <c r="B19190" s="26" t="s">
        <v>6816</v>
      </c>
      <c r="C19190" s="79" t="s">
        <v>9599</v>
      </c>
      <c r="D19190" s="37" t="s">
        <v>5608</v>
      </c>
      <c r="E19190" s="37" t="s">
        <v>4134</v>
      </c>
      <c r="F19190" s="41"/>
      <c r="G19190" s="27"/>
      <c r="H19190" s="27"/>
      <c r="I19190" s="27">
        <v>124556</v>
      </c>
      <c r="M19190" s="220">
        <f t="shared" si="299"/>
        <v>163119</v>
      </c>
    </row>
    <row r="19191" spans="1:13" x14ac:dyDescent="0.2">
      <c r="A19191" s="35" t="s">
        <v>9598</v>
      </c>
      <c r="B19191" s="34" t="s">
        <v>5573</v>
      </c>
      <c r="C19191" s="45" t="s">
        <v>973</v>
      </c>
      <c r="D19191" s="23" t="s">
        <v>5734</v>
      </c>
      <c r="E19191" s="23" t="s">
        <v>4141</v>
      </c>
      <c r="F19191" s="40">
        <v>1.1000000000000001</v>
      </c>
      <c r="G19191" s="25">
        <v>41652</v>
      </c>
      <c r="H19191" s="25">
        <v>45817</v>
      </c>
      <c r="I19191" s="25"/>
      <c r="J19191" s="58" t="e">
        <f>HYPERLINK("#"&amp;"Insumos"&amp;"!A"&amp;MATCH($B19191,#REF!,0),"Ins "&amp;$B19191)</f>
        <v>#REF!</v>
      </c>
      <c r="M19191" s="220"/>
    </row>
    <row r="19192" spans="1:13" x14ac:dyDescent="0.2">
      <c r="A19192" s="35" t="s">
        <v>9598</v>
      </c>
      <c r="B19192" s="1" t="s">
        <v>263</v>
      </c>
      <c r="C19192" s="45" t="s">
        <v>696</v>
      </c>
      <c r="D19192" s="23" t="s">
        <v>5534</v>
      </c>
      <c r="E19192" s="23" t="s">
        <v>4140</v>
      </c>
      <c r="F19192" s="40">
        <v>1E-3</v>
      </c>
      <c r="G19192" s="25">
        <v>187426</v>
      </c>
      <c r="H19192" s="25">
        <v>187</v>
      </c>
      <c r="I19192" s="25"/>
      <c r="J19192" s="58" t="e">
        <f>HYPERLINK("#"&amp;"Insumos"&amp;"!A"&amp;MATCH($B19192,#REF!,0),"Ins "&amp;$B19192)</f>
        <v>#REF!</v>
      </c>
      <c r="M19192" s="220"/>
    </row>
    <row r="19193" spans="1:13" x14ac:dyDescent="0.2">
      <c r="A19193" s="35" t="s">
        <v>9598</v>
      </c>
      <c r="B19193" s="1" t="s">
        <v>5533</v>
      </c>
      <c r="C19193" s="45" t="s">
        <v>5892</v>
      </c>
      <c r="D19193" s="23" t="s">
        <v>977</v>
      </c>
      <c r="E19193" s="23" t="s">
        <v>4134</v>
      </c>
      <c r="F19193" s="40">
        <v>0.1</v>
      </c>
      <c r="G19193" s="25">
        <v>3623</v>
      </c>
      <c r="H19193" s="25">
        <v>362</v>
      </c>
      <c r="I19193" s="25"/>
      <c r="J19193" s="58" t="e">
        <f>HYPERLINK("#"&amp;"Insumos"&amp;"!A"&amp;MATCH($B19193,#REF!,0),"Ins "&amp;$B19193)</f>
        <v>#REF!</v>
      </c>
      <c r="M19193" s="220"/>
    </row>
    <row r="19194" spans="1:13" x14ac:dyDescent="0.2">
      <c r="A19194" s="35" t="s">
        <v>9598</v>
      </c>
      <c r="B19194" s="1" t="s">
        <v>5007</v>
      </c>
      <c r="C19194" s="45" t="s">
        <v>720</v>
      </c>
      <c r="D19194" s="23" t="s">
        <v>5751</v>
      </c>
      <c r="E19194" s="23" t="s">
        <v>4134</v>
      </c>
      <c r="F19194" s="40">
        <v>0.1</v>
      </c>
      <c r="G19194" s="25">
        <v>1897</v>
      </c>
      <c r="H19194" s="25">
        <v>190</v>
      </c>
      <c r="I19194" s="25"/>
      <c r="J19194" s="58" t="e">
        <f>HYPERLINK("#"&amp;"Insumos"&amp;"!A"&amp;MATCH($B19194,#REF!,0),"Ins "&amp;$B19194)</f>
        <v>#REF!</v>
      </c>
      <c r="M19194" s="220"/>
    </row>
    <row r="19195" spans="1:13" x14ac:dyDescent="0.2">
      <c r="A19195" s="35" t="s">
        <v>9598</v>
      </c>
      <c r="B19195" s="34" t="s">
        <v>9600</v>
      </c>
      <c r="C19195" s="45" t="s">
        <v>9601</v>
      </c>
      <c r="D19195" s="23" t="s">
        <v>5751</v>
      </c>
      <c r="E19195" s="23" t="s">
        <v>463</v>
      </c>
      <c r="F19195" s="40">
        <v>1</v>
      </c>
      <c r="G19195" s="25">
        <v>78000</v>
      </c>
      <c r="H19195" s="25">
        <v>78000</v>
      </c>
      <c r="I19195" s="25"/>
      <c r="J19195" s="58" t="e">
        <f>HYPERLINK("#"&amp;"Insumos"&amp;"!A"&amp;MATCH($B19195,#REF!,0),"Ins "&amp;$B19195)</f>
        <v>#REF!</v>
      </c>
      <c r="M19195" s="220"/>
    </row>
    <row r="19196" spans="1:13" ht="25.5" x14ac:dyDescent="0.2">
      <c r="A19196" s="36" t="s">
        <v>9602</v>
      </c>
      <c r="B19196" s="26" t="s">
        <v>6816</v>
      </c>
      <c r="C19196" s="79" t="s">
        <v>9603</v>
      </c>
      <c r="D19196" s="37" t="s">
        <v>5608</v>
      </c>
      <c r="E19196" s="37" t="s">
        <v>4134</v>
      </c>
      <c r="F19196" s="41"/>
      <c r="G19196" s="27"/>
      <c r="H19196" s="27"/>
      <c r="I19196" s="27">
        <v>171356</v>
      </c>
      <c r="M19196" s="220">
        <f t="shared" si="299"/>
        <v>224408</v>
      </c>
    </row>
    <row r="19197" spans="1:13" x14ac:dyDescent="0.2">
      <c r="A19197" s="35" t="s">
        <v>9602</v>
      </c>
      <c r="B19197" s="34" t="s">
        <v>5573</v>
      </c>
      <c r="C19197" s="45" t="s">
        <v>973</v>
      </c>
      <c r="D19197" s="23" t="s">
        <v>5734</v>
      </c>
      <c r="E19197" s="23" t="s">
        <v>4141</v>
      </c>
      <c r="F19197" s="40">
        <v>1.1000000000000001</v>
      </c>
      <c r="G19197" s="25">
        <v>41652</v>
      </c>
      <c r="H19197" s="25">
        <v>45817</v>
      </c>
      <c r="I19197" s="25"/>
      <c r="J19197" s="58" t="e">
        <f>HYPERLINK("#"&amp;"Insumos"&amp;"!A"&amp;MATCH($B19197,#REF!,0),"Ins "&amp;$B19197)</f>
        <v>#REF!</v>
      </c>
      <c r="M19197" s="220"/>
    </row>
    <row r="19198" spans="1:13" x14ac:dyDescent="0.2">
      <c r="A19198" s="35" t="s">
        <v>9602</v>
      </c>
      <c r="B19198" s="1" t="s">
        <v>263</v>
      </c>
      <c r="C19198" s="45" t="s">
        <v>696</v>
      </c>
      <c r="D19198" s="23" t="s">
        <v>5534</v>
      </c>
      <c r="E19198" s="23" t="s">
        <v>4140</v>
      </c>
      <c r="F19198" s="40">
        <v>1E-3</v>
      </c>
      <c r="G19198" s="25">
        <v>187426</v>
      </c>
      <c r="H19198" s="25">
        <v>187</v>
      </c>
      <c r="I19198" s="25"/>
      <c r="J19198" s="58" t="e">
        <f>HYPERLINK("#"&amp;"Insumos"&amp;"!A"&amp;MATCH($B19198,#REF!,0),"Ins "&amp;$B19198)</f>
        <v>#REF!</v>
      </c>
      <c r="M19198" s="220"/>
    </row>
    <row r="19199" spans="1:13" x14ac:dyDescent="0.2">
      <c r="A19199" s="35" t="s">
        <v>9602</v>
      </c>
      <c r="B19199" s="1" t="s">
        <v>5533</v>
      </c>
      <c r="C19199" s="45" t="s">
        <v>5892</v>
      </c>
      <c r="D19199" s="23" t="s">
        <v>977</v>
      </c>
      <c r="E19199" s="23" t="s">
        <v>4134</v>
      </c>
      <c r="F19199" s="40">
        <v>0.1</v>
      </c>
      <c r="G19199" s="25">
        <v>3623</v>
      </c>
      <c r="H19199" s="25">
        <v>362</v>
      </c>
      <c r="I19199" s="25"/>
      <c r="J19199" s="58" t="e">
        <f>HYPERLINK("#"&amp;"Insumos"&amp;"!A"&amp;MATCH($B19199,#REF!,0),"Ins "&amp;$B19199)</f>
        <v>#REF!</v>
      </c>
      <c r="M19199" s="220"/>
    </row>
    <row r="19200" spans="1:13" x14ac:dyDescent="0.2">
      <c r="A19200" s="35" t="s">
        <v>9602</v>
      </c>
      <c r="B19200" s="1" t="s">
        <v>5007</v>
      </c>
      <c r="C19200" s="45" t="s">
        <v>720</v>
      </c>
      <c r="D19200" s="23" t="s">
        <v>5751</v>
      </c>
      <c r="E19200" s="23" t="s">
        <v>4134</v>
      </c>
      <c r="F19200" s="40">
        <v>0.1</v>
      </c>
      <c r="G19200" s="25">
        <v>1897</v>
      </c>
      <c r="H19200" s="25">
        <v>190</v>
      </c>
      <c r="I19200" s="25"/>
      <c r="J19200" s="58" t="e">
        <f>HYPERLINK("#"&amp;"Insumos"&amp;"!A"&amp;MATCH($B19200,#REF!,0),"Ins "&amp;$B19200)</f>
        <v>#REF!</v>
      </c>
      <c r="M19200" s="220"/>
    </row>
    <row r="19201" spans="1:13" x14ac:dyDescent="0.2">
      <c r="A19201" s="35" t="s">
        <v>9602</v>
      </c>
      <c r="B19201" s="34" t="s">
        <v>9604</v>
      </c>
      <c r="C19201" s="45" t="s">
        <v>9605</v>
      </c>
      <c r="D19201" s="23" t="s">
        <v>5751</v>
      </c>
      <c r="E19201" s="23" t="s">
        <v>463</v>
      </c>
      <c r="F19201" s="40">
        <v>1</v>
      </c>
      <c r="G19201" s="25">
        <v>124800</v>
      </c>
      <c r="H19201" s="25">
        <v>124800</v>
      </c>
      <c r="I19201" s="25"/>
      <c r="J19201" s="58" t="e">
        <f>HYPERLINK("#"&amp;"Insumos"&amp;"!A"&amp;MATCH($B19201,#REF!,0),"Ins "&amp;$B19201)</f>
        <v>#REF!</v>
      </c>
      <c r="M19201" s="220"/>
    </row>
    <row r="19202" spans="1:13" ht="25.5" x14ac:dyDescent="0.2">
      <c r="A19202" s="36" t="s">
        <v>9606</v>
      </c>
      <c r="B19202" s="26" t="s">
        <v>6816</v>
      </c>
      <c r="C19202" s="79" t="s">
        <v>9607</v>
      </c>
      <c r="D19202" s="37" t="s">
        <v>5608</v>
      </c>
      <c r="E19202" s="37" t="s">
        <v>4134</v>
      </c>
      <c r="F19202" s="41"/>
      <c r="G19202" s="27"/>
      <c r="H19202" s="27"/>
      <c r="I19202" s="27">
        <v>692313</v>
      </c>
      <c r="M19202" s="220">
        <f t="shared" si="299"/>
        <v>906653</v>
      </c>
    </row>
    <row r="19203" spans="1:13" x14ac:dyDescent="0.2">
      <c r="A19203" s="35" t="s">
        <v>9606</v>
      </c>
      <c r="B19203" s="34" t="s">
        <v>5573</v>
      </c>
      <c r="C19203" s="45" t="s">
        <v>973</v>
      </c>
      <c r="D19203" s="23" t="s">
        <v>5734</v>
      </c>
      <c r="E19203" s="23" t="s">
        <v>4141</v>
      </c>
      <c r="F19203" s="40">
        <v>4.5</v>
      </c>
      <c r="G19203" s="25">
        <v>41652</v>
      </c>
      <c r="H19203" s="25">
        <v>187434</v>
      </c>
      <c r="I19203" s="25"/>
      <c r="J19203" s="58" t="e">
        <f>HYPERLINK("#"&amp;"Insumos"&amp;"!A"&amp;MATCH($B19203,#REF!,0),"Ins "&amp;$B19203)</f>
        <v>#REF!</v>
      </c>
      <c r="M19203" s="220"/>
    </row>
    <row r="19204" spans="1:13" x14ac:dyDescent="0.2">
      <c r="A19204" s="35" t="s">
        <v>9606</v>
      </c>
      <c r="B19204" s="1" t="s">
        <v>263</v>
      </c>
      <c r="C19204" s="45" t="s">
        <v>696</v>
      </c>
      <c r="D19204" s="23" t="s">
        <v>5534</v>
      </c>
      <c r="E19204" s="23" t="s">
        <v>4140</v>
      </c>
      <c r="F19204" s="40">
        <v>1E-3</v>
      </c>
      <c r="G19204" s="25">
        <v>187426</v>
      </c>
      <c r="H19204" s="25">
        <v>187</v>
      </c>
      <c r="I19204" s="25"/>
      <c r="J19204" s="58" t="e">
        <f>HYPERLINK("#"&amp;"Insumos"&amp;"!A"&amp;MATCH($B19204,#REF!,0),"Ins "&amp;$B19204)</f>
        <v>#REF!</v>
      </c>
      <c r="M19204" s="220"/>
    </row>
    <row r="19205" spans="1:13" x14ac:dyDescent="0.2">
      <c r="A19205" s="35" t="s">
        <v>9606</v>
      </c>
      <c r="B19205" s="1" t="s">
        <v>5533</v>
      </c>
      <c r="C19205" s="45" t="s">
        <v>5892</v>
      </c>
      <c r="D19205" s="23" t="s">
        <v>977</v>
      </c>
      <c r="E19205" s="23" t="s">
        <v>4134</v>
      </c>
      <c r="F19205" s="40">
        <v>0.1</v>
      </c>
      <c r="G19205" s="25">
        <v>3623</v>
      </c>
      <c r="H19205" s="25">
        <v>362</v>
      </c>
      <c r="I19205" s="25"/>
      <c r="J19205" s="58" t="e">
        <f>HYPERLINK("#"&amp;"Insumos"&amp;"!A"&amp;MATCH($B19205,#REF!,0),"Ins "&amp;$B19205)</f>
        <v>#REF!</v>
      </c>
      <c r="M19205" s="220"/>
    </row>
    <row r="19206" spans="1:13" x14ac:dyDescent="0.2">
      <c r="A19206" s="35" t="s">
        <v>9606</v>
      </c>
      <c r="B19206" s="1" t="s">
        <v>5007</v>
      </c>
      <c r="C19206" s="45" t="s">
        <v>720</v>
      </c>
      <c r="D19206" s="23" t="s">
        <v>5751</v>
      </c>
      <c r="E19206" s="23" t="s">
        <v>4134</v>
      </c>
      <c r="F19206" s="40">
        <v>0.1</v>
      </c>
      <c r="G19206" s="25">
        <v>1897</v>
      </c>
      <c r="H19206" s="25">
        <v>190</v>
      </c>
      <c r="I19206" s="25"/>
      <c r="J19206" s="58" t="e">
        <f>HYPERLINK("#"&amp;"Insumos"&amp;"!A"&amp;MATCH($B19206,#REF!,0),"Ins "&amp;$B19206)</f>
        <v>#REF!</v>
      </c>
      <c r="M19206" s="220"/>
    </row>
    <row r="19207" spans="1:13" x14ac:dyDescent="0.2">
      <c r="A19207" s="35" t="s">
        <v>9606</v>
      </c>
      <c r="B19207" s="34" t="s">
        <v>9608</v>
      </c>
      <c r="C19207" s="45" t="s">
        <v>9609</v>
      </c>
      <c r="D19207" s="23" t="s">
        <v>5751</v>
      </c>
      <c r="E19207" s="23" t="s">
        <v>463</v>
      </c>
      <c r="F19207" s="40">
        <v>1</v>
      </c>
      <c r="G19207" s="25">
        <v>450320</v>
      </c>
      <c r="H19207" s="25">
        <v>450320</v>
      </c>
      <c r="I19207" s="25"/>
      <c r="J19207" s="58" t="e">
        <f>HYPERLINK("#"&amp;"Insumos"&amp;"!A"&amp;MATCH($B19207,#REF!,0),"Ins "&amp;$B19207)</f>
        <v>#REF!</v>
      </c>
      <c r="M19207" s="220"/>
    </row>
    <row r="19208" spans="1:13" x14ac:dyDescent="0.2">
      <c r="A19208" s="35" t="s">
        <v>9606</v>
      </c>
      <c r="B19208" s="34" t="s">
        <v>9587</v>
      </c>
      <c r="C19208" s="45" t="s">
        <v>9588</v>
      </c>
      <c r="D19208" s="23" t="s">
        <v>5751</v>
      </c>
      <c r="E19208" s="23" t="s">
        <v>463</v>
      </c>
      <c r="F19208" s="40">
        <v>1</v>
      </c>
      <c r="G19208" s="25">
        <v>39520</v>
      </c>
      <c r="H19208" s="25">
        <v>39520</v>
      </c>
      <c r="I19208" s="25"/>
      <c r="J19208" s="58" t="e">
        <f>HYPERLINK("#"&amp;"Insumos"&amp;"!A"&amp;MATCH($B19208,#REF!,0),"Ins "&amp;$B19208)</f>
        <v>#REF!</v>
      </c>
      <c r="M19208" s="220"/>
    </row>
    <row r="19209" spans="1:13" x14ac:dyDescent="0.2">
      <c r="A19209" s="35" t="s">
        <v>9606</v>
      </c>
      <c r="B19209" s="34" t="s">
        <v>4217</v>
      </c>
      <c r="C19209" s="45" t="s">
        <v>9577</v>
      </c>
      <c r="D19209" s="23" t="s">
        <v>5751</v>
      </c>
      <c r="E19209" s="23" t="s">
        <v>287</v>
      </c>
      <c r="F19209" s="40">
        <v>1</v>
      </c>
      <c r="G19209" s="25">
        <v>6916</v>
      </c>
      <c r="H19209" s="25">
        <v>6916</v>
      </c>
      <c r="I19209" s="25"/>
      <c r="J19209" s="58" t="e">
        <f>HYPERLINK("#"&amp;"Insumos"&amp;"!A"&amp;MATCH($B19209,#REF!,0),"Ins "&amp;$B19209)</f>
        <v>#REF!</v>
      </c>
      <c r="M19209" s="220"/>
    </row>
    <row r="19210" spans="1:13" x14ac:dyDescent="0.2">
      <c r="A19210" s="35" t="s">
        <v>9606</v>
      </c>
      <c r="B19210" s="34" t="s">
        <v>5276</v>
      </c>
      <c r="C19210" s="45" t="s">
        <v>1245</v>
      </c>
      <c r="D19210" s="23" t="s">
        <v>5751</v>
      </c>
      <c r="E19210" s="23" t="s">
        <v>4134</v>
      </c>
      <c r="F19210" s="40">
        <v>1</v>
      </c>
      <c r="G19210" s="25">
        <v>7384</v>
      </c>
      <c r="H19210" s="25">
        <v>7384</v>
      </c>
      <c r="I19210" s="25"/>
      <c r="J19210" s="58" t="e">
        <f>HYPERLINK("#"&amp;"Insumos"&amp;"!A"&amp;MATCH($B19210,#REF!,0),"Ins "&amp;$B19210)</f>
        <v>#REF!</v>
      </c>
      <c r="M19210" s="220"/>
    </row>
    <row r="19211" spans="1:13" ht="25.5" x14ac:dyDescent="0.2">
      <c r="A19211" s="36" t="s">
        <v>9615</v>
      </c>
      <c r="B19211" s="26" t="s">
        <v>6816</v>
      </c>
      <c r="C19211" s="79" t="s">
        <v>9616</v>
      </c>
      <c r="D19211" s="37" t="s">
        <v>5608</v>
      </c>
      <c r="E19211" s="37" t="s">
        <v>4134</v>
      </c>
      <c r="F19211" s="41"/>
      <c r="G19211" s="27"/>
      <c r="H19211" s="27"/>
      <c r="I19211" s="27">
        <v>287888</v>
      </c>
      <c r="M19211" s="220">
        <f t="shared" ref="M19211:M19266" si="300">ROUND(I19211*(1+$L$2),0)</f>
        <v>377018</v>
      </c>
    </row>
    <row r="19212" spans="1:13" x14ac:dyDescent="0.2">
      <c r="A19212" s="35" t="s">
        <v>9615</v>
      </c>
      <c r="B19212" s="34" t="s">
        <v>5573</v>
      </c>
      <c r="C19212" s="45" t="s">
        <v>973</v>
      </c>
      <c r="D19212" s="23" t="s">
        <v>5734</v>
      </c>
      <c r="E19212" s="23" t="s">
        <v>4141</v>
      </c>
      <c r="F19212" s="40">
        <v>1.1000000000000001</v>
      </c>
      <c r="G19212" s="25">
        <v>41652</v>
      </c>
      <c r="H19212" s="25">
        <v>45817</v>
      </c>
      <c r="I19212" s="25"/>
      <c r="J19212" s="58" t="e">
        <f>HYPERLINK("#"&amp;"Insumos"&amp;"!A"&amp;MATCH($B19212,#REF!,0),"Ins "&amp;$B19212)</f>
        <v>#REF!</v>
      </c>
      <c r="M19212" s="220"/>
    </row>
    <row r="19213" spans="1:13" x14ac:dyDescent="0.2">
      <c r="A19213" s="35" t="s">
        <v>9615</v>
      </c>
      <c r="B19213" s="1" t="s">
        <v>263</v>
      </c>
      <c r="C19213" s="45" t="s">
        <v>696</v>
      </c>
      <c r="D19213" s="23" t="s">
        <v>5534</v>
      </c>
      <c r="E19213" s="23" t="s">
        <v>4140</v>
      </c>
      <c r="F19213" s="40">
        <v>1E-3</v>
      </c>
      <c r="G19213" s="25">
        <v>187426</v>
      </c>
      <c r="H19213" s="25">
        <v>187</v>
      </c>
      <c r="I19213" s="25"/>
      <c r="J19213" s="58" t="e">
        <f>HYPERLINK("#"&amp;"Insumos"&amp;"!A"&amp;MATCH($B19213,#REF!,0),"Ins "&amp;$B19213)</f>
        <v>#REF!</v>
      </c>
      <c r="M19213" s="220"/>
    </row>
    <row r="19214" spans="1:13" x14ac:dyDescent="0.2">
      <c r="A19214" s="35" t="s">
        <v>9615</v>
      </c>
      <c r="B19214" s="1" t="s">
        <v>5533</v>
      </c>
      <c r="C19214" s="45" t="s">
        <v>5892</v>
      </c>
      <c r="D19214" s="23" t="s">
        <v>977</v>
      </c>
      <c r="E19214" s="23" t="s">
        <v>4134</v>
      </c>
      <c r="F19214" s="40">
        <v>0.1</v>
      </c>
      <c r="G19214" s="25">
        <v>3623</v>
      </c>
      <c r="H19214" s="25">
        <v>362</v>
      </c>
      <c r="I19214" s="25"/>
      <c r="J19214" s="58" t="e">
        <f>HYPERLINK("#"&amp;"Insumos"&amp;"!A"&amp;MATCH($B19214,#REF!,0),"Ins "&amp;$B19214)</f>
        <v>#REF!</v>
      </c>
      <c r="M19214" s="220"/>
    </row>
    <row r="19215" spans="1:13" x14ac:dyDescent="0.2">
      <c r="A19215" s="35" t="s">
        <v>9615</v>
      </c>
      <c r="B19215" s="1" t="s">
        <v>5007</v>
      </c>
      <c r="C19215" s="45" t="s">
        <v>720</v>
      </c>
      <c r="D19215" s="23" t="s">
        <v>5751</v>
      </c>
      <c r="E19215" s="23" t="s">
        <v>4134</v>
      </c>
      <c r="F19215" s="40">
        <v>0.1</v>
      </c>
      <c r="G19215" s="25">
        <v>1897</v>
      </c>
      <c r="H19215" s="25">
        <v>190</v>
      </c>
      <c r="I19215" s="25"/>
      <c r="J19215" s="58" t="e">
        <f>HYPERLINK("#"&amp;"Insumos"&amp;"!A"&amp;MATCH($B19215,#REF!,0),"Ins "&amp;$B19215)</f>
        <v>#REF!</v>
      </c>
      <c r="M19215" s="220"/>
    </row>
    <row r="19216" spans="1:13" x14ac:dyDescent="0.2">
      <c r="A19216" s="35" t="s">
        <v>9615</v>
      </c>
      <c r="B19216" s="34" t="s">
        <v>9617</v>
      </c>
      <c r="C19216" s="45" t="s">
        <v>9671</v>
      </c>
      <c r="D19216" s="23" t="s">
        <v>5751</v>
      </c>
      <c r="E19216" s="23" t="s">
        <v>463</v>
      </c>
      <c r="F19216" s="40">
        <v>1</v>
      </c>
      <c r="G19216" s="25">
        <v>241332</v>
      </c>
      <c r="H19216" s="25">
        <v>241332</v>
      </c>
      <c r="I19216" s="25"/>
      <c r="J19216" s="58" t="e">
        <f>HYPERLINK("#"&amp;"Insumos"&amp;"!A"&amp;MATCH($B19216,#REF!,0),"Ins "&amp;$B19216)</f>
        <v>#REF!</v>
      </c>
      <c r="M19216" s="220"/>
    </row>
    <row r="19217" spans="1:13" ht="25.5" x14ac:dyDescent="0.2">
      <c r="A19217" s="36" t="s">
        <v>9668</v>
      </c>
      <c r="B19217" s="26" t="s">
        <v>6816</v>
      </c>
      <c r="C19217" s="79" t="s">
        <v>9669</v>
      </c>
      <c r="D19217" s="37" t="s">
        <v>5608</v>
      </c>
      <c r="E19217" s="37" t="s">
        <v>4134</v>
      </c>
      <c r="F19217" s="41"/>
      <c r="G19217" s="27"/>
      <c r="H19217" s="27"/>
      <c r="I19217" s="27">
        <v>393084</v>
      </c>
      <c r="M19217" s="220">
        <f t="shared" si="300"/>
        <v>514783</v>
      </c>
    </row>
    <row r="19218" spans="1:13" x14ac:dyDescent="0.2">
      <c r="A19218" s="35" t="s">
        <v>9668</v>
      </c>
      <c r="B19218" s="34" t="s">
        <v>5573</v>
      </c>
      <c r="C19218" s="45" t="s">
        <v>973</v>
      </c>
      <c r="D19218" s="23" t="s">
        <v>5734</v>
      </c>
      <c r="E19218" s="23" t="s">
        <v>4141</v>
      </c>
      <c r="F19218" s="40">
        <v>1.1000000000000001</v>
      </c>
      <c r="G19218" s="25">
        <v>41652</v>
      </c>
      <c r="H19218" s="25">
        <v>45817</v>
      </c>
      <c r="I19218" s="25"/>
      <c r="J19218" s="58" t="e">
        <f>HYPERLINK("#"&amp;"Insumos"&amp;"!A"&amp;MATCH($B19218,#REF!,0),"Ins "&amp;$B19218)</f>
        <v>#REF!</v>
      </c>
      <c r="M19218" s="220"/>
    </row>
    <row r="19219" spans="1:13" x14ac:dyDescent="0.2">
      <c r="A19219" s="35" t="s">
        <v>9668</v>
      </c>
      <c r="B19219" s="1" t="s">
        <v>263</v>
      </c>
      <c r="C19219" s="45" t="s">
        <v>696</v>
      </c>
      <c r="D19219" s="23" t="s">
        <v>5534</v>
      </c>
      <c r="E19219" s="23" t="s">
        <v>4140</v>
      </c>
      <c r="F19219" s="40">
        <v>1E-3</v>
      </c>
      <c r="G19219" s="25">
        <v>187426</v>
      </c>
      <c r="H19219" s="25">
        <v>187</v>
      </c>
      <c r="I19219" s="25"/>
      <c r="J19219" s="58" t="e">
        <f>HYPERLINK("#"&amp;"Insumos"&amp;"!A"&amp;MATCH($B19219,#REF!,0),"Ins "&amp;$B19219)</f>
        <v>#REF!</v>
      </c>
      <c r="M19219" s="220"/>
    </row>
    <row r="19220" spans="1:13" x14ac:dyDescent="0.2">
      <c r="A19220" s="35" t="s">
        <v>9668</v>
      </c>
      <c r="B19220" s="1" t="s">
        <v>5533</v>
      </c>
      <c r="C19220" s="45" t="s">
        <v>5892</v>
      </c>
      <c r="D19220" s="23" t="s">
        <v>977</v>
      </c>
      <c r="E19220" s="23" t="s">
        <v>4134</v>
      </c>
      <c r="F19220" s="40">
        <v>0.1</v>
      </c>
      <c r="G19220" s="25">
        <v>3623</v>
      </c>
      <c r="H19220" s="25">
        <v>362</v>
      </c>
      <c r="I19220" s="25"/>
      <c r="J19220" s="58" t="e">
        <f>HYPERLINK("#"&amp;"Insumos"&amp;"!A"&amp;MATCH($B19220,#REF!,0),"Ins "&amp;$B19220)</f>
        <v>#REF!</v>
      </c>
      <c r="M19220" s="220"/>
    </row>
    <row r="19221" spans="1:13" x14ac:dyDescent="0.2">
      <c r="A19221" s="35" t="s">
        <v>9668</v>
      </c>
      <c r="B19221" s="1" t="s">
        <v>5007</v>
      </c>
      <c r="C19221" s="45" t="s">
        <v>720</v>
      </c>
      <c r="D19221" s="23" t="s">
        <v>5751</v>
      </c>
      <c r="E19221" s="23" t="s">
        <v>4134</v>
      </c>
      <c r="F19221" s="40">
        <v>0.1</v>
      </c>
      <c r="G19221" s="25">
        <v>1897</v>
      </c>
      <c r="H19221" s="25">
        <v>190</v>
      </c>
      <c r="I19221" s="25"/>
      <c r="J19221" s="58" t="e">
        <f>HYPERLINK("#"&amp;"Insumos"&amp;"!A"&amp;MATCH($B19221,#REF!,0),"Ins "&amp;$B19221)</f>
        <v>#REF!</v>
      </c>
      <c r="M19221" s="220"/>
    </row>
    <row r="19222" spans="1:13" x14ac:dyDescent="0.2">
      <c r="A19222" s="35" t="s">
        <v>9668</v>
      </c>
      <c r="B19222" s="34" t="s">
        <v>9670</v>
      </c>
      <c r="C19222" s="45" t="s">
        <v>9672</v>
      </c>
      <c r="D19222" s="23" t="s">
        <v>5751</v>
      </c>
      <c r="E19222" s="23" t="s">
        <v>463</v>
      </c>
      <c r="F19222" s="40">
        <v>1</v>
      </c>
      <c r="G19222" s="25">
        <v>346528</v>
      </c>
      <c r="H19222" s="25">
        <v>346528</v>
      </c>
      <c r="I19222" s="25"/>
      <c r="J19222" s="58" t="e">
        <f>HYPERLINK("#"&amp;"Insumos"&amp;"!A"&amp;MATCH($B19222,#REF!,0),"Ins "&amp;$B19222)</f>
        <v>#REF!</v>
      </c>
      <c r="M19222" s="220"/>
    </row>
    <row r="19223" spans="1:13" s="176" customFormat="1" ht="40.15" customHeight="1" x14ac:dyDescent="0.2">
      <c r="A19223" s="170" t="s">
        <v>5814</v>
      </c>
      <c r="B19223" s="171"/>
      <c r="C19223" s="172" t="s">
        <v>526</v>
      </c>
      <c r="D19223" s="173" t="s">
        <v>5607</v>
      </c>
      <c r="E19223" s="173"/>
      <c r="F19223" s="174"/>
      <c r="G19223" s="175"/>
      <c r="H19223" s="175"/>
      <c r="I19223" s="175"/>
      <c r="M19223" s="220"/>
    </row>
    <row r="19224" spans="1:13" ht="38.25" x14ac:dyDescent="0.2">
      <c r="A19224" s="36" t="s">
        <v>3720</v>
      </c>
      <c r="B19224" s="26" t="s">
        <v>6816</v>
      </c>
      <c r="C19224" s="79" t="s">
        <v>10922</v>
      </c>
      <c r="D19224" s="37" t="s">
        <v>5608</v>
      </c>
      <c r="E19224" s="37" t="s">
        <v>4134</v>
      </c>
      <c r="F19224" s="41"/>
      <c r="G19224" s="27"/>
      <c r="H19224" s="27"/>
      <c r="I19224" s="27">
        <v>1288219</v>
      </c>
      <c r="M19224" s="220">
        <f t="shared" si="300"/>
        <v>1687052</v>
      </c>
    </row>
    <row r="19225" spans="1:13" x14ac:dyDescent="0.2">
      <c r="A19225" s="35" t="s">
        <v>3720</v>
      </c>
      <c r="B19225" s="1" t="s">
        <v>213</v>
      </c>
      <c r="C19225" s="45" t="s">
        <v>1034</v>
      </c>
      <c r="D19225" s="23" t="s">
        <v>5734</v>
      </c>
      <c r="E19225" s="23" t="s">
        <v>4141</v>
      </c>
      <c r="F19225" s="40">
        <v>1.3</v>
      </c>
      <c r="G19225" s="25">
        <v>184554</v>
      </c>
      <c r="H19225" s="25">
        <v>239920</v>
      </c>
      <c r="I19225" s="25"/>
      <c r="J19225" s="58" t="e">
        <f>HYPERLINK("#"&amp;"Insumos"&amp;"!A"&amp;MATCH($B19225,#REF!,0),"Ins "&amp;$B19225)</f>
        <v>#REF!</v>
      </c>
      <c r="M19225" s="220"/>
    </row>
    <row r="19226" spans="1:13" x14ac:dyDescent="0.2">
      <c r="A19226" s="35" t="s">
        <v>3720</v>
      </c>
      <c r="B19226" s="1" t="s">
        <v>263</v>
      </c>
      <c r="C19226" s="45" t="s">
        <v>696</v>
      </c>
      <c r="D19226" s="23" t="s">
        <v>5534</v>
      </c>
      <c r="E19226" s="23" t="s">
        <v>4140</v>
      </c>
      <c r="F19226" s="40">
        <v>4.82E-2</v>
      </c>
      <c r="G19226" s="25">
        <v>187426</v>
      </c>
      <c r="H19226" s="25">
        <v>9034</v>
      </c>
      <c r="I19226" s="25"/>
      <c r="J19226" s="58" t="e">
        <f>HYPERLINK("#"&amp;"Insumos"&amp;"!A"&amp;MATCH($B19226,#REF!,0),"Ins "&amp;$B19226)</f>
        <v>#REF!</v>
      </c>
      <c r="M19226" s="220"/>
    </row>
    <row r="19227" spans="1:13" x14ac:dyDescent="0.2">
      <c r="A19227" s="35" t="s">
        <v>3720</v>
      </c>
      <c r="B19227" s="1" t="s">
        <v>262</v>
      </c>
      <c r="C19227" s="45" t="s">
        <v>292</v>
      </c>
      <c r="D19227" s="23" t="s">
        <v>5534</v>
      </c>
      <c r="E19227" s="23" t="s">
        <v>4140</v>
      </c>
      <c r="F19227" s="40">
        <v>0.125</v>
      </c>
      <c r="G19227" s="25">
        <v>4348310</v>
      </c>
      <c r="H19227" s="25">
        <v>543539</v>
      </c>
      <c r="I19227" s="25"/>
      <c r="J19227" s="58" t="e">
        <f>HYPERLINK("#"&amp;"Insumos"&amp;"!A"&amp;MATCH($B19227,#REF!,0),"Ins "&amp;$B19227)</f>
        <v>#REF!</v>
      </c>
      <c r="M19227" s="220"/>
    </row>
    <row r="19228" spans="1:13" ht="38.25" x14ac:dyDescent="0.2">
      <c r="A19228" s="35" t="s">
        <v>3720</v>
      </c>
      <c r="B19228" s="1" t="s">
        <v>4571</v>
      </c>
      <c r="C19228" s="45" t="s">
        <v>1434</v>
      </c>
      <c r="D19228" s="23" t="s">
        <v>5751</v>
      </c>
      <c r="E19228" s="23" t="s">
        <v>4138</v>
      </c>
      <c r="F19228" s="40">
        <v>7.0000000000000007E-2</v>
      </c>
      <c r="G19228" s="25">
        <v>196676</v>
      </c>
      <c r="H19228" s="25">
        <v>13767</v>
      </c>
      <c r="I19228" s="25"/>
      <c r="J19228" s="58" t="e">
        <f>HYPERLINK("#"&amp;"Insumos"&amp;"!A"&amp;MATCH($B19228,#REF!,0),"Ins "&amp;$B19228)</f>
        <v>#REF!</v>
      </c>
      <c r="M19228" s="220"/>
    </row>
    <row r="19229" spans="1:13" x14ac:dyDescent="0.2">
      <c r="A19229" s="35" t="s">
        <v>3720</v>
      </c>
      <c r="B19229" s="1" t="s">
        <v>5086</v>
      </c>
      <c r="C19229" s="45" t="s">
        <v>1584</v>
      </c>
      <c r="D19229" s="23" t="s">
        <v>5751</v>
      </c>
      <c r="E19229" s="23" t="s">
        <v>4134</v>
      </c>
      <c r="F19229" s="40">
        <v>1</v>
      </c>
      <c r="G19229" s="25">
        <v>458626</v>
      </c>
      <c r="H19229" s="25">
        <v>458626</v>
      </c>
      <c r="I19229" s="25"/>
      <c r="J19229" s="58" t="e">
        <f>HYPERLINK("#"&amp;"Insumos"&amp;"!A"&amp;MATCH($B19229,#REF!,0),"Ins "&amp;$B19229)</f>
        <v>#REF!</v>
      </c>
      <c r="M19229" s="220"/>
    </row>
    <row r="19230" spans="1:13" x14ac:dyDescent="0.2">
      <c r="A19230" s="35" t="s">
        <v>3720</v>
      </c>
      <c r="B19230" s="1" t="s">
        <v>5007</v>
      </c>
      <c r="C19230" s="45" t="s">
        <v>720</v>
      </c>
      <c r="D19230" s="23" t="s">
        <v>5751</v>
      </c>
      <c r="E19230" s="23" t="s">
        <v>4134</v>
      </c>
      <c r="F19230" s="40">
        <v>12.3</v>
      </c>
      <c r="G19230" s="25">
        <v>1897</v>
      </c>
      <c r="H19230" s="25">
        <v>23333</v>
      </c>
      <c r="I19230" s="25"/>
      <c r="J19230" s="58" t="e">
        <f>HYPERLINK("#"&amp;"Insumos"&amp;"!A"&amp;MATCH($B19230,#REF!,0),"Ins "&amp;$B19230)</f>
        <v>#REF!</v>
      </c>
      <c r="M19230" s="220"/>
    </row>
    <row r="19231" spans="1:13" ht="38.25" x14ac:dyDescent="0.2">
      <c r="A19231" s="36" t="s">
        <v>3721</v>
      </c>
      <c r="B19231" s="26" t="s">
        <v>6816</v>
      </c>
      <c r="C19231" s="79" t="s">
        <v>10923</v>
      </c>
      <c r="D19231" s="37" t="s">
        <v>5608</v>
      </c>
      <c r="E19231" s="37" t="s">
        <v>4134</v>
      </c>
      <c r="F19231" s="41"/>
      <c r="G19231" s="27"/>
      <c r="H19231" s="27"/>
      <c r="I19231" s="27">
        <v>1502866</v>
      </c>
      <c r="M19231" s="220">
        <f t="shared" si="300"/>
        <v>1968153</v>
      </c>
    </row>
    <row r="19232" spans="1:13" x14ac:dyDescent="0.2">
      <c r="A19232" s="35" t="s">
        <v>3721</v>
      </c>
      <c r="B19232" s="1" t="s">
        <v>213</v>
      </c>
      <c r="C19232" s="45" t="s">
        <v>1034</v>
      </c>
      <c r="D19232" s="23" t="s">
        <v>5734</v>
      </c>
      <c r="E19232" s="23" t="s">
        <v>4141</v>
      </c>
      <c r="F19232" s="40">
        <v>1.3</v>
      </c>
      <c r="G19232" s="25">
        <v>184554</v>
      </c>
      <c r="H19232" s="25">
        <v>239920</v>
      </c>
      <c r="I19232" s="25"/>
      <c r="J19232" s="58" t="e">
        <f>HYPERLINK("#"&amp;"Insumos"&amp;"!A"&amp;MATCH($B19232,#REF!,0),"Ins "&amp;$B19232)</f>
        <v>#REF!</v>
      </c>
      <c r="M19232" s="220"/>
    </row>
    <row r="19233" spans="1:13" x14ac:dyDescent="0.2">
      <c r="A19233" s="35" t="s">
        <v>3721</v>
      </c>
      <c r="B19233" s="1" t="s">
        <v>263</v>
      </c>
      <c r="C19233" s="45" t="s">
        <v>696</v>
      </c>
      <c r="D19233" s="23" t="s">
        <v>5534</v>
      </c>
      <c r="E19233" s="23" t="s">
        <v>4140</v>
      </c>
      <c r="F19233" s="40">
        <v>6.9800000000000001E-2</v>
      </c>
      <c r="G19233" s="25">
        <v>187426</v>
      </c>
      <c r="H19233" s="25">
        <v>13082</v>
      </c>
      <c r="I19233" s="25"/>
      <c r="J19233" s="58" t="e">
        <f>HYPERLINK("#"&amp;"Insumos"&amp;"!A"&amp;MATCH($B19233,#REF!,0),"Ins "&amp;$B19233)</f>
        <v>#REF!</v>
      </c>
      <c r="M19233" s="220"/>
    </row>
    <row r="19234" spans="1:13" x14ac:dyDescent="0.2">
      <c r="A19234" s="35" t="s">
        <v>3721</v>
      </c>
      <c r="B19234" s="1" t="s">
        <v>262</v>
      </c>
      <c r="C19234" s="45" t="s">
        <v>292</v>
      </c>
      <c r="D19234" s="23" t="s">
        <v>5534</v>
      </c>
      <c r="E19234" s="23" t="s">
        <v>4140</v>
      </c>
      <c r="F19234" s="40">
        <v>0.125</v>
      </c>
      <c r="G19234" s="25">
        <v>4348310</v>
      </c>
      <c r="H19234" s="25">
        <v>543539</v>
      </c>
      <c r="I19234" s="25"/>
      <c r="J19234" s="58" t="e">
        <f>HYPERLINK("#"&amp;"Insumos"&amp;"!A"&amp;MATCH($B19234,#REF!,0),"Ins "&amp;$B19234)</f>
        <v>#REF!</v>
      </c>
      <c r="M19234" s="220"/>
    </row>
    <row r="19235" spans="1:13" ht="38.25" x14ac:dyDescent="0.2">
      <c r="A19235" s="35" t="s">
        <v>3721</v>
      </c>
      <c r="B19235" s="1" t="s">
        <v>4571</v>
      </c>
      <c r="C19235" s="45" t="s">
        <v>1434</v>
      </c>
      <c r="D19235" s="23" t="s">
        <v>5751</v>
      </c>
      <c r="E19235" s="23" t="s">
        <v>4138</v>
      </c>
      <c r="F19235" s="40">
        <v>7.0000000000000007E-2</v>
      </c>
      <c r="G19235" s="25">
        <v>196676</v>
      </c>
      <c r="H19235" s="25">
        <v>13767</v>
      </c>
      <c r="I19235" s="25"/>
      <c r="J19235" s="58" t="e">
        <f>HYPERLINK("#"&amp;"Insumos"&amp;"!A"&amp;MATCH($B19235,#REF!,0),"Ins "&amp;$B19235)</f>
        <v>#REF!</v>
      </c>
      <c r="M19235" s="220"/>
    </row>
    <row r="19236" spans="1:13" x14ac:dyDescent="0.2">
      <c r="A19236" s="35" t="s">
        <v>3721</v>
      </c>
      <c r="B19236" s="1" t="s">
        <v>5087</v>
      </c>
      <c r="C19236" s="45" t="s">
        <v>1585</v>
      </c>
      <c r="D19236" s="23" t="s">
        <v>5751</v>
      </c>
      <c r="E19236" s="23" t="s">
        <v>4134</v>
      </c>
      <c r="F19236" s="40">
        <v>1</v>
      </c>
      <c r="G19236" s="25">
        <v>669225</v>
      </c>
      <c r="H19236" s="25">
        <v>669225</v>
      </c>
      <c r="I19236" s="25"/>
      <c r="J19236" s="58" t="e">
        <f>HYPERLINK("#"&amp;"Insumos"&amp;"!A"&amp;MATCH($B19236,#REF!,0),"Ins "&amp;$B19236)</f>
        <v>#REF!</v>
      </c>
      <c r="M19236" s="220"/>
    </row>
    <row r="19237" spans="1:13" x14ac:dyDescent="0.2">
      <c r="A19237" s="35" t="s">
        <v>3721</v>
      </c>
      <c r="B19237" s="1" t="s">
        <v>5007</v>
      </c>
      <c r="C19237" s="45" t="s">
        <v>720</v>
      </c>
      <c r="D19237" s="23" t="s">
        <v>5751</v>
      </c>
      <c r="E19237" s="23" t="s">
        <v>4134</v>
      </c>
      <c r="F19237" s="40">
        <v>12.3</v>
      </c>
      <c r="G19237" s="25">
        <v>1897</v>
      </c>
      <c r="H19237" s="25">
        <v>23333</v>
      </c>
      <c r="I19237" s="25"/>
      <c r="J19237" s="58" t="e">
        <f>HYPERLINK("#"&amp;"Insumos"&amp;"!A"&amp;MATCH($B19237,#REF!,0),"Ins "&amp;$B19237)</f>
        <v>#REF!</v>
      </c>
      <c r="M19237" s="220"/>
    </row>
    <row r="19238" spans="1:13" ht="38.25" x14ac:dyDescent="0.2">
      <c r="A19238" s="36" t="s">
        <v>3722</v>
      </c>
      <c r="B19238" s="26" t="s">
        <v>6816</v>
      </c>
      <c r="C19238" s="79" t="s">
        <v>10924</v>
      </c>
      <c r="D19238" s="37" t="s">
        <v>5608</v>
      </c>
      <c r="E19238" s="37" t="s">
        <v>4134</v>
      </c>
      <c r="F19238" s="41"/>
      <c r="G19238" s="27"/>
      <c r="H19238" s="27"/>
      <c r="I19238" s="27">
        <v>1595328</v>
      </c>
      <c r="M19238" s="220">
        <f t="shared" si="300"/>
        <v>2089242</v>
      </c>
    </row>
    <row r="19239" spans="1:13" x14ac:dyDescent="0.2">
      <c r="A19239" s="35" t="s">
        <v>3722</v>
      </c>
      <c r="B19239" s="1" t="s">
        <v>213</v>
      </c>
      <c r="C19239" s="45" t="s">
        <v>1034</v>
      </c>
      <c r="D19239" s="23" t="s">
        <v>5734</v>
      </c>
      <c r="E19239" s="23" t="s">
        <v>4141</v>
      </c>
      <c r="F19239" s="40">
        <v>1.3</v>
      </c>
      <c r="G19239" s="25">
        <v>184554</v>
      </c>
      <c r="H19239" s="25">
        <v>239920</v>
      </c>
      <c r="I19239" s="25"/>
      <c r="J19239" s="58" t="e">
        <f>HYPERLINK("#"&amp;"Insumos"&amp;"!A"&amp;MATCH($B19239,#REF!,0),"Ins "&amp;$B19239)</f>
        <v>#REF!</v>
      </c>
      <c r="M19239" s="220"/>
    </row>
    <row r="19240" spans="1:13" x14ac:dyDescent="0.2">
      <c r="A19240" s="35" t="s">
        <v>3722</v>
      </c>
      <c r="B19240" s="1" t="s">
        <v>263</v>
      </c>
      <c r="C19240" s="45" t="s">
        <v>696</v>
      </c>
      <c r="D19240" s="23" t="s">
        <v>5534</v>
      </c>
      <c r="E19240" s="23" t="s">
        <v>4140</v>
      </c>
      <c r="F19240" s="40">
        <v>7.9200000000000007E-2</v>
      </c>
      <c r="G19240" s="25">
        <v>187426</v>
      </c>
      <c r="H19240" s="25">
        <v>14844</v>
      </c>
      <c r="I19240" s="25"/>
      <c r="J19240" s="58" t="e">
        <f>HYPERLINK("#"&amp;"Insumos"&amp;"!A"&amp;MATCH($B19240,#REF!,0),"Ins "&amp;$B19240)</f>
        <v>#REF!</v>
      </c>
      <c r="M19240" s="220"/>
    </row>
    <row r="19241" spans="1:13" x14ac:dyDescent="0.2">
      <c r="A19241" s="35" t="s">
        <v>3722</v>
      </c>
      <c r="B19241" s="1" t="s">
        <v>262</v>
      </c>
      <c r="C19241" s="45" t="s">
        <v>292</v>
      </c>
      <c r="D19241" s="23" t="s">
        <v>5534</v>
      </c>
      <c r="E19241" s="23" t="s">
        <v>4140</v>
      </c>
      <c r="F19241" s="40">
        <v>0.125</v>
      </c>
      <c r="G19241" s="25">
        <v>4348310</v>
      </c>
      <c r="H19241" s="25">
        <v>543539</v>
      </c>
      <c r="I19241" s="25"/>
      <c r="J19241" s="58" t="e">
        <f>HYPERLINK("#"&amp;"Insumos"&amp;"!A"&amp;MATCH($B19241,#REF!,0),"Ins "&amp;$B19241)</f>
        <v>#REF!</v>
      </c>
      <c r="M19241" s="220"/>
    </row>
    <row r="19242" spans="1:13" ht="38.25" x14ac:dyDescent="0.2">
      <c r="A19242" s="35" t="s">
        <v>3722</v>
      </c>
      <c r="B19242" s="1" t="s">
        <v>4571</v>
      </c>
      <c r="C19242" s="45" t="s">
        <v>1434</v>
      </c>
      <c r="D19242" s="23" t="s">
        <v>5751</v>
      </c>
      <c r="E19242" s="23" t="s">
        <v>4138</v>
      </c>
      <c r="F19242" s="40">
        <v>7.0000000000000007E-2</v>
      </c>
      <c r="G19242" s="25">
        <v>196676</v>
      </c>
      <c r="H19242" s="25">
        <v>13767</v>
      </c>
      <c r="I19242" s="25"/>
      <c r="J19242" s="58" t="e">
        <f>HYPERLINK("#"&amp;"Insumos"&amp;"!A"&amp;MATCH($B19242,#REF!,0),"Ins "&amp;$B19242)</f>
        <v>#REF!</v>
      </c>
      <c r="M19242" s="220"/>
    </row>
    <row r="19243" spans="1:13" x14ac:dyDescent="0.2">
      <c r="A19243" s="35" t="s">
        <v>3722</v>
      </c>
      <c r="B19243" s="1" t="s">
        <v>5088</v>
      </c>
      <c r="C19243" s="45" t="s">
        <v>1586</v>
      </c>
      <c r="D19243" s="23" t="s">
        <v>5751</v>
      </c>
      <c r="E19243" s="23" t="s">
        <v>4134</v>
      </c>
      <c r="F19243" s="40">
        <v>1</v>
      </c>
      <c r="G19243" s="25">
        <v>759925</v>
      </c>
      <c r="H19243" s="25">
        <v>759925</v>
      </c>
      <c r="I19243" s="25"/>
      <c r="J19243" s="58" t="e">
        <f>HYPERLINK("#"&amp;"Insumos"&amp;"!A"&amp;MATCH($B19243,#REF!,0),"Ins "&amp;$B19243)</f>
        <v>#REF!</v>
      </c>
      <c r="M19243" s="220"/>
    </row>
    <row r="19244" spans="1:13" x14ac:dyDescent="0.2">
      <c r="A19244" s="35" t="s">
        <v>3722</v>
      </c>
      <c r="B19244" s="1" t="s">
        <v>5007</v>
      </c>
      <c r="C19244" s="45" t="s">
        <v>720</v>
      </c>
      <c r="D19244" s="23" t="s">
        <v>5751</v>
      </c>
      <c r="E19244" s="23" t="s">
        <v>4134</v>
      </c>
      <c r="F19244" s="40">
        <v>12.3</v>
      </c>
      <c r="G19244" s="25">
        <v>1897</v>
      </c>
      <c r="H19244" s="25">
        <v>23333</v>
      </c>
      <c r="I19244" s="25"/>
      <c r="J19244" s="58" t="e">
        <f>HYPERLINK("#"&amp;"Insumos"&amp;"!A"&amp;MATCH($B19244,#REF!,0),"Ins "&amp;$B19244)</f>
        <v>#REF!</v>
      </c>
      <c r="M19244" s="220"/>
    </row>
    <row r="19245" spans="1:13" ht="38.25" x14ac:dyDescent="0.2">
      <c r="A19245" s="36" t="s">
        <v>3723</v>
      </c>
      <c r="B19245" s="26" t="s">
        <v>6816</v>
      </c>
      <c r="C19245" s="79" t="s">
        <v>10925</v>
      </c>
      <c r="D19245" s="37" t="s">
        <v>5608</v>
      </c>
      <c r="E19245" s="37" t="s">
        <v>4134</v>
      </c>
      <c r="F19245" s="41"/>
      <c r="G19245" s="27"/>
      <c r="H19245" s="27"/>
      <c r="I19245" s="27">
        <v>1527526</v>
      </c>
      <c r="M19245" s="220">
        <f t="shared" si="300"/>
        <v>2000448</v>
      </c>
    </row>
    <row r="19246" spans="1:13" x14ac:dyDescent="0.2">
      <c r="A19246" s="35" t="s">
        <v>3723</v>
      </c>
      <c r="B19246" s="1" t="s">
        <v>213</v>
      </c>
      <c r="C19246" s="45" t="s">
        <v>1034</v>
      </c>
      <c r="D19246" s="23" t="s">
        <v>5734</v>
      </c>
      <c r="E19246" s="23" t="s">
        <v>4141</v>
      </c>
      <c r="F19246" s="40">
        <v>1.3</v>
      </c>
      <c r="G19246" s="25">
        <v>184554</v>
      </c>
      <c r="H19246" s="25">
        <v>239920</v>
      </c>
      <c r="I19246" s="25"/>
      <c r="J19246" s="58" t="e">
        <f>HYPERLINK("#"&amp;"Insumos"&amp;"!A"&amp;MATCH($B19246,#REF!,0),"Ins "&amp;$B19246)</f>
        <v>#REF!</v>
      </c>
      <c r="M19246" s="220"/>
    </row>
    <row r="19247" spans="1:13" x14ac:dyDescent="0.2">
      <c r="A19247" s="35" t="s">
        <v>3723</v>
      </c>
      <c r="B19247" s="1" t="s">
        <v>263</v>
      </c>
      <c r="C19247" s="45" t="s">
        <v>696</v>
      </c>
      <c r="D19247" s="23" t="s">
        <v>5534</v>
      </c>
      <c r="E19247" s="23" t="s">
        <v>4140</v>
      </c>
      <c r="F19247" s="40">
        <v>7.2499999999999995E-2</v>
      </c>
      <c r="G19247" s="25">
        <v>187426</v>
      </c>
      <c r="H19247" s="25">
        <v>13588</v>
      </c>
      <c r="I19247" s="25"/>
      <c r="J19247" s="58" t="e">
        <f>HYPERLINK("#"&amp;"Insumos"&amp;"!A"&amp;MATCH($B19247,#REF!,0),"Ins "&amp;$B19247)</f>
        <v>#REF!</v>
      </c>
      <c r="M19247" s="220"/>
    </row>
    <row r="19248" spans="1:13" x14ac:dyDescent="0.2">
      <c r="A19248" s="35" t="s">
        <v>3723</v>
      </c>
      <c r="B19248" s="1" t="s">
        <v>262</v>
      </c>
      <c r="C19248" s="45" t="s">
        <v>292</v>
      </c>
      <c r="D19248" s="23" t="s">
        <v>5534</v>
      </c>
      <c r="E19248" s="23" t="s">
        <v>4140</v>
      </c>
      <c r="F19248" s="40">
        <v>0.125</v>
      </c>
      <c r="G19248" s="25">
        <v>4348310</v>
      </c>
      <c r="H19248" s="25">
        <v>543539</v>
      </c>
      <c r="I19248" s="25"/>
      <c r="J19248" s="58" t="e">
        <f>HYPERLINK("#"&amp;"Insumos"&amp;"!A"&amp;MATCH($B19248,#REF!,0),"Ins "&amp;$B19248)</f>
        <v>#REF!</v>
      </c>
      <c r="M19248" s="220"/>
    </row>
    <row r="19249" spans="1:13" ht="38.25" x14ac:dyDescent="0.2">
      <c r="A19249" s="35" t="s">
        <v>3723</v>
      </c>
      <c r="B19249" s="1" t="s">
        <v>4571</v>
      </c>
      <c r="C19249" s="45" t="s">
        <v>1434</v>
      </c>
      <c r="D19249" s="23" t="s">
        <v>5751</v>
      </c>
      <c r="E19249" s="23" t="s">
        <v>4138</v>
      </c>
      <c r="F19249" s="40">
        <v>4.7E-2</v>
      </c>
      <c r="G19249" s="25">
        <v>196676</v>
      </c>
      <c r="H19249" s="25">
        <v>9244</v>
      </c>
      <c r="I19249" s="25"/>
      <c r="J19249" s="58" t="e">
        <f>HYPERLINK("#"&amp;"Insumos"&amp;"!A"&amp;MATCH($B19249,#REF!,0),"Ins "&amp;$B19249)</f>
        <v>#REF!</v>
      </c>
      <c r="M19249" s="220"/>
    </row>
    <row r="19250" spans="1:13" x14ac:dyDescent="0.2">
      <c r="A19250" s="35" t="s">
        <v>3723</v>
      </c>
      <c r="B19250" s="1" t="s">
        <v>5070</v>
      </c>
      <c r="C19250" s="45" t="s">
        <v>1578</v>
      </c>
      <c r="D19250" s="23" t="s">
        <v>5751</v>
      </c>
      <c r="E19250" s="23" t="s">
        <v>4134</v>
      </c>
      <c r="F19250" s="40">
        <v>1</v>
      </c>
      <c r="G19250" s="25">
        <v>697902</v>
      </c>
      <c r="H19250" s="25">
        <v>697902</v>
      </c>
      <c r="I19250" s="25"/>
      <c r="J19250" s="58" t="e">
        <f>HYPERLINK("#"&amp;"Insumos"&amp;"!A"&amp;MATCH($B19250,#REF!,0),"Ins "&amp;$B19250)</f>
        <v>#REF!</v>
      </c>
      <c r="M19250" s="220"/>
    </row>
    <row r="19251" spans="1:13" x14ac:dyDescent="0.2">
      <c r="A19251" s="35" t="s">
        <v>3723</v>
      </c>
      <c r="B19251" s="1" t="s">
        <v>5007</v>
      </c>
      <c r="C19251" s="45" t="s">
        <v>720</v>
      </c>
      <c r="D19251" s="23" t="s">
        <v>5751</v>
      </c>
      <c r="E19251" s="23" t="s">
        <v>4134</v>
      </c>
      <c r="F19251" s="40">
        <v>12.3</v>
      </c>
      <c r="G19251" s="25">
        <v>1897</v>
      </c>
      <c r="H19251" s="25">
        <v>23333</v>
      </c>
      <c r="I19251" s="25"/>
      <c r="J19251" s="58" t="e">
        <f>HYPERLINK("#"&amp;"Insumos"&amp;"!A"&amp;MATCH($B19251,#REF!,0),"Ins "&amp;$B19251)</f>
        <v>#REF!</v>
      </c>
      <c r="M19251" s="220"/>
    </row>
    <row r="19252" spans="1:13" ht="38.25" x14ac:dyDescent="0.2">
      <c r="A19252" s="36" t="s">
        <v>3724</v>
      </c>
      <c r="B19252" s="26" t="s">
        <v>6816</v>
      </c>
      <c r="C19252" s="79" t="s">
        <v>10926</v>
      </c>
      <c r="D19252" s="37" t="s">
        <v>5608</v>
      </c>
      <c r="E19252" s="37" t="s">
        <v>4134</v>
      </c>
      <c r="F19252" s="41"/>
      <c r="G19252" s="27"/>
      <c r="H19252" s="27"/>
      <c r="I19252" s="27">
        <v>1665698</v>
      </c>
      <c r="M19252" s="220">
        <f t="shared" si="300"/>
        <v>2181398</v>
      </c>
    </row>
    <row r="19253" spans="1:13" x14ac:dyDescent="0.2">
      <c r="A19253" s="35" t="s">
        <v>3724</v>
      </c>
      <c r="B19253" s="1" t="s">
        <v>213</v>
      </c>
      <c r="C19253" s="45" t="s">
        <v>1034</v>
      </c>
      <c r="D19253" s="23" t="s">
        <v>5734</v>
      </c>
      <c r="E19253" s="23" t="s">
        <v>4141</v>
      </c>
      <c r="F19253" s="40">
        <v>1.3</v>
      </c>
      <c r="G19253" s="25">
        <v>184554</v>
      </c>
      <c r="H19253" s="25">
        <v>239920</v>
      </c>
      <c r="I19253" s="25"/>
      <c r="J19253" s="58" t="e">
        <f>HYPERLINK("#"&amp;"Insumos"&amp;"!A"&amp;MATCH($B19253,#REF!,0),"Ins "&amp;$B19253)</f>
        <v>#REF!</v>
      </c>
      <c r="M19253" s="220"/>
    </row>
    <row r="19254" spans="1:13" x14ac:dyDescent="0.2">
      <c r="A19254" s="35" t="s">
        <v>3724</v>
      </c>
      <c r="B19254" s="1" t="s">
        <v>263</v>
      </c>
      <c r="C19254" s="45" t="s">
        <v>696</v>
      </c>
      <c r="D19254" s="23" t="s">
        <v>5534</v>
      </c>
      <c r="E19254" s="23" t="s">
        <v>4140</v>
      </c>
      <c r="F19254" s="40">
        <v>8.6400000000000005E-2</v>
      </c>
      <c r="G19254" s="25">
        <v>187426</v>
      </c>
      <c r="H19254" s="25">
        <v>16194</v>
      </c>
      <c r="I19254" s="25"/>
      <c r="J19254" s="58" t="e">
        <f>HYPERLINK("#"&amp;"Insumos"&amp;"!A"&amp;MATCH($B19254,#REF!,0),"Ins "&amp;$B19254)</f>
        <v>#REF!</v>
      </c>
      <c r="M19254" s="220"/>
    </row>
    <row r="19255" spans="1:13" x14ac:dyDescent="0.2">
      <c r="A19255" s="35" t="s">
        <v>3724</v>
      </c>
      <c r="B19255" s="1" t="s">
        <v>262</v>
      </c>
      <c r="C19255" s="45" t="s">
        <v>292</v>
      </c>
      <c r="D19255" s="23" t="s">
        <v>5534</v>
      </c>
      <c r="E19255" s="23" t="s">
        <v>4140</v>
      </c>
      <c r="F19255" s="40">
        <v>0.125</v>
      </c>
      <c r="G19255" s="25">
        <v>4348310</v>
      </c>
      <c r="H19255" s="25">
        <v>543539</v>
      </c>
      <c r="I19255" s="25"/>
      <c r="J19255" s="58" t="e">
        <f>HYPERLINK("#"&amp;"Insumos"&amp;"!A"&amp;MATCH($B19255,#REF!,0),"Ins "&amp;$B19255)</f>
        <v>#REF!</v>
      </c>
      <c r="M19255" s="220"/>
    </row>
    <row r="19256" spans="1:13" ht="38.25" x14ac:dyDescent="0.2">
      <c r="A19256" s="35" t="s">
        <v>3724</v>
      </c>
      <c r="B19256" s="1" t="s">
        <v>4571</v>
      </c>
      <c r="C19256" s="45" t="s">
        <v>1434</v>
      </c>
      <c r="D19256" s="23" t="s">
        <v>5751</v>
      </c>
      <c r="E19256" s="23" t="s">
        <v>4138</v>
      </c>
      <c r="F19256" s="40">
        <v>4.7E-2</v>
      </c>
      <c r="G19256" s="25">
        <v>196676</v>
      </c>
      <c r="H19256" s="25">
        <v>9244</v>
      </c>
      <c r="I19256" s="25"/>
      <c r="J19256" s="58" t="e">
        <f>HYPERLINK("#"&amp;"Insumos"&amp;"!A"&amp;MATCH($B19256,#REF!,0),"Ins "&amp;$B19256)</f>
        <v>#REF!</v>
      </c>
      <c r="M19256" s="220"/>
    </row>
    <row r="19257" spans="1:13" x14ac:dyDescent="0.2">
      <c r="A19257" s="35" t="s">
        <v>3724</v>
      </c>
      <c r="B19257" s="1" t="s">
        <v>5072</v>
      </c>
      <c r="C19257" s="45" t="s">
        <v>1580</v>
      </c>
      <c r="D19257" s="23" t="s">
        <v>5751</v>
      </c>
      <c r="E19257" s="23" t="s">
        <v>4134</v>
      </c>
      <c r="F19257" s="40">
        <v>1</v>
      </c>
      <c r="G19257" s="25">
        <v>833468</v>
      </c>
      <c r="H19257" s="25">
        <v>833468</v>
      </c>
      <c r="I19257" s="25"/>
      <c r="J19257" s="58" t="e">
        <f>HYPERLINK("#"&amp;"Insumos"&amp;"!A"&amp;MATCH($B19257,#REF!,0),"Ins "&amp;$B19257)</f>
        <v>#REF!</v>
      </c>
      <c r="M19257" s="220"/>
    </row>
    <row r="19258" spans="1:13" x14ac:dyDescent="0.2">
      <c r="A19258" s="35" t="s">
        <v>3724</v>
      </c>
      <c r="B19258" s="1" t="s">
        <v>5007</v>
      </c>
      <c r="C19258" s="45" t="s">
        <v>720</v>
      </c>
      <c r="D19258" s="23" t="s">
        <v>5751</v>
      </c>
      <c r="E19258" s="23" t="s">
        <v>4134</v>
      </c>
      <c r="F19258" s="40">
        <v>12.3</v>
      </c>
      <c r="G19258" s="25">
        <v>1897</v>
      </c>
      <c r="H19258" s="25">
        <v>23333</v>
      </c>
      <c r="I19258" s="25"/>
      <c r="J19258" s="58" t="e">
        <f>HYPERLINK("#"&amp;"Insumos"&amp;"!A"&amp;MATCH($B19258,#REF!,0),"Ins "&amp;$B19258)</f>
        <v>#REF!</v>
      </c>
      <c r="M19258" s="220"/>
    </row>
    <row r="19259" spans="1:13" ht="38.25" x14ac:dyDescent="0.2">
      <c r="A19259" s="36" t="s">
        <v>3725</v>
      </c>
      <c r="B19259" s="26" t="s">
        <v>6816</v>
      </c>
      <c r="C19259" s="79" t="s">
        <v>10927</v>
      </c>
      <c r="D19259" s="37" t="s">
        <v>5608</v>
      </c>
      <c r="E19259" s="37" t="s">
        <v>4134</v>
      </c>
      <c r="F19259" s="41"/>
      <c r="G19259" s="27"/>
      <c r="H19259" s="27"/>
      <c r="I19259" s="27">
        <v>1790626</v>
      </c>
      <c r="M19259" s="220">
        <f t="shared" si="300"/>
        <v>2345004</v>
      </c>
    </row>
    <row r="19260" spans="1:13" x14ac:dyDescent="0.2">
      <c r="A19260" s="35" t="s">
        <v>3725</v>
      </c>
      <c r="B19260" s="1" t="s">
        <v>213</v>
      </c>
      <c r="C19260" s="45" t="s">
        <v>1034</v>
      </c>
      <c r="D19260" s="23" t="s">
        <v>5734</v>
      </c>
      <c r="E19260" s="23" t="s">
        <v>4141</v>
      </c>
      <c r="F19260" s="40">
        <v>1.3</v>
      </c>
      <c r="G19260" s="25">
        <v>184554</v>
      </c>
      <c r="H19260" s="25">
        <v>239920</v>
      </c>
      <c r="I19260" s="25"/>
      <c r="J19260" s="58" t="e">
        <f>HYPERLINK("#"&amp;"Insumos"&amp;"!A"&amp;MATCH($B19260,#REF!,0),"Ins "&amp;$B19260)</f>
        <v>#REF!</v>
      </c>
      <c r="M19260" s="220"/>
    </row>
    <row r="19261" spans="1:13" x14ac:dyDescent="0.2">
      <c r="A19261" s="35" t="s">
        <v>3725</v>
      </c>
      <c r="B19261" s="1" t="s">
        <v>263</v>
      </c>
      <c r="C19261" s="45" t="s">
        <v>696</v>
      </c>
      <c r="D19261" s="23" t="s">
        <v>5534</v>
      </c>
      <c r="E19261" s="23" t="s">
        <v>4140</v>
      </c>
      <c r="F19261" s="40">
        <v>9.9000000000000005E-2</v>
      </c>
      <c r="G19261" s="25">
        <v>187426</v>
      </c>
      <c r="H19261" s="25">
        <v>18555</v>
      </c>
      <c r="I19261" s="25"/>
      <c r="J19261" s="58" t="e">
        <f>HYPERLINK("#"&amp;"Insumos"&amp;"!A"&amp;MATCH($B19261,#REF!,0),"Ins "&amp;$B19261)</f>
        <v>#REF!</v>
      </c>
      <c r="M19261" s="220"/>
    </row>
    <row r="19262" spans="1:13" x14ac:dyDescent="0.2">
      <c r="A19262" s="35" t="s">
        <v>3725</v>
      </c>
      <c r="B19262" s="1" t="s">
        <v>262</v>
      </c>
      <c r="C19262" s="45" t="s">
        <v>292</v>
      </c>
      <c r="D19262" s="23" t="s">
        <v>5534</v>
      </c>
      <c r="E19262" s="23" t="s">
        <v>4140</v>
      </c>
      <c r="F19262" s="40">
        <v>0.125</v>
      </c>
      <c r="G19262" s="25">
        <v>4348310</v>
      </c>
      <c r="H19262" s="25">
        <v>543539</v>
      </c>
      <c r="I19262" s="25"/>
      <c r="J19262" s="58" t="e">
        <f>HYPERLINK("#"&amp;"Insumos"&amp;"!A"&amp;MATCH($B19262,#REF!,0),"Ins "&amp;$B19262)</f>
        <v>#REF!</v>
      </c>
      <c r="M19262" s="220"/>
    </row>
    <row r="19263" spans="1:13" ht="38.25" x14ac:dyDescent="0.2">
      <c r="A19263" s="35" t="s">
        <v>3725</v>
      </c>
      <c r="B19263" s="1" t="s">
        <v>4571</v>
      </c>
      <c r="C19263" s="45" t="s">
        <v>1434</v>
      </c>
      <c r="D19263" s="23" t="s">
        <v>5751</v>
      </c>
      <c r="E19263" s="23" t="s">
        <v>4138</v>
      </c>
      <c r="F19263" s="40">
        <v>4.7E-2</v>
      </c>
      <c r="G19263" s="25">
        <v>196676</v>
      </c>
      <c r="H19263" s="25">
        <v>9244</v>
      </c>
      <c r="I19263" s="25"/>
      <c r="J19263" s="58" t="e">
        <f>HYPERLINK("#"&amp;"Insumos"&amp;"!A"&amp;MATCH($B19263,#REF!,0),"Ins "&amp;$B19263)</f>
        <v>#REF!</v>
      </c>
      <c r="M19263" s="220"/>
    </row>
    <row r="19264" spans="1:13" x14ac:dyDescent="0.2">
      <c r="A19264" s="35" t="s">
        <v>3725</v>
      </c>
      <c r="B19264" s="1" t="s">
        <v>5071</v>
      </c>
      <c r="C19264" s="45" t="s">
        <v>1579</v>
      </c>
      <c r="D19264" s="23" t="s">
        <v>5751</v>
      </c>
      <c r="E19264" s="23" t="s">
        <v>4134</v>
      </c>
      <c r="F19264" s="40">
        <v>1</v>
      </c>
      <c r="G19264" s="25">
        <v>956035</v>
      </c>
      <c r="H19264" s="25">
        <v>956035</v>
      </c>
      <c r="I19264" s="25"/>
      <c r="J19264" s="58" t="e">
        <f>HYPERLINK("#"&amp;"Insumos"&amp;"!A"&amp;MATCH($B19264,#REF!,0),"Ins "&amp;$B19264)</f>
        <v>#REF!</v>
      </c>
      <c r="M19264" s="220"/>
    </row>
    <row r="19265" spans="1:13" x14ac:dyDescent="0.2">
      <c r="A19265" s="35" t="s">
        <v>3725</v>
      </c>
      <c r="B19265" s="1" t="s">
        <v>5007</v>
      </c>
      <c r="C19265" s="45" t="s">
        <v>720</v>
      </c>
      <c r="D19265" s="23" t="s">
        <v>5751</v>
      </c>
      <c r="E19265" s="23" t="s">
        <v>4134</v>
      </c>
      <c r="F19265" s="40">
        <v>12.3</v>
      </c>
      <c r="G19265" s="25">
        <v>1897</v>
      </c>
      <c r="H19265" s="25">
        <v>23333</v>
      </c>
      <c r="I19265" s="25"/>
      <c r="J19265" s="58" t="e">
        <f>HYPERLINK("#"&amp;"Insumos"&amp;"!A"&amp;MATCH($B19265,#REF!,0),"Ins "&amp;$B19265)</f>
        <v>#REF!</v>
      </c>
      <c r="M19265" s="220"/>
    </row>
    <row r="19266" spans="1:13" ht="38.25" x14ac:dyDescent="0.2">
      <c r="A19266" s="36" t="s">
        <v>3726</v>
      </c>
      <c r="B19266" s="26" t="s">
        <v>6816</v>
      </c>
      <c r="C19266" s="79" t="s">
        <v>8444</v>
      </c>
      <c r="D19266" s="37" t="s">
        <v>5608</v>
      </c>
      <c r="E19266" s="37" t="s">
        <v>4134</v>
      </c>
      <c r="F19266" s="41"/>
      <c r="G19266" s="27"/>
      <c r="H19266" s="27"/>
      <c r="I19266" s="27">
        <v>1790626</v>
      </c>
      <c r="M19266" s="220">
        <f t="shared" si="300"/>
        <v>2345004</v>
      </c>
    </row>
    <row r="19267" spans="1:13" x14ac:dyDescent="0.2">
      <c r="A19267" s="35" t="s">
        <v>3726</v>
      </c>
      <c r="B19267" s="1" t="s">
        <v>213</v>
      </c>
      <c r="C19267" s="45" t="s">
        <v>1034</v>
      </c>
      <c r="D19267" s="23" t="s">
        <v>5734</v>
      </c>
      <c r="E19267" s="23" t="s">
        <v>4141</v>
      </c>
      <c r="F19267" s="40">
        <v>1.3</v>
      </c>
      <c r="G19267" s="25">
        <v>184554</v>
      </c>
      <c r="H19267" s="25">
        <v>239920</v>
      </c>
      <c r="I19267" s="25"/>
      <c r="J19267" s="58" t="e">
        <f>HYPERLINK("#"&amp;"Insumos"&amp;"!A"&amp;MATCH($B19267,#REF!,0),"Ins "&amp;$B19267)</f>
        <v>#REF!</v>
      </c>
      <c r="M19267" s="220"/>
    </row>
    <row r="19268" spans="1:13" x14ac:dyDescent="0.2">
      <c r="A19268" s="35" t="s">
        <v>3726</v>
      </c>
      <c r="B19268" s="1" t="s">
        <v>263</v>
      </c>
      <c r="C19268" s="45" t="s">
        <v>696</v>
      </c>
      <c r="D19268" s="23" t="s">
        <v>5534</v>
      </c>
      <c r="E19268" s="23" t="s">
        <v>4140</v>
      </c>
      <c r="F19268" s="40">
        <v>9.9000000000000005E-2</v>
      </c>
      <c r="G19268" s="25">
        <v>187426</v>
      </c>
      <c r="H19268" s="25">
        <v>18555</v>
      </c>
      <c r="I19268" s="25"/>
      <c r="J19268" s="58" t="e">
        <f>HYPERLINK("#"&amp;"Insumos"&amp;"!A"&amp;MATCH($B19268,#REF!,0),"Ins "&amp;$B19268)</f>
        <v>#REF!</v>
      </c>
      <c r="M19268" s="220"/>
    </row>
    <row r="19269" spans="1:13" x14ac:dyDescent="0.2">
      <c r="A19269" s="35" t="s">
        <v>3726</v>
      </c>
      <c r="B19269" s="1" t="s">
        <v>262</v>
      </c>
      <c r="C19269" s="45" t="s">
        <v>292</v>
      </c>
      <c r="D19269" s="23" t="s">
        <v>5534</v>
      </c>
      <c r="E19269" s="23" t="s">
        <v>4140</v>
      </c>
      <c r="F19269" s="40">
        <v>0.125</v>
      </c>
      <c r="G19269" s="25">
        <v>4348310</v>
      </c>
      <c r="H19269" s="25">
        <v>543539</v>
      </c>
      <c r="I19269" s="25"/>
      <c r="J19269" s="58" t="e">
        <f>HYPERLINK("#"&amp;"Insumos"&amp;"!A"&amp;MATCH($B19269,#REF!,0),"Ins "&amp;$B19269)</f>
        <v>#REF!</v>
      </c>
      <c r="M19269" s="220"/>
    </row>
    <row r="19270" spans="1:13" ht="38.25" x14ac:dyDescent="0.2">
      <c r="A19270" s="35" t="s">
        <v>3726</v>
      </c>
      <c r="B19270" s="1" t="s">
        <v>4571</v>
      </c>
      <c r="C19270" s="45" t="s">
        <v>1434</v>
      </c>
      <c r="D19270" s="23" t="s">
        <v>5751</v>
      </c>
      <c r="E19270" s="23" t="s">
        <v>4138</v>
      </c>
      <c r="F19270" s="40">
        <v>4.7E-2</v>
      </c>
      <c r="G19270" s="25">
        <v>196676</v>
      </c>
      <c r="H19270" s="25">
        <v>9244</v>
      </c>
      <c r="I19270" s="25"/>
      <c r="J19270" s="58" t="e">
        <f>HYPERLINK("#"&amp;"Insumos"&amp;"!A"&amp;MATCH($B19270,#REF!,0),"Ins "&amp;$B19270)</f>
        <v>#REF!</v>
      </c>
      <c r="M19270" s="220"/>
    </row>
    <row r="19271" spans="1:13" x14ac:dyDescent="0.2">
      <c r="A19271" s="35" t="s">
        <v>3726</v>
      </c>
      <c r="B19271" s="1" t="s">
        <v>5074</v>
      </c>
      <c r="C19271" s="45" t="s">
        <v>1582</v>
      </c>
      <c r="D19271" s="23" t="s">
        <v>5751</v>
      </c>
      <c r="E19271" s="23" t="s">
        <v>4134</v>
      </c>
      <c r="F19271" s="40">
        <v>1</v>
      </c>
      <c r="G19271" s="25">
        <v>956035</v>
      </c>
      <c r="H19271" s="25">
        <v>956035</v>
      </c>
      <c r="I19271" s="25"/>
      <c r="J19271" s="58" t="e">
        <f>HYPERLINK("#"&amp;"Insumos"&amp;"!A"&amp;MATCH($B19271,#REF!,0),"Ins "&amp;$B19271)</f>
        <v>#REF!</v>
      </c>
      <c r="M19271" s="220"/>
    </row>
    <row r="19272" spans="1:13" x14ac:dyDescent="0.2">
      <c r="A19272" s="35" t="s">
        <v>3726</v>
      </c>
      <c r="B19272" s="1" t="s">
        <v>5007</v>
      </c>
      <c r="C19272" s="45" t="s">
        <v>720</v>
      </c>
      <c r="D19272" s="23" t="s">
        <v>5751</v>
      </c>
      <c r="E19272" s="23" t="s">
        <v>4134</v>
      </c>
      <c r="F19272" s="40">
        <v>12.3</v>
      </c>
      <c r="G19272" s="25">
        <v>1897</v>
      </c>
      <c r="H19272" s="25">
        <v>23333</v>
      </c>
      <c r="I19272" s="25"/>
      <c r="J19272" s="58" t="e">
        <f>HYPERLINK("#"&amp;"Insumos"&amp;"!A"&amp;MATCH($B19272,#REF!,0),"Ins "&amp;$B19272)</f>
        <v>#REF!</v>
      </c>
      <c r="M19272" s="220"/>
    </row>
    <row r="19273" spans="1:13" ht="38.25" x14ac:dyDescent="0.2">
      <c r="A19273" s="36" t="s">
        <v>3727</v>
      </c>
      <c r="B19273" s="26" t="s">
        <v>6816</v>
      </c>
      <c r="C19273" s="79" t="s">
        <v>10928</v>
      </c>
      <c r="D19273" s="37" t="s">
        <v>5608</v>
      </c>
      <c r="E19273" s="37" t="s">
        <v>4134</v>
      </c>
      <c r="F19273" s="41"/>
      <c r="G19273" s="27"/>
      <c r="H19273" s="27"/>
      <c r="I19273" s="27">
        <v>1928086</v>
      </c>
      <c r="M19273" s="220">
        <f t="shared" ref="M19273:M19323" si="301">ROUND(I19273*(1+$L$2),0)</f>
        <v>2525021</v>
      </c>
    </row>
    <row r="19274" spans="1:13" x14ac:dyDescent="0.2">
      <c r="A19274" s="35" t="s">
        <v>3727</v>
      </c>
      <c r="B19274" s="1" t="s">
        <v>213</v>
      </c>
      <c r="C19274" s="45" t="s">
        <v>1034</v>
      </c>
      <c r="D19274" s="23" t="s">
        <v>5734</v>
      </c>
      <c r="E19274" s="23" t="s">
        <v>4141</v>
      </c>
      <c r="F19274" s="40">
        <v>1.3</v>
      </c>
      <c r="G19274" s="25">
        <v>184554</v>
      </c>
      <c r="H19274" s="25">
        <v>239920</v>
      </c>
      <c r="I19274" s="25"/>
      <c r="J19274" s="58" t="e">
        <f>HYPERLINK("#"&amp;"Insumos"&amp;"!A"&amp;MATCH($B19274,#REF!,0),"Ins "&amp;$B19274)</f>
        <v>#REF!</v>
      </c>
      <c r="M19274" s="220"/>
    </row>
    <row r="19275" spans="1:13" x14ac:dyDescent="0.2">
      <c r="A19275" s="35" t="s">
        <v>3727</v>
      </c>
      <c r="B19275" s="1" t="s">
        <v>263</v>
      </c>
      <c r="C19275" s="45" t="s">
        <v>696</v>
      </c>
      <c r="D19275" s="23" t="s">
        <v>5534</v>
      </c>
      <c r="E19275" s="23" t="s">
        <v>4140</v>
      </c>
      <c r="F19275" s="40">
        <v>0.1129</v>
      </c>
      <c r="G19275" s="25">
        <v>187426</v>
      </c>
      <c r="H19275" s="25">
        <v>21160</v>
      </c>
      <c r="I19275" s="25"/>
      <c r="J19275" s="58" t="e">
        <f>HYPERLINK("#"&amp;"Insumos"&amp;"!A"&amp;MATCH($B19275,#REF!,0),"Ins "&amp;$B19275)</f>
        <v>#REF!</v>
      </c>
      <c r="M19275" s="220"/>
    </row>
    <row r="19276" spans="1:13" x14ac:dyDescent="0.2">
      <c r="A19276" s="35" t="s">
        <v>3727</v>
      </c>
      <c r="B19276" s="1" t="s">
        <v>262</v>
      </c>
      <c r="C19276" s="45" t="s">
        <v>292</v>
      </c>
      <c r="D19276" s="23" t="s">
        <v>5534</v>
      </c>
      <c r="E19276" s="23" t="s">
        <v>4140</v>
      </c>
      <c r="F19276" s="40">
        <v>0.125</v>
      </c>
      <c r="G19276" s="25">
        <v>4348310</v>
      </c>
      <c r="H19276" s="25">
        <v>543539</v>
      </c>
      <c r="I19276" s="25"/>
      <c r="J19276" s="58" t="e">
        <f>HYPERLINK("#"&amp;"Insumos"&amp;"!A"&amp;MATCH($B19276,#REF!,0),"Ins "&amp;$B19276)</f>
        <v>#REF!</v>
      </c>
      <c r="M19276" s="220"/>
    </row>
    <row r="19277" spans="1:13" ht="38.25" x14ac:dyDescent="0.2">
      <c r="A19277" s="35" t="s">
        <v>3727</v>
      </c>
      <c r="B19277" s="1" t="s">
        <v>4571</v>
      </c>
      <c r="C19277" s="45" t="s">
        <v>1434</v>
      </c>
      <c r="D19277" s="23" t="s">
        <v>5751</v>
      </c>
      <c r="E19277" s="23" t="s">
        <v>4138</v>
      </c>
      <c r="F19277" s="40">
        <v>4.7E-2</v>
      </c>
      <c r="G19277" s="25">
        <v>196676</v>
      </c>
      <c r="H19277" s="25">
        <v>9244</v>
      </c>
      <c r="I19277" s="25"/>
      <c r="J19277" s="58" t="e">
        <f>HYPERLINK("#"&amp;"Insumos"&amp;"!A"&amp;MATCH($B19277,#REF!,0),"Ins "&amp;$B19277)</f>
        <v>#REF!</v>
      </c>
      <c r="M19277" s="220"/>
    </row>
    <row r="19278" spans="1:13" x14ac:dyDescent="0.2">
      <c r="A19278" s="35" t="s">
        <v>3727</v>
      </c>
      <c r="B19278" s="1" t="s">
        <v>5085</v>
      </c>
      <c r="C19278" s="45" t="s">
        <v>1583</v>
      </c>
      <c r="D19278" s="23" t="s">
        <v>5751</v>
      </c>
      <c r="E19278" s="23" t="s">
        <v>4134</v>
      </c>
      <c r="F19278" s="40">
        <v>1</v>
      </c>
      <c r="G19278" s="25">
        <v>1090890</v>
      </c>
      <c r="H19278" s="25">
        <v>1090890</v>
      </c>
      <c r="I19278" s="25"/>
      <c r="J19278" s="58" t="e">
        <f>HYPERLINK("#"&amp;"Insumos"&amp;"!A"&amp;MATCH($B19278,#REF!,0),"Ins "&amp;$B19278)</f>
        <v>#REF!</v>
      </c>
      <c r="M19278" s="220"/>
    </row>
    <row r="19279" spans="1:13" x14ac:dyDescent="0.2">
      <c r="A19279" s="35" t="s">
        <v>3727</v>
      </c>
      <c r="B19279" s="1" t="s">
        <v>5007</v>
      </c>
      <c r="C19279" s="45" t="s">
        <v>720</v>
      </c>
      <c r="D19279" s="23" t="s">
        <v>5751</v>
      </c>
      <c r="E19279" s="23" t="s">
        <v>4134</v>
      </c>
      <c r="F19279" s="40">
        <v>12.3</v>
      </c>
      <c r="G19279" s="25">
        <v>1897</v>
      </c>
      <c r="H19279" s="25">
        <v>23333</v>
      </c>
      <c r="I19279" s="25"/>
      <c r="J19279" s="58" t="e">
        <f>HYPERLINK("#"&amp;"Insumos"&amp;"!A"&amp;MATCH($B19279,#REF!,0),"Ins "&amp;$B19279)</f>
        <v>#REF!</v>
      </c>
      <c r="M19279" s="220"/>
    </row>
    <row r="19280" spans="1:13" ht="38.25" x14ac:dyDescent="0.2">
      <c r="A19280" s="36" t="s">
        <v>3728</v>
      </c>
      <c r="B19280" s="26" t="s">
        <v>6816</v>
      </c>
      <c r="C19280" s="79" t="s">
        <v>10929</v>
      </c>
      <c r="D19280" s="37" t="s">
        <v>5608</v>
      </c>
      <c r="E19280" s="37" t="s">
        <v>4134</v>
      </c>
      <c r="F19280" s="41"/>
      <c r="G19280" s="27"/>
      <c r="H19280" s="27"/>
      <c r="I19280" s="27">
        <v>2277950</v>
      </c>
      <c r="M19280" s="220">
        <f t="shared" si="301"/>
        <v>2983203</v>
      </c>
    </row>
    <row r="19281" spans="1:13" x14ac:dyDescent="0.2">
      <c r="A19281" s="35" t="s">
        <v>3728</v>
      </c>
      <c r="B19281" s="1" t="s">
        <v>213</v>
      </c>
      <c r="C19281" s="45" t="s">
        <v>1034</v>
      </c>
      <c r="D19281" s="23" t="s">
        <v>5734</v>
      </c>
      <c r="E19281" s="23" t="s">
        <v>4141</v>
      </c>
      <c r="F19281" s="40">
        <v>1.3</v>
      </c>
      <c r="G19281" s="25">
        <v>184554</v>
      </c>
      <c r="H19281" s="25">
        <v>239920</v>
      </c>
      <c r="I19281" s="25"/>
      <c r="J19281" s="58" t="e">
        <f>HYPERLINK("#"&amp;"Insumos"&amp;"!A"&amp;MATCH($B19281,#REF!,0),"Ins "&amp;$B19281)</f>
        <v>#REF!</v>
      </c>
      <c r="M19281" s="220"/>
    </row>
    <row r="19282" spans="1:13" x14ac:dyDescent="0.2">
      <c r="A19282" s="35" t="s">
        <v>3728</v>
      </c>
      <c r="B19282" s="1" t="s">
        <v>263</v>
      </c>
      <c r="C19282" s="45" t="s">
        <v>696</v>
      </c>
      <c r="D19282" s="23" t="s">
        <v>5534</v>
      </c>
      <c r="E19282" s="23" t="s">
        <v>4140</v>
      </c>
      <c r="F19282" s="40">
        <v>0.14829999999999999</v>
      </c>
      <c r="G19282" s="25">
        <v>187426</v>
      </c>
      <c r="H19282" s="25">
        <v>27795</v>
      </c>
      <c r="I19282" s="25"/>
      <c r="J19282" s="58" t="e">
        <f>HYPERLINK("#"&amp;"Insumos"&amp;"!A"&amp;MATCH($B19282,#REF!,0),"Ins "&amp;$B19282)</f>
        <v>#REF!</v>
      </c>
      <c r="M19282" s="220"/>
    </row>
    <row r="19283" spans="1:13" x14ac:dyDescent="0.2">
      <c r="A19283" s="35" t="s">
        <v>3728</v>
      </c>
      <c r="B19283" s="1" t="s">
        <v>262</v>
      </c>
      <c r="C19283" s="45" t="s">
        <v>292</v>
      </c>
      <c r="D19283" s="23" t="s">
        <v>5534</v>
      </c>
      <c r="E19283" s="23" t="s">
        <v>4140</v>
      </c>
      <c r="F19283" s="40">
        <v>0.125</v>
      </c>
      <c r="G19283" s="25">
        <v>4348310</v>
      </c>
      <c r="H19283" s="25">
        <v>543539</v>
      </c>
      <c r="I19283" s="25"/>
      <c r="J19283" s="58" t="e">
        <f>HYPERLINK("#"&amp;"Insumos"&amp;"!A"&amp;MATCH($B19283,#REF!,0),"Ins "&amp;$B19283)</f>
        <v>#REF!</v>
      </c>
      <c r="M19283" s="220"/>
    </row>
    <row r="19284" spans="1:13" ht="38.25" x14ac:dyDescent="0.2">
      <c r="A19284" s="35" t="s">
        <v>3728</v>
      </c>
      <c r="B19284" s="1" t="s">
        <v>4571</v>
      </c>
      <c r="C19284" s="45" t="s">
        <v>1434</v>
      </c>
      <c r="D19284" s="23" t="s">
        <v>5751</v>
      </c>
      <c r="E19284" s="23" t="s">
        <v>4138</v>
      </c>
      <c r="F19284" s="40">
        <v>4.7E-2</v>
      </c>
      <c r="G19284" s="25">
        <v>196676</v>
      </c>
      <c r="H19284" s="25">
        <v>9244</v>
      </c>
      <c r="I19284" s="25"/>
      <c r="J19284" s="58" t="e">
        <f>HYPERLINK("#"&amp;"Insumos"&amp;"!A"&amp;MATCH($B19284,#REF!,0),"Ins "&amp;$B19284)</f>
        <v>#REF!</v>
      </c>
      <c r="M19284" s="220"/>
    </row>
    <row r="19285" spans="1:13" x14ac:dyDescent="0.2">
      <c r="A19285" s="35" t="s">
        <v>3728</v>
      </c>
      <c r="B19285" s="1" t="s">
        <v>5073</v>
      </c>
      <c r="C19285" s="45" t="s">
        <v>1581</v>
      </c>
      <c r="D19285" s="23" t="s">
        <v>5751</v>
      </c>
      <c r="E19285" s="23" t="s">
        <v>4134</v>
      </c>
      <c r="F19285" s="40">
        <v>1</v>
      </c>
      <c r="G19285" s="25">
        <v>1434119</v>
      </c>
      <c r="H19285" s="25">
        <v>1434119</v>
      </c>
      <c r="I19285" s="25"/>
      <c r="J19285" s="58" t="e">
        <f>HYPERLINK("#"&amp;"Insumos"&amp;"!A"&amp;MATCH($B19285,#REF!,0),"Ins "&amp;$B19285)</f>
        <v>#REF!</v>
      </c>
      <c r="M19285" s="220"/>
    </row>
    <row r="19286" spans="1:13" x14ac:dyDescent="0.2">
      <c r="A19286" s="35" t="s">
        <v>3728</v>
      </c>
      <c r="B19286" s="1" t="s">
        <v>5007</v>
      </c>
      <c r="C19286" s="45" t="s">
        <v>720</v>
      </c>
      <c r="D19286" s="23" t="s">
        <v>5751</v>
      </c>
      <c r="E19286" s="23" t="s">
        <v>4134</v>
      </c>
      <c r="F19286" s="40">
        <v>12.3</v>
      </c>
      <c r="G19286" s="25">
        <v>1897</v>
      </c>
      <c r="H19286" s="25">
        <v>23333</v>
      </c>
      <c r="I19286" s="25"/>
      <c r="J19286" s="58" t="e">
        <f>HYPERLINK("#"&amp;"Insumos"&amp;"!A"&amp;MATCH($B19286,#REF!,0),"Ins "&amp;$B19286)</f>
        <v>#REF!</v>
      </c>
      <c r="M19286" s="220"/>
    </row>
    <row r="19287" spans="1:13" ht="76.5" x14ac:dyDescent="0.2">
      <c r="A19287" s="36" t="s">
        <v>3729</v>
      </c>
      <c r="B19287" s="26" t="s">
        <v>6816</v>
      </c>
      <c r="C19287" s="79" t="s">
        <v>10930</v>
      </c>
      <c r="D19287" s="37" t="s">
        <v>5608</v>
      </c>
      <c r="E19287" s="37" t="s">
        <v>4134</v>
      </c>
      <c r="F19287" s="41"/>
      <c r="G19287" s="27"/>
      <c r="H19287" s="27"/>
      <c r="I19287" s="27">
        <v>1263279</v>
      </c>
      <c r="M19287" s="220">
        <f t="shared" si="301"/>
        <v>1654390</v>
      </c>
    </row>
    <row r="19288" spans="1:13" x14ac:dyDescent="0.2">
      <c r="A19288" s="35" t="s">
        <v>3729</v>
      </c>
      <c r="B19288" s="1" t="s">
        <v>5606</v>
      </c>
      <c r="C19288" s="45" t="s">
        <v>542</v>
      </c>
      <c r="D19288" s="23" t="s">
        <v>5585</v>
      </c>
      <c r="E19288" s="23" t="s">
        <v>466</v>
      </c>
      <c r="F19288" s="40">
        <v>0.16800000000000001</v>
      </c>
      <c r="G19288" s="25">
        <v>408049</v>
      </c>
      <c r="H19288" s="25">
        <v>68552</v>
      </c>
      <c r="I19288" s="25"/>
      <c r="M19288" s="220"/>
    </row>
    <row r="19289" spans="1:13" x14ac:dyDescent="0.2">
      <c r="A19289" s="35" t="s">
        <v>3729</v>
      </c>
      <c r="B19289" s="1" t="s">
        <v>5588</v>
      </c>
      <c r="C19289" s="45" t="s">
        <v>5818</v>
      </c>
      <c r="D19289" s="23" t="s">
        <v>5585</v>
      </c>
      <c r="E19289" s="23" t="s">
        <v>466</v>
      </c>
      <c r="F19289" s="40">
        <v>8.1000000000000003E-2</v>
      </c>
      <c r="G19289" s="25">
        <v>535318</v>
      </c>
      <c r="H19289" s="25">
        <v>43361</v>
      </c>
      <c r="I19289" s="25"/>
      <c r="M19289" s="220"/>
    </row>
    <row r="19290" spans="1:13" x14ac:dyDescent="0.2">
      <c r="A19290" s="35" t="s">
        <v>3729</v>
      </c>
      <c r="B19290" s="1" t="s">
        <v>5591</v>
      </c>
      <c r="C19290" s="45" t="s">
        <v>5821</v>
      </c>
      <c r="D19290" s="23" t="s">
        <v>5585</v>
      </c>
      <c r="E19290" s="23" t="s">
        <v>466</v>
      </c>
      <c r="F19290" s="40">
        <v>2.9000000000000001E-2</v>
      </c>
      <c r="G19290" s="25">
        <v>682944</v>
      </c>
      <c r="H19290" s="25">
        <v>19805</v>
      </c>
      <c r="I19290" s="25"/>
      <c r="M19290" s="220"/>
    </row>
    <row r="19291" spans="1:13" x14ac:dyDescent="0.2">
      <c r="A19291" s="35" t="s">
        <v>3729</v>
      </c>
      <c r="B19291" s="1" t="s">
        <v>199</v>
      </c>
      <c r="C19291" s="45" t="s">
        <v>1031</v>
      </c>
      <c r="D19291" s="23" t="s">
        <v>5734</v>
      </c>
      <c r="E19291" s="23" t="s">
        <v>4141</v>
      </c>
      <c r="F19291" s="40">
        <v>3.14</v>
      </c>
      <c r="G19291" s="25">
        <v>96111</v>
      </c>
      <c r="H19291" s="25">
        <v>301789</v>
      </c>
      <c r="I19291" s="25"/>
      <c r="J19291" s="58" t="e">
        <f>HYPERLINK("#"&amp;"Insumos"&amp;"!A"&amp;MATCH($B19291,#REF!,0),"Ins "&amp;$B19291)</f>
        <v>#REF!</v>
      </c>
      <c r="M19291" s="220"/>
    </row>
    <row r="19292" spans="1:13" x14ac:dyDescent="0.2">
      <c r="A19292" s="35" t="s">
        <v>3729</v>
      </c>
      <c r="B19292" s="1" t="s">
        <v>263</v>
      </c>
      <c r="C19292" s="45" t="s">
        <v>696</v>
      </c>
      <c r="D19292" s="23" t="s">
        <v>5534</v>
      </c>
      <c r="E19292" s="23" t="s">
        <v>4140</v>
      </c>
      <c r="F19292" s="40">
        <v>8.5099999999999995E-2</v>
      </c>
      <c r="G19292" s="25">
        <v>187426</v>
      </c>
      <c r="H19292" s="25">
        <v>15950</v>
      </c>
      <c r="I19292" s="25"/>
      <c r="J19292" s="58" t="e">
        <f>HYPERLINK("#"&amp;"Insumos"&amp;"!A"&amp;MATCH($B19292,#REF!,0),"Ins "&amp;$B19292)</f>
        <v>#REF!</v>
      </c>
      <c r="M19292" s="220"/>
    </row>
    <row r="19293" spans="1:13" x14ac:dyDescent="0.2">
      <c r="A19293" s="35" t="s">
        <v>3729</v>
      </c>
      <c r="B19293" s="1" t="s">
        <v>5533</v>
      </c>
      <c r="C19293" s="45" t="s">
        <v>5892</v>
      </c>
      <c r="D19293" s="23" t="s">
        <v>977</v>
      </c>
      <c r="E19293" s="23" t="s">
        <v>4134</v>
      </c>
      <c r="F19293" s="40">
        <v>0.3</v>
      </c>
      <c r="G19293" s="25">
        <v>3623</v>
      </c>
      <c r="H19293" s="25">
        <v>1087</v>
      </c>
      <c r="I19293" s="25"/>
      <c r="J19293" s="58" t="e">
        <f>HYPERLINK("#"&amp;"Insumos"&amp;"!A"&amp;MATCH($B19293,#REF!,0),"Ins "&amp;$B19293)</f>
        <v>#REF!</v>
      </c>
      <c r="M19293" s="220"/>
    </row>
    <row r="19294" spans="1:13" x14ac:dyDescent="0.2">
      <c r="A19294" s="35" t="s">
        <v>3729</v>
      </c>
      <c r="B19294" s="1" t="s">
        <v>5007</v>
      </c>
      <c r="C19294" s="45" t="s">
        <v>720</v>
      </c>
      <c r="D19294" s="23" t="s">
        <v>5751</v>
      </c>
      <c r="E19294" s="23" t="s">
        <v>4134</v>
      </c>
      <c r="F19294" s="40">
        <v>8.4</v>
      </c>
      <c r="G19294" s="25">
        <v>1897</v>
      </c>
      <c r="H19294" s="25">
        <v>15935</v>
      </c>
      <c r="I19294" s="25"/>
      <c r="J19294" s="58" t="e">
        <f>HYPERLINK("#"&amp;"Insumos"&amp;"!A"&amp;MATCH($B19294,#REF!,0),"Ins "&amp;$B19294)</f>
        <v>#REF!</v>
      </c>
      <c r="M19294" s="220"/>
    </row>
    <row r="19295" spans="1:13" ht="51" x14ac:dyDescent="0.2">
      <c r="A19295" s="35" t="s">
        <v>3729</v>
      </c>
      <c r="B19295" s="1" t="s">
        <v>5323</v>
      </c>
      <c r="C19295" s="45" t="s">
        <v>1137</v>
      </c>
      <c r="D19295" s="23" t="s">
        <v>5751</v>
      </c>
      <c r="E19295" s="23" t="s">
        <v>4134</v>
      </c>
      <c r="F19295" s="40">
        <v>1</v>
      </c>
      <c r="G19295" s="25">
        <v>498332</v>
      </c>
      <c r="H19295" s="25">
        <v>498332</v>
      </c>
      <c r="I19295" s="25"/>
      <c r="J19295" s="58" t="e">
        <f>HYPERLINK("#"&amp;"Insumos"&amp;"!A"&amp;MATCH($B19295,#REF!,0),"Ins "&amp;$B19295)</f>
        <v>#REF!</v>
      </c>
      <c r="M19295" s="220"/>
    </row>
    <row r="19296" spans="1:13" ht="25.5" x14ac:dyDescent="0.2">
      <c r="A19296" s="35" t="s">
        <v>3729</v>
      </c>
      <c r="B19296" s="1" t="s">
        <v>5180</v>
      </c>
      <c r="C19296" s="45" t="s">
        <v>1209</v>
      </c>
      <c r="D19296" s="23" t="s">
        <v>5751</v>
      </c>
      <c r="E19296" s="23" t="s">
        <v>4134</v>
      </c>
      <c r="F19296" s="40">
        <v>1</v>
      </c>
      <c r="G19296" s="25">
        <v>7167</v>
      </c>
      <c r="H19296" s="25">
        <v>7167</v>
      </c>
      <c r="I19296" s="25"/>
      <c r="J19296" s="58" t="e">
        <f>HYPERLINK("#"&amp;"Insumos"&amp;"!A"&amp;MATCH($B19296,#REF!,0),"Ins "&amp;$B19296)</f>
        <v>#REF!</v>
      </c>
      <c r="M19296" s="220"/>
    </row>
    <row r="19297" spans="1:13" x14ac:dyDescent="0.2">
      <c r="A19297" s="35" t="s">
        <v>3729</v>
      </c>
      <c r="B19297" s="1" t="s">
        <v>4347</v>
      </c>
      <c r="C19297" s="45" t="s">
        <v>184</v>
      </c>
      <c r="D19297" s="23" t="s">
        <v>5751</v>
      </c>
      <c r="E19297" s="23" t="s">
        <v>287</v>
      </c>
      <c r="F19297" s="40">
        <v>0.2</v>
      </c>
      <c r="G19297" s="25">
        <v>8823</v>
      </c>
      <c r="H19297" s="25">
        <v>1765</v>
      </c>
      <c r="I19297" s="25"/>
      <c r="J19297" s="58" t="e">
        <f>HYPERLINK("#"&amp;"Insumos"&amp;"!A"&amp;MATCH($B19297,#REF!,0),"Ins "&amp;$B19297)</f>
        <v>#REF!</v>
      </c>
      <c r="M19297" s="220"/>
    </row>
    <row r="19298" spans="1:13" x14ac:dyDescent="0.2">
      <c r="A19298" s="35" t="s">
        <v>3729</v>
      </c>
      <c r="B19298" s="1" t="s">
        <v>4506</v>
      </c>
      <c r="C19298" s="45" t="s">
        <v>1397</v>
      </c>
      <c r="D19298" s="23" t="s">
        <v>5751</v>
      </c>
      <c r="E19298" s="23" t="s">
        <v>4134</v>
      </c>
      <c r="F19298" s="40">
        <v>232</v>
      </c>
      <c r="G19298" s="25">
        <v>1248</v>
      </c>
      <c r="H19298" s="25">
        <v>289536</v>
      </c>
      <c r="I19298" s="25"/>
      <c r="J19298" s="58" t="e">
        <f>HYPERLINK("#"&amp;"Insumos"&amp;"!A"&amp;MATCH($B19298,#REF!,0),"Ins "&amp;$B19298)</f>
        <v>#REF!</v>
      </c>
      <c r="M19298" s="220"/>
    </row>
    <row r="19299" spans="1:13" ht="76.5" x14ac:dyDescent="0.2">
      <c r="A19299" s="36" t="s">
        <v>3730</v>
      </c>
      <c r="B19299" s="26" t="s">
        <v>6816</v>
      </c>
      <c r="C19299" s="79" t="s">
        <v>10931</v>
      </c>
      <c r="D19299" s="37" t="s">
        <v>5608</v>
      </c>
      <c r="E19299" s="37" t="s">
        <v>4134</v>
      </c>
      <c r="F19299" s="41"/>
      <c r="G19299" s="27"/>
      <c r="H19299" s="27"/>
      <c r="I19299" s="27">
        <v>1864812</v>
      </c>
      <c r="M19299" s="220">
        <f t="shared" si="301"/>
        <v>2442158</v>
      </c>
    </row>
    <row r="19300" spans="1:13" x14ac:dyDescent="0.2">
      <c r="A19300" s="35" t="s">
        <v>3730</v>
      </c>
      <c r="B19300" s="1" t="s">
        <v>5606</v>
      </c>
      <c r="C19300" s="45" t="s">
        <v>542</v>
      </c>
      <c r="D19300" s="23" t="s">
        <v>5585</v>
      </c>
      <c r="E19300" s="23" t="s">
        <v>466</v>
      </c>
      <c r="F19300" s="40">
        <v>0.314</v>
      </c>
      <c r="G19300" s="25">
        <v>408049</v>
      </c>
      <c r="H19300" s="25">
        <v>128127</v>
      </c>
      <c r="I19300" s="25"/>
      <c r="M19300" s="220"/>
    </row>
    <row r="19301" spans="1:13" x14ac:dyDescent="0.2">
      <c r="A19301" s="35" t="s">
        <v>3730</v>
      </c>
      <c r="B19301" s="1" t="s">
        <v>5588</v>
      </c>
      <c r="C19301" s="45" t="s">
        <v>5818</v>
      </c>
      <c r="D19301" s="23" t="s">
        <v>5585</v>
      </c>
      <c r="E19301" s="23" t="s">
        <v>466</v>
      </c>
      <c r="F19301" s="40">
        <v>0.112</v>
      </c>
      <c r="G19301" s="25">
        <v>535318</v>
      </c>
      <c r="H19301" s="25">
        <v>59956</v>
      </c>
      <c r="I19301" s="25"/>
      <c r="M19301" s="220"/>
    </row>
    <row r="19302" spans="1:13" x14ac:dyDescent="0.2">
      <c r="A19302" s="35" t="s">
        <v>3730</v>
      </c>
      <c r="B19302" s="1" t="s">
        <v>5591</v>
      </c>
      <c r="C19302" s="45" t="s">
        <v>5821</v>
      </c>
      <c r="D19302" s="23" t="s">
        <v>5585</v>
      </c>
      <c r="E19302" s="23" t="s">
        <v>466</v>
      </c>
      <c r="F19302" s="40">
        <v>0.11600000000000001</v>
      </c>
      <c r="G19302" s="25">
        <v>682944</v>
      </c>
      <c r="H19302" s="25">
        <v>79222</v>
      </c>
      <c r="I19302" s="25"/>
      <c r="M19302" s="220"/>
    </row>
    <row r="19303" spans="1:13" x14ac:dyDescent="0.2">
      <c r="A19303" s="35" t="s">
        <v>3730</v>
      </c>
      <c r="B19303" s="1" t="s">
        <v>199</v>
      </c>
      <c r="C19303" s="45" t="s">
        <v>1031</v>
      </c>
      <c r="D19303" s="23" t="s">
        <v>5734</v>
      </c>
      <c r="E19303" s="23" t="s">
        <v>4141</v>
      </c>
      <c r="F19303" s="40">
        <v>3.9</v>
      </c>
      <c r="G19303" s="25">
        <v>96111</v>
      </c>
      <c r="H19303" s="25">
        <v>374833</v>
      </c>
      <c r="I19303" s="25"/>
      <c r="J19303" s="58" t="e">
        <f>HYPERLINK("#"&amp;"Insumos"&amp;"!A"&amp;MATCH($B19303,#REF!,0),"Ins "&amp;$B19303)</f>
        <v>#REF!</v>
      </c>
      <c r="M19303" s="220"/>
    </row>
    <row r="19304" spans="1:13" x14ac:dyDescent="0.2">
      <c r="A19304" s="35" t="s">
        <v>3730</v>
      </c>
      <c r="B19304" s="1" t="s">
        <v>263</v>
      </c>
      <c r="C19304" s="45" t="s">
        <v>696</v>
      </c>
      <c r="D19304" s="23" t="s">
        <v>5534</v>
      </c>
      <c r="E19304" s="23" t="s">
        <v>4140</v>
      </c>
      <c r="F19304" s="40">
        <v>0.1275</v>
      </c>
      <c r="G19304" s="25">
        <v>187426</v>
      </c>
      <c r="H19304" s="25">
        <v>23897</v>
      </c>
      <c r="I19304" s="25"/>
      <c r="J19304" s="58" t="e">
        <f>HYPERLINK("#"&amp;"Insumos"&amp;"!A"&amp;MATCH($B19304,#REF!,0),"Ins "&amp;$B19304)</f>
        <v>#REF!</v>
      </c>
      <c r="M19304" s="220"/>
    </row>
    <row r="19305" spans="1:13" x14ac:dyDescent="0.2">
      <c r="A19305" s="35" t="s">
        <v>3730</v>
      </c>
      <c r="B19305" s="1" t="s">
        <v>5533</v>
      </c>
      <c r="C19305" s="45" t="s">
        <v>5892</v>
      </c>
      <c r="D19305" s="23" t="s">
        <v>977</v>
      </c>
      <c r="E19305" s="23" t="s">
        <v>4134</v>
      </c>
      <c r="F19305" s="40">
        <v>0.3</v>
      </c>
      <c r="G19305" s="25">
        <v>3623</v>
      </c>
      <c r="H19305" s="25">
        <v>1087</v>
      </c>
      <c r="I19305" s="25"/>
      <c r="J19305" s="58" t="e">
        <f>HYPERLINK("#"&amp;"Insumos"&amp;"!A"&amp;MATCH($B19305,#REF!,0),"Ins "&amp;$B19305)</f>
        <v>#REF!</v>
      </c>
      <c r="M19305" s="220"/>
    </row>
    <row r="19306" spans="1:13" x14ac:dyDescent="0.2">
      <c r="A19306" s="35" t="s">
        <v>3730</v>
      </c>
      <c r="B19306" s="1" t="s">
        <v>5007</v>
      </c>
      <c r="C19306" s="45" t="s">
        <v>720</v>
      </c>
      <c r="D19306" s="23" t="s">
        <v>5751</v>
      </c>
      <c r="E19306" s="23" t="s">
        <v>4134</v>
      </c>
      <c r="F19306" s="40">
        <v>10.5</v>
      </c>
      <c r="G19306" s="25">
        <v>1897</v>
      </c>
      <c r="H19306" s="25">
        <v>19919</v>
      </c>
      <c r="I19306" s="25"/>
      <c r="J19306" s="58" t="e">
        <f>HYPERLINK("#"&amp;"Insumos"&amp;"!A"&amp;MATCH($B19306,#REF!,0),"Ins "&amp;$B19306)</f>
        <v>#REF!</v>
      </c>
      <c r="M19306" s="220"/>
    </row>
    <row r="19307" spans="1:13" ht="51" x14ac:dyDescent="0.2">
      <c r="A19307" s="35" t="s">
        <v>3730</v>
      </c>
      <c r="B19307" s="1" t="s">
        <v>5324</v>
      </c>
      <c r="C19307" s="45" t="s">
        <v>1138</v>
      </c>
      <c r="D19307" s="23" t="s">
        <v>5751</v>
      </c>
      <c r="E19307" s="23" t="s">
        <v>4134</v>
      </c>
      <c r="F19307" s="40">
        <v>1</v>
      </c>
      <c r="G19307" s="25">
        <v>564807</v>
      </c>
      <c r="H19307" s="25">
        <v>564807</v>
      </c>
      <c r="I19307" s="25"/>
      <c r="J19307" s="58" t="e">
        <f>HYPERLINK("#"&amp;"Insumos"&amp;"!A"&amp;MATCH($B19307,#REF!,0),"Ins "&amp;$B19307)</f>
        <v>#REF!</v>
      </c>
      <c r="M19307" s="220"/>
    </row>
    <row r="19308" spans="1:13" ht="25.5" x14ac:dyDescent="0.2">
      <c r="A19308" s="35" t="s">
        <v>3730</v>
      </c>
      <c r="B19308" s="1" t="s">
        <v>5180</v>
      </c>
      <c r="C19308" s="45" t="s">
        <v>1209</v>
      </c>
      <c r="D19308" s="23" t="s">
        <v>5751</v>
      </c>
      <c r="E19308" s="23" t="s">
        <v>4134</v>
      </c>
      <c r="F19308" s="40">
        <v>1</v>
      </c>
      <c r="G19308" s="25">
        <v>7167</v>
      </c>
      <c r="H19308" s="25">
        <v>7167</v>
      </c>
      <c r="I19308" s="25"/>
      <c r="J19308" s="58" t="e">
        <f>HYPERLINK("#"&amp;"Insumos"&amp;"!A"&amp;MATCH($B19308,#REF!,0),"Ins "&amp;$B19308)</f>
        <v>#REF!</v>
      </c>
      <c r="M19308" s="220"/>
    </row>
    <row r="19309" spans="1:13" x14ac:dyDescent="0.2">
      <c r="A19309" s="35" t="s">
        <v>3730</v>
      </c>
      <c r="B19309" s="1" t="s">
        <v>4347</v>
      </c>
      <c r="C19309" s="45" t="s">
        <v>184</v>
      </c>
      <c r="D19309" s="23" t="s">
        <v>5751</v>
      </c>
      <c r="E19309" s="23" t="s">
        <v>287</v>
      </c>
      <c r="F19309" s="40">
        <v>0.2</v>
      </c>
      <c r="G19309" s="25">
        <v>8823</v>
      </c>
      <c r="H19309" s="25">
        <v>1765</v>
      </c>
      <c r="I19309" s="25"/>
      <c r="J19309" s="58" t="e">
        <f>HYPERLINK("#"&amp;"Insumos"&amp;"!A"&amp;MATCH($B19309,#REF!,0),"Ins "&amp;$B19309)</f>
        <v>#REF!</v>
      </c>
      <c r="M19309" s="220"/>
    </row>
    <row r="19310" spans="1:13" x14ac:dyDescent="0.2">
      <c r="A19310" s="35" t="s">
        <v>3730</v>
      </c>
      <c r="B19310" s="1" t="s">
        <v>4506</v>
      </c>
      <c r="C19310" s="45" t="s">
        <v>1397</v>
      </c>
      <c r="D19310" s="23" t="s">
        <v>5751</v>
      </c>
      <c r="E19310" s="23" t="s">
        <v>4134</v>
      </c>
      <c r="F19310" s="40">
        <v>484</v>
      </c>
      <c r="G19310" s="25">
        <v>1248</v>
      </c>
      <c r="H19310" s="25">
        <v>604032</v>
      </c>
      <c r="I19310" s="25"/>
      <c r="J19310" s="58" t="e">
        <f>HYPERLINK("#"&amp;"Insumos"&amp;"!A"&amp;MATCH($B19310,#REF!,0),"Ins "&amp;$B19310)</f>
        <v>#REF!</v>
      </c>
      <c r="M19310" s="220"/>
    </row>
    <row r="19311" spans="1:13" ht="76.5" x14ac:dyDescent="0.2">
      <c r="A19311" s="36" t="s">
        <v>3731</v>
      </c>
      <c r="B19311" s="26" t="s">
        <v>6816</v>
      </c>
      <c r="C19311" s="79" t="s">
        <v>10932</v>
      </c>
      <c r="D19311" s="37" t="s">
        <v>5608</v>
      </c>
      <c r="E19311" s="37" t="s">
        <v>4134</v>
      </c>
      <c r="F19311" s="41"/>
      <c r="G19311" s="27"/>
      <c r="H19311" s="27"/>
      <c r="I19311" s="27">
        <v>2307713</v>
      </c>
      <c r="M19311" s="220">
        <f t="shared" si="301"/>
        <v>3022181</v>
      </c>
    </row>
    <row r="19312" spans="1:13" x14ac:dyDescent="0.2">
      <c r="A19312" s="35" t="s">
        <v>3731</v>
      </c>
      <c r="B19312" s="1" t="s">
        <v>5606</v>
      </c>
      <c r="C19312" s="45" t="s">
        <v>542</v>
      </c>
      <c r="D19312" s="23" t="s">
        <v>5585</v>
      </c>
      <c r="E19312" s="23" t="s">
        <v>466</v>
      </c>
      <c r="F19312" s="40">
        <v>0.41499999999999998</v>
      </c>
      <c r="G19312" s="25">
        <v>408049</v>
      </c>
      <c r="H19312" s="25">
        <v>169340</v>
      </c>
      <c r="I19312" s="25"/>
      <c r="M19312" s="220"/>
    </row>
    <row r="19313" spans="1:13" x14ac:dyDescent="0.2">
      <c r="A19313" s="35" t="s">
        <v>3731</v>
      </c>
      <c r="B19313" s="1" t="s">
        <v>5588</v>
      </c>
      <c r="C19313" s="45" t="s">
        <v>5818</v>
      </c>
      <c r="D19313" s="23" t="s">
        <v>5585</v>
      </c>
      <c r="E19313" s="23" t="s">
        <v>466</v>
      </c>
      <c r="F19313" s="40">
        <v>0.14899999999999999</v>
      </c>
      <c r="G19313" s="25">
        <v>535318</v>
      </c>
      <c r="H19313" s="25">
        <v>79762</v>
      </c>
      <c r="I19313" s="25"/>
      <c r="M19313" s="220"/>
    </row>
    <row r="19314" spans="1:13" x14ac:dyDescent="0.2">
      <c r="A19314" s="35" t="s">
        <v>3731</v>
      </c>
      <c r="B19314" s="1" t="s">
        <v>5591</v>
      </c>
      <c r="C19314" s="45" t="s">
        <v>5821</v>
      </c>
      <c r="D19314" s="23" t="s">
        <v>5585</v>
      </c>
      <c r="E19314" s="23" t="s">
        <v>466</v>
      </c>
      <c r="F19314" s="40">
        <v>0.23100000000000001</v>
      </c>
      <c r="G19314" s="25">
        <v>682944</v>
      </c>
      <c r="H19314" s="25">
        <v>157760</v>
      </c>
      <c r="I19314" s="25"/>
      <c r="M19314" s="220"/>
    </row>
    <row r="19315" spans="1:13" x14ac:dyDescent="0.2">
      <c r="A19315" s="35" t="s">
        <v>3731</v>
      </c>
      <c r="B19315" s="1" t="s">
        <v>199</v>
      </c>
      <c r="C19315" s="45" t="s">
        <v>1031</v>
      </c>
      <c r="D19315" s="23" t="s">
        <v>5734</v>
      </c>
      <c r="E19315" s="23" t="s">
        <v>4141</v>
      </c>
      <c r="F19315" s="40">
        <v>4.0999999999999996</v>
      </c>
      <c r="G19315" s="25">
        <v>96111</v>
      </c>
      <c r="H19315" s="25">
        <v>394055</v>
      </c>
      <c r="I19315" s="25"/>
      <c r="J19315" s="58" t="e">
        <f>HYPERLINK("#"&amp;"Insumos"&amp;"!A"&amp;MATCH($B19315,#REF!,0),"Ins "&amp;$B19315)</f>
        <v>#REF!</v>
      </c>
      <c r="M19315" s="220"/>
    </row>
    <row r="19316" spans="1:13" x14ac:dyDescent="0.2">
      <c r="A19316" s="35" t="s">
        <v>3731</v>
      </c>
      <c r="B19316" s="1" t="s">
        <v>263</v>
      </c>
      <c r="C19316" s="45" t="s">
        <v>696</v>
      </c>
      <c r="D19316" s="23" t="s">
        <v>5534</v>
      </c>
      <c r="E19316" s="23" t="s">
        <v>4140</v>
      </c>
      <c r="F19316" s="40">
        <v>0.1653</v>
      </c>
      <c r="G19316" s="25">
        <v>187426</v>
      </c>
      <c r="H19316" s="25">
        <v>30982</v>
      </c>
      <c r="I19316" s="25"/>
      <c r="J19316" s="58" t="e">
        <f>HYPERLINK("#"&amp;"Insumos"&amp;"!A"&amp;MATCH($B19316,#REF!,0),"Ins "&amp;$B19316)</f>
        <v>#REF!</v>
      </c>
      <c r="M19316" s="220"/>
    </row>
    <row r="19317" spans="1:13" x14ac:dyDescent="0.2">
      <c r="A19317" s="35" t="s">
        <v>3731</v>
      </c>
      <c r="B19317" s="1" t="s">
        <v>5533</v>
      </c>
      <c r="C19317" s="45" t="s">
        <v>5892</v>
      </c>
      <c r="D19317" s="23" t="s">
        <v>977</v>
      </c>
      <c r="E19317" s="23" t="s">
        <v>4134</v>
      </c>
      <c r="F19317" s="40">
        <v>0.3</v>
      </c>
      <c r="G19317" s="25">
        <v>3623</v>
      </c>
      <c r="H19317" s="25">
        <v>1087</v>
      </c>
      <c r="I19317" s="25"/>
      <c r="J19317" s="58" t="e">
        <f>HYPERLINK("#"&amp;"Insumos"&amp;"!A"&amp;MATCH($B19317,#REF!,0),"Ins "&amp;$B19317)</f>
        <v>#REF!</v>
      </c>
      <c r="M19317" s="220"/>
    </row>
    <row r="19318" spans="1:13" x14ac:dyDescent="0.2">
      <c r="A19318" s="35" t="s">
        <v>3731</v>
      </c>
      <c r="B19318" s="1" t="s">
        <v>5007</v>
      </c>
      <c r="C19318" s="45" t="s">
        <v>720</v>
      </c>
      <c r="D19318" s="23" t="s">
        <v>5751</v>
      </c>
      <c r="E19318" s="23" t="s">
        <v>4134</v>
      </c>
      <c r="F19318" s="40">
        <v>10.8</v>
      </c>
      <c r="G19318" s="25">
        <v>1897</v>
      </c>
      <c r="H19318" s="25">
        <v>20488</v>
      </c>
      <c r="I19318" s="25"/>
      <c r="J19318" s="58" t="e">
        <f>HYPERLINK("#"&amp;"Insumos"&amp;"!A"&amp;MATCH($B19318,#REF!,0),"Ins "&amp;$B19318)</f>
        <v>#REF!</v>
      </c>
      <c r="M19318" s="220"/>
    </row>
    <row r="19319" spans="1:13" ht="51" x14ac:dyDescent="0.2">
      <c r="A19319" s="35" t="s">
        <v>3731</v>
      </c>
      <c r="B19319" s="1" t="s">
        <v>5325</v>
      </c>
      <c r="C19319" s="45" t="s">
        <v>1139</v>
      </c>
      <c r="D19319" s="23" t="s">
        <v>5751</v>
      </c>
      <c r="E19319" s="23" t="s">
        <v>4134</v>
      </c>
      <c r="F19319" s="40">
        <v>1</v>
      </c>
      <c r="G19319" s="25">
        <v>707544</v>
      </c>
      <c r="H19319" s="25">
        <v>707544</v>
      </c>
      <c r="I19319" s="25"/>
      <c r="J19319" s="58" t="e">
        <f>HYPERLINK("#"&amp;"Insumos"&amp;"!A"&amp;MATCH($B19319,#REF!,0),"Ins "&amp;$B19319)</f>
        <v>#REF!</v>
      </c>
      <c r="M19319" s="220"/>
    </row>
    <row r="19320" spans="1:13" ht="25.5" x14ac:dyDescent="0.2">
      <c r="A19320" s="35" t="s">
        <v>3731</v>
      </c>
      <c r="B19320" s="1" t="s">
        <v>5180</v>
      </c>
      <c r="C19320" s="45" t="s">
        <v>1209</v>
      </c>
      <c r="D19320" s="23" t="s">
        <v>5751</v>
      </c>
      <c r="E19320" s="23" t="s">
        <v>4134</v>
      </c>
      <c r="F19320" s="40">
        <v>2</v>
      </c>
      <c r="G19320" s="25">
        <v>7167</v>
      </c>
      <c r="H19320" s="25">
        <v>14334</v>
      </c>
      <c r="I19320" s="25"/>
      <c r="J19320" s="58" t="e">
        <f>HYPERLINK("#"&amp;"Insumos"&amp;"!A"&amp;MATCH($B19320,#REF!,0),"Ins "&amp;$B19320)</f>
        <v>#REF!</v>
      </c>
      <c r="M19320" s="220"/>
    </row>
    <row r="19321" spans="1:13" x14ac:dyDescent="0.2">
      <c r="A19321" s="35" t="s">
        <v>3731</v>
      </c>
      <c r="B19321" s="1" t="s">
        <v>4347</v>
      </c>
      <c r="C19321" s="45" t="s">
        <v>184</v>
      </c>
      <c r="D19321" s="23" t="s">
        <v>5751</v>
      </c>
      <c r="E19321" s="23" t="s">
        <v>287</v>
      </c>
      <c r="F19321" s="40">
        <v>0.4</v>
      </c>
      <c r="G19321" s="25">
        <v>8823</v>
      </c>
      <c r="H19321" s="25">
        <v>3529</v>
      </c>
      <c r="I19321" s="25"/>
      <c r="J19321" s="58" t="e">
        <f>HYPERLINK("#"&amp;"Insumos"&amp;"!A"&amp;MATCH($B19321,#REF!,0),"Ins "&amp;$B19321)</f>
        <v>#REF!</v>
      </c>
      <c r="M19321" s="220"/>
    </row>
    <row r="19322" spans="1:13" x14ac:dyDescent="0.2">
      <c r="A19322" s="35" t="s">
        <v>3731</v>
      </c>
      <c r="B19322" s="1" t="s">
        <v>4506</v>
      </c>
      <c r="C19322" s="45" t="s">
        <v>1397</v>
      </c>
      <c r="D19322" s="23" t="s">
        <v>5751</v>
      </c>
      <c r="E19322" s="23" t="s">
        <v>4134</v>
      </c>
      <c r="F19322" s="40">
        <v>584</v>
      </c>
      <c r="G19322" s="25">
        <v>1248</v>
      </c>
      <c r="H19322" s="25">
        <v>728832</v>
      </c>
      <c r="I19322" s="25"/>
      <c r="J19322" s="58" t="e">
        <f>HYPERLINK("#"&amp;"Insumos"&amp;"!A"&amp;MATCH($B19322,#REF!,0),"Ins "&amp;$B19322)</f>
        <v>#REF!</v>
      </c>
      <c r="M19322" s="220"/>
    </row>
    <row r="19323" spans="1:13" ht="63.75" x14ac:dyDescent="0.2">
      <c r="A19323" s="36" t="s">
        <v>3732</v>
      </c>
      <c r="B19323" s="26" t="s">
        <v>6816</v>
      </c>
      <c r="C19323" s="79" t="s">
        <v>10933</v>
      </c>
      <c r="D19323" s="37" t="s">
        <v>5608</v>
      </c>
      <c r="E19323" s="37" t="s">
        <v>4134</v>
      </c>
      <c r="F19323" s="41"/>
      <c r="G19323" s="27"/>
      <c r="H19323" s="27"/>
      <c r="I19323" s="27">
        <v>6168089</v>
      </c>
      <c r="M19323" s="220">
        <f t="shared" si="301"/>
        <v>8077729</v>
      </c>
    </row>
    <row r="19324" spans="1:13" x14ac:dyDescent="0.2">
      <c r="A19324" s="35" t="s">
        <v>3732</v>
      </c>
      <c r="B19324" s="1" t="s">
        <v>5584</v>
      </c>
      <c r="C19324" s="45" t="s">
        <v>6973</v>
      </c>
      <c r="D19324" s="23" t="s">
        <v>5585</v>
      </c>
      <c r="E19324" s="23" t="s">
        <v>467</v>
      </c>
      <c r="F19324" s="40">
        <v>57.4</v>
      </c>
      <c r="G19324" s="25">
        <v>8042</v>
      </c>
      <c r="H19324" s="25">
        <v>461611</v>
      </c>
      <c r="I19324" s="25"/>
      <c r="M19324" s="220"/>
    </row>
    <row r="19325" spans="1:13" x14ac:dyDescent="0.2">
      <c r="A19325" s="35" t="s">
        <v>3732</v>
      </c>
      <c r="B19325" s="1" t="s">
        <v>5605</v>
      </c>
      <c r="C19325" s="45" t="s">
        <v>541</v>
      </c>
      <c r="D19325" s="23" t="s">
        <v>5585</v>
      </c>
      <c r="E19325" s="23" t="s">
        <v>466</v>
      </c>
      <c r="F19325" s="40">
        <v>2</v>
      </c>
      <c r="G19325" s="25">
        <v>458377</v>
      </c>
      <c r="H19325" s="25">
        <v>916754</v>
      </c>
      <c r="I19325" s="25"/>
      <c r="M19325" s="220"/>
    </row>
    <row r="19326" spans="1:13" x14ac:dyDescent="0.2">
      <c r="A19326" s="35" t="s">
        <v>3732</v>
      </c>
      <c r="B19326" s="1" t="s">
        <v>5589</v>
      </c>
      <c r="C19326" s="45" t="s">
        <v>5819</v>
      </c>
      <c r="D19326" s="23" t="s">
        <v>5585</v>
      </c>
      <c r="E19326" s="23" t="s">
        <v>466</v>
      </c>
      <c r="F19326" s="40">
        <v>0.92</v>
      </c>
      <c r="G19326" s="25">
        <v>597780</v>
      </c>
      <c r="H19326" s="25">
        <v>549958</v>
      </c>
      <c r="I19326" s="25"/>
      <c r="M19326" s="220"/>
    </row>
    <row r="19327" spans="1:13" x14ac:dyDescent="0.2">
      <c r="A19327" s="35" t="s">
        <v>3732</v>
      </c>
      <c r="B19327" s="1" t="s">
        <v>199</v>
      </c>
      <c r="C19327" s="45" t="s">
        <v>1031</v>
      </c>
      <c r="D19327" s="23" t="s">
        <v>5734</v>
      </c>
      <c r="E19327" s="23" t="s">
        <v>4141</v>
      </c>
      <c r="F19327" s="40">
        <v>4.4000000000000004</v>
      </c>
      <c r="G19327" s="25">
        <v>96111</v>
      </c>
      <c r="H19327" s="25">
        <v>422888</v>
      </c>
      <c r="I19327" s="25"/>
      <c r="J19327" s="58" t="e">
        <f>HYPERLINK("#"&amp;"Insumos"&amp;"!A"&amp;MATCH($B19327,#REF!,0),"Ins "&amp;$B19327)</f>
        <v>#REF!</v>
      </c>
      <c r="M19327" s="220"/>
    </row>
    <row r="19328" spans="1:13" x14ac:dyDescent="0.2">
      <c r="A19328" s="35" t="s">
        <v>3732</v>
      </c>
      <c r="B19328" s="1" t="s">
        <v>263</v>
      </c>
      <c r="C19328" s="45" t="s">
        <v>696</v>
      </c>
      <c r="D19328" s="23" t="s">
        <v>5534</v>
      </c>
      <c r="E19328" s="23" t="s">
        <v>4140</v>
      </c>
      <c r="F19328" s="40">
        <v>0.44919999999999999</v>
      </c>
      <c r="G19328" s="25">
        <v>187426</v>
      </c>
      <c r="H19328" s="25">
        <v>84192</v>
      </c>
      <c r="I19328" s="25"/>
      <c r="J19328" s="58" t="e">
        <f>HYPERLINK("#"&amp;"Insumos"&amp;"!A"&amp;MATCH($B19328,#REF!,0),"Ins "&amp;$B19328)</f>
        <v>#REF!</v>
      </c>
      <c r="M19328" s="220"/>
    </row>
    <row r="19329" spans="1:13" x14ac:dyDescent="0.2">
      <c r="A19329" s="35" t="s">
        <v>3732</v>
      </c>
      <c r="B19329" s="1" t="s">
        <v>5533</v>
      </c>
      <c r="C19329" s="45" t="s">
        <v>5892</v>
      </c>
      <c r="D19329" s="23" t="s">
        <v>977</v>
      </c>
      <c r="E19329" s="23" t="s">
        <v>4134</v>
      </c>
      <c r="F19329" s="40">
        <v>0.3</v>
      </c>
      <c r="G19329" s="25">
        <v>3623</v>
      </c>
      <c r="H19329" s="25">
        <v>1087</v>
      </c>
      <c r="I19329" s="25"/>
      <c r="J19329" s="58" t="e">
        <f>HYPERLINK("#"&amp;"Insumos"&amp;"!A"&amp;MATCH($B19329,#REF!,0),"Ins "&amp;$B19329)</f>
        <v>#REF!</v>
      </c>
      <c r="M19329" s="220"/>
    </row>
    <row r="19330" spans="1:13" x14ac:dyDescent="0.2">
      <c r="A19330" s="35" t="s">
        <v>3732</v>
      </c>
      <c r="B19330" s="1" t="s">
        <v>5007</v>
      </c>
      <c r="C19330" s="45" t="s">
        <v>720</v>
      </c>
      <c r="D19330" s="23" t="s">
        <v>5751</v>
      </c>
      <c r="E19330" s="23" t="s">
        <v>4134</v>
      </c>
      <c r="F19330" s="40">
        <v>10.9</v>
      </c>
      <c r="G19330" s="25">
        <v>1897</v>
      </c>
      <c r="H19330" s="25">
        <v>20677</v>
      </c>
      <c r="I19330" s="25"/>
      <c r="J19330" s="58" t="e">
        <f>HYPERLINK("#"&amp;"Insumos"&amp;"!A"&amp;MATCH($B19330,#REF!,0),"Ins "&amp;$B19330)</f>
        <v>#REF!</v>
      </c>
      <c r="M19330" s="220"/>
    </row>
    <row r="19331" spans="1:13" ht="25.5" x14ac:dyDescent="0.2">
      <c r="A19331" s="35" t="s">
        <v>3732</v>
      </c>
      <c r="B19331" s="1" t="s">
        <v>5326</v>
      </c>
      <c r="C19331" s="45" t="s">
        <v>1140</v>
      </c>
      <c r="D19331" s="23" t="s">
        <v>5751</v>
      </c>
      <c r="E19331" s="23" t="s">
        <v>4134</v>
      </c>
      <c r="F19331" s="40">
        <v>1</v>
      </c>
      <c r="G19331" s="25">
        <v>922082</v>
      </c>
      <c r="H19331" s="25">
        <v>922082</v>
      </c>
      <c r="I19331" s="25"/>
      <c r="J19331" s="58" t="e">
        <f>HYPERLINK("#"&amp;"Insumos"&amp;"!A"&amp;MATCH($B19331,#REF!,0),"Ins "&amp;$B19331)</f>
        <v>#REF!</v>
      </c>
      <c r="M19331" s="220"/>
    </row>
    <row r="19332" spans="1:13" x14ac:dyDescent="0.2">
      <c r="A19332" s="35" t="s">
        <v>3732</v>
      </c>
      <c r="B19332" s="1" t="s">
        <v>5186</v>
      </c>
      <c r="C19332" s="45" t="s">
        <v>1212</v>
      </c>
      <c r="D19332" s="23" t="s">
        <v>5751</v>
      </c>
      <c r="E19332" s="23" t="s">
        <v>467</v>
      </c>
      <c r="F19332" s="40">
        <v>10.08</v>
      </c>
      <c r="G19332" s="25">
        <v>17311</v>
      </c>
      <c r="H19332" s="25">
        <v>174495</v>
      </c>
      <c r="I19332" s="25"/>
      <c r="J19332" s="58" t="e">
        <f>HYPERLINK("#"&amp;"Insumos"&amp;"!A"&amp;MATCH($B19332,#REF!,0),"Ins "&amp;$B19332)</f>
        <v>#REF!</v>
      </c>
      <c r="M19332" s="220"/>
    </row>
    <row r="19333" spans="1:13" x14ac:dyDescent="0.2">
      <c r="A19333" s="35" t="s">
        <v>3732</v>
      </c>
      <c r="B19333" s="1" t="s">
        <v>4347</v>
      </c>
      <c r="C19333" s="45" t="s">
        <v>184</v>
      </c>
      <c r="D19333" s="23" t="s">
        <v>5751</v>
      </c>
      <c r="E19333" s="23" t="s">
        <v>287</v>
      </c>
      <c r="F19333" s="40">
        <v>0.4</v>
      </c>
      <c r="G19333" s="25">
        <v>8823</v>
      </c>
      <c r="H19333" s="25">
        <v>3529</v>
      </c>
      <c r="I19333" s="25"/>
      <c r="J19333" s="58" t="e">
        <f>HYPERLINK("#"&amp;"Insumos"&amp;"!A"&amp;MATCH($B19333,#REF!,0),"Ins "&amp;$B19333)</f>
        <v>#REF!</v>
      </c>
      <c r="M19333" s="220"/>
    </row>
    <row r="19334" spans="1:13" x14ac:dyDescent="0.2">
      <c r="A19334" s="35" t="s">
        <v>3732</v>
      </c>
      <c r="B19334" s="1" t="s">
        <v>4506</v>
      </c>
      <c r="C19334" s="45" t="s">
        <v>1397</v>
      </c>
      <c r="D19334" s="23" t="s">
        <v>5751</v>
      </c>
      <c r="E19334" s="23" t="s">
        <v>4134</v>
      </c>
      <c r="F19334" s="40">
        <v>2092</v>
      </c>
      <c r="G19334" s="25">
        <v>1248</v>
      </c>
      <c r="H19334" s="25">
        <v>2610816</v>
      </c>
      <c r="I19334" s="25"/>
      <c r="J19334" s="58" t="e">
        <f>HYPERLINK("#"&amp;"Insumos"&amp;"!A"&amp;MATCH($B19334,#REF!,0),"Ins "&amp;$B19334)</f>
        <v>#REF!</v>
      </c>
      <c r="M19334" s="220"/>
    </row>
    <row r="19335" spans="1:13" ht="38.25" x14ac:dyDescent="0.2">
      <c r="A19335" s="36" t="s">
        <v>3733</v>
      </c>
      <c r="B19335" s="26" t="s">
        <v>6816</v>
      </c>
      <c r="C19335" s="79" t="s">
        <v>10934</v>
      </c>
      <c r="D19335" s="37" t="s">
        <v>5608</v>
      </c>
      <c r="E19335" s="37" t="s">
        <v>464</v>
      </c>
      <c r="F19335" s="41"/>
      <c r="G19335" s="27"/>
      <c r="H19335" s="27"/>
      <c r="I19335" s="27">
        <v>17476</v>
      </c>
      <c r="M19335" s="220">
        <f t="shared" ref="M19335:M19389" si="302">ROUND(I19335*(1+$L$2),0)</f>
        <v>22887</v>
      </c>
    </row>
    <row r="19336" spans="1:13" x14ac:dyDescent="0.2">
      <c r="A19336" s="35" t="s">
        <v>3733</v>
      </c>
      <c r="B19336" s="1" t="s">
        <v>213</v>
      </c>
      <c r="C19336" s="45" t="s">
        <v>1034</v>
      </c>
      <c r="D19336" s="23" t="s">
        <v>5734</v>
      </c>
      <c r="E19336" s="23" t="s">
        <v>4141</v>
      </c>
      <c r="F19336" s="40">
        <v>0.04</v>
      </c>
      <c r="G19336" s="25">
        <v>184554</v>
      </c>
      <c r="H19336" s="25">
        <v>7382</v>
      </c>
      <c r="I19336" s="25"/>
      <c r="J19336" s="58" t="e">
        <f>HYPERLINK("#"&amp;"Insumos"&amp;"!A"&amp;MATCH($B19336,#REF!,0),"Ins "&amp;$B19336)</f>
        <v>#REF!</v>
      </c>
      <c r="M19336" s="220"/>
    </row>
    <row r="19337" spans="1:13" x14ac:dyDescent="0.2">
      <c r="A19337" s="35" t="s">
        <v>3733</v>
      </c>
      <c r="B19337" s="1" t="s">
        <v>263</v>
      </c>
      <c r="C19337" s="45" t="s">
        <v>696</v>
      </c>
      <c r="D19337" s="23" t="s">
        <v>5534</v>
      </c>
      <c r="E19337" s="23" t="s">
        <v>4140</v>
      </c>
      <c r="F19337" s="40">
        <v>8.9999999999999998E-4</v>
      </c>
      <c r="G19337" s="25">
        <v>187426</v>
      </c>
      <c r="H19337" s="25">
        <v>169</v>
      </c>
      <c r="I19337" s="25"/>
      <c r="J19337" s="58" t="e">
        <f>HYPERLINK("#"&amp;"Insumos"&amp;"!A"&amp;MATCH($B19337,#REF!,0),"Ins "&amp;$B19337)</f>
        <v>#REF!</v>
      </c>
      <c r="M19337" s="220"/>
    </row>
    <row r="19338" spans="1:13" x14ac:dyDescent="0.2">
      <c r="A19338" s="35" t="s">
        <v>3733</v>
      </c>
      <c r="B19338" s="1" t="s">
        <v>5533</v>
      </c>
      <c r="C19338" s="45" t="s">
        <v>5892</v>
      </c>
      <c r="D19338" s="23" t="s">
        <v>977</v>
      </c>
      <c r="E19338" s="23" t="s">
        <v>4134</v>
      </c>
      <c r="F19338" s="40">
        <v>0.1</v>
      </c>
      <c r="G19338" s="25">
        <v>3623</v>
      </c>
      <c r="H19338" s="25">
        <v>362</v>
      </c>
      <c r="I19338" s="25"/>
      <c r="J19338" s="58" t="e">
        <f>HYPERLINK("#"&amp;"Insumos"&amp;"!A"&amp;MATCH($B19338,#REF!,0),"Ins "&amp;$B19338)</f>
        <v>#REF!</v>
      </c>
      <c r="M19338" s="220"/>
    </row>
    <row r="19339" spans="1:13" x14ac:dyDescent="0.2">
      <c r="A19339" s="35" t="s">
        <v>3733</v>
      </c>
      <c r="B19339" s="1" t="s">
        <v>4698</v>
      </c>
      <c r="C19339" s="45" t="s">
        <v>386</v>
      </c>
      <c r="D19339" s="23" t="s">
        <v>5751</v>
      </c>
      <c r="E19339" s="23" t="s">
        <v>287</v>
      </c>
      <c r="F19339" s="40">
        <v>1.03</v>
      </c>
      <c r="G19339" s="25">
        <v>3686</v>
      </c>
      <c r="H19339" s="25">
        <v>3797</v>
      </c>
      <c r="I19339" s="25"/>
      <c r="J19339" s="58" t="e">
        <f>HYPERLINK("#"&amp;"Insumos"&amp;"!A"&amp;MATCH($B19339,#REF!,0),"Ins "&amp;$B19339)</f>
        <v>#REF!</v>
      </c>
      <c r="M19339" s="220"/>
    </row>
    <row r="19340" spans="1:13" x14ac:dyDescent="0.2">
      <c r="A19340" s="35" t="s">
        <v>3733</v>
      </c>
      <c r="B19340" s="1" t="s">
        <v>4884</v>
      </c>
      <c r="C19340" s="45" t="s">
        <v>375</v>
      </c>
      <c r="D19340" s="23" t="s">
        <v>5751</v>
      </c>
      <c r="E19340" s="23" t="s">
        <v>287</v>
      </c>
      <c r="F19340" s="40">
        <v>2</v>
      </c>
      <c r="G19340" s="25">
        <v>2418</v>
      </c>
      <c r="H19340" s="25">
        <v>4836</v>
      </c>
      <c r="I19340" s="25"/>
      <c r="J19340" s="58" t="e">
        <f>HYPERLINK("#"&amp;"Insumos"&amp;"!A"&amp;MATCH($B19340,#REF!,0),"Ins "&amp;$B19340)</f>
        <v>#REF!</v>
      </c>
      <c r="M19340" s="220"/>
    </row>
    <row r="19341" spans="1:13" x14ac:dyDescent="0.2">
      <c r="A19341" s="35" t="s">
        <v>3733</v>
      </c>
      <c r="B19341" s="1" t="s">
        <v>5007</v>
      </c>
      <c r="C19341" s="45" t="s">
        <v>720</v>
      </c>
      <c r="D19341" s="23" t="s">
        <v>5751</v>
      </c>
      <c r="E19341" s="23" t="s">
        <v>4134</v>
      </c>
      <c r="F19341" s="40">
        <v>0.28000000000000003</v>
      </c>
      <c r="G19341" s="25">
        <v>1897</v>
      </c>
      <c r="H19341" s="25">
        <v>531</v>
      </c>
      <c r="I19341" s="25"/>
      <c r="J19341" s="58" t="e">
        <f>HYPERLINK("#"&amp;"Insumos"&amp;"!A"&amp;MATCH($B19341,#REF!,0),"Ins "&amp;$B19341)</f>
        <v>#REF!</v>
      </c>
      <c r="M19341" s="220"/>
    </row>
    <row r="19342" spans="1:13" x14ac:dyDescent="0.2">
      <c r="A19342" s="35" t="s">
        <v>3733</v>
      </c>
      <c r="B19342" s="1" t="s">
        <v>4759</v>
      </c>
      <c r="C19342" s="45" t="s">
        <v>1287</v>
      </c>
      <c r="D19342" s="23" t="s">
        <v>5751</v>
      </c>
      <c r="E19342" s="23" t="s">
        <v>4134</v>
      </c>
      <c r="F19342" s="40">
        <v>2E-3</v>
      </c>
      <c r="G19342" s="25">
        <v>64889</v>
      </c>
      <c r="H19342" s="25">
        <v>130</v>
      </c>
      <c r="I19342" s="25"/>
      <c r="J19342" s="58" t="e">
        <f>HYPERLINK("#"&amp;"Insumos"&amp;"!A"&amp;MATCH($B19342,#REF!,0),"Ins "&amp;$B19342)</f>
        <v>#REF!</v>
      </c>
      <c r="M19342" s="220"/>
    </row>
    <row r="19343" spans="1:13" x14ac:dyDescent="0.2">
      <c r="A19343" s="35" t="s">
        <v>3733</v>
      </c>
      <c r="B19343" s="1" t="s">
        <v>4785</v>
      </c>
      <c r="C19343" s="45" t="s">
        <v>176</v>
      </c>
      <c r="D19343" s="23" t="s">
        <v>5751</v>
      </c>
      <c r="E19343" s="23" t="s">
        <v>4134</v>
      </c>
      <c r="F19343" s="40">
        <v>2E-3</v>
      </c>
      <c r="G19343" s="25">
        <v>134508</v>
      </c>
      <c r="H19343" s="25">
        <v>269</v>
      </c>
      <c r="I19343" s="25"/>
      <c r="J19343" s="58" t="e">
        <f>HYPERLINK("#"&amp;"Insumos"&amp;"!A"&amp;MATCH($B19343,#REF!,0),"Ins "&amp;$B19343)</f>
        <v>#REF!</v>
      </c>
      <c r="M19343" s="220"/>
    </row>
    <row r="19344" spans="1:13" ht="38.25" x14ac:dyDescent="0.2">
      <c r="A19344" s="36" t="s">
        <v>3734</v>
      </c>
      <c r="B19344" s="26" t="s">
        <v>6816</v>
      </c>
      <c r="C19344" s="79" t="s">
        <v>10935</v>
      </c>
      <c r="D19344" s="37" t="s">
        <v>5608</v>
      </c>
      <c r="E19344" s="37" t="s">
        <v>464</v>
      </c>
      <c r="F19344" s="41"/>
      <c r="G19344" s="27"/>
      <c r="H19344" s="27"/>
      <c r="I19344" s="27">
        <v>17476</v>
      </c>
      <c r="M19344" s="220">
        <f t="shared" si="302"/>
        <v>22887</v>
      </c>
    </row>
    <row r="19345" spans="1:13" x14ac:dyDescent="0.2">
      <c r="A19345" s="35" t="s">
        <v>3734</v>
      </c>
      <c r="B19345" s="1" t="s">
        <v>213</v>
      </c>
      <c r="C19345" s="45" t="s">
        <v>1034</v>
      </c>
      <c r="D19345" s="23" t="s">
        <v>5734</v>
      </c>
      <c r="E19345" s="23" t="s">
        <v>4141</v>
      </c>
      <c r="F19345" s="40">
        <v>0.04</v>
      </c>
      <c r="G19345" s="25">
        <v>184554</v>
      </c>
      <c r="H19345" s="25">
        <v>7382</v>
      </c>
      <c r="I19345" s="25"/>
      <c r="J19345" s="58" t="e">
        <f>HYPERLINK("#"&amp;"Insumos"&amp;"!A"&amp;MATCH($B19345,#REF!,0),"Ins "&amp;$B19345)</f>
        <v>#REF!</v>
      </c>
      <c r="M19345" s="220"/>
    </row>
    <row r="19346" spans="1:13" x14ac:dyDescent="0.2">
      <c r="A19346" s="35" t="s">
        <v>3734</v>
      </c>
      <c r="B19346" s="1" t="s">
        <v>263</v>
      </c>
      <c r="C19346" s="45" t="s">
        <v>696</v>
      </c>
      <c r="D19346" s="23" t="s">
        <v>5534</v>
      </c>
      <c r="E19346" s="23" t="s">
        <v>4140</v>
      </c>
      <c r="F19346" s="40">
        <v>8.9999999999999998E-4</v>
      </c>
      <c r="G19346" s="25">
        <v>187426</v>
      </c>
      <c r="H19346" s="25">
        <v>169</v>
      </c>
      <c r="I19346" s="25"/>
      <c r="J19346" s="58" t="e">
        <f>HYPERLINK("#"&amp;"Insumos"&amp;"!A"&amp;MATCH($B19346,#REF!,0),"Ins "&amp;$B19346)</f>
        <v>#REF!</v>
      </c>
      <c r="M19346" s="220"/>
    </row>
    <row r="19347" spans="1:13" x14ac:dyDescent="0.2">
      <c r="A19347" s="35" t="s">
        <v>3734</v>
      </c>
      <c r="B19347" s="1" t="s">
        <v>5533</v>
      </c>
      <c r="C19347" s="45" t="s">
        <v>5892</v>
      </c>
      <c r="D19347" s="23" t="s">
        <v>977</v>
      </c>
      <c r="E19347" s="23" t="s">
        <v>4134</v>
      </c>
      <c r="F19347" s="40">
        <v>0.1</v>
      </c>
      <c r="G19347" s="25">
        <v>3623</v>
      </c>
      <c r="H19347" s="25">
        <v>362</v>
      </c>
      <c r="I19347" s="25"/>
      <c r="J19347" s="58" t="e">
        <f>HYPERLINK("#"&amp;"Insumos"&amp;"!A"&amp;MATCH($B19347,#REF!,0),"Ins "&amp;$B19347)</f>
        <v>#REF!</v>
      </c>
      <c r="M19347" s="220"/>
    </row>
    <row r="19348" spans="1:13" x14ac:dyDescent="0.2">
      <c r="A19348" s="35" t="s">
        <v>3734</v>
      </c>
      <c r="B19348" s="1" t="s">
        <v>4698</v>
      </c>
      <c r="C19348" s="45" t="s">
        <v>386</v>
      </c>
      <c r="D19348" s="23" t="s">
        <v>5751</v>
      </c>
      <c r="E19348" s="23" t="s">
        <v>287</v>
      </c>
      <c r="F19348" s="40">
        <v>1.03</v>
      </c>
      <c r="G19348" s="25">
        <v>3686</v>
      </c>
      <c r="H19348" s="25">
        <v>3797</v>
      </c>
      <c r="I19348" s="25"/>
      <c r="J19348" s="58" t="e">
        <f>HYPERLINK("#"&amp;"Insumos"&amp;"!A"&amp;MATCH($B19348,#REF!,0),"Ins "&amp;$B19348)</f>
        <v>#REF!</v>
      </c>
      <c r="M19348" s="220"/>
    </row>
    <row r="19349" spans="1:13" x14ac:dyDescent="0.2">
      <c r="A19349" s="35" t="s">
        <v>3734</v>
      </c>
      <c r="B19349" s="1" t="s">
        <v>4884</v>
      </c>
      <c r="C19349" s="45" t="s">
        <v>375</v>
      </c>
      <c r="D19349" s="23" t="s">
        <v>5751</v>
      </c>
      <c r="E19349" s="23" t="s">
        <v>287</v>
      </c>
      <c r="F19349" s="40">
        <v>2</v>
      </c>
      <c r="G19349" s="25">
        <v>2418</v>
      </c>
      <c r="H19349" s="25">
        <v>4836</v>
      </c>
      <c r="I19349" s="25"/>
      <c r="J19349" s="58" t="e">
        <f>HYPERLINK("#"&amp;"Insumos"&amp;"!A"&amp;MATCH($B19349,#REF!,0),"Ins "&amp;$B19349)</f>
        <v>#REF!</v>
      </c>
      <c r="M19349" s="220"/>
    </row>
    <row r="19350" spans="1:13" x14ac:dyDescent="0.2">
      <c r="A19350" s="35" t="s">
        <v>3734</v>
      </c>
      <c r="B19350" s="1" t="s">
        <v>5007</v>
      </c>
      <c r="C19350" s="45" t="s">
        <v>720</v>
      </c>
      <c r="D19350" s="23" t="s">
        <v>5751</v>
      </c>
      <c r="E19350" s="23" t="s">
        <v>4134</v>
      </c>
      <c r="F19350" s="40">
        <v>0.28000000000000003</v>
      </c>
      <c r="G19350" s="25">
        <v>1897</v>
      </c>
      <c r="H19350" s="25">
        <v>531</v>
      </c>
      <c r="I19350" s="25"/>
      <c r="J19350" s="58" t="e">
        <f>HYPERLINK("#"&amp;"Insumos"&amp;"!A"&amp;MATCH($B19350,#REF!,0),"Ins "&amp;$B19350)</f>
        <v>#REF!</v>
      </c>
      <c r="M19350" s="220"/>
    </row>
    <row r="19351" spans="1:13" x14ac:dyDescent="0.2">
      <c r="A19351" s="35" t="s">
        <v>3734</v>
      </c>
      <c r="B19351" s="1" t="s">
        <v>4759</v>
      </c>
      <c r="C19351" s="45" t="s">
        <v>1287</v>
      </c>
      <c r="D19351" s="23" t="s">
        <v>5751</v>
      </c>
      <c r="E19351" s="23" t="s">
        <v>4134</v>
      </c>
      <c r="F19351" s="40">
        <v>2E-3</v>
      </c>
      <c r="G19351" s="25">
        <v>64889</v>
      </c>
      <c r="H19351" s="25">
        <v>130</v>
      </c>
      <c r="I19351" s="25"/>
      <c r="J19351" s="58" t="e">
        <f>HYPERLINK("#"&amp;"Insumos"&amp;"!A"&amp;MATCH($B19351,#REF!,0),"Ins "&amp;$B19351)</f>
        <v>#REF!</v>
      </c>
      <c r="M19351" s="220"/>
    </row>
    <row r="19352" spans="1:13" x14ac:dyDescent="0.2">
      <c r="A19352" s="35" t="s">
        <v>3734</v>
      </c>
      <c r="B19352" s="1" t="s">
        <v>4785</v>
      </c>
      <c r="C19352" s="45" t="s">
        <v>176</v>
      </c>
      <c r="D19352" s="23" t="s">
        <v>5751</v>
      </c>
      <c r="E19352" s="23" t="s">
        <v>4134</v>
      </c>
      <c r="F19352" s="40">
        <v>2E-3</v>
      </c>
      <c r="G19352" s="25">
        <v>134508</v>
      </c>
      <c r="H19352" s="25">
        <v>269</v>
      </c>
      <c r="I19352" s="25"/>
      <c r="J19352" s="58" t="e">
        <f>HYPERLINK("#"&amp;"Insumos"&amp;"!A"&amp;MATCH($B19352,#REF!,0),"Ins "&amp;$B19352)</f>
        <v>#REF!</v>
      </c>
      <c r="M19352" s="220"/>
    </row>
    <row r="19353" spans="1:13" ht="38.25" x14ac:dyDescent="0.2">
      <c r="A19353" s="36" t="s">
        <v>3735</v>
      </c>
      <c r="B19353" s="26" t="s">
        <v>6816</v>
      </c>
      <c r="C19353" s="79" t="s">
        <v>10936</v>
      </c>
      <c r="D19353" s="37" t="s">
        <v>5608</v>
      </c>
      <c r="E19353" s="37" t="s">
        <v>464</v>
      </c>
      <c r="F19353" s="41"/>
      <c r="G19353" s="27"/>
      <c r="H19353" s="27"/>
      <c r="I19353" s="27">
        <v>120826</v>
      </c>
      <c r="M19353" s="220">
        <f t="shared" si="302"/>
        <v>158234</v>
      </c>
    </row>
    <row r="19354" spans="1:13" x14ac:dyDescent="0.2">
      <c r="A19354" s="35" t="s">
        <v>3735</v>
      </c>
      <c r="B19354" s="1" t="s">
        <v>213</v>
      </c>
      <c r="C19354" s="45" t="s">
        <v>1034</v>
      </c>
      <c r="D19354" s="23" t="s">
        <v>5734</v>
      </c>
      <c r="E19354" s="23" t="s">
        <v>4141</v>
      </c>
      <c r="F19354" s="40">
        <v>0.6</v>
      </c>
      <c r="G19354" s="25">
        <v>184554</v>
      </c>
      <c r="H19354" s="25">
        <v>110732</v>
      </c>
      <c r="I19354" s="25"/>
      <c r="J19354" s="58" t="e">
        <f>HYPERLINK("#"&amp;"Insumos"&amp;"!A"&amp;MATCH($B19354,#REF!,0),"Ins "&amp;$B19354)</f>
        <v>#REF!</v>
      </c>
      <c r="M19354" s="220"/>
    </row>
    <row r="19355" spans="1:13" x14ac:dyDescent="0.2">
      <c r="A19355" s="35" t="s">
        <v>3735</v>
      </c>
      <c r="B19355" s="1" t="s">
        <v>263</v>
      </c>
      <c r="C19355" s="45" t="s">
        <v>696</v>
      </c>
      <c r="D19355" s="23" t="s">
        <v>5534</v>
      </c>
      <c r="E19355" s="23" t="s">
        <v>4140</v>
      </c>
      <c r="F19355" s="40">
        <v>8.9999999999999998E-4</v>
      </c>
      <c r="G19355" s="25">
        <v>187426</v>
      </c>
      <c r="H19355" s="25">
        <v>169</v>
      </c>
      <c r="I19355" s="25"/>
      <c r="J19355" s="58" t="e">
        <f>HYPERLINK("#"&amp;"Insumos"&amp;"!A"&amp;MATCH($B19355,#REF!,0),"Ins "&amp;$B19355)</f>
        <v>#REF!</v>
      </c>
      <c r="M19355" s="220"/>
    </row>
    <row r="19356" spans="1:13" x14ac:dyDescent="0.2">
      <c r="A19356" s="35" t="s">
        <v>3735</v>
      </c>
      <c r="B19356" s="1" t="s">
        <v>5533</v>
      </c>
      <c r="C19356" s="45" t="s">
        <v>5892</v>
      </c>
      <c r="D19356" s="23" t="s">
        <v>977</v>
      </c>
      <c r="E19356" s="23" t="s">
        <v>4134</v>
      </c>
      <c r="F19356" s="40">
        <v>0.1</v>
      </c>
      <c r="G19356" s="25">
        <v>3623</v>
      </c>
      <c r="H19356" s="25">
        <v>362</v>
      </c>
      <c r="I19356" s="25"/>
      <c r="J19356" s="58" t="e">
        <f>HYPERLINK("#"&amp;"Insumos"&amp;"!A"&amp;MATCH($B19356,#REF!,0),"Ins "&amp;$B19356)</f>
        <v>#REF!</v>
      </c>
      <c r="M19356" s="220"/>
    </row>
    <row r="19357" spans="1:13" x14ac:dyDescent="0.2">
      <c r="A19357" s="35" t="s">
        <v>3735</v>
      </c>
      <c r="B19357" s="1" t="s">
        <v>4698</v>
      </c>
      <c r="C19357" s="45" t="s">
        <v>386</v>
      </c>
      <c r="D19357" s="23" t="s">
        <v>5751</v>
      </c>
      <c r="E19357" s="23" t="s">
        <v>287</v>
      </c>
      <c r="F19357" s="40">
        <v>1.03</v>
      </c>
      <c r="G19357" s="25">
        <v>3686</v>
      </c>
      <c r="H19357" s="25">
        <v>3797</v>
      </c>
      <c r="I19357" s="25"/>
      <c r="J19357" s="58" t="e">
        <f>HYPERLINK("#"&amp;"Insumos"&amp;"!A"&amp;MATCH($B19357,#REF!,0),"Ins "&amp;$B19357)</f>
        <v>#REF!</v>
      </c>
      <c r="M19357" s="220"/>
    </row>
    <row r="19358" spans="1:13" x14ac:dyDescent="0.2">
      <c r="A19358" s="35" t="s">
        <v>3735</v>
      </c>
      <c r="B19358" s="1" t="s">
        <v>4884</v>
      </c>
      <c r="C19358" s="45" t="s">
        <v>375</v>
      </c>
      <c r="D19358" s="23" t="s">
        <v>5751</v>
      </c>
      <c r="E19358" s="23" t="s">
        <v>287</v>
      </c>
      <c r="F19358" s="40">
        <v>2</v>
      </c>
      <c r="G19358" s="25">
        <v>2418</v>
      </c>
      <c r="H19358" s="25">
        <v>4836</v>
      </c>
      <c r="I19358" s="25"/>
      <c r="J19358" s="58" t="e">
        <f>HYPERLINK("#"&amp;"Insumos"&amp;"!A"&amp;MATCH($B19358,#REF!,0),"Ins "&amp;$B19358)</f>
        <v>#REF!</v>
      </c>
      <c r="M19358" s="220"/>
    </row>
    <row r="19359" spans="1:13" x14ac:dyDescent="0.2">
      <c r="A19359" s="35" t="s">
        <v>3735</v>
      </c>
      <c r="B19359" s="1" t="s">
        <v>5007</v>
      </c>
      <c r="C19359" s="45" t="s">
        <v>720</v>
      </c>
      <c r="D19359" s="23" t="s">
        <v>5751</v>
      </c>
      <c r="E19359" s="23" t="s">
        <v>4134</v>
      </c>
      <c r="F19359" s="40">
        <v>0.28000000000000003</v>
      </c>
      <c r="G19359" s="25">
        <v>1897</v>
      </c>
      <c r="H19359" s="25">
        <v>531</v>
      </c>
      <c r="I19359" s="25"/>
      <c r="J19359" s="58" t="e">
        <f>HYPERLINK("#"&amp;"Insumos"&amp;"!A"&amp;MATCH($B19359,#REF!,0),"Ins "&amp;$B19359)</f>
        <v>#REF!</v>
      </c>
      <c r="M19359" s="220"/>
    </row>
    <row r="19360" spans="1:13" x14ac:dyDescent="0.2">
      <c r="A19360" s="35" t="s">
        <v>3735</v>
      </c>
      <c r="B19360" s="1" t="s">
        <v>4759</v>
      </c>
      <c r="C19360" s="45" t="s">
        <v>1287</v>
      </c>
      <c r="D19360" s="23" t="s">
        <v>5751</v>
      </c>
      <c r="E19360" s="23" t="s">
        <v>4134</v>
      </c>
      <c r="F19360" s="40">
        <v>2E-3</v>
      </c>
      <c r="G19360" s="25">
        <v>64889</v>
      </c>
      <c r="H19360" s="25">
        <v>130</v>
      </c>
      <c r="I19360" s="25"/>
      <c r="J19360" s="58" t="e">
        <f>HYPERLINK("#"&amp;"Insumos"&amp;"!A"&amp;MATCH($B19360,#REF!,0),"Ins "&amp;$B19360)</f>
        <v>#REF!</v>
      </c>
      <c r="M19360" s="220"/>
    </row>
    <row r="19361" spans="1:13" x14ac:dyDescent="0.2">
      <c r="A19361" s="35" t="s">
        <v>3735</v>
      </c>
      <c r="B19361" s="1" t="s">
        <v>4785</v>
      </c>
      <c r="C19361" s="45" t="s">
        <v>176</v>
      </c>
      <c r="D19361" s="23" t="s">
        <v>5751</v>
      </c>
      <c r="E19361" s="23" t="s">
        <v>4134</v>
      </c>
      <c r="F19361" s="40">
        <v>2E-3</v>
      </c>
      <c r="G19361" s="25">
        <v>134508</v>
      </c>
      <c r="H19361" s="25">
        <v>269</v>
      </c>
      <c r="I19361" s="25"/>
      <c r="J19361" s="58" t="e">
        <f>HYPERLINK("#"&amp;"Insumos"&amp;"!A"&amp;MATCH($B19361,#REF!,0),"Ins "&amp;$B19361)</f>
        <v>#REF!</v>
      </c>
      <c r="M19361" s="220"/>
    </row>
    <row r="19362" spans="1:13" ht="38.25" x14ac:dyDescent="0.2">
      <c r="A19362" s="36" t="s">
        <v>3736</v>
      </c>
      <c r="B19362" s="26" t="s">
        <v>6816</v>
      </c>
      <c r="C19362" s="79" t="s">
        <v>10937</v>
      </c>
      <c r="D19362" s="37" t="s">
        <v>5608</v>
      </c>
      <c r="E19362" s="37" t="s">
        <v>464</v>
      </c>
      <c r="F19362" s="41"/>
      <c r="G19362" s="27"/>
      <c r="H19362" s="27"/>
      <c r="I19362" s="27">
        <v>17476</v>
      </c>
      <c r="M19362" s="220">
        <f t="shared" si="302"/>
        <v>22887</v>
      </c>
    </row>
    <row r="19363" spans="1:13" x14ac:dyDescent="0.2">
      <c r="A19363" s="35" t="s">
        <v>3736</v>
      </c>
      <c r="B19363" s="1" t="s">
        <v>213</v>
      </c>
      <c r="C19363" s="45" t="s">
        <v>1034</v>
      </c>
      <c r="D19363" s="23" t="s">
        <v>5734</v>
      </c>
      <c r="E19363" s="23" t="s">
        <v>4141</v>
      </c>
      <c r="F19363" s="40">
        <v>0.04</v>
      </c>
      <c r="G19363" s="25">
        <v>184554</v>
      </c>
      <c r="H19363" s="25">
        <v>7382</v>
      </c>
      <c r="I19363" s="25"/>
      <c r="J19363" s="58" t="e">
        <f>HYPERLINK("#"&amp;"Insumos"&amp;"!A"&amp;MATCH($B19363,#REF!,0),"Ins "&amp;$B19363)</f>
        <v>#REF!</v>
      </c>
      <c r="M19363" s="220"/>
    </row>
    <row r="19364" spans="1:13" x14ac:dyDescent="0.2">
      <c r="A19364" s="35" t="s">
        <v>3736</v>
      </c>
      <c r="B19364" s="1" t="s">
        <v>263</v>
      </c>
      <c r="C19364" s="45" t="s">
        <v>696</v>
      </c>
      <c r="D19364" s="23" t="s">
        <v>5534</v>
      </c>
      <c r="E19364" s="23" t="s">
        <v>4140</v>
      </c>
      <c r="F19364" s="40">
        <v>8.9999999999999998E-4</v>
      </c>
      <c r="G19364" s="25">
        <v>187426</v>
      </c>
      <c r="H19364" s="25">
        <v>169</v>
      </c>
      <c r="I19364" s="25"/>
      <c r="J19364" s="58" t="e">
        <f>HYPERLINK("#"&amp;"Insumos"&amp;"!A"&amp;MATCH($B19364,#REF!,0),"Ins "&amp;$B19364)</f>
        <v>#REF!</v>
      </c>
      <c r="M19364" s="220"/>
    </row>
    <row r="19365" spans="1:13" x14ac:dyDescent="0.2">
      <c r="A19365" s="35" t="s">
        <v>3736</v>
      </c>
      <c r="B19365" s="1" t="s">
        <v>5533</v>
      </c>
      <c r="C19365" s="45" t="s">
        <v>5892</v>
      </c>
      <c r="D19365" s="23" t="s">
        <v>977</v>
      </c>
      <c r="E19365" s="23" t="s">
        <v>4134</v>
      </c>
      <c r="F19365" s="40">
        <v>0.1</v>
      </c>
      <c r="G19365" s="25">
        <v>3623</v>
      </c>
      <c r="H19365" s="25">
        <v>362</v>
      </c>
      <c r="I19365" s="25"/>
      <c r="J19365" s="58" t="e">
        <f>HYPERLINK("#"&amp;"Insumos"&amp;"!A"&amp;MATCH($B19365,#REF!,0),"Ins "&amp;$B19365)</f>
        <v>#REF!</v>
      </c>
      <c r="M19365" s="220"/>
    </row>
    <row r="19366" spans="1:13" x14ac:dyDescent="0.2">
      <c r="A19366" s="35" t="s">
        <v>3736</v>
      </c>
      <c r="B19366" s="1" t="s">
        <v>4698</v>
      </c>
      <c r="C19366" s="45" t="s">
        <v>386</v>
      </c>
      <c r="D19366" s="23" t="s">
        <v>5751</v>
      </c>
      <c r="E19366" s="23" t="s">
        <v>287</v>
      </c>
      <c r="F19366" s="40">
        <v>1.03</v>
      </c>
      <c r="G19366" s="25">
        <v>3686</v>
      </c>
      <c r="H19366" s="25">
        <v>3797</v>
      </c>
      <c r="I19366" s="25"/>
      <c r="J19366" s="58" t="e">
        <f>HYPERLINK("#"&amp;"Insumos"&amp;"!A"&amp;MATCH($B19366,#REF!,0),"Ins "&amp;$B19366)</f>
        <v>#REF!</v>
      </c>
      <c r="M19366" s="220"/>
    </row>
    <row r="19367" spans="1:13" x14ac:dyDescent="0.2">
      <c r="A19367" s="35" t="s">
        <v>3736</v>
      </c>
      <c r="B19367" s="1" t="s">
        <v>4884</v>
      </c>
      <c r="C19367" s="45" t="s">
        <v>375</v>
      </c>
      <c r="D19367" s="23" t="s">
        <v>5751</v>
      </c>
      <c r="E19367" s="23" t="s">
        <v>287</v>
      </c>
      <c r="F19367" s="40">
        <v>2</v>
      </c>
      <c r="G19367" s="25">
        <v>2418</v>
      </c>
      <c r="H19367" s="25">
        <v>4836</v>
      </c>
      <c r="I19367" s="25"/>
      <c r="J19367" s="58" t="e">
        <f>HYPERLINK("#"&amp;"Insumos"&amp;"!A"&amp;MATCH($B19367,#REF!,0),"Ins "&amp;$B19367)</f>
        <v>#REF!</v>
      </c>
      <c r="M19367" s="220"/>
    </row>
    <row r="19368" spans="1:13" x14ac:dyDescent="0.2">
      <c r="A19368" s="35" t="s">
        <v>3736</v>
      </c>
      <c r="B19368" s="1" t="s">
        <v>5007</v>
      </c>
      <c r="C19368" s="45" t="s">
        <v>720</v>
      </c>
      <c r="D19368" s="23" t="s">
        <v>5751</v>
      </c>
      <c r="E19368" s="23" t="s">
        <v>4134</v>
      </c>
      <c r="F19368" s="40">
        <v>0.28000000000000003</v>
      </c>
      <c r="G19368" s="25">
        <v>1897</v>
      </c>
      <c r="H19368" s="25">
        <v>531</v>
      </c>
      <c r="I19368" s="25"/>
      <c r="J19368" s="58" t="e">
        <f>HYPERLINK("#"&amp;"Insumos"&amp;"!A"&amp;MATCH($B19368,#REF!,0),"Ins "&amp;$B19368)</f>
        <v>#REF!</v>
      </c>
      <c r="M19368" s="220"/>
    </row>
    <row r="19369" spans="1:13" x14ac:dyDescent="0.2">
      <c r="A19369" s="35" t="s">
        <v>3736</v>
      </c>
      <c r="B19369" s="1" t="s">
        <v>4759</v>
      </c>
      <c r="C19369" s="45" t="s">
        <v>1287</v>
      </c>
      <c r="D19369" s="23" t="s">
        <v>5751</v>
      </c>
      <c r="E19369" s="23" t="s">
        <v>4134</v>
      </c>
      <c r="F19369" s="40">
        <v>2E-3</v>
      </c>
      <c r="G19369" s="25">
        <v>64889</v>
      </c>
      <c r="H19369" s="25">
        <v>130</v>
      </c>
      <c r="I19369" s="25"/>
      <c r="J19369" s="58" t="e">
        <f>HYPERLINK("#"&amp;"Insumos"&amp;"!A"&amp;MATCH($B19369,#REF!,0),"Ins "&amp;$B19369)</f>
        <v>#REF!</v>
      </c>
      <c r="M19369" s="220"/>
    </row>
    <row r="19370" spans="1:13" x14ac:dyDescent="0.2">
      <c r="A19370" s="35" t="s">
        <v>3736</v>
      </c>
      <c r="B19370" s="1" t="s">
        <v>4785</v>
      </c>
      <c r="C19370" s="45" t="s">
        <v>176</v>
      </c>
      <c r="D19370" s="23" t="s">
        <v>5751</v>
      </c>
      <c r="E19370" s="23" t="s">
        <v>4134</v>
      </c>
      <c r="F19370" s="40">
        <v>2E-3</v>
      </c>
      <c r="G19370" s="25">
        <v>134508</v>
      </c>
      <c r="H19370" s="25">
        <v>269</v>
      </c>
      <c r="I19370" s="25"/>
      <c r="J19370" s="58" t="e">
        <f>HYPERLINK("#"&amp;"Insumos"&amp;"!A"&amp;MATCH($B19370,#REF!,0),"Ins "&amp;$B19370)</f>
        <v>#REF!</v>
      </c>
      <c r="M19370" s="220"/>
    </row>
    <row r="19371" spans="1:13" ht="38.25" x14ac:dyDescent="0.2">
      <c r="A19371" s="36" t="s">
        <v>3737</v>
      </c>
      <c r="B19371" s="26" t="s">
        <v>6816</v>
      </c>
      <c r="C19371" s="79" t="s">
        <v>12714</v>
      </c>
      <c r="D19371" s="37" t="s">
        <v>5608</v>
      </c>
      <c r="E19371" s="37" t="s">
        <v>464</v>
      </c>
      <c r="F19371" s="41"/>
      <c r="G19371" s="27"/>
      <c r="H19371" s="27"/>
      <c r="I19371" s="27">
        <v>25277</v>
      </c>
      <c r="M19371" s="220">
        <f t="shared" si="302"/>
        <v>33103</v>
      </c>
    </row>
    <row r="19372" spans="1:13" x14ac:dyDescent="0.2">
      <c r="A19372" s="35" t="s">
        <v>3737</v>
      </c>
      <c r="B19372" s="1" t="s">
        <v>213</v>
      </c>
      <c r="C19372" s="45" t="s">
        <v>1034</v>
      </c>
      <c r="D19372" s="23" t="s">
        <v>5734</v>
      </c>
      <c r="E19372" s="23" t="s">
        <v>4141</v>
      </c>
      <c r="F19372" s="40">
        <v>0.04</v>
      </c>
      <c r="G19372" s="25">
        <v>184554</v>
      </c>
      <c r="H19372" s="25">
        <v>7382</v>
      </c>
      <c r="I19372" s="25"/>
      <c r="J19372" s="58" t="e">
        <f>HYPERLINK("#"&amp;"Insumos"&amp;"!A"&amp;MATCH($B19372,#REF!,0),"Ins "&amp;$B19372)</f>
        <v>#REF!</v>
      </c>
      <c r="M19372" s="220"/>
    </row>
    <row r="19373" spans="1:13" x14ac:dyDescent="0.2">
      <c r="A19373" s="35" t="s">
        <v>3737</v>
      </c>
      <c r="B19373" s="1" t="s">
        <v>263</v>
      </c>
      <c r="C19373" s="45" t="s">
        <v>696</v>
      </c>
      <c r="D19373" s="23" t="s">
        <v>5534</v>
      </c>
      <c r="E19373" s="23" t="s">
        <v>4140</v>
      </c>
      <c r="F19373" s="40">
        <v>1.6999999999999999E-3</v>
      </c>
      <c r="G19373" s="25">
        <v>187426</v>
      </c>
      <c r="H19373" s="25">
        <v>319</v>
      </c>
      <c r="I19373" s="25"/>
      <c r="J19373" s="58" t="e">
        <f>HYPERLINK("#"&amp;"Insumos"&amp;"!A"&amp;MATCH($B19373,#REF!,0),"Ins "&amp;$B19373)</f>
        <v>#REF!</v>
      </c>
      <c r="M19373" s="220"/>
    </row>
    <row r="19374" spans="1:13" x14ac:dyDescent="0.2">
      <c r="A19374" s="35" t="s">
        <v>3737</v>
      </c>
      <c r="B19374" s="1" t="s">
        <v>5533</v>
      </c>
      <c r="C19374" s="45" t="s">
        <v>5892</v>
      </c>
      <c r="D19374" s="23" t="s">
        <v>977</v>
      </c>
      <c r="E19374" s="23" t="s">
        <v>4134</v>
      </c>
      <c r="F19374" s="40">
        <v>0.1</v>
      </c>
      <c r="G19374" s="25">
        <v>3623</v>
      </c>
      <c r="H19374" s="25">
        <v>362</v>
      </c>
      <c r="I19374" s="25"/>
      <c r="J19374" s="58" t="e">
        <f>HYPERLINK("#"&amp;"Insumos"&amp;"!A"&amp;MATCH($B19374,#REF!,0),"Ins "&amp;$B19374)</f>
        <v>#REF!</v>
      </c>
      <c r="M19374" s="220"/>
    </row>
    <row r="19375" spans="1:13" x14ac:dyDescent="0.2">
      <c r="A19375" s="35" t="s">
        <v>3737</v>
      </c>
      <c r="B19375" s="1" t="s">
        <v>4698</v>
      </c>
      <c r="C19375" s="45" t="s">
        <v>386</v>
      </c>
      <c r="D19375" s="23" t="s">
        <v>5751</v>
      </c>
      <c r="E19375" s="23" t="s">
        <v>287</v>
      </c>
      <c r="F19375" s="40">
        <v>1.03</v>
      </c>
      <c r="G19375" s="25">
        <v>3686</v>
      </c>
      <c r="H19375" s="25">
        <v>3797</v>
      </c>
      <c r="I19375" s="25"/>
      <c r="J19375" s="58" t="e">
        <f>HYPERLINK("#"&amp;"Insumos"&amp;"!A"&amp;MATCH($B19375,#REF!,0),"Ins "&amp;$B19375)</f>
        <v>#REF!</v>
      </c>
      <c r="M19375" s="220"/>
    </row>
    <row r="19376" spans="1:13" x14ac:dyDescent="0.2">
      <c r="A19376" s="35" t="s">
        <v>3737</v>
      </c>
      <c r="B19376" s="1" t="s">
        <v>4890</v>
      </c>
      <c r="C19376" s="45" t="s">
        <v>379</v>
      </c>
      <c r="D19376" s="23" t="s">
        <v>5751</v>
      </c>
      <c r="E19376" s="23" t="s">
        <v>287</v>
      </c>
      <c r="F19376" s="40">
        <v>2</v>
      </c>
      <c r="G19376" s="25">
        <v>6044</v>
      </c>
      <c r="H19376" s="25">
        <v>12088</v>
      </c>
      <c r="I19376" s="25"/>
      <c r="J19376" s="58" t="e">
        <f>HYPERLINK("#"&amp;"Insumos"&amp;"!A"&amp;MATCH($B19376,#REF!,0),"Ins "&amp;$B19376)</f>
        <v>#REF!</v>
      </c>
      <c r="M19376" s="220"/>
    </row>
    <row r="19377" spans="1:13" x14ac:dyDescent="0.2">
      <c r="A19377" s="35" t="s">
        <v>3737</v>
      </c>
      <c r="B19377" s="1" t="s">
        <v>5007</v>
      </c>
      <c r="C19377" s="45" t="s">
        <v>720</v>
      </c>
      <c r="D19377" s="23" t="s">
        <v>5751</v>
      </c>
      <c r="E19377" s="23" t="s">
        <v>4134</v>
      </c>
      <c r="F19377" s="40">
        <v>0.28000000000000003</v>
      </c>
      <c r="G19377" s="25">
        <v>1897</v>
      </c>
      <c r="H19377" s="25">
        <v>531</v>
      </c>
      <c r="I19377" s="25"/>
      <c r="J19377" s="58" t="e">
        <f>HYPERLINK("#"&amp;"Insumos"&amp;"!A"&amp;MATCH($B19377,#REF!,0),"Ins "&amp;$B19377)</f>
        <v>#REF!</v>
      </c>
      <c r="M19377" s="220"/>
    </row>
    <row r="19378" spans="1:13" x14ac:dyDescent="0.2">
      <c r="A19378" s="35" t="s">
        <v>3737</v>
      </c>
      <c r="B19378" s="1" t="s">
        <v>4759</v>
      </c>
      <c r="C19378" s="45" t="s">
        <v>1287</v>
      </c>
      <c r="D19378" s="23" t="s">
        <v>5751</v>
      </c>
      <c r="E19378" s="23" t="s">
        <v>4134</v>
      </c>
      <c r="F19378" s="40">
        <v>4.0000000000000001E-3</v>
      </c>
      <c r="G19378" s="25">
        <v>64889</v>
      </c>
      <c r="H19378" s="25">
        <v>260</v>
      </c>
      <c r="I19378" s="25"/>
      <c r="J19378" s="58" t="e">
        <f>HYPERLINK("#"&amp;"Insumos"&amp;"!A"&amp;MATCH($B19378,#REF!,0),"Ins "&amp;$B19378)</f>
        <v>#REF!</v>
      </c>
      <c r="M19378" s="220"/>
    </row>
    <row r="19379" spans="1:13" x14ac:dyDescent="0.2">
      <c r="A19379" s="35" t="s">
        <v>3737</v>
      </c>
      <c r="B19379" s="1" t="s">
        <v>4785</v>
      </c>
      <c r="C19379" s="45" t="s">
        <v>176</v>
      </c>
      <c r="D19379" s="23" t="s">
        <v>5751</v>
      </c>
      <c r="E19379" s="23" t="s">
        <v>4134</v>
      </c>
      <c r="F19379" s="40">
        <v>4.0000000000000001E-3</v>
      </c>
      <c r="G19379" s="25">
        <v>134508</v>
      </c>
      <c r="H19379" s="25">
        <v>538</v>
      </c>
      <c r="I19379" s="25"/>
      <c r="J19379" s="58" t="e">
        <f>HYPERLINK("#"&amp;"Insumos"&amp;"!A"&amp;MATCH($B19379,#REF!,0),"Ins "&amp;$B19379)</f>
        <v>#REF!</v>
      </c>
      <c r="M19379" s="220"/>
    </row>
    <row r="19380" spans="1:13" ht="38.25" x14ac:dyDescent="0.2">
      <c r="A19380" s="36" t="s">
        <v>3738</v>
      </c>
      <c r="B19380" s="26" t="s">
        <v>6816</v>
      </c>
      <c r="C19380" s="79" t="s">
        <v>12761</v>
      </c>
      <c r="D19380" s="37" t="s">
        <v>5608</v>
      </c>
      <c r="E19380" s="37" t="s">
        <v>464</v>
      </c>
      <c r="F19380" s="41"/>
      <c r="G19380" s="27"/>
      <c r="H19380" s="27"/>
      <c r="I19380" s="27">
        <v>25467</v>
      </c>
      <c r="M19380" s="220">
        <f t="shared" si="302"/>
        <v>33352</v>
      </c>
    </row>
    <row r="19381" spans="1:13" x14ac:dyDescent="0.2">
      <c r="A19381" s="35" t="s">
        <v>3738</v>
      </c>
      <c r="B19381" s="1" t="s">
        <v>213</v>
      </c>
      <c r="C19381" s="45" t="s">
        <v>1034</v>
      </c>
      <c r="D19381" s="23" t="s">
        <v>5734</v>
      </c>
      <c r="E19381" s="23" t="s">
        <v>4141</v>
      </c>
      <c r="F19381" s="40">
        <v>0.04</v>
      </c>
      <c r="G19381" s="25">
        <v>184554</v>
      </c>
      <c r="H19381" s="25">
        <v>7382</v>
      </c>
      <c r="I19381" s="25"/>
      <c r="J19381" s="58" t="e">
        <f>HYPERLINK("#"&amp;"Insumos"&amp;"!A"&amp;MATCH($B19381,#REF!,0),"Ins "&amp;$B19381)</f>
        <v>#REF!</v>
      </c>
      <c r="M19381" s="220"/>
    </row>
    <row r="19382" spans="1:13" x14ac:dyDescent="0.2">
      <c r="A19382" s="35" t="s">
        <v>3738</v>
      </c>
      <c r="B19382" s="1" t="s">
        <v>263</v>
      </c>
      <c r="C19382" s="45" t="s">
        <v>696</v>
      </c>
      <c r="D19382" s="23" t="s">
        <v>5534</v>
      </c>
      <c r="E19382" s="23" t="s">
        <v>4140</v>
      </c>
      <c r="F19382" s="40">
        <v>1.6999999999999999E-3</v>
      </c>
      <c r="G19382" s="25">
        <v>187426</v>
      </c>
      <c r="H19382" s="25">
        <v>319</v>
      </c>
      <c r="I19382" s="25"/>
      <c r="J19382" s="58" t="e">
        <f>HYPERLINK("#"&amp;"Insumos"&amp;"!A"&amp;MATCH($B19382,#REF!,0),"Ins "&amp;$B19382)</f>
        <v>#REF!</v>
      </c>
      <c r="M19382" s="220"/>
    </row>
    <row r="19383" spans="1:13" x14ac:dyDescent="0.2">
      <c r="A19383" s="35" t="s">
        <v>3738</v>
      </c>
      <c r="B19383" s="1" t="s">
        <v>5533</v>
      </c>
      <c r="C19383" s="45" t="s">
        <v>5892</v>
      </c>
      <c r="D19383" s="23" t="s">
        <v>977</v>
      </c>
      <c r="E19383" s="23" t="s">
        <v>4134</v>
      </c>
      <c r="F19383" s="40">
        <v>0.1</v>
      </c>
      <c r="G19383" s="25">
        <v>3623</v>
      </c>
      <c r="H19383" s="25">
        <v>362</v>
      </c>
      <c r="I19383" s="25"/>
      <c r="J19383" s="58" t="e">
        <f>HYPERLINK("#"&amp;"Insumos"&amp;"!A"&amp;MATCH($B19383,#REF!,0),"Ins "&amp;$B19383)</f>
        <v>#REF!</v>
      </c>
      <c r="M19383" s="220"/>
    </row>
    <row r="19384" spans="1:13" x14ac:dyDescent="0.2">
      <c r="A19384" s="35" t="s">
        <v>3738</v>
      </c>
      <c r="B19384" s="1" t="s">
        <v>4698</v>
      </c>
      <c r="C19384" s="45" t="s">
        <v>386</v>
      </c>
      <c r="D19384" s="23" t="s">
        <v>5751</v>
      </c>
      <c r="E19384" s="23" t="s">
        <v>287</v>
      </c>
      <c r="F19384" s="40">
        <v>1.03</v>
      </c>
      <c r="G19384" s="25">
        <v>3686</v>
      </c>
      <c r="H19384" s="25">
        <v>3797</v>
      </c>
      <c r="I19384" s="25"/>
      <c r="J19384" s="58" t="e">
        <f>HYPERLINK("#"&amp;"Insumos"&amp;"!A"&amp;MATCH($B19384,#REF!,0),"Ins "&amp;$B19384)</f>
        <v>#REF!</v>
      </c>
      <c r="M19384" s="220"/>
    </row>
    <row r="19385" spans="1:13" x14ac:dyDescent="0.2">
      <c r="A19385" s="35" t="s">
        <v>3738</v>
      </c>
      <c r="B19385" s="1" t="s">
        <v>4890</v>
      </c>
      <c r="C19385" s="45" t="s">
        <v>379</v>
      </c>
      <c r="D19385" s="23" t="s">
        <v>5751</v>
      </c>
      <c r="E19385" s="23" t="s">
        <v>287</v>
      </c>
      <c r="F19385" s="40">
        <v>2</v>
      </c>
      <c r="G19385" s="25">
        <v>6044</v>
      </c>
      <c r="H19385" s="25">
        <v>12088</v>
      </c>
      <c r="I19385" s="25"/>
      <c r="J19385" s="58" t="e">
        <f>HYPERLINK("#"&amp;"Insumos"&amp;"!A"&amp;MATCH($B19385,#REF!,0),"Ins "&amp;$B19385)</f>
        <v>#REF!</v>
      </c>
      <c r="M19385" s="220"/>
    </row>
    <row r="19386" spans="1:13" x14ac:dyDescent="0.2">
      <c r="A19386" s="35" t="s">
        <v>3738</v>
      </c>
      <c r="B19386" s="1" t="s">
        <v>5007</v>
      </c>
      <c r="C19386" s="45" t="s">
        <v>720</v>
      </c>
      <c r="D19386" s="23" t="s">
        <v>5751</v>
      </c>
      <c r="E19386" s="23" t="s">
        <v>4134</v>
      </c>
      <c r="F19386" s="40">
        <v>0.38</v>
      </c>
      <c r="G19386" s="25">
        <v>1897</v>
      </c>
      <c r="H19386" s="25">
        <v>721</v>
      </c>
      <c r="I19386" s="25"/>
      <c r="J19386" s="58" t="e">
        <f>HYPERLINK("#"&amp;"Insumos"&amp;"!A"&amp;MATCH($B19386,#REF!,0),"Ins "&amp;$B19386)</f>
        <v>#REF!</v>
      </c>
      <c r="M19386" s="220"/>
    </row>
    <row r="19387" spans="1:13" x14ac:dyDescent="0.2">
      <c r="A19387" s="35" t="s">
        <v>3738</v>
      </c>
      <c r="B19387" s="1" t="s">
        <v>4759</v>
      </c>
      <c r="C19387" s="45" t="s">
        <v>1287</v>
      </c>
      <c r="D19387" s="23" t="s">
        <v>5751</v>
      </c>
      <c r="E19387" s="23" t="s">
        <v>4134</v>
      </c>
      <c r="F19387" s="40">
        <v>4.0000000000000001E-3</v>
      </c>
      <c r="G19387" s="25">
        <v>64889</v>
      </c>
      <c r="H19387" s="25">
        <v>260</v>
      </c>
      <c r="I19387" s="25"/>
      <c r="J19387" s="58" t="e">
        <f>HYPERLINK("#"&amp;"Insumos"&amp;"!A"&amp;MATCH($B19387,#REF!,0),"Ins "&amp;$B19387)</f>
        <v>#REF!</v>
      </c>
      <c r="M19387" s="220"/>
    </row>
    <row r="19388" spans="1:13" x14ac:dyDescent="0.2">
      <c r="A19388" s="35" t="s">
        <v>3738</v>
      </c>
      <c r="B19388" s="1" t="s">
        <v>4785</v>
      </c>
      <c r="C19388" s="45" t="s">
        <v>176</v>
      </c>
      <c r="D19388" s="23" t="s">
        <v>5751</v>
      </c>
      <c r="E19388" s="23" t="s">
        <v>4134</v>
      </c>
      <c r="F19388" s="40">
        <v>4.0000000000000001E-3</v>
      </c>
      <c r="G19388" s="25">
        <v>134508</v>
      </c>
      <c r="H19388" s="25">
        <v>538</v>
      </c>
      <c r="I19388" s="25"/>
      <c r="J19388" s="58" t="e">
        <f>HYPERLINK("#"&amp;"Insumos"&amp;"!A"&amp;MATCH($B19388,#REF!,0),"Ins "&amp;$B19388)</f>
        <v>#REF!</v>
      </c>
      <c r="M19388" s="220"/>
    </row>
    <row r="19389" spans="1:13" ht="51" x14ac:dyDescent="0.2">
      <c r="A19389" s="36" t="s">
        <v>3739</v>
      </c>
      <c r="B19389" s="26" t="s">
        <v>6816</v>
      </c>
      <c r="C19389" s="79" t="s">
        <v>10938</v>
      </c>
      <c r="D19389" s="37" t="s">
        <v>5608</v>
      </c>
      <c r="E19389" s="37" t="s">
        <v>464</v>
      </c>
      <c r="F19389" s="41"/>
      <c r="G19389" s="27"/>
      <c r="H19389" s="27"/>
      <c r="I19389" s="27">
        <v>128817</v>
      </c>
      <c r="M19389" s="220">
        <f t="shared" si="302"/>
        <v>168699</v>
      </c>
    </row>
    <row r="19390" spans="1:13" x14ac:dyDescent="0.2">
      <c r="A19390" s="35" t="s">
        <v>3739</v>
      </c>
      <c r="B19390" s="1" t="s">
        <v>213</v>
      </c>
      <c r="C19390" s="45" t="s">
        <v>1034</v>
      </c>
      <c r="D19390" s="23" t="s">
        <v>5734</v>
      </c>
      <c r="E19390" s="23" t="s">
        <v>4141</v>
      </c>
      <c r="F19390" s="40">
        <v>0.6</v>
      </c>
      <c r="G19390" s="25">
        <v>184554</v>
      </c>
      <c r="H19390" s="25">
        <v>110732</v>
      </c>
      <c r="I19390" s="25"/>
      <c r="J19390" s="58" t="e">
        <f>HYPERLINK("#"&amp;"Insumos"&amp;"!A"&amp;MATCH($B19390,#REF!,0),"Ins "&amp;$B19390)</f>
        <v>#REF!</v>
      </c>
      <c r="M19390" s="220"/>
    </row>
    <row r="19391" spans="1:13" x14ac:dyDescent="0.2">
      <c r="A19391" s="35" t="s">
        <v>3739</v>
      </c>
      <c r="B19391" s="1" t="s">
        <v>263</v>
      </c>
      <c r="C19391" s="45" t="s">
        <v>696</v>
      </c>
      <c r="D19391" s="23" t="s">
        <v>5534</v>
      </c>
      <c r="E19391" s="23" t="s">
        <v>4140</v>
      </c>
      <c r="F19391" s="40">
        <v>1.6999999999999999E-3</v>
      </c>
      <c r="G19391" s="25">
        <v>187426</v>
      </c>
      <c r="H19391" s="25">
        <v>319</v>
      </c>
      <c r="I19391" s="25"/>
      <c r="J19391" s="58" t="e">
        <f>HYPERLINK("#"&amp;"Insumos"&amp;"!A"&amp;MATCH($B19391,#REF!,0),"Ins "&amp;$B19391)</f>
        <v>#REF!</v>
      </c>
      <c r="M19391" s="220"/>
    </row>
    <row r="19392" spans="1:13" x14ac:dyDescent="0.2">
      <c r="A19392" s="35" t="s">
        <v>3739</v>
      </c>
      <c r="B19392" s="1" t="s">
        <v>5533</v>
      </c>
      <c r="C19392" s="45" t="s">
        <v>5892</v>
      </c>
      <c r="D19392" s="23" t="s">
        <v>977</v>
      </c>
      <c r="E19392" s="23" t="s">
        <v>4134</v>
      </c>
      <c r="F19392" s="40">
        <v>0.1</v>
      </c>
      <c r="G19392" s="25">
        <v>3623</v>
      </c>
      <c r="H19392" s="25">
        <v>362</v>
      </c>
      <c r="I19392" s="25"/>
      <c r="J19392" s="58" t="e">
        <f>HYPERLINK("#"&amp;"Insumos"&amp;"!A"&amp;MATCH($B19392,#REF!,0),"Ins "&amp;$B19392)</f>
        <v>#REF!</v>
      </c>
      <c r="M19392" s="220"/>
    </row>
    <row r="19393" spans="1:13" x14ac:dyDescent="0.2">
      <c r="A19393" s="35" t="s">
        <v>3739</v>
      </c>
      <c r="B19393" s="1" t="s">
        <v>4698</v>
      </c>
      <c r="C19393" s="45" t="s">
        <v>386</v>
      </c>
      <c r="D19393" s="23" t="s">
        <v>5751</v>
      </c>
      <c r="E19393" s="23" t="s">
        <v>287</v>
      </c>
      <c r="F19393" s="40">
        <v>1.03</v>
      </c>
      <c r="G19393" s="25">
        <v>3686</v>
      </c>
      <c r="H19393" s="25">
        <v>3797</v>
      </c>
      <c r="I19393" s="25"/>
      <c r="J19393" s="58" t="e">
        <f>HYPERLINK("#"&amp;"Insumos"&amp;"!A"&amp;MATCH($B19393,#REF!,0),"Ins "&amp;$B19393)</f>
        <v>#REF!</v>
      </c>
      <c r="M19393" s="220"/>
    </row>
    <row r="19394" spans="1:13" x14ac:dyDescent="0.2">
      <c r="A19394" s="35" t="s">
        <v>3739</v>
      </c>
      <c r="B19394" s="1" t="s">
        <v>4890</v>
      </c>
      <c r="C19394" s="45" t="s">
        <v>379</v>
      </c>
      <c r="D19394" s="23" t="s">
        <v>5751</v>
      </c>
      <c r="E19394" s="23" t="s">
        <v>287</v>
      </c>
      <c r="F19394" s="40">
        <v>2</v>
      </c>
      <c r="G19394" s="25">
        <v>6044</v>
      </c>
      <c r="H19394" s="25">
        <v>12088</v>
      </c>
      <c r="I19394" s="25"/>
      <c r="J19394" s="58" t="e">
        <f>HYPERLINK("#"&amp;"Insumos"&amp;"!A"&amp;MATCH($B19394,#REF!,0),"Ins "&amp;$B19394)</f>
        <v>#REF!</v>
      </c>
      <c r="M19394" s="220"/>
    </row>
    <row r="19395" spans="1:13" x14ac:dyDescent="0.2">
      <c r="A19395" s="35" t="s">
        <v>3739</v>
      </c>
      <c r="B19395" s="1" t="s">
        <v>5007</v>
      </c>
      <c r="C19395" s="45" t="s">
        <v>720</v>
      </c>
      <c r="D19395" s="23" t="s">
        <v>5751</v>
      </c>
      <c r="E19395" s="23" t="s">
        <v>4134</v>
      </c>
      <c r="F19395" s="40">
        <v>0.38</v>
      </c>
      <c r="G19395" s="25">
        <v>1897</v>
      </c>
      <c r="H19395" s="25">
        <v>721</v>
      </c>
      <c r="I19395" s="25"/>
      <c r="J19395" s="58" t="e">
        <f>HYPERLINK("#"&amp;"Insumos"&amp;"!A"&amp;MATCH($B19395,#REF!,0),"Ins "&amp;$B19395)</f>
        <v>#REF!</v>
      </c>
      <c r="M19395" s="220"/>
    </row>
    <row r="19396" spans="1:13" x14ac:dyDescent="0.2">
      <c r="A19396" s="35" t="s">
        <v>3739</v>
      </c>
      <c r="B19396" s="1" t="s">
        <v>4759</v>
      </c>
      <c r="C19396" s="45" t="s">
        <v>1287</v>
      </c>
      <c r="D19396" s="23" t="s">
        <v>5751</v>
      </c>
      <c r="E19396" s="23" t="s">
        <v>4134</v>
      </c>
      <c r="F19396" s="40">
        <v>4.0000000000000001E-3</v>
      </c>
      <c r="G19396" s="25">
        <v>64889</v>
      </c>
      <c r="H19396" s="25">
        <v>260</v>
      </c>
      <c r="I19396" s="25"/>
      <c r="J19396" s="58" t="e">
        <f>HYPERLINK("#"&amp;"Insumos"&amp;"!A"&amp;MATCH($B19396,#REF!,0),"Ins "&amp;$B19396)</f>
        <v>#REF!</v>
      </c>
      <c r="M19396" s="220"/>
    </row>
    <row r="19397" spans="1:13" x14ac:dyDescent="0.2">
      <c r="A19397" s="35" t="s">
        <v>3739</v>
      </c>
      <c r="B19397" s="1" t="s">
        <v>4785</v>
      </c>
      <c r="C19397" s="45" t="s">
        <v>176</v>
      </c>
      <c r="D19397" s="23" t="s">
        <v>5751</v>
      </c>
      <c r="E19397" s="23" t="s">
        <v>4134</v>
      </c>
      <c r="F19397" s="40">
        <v>4.0000000000000001E-3</v>
      </c>
      <c r="G19397" s="25">
        <v>134508</v>
      </c>
      <c r="H19397" s="25">
        <v>538</v>
      </c>
      <c r="I19397" s="25"/>
      <c r="J19397" s="58" t="e">
        <f>HYPERLINK("#"&amp;"Insumos"&amp;"!A"&amp;MATCH($B19397,#REF!,0),"Ins "&amp;$B19397)</f>
        <v>#REF!</v>
      </c>
      <c r="M19397" s="220"/>
    </row>
    <row r="19398" spans="1:13" ht="51" x14ac:dyDescent="0.2">
      <c r="A19398" s="36" t="s">
        <v>3740</v>
      </c>
      <c r="B19398" s="26" t="s">
        <v>6816</v>
      </c>
      <c r="C19398" s="79" t="s">
        <v>10939</v>
      </c>
      <c r="D19398" s="37" t="s">
        <v>5608</v>
      </c>
      <c r="E19398" s="37" t="s">
        <v>464</v>
      </c>
      <c r="F19398" s="41"/>
      <c r="G19398" s="27"/>
      <c r="H19398" s="27"/>
      <c r="I19398" s="27">
        <v>25467</v>
      </c>
      <c r="M19398" s="220">
        <f t="shared" ref="M19398:M19452" si="303">ROUND(I19398*(1+$L$2),0)</f>
        <v>33352</v>
      </c>
    </row>
    <row r="19399" spans="1:13" x14ac:dyDescent="0.2">
      <c r="A19399" s="35" t="s">
        <v>3740</v>
      </c>
      <c r="B19399" s="1" t="s">
        <v>213</v>
      </c>
      <c r="C19399" s="45" t="s">
        <v>1034</v>
      </c>
      <c r="D19399" s="23" t="s">
        <v>5734</v>
      </c>
      <c r="E19399" s="23" t="s">
        <v>4141</v>
      </c>
      <c r="F19399" s="40">
        <v>0.04</v>
      </c>
      <c r="G19399" s="25">
        <v>184554</v>
      </c>
      <c r="H19399" s="25">
        <v>7382</v>
      </c>
      <c r="I19399" s="25"/>
      <c r="J19399" s="58" t="e">
        <f>HYPERLINK("#"&amp;"Insumos"&amp;"!A"&amp;MATCH($B19399,#REF!,0),"Ins "&amp;$B19399)</f>
        <v>#REF!</v>
      </c>
      <c r="M19399" s="220"/>
    </row>
    <row r="19400" spans="1:13" x14ac:dyDescent="0.2">
      <c r="A19400" s="35" t="s">
        <v>3740</v>
      </c>
      <c r="B19400" s="1" t="s">
        <v>263</v>
      </c>
      <c r="C19400" s="45" t="s">
        <v>696</v>
      </c>
      <c r="D19400" s="23" t="s">
        <v>5534</v>
      </c>
      <c r="E19400" s="23" t="s">
        <v>4140</v>
      </c>
      <c r="F19400" s="40">
        <v>1.6999999999999999E-3</v>
      </c>
      <c r="G19400" s="25">
        <v>187426</v>
      </c>
      <c r="H19400" s="25">
        <v>319</v>
      </c>
      <c r="I19400" s="25"/>
      <c r="J19400" s="58" t="e">
        <f>HYPERLINK("#"&amp;"Insumos"&amp;"!A"&amp;MATCH($B19400,#REF!,0),"Ins "&amp;$B19400)</f>
        <v>#REF!</v>
      </c>
      <c r="M19400" s="220"/>
    </row>
    <row r="19401" spans="1:13" x14ac:dyDescent="0.2">
      <c r="A19401" s="35" t="s">
        <v>3740</v>
      </c>
      <c r="B19401" s="1" t="s">
        <v>5533</v>
      </c>
      <c r="C19401" s="45" t="s">
        <v>5892</v>
      </c>
      <c r="D19401" s="23" t="s">
        <v>977</v>
      </c>
      <c r="E19401" s="23" t="s">
        <v>4134</v>
      </c>
      <c r="F19401" s="40">
        <v>0.1</v>
      </c>
      <c r="G19401" s="25">
        <v>3623</v>
      </c>
      <c r="H19401" s="25">
        <v>362</v>
      </c>
      <c r="I19401" s="25"/>
      <c r="J19401" s="58" t="e">
        <f>HYPERLINK("#"&amp;"Insumos"&amp;"!A"&amp;MATCH($B19401,#REF!,0),"Ins "&amp;$B19401)</f>
        <v>#REF!</v>
      </c>
      <c r="M19401" s="220"/>
    </row>
    <row r="19402" spans="1:13" x14ac:dyDescent="0.2">
      <c r="A19402" s="35" t="s">
        <v>3740</v>
      </c>
      <c r="B19402" s="1" t="s">
        <v>4698</v>
      </c>
      <c r="C19402" s="45" t="s">
        <v>386</v>
      </c>
      <c r="D19402" s="23" t="s">
        <v>5751</v>
      </c>
      <c r="E19402" s="23" t="s">
        <v>287</v>
      </c>
      <c r="F19402" s="40">
        <v>1.03</v>
      </c>
      <c r="G19402" s="25">
        <v>3686</v>
      </c>
      <c r="H19402" s="25">
        <v>3797</v>
      </c>
      <c r="I19402" s="25"/>
      <c r="J19402" s="58" t="e">
        <f>HYPERLINK("#"&amp;"Insumos"&amp;"!A"&amp;MATCH($B19402,#REF!,0),"Ins "&amp;$B19402)</f>
        <v>#REF!</v>
      </c>
      <c r="M19402" s="220"/>
    </row>
    <row r="19403" spans="1:13" x14ac:dyDescent="0.2">
      <c r="A19403" s="35" t="s">
        <v>3740</v>
      </c>
      <c r="B19403" s="1" t="s">
        <v>4890</v>
      </c>
      <c r="C19403" s="45" t="s">
        <v>379</v>
      </c>
      <c r="D19403" s="23" t="s">
        <v>5751</v>
      </c>
      <c r="E19403" s="23" t="s">
        <v>287</v>
      </c>
      <c r="F19403" s="40">
        <v>2</v>
      </c>
      <c r="G19403" s="25">
        <v>6044</v>
      </c>
      <c r="H19403" s="25">
        <v>12088</v>
      </c>
      <c r="I19403" s="25"/>
      <c r="J19403" s="58" t="e">
        <f>HYPERLINK("#"&amp;"Insumos"&amp;"!A"&amp;MATCH($B19403,#REF!,0),"Ins "&amp;$B19403)</f>
        <v>#REF!</v>
      </c>
      <c r="M19403" s="220"/>
    </row>
    <row r="19404" spans="1:13" x14ac:dyDescent="0.2">
      <c r="A19404" s="35" t="s">
        <v>3740</v>
      </c>
      <c r="B19404" s="1" t="s">
        <v>5007</v>
      </c>
      <c r="C19404" s="45" t="s">
        <v>720</v>
      </c>
      <c r="D19404" s="23" t="s">
        <v>5751</v>
      </c>
      <c r="E19404" s="23" t="s">
        <v>4134</v>
      </c>
      <c r="F19404" s="40">
        <v>0.38</v>
      </c>
      <c r="G19404" s="25">
        <v>1897</v>
      </c>
      <c r="H19404" s="25">
        <v>721</v>
      </c>
      <c r="I19404" s="25"/>
      <c r="J19404" s="58" t="e">
        <f>HYPERLINK("#"&amp;"Insumos"&amp;"!A"&amp;MATCH($B19404,#REF!,0),"Ins "&amp;$B19404)</f>
        <v>#REF!</v>
      </c>
      <c r="M19404" s="220"/>
    </row>
    <row r="19405" spans="1:13" x14ac:dyDescent="0.2">
      <c r="A19405" s="35" t="s">
        <v>3740</v>
      </c>
      <c r="B19405" s="1" t="s">
        <v>4759</v>
      </c>
      <c r="C19405" s="45" t="s">
        <v>1287</v>
      </c>
      <c r="D19405" s="23" t="s">
        <v>5751</v>
      </c>
      <c r="E19405" s="23" t="s">
        <v>4134</v>
      </c>
      <c r="F19405" s="40">
        <v>4.0000000000000001E-3</v>
      </c>
      <c r="G19405" s="25">
        <v>64889</v>
      </c>
      <c r="H19405" s="25">
        <v>260</v>
      </c>
      <c r="I19405" s="25"/>
      <c r="J19405" s="58" t="e">
        <f>HYPERLINK("#"&amp;"Insumos"&amp;"!A"&amp;MATCH($B19405,#REF!,0),"Ins "&amp;$B19405)</f>
        <v>#REF!</v>
      </c>
      <c r="M19405" s="220"/>
    </row>
    <row r="19406" spans="1:13" x14ac:dyDescent="0.2">
      <c r="A19406" s="35" t="s">
        <v>3740</v>
      </c>
      <c r="B19406" s="1" t="s">
        <v>4785</v>
      </c>
      <c r="C19406" s="45" t="s">
        <v>176</v>
      </c>
      <c r="D19406" s="23" t="s">
        <v>5751</v>
      </c>
      <c r="E19406" s="23" t="s">
        <v>4134</v>
      </c>
      <c r="F19406" s="40">
        <v>4.0000000000000001E-3</v>
      </c>
      <c r="G19406" s="25">
        <v>134508</v>
      </c>
      <c r="H19406" s="25">
        <v>538</v>
      </c>
      <c r="I19406" s="25"/>
      <c r="J19406" s="58" t="e">
        <f>HYPERLINK("#"&amp;"Insumos"&amp;"!A"&amp;MATCH($B19406,#REF!,0),"Ins "&amp;$B19406)</f>
        <v>#REF!</v>
      </c>
      <c r="M19406" s="220"/>
    </row>
    <row r="19407" spans="1:13" ht="38.25" x14ac:dyDescent="0.2">
      <c r="A19407" s="36" t="s">
        <v>3741</v>
      </c>
      <c r="B19407" s="26" t="s">
        <v>6816</v>
      </c>
      <c r="C19407" s="79" t="s">
        <v>12762</v>
      </c>
      <c r="D19407" s="37" t="s">
        <v>5608</v>
      </c>
      <c r="E19407" s="37" t="s">
        <v>464</v>
      </c>
      <c r="F19407" s="41"/>
      <c r="G19407" s="27"/>
      <c r="H19407" s="27"/>
      <c r="I19407" s="27">
        <v>28144</v>
      </c>
      <c r="M19407" s="220">
        <f t="shared" si="303"/>
        <v>36857</v>
      </c>
    </row>
    <row r="19408" spans="1:13" x14ac:dyDescent="0.2">
      <c r="A19408" s="35" t="s">
        <v>3741</v>
      </c>
      <c r="B19408" s="1" t="s">
        <v>213</v>
      </c>
      <c r="C19408" s="45" t="s">
        <v>1034</v>
      </c>
      <c r="D19408" s="23" t="s">
        <v>5734</v>
      </c>
      <c r="E19408" s="23" t="s">
        <v>4141</v>
      </c>
      <c r="F19408" s="40">
        <v>0.04</v>
      </c>
      <c r="G19408" s="25">
        <v>184554</v>
      </c>
      <c r="H19408" s="25">
        <v>7382</v>
      </c>
      <c r="I19408" s="25"/>
      <c r="J19408" s="58" t="e">
        <f>HYPERLINK("#"&amp;"Insumos"&amp;"!A"&amp;MATCH($B19408,#REF!,0),"Ins "&amp;$B19408)</f>
        <v>#REF!</v>
      </c>
      <c r="M19408" s="220"/>
    </row>
    <row r="19409" spans="1:13" x14ac:dyDescent="0.2">
      <c r="A19409" s="35" t="s">
        <v>3741</v>
      </c>
      <c r="B19409" s="1" t="s">
        <v>263</v>
      </c>
      <c r="C19409" s="45" t="s">
        <v>696</v>
      </c>
      <c r="D19409" s="23" t="s">
        <v>5534</v>
      </c>
      <c r="E19409" s="23" t="s">
        <v>4140</v>
      </c>
      <c r="F19409" s="40">
        <v>2E-3</v>
      </c>
      <c r="G19409" s="25">
        <v>187426</v>
      </c>
      <c r="H19409" s="25">
        <v>375</v>
      </c>
      <c r="I19409" s="25"/>
      <c r="J19409" s="58" t="e">
        <f>HYPERLINK("#"&amp;"Insumos"&amp;"!A"&amp;MATCH($B19409,#REF!,0),"Ins "&amp;$B19409)</f>
        <v>#REF!</v>
      </c>
      <c r="M19409" s="220"/>
    </row>
    <row r="19410" spans="1:13" x14ac:dyDescent="0.2">
      <c r="A19410" s="35" t="s">
        <v>3741</v>
      </c>
      <c r="B19410" s="1" t="s">
        <v>5533</v>
      </c>
      <c r="C19410" s="45" t="s">
        <v>5892</v>
      </c>
      <c r="D19410" s="23" t="s">
        <v>977</v>
      </c>
      <c r="E19410" s="23" t="s">
        <v>4134</v>
      </c>
      <c r="F19410" s="40">
        <v>0.1</v>
      </c>
      <c r="G19410" s="25">
        <v>3623</v>
      </c>
      <c r="H19410" s="25">
        <v>362</v>
      </c>
      <c r="I19410" s="25"/>
      <c r="J19410" s="58" t="e">
        <f>HYPERLINK("#"&amp;"Insumos"&amp;"!A"&amp;MATCH($B19410,#REF!,0),"Ins "&amp;$B19410)</f>
        <v>#REF!</v>
      </c>
      <c r="M19410" s="220"/>
    </row>
    <row r="19411" spans="1:13" x14ac:dyDescent="0.2">
      <c r="A19411" s="35" t="s">
        <v>3741</v>
      </c>
      <c r="B19411" s="1" t="s">
        <v>4698</v>
      </c>
      <c r="C19411" s="45" t="s">
        <v>386</v>
      </c>
      <c r="D19411" s="23" t="s">
        <v>5751</v>
      </c>
      <c r="E19411" s="23" t="s">
        <v>287</v>
      </c>
      <c r="F19411" s="40">
        <v>1.03</v>
      </c>
      <c r="G19411" s="25">
        <v>3686</v>
      </c>
      <c r="H19411" s="25">
        <v>3797</v>
      </c>
      <c r="I19411" s="25"/>
      <c r="J19411" s="58" t="e">
        <f>HYPERLINK("#"&amp;"Insumos"&amp;"!A"&amp;MATCH($B19411,#REF!,0),"Ins "&amp;$B19411)</f>
        <v>#REF!</v>
      </c>
      <c r="M19411" s="220"/>
    </row>
    <row r="19412" spans="1:13" x14ac:dyDescent="0.2">
      <c r="A19412" s="35" t="s">
        <v>3741</v>
      </c>
      <c r="B19412" s="1" t="s">
        <v>4888</v>
      </c>
      <c r="C19412" s="45" t="s">
        <v>299</v>
      </c>
      <c r="D19412" s="23" t="s">
        <v>5751</v>
      </c>
      <c r="E19412" s="23" t="s">
        <v>287</v>
      </c>
      <c r="F19412" s="40">
        <v>2</v>
      </c>
      <c r="G19412" s="25">
        <v>7255</v>
      </c>
      <c r="H19412" s="25">
        <v>14510</v>
      </c>
      <c r="I19412" s="25"/>
      <c r="J19412" s="58" t="e">
        <f>HYPERLINK("#"&amp;"Insumos"&amp;"!A"&amp;MATCH($B19412,#REF!,0),"Ins "&amp;$B19412)</f>
        <v>#REF!</v>
      </c>
      <c r="M19412" s="220"/>
    </row>
    <row r="19413" spans="1:13" x14ac:dyDescent="0.2">
      <c r="A19413" s="35" t="s">
        <v>3741</v>
      </c>
      <c r="B19413" s="1" t="s">
        <v>5007</v>
      </c>
      <c r="C19413" s="45" t="s">
        <v>720</v>
      </c>
      <c r="D19413" s="23" t="s">
        <v>5751</v>
      </c>
      <c r="E19413" s="23" t="s">
        <v>4134</v>
      </c>
      <c r="F19413" s="40">
        <v>0.38</v>
      </c>
      <c r="G19413" s="25">
        <v>1897</v>
      </c>
      <c r="H19413" s="25">
        <v>721</v>
      </c>
      <c r="I19413" s="25"/>
      <c r="J19413" s="58" t="e">
        <f>HYPERLINK("#"&amp;"Insumos"&amp;"!A"&amp;MATCH($B19413,#REF!,0),"Ins "&amp;$B19413)</f>
        <v>#REF!</v>
      </c>
      <c r="M19413" s="220"/>
    </row>
    <row r="19414" spans="1:13" x14ac:dyDescent="0.2">
      <c r="A19414" s="35" t="s">
        <v>3741</v>
      </c>
      <c r="B19414" s="1" t="s">
        <v>4759</v>
      </c>
      <c r="C19414" s="45" t="s">
        <v>1287</v>
      </c>
      <c r="D19414" s="23" t="s">
        <v>5751</v>
      </c>
      <c r="E19414" s="23" t="s">
        <v>4134</v>
      </c>
      <c r="F19414" s="40">
        <v>5.0000000000000001E-3</v>
      </c>
      <c r="G19414" s="25">
        <v>64889</v>
      </c>
      <c r="H19414" s="25">
        <v>324</v>
      </c>
      <c r="I19414" s="25"/>
      <c r="J19414" s="58" t="e">
        <f>HYPERLINK("#"&amp;"Insumos"&amp;"!A"&amp;MATCH($B19414,#REF!,0),"Ins "&amp;$B19414)</f>
        <v>#REF!</v>
      </c>
      <c r="M19414" s="220"/>
    </row>
    <row r="19415" spans="1:13" x14ac:dyDescent="0.2">
      <c r="A19415" s="35" t="s">
        <v>3741</v>
      </c>
      <c r="B19415" s="1" t="s">
        <v>4785</v>
      </c>
      <c r="C19415" s="45" t="s">
        <v>176</v>
      </c>
      <c r="D19415" s="23" t="s">
        <v>5751</v>
      </c>
      <c r="E19415" s="23" t="s">
        <v>4134</v>
      </c>
      <c r="F19415" s="40">
        <v>5.0000000000000001E-3</v>
      </c>
      <c r="G19415" s="25">
        <v>134508</v>
      </c>
      <c r="H19415" s="25">
        <v>673</v>
      </c>
      <c r="I19415" s="25"/>
      <c r="J19415" s="58" t="e">
        <f>HYPERLINK("#"&amp;"Insumos"&amp;"!A"&amp;MATCH($B19415,#REF!,0),"Ins "&amp;$B19415)</f>
        <v>#REF!</v>
      </c>
      <c r="M19415" s="220"/>
    </row>
    <row r="19416" spans="1:13" ht="38.25" x14ac:dyDescent="0.2">
      <c r="A19416" s="36" t="s">
        <v>3742</v>
      </c>
      <c r="B19416" s="26" t="s">
        <v>6816</v>
      </c>
      <c r="C19416" s="79" t="s">
        <v>12761</v>
      </c>
      <c r="D19416" s="37" t="s">
        <v>5608</v>
      </c>
      <c r="E19416" s="37" t="s">
        <v>464</v>
      </c>
      <c r="F19416" s="41"/>
      <c r="G19416" s="27"/>
      <c r="H19416" s="27"/>
      <c r="I19416" s="27">
        <v>28144</v>
      </c>
      <c r="M19416" s="220">
        <f t="shared" si="303"/>
        <v>36857</v>
      </c>
    </row>
    <row r="19417" spans="1:13" x14ac:dyDescent="0.2">
      <c r="A19417" s="35" t="s">
        <v>3742</v>
      </c>
      <c r="B19417" s="1" t="s">
        <v>213</v>
      </c>
      <c r="C19417" s="45" t="s">
        <v>1034</v>
      </c>
      <c r="D19417" s="23" t="s">
        <v>5734</v>
      </c>
      <c r="E19417" s="23" t="s">
        <v>4141</v>
      </c>
      <c r="F19417" s="40">
        <v>0.04</v>
      </c>
      <c r="G19417" s="25">
        <v>184554</v>
      </c>
      <c r="H19417" s="25">
        <v>7382</v>
      </c>
      <c r="I19417" s="25"/>
      <c r="J19417" s="58" t="e">
        <f>HYPERLINK("#"&amp;"Insumos"&amp;"!A"&amp;MATCH($B19417,#REF!,0),"Ins "&amp;$B19417)</f>
        <v>#REF!</v>
      </c>
      <c r="M19417" s="220"/>
    </row>
    <row r="19418" spans="1:13" x14ac:dyDescent="0.2">
      <c r="A19418" s="35" t="s">
        <v>3742</v>
      </c>
      <c r="B19418" s="1" t="s">
        <v>263</v>
      </c>
      <c r="C19418" s="45" t="s">
        <v>696</v>
      </c>
      <c r="D19418" s="23" t="s">
        <v>5534</v>
      </c>
      <c r="E19418" s="23" t="s">
        <v>4140</v>
      </c>
      <c r="F19418" s="40">
        <v>2E-3</v>
      </c>
      <c r="G19418" s="25">
        <v>187426</v>
      </c>
      <c r="H19418" s="25">
        <v>375</v>
      </c>
      <c r="I19418" s="25"/>
      <c r="J19418" s="58" t="e">
        <f>HYPERLINK("#"&amp;"Insumos"&amp;"!A"&amp;MATCH($B19418,#REF!,0),"Ins "&amp;$B19418)</f>
        <v>#REF!</v>
      </c>
      <c r="M19418" s="220"/>
    </row>
    <row r="19419" spans="1:13" x14ac:dyDescent="0.2">
      <c r="A19419" s="35" t="s">
        <v>3742</v>
      </c>
      <c r="B19419" s="1" t="s">
        <v>5533</v>
      </c>
      <c r="C19419" s="45" t="s">
        <v>5892</v>
      </c>
      <c r="D19419" s="23" t="s">
        <v>977</v>
      </c>
      <c r="E19419" s="23" t="s">
        <v>4134</v>
      </c>
      <c r="F19419" s="40">
        <v>0.1</v>
      </c>
      <c r="G19419" s="25">
        <v>3623</v>
      </c>
      <c r="H19419" s="25">
        <v>362</v>
      </c>
      <c r="I19419" s="25"/>
      <c r="J19419" s="58" t="e">
        <f>HYPERLINK("#"&amp;"Insumos"&amp;"!A"&amp;MATCH($B19419,#REF!,0),"Ins "&amp;$B19419)</f>
        <v>#REF!</v>
      </c>
      <c r="M19419" s="220"/>
    </row>
    <row r="19420" spans="1:13" x14ac:dyDescent="0.2">
      <c r="A19420" s="35" t="s">
        <v>3742</v>
      </c>
      <c r="B19420" s="1" t="s">
        <v>4698</v>
      </c>
      <c r="C19420" s="45" t="s">
        <v>386</v>
      </c>
      <c r="D19420" s="23" t="s">
        <v>5751</v>
      </c>
      <c r="E19420" s="23" t="s">
        <v>287</v>
      </c>
      <c r="F19420" s="40">
        <v>1.03</v>
      </c>
      <c r="G19420" s="25">
        <v>3686</v>
      </c>
      <c r="H19420" s="25">
        <v>3797</v>
      </c>
      <c r="I19420" s="25"/>
      <c r="J19420" s="58" t="e">
        <f>HYPERLINK("#"&amp;"Insumos"&amp;"!A"&amp;MATCH($B19420,#REF!,0),"Ins "&amp;$B19420)</f>
        <v>#REF!</v>
      </c>
      <c r="M19420" s="220"/>
    </row>
    <row r="19421" spans="1:13" x14ac:dyDescent="0.2">
      <c r="A19421" s="35" t="s">
        <v>3742</v>
      </c>
      <c r="B19421" s="1" t="s">
        <v>4888</v>
      </c>
      <c r="C19421" s="45" t="s">
        <v>299</v>
      </c>
      <c r="D19421" s="23" t="s">
        <v>5751</v>
      </c>
      <c r="E19421" s="23" t="s">
        <v>287</v>
      </c>
      <c r="F19421" s="40">
        <v>2</v>
      </c>
      <c r="G19421" s="25">
        <v>7255</v>
      </c>
      <c r="H19421" s="25">
        <v>14510</v>
      </c>
      <c r="I19421" s="25"/>
      <c r="J19421" s="58" t="e">
        <f>HYPERLINK("#"&amp;"Insumos"&amp;"!A"&amp;MATCH($B19421,#REF!,0),"Ins "&amp;$B19421)</f>
        <v>#REF!</v>
      </c>
      <c r="M19421" s="220"/>
    </row>
    <row r="19422" spans="1:13" x14ac:dyDescent="0.2">
      <c r="A19422" s="35" t="s">
        <v>3742</v>
      </c>
      <c r="B19422" s="1" t="s">
        <v>5007</v>
      </c>
      <c r="C19422" s="45" t="s">
        <v>720</v>
      </c>
      <c r="D19422" s="23" t="s">
        <v>5751</v>
      </c>
      <c r="E19422" s="23" t="s">
        <v>4134</v>
      </c>
      <c r="F19422" s="40">
        <v>0.38</v>
      </c>
      <c r="G19422" s="25">
        <v>1897</v>
      </c>
      <c r="H19422" s="25">
        <v>721</v>
      </c>
      <c r="I19422" s="25"/>
      <c r="J19422" s="58" t="e">
        <f>HYPERLINK("#"&amp;"Insumos"&amp;"!A"&amp;MATCH($B19422,#REF!,0),"Ins "&amp;$B19422)</f>
        <v>#REF!</v>
      </c>
      <c r="M19422" s="220"/>
    </row>
    <row r="19423" spans="1:13" x14ac:dyDescent="0.2">
      <c r="A19423" s="35" t="s">
        <v>3742</v>
      </c>
      <c r="B19423" s="1" t="s">
        <v>4759</v>
      </c>
      <c r="C19423" s="45" t="s">
        <v>1287</v>
      </c>
      <c r="D19423" s="23" t="s">
        <v>5751</v>
      </c>
      <c r="E19423" s="23" t="s">
        <v>4134</v>
      </c>
      <c r="F19423" s="40">
        <v>5.0000000000000001E-3</v>
      </c>
      <c r="G19423" s="25">
        <v>64889</v>
      </c>
      <c r="H19423" s="25">
        <v>324</v>
      </c>
      <c r="I19423" s="25"/>
      <c r="J19423" s="58" t="e">
        <f>HYPERLINK("#"&amp;"Insumos"&amp;"!A"&amp;MATCH($B19423,#REF!,0),"Ins "&amp;$B19423)</f>
        <v>#REF!</v>
      </c>
      <c r="M19423" s="220"/>
    </row>
    <row r="19424" spans="1:13" x14ac:dyDescent="0.2">
      <c r="A19424" s="35" t="s">
        <v>3742</v>
      </c>
      <c r="B19424" s="1" t="s">
        <v>4785</v>
      </c>
      <c r="C19424" s="45" t="s">
        <v>176</v>
      </c>
      <c r="D19424" s="23" t="s">
        <v>5751</v>
      </c>
      <c r="E19424" s="23" t="s">
        <v>4134</v>
      </c>
      <c r="F19424" s="40">
        <v>5.0000000000000001E-3</v>
      </c>
      <c r="G19424" s="25">
        <v>134508</v>
      </c>
      <c r="H19424" s="25">
        <v>673</v>
      </c>
      <c r="I19424" s="25"/>
      <c r="J19424" s="58" t="e">
        <f>HYPERLINK("#"&amp;"Insumos"&amp;"!A"&amp;MATCH($B19424,#REF!,0),"Ins "&amp;$B19424)</f>
        <v>#REF!</v>
      </c>
      <c r="M19424" s="220"/>
    </row>
    <row r="19425" spans="1:13" ht="51" x14ac:dyDescent="0.2">
      <c r="A19425" s="36" t="s">
        <v>3743</v>
      </c>
      <c r="B19425" s="26" t="s">
        <v>6816</v>
      </c>
      <c r="C19425" s="79" t="s">
        <v>10940</v>
      </c>
      <c r="D19425" s="37" t="s">
        <v>5608</v>
      </c>
      <c r="E19425" s="37" t="s">
        <v>464</v>
      </c>
      <c r="F19425" s="41"/>
      <c r="G19425" s="27"/>
      <c r="H19425" s="27"/>
      <c r="I19425" s="27">
        <v>29990</v>
      </c>
      <c r="M19425" s="220">
        <f t="shared" si="303"/>
        <v>39275</v>
      </c>
    </row>
    <row r="19426" spans="1:13" x14ac:dyDescent="0.2">
      <c r="A19426" s="35" t="s">
        <v>3743</v>
      </c>
      <c r="B19426" s="1" t="s">
        <v>213</v>
      </c>
      <c r="C19426" s="45" t="s">
        <v>1034</v>
      </c>
      <c r="D19426" s="23" t="s">
        <v>5734</v>
      </c>
      <c r="E19426" s="23" t="s">
        <v>4141</v>
      </c>
      <c r="F19426" s="40">
        <v>0.05</v>
      </c>
      <c r="G19426" s="25">
        <v>184554</v>
      </c>
      <c r="H19426" s="25">
        <v>9228</v>
      </c>
      <c r="I19426" s="25"/>
      <c r="J19426" s="58" t="e">
        <f>HYPERLINK("#"&amp;"Insumos"&amp;"!A"&amp;MATCH($B19426,#REF!,0),"Ins "&amp;$B19426)</f>
        <v>#REF!</v>
      </c>
      <c r="M19426" s="220"/>
    </row>
    <row r="19427" spans="1:13" x14ac:dyDescent="0.2">
      <c r="A19427" s="35" t="s">
        <v>3743</v>
      </c>
      <c r="B19427" s="1" t="s">
        <v>263</v>
      </c>
      <c r="C19427" s="45" t="s">
        <v>696</v>
      </c>
      <c r="D19427" s="23" t="s">
        <v>5534</v>
      </c>
      <c r="E19427" s="23" t="s">
        <v>4140</v>
      </c>
      <c r="F19427" s="40">
        <v>2E-3</v>
      </c>
      <c r="G19427" s="25">
        <v>187426</v>
      </c>
      <c r="H19427" s="25">
        <v>375</v>
      </c>
      <c r="I19427" s="25"/>
      <c r="J19427" s="58" t="e">
        <f>HYPERLINK("#"&amp;"Insumos"&amp;"!A"&amp;MATCH($B19427,#REF!,0),"Ins "&amp;$B19427)</f>
        <v>#REF!</v>
      </c>
      <c r="M19427" s="220"/>
    </row>
    <row r="19428" spans="1:13" x14ac:dyDescent="0.2">
      <c r="A19428" s="35" t="s">
        <v>3743</v>
      </c>
      <c r="B19428" s="1" t="s">
        <v>5533</v>
      </c>
      <c r="C19428" s="45" t="s">
        <v>5892</v>
      </c>
      <c r="D19428" s="23" t="s">
        <v>977</v>
      </c>
      <c r="E19428" s="23" t="s">
        <v>4134</v>
      </c>
      <c r="F19428" s="40">
        <v>0.1</v>
      </c>
      <c r="G19428" s="25">
        <v>3623</v>
      </c>
      <c r="H19428" s="25">
        <v>362</v>
      </c>
      <c r="I19428" s="25"/>
      <c r="J19428" s="58" t="e">
        <f>HYPERLINK("#"&amp;"Insumos"&amp;"!A"&amp;MATCH($B19428,#REF!,0),"Ins "&amp;$B19428)</f>
        <v>#REF!</v>
      </c>
      <c r="M19428" s="220"/>
    </row>
    <row r="19429" spans="1:13" x14ac:dyDescent="0.2">
      <c r="A19429" s="35" t="s">
        <v>3743</v>
      </c>
      <c r="B19429" s="1" t="s">
        <v>4698</v>
      </c>
      <c r="C19429" s="45" t="s">
        <v>386</v>
      </c>
      <c r="D19429" s="23" t="s">
        <v>5751</v>
      </c>
      <c r="E19429" s="23" t="s">
        <v>287</v>
      </c>
      <c r="F19429" s="40">
        <v>1.03</v>
      </c>
      <c r="G19429" s="25">
        <v>3686</v>
      </c>
      <c r="H19429" s="25">
        <v>3797</v>
      </c>
      <c r="I19429" s="25"/>
      <c r="J19429" s="58" t="e">
        <f>HYPERLINK("#"&amp;"Insumos"&amp;"!A"&amp;MATCH($B19429,#REF!,0),"Ins "&amp;$B19429)</f>
        <v>#REF!</v>
      </c>
      <c r="M19429" s="220"/>
    </row>
    <row r="19430" spans="1:13" x14ac:dyDescent="0.2">
      <c r="A19430" s="35" t="s">
        <v>3743</v>
      </c>
      <c r="B19430" s="1" t="s">
        <v>4888</v>
      </c>
      <c r="C19430" s="45" t="s">
        <v>299</v>
      </c>
      <c r="D19430" s="23" t="s">
        <v>5751</v>
      </c>
      <c r="E19430" s="23" t="s">
        <v>287</v>
      </c>
      <c r="F19430" s="40">
        <v>2</v>
      </c>
      <c r="G19430" s="25">
        <v>7255</v>
      </c>
      <c r="H19430" s="25">
        <v>14510</v>
      </c>
      <c r="I19430" s="25"/>
      <c r="J19430" s="58" t="e">
        <f>HYPERLINK("#"&amp;"Insumos"&amp;"!A"&amp;MATCH($B19430,#REF!,0),"Ins "&amp;$B19430)</f>
        <v>#REF!</v>
      </c>
      <c r="M19430" s="220"/>
    </row>
    <row r="19431" spans="1:13" x14ac:dyDescent="0.2">
      <c r="A19431" s="35" t="s">
        <v>3743</v>
      </c>
      <c r="B19431" s="1" t="s">
        <v>5007</v>
      </c>
      <c r="C19431" s="45" t="s">
        <v>720</v>
      </c>
      <c r="D19431" s="23" t="s">
        <v>5751</v>
      </c>
      <c r="E19431" s="23" t="s">
        <v>4134</v>
      </c>
      <c r="F19431" s="40">
        <v>0.38</v>
      </c>
      <c r="G19431" s="25">
        <v>1897</v>
      </c>
      <c r="H19431" s="25">
        <v>721</v>
      </c>
      <c r="I19431" s="25"/>
      <c r="J19431" s="58" t="e">
        <f>HYPERLINK("#"&amp;"Insumos"&amp;"!A"&amp;MATCH($B19431,#REF!,0),"Ins "&amp;$B19431)</f>
        <v>#REF!</v>
      </c>
      <c r="M19431" s="220"/>
    </row>
    <row r="19432" spans="1:13" x14ac:dyDescent="0.2">
      <c r="A19432" s="35" t="s">
        <v>3743</v>
      </c>
      <c r="B19432" s="1" t="s">
        <v>4759</v>
      </c>
      <c r="C19432" s="45" t="s">
        <v>1287</v>
      </c>
      <c r="D19432" s="23" t="s">
        <v>5751</v>
      </c>
      <c r="E19432" s="23" t="s">
        <v>4134</v>
      </c>
      <c r="F19432" s="40">
        <v>5.0000000000000001E-3</v>
      </c>
      <c r="G19432" s="25">
        <v>64889</v>
      </c>
      <c r="H19432" s="25">
        <v>324</v>
      </c>
      <c r="I19432" s="25"/>
      <c r="J19432" s="58" t="e">
        <f>HYPERLINK("#"&amp;"Insumos"&amp;"!A"&amp;MATCH($B19432,#REF!,0),"Ins "&amp;$B19432)</f>
        <v>#REF!</v>
      </c>
      <c r="M19432" s="220"/>
    </row>
    <row r="19433" spans="1:13" x14ac:dyDescent="0.2">
      <c r="A19433" s="35" t="s">
        <v>3743</v>
      </c>
      <c r="B19433" s="1" t="s">
        <v>4785</v>
      </c>
      <c r="C19433" s="45" t="s">
        <v>176</v>
      </c>
      <c r="D19433" s="23" t="s">
        <v>5751</v>
      </c>
      <c r="E19433" s="23" t="s">
        <v>4134</v>
      </c>
      <c r="F19433" s="40">
        <v>5.0000000000000001E-3</v>
      </c>
      <c r="G19433" s="25">
        <v>134508</v>
      </c>
      <c r="H19433" s="25">
        <v>673</v>
      </c>
      <c r="I19433" s="25"/>
      <c r="J19433" s="58" t="e">
        <f>HYPERLINK("#"&amp;"Insumos"&amp;"!A"&amp;MATCH($B19433,#REF!,0),"Ins "&amp;$B19433)</f>
        <v>#REF!</v>
      </c>
      <c r="M19433" s="220"/>
    </row>
    <row r="19434" spans="1:13" ht="51" x14ac:dyDescent="0.2">
      <c r="A19434" s="36" t="s">
        <v>3744</v>
      </c>
      <c r="B19434" s="26" t="s">
        <v>6816</v>
      </c>
      <c r="C19434" s="79" t="s">
        <v>10941</v>
      </c>
      <c r="D19434" s="37" t="s">
        <v>5608</v>
      </c>
      <c r="E19434" s="37" t="s">
        <v>464</v>
      </c>
      <c r="F19434" s="41"/>
      <c r="G19434" s="27"/>
      <c r="H19434" s="27"/>
      <c r="I19434" s="27">
        <v>28238</v>
      </c>
      <c r="M19434" s="220">
        <f t="shared" si="303"/>
        <v>36980</v>
      </c>
    </row>
    <row r="19435" spans="1:13" x14ac:dyDescent="0.2">
      <c r="A19435" s="35" t="s">
        <v>3744</v>
      </c>
      <c r="B19435" s="1" t="s">
        <v>213</v>
      </c>
      <c r="C19435" s="45" t="s">
        <v>1034</v>
      </c>
      <c r="D19435" s="23" t="s">
        <v>5734</v>
      </c>
      <c r="E19435" s="23" t="s">
        <v>4141</v>
      </c>
      <c r="F19435" s="40">
        <v>0.04</v>
      </c>
      <c r="G19435" s="25">
        <v>184554</v>
      </c>
      <c r="H19435" s="25">
        <v>7382</v>
      </c>
      <c r="I19435" s="25"/>
      <c r="J19435" s="58" t="e">
        <f>HYPERLINK("#"&amp;"Insumos"&amp;"!A"&amp;MATCH($B19435,#REF!,0),"Ins "&amp;$B19435)</f>
        <v>#REF!</v>
      </c>
      <c r="M19435" s="220"/>
    </row>
    <row r="19436" spans="1:13" x14ac:dyDescent="0.2">
      <c r="A19436" s="35" t="s">
        <v>3744</v>
      </c>
      <c r="B19436" s="1" t="s">
        <v>263</v>
      </c>
      <c r="C19436" s="45" t="s">
        <v>696</v>
      </c>
      <c r="D19436" s="23" t="s">
        <v>5534</v>
      </c>
      <c r="E19436" s="23" t="s">
        <v>4140</v>
      </c>
      <c r="F19436" s="40">
        <v>2.5000000000000001E-3</v>
      </c>
      <c r="G19436" s="25">
        <v>187426</v>
      </c>
      <c r="H19436" s="25">
        <v>469</v>
      </c>
      <c r="I19436" s="25"/>
      <c r="J19436" s="58" t="e">
        <f>HYPERLINK("#"&amp;"Insumos"&amp;"!A"&amp;MATCH($B19436,#REF!,0),"Ins "&amp;$B19436)</f>
        <v>#REF!</v>
      </c>
      <c r="M19436" s="220"/>
    </row>
    <row r="19437" spans="1:13" x14ac:dyDescent="0.2">
      <c r="A19437" s="35" t="s">
        <v>3744</v>
      </c>
      <c r="B19437" s="1" t="s">
        <v>5533</v>
      </c>
      <c r="C19437" s="45" t="s">
        <v>5892</v>
      </c>
      <c r="D19437" s="23" t="s">
        <v>977</v>
      </c>
      <c r="E19437" s="23" t="s">
        <v>4134</v>
      </c>
      <c r="F19437" s="40">
        <v>0.1</v>
      </c>
      <c r="G19437" s="25">
        <v>3623</v>
      </c>
      <c r="H19437" s="25">
        <v>362</v>
      </c>
      <c r="I19437" s="25"/>
      <c r="J19437" s="58" t="e">
        <f>HYPERLINK("#"&amp;"Insumos"&amp;"!A"&amp;MATCH($B19437,#REF!,0),"Ins "&amp;$B19437)</f>
        <v>#REF!</v>
      </c>
      <c r="M19437" s="220"/>
    </row>
    <row r="19438" spans="1:13" x14ac:dyDescent="0.2">
      <c r="A19438" s="35" t="s">
        <v>3744</v>
      </c>
      <c r="B19438" s="1" t="s">
        <v>4698</v>
      </c>
      <c r="C19438" s="45" t="s">
        <v>386</v>
      </c>
      <c r="D19438" s="23" t="s">
        <v>5751</v>
      </c>
      <c r="E19438" s="23" t="s">
        <v>287</v>
      </c>
      <c r="F19438" s="40">
        <v>1.03</v>
      </c>
      <c r="G19438" s="25">
        <v>3686</v>
      </c>
      <c r="H19438" s="25">
        <v>3797</v>
      </c>
      <c r="I19438" s="25"/>
      <c r="J19438" s="58" t="e">
        <f>HYPERLINK("#"&amp;"Insumos"&amp;"!A"&amp;MATCH($B19438,#REF!,0),"Ins "&amp;$B19438)</f>
        <v>#REF!</v>
      </c>
      <c r="M19438" s="220"/>
    </row>
    <row r="19439" spans="1:13" x14ac:dyDescent="0.2">
      <c r="A19439" s="35" t="s">
        <v>3744</v>
      </c>
      <c r="B19439" s="1" t="s">
        <v>4888</v>
      </c>
      <c r="C19439" s="45" t="s">
        <v>299</v>
      </c>
      <c r="D19439" s="23" t="s">
        <v>5751</v>
      </c>
      <c r="E19439" s="23" t="s">
        <v>287</v>
      </c>
      <c r="F19439" s="40">
        <v>2</v>
      </c>
      <c r="G19439" s="25">
        <v>7255</v>
      </c>
      <c r="H19439" s="25">
        <v>14510</v>
      </c>
      <c r="I19439" s="25"/>
      <c r="J19439" s="58" t="e">
        <f>HYPERLINK("#"&amp;"Insumos"&amp;"!A"&amp;MATCH($B19439,#REF!,0),"Ins "&amp;$B19439)</f>
        <v>#REF!</v>
      </c>
      <c r="M19439" s="220"/>
    </row>
    <row r="19440" spans="1:13" x14ac:dyDescent="0.2">
      <c r="A19440" s="35" t="s">
        <v>3744</v>
      </c>
      <c r="B19440" s="1" t="s">
        <v>5007</v>
      </c>
      <c r="C19440" s="45" t="s">
        <v>720</v>
      </c>
      <c r="D19440" s="23" t="s">
        <v>5751</v>
      </c>
      <c r="E19440" s="23" t="s">
        <v>4134</v>
      </c>
      <c r="F19440" s="40">
        <v>0.38</v>
      </c>
      <c r="G19440" s="25">
        <v>1897</v>
      </c>
      <c r="H19440" s="25">
        <v>721</v>
      </c>
      <c r="I19440" s="25"/>
      <c r="J19440" s="58" t="e">
        <f>HYPERLINK("#"&amp;"Insumos"&amp;"!A"&amp;MATCH($B19440,#REF!,0),"Ins "&amp;$B19440)</f>
        <v>#REF!</v>
      </c>
      <c r="M19440" s="220"/>
    </row>
    <row r="19441" spans="1:13" x14ac:dyDescent="0.2">
      <c r="A19441" s="35" t="s">
        <v>3744</v>
      </c>
      <c r="B19441" s="1" t="s">
        <v>4759</v>
      </c>
      <c r="C19441" s="45" t="s">
        <v>1287</v>
      </c>
      <c r="D19441" s="23" t="s">
        <v>5751</v>
      </c>
      <c r="E19441" s="23" t="s">
        <v>4134</v>
      </c>
      <c r="F19441" s="40">
        <v>5.0000000000000001E-3</v>
      </c>
      <c r="G19441" s="25">
        <v>64889</v>
      </c>
      <c r="H19441" s="25">
        <v>324</v>
      </c>
      <c r="I19441" s="25"/>
      <c r="J19441" s="58" t="e">
        <f>HYPERLINK("#"&amp;"Insumos"&amp;"!A"&amp;MATCH($B19441,#REF!,0),"Ins "&amp;$B19441)</f>
        <v>#REF!</v>
      </c>
      <c r="M19441" s="220"/>
    </row>
    <row r="19442" spans="1:13" x14ac:dyDescent="0.2">
      <c r="A19442" s="35" t="s">
        <v>3744</v>
      </c>
      <c r="B19442" s="1" t="s">
        <v>4785</v>
      </c>
      <c r="C19442" s="45" t="s">
        <v>176</v>
      </c>
      <c r="D19442" s="23" t="s">
        <v>5751</v>
      </c>
      <c r="E19442" s="23" t="s">
        <v>4134</v>
      </c>
      <c r="F19442" s="40">
        <v>5.0000000000000001E-3</v>
      </c>
      <c r="G19442" s="25">
        <v>134508</v>
      </c>
      <c r="H19442" s="25">
        <v>673</v>
      </c>
      <c r="I19442" s="25"/>
      <c r="J19442" s="58" t="e">
        <f>HYPERLINK("#"&amp;"Insumos"&amp;"!A"&amp;MATCH($B19442,#REF!,0),"Ins "&amp;$B19442)</f>
        <v>#REF!</v>
      </c>
      <c r="M19442" s="220"/>
    </row>
    <row r="19443" spans="1:13" ht="38.25" x14ac:dyDescent="0.2">
      <c r="A19443" s="36" t="s">
        <v>3745</v>
      </c>
      <c r="B19443" s="26" t="s">
        <v>6816</v>
      </c>
      <c r="C19443" s="79" t="s">
        <v>10942</v>
      </c>
      <c r="D19443" s="37" t="s">
        <v>5608</v>
      </c>
      <c r="E19443" s="37" t="s">
        <v>464</v>
      </c>
      <c r="F19443" s="41"/>
      <c r="G19443" s="27"/>
      <c r="H19443" s="27"/>
      <c r="I19443" s="27">
        <v>36113</v>
      </c>
      <c r="M19443" s="220">
        <f t="shared" si="303"/>
        <v>47294</v>
      </c>
    </row>
    <row r="19444" spans="1:13" x14ac:dyDescent="0.2">
      <c r="A19444" s="35" t="s">
        <v>3745</v>
      </c>
      <c r="B19444" s="1" t="s">
        <v>213</v>
      </c>
      <c r="C19444" s="45" t="s">
        <v>1034</v>
      </c>
      <c r="D19444" s="23" t="s">
        <v>5734</v>
      </c>
      <c r="E19444" s="23" t="s">
        <v>4141</v>
      </c>
      <c r="F19444" s="40">
        <v>0.05</v>
      </c>
      <c r="G19444" s="25">
        <v>184554</v>
      </c>
      <c r="H19444" s="25">
        <v>9228</v>
      </c>
      <c r="I19444" s="25"/>
      <c r="J19444" s="58" t="e">
        <f>HYPERLINK("#"&amp;"Insumos"&amp;"!A"&amp;MATCH($B19444,#REF!,0),"Ins "&amp;$B19444)</f>
        <v>#REF!</v>
      </c>
      <c r="M19444" s="220"/>
    </row>
    <row r="19445" spans="1:13" x14ac:dyDescent="0.2">
      <c r="A19445" s="35" t="s">
        <v>3745</v>
      </c>
      <c r="B19445" s="1" t="s">
        <v>263</v>
      </c>
      <c r="C19445" s="45" t="s">
        <v>696</v>
      </c>
      <c r="D19445" s="23" t="s">
        <v>5534</v>
      </c>
      <c r="E19445" s="23" t="s">
        <v>4140</v>
      </c>
      <c r="F19445" s="40">
        <v>2.5999999999999999E-3</v>
      </c>
      <c r="G19445" s="25">
        <v>187426</v>
      </c>
      <c r="H19445" s="25">
        <v>487</v>
      </c>
      <c r="I19445" s="25"/>
      <c r="J19445" s="58" t="e">
        <f>HYPERLINK("#"&amp;"Insumos"&amp;"!A"&amp;MATCH($B19445,#REF!,0),"Ins "&amp;$B19445)</f>
        <v>#REF!</v>
      </c>
      <c r="M19445" s="220"/>
    </row>
    <row r="19446" spans="1:13" x14ac:dyDescent="0.2">
      <c r="A19446" s="35" t="s">
        <v>3745</v>
      </c>
      <c r="B19446" s="1" t="s">
        <v>5533</v>
      </c>
      <c r="C19446" s="45" t="s">
        <v>5892</v>
      </c>
      <c r="D19446" s="23" t="s">
        <v>977</v>
      </c>
      <c r="E19446" s="23" t="s">
        <v>4134</v>
      </c>
      <c r="F19446" s="40">
        <v>0.1</v>
      </c>
      <c r="G19446" s="25">
        <v>3623</v>
      </c>
      <c r="H19446" s="25">
        <v>362</v>
      </c>
      <c r="I19446" s="25"/>
      <c r="J19446" s="58" t="e">
        <f>HYPERLINK("#"&amp;"Insumos"&amp;"!A"&amp;MATCH($B19446,#REF!,0),"Ins "&amp;$B19446)</f>
        <v>#REF!</v>
      </c>
      <c r="M19446" s="220"/>
    </row>
    <row r="19447" spans="1:13" x14ac:dyDescent="0.2">
      <c r="A19447" s="35" t="s">
        <v>3745</v>
      </c>
      <c r="B19447" s="1" t="s">
        <v>4698</v>
      </c>
      <c r="C19447" s="45" t="s">
        <v>386</v>
      </c>
      <c r="D19447" s="23" t="s">
        <v>5751</v>
      </c>
      <c r="E19447" s="23" t="s">
        <v>287</v>
      </c>
      <c r="F19447" s="40">
        <v>1.03</v>
      </c>
      <c r="G19447" s="25">
        <v>3686</v>
      </c>
      <c r="H19447" s="25">
        <v>3797</v>
      </c>
      <c r="I19447" s="25"/>
      <c r="J19447" s="58" t="e">
        <f>HYPERLINK("#"&amp;"Insumos"&amp;"!A"&amp;MATCH($B19447,#REF!,0),"Ins "&amp;$B19447)</f>
        <v>#REF!</v>
      </c>
      <c r="M19447" s="220"/>
    </row>
    <row r="19448" spans="1:13" x14ac:dyDescent="0.2">
      <c r="A19448" s="35" t="s">
        <v>3745</v>
      </c>
      <c r="B19448" s="1" t="s">
        <v>4889</v>
      </c>
      <c r="C19448" s="45" t="s">
        <v>300</v>
      </c>
      <c r="D19448" s="23" t="s">
        <v>5751</v>
      </c>
      <c r="E19448" s="23" t="s">
        <v>287</v>
      </c>
      <c r="F19448" s="40">
        <v>2</v>
      </c>
      <c r="G19448" s="25">
        <v>10061</v>
      </c>
      <c r="H19448" s="25">
        <v>20122</v>
      </c>
      <c r="I19448" s="25"/>
      <c r="J19448" s="58" t="e">
        <f>HYPERLINK("#"&amp;"Insumos"&amp;"!A"&amp;MATCH($B19448,#REF!,0),"Ins "&amp;$B19448)</f>
        <v>#REF!</v>
      </c>
      <c r="M19448" s="220"/>
    </row>
    <row r="19449" spans="1:13" x14ac:dyDescent="0.2">
      <c r="A19449" s="35" t="s">
        <v>3745</v>
      </c>
      <c r="B19449" s="1" t="s">
        <v>5007</v>
      </c>
      <c r="C19449" s="45" t="s">
        <v>720</v>
      </c>
      <c r="D19449" s="23" t="s">
        <v>5751</v>
      </c>
      <c r="E19449" s="23" t="s">
        <v>4134</v>
      </c>
      <c r="F19449" s="40">
        <v>0.38</v>
      </c>
      <c r="G19449" s="25">
        <v>1897</v>
      </c>
      <c r="H19449" s="25">
        <v>721</v>
      </c>
      <c r="I19449" s="25"/>
      <c r="J19449" s="58" t="e">
        <f>HYPERLINK("#"&amp;"Insumos"&amp;"!A"&amp;MATCH($B19449,#REF!,0),"Ins "&amp;$B19449)</f>
        <v>#REF!</v>
      </c>
      <c r="M19449" s="220"/>
    </row>
    <row r="19450" spans="1:13" x14ac:dyDescent="0.2">
      <c r="A19450" s="35" t="s">
        <v>3745</v>
      </c>
      <c r="B19450" s="1" t="s">
        <v>4759</v>
      </c>
      <c r="C19450" s="45" t="s">
        <v>1287</v>
      </c>
      <c r="D19450" s="23" t="s">
        <v>5751</v>
      </c>
      <c r="E19450" s="23" t="s">
        <v>4134</v>
      </c>
      <c r="F19450" s="40">
        <v>7.0000000000000001E-3</v>
      </c>
      <c r="G19450" s="25">
        <v>64889</v>
      </c>
      <c r="H19450" s="25">
        <v>454</v>
      </c>
      <c r="I19450" s="25"/>
      <c r="J19450" s="58" t="e">
        <f>HYPERLINK("#"&amp;"Insumos"&amp;"!A"&amp;MATCH($B19450,#REF!,0),"Ins "&amp;$B19450)</f>
        <v>#REF!</v>
      </c>
      <c r="M19450" s="220"/>
    </row>
    <row r="19451" spans="1:13" x14ac:dyDescent="0.2">
      <c r="A19451" s="35" t="s">
        <v>3745</v>
      </c>
      <c r="B19451" s="1" t="s">
        <v>4785</v>
      </c>
      <c r="C19451" s="45" t="s">
        <v>176</v>
      </c>
      <c r="D19451" s="23" t="s">
        <v>5751</v>
      </c>
      <c r="E19451" s="23" t="s">
        <v>4134</v>
      </c>
      <c r="F19451" s="40">
        <v>7.0000000000000001E-3</v>
      </c>
      <c r="G19451" s="25">
        <v>134508</v>
      </c>
      <c r="H19451" s="25">
        <v>942</v>
      </c>
      <c r="I19451" s="25"/>
      <c r="J19451" s="58" t="e">
        <f>HYPERLINK("#"&amp;"Insumos"&amp;"!A"&amp;MATCH($B19451,#REF!,0),"Ins "&amp;$B19451)</f>
        <v>#REF!</v>
      </c>
      <c r="M19451" s="220"/>
    </row>
    <row r="19452" spans="1:13" ht="38.25" x14ac:dyDescent="0.2">
      <c r="A19452" s="36" t="s">
        <v>3746</v>
      </c>
      <c r="B19452" s="26" t="s">
        <v>6816</v>
      </c>
      <c r="C19452" s="79" t="s">
        <v>10943</v>
      </c>
      <c r="D19452" s="37" t="s">
        <v>5608</v>
      </c>
      <c r="E19452" s="37" t="s">
        <v>464</v>
      </c>
      <c r="F19452" s="41"/>
      <c r="G19452" s="27"/>
      <c r="H19452" s="27"/>
      <c r="I19452" s="27">
        <v>36113</v>
      </c>
      <c r="M19452" s="220">
        <f t="shared" si="303"/>
        <v>47294</v>
      </c>
    </row>
    <row r="19453" spans="1:13" x14ac:dyDescent="0.2">
      <c r="A19453" s="35" t="s">
        <v>3746</v>
      </c>
      <c r="B19453" s="1" t="s">
        <v>213</v>
      </c>
      <c r="C19453" s="45" t="s">
        <v>1034</v>
      </c>
      <c r="D19453" s="23" t="s">
        <v>5734</v>
      </c>
      <c r="E19453" s="23" t="s">
        <v>4141</v>
      </c>
      <c r="F19453" s="40">
        <v>0.05</v>
      </c>
      <c r="G19453" s="25">
        <v>184554</v>
      </c>
      <c r="H19453" s="25">
        <v>9228</v>
      </c>
      <c r="I19453" s="25"/>
      <c r="J19453" s="58" t="e">
        <f>HYPERLINK("#"&amp;"Insumos"&amp;"!A"&amp;MATCH($B19453,#REF!,0),"Ins "&amp;$B19453)</f>
        <v>#REF!</v>
      </c>
      <c r="M19453" s="220"/>
    </row>
    <row r="19454" spans="1:13" x14ac:dyDescent="0.2">
      <c r="A19454" s="35" t="s">
        <v>3746</v>
      </c>
      <c r="B19454" s="1" t="s">
        <v>263</v>
      </c>
      <c r="C19454" s="45" t="s">
        <v>696</v>
      </c>
      <c r="D19454" s="23" t="s">
        <v>5534</v>
      </c>
      <c r="E19454" s="23" t="s">
        <v>4140</v>
      </c>
      <c r="F19454" s="40">
        <v>2.5999999999999999E-3</v>
      </c>
      <c r="G19454" s="25">
        <v>187426</v>
      </c>
      <c r="H19454" s="25">
        <v>487</v>
      </c>
      <c r="I19454" s="25"/>
      <c r="J19454" s="58" t="e">
        <f>HYPERLINK("#"&amp;"Insumos"&amp;"!A"&amp;MATCH($B19454,#REF!,0),"Ins "&amp;$B19454)</f>
        <v>#REF!</v>
      </c>
      <c r="M19454" s="220"/>
    </row>
    <row r="19455" spans="1:13" x14ac:dyDescent="0.2">
      <c r="A19455" s="35" t="s">
        <v>3746</v>
      </c>
      <c r="B19455" s="1" t="s">
        <v>5533</v>
      </c>
      <c r="C19455" s="45" t="s">
        <v>5892</v>
      </c>
      <c r="D19455" s="23" t="s">
        <v>977</v>
      </c>
      <c r="E19455" s="23" t="s">
        <v>4134</v>
      </c>
      <c r="F19455" s="40">
        <v>0.1</v>
      </c>
      <c r="G19455" s="25">
        <v>3623</v>
      </c>
      <c r="H19455" s="25">
        <v>362</v>
      </c>
      <c r="I19455" s="25"/>
      <c r="J19455" s="58" t="e">
        <f>HYPERLINK("#"&amp;"Insumos"&amp;"!A"&amp;MATCH($B19455,#REF!,0),"Ins "&amp;$B19455)</f>
        <v>#REF!</v>
      </c>
      <c r="M19455" s="220"/>
    </row>
    <row r="19456" spans="1:13" x14ac:dyDescent="0.2">
      <c r="A19456" s="35" t="s">
        <v>3746</v>
      </c>
      <c r="B19456" s="1" t="s">
        <v>4698</v>
      </c>
      <c r="C19456" s="45" t="s">
        <v>386</v>
      </c>
      <c r="D19456" s="23" t="s">
        <v>5751</v>
      </c>
      <c r="E19456" s="23" t="s">
        <v>287</v>
      </c>
      <c r="F19456" s="40">
        <v>1.03</v>
      </c>
      <c r="G19456" s="25">
        <v>3686</v>
      </c>
      <c r="H19456" s="25">
        <v>3797</v>
      </c>
      <c r="I19456" s="25"/>
      <c r="J19456" s="58" t="e">
        <f>HYPERLINK("#"&amp;"Insumos"&amp;"!A"&amp;MATCH($B19456,#REF!,0),"Ins "&amp;$B19456)</f>
        <v>#REF!</v>
      </c>
      <c r="M19456" s="220"/>
    </row>
    <row r="19457" spans="1:13" x14ac:dyDescent="0.2">
      <c r="A19457" s="35" t="s">
        <v>3746</v>
      </c>
      <c r="B19457" s="1" t="s">
        <v>4889</v>
      </c>
      <c r="C19457" s="45" t="s">
        <v>300</v>
      </c>
      <c r="D19457" s="23" t="s">
        <v>5751</v>
      </c>
      <c r="E19457" s="23" t="s">
        <v>287</v>
      </c>
      <c r="F19457" s="40">
        <v>2</v>
      </c>
      <c r="G19457" s="25">
        <v>10061</v>
      </c>
      <c r="H19457" s="25">
        <v>20122</v>
      </c>
      <c r="I19457" s="25"/>
      <c r="J19457" s="58" t="e">
        <f>HYPERLINK("#"&amp;"Insumos"&amp;"!A"&amp;MATCH($B19457,#REF!,0),"Ins "&amp;$B19457)</f>
        <v>#REF!</v>
      </c>
      <c r="M19457" s="220"/>
    </row>
    <row r="19458" spans="1:13" x14ac:dyDescent="0.2">
      <c r="A19458" s="35" t="s">
        <v>3746</v>
      </c>
      <c r="B19458" s="1" t="s">
        <v>5007</v>
      </c>
      <c r="C19458" s="45" t="s">
        <v>720</v>
      </c>
      <c r="D19458" s="23" t="s">
        <v>5751</v>
      </c>
      <c r="E19458" s="23" t="s">
        <v>4134</v>
      </c>
      <c r="F19458" s="40">
        <v>0.38</v>
      </c>
      <c r="G19458" s="25">
        <v>1897</v>
      </c>
      <c r="H19458" s="25">
        <v>721</v>
      </c>
      <c r="I19458" s="25"/>
      <c r="J19458" s="58" t="e">
        <f>HYPERLINK("#"&amp;"Insumos"&amp;"!A"&amp;MATCH($B19458,#REF!,0),"Ins "&amp;$B19458)</f>
        <v>#REF!</v>
      </c>
      <c r="M19458" s="220"/>
    </row>
    <row r="19459" spans="1:13" x14ac:dyDescent="0.2">
      <c r="A19459" s="35" t="s">
        <v>3746</v>
      </c>
      <c r="B19459" s="1" t="s">
        <v>4759</v>
      </c>
      <c r="C19459" s="45" t="s">
        <v>1287</v>
      </c>
      <c r="D19459" s="23" t="s">
        <v>5751</v>
      </c>
      <c r="E19459" s="23" t="s">
        <v>4134</v>
      </c>
      <c r="F19459" s="40">
        <v>7.0000000000000001E-3</v>
      </c>
      <c r="G19459" s="25">
        <v>64889</v>
      </c>
      <c r="H19459" s="25">
        <v>454</v>
      </c>
      <c r="I19459" s="25"/>
      <c r="J19459" s="58" t="e">
        <f>HYPERLINK("#"&amp;"Insumos"&amp;"!A"&amp;MATCH($B19459,#REF!,0),"Ins "&amp;$B19459)</f>
        <v>#REF!</v>
      </c>
      <c r="M19459" s="220"/>
    </row>
    <row r="19460" spans="1:13" x14ac:dyDescent="0.2">
      <c r="A19460" s="35" t="s">
        <v>3746</v>
      </c>
      <c r="B19460" s="1" t="s">
        <v>4785</v>
      </c>
      <c r="C19460" s="45" t="s">
        <v>176</v>
      </c>
      <c r="D19460" s="23" t="s">
        <v>5751</v>
      </c>
      <c r="E19460" s="23" t="s">
        <v>4134</v>
      </c>
      <c r="F19460" s="40">
        <v>7.0000000000000001E-3</v>
      </c>
      <c r="G19460" s="25">
        <v>134508</v>
      </c>
      <c r="H19460" s="25">
        <v>942</v>
      </c>
      <c r="I19460" s="25"/>
      <c r="J19460" s="58" t="e">
        <f>HYPERLINK("#"&amp;"Insumos"&amp;"!A"&amp;MATCH($B19460,#REF!,0),"Ins "&amp;$B19460)</f>
        <v>#REF!</v>
      </c>
      <c r="M19460" s="220"/>
    </row>
    <row r="19461" spans="1:13" ht="51" x14ac:dyDescent="0.2">
      <c r="A19461" s="36" t="s">
        <v>3747</v>
      </c>
      <c r="B19461" s="26" t="s">
        <v>6816</v>
      </c>
      <c r="C19461" s="79" t="s">
        <v>10944</v>
      </c>
      <c r="D19461" s="37" t="s">
        <v>5608</v>
      </c>
      <c r="E19461" s="37" t="s">
        <v>464</v>
      </c>
      <c r="F19461" s="41"/>
      <c r="G19461" s="27"/>
      <c r="H19461" s="27"/>
      <c r="I19461" s="27">
        <v>35645</v>
      </c>
      <c r="M19461" s="220">
        <f t="shared" ref="M19461:M19515" si="304">ROUND(I19461*(1+$L$2),0)</f>
        <v>46681</v>
      </c>
    </row>
    <row r="19462" spans="1:13" x14ac:dyDescent="0.2">
      <c r="A19462" s="35" t="s">
        <v>3747</v>
      </c>
      <c r="B19462" s="1" t="s">
        <v>213</v>
      </c>
      <c r="C19462" s="45" t="s">
        <v>1034</v>
      </c>
      <c r="D19462" s="23" t="s">
        <v>5734</v>
      </c>
      <c r="E19462" s="23" t="s">
        <v>4141</v>
      </c>
      <c r="F19462" s="40">
        <v>0.05</v>
      </c>
      <c r="G19462" s="25">
        <v>184554</v>
      </c>
      <c r="H19462" s="25">
        <v>9228</v>
      </c>
      <c r="I19462" s="25"/>
      <c r="J19462" s="58" t="e">
        <f>HYPERLINK("#"&amp;"Insumos"&amp;"!A"&amp;MATCH($B19462,#REF!,0),"Ins "&amp;$B19462)</f>
        <v>#REF!</v>
      </c>
      <c r="M19462" s="220"/>
    </row>
    <row r="19463" spans="1:13" x14ac:dyDescent="0.2">
      <c r="A19463" s="35" t="s">
        <v>3747</v>
      </c>
      <c r="B19463" s="1" t="s">
        <v>263</v>
      </c>
      <c r="C19463" s="45" t="s">
        <v>696</v>
      </c>
      <c r="D19463" s="23" t="s">
        <v>5534</v>
      </c>
      <c r="E19463" s="23" t="s">
        <v>4140</v>
      </c>
      <c r="F19463" s="40">
        <v>1E-4</v>
      </c>
      <c r="G19463" s="25">
        <v>187426</v>
      </c>
      <c r="H19463" s="25">
        <v>19</v>
      </c>
      <c r="I19463" s="25"/>
      <c r="J19463" s="58" t="e">
        <f>HYPERLINK("#"&amp;"Insumos"&amp;"!A"&amp;MATCH($B19463,#REF!,0),"Ins "&amp;$B19463)</f>
        <v>#REF!</v>
      </c>
      <c r="M19463" s="220"/>
    </row>
    <row r="19464" spans="1:13" x14ac:dyDescent="0.2">
      <c r="A19464" s="35" t="s">
        <v>3747</v>
      </c>
      <c r="B19464" s="1" t="s">
        <v>5533</v>
      </c>
      <c r="C19464" s="45" t="s">
        <v>5892</v>
      </c>
      <c r="D19464" s="23" t="s">
        <v>977</v>
      </c>
      <c r="E19464" s="23" t="s">
        <v>4134</v>
      </c>
      <c r="F19464" s="40">
        <v>0.1</v>
      </c>
      <c r="G19464" s="25">
        <v>3623</v>
      </c>
      <c r="H19464" s="25">
        <v>362</v>
      </c>
      <c r="I19464" s="25"/>
      <c r="J19464" s="58" t="e">
        <f>HYPERLINK("#"&amp;"Insumos"&amp;"!A"&amp;MATCH($B19464,#REF!,0),"Ins "&amp;$B19464)</f>
        <v>#REF!</v>
      </c>
      <c r="M19464" s="220"/>
    </row>
    <row r="19465" spans="1:13" x14ac:dyDescent="0.2">
      <c r="A19465" s="35" t="s">
        <v>3747</v>
      </c>
      <c r="B19465" s="1" t="s">
        <v>4698</v>
      </c>
      <c r="C19465" s="45" t="s">
        <v>386</v>
      </c>
      <c r="D19465" s="23" t="s">
        <v>5751</v>
      </c>
      <c r="E19465" s="23" t="s">
        <v>287</v>
      </c>
      <c r="F19465" s="40">
        <v>1.03</v>
      </c>
      <c r="G19465" s="25">
        <v>3686</v>
      </c>
      <c r="H19465" s="25">
        <v>3797</v>
      </c>
      <c r="I19465" s="25"/>
      <c r="J19465" s="58" t="e">
        <f>HYPERLINK("#"&amp;"Insumos"&amp;"!A"&amp;MATCH($B19465,#REF!,0),"Ins "&amp;$B19465)</f>
        <v>#REF!</v>
      </c>
      <c r="M19465" s="220"/>
    </row>
    <row r="19466" spans="1:13" x14ac:dyDescent="0.2">
      <c r="A19466" s="35" t="s">
        <v>3747</v>
      </c>
      <c r="B19466" s="1" t="s">
        <v>4889</v>
      </c>
      <c r="C19466" s="45" t="s">
        <v>300</v>
      </c>
      <c r="D19466" s="23" t="s">
        <v>5751</v>
      </c>
      <c r="E19466" s="23" t="s">
        <v>287</v>
      </c>
      <c r="F19466" s="40">
        <v>2</v>
      </c>
      <c r="G19466" s="25">
        <v>10061</v>
      </c>
      <c r="H19466" s="25">
        <v>20122</v>
      </c>
      <c r="I19466" s="25"/>
      <c r="J19466" s="58" t="e">
        <f>HYPERLINK("#"&amp;"Insumos"&amp;"!A"&amp;MATCH($B19466,#REF!,0),"Ins "&amp;$B19466)</f>
        <v>#REF!</v>
      </c>
      <c r="M19466" s="220"/>
    </row>
    <row r="19467" spans="1:13" x14ac:dyDescent="0.2">
      <c r="A19467" s="35" t="s">
        <v>3747</v>
      </c>
      <c r="B19467" s="1" t="s">
        <v>5007</v>
      </c>
      <c r="C19467" s="45" t="s">
        <v>720</v>
      </c>
      <c r="D19467" s="23" t="s">
        <v>5751</v>
      </c>
      <c r="E19467" s="23" t="s">
        <v>4134</v>
      </c>
      <c r="F19467" s="40">
        <v>0.38</v>
      </c>
      <c r="G19467" s="25">
        <v>1897</v>
      </c>
      <c r="H19467" s="25">
        <v>721</v>
      </c>
      <c r="I19467" s="25"/>
      <c r="J19467" s="58" t="e">
        <f>HYPERLINK("#"&amp;"Insumos"&amp;"!A"&amp;MATCH($B19467,#REF!,0),"Ins "&amp;$B19467)</f>
        <v>#REF!</v>
      </c>
      <c r="M19467" s="220"/>
    </row>
    <row r="19468" spans="1:13" x14ac:dyDescent="0.2">
      <c r="A19468" s="35" t="s">
        <v>3747</v>
      </c>
      <c r="B19468" s="1" t="s">
        <v>4759</v>
      </c>
      <c r="C19468" s="45" t="s">
        <v>1287</v>
      </c>
      <c r="D19468" s="23" t="s">
        <v>5751</v>
      </c>
      <c r="E19468" s="23" t="s">
        <v>4134</v>
      </c>
      <c r="F19468" s="40">
        <v>7.0000000000000001E-3</v>
      </c>
      <c r="G19468" s="25">
        <v>64889</v>
      </c>
      <c r="H19468" s="25">
        <v>454</v>
      </c>
      <c r="I19468" s="25"/>
      <c r="J19468" s="58" t="e">
        <f>HYPERLINK("#"&amp;"Insumos"&amp;"!A"&amp;MATCH($B19468,#REF!,0),"Ins "&amp;$B19468)</f>
        <v>#REF!</v>
      </c>
      <c r="M19468" s="220"/>
    </row>
    <row r="19469" spans="1:13" x14ac:dyDescent="0.2">
      <c r="A19469" s="35" t="s">
        <v>3747</v>
      </c>
      <c r="B19469" s="1" t="s">
        <v>4785</v>
      </c>
      <c r="C19469" s="45" t="s">
        <v>176</v>
      </c>
      <c r="D19469" s="23" t="s">
        <v>5751</v>
      </c>
      <c r="E19469" s="23" t="s">
        <v>4134</v>
      </c>
      <c r="F19469" s="40">
        <v>7.0000000000000001E-3</v>
      </c>
      <c r="G19469" s="25">
        <v>134508</v>
      </c>
      <c r="H19469" s="25">
        <v>942</v>
      </c>
      <c r="I19469" s="25"/>
      <c r="J19469" s="58" t="e">
        <f>HYPERLINK("#"&amp;"Insumos"&amp;"!A"&amp;MATCH($B19469,#REF!,0),"Ins "&amp;$B19469)</f>
        <v>#REF!</v>
      </c>
      <c r="M19469" s="220"/>
    </row>
    <row r="19470" spans="1:13" ht="51" x14ac:dyDescent="0.2">
      <c r="A19470" s="36" t="s">
        <v>3748</v>
      </c>
      <c r="B19470" s="26" t="s">
        <v>6816</v>
      </c>
      <c r="C19470" s="79" t="s">
        <v>10945</v>
      </c>
      <c r="D19470" s="37" t="s">
        <v>5608</v>
      </c>
      <c r="E19470" s="37" t="s">
        <v>464</v>
      </c>
      <c r="F19470" s="41"/>
      <c r="G19470" s="27"/>
      <c r="H19470" s="27"/>
      <c r="I19470" s="27">
        <v>36113</v>
      </c>
      <c r="M19470" s="220">
        <f t="shared" si="304"/>
        <v>47294</v>
      </c>
    </row>
    <row r="19471" spans="1:13" x14ac:dyDescent="0.2">
      <c r="A19471" s="35" t="s">
        <v>3748</v>
      </c>
      <c r="B19471" s="1" t="s">
        <v>213</v>
      </c>
      <c r="C19471" s="45" t="s">
        <v>1034</v>
      </c>
      <c r="D19471" s="23" t="s">
        <v>5734</v>
      </c>
      <c r="E19471" s="23" t="s">
        <v>4141</v>
      </c>
      <c r="F19471" s="40">
        <v>0.05</v>
      </c>
      <c r="G19471" s="25">
        <v>184554</v>
      </c>
      <c r="H19471" s="25">
        <v>9228</v>
      </c>
      <c r="I19471" s="25"/>
      <c r="J19471" s="58" t="e">
        <f>HYPERLINK("#"&amp;"Insumos"&amp;"!A"&amp;MATCH($B19471,#REF!,0),"Ins "&amp;$B19471)</f>
        <v>#REF!</v>
      </c>
      <c r="M19471" s="220"/>
    </row>
    <row r="19472" spans="1:13" x14ac:dyDescent="0.2">
      <c r="A19472" s="35" t="s">
        <v>3748</v>
      </c>
      <c r="B19472" s="1" t="s">
        <v>263</v>
      </c>
      <c r="C19472" s="45" t="s">
        <v>696</v>
      </c>
      <c r="D19472" s="23" t="s">
        <v>5534</v>
      </c>
      <c r="E19472" s="23" t="s">
        <v>4140</v>
      </c>
      <c r="F19472" s="40">
        <v>2.5999999999999999E-3</v>
      </c>
      <c r="G19472" s="25">
        <v>187426</v>
      </c>
      <c r="H19472" s="25">
        <v>487</v>
      </c>
      <c r="I19472" s="25"/>
      <c r="J19472" s="58" t="e">
        <f>HYPERLINK("#"&amp;"Insumos"&amp;"!A"&amp;MATCH($B19472,#REF!,0),"Ins "&amp;$B19472)</f>
        <v>#REF!</v>
      </c>
      <c r="M19472" s="220"/>
    </row>
    <row r="19473" spans="1:13" x14ac:dyDescent="0.2">
      <c r="A19473" s="35" t="s">
        <v>3748</v>
      </c>
      <c r="B19473" s="1" t="s">
        <v>5533</v>
      </c>
      <c r="C19473" s="45" t="s">
        <v>5892</v>
      </c>
      <c r="D19473" s="23" t="s">
        <v>977</v>
      </c>
      <c r="E19473" s="23" t="s">
        <v>4134</v>
      </c>
      <c r="F19473" s="40">
        <v>0.1</v>
      </c>
      <c r="G19473" s="25">
        <v>3623</v>
      </c>
      <c r="H19473" s="25">
        <v>362</v>
      </c>
      <c r="I19473" s="25"/>
      <c r="J19473" s="58" t="e">
        <f>HYPERLINK("#"&amp;"Insumos"&amp;"!A"&amp;MATCH($B19473,#REF!,0),"Ins "&amp;$B19473)</f>
        <v>#REF!</v>
      </c>
      <c r="M19473" s="220"/>
    </row>
    <row r="19474" spans="1:13" x14ac:dyDescent="0.2">
      <c r="A19474" s="35" t="s">
        <v>3748</v>
      </c>
      <c r="B19474" s="1" t="s">
        <v>4698</v>
      </c>
      <c r="C19474" s="45" t="s">
        <v>386</v>
      </c>
      <c r="D19474" s="23" t="s">
        <v>5751</v>
      </c>
      <c r="E19474" s="23" t="s">
        <v>287</v>
      </c>
      <c r="F19474" s="40">
        <v>1.03</v>
      </c>
      <c r="G19474" s="25">
        <v>3686</v>
      </c>
      <c r="H19474" s="25">
        <v>3797</v>
      </c>
      <c r="I19474" s="25"/>
      <c r="J19474" s="58" t="e">
        <f>HYPERLINK("#"&amp;"Insumos"&amp;"!A"&amp;MATCH($B19474,#REF!,0),"Ins "&amp;$B19474)</f>
        <v>#REF!</v>
      </c>
      <c r="M19474" s="220"/>
    </row>
    <row r="19475" spans="1:13" x14ac:dyDescent="0.2">
      <c r="A19475" s="35" t="s">
        <v>3748</v>
      </c>
      <c r="B19475" s="1" t="s">
        <v>4889</v>
      </c>
      <c r="C19475" s="45" t="s">
        <v>300</v>
      </c>
      <c r="D19475" s="23" t="s">
        <v>5751</v>
      </c>
      <c r="E19475" s="23" t="s">
        <v>287</v>
      </c>
      <c r="F19475" s="40">
        <v>2</v>
      </c>
      <c r="G19475" s="25">
        <v>10061</v>
      </c>
      <c r="H19475" s="25">
        <v>20122</v>
      </c>
      <c r="I19475" s="25"/>
      <c r="J19475" s="58" t="e">
        <f>HYPERLINK("#"&amp;"Insumos"&amp;"!A"&amp;MATCH($B19475,#REF!,0),"Ins "&amp;$B19475)</f>
        <v>#REF!</v>
      </c>
      <c r="M19475" s="220"/>
    </row>
    <row r="19476" spans="1:13" x14ac:dyDescent="0.2">
      <c r="A19476" s="35" t="s">
        <v>3748</v>
      </c>
      <c r="B19476" s="1" t="s">
        <v>5007</v>
      </c>
      <c r="C19476" s="45" t="s">
        <v>720</v>
      </c>
      <c r="D19476" s="23" t="s">
        <v>5751</v>
      </c>
      <c r="E19476" s="23" t="s">
        <v>4134</v>
      </c>
      <c r="F19476" s="40">
        <v>0.38</v>
      </c>
      <c r="G19476" s="25">
        <v>1897</v>
      </c>
      <c r="H19476" s="25">
        <v>721</v>
      </c>
      <c r="I19476" s="25"/>
      <c r="J19476" s="58" t="e">
        <f>HYPERLINK("#"&amp;"Insumos"&amp;"!A"&amp;MATCH($B19476,#REF!,0),"Ins "&amp;$B19476)</f>
        <v>#REF!</v>
      </c>
      <c r="M19476" s="220"/>
    </row>
    <row r="19477" spans="1:13" x14ac:dyDescent="0.2">
      <c r="A19477" s="35" t="s">
        <v>3748</v>
      </c>
      <c r="B19477" s="1" t="s">
        <v>4759</v>
      </c>
      <c r="C19477" s="45" t="s">
        <v>1287</v>
      </c>
      <c r="D19477" s="23" t="s">
        <v>5751</v>
      </c>
      <c r="E19477" s="23" t="s">
        <v>4134</v>
      </c>
      <c r="F19477" s="40">
        <v>7.0000000000000001E-3</v>
      </c>
      <c r="G19477" s="25">
        <v>64889</v>
      </c>
      <c r="H19477" s="25">
        <v>454</v>
      </c>
      <c r="I19477" s="25"/>
      <c r="J19477" s="58" t="e">
        <f>HYPERLINK("#"&amp;"Insumos"&amp;"!A"&amp;MATCH($B19477,#REF!,0),"Ins "&amp;$B19477)</f>
        <v>#REF!</v>
      </c>
      <c r="M19477" s="220"/>
    </row>
    <row r="19478" spans="1:13" x14ac:dyDescent="0.2">
      <c r="A19478" s="35" t="s">
        <v>3748</v>
      </c>
      <c r="B19478" s="1" t="s">
        <v>4785</v>
      </c>
      <c r="C19478" s="45" t="s">
        <v>176</v>
      </c>
      <c r="D19478" s="23" t="s">
        <v>5751</v>
      </c>
      <c r="E19478" s="23" t="s">
        <v>4134</v>
      </c>
      <c r="F19478" s="40">
        <v>7.0000000000000001E-3</v>
      </c>
      <c r="G19478" s="25">
        <v>134508</v>
      </c>
      <c r="H19478" s="25">
        <v>942</v>
      </c>
      <c r="I19478" s="25"/>
      <c r="J19478" s="58" t="e">
        <f>HYPERLINK("#"&amp;"Insumos"&amp;"!A"&amp;MATCH($B19478,#REF!,0),"Ins "&amp;$B19478)</f>
        <v>#REF!</v>
      </c>
      <c r="M19478" s="220"/>
    </row>
    <row r="19479" spans="1:13" ht="38.25" x14ac:dyDescent="0.2">
      <c r="A19479" s="36" t="s">
        <v>3749</v>
      </c>
      <c r="B19479" s="26" t="s">
        <v>6816</v>
      </c>
      <c r="C19479" s="79" t="s">
        <v>10946</v>
      </c>
      <c r="D19479" s="37" t="s">
        <v>5608</v>
      </c>
      <c r="E19479" s="37" t="s">
        <v>464</v>
      </c>
      <c r="F19479" s="41"/>
      <c r="G19479" s="27"/>
      <c r="H19479" s="27"/>
      <c r="I19479" s="27">
        <v>64386</v>
      </c>
      <c r="M19479" s="220">
        <f t="shared" si="304"/>
        <v>84320</v>
      </c>
    </row>
    <row r="19480" spans="1:13" x14ac:dyDescent="0.2">
      <c r="A19480" s="35" t="s">
        <v>3749</v>
      </c>
      <c r="B19480" s="1" t="s">
        <v>213</v>
      </c>
      <c r="C19480" s="45" t="s">
        <v>1034</v>
      </c>
      <c r="D19480" s="23" t="s">
        <v>5734</v>
      </c>
      <c r="E19480" s="23" t="s">
        <v>4141</v>
      </c>
      <c r="F19480" s="40">
        <v>0.08</v>
      </c>
      <c r="G19480" s="25">
        <v>184554</v>
      </c>
      <c r="H19480" s="25">
        <v>14764</v>
      </c>
      <c r="I19480" s="25"/>
      <c r="J19480" s="58" t="e">
        <f>HYPERLINK("#"&amp;"Insumos"&amp;"!A"&amp;MATCH($B19480,#REF!,0),"Ins "&amp;$B19480)</f>
        <v>#REF!</v>
      </c>
      <c r="M19480" s="220"/>
    </row>
    <row r="19481" spans="1:13" x14ac:dyDescent="0.2">
      <c r="A19481" s="35" t="s">
        <v>3749</v>
      </c>
      <c r="B19481" s="1" t="s">
        <v>263</v>
      </c>
      <c r="C19481" s="45" t="s">
        <v>696</v>
      </c>
      <c r="D19481" s="23" t="s">
        <v>5534</v>
      </c>
      <c r="E19481" s="23" t="s">
        <v>4140</v>
      </c>
      <c r="F19481" s="40">
        <v>4.7999999999999996E-3</v>
      </c>
      <c r="G19481" s="25">
        <v>187426</v>
      </c>
      <c r="H19481" s="25">
        <v>900</v>
      </c>
      <c r="I19481" s="25"/>
      <c r="J19481" s="58" t="e">
        <f>HYPERLINK("#"&amp;"Insumos"&amp;"!A"&amp;MATCH($B19481,#REF!,0),"Ins "&amp;$B19481)</f>
        <v>#REF!</v>
      </c>
      <c r="M19481" s="220"/>
    </row>
    <row r="19482" spans="1:13" x14ac:dyDescent="0.2">
      <c r="A19482" s="35" t="s">
        <v>3749</v>
      </c>
      <c r="B19482" s="1" t="s">
        <v>5533</v>
      </c>
      <c r="C19482" s="45" t="s">
        <v>5892</v>
      </c>
      <c r="D19482" s="23" t="s">
        <v>977</v>
      </c>
      <c r="E19482" s="23" t="s">
        <v>4134</v>
      </c>
      <c r="F19482" s="40">
        <v>0.1</v>
      </c>
      <c r="G19482" s="25">
        <v>3623</v>
      </c>
      <c r="H19482" s="25">
        <v>362</v>
      </c>
      <c r="I19482" s="25"/>
      <c r="J19482" s="58" t="e">
        <f>HYPERLINK("#"&amp;"Insumos"&amp;"!A"&amp;MATCH($B19482,#REF!,0),"Ins "&amp;$B19482)</f>
        <v>#REF!</v>
      </c>
      <c r="M19482" s="220"/>
    </row>
    <row r="19483" spans="1:13" x14ac:dyDescent="0.2">
      <c r="A19483" s="35" t="s">
        <v>3749</v>
      </c>
      <c r="B19483" s="1" t="s">
        <v>4698</v>
      </c>
      <c r="C19483" s="45" t="s">
        <v>386</v>
      </c>
      <c r="D19483" s="23" t="s">
        <v>5751</v>
      </c>
      <c r="E19483" s="23" t="s">
        <v>287</v>
      </c>
      <c r="F19483" s="40">
        <v>1.03</v>
      </c>
      <c r="G19483" s="25">
        <v>3686</v>
      </c>
      <c r="H19483" s="25">
        <v>3797</v>
      </c>
      <c r="I19483" s="25"/>
      <c r="J19483" s="58" t="e">
        <f>HYPERLINK("#"&amp;"Insumos"&amp;"!A"&amp;MATCH($B19483,#REF!,0),"Ins "&amp;$B19483)</f>
        <v>#REF!</v>
      </c>
      <c r="M19483" s="220"/>
    </row>
    <row r="19484" spans="1:13" x14ac:dyDescent="0.2">
      <c r="A19484" s="35" t="s">
        <v>3749</v>
      </c>
      <c r="B19484" s="1" t="s">
        <v>4889</v>
      </c>
      <c r="C19484" s="45" t="s">
        <v>300</v>
      </c>
      <c r="D19484" s="23" t="s">
        <v>5751</v>
      </c>
      <c r="E19484" s="23" t="s">
        <v>287</v>
      </c>
      <c r="F19484" s="40">
        <v>4</v>
      </c>
      <c r="G19484" s="25">
        <v>10061</v>
      </c>
      <c r="H19484" s="25">
        <v>40244</v>
      </c>
      <c r="I19484" s="25"/>
      <c r="J19484" s="58" t="e">
        <f>HYPERLINK("#"&amp;"Insumos"&amp;"!A"&amp;MATCH($B19484,#REF!,0),"Ins "&amp;$B19484)</f>
        <v>#REF!</v>
      </c>
      <c r="M19484" s="220"/>
    </row>
    <row r="19485" spans="1:13" x14ac:dyDescent="0.2">
      <c r="A19485" s="35" t="s">
        <v>3749</v>
      </c>
      <c r="B19485" s="1" t="s">
        <v>5007</v>
      </c>
      <c r="C19485" s="45" t="s">
        <v>720</v>
      </c>
      <c r="D19485" s="23" t="s">
        <v>5751</v>
      </c>
      <c r="E19485" s="23" t="s">
        <v>4134</v>
      </c>
      <c r="F19485" s="40">
        <v>0.7</v>
      </c>
      <c r="G19485" s="25">
        <v>1897</v>
      </c>
      <c r="H19485" s="25">
        <v>1328</v>
      </c>
      <c r="I19485" s="25"/>
      <c r="J19485" s="58" t="e">
        <f>HYPERLINK("#"&amp;"Insumos"&amp;"!A"&amp;MATCH($B19485,#REF!,0),"Ins "&amp;$B19485)</f>
        <v>#REF!</v>
      </c>
      <c r="M19485" s="220"/>
    </row>
    <row r="19486" spans="1:13" x14ac:dyDescent="0.2">
      <c r="A19486" s="35" t="s">
        <v>3749</v>
      </c>
      <c r="B19486" s="1" t="s">
        <v>4759</v>
      </c>
      <c r="C19486" s="45" t="s">
        <v>1287</v>
      </c>
      <c r="D19486" s="23" t="s">
        <v>5751</v>
      </c>
      <c r="E19486" s="23" t="s">
        <v>4134</v>
      </c>
      <c r="F19486" s="40">
        <v>1.4999999999999999E-2</v>
      </c>
      <c r="G19486" s="25">
        <v>64889</v>
      </c>
      <c r="H19486" s="25">
        <v>973</v>
      </c>
      <c r="I19486" s="25"/>
      <c r="J19486" s="58" t="e">
        <f>HYPERLINK("#"&amp;"Insumos"&amp;"!A"&amp;MATCH($B19486,#REF!,0),"Ins "&amp;$B19486)</f>
        <v>#REF!</v>
      </c>
      <c r="M19486" s="220"/>
    </row>
    <row r="19487" spans="1:13" x14ac:dyDescent="0.2">
      <c r="A19487" s="35" t="s">
        <v>3749</v>
      </c>
      <c r="B19487" s="1" t="s">
        <v>4785</v>
      </c>
      <c r="C19487" s="45" t="s">
        <v>176</v>
      </c>
      <c r="D19487" s="23" t="s">
        <v>5751</v>
      </c>
      <c r="E19487" s="23" t="s">
        <v>4134</v>
      </c>
      <c r="F19487" s="40">
        <v>1.4999999999999999E-2</v>
      </c>
      <c r="G19487" s="25">
        <v>134508</v>
      </c>
      <c r="H19487" s="25">
        <v>2018</v>
      </c>
      <c r="I19487" s="25"/>
      <c r="J19487" s="58" t="e">
        <f>HYPERLINK("#"&amp;"Insumos"&amp;"!A"&amp;MATCH($B19487,#REF!,0),"Ins "&amp;$B19487)</f>
        <v>#REF!</v>
      </c>
      <c r="M19487" s="220"/>
    </row>
    <row r="19488" spans="1:13" ht="38.25" x14ac:dyDescent="0.2">
      <c r="A19488" s="36" t="s">
        <v>3750</v>
      </c>
      <c r="B19488" s="26" t="s">
        <v>6816</v>
      </c>
      <c r="C19488" s="79" t="s">
        <v>10947</v>
      </c>
      <c r="D19488" s="37" t="s">
        <v>5608</v>
      </c>
      <c r="E19488" s="37" t="s">
        <v>464</v>
      </c>
      <c r="F19488" s="41"/>
      <c r="G19488" s="27"/>
      <c r="H19488" s="27"/>
      <c r="I19488" s="27">
        <v>64386</v>
      </c>
      <c r="M19488" s="220">
        <f t="shared" si="304"/>
        <v>84320</v>
      </c>
    </row>
    <row r="19489" spans="1:13" x14ac:dyDescent="0.2">
      <c r="A19489" s="35" t="s">
        <v>3750</v>
      </c>
      <c r="B19489" s="1" t="s">
        <v>213</v>
      </c>
      <c r="C19489" s="45" t="s">
        <v>1034</v>
      </c>
      <c r="D19489" s="23" t="s">
        <v>5734</v>
      </c>
      <c r="E19489" s="23" t="s">
        <v>4141</v>
      </c>
      <c r="F19489" s="40">
        <v>0.08</v>
      </c>
      <c r="G19489" s="25">
        <v>184554</v>
      </c>
      <c r="H19489" s="25">
        <v>14764</v>
      </c>
      <c r="I19489" s="25"/>
      <c r="J19489" s="58" t="e">
        <f>HYPERLINK("#"&amp;"Insumos"&amp;"!A"&amp;MATCH($B19489,#REF!,0),"Ins "&amp;$B19489)</f>
        <v>#REF!</v>
      </c>
      <c r="M19489" s="220"/>
    </row>
    <row r="19490" spans="1:13" x14ac:dyDescent="0.2">
      <c r="A19490" s="35" t="s">
        <v>3750</v>
      </c>
      <c r="B19490" s="1" t="s">
        <v>263</v>
      </c>
      <c r="C19490" s="45" t="s">
        <v>696</v>
      </c>
      <c r="D19490" s="23" t="s">
        <v>5534</v>
      </c>
      <c r="E19490" s="23" t="s">
        <v>4140</v>
      </c>
      <c r="F19490" s="40">
        <v>4.7999999999999996E-3</v>
      </c>
      <c r="G19490" s="25">
        <v>187426</v>
      </c>
      <c r="H19490" s="25">
        <v>900</v>
      </c>
      <c r="I19490" s="25"/>
      <c r="J19490" s="58" t="e">
        <f>HYPERLINK("#"&amp;"Insumos"&amp;"!A"&amp;MATCH($B19490,#REF!,0),"Ins "&amp;$B19490)</f>
        <v>#REF!</v>
      </c>
      <c r="M19490" s="220"/>
    </row>
    <row r="19491" spans="1:13" x14ac:dyDescent="0.2">
      <c r="A19491" s="35" t="s">
        <v>3750</v>
      </c>
      <c r="B19491" s="1" t="s">
        <v>5533</v>
      </c>
      <c r="C19491" s="45" t="s">
        <v>5892</v>
      </c>
      <c r="D19491" s="23" t="s">
        <v>977</v>
      </c>
      <c r="E19491" s="23" t="s">
        <v>4134</v>
      </c>
      <c r="F19491" s="40">
        <v>0.1</v>
      </c>
      <c r="G19491" s="25">
        <v>3623</v>
      </c>
      <c r="H19491" s="25">
        <v>362</v>
      </c>
      <c r="I19491" s="25"/>
      <c r="J19491" s="58" t="e">
        <f>HYPERLINK("#"&amp;"Insumos"&amp;"!A"&amp;MATCH($B19491,#REF!,0),"Ins "&amp;$B19491)</f>
        <v>#REF!</v>
      </c>
      <c r="M19491" s="220"/>
    </row>
    <row r="19492" spans="1:13" x14ac:dyDescent="0.2">
      <c r="A19492" s="35" t="s">
        <v>3750</v>
      </c>
      <c r="B19492" s="1" t="s">
        <v>4698</v>
      </c>
      <c r="C19492" s="45" t="s">
        <v>386</v>
      </c>
      <c r="D19492" s="23" t="s">
        <v>5751</v>
      </c>
      <c r="E19492" s="23" t="s">
        <v>287</v>
      </c>
      <c r="F19492" s="40">
        <v>1.03</v>
      </c>
      <c r="G19492" s="25">
        <v>3686</v>
      </c>
      <c r="H19492" s="25">
        <v>3797</v>
      </c>
      <c r="I19492" s="25"/>
      <c r="J19492" s="58" t="e">
        <f>HYPERLINK("#"&amp;"Insumos"&amp;"!A"&amp;MATCH($B19492,#REF!,0),"Ins "&amp;$B19492)</f>
        <v>#REF!</v>
      </c>
      <c r="M19492" s="220"/>
    </row>
    <row r="19493" spans="1:13" x14ac:dyDescent="0.2">
      <c r="A19493" s="35" t="s">
        <v>3750</v>
      </c>
      <c r="B19493" s="1" t="s">
        <v>4889</v>
      </c>
      <c r="C19493" s="45" t="s">
        <v>300</v>
      </c>
      <c r="D19493" s="23" t="s">
        <v>5751</v>
      </c>
      <c r="E19493" s="23" t="s">
        <v>287</v>
      </c>
      <c r="F19493" s="40">
        <v>4</v>
      </c>
      <c r="G19493" s="25">
        <v>10061</v>
      </c>
      <c r="H19493" s="25">
        <v>40244</v>
      </c>
      <c r="I19493" s="25"/>
      <c r="J19493" s="58" t="e">
        <f>HYPERLINK("#"&amp;"Insumos"&amp;"!A"&amp;MATCH($B19493,#REF!,0),"Ins "&amp;$B19493)</f>
        <v>#REF!</v>
      </c>
      <c r="M19493" s="220"/>
    </row>
    <row r="19494" spans="1:13" x14ac:dyDescent="0.2">
      <c r="A19494" s="35" t="s">
        <v>3750</v>
      </c>
      <c r="B19494" s="1" t="s">
        <v>5007</v>
      </c>
      <c r="C19494" s="45" t="s">
        <v>720</v>
      </c>
      <c r="D19494" s="23" t="s">
        <v>5751</v>
      </c>
      <c r="E19494" s="23" t="s">
        <v>4134</v>
      </c>
      <c r="F19494" s="40">
        <v>0.7</v>
      </c>
      <c r="G19494" s="25">
        <v>1897</v>
      </c>
      <c r="H19494" s="25">
        <v>1328</v>
      </c>
      <c r="I19494" s="25"/>
      <c r="J19494" s="58" t="e">
        <f>HYPERLINK("#"&amp;"Insumos"&amp;"!A"&amp;MATCH($B19494,#REF!,0),"Ins "&amp;$B19494)</f>
        <v>#REF!</v>
      </c>
      <c r="M19494" s="220"/>
    </row>
    <row r="19495" spans="1:13" x14ac:dyDescent="0.2">
      <c r="A19495" s="35" t="s">
        <v>3750</v>
      </c>
      <c r="B19495" s="1" t="s">
        <v>4759</v>
      </c>
      <c r="C19495" s="45" t="s">
        <v>1287</v>
      </c>
      <c r="D19495" s="23" t="s">
        <v>5751</v>
      </c>
      <c r="E19495" s="23" t="s">
        <v>4134</v>
      </c>
      <c r="F19495" s="40">
        <v>1.4999999999999999E-2</v>
      </c>
      <c r="G19495" s="25">
        <v>64889</v>
      </c>
      <c r="H19495" s="25">
        <v>973</v>
      </c>
      <c r="I19495" s="25"/>
      <c r="J19495" s="58" t="e">
        <f>HYPERLINK("#"&amp;"Insumos"&amp;"!A"&amp;MATCH($B19495,#REF!,0),"Ins "&amp;$B19495)</f>
        <v>#REF!</v>
      </c>
      <c r="M19495" s="220"/>
    </row>
    <row r="19496" spans="1:13" x14ac:dyDescent="0.2">
      <c r="A19496" s="35" t="s">
        <v>3750</v>
      </c>
      <c r="B19496" s="1" t="s">
        <v>4785</v>
      </c>
      <c r="C19496" s="45" t="s">
        <v>176</v>
      </c>
      <c r="D19496" s="23" t="s">
        <v>5751</v>
      </c>
      <c r="E19496" s="23" t="s">
        <v>4134</v>
      </c>
      <c r="F19496" s="40">
        <v>1.4999999999999999E-2</v>
      </c>
      <c r="G19496" s="25">
        <v>134508</v>
      </c>
      <c r="H19496" s="25">
        <v>2018</v>
      </c>
      <c r="I19496" s="25"/>
      <c r="J19496" s="58" t="e">
        <f>HYPERLINK("#"&amp;"Insumos"&amp;"!A"&amp;MATCH($B19496,#REF!,0),"Ins "&amp;$B19496)</f>
        <v>#REF!</v>
      </c>
      <c r="M19496" s="220"/>
    </row>
    <row r="19497" spans="1:13" ht="51" x14ac:dyDescent="0.2">
      <c r="A19497" s="36" t="s">
        <v>3751</v>
      </c>
      <c r="B19497" s="26" t="s">
        <v>6816</v>
      </c>
      <c r="C19497" s="79" t="s">
        <v>10948</v>
      </c>
      <c r="D19497" s="37" t="s">
        <v>5608</v>
      </c>
      <c r="E19497" s="37" t="s">
        <v>464</v>
      </c>
      <c r="F19497" s="41"/>
      <c r="G19497" s="27"/>
      <c r="H19497" s="27"/>
      <c r="I19497" s="27">
        <v>64386</v>
      </c>
      <c r="M19497" s="220">
        <f t="shared" si="304"/>
        <v>84320</v>
      </c>
    </row>
    <row r="19498" spans="1:13" x14ac:dyDescent="0.2">
      <c r="A19498" s="35" t="s">
        <v>3751</v>
      </c>
      <c r="B19498" s="1" t="s">
        <v>213</v>
      </c>
      <c r="C19498" s="45" t="s">
        <v>1034</v>
      </c>
      <c r="D19498" s="23" t="s">
        <v>5734</v>
      </c>
      <c r="E19498" s="23" t="s">
        <v>4141</v>
      </c>
      <c r="F19498" s="40">
        <v>0.08</v>
      </c>
      <c r="G19498" s="25">
        <v>184554</v>
      </c>
      <c r="H19498" s="25">
        <v>14764</v>
      </c>
      <c r="I19498" s="25"/>
      <c r="J19498" s="58" t="e">
        <f>HYPERLINK("#"&amp;"Insumos"&amp;"!A"&amp;MATCH($B19498,#REF!,0),"Ins "&amp;$B19498)</f>
        <v>#REF!</v>
      </c>
      <c r="M19498" s="220"/>
    </row>
    <row r="19499" spans="1:13" x14ac:dyDescent="0.2">
      <c r="A19499" s="35" t="s">
        <v>3751</v>
      </c>
      <c r="B19499" s="1" t="s">
        <v>263</v>
      </c>
      <c r="C19499" s="45" t="s">
        <v>696</v>
      </c>
      <c r="D19499" s="23" t="s">
        <v>5534</v>
      </c>
      <c r="E19499" s="23" t="s">
        <v>4140</v>
      </c>
      <c r="F19499" s="40">
        <v>4.7999999999999996E-3</v>
      </c>
      <c r="G19499" s="25">
        <v>187426</v>
      </c>
      <c r="H19499" s="25">
        <v>900</v>
      </c>
      <c r="I19499" s="25"/>
      <c r="J19499" s="58" t="e">
        <f>HYPERLINK("#"&amp;"Insumos"&amp;"!A"&amp;MATCH($B19499,#REF!,0),"Ins "&amp;$B19499)</f>
        <v>#REF!</v>
      </c>
      <c r="M19499" s="220"/>
    </row>
    <row r="19500" spans="1:13" x14ac:dyDescent="0.2">
      <c r="A19500" s="35" t="s">
        <v>3751</v>
      </c>
      <c r="B19500" s="1" t="s">
        <v>5533</v>
      </c>
      <c r="C19500" s="45" t="s">
        <v>5892</v>
      </c>
      <c r="D19500" s="23" t="s">
        <v>977</v>
      </c>
      <c r="E19500" s="23" t="s">
        <v>4134</v>
      </c>
      <c r="F19500" s="40">
        <v>0.1</v>
      </c>
      <c r="G19500" s="25">
        <v>3623</v>
      </c>
      <c r="H19500" s="25">
        <v>362</v>
      </c>
      <c r="I19500" s="25"/>
      <c r="J19500" s="58" t="e">
        <f>HYPERLINK("#"&amp;"Insumos"&amp;"!A"&amp;MATCH($B19500,#REF!,0),"Ins "&amp;$B19500)</f>
        <v>#REF!</v>
      </c>
      <c r="M19500" s="220"/>
    </row>
    <row r="19501" spans="1:13" x14ac:dyDescent="0.2">
      <c r="A19501" s="35" t="s">
        <v>3751</v>
      </c>
      <c r="B19501" s="1" t="s">
        <v>4698</v>
      </c>
      <c r="C19501" s="45" t="s">
        <v>386</v>
      </c>
      <c r="D19501" s="23" t="s">
        <v>5751</v>
      </c>
      <c r="E19501" s="23" t="s">
        <v>287</v>
      </c>
      <c r="F19501" s="40">
        <v>1.03</v>
      </c>
      <c r="G19501" s="25">
        <v>3686</v>
      </c>
      <c r="H19501" s="25">
        <v>3797</v>
      </c>
      <c r="I19501" s="25"/>
      <c r="J19501" s="58" t="e">
        <f>HYPERLINK("#"&amp;"Insumos"&amp;"!A"&amp;MATCH($B19501,#REF!,0),"Ins "&amp;$B19501)</f>
        <v>#REF!</v>
      </c>
      <c r="M19501" s="220"/>
    </row>
    <row r="19502" spans="1:13" x14ac:dyDescent="0.2">
      <c r="A19502" s="35" t="s">
        <v>3751</v>
      </c>
      <c r="B19502" s="1" t="s">
        <v>4889</v>
      </c>
      <c r="C19502" s="45" t="s">
        <v>300</v>
      </c>
      <c r="D19502" s="23" t="s">
        <v>5751</v>
      </c>
      <c r="E19502" s="23" t="s">
        <v>287</v>
      </c>
      <c r="F19502" s="40">
        <v>4</v>
      </c>
      <c r="G19502" s="25">
        <v>10061</v>
      </c>
      <c r="H19502" s="25">
        <v>40244</v>
      </c>
      <c r="I19502" s="25"/>
      <c r="J19502" s="58" t="e">
        <f>HYPERLINK("#"&amp;"Insumos"&amp;"!A"&amp;MATCH($B19502,#REF!,0),"Ins "&amp;$B19502)</f>
        <v>#REF!</v>
      </c>
      <c r="M19502" s="220"/>
    </row>
    <row r="19503" spans="1:13" x14ac:dyDescent="0.2">
      <c r="A19503" s="35" t="s">
        <v>3751</v>
      </c>
      <c r="B19503" s="1" t="s">
        <v>5007</v>
      </c>
      <c r="C19503" s="45" t="s">
        <v>720</v>
      </c>
      <c r="D19503" s="23" t="s">
        <v>5751</v>
      </c>
      <c r="E19503" s="23" t="s">
        <v>4134</v>
      </c>
      <c r="F19503" s="40">
        <v>0.7</v>
      </c>
      <c r="G19503" s="25">
        <v>1897</v>
      </c>
      <c r="H19503" s="25">
        <v>1328</v>
      </c>
      <c r="I19503" s="25"/>
      <c r="J19503" s="58" t="e">
        <f>HYPERLINK("#"&amp;"Insumos"&amp;"!A"&amp;MATCH($B19503,#REF!,0),"Ins "&amp;$B19503)</f>
        <v>#REF!</v>
      </c>
      <c r="M19503" s="220"/>
    </row>
    <row r="19504" spans="1:13" x14ac:dyDescent="0.2">
      <c r="A19504" s="35" t="s">
        <v>3751</v>
      </c>
      <c r="B19504" s="1" t="s">
        <v>4759</v>
      </c>
      <c r="C19504" s="45" t="s">
        <v>1287</v>
      </c>
      <c r="D19504" s="23" t="s">
        <v>5751</v>
      </c>
      <c r="E19504" s="23" t="s">
        <v>4134</v>
      </c>
      <c r="F19504" s="40">
        <v>1.4999999999999999E-2</v>
      </c>
      <c r="G19504" s="25">
        <v>64889</v>
      </c>
      <c r="H19504" s="25">
        <v>973</v>
      </c>
      <c r="I19504" s="25"/>
      <c r="J19504" s="58" t="e">
        <f>HYPERLINK("#"&amp;"Insumos"&amp;"!A"&amp;MATCH($B19504,#REF!,0),"Ins "&amp;$B19504)</f>
        <v>#REF!</v>
      </c>
      <c r="M19504" s="220"/>
    </row>
    <row r="19505" spans="1:13" x14ac:dyDescent="0.2">
      <c r="A19505" s="35" t="s">
        <v>3751</v>
      </c>
      <c r="B19505" s="1" t="s">
        <v>4785</v>
      </c>
      <c r="C19505" s="45" t="s">
        <v>176</v>
      </c>
      <c r="D19505" s="23" t="s">
        <v>5751</v>
      </c>
      <c r="E19505" s="23" t="s">
        <v>4134</v>
      </c>
      <c r="F19505" s="40">
        <v>1.4999999999999999E-2</v>
      </c>
      <c r="G19505" s="25">
        <v>134508</v>
      </c>
      <c r="H19505" s="25">
        <v>2018</v>
      </c>
      <c r="I19505" s="25"/>
      <c r="J19505" s="58" t="e">
        <f>HYPERLINK("#"&amp;"Insumos"&amp;"!A"&amp;MATCH($B19505,#REF!,0),"Ins "&amp;$B19505)</f>
        <v>#REF!</v>
      </c>
      <c r="M19505" s="220"/>
    </row>
    <row r="19506" spans="1:13" ht="51" x14ac:dyDescent="0.2">
      <c r="A19506" s="36" t="s">
        <v>3752</v>
      </c>
      <c r="B19506" s="26" t="s">
        <v>6816</v>
      </c>
      <c r="C19506" s="79" t="s">
        <v>10949</v>
      </c>
      <c r="D19506" s="37" t="s">
        <v>5608</v>
      </c>
      <c r="E19506" s="37" t="s">
        <v>464</v>
      </c>
      <c r="F19506" s="41"/>
      <c r="G19506" s="27"/>
      <c r="H19506" s="27"/>
      <c r="I19506" s="27">
        <v>64386</v>
      </c>
      <c r="M19506" s="220">
        <f t="shared" si="304"/>
        <v>84320</v>
      </c>
    </row>
    <row r="19507" spans="1:13" x14ac:dyDescent="0.2">
      <c r="A19507" s="35" t="s">
        <v>3752</v>
      </c>
      <c r="B19507" s="1" t="s">
        <v>213</v>
      </c>
      <c r="C19507" s="45" t="s">
        <v>1034</v>
      </c>
      <c r="D19507" s="23" t="s">
        <v>5734</v>
      </c>
      <c r="E19507" s="23" t="s">
        <v>4141</v>
      </c>
      <c r="F19507" s="40">
        <v>0.08</v>
      </c>
      <c r="G19507" s="25">
        <v>184554</v>
      </c>
      <c r="H19507" s="25">
        <v>14764</v>
      </c>
      <c r="I19507" s="25"/>
      <c r="J19507" s="58" t="e">
        <f>HYPERLINK("#"&amp;"Insumos"&amp;"!A"&amp;MATCH($B19507,#REF!,0),"Ins "&amp;$B19507)</f>
        <v>#REF!</v>
      </c>
      <c r="M19507" s="220"/>
    </row>
    <row r="19508" spans="1:13" x14ac:dyDescent="0.2">
      <c r="A19508" s="35" t="s">
        <v>3752</v>
      </c>
      <c r="B19508" s="1" t="s">
        <v>263</v>
      </c>
      <c r="C19508" s="45" t="s">
        <v>696</v>
      </c>
      <c r="D19508" s="23" t="s">
        <v>5534</v>
      </c>
      <c r="E19508" s="23" t="s">
        <v>4140</v>
      </c>
      <c r="F19508" s="40">
        <v>4.7999999999999996E-3</v>
      </c>
      <c r="G19508" s="25">
        <v>187426</v>
      </c>
      <c r="H19508" s="25">
        <v>900</v>
      </c>
      <c r="I19508" s="25"/>
      <c r="J19508" s="58" t="e">
        <f>HYPERLINK("#"&amp;"Insumos"&amp;"!A"&amp;MATCH($B19508,#REF!,0),"Ins "&amp;$B19508)</f>
        <v>#REF!</v>
      </c>
      <c r="M19508" s="220"/>
    </row>
    <row r="19509" spans="1:13" x14ac:dyDescent="0.2">
      <c r="A19509" s="35" t="s">
        <v>3752</v>
      </c>
      <c r="B19509" s="1" t="s">
        <v>5533</v>
      </c>
      <c r="C19509" s="45" t="s">
        <v>5892</v>
      </c>
      <c r="D19509" s="23" t="s">
        <v>977</v>
      </c>
      <c r="E19509" s="23" t="s">
        <v>4134</v>
      </c>
      <c r="F19509" s="40">
        <v>0.1</v>
      </c>
      <c r="G19509" s="25">
        <v>3623</v>
      </c>
      <c r="H19509" s="25">
        <v>362</v>
      </c>
      <c r="I19509" s="25"/>
      <c r="J19509" s="58" t="e">
        <f>HYPERLINK("#"&amp;"Insumos"&amp;"!A"&amp;MATCH($B19509,#REF!,0),"Ins "&amp;$B19509)</f>
        <v>#REF!</v>
      </c>
      <c r="M19509" s="220"/>
    </row>
    <row r="19510" spans="1:13" x14ac:dyDescent="0.2">
      <c r="A19510" s="35" t="s">
        <v>3752</v>
      </c>
      <c r="B19510" s="1" t="s">
        <v>4698</v>
      </c>
      <c r="C19510" s="45" t="s">
        <v>386</v>
      </c>
      <c r="D19510" s="23" t="s">
        <v>5751</v>
      </c>
      <c r="E19510" s="23" t="s">
        <v>287</v>
      </c>
      <c r="F19510" s="40">
        <v>1.03</v>
      </c>
      <c r="G19510" s="25">
        <v>3686</v>
      </c>
      <c r="H19510" s="25">
        <v>3797</v>
      </c>
      <c r="I19510" s="25"/>
      <c r="J19510" s="58" t="e">
        <f>HYPERLINK("#"&amp;"Insumos"&amp;"!A"&amp;MATCH($B19510,#REF!,0),"Ins "&amp;$B19510)</f>
        <v>#REF!</v>
      </c>
      <c r="M19510" s="220"/>
    </row>
    <row r="19511" spans="1:13" x14ac:dyDescent="0.2">
      <c r="A19511" s="35" t="s">
        <v>3752</v>
      </c>
      <c r="B19511" s="1" t="s">
        <v>4889</v>
      </c>
      <c r="C19511" s="45" t="s">
        <v>300</v>
      </c>
      <c r="D19511" s="23" t="s">
        <v>5751</v>
      </c>
      <c r="E19511" s="23" t="s">
        <v>287</v>
      </c>
      <c r="F19511" s="40">
        <v>4</v>
      </c>
      <c r="G19511" s="25">
        <v>10061</v>
      </c>
      <c r="H19511" s="25">
        <v>40244</v>
      </c>
      <c r="I19511" s="25"/>
      <c r="J19511" s="58" t="e">
        <f>HYPERLINK("#"&amp;"Insumos"&amp;"!A"&amp;MATCH($B19511,#REF!,0),"Ins "&amp;$B19511)</f>
        <v>#REF!</v>
      </c>
      <c r="M19511" s="220"/>
    </row>
    <row r="19512" spans="1:13" x14ac:dyDescent="0.2">
      <c r="A19512" s="35" t="s">
        <v>3752</v>
      </c>
      <c r="B19512" s="1" t="s">
        <v>5007</v>
      </c>
      <c r="C19512" s="45" t="s">
        <v>720</v>
      </c>
      <c r="D19512" s="23" t="s">
        <v>5751</v>
      </c>
      <c r="E19512" s="23" t="s">
        <v>4134</v>
      </c>
      <c r="F19512" s="40">
        <v>0.7</v>
      </c>
      <c r="G19512" s="25">
        <v>1897</v>
      </c>
      <c r="H19512" s="25">
        <v>1328</v>
      </c>
      <c r="I19512" s="25"/>
      <c r="J19512" s="58" t="e">
        <f>HYPERLINK("#"&amp;"Insumos"&amp;"!A"&amp;MATCH($B19512,#REF!,0),"Ins "&amp;$B19512)</f>
        <v>#REF!</v>
      </c>
      <c r="M19512" s="220"/>
    </row>
    <row r="19513" spans="1:13" x14ac:dyDescent="0.2">
      <c r="A19513" s="35" t="s">
        <v>3752</v>
      </c>
      <c r="B19513" s="1" t="s">
        <v>4759</v>
      </c>
      <c r="C19513" s="45" t="s">
        <v>1287</v>
      </c>
      <c r="D19513" s="23" t="s">
        <v>5751</v>
      </c>
      <c r="E19513" s="23" t="s">
        <v>4134</v>
      </c>
      <c r="F19513" s="40">
        <v>1.4999999999999999E-2</v>
      </c>
      <c r="G19513" s="25">
        <v>64889</v>
      </c>
      <c r="H19513" s="25">
        <v>973</v>
      </c>
      <c r="I19513" s="25"/>
      <c r="J19513" s="58" t="e">
        <f>HYPERLINK("#"&amp;"Insumos"&amp;"!A"&amp;MATCH($B19513,#REF!,0),"Ins "&amp;$B19513)</f>
        <v>#REF!</v>
      </c>
      <c r="M19513" s="220"/>
    </row>
    <row r="19514" spans="1:13" x14ac:dyDescent="0.2">
      <c r="A19514" s="35" t="s">
        <v>3752</v>
      </c>
      <c r="B19514" s="1" t="s">
        <v>4785</v>
      </c>
      <c r="C19514" s="45" t="s">
        <v>176</v>
      </c>
      <c r="D19514" s="23" t="s">
        <v>5751</v>
      </c>
      <c r="E19514" s="23" t="s">
        <v>4134</v>
      </c>
      <c r="F19514" s="40">
        <v>1.4999999999999999E-2</v>
      </c>
      <c r="G19514" s="25">
        <v>134508</v>
      </c>
      <c r="H19514" s="25">
        <v>2018</v>
      </c>
      <c r="I19514" s="25"/>
      <c r="J19514" s="58" t="e">
        <f>HYPERLINK("#"&amp;"Insumos"&amp;"!A"&amp;MATCH($B19514,#REF!,0),"Ins "&amp;$B19514)</f>
        <v>#REF!</v>
      </c>
      <c r="M19514" s="220"/>
    </row>
    <row r="19515" spans="1:13" ht="38.25" x14ac:dyDescent="0.2">
      <c r="A19515" s="36" t="s">
        <v>3753</v>
      </c>
      <c r="B19515" s="26" t="s">
        <v>6816</v>
      </c>
      <c r="C19515" s="79" t="s">
        <v>10950</v>
      </c>
      <c r="D19515" s="37" t="s">
        <v>5608</v>
      </c>
      <c r="E19515" s="37" t="s">
        <v>464</v>
      </c>
      <c r="F19515" s="41"/>
      <c r="G19515" s="27"/>
      <c r="H19515" s="27"/>
      <c r="I19515" s="27">
        <v>112308</v>
      </c>
      <c r="M19515" s="220">
        <f t="shared" si="304"/>
        <v>147079</v>
      </c>
    </row>
    <row r="19516" spans="1:13" x14ac:dyDescent="0.2">
      <c r="A19516" s="35" t="s">
        <v>3753</v>
      </c>
      <c r="B19516" s="1" t="s">
        <v>213</v>
      </c>
      <c r="C19516" s="45" t="s">
        <v>1034</v>
      </c>
      <c r="D19516" s="23" t="s">
        <v>5734</v>
      </c>
      <c r="E19516" s="23" t="s">
        <v>4141</v>
      </c>
      <c r="F19516" s="40">
        <v>0.12</v>
      </c>
      <c r="G19516" s="25">
        <v>184554</v>
      </c>
      <c r="H19516" s="25">
        <v>22146</v>
      </c>
      <c r="I19516" s="25"/>
      <c r="J19516" s="58" t="e">
        <f>HYPERLINK("#"&amp;"Insumos"&amp;"!A"&amp;MATCH($B19516,#REF!,0),"Ins "&amp;$B19516)</f>
        <v>#REF!</v>
      </c>
      <c r="M19516" s="220"/>
    </row>
    <row r="19517" spans="1:13" x14ac:dyDescent="0.2">
      <c r="A19517" s="35" t="s">
        <v>3753</v>
      </c>
      <c r="B19517" s="1" t="s">
        <v>263</v>
      </c>
      <c r="C19517" s="45" t="s">
        <v>696</v>
      </c>
      <c r="D19517" s="23" t="s">
        <v>5534</v>
      </c>
      <c r="E19517" s="23" t="s">
        <v>4140</v>
      </c>
      <c r="F19517" s="40">
        <v>7.1000000000000004E-3</v>
      </c>
      <c r="G19517" s="25">
        <v>187426</v>
      </c>
      <c r="H19517" s="25">
        <v>1331</v>
      </c>
      <c r="I19517" s="25"/>
      <c r="J19517" s="58" t="e">
        <f>HYPERLINK("#"&amp;"Insumos"&amp;"!A"&amp;MATCH($B19517,#REF!,0),"Ins "&amp;$B19517)</f>
        <v>#REF!</v>
      </c>
      <c r="M19517" s="220"/>
    </row>
    <row r="19518" spans="1:13" x14ac:dyDescent="0.2">
      <c r="A19518" s="35" t="s">
        <v>3753</v>
      </c>
      <c r="B19518" s="1" t="s">
        <v>5533</v>
      </c>
      <c r="C19518" s="45" t="s">
        <v>5892</v>
      </c>
      <c r="D19518" s="23" t="s">
        <v>977</v>
      </c>
      <c r="E19518" s="23" t="s">
        <v>4134</v>
      </c>
      <c r="F19518" s="40">
        <v>0.1</v>
      </c>
      <c r="G19518" s="25">
        <v>3623</v>
      </c>
      <c r="H19518" s="25">
        <v>362</v>
      </c>
      <c r="I19518" s="25"/>
      <c r="J19518" s="58" t="e">
        <f>HYPERLINK("#"&amp;"Insumos"&amp;"!A"&amp;MATCH($B19518,#REF!,0),"Ins "&amp;$B19518)</f>
        <v>#REF!</v>
      </c>
      <c r="M19518" s="220"/>
    </row>
    <row r="19519" spans="1:13" x14ac:dyDescent="0.2">
      <c r="A19519" s="35" t="s">
        <v>3753</v>
      </c>
      <c r="B19519" s="1" t="s">
        <v>4698</v>
      </c>
      <c r="C19519" s="45" t="s">
        <v>386</v>
      </c>
      <c r="D19519" s="23" t="s">
        <v>5751</v>
      </c>
      <c r="E19519" s="23" t="s">
        <v>287</v>
      </c>
      <c r="F19519" s="40">
        <v>1.03</v>
      </c>
      <c r="G19519" s="25">
        <v>3686</v>
      </c>
      <c r="H19519" s="25">
        <v>3797</v>
      </c>
      <c r="I19519" s="25"/>
      <c r="J19519" s="58" t="e">
        <f>HYPERLINK("#"&amp;"Insumos"&amp;"!A"&amp;MATCH($B19519,#REF!,0),"Ins "&amp;$B19519)</f>
        <v>#REF!</v>
      </c>
      <c r="M19519" s="220"/>
    </row>
    <row r="19520" spans="1:13" x14ac:dyDescent="0.2">
      <c r="A19520" s="35" t="s">
        <v>3753</v>
      </c>
      <c r="B19520" s="1" t="s">
        <v>4889</v>
      </c>
      <c r="C19520" s="45" t="s">
        <v>300</v>
      </c>
      <c r="D19520" s="23" t="s">
        <v>5751</v>
      </c>
      <c r="E19520" s="23" t="s">
        <v>287</v>
      </c>
      <c r="F19520" s="40">
        <v>6</v>
      </c>
      <c r="G19520" s="25">
        <v>10061</v>
      </c>
      <c r="H19520" s="25">
        <v>60366</v>
      </c>
      <c r="I19520" s="25"/>
      <c r="J19520" s="58" t="e">
        <f>HYPERLINK("#"&amp;"Insumos"&amp;"!A"&amp;MATCH($B19520,#REF!,0),"Ins "&amp;$B19520)</f>
        <v>#REF!</v>
      </c>
      <c r="M19520" s="220"/>
    </row>
    <row r="19521" spans="1:13" x14ac:dyDescent="0.2">
      <c r="A19521" s="35" t="s">
        <v>3753</v>
      </c>
      <c r="B19521" s="1" t="s">
        <v>5007</v>
      </c>
      <c r="C19521" s="45" t="s">
        <v>720</v>
      </c>
      <c r="D19521" s="23" t="s">
        <v>5751</v>
      </c>
      <c r="E19521" s="23" t="s">
        <v>4134</v>
      </c>
      <c r="F19521" s="40">
        <v>10.5</v>
      </c>
      <c r="G19521" s="25">
        <v>1897</v>
      </c>
      <c r="H19521" s="25">
        <v>19919</v>
      </c>
      <c r="I19521" s="25"/>
      <c r="J19521" s="58" t="e">
        <f>HYPERLINK("#"&amp;"Insumos"&amp;"!A"&amp;MATCH($B19521,#REF!,0),"Ins "&amp;$B19521)</f>
        <v>#REF!</v>
      </c>
      <c r="M19521" s="220"/>
    </row>
    <row r="19522" spans="1:13" x14ac:dyDescent="0.2">
      <c r="A19522" s="35" t="s">
        <v>3753</v>
      </c>
      <c r="B19522" s="1" t="s">
        <v>4759</v>
      </c>
      <c r="C19522" s="45" t="s">
        <v>1287</v>
      </c>
      <c r="D19522" s="23" t="s">
        <v>5751</v>
      </c>
      <c r="E19522" s="23" t="s">
        <v>4134</v>
      </c>
      <c r="F19522" s="40">
        <v>2.1999999999999999E-2</v>
      </c>
      <c r="G19522" s="25">
        <v>64889</v>
      </c>
      <c r="H19522" s="25">
        <v>1428</v>
      </c>
      <c r="I19522" s="25"/>
      <c r="J19522" s="58" t="e">
        <f>HYPERLINK("#"&amp;"Insumos"&amp;"!A"&amp;MATCH($B19522,#REF!,0),"Ins "&amp;$B19522)</f>
        <v>#REF!</v>
      </c>
      <c r="M19522" s="220"/>
    </row>
    <row r="19523" spans="1:13" x14ac:dyDescent="0.2">
      <c r="A19523" s="35" t="s">
        <v>3753</v>
      </c>
      <c r="B19523" s="1" t="s">
        <v>4785</v>
      </c>
      <c r="C19523" s="45" t="s">
        <v>176</v>
      </c>
      <c r="D19523" s="23" t="s">
        <v>5751</v>
      </c>
      <c r="E19523" s="23" t="s">
        <v>4134</v>
      </c>
      <c r="F19523" s="40">
        <v>2.1999999999999999E-2</v>
      </c>
      <c r="G19523" s="25">
        <v>134508</v>
      </c>
      <c r="H19523" s="25">
        <v>2959</v>
      </c>
      <c r="I19523" s="25"/>
      <c r="J19523" s="58" t="e">
        <f>HYPERLINK("#"&amp;"Insumos"&amp;"!A"&amp;MATCH($B19523,#REF!,0),"Ins "&amp;$B19523)</f>
        <v>#REF!</v>
      </c>
      <c r="M19523" s="220"/>
    </row>
    <row r="19524" spans="1:13" ht="38.25" x14ac:dyDescent="0.2">
      <c r="A19524" s="36" t="s">
        <v>3754</v>
      </c>
      <c r="B19524" s="26" t="s">
        <v>6816</v>
      </c>
      <c r="C19524" s="79" t="s">
        <v>10951</v>
      </c>
      <c r="D19524" s="37" t="s">
        <v>5608</v>
      </c>
      <c r="E19524" s="37" t="s">
        <v>464</v>
      </c>
      <c r="F19524" s="41"/>
      <c r="G19524" s="27"/>
      <c r="H19524" s="27"/>
      <c r="I19524" s="27">
        <v>112308</v>
      </c>
      <c r="M19524" s="220">
        <f t="shared" ref="M19524:M19583" si="305">ROUND(I19524*(1+$L$2),0)</f>
        <v>147079</v>
      </c>
    </row>
    <row r="19525" spans="1:13" x14ac:dyDescent="0.2">
      <c r="A19525" s="35" t="s">
        <v>3754</v>
      </c>
      <c r="B19525" s="1" t="s">
        <v>213</v>
      </c>
      <c r="C19525" s="45" t="s">
        <v>1034</v>
      </c>
      <c r="D19525" s="23" t="s">
        <v>5734</v>
      </c>
      <c r="E19525" s="23" t="s">
        <v>4141</v>
      </c>
      <c r="F19525" s="40">
        <v>0.12</v>
      </c>
      <c r="G19525" s="25">
        <v>184554</v>
      </c>
      <c r="H19525" s="25">
        <v>22146</v>
      </c>
      <c r="I19525" s="25"/>
      <c r="J19525" s="58" t="e">
        <f>HYPERLINK("#"&amp;"Insumos"&amp;"!A"&amp;MATCH($B19525,#REF!,0),"Ins "&amp;$B19525)</f>
        <v>#REF!</v>
      </c>
      <c r="M19525" s="220"/>
    </row>
    <row r="19526" spans="1:13" x14ac:dyDescent="0.2">
      <c r="A19526" s="35" t="s">
        <v>3754</v>
      </c>
      <c r="B19526" s="1" t="s">
        <v>263</v>
      </c>
      <c r="C19526" s="45" t="s">
        <v>696</v>
      </c>
      <c r="D19526" s="23" t="s">
        <v>5534</v>
      </c>
      <c r="E19526" s="23" t="s">
        <v>4140</v>
      </c>
      <c r="F19526" s="40">
        <v>7.1000000000000004E-3</v>
      </c>
      <c r="G19526" s="25">
        <v>187426</v>
      </c>
      <c r="H19526" s="25">
        <v>1331</v>
      </c>
      <c r="I19526" s="25"/>
      <c r="J19526" s="58" t="e">
        <f>HYPERLINK("#"&amp;"Insumos"&amp;"!A"&amp;MATCH($B19526,#REF!,0),"Ins "&amp;$B19526)</f>
        <v>#REF!</v>
      </c>
      <c r="M19526" s="220"/>
    </row>
    <row r="19527" spans="1:13" x14ac:dyDescent="0.2">
      <c r="A19527" s="35" t="s">
        <v>3754</v>
      </c>
      <c r="B19527" s="1" t="s">
        <v>5533</v>
      </c>
      <c r="C19527" s="45" t="s">
        <v>5892</v>
      </c>
      <c r="D19527" s="23" t="s">
        <v>977</v>
      </c>
      <c r="E19527" s="23" t="s">
        <v>4134</v>
      </c>
      <c r="F19527" s="40">
        <v>0.1</v>
      </c>
      <c r="G19527" s="25">
        <v>3623</v>
      </c>
      <c r="H19527" s="25">
        <v>362</v>
      </c>
      <c r="I19527" s="25"/>
      <c r="J19527" s="58" t="e">
        <f>HYPERLINK("#"&amp;"Insumos"&amp;"!A"&amp;MATCH($B19527,#REF!,0),"Ins "&amp;$B19527)</f>
        <v>#REF!</v>
      </c>
      <c r="M19527" s="220"/>
    </row>
    <row r="19528" spans="1:13" x14ac:dyDescent="0.2">
      <c r="A19528" s="35" t="s">
        <v>3754</v>
      </c>
      <c r="B19528" s="1" t="s">
        <v>4698</v>
      </c>
      <c r="C19528" s="45" t="s">
        <v>386</v>
      </c>
      <c r="D19528" s="23" t="s">
        <v>5751</v>
      </c>
      <c r="E19528" s="23" t="s">
        <v>287</v>
      </c>
      <c r="F19528" s="40">
        <v>1.03</v>
      </c>
      <c r="G19528" s="25">
        <v>3686</v>
      </c>
      <c r="H19528" s="25">
        <v>3797</v>
      </c>
      <c r="I19528" s="25"/>
      <c r="J19528" s="58" t="e">
        <f>HYPERLINK("#"&amp;"Insumos"&amp;"!A"&amp;MATCH($B19528,#REF!,0),"Ins "&amp;$B19528)</f>
        <v>#REF!</v>
      </c>
      <c r="M19528" s="220"/>
    </row>
    <row r="19529" spans="1:13" x14ac:dyDescent="0.2">
      <c r="A19529" s="35" t="s">
        <v>3754</v>
      </c>
      <c r="B19529" s="1" t="s">
        <v>4889</v>
      </c>
      <c r="C19529" s="45" t="s">
        <v>300</v>
      </c>
      <c r="D19529" s="23" t="s">
        <v>5751</v>
      </c>
      <c r="E19529" s="23" t="s">
        <v>287</v>
      </c>
      <c r="F19529" s="40">
        <v>6</v>
      </c>
      <c r="G19529" s="25">
        <v>10061</v>
      </c>
      <c r="H19529" s="25">
        <v>60366</v>
      </c>
      <c r="I19529" s="25"/>
      <c r="J19529" s="58" t="e">
        <f>HYPERLINK("#"&amp;"Insumos"&amp;"!A"&amp;MATCH($B19529,#REF!,0),"Ins "&amp;$B19529)</f>
        <v>#REF!</v>
      </c>
      <c r="M19529" s="220"/>
    </row>
    <row r="19530" spans="1:13" x14ac:dyDescent="0.2">
      <c r="A19530" s="35" t="s">
        <v>3754</v>
      </c>
      <c r="B19530" s="1" t="s">
        <v>5007</v>
      </c>
      <c r="C19530" s="45" t="s">
        <v>720</v>
      </c>
      <c r="D19530" s="23" t="s">
        <v>5751</v>
      </c>
      <c r="E19530" s="23" t="s">
        <v>4134</v>
      </c>
      <c r="F19530" s="40">
        <v>10.5</v>
      </c>
      <c r="G19530" s="25">
        <v>1897</v>
      </c>
      <c r="H19530" s="25">
        <v>19919</v>
      </c>
      <c r="I19530" s="25"/>
      <c r="J19530" s="58" t="e">
        <f>HYPERLINK("#"&amp;"Insumos"&amp;"!A"&amp;MATCH($B19530,#REF!,0),"Ins "&amp;$B19530)</f>
        <v>#REF!</v>
      </c>
      <c r="M19530" s="220"/>
    </row>
    <row r="19531" spans="1:13" x14ac:dyDescent="0.2">
      <c r="A19531" s="35" t="s">
        <v>3754</v>
      </c>
      <c r="B19531" s="1" t="s">
        <v>4759</v>
      </c>
      <c r="C19531" s="45" t="s">
        <v>1287</v>
      </c>
      <c r="D19531" s="23" t="s">
        <v>5751</v>
      </c>
      <c r="E19531" s="23" t="s">
        <v>4134</v>
      </c>
      <c r="F19531" s="40">
        <v>2.1999999999999999E-2</v>
      </c>
      <c r="G19531" s="25">
        <v>64889</v>
      </c>
      <c r="H19531" s="25">
        <v>1428</v>
      </c>
      <c r="I19531" s="25"/>
      <c r="J19531" s="58" t="e">
        <f>HYPERLINK("#"&amp;"Insumos"&amp;"!A"&amp;MATCH($B19531,#REF!,0),"Ins "&amp;$B19531)</f>
        <v>#REF!</v>
      </c>
      <c r="M19531" s="220"/>
    </row>
    <row r="19532" spans="1:13" x14ac:dyDescent="0.2">
      <c r="A19532" s="35" t="s">
        <v>3754</v>
      </c>
      <c r="B19532" s="1" t="s">
        <v>4785</v>
      </c>
      <c r="C19532" s="45" t="s">
        <v>176</v>
      </c>
      <c r="D19532" s="23" t="s">
        <v>5751</v>
      </c>
      <c r="E19532" s="23" t="s">
        <v>4134</v>
      </c>
      <c r="F19532" s="40">
        <v>2.1999999999999999E-2</v>
      </c>
      <c r="G19532" s="25">
        <v>134508</v>
      </c>
      <c r="H19532" s="25">
        <v>2959</v>
      </c>
      <c r="I19532" s="25"/>
      <c r="J19532" s="58" t="e">
        <f>HYPERLINK("#"&amp;"Insumos"&amp;"!A"&amp;MATCH($B19532,#REF!,0),"Ins "&amp;$B19532)</f>
        <v>#REF!</v>
      </c>
      <c r="M19532" s="220"/>
    </row>
    <row r="19533" spans="1:13" ht="51" x14ac:dyDescent="0.2">
      <c r="A19533" s="36" t="s">
        <v>3755</v>
      </c>
      <c r="B19533" s="26" t="s">
        <v>6816</v>
      </c>
      <c r="C19533" s="79" t="s">
        <v>10952</v>
      </c>
      <c r="D19533" s="37" t="s">
        <v>5608</v>
      </c>
      <c r="E19533" s="37" t="s">
        <v>464</v>
      </c>
      <c r="F19533" s="41"/>
      <c r="G19533" s="27"/>
      <c r="H19533" s="27"/>
      <c r="I19533" s="27">
        <v>111071</v>
      </c>
      <c r="M19533" s="220">
        <f t="shared" si="305"/>
        <v>145459</v>
      </c>
    </row>
    <row r="19534" spans="1:13" x14ac:dyDescent="0.2">
      <c r="A19534" s="35" t="s">
        <v>3755</v>
      </c>
      <c r="B19534" s="1" t="s">
        <v>213</v>
      </c>
      <c r="C19534" s="45" t="s">
        <v>1034</v>
      </c>
      <c r="D19534" s="23" t="s">
        <v>5734</v>
      </c>
      <c r="E19534" s="23" t="s">
        <v>4141</v>
      </c>
      <c r="F19534" s="40">
        <v>0.12</v>
      </c>
      <c r="G19534" s="25">
        <v>184554</v>
      </c>
      <c r="H19534" s="25">
        <v>22146</v>
      </c>
      <c r="I19534" s="25"/>
      <c r="J19534" s="58" t="e">
        <f>HYPERLINK("#"&amp;"Insumos"&amp;"!A"&amp;MATCH($B19534,#REF!,0),"Ins "&amp;$B19534)</f>
        <v>#REF!</v>
      </c>
      <c r="M19534" s="220"/>
    </row>
    <row r="19535" spans="1:13" x14ac:dyDescent="0.2">
      <c r="A19535" s="35" t="s">
        <v>3755</v>
      </c>
      <c r="B19535" s="1" t="s">
        <v>263</v>
      </c>
      <c r="C19535" s="45" t="s">
        <v>696</v>
      </c>
      <c r="D19535" s="23" t="s">
        <v>5534</v>
      </c>
      <c r="E19535" s="23" t="s">
        <v>4140</v>
      </c>
      <c r="F19535" s="40">
        <v>5.0000000000000001E-4</v>
      </c>
      <c r="G19535" s="25">
        <v>187426</v>
      </c>
      <c r="H19535" s="25">
        <v>94</v>
      </c>
      <c r="I19535" s="25"/>
      <c r="J19535" s="58" t="e">
        <f>HYPERLINK("#"&amp;"Insumos"&amp;"!A"&amp;MATCH($B19535,#REF!,0),"Ins "&amp;$B19535)</f>
        <v>#REF!</v>
      </c>
      <c r="M19535" s="220"/>
    </row>
    <row r="19536" spans="1:13" x14ac:dyDescent="0.2">
      <c r="A19536" s="35" t="s">
        <v>3755</v>
      </c>
      <c r="B19536" s="1" t="s">
        <v>5533</v>
      </c>
      <c r="C19536" s="45" t="s">
        <v>5892</v>
      </c>
      <c r="D19536" s="23" t="s">
        <v>977</v>
      </c>
      <c r="E19536" s="23" t="s">
        <v>4134</v>
      </c>
      <c r="F19536" s="40">
        <v>0.1</v>
      </c>
      <c r="G19536" s="25">
        <v>3623</v>
      </c>
      <c r="H19536" s="25">
        <v>362</v>
      </c>
      <c r="I19536" s="25"/>
      <c r="J19536" s="58" t="e">
        <f>HYPERLINK("#"&amp;"Insumos"&amp;"!A"&amp;MATCH($B19536,#REF!,0),"Ins "&amp;$B19536)</f>
        <v>#REF!</v>
      </c>
      <c r="M19536" s="220"/>
    </row>
    <row r="19537" spans="1:13" x14ac:dyDescent="0.2">
      <c r="A19537" s="35" t="s">
        <v>3755</v>
      </c>
      <c r="B19537" s="1" t="s">
        <v>4698</v>
      </c>
      <c r="C19537" s="45" t="s">
        <v>386</v>
      </c>
      <c r="D19537" s="23" t="s">
        <v>5751</v>
      </c>
      <c r="E19537" s="23" t="s">
        <v>287</v>
      </c>
      <c r="F19537" s="40">
        <v>1.03</v>
      </c>
      <c r="G19537" s="25">
        <v>3686</v>
      </c>
      <c r="H19537" s="25">
        <v>3797</v>
      </c>
      <c r="I19537" s="25"/>
      <c r="J19537" s="58" t="e">
        <f>HYPERLINK("#"&amp;"Insumos"&amp;"!A"&amp;MATCH($B19537,#REF!,0),"Ins "&amp;$B19537)</f>
        <v>#REF!</v>
      </c>
      <c r="M19537" s="220"/>
    </row>
    <row r="19538" spans="1:13" x14ac:dyDescent="0.2">
      <c r="A19538" s="35" t="s">
        <v>3755</v>
      </c>
      <c r="B19538" s="1" t="s">
        <v>4889</v>
      </c>
      <c r="C19538" s="45" t="s">
        <v>300</v>
      </c>
      <c r="D19538" s="23" t="s">
        <v>5751</v>
      </c>
      <c r="E19538" s="23" t="s">
        <v>287</v>
      </c>
      <c r="F19538" s="40">
        <v>6</v>
      </c>
      <c r="G19538" s="25">
        <v>10061</v>
      </c>
      <c r="H19538" s="25">
        <v>60366</v>
      </c>
      <c r="I19538" s="25"/>
      <c r="J19538" s="58" t="e">
        <f>HYPERLINK("#"&amp;"Insumos"&amp;"!A"&amp;MATCH($B19538,#REF!,0),"Ins "&amp;$B19538)</f>
        <v>#REF!</v>
      </c>
      <c r="M19538" s="220"/>
    </row>
    <row r="19539" spans="1:13" x14ac:dyDescent="0.2">
      <c r="A19539" s="35" t="s">
        <v>3755</v>
      </c>
      <c r="B19539" s="1" t="s">
        <v>5007</v>
      </c>
      <c r="C19539" s="45" t="s">
        <v>720</v>
      </c>
      <c r="D19539" s="23" t="s">
        <v>5751</v>
      </c>
      <c r="E19539" s="23" t="s">
        <v>4134</v>
      </c>
      <c r="F19539" s="40">
        <v>10.5</v>
      </c>
      <c r="G19539" s="25">
        <v>1897</v>
      </c>
      <c r="H19539" s="25">
        <v>19919</v>
      </c>
      <c r="I19539" s="25"/>
      <c r="J19539" s="58" t="e">
        <f>HYPERLINK("#"&amp;"Insumos"&amp;"!A"&amp;MATCH($B19539,#REF!,0),"Ins "&amp;$B19539)</f>
        <v>#REF!</v>
      </c>
      <c r="M19539" s="220"/>
    </row>
    <row r="19540" spans="1:13" x14ac:dyDescent="0.2">
      <c r="A19540" s="35" t="s">
        <v>3755</v>
      </c>
      <c r="B19540" s="1" t="s">
        <v>4759</v>
      </c>
      <c r="C19540" s="45" t="s">
        <v>1287</v>
      </c>
      <c r="D19540" s="23" t="s">
        <v>5751</v>
      </c>
      <c r="E19540" s="23" t="s">
        <v>4134</v>
      </c>
      <c r="F19540" s="40">
        <v>2.1999999999999999E-2</v>
      </c>
      <c r="G19540" s="25">
        <v>64889</v>
      </c>
      <c r="H19540" s="25">
        <v>1428</v>
      </c>
      <c r="I19540" s="25"/>
      <c r="J19540" s="58" t="e">
        <f>HYPERLINK("#"&amp;"Insumos"&amp;"!A"&amp;MATCH($B19540,#REF!,0),"Ins "&amp;$B19540)</f>
        <v>#REF!</v>
      </c>
      <c r="M19540" s="220"/>
    </row>
    <row r="19541" spans="1:13" x14ac:dyDescent="0.2">
      <c r="A19541" s="35" t="s">
        <v>3755</v>
      </c>
      <c r="B19541" s="1" t="s">
        <v>4785</v>
      </c>
      <c r="C19541" s="45" t="s">
        <v>176</v>
      </c>
      <c r="D19541" s="23" t="s">
        <v>5751</v>
      </c>
      <c r="E19541" s="23" t="s">
        <v>4134</v>
      </c>
      <c r="F19541" s="40">
        <v>2.1999999999999999E-2</v>
      </c>
      <c r="G19541" s="25">
        <v>134508</v>
      </c>
      <c r="H19541" s="25">
        <v>2959</v>
      </c>
      <c r="I19541" s="25"/>
      <c r="J19541" s="58" t="e">
        <f>HYPERLINK("#"&amp;"Insumos"&amp;"!A"&amp;MATCH($B19541,#REF!,0),"Ins "&amp;$B19541)</f>
        <v>#REF!</v>
      </c>
      <c r="M19541" s="220"/>
    </row>
    <row r="19542" spans="1:13" ht="51" x14ac:dyDescent="0.2">
      <c r="A19542" s="36" t="s">
        <v>3756</v>
      </c>
      <c r="B19542" s="26" t="s">
        <v>6816</v>
      </c>
      <c r="C19542" s="79" t="s">
        <v>10953</v>
      </c>
      <c r="D19542" s="37" t="s">
        <v>5608</v>
      </c>
      <c r="E19542" s="37" t="s">
        <v>464</v>
      </c>
      <c r="F19542" s="41"/>
      <c r="G19542" s="27"/>
      <c r="H19542" s="27"/>
      <c r="I19542" s="27">
        <v>112308</v>
      </c>
      <c r="M19542" s="220">
        <f t="shared" si="305"/>
        <v>147079</v>
      </c>
    </row>
    <row r="19543" spans="1:13" x14ac:dyDescent="0.2">
      <c r="A19543" s="35" t="s">
        <v>3756</v>
      </c>
      <c r="B19543" s="1" t="s">
        <v>213</v>
      </c>
      <c r="C19543" s="45" t="s">
        <v>1034</v>
      </c>
      <c r="D19543" s="23" t="s">
        <v>5734</v>
      </c>
      <c r="E19543" s="23" t="s">
        <v>4141</v>
      </c>
      <c r="F19543" s="40">
        <v>0.12</v>
      </c>
      <c r="G19543" s="25">
        <v>184554</v>
      </c>
      <c r="H19543" s="25">
        <v>22146</v>
      </c>
      <c r="I19543" s="25"/>
      <c r="J19543" s="58" t="e">
        <f>HYPERLINK("#"&amp;"Insumos"&amp;"!A"&amp;MATCH($B19543,#REF!,0),"Ins "&amp;$B19543)</f>
        <v>#REF!</v>
      </c>
      <c r="M19543" s="220"/>
    </row>
    <row r="19544" spans="1:13" x14ac:dyDescent="0.2">
      <c r="A19544" s="35" t="s">
        <v>3756</v>
      </c>
      <c r="B19544" s="1" t="s">
        <v>263</v>
      </c>
      <c r="C19544" s="45" t="s">
        <v>696</v>
      </c>
      <c r="D19544" s="23" t="s">
        <v>5534</v>
      </c>
      <c r="E19544" s="23" t="s">
        <v>4140</v>
      </c>
      <c r="F19544" s="40">
        <v>7.1000000000000004E-3</v>
      </c>
      <c r="G19544" s="25">
        <v>187426</v>
      </c>
      <c r="H19544" s="25">
        <v>1331</v>
      </c>
      <c r="I19544" s="25"/>
      <c r="J19544" s="58" t="e">
        <f>HYPERLINK("#"&amp;"Insumos"&amp;"!A"&amp;MATCH($B19544,#REF!,0),"Ins "&amp;$B19544)</f>
        <v>#REF!</v>
      </c>
      <c r="M19544" s="220"/>
    </row>
    <row r="19545" spans="1:13" x14ac:dyDescent="0.2">
      <c r="A19545" s="35" t="s">
        <v>3756</v>
      </c>
      <c r="B19545" s="1" t="s">
        <v>5533</v>
      </c>
      <c r="C19545" s="45" t="s">
        <v>5892</v>
      </c>
      <c r="D19545" s="23" t="s">
        <v>977</v>
      </c>
      <c r="E19545" s="23" t="s">
        <v>4134</v>
      </c>
      <c r="F19545" s="40">
        <v>0.1</v>
      </c>
      <c r="G19545" s="25">
        <v>3623</v>
      </c>
      <c r="H19545" s="25">
        <v>362</v>
      </c>
      <c r="I19545" s="25"/>
      <c r="J19545" s="58" t="e">
        <f>HYPERLINK("#"&amp;"Insumos"&amp;"!A"&amp;MATCH($B19545,#REF!,0),"Ins "&amp;$B19545)</f>
        <v>#REF!</v>
      </c>
      <c r="M19545" s="220"/>
    </row>
    <row r="19546" spans="1:13" x14ac:dyDescent="0.2">
      <c r="A19546" s="35" t="s">
        <v>3756</v>
      </c>
      <c r="B19546" s="1" t="s">
        <v>4698</v>
      </c>
      <c r="C19546" s="45" t="s">
        <v>386</v>
      </c>
      <c r="D19546" s="23" t="s">
        <v>5751</v>
      </c>
      <c r="E19546" s="23" t="s">
        <v>287</v>
      </c>
      <c r="F19546" s="40">
        <v>1.03</v>
      </c>
      <c r="G19546" s="25">
        <v>3686</v>
      </c>
      <c r="H19546" s="25">
        <v>3797</v>
      </c>
      <c r="I19546" s="25"/>
      <c r="J19546" s="58" t="e">
        <f>HYPERLINK("#"&amp;"Insumos"&amp;"!A"&amp;MATCH($B19546,#REF!,0),"Ins "&amp;$B19546)</f>
        <v>#REF!</v>
      </c>
      <c r="M19546" s="220"/>
    </row>
    <row r="19547" spans="1:13" x14ac:dyDescent="0.2">
      <c r="A19547" s="35" t="s">
        <v>3756</v>
      </c>
      <c r="B19547" s="1" t="s">
        <v>4889</v>
      </c>
      <c r="C19547" s="45" t="s">
        <v>300</v>
      </c>
      <c r="D19547" s="23" t="s">
        <v>5751</v>
      </c>
      <c r="E19547" s="23" t="s">
        <v>287</v>
      </c>
      <c r="F19547" s="40">
        <v>6</v>
      </c>
      <c r="G19547" s="25">
        <v>10061</v>
      </c>
      <c r="H19547" s="25">
        <v>60366</v>
      </c>
      <c r="I19547" s="25"/>
      <c r="J19547" s="58" t="e">
        <f>HYPERLINK("#"&amp;"Insumos"&amp;"!A"&amp;MATCH($B19547,#REF!,0),"Ins "&amp;$B19547)</f>
        <v>#REF!</v>
      </c>
      <c r="M19547" s="220"/>
    </row>
    <row r="19548" spans="1:13" x14ac:dyDescent="0.2">
      <c r="A19548" s="35" t="s">
        <v>3756</v>
      </c>
      <c r="B19548" s="1" t="s">
        <v>5007</v>
      </c>
      <c r="C19548" s="45" t="s">
        <v>720</v>
      </c>
      <c r="D19548" s="23" t="s">
        <v>5751</v>
      </c>
      <c r="E19548" s="23" t="s">
        <v>4134</v>
      </c>
      <c r="F19548" s="40">
        <v>10.5</v>
      </c>
      <c r="G19548" s="25">
        <v>1897</v>
      </c>
      <c r="H19548" s="25">
        <v>19919</v>
      </c>
      <c r="I19548" s="25"/>
      <c r="J19548" s="58" t="e">
        <f>HYPERLINK("#"&amp;"Insumos"&amp;"!A"&amp;MATCH($B19548,#REF!,0),"Ins "&amp;$B19548)</f>
        <v>#REF!</v>
      </c>
      <c r="M19548" s="220"/>
    </row>
    <row r="19549" spans="1:13" x14ac:dyDescent="0.2">
      <c r="A19549" s="35" t="s">
        <v>3756</v>
      </c>
      <c r="B19549" s="1" t="s">
        <v>4759</v>
      </c>
      <c r="C19549" s="45" t="s">
        <v>1287</v>
      </c>
      <c r="D19549" s="23" t="s">
        <v>5751</v>
      </c>
      <c r="E19549" s="23" t="s">
        <v>4134</v>
      </c>
      <c r="F19549" s="40">
        <v>2.1999999999999999E-2</v>
      </c>
      <c r="G19549" s="25">
        <v>64889</v>
      </c>
      <c r="H19549" s="25">
        <v>1428</v>
      </c>
      <c r="I19549" s="25"/>
      <c r="J19549" s="58" t="e">
        <f>HYPERLINK("#"&amp;"Insumos"&amp;"!A"&amp;MATCH($B19549,#REF!,0),"Ins "&amp;$B19549)</f>
        <v>#REF!</v>
      </c>
      <c r="M19549" s="220"/>
    </row>
    <row r="19550" spans="1:13" x14ac:dyDescent="0.2">
      <c r="A19550" s="35" t="s">
        <v>3756</v>
      </c>
      <c r="B19550" s="1" t="s">
        <v>4785</v>
      </c>
      <c r="C19550" s="45" t="s">
        <v>176</v>
      </c>
      <c r="D19550" s="23" t="s">
        <v>5751</v>
      </c>
      <c r="E19550" s="23" t="s">
        <v>4134</v>
      </c>
      <c r="F19550" s="40">
        <v>2.1999999999999999E-2</v>
      </c>
      <c r="G19550" s="25">
        <v>134508</v>
      </c>
      <c r="H19550" s="25">
        <v>2959</v>
      </c>
      <c r="I19550" s="25"/>
      <c r="J19550" s="58" t="e">
        <f>HYPERLINK("#"&amp;"Insumos"&amp;"!A"&amp;MATCH($B19550,#REF!,0),"Ins "&amp;$B19550)</f>
        <v>#REF!</v>
      </c>
      <c r="M19550" s="220"/>
    </row>
    <row r="19551" spans="1:13" ht="38.25" x14ac:dyDescent="0.2">
      <c r="A19551" s="36" t="s">
        <v>3757</v>
      </c>
      <c r="B19551" s="26" t="s">
        <v>6816</v>
      </c>
      <c r="C19551" s="79" t="s">
        <v>10954</v>
      </c>
      <c r="D19551" s="37" t="s">
        <v>5608</v>
      </c>
      <c r="E19551" s="37" t="s">
        <v>4134</v>
      </c>
      <c r="F19551" s="41"/>
      <c r="G19551" s="27"/>
      <c r="H19551" s="27"/>
      <c r="I19551" s="27">
        <v>1836432</v>
      </c>
      <c r="M19551" s="220">
        <f t="shared" si="305"/>
        <v>2404991</v>
      </c>
    </row>
    <row r="19552" spans="1:13" x14ac:dyDescent="0.2">
      <c r="A19552" s="35" t="s">
        <v>3757</v>
      </c>
      <c r="B19552" s="1" t="s">
        <v>5589</v>
      </c>
      <c r="C19552" s="45" t="s">
        <v>5819</v>
      </c>
      <c r="D19552" s="23" t="s">
        <v>5585</v>
      </c>
      <c r="E19552" s="23" t="s">
        <v>466</v>
      </c>
      <c r="F19552" s="40">
        <v>0.67200000000000004</v>
      </c>
      <c r="G19552" s="25">
        <v>597780</v>
      </c>
      <c r="H19552" s="25">
        <v>401708</v>
      </c>
      <c r="I19552" s="25"/>
      <c r="M19552" s="220"/>
    </row>
    <row r="19553" spans="1:13" x14ac:dyDescent="0.2">
      <c r="A19553" s="35" t="s">
        <v>3757</v>
      </c>
      <c r="B19553" s="1" t="s">
        <v>213</v>
      </c>
      <c r="C19553" s="45" t="s">
        <v>1034</v>
      </c>
      <c r="D19553" s="23" t="s">
        <v>5734</v>
      </c>
      <c r="E19553" s="23" t="s">
        <v>4141</v>
      </c>
      <c r="F19553" s="40">
        <v>1.25</v>
      </c>
      <c r="G19553" s="25">
        <v>184554</v>
      </c>
      <c r="H19553" s="25">
        <v>230693</v>
      </c>
      <c r="I19553" s="25"/>
      <c r="J19553" s="58" t="e">
        <f>HYPERLINK("#"&amp;"Insumos"&amp;"!A"&amp;MATCH($B19553,#REF!,0),"Ins "&amp;$B19553)</f>
        <v>#REF!</v>
      </c>
      <c r="M19553" s="220"/>
    </row>
    <row r="19554" spans="1:13" x14ac:dyDescent="0.2">
      <c r="A19554" s="35" t="s">
        <v>3757</v>
      </c>
      <c r="B19554" s="1" t="s">
        <v>263</v>
      </c>
      <c r="C19554" s="45" t="s">
        <v>696</v>
      </c>
      <c r="D19554" s="23" t="s">
        <v>5534</v>
      </c>
      <c r="E19554" s="23" t="s">
        <v>4140</v>
      </c>
      <c r="F19554" s="40">
        <v>0.17069999999999999</v>
      </c>
      <c r="G19554" s="25">
        <v>187426</v>
      </c>
      <c r="H19554" s="25">
        <v>31994</v>
      </c>
      <c r="I19554" s="25"/>
      <c r="J19554" s="58" t="e">
        <f>HYPERLINK("#"&amp;"Insumos"&amp;"!A"&amp;MATCH($B19554,#REF!,0),"Ins "&amp;$B19554)</f>
        <v>#REF!</v>
      </c>
      <c r="M19554" s="220"/>
    </row>
    <row r="19555" spans="1:13" x14ac:dyDescent="0.2">
      <c r="A19555" s="35" t="s">
        <v>3757</v>
      </c>
      <c r="B19555" s="1" t="s">
        <v>5533</v>
      </c>
      <c r="C19555" s="45" t="s">
        <v>5892</v>
      </c>
      <c r="D19555" s="23" t="s">
        <v>977</v>
      </c>
      <c r="E19555" s="23" t="s">
        <v>4134</v>
      </c>
      <c r="F19555" s="40">
        <v>0.1</v>
      </c>
      <c r="G19555" s="25">
        <v>3623</v>
      </c>
      <c r="H19555" s="25">
        <v>362</v>
      </c>
      <c r="I19555" s="25"/>
      <c r="J19555" s="58" t="e">
        <f>HYPERLINK("#"&amp;"Insumos"&amp;"!A"&amp;MATCH($B19555,#REF!,0),"Ins "&amp;$B19555)</f>
        <v>#REF!</v>
      </c>
      <c r="M19555" s="220"/>
    </row>
    <row r="19556" spans="1:13" ht="25.5" x14ac:dyDescent="0.2">
      <c r="A19556" s="35" t="s">
        <v>3757</v>
      </c>
      <c r="B19556" s="1" t="s">
        <v>4710</v>
      </c>
      <c r="C19556" s="45" t="s">
        <v>1489</v>
      </c>
      <c r="D19556" s="23" t="s">
        <v>5751</v>
      </c>
      <c r="E19556" s="23" t="s">
        <v>4134</v>
      </c>
      <c r="F19556" s="40">
        <v>1</v>
      </c>
      <c r="G19556" s="25">
        <v>23770</v>
      </c>
      <c r="H19556" s="25">
        <v>23770</v>
      </c>
      <c r="I19556" s="25"/>
      <c r="J19556" s="58" t="e">
        <f>HYPERLINK("#"&amp;"Insumos"&amp;"!A"&amp;MATCH($B19556,#REF!,0),"Ins "&amp;$B19556)</f>
        <v>#REF!</v>
      </c>
      <c r="M19556" s="220"/>
    </row>
    <row r="19557" spans="1:13" x14ac:dyDescent="0.2">
      <c r="A19557" s="35" t="s">
        <v>3757</v>
      </c>
      <c r="B19557" s="1" t="s">
        <v>4248</v>
      </c>
      <c r="C19557" s="45" t="s">
        <v>242</v>
      </c>
      <c r="D19557" s="23" t="s">
        <v>5751</v>
      </c>
      <c r="E19557" s="23" t="s">
        <v>287</v>
      </c>
      <c r="F19557" s="40">
        <v>2</v>
      </c>
      <c r="G19557" s="25">
        <v>5410</v>
      </c>
      <c r="H19557" s="25">
        <v>10820</v>
      </c>
      <c r="I19557" s="25"/>
      <c r="J19557" s="58" t="e">
        <f>HYPERLINK("#"&amp;"Insumos"&amp;"!A"&amp;MATCH($B19557,#REF!,0),"Ins "&amp;$B19557)</f>
        <v>#REF!</v>
      </c>
      <c r="M19557" s="220"/>
    </row>
    <row r="19558" spans="1:13" x14ac:dyDescent="0.2">
      <c r="A19558" s="35" t="s">
        <v>3757</v>
      </c>
      <c r="B19558" s="1" t="s">
        <v>4280</v>
      </c>
      <c r="C19558" s="45" t="s">
        <v>208</v>
      </c>
      <c r="D19558" s="23" t="s">
        <v>5751</v>
      </c>
      <c r="E19558" s="23" t="s">
        <v>4134</v>
      </c>
      <c r="F19558" s="40">
        <v>1</v>
      </c>
      <c r="G19558" s="25">
        <v>78542</v>
      </c>
      <c r="H19558" s="25">
        <v>78542</v>
      </c>
      <c r="I19558" s="25"/>
      <c r="J19558" s="58" t="e">
        <f>HYPERLINK("#"&amp;"Insumos"&amp;"!A"&amp;MATCH($B19558,#REF!,0),"Ins "&amp;$B19558)</f>
        <v>#REF!</v>
      </c>
      <c r="M19558" s="220"/>
    </row>
    <row r="19559" spans="1:13" x14ac:dyDescent="0.2">
      <c r="A19559" s="35" t="s">
        <v>3757</v>
      </c>
      <c r="B19559" s="1" t="s">
        <v>4305</v>
      </c>
      <c r="C19559" s="45" t="s">
        <v>452</v>
      </c>
      <c r="D19559" s="23" t="s">
        <v>5751</v>
      </c>
      <c r="E19559" s="23" t="s">
        <v>4134</v>
      </c>
      <c r="F19559" s="40">
        <v>2</v>
      </c>
      <c r="G19559" s="25">
        <v>1193</v>
      </c>
      <c r="H19559" s="25">
        <v>2386</v>
      </c>
      <c r="I19559" s="25"/>
      <c r="J19559" s="58" t="e">
        <f>HYPERLINK("#"&amp;"Insumos"&amp;"!A"&amp;MATCH($B19559,#REF!,0),"Ins "&amp;$B19559)</f>
        <v>#REF!</v>
      </c>
      <c r="M19559" s="220"/>
    </row>
    <row r="19560" spans="1:13" x14ac:dyDescent="0.2">
      <c r="A19560" s="35" t="s">
        <v>3757</v>
      </c>
      <c r="B19560" s="1" t="s">
        <v>4840</v>
      </c>
      <c r="C19560" s="45" t="s">
        <v>306</v>
      </c>
      <c r="D19560" s="23" t="s">
        <v>5751</v>
      </c>
      <c r="E19560" s="23" t="s">
        <v>4134</v>
      </c>
      <c r="F19560" s="40">
        <v>1</v>
      </c>
      <c r="G19560" s="25">
        <v>10161</v>
      </c>
      <c r="H19560" s="25">
        <v>10161</v>
      </c>
      <c r="I19560" s="25"/>
      <c r="J19560" s="58" t="e">
        <f>HYPERLINK("#"&amp;"Insumos"&amp;"!A"&amp;MATCH($B19560,#REF!,0),"Ins "&amp;$B19560)</f>
        <v>#REF!</v>
      </c>
      <c r="M19560" s="220"/>
    </row>
    <row r="19561" spans="1:13" x14ac:dyDescent="0.2">
      <c r="A19561" s="35" t="s">
        <v>3757</v>
      </c>
      <c r="B19561" s="1" t="s">
        <v>4882</v>
      </c>
      <c r="C19561" s="45" t="s">
        <v>373</v>
      </c>
      <c r="D19561" s="23" t="s">
        <v>5751</v>
      </c>
      <c r="E19561" s="23" t="s">
        <v>287</v>
      </c>
      <c r="F19561" s="40">
        <v>6</v>
      </c>
      <c r="G19561" s="25">
        <v>163750</v>
      </c>
      <c r="H19561" s="25">
        <v>982500</v>
      </c>
      <c r="I19561" s="25"/>
      <c r="J19561" s="58" t="e">
        <f>HYPERLINK("#"&amp;"Insumos"&amp;"!A"&amp;MATCH($B19561,#REF!,0),"Ins "&amp;$B19561)</f>
        <v>#REF!</v>
      </c>
      <c r="M19561" s="220"/>
    </row>
    <row r="19562" spans="1:13" x14ac:dyDescent="0.2">
      <c r="A19562" s="35" t="s">
        <v>3757</v>
      </c>
      <c r="B19562" s="1" t="s">
        <v>4889</v>
      </c>
      <c r="C19562" s="45" t="s">
        <v>300</v>
      </c>
      <c r="D19562" s="23" t="s">
        <v>5751</v>
      </c>
      <c r="E19562" s="23" t="s">
        <v>287</v>
      </c>
      <c r="F19562" s="40">
        <v>1.5</v>
      </c>
      <c r="G19562" s="25">
        <v>10061</v>
      </c>
      <c r="H19562" s="25">
        <v>15092</v>
      </c>
      <c r="I19562" s="25"/>
      <c r="J19562" s="58" t="e">
        <f>HYPERLINK("#"&amp;"Insumos"&amp;"!A"&amp;MATCH($B19562,#REF!,0),"Ins "&amp;$B19562)</f>
        <v>#REF!</v>
      </c>
      <c r="M19562" s="220"/>
    </row>
    <row r="19563" spans="1:13" x14ac:dyDescent="0.2">
      <c r="A19563" s="35" t="s">
        <v>3757</v>
      </c>
      <c r="B19563" s="1" t="s">
        <v>4897</v>
      </c>
      <c r="C19563" s="45" t="s">
        <v>307</v>
      </c>
      <c r="D19563" s="23" t="s">
        <v>5751</v>
      </c>
      <c r="E19563" s="23" t="s">
        <v>4134</v>
      </c>
      <c r="F19563" s="40">
        <v>1</v>
      </c>
      <c r="G19563" s="25">
        <v>11711</v>
      </c>
      <c r="H19563" s="25">
        <v>11711</v>
      </c>
      <c r="I19563" s="25"/>
      <c r="J19563" s="58" t="e">
        <f>HYPERLINK("#"&amp;"Insumos"&amp;"!A"&amp;MATCH($B19563,#REF!,0),"Ins "&amp;$B19563)</f>
        <v>#REF!</v>
      </c>
      <c r="M19563" s="220"/>
    </row>
    <row r="19564" spans="1:13" x14ac:dyDescent="0.2">
      <c r="A19564" s="35" t="s">
        <v>3757</v>
      </c>
      <c r="B19564" s="1" t="s">
        <v>5007</v>
      </c>
      <c r="C19564" s="45" t="s">
        <v>720</v>
      </c>
      <c r="D19564" s="23" t="s">
        <v>5751</v>
      </c>
      <c r="E19564" s="23" t="s">
        <v>4134</v>
      </c>
      <c r="F19564" s="40">
        <v>12.3</v>
      </c>
      <c r="G19564" s="25">
        <v>1897</v>
      </c>
      <c r="H19564" s="25">
        <v>23333</v>
      </c>
      <c r="I19564" s="25"/>
      <c r="J19564" s="58" t="e">
        <f>HYPERLINK("#"&amp;"Insumos"&amp;"!A"&amp;MATCH($B19564,#REF!,0),"Ins "&amp;$B19564)</f>
        <v>#REF!</v>
      </c>
      <c r="M19564" s="220"/>
    </row>
    <row r="19565" spans="1:13" x14ac:dyDescent="0.2">
      <c r="A19565" s="35" t="s">
        <v>3757</v>
      </c>
      <c r="B19565" s="1" t="s">
        <v>4759</v>
      </c>
      <c r="C19565" s="45" t="s">
        <v>1287</v>
      </c>
      <c r="D19565" s="23" t="s">
        <v>5751</v>
      </c>
      <c r="E19565" s="23" t="s">
        <v>4134</v>
      </c>
      <c r="F19565" s="40">
        <v>6.7000000000000004E-2</v>
      </c>
      <c r="G19565" s="25">
        <v>64889</v>
      </c>
      <c r="H19565" s="25">
        <v>4348</v>
      </c>
      <c r="I19565" s="25"/>
      <c r="J19565" s="58" t="e">
        <f>HYPERLINK("#"&amp;"Insumos"&amp;"!A"&amp;MATCH($B19565,#REF!,0),"Ins "&amp;$B19565)</f>
        <v>#REF!</v>
      </c>
      <c r="M19565" s="220"/>
    </row>
    <row r="19566" spans="1:13" x14ac:dyDescent="0.2">
      <c r="A19566" s="35" t="s">
        <v>3757</v>
      </c>
      <c r="B19566" s="1" t="s">
        <v>4785</v>
      </c>
      <c r="C19566" s="45" t="s">
        <v>176</v>
      </c>
      <c r="D19566" s="23" t="s">
        <v>5751</v>
      </c>
      <c r="E19566" s="23" t="s">
        <v>4134</v>
      </c>
      <c r="F19566" s="40">
        <v>6.7000000000000004E-2</v>
      </c>
      <c r="G19566" s="25">
        <v>134508</v>
      </c>
      <c r="H19566" s="25">
        <v>9012</v>
      </c>
      <c r="I19566" s="25"/>
      <c r="J19566" s="58" t="e">
        <f>HYPERLINK("#"&amp;"Insumos"&amp;"!A"&amp;MATCH($B19566,#REF!,0),"Ins "&amp;$B19566)</f>
        <v>#REF!</v>
      </c>
      <c r="M19566" s="220"/>
    </row>
    <row r="19567" spans="1:13" ht="38.25" x14ac:dyDescent="0.2">
      <c r="A19567" s="36" t="s">
        <v>3758</v>
      </c>
      <c r="B19567" s="26" t="s">
        <v>6816</v>
      </c>
      <c r="C19567" s="79" t="s">
        <v>10955</v>
      </c>
      <c r="D19567" s="37" t="s">
        <v>5608</v>
      </c>
      <c r="E19567" s="37" t="s">
        <v>4134</v>
      </c>
      <c r="F19567" s="41"/>
      <c r="G19567" s="27"/>
      <c r="H19567" s="27"/>
      <c r="I19567" s="27">
        <v>1448432</v>
      </c>
      <c r="M19567" s="220">
        <f t="shared" si="305"/>
        <v>1896867</v>
      </c>
    </row>
    <row r="19568" spans="1:13" x14ac:dyDescent="0.2">
      <c r="A19568" s="35" t="s">
        <v>3758</v>
      </c>
      <c r="B19568" s="1" t="s">
        <v>5589</v>
      </c>
      <c r="C19568" s="45" t="s">
        <v>5819</v>
      </c>
      <c r="D19568" s="23" t="s">
        <v>5585</v>
      </c>
      <c r="E19568" s="23" t="s">
        <v>466</v>
      </c>
      <c r="F19568" s="40">
        <v>0.61</v>
      </c>
      <c r="G19568" s="25">
        <v>597780</v>
      </c>
      <c r="H19568" s="25">
        <v>364646</v>
      </c>
      <c r="I19568" s="25"/>
      <c r="M19568" s="220"/>
    </row>
    <row r="19569" spans="1:13" x14ac:dyDescent="0.2">
      <c r="A19569" s="35" t="s">
        <v>3758</v>
      </c>
      <c r="B19569" s="1" t="s">
        <v>213</v>
      </c>
      <c r="C19569" s="45" t="s">
        <v>1034</v>
      </c>
      <c r="D19569" s="23" t="s">
        <v>5734</v>
      </c>
      <c r="E19569" s="23" t="s">
        <v>4141</v>
      </c>
      <c r="F19569" s="40">
        <v>1.1000000000000001</v>
      </c>
      <c r="G19569" s="25">
        <v>184554</v>
      </c>
      <c r="H19569" s="25">
        <v>203009</v>
      </c>
      <c r="I19569" s="25"/>
      <c r="J19569" s="58" t="e">
        <f>HYPERLINK("#"&amp;"Insumos"&amp;"!A"&amp;MATCH($B19569,#REF!,0),"Ins "&amp;$B19569)</f>
        <v>#REF!</v>
      </c>
      <c r="M19569" s="220"/>
    </row>
    <row r="19570" spans="1:13" x14ac:dyDescent="0.2">
      <c r="A19570" s="35" t="s">
        <v>3758</v>
      </c>
      <c r="B19570" s="1" t="s">
        <v>263</v>
      </c>
      <c r="C19570" s="45" t="s">
        <v>696</v>
      </c>
      <c r="D19570" s="23" t="s">
        <v>5534</v>
      </c>
      <c r="E19570" s="23" t="s">
        <v>4140</v>
      </c>
      <c r="F19570" s="40">
        <v>0.1333</v>
      </c>
      <c r="G19570" s="25">
        <v>187426</v>
      </c>
      <c r="H19570" s="25">
        <v>24984</v>
      </c>
      <c r="I19570" s="25"/>
      <c r="J19570" s="58" t="e">
        <f>HYPERLINK("#"&amp;"Insumos"&amp;"!A"&amp;MATCH($B19570,#REF!,0),"Ins "&amp;$B19570)</f>
        <v>#REF!</v>
      </c>
      <c r="M19570" s="220"/>
    </row>
    <row r="19571" spans="1:13" x14ac:dyDescent="0.2">
      <c r="A19571" s="35" t="s">
        <v>3758</v>
      </c>
      <c r="B19571" s="1" t="s">
        <v>5533</v>
      </c>
      <c r="C19571" s="45" t="s">
        <v>5892</v>
      </c>
      <c r="D19571" s="23" t="s">
        <v>977</v>
      </c>
      <c r="E19571" s="23" t="s">
        <v>4134</v>
      </c>
      <c r="F19571" s="40">
        <v>0.1</v>
      </c>
      <c r="G19571" s="25">
        <v>3623</v>
      </c>
      <c r="H19571" s="25">
        <v>362</v>
      </c>
      <c r="I19571" s="25"/>
      <c r="J19571" s="58" t="e">
        <f>HYPERLINK("#"&amp;"Insumos"&amp;"!A"&amp;MATCH($B19571,#REF!,0),"Ins "&amp;$B19571)</f>
        <v>#REF!</v>
      </c>
      <c r="M19571" s="220"/>
    </row>
    <row r="19572" spans="1:13" ht="25.5" x14ac:dyDescent="0.2">
      <c r="A19572" s="35" t="s">
        <v>3758</v>
      </c>
      <c r="B19572" s="1" t="s">
        <v>4709</v>
      </c>
      <c r="C19572" s="45" t="s">
        <v>1488</v>
      </c>
      <c r="D19572" s="23" t="s">
        <v>5751</v>
      </c>
      <c r="E19572" s="23" t="s">
        <v>4134</v>
      </c>
      <c r="F19572" s="40">
        <v>1</v>
      </c>
      <c r="G19572" s="25">
        <v>15091</v>
      </c>
      <c r="H19572" s="25">
        <v>15091</v>
      </c>
      <c r="I19572" s="25"/>
      <c r="J19572" s="58" t="e">
        <f>HYPERLINK("#"&amp;"Insumos"&amp;"!A"&amp;MATCH($B19572,#REF!,0),"Ins "&amp;$B19572)</f>
        <v>#REF!</v>
      </c>
      <c r="M19572" s="220"/>
    </row>
    <row r="19573" spans="1:13" x14ac:dyDescent="0.2">
      <c r="A19573" s="35" t="s">
        <v>3758</v>
      </c>
      <c r="B19573" s="1" t="s">
        <v>4248</v>
      </c>
      <c r="C19573" s="45" t="s">
        <v>242</v>
      </c>
      <c r="D19573" s="23" t="s">
        <v>5751</v>
      </c>
      <c r="E19573" s="23" t="s">
        <v>287</v>
      </c>
      <c r="F19573" s="40">
        <v>2</v>
      </c>
      <c r="G19573" s="25">
        <v>5410</v>
      </c>
      <c r="H19573" s="25">
        <v>10820</v>
      </c>
      <c r="I19573" s="25"/>
      <c r="J19573" s="58" t="e">
        <f>HYPERLINK("#"&amp;"Insumos"&amp;"!A"&amp;MATCH($B19573,#REF!,0),"Ins "&amp;$B19573)</f>
        <v>#REF!</v>
      </c>
      <c r="M19573" s="220"/>
    </row>
    <row r="19574" spans="1:13" x14ac:dyDescent="0.2">
      <c r="A19574" s="35" t="s">
        <v>3758</v>
      </c>
      <c r="B19574" s="1" t="s">
        <v>4279</v>
      </c>
      <c r="C19574" s="45" t="s">
        <v>207</v>
      </c>
      <c r="D19574" s="23" t="s">
        <v>5751</v>
      </c>
      <c r="E19574" s="23" t="s">
        <v>4134</v>
      </c>
      <c r="F19574" s="40">
        <v>1</v>
      </c>
      <c r="G19574" s="25">
        <v>38564</v>
      </c>
      <c r="H19574" s="25">
        <v>38564</v>
      </c>
      <c r="I19574" s="25"/>
      <c r="J19574" s="58" t="e">
        <f>HYPERLINK("#"&amp;"Insumos"&amp;"!A"&amp;MATCH($B19574,#REF!,0),"Ins "&amp;$B19574)</f>
        <v>#REF!</v>
      </c>
      <c r="M19574" s="220"/>
    </row>
    <row r="19575" spans="1:13" x14ac:dyDescent="0.2">
      <c r="A19575" s="35" t="s">
        <v>3758</v>
      </c>
      <c r="B19575" s="1" t="s">
        <v>4305</v>
      </c>
      <c r="C19575" s="45" t="s">
        <v>452</v>
      </c>
      <c r="D19575" s="23" t="s">
        <v>5751</v>
      </c>
      <c r="E19575" s="23" t="s">
        <v>4134</v>
      </c>
      <c r="F19575" s="40">
        <v>2</v>
      </c>
      <c r="G19575" s="25">
        <v>1193</v>
      </c>
      <c r="H19575" s="25">
        <v>2386</v>
      </c>
      <c r="I19575" s="25"/>
      <c r="J19575" s="58" t="e">
        <f>HYPERLINK("#"&amp;"Insumos"&amp;"!A"&amp;MATCH($B19575,#REF!,0),"Ins "&amp;$B19575)</f>
        <v>#REF!</v>
      </c>
      <c r="M19575" s="220"/>
    </row>
    <row r="19576" spans="1:13" x14ac:dyDescent="0.2">
      <c r="A19576" s="35" t="s">
        <v>3758</v>
      </c>
      <c r="B19576" s="1" t="s">
        <v>4839</v>
      </c>
      <c r="C19576" s="45" t="s">
        <v>308</v>
      </c>
      <c r="D19576" s="23" t="s">
        <v>5751</v>
      </c>
      <c r="E19576" s="23" t="s">
        <v>4134</v>
      </c>
      <c r="F19576" s="40">
        <v>1</v>
      </c>
      <c r="G19576" s="25">
        <v>5394</v>
      </c>
      <c r="H19576" s="25">
        <v>5394</v>
      </c>
      <c r="I19576" s="25"/>
      <c r="J19576" s="58" t="e">
        <f>HYPERLINK("#"&amp;"Insumos"&amp;"!A"&amp;MATCH($B19576,#REF!,0),"Ins "&amp;$B19576)</f>
        <v>#REF!</v>
      </c>
      <c r="M19576" s="220"/>
    </row>
    <row r="19577" spans="1:13" x14ac:dyDescent="0.2">
      <c r="A19577" s="35" t="s">
        <v>3758</v>
      </c>
      <c r="B19577" s="1" t="s">
        <v>4880</v>
      </c>
      <c r="C19577" s="45" t="s">
        <v>371</v>
      </c>
      <c r="D19577" s="23" t="s">
        <v>5751</v>
      </c>
      <c r="E19577" s="23" t="s">
        <v>287</v>
      </c>
      <c r="F19577" s="40">
        <v>6</v>
      </c>
      <c r="G19577" s="25">
        <v>122650</v>
      </c>
      <c r="H19577" s="25">
        <v>735900</v>
      </c>
      <c r="I19577" s="25"/>
      <c r="J19577" s="58" t="e">
        <f>HYPERLINK("#"&amp;"Insumos"&amp;"!A"&amp;MATCH($B19577,#REF!,0),"Ins "&amp;$B19577)</f>
        <v>#REF!</v>
      </c>
      <c r="M19577" s="220"/>
    </row>
    <row r="19578" spans="1:13" x14ac:dyDescent="0.2">
      <c r="A19578" s="35" t="s">
        <v>3758</v>
      </c>
      <c r="B19578" s="1" t="s">
        <v>4888</v>
      </c>
      <c r="C19578" s="45" t="s">
        <v>299</v>
      </c>
      <c r="D19578" s="23" t="s">
        <v>5751</v>
      </c>
      <c r="E19578" s="23" t="s">
        <v>287</v>
      </c>
      <c r="F19578" s="40">
        <v>1.5</v>
      </c>
      <c r="G19578" s="25">
        <v>7255</v>
      </c>
      <c r="H19578" s="25">
        <v>10883</v>
      </c>
      <c r="I19578" s="25"/>
      <c r="J19578" s="58" t="e">
        <f>HYPERLINK("#"&amp;"Insumos"&amp;"!A"&amp;MATCH($B19578,#REF!,0),"Ins "&amp;$B19578)</f>
        <v>#REF!</v>
      </c>
      <c r="M19578" s="220"/>
    </row>
    <row r="19579" spans="1:13" x14ac:dyDescent="0.2">
      <c r="A19579" s="35" t="s">
        <v>3758</v>
      </c>
      <c r="B19579" s="1" t="s">
        <v>4896</v>
      </c>
      <c r="C19579" s="45" t="s">
        <v>309</v>
      </c>
      <c r="D19579" s="23" t="s">
        <v>5751</v>
      </c>
      <c r="E19579" s="23" t="s">
        <v>4134</v>
      </c>
      <c r="F19579" s="40">
        <v>1</v>
      </c>
      <c r="G19579" s="25">
        <v>7872</v>
      </c>
      <c r="H19579" s="25">
        <v>7872</v>
      </c>
      <c r="I19579" s="25"/>
      <c r="J19579" s="58" t="e">
        <f>HYPERLINK("#"&amp;"Insumos"&amp;"!A"&amp;MATCH($B19579,#REF!,0),"Ins "&amp;$B19579)</f>
        <v>#REF!</v>
      </c>
      <c r="M19579" s="220"/>
    </row>
    <row r="19580" spans="1:13" x14ac:dyDescent="0.2">
      <c r="A19580" s="35" t="s">
        <v>3758</v>
      </c>
      <c r="B19580" s="1" t="s">
        <v>5007</v>
      </c>
      <c r="C19580" s="45" t="s">
        <v>720</v>
      </c>
      <c r="D19580" s="23" t="s">
        <v>5751</v>
      </c>
      <c r="E19580" s="23" t="s">
        <v>4134</v>
      </c>
      <c r="F19580" s="40">
        <v>10.199999999999999</v>
      </c>
      <c r="G19580" s="25">
        <v>1897</v>
      </c>
      <c r="H19580" s="25">
        <v>19349</v>
      </c>
      <c r="I19580" s="25"/>
      <c r="J19580" s="58" t="e">
        <f>HYPERLINK("#"&amp;"Insumos"&amp;"!A"&amp;MATCH($B19580,#REF!,0),"Ins "&amp;$B19580)</f>
        <v>#REF!</v>
      </c>
      <c r="M19580" s="220"/>
    </row>
    <row r="19581" spans="1:13" x14ac:dyDescent="0.2">
      <c r="A19581" s="35" t="s">
        <v>3758</v>
      </c>
      <c r="B19581" s="1" t="s">
        <v>4759</v>
      </c>
      <c r="C19581" s="45" t="s">
        <v>1287</v>
      </c>
      <c r="D19581" s="23" t="s">
        <v>5751</v>
      </c>
      <c r="E19581" s="23" t="s">
        <v>4134</v>
      </c>
      <c r="F19581" s="40">
        <v>4.5999999999999999E-2</v>
      </c>
      <c r="G19581" s="25">
        <v>64889</v>
      </c>
      <c r="H19581" s="25">
        <v>2985</v>
      </c>
      <c r="I19581" s="25"/>
      <c r="J19581" s="58" t="e">
        <f>HYPERLINK("#"&amp;"Insumos"&amp;"!A"&amp;MATCH($B19581,#REF!,0),"Ins "&amp;$B19581)</f>
        <v>#REF!</v>
      </c>
      <c r="M19581" s="220"/>
    </row>
    <row r="19582" spans="1:13" x14ac:dyDescent="0.2">
      <c r="A19582" s="35" t="s">
        <v>3758</v>
      </c>
      <c r="B19582" s="1" t="s">
        <v>4785</v>
      </c>
      <c r="C19582" s="45" t="s">
        <v>176</v>
      </c>
      <c r="D19582" s="23" t="s">
        <v>5751</v>
      </c>
      <c r="E19582" s="23" t="s">
        <v>4134</v>
      </c>
      <c r="F19582" s="40">
        <v>4.5999999999999999E-2</v>
      </c>
      <c r="G19582" s="25">
        <v>134508</v>
      </c>
      <c r="H19582" s="25">
        <v>6187</v>
      </c>
      <c r="I19582" s="25"/>
      <c r="J19582" s="58" t="e">
        <f>HYPERLINK("#"&amp;"Insumos"&amp;"!A"&amp;MATCH($B19582,#REF!,0),"Ins "&amp;$B19582)</f>
        <v>#REF!</v>
      </c>
      <c r="M19582" s="220"/>
    </row>
    <row r="19583" spans="1:13" ht="38.25" x14ac:dyDescent="0.2">
      <c r="A19583" s="36" t="s">
        <v>3759</v>
      </c>
      <c r="B19583" s="26" t="s">
        <v>6816</v>
      </c>
      <c r="C19583" s="79" t="s">
        <v>10956</v>
      </c>
      <c r="D19583" s="37" t="s">
        <v>5608</v>
      </c>
      <c r="E19583" s="37" t="s">
        <v>4134</v>
      </c>
      <c r="F19583" s="41"/>
      <c r="G19583" s="27"/>
      <c r="H19583" s="27"/>
      <c r="I19583" s="27">
        <v>906554</v>
      </c>
      <c r="M19583" s="220">
        <f t="shared" si="305"/>
        <v>1187223</v>
      </c>
    </row>
    <row r="19584" spans="1:13" x14ac:dyDescent="0.2">
      <c r="A19584" s="35" t="s">
        <v>3759</v>
      </c>
      <c r="B19584" s="1" t="s">
        <v>5589</v>
      </c>
      <c r="C19584" s="45" t="s">
        <v>5819</v>
      </c>
      <c r="D19584" s="23" t="s">
        <v>5585</v>
      </c>
      <c r="E19584" s="23" t="s">
        <v>466</v>
      </c>
      <c r="F19584" s="40">
        <v>0.49099999999999999</v>
      </c>
      <c r="G19584" s="25">
        <v>597780</v>
      </c>
      <c r="H19584" s="25">
        <v>293510</v>
      </c>
      <c r="I19584" s="25"/>
      <c r="M19584" s="220"/>
    </row>
    <row r="19585" spans="1:13" x14ac:dyDescent="0.2">
      <c r="A19585" s="35" t="s">
        <v>3759</v>
      </c>
      <c r="B19585" s="1" t="s">
        <v>213</v>
      </c>
      <c r="C19585" s="45" t="s">
        <v>1034</v>
      </c>
      <c r="D19585" s="23" t="s">
        <v>5734</v>
      </c>
      <c r="E19585" s="23" t="s">
        <v>4141</v>
      </c>
      <c r="F19585" s="40">
        <v>1.1000000000000001</v>
      </c>
      <c r="G19585" s="25">
        <v>184554</v>
      </c>
      <c r="H19585" s="25">
        <v>203009</v>
      </c>
      <c r="I19585" s="25"/>
      <c r="J19585" s="58" t="e">
        <f>HYPERLINK("#"&amp;"Insumos"&amp;"!A"&amp;MATCH($B19585,#REF!,0),"Ins "&amp;$B19585)</f>
        <v>#REF!</v>
      </c>
      <c r="M19585" s="220"/>
    </row>
    <row r="19586" spans="1:13" x14ac:dyDescent="0.2">
      <c r="A19586" s="35" t="s">
        <v>3759</v>
      </c>
      <c r="B19586" s="1" t="s">
        <v>263</v>
      </c>
      <c r="C19586" s="45" t="s">
        <v>696</v>
      </c>
      <c r="D19586" s="23" t="s">
        <v>5534</v>
      </c>
      <c r="E19586" s="23" t="s">
        <v>4140</v>
      </c>
      <c r="F19586" s="40">
        <v>7.2300000000000003E-2</v>
      </c>
      <c r="G19586" s="25">
        <v>187426</v>
      </c>
      <c r="H19586" s="25">
        <v>13551</v>
      </c>
      <c r="I19586" s="25"/>
      <c r="J19586" s="58" t="e">
        <f>HYPERLINK("#"&amp;"Insumos"&amp;"!A"&amp;MATCH($B19586,#REF!,0),"Ins "&amp;$B19586)</f>
        <v>#REF!</v>
      </c>
      <c r="M19586" s="220"/>
    </row>
    <row r="19587" spans="1:13" x14ac:dyDescent="0.2">
      <c r="A19587" s="35" t="s">
        <v>3759</v>
      </c>
      <c r="B19587" s="1" t="s">
        <v>5533</v>
      </c>
      <c r="C19587" s="45" t="s">
        <v>5892</v>
      </c>
      <c r="D19587" s="23" t="s">
        <v>977</v>
      </c>
      <c r="E19587" s="23" t="s">
        <v>4134</v>
      </c>
      <c r="F19587" s="40">
        <v>0.1</v>
      </c>
      <c r="G19587" s="25">
        <v>3623</v>
      </c>
      <c r="H19587" s="25">
        <v>362</v>
      </c>
      <c r="I19587" s="25"/>
      <c r="J19587" s="58" t="e">
        <f>HYPERLINK("#"&amp;"Insumos"&amp;"!A"&amp;MATCH($B19587,#REF!,0),"Ins "&amp;$B19587)</f>
        <v>#REF!</v>
      </c>
      <c r="M19587" s="220"/>
    </row>
    <row r="19588" spans="1:13" ht="25.5" x14ac:dyDescent="0.2">
      <c r="A19588" s="35" t="s">
        <v>3759</v>
      </c>
      <c r="B19588" s="1" t="s">
        <v>4708</v>
      </c>
      <c r="C19588" s="45" t="s">
        <v>1487</v>
      </c>
      <c r="D19588" s="23" t="s">
        <v>5751</v>
      </c>
      <c r="E19588" s="23" t="s">
        <v>4134</v>
      </c>
      <c r="F19588" s="40">
        <v>1</v>
      </c>
      <c r="G19588" s="25">
        <v>3148</v>
      </c>
      <c r="H19588" s="25">
        <v>3148</v>
      </c>
      <c r="I19588" s="25"/>
      <c r="J19588" s="58" t="e">
        <f>HYPERLINK("#"&amp;"Insumos"&amp;"!A"&amp;MATCH($B19588,#REF!,0),"Ins "&amp;$B19588)</f>
        <v>#REF!</v>
      </c>
      <c r="M19588" s="220"/>
    </row>
    <row r="19589" spans="1:13" x14ac:dyDescent="0.2">
      <c r="A19589" s="35" t="s">
        <v>3759</v>
      </c>
      <c r="B19589" s="1" t="s">
        <v>4248</v>
      </c>
      <c r="C19589" s="45" t="s">
        <v>242</v>
      </c>
      <c r="D19589" s="23" t="s">
        <v>5751</v>
      </c>
      <c r="E19589" s="23" t="s">
        <v>287</v>
      </c>
      <c r="F19589" s="40">
        <v>1.7</v>
      </c>
      <c r="G19589" s="25">
        <v>5410</v>
      </c>
      <c r="H19589" s="25">
        <v>9197</v>
      </c>
      <c r="I19589" s="25"/>
      <c r="J19589" s="58" t="e">
        <f>HYPERLINK("#"&amp;"Insumos"&amp;"!A"&amp;MATCH($B19589,#REF!,0),"Ins "&amp;$B19589)</f>
        <v>#REF!</v>
      </c>
      <c r="M19589" s="220"/>
    </row>
    <row r="19590" spans="1:13" x14ac:dyDescent="0.2">
      <c r="A19590" s="35" t="s">
        <v>3759</v>
      </c>
      <c r="B19590" s="1" t="s">
        <v>4278</v>
      </c>
      <c r="C19590" s="45" t="s">
        <v>206</v>
      </c>
      <c r="D19590" s="23" t="s">
        <v>5751</v>
      </c>
      <c r="E19590" s="23" t="s">
        <v>4134</v>
      </c>
      <c r="F19590" s="40">
        <v>1</v>
      </c>
      <c r="G19590" s="25">
        <v>17818</v>
      </c>
      <c r="H19590" s="25">
        <v>17818</v>
      </c>
      <c r="I19590" s="25"/>
      <c r="J19590" s="58" t="e">
        <f>HYPERLINK("#"&amp;"Insumos"&amp;"!A"&amp;MATCH($B19590,#REF!,0),"Ins "&amp;$B19590)</f>
        <v>#REF!</v>
      </c>
      <c r="M19590" s="220"/>
    </row>
    <row r="19591" spans="1:13" x14ac:dyDescent="0.2">
      <c r="A19591" s="35" t="s">
        <v>3759</v>
      </c>
      <c r="B19591" s="1" t="s">
        <v>4305</v>
      </c>
      <c r="C19591" s="45" t="s">
        <v>452</v>
      </c>
      <c r="D19591" s="23" t="s">
        <v>5751</v>
      </c>
      <c r="E19591" s="23" t="s">
        <v>4134</v>
      </c>
      <c r="F19591" s="40">
        <v>2</v>
      </c>
      <c r="G19591" s="25">
        <v>1193</v>
      </c>
      <c r="H19591" s="25">
        <v>2386</v>
      </c>
      <c r="I19591" s="25"/>
      <c r="J19591" s="58" t="e">
        <f>HYPERLINK("#"&amp;"Insumos"&amp;"!A"&amp;MATCH($B19591,#REF!,0),"Ins "&amp;$B19591)</f>
        <v>#REF!</v>
      </c>
      <c r="M19591" s="220"/>
    </row>
    <row r="19592" spans="1:13" x14ac:dyDescent="0.2">
      <c r="A19592" s="35" t="s">
        <v>3759</v>
      </c>
      <c r="B19592" s="1" t="s">
        <v>4838</v>
      </c>
      <c r="C19592" s="45" t="s">
        <v>310</v>
      </c>
      <c r="D19592" s="23" t="s">
        <v>5751</v>
      </c>
      <c r="E19592" s="23" t="s">
        <v>4134</v>
      </c>
      <c r="F19592" s="40">
        <v>1</v>
      </c>
      <c r="G19592" s="25">
        <v>5394</v>
      </c>
      <c r="H19592" s="25">
        <v>5394</v>
      </c>
      <c r="I19592" s="25"/>
      <c r="J19592" s="58" t="e">
        <f>HYPERLINK("#"&amp;"Insumos"&amp;"!A"&amp;MATCH($B19592,#REF!,0),"Ins "&amp;$B19592)</f>
        <v>#REF!</v>
      </c>
      <c r="M19592" s="220"/>
    </row>
    <row r="19593" spans="1:13" x14ac:dyDescent="0.2">
      <c r="A19593" s="35" t="s">
        <v>3759</v>
      </c>
      <c r="B19593" s="1" t="s">
        <v>4879</v>
      </c>
      <c r="C19593" s="45" t="s">
        <v>370</v>
      </c>
      <c r="D19593" s="23" t="s">
        <v>5751</v>
      </c>
      <c r="E19593" s="23" t="s">
        <v>287</v>
      </c>
      <c r="F19593" s="40">
        <v>6</v>
      </c>
      <c r="G19593" s="25">
        <v>53150</v>
      </c>
      <c r="H19593" s="25">
        <v>318900</v>
      </c>
      <c r="I19593" s="25"/>
      <c r="J19593" s="58" t="e">
        <f>HYPERLINK("#"&amp;"Insumos"&amp;"!A"&amp;MATCH($B19593,#REF!,0),"Ins "&amp;$B19593)</f>
        <v>#REF!</v>
      </c>
      <c r="M19593" s="220"/>
    </row>
    <row r="19594" spans="1:13" x14ac:dyDescent="0.2">
      <c r="A19594" s="35" t="s">
        <v>3759</v>
      </c>
      <c r="B19594" s="1" t="s">
        <v>4890</v>
      </c>
      <c r="C19594" s="45" t="s">
        <v>379</v>
      </c>
      <c r="D19594" s="23" t="s">
        <v>5751</v>
      </c>
      <c r="E19594" s="23" t="s">
        <v>287</v>
      </c>
      <c r="F19594" s="40">
        <v>1.5</v>
      </c>
      <c r="G19594" s="25">
        <v>6044</v>
      </c>
      <c r="H19594" s="25">
        <v>9066</v>
      </c>
      <c r="I19594" s="25"/>
      <c r="J19594" s="58" t="e">
        <f>HYPERLINK("#"&amp;"Insumos"&amp;"!A"&amp;MATCH($B19594,#REF!,0),"Ins "&amp;$B19594)</f>
        <v>#REF!</v>
      </c>
      <c r="M19594" s="220"/>
    </row>
    <row r="19595" spans="1:13" x14ac:dyDescent="0.2">
      <c r="A19595" s="35" t="s">
        <v>3759</v>
      </c>
      <c r="B19595" s="1" t="s">
        <v>4895</v>
      </c>
      <c r="C19595" s="45" t="s">
        <v>311</v>
      </c>
      <c r="D19595" s="23" t="s">
        <v>5751</v>
      </c>
      <c r="E19595" s="23" t="s">
        <v>4134</v>
      </c>
      <c r="F19595" s="40">
        <v>1</v>
      </c>
      <c r="G19595" s="25">
        <v>4284</v>
      </c>
      <c r="H19595" s="25">
        <v>4284</v>
      </c>
      <c r="I19595" s="25"/>
      <c r="J19595" s="58" t="e">
        <f>HYPERLINK("#"&amp;"Insumos"&amp;"!A"&amp;MATCH($B19595,#REF!,0),"Ins "&amp;$B19595)</f>
        <v>#REF!</v>
      </c>
      <c r="M19595" s="220"/>
    </row>
    <row r="19596" spans="1:13" x14ac:dyDescent="0.2">
      <c r="A19596" s="35" t="s">
        <v>3759</v>
      </c>
      <c r="B19596" s="1" t="s">
        <v>5007</v>
      </c>
      <c r="C19596" s="45" t="s">
        <v>720</v>
      </c>
      <c r="D19596" s="23" t="s">
        <v>5751</v>
      </c>
      <c r="E19596" s="23" t="s">
        <v>4134</v>
      </c>
      <c r="F19596" s="40">
        <v>10.199999999999999</v>
      </c>
      <c r="G19596" s="25">
        <v>1897</v>
      </c>
      <c r="H19596" s="25">
        <v>19349</v>
      </c>
      <c r="I19596" s="25"/>
      <c r="J19596" s="58" t="e">
        <f>HYPERLINK("#"&amp;"Insumos"&amp;"!A"&amp;MATCH($B19596,#REF!,0),"Ins "&amp;$B19596)</f>
        <v>#REF!</v>
      </c>
      <c r="M19596" s="220"/>
    </row>
    <row r="19597" spans="1:13" x14ac:dyDescent="0.2">
      <c r="A19597" s="35" t="s">
        <v>3759</v>
      </c>
      <c r="B19597" s="1" t="s">
        <v>4759</v>
      </c>
      <c r="C19597" s="45" t="s">
        <v>1287</v>
      </c>
      <c r="D19597" s="23" t="s">
        <v>5751</v>
      </c>
      <c r="E19597" s="23" t="s">
        <v>4134</v>
      </c>
      <c r="F19597" s="40">
        <v>3.3000000000000002E-2</v>
      </c>
      <c r="G19597" s="25">
        <v>64889</v>
      </c>
      <c r="H19597" s="25">
        <v>2141</v>
      </c>
      <c r="I19597" s="25"/>
      <c r="J19597" s="58" t="e">
        <f>HYPERLINK("#"&amp;"Insumos"&amp;"!A"&amp;MATCH($B19597,#REF!,0),"Ins "&amp;$B19597)</f>
        <v>#REF!</v>
      </c>
      <c r="M19597" s="220"/>
    </row>
    <row r="19598" spans="1:13" x14ac:dyDescent="0.2">
      <c r="A19598" s="35" t="s">
        <v>3759</v>
      </c>
      <c r="B19598" s="1" t="s">
        <v>4785</v>
      </c>
      <c r="C19598" s="45" t="s">
        <v>176</v>
      </c>
      <c r="D19598" s="23" t="s">
        <v>5751</v>
      </c>
      <c r="E19598" s="23" t="s">
        <v>4134</v>
      </c>
      <c r="F19598" s="40">
        <v>3.3000000000000002E-2</v>
      </c>
      <c r="G19598" s="25">
        <v>134508</v>
      </c>
      <c r="H19598" s="25">
        <v>4439</v>
      </c>
      <c r="I19598" s="25"/>
      <c r="J19598" s="58" t="e">
        <f>HYPERLINK("#"&amp;"Insumos"&amp;"!A"&amp;MATCH($B19598,#REF!,0),"Ins "&amp;$B19598)</f>
        <v>#REF!</v>
      </c>
      <c r="M19598" s="220"/>
    </row>
    <row r="19599" spans="1:13" ht="38.25" x14ac:dyDescent="0.2">
      <c r="A19599" s="36" t="s">
        <v>3760</v>
      </c>
      <c r="B19599" s="26" t="s">
        <v>6816</v>
      </c>
      <c r="C19599" s="79" t="s">
        <v>10957</v>
      </c>
      <c r="D19599" s="37" t="s">
        <v>5608</v>
      </c>
      <c r="E19599" s="37" t="s">
        <v>4134</v>
      </c>
      <c r="F19599" s="41"/>
      <c r="G19599" s="27"/>
      <c r="H19599" s="27"/>
      <c r="I19599" s="27">
        <v>1818731</v>
      </c>
      <c r="M19599" s="220">
        <f t="shared" ref="M19599:M19647" si="306">ROUND(I19599*(1+$L$2),0)</f>
        <v>2381810</v>
      </c>
    </row>
    <row r="19600" spans="1:13" x14ac:dyDescent="0.2">
      <c r="A19600" s="35" t="s">
        <v>3760</v>
      </c>
      <c r="B19600" s="1" t="s">
        <v>5589</v>
      </c>
      <c r="C19600" s="45" t="s">
        <v>5819</v>
      </c>
      <c r="D19600" s="23" t="s">
        <v>5585</v>
      </c>
      <c r="E19600" s="23" t="s">
        <v>466</v>
      </c>
      <c r="F19600" s="40">
        <v>0.67200000000000004</v>
      </c>
      <c r="G19600" s="25">
        <v>597780</v>
      </c>
      <c r="H19600" s="25">
        <v>401708</v>
      </c>
      <c r="I19600" s="25"/>
      <c r="M19600" s="220"/>
    </row>
    <row r="19601" spans="1:13" x14ac:dyDescent="0.2">
      <c r="A19601" s="35" t="s">
        <v>3760</v>
      </c>
      <c r="B19601" s="1" t="s">
        <v>213</v>
      </c>
      <c r="C19601" s="45" t="s">
        <v>1034</v>
      </c>
      <c r="D19601" s="23" t="s">
        <v>5734</v>
      </c>
      <c r="E19601" s="23" t="s">
        <v>4141</v>
      </c>
      <c r="F19601" s="40">
        <v>1.1000000000000001</v>
      </c>
      <c r="G19601" s="25">
        <v>184554</v>
      </c>
      <c r="H19601" s="25">
        <v>203009</v>
      </c>
      <c r="I19601" s="25"/>
      <c r="J19601" s="58" t="e">
        <f>HYPERLINK("#"&amp;"Insumos"&amp;"!A"&amp;MATCH($B19601,#REF!,0),"Ins "&amp;$B19601)</f>
        <v>#REF!</v>
      </c>
      <c r="M19601" s="220"/>
    </row>
    <row r="19602" spans="1:13" x14ac:dyDescent="0.2">
      <c r="A19602" s="35" t="s">
        <v>3760</v>
      </c>
      <c r="B19602" s="1" t="s">
        <v>263</v>
      </c>
      <c r="C19602" s="45" t="s">
        <v>696</v>
      </c>
      <c r="D19602" s="23" t="s">
        <v>5534</v>
      </c>
      <c r="E19602" s="23" t="s">
        <v>4140</v>
      </c>
      <c r="F19602" s="40">
        <v>0.17169999999999999</v>
      </c>
      <c r="G19602" s="25">
        <v>187426</v>
      </c>
      <c r="H19602" s="25">
        <v>32181</v>
      </c>
      <c r="I19602" s="25"/>
      <c r="J19602" s="58" t="e">
        <f>HYPERLINK("#"&amp;"Insumos"&amp;"!A"&amp;MATCH($B19602,#REF!,0),"Ins "&amp;$B19602)</f>
        <v>#REF!</v>
      </c>
      <c r="M19602" s="220"/>
    </row>
    <row r="19603" spans="1:13" x14ac:dyDescent="0.2">
      <c r="A19603" s="35" t="s">
        <v>3760</v>
      </c>
      <c r="B19603" s="1" t="s">
        <v>5533</v>
      </c>
      <c r="C19603" s="45" t="s">
        <v>5892</v>
      </c>
      <c r="D19603" s="23" t="s">
        <v>977</v>
      </c>
      <c r="E19603" s="23" t="s">
        <v>4134</v>
      </c>
      <c r="F19603" s="40">
        <v>0.1</v>
      </c>
      <c r="G19603" s="25">
        <v>3623</v>
      </c>
      <c r="H19603" s="25">
        <v>362</v>
      </c>
      <c r="I19603" s="25"/>
      <c r="J19603" s="58" t="e">
        <f>HYPERLINK("#"&amp;"Insumos"&amp;"!A"&amp;MATCH($B19603,#REF!,0),"Ins "&amp;$B19603)</f>
        <v>#REF!</v>
      </c>
      <c r="M19603" s="220"/>
    </row>
    <row r="19604" spans="1:13" ht="25.5" x14ac:dyDescent="0.2">
      <c r="A19604" s="35" t="s">
        <v>3760</v>
      </c>
      <c r="B19604" s="1" t="s">
        <v>4246</v>
      </c>
      <c r="C19604" s="45" t="s">
        <v>312</v>
      </c>
      <c r="D19604" s="23" t="s">
        <v>5751</v>
      </c>
      <c r="E19604" s="23" t="s">
        <v>4134</v>
      </c>
      <c r="F19604" s="40">
        <v>1</v>
      </c>
      <c r="G19604" s="25">
        <v>33566</v>
      </c>
      <c r="H19604" s="25">
        <v>33566</v>
      </c>
      <c r="I19604" s="25"/>
      <c r="J19604" s="58" t="e">
        <f>HYPERLINK("#"&amp;"Insumos"&amp;"!A"&amp;MATCH($B19604,#REF!,0),"Ins "&amp;$B19604)</f>
        <v>#REF!</v>
      </c>
      <c r="M19604" s="220"/>
    </row>
    <row r="19605" spans="1:13" x14ac:dyDescent="0.2">
      <c r="A19605" s="35" t="s">
        <v>3760</v>
      </c>
      <c r="B19605" s="1" t="s">
        <v>4248</v>
      </c>
      <c r="C19605" s="45" t="s">
        <v>242</v>
      </c>
      <c r="D19605" s="23" t="s">
        <v>5751</v>
      </c>
      <c r="E19605" s="23" t="s">
        <v>287</v>
      </c>
      <c r="F19605" s="40">
        <v>2</v>
      </c>
      <c r="G19605" s="25">
        <v>5410</v>
      </c>
      <c r="H19605" s="25">
        <v>10820</v>
      </c>
      <c r="I19605" s="25"/>
      <c r="J19605" s="58" t="e">
        <f>HYPERLINK("#"&amp;"Insumos"&amp;"!A"&amp;MATCH($B19605,#REF!,0),"Ins "&amp;$B19605)</f>
        <v>#REF!</v>
      </c>
      <c r="M19605" s="220"/>
    </row>
    <row r="19606" spans="1:13" x14ac:dyDescent="0.2">
      <c r="A19606" s="35" t="s">
        <v>3760</v>
      </c>
      <c r="B19606" s="1" t="s">
        <v>4280</v>
      </c>
      <c r="C19606" s="45" t="s">
        <v>208</v>
      </c>
      <c r="D19606" s="23" t="s">
        <v>5751</v>
      </c>
      <c r="E19606" s="23" t="s">
        <v>4134</v>
      </c>
      <c r="F19606" s="40">
        <v>1</v>
      </c>
      <c r="G19606" s="25">
        <v>78542</v>
      </c>
      <c r="H19606" s="25">
        <v>78542</v>
      </c>
      <c r="I19606" s="25"/>
      <c r="J19606" s="58" t="e">
        <f>HYPERLINK("#"&amp;"Insumos"&amp;"!A"&amp;MATCH($B19606,#REF!,0),"Ins "&amp;$B19606)</f>
        <v>#REF!</v>
      </c>
      <c r="M19606" s="220"/>
    </row>
    <row r="19607" spans="1:13" x14ac:dyDescent="0.2">
      <c r="A19607" s="35" t="s">
        <v>3760</v>
      </c>
      <c r="B19607" s="1" t="s">
        <v>4305</v>
      </c>
      <c r="C19607" s="45" t="s">
        <v>452</v>
      </c>
      <c r="D19607" s="23" t="s">
        <v>5751</v>
      </c>
      <c r="E19607" s="23" t="s">
        <v>4134</v>
      </c>
      <c r="F19607" s="40">
        <v>2</v>
      </c>
      <c r="G19607" s="25">
        <v>1193</v>
      </c>
      <c r="H19607" s="25">
        <v>2386</v>
      </c>
      <c r="I19607" s="25"/>
      <c r="J19607" s="58" t="e">
        <f>HYPERLINK("#"&amp;"Insumos"&amp;"!A"&amp;MATCH($B19607,#REF!,0),"Ins "&amp;$B19607)</f>
        <v>#REF!</v>
      </c>
      <c r="M19607" s="220"/>
    </row>
    <row r="19608" spans="1:13" x14ac:dyDescent="0.2">
      <c r="A19608" s="35" t="s">
        <v>3760</v>
      </c>
      <c r="B19608" s="1" t="s">
        <v>4840</v>
      </c>
      <c r="C19608" s="45" t="s">
        <v>306</v>
      </c>
      <c r="D19608" s="23" t="s">
        <v>5751</v>
      </c>
      <c r="E19608" s="23" t="s">
        <v>4134</v>
      </c>
      <c r="F19608" s="40">
        <v>1</v>
      </c>
      <c r="G19608" s="25">
        <v>10161</v>
      </c>
      <c r="H19608" s="25">
        <v>10161</v>
      </c>
      <c r="I19608" s="25"/>
      <c r="J19608" s="58" t="e">
        <f>HYPERLINK("#"&amp;"Insumos"&amp;"!A"&amp;MATCH($B19608,#REF!,0),"Ins "&amp;$B19608)</f>
        <v>#REF!</v>
      </c>
      <c r="M19608" s="220"/>
    </row>
    <row r="19609" spans="1:13" x14ac:dyDescent="0.2">
      <c r="A19609" s="35" t="s">
        <v>3760</v>
      </c>
      <c r="B19609" s="1" t="s">
        <v>4882</v>
      </c>
      <c r="C19609" s="45" t="s">
        <v>373</v>
      </c>
      <c r="D19609" s="23" t="s">
        <v>5751</v>
      </c>
      <c r="E19609" s="23" t="s">
        <v>287</v>
      </c>
      <c r="F19609" s="40">
        <v>6</v>
      </c>
      <c r="G19609" s="25">
        <v>163750</v>
      </c>
      <c r="H19609" s="25">
        <v>982500</v>
      </c>
      <c r="I19609" s="25"/>
      <c r="J19609" s="58" t="e">
        <f>HYPERLINK("#"&amp;"Insumos"&amp;"!A"&amp;MATCH($B19609,#REF!,0),"Ins "&amp;$B19609)</f>
        <v>#REF!</v>
      </c>
      <c r="M19609" s="220"/>
    </row>
    <row r="19610" spans="1:13" x14ac:dyDescent="0.2">
      <c r="A19610" s="35" t="s">
        <v>3760</v>
      </c>
      <c r="B19610" s="1" t="s">
        <v>4889</v>
      </c>
      <c r="C19610" s="45" t="s">
        <v>300</v>
      </c>
      <c r="D19610" s="23" t="s">
        <v>5751</v>
      </c>
      <c r="E19610" s="23" t="s">
        <v>287</v>
      </c>
      <c r="F19610" s="40">
        <v>1.5</v>
      </c>
      <c r="G19610" s="25">
        <v>10061</v>
      </c>
      <c r="H19610" s="25">
        <v>15092</v>
      </c>
      <c r="I19610" s="25"/>
      <c r="J19610" s="58" t="e">
        <f>HYPERLINK("#"&amp;"Insumos"&amp;"!A"&amp;MATCH($B19610,#REF!,0),"Ins "&amp;$B19610)</f>
        <v>#REF!</v>
      </c>
      <c r="M19610" s="220"/>
    </row>
    <row r="19611" spans="1:13" x14ac:dyDescent="0.2">
      <c r="A19611" s="35" t="s">
        <v>3760</v>
      </c>
      <c r="B19611" s="1" t="s">
        <v>4897</v>
      </c>
      <c r="C19611" s="45" t="s">
        <v>307</v>
      </c>
      <c r="D19611" s="23" t="s">
        <v>5751</v>
      </c>
      <c r="E19611" s="23" t="s">
        <v>4134</v>
      </c>
      <c r="F19611" s="40">
        <v>1</v>
      </c>
      <c r="G19611" s="25">
        <v>11711</v>
      </c>
      <c r="H19611" s="25">
        <v>11711</v>
      </c>
      <c r="I19611" s="25"/>
      <c r="J19611" s="58" t="e">
        <f>HYPERLINK("#"&amp;"Insumos"&amp;"!A"&amp;MATCH($B19611,#REF!,0),"Ins "&amp;$B19611)</f>
        <v>#REF!</v>
      </c>
      <c r="M19611" s="220"/>
    </row>
    <row r="19612" spans="1:13" x14ac:dyDescent="0.2">
      <c r="A19612" s="35" t="s">
        <v>3760</v>
      </c>
      <c r="B19612" s="1" t="s">
        <v>5007</v>
      </c>
      <c r="C19612" s="45" t="s">
        <v>720</v>
      </c>
      <c r="D19612" s="23" t="s">
        <v>5751</v>
      </c>
      <c r="E19612" s="23" t="s">
        <v>4134</v>
      </c>
      <c r="F19612" s="40">
        <v>12.3</v>
      </c>
      <c r="G19612" s="25">
        <v>1897</v>
      </c>
      <c r="H19612" s="25">
        <v>23333</v>
      </c>
      <c r="I19612" s="25"/>
      <c r="J19612" s="58" t="e">
        <f>HYPERLINK("#"&amp;"Insumos"&amp;"!A"&amp;MATCH($B19612,#REF!,0),"Ins "&amp;$B19612)</f>
        <v>#REF!</v>
      </c>
      <c r="M19612" s="220"/>
    </row>
    <row r="19613" spans="1:13" x14ac:dyDescent="0.2">
      <c r="A19613" s="35" t="s">
        <v>3760</v>
      </c>
      <c r="B19613" s="1" t="s">
        <v>4759</v>
      </c>
      <c r="C19613" s="45" t="s">
        <v>1287</v>
      </c>
      <c r="D19613" s="23" t="s">
        <v>5751</v>
      </c>
      <c r="E19613" s="23" t="s">
        <v>4134</v>
      </c>
      <c r="F19613" s="40">
        <v>6.7000000000000004E-2</v>
      </c>
      <c r="G19613" s="25">
        <v>64889</v>
      </c>
      <c r="H19613" s="25">
        <v>4348</v>
      </c>
      <c r="I19613" s="25"/>
      <c r="J19613" s="58" t="e">
        <f>HYPERLINK("#"&amp;"Insumos"&amp;"!A"&amp;MATCH($B19613,#REF!,0),"Ins "&amp;$B19613)</f>
        <v>#REF!</v>
      </c>
      <c r="M19613" s="220"/>
    </row>
    <row r="19614" spans="1:13" x14ac:dyDescent="0.2">
      <c r="A19614" s="35" t="s">
        <v>3760</v>
      </c>
      <c r="B19614" s="1" t="s">
        <v>4785</v>
      </c>
      <c r="C19614" s="45" t="s">
        <v>176</v>
      </c>
      <c r="D19614" s="23" t="s">
        <v>5751</v>
      </c>
      <c r="E19614" s="23" t="s">
        <v>4134</v>
      </c>
      <c r="F19614" s="40">
        <v>6.7000000000000004E-2</v>
      </c>
      <c r="G19614" s="25">
        <v>134508</v>
      </c>
      <c r="H19614" s="25">
        <v>9012</v>
      </c>
      <c r="I19614" s="25"/>
      <c r="J19614" s="58" t="e">
        <f>HYPERLINK("#"&amp;"Insumos"&amp;"!A"&amp;MATCH($B19614,#REF!,0),"Ins "&amp;$B19614)</f>
        <v>#REF!</v>
      </c>
      <c r="M19614" s="220"/>
    </row>
    <row r="19615" spans="1:13" ht="38.25" x14ac:dyDescent="0.2">
      <c r="A19615" s="36" t="s">
        <v>3761</v>
      </c>
      <c r="B19615" s="26" t="s">
        <v>6816</v>
      </c>
      <c r="C19615" s="79" t="s">
        <v>10958</v>
      </c>
      <c r="D19615" s="37" t="s">
        <v>5608</v>
      </c>
      <c r="E19615" s="37" t="s">
        <v>4134</v>
      </c>
      <c r="F19615" s="41"/>
      <c r="G19615" s="27"/>
      <c r="H19615" s="27"/>
      <c r="I19615" s="27">
        <v>1465440</v>
      </c>
      <c r="M19615" s="220">
        <f t="shared" si="306"/>
        <v>1919140</v>
      </c>
    </row>
    <row r="19616" spans="1:13" x14ac:dyDescent="0.2">
      <c r="A19616" s="35" t="s">
        <v>3761</v>
      </c>
      <c r="B19616" s="1" t="s">
        <v>5589</v>
      </c>
      <c r="C19616" s="45" t="s">
        <v>5819</v>
      </c>
      <c r="D19616" s="23" t="s">
        <v>5585</v>
      </c>
      <c r="E19616" s="23" t="s">
        <v>466</v>
      </c>
      <c r="F19616" s="40">
        <v>0.61</v>
      </c>
      <c r="G19616" s="25">
        <v>597780</v>
      </c>
      <c r="H19616" s="25">
        <v>364646</v>
      </c>
      <c r="I19616" s="25"/>
      <c r="M19616" s="220"/>
    </row>
    <row r="19617" spans="1:13" x14ac:dyDescent="0.2">
      <c r="A19617" s="35" t="s">
        <v>3761</v>
      </c>
      <c r="B19617" s="1" t="s">
        <v>213</v>
      </c>
      <c r="C19617" s="45" t="s">
        <v>1034</v>
      </c>
      <c r="D19617" s="23" t="s">
        <v>5734</v>
      </c>
      <c r="E19617" s="23" t="s">
        <v>4141</v>
      </c>
      <c r="F19617" s="40">
        <v>1.1000000000000001</v>
      </c>
      <c r="G19617" s="25">
        <v>184554</v>
      </c>
      <c r="H19617" s="25">
        <v>203009</v>
      </c>
      <c r="I19617" s="25"/>
      <c r="J19617" s="58" t="e">
        <f>HYPERLINK("#"&amp;"Insumos"&amp;"!A"&amp;MATCH($B19617,#REF!,0),"Ins "&amp;$B19617)</f>
        <v>#REF!</v>
      </c>
      <c r="M19617" s="220"/>
    </row>
    <row r="19618" spans="1:13" x14ac:dyDescent="0.2">
      <c r="A19618" s="35" t="s">
        <v>3761</v>
      </c>
      <c r="B19618" s="1" t="s">
        <v>263</v>
      </c>
      <c r="C19618" s="45" t="s">
        <v>696</v>
      </c>
      <c r="D19618" s="23" t="s">
        <v>5534</v>
      </c>
      <c r="E19618" s="23" t="s">
        <v>4140</v>
      </c>
      <c r="F19618" s="40">
        <v>0.13500000000000001</v>
      </c>
      <c r="G19618" s="25">
        <v>187426</v>
      </c>
      <c r="H19618" s="25">
        <v>25303</v>
      </c>
      <c r="I19618" s="25"/>
      <c r="J19618" s="58" t="e">
        <f>HYPERLINK("#"&amp;"Insumos"&amp;"!A"&amp;MATCH($B19618,#REF!,0),"Ins "&amp;$B19618)</f>
        <v>#REF!</v>
      </c>
      <c r="M19618" s="220"/>
    </row>
    <row r="19619" spans="1:13" x14ac:dyDescent="0.2">
      <c r="A19619" s="35" t="s">
        <v>3761</v>
      </c>
      <c r="B19619" s="1" t="s">
        <v>5533</v>
      </c>
      <c r="C19619" s="45" t="s">
        <v>5892</v>
      </c>
      <c r="D19619" s="23" t="s">
        <v>977</v>
      </c>
      <c r="E19619" s="23" t="s">
        <v>4134</v>
      </c>
      <c r="F19619" s="40">
        <v>0.1</v>
      </c>
      <c r="G19619" s="25">
        <v>3623</v>
      </c>
      <c r="H19619" s="25">
        <v>362</v>
      </c>
      <c r="I19619" s="25"/>
      <c r="J19619" s="58" t="e">
        <f>HYPERLINK("#"&amp;"Insumos"&amp;"!A"&amp;MATCH($B19619,#REF!,0),"Ins "&amp;$B19619)</f>
        <v>#REF!</v>
      </c>
      <c r="M19619" s="220"/>
    </row>
    <row r="19620" spans="1:13" ht="25.5" x14ac:dyDescent="0.2">
      <c r="A19620" s="35" t="s">
        <v>3761</v>
      </c>
      <c r="B19620" s="1" t="s">
        <v>4245</v>
      </c>
      <c r="C19620" s="45" t="s">
        <v>240</v>
      </c>
      <c r="D19620" s="23" t="s">
        <v>5751</v>
      </c>
      <c r="E19620" s="23" t="s">
        <v>4134</v>
      </c>
      <c r="F19620" s="40">
        <v>1</v>
      </c>
      <c r="G19620" s="25">
        <v>31780</v>
      </c>
      <c r="H19620" s="25">
        <v>31780</v>
      </c>
      <c r="I19620" s="25"/>
      <c r="J19620" s="58" t="e">
        <f>HYPERLINK("#"&amp;"Insumos"&amp;"!A"&amp;MATCH($B19620,#REF!,0),"Ins "&amp;$B19620)</f>
        <v>#REF!</v>
      </c>
      <c r="M19620" s="220"/>
    </row>
    <row r="19621" spans="1:13" x14ac:dyDescent="0.2">
      <c r="A19621" s="35" t="s">
        <v>3761</v>
      </c>
      <c r="B19621" s="1" t="s">
        <v>4248</v>
      </c>
      <c r="C19621" s="45" t="s">
        <v>242</v>
      </c>
      <c r="D19621" s="23" t="s">
        <v>5751</v>
      </c>
      <c r="E19621" s="23" t="s">
        <v>287</v>
      </c>
      <c r="F19621" s="40">
        <v>2</v>
      </c>
      <c r="G19621" s="25">
        <v>5410</v>
      </c>
      <c r="H19621" s="25">
        <v>10820</v>
      </c>
      <c r="I19621" s="25"/>
      <c r="J19621" s="58" t="e">
        <f>HYPERLINK("#"&amp;"Insumos"&amp;"!A"&amp;MATCH($B19621,#REF!,0),"Ins "&amp;$B19621)</f>
        <v>#REF!</v>
      </c>
      <c r="M19621" s="220"/>
    </row>
    <row r="19622" spans="1:13" x14ac:dyDescent="0.2">
      <c r="A19622" s="35" t="s">
        <v>3761</v>
      </c>
      <c r="B19622" s="1" t="s">
        <v>4279</v>
      </c>
      <c r="C19622" s="45" t="s">
        <v>207</v>
      </c>
      <c r="D19622" s="23" t="s">
        <v>5751</v>
      </c>
      <c r="E19622" s="23" t="s">
        <v>4134</v>
      </c>
      <c r="F19622" s="40">
        <v>1</v>
      </c>
      <c r="G19622" s="25">
        <v>38564</v>
      </c>
      <c r="H19622" s="25">
        <v>38564</v>
      </c>
      <c r="I19622" s="25"/>
      <c r="J19622" s="58" t="e">
        <f>HYPERLINK("#"&amp;"Insumos"&amp;"!A"&amp;MATCH($B19622,#REF!,0),"Ins "&amp;$B19622)</f>
        <v>#REF!</v>
      </c>
      <c r="M19622" s="220"/>
    </row>
    <row r="19623" spans="1:13" x14ac:dyDescent="0.2">
      <c r="A19623" s="35" t="s">
        <v>3761</v>
      </c>
      <c r="B19623" s="1" t="s">
        <v>4305</v>
      </c>
      <c r="C19623" s="45" t="s">
        <v>452</v>
      </c>
      <c r="D19623" s="23" t="s">
        <v>5751</v>
      </c>
      <c r="E19623" s="23" t="s">
        <v>4134</v>
      </c>
      <c r="F19623" s="40">
        <v>2</v>
      </c>
      <c r="G19623" s="25">
        <v>1193</v>
      </c>
      <c r="H19623" s="25">
        <v>2386</v>
      </c>
      <c r="I19623" s="25"/>
      <c r="J19623" s="58" t="e">
        <f>HYPERLINK("#"&amp;"Insumos"&amp;"!A"&amp;MATCH($B19623,#REF!,0),"Ins "&amp;$B19623)</f>
        <v>#REF!</v>
      </c>
      <c r="M19623" s="220"/>
    </row>
    <row r="19624" spans="1:13" x14ac:dyDescent="0.2">
      <c r="A19624" s="35" t="s">
        <v>3761</v>
      </c>
      <c r="B19624" s="1" t="s">
        <v>4839</v>
      </c>
      <c r="C19624" s="45" t="s">
        <v>308</v>
      </c>
      <c r="D19624" s="23" t="s">
        <v>5751</v>
      </c>
      <c r="E19624" s="23" t="s">
        <v>4134</v>
      </c>
      <c r="F19624" s="40">
        <v>1</v>
      </c>
      <c r="G19624" s="25">
        <v>5394</v>
      </c>
      <c r="H19624" s="25">
        <v>5394</v>
      </c>
      <c r="I19624" s="25"/>
      <c r="J19624" s="58" t="e">
        <f>HYPERLINK("#"&amp;"Insumos"&amp;"!A"&amp;MATCH($B19624,#REF!,0),"Ins "&amp;$B19624)</f>
        <v>#REF!</v>
      </c>
      <c r="M19624" s="220"/>
    </row>
    <row r="19625" spans="1:13" x14ac:dyDescent="0.2">
      <c r="A19625" s="35" t="s">
        <v>3761</v>
      </c>
      <c r="B19625" s="1" t="s">
        <v>4880</v>
      </c>
      <c r="C19625" s="45" t="s">
        <v>371</v>
      </c>
      <c r="D19625" s="23" t="s">
        <v>5751</v>
      </c>
      <c r="E19625" s="23" t="s">
        <v>287</v>
      </c>
      <c r="F19625" s="40">
        <v>6</v>
      </c>
      <c r="G19625" s="25">
        <v>122650</v>
      </c>
      <c r="H19625" s="25">
        <v>735900</v>
      </c>
      <c r="I19625" s="25"/>
      <c r="J19625" s="58" t="e">
        <f>HYPERLINK("#"&amp;"Insumos"&amp;"!A"&amp;MATCH($B19625,#REF!,0),"Ins "&amp;$B19625)</f>
        <v>#REF!</v>
      </c>
      <c r="M19625" s="220"/>
    </row>
    <row r="19626" spans="1:13" x14ac:dyDescent="0.2">
      <c r="A19626" s="35" t="s">
        <v>3761</v>
      </c>
      <c r="B19626" s="1" t="s">
        <v>4888</v>
      </c>
      <c r="C19626" s="45" t="s">
        <v>299</v>
      </c>
      <c r="D19626" s="23" t="s">
        <v>5751</v>
      </c>
      <c r="E19626" s="23" t="s">
        <v>287</v>
      </c>
      <c r="F19626" s="40">
        <v>1.5</v>
      </c>
      <c r="G19626" s="25">
        <v>7255</v>
      </c>
      <c r="H19626" s="25">
        <v>10883</v>
      </c>
      <c r="I19626" s="25"/>
      <c r="J19626" s="58" t="e">
        <f>HYPERLINK("#"&amp;"Insumos"&amp;"!A"&amp;MATCH($B19626,#REF!,0),"Ins "&amp;$B19626)</f>
        <v>#REF!</v>
      </c>
      <c r="M19626" s="220"/>
    </row>
    <row r="19627" spans="1:13" x14ac:dyDescent="0.2">
      <c r="A19627" s="35" t="s">
        <v>3761</v>
      </c>
      <c r="B19627" s="1" t="s">
        <v>4896</v>
      </c>
      <c r="C19627" s="45" t="s">
        <v>309</v>
      </c>
      <c r="D19627" s="23" t="s">
        <v>5751</v>
      </c>
      <c r="E19627" s="23" t="s">
        <v>4134</v>
      </c>
      <c r="F19627" s="40">
        <v>1</v>
      </c>
      <c r="G19627" s="25">
        <v>7872</v>
      </c>
      <c r="H19627" s="25">
        <v>7872</v>
      </c>
      <c r="I19627" s="25"/>
      <c r="J19627" s="58" t="e">
        <f>HYPERLINK("#"&amp;"Insumos"&amp;"!A"&amp;MATCH($B19627,#REF!,0),"Ins "&amp;$B19627)</f>
        <v>#REF!</v>
      </c>
      <c r="M19627" s="220"/>
    </row>
    <row r="19628" spans="1:13" x14ac:dyDescent="0.2">
      <c r="A19628" s="35" t="s">
        <v>3761</v>
      </c>
      <c r="B19628" s="1" t="s">
        <v>5007</v>
      </c>
      <c r="C19628" s="45" t="s">
        <v>720</v>
      </c>
      <c r="D19628" s="23" t="s">
        <v>5751</v>
      </c>
      <c r="E19628" s="23" t="s">
        <v>4134</v>
      </c>
      <c r="F19628" s="40">
        <v>10.199999999999999</v>
      </c>
      <c r="G19628" s="25">
        <v>1897</v>
      </c>
      <c r="H19628" s="25">
        <v>19349</v>
      </c>
      <c r="I19628" s="25"/>
      <c r="J19628" s="58" t="e">
        <f>HYPERLINK("#"&amp;"Insumos"&amp;"!A"&amp;MATCH($B19628,#REF!,0),"Ins "&amp;$B19628)</f>
        <v>#REF!</v>
      </c>
      <c r="M19628" s="220"/>
    </row>
    <row r="19629" spans="1:13" x14ac:dyDescent="0.2">
      <c r="A19629" s="35" t="s">
        <v>3761</v>
      </c>
      <c r="B19629" s="1" t="s">
        <v>4759</v>
      </c>
      <c r="C19629" s="45" t="s">
        <v>1287</v>
      </c>
      <c r="D19629" s="23" t="s">
        <v>5751</v>
      </c>
      <c r="E19629" s="23" t="s">
        <v>4134</v>
      </c>
      <c r="F19629" s="40">
        <v>4.5999999999999999E-2</v>
      </c>
      <c r="G19629" s="25">
        <v>64889</v>
      </c>
      <c r="H19629" s="25">
        <v>2985</v>
      </c>
      <c r="I19629" s="25"/>
      <c r="J19629" s="58" t="e">
        <f>HYPERLINK("#"&amp;"Insumos"&amp;"!A"&amp;MATCH($B19629,#REF!,0),"Ins "&amp;$B19629)</f>
        <v>#REF!</v>
      </c>
      <c r="M19629" s="220"/>
    </row>
    <row r="19630" spans="1:13" x14ac:dyDescent="0.2">
      <c r="A19630" s="35" t="s">
        <v>3761</v>
      </c>
      <c r="B19630" s="1" t="s">
        <v>4785</v>
      </c>
      <c r="C19630" s="45" t="s">
        <v>176</v>
      </c>
      <c r="D19630" s="23" t="s">
        <v>5751</v>
      </c>
      <c r="E19630" s="23" t="s">
        <v>4134</v>
      </c>
      <c r="F19630" s="40">
        <v>4.5999999999999999E-2</v>
      </c>
      <c r="G19630" s="25">
        <v>134508</v>
      </c>
      <c r="H19630" s="25">
        <v>6187</v>
      </c>
      <c r="I19630" s="25"/>
      <c r="J19630" s="58" t="e">
        <f>HYPERLINK("#"&amp;"Insumos"&amp;"!A"&amp;MATCH($B19630,#REF!,0),"Ins "&amp;$B19630)</f>
        <v>#REF!</v>
      </c>
      <c r="M19630" s="220"/>
    </row>
    <row r="19631" spans="1:13" ht="38.25" x14ac:dyDescent="0.2">
      <c r="A19631" s="36" t="s">
        <v>3762</v>
      </c>
      <c r="B19631" s="26" t="s">
        <v>6816</v>
      </c>
      <c r="C19631" s="79" t="s">
        <v>10959</v>
      </c>
      <c r="D19631" s="37" t="s">
        <v>5608</v>
      </c>
      <c r="E19631" s="37" t="s">
        <v>4134</v>
      </c>
      <c r="F19631" s="41"/>
      <c r="G19631" s="27"/>
      <c r="H19631" s="27"/>
      <c r="I19631" s="27">
        <v>926363</v>
      </c>
      <c r="M19631" s="220">
        <f t="shared" si="306"/>
        <v>1213165</v>
      </c>
    </row>
    <row r="19632" spans="1:13" x14ac:dyDescent="0.2">
      <c r="A19632" s="35" t="s">
        <v>3762</v>
      </c>
      <c r="B19632" s="1" t="s">
        <v>5589</v>
      </c>
      <c r="C19632" s="45" t="s">
        <v>5819</v>
      </c>
      <c r="D19632" s="23" t="s">
        <v>5585</v>
      </c>
      <c r="E19632" s="23" t="s">
        <v>466</v>
      </c>
      <c r="F19632" s="40">
        <v>0.49099999999999999</v>
      </c>
      <c r="G19632" s="25">
        <v>597780</v>
      </c>
      <c r="H19632" s="25">
        <v>293510</v>
      </c>
      <c r="I19632" s="25"/>
      <c r="M19632" s="220"/>
    </row>
    <row r="19633" spans="1:13" x14ac:dyDescent="0.2">
      <c r="A19633" s="35" t="s">
        <v>3762</v>
      </c>
      <c r="B19633" s="1" t="s">
        <v>213</v>
      </c>
      <c r="C19633" s="45" t="s">
        <v>1034</v>
      </c>
      <c r="D19633" s="23" t="s">
        <v>5734</v>
      </c>
      <c r="E19633" s="23" t="s">
        <v>4141</v>
      </c>
      <c r="F19633" s="40">
        <v>1.1000000000000001</v>
      </c>
      <c r="G19633" s="25">
        <v>184554</v>
      </c>
      <c r="H19633" s="25">
        <v>203009</v>
      </c>
      <c r="I19633" s="25"/>
      <c r="J19633" s="58" t="e">
        <f>HYPERLINK("#"&amp;"Insumos"&amp;"!A"&amp;MATCH($B19633,#REF!,0),"Ins "&amp;$B19633)</f>
        <v>#REF!</v>
      </c>
      <c r="M19633" s="220"/>
    </row>
    <row r="19634" spans="1:13" x14ac:dyDescent="0.2">
      <c r="A19634" s="35" t="s">
        <v>3762</v>
      </c>
      <c r="B19634" s="1" t="s">
        <v>263</v>
      </c>
      <c r="C19634" s="45" t="s">
        <v>696</v>
      </c>
      <c r="D19634" s="23" t="s">
        <v>5534</v>
      </c>
      <c r="E19634" s="23" t="s">
        <v>4140</v>
      </c>
      <c r="F19634" s="40">
        <v>7.4300000000000005E-2</v>
      </c>
      <c r="G19634" s="25">
        <v>187426</v>
      </c>
      <c r="H19634" s="25">
        <v>13926</v>
      </c>
      <c r="I19634" s="25"/>
      <c r="J19634" s="58" t="e">
        <f>HYPERLINK("#"&amp;"Insumos"&amp;"!A"&amp;MATCH($B19634,#REF!,0),"Ins "&amp;$B19634)</f>
        <v>#REF!</v>
      </c>
      <c r="M19634" s="220"/>
    </row>
    <row r="19635" spans="1:13" x14ac:dyDescent="0.2">
      <c r="A19635" s="35" t="s">
        <v>3762</v>
      </c>
      <c r="B19635" s="1" t="s">
        <v>5533</v>
      </c>
      <c r="C19635" s="45" t="s">
        <v>5892</v>
      </c>
      <c r="D19635" s="23" t="s">
        <v>977</v>
      </c>
      <c r="E19635" s="23" t="s">
        <v>4134</v>
      </c>
      <c r="F19635" s="40">
        <v>0.1</v>
      </c>
      <c r="G19635" s="25">
        <v>3623</v>
      </c>
      <c r="H19635" s="25">
        <v>362</v>
      </c>
      <c r="I19635" s="25"/>
      <c r="J19635" s="58" t="e">
        <f>HYPERLINK("#"&amp;"Insumos"&amp;"!A"&amp;MATCH($B19635,#REF!,0),"Ins "&amp;$B19635)</f>
        <v>#REF!</v>
      </c>
      <c r="M19635" s="220"/>
    </row>
    <row r="19636" spans="1:13" ht="25.5" x14ac:dyDescent="0.2">
      <c r="A19636" s="35" t="s">
        <v>3762</v>
      </c>
      <c r="B19636" s="1" t="s">
        <v>4244</v>
      </c>
      <c r="C19636" s="45" t="s">
        <v>239</v>
      </c>
      <c r="D19636" s="23" t="s">
        <v>5751</v>
      </c>
      <c r="E19636" s="23" t="s">
        <v>4134</v>
      </c>
      <c r="F19636" s="40">
        <v>1</v>
      </c>
      <c r="G19636" s="25">
        <v>22582</v>
      </c>
      <c r="H19636" s="25">
        <v>22582</v>
      </c>
      <c r="I19636" s="25"/>
      <c r="J19636" s="58" t="e">
        <f>HYPERLINK("#"&amp;"Insumos"&amp;"!A"&amp;MATCH($B19636,#REF!,0),"Ins "&amp;$B19636)</f>
        <v>#REF!</v>
      </c>
      <c r="M19636" s="220"/>
    </row>
    <row r="19637" spans="1:13" x14ac:dyDescent="0.2">
      <c r="A19637" s="35" t="s">
        <v>3762</v>
      </c>
      <c r="B19637" s="1" t="s">
        <v>4248</v>
      </c>
      <c r="C19637" s="45" t="s">
        <v>242</v>
      </c>
      <c r="D19637" s="23" t="s">
        <v>5751</v>
      </c>
      <c r="E19637" s="23" t="s">
        <v>287</v>
      </c>
      <c r="F19637" s="40">
        <v>1.7</v>
      </c>
      <c r="G19637" s="25">
        <v>5410</v>
      </c>
      <c r="H19637" s="25">
        <v>9197</v>
      </c>
      <c r="I19637" s="25"/>
      <c r="J19637" s="58" t="e">
        <f>HYPERLINK("#"&amp;"Insumos"&amp;"!A"&amp;MATCH($B19637,#REF!,0),"Ins "&amp;$B19637)</f>
        <v>#REF!</v>
      </c>
      <c r="M19637" s="220"/>
    </row>
    <row r="19638" spans="1:13" x14ac:dyDescent="0.2">
      <c r="A19638" s="35" t="s">
        <v>3762</v>
      </c>
      <c r="B19638" s="1" t="s">
        <v>4278</v>
      </c>
      <c r="C19638" s="45" t="s">
        <v>206</v>
      </c>
      <c r="D19638" s="23" t="s">
        <v>5751</v>
      </c>
      <c r="E19638" s="23" t="s">
        <v>4134</v>
      </c>
      <c r="F19638" s="40">
        <v>1</v>
      </c>
      <c r="G19638" s="25">
        <v>17818</v>
      </c>
      <c r="H19638" s="25">
        <v>17818</v>
      </c>
      <c r="I19638" s="25"/>
      <c r="J19638" s="58" t="e">
        <f>HYPERLINK("#"&amp;"Insumos"&amp;"!A"&amp;MATCH($B19638,#REF!,0),"Ins "&amp;$B19638)</f>
        <v>#REF!</v>
      </c>
      <c r="M19638" s="220"/>
    </row>
    <row r="19639" spans="1:13" x14ac:dyDescent="0.2">
      <c r="A19639" s="35" t="s">
        <v>3762</v>
      </c>
      <c r="B19639" s="1" t="s">
        <v>4305</v>
      </c>
      <c r="C19639" s="45" t="s">
        <v>452</v>
      </c>
      <c r="D19639" s="23" t="s">
        <v>5751</v>
      </c>
      <c r="E19639" s="23" t="s">
        <v>4134</v>
      </c>
      <c r="F19639" s="40">
        <v>2</v>
      </c>
      <c r="G19639" s="25">
        <v>1193</v>
      </c>
      <c r="H19639" s="25">
        <v>2386</v>
      </c>
      <c r="I19639" s="25"/>
      <c r="J19639" s="58" t="e">
        <f>HYPERLINK("#"&amp;"Insumos"&amp;"!A"&amp;MATCH($B19639,#REF!,0),"Ins "&amp;$B19639)</f>
        <v>#REF!</v>
      </c>
      <c r="M19639" s="220"/>
    </row>
    <row r="19640" spans="1:13" x14ac:dyDescent="0.2">
      <c r="A19640" s="35" t="s">
        <v>3762</v>
      </c>
      <c r="B19640" s="1" t="s">
        <v>4838</v>
      </c>
      <c r="C19640" s="45" t="s">
        <v>310</v>
      </c>
      <c r="D19640" s="23" t="s">
        <v>5751</v>
      </c>
      <c r="E19640" s="23" t="s">
        <v>4134</v>
      </c>
      <c r="F19640" s="40">
        <v>1</v>
      </c>
      <c r="G19640" s="25">
        <v>5394</v>
      </c>
      <c r="H19640" s="25">
        <v>5394</v>
      </c>
      <c r="I19640" s="25"/>
      <c r="J19640" s="58" t="e">
        <f>HYPERLINK("#"&amp;"Insumos"&amp;"!A"&amp;MATCH($B19640,#REF!,0),"Ins "&amp;$B19640)</f>
        <v>#REF!</v>
      </c>
      <c r="M19640" s="220"/>
    </row>
    <row r="19641" spans="1:13" x14ac:dyDescent="0.2">
      <c r="A19641" s="35" t="s">
        <v>3762</v>
      </c>
      <c r="B19641" s="1" t="s">
        <v>4879</v>
      </c>
      <c r="C19641" s="45" t="s">
        <v>370</v>
      </c>
      <c r="D19641" s="23" t="s">
        <v>5751</v>
      </c>
      <c r="E19641" s="23" t="s">
        <v>287</v>
      </c>
      <c r="F19641" s="40">
        <v>6</v>
      </c>
      <c r="G19641" s="25">
        <v>53150</v>
      </c>
      <c r="H19641" s="25">
        <v>318900</v>
      </c>
      <c r="I19641" s="25"/>
      <c r="J19641" s="58" t="e">
        <f>HYPERLINK("#"&amp;"Insumos"&amp;"!A"&amp;MATCH($B19641,#REF!,0),"Ins "&amp;$B19641)</f>
        <v>#REF!</v>
      </c>
      <c r="M19641" s="220"/>
    </row>
    <row r="19642" spans="1:13" x14ac:dyDescent="0.2">
      <c r="A19642" s="35" t="s">
        <v>3762</v>
      </c>
      <c r="B19642" s="1" t="s">
        <v>4890</v>
      </c>
      <c r="C19642" s="45" t="s">
        <v>379</v>
      </c>
      <c r="D19642" s="23" t="s">
        <v>5751</v>
      </c>
      <c r="E19642" s="23" t="s">
        <v>287</v>
      </c>
      <c r="F19642" s="40">
        <v>1.5</v>
      </c>
      <c r="G19642" s="25">
        <v>6044</v>
      </c>
      <c r="H19642" s="25">
        <v>9066</v>
      </c>
      <c r="I19642" s="25"/>
      <c r="J19642" s="58" t="e">
        <f>HYPERLINK("#"&amp;"Insumos"&amp;"!A"&amp;MATCH($B19642,#REF!,0),"Ins "&amp;$B19642)</f>
        <v>#REF!</v>
      </c>
      <c r="M19642" s="220"/>
    </row>
    <row r="19643" spans="1:13" x14ac:dyDescent="0.2">
      <c r="A19643" s="35" t="s">
        <v>3762</v>
      </c>
      <c r="B19643" s="1" t="s">
        <v>4895</v>
      </c>
      <c r="C19643" s="45" t="s">
        <v>311</v>
      </c>
      <c r="D19643" s="23" t="s">
        <v>5751</v>
      </c>
      <c r="E19643" s="23" t="s">
        <v>4134</v>
      </c>
      <c r="F19643" s="40">
        <v>1</v>
      </c>
      <c r="G19643" s="25">
        <v>4284</v>
      </c>
      <c r="H19643" s="25">
        <v>4284</v>
      </c>
      <c r="I19643" s="25"/>
      <c r="J19643" s="58" t="e">
        <f>HYPERLINK("#"&amp;"Insumos"&amp;"!A"&amp;MATCH($B19643,#REF!,0),"Ins "&amp;$B19643)</f>
        <v>#REF!</v>
      </c>
      <c r="M19643" s="220"/>
    </row>
    <row r="19644" spans="1:13" x14ac:dyDescent="0.2">
      <c r="A19644" s="35" t="s">
        <v>3762</v>
      </c>
      <c r="B19644" s="1" t="s">
        <v>5007</v>
      </c>
      <c r="C19644" s="45" t="s">
        <v>720</v>
      </c>
      <c r="D19644" s="23" t="s">
        <v>5751</v>
      </c>
      <c r="E19644" s="23" t="s">
        <v>4134</v>
      </c>
      <c r="F19644" s="40">
        <v>10.199999999999999</v>
      </c>
      <c r="G19644" s="25">
        <v>1897</v>
      </c>
      <c r="H19644" s="25">
        <v>19349</v>
      </c>
      <c r="I19644" s="25"/>
      <c r="J19644" s="58" t="e">
        <f>HYPERLINK("#"&amp;"Insumos"&amp;"!A"&amp;MATCH($B19644,#REF!,0),"Ins "&amp;$B19644)</f>
        <v>#REF!</v>
      </c>
      <c r="M19644" s="220"/>
    </row>
    <row r="19645" spans="1:13" x14ac:dyDescent="0.2">
      <c r="A19645" s="35" t="s">
        <v>3762</v>
      </c>
      <c r="B19645" s="1" t="s">
        <v>4759</v>
      </c>
      <c r="C19645" s="45" t="s">
        <v>1287</v>
      </c>
      <c r="D19645" s="23" t="s">
        <v>5751</v>
      </c>
      <c r="E19645" s="23" t="s">
        <v>4134</v>
      </c>
      <c r="F19645" s="40">
        <v>3.3000000000000002E-2</v>
      </c>
      <c r="G19645" s="25">
        <v>64889</v>
      </c>
      <c r="H19645" s="25">
        <v>2141</v>
      </c>
      <c r="I19645" s="25"/>
      <c r="J19645" s="58" t="e">
        <f>HYPERLINK("#"&amp;"Insumos"&amp;"!A"&amp;MATCH($B19645,#REF!,0),"Ins "&amp;$B19645)</f>
        <v>#REF!</v>
      </c>
      <c r="M19645" s="220"/>
    </row>
    <row r="19646" spans="1:13" x14ac:dyDescent="0.2">
      <c r="A19646" s="35" t="s">
        <v>3762</v>
      </c>
      <c r="B19646" s="1" t="s">
        <v>4785</v>
      </c>
      <c r="C19646" s="45" t="s">
        <v>176</v>
      </c>
      <c r="D19646" s="23" t="s">
        <v>5751</v>
      </c>
      <c r="E19646" s="23" t="s">
        <v>4134</v>
      </c>
      <c r="F19646" s="40">
        <v>3.3000000000000002E-2</v>
      </c>
      <c r="G19646" s="25">
        <v>134508</v>
      </c>
      <c r="H19646" s="25">
        <v>4439</v>
      </c>
      <c r="I19646" s="25"/>
      <c r="J19646" s="58" t="e">
        <f>HYPERLINK("#"&amp;"Insumos"&amp;"!A"&amp;MATCH($B19646,#REF!,0),"Ins "&amp;$B19646)</f>
        <v>#REF!</v>
      </c>
      <c r="M19646" s="220"/>
    </row>
    <row r="19647" spans="1:13" ht="38.25" x14ac:dyDescent="0.2">
      <c r="A19647" s="36" t="s">
        <v>3763</v>
      </c>
      <c r="B19647" s="26" t="s">
        <v>6816</v>
      </c>
      <c r="C19647" s="79" t="s">
        <v>10960</v>
      </c>
      <c r="D19647" s="37" t="s">
        <v>5608</v>
      </c>
      <c r="E19647" s="37" t="s">
        <v>4134</v>
      </c>
      <c r="F19647" s="41"/>
      <c r="G19647" s="27"/>
      <c r="H19647" s="27"/>
      <c r="I19647" s="27">
        <v>595861</v>
      </c>
      <c r="M19647" s="220">
        <f t="shared" si="306"/>
        <v>780340</v>
      </c>
    </row>
    <row r="19648" spans="1:13" x14ac:dyDescent="0.2">
      <c r="A19648" s="35" t="s">
        <v>3763</v>
      </c>
      <c r="B19648" s="1" t="s">
        <v>5589</v>
      </c>
      <c r="C19648" s="45" t="s">
        <v>5819</v>
      </c>
      <c r="D19648" s="23" t="s">
        <v>5585</v>
      </c>
      <c r="E19648" s="23" t="s">
        <v>466</v>
      </c>
      <c r="F19648" s="40">
        <v>0.30199999999999999</v>
      </c>
      <c r="G19648" s="25">
        <v>597780</v>
      </c>
      <c r="H19648" s="25">
        <v>180530</v>
      </c>
      <c r="I19648" s="25"/>
      <c r="M19648" s="220"/>
    </row>
    <row r="19649" spans="1:13" x14ac:dyDescent="0.2">
      <c r="A19649" s="35" t="s">
        <v>3763</v>
      </c>
      <c r="B19649" s="1" t="s">
        <v>213</v>
      </c>
      <c r="C19649" s="45" t="s">
        <v>1034</v>
      </c>
      <c r="D19649" s="23" t="s">
        <v>5734</v>
      </c>
      <c r="E19649" s="23" t="s">
        <v>4141</v>
      </c>
      <c r="F19649" s="40">
        <v>1.1000000000000001</v>
      </c>
      <c r="G19649" s="25">
        <v>184554</v>
      </c>
      <c r="H19649" s="25">
        <v>203009</v>
      </c>
      <c r="I19649" s="25"/>
      <c r="J19649" s="58" t="e">
        <f>HYPERLINK("#"&amp;"Insumos"&amp;"!A"&amp;MATCH($B19649,#REF!,0),"Ins "&amp;$B19649)</f>
        <v>#REF!</v>
      </c>
      <c r="M19649" s="220"/>
    </row>
    <row r="19650" spans="1:13" x14ac:dyDescent="0.2">
      <c r="A19650" s="35" t="s">
        <v>3763</v>
      </c>
      <c r="B19650" s="1" t="s">
        <v>263</v>
      </c>
      <c r="C19650" s="45" t="s">
        <v>696</v>
      </c>
      <c r="D19650" s="23" t="s">
        <v>5534</v>
      </c>
      <c r="E19650" s="23" t="s">
        <v>4140</v>
      </c>
      <c r="F19650" s="40">
        <v>3.9199999999999999E-2</v>
      </c>
      <c r="G19650" s="25">
        <v>187426</v>
      </c>
      <c r="H19650" s="25">
        <v>7347</v>
      </c>
      <c r="I19650" s="25"/>
      <c r="J19650" s="58" t="e">
        <f>HYPERLINK("#"&amp;"Insumos"&amp;"!A"&amp;MATCH($B19650,#REF!,0),"Ins "&amp;$B19650)</f>
        <v>#REF!</v>
      </c>
      <c r="M19650" s="220"/>
    </row>
    <row r="19651" spans="1:13" x14ac:dyDescent="0.2">
      <c r="A19651" s="35" t="s">
        <v>3763</v>
      </c>
      <c r="B19651" s="1" t="s">
        <v>5533</v>
      </c>
      <c r="C19651" s="45" t="s">
        <v>5892</v>
      </c>
      <c r="D19651" s="23" t="s">
        <v>977</v>
      </c>
      <c r="E19651" s="23" t="s">
        <v>4134</v>
      </c>
      <c r="F19651" s="40">
        <v>0.1</v>
      </c>
      <c r="G19651" s="25">
        <v>3623</v>
      </c>
      <c r="H19651" s="25">
        <v>362</v>
      </c>
      <c r="I19651" s="25"/>
      <c r="J19651" s="58" t="e">
        <f>HYPERLINK("#"&amp;"Insumos"&amp;"!A"&amp;MATCH($B19651,#REF!,0),"Ins "&amp;$B19651)</f>
        <v>#REF!</v>
      </c>
      <c r="M19651" s="220"/>
    </row>
    <row r="19652" spans="1:13" ht="25.5" x14ac:dyDescent="0.2">
      <c r="A19652" s="35" t="s">
        <v>3763</v>
      </c>
      <c r="B19652" s="1" t="s">
        <v>4243</v>
      </c>
      <c r="C19652" s="45" t="s">
        <v>238</v>
      </c>
      <c r="D19652" s="23" t="s">
        <v>5751</v>
      </c>
      <c r="E19652" s="23" t="s">
        <v>4134</v>
      </c>
      <c r="F19652" s="40">
        <v>1</v>
      </c>
      <c r="G19652" s="25">
        <v>6537</v>
      </c>
      <c r="H19652" s="25">
        <v>6537</v>
      </c>
      <c r="I19652" s="25"/>
      <c r="J19652" s="58" t="e">
        <f>HYPERLINK("#"&amp;"Insumos"&amp;"!A"&amp;MATCH($B19652,#REF!,0),"Ins "&amp;$B19652)</f>
        <v>#REF!</v>
      </c>
      <c r="M19652" s="220"/>
    </row>
    <row r="19653" spans="1:13" x14ac:dyDescent="0.2">
      <c r="A19653" s="35" t="s">
        <v>3763</v>
      </c>
      <c r="B19653" s="1" t="s">
        <v>4248</v>
      </c>
      <c r="C19653" s="45" t="s">
        <v>242</v>
      </c>
      <c r="D19653" s="23" t="s">
        <v>5751</v>
      </c>
      <c r="E19653" s="23" t="s">
        <v>287</v>
      </c>
      <c r="F19653" s="40">
        <v>1.5</v>
      </c>
      <c r="G19653" s="25">
        <v>5410</v>
      </c>
      <c r="H19653" s="25">
        <v>8115</v>
      </c>
      <c r="I19653" s="25"/>
      <c r="J19653" s="58" t="e">
        <f>HYPERLINK("#"&amp;"Insumos"&amp;"!A"&amp;MATCH($B19653,#REF!,0),"Ins "&amp;$B19653)</f>
        <v>#REF!</v>
      </c>
      <c r="M19653" s="220"/>
    </row>
    <row r="19654" spans="1:13" x14ac:dyDescent="0.2">
      <c r="A19654" s="35" t="s">
        <v>3763</v>
      </c>
      <c r="B19654" s="1" t="s">
        <v>4286</v>
      </c>
      <c r="C19654" s="45" t="s">
        <v>1503</v>
      </c>
      <c r="D19654" s="23" t="s">
        <v>5751</v>
      </c>
      <c r="E19654" s="23" t="s">
        <v>4134</v>
      </c>
      <c r="F19654" s="40">
        <v>1</v>
      </c>
      <c r="G19654" s="25">
        <v>3153</v>
      </c>
      <c r="H19654" s="25">
        <v>3153</v>
      </c>
      <c r="I19654" s="25"/>
      <c r="J19654" s="58" t="e">
        <f>HYPERLINK("#"&amp;"Insumos"&amp;"!A"&amp;MATCH($B19654,#REF!,0),"Ins "&amp;$B19654)</f>
        <v>#REF!</v>
      </c>
      <c r="M19654" s="220"/>
    </row>
    <row r="19655" spans="1:13" x14ac:dyDescent="0.2">
      <c r="A19655" s="35" t="s">
        <v>3763</v>
      </c>
      <c r="B19655" s="1" t="s">
        <v>4305</v>
      </c>
      <c r="C19655" s="45" t="s">
        <v>452</v>
      </c>
      <c r="D19655" s="23" t="s">
        <v>5751</v>
      </c>
      <c r="E19655" s="23" t="s">
        <v>4134</v>
      </c>
      <c r="F19655" s="40">
        <v>2</v>
      </c>
      <c r="G19655" s="25">
        <v>1193</v>
      </c>
      <c r="H19655" s="25">
        <v>2386</v>
      </c>
      <c r="I19655" s="25"/>
      <c r="J19655" s="58" t="e">
        <f>HYPERLINK("#"&amp;"Insumos"&amp;"!A"&amp;MATCH($B19655,#REF!,0),"Ins "&amp;$B19655)</f>
        <v>#REF!</v>
      </c>
      <c r="M19655" s="220"/>
    </row>
    <row r="19656" spans="1:13" x14ac:dyDescent="0.2">
      <c r="A19656" s="35" t="s">
        <v>3763</v>
      </c>
      <c r="B19656" s="1" t="s">
        <v>4841</v>
      </c>
      <c r="C19656" s="45" t="s">
        <v>313</v>
      </c>
      <c r="D19656" s="23" t="s">
        <v>5751</v>
      </c>
      <c r="E19656" s="23" t="s">
        <v>4134</v>
      </c>
      <c r="F19656" s="40">
        <v>1</v>
      </c>
      <c r="G19656" s="25">
        <v>687</v>
      </c>
      <c r="H19656" s="25">
        <v>687</v>
      </c>
      <c r="I19656" s="25"/>
      <c r="J19656" s="58" t="e">
        <f>HYPERLINK("#"&amp;"Insumos"&amp;"!A"&amp;MATCH($B19656,#REF!,0),"Ins "&amp;$B19656)</f>
        <v>#REF!</v>
      </c>
      <c r="M19656" s="220"/>
    </row>
    <row r="19657" spans="1:13" x14ac:dyDescent="0.2">
      <c r="A19657" s="35" t="s">
        <v>3763</v>
      </c>
      <c r="B19657" s="1" t="s">
        <v>4877</v>
      </c>
      <c r="C19657" s="45" t="s">
        <v>368</v>
      </c>
      <c r="D19657" s="23" t="s">
        <v>5751</v>
      </c>
      <c r="E19657" s="23" t="s">
        <v>287</v>
      </c>
      <c r="F19657" s="40">
        <v>6</v>
      </c>
      <c r="G19657" s="25">
        <v>26250</v>
      </c>
      <c r="H19657" s="25">
        <v>157500</v>
      </c>
      <c r="I19657" s="25"/>
      <c r="J19657" s="58" t="e">
        <f>HYPERLINK("#"&amp;"Insumos"&amp;"!A"&amp;MATCH($B19657,#REF!,0),"Ins "&amp;$B19657)</f>
        <v>#REF!</v>
      </c>
      <c r="M19657" s="220"/>
    </row>
    <row r="19658" spans="1:13" x14ac:dyDescent="0.2">
      <c r="A19658" s="35" t="s">
        <v>3763</v>
      </c>
      <c r="B19658" s="1" t="s">
        <v>4884</v>
      </c>
      <c r="C19658" s="45" t="s">
        <v>375</v>
      </c>
      <c r="D19658" s="23" t="s">
        <v>5751</v>
      </c>
      <c r="E19658" s="23" t="s">
        <v>287</v>
      </c>
      <c r="F19658" s="40">
        <v>1.5</v>
      </c>
      <c r="G19658" s="25">
        <v>2418</v>
      </c>
      <c r="H19658" s="25">
        <v>3627</v>
      </c>
      <c r="I19658" s="25"/>
      <c r="J19658" s="58" t="e">
        <f>HYPERLINK("#"&amp;"Insumos"&amp;"!A"&amp;MATCH($B19658,#REF!,0),"Ins "&amp;$B19658)</f>
        <v>#REF!</v>
      </c>
      <c r="M19658" s="220"/>
    </row>
    <row r="19659" spans="1:13" x14ac:dyDescent="0.2">
      <c r="A19659" s="35" t="s">
        <v>3763</v>
      </c>
      <c r="B19659" s="1" t="s">
        <v>4894</v>
      </c>
      <c r="C19659" s="45" t="s">
        <v>314</v>
      </c>
      <c r="D19659" s="23" t="s">
        <v>5751</v>
      </c>
      <c r="E19659" s="23" t="s">
        <v>4134</v>
      </c>
      <c r="F19659" s="40">
        <v>1</v>
      </c>
      <c r="G19659" s="25">
        <v>1464</v>
      </c>
      <c r="H19659" s="25">
        <v>1464</v>
      </c>
      <c r="I19659" s="25"/>
      <c r="J19659" s="58" t="e">
        <f>HYPERLINK("#"&amp;"Insumos"&amp;"!A"&amp;MATCH($B19659,#REF!,0),"Ins "&amp;$B19659)</f>
        <v>#REF!</v>
      </c>
      <c r="M19659" s="220"/>
    </row>
    <row r="19660" spans="1:13" x14ac:dyDescent="0.2">
      <c r="A19660" s="35" t="s">
        <v>3763</v>
      </c>
      <c r="B19660" s="1" t="s">
        <v>5007</v>
      </c>
      <c r="C19660" s="45" t="s">
        <v>720</v>
      </c>
      <c r="D19660" s="23" t="s">
        <v>5751</v>
      </c>
      <c r="E19660" s="23" t="s">
        <v>4134</v>
      </c>
      <c r="F19660" s="40">
        <v>10.199999999999999</v>
      </c>
      <c r="G19660" s="25">
        <v>1897</v>
      </c>
      <c r="H19660" s="25">
        <v>19349</v>
      </c>
      <c r="I19660" s="25"/>
      <c r="J19660" s="58" t="e">
        <f>HYPERLINK("#"&amp;"Insumos"&amp;"!A"&amp;MATCH($B19660,#REF!,0),"Ins "&amp;$B19660)</f>
        <v>#REF!</v>
      </c>
      <c r="M19660" s="220"/>
    </row>
    <row r="19661" spans="1:13" x14ac:dyDescent="0.2">
      <c r="A19661" s="35" t="s">
        <v>3763</v>
      </c>
      <c r="B19661" s="1" t="s">
        <v>4759</v>
      </c>
      <c r="C19661" s="45" t="s">
        <v>1287</v>
      </c>
      <c r="D19661" s="23" t="s">
        <v>5751</v>
      </c>
      <c r="E19661" s="23" t="s">
        <v>4134</v>
      </c>
      <c r="F19661" s="40">
        <v>8.9999999999999993E-3</v>
      </c>
      <c r="G19661" s="25">
        <v>64889</v>
      </c>
      <c r="H19661" s="25">
        <v>584</v>
      </c>
      <c r="I19661" s="25"/>
      <c r="J19661" s="58" t="e">
        <f>HYPERLINK("#"&amp;"Insumos"&amp;"!A"&amp;MATCH($B19661,#REF!,0),"Ins "&amp;$B19661)</f>
        <v>#REF!</v>
      </c>
      <c r="M19661" s="220"/>
    </row>
    <row r="19662" spans="1:13" x14ac:dyDescent="0.2">
      <c r="A19662" s="35" t="s">
        <v>3763</v>
      </c>
      <c r="B19662" s="1" t="s">
        <v>4785</v>
      </c>
      <c r="C19662" s="45" t="s">
        <v>176</v>
      </c>
      <c r="D19662" s="23" t="s">
        <v>5751</v>
      </c>
      <c r="E19662" s="23" t="s">
        <v>4134</v>
      </c>
      <c r="F19662" s="40">
        <v>8.9999999999999993E-3</v>
      </c>
      <c r="G19662" s="25">
        <v>134508</v>
      </c>
      <c r="H19662" s="25">
        <v>1211</v>
      </c>
      <c r="I19662" s="25"/>
      <c r="J19662" s="58" t="e">
        <f>HYPERLINK("#"&amp;"Insumos"&amp;"!A"&amp;MATCH($B19662,#REF!,0),"Ins "&amp;$B19662)</f>
        <v>#REF!</v>
      </c>
      <c r="M19662" s="220"/>
    </row>
    <row r="19663" spans="1:13" ht="51" x14ac:dyDescent="0.2">
      <c r="A19663" s="36" t="s">
        <v>3764</v>
      </c>
      <c r="B19663" s="26" t="s">
        <v>6816</v>
      </c>
      <c r="C19663" s="79" t="s">
        <v>10961</v>
      </c>
      <c r="D19663" s="37" t="s">
        <v>5608</v>
      </c>
      <c r="E19663" s="37" t="s">
        <v>4134</v>
      </c>
      <c r="F19663" s="41"/>
      <c r="G19663" s="27"/>
      <c r="H19663" s="27"/>
      <c r="I19663" s="27">
        <v>489912</v>
      </c>
      <c r="M19663" s="220">
        <f t="shared" ref="M19663:M19706" si="307">ROUND(I19663*(1+$L$2),0)</f>
        <v>641589</v>
      </c>
    </row>
    <row r="19664" spans="1:13" x14ac:dyDescent="0.2">
      <c r="A19664" s="35" t="s">
        <v>3764</v>
      </c>
      <c r="B19664" s="1" t="s">
        <v>213</v>
      </c>
      <c r="C19664" s="45" t="s">
        <v>1034</v>
      </c>
      <c r="D19664" s="23" t="s">
        <v>5734</v>
      </c>
      <c r="E19664" s="23" t="s">
        <v>4141</v>
      </c>
      <c r="F19664" s="40">
        <v>0.7</v>
      </c>
      <c r="G19664" s="25">
        <v>184554</v>
      </c>
      <c r="H19664" s="25">
        <v>129188</v>
      </c>
      <c r="I19664" s="25"/>
      <c r="J19664" s="58" t="e">
        <f>HYPERLINK("#"&amp;"Insumos"&amp;"!A"&amp;MATCH($B19664,#REF!,0),"Ins "&amp;$B19664)</f>
        <v>#REF!</v>
      </c>
      <c r="M19664" s="220"/>
    </row>
    <row r="19665" spans="1:13" x14ac:dyDescent="0.2">
      <c r="A19665" s="35" t="s">
        <v>3764</v>
      </c>
      <c r="B19665" s="1" t="s">
        <v>263</v>
      </c>
      <c r="C19665" s="45" t="s">
        <v>696</v>
      </c>
      <c r="D19665" s="23" t="s">
        <v>5534</v>
      </c>
      <c r="E19665" s="23" t="s">
        <v>4140</v>
      </c>
      <c r="F19665" s="40">
        <v>2.01E-2</v>
      </c>
      <c r="G19665" s="25">
        <v>187426</v>
      </c>
      <c r="H19665" s="25">
        <v>3767</v>
      </c>
      <c r="I19665" s="25"/>
      <c r="J19665" s="58" t="e">
        <f>HYPERLINK("#"&amp;"Insumos"&amp;"!A"&amp;MATCH($B19665,#REF!,0),"Ins "&amp;$B19665)</f>
        <v>#REF!</v>
      </c>
      <c r="M19665" s="220"/>
    </row>
    <row r="19666" spans="1:13" x14ac:dyDescent="0.2">
      <c r="A19666" s="35" t="s">
        <v>3764</v>
      </c>
      <c r="B19666" s="1" t="s">
        <v>5533</v>
      </c>
      <c r="C19666" s="45" t="s">
        <v>5892</v>
      </c>
      <c r="D19666" s="23" t="s">
        <v>977</v>
      </c>
      <c r="E19666" s="23" t="s">
        <v>4134</v>
      </c>
      <c r="F19666" s="40">
        <v>10</v>
      </c>
      <c r="G19666" s="25">
        <v>3623</v>
      </c>
      <c r="H19666" s="25">
        <v>36230</v>
      </c>
      <c r="I19666" s="25"/>
      <c r="J19666" s="58" t="e">
        <f>HYPERLINK("#"&amp;"Insumos"&amp;"!A"&amp;MATCH($B19666,#REF!,0),"Ins "&amp;$B19666)</f>
        <v>#REF!</v>
      </c>
      <c r="M19666" s="220"/>
    </row>
    <row r="19667" spans="1:13" x14ac:dyDescent="0.2">
      <c r="A19667" s="35" t="s">
        <v>3764</v>
      </c>
      <c r="B19667" s="1" t="s">
        <v>4681</v>
      </c>
      <c r="C19667" s="45" t="s">
        <v>209</v>
      </c>
      <c r="D19667" s="23" t="s">
        <v>5751</v>
      </c>
      <c r="E19667" s="23" t="s">
        <v>4134</v>
      </c>
      <c r="F19667" s="40">
        <v>3</v>
      </c>
      <c r="G19667" s="25">
        <v>38030</v>
      </c>
      <c r="H19667" s="25">
        <v>114090</v>
      </c>
      <c r="I19667" s="25"/>
      <c r="J19667" s="58" t="e">
        <f>HYPERLINK("#"&amp;"Insumos"&amp;"!A"&amp;MATCH($B19667,#REF!,0),"Ins "&amp;$B19667)</f>
        <v>#REF!</v>
      </c>
      <c r="M19667" s="220"/>
    </row>
    <row r="19668" spans="1:13" ht="25.5" x14ac:dyDescent="0.2">
      <c r="A19668" s="35" t="s">
        <v>3764</v>
      </c>
      <c r="B19668" s="1" t="s">
        <v>4275</v>
      </c>
      <c r="C19668" s="45" t="s">
        <v>1500</v>
      </c>
      <c r="D19668" s="23" t="s">
        <v>5751</v>
      </c>
      <c r="E19668" s="23" t="s">
        <v>4134</v>
      </c>
      <c r="F19668" s="40">
        <v>1</v>
      </c>
      <c r="G19668" s="25">
        <v>97635</v>
      </c>
      <c r="H19668" s="25">
        <v>97635</v>
      </c>
      <c r="I19668" s="25"/>
      <c r="J19668" s="58" t="e">
        <f>HYPERLINK("#"&amp;"Insumos"&amp;"!A"&amp;MATCH($B19668,#REF!,0),"Ins "&amp;$B19668)</f>
        <v>#REF!</v>
      </c>
      <c r="M19668" s="220"/>
    </row>
    <row r="19669" spans="1:13" ht="25.5" x14ac:dyDescent="0.2">
      <c r="A19669" s="35" t="s">
        <v>3764</v>
      </c>
      <c r="B19669" s="1" t="s">
        <v>4288</v>
      </c>
      <c r="C19669" s="45" t="s">
        <v>1505</v>
      </c>
      <c r="D19669" s="23" t="s">
        <v>5751</v>
      </c>
      <c r="E19669" s="23" t="s">
        <v>4134</v>
      </c>
      <c r="F19669" s="40">
        <v>2</v>
      </c>
      <c r="G19669" s="25">
        <v>21508</v>
      </c>
      <c r="H19669" s="25">
        <v>43016</v>
      </c>
      <c r="I19669" s="25"/>
      <c r="J19669" s="58" t="e">
        <f>HYPERLINK("#"&amp;"Insumos"&amp;"!A"&amp;MATCH($B19669,#REF!,0),"Ins "&amp;$B19669)</f>
        <v>#REF!</v>
      </c>
      <c r="M19669" s="220"/>
    </row>
    <row r="19670" spans="1:13" x14ac:dyDescent="0.2">
      <c r="A19670" s="35" t="s">
        <v>3764</v>
      </c>
      <c r="B19670" s="1" t="s">
        <v>4295</v>
      </c>
      <c r="C19670" s="45" t="s">
        <v>445</v>
      </c>
      <c r="D19670" s="23" t="s">
        <v>5751</v>
      </c>
      <c r="E19670" s="23" t="s">
        <v>4134</v>
      </c>
      <c r="F19670" s="40">
        <v>3</v>
      </c>
      <c r="G19670" s="25">
        <v>11287</v>
      </c>
      <c r="H19670" s="25">
        <v>33861</v>
      </c>
      <c r="I19670" s="25"/>
      <c r="J19670" s="58" t="e">
        <f>HYPERLINK("#"&amp;"Insumos"&amp;"!A"&amp;MATCH($B19670,#REF!,0),"Ins "&amp;$B19670)</f>
        <v>#REF!</v>
      </c>
      <c r="M19670" s="220"/>
    </row>
    <row r="19671" spans="1:13" ht="25.5" x14ac:dyDescent="0.2">
      <c r="A19671" s="35" t="s">
        <v>3764</v>
      </c>
      <c r="B19671" s="1" t="s">
        <v>4858</v>
      </c>
      <c r="C19671" s="45" t="s">
        <v>1611</v>
      </c>
      <c r="D19671" s="23" t="s">
        <v>5751</v>
      </c>
      <c r="E19671" s="23" t="s">
        <v>4134</v>
      </c>
      <c r="F19671" s="40">
        <v>3</v>
      </c>
      <c r="G19671" s="25">
        <v>1244</v>
      </c>
      <c r="H19671" s="25">
        <v>3732</v>
      </c>
      <c r="I19671" s="25"/>
      <c r="J19671" s="58" t="e">
        <f>HYPERLINK("#"&amp;"Insumos"&amp;"!A"&amp;MATCH($B19671,#REF!,0),"Ins "&amp;$B19671)</f>
        <v>#REF!</v>
      </c>
      <c r="M19671" s="220"/>
    </row>
    <row r="19672" spans="1:13" ht="25.5" x14ac:dyDescent="0.2">
      <c r="A19672" s="35" t="s">
        <v>3764</v>
      </c>
      <c r="B19672" s="1" t="s">
        <v>4861</v>
      </c>
      <c r="C19672" s="45" t="s">
        <v>1614</v>
      </c>
      <c r="D19672" s="23" t="s">
        <v>5751</v>
      </c>
      <c r="E19672" s="23" t="s">
        <v>4134</v>
      </c>
      <c r="F19672" s="40">
        <v>3</v>
      </c>
      <c r="G19672" s="25">
        <v>5607</v>
      </c>
      <c r="H19672" s="25">
        <v>16821</v>
      </c>
      <c r="I19672" s="25"/>
      <c r="J19672" s="58" t="e">
        <f>HYPERLINK("#"&amp;"Insumos"&amp;"!A"&amp;MATCH($B19672,#REF!,0),"Ins "&amp;$B19672)</f>
        <v>#REF!</v>
      </c>
      <c r="M19672" s="220"/>
    </row>
    <row r="19673" spans="1:13" x14ac:dyDescent="0.2">
      <c r="A19673" s="35" t="s">
        <v>3764</v>
      </c>
      <c r="B19673" s="1" t="s">
        <v>5007</v>
      </c>
      <c r="C19673" s="45" t="s">
        <v>720</v>
      </c>
      <c r="D19673" s="23" t="s">
        <v>5751</v>
      </c>
      <c r="E19673" s="23" t="s">
        <v>4134</v>
      </c>
      <c r="F19673" s="40">
        <v>6.1</v>
      </c>
      <c r="G19673" s="25">
        <v>1897</v>
      </c>
      <c r="H19673" s="25">
        <v>11572</v>
      </c>
      <c r="I19673" s="25"/>
      <c r="J19673" s="58" t="e">
        <f>HYPERLINK("#"&amp;"Insumos"&amp;"!A"&amp;MATCH($B19673,#REF!,0),"Ins "&amp;$B19673)</f>
        <v>#REF!</v>
      </c>
      <c r="M19673" s="220"/>
    </row>
    <row r="19674" spans="1:13" ht="51" x14ac:dyDescent="0.2">
      <c r="A19674" s="36" t="s">
        <v>3765</v>
      </c>
      <c r="B19674" s="26" t="s">
        <v>6816</v>
      </c>
      <c r="C19674" s="79" t="s">
        <v>10962</v>
      </c>
      <c r="D19674" s="37" t="s">
        <v>5608</v>
      </c>
      <c r="E19674" s="37" t="s">
        <v>4134</v>
      </c>
      <c r="F19674" s="41"/>
      <c r="G19674" s="27"/>
      <c r="H19674" s="27"/>
      <c r="I19674" s="27">
        <v>809008</v>
      </c>
      <c r="M19674" s="220">
        <f t="shared" si="307"/>
        <v>1059477</v>
      </c>
    </row>
    <row r="19675" spans="1:13" x14ac:dyDescent="0.2">
      <c r="A19675" s="35" t="s">
        <v>3765</v>
      </c>
      <c r="B19675" s="1" t="s">
        <v>213</v>
      </c>
      <c r="C19675" s="45" t="s">
        <v>1034</v>
      </c>
      <c r="D19675" s="23" t="s">
        <v>5734</v>
      </c>
      <c r="E19675" s="23" t="s">
        <v>4141</v>
      </c>
      <c r="F19675" s="40">
        <v>1.3</v>
      </c>
      <c r="G19675" s="25">
        <v>184554</v>
      </c>
      <c r="H19675" s="25">
        <v>239920</v>
      </c>
      <c r="I19675" s="25"/>
      <c r="J19675" s="58" t="e">
        <f>HYPERLINK("#"&amp;"Insumos"&amp;"!A"&amp;MATCH($B19675,#REF!,0),"Ins "&amp;$B19675)</f>
        <v>#REF!</v>
      </c>
      <c r="M19675" s="220"/>
    </row>
    <row r="19676" spans="1:13" x14ac:dyDescent="0.2">
      <c r="A19676" s="35" t="s">
        <v>3765</v>
      </c>
      <c r="B19676" s="1" t="s">
        <v>263</v>
      </c>
      <c r="C19676" s="45" t="s">
        <v>696</v>
      </c>
      <c r="D19676" s="23" t="s">
        <v>5534</v>
      </c>
      <c r="E19676" s="23" t="s">
        <v>4140</v>
      </c>
      <c r="F19676" s="40">
        <v>3.9899999999999998E-2</v>
      </c>
      <c r="G19676" s="25">
        <v>187426</v>
      </c>
      <c r="H19676" s="25">
        <v>7478</v>
      </c>
      <c r="I19676" s="25"/>
      <c r="J19676" s="58" t="e">
        <f>HYPERLINK("#"&amp;"Insumos"&amp;"!A"&amp;MATCH($B19676,#REF!,0),"Ins "&amp;$B19676)</f>
        <v>#REF!</v>
      </c>
      <c r="M19676" s="220"/>
    </row>
    <row r="19677" spans="1:13" x14ac:dyDescent="0.2">
      <c r="A19677" s="35" t="s">
        <v>3765</v>
      </c>
      <c r="B19677" s="1" t="s">
        <v>5533</v>
      </c>
      <c r="C19677" s="45" t="s">
        <v>5892</v>
      </c>
      <c r="D19677" s="23" t="s">
        <v>977</v>
      </c>
      <c r="E19677" s="23" t="s">
        <v>4134</v>
      </c>
      <c r="F19677" s="40">
        <v>10</v>
      </c>
      <c r="G19677" s="25">
        <v>3623</v>
      </c>
      <c r="H19677" s="25">
        <v>36230</v>
      </c>
      <c r="I19677" s="25"/>
      <c r="J19677" s="58" t="e">
        <f>HYPERLINK("#"&amp;"Insumos"&amp;"!A"&amp;MATCH($B19677,#REF!,0),"Ins "&amp;$B19677)</f>
        <v>#REF!</v>
      </c>
      <c r="M19677" s="220"/>
    </row>
    <row r="19678" spans="1:13" x14ac:dyDescent="0.2">
      <c r="A19678" s="35" t="s">
        <v>3765</v>
      </c>
      <c r="B19678" s="1" t="s">
        <v>4681</v>
      </c>
      <c r="C19678" s="45" t="s">
        <v>209</v>
      </c>
      <c r="D19678" s="23" t="s">
        <v>5751</v>
      </c>
      <c r="E19678" s="23" t="s">
        <v>4134</v>
      </c>
      <c r="F19678" s="40">
        <v>3</v>
      </c>
      <c r="G19678" s="25">
        <v>38030</v>
      </c>
      <c r="H19678" s="25">
        <v>114090</v>
      </c>
      <c r="I19678" s="25"/>
      <c r="J19678" s="58" t="e">
        <f>HYPERLINK("#"&amp;"Insumos"&amp;"!A"&amp;MATCH($B19678,#REF!,0),"Ins "&amp;$B19678)</f>
        <v>#REF!</v>
      </c>
      <c r="M19678" s="220"/>
    </row>
    <row r="19679" spans="1:13" ht="25.5" x14ac:dyDescent="0.2">
      <c r="A19679" s="35" t="s">
        <v>3765</v>
      </c>
      <c r="B19679" s="1" t="s">
        <v>4275</v>
      </c>
      <c r="C19679" s="45" t="s">
        <v>1500</v>
      </c>
      <c r="D19679" s="23" t="s">
        <v>5751</v>
      </c>
      <c r="E19679" s="23" t="s">
        <v>4134</v>
      </c>
      <c r="F19679" s="40">
        <v>2</v>
      </c>
      <c r="G19679" s="25">
        <v>97635</v>
      </c>
      <c r="H19679" s="25">
        <v>195270</v>
      </c>
      <c r="I19679" s="25"/>
      <c r="J19679" s="58" t="e">
        <f>HYPERLINK("#"&amp;"Insumos"&amp;"!A"&amp;MATCH($B19679,#REF!,0),"Ins "&amp;$B19679)</f>
        <v>#REF!</v>
      </c>
      <c r="M19679" s="220"/>
    </row>
    <row r="19680" spans="1:13" ht="25.5" x14ac:dyDescent="0.2">
      <c r="A19680" s="35" t="s">
        <v>3765</v>
      </c>
      <c r="B19680" s="1" t="s">
        <v>4288</v>
      </c>
      <c r="C19680" s="45" t="s">
        <v>1505</v>
      </c>
      <c r="D19680" s="23" t="s">
        <v>5751</v>
      </c>
      <c r="E19680" s="23" t="s">
        <v>4134</v>
      </c>
      <c r="F19680" s="40">
        <v>4</v>
      </c>
      <c r="G19680" s="25">
        <v>21508</v>
      </c>
      <c r="H19680" s="25">
        <v>86032</v>
      </c>
      <c r="I19680" s="25"/>
      <c r="J19680" s="58" t="e">
        <f>HYPERLINK("#"&amp;"Insumos"&amp;"!A"&amp;MATCH($B19680,#REF!,0),"Ins "&amp;$B19680)</f>
        <v>#REF!</v>
      </c>
      <c r="M19680" s="220"/>
    </row>
    <row r="19681" spans="1:13" x14ac:dyDescent="0.2">
      <c r="A19681" s="35" t="s">
        <v>3765</v>
      </c>
      <c r="B19681" s="1" t="s">
        <v>4290</v>
      </c>
      <c r="C19681" s="45" t="s">
        <v>1506</v>
      </c>
      <c r="D19681" s="23" t="s">
        <v>5751</v>
      </c>
      <c r="E19681" s="23" t="s">
        <v>4134</v>
      </c>
      <c r="F19681" s="40">
        <v>2</v>
      </c>
      <c r="G19681" s="25">
        <v>7324</v>
      </c>
      <c r="H19681" s="25">
        <v>14648</v>
      </c>
      <c r="I19681" s="25"/>
      <c r="J19681" s="58" t="e">
        <f>HYPERLINK("#"&amp;"Insumos"&amp;"!A"&amp;MATCH($B19681,#REF!,0),"Ins "&amp;$B19681)</f>
        <v>#REF!</v>
      </c>
      <c r="M19681" s="220"/>
    </row>
    <row r="19682" spans="1:13" x14ac:dyDescent="0.2">
      <c r="A19682" s="35" t="s">
        <v>3765</v>
      </c>
      <c r="B19682" s="1" t="s">
        <v>4295</v>
      </c>
      <c r="C19682" s="45" t="s">
        <v>445</v>
      </c>
      <c r="D19682" s="23" t="s">
        <v>5751</v>
      </c>
      <c r="E19682" s="23" t="s">
        <v>4134</v>
      </c>
      <c r="F19682" s="40">
        <v>6</v>
      </c>
      <c r="G19682" s="25">
        <v>11287</v>
      </c>
      <c r="H19682" s="25">
        <v>67722</v>
      </c>
      <c r="I19682" s="25"/>
      <c r="J19682" s="58" t="e">
        <f>HYPERLINK("#"&amp;"Insumos"&amp;"!A"&amp;MATCH($B19682,#REF!,0),"Ins "&amp;$B19682)</f>
        <v>#REF!</v>
      </c>
      <c r="M19682" s="220"/>
    </row>
    <row r="19683" spans="1:13" ht="25.5" x14ac:dyDescent="0.2">
      <c r="A19683" s="35" t="s">
        <v>3765</v>
      </c>
      <c r="B19683" s="1" t="s">
        <v>4858</v>
      </c>
      <c r="C19683" s="45" t="s">
        <v>1611</v>
      </c>
      <c r="D19683" s="23" t="s">
        <v>5751</v>
      </c>
      <c r="E19683" s="23" t="s">
        <v>4134</v>
      </c>
      <c r="F19683" s="40">
        <v>6</v>
      </c>
      <c r="G19683" s="25">
        <v>1244</v>
      </c>
      <c r="H19683" s="25">
        <v>7464</v>
      </c>
      <c r="I19683" s="25"/>
      <c r="J19683" s="58" t="e">
        <f>HYPERLINK("#"&amp;"Insumos"&amp;"!A"&amp;MATCH($B19683,#REF!,0),"Ins "&amp;$B19683)</f>
        <v>#REF!</v>
      </c>
      <c r="M19683" s="220"/>
    </row>
    <row r="19684" spans="1:13" ht="25.5" x14ac:dyDescent="0.2">
      <c r="A19684" s="35" t="s">
        <v>3765</v>
      </c>
      <c r="B19684" s="1" t="s">
        <v>4861</v>
      </c>
      <c r="C19684" s="45" t="s">
        <v>1614</v>
      </c>
      <c r="D19684" s="23" t="s">
        <v>5751</v>
      </c>
      <c r="E19684" s="23" t="s">
        <v>4134</v>
      </c>
      <c r="F19684" s="40">
        <v>3</v>
      </c>
      <c r="G19684" s="25">
        <v>5607</v>
      </c>
      <c r="H19684" s="25">
        <v>16821</v>
      </c>
      <c r="I19684" s="25"/>
      <c r="J19684" s="58" t="e">
        <f>HYPERLINK("#"&amp;"Insumos"&amp;"!A"&amp;MATCH($B19684,#REF!,0),"Ins "&amp;$B19684)</f>
        <v>#REF!</v>
      </c>
      <c r="M19684" s="220"/>
    </row>
    <row r="19685" spans="1:13" x14ac:dyDescent="0.2">
      <c r="A19685" s="35" t="s">
        <v>3765</v>
      </c>
      <c r="B19685" s="1" t="s">
        <v>5007</v>
      </c>
      <c r="C19685" s="45" t="s">
        <v>720</v>
      </c>
      <c r="D19685" s="23" t="s">
        <v>5751</v>
      </c>
      <c r="E19685" s="23" t="s">
        <v>4134</v>
      </c>
      <c r="F19685" s="40">
        <v>12.3</v>
      </c>
      <c r="G19685" s="25">
        <v>1897</v>
      </c>
      <c r="H19685" s="25">
        <v>23333</v>
      </c>
      <c r="I19685" s="25"/>
      <c r="J19685" s="58" t="e">
        <f>HYPERLINK("#"&amp;"Insumos"&amp;"!A"&amp;MATCH($B19685,#REF!,0),"Ins "&amp;$B19685)</f>
        <v>#REF!</v>
      </c>
      <c r="M19685" s="220"/>
    </row>
    <row r="19686" spans="1:13" ht="51" x14ac:dyDescent="0.2">
      <c r="A19686" s="36" t="s">
        <v>3766</v>
      </c>
      <c r="B19686" s="26" t="s">
        <v>6816</v>
      </c>
      <c r="C19686" s="79" t="s">
        <v>10963</v>
      </c>
      <c r="D19686" s="37" t="s">
        <v>5608</v>
      </c>
      <c r="E19686" s="37" t="s">
        <v>4134</v>
      </c>
      <c r="F19686" s="41"/>
      <c r="G19686" s="27"/>
      <c r="H19686" s="27"/>
      <c r="I19686" s="27">
        <v>2103719</v>
      </c>
      <c r="M19686" s="220">
        <f t="shared" si="307"/>
        <v>2755030</v>
      </c>
    </row>
    <row r="19687" spans="1:13" x14ac:dyDescent="0.2">
      <c r="A19687" s="35" t="s">
        <v>3766</v>
      </c>
      <c r="B19687" s="1" t="s">
        <v>213</v>
      </c>
      <c r="C19687" s="45" t="s">
        <v>1034</v>
      </c>
      <c r="D19687" s="23" t="s">
        <v>5734</v>
      </c>
      <c r="E19687" s="23" t="s">
        <v>4141</v>
      </c>
      <c r="F19687" s="40">
        <v>1.7</v>
      </c>
      <c r="G19687" s="25">
        <v>184554</v>
      </c>
      <c r="H19687" s="25">
        <v>313742</v>
      </c>
      <c r="I19687" s="25"/>
      <c r="J19687" s="58" t="e">
        <f>HYPERLINK("#"&amp;"Insumos"&amp;"!A"&amp;MATCH($B19687,#REF!,0),"Ins "&amp;$B19687)</f>
        <v>#REF!</v>
      </c>
      <c r="M19687" s="220"/>
    </row>
    <row r="19688" spans="1:13" x14ac:dyDescent="0.2">
      <c r="A19688" s="35" t="s">
        <v>3766</v>
      </c>
      <c r="B19688" s="1" t="s">
        <v>263</v>
      </c>
      <c r="C19688" s="45" t="s">
        <v>696</v>
      </c>
      <c r="D19688" s="23" t="s">
        <v>5534</v>
      </c>
      <c r="E19688" s="23" t="s">
        <v>4140</v>
      </c>
      <c r="F19688" s="40">
        <v>0.17399999999999999</v>
      </c>
      <c r="G19688" s="25">
        <v>187426</v>
      </c>
      <c r="H19688" s="25">
        <v>32612</v>
      </c>
      <c r="I19688" s="25"/>
      <c r="J19688" s="58" t="e">
        <f>HYPERLINK("#"&amp;"Insumos"&amp;"!A"&amp;MATCH($B19688,#REF!,0),"Ins "&amp;$B19688)</f>
        <v>#REF!</v>
      </c>
      <c r="M19688" s="220"/>
    </row>
    <row r="19689" spans="1:13" x14ac:dyDescent="0.2">
      <c r="A19689" s="35" t="s">
        <v>3766</v>
      </c>
      <c r="B19689" s="1" t="s">
        <v>5533</v>
      </c>
      <c r="C19689" s="45" t="s">
        <v>5892</v>
      </c>
      <c r="D19689" s="23" t="s">
        <v>977</v>
      </c>
      <c r="E19689" s="23" t="s">
        <v>4134</v>
      </c>
      <c r="F19689" s="40">
        <v>10</v>
      </c>
      <c r="G19689" s="25">
        <v>3623</v>
      </c>
      <c r="H19689" s="25">
        <v>36230</v>
      </c>
      <c r="I19689" s="25"/>
      <c r="J19689" s="58" t="e">
        <f>HYPERLINK("#"&amp;"Insumos"&amp;"!A"&amp;MATCH($B19689,#REF!,0),"Ins "&amp;$B19689)</f>
        <v>#REF!</v>
      </c>
      <c r="M19689" s="220"/>
    </row>
    <row r="19690" spans="1:13" x14ac:dyDescent="0.2">
      <c r="A19690" s="35" t="s">
        <v>3766</v>
      </c>
      <c r="B19690" s="1" t="s">
        <v>4646</v>
      </c>
      <c r="C19690" s="45" t="s">
        <v>83</v>
      </c>
      <c r="D19690" s="23" t="s">
        <v>5751</v>
      </c>
      <c r="E19690" s="23" t="s">
        <v>4134</v>
      </c>
      <c r="F19690" s="40">
        <v>3</v>
      </c>
      <c r="G19690" s="25">
        <v>27690</v>
      </c>
      <c r="H19690" s="25">
        <v>83070</v>
      </c>
      <c r="I19690" s="25"/>
      <c r="J19690" s="58" t="e">
        <f>HYPERLINK("#"&amp;"Insumos"&amp;"!A"&amp;MATCH($B19690,#REF!,0),"Ins "&amp;$B19690)</f>
        <v>#REF!</v>
      </c>
      <c r="M19690" s="220"/>
    </row>
    <row r="19691" spans="1:13" x14ac:dyDescent="0.2">
      <c r="A19691" s="35" t="s">
        <v>3766</v>
      </c>
      <c r="B19691" s="1" t="s">
        <v>4647</v>
      </c>
      <c r="C19691" s="45" t="s">
        <v>84</v>
      </c>
      <c r="D19691" s="23" t="s">
        <v>5751</v>
      </c>
      <c r="E19691" s="23" t="s">
        <v>4134</v>
      </c>
      <c r="F19691" s="40">
        <v>2</v>
      </c>
      <c r="G19691" s="25">
        <v>30851</v>
      </c>
      <c r="H19691" s="25">
        <v>61702</v>
      </c>
      <c r="I19691" s="25"/>
      <c r="J19691" s="58" t="e">
        <f>HYPERLINK("#"&amp;"Insumos"&amp;"!A"&amp;MATCH($B19691,#REF!,0),"Ins "&amp;$B19691)</f>
        <v>#REF!</v>
      </c>
      <c r="M19691" s="220"/>
    </row>
    <row r="19692" spans="1:13" x14ac:dyDescent="0.2">
      <c r="A19692" s="35" t="s">
        <v>3766</v>
      </c>
      <c r="B19692" s="1" t="s">
        <v>4681</v>
      </c>
      <c r="C19692" s="45" t="s">
        <v>209</v>
      </c>
      <c r="D19692" s="23" t="s">
        <v>5751</v>
      </c>
      <c r="E19692" s="23" t="s">
        <v>4134</v>
      </c>
      <c r="F19692" s="40">
        <v>3</v>
      </c>
      <c r="G19692" s="25">
        <v>38030</v>
      </c>
      <c r="H19692" s="25">
        <v>114090</v>
      </c>
      <c r="I19692" s="25"/>
      <c r="J19692" s="58" t="e">
        <f>HYPERLINK("#"&amp;"Insumos"&amp;"!A"&amp;MATCH($B19692,#REF!,0),"Ins "&amp;$B19692)</f>
        <v>#REF!</v>
      </c>
      <c r="M19692" s="220"/>
    </row>
    <row r="19693" spans="1:13" x14ac:dyDescent="0.2">
      <c r="A19693" s="35" t="s">
        <v>3766</v>
      </c>
      <c r="B19693" s="1" t="s">
        <v>4682</v>
      </c>
      <c r="C19693" s="45" t="s">
        <v>444</v>
      </c>
      <c r="D19693" s="23" t="s">
        <v>5751</v>
      </c>
      <c r="E19693" s="23" t="s">
        <v>4134</v>
      </c>
      <c r="F19693" s="40">
        <v>12</v>
      </c>
      <c r="G19693" s="25">
        <v>38030</v>
      </c>
      <c r="H19693" s="25">
        <v>456360</v>
      </c>
      <c r="I19693" s="25"/>
      <c r="J19693" s="58" t="e">
        <f>HYPERLINK("#"&amp;"Insumos"&amp;"!A"&amp;MATCH($B19693,#REF!,0),"Ins "&amp;$B19693)</f>
        <v>#REF!</v>
      </c>
      <c r="M19693" s="220"/>
    </row>
    <row r="19694" spans="1:13" ht="25.5" x14ac:dyDescent="0.2">
      <c r="A19694" s="35" t="s">
        <v>3766</v>
      </c>
      <c r="B19694" s="1" t="s">
        <v>4275</v>
      </c>
      <c r="C19694" s="45" t="s">
        <v>1500</v>
      </c>
      <c r="D19694" s="23" t="s">
        <v>5751</v>
      </c>
      <c r="E19694" s="23" t="s">
        <v>4134</v>
      </c>
      <c r="F19694" s="40">
        <v>4</v>
      </c>
      <c r="G19694" s="25">
        <v>97635</v>
      </c>
      <c r="H19694" s="25">
        <v>390540</v>
      </c>
      <c r="I19694" s="25"/>
      <c r="J19694" s="58" t="e">
        <f>HYPERLINK("#"&amp;"Insumos"&amp;"!A"&amp;MATCH($B19694,#REF!,0),"Ins "&amp;$B19694)</f>
        <v>#REF!</v>
      </c>
      <c r="M19694" s="220"/>
    </row>
    <row r="19695" spans="1:13" ht="25.5" x14ac:dyDescent="0.2">
      <c r="A19695" s="35" t="s">
        <v>3766</v>
      </c>
      <c r="B19695" s="1" t="s">
        <v>4288</v>
      </c>
      <c r="C19695" s="45" t="s">
        <v>1505</v>
      </c>
      <c r="D19695" s="23" t="s">
        <v>5751</v>
      </c>
      <c r="E19695" s="23" t="s">
        <v>4134</v>
      </c>
      <c r="F19695" s="40">
        <v>8</v>
      </c>
      <c r="G19695" s="25">
        <v>21508</v>
      </c>
      <c r="H19695" s="25">
        <v>172064</v>
      </c>
      <c r="I19695" s="25"/>
      <c r="J19695" s="58" t="e">
        <f>HYPERLINK("#"&amp;"Insumos"&amp;"!A"&amp;MATCH($B19695,#REF!,0),"Ins "&amp;$B19695)</f>
        <v>#REF!</v>
      </c>
      <c r="M19695" s="220"/>
    </row>
    <row r="19696" spans="1:13" x14ac:dyDescent="0.2">
      <c r="A19696" s="35" t="s">
        <v>3766</v>
      </c>
      <c r="B19696" s="1" t="s">
        <v>4291</v>
      </c>
      <c r="C19696" s="45" t="s">
        <v>1507</v>
      </c>
      <c r="D19696" s="23" t="s">
        <v>5751</v>
      </c>
      <c r="E19696" s="23" t="s">
        <v>4134</v>
      </c>
      <c r="F19696" s="40">
        <v>2</v>
      </c>
      <c r="G19696" s="25">
        <v>10375</v>
      </c>
      <c r="H19696" s="25">
        <v>20750</v>
      </c>
      <c r="I19696" s="25"/>
      <c r="J19696" s="58" t="e">
        <f>HYPERLINK("#"&amp;"Insumos"&amp;"!A"&amp;MATCH($B19696,#REF!,0),"Ins "&amp;$B19696)</f>
        <v>#REF!</v>
      </c>
      <c r="M19696" s="220"/>
    </row>
    <row r="19697" spans="1:13" x14ac:dyDescent="0.2">
      <c r="A19697" s="35" t="s">
        <v>3766</v>
      </c>
      <c r="B19697" s="1" t="s">
        <v>4292</v>
      </c>
      <c r="C19697" s="45" t="s">
        <v>1508</v>
      </c>
      <c r="D19697" s="23" t="s">
        <v>5751</v>
      </c>
      <c r="E19697" s="23" t="s">
        <v>4134</v>
      </c>
      <c r="F19697" s="40">
        <v>2</v>
      </c>
      <c r="G19697" s="25">
        <v>11443</v>
      </c>
      <c r="H19697" s="25">
        <v>22886</v>
      </c>
      <c r="I19697" s="25"/>
      <c r="J19697" s="58" t="e">
        <f>HYPERLINK("#"&amp;"Insumos"&amp;"!A"&amp;MATCH($B19697,#REF!,0),"Ins "&amp;$B19697)</f>
        <v>#REF!</v>
      </c>
      <c r="M19697" s="220"/>
    </row>
    <row r="19698" spans="1:13" x14ac:dyDescent="0.2">
      <c r="A19698" s="35" t="s">
        <v>3766</v>
      </c>
      <c r="B19698" s="1" t="s">
        <v>4302</v>
      </c>
      <c r="C19698" s="45" t="s">
        <v>4149</v>
      </c>
      <c r="D19698" s="23" t="s">
        <v>5751</v>
      </c>
      <c r="E19698" s="23" t="s">
        <v>4134</v>
      </c>
      <c r="F19698" s="40">
        <v>6</v>
      </c>
      <c r="G19698" s="25">
        <v>48015</v>
      </c>
      <c r="H19698" s="25">
        <v>288090</v>
      </c>
      <c r="I19698" s="25"/>
      <c r="J19698" s="58" t="e">
        <f>HYPERLINK("#"&amp;"Insumos"&amp;"!A"&amp;MATCH($B19698,#REF!,0),"Ins "&amp;$B19698)</f>
        <v>#REF!</v>
      </c>
      <c r="M19698" s="220"/>
    </row>
    <row r="19699" spans="1:13" x14ac:dyDescent="0.2">
      <c r="A19699" s="35" t="s">
        <v>3766</v>
      </c>
      <c r="B19699" s="1" t="s">
        <v>5061</v>
      </c>
      <c r="C19699" s="45" t="s">
        <v>1574</v>
      </c>
      <c r="D19699" s="23" t="s">
        <v>5751</v>
      </c>
      <c r="E19699" s="23" t="s">
        <v>4134</v>
      </c>
      <c r="F19699" s="40">
        <v>5</v>
      </c>
      <c r="G19699" s="25">
        <v>10393</v>
      </c>
      <c r="H19699" s="25">
        <v>51965</v>
      </c>
      <c r="I19699" s="25"/>
      <c r="J19699" s="58" t="e">
        <f>HYPERLINK("#"&amp;"Insumos"&amp;"!A"&amp;MATCH($B19699,#REF!,0),"Ins "&amp;$B19699)</f>
        <v>#REF!</v>
      </c>
      <c r="M19699" s="220"/>
    </row>
    <row r="19700" spans="1:13" x14ac:dyDescent="0.2">
      <c r="A19700" s="35" t="s">
        <v>3766</v>
      </c>
      <c r="B19700" s="1" t="s">
        <v>5065</v>
      </c>
      <c r="C19700" s="45" t="s">
        <v>4150</v>
      </c>
      <c r="D19700" s="23" t="s">
        <v>5751</v>
      </c>
      <c r="E19700" s="23" t="s">
        <v>4134</v>
      </c>
      <c r="F19700" s="40">
        <v>2</v>
      </c>
      <c r="G19700" s="25">
        <v>2172</v>
      </c>
      <c r="H19700" s="25">
        <v>4344</v>
      </c>
      <c r="I19700" s="25"/>
      <c r="J19700" s="58" t="e">
        <f>HYPERLINK("#"&amp;"Insumos"&amp;"!A"&amp;MATCH($B19700,#REF!,0),"Ins "&amp;$B19700)</f>
        <v>#REF!</v>
      </c>
      <c r="M19700" s="220"/>
    </row>
    <row r="19701" spans="1:13" x14ac:dyDescent="0.2">
      <c r="A19701" s="35" t="s">
        <v>3766</v>
      </c>
      <c r="B19701" s="1" t="s">
        <v>5069</v>
      </c>
      <c r="C19701" s="45" t="s">
        <v>266</v>
      </c>
      <c r="D19701" s="23" t="s">
        <v>5751</v>
      </c>
      <c r="E19701" s="23" t="s">
        <v>4134</v>
      </c>
      <c r="F19701" s="40">
        <v>3</v>
      </c>
      <c r="G19701" s="25">
        <v>0</v>
      </c>
      <c r="H19701" s="25">
        <v>0</v>
      </c>
      <c r="I19701" s="25"/>
      <c r="J19701" s="58" t="e">
        <f>HYPERLINK("#"&amp;"Insumos"&amp;"!A"&amp;MATCH($B19701,#REF!,0),"Ins "&amp;$B19701)</f>
        <v>#REF!</v>
      </c>
      <c r="M19701" s="220"/>
    </row>
    <row r="19702" spans="1:13" ht="25.5" x14ac:dyDescent="0.2">
      <c r="A19702" s="35" t="s">
        <v>3766</v>
      </c>
      <c r="B19702" s="1" t="s">
        <v>4858</v>
      </c>
      <c r="C19702" s="45" t="s">
        <v>1611</v>
      </c>
      <c r="D19702" s="23" t="s">
        <v>5751</v>
      </c>
      <c r="E19702" s="23" t="s">
        <v>4134</v>
      </c>
      <c r="F19702" s="40">
        <v>2</v>
      </c>
      <c r="G19702" s="25">
        <v>1244</v>
      </c>
      <c r="H19702" s="25">
        <v>2488</v>
      </c>
      <c r="I19702" s="25"/>
      <c r="J19702" s="58" t="e">
        <f>HYPERLINK("#"&amp;"Insumos"&amp;"!A"&amp;MATCH($B19702,#REF!,0),"Ins "&amp;$B19702)</f>
        <v>#REF!</v>
      </c>
      <c r="M19702" s="220"/>
    </row>
    <row r="19703" spans="1:13" ht="25.5" x14ac:dyDescent="0.2">
      <c r="A19703" s="35" t="s">
        <v>3766</v>
      </c>
      <c r="B19703" s="1" t="s">
        <v>4859</v>
      </c>
      <c r="C19703" s="45" t="s">
        <v>1612</v>
      </c>
      <c r="D19703" s="23" t="s">
        <v>5751</v>
      </c>
      <c r="E19703" s="23" t="s">
        <v>4134</v>
      </c>
      <c r="F19703" s="40">
        <v>2</v>
      </c>
      <c r="G19703" s="25">
        <v>6702</v>
      </c>
      <c r="H19703" s="25">
        <v>13404</v>
      </c>
      <c r="I19703" s="25"/>
      <c r="J19703" s="58" t="e">
        <f>HYPERLINK("#"&amp;"Insumos"&amp;"!A"&amp;MATCH($B19703,#REF!,0),"Ins "&amp;$B19703)</f>
        <v>#REF!</v>
      </c>
      <c r="M19703" s="220"/>
    </row>
    <row r="19704" spans="1:13" x14ac:dyDescent="0.2">
      <c r="A19704" s="35" t="s">
        <v>3766</v>
      </c>
      <c r="B19704" s="1" t="s">
        <v>4893</v>
      </c>
      <c r="C19704" s="45" t="s">
        <v>301</v>
      </c>
      <c r="D19704" s="23" t="s">
        <v>5751</v>
      </c>
      <c r="E19704" s="23" t="s">
        <v>4134</v>
      </c>
      <c r="F19704" s="40">
        <v>1</v>
      </c>
      <c r="G19704" s="25">
        <v>8271</v>
      </c>
      <c r="H19704" s="25">
        <v>8271</v>
      </c>
      <c r="I19704" s="25"/>
      <c r="J19704" s="58" t="e">
        <f>HYPERLINK("#"&amp;"Insumos"&amp;"!A"&amp;MATCH($B19704,#REF!,0),"Ins "&amp;$B19704)</f>
        <v>#REF!</v>
      </c>
      <c r="M19704" s="220"/>
    </row>
    <row r="19705" spans="1:13" x14ac:dyDescent="0.2">
      <c r="A19705" s="35" t="s">
        <v>3766</v>
      </c>
      <c r="B19705" s="1" t="s">
        <v>5007</v>
      </c>
      <c r="C19705" s="45" t="s">
        <v>720</v>
      </c>
      <c r="D19705" s="23" t="s">
        <v>5751</v>
      </c>
      <c r="E19705" s="23" t="s">
        <v>4134</v>
      </c>
      <c r="F19705" s="40">
        <v>16.399999999999999</v>
      </c>
      <c r="G19705" s="25">
        <v>1897</v>
      </c>
      <c r="H19705" s="25">
        <v>31111</v>
      </c>
      <c r="I19705" s="25"/>
      <c r="J19705" s="58" t="e">
        <f>HYPERLINK("#"&amp;"Insumos"&amp;"!A"&amp;MATCH($B19705,#REF!,0),"Ins "&amp;$B19705)</f>
        <v>#REF!</v>
      </c>
      <c r="M19705" s="220"/>
    </row>
    <row r="19706" spans="1:13" ht="51" x14ac:dyDescent="0.2">
      <c r="A19706" s="36" t="s">
        <v>3767</v>
      </c>
      <c r="B19706" s="26" t="s">
        <v>6816</v>
      </c>
      <c r="C19706" s="79" t="s">
        <v>10964</v>
      </c>
      <c r="D19706" s="37" t="s">
        <v>5608</v>
      </c>
      <c r="E19706" s="37" t="s">
        <v>4134</v>
      </c>
      <c r="F19706" s="41"/>
      <c r="G19706" s="27"/>
      <c r="H19706" s="27"/>
      <c r="I19706" s="27">
        <v>1337553</v>
      </c>
      <c r="M19706" s="220">
        <f t="shared" si="307"/>
        <v>1751659</v>
      </c>
    </row>
    <row r="19707" spans="1:13" x14ac:dyDescent="0.2">
      <c r="A19707" s="35" t="s">
        <v>3767</v>
      </c>
      <c r="B19707" s="1" t="s">
        <v>213</v>
      </c>
      <c r="C19707" s="45" t="s">
        <v>1034</v>
      </c>
      <c r="D19707" s="23" t="s">
        <v>5734</v>
      </c>
      <c r="E19707" s="23" t="s">
        <v>4141</v>
      </c>
      <c r="F19707" s="40">
        <v>1.3</v>
      </c>
      <c r="G19707" s="25">
        <v>184554</v>
      </c>
      <c r="H19707" s="25">
        <v>239920</v>
      </c>
      <c r="I19707" s="25"/>
      <c r="J19707" s="58" t="e">
        <f>HYPERLINK("#"&amp;"Insumos"&amp;"!A"&amp;MATCH($B19707,#REF!,0),"Ins "&amp;$B19707)</f>
        <v>#REF!</v>
      </c>
      <c r="M19707" s="220"/>
    </row>
    <row r="19708" spans="1:13" x14ac:dyDescent="0.2">
      <c r="A19708" s="35" t="s">
        <v>3767</v>
      </c>
      <c r="B19708" s="1" t="s">
        <v>263</v>
      </c>
      <c r="C19708" s="45" t="s">
        <v>696</v>
      </c>
      <c r="D19708" s="23" t="s">
        <v>5534</v>
      </c>
      <c r="E19708" s="23" t="s">
        <v>4140</v>
      </c>
      <c r="F19708" s="40">
        <v>0.1048</v>
      </c>
      <c r="G19708" s="25">
        <v>187426</v>
      </c>
      <c r="H19708" s="25">
        <v>19642</v>
      </c>
      <c r="I19708" s="25"/>
      <c r="J19708" s="58" t="e">
        <f>HYPERLINK("#"&amp;"Insumos"&amp;"!A"&amp;MATCH($B19708,#REF!,0),"Ins "&amp;$B19708)</f>
        <v>#REF!</v>
      </c>
      <c r="M19708" s="220"/>
    </row>
    <row r="19709" spans="1:13" x14ac:dyDescent="0.2">
      <c r="A19709" s="35" t="s">
        <v>3767</v>
      </c>
      <c r="B19709" s="1" t="s">
        <v>5533</v>
      </c>
      <c r="C19709" s="45" t="s">
        <v>5892</v>
      </c>
      <c r="D19709" s="23" t="s">
        <v>977</v>
      </c>
      <c r="E19709" s="23" t="s">
        <v>4134</v>
      </c>
      <c r="F19709" s="40">
        <v>10</v>
      </c>
      <c r="G19709" s="25">
        <v>3623</v>
      </c>
      <c r="H19709" s="25">
        <v>36230</v>
      </c>
      <c r="I19709" s="25"/>
      <c r="J19709" s="58" t="e">
        <f>HYPERLINK("#"&amp;"Insumos"&amp;"!A"&amp;MATCH($B19709,#REF!,0),"Ins "&amp;$B19709)</f>
        <v>#REF!</v>
      </c>
      <c r="M19709" s="220"/>
    </row>
    <row r="19710" spans="1:13" x14ac:dyDescent="0.2">
      <c r="A19710" s="35" t="s">
        <v>3767</v>
      </c>
      <c r="B19710" s="1" t="s">
        <v>4681</v>
      </c>
      <c r="C19710" s="45" t="s">
        <v>209</v>
      </c>
      <c r="D19710" s="23" t="s">
        <v>5751</v>
      </c>
      <c r="E19710" s="23" t="s">
        <v>4134</v>
      </c>
      <c r="F19710" s="40">
        <v>5</v>
      </c>
      <c r="G19710" s="25">
        <v>38030</v>
      </c>
      <c r="H19710" s="25">
        <v>190150</v>
      </c>
      <c r="I19710" s="25"/>
      <c r="J19710" s="58" t="e">
        <f>HYPERLINK("#"&amp;"Insumos"&amp;"!A"&amp;MATCH($B19710,#REF!,0),"Ins "&amp;$B19710)</f>
        <v>#REF!</v>
      </c>
      <c r="M19710" s="220"/>
    </row>
    <row r="19711" spans="1:13" x14ac:dyDescent="0.2">
      <c r="A19711" s="35" t="s">
        <v>3767</v>
      </c>
      <c r="B19711" s="1" t="s">
        <v>4682</v>
      </c>
      <c r="C19711" s="45" t="s">
        <v>444</v>
      </c>
      <c r="D19711" s="23" t="s">
        <v>5751</v>
      </c>
      <c r="E19711" s="23" t="s">
        <v>4134</v>
      </c>
      <c r="F19711" s="40">
        <v>3</v>
      </c>
      <c r="G19711" s="25">
        <v>38030</v>
      </c>
      <c r="H19711" s="25">
        <v>114090</v>
      </c>
      <c r="I19711" s="25"/>
      <c r="J19711" s="58" t="e">
        <f>HYPERLINK("#"&amp;"Insumos"&amp;"!A"&amp;MATCH($B19711,#REF!,0),"Ins "&amp;$B19711)</f>
        <v>#REF!</v>
      </c>
      <c r="M19711" s="220"/>
    </row>
    <row r="19712" spans="1:13" x14ac:dyDescent="0.2">
      <c r="A19712" s="35" t="s">
        <v>3767</v>
      </c>
      <c r="B19712" s="1" t="s">
        <v>4266</v>
      </c>
      <c r="C19712" s="45" t="s">
        <v>203</v>
      </c>
      <c r="D19712" s="23" t="s">
        <v>5751</v>
      </c>
      <c r="E19712" s="23" t="s">
        <v>4134</v>
      </c>
      <c r="F19712" s="40">
        <v>3</v>
      </c>
      <c r="G19712" s="25">
        <v>16595</v>
      </c>
      <c r="H19712" s="25">
        <v>49785</v>
      </c>
      <c r="I19712" s="25"/>
      <c r="J19712" s="58" t="e">
        <f>HYPERLINK("#"&amp;"Insumos"&amp;"!A"&amp;MATCH($B19712,#REF!,0),"Ins "&amp;$B19712)</f>
        <v>#REF!</v>
      </c>
      <c r="M19712" s="220"/>
    </row>
    <row r="19713" spans="1:13" ht="25.5" x14ac:dyDescent="0.2">
      <c r="A19713" s="35" t="s">
        <v>3767</v>
      </c>
      <c r="B19713" s="1" t="s">
        <v>4275</v>
      </c>
      <c r="C19713" s="45" t="s">
        <v>1500</v>
      </c>
      <c r="D19713" s="23" t="s">
        <v>5751</v>
      </c>
      <c r="E19713" s="23" t="s">
        <v>4134</v>
      </c>
      <c r="F19713" s="40">
        <v>3</v>
      </c>
      <c r="G19713" s="25">
        <v>97635</v>
      </c>
      <c r="H19713" s="25">
        <v>292905</v>
      </c>
      <c r="I19713" s="25"/>
      <c r="J19713" s="58" t="e">
        <f>HYPERLINK("#"&amp;"Insumos"&amp;"!A"&amp;MATCH($B19713,#REF!,0),"Ins "&amp;$B19713)</f>
        <v>#REF!</v>
      </c>
      <c r="M19713" s="220"/>
    </row>
    <row r="19714" spans="1:13" ht="25.5" x14ac:dyDescent="0.2">
      <c r="A19714" s="35" t="s">
        <v>3767</v>
      </c>
      <c r="B19714" s="1" t="s">
        <v>4288</v>
      </c>
      <c r="C19714" s="45" t="s">
        <v>1505</v>
      </c>
      <c r="D19714" s="23" t="s">
        <v>5751</v>
      </c>
      <c r="E19714" s="23" t="s">
        <v>4134</v>
      </c>
      <c r="F19714" s="40">
        <v>6</v>
      </c>
      <c r="G19714" s="25">
        <v>21508</v>
      </c>
      <c r="H19714" s="25">
        <v>129048</v>
      </c>
      <c r="I19714" s="25"/>
      <c r="J19714" s="58" t="e">
        <f>HYPERLINK("#"&amp;"Insumos"&amp;"!A"&amp;MATCH($B19714,#REF!,0),"Ins "&amp;$B19714)</f>
        <v>#REF!</v>
      </c>
      <c r="M19714" s="220"/>
    </row>
    <row r="19715" spans="1:13" x14ac:dyDescent="0.2">
      <c r="A19715" s="35" t="s">
        <v>3767</v>
      </c>
      <c r="B19715" s="1" t="s">
        <v>4292</v>
      </c>
      <c r="C19715" s="45" t="s">
        <v>1508</v>
      </c>
      <c r="D19715" s="23" t="s">
        <v>5751</v>
      </c>
      <c r="E19715" s="23" t="s">
        <v>4134</v>
      </c>
      <c r="F19715" s="40">
        <v>2</v>
      </c>
      <c r="G19715" s="25">
        <v>11443</v>
      </c>
      <c r="H19715" s="25">
        <v>22886</v>
      </c>
      <c r="I19715" s="25"/>
      <c r="J19715" s="58" t="e">
        <f>HYPERLINK("#"&amp;"Insumos"&amp;"!A"&amp;MATCH($B19715,#REF!,0),"Ins "&amp;$B19715)</f>
        <v>#REF!</v>
      </c>
      <c r="M19715" s="220"/>
    </row>
    <row r="19716" spans="1:13" x14ac:dyDescent="0.2">
      <c r="A19716" s="35" t="s">
        <v>3767</v>
      </c>
      <c r="B19716" s="1" t="s">
        <v>4302</v>
      </c>
      <c r="C19716" s="45" t="s">
        <v>4149</v>
      </c>
      <c r="D19716" s="23" t="s">
        <v>5751</v>
      </c>
      <c r="E19716" s="23" t="s">
        <v>4134</v>
      </c>
      <c r="F19716" s="40">
        <v>3</v>
      </c>
      <c r="G19716" s="25">
        <v>48015</v>
      </c>
      <c r="H19716" s="25">
        <v>144045</v>
      </c>
      <c r="I19716" s="25"/>
      <c r="J19716" s="58" t="e">
        <f>HYPERLINK("#"&amp;"Insumos"&amp;"!A"&amp;MATCH($B19716,#REF!,0),"Ins "&amp;$B19716)</f>
        <v>#REF!</v>
      </c>
      <c r="M19716" s="220"/>
    </row>
    <row r="19717" spans="1:13" x14ac:dyDescent="0.2">
      <c r="A19717" s="35" t="s">
        <v>3767</v>
      </c>
      <c r="B19717" s="1" t="s">
        <v>5061</v>
      </c>
      <c r="C19717" s="45" t="s">
        <v>1574</v>
      </c>
      <c r="D19717" s="23" t="s">
        <v>5751</v>
      </c>
      <c r="E19717" s="23" t="s">
        <v>4134</v>
      </c>
      <c r="F19717" s="40">
        <v>2</v>
      </c>
      <c r="G19717" s="25">
        <v>10393</v>
      </c>
      <c r="H19717" s="25">
        <v>20786</v>
      </c>
      <c r="I19717" s="25"/>
      <c r="J19717" s="58" t="e">
        <f>HYPERLINK("#"&amp;"Insumos"&amp;"!A"&amp;MATCH($B19717,#REF!,0),"Ins "&amp;$B19717)</f>
        <v>#REF!</v>
      </c>
      <c r="M19717" s="220"/>
    </row>
    <row r="19718" spans="1:13" ht="25.5" x14ac:dyDescent="0.2">
      <c r="A19718" s="35" t="s">
        <v>3767</v>
      </c>
      <c r="B19718" s="1" t="s">
        <v>4860</v>
      </c>
      <c r="C19718" s="45" t="s">
        <v>1613</v>
      </c>
      <c r="D19718" s="23" t="s">
        <v>5751</v>
      </c>
      <c r="E19718" s="23" t="s">
        <v>4134</v>
      </c>
      <c r="F19718" s="40">
        <v>8</v>
      </c>
      <c r="G19718" s="25">
        <v>4406</v>
      </c>
      <c r="H19718" s="25">
        <v>35248</v>
      </c>
      <c r="I19718" s="25"/>
      <c r="J19718" s="58" t="e">
        <f>HYPERLINK("#"&amp;"Insumos"&amp;"!A"&amp;MATCH($B19718,#REF!,0),"Ins "&amp;$B19718)</f>
        <v>#REF!</v>
      </c>
      <c r="M19718" s="220"/>
    </row>
    <row r="19719" spans="1:13" ht="25.5" x14ac:dyDescent="0.2">
      <c r="A19719" s="35" t="s">
        <v>3767</v>
      </c>
      <c r="B19719" s="1" t="s">
        <v>4861</v>
      </c>
      <c r="C19719" s="45" t="s">
        <v>1614</v>
      </c>
      <c r="D19719" s="23" t="s">
        <v>5751</v>
      </c>
      <c r="E19719" s="23" t="s">
        <v>4134</v>
      </c>
      <c r="F19719" s="40">
        <v>2</v>
      </c>
      <c r="G19719" s="25">
        <v>5607</v>
      </c>
      <c r="H19719" s="25">
        <v>11214</v>
      </c>
      <c r="I19719" s="25"/>
      <c r="J19719" s="58" t="e">
        <f>HYPERLINK("#"&amp;"Insumos"&amp;"!A"&amp;MATCH($B19719,#REF!,0),"Ins "&amp;$B19719)</f>
        <v>#REF!</v>
      </c>
      <c r="M19719" s="220"/>
    </row>
    <row r="19720" spans="1:13" x14ac:dyDescent="0.2">
      <c r="A19720" s="35" t="s">
        <v>3767</v>
      </c>
      <c r="B19720" s="1" t="s">
        <v>4893</v>
      </c>
      <c r="C19720" s="45" t="s">
        <v>301</v>
      </c>
      <c r="D19720" s="23" t="s">
        <v>5751</v>
      </c>
      <c r="E19720" s="23" t="s">
        <v>4134</v>
      </c>
      <c r="F19720" s="40">
        <v>1</v>
      </c>
      <c r="G19720" s="25">
        <v>8271</v>
      </c>
      <c r="H19720" s="25">
        <v>8271</v>
      </c>
      <c r="I19720" s="25"/>
      <c r="J19720" s="58" t="e">
        <f>HYPERLINK("#"&amp;"Insumos"&amp;"!A"&amp;MATCH($B19720,#REF!,0),"Ins "&amp;$B19720)</f>
        <v>#REF!</v>
      </c>
      <c r="M19720" s="220"/>
    </row>
    <row r="19721" spans="1:13" x14ac:dyDescent="0.2">
      <c r="A19721" s="35" t="s">
        <v>3767</v>
      </c>
      <c r="B19721" s="1" t="s">
        <v>5007</v>
      </c>
      <c r="C19721" s="45" t="s">
        <v>720</v>
      </c>
      <c r="D19721" s="23" t="s">
        <v>5751</v>
      </c>
      <c r="E19721" s="23" t="s">
        <v>4134</v>
      </c>
      <c r="F19721" s="40">
        <v>12.3</v>
      </c>
      <c r="G19721" s="25">
        <v>1897</v>
      </c>
      <c r="H19721" s="25">
        <v>23333</v>
      </c>
      <c r="I19721" s="25"/>
      <c r="J19721" s="58" t="e">
        <f>HYPERLINK("#"&amp;"Insumos"&amp;"!A"&amp;MATCH($B19721,#REF!,0),"Ins "&amp;$B19721)</f>
        <v>#REF!</v>
      </c>
      <c r="M19721" s="220"/>
    </row>
    <row r="19722" spans="1:13" ht="51" x14ac:dyDescent="0.2">
      <c r="A19722" s="36" t="s">
        <v>3768</v>
      </c>
      <c r="B19722" s="26" t="s">
        <v>6816</v>
      </c>
      <c r="C19722" s="79" t="s">
        <v>10965</v>
      </c>
      <c r="D19722" s="37" t="s">
        <v>5608</v>
      </c>
      <c r="E19722" s="37" t="s">
        <v>4134</v>
      </c>
      <c r="F19722" s="41"/>
      <c r="G19722" s="27"/>
      <c r="H19722" s="27"/>
      <c r="I19722" s="27">
        <v>898373</v>
      </c>
      <c r="M19722" s="220">
        <f t="shared" ref="M19722:M19774" si="308">ROUND(I19722*(1+$L$2),0)</f>
        <v>1176509</v>
      </c>
    </row>
    <row r="19723" spans="1:13" x14ac:dyDescent="0.2">
      <c r="A19723" s="35" t="s">
        <v>3768</v>
      </c>
      <c r="B19723" s="1" t="s">
        <v>213</v>
      </c>
      <c r="C19723" s="45" t="s">
        <v>1034</v>
      </c>
      <c r="D19723" s="23" t="s">
        <v>5734</v>
      </c>
      <c r="E19723" s="23" t="s">
        <v>4141</v>
      </c>
      <c r="F19723" s="40">
        <v>0.9</v>
      </c>
      <c r="G19723" s="25">
        <v>184554</v>
      </c>
      <c r="H19723" s="25">
        <v>166099</v>
      </c>
      <c r="I19723" s="25"/>
      <c r="J19723" s="58" t="e">
        <f>HYPERLINK("#"&amp;"Insumos"&amp;"!A"&amp;MATCH($B19723,#REF!,0),"Ins "&amp;$B19723)</f>
        <v>#REF!</v>
      </c>
      <c r="M19723" s="220"/>
    </row>
    <row r="19724" spans="1:13" x14ac:dyDescent="0.2">
      <c r="A19724" s="35" t="s">
        <v>3768</v>
      </c>
      <c r="B19724" s="1" t="s">
        <v>263</v>
      </c>
      <c r="C19724" s="45" t="s">
        <v>696</v>
      </c>
      <c r="D19724" s="23" t="s">
        <v>5534</v>
      </c>
      <c r="E19724" s="23" t="s">
        <v>4140</v>
      </c>
      <c r="F19724" s="40">
        <v>6.8699999999999997E-2</v>
      </c>
      <c r="G19724" s="25">
        <v>187426</v>
      </c>
      <c r="H19724" s="25">
        <v>12876</v>
      </c>
      <c r="I19724" s="25"/>
      <c r="J19724" s="58" t="e">
        <f>HYPERLINK("#"&amp;"Insumos"&amp;"!A"&amp;MATCH($B19724,#REF!,0),"Ins "&amp;$B19724)</f>
        <v>#REF!</v>
      </c>
      <c r="M19724" s="220"/>
    </row>
    <row r="19725" spans="1:13" x14ac:dyDescent="0.2">
      <c r="A19725" s="35" t="s">
        <v>3768</v>
      </c>
      <c r="B19725" s="1" t="s">
        <v>5533</v>
      </c>
      <c r="C19725" s="45" t="s">
        <v>5892</v>
      </c>
      <c r="D19725" s="23" t="s">
        <v>977</v>
      </c>
      <c r="E19725" s="23" t="s">
        <v>4134</v>
      </c>
      <c r="F19725" s="40">
        <v>10</v>
      </c>
      <c r="G19725" s="25">
        <v>3623</v>
      </c>
      <c r="H19725" s="25">
        <v>36230</v>
      </c>
      <c r="I19725" s="25"/>
      <c r="J19725" s="58" t="e">
        <f>HYPERLINK("#"&amp;"Insumos"&amp;"!A"&amp;MATCH($B19725,#REF!,0),"Ins "&amp;$B19725)</f>
        <v>#REF!</v>
      </c>
      <c r="M19725" s="220"/>
    </row>
    <row r="19726" spans="1:13" x14ac:dyDescent="0.2">
      <c r="A19726" s="35" t="s">
        <v>3768</v>
      </c>
      <c r="B19726" s="1" t="s">
        <v>4682</v>
      </c>
      <c r="C19726" s="45" t="s">
        <v>444</v>
      </c>
      <c r="D19726" s="23" t="s">
        <v>5751</v>
      </c>
      <c r="E19726" s="23" t="s">
        <v>4134</v>
      </c>
      <c r="F19726" s="40">
        <v>3</v>
      </c>
      <c r="G19726" s="25">
        <v>38030</v>
      </c>
      <c r="H19726" s="25">
        <v>114090</v>
      </c>
      <c r="I19726" s="25"/>
      <c r="J19726" s="58" t="e">
        <f>HYPERLINK("#"&amp;"Insumos"&amp;"!A"&amp;MATCH($B19726,#REF!,0),"Ins "&amp;$B19726)</f>
        <v>#REF!</v>
      </c>
      <c r="M19726" s="220"/>
    </row>
    <row r="19727" spans="1:13" x14ac:dyDescent="0.2">
      <c r="A19727" s="35" t="s">
        <v>3768</v>
      </c>
      <c r="B19727" s="1" t="s">
        <v>4266</v>
      </c>
      <c r="C19727" s="45" t="s">
        <v>203</v>
      </c>
      <c r="D19727" s="23" t="s">
        <v>5751</v>
      </c>
      <c r="E19727" s="23" t="s">
        <v>4134</v>
      </c>
      <c r="F19727" s="40">
        <v>3</v>
      </c>
      <c r="G19727" s="25">
        <v>16595</v>
      </c>
      <c r="H19727" s="25">
        <v>49785</v>
      </c>
      <c r="I19727" s="25"/>
      <c r="J19727" s="58" t="e">
        <f>HYPERLINK("#"&amp;"Insumos"&amp;"!A"&amp;MATCH($B19727,#REF!,0),"Ins "&amp;$B19727)</f>
        <v>#REF!</v>
      </c>
      <c r="M19727" s="220"/>
    </row>
    <row r="19728" spans="1:13" ht="25.5" x14ac:dyDescent="0.2">
      <c r="A19728" s="35" t="s">
        <v>3768</v>
      </c>
      <c r="B19728" s="1" t="s">
        <v>4275</v>
      </c>
      <c r="C19728" s="45" t="s">
        <v>1500</v>
      </c>
      <c r="D19728" s="23" t="s">
        <v>5751</v>
      </c>
      <c r="E19728" s="23" t="s">
        <v>4134</v>
      </c>
      <c r="F19728" s="40">
        <v>2</v>
      </c>
      <c r="G19728" s="25">
        <v>97635</v>
      </c>
      <c r="H19728" s="25">
        <v>195270</v>
      </c>
      <c r="I19728" s="25"/>
      <c r="J19728" s="58" t="e">
        <f>HYPERLINK("#"&amp;"Insumos"&amp;"!A"&amp;MATCH($B19728,#REF!,0),"Ins "&amp;$B19728)</f>
        <v>#REF!</v>
      </c>
      <c r="M19728" s="220"/>
    </row>
    <row r="19729" spans="1:13" ht="25.5" x14ac:dyDescent="0.2">
      <c r="A19729" s="35" t="s">
        <v>3768</v>
      </c>
      <c r="B19729" s="1" t="s">
        <v>4288</v>
      </c>
      <c r="C19729" s="45" t="s">
        <v>1505</v>
      </c>
      <c r="D19729" s="23" t="s">
        <v>5751</v>
      </c>
      <c r="E19729" s="23" t="s">
        <v>4134</v>
      </c>
      <c r="F19729" s="40">
        <v>4</v>
      </c>
      <c r="G19729" s="25">
        <v>21508</v>
      </c>
      <c r="H19729" s="25">
        <v>86032</v>
      </c>
      <c r="I19729" s="25"/>
      <c r="J19729" s="58" t="e">
        <f>HYPERLINK("#"&amp;"Insumos"&amp;"!A"&amp;MATCH($B19729,#REF!,0),"Ins "&amp;$B19729)</f>
        <v>#REF!</v>
      </c>
      <c r="M19729" s="220"/>
    </row>
    <row r="19730" spans="1:13" x14ac:dyDescent="0.2">
      <c r="A19730" s="35" t="s">
        <v>3768</v>
      </c>
      <c r="B19730" s="1" t="s">
        <v>4292</v>
      </c>
      <c r="C19730" s="45" t="s">
        <v>1508</v>
      </c>
      <c r="D19730" s="23" t="s">
        <v>5751</v>
      </c>
      <c r="E19730" s="23" t="s">
        <v>4134</v>
      </c>
      <c r="F19730" s="40">
        <v>2</v>
      </c>
      <c r="G19730" s="25">
        <v>11443</v>
      </c>
      <c r="H19730" s="25">
        <v>22886</v>
      </c>
      <c r="I19730" s="25"/>
      <c r="J19730" s="58" t="e">
        <f>HYPERLINK("#"&amp;"Insumos"&amp;"!A"&amp;MATCH($B19730,#REF!,0),"Ins "&amp;$B19730)</f>
        <v>#REF!</v>
      </c>
      <c r="M19730" s="220"/>
    </row>
    <row r="19731" spans="1:13" x14ac:dyDescent="0.2">
      <c r="A19731" s="35" t="s">
        <v>3768</v>
      </c>
      <c r="B19731" s="1" t="s">
        <v>4302</v>
      </c>
      <c r="C19731" s="45" t="s">
        <v>4149</v>
      </c>
      <c r="D19731" s="23" t="s">
        <v>5751</v>
      </c>
      <c r="E19731" s="23" t="s">
        <v>4134</v>
      </c>
      <c r="F19731" s="40">
        <v>3</v>
      </c>
      <c r="G19731" s="25">
        <v>48015</v>
      </c>
      <c r="H19731" s="25">
        <v>144045</v>
      </c>
      <c r="I19731" s="25"/>
      <c r="J19731" s="58" t="e">
        <f>HYPERLINK("#"&amp;"Insumos"&amp;"!A"&amp;MATCH($B19731,#REF!,0),"Ins "&amp;$B19731)</f>
        <v>#REF!</v>
      </c>
      <c r="M19731" s="220"/>
    </row>
    <row r="19732" spans="1:13" x14ac:dyDescent="0.2">
      <c r="A19732" s="35" t="s">
        <v>3768</v>
      </c>
      <c r="B19732" s="1" t="s">
        <v>5061</v>
      </c>
      <c r="C19732" s="45" t="s">
        <v>1574</v>
      </c>
      <c r="D19732" s="23" t="s">
        <v>5751</v>
      </c>
      <c r="E19732" s="23" t="s">
        <v>4134</v>
      </c>
      <c r="F19732" s="40">
        <v>3</v>
      </c>
      <c r="G19732" s="25">
        <v>10393</v>
      </c>
      <c r="H19732" s="25">
        <v>31179</v>
      </c>
      <c r="I19732" s="25"/>
      <c r="J19732" s="58" t="e">
        <f>HYPERLINK("#"&amp;"Insumos"&amp;"!A"&amp;MATCH($B19732,#REF!,0),"Ins "&amp;$B19732)</f>
        <v>#REF!</v>
      </c>
      <c r="M19732" s="220"/>
    </row>
    <row r="19733" spans="1:13" ht="25.5" x14ac:dyDescent="0.2">
      <c r="A19733" s="35" t="s">
        <v>3768</v>
      </c>
      <c r="B19733" s="1" t="s">
        <v>4859</v>
      </c>
      <c r="C19733" s="45" t="s">
        <v>1612</v>
      </c>
      <c r="D19733" s="23" t="s">
        <v>5751</v>
      </c>
      <c r="E19733" s="23" t="s">
        <v>4134</v>
      </c>
      <c r="F19733" s="40">
        <v>1</v>
      </c>
      <c r="G19733" s="25">
        <v>6702</v>
      </c>
      <c r="H19733" s="25">
        <v>6702</v>
      </c>
      <c r="I19733" s="25"/>
      <c r="J19733" s="58" t="e">
        <f>HYPERLINK("#"&amp;"Insumos"&amp;"!A"&amp;MATCH($B19733,#REF!,0),"Ins "&amp;$B19733)</f>
        <v>#REF!</v>
      </c>
      <c r="M19733" s="220"/>
    </row>
    <row r="19734" spans="1:13" ht="25.5" x14ac:dyDescent="0.2">
      <c r="A19734" s="35" t="s">
        <v>3768</v>
      </c>
      <c r="B19734" s="1" t="s">
        <v>4860</v>
      </c>
      <c r="C19734" s="45" t="s">
        <v>1613</v>
      </c>
      <c r="D19734" s="23" t="s">
        <v>5751</v>
      </c>
      <c r="E19734" s="23" t="s">
        <v>4134</v>
      </c>
      <c r="F19734" s="40">
        <v>4</v>
      </c>
      <c r="G19734" s="25">
        <v>4406</v>
      </c>
      <c r="H19734" s="25">
        <v>17624</v>
      </c>
      <c r="I19734" s="25"/>
      <c r="J19734" s="58" t="e">
        <f>HYPERLINK("#"&amp;"Insumos"&amp;"!A"&amp;MATCH($B19734,#REF!,0),"Ins "&amp;$B19734)</f>
        <v>#REF!</v>
      </c>
      <c r="M19734" s="220"/>
    </row>
    <row r="19735" spans="1:13" x14ac:dyDescent="0.2">
      <c r="A19735" s="35" t="s">
        <v>3768</v>
      </c>
      <c r="B19735" s="1" t="s">
        <v>5007</v>
      </c>
      <c r="C19735" s="45" t="s">
        <v>720</v>
      </c>
      <c r="D19735" s="23" t="s">
        <v>5751</v>
      </c>
      <c r="E19735" s="23" t="s">
        <v>4134</v>
      </c>
      <c r="F19735" s="40">
        <v>8.1999999999999993</v>
      </c>
      <c r="G19735" s="25">
        <v>1897</v>
      </c>
      <c r="H19735" s="25">
        <v>15555</v>
      </c>
      <c r="I19735" s="25"/>
      <c r="J19735" s="58" t="e">
        <f>HYPERLINK("#"&amp;"Insumos"&amp;"!A"&amp;MATCH($B19735,#REF!,0),"Ins "&amp;$B19735)</f>
        <v>#REF!</v>
      </c>
      <c r="M19735" s="220"/>
    </row>
    <row r="19736" spans="1:13" ht="38.25" x14ac:dyDescent="0.2">
      <c r="A19736" s="36" t="s">
        <v>3769</v>
      </c>
      <c r="B19736" s="26" t="s">
        <v>6816</v>
      </c>
      <c r="C19736" s="79" t="s">
        <v>10966</v>
      </c>
      <c r="D19736" s="37" t="s">
        <v>5608</v>
      </c>
      <c r="E19736" s="37" t="s">
        <v>4134</v>
      </c>
      <c r="F19736" s="41"/>
      <c r="G19736" s="27"/>
      <c r="H19736" s="27"/>
      <c r="I19736" s="27">
        <v>1462052</v>
      </c>
      <c r="M19736" s="220">
        <f t="shared" si="308"/>
        <v>1914703</v>
      </c>
    </row>
    <row r="19737" spans="1:13" x14ac:dyDescent="0.2">
      <c r="A19737" s="35" t="s">
        <v>3769</v>
      </c>
      <c r="B19737" s="1" t="s">
        <v>213</v>
      </c>
      <c r="C19737" s="45" t="s">
        <v>1034</v>
      </c>
      <c r="D19737" s="23" t="s">
        <v>5734</v>
      </c>
      <c r="E19737" s="23" t="s">
        <v>4141</v>
      </c>
      <c r="F19737" s="40">
        <v>1.3</v>
      </c>
      <c r="G19737" s="25">
        <v>184554</v>
      </c>
      <c r="H19737" s="25">
        <v>239920</v>
      </c>
      <c r="I19737" s="25"/>
      <c r="J19737" s="58" t="e">
        <f>HYPERLINK("#"&amp;"Insumos"&amp;"!A"&amp;MATCH($B19737,#REF!,0),"Ins "&amp;$B19737)</f>
        <v>#REF!</v>
      </c>
      <c r="M19737" s="220"/>
    </row>
    <row r="19738" spans="1:13" x14ac:dyDescent="0.2">
      <c r="A19738" s="35" t="s">
        <v>3769</v>
      </c>
      <c r="B19738" s="1" t="s">
        <v>263</v>
      </c>
      <c r="C19738" s="45" t="s">
        <v>696</v>
      </c>
      <c r="D19738" s="23" t="s">
        <v>5534</v>
      </c>
      <c r="E19738" s="23" t="s">
        <v>4140</v>
      </c>
      <c r="F19738" s="40">
        <v>0.1174</v>
      </c>
      <c r="G19738" s="25">
        <v>187426</v>
      </c>
      <c r="H19738" s="25">
        <v>22004</v>
      </c>
      <c r="I19738" s="25"/>
      <c r="J19738" s="58" t="e">
        <f>HYPERLINK("#"&amp;"Insumos"&amp;"!A"&amp;MATCH($B19738,#REF!,0),"Ins "&amp;$B19738)</f>
        <v>#REF!</v>
      </c>
      <c r="M19738" s="220"/>
    </row>
    <row r="19739" spans="1:13" x14ac:dyDescent="0.2">
      <c r="A19739" s="35" t="s">
        <v>3769</v>
      </c>
      <c r="B19739" s="1" t="s">
        <v>5533</v>
      </c>
      <c r="C19739" s="45" t="s">
        <v>5892</v>
      </c>
      <c r="D19739" s="23" t="s">
        <v>977</v>
      </c>
      <c r="E19739" s="23" t="s">
        <v>4134</v>
      </c>
      <c r="F19739" s="40">
        <v>10</v>
      </c>
      <c r="G19739" s="25">
        <v>3623</v>
      </c>
      <c r="H19739" s="25">
        <v>36230</v>
      </c>
      <c r="I19739" s="25"/>
      <c r="J19739" s="58" t="e">
        <f>HYPERLINK("#"&amp;"Insumos"&amp;"!A"&amp;MATCH($B19739,#REF!,0),"Ins "&amp;$B19739)</f>
        <v>#REF!</v>
      </c>
      <c r="M19739" s="220"/>
    </row>
    <row r="19740" spans="1:13" x14ac:dyDescent="0.2">
      <c r="A19740" s="35" t="s">
        <v>3769</v>
      </c>
      <c r="B19740" s="1" t="s">
        <v>4681</v>
      </c>
      <c r="C19740" s="45" t="s">
        <v>209</v>
      </c>
      <c r="D19740" s="23" t="s">
        <v>5751</v>
      </c>
      <c r="E19740" s="23" t="s">
        <v>4134</v>
      </c>
      <c r="F19740" s="40">
        <v>1</v>
      </c>
      <c r="G19740" s="25">
        <v>38030</v>
      </c>
      <c r="H19740" s="25">
        <v>38030</v>
      </c>
      <c r="I19740" s="25"/>
      <c r="J19740" s="58" t="e">
        <f>HYPERLINK("#"&amp;"Insumos"&amp;"!A"&amp;MATCH($B19740,#REF!,0),"Ins "&amp;$B19740)</f>
        <v>#REF!</v>
      </c>
      <c r="M19740" s="220"/>
    </row>
    <row r="19741" spans="1:13" x14ac:dyDescent="0.2">
      <c r="A19741" s="35" t="s">
        <v>3769</v>
      </c>
      <c r="B19741" s="1" t="s">
        <v>4682</v>
      </c>
      <c r="C19741" s="45" t="s">
        <v>444</v>
      </c>
      <c r="D19741" s="23" t="s">
        <v>5751</v>
      </c>
      <c r="E19741" s="23" t="s">
        <v>4134</v>
      </c>
      <c r="F19741" s="40">
        <v>6</v>
      </c>
      <c r="G19741" s="25">
        <v>38030</v>
      </c>
      <c r="H19741" s="25">
        <v>228180</v>
      </c>
      <c r="I19741" s="25"/>
      <c r="J19741" s="58" t="e">
        <f>HYPERLINK("#"&amp;"Insumos"&amp;"!A"&amp;MATCH($B19741,#REF!,0),"Ins "&amp;$B19741)</f>
        <v>#REF!</v>
      </c>
      <c r="M19741" s="220"/>
    </row>
    <row r="19742" spans="1:13" x14ac:dyDescent="0.2">
      <c r="A19742" s="35" t="s">
        <v>3769</v>
      </c>
      <c r="B19742" s="1" t="s">
        <v>4262</v>
      </c>
      <c r="C19742" s="45" t="s">
        <v>243</v>
      </c>
      <c r="D19742" s="23" t="s">
        <v>5751</v>
      </c>
      <c r="E19742" s="23" t="s">
        <v>4134</v>
      </c>
      <c r="F19742" s="40">
        <v>6</v>
      </c>
      <c r="G19742" s="25">
        <v>33809</v>
      </c>
      <c r="H19742" s="25">
        <v>202854</v>
      </c>
      <c r="I19742" s="25"/>
      <c r="J19742" s="58" t="e">
        <f>HYPERLINK("#"&amp;"Insumos"&amp;"!A"&amp;MATCH($B19742,#REF!,0),"Ins "&amp;$B19742)</f>
        <v>#REF!</v>
      </c>
      <c r="M19742" s="220"/>
    </row>
    <row r="19743" spans="1:13" ht="25.5" x14ac:dyDescent="0.2">
      <c r="A19743" s="35" t="s">
        <v>3769</v>
      </c>
      <c r="B19743" s="1" t="s">
        <v>4275</v>
      </c>
      <c r="C19743" s="45" t="s">
        <v>1500</v>
      </c>
      <c r="D19743" s="23" t="s">
        <v>5751</v>
      </c>
      <c r="E19743" s="23" t="s">
        <v>4134</v>
      </c>
      <c r="F19743" s="40">
        <v>2</v>
      </c>
      <c r="G19743" s="25">
        <v>97635</v>
      </c>
      <c r="H19743" s="25">
        <v>195270</v>
      </c>
      <c r="I19743" s="25"/>
      <c r="J19743" s="58" t="e">
        <f>HYPERLINK("#"&amp;"Insumos"&amp;"!A"&amp;MATCH($B19743,#REF!,0),"Ins "&amp;$B19743)</f>
        <v>#REF!</v>
      </c>
      <c r="M19743" s="220"/>
    </row>
    <row r="19744" spans="1:13" ht="25.5" x14ac:dyDescent="0.2">
      <c r="A19744" s="35" t="s">
        <v>3769</v>
      </c>
      <c r="B19744" s="1" t="s">
        <v>4288</v>
      </c>
      <c r="C19744" s="45" t="s">
        <v>1505</v>
      </c>
      <c r="D19744" s="23" t="s">
        <v>5751</v>
      </c>
      <c r="E19744" s="23" t="s">
        <v>4134</v>
      </c>
      <c r="F19744" s="40">
        <v>4</v>
      </c>
      <c r="G19744" s="25">
        <v>21508</v>
      </c>
      <c r="H19744" s="25">
        <v>86032</v>
      </c>
      <c r="I19744" s="25"/>
      <c r="J19744" s="58" t="e">
        <f>HYPERLINK("#"&amp;"Insumos"&amp;"!A"&amp;MATCH($B19744,#REF!,0),"Ins "&amp;$B19744)</f>
        <v>#REF!</v>
      </c>
      <c r="M19744" s="220"/>
    </row>
    <row r="19745" spans="1:13" x14ac:dyDescent="0.2">
      <c r="A19745" s="35" t="s">
        <v>3769</v>
      </c>
      <c r="B19745" s="1" t="s">
        <v>4292</v>
      </c>
      <c r="C19745" s="45" t="s">
        <v>1508</v>
      </c>
      <c r="D19745" s="23" t="s">
        <v>5751</v>
      </c>
      <c r="E19745" s="23" t="s">
        <v>4134</v>
      </c>
      <c r="F19745" s="40">
        <v>2</v>
      </c>
      <c r="G19745" s="25">
        <v>11443</v>
      </c>
      <c r="H19745" s="25">
        <v>22886</v>
      </c>
      <c r="I19745" s="25"/>
      <c r="J19745" s="58" t="e">
        <f>HYPERLINK("#"&amp;"Insumos"&amp;"!A"&amp;MATCH($B19745,#REF!,0),"Ins "&amp;$B19745)</f>
        <v>#REF!</v>
      </c>
      <c r="M19745" s="220"/>
    </row>
    <row r="19746" spans="1:13" x14ac:dyDescent="0.2">
      <c r="A19746" s="35" t="s">
        <v>3769</v>
      </c>
      <c r="B19746" s="1" t="s">
        <v>4302</v>
      </c>
      <c r="C19746" s="45" t="s">
        <v>4149</v>
      </c>
      <c r="D19746" s="23" t="s">
        <v>5751</v>
      </c>
      <c r="E19746" s="23" t="s">
        <v>4134</v>
      </c>
      <c r="F19746" s="40">
        <v>6</v>
      </c>
      <c r="G19746" s="25">
        <v>48015</v>
      </c>
      <c r="H19746" s="25">
        <v>288090</v>
      </c>
      <c r="I19746" s="25"/>
      <c r="J19746" s="58" t="e">
        <f>HYPERLINK("#"&amp;"Insumos"&amp;"!A"&amp;MATCH($B19746,#REF!,0),"Ins "&amp;$B19746)</f>
        <v>#REF!</v>
      </c>
      <c r="M19746" s="220"/>
    </row>
    <row r="19747" spans="1:13" x14ac:dyDescent="0.2">
      <c r="A19747" s="35" t="s">
        <v>3769</v>
      </c>
      <c r="B19747" s="1" t="s">
        <v>5061</v>
      </c>
      <c r="C19747" s="45" t="s">
        <v>1574</v>
      </c>
      <c r="D19747" s="23" t="s">
        <v>5751</v>
      </c>
      <c r="E19747" s="23" t="s">
        <v>4134</v>
      </c>
      <c r="F19747" s="40">
        <v>3</v>
      </c>
      <c r="G19747" s="25">
        <v>10393</v>
      </c>
      <c r="H19747" s="25">
        <v>31179</v>
      </c>
      <c r="I19747" s="25"/>
      <c r="J19747" s="58" t="e">
        <f>HYPERLINK("#"&amp;"Insumos"&amp;"!A"&amp;MATCH($B19747,#REF!,0),"Ins "&amp;$B19747)</f>
        <v>#REF!</v>
      </c>
      <c r="M19747" s="220"/>
    </row>
    <row r="19748" spans="1:13" ht="25.5" x14ac:dyDescent="0.2">
      <c r="A19748" s="35" t="s">
        <v>3769</v>
      </c>
      <c r="B19748" s="1" t="s">
        <v>4860</v>
      </c>
      <c r="C19748" s="45" t="s">
        <v>1613</v>
      </c>
      <c r="D19748" s="23" t="s">
        <v>5751</v>
      </c>
      <c r="E19748" s="23" t="s">
        <v>4134</v>
      </c>
      <c r="F19748" s="40">
        <v>4</v>
      </c>
      <c r="G19748" s="25">
        <v>4406</v>
      </c>
      <c r="H19748" s="25">
        <v>17624</v>
      </c>
      <c r="I19748" s="25"/>
      <c r="J19748" s="58" t="e">
        <f>HYPERLINK("#"&amp;"Insumos"&amp;"!A"&amp;MATCH($B19748,#REF!,0),"Ins "&amp;$B19748)</f>
        <v>#REF!</v>
      </c>
      <c r="M19748" s="220"/>
    </row>
    <row r="19749" spans="1:13" ht="25.5" x14ac:dyDescent="0.2">
      <c r="A19749" s="35" t="s">
        <v>3769</v>
      </c>
      <c r="B19749" s="1" t="s">
        <v>4861</v>
      </c>
      <c r="C19749" s="45" t="s">
        <v>1614</v>
      </c>
      <c r="D19749" s="23" t="s">
        <v>5751</v>
      </c>
      <c r="E19749" s="23" t="s">
        <v>4134</v>
      </c>
      <c r="F19749" s="40">
        <v>1</v>
      </c>
      <c r="G19749" s="25">
        <v>5607</v>
      </c>
      <c r="H19749" s="25">
        <v>5607</v>
      </c>
      <c r="I19749" s="25"/>
      <c r="J19749" s="58" t="e">
        <f>HYPERLINK("#"&amp;"Insumos"&amp;"!A"&amp;MATCH($B19749,#REF!,0),"Ins "&amp;$B19749)</f>
        <v>#REF!</v>
      </c>
      <c r="M19749" s="220"/>
    </row>
    <row r="19750" spans="1:13" x14ac:dyDescent="0.2">
      <c r="A19750" s="35" t="s">
        <v>3769</v>
      </c>
      <c r="B19750" s="1" t="s">
        <v>4893</v>
      </c>
      <c r="C19750" s="45" t="s">
        <v>301</v>
      </c>
      <c r="D19750" s="23" t="s">
        <v>5751</v>
      </c>
      <c r="E19750" s="23" t="s">
        <v>4134</v>
      </c>
      <c r="F19750" s="40">
        <v>3</v>
      </c>
      <c r="G19750" s="25">
        <v>8271</v>
      </c>
      <c r="H19750" s="25">
        <v>24813</v>
      </c>
      <c r="I19750" s="25"/>
      <c r="J19750" s="58" t="e">
        <f>HYPERLINK("#"&amp;"Insumos"&amp;"!A"&amp;MATCH($B19750,#REF!,0),"Ins "&amp;$B19750)</f>
        <v>#REF!</v>
      </c>
      <c r="M19750" s="220"/>
    </row>
    <row r="19751" spans="1:13" x14ac:dyDescent="0.2">
      <c r="A19751" s="35" t="s">
        <v>3769</v>
      </c>
      <c r="B19751" s="1" t="s">
        <v>5007</v>
      </c>
      <c r="C19751" s="45" t="s">
        <v>720</v>
      </c>
      <c r="D19751" s="23" t="s">
        <v>5751</v>
      </c>
      <c r="E19751" s="23" t="s">
        <v>4134</v>
      </c>
      <c r="F19751" s="40">
        <v>12.3</v>
      </c>
      <c r="G19751" s="25">
        <v>1897</v>
      </c>
      <c r="H19751" s="25">
        <v>23333</v>
      </c>
      <c r="I19751" s="25"/>
      <c r="J19751" s="58" t="e">
        <f>HYPERLINK("#"&amp;"Insumos"&amp;"!A"&amp;MATCH($B19751,#REF!,0),"Ins "&amp;$B19751)</f>
        <v>#REF!</v>
      </c>
      <c r="M19751" s="220"/>
    </row>
    <row r="19752" spans="1:13" ht="51" x14ac:dyDescent="0.2">
      <c r="A19752" s="36" t="s">
        <v>3770</v>
      </c>
      <c r="B19752" s="26" t="s">
        <v>6816</v>
      </c>
      <c r="C19752" s="79" t="s">
        <v>10967</v>
      </c>
      <c r="D19752" s="37" t="s">
        <v>5608</v>
      </c>
      <c r="E19752" s="37" t="s">
        <v>4134</v>
      </c>
      <c r="F19752" s="41"/>
      <c r="G19752" s="27"/>
      <c r="H19752" s="27"/>
      <c r="I19752" s="27">
        <v>2837090</v>
      </c>
      <c r="M19752" s="220">
        <f t="shared" si="308"/>
        <v>3715453</v>
      </c>
    </row>
    <row r="19753" spans="1:13" x14ac:dyDescent="0.2">
      <c r="A19753" s="35" t="s">
        <v>3770</v>
      </c>
      <c r="B19753" s="1" t="s">
        <v>213</v>
      </c>
      <c r="C19753" s="45" t="s">
        <v>1034</v>
      </c>
      <c r="D19753" s="23" t="s">
        <v>5734</v>
      </c>
      <c r="E19753" s="23" t="s">
        <v>4141</v>
      </c>
      <c r="F19753" s="40">
        <v>2.2999999999999998</v>
      </c>
      <c r="G19753" s="25">
        <v>184554</v>
      </c>
      <c r="H19753" s="25">
        <v>424474</v>
      </c>
      <c r="I19753" s="25"/>
      <c r="J19753" s="58" t="e">
        <f>HYPERLINK("#"&amp;"Insumos"&amp;"!A"&amp;MATCH($B19753,#REF!,0),"Ins "&amp;$B19753)</f>
        <v>#REF!</v>
      </c>
      <c r="M19753" s="220"/>
    </row>
    <row r="19754" spans="1:13" x14ac:dyDescent="0.2">
      <c r="A19754" s="35" t="s">
        <v>3770</v>
      </c>
      <c r="B19754" s="1" t="s">
        <v>263</v>
      </c>
      <c r="C19754" s="45" t="s">
        <v>696</v>
      </c>
      <c r="D19754" s="23" t="s">
        <v>5534</v>
      </c>
      <c r="E19754" s="23" t="s">
        <v>4140</v>
      </c>
      <c r="F19754" s="40">
        <v>0.2336</v>
      </c>
      <c r="G19754" s="25">
        <v>187426</v>
      </c>
      <c r="H19754" s="25">
        <v>43783</v>
      </c>
      <c r="I19754" s="25"/>
      <c r="J19754" s="58" t="e">
        <f>HYPERLINK("#"&amp;"Insumos"&amp;"!A"&amp;MATCH($B19754,#REF!,0),"Ins "&amp;$B19754)</f>
        <v>#REF!</v>
      </c>
      <c r="M19754" s="220"/>
    </row>
    <row r="19755" spans="1:13" x14ac:dyDescent="0.2">
      <c r="A19755" s="35" t="s">
        <v>3770</v>
      </c>
      <c r="B19755" s="1" t="s">
        <v>5533</v>
      </c>
      <c r="C19755" s="45" t="s">
        <v>5892</v>
      </c>
      <c r="D19755" s="23" t="s">
        <v>977</v>
      </c>
      <c r="E19755" s="23" t="s">
        <v>4134</v>
      </c>
      <c r="F19755" s="40">
        <v>10</v>
      </c>
      <c r="G19755" s="25">
        <v>3623</v>
      </c>
      <c r="H19755" s="25">
        <v>36230</v>
      </c>
      <c r="I19755" s="25"/>
      <c r="J19755" s="58" t="e">
        <f>HYPERLINK("#"&amp;"Insumos"&amp;"!A"&amp;MATCH($B19755,#REF!,0),"Ins "&amp;$B19755)</f>
        <v>#REF!</v>
      </c>
      <c r="M19755" s="220"/>
    </row>
    <row r="19756" spans="1:13" x14ac:dyDescent="0.2">
      <c r="A19756" s="35" t="s">
        <v>3770</v>
      </c>
      <c r="B19756" s="1" t="s">
        <v>4682</v>
      </c>
      <c r="C19756" s="45" t="s">
        <v>444</v>
      </c>
      <c r="D19756" s="23" t="s">
        <v>5751</v>
      </c>
      <c r="E19756" s="23" t="s">
        <v>4134</v>
      </c>
      <c r="F19756" s="40">
        <v>3</v>
      </c>
      <c r="G19756" s="25">
        <v>38030</v>
      </c>
      <c r="H19756" s="25">
        <v>114090</v>
      </c>
      <c r="I19756" s="25"/>
      <c r="J19756" s="58" t="e">
        <f>HYPERLINK("#"&amp;"Insumos"&amp;"!A"&amp;MATCH($B19756,#REF!,0),"Ins "&amp;$B19756)</f>
        <v>#REF!</v>
      </c>
      <c r="M19756" s="220"/>
    </row>
    <row r="19757" spans="1:13" x14ac:dyDescent="0.2">
      <c r="A19757" s="35" t="s">
        <v>3770</v>
      </c>
      <c r="B19757" s="1" t="s">
        <v>4686</v>
      </c>
      <c r="C19757" s="45" t="s">
        <v>317</v>
      </c>
      <c r="D19757" s="23" t="s">
        <v>5751</v>
      </c>
      <c r="E19757" s="23" t="s">
        <v>287</v>
      </c>
      <c r="F19757" s="40">
        <v>12</v>
      </c>
      <c r="G19757" s="25">
        <v>13884</v>
      </c>
      <c r="H19757" s="25">
        <v>166608</v>
      </c>
      <c r="I19757" s="25"/>
      <c r="J19757" s="58" t="e">
        <f>HYPERLINK("#"&amp;"Insumos"&amp;"!A"&amp;MATCH($B19757,#REF!,0),"Ins "&amp;$B19757)</f>
        <v>#REF!</v>
      </c>
      <c r="M19757" s="220"/>
    </row>
    <row r="19758" spans="1:13" x14ac:dyDescent="0.2">
      <c r="A19758" s="35" t="s">
        <v>3770</v>
      </c>
      <c r="B19758" s="1" t="s">
        <v>4247</v>
      </c>
      <c r="C19758" s="45" t="s">
        <v>241</v>
      </c>
      <c r="D19758" s="23" t="s">
        <v>5751</v>
      </c>
      <c r="E19758" s="23" t="s">
        <v>287</v>
      </c>
      <c r="F19758" s="40">
        <v>2</v>
      </c>
      <c r="G19758" s="25">
        <v>6997</v>
      </c>
      <c r="H19758" s="25">
        <v>13994</v>
      </c>
      <c r="I19758" s="25"/>
      <c r="J19758" s="58" t="e">
        <f>HYPERLINK("#"&amp;"Insumos"&amp;"!A"&amp;MATCH($B19758,#REF!,0),"Ins "&amp;$B19758)</f>
        <v>#REF!</v>
      </c>
      <c r="M19758" s="220"/>
    </row>
    <row r="19759" spans="1:13" x14ac:dyDescent="0.2">
      <c r="A19759" s="35" t="s">
        <v>3770</v>
      </c>
      <c r="B19759" s="1" t="s">
        <v>4263</v>
      </c>
      <c r="C19759" s="45" t="s">
        <v>244</v>
      </c>
      <c r="D19759" s="23" t="s">
        <v>5751</v>
      </c>
      <c r="E19759" s="23" t="s">
        <v>4134</v>
      </c>
      <c r="F19759" s="40">
        <v>2</v>
      </c>
      <c r="G19759" s="25">
        <v>17761</v>
      </c>
      <c r="H19759" s="25">
        <v>35522</v>
      </c>
      <c r="I19759" s="25"/>
      <c r="J19759" s="58" t="e">
        <f>HYPERLINK("#"&amp;"Insumos"&amp;"!A"&amp;MATCH($B19759,#REF!,0),"Ins "&amp;$B19759)</f>
        <v>#REF!</v>
      </c>
      <c r="M19759" s="220"/>
    </row>
    <row r="19760" spans="1:13" x14ac:dyDescent="0.2">
      <c r="A19760" s="35" t="s">
        <v>3770</v>
      </c>
      <c r="B19760" s="1" t="s">
        <v>4264</v>
      </c>
      <c r="C19760" s="45" t="s">
        <v>316</v>
      </c>
      <c r="D19760" s="23" t="s">
        <v>5751</v>
      </c>
      <c r="E19760" s="23" t="s">
        <v>4134</v>
      </c>
      <c r="F19760" s="40">
        <v>1</v>
      </c>
      <c r="G19760" s="25">
        <v>8317</v>
      </c>
      <c r="H19760" s="25">
        <v>8317</v>
      </c>
      <c r="I19760" s="25"/>
      <c r="J19760" s="58" t="e">
        <f>HYPERLINK("#"&amp;"Insumos"&amp;"!A"&amp;MATCH($B19760,#REF!,0),"Ins "&amp;$B19760)</f>
        <v>#REF!</v>
      </c>
      <c r="M19760" s="220"/>
    </row>
    <row r="19761" spans="1:13" x14ac:dyDescent="0.2">
      <c r="A19761" s="35" t="s">
        <v>3770</v>
      </c>
      <c r="B19761" s="1" t="s">
        <v>4265</v>
      </c>
      <c r="C19761" s="45" t="s">
        <v>315</v>
      </c>
      <c r="D19761" s="23" t="s">
        <v>5751</v>
      </c>
      <c r="E19761" s="23" t="s">
        <v>4134</v>
      </c>
      <c r="F19761" s="40">
        <v>3</v>
      </c>
      <c r="G19761" s="25">
        <v>217201</v>
      </c>
      <c r="H19761" s="25">
        <v>651603</v>
      </c>
      <c r="I19761" s="25"/>
      <c r="J19761" s="58" t="e">
        <f>HYPERLINK("#"&amp;"Insumos"&amp;"!A"&amp;MATCH($B19761,#REF!,0),"Ins "&amp;$B19761)</f>
        <v>#REF!</v>
      </c>
      <c r="M19761" s="220"/>
    </row>
    <row r="19762" spans="1:13" x14ac:dyDescent="0.2">
      <c r="A19762" s="35" t="s">
        <v>3770</v>
      </c>
      <c r="B19762" s="1" t="s">
        <v>4266</v>
      </c>
      <c r="C19762" s="45" t="s">
        <v>203</v>
      </c>
      <c r="D19762" s="23" t="s">
        <v>5751</v>
      </c>
      <c r="E19762" s="23" t="s">
        <v>4134</v>
      </c>
      <c r="F19762" s="40">
        <v>3</v>
      </c>
      <c r="G19762" s="25">
        <v>16595</v>
      </c>
      <c r="H19762" s="25">
        <v>49785</v>
      </c>
      <c r="I19762" s="25"/>
      <c r="J19762" s="58" t="e">
        <f>HYPERLINK("#"&amp;"Insumos"&amp;"!A"&amp;MATCH($B19762,#REF!,0),"Ins "&amp;$B19762)</f>
        <v>#REF!</v>
      </c>
      <c r="M19762" s="220"/>
    </row>
    <row r="19763" spans="1:13" ht="25.5" x14ac:dyDescent="0.2">
      <c r="A19763" s="35" t="s">
        <v>3770</v>
      </c>
      <c r="B19763" s="1" t="s">
        <v>4275</v>
      </c>
      <c r="C19763" s="45" t="s">
        <v>1500</v>
      </c>
      <c r="D19763" s="23" t="s">
        <v>5751</v>
      </c>
      <c r="E19763" s="23" t="s">
        <v>4134</v>
      </c>
      <c r="F19763" s="40">
        <v>2</v>
      </c>
      <c r="G19763" s="25">
        <v>97635</v>
      </c>
      <c r="H19763" s="25">
        <v>195270</v>
      </c>
      <c r="I19763" s="25"/>
      <c r="J19763" s="58" t="e">
        <f>HYPERLINK("#"&amp;"Insumos"&amp;"!A"&amp;MATCH($B19763,#REF!,0),"Ins "&amp;$B19763)</f>
        <v>#REF!</v>
      </c>
      <c r="M19763" s="220"/>
    </row>
    <row r="19764" spans="1:13" ht="25.5" x14ac:dyDescent="0.2">
      <c r="A19764" s="35" t="s">
        <v>3770</v>
      </c>
      <c r="B19764" s="1" t="s">
        <v>4287</v>
      </c>
      <c r="C19764" s="45" t="s">
        <v>1504</v>
      </c>
      <c r="D19764" s="23" t="s">
        <v>5751</v>
      </c>
      <c r="E19764" s="23" t="s">
        <v>4134</v>
      </c>
      <c r="F19764" s="40">
        <v>3</v>
      </c>
      <c r="G19764" s="25">
        <v>162641</v>
      </c>
      <c r="H19764" s="25">
        <v>487923</v>
      </c>
      <c r="I19764" s="25"/>
      <c r="J19764" s="58" t="e">
        <f>HYPERLINK("#"&amp;"Insumos"&amp;"!A"&amp;MATCH($B19764,#REF!,0),"Ins "&amp;$B19764)</f>
        <v>#REF!</v>
      </c>
      <c r="M19764" s="220"/>
    </row>
    <row r="19765" spans="1:13" ht="25.5" x14ac:dyDescent="0.2">
      <c r="A19765" s="35" t="s">
        <v>3770</v>
      </c>
      <c r="B19765" s="1" t="s">
        <v>4288</v>
      </c>
      <c r="C19765" s="45" t="s">
        <v>1505</v>
      </c>
      <c r="D19765" s="23" t="s">
        <v>5751</v>
      </c>
      <c r="E19765" s="23" t="s">
        <v>4134</v>
      </c>
      <c r="F19765" s="40">
        <v>4</v>
      </c>
      <c r="G19765" s="25">
        <v>21508</v>
      </c>
      <c r="H19765" s="25">
        <v>86032</v>
      </c>
      <c r="I19765" s="25"/>
      <c r="J19765" s="58" t="e">
        <f>HYPERLINK("#"&amp;"Insumos"&amp;"!A"&amp;MATCH($B19765,#REF!,0),"Ins "&amp;$B19765)</f>
        <v>#REF!</v>
      </c>
      <c r="M19765" s="220"/>
    </row>
    <row r="19766" spans="1:13" x14ac:dyDescent="0.2">
      <c r="A19766" s="35" t="s">
        <v>3770</v>
      </c>
      <c r="B19766" s="1" t="s">
        <v>4292</v>
      </c>
      <c r="C19766" s="45" t="s">
        <v>1508</v>
      </c>
      <c r="D19766" s="23" t="s">
        <v>5751</v>
      </c>
      <c r="E19766" s="23" t="s">
        <v>4134</v>
      </c>
      <c r="F19766" s="40">
        <v>2</v>
      </c>
      <c r="G19766" s="25">
        <v>11443</v>
      </c>
      <c r="H19766" s="25">
        <v>22886</v>
      </c>
      <c r="I19766" s="25"/>
      <c r="J19766" s="58" t="e">
        <f>HYPERLINK("#"&amp;"Insumos"&amp;"!A"&amp;MATCH($B19766,#REF!,0),"Ins "&amp;$B19766)</f>
        <v>#REF!</v>
      </c>
      <c r="M19766" s="220"/>
    </row>
    <row r="19767" spans="1:13" x14ac:dyDescent="0.2">
      <c r="A19767" s="35" t="s">
        <v>3770</v>
      </c>
      <c r="B19767" s="1" t="s">
        <v>4302</v>
      </c>
      <c r="C19767" s="45" t="s">
        <v>4149</v>
      </c>
      <c r="D19767" s="23" t="s">
        <v>5751</v>
      </c>
      <c r="E19767" s="23" t="s">
        <v>4134</v>
      </c>
      <c r="F19767" s="40">
        <v>3</v>
      </c>
      <c r="G19767" s="25">
        <v>48015</v>
      </c>
      <c r="H19767" s="25">
        <v>144045</v>
      </c>
      <c r="I19767" s="25"/>
      <c r="J19767" s="58" t="e">
        <f>HYPERLINK("#"&amp;"Insumos"&amp;"!A"&amp;MATCH($B19767,#REF!,0),"Ins "&amp;$B19767)</f>
        <v>#REF!</v>
      </c>
      <c r="M19767" s="220"/>
    </row>
    <row r="19768" spans="1:13" x14ac:dyDescent="0.2">
      <c r="A19768" s="35" t="s">
        <v>3770</v>
      </c>
      <c r="B19768" s="1" t="s">
        <v>4306</v>
      </c>
      <c r="C19768" s="45" t="s">
        <v>453</v>
      </c>
      <c r="D19768" s="23" t="s">
        <v>5751</v>
      </c>
      <c r="E19768" s="23" t="s">
        <v>4134</v>
      </c>
      <c r="F19768" s="40">
        <v>2</v>
      </c>
      <c r="G19768" s="25">
        <v>1520</v>
      </c>
      <c r="H19768" s="25">
        <v>3040</v>
      </c>
      <c r="I19768" s="25"/>
      <c r="J19768" s="58" t="e">
        <f>HYPERLINK("#"&amp;"Insumos"&amp;"!A"&amp;MATCH($B19768,#REF!,0),"Ins "&amp;$B19768)</f>
        <v>#REF!</v>
      </c>
      <c r="M19768" s="220"/>
    </row>
    <row r="19769" spans="1:13" x14ac:dyDescent="0.2">
      <c r="A19769" s="35" t="s">
        <v>3770</v>
      </c>
      <c r="B19769" s="1" t="s">
        <v>5061</v>
      </c>
      <c r="C19769" s="45" t="s">
        <v>1574</v>
      </c>
      <c r="D19769" s="23" t="s">
        <v>5751</v>
      </c>
      <c r="E19769" s="23" t="s">
        <v>4134</v>
      </c>
      <c r="F19769" s="40">
        <v>3</v>
      </c>
      <c r="G19769" s="25">
        <v>10393</v>
      </c>
      <c r="H19769" s="25">
        <v>31179</v>
      </c>
      <c r="I19769" s="25"/>
      <c r="J19769" s="58" t="e">
        <f>HYPERLINK("#"&amp;"Insumos"&amp;"!A"&amp;MATCH($B19769,#REF!,0),"Ins "&amp;$B19769)</f>
        <v>#REF!</v>
      </c>
      <c r="M19769" s="220"/>
    </row>
    <row r="19770" spans="1:13" ht="25.5" x14ac:dyDescent="0.2">
      <c r="A19770" s="35" t="s">
        <v>3770</v>
      </c>
      <c r="B19770" s="1" t="s">
        <v>4860</v>
      </c>
      <c r="C19770" s="45" t="s">
        <v>1613</v>
      </c>
      <c r="D19770" s="23" t="s">
        <v>5751</v>
      </c>
      <c r="E19770" s="23" t="s">
        <v>4134</v>
      </c>
      <c r="F19770" s="40">
        <v>4</v>
      </c>
      <c r="G19770" s="25">
        <v>4406</v>
      </c>
      <c r="H19770" s="25">
        <v>17624</v>
      </c>
      <c r="I19770" s="25"/>
      <c r="J19770" s="58" t="e">
        <f>HYPERLINK("#"&amp;"Insumos"&amp;"!A"&amp;MATCH($B19770,#REF!,0),"Ins "&amp;$B19770)</f>
        <v>#REF!</v>
      </c>
      <c r="M19770" s="220"/>
    </row>
    <row r="19771" spans="1:13" ht="25.5" x14ac:dyDescent="0.2">
      <c r="A19771" s="35" t="s">
        <v>3770</v>
      </c>
      <c r="B19771" s="1" t="s">
        <v>4861</v>
      </c>
      <c r="C19771" s="45" t="s">
        <v>1614</v>
      </c>
      <c r="D19771" s="23" t="s">
        <v>5751</v>
      </c>
      <c r="E19771" s="23" t="s">
        <v>4134</v>
      </c>
      <c r="F19771" s="40">
        <v>1</v>
      </c>
      <c r="G19771" s="25">
        <v>5607</v>
      </c>
      <c r="H19771" s="25">
        <v>5607</v>
      </c>
      <c r="I19771" s="25"/>
      <c r="J19771" s="58" t="e">
        <f>HYPERLINK("#"&amp;"Insumos"&amp;"!A"&amp;MATCH($B19771,#REF!,0),"Ins "&amp;$B19771)</f>
        <v>#REF!</v>
      </c>
      <c r="M19771" s="220"/>
    </row>
    <row r="19772" spans="1:13" x14ac:dyDescent="0.2">
      <c r="A19772" s="35" t="s">
        <v>3770</v>
      </c>
      <c r="B19772" s="1" t="s">
        <v>4898</v>
      </c>
      <c r="C19772" s="45" t="s">
        <v>303</v>
      </c>
      <c r="D19772" s="23" t="s">
        <v>5751</v>
      </c>
      <c r="E19772" s="23" t="s">
        <v>4134</v>
      </c>
      <c r="F19772" s="40">
        <v>1</v>
      </c>
      <c r="G19772" s="25">
        <v>260000</v>
      </c>
      <c r="H19772" s="25">
        <v>260000</v>
      </c>
      <c r="I19772" s="25"/>
      <c r="J19772" s="58" t="e">
        <f>HYPERLINK("#"&amp;"Insumos"&amp;"!A"&amp;MATCH($B19772,#REF!,0),"Ins "&amp;$B19772)</f>
        <v>#REF!</v>
      </c>
      <c r="M19772" s="220"/>
    </row>
    <row r="19773" spans="1:13" x14ac:dyDescent="0.2">
      <c r="A19773" s="35" t="s">
        <v>3770</v>
      </c>
      <c r="B19773" s="1" t="s">
        <v>5007</v>
      </c>
      <c r="C19773" s="45" t="s">
        <v>720</v>
      </c>
      <c r="D19773" s="23" t="s">
        <v>5751</v>
      </c>
      <c r="E19773" s="23" t="s">
        <v>4134</v>
      </c>
      <c r="F19773" s="40">
        <v>20.6</v>
      </c>
      <c r="G19773" s="25">
        <v>1897</v>
      </c>
      <c r="H19773" s="25">
        <v>39078</v>
      </c>
      <c r="I19773" s="25"/>
      <c r="J19773" s="58" t="e">
        <f>HYPERLINK("#"&amp;"Insumos"&amp;"!A"&amp;MATCH($B19773,#REF!,0),"Ins "&amp;$B19773)</f>
        <v>#REF!</v>
      </c>
      <c r="M19773" s="220"/>
    </row>
    <row r="19774" spans="1:13" ht="51" x14ac:dyDescent="0.2">
      <c r="A19774" s="36" t="s">
        <v>3771</v>
      </c>
      <c r="B19774" s="26" t="s">
        <v>6816</v>
      </c>
      <c r="C19774" s="79" t="s">
        <v>10968</v>
      </c>
      <c r="D19774" s="37" t="s">
        <v>5608</v>
      </c>
      <c r="E19774" s="37" t="s">
        <v>4134</v>
      </c>
      <c r="F19774" s="41"/>
      <c r="G19774" s="27"/>
      <c r="H19774" s="27"/>
      <c r="I19774" s="27">
        <v>4102179</v>
      </c>
      <c r="M19774" s="220">
        <f t="shared" si="308"/>
        <v>5372214</v>
      </c>
    </row>
    <row r="19775" spans="1:13" x14ac:dyDescent="0.2">
      <c r="A19775" s="35" t="s">
        <v>3771</v>
      </c>
      <c r="B19775" s="1" t="s">
        <v>213</v>
      </c>
      <c r="C19775" s="45" t="s">
        <v>1034</v>
      </c>
      <c r="D19775" s="23" t="s">
        <v>5734</v>
      </c>
      <c r="E19775" s="23" t="s">
        <v>4141</v>
      </c>
      <c r="F19775" s="40">
        <v>2.2999999999999998</v>
      </c>
      <c r="G19775" s="25">
        <v>184554</v>
      </c>
      <c r="H19775" s="25">
        <v>424474</v>
      </c>
      <c r="I19775" s="25"/>
      <c r="J19775" s="58" t="e">
        <f>HYPERLINK("#"&amp;"Insumos"&amp;"!A"&amp;MATCH($B19775,#REF!,0),"Ins "&amp;$B19775)</f>
        <v>#REF!</v>
      </c>
      <c r="M19775" s="220"/>
    </row>
    <row r="19776" spans="1:13" x14ac:dyDescent="0.2">
      <c r="A19776" s="35" t="s">
        <v>3771</v>
      </c>
      <c r="B19776" s="1" t="s">
        <v>263</v>
      </c>
      <c r="C19776" s="45" t="s">
        <v>696</v>
      </c>
      <c r="D19776" s="23" t="s">
        <v>5534</v>
      </c>
      <c r="E19776" s="23" t="s">
        <v>4140</v>
      </c>
      <c r="F19776" s="40">
        <v>0.3614</v>
      </c>
      <c r="G19776" s="25">
        <v>187426</v>
      </c>
      <c r="H19776" s="25">
        <v>67736</v>
      </c>
      <c r="I19776" s="25"/>
      <c r="J19776" s="58" t="e">
        <f>HYPERLINK("#"&amp;"Insumos"&amp;"!A"&amp;MATCH($B19776,#REF!,0),"Ins "&amp;$B19776)</f>
        <v>#REF!</v>
      </c>
      <c r="M19776" s="220"/>
    </row>
    <row r="19777" spans="1:13" x14ac:dyDescent="0.2">
      <c r="A19777" s="35" t="s">
        <v>3771</v>
      </c>
      <c r="B19777" s="1" t="s">
        <v>5533</v>
      </c>
      <c r="C19777" s="45" t="s">
        <v>5892</v>
      </c>
      <c r="D19777" s="23" t="s">
        <v>977</v>
      </c>
      <c r="E19777" s="23" t="s">
        <v>4134</v>
      </c>
      <c r="F19777" s="40">
        <v>10</v>
      </c>
      <c r="G19777" s="25">
        <v>3623</v>
      </c>
      <c r="H19777" s="25">
        <v>36230</v>
      </c>
      <c r="I19777" s="25"/>
      <c r="J19777" s="58" t="e">
        <f>HYPERLINK("#"&amp;"Insumos"&amp;"!A"&amp;MATCH($B19777,#REF!,0),"Ins "&amp;$B19777)</f>
        <v>#REF!</v>
      </c>
      <c r="M19777" s="220"/>
    </row>
    <row r="19778" spans="1:13" x14ac:dyDescent="0.2">
      <c r="A19778" s="35" t="s">
        <v>3771</v>
      </c>
      <c r="B19778" s="1" t="s">
        <v>4682</v>
      </c>
      <c r="C19778" s="45" t="s">
        <v>444</v>
      </c>
      <c r="D19778" s="23" t="s">
        <v>5751</v>
      </c>
      <c r="E19778" s="23" t="s">
        <v>4134</v>
      </c>
      <c r="F19778" s="40">
        <v>3</v>
      </c>
      <c r="G19778" s="25">
        <v>38030</v>
      </c>
      <c r="H19778" s="25">
        <v>114090</v>
      </c>
      <c r="I19778" s="25"/>
      <c r="J19778" s="58" t="e">
        <f>HYPERLINK("#"&amp;"Insumos"&amp;"!A"&amp;MATCH($B19778,#REF!,0),"Ins "&amp;$B19778)</f>
        <v>#REF!</v>
      </c>
      <c r="M19778" s="220"/>
    </row>
    <row r="19779" spans="1:13" x14ac:dyDescent="0.2">
      <c r="A19779" s="35" t="s">
        <v>3771</v>
      </c>
      <c r="B19779" s="1" t="s">
        <v>4686</v>
      </c>
      <c r="C19779" s="45" t="s">
        <v>317</v>
      </c>
      <c r="D19779" s="23" t="s">
        <v>5751</v>
      </c>
      <c r="E19779" s="23" t="s">
        <v>287</v>
      </c>
      <c r="F19779" s="40">
        <v>12</v>
      </c>
      <c r="G19779" s="25">
        <v>13884</v>
      </c>
      <c r="H19779" s="25">
        <v>166608</v>
      </c>
      <c r="I19779" s="25"/>
      <c r="J19779" s="58" t="e">
        <f>HYPERLINK("#"&amp;"Insumos"&amp;"!A"&amp;MATCH($B19779,#REF!,0),"Ins "&amp;$B19779)</f>
        <v>#REF!</v>
      </c>
      <c r="M19779" s="220"/>
    </row>
    <row r="19780" spans="1:13" x14ac:dyDescent="0.2">
      <c r="A19780" s="35" t="s">
        <v>3771</v>
      </c>
      <c r="B19780" s="1" t="s">
        <v>4247</v>
      </c>
      <c r="C19780" s="45" t="s">
        <v>241</v>
      </c>
      <c r="D19780" s="23" t="s">
        <v>5751</v>
      </c>
      <c r="E19780" s="23" t="s">
        <v>287</v>
      </c>
      <c r="F19780" s="40">
        <v>2</v>
      </c>
      <c r="G19780" s="25">
        <v>6997</v>
      </c>
      <c r="H19780" s="25">
        <v>13994</v>
      </c>
      <c r="I19780" s="25"/>
      <c r="J19780" s="58" t="e">
        <f>HYPERLINK("#"&amp;"Insumos"&amp;"!A"&amp;MATCH($B19780,#REF!,0),"Ins "&amp;$B19780)</f>
        <v>#REF!</v>
      </c>
      <c r="M19780" s="220"/>
    </row>
    <row r="19781" spans="1:13" x14ac:dyDescent="0.2">
      <c r="A19781" s="35" t="s">
        <v>3771</v>
      </c>
      <c r="B19781" s="1" t="s">
        <v>4263</v>
      </c>
      <c r="C19781" s="45" t="s">
        <v>244</v>
      </c>
      <c r="D19781" s="23" t="s">
        <v>5751</v>
      </c>
      <c r="E19781" s="23" t="s">
        <v>4134</v>
      </c>
      <c r="F19781" s="40">
        <v>2</v>
      </c>
      <c r="G19781" s="25">
        <v>17761</v>
      </c>
      <c r="H19781" s="25">
        <v>35522</v>
      </c>
      <c r="I19781" s="25"/>
      <c r="J19781" s="58" t="e">
        <f>HYPERLINK("#"&amp;"Insumos"&amp;"!A"&amp;MATCH($B19781,#REF!,0),"Ins "&amp;$B19781)</f>
        <v>#REF!</v>
      </c>
      <c r="M19781" s="220"/>
    </row>
    <row r="19782" spans="1:13" x14ac:dyDescent="0.2">
      <c r="A19782" s="35" t="s">
        <v>3771</v>
      </c>
      <c r="B19782" s="1" t="s">
        <v>4264</v>
      </c>
      <c r="C19782" s="45" t="s">
        <v>316</v>
      </c>
      <c r="D19782" s="23" t="s">
        <v>5751</v>
      </c>
      <c r="E19782" s="23" t="s">
        <v>4134</v>
      </c>
      <c r="F19782" s="40">
        <v>1</v>
      </c>
      <c r="G19782" s="25">
        <v>8317</v>
      </c>
      <c r="H19782" s="25">
        <v>8317</v>
      </c>
      <c r="I19782" s="25"/>
      <c r="J19782" s="58" t="e">
        <f>HYPERLINK("#"&amp;"Insumos"&amp;"!A"&amp;MATCH($B19782,#REF!,0),"Ins "&amp;$B19782)</f>
        <v>#REF!</v>
      </c>
      <c r="M19782" s="220"/>
    </row>
    <row r="19783" spans="1:13" x14ac:dyDescent="0.2">
      <c r="A19783" s="35" t="s">
        <v>3771</v>
      </c>
      <c r="B19783" s="1" t="s">
        <v>4265</v>
      </c>
      <c r="C19783" s="45" t="s">
        <v>315</v>
      </c>
      <c r="D19783" s="23" t="s">
        <v>5751</v>
      </c>
      <c r="E19783" s="23" t="s">
        <v>4134</v>
      </c>
      <c r="F19783" s="40">
        <v>3</v>
      </c>
      <c r="G19783" s="25">
        <v>217201</v>
      </c>
      <c r="H19783" s="25">
        <v>651603</v>
      </c>
      <c r="I19783" s="25"/>
      <c r="J19783" s="58" t="e">
        <f>HYPERLINK("#"&amp;"Insumos"&amp;"!A"&amp;MATCH($B19783,#REF!,0),"Ins "&amp;$B19783)</f>
        <v>#REF!</v>
      </c>
      <c r="M19783" s="220"/>
    </row>
    <row r="19784" spans="1:13" ht="25.5" x14ac:dyDescent="0.2">
      <c r="A19784" s="35" t="s">
        <v>3771</v>
      </c>
      <c r="B19784" s="1" t="s">
        <v>4275</v>
      </c>
      <c r="C19784" s="45" t="s">
        <v>1500</v>
      </c>
      <c r="D19784" s="23" t="s">
        <v>5751</v>
      </c>
      <c r="E19784" s="23" t="s">
        <v>4134</v>
      </c>
      <c r="F19784" s="40">
        <v>2</v>
      </c>
      <c r="G19784" s="25">
        <v>97635</v>
      </c>
      <c r="H19784" s="25">
        <v>195270</v>
      </c>
      <c r="I19784" s="25"/>
      <c r="J19784" s="58" t="e">
        <f>HYPERLINK("#"&amp;"Insumos"&amp;"!A"&amp;MATCH($B19784,#REF!,0),"Ins "&amp;$B19784)</f>
        <v>#REF!</v>
      </c>
      <c r="M19784" s="220"/>
    </row>
    <row r="19785" spans="1:13" ht="25.5" x14ac:dyDescent="0.2">
      <c r="A19785" s="35" t="s">
        <v>3771</v>
      </c>
      <c r="B19785" s="1" t="s">
        <v>4287</v>
      </c>
      <c r="C19785" s="45" t="s">
        <v>1504</v>
      </c>
      <c r="D19785" s="23" t="s">
        <v>5751</v>
      </c>
      <c r="E19785" s="23" t="s">
        <v>4134</v>
      </c>
      <c r="F19785" s="40">
        <v>3</v>
      </c>
      <c r="G19785" s="25">
        <v>162641</v>
      </c>
      <c r="H19785" s="25">
        <v>487923</v>
      </c>
      <c r="I19785" s="25"/>
      <c r="J19785" s="58" t="e">
        <f>HYPERLINK("#"&amp;"Insumos"&amp;"!A"&amp;MATCH($B19785,#REF!,0),"Ins "&amp;$B19785)</f>
        <v>#REF!</v>
      </c>
      <c r="M19785" s="220"/>
    </row>
    <row r="19786" spans="1:13" ht="25.5" x14ac:dyDescent="0.2">
      <c r="A19786" s="35" t="s">
        <v>3771</v>
      </c>
      <c r="B19786" s="1" t="s">
        <v>4288</v>
      </c>
      <c r="C19786" s="45" t="s">
        <v>1505</v>
      </c>
      <c r="D19786" s="23" t="s">
        <v>5751</v>
      </c>
      <c r="E19786" s="23" t="s">
        <v>4134</v>
      </c>
      <c r="F19786" s="40">
        <v>4</v>
      </c>
      <c r="G19786" s="25">
        <v>21508</v>
      </c>
      <c r="H19786" s="25">
        <v>86032</v>
      </c>
      <c r="I19786" s="25"/>
      <c r="J19786" s="58" t="e">
        <f>HYPERLINK("#"&amp;"Insumos"&amp;"!A"&amp;MATCH($B19786,#REF!,0),"Ins "&amp;$B19786)</f>
        <v>#REF!</v>
      </c>
      <c r="M19786" s="220"/>
    </row>
    <row r="19787" spans="1:13" x14ac:dyDescent="0.2">
      <c r="A19787" s="35" t="s">
        <v>3771</v>
      </c>
      <c r="B19787" s="1" t="s">
        <v>4292</v>
      </c>
      <c r="C19787" s="45" t="s">
        <v>1508</v>
      </c>
      <c r="D19787" s="23" t="s">
        <v>5751</v>
      </c>
      <c r="E19787" s="23" t="s">
        <v>4134</v>
      </c>
      <c r="F19787" s="40">
        <v>2</v>
      </c>
      <c r="G19787" s="25">
        <v>11443</v>
      </c>
      <c r="H19787" s="25">
        <v>22886</v>
      </c>
      <c r="I19787" s="25"/>
      <c r="J19787" s="58" t="e">
        <f>HYPERLINK("#"&amp;"Insumos"&amp;"!A"&amp;MATCH($B19787,#REF!,0),"Ins "&amp;$B19787)</f>
        <v>#REF!</v>
      </c>
      <c r="M19787" s="220"/>
    </row>
    <row r="19788" spans="1:13" x14ac:dyDescent="0.2">
      <c r="A19788" s="35" t="s">
        <v>3771</v>
      </c>
      <c r="B19788" s="1" t="s">
        <v>4302</v>
      </c>
      <c r="C19788" s="45" t="s">
        <v>4149</v>
      </c>
      <c r="D19788" s="23" t="s">
        <v>5751</v>
      </c>
      <c r="E19788" s="23" t="s">
        <v>4134</v>
      </c>
      <c r="F19788" s="40">
        <v>3</v>
      </c>
      <c r="G19788" s="25">
        <v>48015</v>
      </c>
      <c r="H19788" s="25">
        <v>144045</v>
      </c>
      <c r="I19788" s="25"/>
      <c r="J19788" s="58" t="e">
        <f>HYPERLINK("#"&amp;"Insumos"&amp;"!A"&amp;MATCH($B19788,#REF!,0),"Ins "&amp;$B19788)</f>
        <v>#REF!</v>
      </c>
      <c r="M19788" s="220"/>
    </row>
    <row r="19789" spans="1:13" x14ac:dyDescent="0.2">
      <c r="A19789" s="35" t="s">
        <v>3771</v>
      </c>
      <c r="B19789" s="1" t="s">
        <v>4306</v>
      </c>
      <c r="C19789" s="45" t="s">
        <v>453</v>
      </c>
      <c r="D19789" s="23" t="s">
        <v>5751</v>
      </c>
      <c r="E19789" s="23" t="s">
        <v>4134</v>
      </c>
      <c r="F19789" s="40">
        <v>2</v>
      </c>
      <c r="G19789" s="25">
        <v>1520</v>
      </c>
      <c r="H19789" s="25">
        <v>3040</v>
      </c>
      <c r="I19789" s="25"/>
      <c r="J19789" s="58" t="e">
        <f>HYPERLINK("#"&amp;"Insumos"&amp;"!A"&amp;MATCH($B19789,#REF!,0),"Ins "&amp;$B19789)</f>
        <v>#REF!</v>
      </c>
      <c r="M19789" s="220"/>
    </row>
    <row r="19790" spans="1:13" x14ac:dyDescent="0.2">
      <c r="A19790" s="35" t="s">
        <v>3771</v>
      </c>
      <c r="B19790" s="1" t="s">
        <v>5061</v>
      </c>
      <c r="C19790" s="45" t="s">
        <v>1574</v>
      </c>
      <c r="D19790" s="23" t="s">
        <v>5751</v>
      </c>
      <c r="E19790" s="23" t="s">
        <v>4134</v>
      </c>
      <c r="F19790" s="40">
        <v>3</v>
      </c>
      <c r="G19790" s="25">
        <v>10393</v>
      </c>
      <c r="H19790" s="25">
        <v>31179</v>
      </c>
      <c r="I19790" s="25"/>
      <c r="J19790" s="58" t="e">
        <f>HYPERLINK("#"&amp;"Insumos"&amp;"!A"&amp;MATCH($B19790,#REF!,0),"Ins "&amp;$B19790)</f>
        <v>#REF!</v>
      </c>
      <c r="M19790" s="220"/>
    </row>
    <row r="19791" spans="1:13" x14ac:dyDescent="0.2">
      <c r="A19791" s="35" t="s">
        <v>3771</v>
      </c>
      <c r="B19791" s="1" t="s">
        <v>5079</v>
      </c>
      <c r="C19791" s="45" t="s">
        <v>4153</v>
      </c>
      <c r="D19791" s="23" t="s">
        <v>5751</v>
      </c>
      <c r="E19791" s="23" t="s">
        <v>4134</v>
      </c>
      <c r="F19791" s="40">
        <v>3</v>
      </c>
      <c r="G19791" s="25">
        <v>430307</v>
      </c>
      <c r="H19791" s="25">
        <v>1290921</v>
      </c>
      <c r="I19791" s="25"/>
      <c r="J19791" s="58" t="e">
        <f>HYPERLINK("#"&amp;"Insumos"&amp;"!A"&amp;MATCH($B19791,#REF!,0),"Ins "&amp;$B19791)</f>
        <v>#REF!</v>
      </c>
      <c r="M19791" s="220"/>
    </row>
    <row r="19792" spans="1:13" ht="25.5" x14ac:dyDescent="0.2">
      <c r="A19792" s="35" t="s">
        <v>3771</v>
      </c>
      <c r="B19792" s="1" t="s">
        <v>4860</v>
      </c>
      <c r="C19792" s="45" t="s">
        <v>1613</v>
      </c>
      <c r="D19792" s="23" t="s">
        <v>5751</v>
      </c>
      <c r="E19792" s="23" t="s">
        <v>4134</v>
      </c>
      <c r="F19792" s="40">
        <v>4</v>
      </c>
      <c r="G19792" s="25">
        <v>4406</v>
      </c>
      <c r="H19792" s="25">
        <v>17624</v>
      </c>
      <c r="I19792" s="25"/>
      <c r="J19792" s="58" t="e">
        <f>HYPERLINK("#"&amp;"Insumos"&amp;"!A"&amp;MATCH($B19792,#REF!,0),"Ins "&amp;$B19792)</f>
        <v>#REF!</v>
      </c>
      <c r="M19792" s="220"/>
    </row>
    <row r="19793" spans="1:13" ht="25.5" x14ac:dyDescent="0.2">
      <c r="A19793" s="35" t="s">
        <v>3771</v>
      </c>
      <c r="B19793" s="1" t="s">
        <v>4861</v>
      </c>
      <c r="C19793" s="45" t="s">
        <v>1614</v>
      </c>
      <c r="D19793" s="23" t="s">
        <v>5751</v>
      </c>
      <c r="E19793" s="23" t="s">
        <v>4134</v>
      </c>
      <c r="F19793" s="40">
        <v>1</v>
      </c>
      <c r="G19793" s="25">
        <v>5607</v>
      </c>
      <c r="H19793" s="25">
        <v>5607</v>
      </c>
      <c r="I19793" s="25"/>
      <c r="J19793" s="58" t="e">
        <f>HYPERLINK("#"&amp;"Insumos"&amp;"!A"&amp;MATCH($B19793,#REF!,0),"Ins "&amp;$B19793)</f>
        <v>#REF!</v>
      </c>
      <c r="M19793" s="220"/>
    </row>
    <row r="19794" spans="1:13" x14ac:dyDescent="0.2">
      <c r="A19794" s="35" t="s">
        <v>3771</v>
      </c>
      <c r="B19794" s="1" t="s">
        <v>4898</v>
      </c>
      <c r="C19794" s="45" t="s">
        <v>303</v>
      </c>
      <c r="D19794" s="23" t="s">
        <v>5751</v>
      </c>
      <c r="E19794" s="23" t="s">
        <v>4134</v>
      </c>
      <c r="F19794" s="40">
        <v>1</v>
      </c>
      <c r="G19794" s="25">
        <v>260000</v>
      </c>
      <c r="H19794" s="25">
        <v>260000</v>
      </c>
      <c r="I19794" s="25"/>
      <c r="J19794" s="58" t="e">
        <f>HYPERLINK("#"&amp;"Insumos"&amp;"!A"&amp;MATCH($B19794,#REF!,0),"Ins "&amp;$B19794)</f>
        <v>#REF!</v>
      </c>
      <c r="M19794" s="220"/>
    </row>
    <row r="19795" spans="1:13" x14ac:dyDescent="0.2">
      <c r="A19795" s="35" t="s">
        <v>3771</v>
      </c>
      <c r="B19795" s="1" t="s">
        <v>5007</v>
      </c>
      <c r="C19795" s="45" t="s">
        <v>720</v>
      </c>
      <c r="D19795" s="23" t="s">
        <v>5751</v>
      </c>
      <c r="E19795" s="23" t="s">
        <v>4134</v>
      </c>
      <c r="F19795" s="40">
        <v>20.6</v>
      </c>
      <c r="G19795" s="25">
        <v>1897</v>
      </c>
      <c r="H19795" s="25">
        <v>39078</v>
      </c>
      <c r="I19795" s="25"/>
      <c r="J19795" s="58" t="e">
        <f>HYPERLINK("#"&amp;"Insumos"&amp;"!A"&amp;MATCH($B19795,#REF!,0),"Ins "&amp;$B19795)</f>
        <v>#REF!</v>
      </c>
      <c r="M19795" s="220"/>
    </row>
    <row r="19796" spans="1:13" ht="51" x14ac:dyDescent="0.2">
      <c r="A19796" s="36" t="s">
        <v>3772</v>
      </c>
      <c r="B19796" s="26" t="s">
        <v>6816</v>
      </c>
      <c r="C19796" s="79" t="s">
        <v>10969</v>
      </c>
      <c r="D19796" s="37" t="s">
        <v>5608</v>
      </c>
      <c r="E19796" s="37" t="s">
        <v>4134</v>
      </c>
      <c r="F19796" s="41"/>
      <c r="G19796" s="27"/>
      <c r="H19796" s="27"/>
      <c r="I19796" s="27">
        <v>4071763</v>
      </c>
      <c r="M19796" s="220">
        <f t="shared" ref="M19796:M19818" si="309">ROUND(I19796*(1+$L$2),0)</f>
        <v>5332381</v>
      </c>
    </row>
    <row r="19797" spans="1:13" x14ac:dyDescent="0.2">
      <c r="A19797" s="35" t="s">
        <v>3772</v>
      </c>
      <c r="B19797" s="1" t="s">
        <v>213</v>
      </c>
      <c r="C19797" s="45" t="s">
        <v>1034</v>
      </c>
      <c r="D19797" s="23" t="s">
        <v>5734</v>
      </c>
      <c r="E19797" s="23" t="s">
        <v>4141</v>
      </c>
      <c r="F19797" s="40">
        <v>1.7</v>
      </c>
      <c r="G19797" s="25">
        <v>184554</v>
      </c>
      <c r="H19797" s="25">
        <v>313742</v>
      </c>
      <c r="I19797" s="25"/>
      <c r="J19797" s="58" t="e">
        <f>HYPERLINK("#"&amp;"Insumos"&amp;"!A"&amp;MATCH($B19797,#REF!,0),"Ins "&amp;$B19797)</f>
        <v>#REF!</v>
      </c>
      <c r="M19797" s="220"/>
    </row>
    <row r="19798" spans="1:13" x14ac:dyDescent="0.2">
      <c r="A19798" s="35" t="s">
        <v>3772</v>
      </c>
      <c r="B19798" s="1" t="s">
        <v>263</v>
      </c>
      <c r="C19798" s="45" t="s">
        <v>696</v>
      </c>
      <c r="D19798" s="23" t="s">
        <v>5534</v>
      </c>
      <c r="E19798" s="23" t="s">
        <v>4140</v>
      </c>
      <c r="F19798" s="40">
        <v>0.37309999999999999</v>
      </c>
      <c r="G19798" s="25">
        <v>187426</v>
      </c>
      <c r="H19798" s="25">
        <v>69929</v>
      </c>
      <c r="I19798" s="25"/>
      <c r="J19798" s="58" t="e">
        <f>HYPERLINK("#"&amp;"Insumos"&amp;"!A"&amp;MATCH($B19798,#REF!,0),"Ins "&amp;$B19798)</f>
        <v>#REF!</v>
      </c>
      <c r="M19798" s="220"/>
    </row>
    <row r="19799" spans="1:13" x14ac:dyDescent="0.2">
      <c r="A19799" s="35" t="s">
        <v>3772</v>
      </c>
      <c r="B19799" s="1" t="s">
        <v>5533</v>
      </c>
      <c r="C19799" s="45" t="s">
        <v>5892</v>
      </c>
      <c r="D19799" s="23" t="s">
        <v>977</v>
      </c>
      <c r="E19799" s="23" t="s">
        <v>4134</v>
      </c>
      <c r="F19799" s="40">
        <v>10</v>
      </c>
      <c r="G19799" s="25">
        <v>3623</v>
      </c>
      <c r="H19799" s="25">
        <v>36230</v>
      </c>
      <c r="I19799" s="25"/>
      <c r="J19799" s="58" t="e">
        <f>HYPERLINK("#"&amp;"Insumos"&amp;"!A"&amp;MATCH($B19799,#REF!,0),"Ins "&amp;$B19799)</f>
        <v>#REF!</v>
      </c>
      <c r="M19799" s="220"/>
    </row>
    <row r="19800" spans="1:13" x14ac:dyDescent="0.2">
      <c r="A19800" s="35" t="s">
        <v>3772</v>
      </c>
      <c r="B19800" s="1" t="s">
        <v>4682</v>
      </c>
      <c r="C19800" s="45" t="s">
        <v>444</v>
      </c>
      <c r="D19800" s="23" t="s">
        <v>5751</v>
      </c>
      <c r="E19800" s="23" t="s">
        <v>4134</v>
      </c>
      <c r="F19800" s="40">
        <v>6</v>
      </c>
      <c r="G19800" s="25">
        <v>38030</v>
      </c>
      <c r="H19800" s="25">
        <v>228180</v>
      </c>
      <c r="I19800" s="25"/>
      <c r="J19800" s="58" t="e">
        <f>HYPERLINK("#"&amp;"Insumos"&amp;"!A"&amp;MATCH($B19800,#REF!,0),"Ins "&amp;$B19800)</f>
        <v>#REF!</v>
      </c>
      <c r="M19800" s="220"/>
    </row>
    <row r="19801" spans="1:13" x14ac:dyDescent="0.2">
      <c r="A19801" s="35" t="s">
        <v>3772</v>
      </c>
      <c r="B19801" s="1" t="s">
        <v>4686</v>
      </c>
      <c r="C19801" s="45" t="s">
        <v>317</v>
      </c>
      <c r="D19801" s="23" t="s">
        <v>5751</v>
      </c>
      <c r="E19801" s="23" t="s">
        <v>287</v>
      </c>
      <c r="F19801" s="40">
        <v>12</v>
      </c>
      <c r="G19801" s="25">
        <v>13884</v>
      </c>
      <c r="H19801" s="25">
        <v>166608</v>
      </c>
      <c r="I19801" s="25"/>
      <c r="J19801" s="58" t="e">
        <f>HYPERLINK("#"&amp;"Insumos"&amp;"!A"&amp;MATCH($B19801,#REF!,0),"Ins "&amp;$B19801)</f>
        <v>#REF!</v>
      </c>
      <c r="M19801" s="220"/>
    </row>
    <row r="19802" spans="1:13" x14ac:dyDescent="0.2">
      <c r="A19802" s="35" t="s">
        <v>3772</v>
      </c>
      <c r="B19802" s="1" t="s">
        <v>4247</v>
      </c>
      <c r="C19802" s="45" t="s">
        <v>241</v>
      </c>
      <c r="D19802" s="23" t="s">
        <v>5751</v>
      </c>
      <c r="E19802" s="23" t="s">
        <v>287</v>
      </c>
      <c r="F19802" s="40">
        <v>2</v>
      </c>
      <c r="G19802" s="25">
        <v>6997</v>
      </c>
      <c r="H19802" s="25">
        <v>13994</v>
      </c>
      <c r="I19802" s="25"/>
      <c r="J19802" s="58" t="e">
        <f>HYPERLINK("#"&amp;"Insumos"&amp;"!A"&amp;MATCH($B19802,#REF!,0),"Ins "&amp;$B19802)</f>
        <v>#REF!</v>
      </c>
      <c r="M19802" s="220"/>
    </row>
    <row r="19803" spans="1:13" x14ac:dyDescent="0.2">
      <c r="A19803" s="35" t="s">
        <v>3772</v>
      </c>
      <c r="B19803" s="1" t="s">
        <v>4263</v>
      </c>
      <c r="C19803" s="45" t="s">
        <v>244</v>
      </c>
      <c r="D19803" s="23" t="s">
        <v>5751</v>
      </c>
      <c r="E19803" s="23" t="s">
        <v>4134</v>
      </c>
      <c r="F19803" s="40">
        <v>2</v>
      </c>
      <c r="G19803" s="25">
        <v>17761</v>
      </c>
      <c r="H19803" s="25">
        <v>35522</v>
      </c>
      <c r="I19803" s="25"/>
      <c r="J19803" s="58" t="e">
        <f>HYPERLINK("#"&amp;"Insumos"&amp;"!A"&amp;MATCH($B19803,#REF!,0),"Ins "&amp;$B19803)</f>
        <v>#REF!</v>
      </c>
      <c r="M19803" s="220"/>
    </row>
    <row r="19804" spans="1:13" x14ac:dyDescent="0.2">
      <c r="A19804" s="35" t="s">
        <v>3772</v>
      </c>
      <c r="B19804" s="1" t="s">
        <v>4264</v>
      </c>
      <c r="C19804" s="45" t="s">
        <v>316</v>
      </c>
      <c r="D19804" s="23" t="s">
        <v>5751</v>
      </c>
      <c r="E19804" s="23" t="s">
        <v>4134</v>
      </c>
      <c r="F19804" s="40">
        <v>1</v>
      </c>
      <c r="G19804" s="25">
        <v>8317</v>
      </c>
      <c r="H19804" s="25">
        <v>8317</v>
      </c>
      <c r="I19804" s="25"/>
      <c r="J19804" s="58" t="e">
        <f>HYPERLINK("#"&amp;"Insumos"&amp;"!A"&amp;MATCH($B19804,#REF!,0),"Ins "&amp;$B19804)</f>
        <v>#REF!</v>
      </c>
      <c r="M19804" s="220"/>
    </row>
    <row r="19805" spans="1:13" x14ac:dyDescent="0.2">
      <c r="A19805" s="35" t="s">
        <v>3772</v>
      </c>
      <c r="B19805" s="1" t="s">
        <v>4265</v>
      </c>
      <c r="C19805" s="45" t="s">
        <v>315</v>
      </c>
      <c r="D19805" s="23" t="s">
        <v>5751</v>
      </c>
      <c r="E19805" s="23" t="s">
        <v>4134</v>
      </c>
      <c r="F19805" s="40">
        <v>3</v>
      </c>
      <c r="G19805" s="25">
        <v>217201</v>
      </c>
      <c r="H19805" s="25">
        <v>651603</v>
      </c>
      <c r="I19805" s="25"/>
      <c r="J19805" s="58" t="e">
        <f>HYPERLINK("#"&amp;"Insumos"&amp;"!A"&amp;MATCH($B19805,#REF!,0),"Ins "&amp;$B19805)</f>
        <v>#REF!</v>
      </c>
      <c r="M19805" s="220"/>
    </row>
    <row r="19806" spans="1:13" ht="25.5" x14ac:dyDescent="0.2">
      <c r="A19806" s="35" t="s">
        <v>3772</v>
      </c>
      <c r="B19806" s="1" t="s">
        <v>4275</v>
      </c>
      <c r="C19806" s="45" t="s">
        <v>1500</v>
      </c>
      <c r="D19806" s="23" t="s">
        <v>5751</v>
      </c>
      <c r="E19806" s="23" t="s">
        <v>4134</v>
      </c>
      <c r="F19806" s="40">
        <v>2</v>
      </c>
      <c r="G19806" s="25">
        <v>97635</v>
      </c>
      <c r="H19806" s="25">
        <v>195270</v>
      </c>
      <c r="I19806" s="25"/>
      <c r="J19806" s="58" t="e">
        <f>HYPERLINK("#"&amp;"Insumos"&amp;"!A"&amp;MATCH($B19806,#REF!,0),"Ins "&amp;$B19806)</f>
        <v>#REF!</v>
      </c>
      <c r="M19806" s="220"/>
    </row>
    <row r="19807" spans="1:13" ht="25.5" x14ac:dyDescent="0.2">
      <c r="A19807" s="35" t="s">
        <v>3772</v>
      </c>
      <c r="B19807" s="1" t="s">
        <v>4287</v>
      </c>
      <c r="C19807" s="45" t="s">
        <v>1504</v>
      </c>
      <c r="D19807" s="23" t="s">
        <v>5751</v>
      </c>
      <c r="E19807" s="23" t="s">
        <v>4134</v>
      </c>
      <c r="F19807" s="40">
        <v>3</v>
      </c>
      <c r="G19807" s="25">
        <v>162641</v>
      </c>
      <c r="H19807" s="25">
        <v>487923</v>
      </c>
      <c r="I19807" s="25"/>
      <c r="J19807" s="58" t="e">
        <f>HYPERLINK("#"&amp;"Insumos"&amp;"!A"&amp;MATCH($B19807,#REF!,0),"Ins "&amp;$B19807)</f>
        <v>#REF!</v>
      </c>
      <c r="M19807" s="220"/>
    </row>
    <row r="19808" spans="1:13" ht="25.5" x14ac:dyDescent="0.2">
      <c r="A19808" s="35" t="s">
        <v>3772</v>
      </c>
      <c r="B19808" s="1" t="s">
        <v>4288</v>
      </c>
      <c r="C19808" s="45" t="s">
        <v>1505</v>
      </c>
      <c r="D19808" s="23" t="s">
        <v>5751</v>
      </c>
      <c r="E19808" s="23" t="s">
        <v>4134</v>
      </c>
      <c r="F19808" s="40">
        <v>4</v>
      </c>
      <c r="G19808" s="25">
        <v>21508</v>
      </c>
      <c r="H19808" s="25">
        <v>86032</v>
      </c>
      <c r="I19808" s="25"/>
      <c r="J19808" s="58" t="e">
        <f>HYPERLINK("#"&amp;"Insumos"&amp;"!A"&amp;MATCH($B19808,#REF!,0),"Ins "&amp;$B19808)</f>
        <v>#REF!</v>
      </c>
      <c r="M19808" s="220"/>
    </row>
    <row r="19809" spans="1:13" x14ac:dyDescent="0.2">
      <c r="A19809" s="35" t="s">
        <v>3772</v>
      </c>
      <c r="B19809" s="1" t="s">
        <v>4292</v>
      </c>
      <c r="C19809" s="45" t="s">
        <v>1508</v>
      </c>
      <c r="D19809" s="23" t="s">
        <v>5751</v>
      </c>
      <c r="E19809" s="23" t="s">
        <v>4134</v>
      </c>
      <c r="F19809" s="40">
        <v>2</v>
      </c>
      <c r="G19809" s="25">
        <v>11443</v>
      </c>
      <c r="H19809" s="25">
        <v>22886</v>
      </c>
      <c r="I19809" s="25"/>
      <c r="J19809" s="58" t="e">
        <f>HYPERLINK("#"&amp;"Insumos"&amp;"!A"&amp;MATCH($B19809,#REF!,0),"Ins "&amp;$B19809)</f>
        <v>#REF!</v>
      </c>
      <c r="M19809" s="220"/>
    </row>
    <row r="19810" spans="1:13" x14ac:dyDescent="0.2">
      <c r="A19810" s="35" t="s">
        <v>3772</v>
      </c>
      <c r="B19810" s="1" t="s">
        <v>4302</v>
      </c>
      <c r="C19810" s="45" t="s">
        <v>4149</v>
      </c>
      <c r="D19810" s="23" t="s">
        <v>5751</v>
      </c>
      <c r="E19810" s="23" t="s">
        <v>4134</v>
      </c>
      <c r="F19810" s="40">
        <v>3</v>
      </c>
      <c r="G19810" s="25">
        <v>48015</v>
      </c>
      <c r="H19810" s="25">
        <v>144045</v>
      </c>
      <c r="I19810" s="25"/>
      <c r="J19810" s="58" t="e">
        <f>HYPERLINK("#"&amp;"Insumos"&amp;"!A"&amp;MATCH($B19810,#REF!,0),"Ins "&amp;$B19810)</f>
        <v>#REF!</v>
      </c>
      <c r="M19810" s="220"/>
    </row>
    <row r="19811" spans="1:13" x14ac:dyDescent="0.2">
      <c r="A19811" s="35" t="s">
        <v>3772</v>
      </c>
      <c r="B19811" s="1" t="s">
        <v>4306</v>
      </c>
      <c r="C19811" s="45" t="s">
        <v>453</v>
      </c>
      <c r="D19811" s="23" t="s">
        <v>5751</v>
      </c>
      <c r="E19811" s="23" t="s">
        <v>4134</v>
      </c>
      <c r="F19811" s="40">
        <v>2</v>
      </c>
      <c r="G19811" s="25">
        <v>1520</v>
      </c>
      <c r="H19811" s="25">
        <v>3040</v>
      </c>
      <c r="I19811" s="25"/>
      <c r="J19811" s="58" t="e">
        <f>HYPERLINK("#"&amp;"Insumos"&amp;"!A"&amp;MATCH($B19811,#REF!,0),"Ins "&amp;$B19811)</f>
        <v>#REF!</v>
      </c>
      <c r="M19811" s="220"/>
    </row>
    <row r="19812" spans="1:13" x14ac:dyDescent="0.2">
      <c r="A19812" s="35" t="s">
        <v>3772</v>
      </c>
      <c r="B19812" s="1" t="s">
        <v>5061</v>
      </c>
      <c r="C19812" s="45" t="s">
        <v>1574</v>
      </c>
      <c r="D19812" s="23" t="s">
        <v>5751</v>
      </c>
      <c r="E19812" s="23" t="s">
        <v>4134</v>
      </c>
      <c r="F19812" s="40">
        <v>3</v>
      </c>
      <c r="G19812" s="25">
        <v>10393</v>
      </c>
      <c r="H19812" s="25">
        <v>31179</v>
      </c>
      <c r="I19812" s="25"/>
      <c r="J19812" s="58" t="e">
        <f>HYPERLINK("#"&amp;"Insumos"&amp;"!A"&amp;MATCH($B19812,#REF!,0),"Ins "&amp;$B19812)</f>
        <v>#REF!</v>
      </c>
      <c r="M19812" s="220"/>
    </row>
    <row r="19813" spans="1:13" x14ac:dyDescent="0.2">
      <c r="A19813" s="35" t="s">
        <v>3772</v>
      </c>
      <c r="B19813" s="1" t="s">
        <v>5079</v>
      </c>
      <c r="C19813" s="45" t="s">
        <v>4153</v>
      </c>
      <c r="D19813" s="23" t="s">
        <v>5751</v>
      </c>
      <c r="E19813" s="23" t="s">
        <v>4134</v>
      </c>
      <c r="F19813" s="40">
        <v>3</v>
      </c>
      <c r="G19813" s="25">
        <v>430307</v>
      </c>
      <c r="H19813" s="25">
        <v>1290921</v>
      </c>
      <c r="I19813" s="25"/>
      <c r="J19813" s="58" t="e">
        <f>HYPERLINK("#"&amp;"Insumos"&amp;"!A"&amp;MATCH($B19813,#REF!,0),"Ins "&amp;$B19813)</f>
        <v>#REF!</v>
      </c>
      <c r="M19813" s="220"/>
    </row>
    <row r="19814" spans="1:13" ht="25.5" x14ac:dyDescent="0.2">
      <c r="A19814" s="35" t="s">
        <v>3772</v>
      </c>
      <c r="B19814" s="1" t="s">
        <v>4860</v>
      </c>
      <c r="C19814" s="45" t="s">
        <v>1613</v>
      </c>
      <c r="D19814" s="23" t="s">
        <v>5751</v>
      </c>
      <c r="E19814" s="23" t="s">
        <v>4134</v>
      </c>
      <c r="F19814" s="40">
        <v>4</v>
      </c>
      <c r="G19814" s="25">
        <v>4406</v>
      </c>
      <c r="H19814" s="25">
        <v>17624</v>
      </c>
      <c r="I19814" s="25"/>
      <c r="J19814" s="58" t="e">
        <f>HYPERLINK("#"&amp;"Insumos"&amp;"!A"&amp;MATCH($B19814,#REF!,0),"Ins "&amp;$B19814)</f>
        <v>#REF!</v>
      </c>
      <c r="M19814" s="220"/>
    </row>
    <row r="19815" spans="1:13" ht="25.5" x14ac:dyDescent="0.2">
      <c r="A19815" s="35" t="s">
        <v>3772</v>
      </c>
      <c r="B19815" s="1" t="s">
        <v>4861</v>
      </c>
      <c r="C19815" s="45" t="s">
        <v>1614</v>
      </c>
      <c r="D19815" s="23" t="s">
        <v>5751</v>
      </c>
      <c r="E19815" s="23" t="s">
        <v>4134</v>
      </c>
      <c r="F19815" s="40">
        <v>1</v>
      </c>
      <c r="G19815" s="25">
        <v>5607</v>
      </c>
      <c r="H19815" s="25">
        <v>5607</v>
      </c>
      <c r="I19815" s="25"/>
      <c r="J19815" s="58" t="e">
        <f>HYPERLINK("#"&amp;"Insumos"&amp;"!A"&amp;MATCH($B19815,#REF!,0),"Ins "&amp;$B19815)</f>
        <v>#REF!</v>
      </c>
      <c r="M19815" s="220"/>
    </row>
    <row r="19816" spans="1:13" x14ac:dyDescent="0.2">
      <c r="A19816" s="35" t="s">
        <v>3772</v>
      </c>
      <c r="B19816" s="1" t="s">
        <v>4898</v>
      </c>
      <c r="C19816" s="45" t="s">
        <v>303</v>
      </c>
      <c r="D19816" s="23" t="s">
        <v>5751</v>
      </c>
      <c r="E19816" s="23" t="s">
        <v>4134</v>
      </c>
      <c r="F19816" s="40">
        <v>1</v>
      </c>
      <c r="G19816" s="25">
        <v>260000</v>
      </c>
      <c r="H19816" s="25">
        <v>260000</v>
      </c>
      <c r="I19816" s="25"/>
      <c r="J19816" s="58" t="e">
        <f>HYPERLINK("#"&amp;"Insumos"&amp;"!A"&amp;MATCH($B19816,#REF!,0),"Ins "&amp;$B19816)</f>
        <v>#REF!</v>
      </c>
      <c r="M19816" s="220"/>
    </row>
    <row r="19817" spans="1:13" x14ac:dyDescent="0.2">
      <c r="A19817" s="35" t="s">
        <v>3772</v>
      </c>
      <c r="B19817" s="1" t="s">
        <v>5007</v>
      </c>
      <c r="C19817" s="45" t="s">
        <v>720</v>
      </c>
      <c r="D19817" s="23" t="s">
        <v>5751</v>
      </c>
      <c r="E19817" s="23" t="s">
        <v>4134</v>
      </c>
      <c r="F19817" s="40">
        <v>1.64</v>
      </c>
      <c r="G19817" s="25">
        <v>1897</v>
      </c>
      <c r="H19817" s="25">
        <v>3111</v>
      </c>
      <c r="I19817" s="25"/>
      <c r="J19817" s="58" t="e">
        <f>HYPERLINK("#"&amp;"Insumos"&amp;"!A"&amp;MATCH($B19817,#REF!,0),"Ins "&amp;$B19817)</f>
        <v>#REF!</v>
      </c>
      <c r="M19817" s="220"/>
    </row>
    <row r="19818" spans="1:13" ht="38.25" x14ac:dyDescent="0.2">
      <c r="A19818" s="36" t="s">
        <v>3773</v>
      </c>
      <c r="B19818" s="26" t="s">
        <v>6816</v>
      </c>
      <c r="C19818" s="79" t="s">
        <v>10970</v>
      </c>
      <c r="D19818" s="37" t="s">
        <v>5608</v>
      </c>
      <c r="E19818" s="37" t="s">
        <v>4134</v>
      </c>
      <c r="F19818" s="41"/>
      <c r="G19818" s="27"/>
      <c r="H19818" s="27"/>
      <c r="I19818" s="27">
        <v>9434529</v>
      </c>
      <c r="M19818" s="220">
        <f t="shared" si="309"/>
        <v>12355459</v>
      </c>
    </row>
    <row r="19819" spans="1:13" x14ac:dyDescent="0.2">
      <c r="A19819" s="35" t="s">
        <v>3773</v>
      </c>
      <c r="B19819" s="1" t="s">
        <v>213</v>
      </c>
      <c r="C19819" s="45" t="s">
        <v>1034</v>
      </c>
      <c r="D19819" s="23" t="s">
        <v>5734</v>
      </c>
      <c r="E19819" s="23" t="s">
        <v>4141</v>
      </c>
      <c r="F19819" s="40">
        <v>5</v>
      </c>
      <c r="G19819" s="25">
        <v>184554</v>
      </c>
      <c r="H19819" s="25">
        <v>922770</v>
      </c>
      <c r="I19819" s="25"/>
      <c r="J19819" s="58" t="e">
        <f>HYPERLINK("#"&amp;"Insumos"&amp;"!A"&amp;MATCH($B19819,#REF!,0),"Ins "&amp;$B19819)</f>
        <v>#REF!</v>
      </c>
      <c r="M19819" s="220"/>
    </row>
    <row r="19820" spans="1:13" x14ac:dyDescent="0.2">
      <c r="A19820" s="35" t="s">
        <v>3773</v>
      </c>
      <c r="B19820" s="1" t="s">
        <v>263</v>
      </c>
      <c r="C19820" s="45" t="s">
        <v>696</v>
      </c>
      <c r="D19820" s="23" t="s">
        <v>5534</v>
      </c>
      <c r="E19820" s="23" t="s">
        <v>4140</v>
      </c>
      <c r="F19820" s="40">
        <v>0.8347</v>
      </c>
      <c r="G19820" s="25">
        <v>187426</v>
      </c>
      <c r="H19820" s="25">
        <v>156444</v>
      </c>
      <c r="I19820" s="25"/>
      <c r="J19820" s="58" t="e">
        <f>HYPERLINK("#"&amp;"Insumos"&amp;"!A"&amp;MATCH($B19820,#REF!,0),"Ins "&amp;$B19820)</f>
        <v>#REF!</v>
      </c>
      <c r="M19820" s="220"/>
    </row>
    <row r="19821" spans="1:13" x14ac:dyDescent="0.2">
      <c r="A19821" s="35" t="s">
        <v>3773</v>
      </c>
      <c r="B19821" s="1" t="s">
        <v>5533</v>
      </c>
      <c r="C19821" s="45" t="s">
        <v>5892</v>
      </c>
      <c r="D19821" s="23" t="s">
        <v>977</v>
      </c>
      <c r="E19821" s="23" t="s">
        <v>4134</v>
      </c>
      <c r="F19821" s="40">
        <v>30</v>
      </c>
      <c r="G19821" s="25">
        <v>3623</v>
      </c>
      <c r="H19821" s="25">
        <v>108690</v>
      </c>
      <c r="I19821" s="25"/>
      <c r="J19821" s="58" t="e">
        <f>HYPERLINK("#"&amp;"Insumos"&amp;"!A"&amp;MATCH($B19821,#REF!,0),"Ins "&amp;$B19821)</f>
        <v>#REF!</v>
      </c>
      <c r="M19821" s="220"/>
    </row>
    <row r="19822" spans="1:13" x14ac:dyDescent="0.2">
      <c r="A19822" s="35" t="s">
        <v>3773</v>
      </c>
      <c r="B19822" s="1" t="s">
        <v>4648</v>
      </c>
      <c r="C19822" s="45" t="s">
        <v>85</v>
      </c>
      <c r="D19822" s="23" t="s">
        <v>5751</v>
      </c>
      <c r="E19822" s="23" t="s">
        <v>4134</v>
      </c>
      <c r="F19822" s="40">
        <v>3</v>
      </c>
      <c r="G19822" s="25">
        <v>25834</v>
      </c>
      <c r="H19822" s="25">
        <v>77502</v>
      </c>
      <c r="I19822" s="25"/>
      <c r="J19822" s="58" t="e">
        <f>HYPERLINK("#"&amp;"Insumos"&amp;"!A"&amp;MATCH($B19822,#REF!,0),"Ins "&amp;$B19822)</f>
        <v>#REF!</v>
      </c>
      <c r="M19822" s="220"/>
    </row>
    <row r="19823" spans="1:13" ht="25.5" x14ac:dyDescent="0.2">
      <c r="A19823" s="35" t="s">
        <v>3773</v>
      </c>
      <c r="B19823" s="1" t="s">
        <v>4651</v>
      </c>
      <c r="C19823" s="45" t="s">
        <v>1467</v>
      </c>
      <c r="D19823" s="23" t="s">
        <v>5751</v>
      </c>
      <c r="E19823" s="23" t="s">
        <v>4134</v>
      </c>
      <c r="F19823" s="40">
        <v>3</v>
      </c>
      <c r="G19823" s="25">
        <v>29156</v>
      </c>
      <c r="H19823" s="25">
        <v>87468</v>
      </c>
      <c r="I19823" s="25"/>
      <c r="J19823" s="58" t="e">
        <f>HYPERLINK("#"&amp;"Insumos"&amp;"!A"&amp;MATCH($B19823,#REF!,0),"Ins "&amp;$B19823)</f>
        <v>#REF!</v>
      </c>
      <c r="M19823" s="220"/>
    </row>
    <row r="19824" spans="1:13" x14ac:dyDescent="0.2">
      <c r="A19824" s="35" t="s">
        <v>3773</v>
      </c>
      <c r="B19824" s="1" t="s">
        <v>4681</v>
      </c>
      <c r="C19824" s="45" t="s">
        <v>209</v>
      </c>
      <c r="D19824" s="23" t="s">
        <v>5751</v>
      </c>
      <c r="E19824" s="23" t="s">
        <v>4134</v>
      </c>
      <c r="F19824" s="40">
        <v>18</v>
      </c>
      <c r="G19824" s="25">
        <v>38030</v>
      </c>
      <c r="H19824" s="25">
        <v>684540</v>
      </c>
      <c r="I19824" s="25"/>
      <c r="J19824" s="58" t="e">
        <f>HYPERLINK("#"&amp;"Insumos"&amp;"!A"&amp;MATCH($B19824,#REF!,0),"Ins "&amp;$B19824)</f>
        <v>#REF!</v>
      </c>
      <c r="M19824" s="220"/>
    </row>
    <row r="19825" spans="1:13" x14ac:dyDescent="0.2">
      <c r="A19825" s="35" t="s">
        <v>3773</v>
      </c>
      <c r="B19825" s="1" t="s">
        <v>4682</v>
      </c>
      <c r="C19825" s="45" t="s">
        <v>444</v>
      </c>
      <c r="D19825" s="23" t="s">
        <v>5751</v>
      </c>
      <c r="E19825" s="23" t="s">
        <v>4134</v>
      </c>
      <c r="F19825" s="40">
        <v>6</v>
      </c>
      <c r="G19825" s="25">
        <v>38030</v>
      </c>
      <c r="H19825" s="25">
        <v>228180</v>
      </c>
      <c r="I19825" s="25"/>
      <c r="J19825" s="58" t="e">
        <f>HYPERLINK("#"&amp;"Insumos"&amp;"!A"&amp;MATCH($B19825,#REF!,0),"Ins "&amp;$B19825)</f>
        <v>#REF!</v>
      </c>
      <c r="M19825" s="220"/>
    </row>
    <row r="19826" spans="1:13" x14ac:dyDescent="0.2">
      <c r="A19826" s="35" t="s">
        <v>3773</v>
      </c>
      <c r="B19826" s="1" t="s">
        <v>4686</v>
      </c>
      <c r="C19826" s="45" t="s">
        <v>317</v>
      </c>
      <c r="D19826" s="23" t="s">
        <v>5751</v>
      </c>
      <c r="E19826" s="23" t="s">
        <v>287</v>
      </c>
      <c r="F19826" s="40">
        <v>20</v>
      </c>
      <c r="G19826" s="25">
        <v>13884</v>
      </c>
      <c r="H19826" s="25">
        <v>277680</v>
      </c>
      <c r="I19826" s="25"/>
      <c r="J19826" s="58" t="e">
        <f>HYPERLINK("#"&amp;"Insumos"&amp;"!A"&amp;MATCH($B19826,#REF!,0),"Ins "&amp;$B19826)</f>
        <v>#REF!</v>
      </c>
      <c r="M19826" s="220"/>
    </row>
    <row r="19827" spans="1:13" ht="25.5" x14ac:dyDescent="0.2">
      <c r="A19827" s="35" t="s">
        <v>3773</v>
      </c>
      <c r="B19827" s="1" t="s">
        <v>4720</v>
      </c>
      <c r="C19827" s="45" t="s">
        <v>89</v>
      </c>
      <c r="D19827" s="23" t="s">
        <v>5751</v>
      </c>
      <c r="E19827" s="23" t="s">
        <v>287</v>
      </c>
      <c r="F19827" s="40">
        <v>20</v>
      </c>
      <c r="G19827" s="25">
        <v>8478</v>
      </c>
      <c r="H19827" s="25">
        <v>169560</v>
      </c>
      <c r="I19827" s="25"/>
      <c r="J19827" s="58" t="e">
        <f>HYPERLINK("#"&amp;"Insumos"&amp;"!A"&amp;MATCH($B19827,#REF!,0),"Ins "&amp;$B19827)</f>
        <v>#REF!</v>
      </c>
      <c r="M19827" s="220"/>
    </row>
    <row r="19828" spans="1:13" x14ac:dyDescent="0.2">
      <c r="A19828" s="35" t="s">
        <v>3773</v>
      </c>
      <c r="B19828" s="1" t="s">
        <v>4247</v>
      </c>
      <c r="C19828" s="45" t="s">
        <v>241</v>
      </c>
      <c r="D19828" s="23" t="s">
        <v>5751</v>
      </c>
      <c r="E19828" s="23" t="s">
        <v>287</v>
      </c>
      <c r="F19828" s="40">
        <v>4</v>
      </c>
      <c r="G19828" s="25">
        <v>6997</v>
      </c>
      <c r="H19828" s="25">
        <v>27988</v>
      </c>
      <c r="I19828" s="25"/>
      <c r="J19828" s="58" t="e">
        <f>HYPERLINK("#"&amp;"Insumos"&amp;"!A"&amp;MATCH($B19828,#REF!,0),"Ins "&amp;$B19828)</f>
        <v>#REF!</v>
      </c>
      <c r="M19828" s="220"/>
    </row>
    <row r="19829" spans="1:13" x14ac:dyDescent="0.2">
      <c r="A19829" s="35" t="s">
        <v>3773</v>
      </c>
      <c r="B19829" s="1" t="s">
        <v>4263</v>
      </c>
      <c r="C19829" s="45" t="s">
        <v>244</v>
      </c>
      <c r="D19829" s="23" t="s">
        <v>5751</v>
      </c>
      <c r="E19829" s="23" t="s">
        <v>4134</v>
      </c>
      <c r="F19829" s="40">
        <v>6</v>
      </c>
      <c r="G19829" s="25">
        <v>17761</v>
      </c>
      <c r="H19829" s="25">
        <v>106566</v>
      </c>
      <c r="I19829" s="25"/>
      <c r="J19829" s="58" t="e">
        <f>HYPERLINK("#"&amp;"Insumos"&amp;"!A"&amp;MATCH($B19829,#REF!,0),"Ins "&amp;$B19829)</f>
        <v>#REF!</v>
      </c>
      <c r="M19829" s="220"/>
    </row>
    <row r="19830" spans="1:13" x14ac:dyDescent="0.2">
      <c r="A19830" s="35" t="s">
        <v>3773</v>
      </c>
      <c r="B19830" s="1" t="s">
        <v>4264</v>
      </c>
      <c r="C19830" s="45" t="s">
        <v>316</v>
      </c>
      <c r="D19830" s="23" t="s">
        <v>5751</v>
      </c>
      <c r="E19830" s="23" t="s">
        <v>4134</v>
      </c>
      <c r="F19830" s="40">
        <v>2</v>
      </c>
      <c r="G19830" s="25">
        <v>8317</v>
      </c>
      <c r="H19830" s="25">
        <v>16634</v>
      </c>
      <c r="I19830" s="25"/>
      <c r="J19830" s="58" t="e">
        <f>HYPERLINK("#"&amp;"Insumos"&amp;"!A"&amp;MATCH($B19830,#REF!,0),"Ins "&amp;$B19830)</f>
        <v>#REF!</v>
      </c>
      <c r="M19830" s="220"/>
    </row>
    <row r="19831" spans="1:13" x14ac:dyDescent="0.2">
      <c r="A19831" s="35" t="s">
        <v>3773</v>
      </c>
      <c r="B19831" s="1" t="s">
        <v>4266</v>
      </c>
      <c r="C19831" s="45" t="s">
        <v>203</v>
      </c>
      <c r="D19831" s="23" t="s">
        <v>5751</v>
      </c>
      <c r="E19831" s="23" t="s">
        <v>4134</v>
      </c>
      <c r="F19831" s="40">
        <v>7</v>
      </c>
      <c r="G19831" s="25">
        <v>16595</v>
      </c>
      <c r="H19831" s="25">
        <v>116165</v>
      </c>
      <c r="I19831" s="25"/>
      <c r="J19831" s="58" t="e">
        <f>HYPERLINK("#"&amp;"Insumos"&amp;"!A"&amp;MATCH($B19831,#REF!,0),"Ins "&amp;$B19831)</f>
        <v>#REF!</v>
      </c>
      <c r="M19831" s="220"/>
    </row>
    <row r="19832" spans="1:13" x14ac:dyDescent="0.2">
      <c r="A19832" s="35" t="s">
        <v>3773</v>
      </c>
      <c r="B19832" s="1" t="s">
        <v>4268</v>
      </c>
      <c r="C19832" s="45" t="s">
        <v>1499</v>
      </c>
      <c r="D19832" s="23" t="s">
        <v>5751</v>
      </c>
      <c r="E19832" s="23" t="s">
        <v>4134</v>
      </c>
      <c r="F19832" s="40">
        <v>6</v>
      </c>
      <c r="G19832" s="25">
        <v>269387</v>
      </c>
      <c r="H19832" s="25">
        <v>1616322</v>
      </c>
      <c r="I19832" s="25"/>
      <c r="J19832" s="58" t="e">
        <f>HYPERLINK("#"&amp;"Insumos"&amp;"!A"&amp;MATCH($B19832,#REF!,0),"Ins "&amp;$B19832)</f>
        <v>#REF!</v>
      </c>
      <c r="M19832" s="220"/>
    </row>
    <row r="19833" spans="1:13" ht="25.5" x14ac:dyDescent="0.2">
      <c r="A19833" s="35" t="s">
        <v>3773</v>
      </c>
      <c r="B19833" s="1" t="s">
        <v>4275</v>
      </c>
      <c r="C19833" s="45" t="s">
        <v>1500</v>
      </c>
      <c r="D19833" s="23" t="s">
        <v>5751</v>
      </c>
      <c r="E19833" s="23" t="s">
        <v>4134</v>
      </c>
      <c r="F19833" s="40">
        <v>8</v>
      </c>
      <c r="G19833" s="25">
        <v>97635</v>
      </c>
      <c r="H19833" s="25">
        <v>781080</v>
      </c>
      <c r="I19833" s="25"/>
      <c r="J19833" s="58" t="e">
        <f>HYPERLINK("#"&amp;"Insumos"&amp;"!A"&amp;MATCH($B19833,#REF!,0),"Ins "&amp;$B19833)</f>
        <v>#REF!</v>
      </c>
      <c r="M19833" s="220"/>
    </row>
    <row r="19834" spans="1:13" ht="25.5" x14ac:dyDescent="0.2">
      <c r="A19834" s="35" t="s">
        <v>3773</v>
      </c>
      <c r="B19834" s="1" t="s">
        <v>4276</v>
      </c>
      <c r="C19834" s="45" t="s">
        <v>1501</v>
      </c>
      <c r="D19834" s="23" t="s">
        <v>5751</v>
      </c>
      <c r="E19834" s="23" t="s">
        <v>4141</v>
      </c>
      <c r="F19834" s="40">
        <v>4</v>
      </c>
      <c r="G19834" s="25">
        <v>134055</v>
      </c>
      <c r="H19834" s="25">
        <v>536220</v>
      </c>
      <c r="I19834" s="25"/>
      <c r="J19834" s="58" t="e">
        <f>HYPERLINK("#"&amp;"Insumos"&amp;"!A"&amp;MATCH($B19834,#REF!,0),"Ins "&amp;$B19834)</f>
        <v>#REF!</v>
      </c>
      <c r="M19834" s="220"/>
    </row>
    <row r="19835" spans="1:13" ht="25.5" x14ac:dyDescent="0.2">
      <c r="A19835" s="35" t="s">
        <v>3773</v>
      </c>
      <c r="B19835" s="1" t="s">
        <v>4287</v>
      </c>
      <c r="C19835" s="45" t="s">
        <v>1504</v>
      </c>
      <c r="D19835" s="23" t="s">
        <v>5751</v>
      </c>
      <c r="E19835" s="23" t="s">
        <v>4134</v>
      </c>
      <c r="F19835" s="40">
        <v>5</v>
      </c>
      <c r="G19835" s="25">
        <v>162641</v>
      </c>
      <c r="H19835" s="25">
        <v>813205</v>
      </c>
      <c r="I19835" s="25"/>
      <c r="J19835" s="58" t="e">
        <f>HYPERLINK("#"&amp;"Insumos"&amp;"!A"&amp;MATCH($B19835,#REF!,0),"Ins "&amp;$B19835)</f>
        <v>#REF!</v>
      </c>
      <c r="M19835" s="220"/>
    </row>
    <row r="19836" spans="1:13" ht="25.5" x14ac:dyDescent="0.2">
      <c r="A19836" s="35" t="s">
        <v>3773</v>
      </c>
      <c r="B19836" s="1" t="s">
        <v>4288</v>
      </c>
      <c r="C19836" s="45" t="s">
        <v>1505</v>
      </c>
      <c r="D19836" s="23" t="s">
        <v>5751</v>
      </c>
      <c r="E19836" s="23" t="s">
        <v>4134</v>
      </c>
      <c r="F19836" s="40">
        <v>16</v>
      </c>
      <c r="G19836" s="25">
        <v>21508</v>
      </c>
      <c r="H19836" s="25">
        <v>344128</v>
      </c>
      <c r="I19836" s="25"/>
      <c r="J19836" s="58" t="e">
        <f>HYPERLINK("#"&amp;"Insumos"&amp;"!A"&amp;MATCH($B19836,#REF!,0),"Ins "&amp;$B19836)</f>
        <v>#REF!</v>
      </c>
      <c r="M19836" s="220"/>
    </row>
    <row r="19837" spans="1:13" x14ac:dyDescent="0.2">
      <c r="A19837" s="35" t="s">
        <v>3773</v>
      </c>
      <c r="B19837" s="1" t="s">
        <v>4292</v>
      </c>
      <c r="C19837" s="45" t="s">
        <v>1508</v>
      </c>
      <c r="D19837" s="23" t="s">
        <v>5751</v>
      </c>
      <c r="E19837" s="23" t="s">
        <v>4134</v>
      </c>
      <c r="F19837" s="40">
        <v>8</v>
      </c>
      <c r="G19837" s="25">
        <v>11443</v>
      </c>
      <c r="H19837" s="25">
        <v>91544</v>
      </c>
      <c r="I19837" s="25"/>
      <c r="J19837" s="58" t="e">
        <f>HYPERLINK("#"&amp;"Insumos"&amp;"!A"&amp;MATCH($B19837,#REF!,0),"Ins "&amp;$B19837)</f>
        <v>#REF!</v>
      </c>
      <c r="M19837" s="220"/>
    </row>
    <row r="19838" spans="1:13" x14ac:dyDescent="0.2">
      <c r="A19838" s="35" t="s">
        <v>3773</v>
      </c>
      <c r="B19838" s="1" t="s">
        <v>4293</v>
      </c>
      <c r="C19838" s="45" t="s">
        <v>1509</v>
      </c>
      <c r="D19838" s="23" t="s">
        <v>5751</v>
      </c>
      <c r="E19838" s="23" t="s">
        <v>4134</v>
      </c>
      <c r="F19838" s="40">
        <v>4</v>
      </c>
      <c r="G19838" s="25">
        <v>13665</v>
      </c>
      <c r="H19838" s="25">
        <v>54660</v>
      </c>
      <c r="I19838" s="25"/>
      <c r="J19838" s="58" t="e">
        <f>HYPERLINK("#"&amp;"Insumos"&amp;"!A"&amp;MATCH($B19838,#REF!,0),"Ins "&amp;$B19838)</f>
        <v>#REF!</v>
      </c>
      <c r="M19838" s="220"/>
    </row>
    <row r="19839" spans="1:13" x14ac:dyDescent="0.2">
      <c r="A19839" s="35" t="s">
        <v>3773</v>
      </c>
      <c r="B19839" s="1" t="s">
        <v>4302</v>
      </c>
      <c r="C19839" s="45" t="s">
        <v>4149</v>
      </c>
      <c r="D19839" s="23" t="s">
        <v>5751</v>
      </c>
      <c r="E19839" s="23" t="s">
        <v>4134</v>
      </c>
      <c r="F19839" s="40">
        <v>6</v>
      </c>
      <c r="G19839" s="25">
        <v>48015</v>
      </c>
      <c r="H19839" s="25">
        <v>288090</v>
      </c>
      <c r="I19839" s="25"/>
      <c r="J19839" s="58" t="e">
        <f>HYPERLINK("#"&amp;"Insumos"&amp;"!A"&amp;MATCH($B19839,#REF!,0),"Ins "&amp;$B19839)</f>
        <v>#REF!</v>
      </c>
      <c r="M19839" s="220"/>
    </row>
    <row r="19840" spans="1:13" x14ac:dyDescent="0.2">
      <c r="A19840" s="35" t="s">
        <v>3773</v>
      </c>
      <c r="B19840" s="1" t="s">
        <v>4303</v>
      </c>
      <c r="C19840" s="45" t="s">
        <v>318</v>
      </c>
      <c r="D19840" s="23" t="s">
        <v>5751</v>
      </c>
      <c r="E19840" s="23" t="s">
        <v>4134</v>
      </c>
      <c r="F19840" s="40">
        <v>8</v>
      </c>
      <c r="G19840" s="25">
        <v>32785</v>
      </c>
      <c r="H19840" s="25">
        <v>262280</v>
      </c>
      <c r="I19840" s="25"/>
      <c r="J19840" s="58" t="e">
        <f>HYPERLINK("#"&amp;"Insumos"&amp;"!A"&amp;MATCH($B19840,#REF!,0),"Ins "&amp;$B19840)</f>
        <v>#REF!</v>
      </c>
      <c r="M19840" s="220"/>
    </row>
    <row r="19841" spans="1:13" x14ac:dyDescent="0.2">
      <c r="A19841" s="35" t="s">
        <v>3773</v>
      </c>
      <c r="B19841" s="1" t="s">
        <v>4306</v>
      </c>
      <c r="C19841" s="45" t="s">
        <v>453</v>
      </c>
      <c r="D19841" s="23" t="s">
        <v>5751</v>
      </c>
      <c r="E19841" s="23" t="s">
        <v>4134</v>
      </c>
      <c r="F19841" s="40">
        <v>4</v>
      </c>
      <c r="G19841" s="25">
        <v>1520</v>
      </c>
      <c r="H19841" s="25">
        <v>6080</v>
      </c>
      <c r="I19841" s="25"/>
      <c r="J19841" s="58" t="e">
        <f>HYPERLINK("#"&amp;"Insumos"&amp;"!A"&amp;MATCH($B19841,#REF!,0),"Ins "&amp;$B19841)</f>
        <v>#REF!</v>
      </c>
      <c r="M19841" s="220"/>
    </row>
    <row r="19842" spans="1:13" x14ac:dyDescent="0.2">
      <c r="A19842" s="35" t="s">
        <v>3773</v>
      </c>
      <c r="B19842" s="1" t="s">
        <v>5061</v>
      </c>
      <c r="C19842" s="45" t="s">
        <v>1574</v>
      </c>
      <c r="D19842" s="23" t="s">
        <v>5751</v>
      </c>
      <c r="E19842" s="23" t="s">
        <v>4134</v>
      </c>
      <c r="F19842" s="40">
        <v>6</v>
      </c>
      <c r="G19842" s="25">
        <v>10393</v>
      </c>
      <c r="H19842" s="25">
        <v>62358</v>
      </c>
      <c r="I19842" s="25"/>
      <c r="J19842" s="58" t="e">
        <f>HYPERLINK("#"&amp;"Insumos"&amp;"!A"&amp;MATCH($B19842,#REF!,0),"Ins "&amp;$B19842)</f>
        <v>#REF!</v>
      </c>
      <c r="M19842" s="220"/>
    </row>
    <row r="19843" spans="1:13" x14ac:dyDescent="0.2">
      <c r="A19843" s="35" t="s">
        <v>3773</v>
      </c>
      <c r="B19843" s="1" t="s">
        <v>5066</v>
      </c>
      <c r="C19843" s="45" t="s">
        <v>4151</v>
      </c>
      <c r="D19843" s="23" t="s">
        <v>5751</v>
      </c>
      <c r="E19843" s="23" t="s">
        <v>4134</v>
      </c>
      <c r="F19843" s="40">
        <v>18</v>
      </c>
      <c r="G19843" s="25">
        <v>1301</v>
      </c>
      <c r="H19843" s="25">
        <v>23418</v>
      </c>
      <c r="I19843" s="25"/>
      <c r="J19843" s="58" t="e">
        <f>HYPERLINK("#"&amp;"Insumos"&amp;"!A"&amp;MATCH($B19843,#REF!,0),"Ins "&amp;$B19843)</f>
        <v>#REF!</v>
      </c>
      <c r="M19843" s="220"/>
    </row>
    <row r="19844" spans="1:13" x14ac:dyDescent="0.2">
      <c r="A19844" s="35" t="s">
        <v>3773</v>
      </c>
      <c r="B19844" s="1" t="s">
        <v>5079</v>
      </c>
      <c r="C19844" s="45" t="s">
        <v>4153</v>
      </c>
      <c r="D19844" s="23" t="s">
        <v>5751</v>
      </c>
      <c r="E19844" s="23" t="s">
        <v>4134</v>
      </c>
      <c r="F19844" s="40">
        <v>2</v>
      </c>
      <c r="G19844" s="25">
        <v>430307</v>
      </c>
      <c r="H19844" s="25">
        <v>860614</v>
      </c>
      <c r="I19844" s="25"/>
      <c r="J19844" s="58" t="e">
        <f>HYPERLINK("#"&amp;"Insumos"&amp;"!A"&amp;MATCH($B19844,#REF!,0),"Ins "&amp;$B19844)</f>
        <v>#REF!</v>
      </c>
      <c r="M19844" s="220"/>
    </row>
    <row r="19845" spans="1:13" x14ac:dyDescent="0.2">
      <c r="A19845" s="35" t="s">
        <v>3773</v>
      </c>
      <c r="B19845" s="1" t="s">
        <v>4836</v>
      </c>
      <c r="C19845" s="45" t="s">
        <v>319</v>
      </c>
      <c r="D19845" s="23" t="s">
        <v>5751</v>
      </c>
      <c r="E19845" s="23" t="s">
        <v>4134</v>
      </c>
      <c r="F19845" s="40">
        <v>2</v>
      </c>
      <c r="G19845" s="25">
        <v>3024</v>
      </c>
      <c r="H19845" s="25">
        <v>6048</v>
      </c>
      <c r="I19845" s="25"/>
      <c r="J19845" s="58" t="e">
        <f>HYPERLINK("#"&amp;"Insumos"&amp;"!A"&amp;MATCH($B19845,#REF!,0),"Ins "&amp;$B19845)</f>
        <v>#REF!</v>
      </c>
      <c r="M19845" s="220"/>
    </row>
    <row r="19846" spans="1:13" ht="25.5" x14ac:dyDescent="0.2">
      <c r="A19846" s="35" t="s">
        <v>3773</v>
      </c>
      <c r="B19846" s="1" t="s">
        <v>4859</v>
      </c>
      <c r="C19846" s="45" t="s">
        <v>1612</v>
      </c>
      <c r="D19846" s="23" t="s">
        <v>5751</v>
      </c>
      <c r="E19846" s="23" t="s">
        <v>4134</v>
      </c>
      <c r="F19846" s="40">
        <v>6</v>
      </c>
      <c r="G19846" s="25">
        <v>6702</v>
      </c>
      <c r="H19846" s="25">
        <v>40212</v>
      </c>
      <c r="I19846" s="25"/>
      <c r="J19846" s="58" t="e">
        <f>HYPERLINK("#"&amp;"Insumos"&amp;"!A"&amp;MATCH($B19846,#REF!,0),"Ins "&amp;$B19846)</f>
        <v>#REF!</v>
      </c>
      <c r="M19846" s="220"/>
    </row>
    <row r="19847" spans="1:13" ht="25.5" x14ac:dyDescent="0.2">
      <c r="A19847" s="35" t="s">
        <v>3773</v>
      </c>
      <c r="B19847" s="1" t="s">
        <v>4860</v>
      </c>
      <c r="C19847" s="45" t="s">
        <v>1613</v>
      </c>
      <c r="D19847" s="23" t="s">
        <v>5751</v>
      </c>
      <c r="E19847" s="23" t="s">
        <v>4134</v>
      </c>
      <c r="F19847" s="40">
        <v>16</v>
      </c>
      <c r="G19847" s="25">
        <v>4406</v>
      </c>
      <c r="H19847" s="25">
        <v>70496</v>
      </c>
      <c r="I19847" s="25"/>
      <c r="J19847" s="58" t="e">
        <f>HYPERLINK("#"&amp;"Insumos"&amp;"!A"&amp;MATCH($B19847,#REF!,0),"Ins "&amp;$B19847)</f>
        <v>#REF!</v>
      </c>
      <c r="M19847" s="220"/>
    </row>
    <row r="19848" spans="1:13" x14ac:dyDescent="0.2">
      <c r="A19848" s="35" t="s">
        <v>3773</v>
      </c>
      <c r="B19848" s="1" t="s">
        <v>4898</v>
      </c>
      <c r="C19848" s="45" t="s">
        <v>303</v>
      </c>
      <c r="D19848" s="23" t="s">
        <v>5751</v>
      </c>
      <c r="E19848" s="23" t="s">
        <v>4134</v>
      </c>
      <c r="F19848" s="40">
        <v>2</v>
      </c>
      <c r="G19848" s="25">
        <v>260000</v>
      </c>
      <c r="H19848" s="25">
        <v>520000</v>
      </c>
      <c r="I19848" s="25"/>
      <c r="J19848" s="58" t="e">
        <f>HYPERLINK("#"&amp;"Insumos"&amp;"!A"&amp;MATCH($B19848,#REF!,0),"Ins "&amp;$B19848)</f>
        <v>#REF!</v>
      </c>
      <c r="M19848" s="220"/>
    </row>
    <row r="19849" spans="1:13" x14ac:dyDescent="0.2">
      <c r="A19849" s="35" t="s">
        <v>3773</v>
      </c>
      <c r="B19849" s="1" t="s">
        <v>5007</v>
      </c>
      <c r="C19849" s="45" t="s">
        <v>720</v>
      </c>
      <c r="D19849" s="23" t="s">
        <v>5751</v>
      </c>
      <c r="E19849" s="23" t="s">
        <v>4134</v>
      </c>
      <c r="F19849" s="40">
        <v>40.9</v>
      </c>
      <c r="G19849" s="25">
        <v>1897</v>
      </c>
      <c r="H19849" s="25">
        <v>77587</v>
      </c>
      <c r="I19849" s="25"/>
      <c r="J19849" s="58" t="e">
        <f>HYPERLINK("#"&amp;"Insumos"&amp;"!A"&amp;MATCH($B19849,#REF!,0),"Ins "&amp;$B19849)</f>
        <v>#REF!</v>
      </c>
      <c r="M19849" s="220"/>
    </row>
    <row r="19850" spans="1:13" ht="63.75" x14ac:dyDescent="0.2">
      <c r="A19850" s="36" t="s">
        <v>3774</v>
      </c>
      <c r="B19850" s="26" t="s">
        <v>6816</v>
      </c>
      <c r="C19850" s="79" t="s">
        <v>10971</v>
      </c>
      <c r="D19850" s="37" t="s">
        <v>5608</v>
      </c>
      <c r="E19850" s="37" t="s">
        <v>4134</v>
      </c>
      <c r="F19850" s="41"/>
      <c r="G19850" s="27"/>
      <c r="H19850" s="27"/>
      <c r="I19850" s="27">
        <v>7413410</v>
      </c>
      <c r="M19850" s="220">
        <f t="shared" ref="M19850:M19896" si="310">ROUND(I19850*(1+$L$2),0)</f>
        <v>9708602</v>
      </c>
    </row>
    <row r="19851" spans="1:13" x14ac:dyDescent="0.2">
      <c r="A19851" s="35" t="s">
        <v>3774</v>
      </c>
      <c r="B19851" s="1" t="s">
        <v>213</v>
      </c>
      <c r="C19851" s="45" t="s">
        <v>1034</v>
      </c>
      <c r="D19851" s="23" t="s">
        <v>5734</v>
      </c>
      <c r="E19851" s="23" t="s">
        <v>4141</v>
      </c>
      <c r="F19851" s="40">
        <v>3.4</v>
      </c>
      <c r="G19851" s="25">
        <v>184554</v>
      </c>
      <c r="H19851" s="25">
        <v>627484</v>
      </c>
      <c r="I19851" s="25"/>
      <c r="J19851" s="58" t="e">
        <f>HYPERLINK("#"&amp;"Insumos"&amp;"!A"&amp;MATCH($B19851,#REF!,0),"Ins "&amp;$B19851)</f>
        <v>#REF!</v>
      </c>
      <c r="M19851" s="220"/>
    </row>
    <row r="19852" spans="1:13" x14ac:dyDescent="0.2">
      <c r="A19852" s="35" t="s">
        <v>3774</v>
      </c>
      <c r="B19852" s="1" t="s">
        <v>263</v>
      </c>
      <c r="C19852" s="45" t="s">
        <v>696</v>
      </c>
      <c r="D19852" s="23" t="s">
        <v>5534</v>
      </c>
      <c r="E19852" s="23" t="s">
        <v>4140</v>
      </c>
      <c r="F19852" s="40">
        <v>0.6623</v>
      </c>
      <c r="G19852" s="25">
        <v>187426</v>
      </c>
      <c r="H19852" s="25">
        <v>124132</v>
      </c>
      <c r="I19852" s="25"/>
      <c r="J19852" s="58" t="e">
        <f>HYPERLINK("#"&amp;"Insumos"&amp;"!A"&amp;MATCH($B19852,#REF!,0),"Ins "&amp;$B19852)</f>
        <v>#REF!</v>
      </c>
      <c r="M19852" s="220"/>
    </row>
    <row r="19853" spans="1:13" x14ac:dyDescent="0.2">
      <c r="A19853" s="35" t="s">
        <v>3774</v>
      </c>
      <c r="B19853" s="1" t="s">
        <v>5533</v>
      </c>
      <c r="C19853" s="45" t="s">
        <v>5892</v>
      </c>
      <c r="D19853" s="23" t="s">
        <v>977</v>
      </c>
      <c r="E19853" s="23" t="s">
        <v>4134</v>
      </c>
      <c r="F19853" s="40">
        <v>30</v>
      </c>
      <c r="G19853" s="25">
        <v>3623</v>
      </c>
      <c r="H19853" s="25">
        <v>108690</v>
      </c>
      <c r="I19853" s="25"/>
      <c r="J19853" s="58" t="e">
        <f>HYPERLINK("#"&amp;"Insumos"&amp;"!A"&amp;MATCH($B19853,#REF!,0),"Ins "&amp;$B19853)</f>
        <v>#REF!</v>
      </c>
      <c r="M19853" s="220"/>
    </row>
    <row r="19854" spans="1:13" ht="25.5" x14ac:dyDescent="0.2">
      <c r="A19854" s="35" t="s">
        <v>3774</v>
      </c>
      <c r="B19854" s="1" t="s">
        <v>4652</v>
      </c>
      <c r="C19854" s="45" t="s">
        <v>1468</v>
      </c>
      <c r="D19854" s="23" t="s">
        <v>5751</v>
      </c>
      <c r="E19854" s="23" t="s">
        <v>4134</v>
      </c>
      <c r="F19854" s="40">
        <v>3</v>
      </c>
      <c r="G19854" s="25">
        <v>28321</v>
      </c>
      <c r="H19854" s="25">
        <v>84963</v>
      </c>
      <c r="I19854" s="25"/>
      <c r="J19854" s="58" t="e">
        <f>HYPERLINK("#"&amp;"Insumos"&amp;"!A"&amp;MATCH($B19854,#REF!,0),"Ins "&amp;$B19854)</f>
        <v>#REF!</v>
      </c>
      <c r="M19854" s="220"/>
    </row>
    <row r="19855" spans="1:13" x14ac:dyDescent="0.2">
      <c r="A19855" s="35" t="s">
        <v>3774</v>
      </c>
      <c r="B19855" s="1" t="s">
        <v>4682</v>
      </c>
      <c r="C19855" s="45" t="s">
        <v>444</v>
      </c>
      <c r="D19855" s="23" t="s">
        <v>5751</v>
      </c>
      <c r="E19855" s="23" t="s">
        <v>4134</v>
      </c>
      <c r="F19855" s="40">
        <v>12</v>
      </c>
      <c r="G19855" s="25">
        <v>38030</v>
      </c>
      <c r="H19855" s="25">
        <v>456360</v>
      </c>
      <c r="I19855" s="25"/>
      <c r="J19855" s="58" t="e">
        <f>HYPERLINK("#"&amp;"Insumos"&amp;"!A"&amp;MATCH($B19855,#REF!,0),"Ins "&amp;$B19855)</f>
        <v>#REF!</v>
      </c>
      <c r="M19855" s="220"/>
    </row>
    <row r="19856" spans="1:13" x14ac:dyDescent="0.2">
      <c r="A19856" s="35" t="s">
        <v>3774</v>
      </c>
      <c r="B19856" s="1" t="s">
        <v>4686</v>
      </c>
      <c r="C19856" s="45" t="s">
        <v>317</v>
      </c>
      <c r="D19856" s="23" t="s">
        <v>5751</v>
      </c>
      <c r="E19856" s="23" t="s">
        <v>287</v>
      </c>
      <c r="F19856" s="40">
        <v>20</v>
      </c>
      <c r="G19856" s="25">
        <v>13884</v>
      </c>
      <c r="H19856" s="25">
        <v>277680</v>
      </c>
      <c r="I19856" s="25"/>
      <c r="J19856" s="58" t="e">
        <f>HYPERLINK("#"&amp;"Insumos"&amp;"!A"&amp;MATCH($B19856,#REF!,0),"Ins "&amp;$B19856)</f>
        <v>#REF!</v>
      </c>
      <c r="M19856" s="220"/>
    </row>
    <row r="19857" spans="1:13" x14ac:dyDescent="0.2">
      <c r="A19857" s="35" t="s">
        <v>3774</v>
      </c>
      <c r="B19857" s="1" t="s">
        <v>4263</v>
      </c>
      <c r="C19857" s="45" t="s">
        <v>244</v>
      </c>
      <c r="D19857" s="23" t="s">
        <v>5751</v>
      </c>
      <c r="E19857" s="23" t="s">
        <v>4134</v>
      </c>
      <c r="F19857" s="40">
        <v>5</v>
      </c>
      <c r="G19857" s="25">
        <v>17761</v>
      </c>
      <c r="H19857" s="25">
        <v>88805</v>
      </c>
      <c r="I19857" s="25"/>
      <c r="J19857" s="58" t="e">
        <f>HYPERLINK("#"&amp;"Insumos"&amp;"!A"&amp;MATCH($B19857,#REF!,0),"Ins "&amp;$B19857)</f>
        <v>#REF!</v>
      </c>
      <c r="M19857" s="220"/>
    </row>
    <row r="19858" spans="1:13" x14ac:dyDescent="0.2">
      <c r="A19858" s="35" t="s">
        <v>3774</v>
      </c>
      <c r="B19858" s="1" t="s">
        <v>4264</v>
      </c>
      <c r="C19858" s="45" t="s">
        <v>316</v>
      </c>
      <c r="D19858" s="23" t="s">
        <v>5751</v>
      </c>
      <c r="E19858" s="23" t="s">
        <v>4134</v>
      </c>
      <c r="F19858" s="40">
        <v>2</v>
      </c>
      <c r="G19858" s="25">
        <v>8317</v>
      </c>
      <c r="H19858" s="25">
        <v>16634</v>
      </c>
      <c r="I19858" s="25"/>
      <c r="J19858" s="58" t="e">
        <f>HYPERLINK("#"&amp;"Insumos"&amp;"!A"&amp;MATCH($B19858,#REF!,0),"Ins "&amp;$B19858)</f>
        <v>#REF!</v>
      </c>
      <c r="M19858" s="220"/>
    </row>
    <row r="19859" spans="1:13" x14ac:dyDescent="0.2">
      <c r="A19859" s="35" t="s">
        <v>3774</v>
      </c>
      <c r="B19859" s="1" t="s">
        <v>4266</v>
      </c>
      <c r="C19859" s="45" t="s">
        <v>203</v>
      </c>
      <c r="D19859" s="23" t="s">
        <v>5751</v>
      </c>
      <c r="E19859" s="23" t="s">
        <v>4134</v>
      </c>
      <c r="F19859" s="40">
        <v>9</v>
      </c>
      <c r="G19859" s="25">
        <v>16595</v>
      </c>
      <c r="H19859" s="25">
        <v>149355</v>
      </c>
      <c r="I19859" s="25"/>
      <c r="J19859" s="58" t="e">
        <f>HYPERLINK("#"&amp;"Insumos"&amp;"!A"&amp;MATCH($B19859,#REF!,0),"Ins "&amp;$B19859)</f>
        <v>#REF!</v>
      </c>
      <c r="M19859" s="220"/>
    </row>
    <row r="19860" spans="1:13" ht="25.5" x14ac:dyDescent="0.2">
      <c r="A19860" s="35" t="s">
        <v>3774</v>
      </c>
      <c r="B19860" s="1" t="s">
        <v>4275</v>
      </c>
      <c r="C19860" s="45" t="s">
        <v>1500</v>
      </c>
      <c r="D19860" s="23" t="s">
        <v>5751</v>
      </c>
      <c r="E19860" s="23" t="s">
        <v>4134</v>
      </c>
      <c r="F19860" s="40">
        <v>4</v>
      </c>
      <c r="G19860" s="25">
        <v>97635</v>
      </c>
      <c r="H19860" s="25">
        <v>390540</v>
      </c>
      <c r="I19860" s="25"/>
      <c r="J19860" s="58" t="e">
        <f>HYPERLINK("#"&amp;"Insumos"&amp;"!A"&amp;MATCH($B19860,#REF!,0),"Ins "&amp;$B19860)</f>
        <v>#REF!</v>
      </c>
      <c r="M19860" s="220"/>
    </row>
    <row r="19861" spans="1:13" ht="25.5" x14ac:dyDescent="0.2">
      <c r="A19861" s="35" t="s">
        <v>3774</v>
      </c>
      <c r="B19861" s="1" t="s">
        <v>4287</v>
      </c>
      <c r="C19861" s="45" t="s">
        <v>1504</v>
      </c>
      <c r="D19861" s="23" t="s">
        <v>5751</v>
      </c>
      <c r="E19861" s="23" t="s">
        <v>4134</v>
      </c>
      <c r="F19861" s="40">
        <v>6</v>
      </c>
      <c r="G19861" s="25">
        <v>162641</v>
      </c>
      <c r="H19861" s="25">
        <v>975846</v>
      </c>
      <c r="I19861" s="25"/>
      <c r="J19861" s="58" t="e">
        <f>HYPERLINK("#"&amp;"Insumos"&amp;"!A"&amp;MATCH($B19861,#REF!,0),"Ins "&amp;$B19861)</f>
        <v>#REF!</v>
      </c>
      <c r="M19861" s="220"/>
    </row>
    <row r="19862" spans="1:13" ht="25.5" x14ac:dyDescent="0.2">
      <c r="A19862" s="35" t="s">
        <v>3774</v>
      </c>
      <c r="B19862" s="1" t="s">
        <v>4288</v>
      </c>
      <c r="C19862" s="45" t="s">
        <v>1505</v>
      </c>
      <c r="D19862" s="23" t="s">
        <v>5751</v>
      </c>
      <c r="E19862" s="23" t="s">
        <v>4134</v>
      </c>
      <c r="F19862" s="40">
        <v>8</v>
      </c>
      <c r="G19862" s="25">
        <v>21508</v>
      </c>
      <c r="H19862" s="25">
        <v>172064</v>
      </c>
      <c r="I19862" s="25"/>
      <c r="J19862" s="58" t="e">
        <f>HYPERLINK("#"&amp;"Insumos"&amp;"!A"&amp;MATCH($B19862,#REF!,0),"Ins "&amp;$B19862)</f>
        <v>#REF!</v>
      </c>
      <c r="M19862" s="220"/>
    </row>
    <row r="19863" spans="1:13" x14ac:dyDescent="0.2">
      <c r="A19863" s="35" t="s">
        <v>3774</v>
      </c>
      <c r="B19863" s="1" t="s">
        <v>4292</v>
      </c>
      <c r="C19863" s="45" t="s">
        <v>1508</v>
      </c>
      <c r="D19863" s="23" t="s">
        <v>5751</v>
      </c>
      <c r="E19863" s="23" t="s">
        <v>4134</v>
      </c>
      <c r="F19863" s="40">
        <v>4</v>
      </c>
      <c r="G19863" s="25">
        <v>11443</v>
      </c>
      <c r="H19863" s="25">
        <v>45772</v>
      </c>
      <c r="I19863" s="25"/>
      <c r="J19863" s="58" t="e">
        <f>HYPERLINK("#"&amp;"Insumos"&amp;"!A"&amp;MATCH($B19863,#REF!,0),"Ins "&amp;$B19863)</f>
        <v>#REF!</v>
      </c>
      <c r="M19863" s="220"/>
    </row>
    <row r="19864" spans="1:13" x14ac:dyDescent="0.2">
      <c r="A19864" s="35" t="s">
        <v>3774</v>
      </c>
      <c r="B19864" s="1" t="s">
        <v>4302</v>
      </c>
      <c r="C19864" s="45" t="s">
        <v>4149</v>
      </c>
      <c r="D19864" s="23" t="s">
        <v>5751</v>
      </c>
      <c r="E19864" s="23" t="s">
        <v>4134</v>
      </c>
      <c r="F19864" s="40">
        <v>12</v>
      </c>
      <c r="G19864" s="25">
        <v>48015</v>
      </c>
      <c r="H19864" s="25">
        <v>576180</v>
      </c>
      <c r="I19864" s="25"/>
      <c r="J19864" s="58" t="e">
        <f>HYPERLINK("#"&amp;"Insumos"&amp;"!A"&amp;MATCH($B19864,#REF!,0),"Ins "&amp;$B19864)</f>
        <v>#REF!</v>
      </c>
      <c r="M19864" s="220"/>
    </row>
    <row r="19865" spans="1:13" x14ac:dyDescent="0.2">
      <c r="A19865" s="35" t="s">
        <v>3774</v>
      </c>
      <c r="B19865" s="1" t="s">
        <v>5061</v>
      </c>
      <c r="C19865" s="45" t="s">
        <v>1574</v>
      </c>
      <c r="D19865" s="23" t="s">
        <v>5751</v>
      </c>
      <c r="E19865" s="23" t="s">
        <v>4134</v>
      </c>
      <c r="F19865" s="40">
        <v>6</v>
      </c>
      <c r="G19865" s="25">
        <v>10393</v>
      </c>
      <c r="H19865" s="25">
        <v>62358</v>
      </c>
      <c r="I19865" s="25"/>
      <c r="J19865" s="58" t="e">
        <f>HYPERLINK("#"&amp;"Insumos"&amp;"!A"&amp;MATCH($B19865,#REF!,0),"Ins "&amp;$B19865)</f>
        <v>#REF!</v>
      </c>
      <c r="M19865" s="220"/>
    </row>
    <row r="19866" spans="1:13" x14ac:dyDescent="0.2">
      <c r="A19866" s="35" t="s">
        <v>3774</v>
      </c>
      <c r="B19866" s="1" t="s">
        <v>5079</v>
      </c>
      <c r="C19866" s="45" t="s">
        <v>4153</v>
      </c>
      <c r="D19866" s="23" t="s">
        <v>5751</v>
      </c>
      <c r="E19866" s="23" t="s">
        <v>4134</v>
      </c>
      <c r="F19866" s="40">
        <v>6</v>
      </c>
      <c r="G19866" s="25">
        <v>430307</v>
      </c>
      <c r="H19866" s="25">
        <v>2581842</v>
      </c>
      <c r="I19866" s="25"/>
      <c r="J19866" s="58" t="e">
        <f>HYPERLINK("#"&amp;"Insumos"&amp;"!A"&amp;MATCH($B19866,#REF!,0),"Ins "&amp;$B19866)</f>
        <v>#REF!</v>
      </c>
      <c r="M19866" s="220"/>
    </row>
    <row r="19867" spans="1:13" ht="25.5" x14ac:dyDescent="0.2">
      <c r="A19867" s="35" t="s">
        <v>3774</v>
      </c>
      <c r="B19867" s="1" t="s">
        <v>4860</v>
      </c>
      <c r="C19867" s="45" t="s">
        <v>1613</v>
      </c>
      <c r="D19867" s="23" t="s">
        <v>5751</v>
      </c>
      <c r="E19867" s="23" t="s">
        <v>4134</v>
      </c>
      <c r="F19867" s="40">
        <v>8</v>
      </c>
      <c r="G19867" s="25">
        <v>4406</v>
      </c>
      <c r="H19867" s="25">
        <v>35248</v>
      </c>
      <c r="I19867" s="25"/>
      <c r="J19867" s="58" t="e">
        <f>HYPERLINK("#"&amp;"Insumos"&amp;"!A"&amp;MATCH($B19867,#REF!,0),"Ins "&amp;$B19867)</f>
        <v>#REF!</v>
      </c>
      <c r="M19867" s="220"/>
    </row>
    <row r="19868" spans="1:13" ht="25.5" x14ac:dyDescent="0.2">
      <c r="A19868" s="35" t="s">
        <v>3774</v>
      </c>
      <c r="B19868" s="1" t="s">
        <v>4861</v>
      </c>
      <c r="C19868" s="45" t="s">
        <v>1614</v>
      </c>
      <c r="D19868" s="23" t="s">
        <v>5751</v>
      </c>
      <c r="E19868" s="23" t="s">
        <v>4134</v>
      </c>
      <c r="F19868" s="40">
        <v>2</v>
      </c>
      <c r="G19868" s="25">
        <v>5607</v>
      </c>
      <c r="H19868" s="25">
        <v>11214</v>
      </c>
      <c r="I19868" s="25"/>
      <c r="J19868" s="58" t="e">
        <f>HYPERLINK("#"&amp;"Insumos"&amp;"!A"&amp;MATCH($B19868,#REF!,0),"Ins "&amp;$B19868)</f>
        <v>#REF!</v>
      </c>
      <c r="M19868" s="220"/>
    </row>
    <row r="19869" spans="1:13" x14ac:dyDescent="0.2">
      <c r="A19869" s="35" t="s">
        <v>3774</v>
      </c>
      <c r="B19869" s="1" t="s">
        <v>4893</v>
      </c>
      <c r="C19869" s="45" t="s">
        <v>301</v>
      </c>
      <c r="D19869" s="23" t="s">
        <v>5751</v>
      </c>
      <c r="E19869" s="23" t="s">
        <v>4134</v>
      </c>
      <c r="F19869" s="40">
        <v>6</v>
      </c>
      <c r="G19869" s="25">
        <v>8271</v>
      </c>
      <c r="H19869" s="25">
        <v>49626</v>
      </c>
      <c r="I19869" s="25"/>
      <c r="J19869" s="58" t="e">
        <f>HYPERLINK("#"&amp;"Insumos"&amp;"!A"&amp;MATCH($B19869,#REF!,0),"Ins "&amp;$B19869)</f>
        <v>#REF!</v>
      </c>
      <c r="M19869" s="220"/>
    </row>
    <row r="19870" spans="1:13" x14ac:dyDescent="0.2">
      <c r="A19870" s="35" t="s">
        <v>3774</v>
      </c>
      <c r="B19870" s="1" t="s">
        <v>4898</v>
      </c>
      <c r="C19870" s="45" t="s">
        <v>303</v>
      </c>
      <c r="D19870" s="23" t="s">
        <v>5751</v>
      </c>
      <c r="E19870" s="23" t="s">
        <v>4134</v>
      </c>
      <c r="F19870" s="40">
        <v>2</v>
      </c>
      <c r="G19870" s="25">
        <v>260000</v>
      </c>
      <c r="H19870" s="25">
        <v>520000</v>
      </c>
      <c r="I19870" s="25"/>
      <c r="J19870" s="58" t="e">
        <f>HYPERLINK("#"&amp;"Insumos"&amp;"!A"&amp;MATCH($B19870,#REF!,0),"Ins "&amp;$B19870)</f>
        <v>#REF!</v>
      </c>
      <c r="M19870" s="220"/>
    </row>
    <row r="19871" spans="1:13" x14ac:dyDescent="0.2">
      <c r="A19871" s="35" t="s">
        <v>3774</v>
      </c>
      <c r="B19871" s="1" t="s">
        <v>5007</v>
      </c>
      <c r="C19871" s="45" t="s">
        <v>720</v>
      </c>
      <c r="D19871" s="23" t="s">
        <v>5751</v>
      </c>
      <c r="E19871" s="23" t="s">
        <v>4134</v>
      </c>
      <c r="F19871" s="40">
        <v>30.9</v>
      </c>
      <c r="G19871" s="25">
        <v>1897</v>
      </c>
      <c r="H19871" s="25">
        <v>58617</v>
      </c>
      <c r="I19871" s="25"/>
      <c r="J19871" s="58" t="e">
        <f>HYPERLINK("#"&amp;"Insumos"&amp;"!A"&amp;MATCH($B19871,#REF!,0),"Ins "&amp;$B19871)</f>
        <v>#REF!</v>
      </c>
      <c r="M19871" s="220"/>
    </row>
    <row r="19872" spans="1:13" ht="63.75" x14ac:dyDescent="0.2">
      <c r="A19872" s="36" t="s">
        <v>3775</v>
      </c>
      <c r="B19872" s="26" t="s">
        <v>6816</v>
      </c>
      <c r="C19872" s="79" t="s">
        <v>10972</v>
      </c>
      <c r="D19872" s="37" t="s">
        <v>5608</v>
      </c>
      <c r="E19872" s="37" t="s">
        <v>4134</v>
      </c>
      <c r="F19872" s="41"/>
      <c r="G19872" s="27"/>
      <c r="H19872" s="27"/>
      <c r="I19872" s="27">
        <v>3040433</v>
      </c>
      <c r="M19872" s="220">
        <f t="shared" si="310"/>
        <v>3981751</v>
      </c>
    </row>
    <row r="19873" spans="1:13" x14ac:dyDescent="0.2">
      <c r="A19873" s="35" t="s">
        <v>3775</v>
      </c>
      <c r="B19873" s="1" t="s">
        <v>213</v>
      </c>
      <c r="C19873" s="45" t="s">
        <v>1034</v>
      </c>
      <c r="D19873" s="23" t="s">
        <v>5734</v>
      </c>
      <c r="E19873" s="23" t="s">
        <v>4141</v>
      </c>
      <c r="F19873" s="40">
        <v>2.1</v>
      </c>
      <c r="G19873" s="25">
        <v>184554</v>
      </c>
      <c r="H19873" s="25">
        <v>387563</v>
      </c>
      <c r="I19873" s="25"/>
      <c r="J19873" s="58" t="e">
        <f>HYPERLINK("#"&amp;"Insumos"&amp;"!A"&amp;MATCH($B19873,#REF!,0),"Ins "&amp;$B19873)</f>
        <v>#REF!</v>
      </c>
      <c r="M19873" s="220"/>
    </row>
    <row r="19874" spans="1:13" x14ac:dyDescent="0.2">
      <c r="A19874" s="35" t="s">
        <v>3775</v>
      </c>
      <c r="B19874" s="1" t="s">
        <v>263</v>
      </c>
      <c r="C19874" s="45" t="s">
        <v>696</v>
      </c>
      <c r="D19874" s="23" t="s">
        <v>5534</v>
      </c>
      <c r="E19874" s="23" t="s">
        <v>4140</v>
      </c>
      <c r="F19874" s="40">
        <v>0.25540000000000002</v>
      </c>
      <c r="G19874" s="25">
        <v>187426</v>
      </c>
      <c r="H19874" s="25">
        <v>47869</v>
      </c>
      <c r="I19874" s="25"/>
      <c r="J19874" s="58" t="e">
        <f>HYPERLINK("#"&amp;"Insumos"&amp;"!A"&amp;MATCH($B19874,#REF!,0),"Ins "&amp;$B19874)</f>
        <v>#REF!</v>
      </c>
      <c r="M19874" s="220"/>
    </row>
    <row r="19875" spans="1:13" x14ac:dyDescent="0.2">
      <c r="A19875" s="35" t="s">
        <v>3775</v>
      </c>
      <c r="B19875" s="1" t="s">
        <v>5533</v>
      </c>
      <c r="C19875" s="45" t="s">
        <v>5892</v>
      </c>
      <c r="D19875" s="23" t="s">
        <v>977</v>
      </c>
      <c r="E19875" s="23" t="s">
        <v>4134</v>
      </c>
      <c r="F19875" s="40">
        <v>20</v>
      </c>
      <c r="G19875" s="25">
        <v>3623</v>
      </c>
      <c r="H19875" s="25">
        <v>72460</v>
      </c>
      <c r="I19875" s="25"/>
      <c r="J19875" s="58" t="e">
        <f>HYPERLINK("#"&amp;"Insumos"&amp;"!A"&amp;MATCH($B19875,#REF!,0),"Ins "&amp;$B19875)</f>
        <v>#REF!</v>
      </c>
      <c r="M19875" s="220"/>
    </row>
    <row r="19876" spans="1:13" x14ac:dyDescent="0.2">
      <c r="A19876" s="35" t="s">
        <v>3775</v>
      </c>
      <c r="B19876" s="1" t="s">
        <v>4649</v>
      </c>
      <c r="C19876" s="45" t="s">
        <v>320</v>
      </c>
      <c r="D19876" s="23" t="s">
        <v>5751</v>
      </c>
      <c r="E19876" s="23" t="s">
        <v>4134</v>
      </c>
      <c r="F19876" s="40">
        <v>2</v>
      </c>
      <c r="G19876" s="25">
        <v>26787</v>
      </c>
      <c r="H19876" s="25">
        <v>53574</v>
      </c>
      <c r="I19876" s="25"/>
      <c r="J19876" s="58" t="e">
        <f>HYPERLINK("#"&amp;"Insumos"&amp;"!A"&amp;MATCH($B19876,#REF!,0),"Ins "&amp;$B19876)</f>
        <v>#REF!</v>
      </c>
      <c r="M19876" s="220"/>
    </row>
    <row r="19877" spans="1:13" ht="25.5" x14ac:dyDescent="0.2">
      <c r="A19877" s="35" t="s">
        <v>3775</v>
      </c>
      <c r="B19877" s="1" t="s">
        <v>4650</v>
      </c>
      <c r="C19877" s="45" t="s">
        <v>1466</v>
      </c>
      <c r="D19877" s="23" t="s">
        <v>5751</v>
      </c>
      <c r="E19877" s="23" t="s">
        <v>4134</v>
      </c>
      <c r="F19877" s="40">
        <v>2</v>
      </c>
      <c r="G19877" s="25">
        <v>22827</v>
      </c>
      <c r="H19877" s="25">
        <v>45654</v>
      </c>
      <c r="I19877" s="25"/>
      <c r="J19877" s="58" t="e">
        <f>HYPERLINK("#"&amp;"Insumos"&amp;"!A"&amp;MATCH($B19877,#REF!,0),"Ins "&amp;$B19877)</f>
        <v>#REF!</v>
      </c>
      <c r="M19877" s="220"/>
    </row>
    <row r="19878" spans="1:13" x14ac:dyDescent="0.2">
      <c r="A19878" s="35" t="s">
        <v>3775</v>
      </c>
      <c r="B19878" s="1" t="s">
        <v>4686</v>
      </c>
      <c r="C19878" s="45" t="s">
        <v>317</v>
      </c>
      <c r="D19878" s="23" t="s">
        <v>5751</v>
      </c>
      <c r="E19878" s="23" t="s">
        <v>287</v>
      </c>
      <c r="F19878" s="40">
        <v>16</v>
      </c>
      <c r="G19878" s="25">
        <v>13884</v>
      </c>
      <c r="H19878" s="25">
        <v>222144</v>
      </c>
      <c r="I19878" s="25"/>
      <c r="J19878" s="58" t="e">
        <f>HYPERLINK("#"&amp;"Insumos"&amp;"!A"&amp;MATCH($B19878,#REF!,0),"Ins "&amp;$B19878)</f>
        <v>#REF!</v>
      </c>
      <c r="M19878" s="220"/>
    </row>
    <row r="19879" spans="1:13" x14ac:dyDescent="0.2">
      <c r="A19879" s="35" t="s">
        <v>3775</v>
      </c>
      <c r="B19879" s="1" t="s">
        <v>4725</v>
      </c>
      <c r="C19879" s="45" t="s">
        <v>229</v>
      </c>
      <c r="D19879" s="23" t="s">
        <v>5751</v>
      </c>
      <c r="E19879" s="23" t="s">
        <v>287</v>
      </c>
      <c r="F19879" s="40">
        <v>12</v>
      </c>
      <c r="G19879" s="25">
        <v>14526</v>
      </c>
      <c r="H19879" s="25">
        <v>174312</v>
      </c>
      <c r="I19879" s="25"/>
      <c r="J19879" s="58" t="e">
        <f>HYPERLINK("#"&amp;"Insumos"&amp;"!A"&amp;MATCH($B19879,#REF!,0),"Ins "&amp;$B19879)</f>
        <v>#REF!</v>
      </c>
      <c r="M19879" s="220"/>
    </row>
    <row r="19880" spans="1:13" x14ac:dyDescent="0.2">
      <c r="A19880" s="35" t="s">
        <v>3775</v>
      </c>
      <c r="B19880" s="1" t="s">
        <v>4247</v>
      </c>
      <c r="C19880" s="45" t="s">
        <v>241</v>
      </c>
      <c r="D19880" s="23" t="s">
        <v>5751</v>
      </c>
      <c r="E19880" s="23" t="s">
        <v>287</v>
      </c>
      <c r="F19880" s="40">
        <v>2</v>
      </c>
      <c r="G19880" s="25">
        <v>6997</v>
      </c>
      <c r="H19880" s="25">
        <v>13994</v>
      </c>
      <c r="I19880" s="25"/>
      <c r="J19880" s="58" t="e">
        <f>HYPERLINK("#"&amp;"Insumos"&amp;"!A"&amp;MATCH($B19880,#REF!,0),"Ins "&amp;$B19880)</f>
        <v>#REF!</v>
      </c>
      <c r="M19880" s="220"/>
    </row>
    <row r="19881" spans="1:13" x14ac:dyDescent="0.2">
      <c r="A19881" s="35" t="s">
        <v>3775</v>
      </c>
      <c r="B19881" s="1" t="s">
        <v>4263</v>
      </c>
      <c r="C19881" s="45" t="s">
        <v>244</v>
      </c>
      <c r="D19881" s="23" t="s">
        <v>5751</v>
      </c>
      <c r="E19881" s="23" t="s">
        <v>4134</v>
      </c>
      <c r="F19881" s="40">
        <v>2</v>
      </c>
      <c r="G19881" s="25">
        <v>17761</v>
      </c>
      <c r="H19881" s="25">
        <v>35522</v>
      </c>
      <c r="I19881" s="25"/>
      <c r="J19881" s="58" t="e">
        <f>HYPERLINK("#"&amp;"Insumos"&amp;"!A"&amp;MATCH($B19881,#REF!,0),"Ins "&amp;$B19881)</f>
        <v>#REF!</v>
      </c>
      <c r="M19881" s="220"/>
    </row>
    <row r="19882" spans="1:13" x14ac:dyDescent="0.2">
      <c r="A19882" s="35" t="s">
        <v>3775</v>
      </c>
      <c r="B19882" s="1" t="s">
        <v>4264</v>
      </c>
      <c r="C19882" s="45" t="s">
        <v>316</v>
      </c>
      <c r="D19882" s="23" t="s">
        <v>5751</v>
      </c>
      <c r="E19882" s="23" t="s">
        <v>4134</v>
      </c>
      <c r="F19882" s="40">
        <v>1</v>
      </c>
      <c r="G19882" s="25">
        <v>8317</v>
      </c>
      <c r="H19882" s="25">
        <v>8317</v>
      </c>
      <c r="I19882" s="25"/>
      <c r="J19882" s="58" t="e">
        <f>HYPERLINK("#"&amp;"Insumos"&amp;"!A"&amp;MATCH($B19882,#REF!,0),"Ins "&amp;$B19882)</f>
        <v>#REF!</v>
      </c>
      <c r="M19882" s="220"/>
    </row>
    <row r="19883" spans="1:13" x14ac:dyDescent="0.2">
      <c r="A19883" s="35" t="s">
        <v>3775</v>
      </c>
      <c r="B19883" s="1" t="s">
        <v>4266</v>
      </c>
      <c r="C19883" s="45" t="s">
        <v>203</v>
      </c>
      <c r="D19883" s="23" t="s">
        <v>5751</v>
      </c>
      <c r="E19883" s="23" t="s">
        <v>4134</v>
      </c>
      <c r="F19883" s="40">
        <v>3</v>
      </c>
      <c r="G19883" s="25">
        <v>16595</v>
      </c>
      <c r="H19883" s="25">
        <v>49785</v>
      </c>
      <c r="I19883" s="25"/>
      <c r="J19883" s="58" t="e">
        <f>HYPERLINK("#"&amp;"Insumos"&amp;"!A"&amp;MATCH($B19883,#REF!,0),"Ins "&amp;$B19883)</f>
        <v>#REF!</v>
      </c>
      <c r="M19883" s="220"/>
    </row>
    <row r="19884" spans="1:13" x14ac:dyDescent="0.2">
      <c r="A19884" s="35" t="s">
        <v>3775</v>
      </c>
      <c r="B19884" s="1" t="s">
        <v>4268</v>
      </c>
      <c r="C19884" s="45" t="s">
        <v>1499</v>
      </c>
      <c r="D19884" s="23" t="s">
        <v>5751</v>
      </c>
      <c r="E19884" s="23" t="s">
        <v>4134</v>
      </c>
      <c r="F19884" s="40">
        <v>3</v>
      </c>
      <c r="G19884" s="25">
        <v>269387</v>
      </c>
      <c r="H19884" s="25">
        <v>808161</v>
      </c>
      <c r="I19884" s="25"/>
      <c r="J19884" s="58" t="e">
        <f>HYPERLINK("#"&amp;"Insumos"&amp;"!A"&amp;MATCH($B19884,#REF!,0),"Ins "&amp;$B19884)</f>
        <v>#REF!</v>
      </c>
      <c r="M19884" s="220"/>
    </row>
    <row r="19885" spans="1:13" ht="25.5" x14ac:dyDescent="0.2">
      <c r="A19885" s="35" t="s">
        <v>3775</v>
      </c>
      <c r="B19885" s="1" t="s">
        <v>4275</v>
      </c>
      <c r="C19885" s="45" t="s">
        <v>1500</v>
      </c>
      <c r="D19885" s="23" t="s">
        <v>5751</v>
      </c>
      <c r="E19885" s="23" t="s">
        <v>4134</v>
      </c>
      <c r="F19885" s="40">
        <v>1</v>
      </c>
      <c r="G19885" s="25">
        <v>97635</v>
      </c>
      <c r="H19885" s="25">
        <v>97635</v>
      </c>
      <c r="I19885" s="25"/>
      <c r="J19885" s="58" t="e">
        <f>HYPERLINK("#"&amp;"Insumos"&amp;"!A"&amp;MATCH($B19885,#REF!,0),"Ins "&amp;$B19885)</f>
        <v>#REF!</v>
      </c>
      <c r="M19885" s="220"/>
    </row>
    <row r="19886" spans="1:13" ht="25.5" x14ac:dyDescent="0.2">
      <c r="A19886" s="35" t="s">
        <v>3775</v>
      </c>
      <c r="B19886" s="1" t="s">
        <v>4287</v>
      </c>
      <c r="C19886" s="45" t="s">
        <v>1504</v>
      </c>
      <c r="D19886" s="23" t="s">
        <v>5751</v>
      </c>
      <c r="E19886" s="23" t="s">
        <v>4134</v>
      </c>
      <c r="F19886" s="40">
        <v>3</v>
      </c>
      <c r="G19886" s="25">
        <v>162641</v>
      </c>
      <c r="H19886" s="25">
        <v>487923</v>
      </c>
      <c r="I19886" s="25"/>
      <c r="J19886" s="58" t="e">
        <f>HYPERLINK("#"&amp;"Insumos"&amp;"!A"&amp;MATCH($B19886,#REF!,0),"Ins "&amp;$B19886)</f>
        <v>#REF!</v>
      </c>
      <c r="M19886" s="220"/>
    </row>
    <row r="19887" spans="1:13" ht="25.5" x14ac:dyDescent="0.2">
      <c r="A19887" s="35" t="s">
        <v>3775</v>
      </c>
      <c r="B19887" s="1" t="s">
        <v>4288</v>
      </c>
      <c r="C19887" s="45" t="s">
        <v>1505</v>
      </c>
      <c r="D19887" s="23" t="s">
        <v>5751</v>
      </c>
      <c r="E19887" s="23" t="s">
        <v>4134</v>
      </c>
      <c r="F19887" s="40">
        <v>2</v>
      </c>
      <c r="G19887" s="25">
        <v>21508</v>
      </c>
      <c r="H19887" s="25">
        <v>43016</v>
      </c>
      <c r="I19887" s="25"/>
      <c r="J19887" s="58" t="e">
        <f>HYPERLINK("#"&amp;"Insumos"&amp;"!A"&amp;MATCH($B19887,#REF!,0),"Ins "&amp;$B19887)</f>
        <v>#REF!</v>
      </c>
      <c r="M19887" s="220"/>
    </row>
    <row r="19888" spans="1:13" x14ac:dyDescent="0.2">
      <c r="A19888" s="35" t="s">
        <v>3775</v>
      </c>
      <c r="B19888" s="1" t="s">
        <v>4297</v>
      </c>
      <c r="C19888" s="45" t="s">
        <v>447</v>
      </c>
      <c r="D19888" s="23" t="s">
        <v>5751</v>
      </c>
      <c r="E19888" s="23" t="s">
        <v>4134</v>
      </c>
      <c r="F19888" s="40">
        <v>3</v>
      </c>
      <c r="G19888" s="25">
        <v>51635</v>
      </c>
      <c r="H19888" s="25">
        <v>154905</v>
      </c>
      <c r="I19888" s="25"/>
      <c r="J19888" s="58" t="e">
        <f>HYPERLINK("#"&amp;"Insumos"&amp;"!A"&amp;MATCH($B19888,#REF!,0),"Ins "&amp;$B19888)</f>
        <v>#REF!</v>
      </c>
      <c r="M19888" s="220"/>
    </row>
    <row r="19889" spans="1:13" x14ac:dyDescent="0.2">
      <c r="A19889" s="35" t="s">
        <v>3775</v>
      </c>
      <c r="B19889" s="1" t="s">
        <v>4306</v>
      </c>
      <c r="C19889" s="45" t="s">
        <v>453</v>
      </c>
      <c r="D19889" s="23" t="s">
        <v>5751</v>
      </c>
      <c r="E19889" s="23" t="s">
        <v>4134</v>
      </c>
      <c r="F19889" s="40">
        <v>2</v>
      </c>
      <c r="G19889" s="25">
        <v>1520</v>
      </c>
      <c r="H19889" s="25">
        <v>3040</v>
      </c>
      <c r="I19889" s="25"/>
      <c r="J19889" s="58" t="e">
        <f>HYPERLINK("#"&amp;"Insumos"&amp;"!A"&amp;MATCH($B19889,#REF!,0),"Ins "&amp;$B19889)</f>
        <v>#REF!</v>
      </c>
      <c r="M19889" s="220"/>
    </row>
    <row r="19890" spans="1:13" x14ac:dyDescent="0.2">
      <c r="A19890" s="35" t="s">
        <v>3775</v>
      </c>
      <c r="B19890" s="1" t="s">
        <v>5065</v>
      </c>
      <c r="C19890" s="45" t="s">
        <v>4150</v>
      </c>
      <c r="D19890" s="23" t="s">
        <v>5751</v>
      </c>
      <c r="E19890" s="23" t="s">
        <v>4134</v>
      </c>
      <c r="F19890" s="40">
        <v>2</v>
      </c>
      <c r="G19890" s="25">
        <v>2172</v>
      </c>
      <c r="H19890" s="25">
        <v>4344</v>
      </c>
      <c r="I19890" s="25"/>
      <c r="J19890" s="58" t="e">
        <f>HYPERLINK("#"&amp;"Insumos"&amp;"!A"&amp;MATCH($B19890,#REF!,0),"Ins "&amp;$B19890)</f>
        <v>#REF!</v>
      </c>
      <c r="M19890" s="220"/>
    </row>
    <row r="19891" spans="1:13" ht="25.5" x14ac:dyDescent="0.2">
      <c r="A19891" s="35" t="s">
        <v>3775</v>
      </c>
      <c r="B19891" s="1" t="s">
        <v>4858</v>
      </c>
      <c r="C19891" s="45" t="s">
        <v>1611</v>
      </c>
      <c r="D19891" s="23" t="s">
        <v>5751</v>
      </c>
      <c r="E19891" s="23" t="s">
        <v>4134</v>
      </c>
      <c r="F19891" s="40">
        <v>2</v>
      </c>
      <c r="G19891" s="25">
        <v>1244</v>
      </c>
      <c r="H19891" s="25">
        <v>2488</v>
      </c>
      <c r="I19891" s="25"/>
      <c r="J19891" s="58" t="e">
        <f>HYPERLINK("#"&amp;"Insumos"&amp;"!A"&amp;MATCH($B19891,#REF!,0),"Ins "&amp;$B19891)</f>
        <v>#REF!</v>
      </c>
      <c r="M19891" s="220"/>
    </row>
    <row r="19892" spans="1:13" ht="25.5" x14ac:dyDescent="0.2">
      <c r="A19892" s="35" t="s">
        <v>3775</v>
      </c>
      <c r="B19892" s="1" t="s">
        <v>4860</v>
      </c>
      <c r="C19892" s="45" t="s">
        <v>1613</v>
      </c>
      <c r="D19892" s="23" t="s">
        <v>5751</v>
      </c>
      <c r="E19892" s="23" t="s">
        <v>4134</v>
      </c>
      <c r="F19892" s="40">
        <v>4</v>
      </c>
      <c r="G19892" s="25">
        <v>4406</v>
      </c>
      <c r="H19892" s="25">
        <v>17624</v>
      </c>
      <c r="I19892" s="25"/>
      <c r="J19892" s="58" t="e">
        <f>HYPERLINK("#"&amp;"Insumos"&amp;"!A"&amp;MATCH($B19892,#REF!,0),"Ins "&amp;$B19892)</f>
        <v>#REF!</v>
      </c>
      <c r="M19892" s="220"/>
    </row>
    <row r="19893" spans="1:13" ht="25.5" x14ac:dyDescent="0.2">
      <c r="A19893" s="35" t="s">
        <v>3775</v>
      </c>
      <c r="B19893" s="1" t="s">
        <v>4861</v>
      </c>
      <c r="C19893" s="45" t="s">
        <v>1614</v>
      </c>
      <c r="D19893" s="23" t="s">
        <v>5751</v>
      </c>
      <c r="E19893" s="23" t="s">
        <v>4134</v>
      </c>
      <c r="F19893" s="40">
        <v>2</v>
      </c>
      <c r="G19893" s="25">
        <v>5607</v>
      </c>
      <c r="H19893" s="25">
        <v>11214</v>
      </c>
      <c r="I19893" s="25"/>
      <c r="J19893" s="58" t="e">
        <f>HYPERLINK("#"&amp;"Insumos"&amp;"!A"&amp;MATCH($B19893,#REF!,0),"Ins "&amp;$B19893)</f>
        <v>#REF!</v>
      </c>
      <c r="M19893" s="220"/>
    </row>
    <row r="19894" spans="1:13" x14ac:dyDescent="0.2">
      <c r="A19894" s="35" t="s">
        <v>3775</v>
      </c>
      <c r="B19894" s="1" t="s">
        <v>4898</v>
      </c>
      <c r="C19894" s="45" t="s">
        <v>303</v>
      </c>
      <c r="D19894" s="23" t="s">
        <v>5751</v>
      </c>
      <c r="E19894" s="23" t="s">
        <v>4134</v>
      </c>
      <c r="F19894" s="40">
        <v>1</v>
      </c>
      <c r="G19894" s="25">
        <v>260000</v>
      </c>
      <c r="H19894" s="25">
        <v>260000</v>
      </c>
      <c r="I19894" s="25"/>
      <c r="J19894" s="58" t="e">
        <f>HYPERLINK("#"&amp;"Insumos"&amp;"!A"&amp;MATCH($B19894,#REF!,0),"Ins "&amp;$B19894)</f>
        <v>#REF!</v>
      </c>
      <c r="M19894" s="220"/>
    </row>
    <row r="19895" spans="1:13" x14ac:dyDescent="0.2">
      <c r="A19895" s="35" t="s">
        <v>3775</v>
      </c>
      <c r="B19895" s="1" t="s">
        <v>5007</v>
      </c>
      <c r="C19895" s="45" t="s">
        <v>720</v>
      </c>
      <c r="D19895" s="23" t="s">
        <v>5751</v>
      </c>
      <c r="E19895" s="23" t="s">
        <v>4134</v>
      </c>
      <c r="F19895" s="40">
        <v>20.5</v>
      </c>
      <c r="G19895" s="25">
        <v>1897</v>
      </c>
      <c r="H19895" s="25">
        <v>38889</v>
      </c>
      <c r="I19895" s="25"/>
      <c r="J19895" s="58" t="e">
        <f>HYPERLINK("#"&amp;"Insumos"&amp;"!A"&amp;MATCH($B19895,#REF!,0),"Ins "&amp;$B19895)</f>
        <v>#REF!</v>
      </c>
      <c r="M19895" s="220"/>
    </row>
    <row r="19896" spans="1:13" ht="38.25" x14ac:dyDescent="0.2">
      <c r="A19896" s="36" t="s">
        <v>3776</v>
      </c>
      <c r="B19896" s="26" t="s">
        <v>6816</v>
      </c>
      <c r="C19896" s="79" t="s">
        <v>951</v>
      </c>
      <c r="D19896" s="37" t="s">
        <v>5608</v>
      </c>
      <c r="E19896" s="37" t="s">
        <v>4134</v>
      </c>
      <c r="F19896" s="41"/>
      <c r="G19896" s="27"/>
      <c r="H19896" s="27"/>
      <c r="I19896" s="27">
        <v>675579</v>
      </c>
      <c r="M19896" s="220">
        <f t="shared" si="310"/>
        <v>884738</v>
      </c>
    </row>
    <row r="19897" spans="1:13" x14ac:dyDescent="0.2">
      <c r="A19897" s="35" t="s">
        <v>3776</v>
      </c>
      <c r="B19897" s="1" t="s">
        <v>213</v>
      </c>
      <c r="C19897" s="45" t="s">
        <v>1034</v>
      </c>
      <c r="D19897" s="23" t="s">
        <v>5734</v>
      </c>
      <c r="E19897" s="23" t="s">
        <v>4141</v>
      </c>
      <c r="F19897" s="40">
        <v>1.7</v>
      </c>
      <c r="G19897" s="25">
        <v>184554</v>
      </c>
      <c r="H19897" s="25">
        <v>313742</v>
      </c>
      <c r="I19897" s="25"/>
      <c r="J19897" s="58" t="e">
        <f>HYPERLINK("#"&amp;"Insumos"&amp;"!A"&amp;MATCH($B19897,#REF!,0),"Ins "&amp;$B19897)</f>
        <v>#REF!</v>
      </c>
      <c r="M19897" s="220"/>
    </row>
    <row r="19898" spans="1:13" x14ac:dyDescent="0.2">
      <c r="A19898" s="35" t="s">
        <v>3776</v>
      </c>
      <c r="B19898" s="1" t="s">
        <v>263</v>
      </c>
      <c r="C19898" s="45" t="s">
        <v>696</v>
      </c>
      <c r="D19898" s="23" t="s">
        <v>5534</v>
      </c>
      <c r="E19898" s="23" t="s">
        <v>4140</v>
      </c>
      <c r="F19898" s="40">
        <v>3.27E-2</v>
      </c>
      <c r="G19898" s="25">
        <v>187426</v>
      </c>
      <c r="H19898" s="25">
        <v>6129</v>
      </c>
      <c r="I19898" s="25"/>
      <c r="J19898" s="58" t="e">
        <f>HYPERLINK("#"&amp;"Insumos"&amp;"!A"&amp;MATCH($B19898,#REF!,0),"Ins "&amp;$B19898)</f>
        <v>#REF!</v>
      </c>
      <c r="M19898" s="220"/>
    </row>
    <row r="19899" spans="1:13" x14ac:dyDescent="0.2">
      <c r="A19899" s="35" t="s">
        <v>3776</v>
      </c>
      <c r="B19899" s="1" t="s">
        <v>5533</v>
      </c>
      <c r="C19899" s="45" t="s">
        <v>5892</v>
      </c>
      <c r="D19899" s="23" t="s">
        <v>977</v>
      </c>
      <c r="E19899" s="23" t="s">
        <v>4134</v>
      </c>
      <c r="F19899" s="40">
        <v>5</v>
      </c>
      <c r="G19899" s="25">
        <v>3623</v>
      </c>
      <c r="H19899" s="25">
        <v>18115</v>
      </c>
      <c r="I19899" s="25"/>
      <c r="J19899" s="58" t="e">
        <f>HYPERLINK("#"&amp;"Insumos"&amp;"!A"&amp;MATCH($B19899,#REF!,0),"Ins "&amp;$B19899)</f>
        <v>#REF!</v>
      </c>
      <c r="M19899" s="220"/>
    </row>
    <row r="19900" spans="1:13" x14ac:dyDescent="0.2">
      <c r="A19900" s="35" t="s">
        <v>3776</v>
      </c>
      <c r="B19900" s="1" t="s">
        <v>4653</v>
      </c>
      <c r="C19900" s="45" t="s">
        <v>423</v>
      </c>
      <c r="D19900" s="23" t="s">
        <v>5751</v>
      </c>
      <c r="E19900" s="23" t="s">
        <v>4134</v>
      </c>
      <c r="F19900" s="40">
        <v>3</v>
      </c>
      <c r="G19900" s="25">
        <v>21079</v>
      </c>
      <c r="H19900" s="25">
        <v>63237</v>
      </c>
      <c r="I19900" s="25"/>
      <c r="J19900" s="58" t="e">
        <f>HYPERLINK("#"&amp;"Insumos"&amp;"!A"&amp;MATCH($B19900,#REF!,0),"Ins "&amp;$B19900)</f>
        <v>#REF!</v>
      </c>
      <c r="M19900" s="220"/>
    </row>
    <row r="19901" spans="1:13" x14ac:dyDescent="0.2">
      <c r="A19901" s="35" t="s">
        <v>3776</v>
      </c>
      <c r="B19901" s="1" t="s">
        <v>4683</v>
      </c>
      <c r="C19901" s="45" t="s">
        <v>149</v>
      </c>
      <c r="D19901" s="23" t="s">
        <v>5751</v>
      </c>
      <c r="E19901" s="23" t="s">
        <v>4134</v>
      </c>
      <c r="F19901" s="40">
        <v>1</v>
      </c>
      <c r="G19901" s="25">
        <v>14620</v>
      </c>
      <c r="H19901" s="25">
        <v>14620</v>
      </c>
      <c r="I19901" s="25"/>
      <c r="J19901" s="58" t="e">
        <f>HYPERLINK("#"&amp;"Insumos"&amp;"!A"&amp;MATCH($B19901,#REF!,0),"Ins "&amp;$B19901)</f>
        <v>#REF!</v>
      </c>
      <c r="M19901" s="220"/>
    </row>
    <row r="19902" spans="1:13" ht="25.5" x14ac:dyDescent="0.2">
      <c r="A19902" s="35" t="s">
        <v>3776</v>
      </c>
      <c r="B19902" s="1" t="s">
        <v>4238</v>
      </c>
      <c r="C19902" s="45" t="s">
        <v>1496</v>
      </c>
      <c r="D19902" s="23" t="s">
        <v>5751</v>
      </c>
      <c r="E19902" s="23" t="s">
        <v>287</v>
      </c>
      <c r="F19902" s="40">
        <v>20</v>
      </c>
      <c r="G19902" s="25">
        <v>4871</v>
      </c>
      <c r="H19902" s="25">
        <v>97420</v>
      </c>
      <c r="I19902" s="25"/>
      <c r="J19902" s="58" t="e">
        <f>HYPERLINK("#"&amp;"Insumos"&amp;"!A"&amp;MATCH($B19902,#REF!,0),"Ins "&amp;$B19902)</f>
        <v>#REF!</v>
      </c>
      <c r="M19902" s="220"/>
    </row>
    <row r="19903" spans="1:13" x14ac:dyDescent="0.2">
      <c r="A19903" s="35" t="s">
        <v>3776</v>
      </c>
      <c r="B19903" s="1" t="s">
        <v>4301</v>
      </c>
      <c r="C19903" s="45" t="s">
        <v>449</v>
      </c>
      <c r="D19903" s="23" t="s">
        <v>5751</v>
      </c>
      <c r="E19903" s="23" t="s">
        <v>4134</v>
      </c>
      <c r="F19903" s="40">
        <v>4</v>
      </c>
      <c r="G19903" s="25">
        <v>15030</v>
      </c>
      <c r="H19903" s="25">
        <v>60120</v>
      </c>
      <c r="I19903" s="25"/>
      <c r="J19903" s="58" t="e">
        <f>HYPERLINK("#"&amp;"Insumos"&amp;"!A"&amp;MATCH($B19903,#REF!,0),"Ins "&amp;$B19903)</f>
        <v>#REF!</v>
      </c>
      <c r="M19903" s="220"/>
    </row>
    <row r="19904" spans="1:13" x14ac:dyDescent="0.2">
      <c r="A19904" s="35" t="s">
        <v>3776</v>
      </c>
      <c r="B19904" s="1" t="s">
        <v>4304</v>
      </c>
      <c r="C19904" s="45" t="s">
        <v>451</v>
      </c>
      <c r="D19904" s="23" t="s">
        <v>5751</v>
      </c>
      <c r="E19904" s="23" t="s">
        <v>4134</v>
      </c>
      <c r="F19904" s="40">
        <v>1</v>
      </c>
      <c r="G19904" s="25">
        <v>2970</v>
      </c>
      <c r="H19904" s="25">
        <v>2970</v>
      </c>
      <c r="I19904" s="25"/>
      <c r="J19904" s="58" t="e">
        <f>HYPERLINK("#"&amp;"Insumos"&amp;"!A"&amp;MATCH($B19904,#REF!,0),"Ins "&amp;$B19904)</f>
        <v>#REF!</v>
      </c>
      <c r="M19904" s="220"/>
    </row>
    <row r="19905" spans="1:13" x14ac:dyDescent="0.2">
      <c r="A19905" s="35" t="s">
        <v>3776</v>
      </c>
      <c r="B19905" s="1" t="s">
        <v>4899</v>
      </c>
      <c r="C19905" s="45" t="s">
        <v>1622</v>
      </c>
      <c r="D19905" s="23" t="s">
        <v>5751</v>
      </c>
      <c r="E19905" s="23" t="s">
        <v>4134</v>
      </c>
      <c r="F19905" s="40">
        <v>1</v>
      </c>
      <c r="G19905" s="25">
        <v>53907</v>
      </c>
      <c r="H19905" s="25">
        <v>53907</v>
      </c>
      <c r="I19905" s="25"/>
      <c r="J19905" s="58" t="e">
        <f>HYPERLINK("#"&amp;"Insumos"&amp;"!A"&amp;MATCH($B19905,#REF!,0),"Ins "&amp;$B19905)</f>
        <v>#REF!</v>
      </c>
      <c r="M19905" s="220"/>
    </row>
    <row r="19906" spans="1:13" x14ac:dyDescent="0.2">
      <c r="A19906" s="35" t="s">
        <v>3776</v>
      </c>
      <c r="B19906" s="1" t="s">
        <v>4902</v>
      </c>
      <c r="C19906" s="45" t="s">
        <v>304</v>
      </c>
      <c r="D19906" s="23" t="s">
        <v>5751</v>
      </c>
      <c r="E19906" s="23" t="s">
        <v>4134</v>
      </c>
      <c r="F19906" s="40">
        <v>1</v>
      </c>
      <c r="G19906" s="25">
        <v>25135</v>
      </c>
      <c r="H19906" s="25">
        <v>25135</v>
      </c>
      <c r="I19906" s="25"/>
      <c r="J19906" s="58" t="e">
        <f>HYPERLINK("#"&amp;"Insumos"&amp;"!A"&amp;MATCH($B19906,#REF!,0),"Ins "&amp;$B19906)</f>
        <v>#REF!</v>
      </c>
      <c r="M19906" s="220"/>
    </row>
    <row r="19907" spans="1:13" x14ac:dyDescent="0.2">
      <c r="A19907" s="35" t="s">
        <v>3776</v>
      </c>
      <c r="B19907" s="1" t="s">
        <v>5007</v>
      </c>
      <c r="C19907" s="45" t="s">
        <v>720</v>
      </c>
      <c r="D19907" s="23" t="s">
        <v>5751</v>
      </c>
      <c r="E19907" s="23" t="s">
        <v>4134</v>
      </c>
      <c r="F19907" s="40">
        <v>10.64</v>
      </c>
      <c r="G19907" s="25">
        <v>1897</v>
      </c>
      <c r="H19907" s="25">
        <v>20184</v>
      </c>
      <c r="I19907" s="25"/>
      <c r="J19907" s="58" t="e">
        <f>HYPERLINK("#"&amp;"Insumos"&amp;"!A"&amp;MATCH($B19907,#REF!,0),"Ins "&amp;$B19907)</f>
        <v>#REF!</v>
      </c>
      <c r="M19907" s="220"/>
    </row>
    <row r="19908" spans="1:13" ht="38.25" x14ac:dyDescent="0.2">
      <c r="A19908" s="36" t="s">
        <v>3777</v>
      </c>
      <c r="B19908" s="26" t="s">
        <v>6816</v>
      </c>
      <c r="C19908" s="79" t="s">
        <v>952</v>
      </c>
      <c r="D19908" s="37" t="s">
        <v>5608</v>
      </c>
      <c r="E19908" s="37" t="s">
        <v>4134</v>
      </c>
      <c r="F19908" s="41"/>
      <c r="G19908" s="27"/>
      <c r="H19908" s="27"/>
      <c r="I19908" s="27">
        <v>734376</v>
      </c>
      <c r="M19908" s="220">
        <f t="shared" ref="M19908:M19966" si="311">ROUND(I19908*(1+$L$2),0)</f>
        <v>961739</v>
      </c>
    </row>
    <row r="19909" spans="1:13" x14ac:dyDescent="0.2">
      <c r="A19909" s="35" t="s">
        <v>3777</v>
      </c>
      <c r="B19909" s="1" t="s">
        <v>213</v>
      </c>
      <c r="C19909" s="45" t="s">
        <v>1034</v>
      </c>
      <c r="D19909" s="23" t="s">
        <v>5734</v>
      </c>
      <c r="E19909" s="23" t="s">
        <v>4141</v>
      </c>
      <c r="F19909" s="40">
        <v>1.7</v>
      </c>
      <c r="G19909" s="25">
        <v>184554</v>
      </c>
      <c r="H19909" s="25">
        <v>313742</v>
      </c>
      <c r="I19909" s="25"/>
      <c r="J19909" s="58" t="e">
        <f>HYPERLINK("#"&amp;"Insumos"&amp;"!A"&amp;MATCH($B19909,#REF!,0),"Ins "&amp;$B19909)</f>
        <v>#REF!</v>
      </c>
      <c r="M19909" s="220"/>
    </row>
    <row r="19910" spans="1:13" x14ac:dyDescent="0.2">
      <c r="A19910" s="35" t="s">
        <v>3777</v>
      </c>
      <c r="B19910" s="1" t="s">
        <v>263</v>
      </c>
      <c r="C19910" s="45" t="s">
        <v>696</v>
      </c>
      <c r="D19910" s="23" t="s">
        <v>5534</v>
      </c>
      <c r="E19910" s="23" t="s">
        <v>4140</v>
      </c>
      <c r="F19910" s="40">
        <v>3.8600000000000002E-2</v>
      </c>
      <c r="G19910" s="25">
        <v>187426</v>
      </c>
      <c r="H19910" s="25">
        <v>7235</v>
      </c>
      <c r="I19910" s="25"/>
      <c r="J19910" s="58" t="e">
        <f>HYPERLINK("#"&amp;"Insumos"&amp;"!A"&amp;MATCH($B19910,#REF!,0),"Ins "&amp;$B19910)</f>
        <v>#REF!</v>
      </c>
      <c r="M19910" s="220"/>
    </row>
    <row r="19911" spans="1:13" x14ac:dyDescent="0.2">
      <c r="A19911" s="35" t="s">
        <v>3777</v>
      </c>
      <c r="B19911" s="1" t="s">
        <v>5533</v>
      </c>
      <c r="C19911" s="45" t="s">
        <v>5892</v>
      </c>
      <c r="D19911" s="23" t="s">
        <v>977</v>
      </c>
      <c r="E19911" s="23" t="s">
        <v>4134</v>
      </c>
      <c r="F19911" s="40">
        <v>5</v>
      </c>
      <c r="G19911" s="25">
        <v>3623</v>
      </c>
      <c r="H19911" s="25">
        <v>18115</v>
      </c>
      <c r="I19911" s="25"/>
      <c r="J19911" s="58" t="e">
        <f>HYPERLINK("#"&amp;"Insumos"&amp;"!A"&amp;MATCH($B19911,#REF!,0),"Ins "&amp;$B19911)</f>
        <v>#REF!</v>
      </c>
      <c r="M19911" s="220"/>
    </row>
    <row r="19912" spans="1:13" x14ac:dyDescent="0.2">
      <c r="A19912" s="35" t="s">
        <v>3777</v>
      </c>
      <c r="B19912" s="1" t="s">
        <v>4653</v>
      </c>
      <c r="C19912" s="45" t="s">
        <v>423</v>
      </c>
      <c r="D19912" s="23" t="s">
        <v>5751</v>
      </c>
      <c r="E19912" s="23" t="s">
        <v>4134</v>
      </c>
      <c r="F19912" s="40">
        <v>2</v>
      </c>
      <c r="G19912" s="25">
        <v>21079</v>
      </c>
      <c r="H19912" s="25">
        <v>42158</v>
      </c>
      <c r="I19912" s="25"/>
      <c r="J19912" s="58" t="e">
        <f>HYPERLINK("#"&amp;"Insumos"&amp;"!A"&amp;MATCH($B19912,#REF!,0),"Ins "&amp;$B19912)</f>
        <v>#REF!</v>
      </c>
      <c r="M19912" s="220"/>
    </row>
    <row r="19913" spans="1:13" x14ac:dyDescent="0.2">
      <c r="A19913" s="35" t="s">
        <v>3777</v>
      </c>
      <c r="B19913" s="1" t="s">
        <v>4683</v>
      </c>
      <c r="C19913" s="45" t="s">
        <v>149</v>
      </c>
      <c r="D19913" s="23" t="s">
        <v>5751</v>
      </c>
      <c r="E19913" s="23" t="s">
        <v>4134</v>
      </c>
      <c r="F19913" s="40">
        <v>1</v>
      </c>
      <c r="G19913" s="25">
        <v>14620</v>
      </c>
      <c r="H19913" s="25">
        <v>14620</v>
      </c>
      <c r="I19913" s="25"/>
      <c r="J19913" s="58" t="e">
        <f>HYPERLINK("#"&amp;"Insumos"&amp;"!A"&amp;MATCH($B19913,#REF!,0),"Ins "&amp;$B19913)</f>
        <v>#REF!</v>
      </c>
      <c r="M19913" s="220"/>
    </row>
    <row r="19914" spans="1:13" ht="25.5" x14ac:dyDescent="0.2">
      <c r="A19914" s="35" t="s">
        <v>3777</v>
      </c>
      <c r="B19914" s="1" t="s">
        <v>4238</v>
      </c>
      <c r="C19914" s="45" t="s">
        <v>1496</v>
      </c>
      <c r="D19914" s="23" t="s">
        <v>5751</v>
      </c>
      <c r="E19914" s="23" t="s">
        <v>287</v>
      </c>
      <c r="F19914" s="40">
        <v>30</v>
      </c>
      <c r="G19914" s="25">
        <v>4871</v>
      </c>
      <c r="H19914" s="25">
        <v>146130</v>
      </c>
      <c r="I19914" s="25"/>
      <c r="J19914" s="58" t="e">
        <f>HYPERLINK("#"&amp;"Insumos"&amp;"!A"&amp;MATCH($B19914,#REF!,0),"Ins "&amp;$B19914)</f>
        <v>#REF!</v>
      </c>
      <c r="M19914" s="220"/>
    </row>
    <row r="19915" spans="1:13" x14ac:dyDescent="0.2">
      <c r="A19915" s="35" t="s">
        <v>3777</v>
      </c>
      <c r="B19915" s="1" t="s">
        <v>4301</v>
      </c>
      <c r="C19915" s="45" t="s">
        <v>449</v>
      </c>
      <c r="D19915" s="23" t="s">
        <v>5751</v>
      </c>
      <c r="E19915" s="23" t="s">
        <v>4134</v>
      </c>
      <c r="F19915" s="40">
        <v>6</v>
      </c>
      <c r="G19915" s="25">
        <v>15030</v>
      </c>
      <c r="H19915" s="25">
        <v>90180</v>
      </c>
      <c r="I19915" s="25"/>
      <c r="J19915" s="58" t="e">
        <f>HYPERLINK("#"&amp;"Insumos"&amp;"!A"&amp;MATCH($B19915,#REF!,0),"Ins "&amp;$B19915)</f>
        <v>#REF!</v>
      </c>
      <c r="M19915" s="220"/>
    </row>
    <row r="19916" spans="1:13" x14ac:dyDescent="0.2">
      <c r="A19916" s="35" t="s">
        <v>3777</v>
      </c>
      <c r="B19916" s="1" t="s">
        <v>4304</v>
      </c>
      <c r="C19916" s="45" t="s">
        <v>451</v>
      </c>
      <c r="D19916" s="23" t="s">
        <v>5751</v>
      </c>
      <c r="E19916" s="23" t="s">
        <v>4134</v>
      </c>
      <c r="F19916" s="40">
        <v>1</v>
      </c>
      <c r="G19916" s="25">
        <v>2970</v>
      </c>
      <c r="H19916" s="25">
        <v>2970</v>
      </c>
      <c r="I19916" s="25"/>
      <c r="J19916" s="58" t="e">
        <f>HYPERLINK("#"&amp;"Insumos"&amp;"!A"&amp;MATCH($B19916,#REF!,0),"Ins "&amp;$B19916)</f>
        <v>#REF!</v>
      </c>
      <c r="M19916" s="220"/>
    </row>
    <row r="19917" spans="1:13" x14ac:dyDescent="0.2">
      <c r="A19917" s="35" t="s">
        <v>3777</v>
      </c>
      <c r="B19917" s="1" t="s">
        <v>4899</v>
      </c>
      <c r="C19917" s="45" t="s">
        <v>1622</v>
      </c>
      <c r="D19917" s="23" t="s">
        <v>5751</v>
      </c>
      <c r="E19917" s="23" t="s">
        <v>4134</v>
      </c>
      <c r="F19917" s="40">
        <v>1</v>
      </c>
      <c r="G19917" s="25">
        <v>53907</v>
      </c>
      <c r="H19917" s="25">
        <v>53907</v>
      </c>
      <c r="I19917" s="25"/>
      <c r="J19917" s="58" t="e">
        <f>HYPERLINK("#"&amp;"Insumos"&amp;"!A"&amp;MATCH($B19917,#REF!,0),"Ins "&amp;$B19917)</f>
        <v>#REF!</v>
      </c>
      <c r="M19917" s="220"/>
    </row>
    <row r="19918" spans="1:13" x14ac:dyDescent="0.2">
      <c r="A19918" s="35" t="s">
        <v>3777</v>
      </c>
      <c r="B19918" s="1" t="s">
        <v>4902</v>
      </c>
      <c r="C19918" s="45" t="s">
        <v>304</v>
      </c>
      <c r="D19918" s="23" t="s">
        <v>5751</v>
      </c>
      <c r="E19918" s="23" t="s">
        <v>4134</v>
      </c>
      <c r="F19918" s="40">
        <v>1</v>
      </c>
      <c r="G19918" s="25">
        <v>25135</v>
      </c>
      <c r="H19918" s="25">
        <v>25135</v>
      </c>
      <c r="I19918" s="25"/>
      <c r="J19918" s="58" t="e">
        <f>HYPERLINK("#"&amp;"Insumos"&amp;"!A"&amp;MATCH($B19918,#REF!,0),"Ins "&amp;$B19918)</f>
        <v>#REF!</v>
      </c>
      <c r="M19918" s="220"/>
    </row>
    <row r="19919" spans="1:13" x14ac:dyDescent="0.2">
      <c r="A19919" s="35" t="s">
        <v>3777</v>
      </c>
      <c r="B19919" s="1" t="s">
        <v>5007</v>
      </c>
      <c r="C19919" s="45" t="s">
        <v>720</v>
      </c>
      <c r="D19919" s="23" t="s">
        <v>5751</v>
      </c>
      <c r="E19919" s="23" t="s">
        <v>4134</v>
      </c>
      <c r="F19919" s="40">
        <v>10.64</v>
      </c>
      <c r="G19919" s="25">
        <v>1897</v>
      </c>
      <c r="H19919" s="25">
        <v>20184</v>
      </c>
      <c r="I19919" s="25"/>
      <c r="J19919" s="58" t="e">
        <f>HYPERLINK("#"&amp;"Insumos"&amp;"!A"&amp;MATCH($B19919,#REF!,0),"Ins "&amp;$B19919)</f>
        <v>#REF!</v>
      </c>
      <c r="M19919" s="220"/>
    </row>
    <row r="19920" spans="1:13" ht="25.5" x14ac:dyDescent="0.2">
      <c r="A19920" s="36" t="s">
        <v>3778</v>
      </c>
      <c r="B19920" s="26" t="s">
        <v>6816</v>
      </c>
      <c r="C19920" s="79" t="s">
        <v>953</v>
      </c>
      <c r="D19920" s="37" t="s">
        <v>5608</v>
      </c>
      <c r="E19920" s="37" t="s">
        <v>4134</v>
      </c>
      <c r="F19920" s="41"/>
      <c r="G19920" s="27"/>
      <c r="H19920" s="27"/>
      <c r="I19920" s="27">
        <v>1565332</v>
      </c>
      <c r="M19920" s="220">
        <f t="shared" si="311"/>
        <v>2049959</v>
      </c>
    </row>
    <row r="19921" spans="1:13" x14ac:dyDescent="0.2">
      <c r="A19921" s="35" t="s">
        <v>3778</v>
      </c>
      <c r="B19921" s="1" t="s">
        <v>213</v>
      </c>
      <c r="C19921" s="45" t="s">
        <v>1034</v>
      </c>
      <c r="D19921" s="23" t="s">
        <v>5734</v>
      </c>
      <c r="E19921" s="23" t="s">
        <v>4141</v>
      </c>
      <c r="F19921" s="40">
        <v>1.7</v>
      </c>
      <c r="G19921" s="25">
        <v>184554</v>
      </c>
      <c r="H19921" s="25">
        <v>313742</v>
      </c>
      <c r="I19921" s="25"/>
      <c r="J19921" s="58" t="e">
        <f>HYPERLINK("#"&amp;"Insumos"&amp;"!A"&amp;MATCH($B19921,#REF!,0),"Ins "&amp;$B19921)</f>
        <v>#REF!</v>
      </c>
      <c r="M19921" s="220"/>
    </row>
    <row r="19922" spans="1:13" x14ac:dyDescent="0.2">
      <c r="A19922" s="35" t="s">
        <v>3778</v>
      </c>
      <c r="B19922" s="1" t="s">
        <v>263</v>
      </c>
      <c r="C19922" s="45" t="s">
        <v>696</v>
      </c>
      <c r="D19922" s="23" t="s">
        <v>5534</v>
      </c>
      <c r="E19922" s="23" t="s">
        <v>4140</v>
      </c>
      <c r="F19922" s="40">
        <v>0.1225</v>
      </c>
      <c r="G19922" s="25">
        <v>187426</v>
      </c>
      <c r="H19922" s="25">
        <v>22960</v>
      </c>
      <c r="I19922" s="25"/>
      <c r="J19922" s="58" t="e">
        <f>HYPERLINK("#"&amp;"Insumos"&amp;"!A"&amp;MATCH($B19922,#REF!,0),"Ins "&amp;$B19922)</f>
        <v>#REF!</v>
      </c>
      <c r="M19922" s="220"/>
    </row>
    <row r="19923" spans="1:13" x14ac:dyDescent="0.2">
      <c r="A19923" s="35" t="s">
        <v>3778</v>
      </c>
      <c r="B19923" s="1" t="s">
        <v>5533</v>
      </c>
      <c r="C19923" s="45" t="s">
        <v>5892</v>
      </c>
      <c r="D19923" s="23" t="s">
        <v>977</v>
      </c>
      <c r="E19923" s="23" t="s">
        <v>4134</v>
      </c>
      <c r="F19923" s="40">
        <v>5</v>
      </c>
      <c r="G19923" s="25">
        <v>3623</v>
      </c>
      <c r="H19923" s="25">
        <v>18115</v>
      </c>
      <c r="I19923" s="25"/>
      <c r="J19923" s="58" t="e">
        <f>HYPERLINK("#"&amp;"Insumos"&amp;"!A"&amp;MATCH($B19923,#REF!,0),"Ins "&amp;$B19923)</f>
        <v>#REF!</v>
      </c>
      <c r="M19923" s="220"/>
    </row>
    <row r="19924" spans="1:13" x14ac:dyDescent="0.2">
      <c r="A19924" s="35" t="s">
        <v>3778</v>
      </c>
      <c r="B19924" s="1" t="s">
        <v>4653</v>
      </c>
      <c r="C19924" s="45" t="s">
        <v>423</v>
      </c>
      <c r="D19924" s="23" t="s">
        <v>5751</v>
      </c>
      <c r="E19924" s="23" t="s">
        <v>4134</v>
      </c>
      <c r="F19924" s="40">
        <v>1</v>
      </c>
      <c r="G19924" s="25">
        <v>21079</v>
      </c>
      <c r="H19924" s="25">
        <v>21079</v>
      </c>
      <c r="I19924" s="25"/>
      <c r="J19924" s="58" t="e">
        <f>HYPERLINK("#"&amp;"Insumos"&amp;"!A"&amp;MATCH($B19924,#REF!,0),"Ins "&amp;$B19924)</f>
        <v>#REF!</v>
      </c>
      <c r="M19924" s="220"/>
    </row>
    <row r="19925" spans="1:13" x14ac:dyDescent="0.2">
      <c r="A19925" s="35" t="s">
        <v>3778</v>
      </c>
      <c r="B19925" s="1" t="s">
        <v>4683</v>
      </c>
      <c r="C19925" s="45" t="s">
        <v>149</v>
      </c>
      <c r="D19925" s="23" t="s">
        <v>5751</v>
      </c>
      <c r="E19925" s="23" t="s">
        <v>4134</v>
      </c>
      <c r="F19925" s="40">
        <v>1</v>
      </c>
      <c r="G19925" s="25">
        <v>14620</v>
      </c>
      <c r="H19925" s="25">
        <v>14620</v>
      </c>
      <c r="I19925" s="25"/>
      <c r="J19925" s="58" t="e">
        <f>HYPERLINK("#"&amp;"Insumos"&amp;"!A"&amp;MATCH($B19925,#REF!,0),"Ins "&amp;$B19925)</f>
        <v>#REF!</v>
      </c>
      <c r="M19925" s="220"/>
    </row>
    <row r="19926" spans="1:13" ht="25.5" x14ac:dyDescent="0.2">
      <c r="A19926" s="35" t="s">
        <v>3778</v>
      </c>
      <c r="B19926" s="1" t="s">
        <v>4238</v>
      </c>
      <c r="C19926" s="45" t="s">
        <v>1496</v>
      </c>
      <c r="D19926" s="23" t="s">
        <v>5751</v>
      </c>
      <c r="E19926" s="23" t="s">
        <v>287</v>
      </c>
      <c r="F19926" s="40">
        <v>15</v>
      </c>
      <c r="G19926" s="25">
        <v>4871</v>
      </c>
      <c r="H19926" s="25">
        <v>73065</v>
      </c>
      <c r="I19926" s="25"/>
      <c r="J19926" s="58" t="e">
        <f>HYPERLINK("#"&amp;"Insumos"&amp;"!A"&amp;MATCH($B19926,#REF!,0),"Ins "&amp;$B19926)</f>
        <v>#REF!</v>
      </c>
      <c r="M19926" s="220"/>
    </row>
    <row r="19927" spans="1:13" x14ac:dyDescent="0.2">
      <c r="A19927" s="35" t="s">
        <v>3778</v>
      </c>
      <c r="B19927" s="1" t="s">
        <v>4301</v>
      </c>
      <c r="C19927" s="45" t="s">
        <v>449</v>
      </c>
      <c r="D19927" s="23" t="s">
        <v>5751</v>
      </c>
      <c r="E19927" s="23" t="s">
        <v>4134</v>
      </c>
      <c r="F19927" s="40">
        <v>4</v>
      </c>
      <c r="G19927" s="25">
        <v>15030</v>
      </c>
      <c r="H19927" s="25">
        <v>60120</v>
      </c>
      <c r="I19927" s="25"/>
      <c r="J19927" s="58" t="e">
        <f>HYPERLINK("#"&amp;"Insumos"&amp;"!A"&amp;MATCH($B19927,#REF!,0),"Ins "&amp;$B19927)</f>
        <v>#REF!</v>
      </c>
      <c r="M19927" s="220"/>
    </row>
    <row r="19928" spans="1:13" x14ac:dyDescent="0.2">
      <c r="A19928" s="35" t="s">
        <v>3778</v>
      </c>
      <c r="B19928" s="1" t="s">
        <v>4304</v>
      </c>
      <c r="C19928" s="45" t="s">
        <v>451</v>
      </c>
      <c r="D19928" s="23" t="s">
        <v>5751</v>
      </c>
      <c r="E19928" s="23" t="s">
        <v>4134</v>
      </c>
      <c r="F19928" s="40">
        <v>1</v>
      </c>
      <c r="G19928" s="25">
        <v>2970</v>
      </c>
      <c r="H19928" s="25">
        <v>2970</v>
      </c>
      <c r="I19928" s="25"/>
      <c r="J19928" s="58" t="e">
        <f>HYPERLINK("#"&amp;"Insumos"&amp;"!A"&amp;MATCH($B19928,#REF!,0),"Ins "&amp;$B19928)</f>
        <v>#REF!</v>
      </c>
      <c r="M19928" s="220"/>
    </row>
    <row r="19929" spans="1:13" x14ac:dyDescent="0.2">
      <c r="A19929" s="35" t="s">
        <v>3778</v>
      </c>
      <c r="B19929" s="1" t="s">
        <v>4307</v>
      </c>
      <c r="C19929" s="45" t="s">
        <v>454</v>
      </c>
      <c r="D19929" s="23" t="s">
        <v>5751</v>
      </c>
      <c r="E19929" s="23" t="s">
        <v>4134</v>
      </c>
      <c r="F19929" s="40">
        <v>15</v>
      </c>
      <c r="G19929" s="25">
        <v>62629</v>
      </c>
      <c r="H19929" s="25">
        <v>939435</v>
      </c>
      <c r="I19929" s="25"/>
      <c r="J19929" s="58" t="e">
        <f>HYPERLINK("#"&amp;"Insumos"&amp;"!A"&amp;MATCH($B19929,#REF!,0),"Ins "&amp;$B19929)</f>
        <v>#REF!</v>
      </c>
      <c r="M19929" s="220"/>
    </row>
    <row r="19930" spans="1:13" x14ac:dyDescent="0.2">
      <c r="A19930" s="35" t="s">
        <v>3778</v>
      </c>
      <c r="B19930" s="1" t="s">
        <v>4899</v>
      </c>
      <c r="C19930" s="45" t="s">
        <v>1622</v>
      </c>
      <c r="D19930" s="23" t="s">
        <v>5751</v>
      </c>
      <c r="E19930" s="23" t="s">
        <v>4134</v>
      </c>
      <c r="F19930" s="40">
        <v>1</v>
      </c>
      <c r="G19930" s="25">
        <v>53907</v>
      </c>
      <c r="H19930" s="25">
        <v>53907</v>
      </c>
      <c r="I19930" s="25"/>
      <c r="J19930" s="58" t="e">
        <f>HYPERLINK("#"&amp;"Insumos"&amp;"!A"&amp;MATCH($B19930,#REF!,0),"Ins "&amp;$B19930)</f>
        <v>#REF!</v>
      </c>
      <c r="M19930" s="220"/>
    </row>
    <row r="19931" spans="1:13" x14ac:dyDescent="0.2">
      <c r="A19931" s="35" t="s">
        <v>3778</v>
      </c>
      <c r="B19931" s="1" t="s">
        <v>4902</v>
      </c>
      <c r="C19931" s="45" t="s">
        <v>304</v>
      </c>
      <c r="D19931" s="23" t="s">
        <v>5751</v>
      </c>
      <c r="E19931" s="23" t="s">
        <v>4134</v>
      </c>
      <c r="F19931" s="40">
        <v>1</v>
      </c>
      <c r="G19931" s="25">
        <v>25135</v>
      </c>
      <c r="H19931" s="25">
        <v>25135</v>
      </c>
      <c r="I19931" s="25"/>
      <c r="J19931" s="58" t="e">
        <f>HYPERLINK("#"&amp;"Insumos"&amp;"!A"&amp;MATCH($B19931,#REF!,0),"Ins "&amp;$B19931)</f>
        <v>#REF!</v>
      </c>
      <c r="M19931" s="220"/>
    </row>
    <row r="19932" spans="1:13" x14ac:dyDescent="0.2">
      <c r="A19932" s="35" t="s">
        <v>3778</v>
      </c>
      <c r="B19932" s="1" t="s">
        <v>5007</v>
      </c>
      <c r="C19932" s="45" t="s">
        <v>720</v>
      </c>
      <c r="D19932" s="23" t="s">
        <v>5751</v>
      </c>
      <c r="E19932" s="23" t="s">
        <v>4134</v>
      </c>
      <c r="F19932" s="40">
        <v>10.64</v>
      </c>
      <c r="G19932" s="25">
        <v>1897</v>
      </c>
      <c r="H19932" s="25">
        <v>20184</v>
      </c>
      <c r="I19932" s="25"/>
      <c r="J19932" s="58" t="e">
        <f>HYPERLINK("#"&amp;"Insumos"&amp;"!A"&amp;MATCH($B19932,#REF!,0),"Ins "&amp;$B19932)</f>
        <v>#REF!</v>
      </c>
      <c r="M19932" s="220"/>
    </row>
    <row r="19933" spans="1:13" ht="38.25" x14ac:dyDescent="0.2">
      <c r="A19933" s="36" t="s">
        <v>3779</v>
      </c>
      <c r="B19933" s="26" t="s">
        <v>6816</v>
      </c>
      <c r="C19933" s="79" t="s">
        <v>10973</v>
      </c>
      <c r="D19933" s="37" t="s">
        <v>5608</v>
      </c>
      <c r="E19933" s="37" t="s">
        <v>4134</v>
      </c>
      <c r="F19933" s="41"/>
      <c r="G19933" s="27"/>
      <c r="H19933" s="27"/>
      <c r="I19933" s="27">
        <v>1449742</v>
      </c>
      <c r="M19933" s="220">
        <f t="shared" si="311"/>
        <v>1898582</v>
      </c>
    </row>
    <row r="19934" spans="1:13" x14ac:dyDescent="0.2">
      <c r="A19934" s="35" t="s">
        <v>3779</v>
      </c>
      <c r="B19934" s="1" t="s">
        <v>213</v>
      </c>
      <c r="C19934" s="45" t="s">
        <v>1034</v>
      </c>
      <c r="D19934" s="23" t="s">
        <v>5734</v>
      </c>
      <c r="E19934" s="23" t="s">
        <v>4141</v>
      </c>
      <c r="F19934" s="40">
        <v>0.9</v>
      </c>
      <c r="G19934" s="25">
        <v>184554</v>
      </c>
      <c r="H19934" s="25">
        <v>166099</v>
      </c>
      <c r="I19934" s="25"/>
      <c r="J19934" s="58" t="e">
        <f>HYPERLINK("#"&amp;"Insumos"&amp;"!A"&amp;MATCH($B19934,#REF!,0),"Ins "&amp;$B19934)</f>
        <v>#REF!</v>
      </c>
      <c r="M19934" s="220"/>
    </row>
    <row r="19935" spans="1:13" x14ac:dyDescent="0.2">
      <c r="A19935" s="35" t="s">
        <v>3779</v>
      </c>
      <c r="B19935" s="1" t="s">
        <v>263</v>
      </c>
      <c r="C19935" s="45" t="s">
        <v>696</v>
      </c>
      <c r="D19935" s="23" t="s">
        <v>5534</v>
      </c>
      <c r="E19935" s="23" t="s">
        <v>4140</v>
      </c>
      <c r="F19935" s="40">
        <v>0.1249</v>
      </c>
      <c r="G19935" s="25">
        <v>187426</v>
      </c>
      <c r="H19935" s="25">
        <v>23410</v>
      </c>
      <c r="I19935" s="25"/>
      <c r="J19935" s="58" t="e">
        <f>HYPERLINK("#"&amp;"Insumos"&amp;"!A"&amp;MATCH($B19935,#REF!,0),"Ins "&amp;$B19935)</f>
        <v>#REF!</v>
      </c>
      <c r="M19935" s="220"/>
    </row>
    <row r="19936" spans="1:13" x14ac:dyDescent="0.2">
      <c r="A19936" s="35" t="s">
        <v>3779</v>
      </c>
      <c r="B19936" s="1" t="s">
        <v>5533</v>
      </c>
      <c r="C19936" s="45" t="s">
        <v>5892</v>
      </c>
      <c r="D19936" s="23" t="s">
        <v>977</v>
      </c>
      <c r="E19936" s="23" t="s">
        <v>4134</v>
      </c>
      <c r="F19936" s="40">
        <v>5</v>
      </c>
      <c r="G19936" s="25">
        <v>3623</v>
      </c>
      <c r="H19936" s="25">
        <v>18115</v>
      </c>
      <c r="I19936" s="25"/>
      <c r="J19936" s="58" t="e">
        <f>HYPERLINK("#"&amp;"Insumos"&amp;"!A"&amp;MATCH($B19936,#REF!,0),"Ins "&amp;$B19936)</f>
        <v>#REF!</v>
      </c>
      <c r="M19936" s="220"/>
    </row>
    <row r="19937" spans="1:13" x14ac:dyDescent="0.2">
      <c r="A19937" s="35" t="s">
        <v>3779</v>
      </c>
      <c r="B19937" s="1" t="s">
        <v>4649</v>
      </c>
      <c r="C19937" s="45" t="s">
        <v>320</v>
      </c>
      <c r="D19937" s="23" t="s">
        <v>5751</v>
      </c>
      <c r="E19937" s="23" t="s">
        <v>4134</v>
      </c>
      <c r="F19937" s="40">
        <v>4</v>
      </c>
      <c r="G19937" s="25">
        <v>26787</v>
      </c>
      <c r="H19937" s="25">
        <v>107148</v>
      </c>
      <c r="I19937" s="25"/>
      <c r="J19937" s="58" t="e">
        <f>HYPERLINK("#"&amp;"Insumos"&amp;"!A"&amp;MATCH($B19937,#REF!,0),"Ins "&amp;$B19937)</f>
        <v>#REF!</v>
      </c>
      <c r="M19937" s="220"/>
    </row>
    <row r="19938" spans="1:13" x14ac:dyDescent="0.2">
      <c r="A19938" s="35" t="s">
        <v>3779</v>
      </c>
      <c r="B19938" s="1" t="s">
        <v>4686</v>
      </c>
      <c r="C19938" s="45" t="s">
        <v>317</v>
      </c>
      <c r="D19938" s="23" t="s">
        <v>5751</v>
      </c>
      <c r="E19938" s="23" t="s">
        <v>287</v>
      </c>
      <c r="F19938" s="40">
        <v>16</v>
      </c>
      <c r="G19938" s="25">
        <v>13884</v>
      </c>
      <c r="H19938" s="25">
        <v>222144</v>
      </c>
      <c r="I19938" s="25"/>
      <c r="J19938" s="58" t="e">
        <f>HYPERLINK("#"&amp;"Insumos"&amp;"!A"&amp;MATCH($B19938,#REF!,0),"Ins "&amp;$B19938)</f>
        <v>#REF!</v>
      </c>
      <c r="M19938" s="220"/>
    </row>
    <row r="19939" spans="1:13" x14ac:dyDescent="0.2">
      <c r="A19939" s="35" t="s">
        <v>3779</v>
      </c>
      <c r="B19939" s="1" t="s">
        <v>4264</v>
      </c>
      <c r="C19939" s="45" t="s">
        <v>316</v>
      </c>
      <c r="D19939" s="23" t="s">
        <v>5751</v>
      </c>
      <c r="E19939" s="23" t="s">
        <v>4134</v>
      </c>
      <c r="F19939" s="40">
        <v>1</v>
      </c>
      <c r="G19939" s="25">
        <v>8317</v>
      </c>
      <c r="H19939" s="25">
        <v>8317</v>
      </c>
      <c r="I19939" s="25"/>
      <c r="J19939" s="58" t="e">
        <f>HYPERLINK("#"&amp;"Insumos"&amp;"!A"&amp;MATCH($B19939,#REF!,0),"Ins "&amp;$B19939)</f>
        <v>#REF!</v>
      </c>
      <c r="M19939" s="220"/>
    </row>
    <row r="19940" spans="1:13" ht="25.5" x14ac:dyDescent="0.2">
      <c r="A19940" s="35" t="s">
        <v>3779</v>
      </c>
      <c r="B19940" s="1" t="s">
        <v>4275</v>
      </c>
      <c r="C19940" s="45" t="s">
        <v>1500</v>
      </c>
      <c r="D19940" s="23" t="s">
        <v>5751</v>
      </c>
      <c r="E19940" s="23" t="s">
        <v>4134</v>
      </c>
      <c r="F19940" s="40">
        <v>1</v>
      </c>
      <c r="G19940" s="25">
        <v>97635</v>
      </c>
      <c r="H19940" s="25">
        <v>97635</v>
      </c>
      <c r="I19940" s="25"/>
      <c r="J19940" s="58" t="e">
        <f>HYPERLINK("#"&amp;"Insumos"&amp;"!A"&amp;MATCH($B19940,#REF!,0),"Ins "&amp;$B19940)</f>
        <v>#REF!</v>
      </c>
      <c r="M19940" s="220"/>
    </row>
    <row r="19941" spans="1:13" ht="25.5" x14ac:dyDescent="0.2">
      <c r="A19941" s="35" t="s">
        <v>3779</v>
      </c>
      <c r="B19941" s="1" t="s">
        <v>4287</v>
      </c>
      <c r="C19941" s="45" t="s">
        <v>1504</v>
      </c>
      <c r="D19941" s="23" t="s">
        <v>5751</v>
      </c>
      <c r="E19941" s="23" t="s">
        <v>4134</v>
      </c>
      <c r="F19941" s="40">
        <v>3</v>
      </c>
      <c r="G19941" s="25">
        <v>162641</v>
      </c>
      <c r="H19941" s="25">
        <v>487923</v>
      </c>
      <c r="I19941" s="25"/>
      <c r="J19941" s="58" t="e">
        <f>HYPERLINK("#"&amp;"Insumos"&amp;"!A"&amp;MATCH($B19941,#REF!,0),"Ins "&amp;$B19941)</f>
        <v>#REF!</v>
      </c>
      <c r="M19941" s="220"/>
    </row>
    <row r="19942" spans="1:13" ht="25.5" x14ac:dyDescent="0.2">
      <c r="A19942" s="35" t="s">
        <v>3779</v>
      </c>
      <c r="B19942" s="1" t="s">
        <v>4288</v>
      </c>
      <c r="C19942" s="45" t="s">
        <v>1505</v>
      </c>
      <c r="D19942" s="23" t="s">
        <v>5751</v>
      </c>
      <c r="E19942" s="23" t="s">
        <v>4134</v>
      </c>
      <c r="F19942" s="40">
        <v>2</v>
      </c>
      <c r="G19942" s="25">
        <v>21508</v>
      </c>
      <c r="H19942" s="25">
        <v>43016</v>
      </c>
      <c r="I19942" s="25"/>
      <c r="J19942" s="58" t="e">
        <f>HYPERLINK("#"&amp;"Insumos"&amp;"!A"&amp;MATCH($B19942,#REF!,0),"Ins "&amp;$B19942)</f>
        <v>#REF!</v>
      </c>
      <c r="M19942" s="220"/>
    </row>
    <row r="19943" spans="1:13" x14ac:dyDescent="0.2">
      <c r="A19943" s="35" t="s">
        <v>3779</v>
      </c>
      <c r="B19943" s="1" t="s">
        <v>4898</v>
      </c>
      <c r="C19943" s="45" t="s">
        <v>303</v>
      </c>
      <c r="D19943" s="23" t="s">
        <v>5751</v>
      </c>
      <c r="E19943" s="23" t="s">
        <v>4134</v>
      </c>
      <c r="F19943" s="40">
        <v>1</v>
      </c>
      <c r="G19943" s="25">
        <v>260000</v>
      </c>
      <c r="H19943" s="25">
        <v>260000</v>
      </c>
      <c r="I19943" s="25"/>
      <c r="J19943" s="58" t="e">
        <f>HYPERLINK("#"&amp;"Insumos"&amp;"!A"&amp;MATCH($B19943,#REF!,0),"Ins "&amp;$B19943)</f>
        <v>#REF!</v>
      </c>
      <c r="M19943" s="220"/>
    </row>
    <row r="19944" spans="1:13" x14ac:dyDescent="0.2">
      <c r="A19944" s="35" t="s">
        <v>3779</v>
      </c>
      <c r="B19944" s="1" t="s">
        <v>5007</v>
      </c>
      <c r="C19944" s="45" t="s">
        <v>720</v>
      </c>
      <c r="D19944" s="23" t="s">
        <v>5751</v>
      </c>
      <c r="E19944" s="23" t="s">
        <v>4134</v>
      </c>
      <c r="F19944" s="40">
        <v>8.4</v>
      </c>
      <c r="G19944" s="25">
        <v>1897</v>
      </c>
      <c r="H19944" s="25">
        <v>15935</v>
      </c>
      <c r="I19944" s="25"/>
      <c r="J19944" s="58" t="e">
        <f>HYPERLINK("#"&amp;"Insumos"&amp;"!A"&amp;MATCH($B19944,#REF!,0),"Ins "&amp;$B19944)</f>
        <v>#REF!</v>
      </c>
      <c r="M19944" s="220"/>
    </row>
    <row r="19945" spans="1:13" ht="25.5" x14ac:dyDescent="0.2">
      <c r="A19945" s="36" t="s">
        <v>3780</v>
      </c>
      <c r="B19945" s="26" t="s">
        <v>6816</v>
      </c>
      <c r="C19945" s="79" t="s">
        <v>10974</v>
      </c>
      <c r="D19945" s="37" t="s">
        <v>5608</v>
      </c>
      <c r="E19945" s="37" t="s">
        <v>4134</v>
      </c>
      <c r="F19945" s="41"/>
      <c r="G19945" s="27"/>
      <c r="H19945" s="27"/>
      <c r="I19945" s="27">
        <v>1265613</v>
      </c>
      <c r="M19945" s="220">
        <f t="shared" si="311"/>
        <v>1657447</v>
      </c>
    </row>
    <row r="19946" spans="1:13" x14ac:dyDescent="0.2">
      <c r="A19946" s="35" t="s">
        <v>3780</v>
      </c>
      <c r="B19946" s="1" t="s">
        <v>213</v>
      </c>
      <c r="C19946" s="45" t="s">
        <v>1034</v>
      </c>
      <c r="D19946" s="23" t="s">
        <v>5734</v>
      </c>
      <c r="E19946" s="23" t="s">
        <v>4141</v>
      </c>
      <c r="F19946" s="40">
        <v>0.9</v>
      </c>
      <c r="G19946" s="25">
        <v>184554</v>
      </c>
      <c r="H19946" s="25">
        <v>166099</v>
      </c>
      <c r="I19946" s="25"/>
      <c r="J19946" s="58" t="e">
        <f>HYPERLINK("#"&amp;"Insumos"&amp;"!A"&amp;MATCH($B19946,#REF!,0),"Ins "&amp;$B19946)</f>
        <v>#REF!</v>
      </c>
      <c r="M19946" s="220"/>
    </row>
    <row r="19947" spans="1:13" x14ac:dyDescent="0.2">
      <c r="A19947" s="35" t="s">
        <v>3780</v>
      </c>
      <c r="B19947" s="1" t="s">
        <v>263</v>
      </c>
      <c r="C19947" s="45" t="s">
        <v>696</v>
      </c>
      <c r="D19947" s="23" t="s">
        <v>5534</v>
      </c>
      <c r="E19947" s="23" t="s">
        <v>4140</v>
      </c>
      <c r="F19947" s="40">
        <v>0.1087</v>
      </c>
      <c r="G19947" s="25">
        <v>187426</v>
      </c>
      <c r="H19947" s="25">
        <v>20373</v>
      </c>
      <c r="I19947" s="25"/>
      <c r="J19947" s="58" t="e">
        <f>HYPERLINK("#"&amp;"Insumos"&amp;"!A"&amp;MATCH($B19947,#REF!,0),"Ins "&amp;$B19947)</f>
        <v>#REF!</v>
      </c>
      <c r="M19947" s="220"/>
    </row>
    <row r="19948" spans="1:13" x14ac:dyDescent="0.2">
      <c r="A19948" s="35" t="s">
        <v>3780</v>
      </c>
      <c r="B19948" s="1" t="s">
        <v>5533</v>
      </c>
      <c r="C19948" s="45" t="s">
        <v>5892</v>
      </c>
      <c r="D19948" s="23" t="s">
        <v>977</v>
      </c>
      <c r="E19948" s="23" t="s">
        <v>4134</v>
      </c>
      <c r="F19948" s="40">
        <v>2</v>
      </c>
      <c r="G19948" s="25">
        <v>3623</v>
      </c>
      <c r="H19948" s="25">
        <v>7246</v>
      </c>
      <c r="I19948" s="25"/>
      <c r="J19948" s="58" t="e">
        <f>HYPERLINK("#"&amp;"Insumos"&amp;"!A"&amp;MATCH($B19948,#REF!,0),"Ins "&amp;$B19948)</f>
        <v>#REF!</v>
      </c>
      <c r="M19948" s="220"/>
    </row>
    <row r="19949" spans="1:13" x14ac:dyDescent="0.2">
      <c r="A19949" s="35" t="s">
        <v>3780</v>
      </c>
      <c r="B19949" s="1" t="s">
        <v>4649</v>
      </c>
      <c r="C19949" s="45" t="s">
        <v>320</v>
      </c>
      <c r="D19949" s="23" t="s">
        <v>5751</v>
      </c>
      <c r="E19949" s="23" t="s">
        <v>4134</v>
      </c>
      <c r="F19949" s="40">
        <v>4</v>
      </c>
      <c r="G19949" s="25">
        <v>26787</v>
      </c>
      <c r="H19949" s="25">
        <v>107148</v>
      </c>
      <c r="I19949" s="25"/>
      <c r="J19949" s="58" t="e">
        <f>HYPERLINK("#"&amp;"Insumos"&amp;"!A"&amp;MATCH($B19949,#REF!,0),"Ins "&amp;$B19949)</f>
        <v>#REF!</v>
      </c>
      <c r="M19949" s="220"/>
    </row>
    <row r="19950" spans="1:13" x14ac:dyDescent="0.2">
      <c r="A19950" s="35" t="s">
        <v>3780</v>
      </c>
      <c r="B19950" s="1" t="s">
        <v>4268</v>
      </c>
      <c r="C19950" s="45" t="s">
        <v>1499</v>
      </c>
      <c r="D19950" s="23" t="s">
        <v>5751</v>
      </c>
      <c r="E19950" s="23" t="s">
        <v>4134</v>
      </c>
      <c r="F19950" s="40">
        <v>3</v>
      </c>
      <c r="G19950" s="25">
        <v>269387</v>
      </c>
      <c r="H19950" s="25">
        <v>808161</v>
      </c>
      <c r="I19950" s="25"/>
      <c r="J19950" s="58" t="e">
        <f>HYPERLINK("#"&amp;"Insumos"&amp;"!A"&amp;MATCH($B19950,#REF!,0),"Ins "&amp;$B19950)</f>
        <v>#REF!</v>
      </c>
      <c r="M19950" s="220"/>
    </row>
    <row r="19951" spans="1:13" ht="25.5" x14ac:dyDescent="0.2">
      <c r="A19951" s="35" t="s">
        <v>3780</v>
      </c>
      <c r="B19951" s="1" t="s">
        <v>4275</v>
      </c>
      <c r="C19951" s="45" t="s">
        <v>1500</v>
      </c>
      <c r="D19951" s="23" t="s">
        <v>5751</v>
      </c>
      <c r="E19951" s="23" t="s">
        <v>4134</v>
      </c>
      <c r="F19951" s="40">
        <v>1</v>
      </c>
      <c r="G19951" s="25">
        <v>97635</v>
      </c>
      <c r="H19951" s="25">
        <v>97635</v>
      </c>
      <c r="I19951" s="25"/>
      <c r="J19951" s="58" t="e">
        <f>HYPERLINK("#"&amp;"Insumos"&amp;"!A"&amp;MATCH($B19951,#REF!,0),"Ins "&amp;$B19951)</f>
        <v>#REF!</v>
      </c>
      <c r="M19951" s="220"/>
    </row>
    <row r="19952" spans="1:13" ht="25.5" x14ac:dyDescent="0.2">
      <c r="A19952" s="35" t="s">
        <v>3780</v>
      </c>
      <c r="B19952" s="1" t="s">
        <v>4288</v>
      </c>
      <c r="C19952" s="45" t="s">
        <v>1505</v>
      </c>
      <c r="D19952" s="23" t="s">
        <v>5751</v>
      </c>
      <c r="E19952" s="23" t="s">
        <v>4134</v>
      </c>
      <c r="F19952" s="40">
        <v>2</v>
      </c>
      <c r="G19952" s="25">
        <v>21508</v>
      </c>
      <c r="H19952" s="25">
        <v>43016</v>
      </c>
      <c r="I19952" s="25"/>
      <c r="J19952" s="58" t="e">
        <f>HYPERLINK("#"&amp;"Insumos"&amp;"!A"&amp;MATCH($B19952,#REF!,0),"Ins "&amp;$B19952)</f>
        <v>#REF!</v>
      </c>
      <c r="M19952" s="220"/>
    </row>
    <row r="19953" spans="1:13" x14ac:dyDescent="0.2">
      <c r="A19953" s="35" t="s">
        <v>3780</v>
      </c>
      <c r="B19953" s="1" t="s">
        <v>5007</v>
      </c>
      <c r="C19953" s="45" t="s">
        <v>720</v>
      </c>
      <c r="D19953" s="23" t="s">
        <v>5751</v>
      </c>
      <c r="E19953" s="23" t="s">
        <v>4134</v>
      </c>
      <c r="F19953" s="40">
        <v>8.4</v>
      </c>
      <c r="G19953" s="25">
        <v>1897</v>
      </c>
      <c r="H19953" s="25">
        <v>15935</v>
      </c>
      <c r="I19953" s="25"/>
      <c r="J19953" s="58" t="e">
        <f>HYPERLINK("#"&amp;"Insumos"&amp;"!A"&amp;MATCH($B19953,#REF!,0),"Ins "&amp;$B19953)</f>
        <v>#REF!</v>
      </c>
      <c r="M19953" s="220"/>
    </row>
    <row r="19954" spans="1:13" ht="38.25" x14ac:dyDescent="0.2">
      <c r="A19954" s="36" t="s">
        <v>3781</v>
      </c>
      <c r="B19954" s="26" t="s">
        <v>6816</v>
      </c>
      <c r="C19954" s="79" t="s">
        <v>10975</v>
      </c>
      <c r="D19954" s="37" t="s">
        <v>5608</v>
      </c>
      <c r="E19954" s="37" t="s">
        <v>4134</v>
      </c>
      <c r="F19954" s="41"/>
      <c r="G19954" s="27"/>
      <c r="H19954" s="27"/>
      <c r="I19954" s="27">
        <v>639543</v>
      </c>
      <c r="M19954" s="220">
        <f t="shared" si="311"/>
        <v>837546</v>
      </c>
    </row>
    <row r="19955" spans="1:13" x14ac:dyDescent="0.2">
      <c r="A19955" s="35" t="s">
        <v>3781</v>
      </c>
      <c r="B19955" s="1" t="s">
        <v>213</v>
      </c>
      <c r="C19955" s="45" t="s">
        <v>1034</v>
      </c>
      <c r="D19955" s="23" t="s">
        <v>5734</v>
      </c>
      <c r="E19955" s="23" t="s">
        <v>4141</v>
      </c>
      <c r="F19955" s="40">
        <v>0.7</v>
      </c>
      <c r="G19955" s="25">
        <v>184554</v>
      </c>
      <c r="H19955" s="25">
        <v>129188</v>
      </c>
      <c r="I19955" s="25"/>
      <c r="J19955" s="58" t="e">
        <f>HYPERLINK("#"&amp;"Insumos"&amp;"!A"&amp;MATCH($B19955,#REF!,0),"Ins "&amp;$B19955)</f>
        <v>#REF!</v>
      </c>
      <c r="M19955" s="220"/>
    </row>
    <row r="19956" spans="1:13" x14ac:dyDescent="0.2">
      <c r="A19956" s="35" t="s">
        <v>3781</v>
      </c>
      <c r="B19956" s="1" t="s">
        <v>263</v>
      </c>
      <c r="C19956" s="45" t="s">
        <v>696</v>
      </c>
      <c r="D19956" s="23" t="s">
        <v>5534</v>
      </c>
      <c r="E19956" s="23" t="s">
        <v>4140</v>
      </c>
      <c r="F19956" s="40">
        <v>4.9599999999999998E-2</v>
      </c>
      <c r="G19956" s="25">
        <v>187426</v>
      </c>
      <c r="H19956" s="25">
        <v>9296</v>
      </c>
      <c r="I19956" s="25"/>
      <c r="J19956" s="58" t="e">
        <f>HYPERLINK("#"&amp;"Insumos"&amp;"!A"&amp;MATCH($B19956,#REF!,0),"Ins "&amp;$B19956)</f>
        <v>#REF!</v>
      </c>
      <c r="M19956" s="220"/>
    </row>
    <row r="19957" spans="1:13" x14ac:dyDescent="0.2">
      <c r="A19957" s="35" t="s">
        <v>3781</v>
      </c>
      <c r="B19957" s="1" t="s">
        <v>5533</v>
      </c>
      <c r="C19957" s="45" t="s">
        <v>5892</v>
      </c>
      <c r="D19957" s="23" t="s">
        <v>977</v>
      </c>
      <c r="E19957" s="23" t="s">
        <v>4134</v>
      </c>
      <c r="F19957" s="40">
        <v>2</v>
      </c>
      <c r="G19957" s="25">
        <v>3623</v>
      </c>
      <c r="H19957" s="25">
        <v>7246</v>
      </c>
      <c r="I19957" s="25"/>
      <c r="J19957" s="58" t="e">
        <f>HYPERLINK("#"&amp;"Insumos"&amp;"!A"&amp;MATCH($B19957,#REF!,0),"Ins "&amp;$B19957)</f>
        <v>#REF!</v>
      </c>
      <c r="M19957" s="220"/>
    </row>
    <row r="19958" spans="1:13" ht="25.5" x14ac:dyDescent="0.2">
      <c r="A19958" s="35" t="s">
        <v>3781</v>
      </c>
      <c r="B19958" s="1" t="s">
        <v>4843</v>
      </c>
      <c r="C19958" s="45" t="s">
        <v>1610</v>
      </c>
      <c r="D19958" s="23" t="s">
        <v>5751</v>
      </c>
      <c r="E19958" s="23" t="s">
        <v>4134</v>
      </c>
      <c r="F19958" s="40">
        <v>1</v>
      </c>
      <c r="G19958" s="25">
        <v>482241</v>
      </c>
      <c r="H19958" s="25">
        <v>482241</v>
      </c>
      <c r="I19958" s="25"/>
      <c r="J19958" s="58" t="e">
        <f>HYPERLINK("#"&amp;"Insumos"&amp;"!A"&amp;MATCH($B19958,#REF!,0),"Ins "&amp;$B19958)</f>
        <v>#REF!</v>
      </c>
      <c r="M19958" s="220"/>
    </row>
    <row r="19959" spans="1:13" x14ac:dyDescent="0.2">
      <c r="A19959" s="35" t="s">
        <v>3781</v>
      </c>
      <c r="B19959" s="1" t="s">
        <v>5007</v>
      </c>
      <c r="C19959" s="45" t="s">
        <v>720</v>
      </c>
      <c r="D19959" s="23" t="s">
        <v>5751</v>
      </c>
      <c r="E19959" s="23" t="s">
        <v>4134</v>
      </c>
      <c r="F19959" s="40">
        <v>6.1</v>
      </c>
      <c r="G19959" s="25">
        <v>1897</v>
      </c>
      <c r="H19959" s="25">
        <v>11572</v>
      </c>
      <c r="I19959" s="25"/>
      <c r="J19959" s="58" t="e">
        <f>HYPERLINK("#"&amp;"Insumos"&amp;"!A"&amp;MATCH($B19959,#REF!,0),"Ins "&amp;$B19959)</f>
        <v>#REF!</v>
      </c>
      <c r="M19959" s="220"/>
    </row>
    <row r="19960" spans="1:13" ht="38.25" x14ac:dyDescent="0.2">
      <c r="A19960" s="36" t="s">
        <v>3782</v>
      </c>
      <c r="B19960" s="26" t="s">
        <v>6816</v>
      </c>
      <c r="C19960" s="79" t="s">
        <v>10976</v>
      </c>
      <c r="D19960" s="37" t="s">
        <v>5608</v>
      </c>
      <c r="E19960" s="37" t="s">
        <v>4134</v>
      </c>
      <c r="F19960" s="41"/>
      <c r="G19960" s="27"/>
      <c r="H19960" s="27"/>
      <c r="I19960" s="27">
        <v>860098</v>
      </c>
      <c r="M19960" s="220">
        <f t="shared" si="311"/>
        <v>1126384</v>
      </c>
    </row>
    <row r="19961" spans="1:13" x14ac:dyDescent="0.2">
      <c r="A19961" s="35" t="s">
        <v>3782</v>
      </c>
      <c r="B19961" s="1" t="s">
        <v>213</v>
      </c>
      <c r="C19961" s="45" t="s">
        <v>1034</v>
      </c>
      <c r="D19961" s="23" t="s">
        <v>5734</v>
      </c>
      <c r="E19961" s="23" t="s">
        <v>4141</v>
      </c>
      <c r="F19961" s="40">
        <v>0.7</v>
      </c>
      <c r="G19961" s="25">
        <v>184554</v>
      </c>
      <c r="H19961" s="25">
        <v>129188</v>
      </c>
      <c r="I19961" s="25"/>
      <c r="J19961" s="58" t="e">
        <f>HYPERLINK("#"&amp;"Insumos"&amp;"!A"&amp;MATCH($B19961,#REF!,0),"Ins "&amp;$B19961)</f>
        <v>#REF!</v>
      </c>
      <c r="M19961" s="220"/>
    </row>
    <row r="19962" spans="1:13" x14ac:dyDescent="0.2">
      <c r="A19962" s="35" t="s">
        <v>3782</v>
      </c>
      <c r="B19962" s="1" t="s">
        <v>263</v>
      </c>
      <c r="C19962" s="45" t="s">
        <v>696</v>
      </c>
      <c r="D19962" s="23" t="s">
        <v>5534</v>
      </c>
      <c r="E19962" s="23" t="s">
        <v>4140</v>
      </c>
      <c r="F19962" s="40">
        <v>7.1900000000000006E-2</v>
      </c>
      <c r="G19962" s="25">
        <v>187426</v>
      </c>
      <c r="H19962" s="25">
        <v>13476</v>
      </c>
      <c r="I19962" s="25"/>
      <c r="J19962" s="58" t="e">
        <f>HYPERLINK("#"&amp;"Insumos"&amp;"!A"&amp;MATCH($B19962,#REF!,0),"Ins "&amp;$B19962)</f>
        <v>#REF!</v>
      </c>
      <c r="M19962" s="220"/>
    </row>
    <row r="19963" spans="1:13" x14ac:dyDescent="0.2">
      <c r="A19963" s="35" t="s">
        <v>3782</v>
      </c>
      <c r="B19963" s="1" t="s">
        <v>5533</v>
      </c>
      <c r="C19963" s="45" t="s">
        <v>5892</v>
      </c>
      <c r="D19963" s="23" t="s">
        <v>977</v>
      </c>
      <c r="E19963" s="23" t="s">
        <v>4134</v>
      </c>
      <c r="F19963" s="40">
        <v>2</v>
      </c>
      <c r="G19963" s="25">
        <v>3623</v>
      </c>
      <c r="H19963" s="25">
        <v>7246</v>
      </c>
      <c r="I19963" s="25"/>
      <c r="J19963" s="58" t="e">
        <f>HYPERLINK("#"&amp;"Insumos"&amp;"!A"&amp;MATCH($B19963,#REF!,0),"Ins "&amp;$B19963)</f>
        <v>#REF!</v>
      </c>
      <c r="M19963" s="220"/>
    </row>
    <row r="19964" spans="1:13" ht="25.5" x14ac:dyDescent="0.2">
      <c r="A19964" s="35" t="s">
        <v>3782</v>
      </c>
      <c r="B19964" s="1" t="s">
        <v>4842</v>
      </c>
      <c r="C19964" s="45" t="s">
        <v>1609</v>
      </c>
      <c r="D19964" s="23" t="s">
        <v>5751</v>
      </c>
      <c r="E19964" s="23" t="s">
        <v>4134</v>
      </c>
      <c r="F19964" s="40">
        <v>1</v>
      </c>
      <c r="G19964" s="25">
        <v>698616</v>
      </c>
      <c r="H19964" s="25">
        <v>698616</v>
      </c>
      <c r="I19964" s="25"/>
      <c r="J19964" s="58" t="e">
        <f>HYPERLINK("#"&amp;"Insumos"&amp;"!A"&amp;MATCH($B19964,#REF!,0),"Ins "&amp;$B19964)</f>
        <v>#REF!</v>
      </c>
      <c r="M19964" s="220"/>
    </row>
    <row r="19965" spans="1:13" x14ac:dyDescent="0.2">
      <c r="A19965" s="35" t="s">
        <v>3782</v>
      </c>
      <c r="B19965" s="1" t="s">
        <v>5007</v>
      </c>
      <c r="C19965" s="45" t="s">
        <v>720</v>
      </c>
      <c r="D19965" s="23" t="s">
        <v>5751</v>
      </c>
      <c r="E19965" s="23" t="s">
        <v>4134</v>
      </c>
      <c r="F19965" s="40">
        <v>6.1</v>
      </c>
      <c r="G19965" s="25">
        <v>1897</v>
      </c>
      <c r="H19965" s="25">
        <v>11572</v>
      </c>
      <c r="I19965" s="25"/>
      <c r="J19965" s="58" t="e">
        <f>HYPERLINK("#"&amp;"Insumos"&amp;"!A"&amp;MATCH($B19965,#REF!,0),"Ins "&amp;$B19965)</f>
        <v>#REF!</v>
      </c>
      <c r="M19965" s="220"/>
    </row>
    <row r="19966" spans="1:13" ht="25.5" x14ac:dyDescent="0.2">
      <c r="A19966" s="36" t="s">
        <v>3783</v>
      </c>
      <c r="B19966" s="26" t="s">
        <v>6816</v>
      </c>
      <c r="C19966" s="79" t="s">
        <v>10977</v>
      </c>
      <c r="D19966" s="37" t="s">
        <v>5608</v>
      </c>
      <c r="E19966" s="37" t="s">
        <v>464</v>
      </c>
      <c r="F19966" s="41"/>
      <c r="G19966" s="27"/>
      <c r="H19966" s="27"/>
      <c r="I19966" s="27">
        <v>301190</v>
      </c>
      <c r="M19966" s="220">
        <f t="shared" si="311"/>
        <v>394438</v>
      </c>
    </row>
    <row r="19967" spans="1:13" x14ac:dyDescent="0.2">
      <c r="A19967" s="35" t="s">
        <v>3783</v>
      </c>
      <c r="B19967" s="1" t="s">
        <v>213</v>
      </c>
      <c r="C19967" s="45" t="s">
        <v>1034</v>
      </c>
      <c r="D19967" s="23" t="s">
        <v>5734</v>
      </c>
      <c r="E19967" s="23" t="s">
        <v>4141</v>
      </c>
      <c r="F19967" s="40">
        <v>0.7</v>
      </c>
      <c r="G19967" s="25">
        <v>184554</v>
      </c>
      <c r="H19967" s="25">
        <v>129188</v>
      </c>
      <c r="I19967" s="25"/>
      <c r="J19967" s="58" t="e">
        <f>HYPERLINK("#"&amp;"Insumos"&amp;"!A"&amp;MATCH($B19967,#REF!,0),"Ins "&amp;$B19967)</f>
        <v>#REF!</v>
      </c>
      <c r="M19967" s="220"/>
    </row>
    <row r="19968" spans="1:13" x14ac:dyDescent="0.2">
      <c r="A19968" s="35" t="s">
        <v>3783</v>
      </c>
      <c r="B19968" s="1" t="s">
        <v>263</v>
      </c>
      <c r="C19968" s="45" t="s">
        <v>696</v>
      </c>
      <c r="D19968" s="23" t="s">
        <v>5534</v>
      </c>
      <c r="E19968" s="23" t="s">
        <v>4140</v>
      </c>
      <c r="F19968" s="40">
        <v>1.5900000000000001E-2</v>
      </c>
      <c r="G19968" s="25">
        <v>187426</v>
      </c>
      <c r="H19968" s="25">
        <v>2980</v>
      </c>
      <c r="I19968" s="25"/>
      <c r="J19968" s="58" t="e">
        <f>HYPERLINK("#"&amp;"Insumos"&amp;"!A"&amp;MATCH($B19968,#REF!,0),"Ins "&amp;$B19968)</f>
        <v>#REF!</v>
      </c>
      <c r="M19968" s="220"/>
    </row>
    <row r="19969" spans="1:13" x14ac:dyDescent="0.2">
      <c r="A19969" s="35" t="s">
        <v>3783</v>
      </c>
      <c r="B19969" s="1" t="s">
        <v>5533</v>
      </c>
      <c r="C19969" s="45" t="s">
        <v>5892</v>
      </c>
      <c r="D19969" s="23" t="s">
        <v>977</v>
      </c>
      <c r="E19969" s="23" t="s">
        <v>4134</v>
      </c>
      <c r="F19969" s="40">
        <v>0.7</v>
      </c>
      <c r="G19969" s="25">
        <v>3623</v>
      </c>
      <c r="H19969" s="25">
        <v>2536</v>
      </c>
      <c r="I19969" s="25"/>
      <c r="J19969" s="58" t="e">
        <f>HYPERLINK("#"&amp;"Insumos"&amp;"!A"&amp;MATCH($B19969,#REF!,0),"Ins "&amp;$B19969)</f>
        <v>#REF!</v>
      </c>
      <c r="M19969" s="220"/>
    </row>
    <row r="19970" spans="1:13" ht="25.5" x14ac:dyDescent="0.2">
      <c r="A19970" s="35" t="s">
        <v>3783</v>
      </c>
      <c r="B19970" s="1" t="s">
        <v>4221</v>
      </c>
      <c r="C19970" s="45" t="s">
        <v>1495</v>
      </c>
      <c r="D19970" s="23" t="s">
        <v>5751</v>
      </c>
      <c r="E19970" s="23" t="s">
        <v>287</v>
      </c>
      <c r="F19970" s="40">
        <v>3</v>
      </c>
      <c r="G19970" s="25">
        <v>51638</v>
      </c>
      <c r="H19970" s="25">
        <v>154914</v>
      </c>
      <c r="I19970" s="25"/>
      <c r="J19970" s="58" t="e">
        <f>HYPERLINK("#"&amp;"Insumos"&amp;"!A"&amp;MATCH($B19970,#REF!,0),"Ins "&amp;$B19970)</f>
        <v>#REF!</v>
      </c>
      <c r="M19970" s="220"/>
    </row>
    <row r="19971" spans="1:13" x14ac:dyDescent="0.2">
      <c r="A19971" s="35" t="s">
        <v>3783</v>
      </c>
      <c r="B19971" s="1" t="s">
        <v>5007</v>
      </c>
      <c r="C19971" s="45" t="s">
        <v>720</v>
      </c>
      <c r="D19971" s="23" t="s">
        <v>5751</v>
      </c>
      <c r="E19971" s="23" t="s">
        <v>4134</v>
      </c>
      <c r="F19971" s="40">
        <v>6.1</v>
      </c>
      <c r="G19971" s="25">
        <v>1897</v>
      </c>
      <c r="H19971" s="25">
        <v>11572</v>
      </c>
      <c r="I19971" s="25"/>
      <c r="J19971" s="58" t="e">
        <f>HYPERLINK("#"&amp;"Insumos"&amp;"!A"&amp;MATCH($B19971,#REF!,0),"Ins "&amp;$B19971)</f>
        <v>#REF!</v>
      </c>
      <c r="M19971" s="220"/>
    </row>
    <row r="19972" spans="1:13" ht="25.5" x14ac:dyDescent="0.2">
      <c r="A19972" s="36" t="s">
        <v>3784</v>
      </c>
      <c r="B19972" s="26" t="s">
        <v>6816</v>
      </c>
      <c r="C19972" s="79" t="s">
        <v>10978</v>
      </c>
      <c r="D19972" s="37" t="s">
        <v>5608</v>
      </c>
      <c r="E19972" s="37" t="s">
        <v>464</v>
      </c>
      <c r="F19972" s="41"/>
      <c r="G19972" s="27"/>
      <c r="H19972" s="27"/>
      <c r="I19972" s="27">
        <v>24213</v>
      </c>
      <c r="M19972" s="220">
        <f t="shared" ref="M19972:M20034" si="312">ROUND(I19972*(1+$L$2),0)</f>
        <v>31709</v>
      </c>
    </row>
    <row r="19973" spans="1:13" x14ac:dyDescent="0.2">
      <c r="A19973" s="35" t="s">
        <v>3784</v>
      </c>
      <c r="B19973" s="1" t="s">
        <v>213</v>
      </c>
      <c r="C19973" s="45" t="s">
        <v>1034</v>
      </c>
      <c r="D19973" s="23" t="s">
        <v>5734</v>
      </c>
      <c r="E19973" s="23" t="s">
        <v>4141</v>
      </c>
      <c r="F19973" s="40">
        <v>0.05</v>
      </c>
      <c r="G19973" s="25">
        <v>184554</v>
      </c>
      <c r="H19973" s="25">
        <v>9228</v>
      </c>
      <c r="I19973" s="25"/>
      <c r="J19973" s="58" t="e">
        <f>HYPERLINK("#"&amp;"Insumos"&amp;"!A"&amp;MATCH($B19973,#REF!,0),"Ins "&amp;$B19973)</f>
        <v>#REF!</v>
      </c>
      <c r="M19973" s="220"/>
    </row>
    <row r="19974" spans="1:13" x14ac:dyDescent="0.2">
      <c r="A19974" s="35" t="s">
        <v>3784</v>
      </c>
      <c r="B19974" s="1" t="s">
        <v>263</v>
      </c>
      <c r="C19974" s="45" t="s">
        <v>696</v>
      </c>
      <c r="D19974" s="23" t="s">
        <v>5534</v>
      </c>
      <c r="E19974" s="23" t="s">
        <v>4140</v>
      </c>
      <c r="F19974" s="40">
        <v>1.4E-3</v>
      </c>
      <c r="G19974" s="25">
        <v>187426</v>
      </c>
      <c r="H19974" s="25">
        <v>262</v>
      </c>
      <c r="I19974" s="25"/>
      <c r="J19974" s="58" t="e">
        <f>HYPERLINK("#"&amp;"Insumos"&amp;"!A"&amp;MATCH($B19974,#REF!,0),"Ins "&amp;$B19974)</f>
        <v>#REF!</v>
      </c>
      <c r="M19974" s="220"/>
    </row>
    <row r="19975" spans="1:13" x14ac:dyDescent="0.2">
      <c r="A19975" s="35" t="s">
        <v>3784</v>
      </c>
      <c r="B19975" s="1" t="s">
        <v>5533</v>
      </c>
      <c r="C19975" s="45" t="s">
        <v>5892</v>
      </c>
      <c r="D19975" s="23" t="s">
        <v>977</v>
      </c>
      <c r="E19975" s="23" t="s">
        <v>4134</v>
      </c>
      <c r="F19975" s="40">
        <v>0.2</v>
      </c>
      <c r="G19975" s="25">
        <v>3623</v>
      </c>
      <c r="H19975" s="25">
        <v>725</v>
      </c>
      <c r="I19975" s="25"/>
      <c r="J19975" s="58" t="e">
        <f>HYPERLINK("#"&amp;"Insumos"&amp;"!A"&amp;MATCH($B19975,#REF!,0),"Ins "&amp;$B19975)</f>
        <v>#REF!</v>
      </c>
      <c r="M19975" s="220"/>
    </row>
    <row r="19976" spans="1:13" ht="25.5" x14ac:dyDescent="0.2">
      <c r="A19976" s="35" t="s">
        <v>3784</v>
      </c>
      <c r="B19976" s="1" t="s">
        <v>4718</v>
      </c>
      <c r="C19976" s="45" t="s">
        <v>88</v>
      </c>
      <c r="D19976" s="23" t="s">
        <v>5751</v>
      </c>
      <c r="E19976" s="23" t="s">
        <v>287</v>
      </c>
      <c r="F19976" s="40">
        <v>3.15</v>
      </c>
      <c r="G19976" s="25">
        <v>4203</v>
      </c>
      <c r="H19976" s="25">
        <v>13239</v>
      </c>
      <c r="I19976" s="25"/>
      <c r="J19976" s="58" t="e">
        <f>HYPERLINK("#"&amp;"Insumos"&amp;"!A"&amp;MATCH($B19976,#REF!,0),"Ins "&amp;$B19976)</f>
        <v>#REF!</v>
      </c>
      <c r="M19976" s="220"/>
    </row>
    <row r="19977" spans="1:13" x14ac:dyDescent="0.2">
      <c r="A19977" s="35" t="s">
        <v>3784</v>
      </c>
      <c r="B19977" s="1" t="s">
        <v>5007</v>
      </c>
      <c r="C19977" s="45" t="s">
        <v>720</v>
      </c>
      <c r="D19977" s="23" t="s">
        <v>5751</v>
      </c>
      <c r="E19977" s="23" t="s">
        <v>4134</v>
      </c>
      <c r="F19977" s="40">
        <v>0.4</v>
      </c>
      <c r="G19977" s="25">
        <v>1897</v>
      </c>
      <c r="H19977" s="25">
        <v>759</v>
      </c>
      <c r="I19977" s="25"/>
      <c r="J19977" s="58" t="e">
        <f>HYPERLINK("#"&amp;"Insumos"&amp;"!A"&amp;MATCH($B19977,#REF!,0),"Ins "&amp;$B19977)</f>
        <v>#REF!</v>
      </c>
      <c r="M19977" s="220"/>
    </row>
    <row r="19978" spans="1:13" ht="51" x14ac:dyDescent="0.2">
      <c r="A19978" s="36" t="s">
        <v>3787</v>
      </c>
      <c r="B19978" s="26" t="s">
        <v>6816</v>
      </c>
      <c r="C19978" s="79" t="s">
        <v>954</v>
      </c>
      <c r="D19978" s="37" t="s">
        <v>5608</v>
      </c>
      <c r="E19978" s="37" t="s">
        <v>4134</v>
      </c>
      <c r="F19978" s="41"/>
      <c r="G19978" s="27"/>
      <c r="H19978" s="27"/>
      <c r="I19978" s="27">
        <v>236444</v>
      </c>
      <c r="M19978" s="220">
        <f t="shared" si="312"/>
        <v>309647</v>
      </c>
    </row>
    <row r="19979" spans="1:13" x14ac:dyDescent="0.2">
      <c r="A19979" s="35" t="s">
        <v>3787</v>
      </c>
      <c r="B19979" s="1" t="s">
        <v>213</v>
      </c>
      <c r="C19979" s="45" t="s">
        <v>1034</v>
      </c>
      <c r="D19979" s="23" t="s">
        <v>5734</v>
      </c>
      <c r="E19979" s="23" t="s">
        <v>4141</v>
      </c>
      <c r="F19979" s="40">
        <v>0.5</v>
      </c>
      <c r="G19979" s="25">
        <v>184554</v>
      </c>
      <c r="H19979" s="25">
        <v>92277</v>
      </c>
      <c r="I19979" s="25"/>
      <c r="J19979" s="58" t="e">
        <f>HYPERLINK("#"&amp;"Insumos"&amp;"!A"&amp;MATCH($B19979,#REF!,0),"Ins "&amp;$B19979)</f>
        <v>#REF!</v>
      </c>
      <c r="M19979" s="220"/>
    </row>
    <row r="19980" spans="1:13" x14ac:dyDescent="0.2">
      <c r="A19980" s="35" t="s">
        <v>3787</v>
      </c>
      <c r="B19980" s="1" t="s">
        <v>263</v>
      </c>
      <c r="C19980" s="45" t="s">
        <v>696</v>
      </c>
      <c r="D19980" s="23" t="s">
        <v>5534</v>
      </c>
      <c r="E19980" s="23" t="s">
        <v>4140</v>
      </c>
      <c r="F19980" s="40">
        <v>1.34E-2</v>
      </c>
      <c r="G19980" s="25">
        <v>187426</v>
      </c>
      <c r="H19980" s="25">
        <v>2512</v>
      </c>
      <c r="I19980" s="25"/>
      <c r="J19980" s="58" t="e">
        <f>HYPERLINK("#"&amp;"Insumos"&amp;"!A"&amp;MATCH($B19980,#REF!,0),"Ins "&amp;$B19980)</f>
        <v>#REF!</v>
      </c>
      <c r="M19980" s="220"/>
    </row>
    <row r="19981" spans="1:13" x14ac:dyDescent="0.2">
      <c r="A19981" s="35" t="s">
        <v>3787</v>
      </c>
      <c r="B19981" s="1" t="s">
        <v>5533</v>
      </c>
      <c r="C19981" s="45" t="s">
        <v>5892</v>
      </c>
      <c r="D19981" s="23" t="s">
        <v>977</v>
      </c>
      <c r="E19981" s="23" t="s">
        <v>4134</v>
      </c>
      <c r="F19981" s="40">
        <v>1</v>
      </c>
      <c r="G19981" s="25">
        <v>3623</v>
      </c>
      <c r="H19981" s="25">
        <v>3623</v>
      </c>
      <c r="I19981" s="25"/>
      <c r="J19981" s="58" t="e">
        <f>HYPERLINK("#"&amp;"Insumos"&amp;"!A"&amp;MATCH($B19981,#REF!,0),"Ins "&amp;$B19981)</f>
        <v>#REF!</v>
      </c>
      <c r="M19981" s="220"/>
    </row>
    <row r="19982" spans="1:13" x14ac:dyDescent="0.2">
      <c r="A19982" s="35" t="s">
        <v>3787</v>
      </c>
      <c r="B19982" s="1" t="s">
        <v>4691</v>
      </c>
      <c r="C19982" s="45" t="s">
        <v>1484</v>
      </c>
      <c r="D19982" s="23" t="s">
        <v>5751</v>
      </c>
      <c r="E19982" s="23" t="s">
        <v>4134</v>
      </c>
      <c r="F19982" s="40">
        <v>2</v>
      </c>
      <c r="G19982" s="25">
        <v>5254</v>
      </c>
      <c r="H19982" s="25">
        <v>10508</v>
      </c>
      <c r="I19982" s="25"/>
      <c r="J19982" s="58" t="e">
        <f>HYPERLINK("#"&amp;"Insumos"&amp;"!A"&amp;MATCH($B19982,#REF!,0),"Ins "&amp;$B19982)</f>
        <v>#REF!</v>
      </c>
      <c r="M19982" s="220"/>
    </row>
    <row r="19983" spans="1:13" x14ac:dyDescent="0.2">
      <c r="A19983" s="35" t="s">
        <v>3787</v>
      </c>
      <c r="B19983" s="1" t="s">
        <v>4692</v>
      </c>
      <c r="C19983" s="45" t="s">
        <v>302</v>
      </c>
      <c r="D19983" s="23" t="s">
        <v>5751</v>
      </c>
      <c r="E19983" s="23" t="s">
        <v>4134</v>
      </c>
      <c r="F19983" s="40">
        <v>2</v>
      </c>
      <c r="G19983" s="25">
        <v>331</v>
      </c>
      <c r="H19983" s="25">
        <v>662</v>
      </c>
      <c r="I19983" s="25"/>
      <c r="J19983" s="58" t="e">
        <f>HYPERLINK("#"&amp;"Insumos"&amp;"!A"&amp;MATCH($B19983,#REF!,0),"Ins "&amp;$B19983)</f>
        <v>#REF!</v>
      </c>
      <c r="M19983" s="220"/>
    </row>
    <row r="19984" spans="1:13" x14ac:dyDescent="0.2">
      <c r="A19984" s="35" t="s">
        <v>3787</v>
      </c>
      <c r="B19984" s="1" t="s">
        <v>4707</v>
      </c>
      <c r="C19984" s="45" t="s">
        <v>1486</v>
      </c>
      <c r="D19984" s="23" t="s">
        <v>5751</v>
      </c>
      <c r="E19984" s="23" t="s">
        <v>4134</v>
      </c>
      <c r="F19984" s="40">
        <v>1</v>
      </c>
      <c r="G19984" s="25">
        <v>103903</v>
      </c>
      <c r="H19984" s="25">
        <v>103903</v>
      </c>
      <c r="I19984" s="25"/>
      <c r="J19984" s="58" t="e">
        <f>HYPERLINK("#"&amp;"Insumos"&amp;"!A"&amp;MATCH($B19984,#REF!,0),"Ins "&amp;$B19984)</f>
        <v>#REF!</v>
      </c>
      <c r="M19984" s="220"/>
    </row>
    <row r="19985" spans="1:13" x14ac:dyDescent="0.2">
      <c r="A19985" s="35" t="s">
        <v>3787</v>
      </c>
      <c r="B19985" s="1" t="s">
        <v>5063</v>
      </c>
      <c r="C19985" s="45" t="s">
        <v>1576</v>
      </c>
      <c r="D19985" s="23" t="s">
        <v>5751</v>
      </c>
      <c r="E19985" s="23" t="s">
        <v>4134</v>
      </c>
      <c r="F19985" s="40">
        <v>1</v>
      </c>
      <c r="G19985" s="25">
        <v>4515</v>
      </c>
      <c r="H19985" s="25">
        <v>4515</v>
      </c>
      <c r="I19985" s="25"/>
      <c r="J19985" s="58" t="e">
        <f>HYPERLINK("#"&amp;"Insumos"&amp;"!A"&amp;MATCH($B19985,#REF!,0),"Ins "&amp;$B19985)</f>
        <v>#REF!</v>
      </c>
      <c r="M19985" s="220"/>
    </row>
    <row r="19986" spans="1:13" x14ac:dyDescent="0.2">
      <c r="A19986" s="35" t="s">
        <v>3787</v>
      </c>
      <c r="B19986" s="1" t="s">
        <v>5067</v>
      </c>
      <c r="C19986" s="45" t="s">
        <v>1577</v>
      </c>
      <c r="D19986" s="23" t="s">
        <v>5751</v>
      </c>
      <c r="E19986" s="23" t="s">
        <v>4134</v>
      </c>
      <c r="F19986" s="40">
        <v>2</v>
      </c>
      <c r="G19986" s="25">
        <v>5333</v>
      </c>
      <c r="H19986" s="25">
        <v>10666</v>
      </c>
      <c r="I19986" s="25"/>
      <c r="J19986" s="58" t="e">
        <f>HYPERLINK("#"&amp;"Insumos"&amp;"!A"&amp;MATCH($B19986,#REF!,0),"Ins "&amp;$B19986)</f>
        <v>#REF!</v>
      </c>
      <c r="M19986" s="220"/>
    </row>
    <row r="19987" spans="1:13" x14ac:dyDescent="0.2">
      <c r="A19987" s="35" t="s">
        <v>3787</v>
      </c>
      <c r="B19987" s="1" t="s">
        <v>5007</v>
      </c>
      <c r="C19987" s="45" t="s">
        <v>720</v>
      </c>
      <c r="D19987" s="23" t="s">
        <v>5751</v>
      </c>
      <c r="E19987" s="23" t="s">
        <v>4134</v>
      </c>
      <c r="F19987" s="40">
        <v>4.0999999999999996</v>
      </c>
      <c r="G19987" s="25">
        <v>1897</v>
      </c>
      <c r="H19987" s="25">
        <v>7778</v>
      </c>
      <c r="I19987" s="25"/>
      <c r="J19987" s="58" t="e">
        <f>HYPERLINK("#"&amp;"Insumos"&amp;"!A"&amp;MATCH($B19987,#REF!,0),"Ins "&amp;$B19987)</f>
        <v>#REF!</v>
      </c>
      <c r="M19987" s="220"/>
    </row>
    <row r="19988" spans="1:13" ht="51" x14ac:dyDescent="0.2">
      <c r="A19988" s="36" t="s">
        <v>3788</v>
      </c>
      <c r="B19988" s="26" t="s">
        <v>6816</v>
      </c>
      <c r="C19988" s="79" t="s">
        <v>955</v>
      </c>
      <c r="D19988" s="37" t="s">
        <v>5608</v>
      </c>
      <c r="E19988" s="37" t="s">
        <v>4134</v>
      </c>
      <c r="F19988" s="41"/>
      <c r="G19988" s="27"/>
      <c r="H19988" s="27"/>
      <c r="I19988" s="27">
        <v>556689</v>
      </c>
      <c r="M19988" s="220">
        <f t="shared" si="312"/>
        <v>729040</v>
      </c>
    </row>
    <row r="19989" spans="1:13" x14ac:dyDescent="0.2">
      <c r="A19989" s="35" t="s">
        <v>3788</v>
      </c>
      <c r="B19989" s="1" t="s">
        <v>213</v>
      </c>
      <c r="C19989" s="45" t="s">
        <v>1034</v>
      </c>
      <c r="D19989" s="23" t="s">
        <v>5734</v>
      </c>
      <c r="E19989" s="23" t="s">
        <v>4141</v>
      </c>
      <c r="F19989" s="40">
        <v>0.5</v>
      </c>
      <c r="G19989" s="25">
        <v>184554</v>
      </c>
      <c r="H19989" s="25">
        <v>92277</v>
      </c>
      <c r="I19989" s="25"/>
      <c r="J19989" s="58" t="e">
        <f>HYPERLINK("#"&amp;"Insumos"&amp;"!A"&amp;MATCH($B19989,#REF!,0),"Ins "&amp;$B19989)</f>
        <v>#REF!</v>
      </c>
      <c r="M19989" s="220"/>
    </row>
    <row r="19990" spans="1:13" x14ac:dyDescent="0.2">
      <c r="A19990" s="35" t="s">
        <v>3788</v>
      </c>
      <c r="B19990" s="1" t="s">
        <v>263</v>
      </c>
      <c r="C19990" s="45" t="s">
        <v>696</v>
      </c>
      <c r="D19990" s="23" t="s">
        <v>5534</v>
      </c>
      <c r="E19990" s="23" t="s">
        <v>4140</v>
      </c>
      <c r="F19990" s="40">
        <v>4.5699999999999998E-2</v>
      </c>
      <c r="G19990" s="25">
        <v>187426</v>
      </c>
      <c r="H19990" s="25">
        <v>8565</v>
      </c>
      <c r="I19990" s="25"/>
      <c r="J19990" s="58" t="e">
        <f>HYPERLINK("#"&amp;"Insumos"&amp;"!A"&amp;MATCH($B19990,#REF!,0),"Ins "&amp;$B19990)</f>
        <v>#REF!</v>
      </c>
      <c r="M19990" s="220"/>
    </row>
    <row r="19991" spans="1:13" x14ac:dyDescent="0.2">
      <c r="A19991" s="35" t="s">
        <v>3788</v>
      </c>
      <c r="B19991" s="1" t="s">
        <v>5533</v>
      </c>
      <c r="C19991" s="45" t="s">
        <v>5892</v>
      </c>
      <c r="D19991" s="23" t="s">
        <v>977</v>
      </c>
      <c r="E19991" s="23" t="s">
        <v>4134</v>
      </c>
      <c r="F19991" s="40">
        <v>1</v>
      </c>
      <c r="G19991" s="25">
        <v>3623</v>
      </c>
      <c r="H19991" s="25">
        <v>3623</v>
      </c>
      <c r="I19991" s="25"/>
      <c r="J19991" s="58" t="e">
        <f>HYPERLINK("#"&amp;"Insumos"&amp;"!A"&amp;MATCH($B19991,#REF!,0),"Ins "&amp;$B19991)</f>
        <v>#REF!</v>
      </c>
      <c r="M19991" s="220"/>
    </row>
    <row r="19992" spans="1:13" x14ac:dyDescent="0.2">
      <c r="A19992" s="35" t="s">
        <v>3788</v>
      </c>
      <c r="B19992" s="1" t="s">
        <v>4691</v>
      </c>
      <c r="C19992" s="45" t="s">
        <v>1484</v>
      </c>
      <c r="D19992" s="23" t="s">
        <v>5751</v>
      </c>
      <c r="E19992" s="23" t="s">
        <v>4134</v>
      </c>
      <c r="F19992" s="40">
        <v>3</v>
      </c>
      <c r="G19992" s="25">
        <v>5254</v>
      </c>
      <c r="H19992" s="25">
        <v>15762</v>
      </c>
      <c r="I19992" s="25"/>
      <c r="J19992" s="58" t="e">
        <f>HYPERLINK("#"&amp;"Insumos"&amp;"!A"&amp;MATCH($B19992,#REF!,0),"Ins "&amp;$B19992)</f>
        <v>#REF!</v>
      </c>
      <c r="M19992" s="220"/>
    </row>
    <row r="19993" spans="1:13" x14ac:dyDescent="0.2">
      <c r="A19993" s="35" t="s">
        <v>3788</v>
      </c>
      <c r="B19993" s="1" t="s">
        <v>4692</v>
      </c>
      <c r="C19993" s="45" t="s">
        <v>302</v>
      </c>
      <c r="D19993" s="23" t="s">
        <v>5751</v>
      </c>
      <c r="E19993" s="23" t="s">
        <v>4134</v>
      </c>
      <c r="F19993" s="40">
        <v>3</v>
      </c>
      <c r="G19993" s="25">
        <v>331</v>
      </c>
      <c r="H19993" s="25">
        <v>993</v>
      </c>
      <c r="I19993" s="25"/>
      <c r="J19993" s="58" t="e">
        <f>HYPERLINK("#"&amp;"Insumos"&amp;"!A"&amp;MATCH($B19993,#REF!,0),"Ins "&amp;$B19993)</f>
        <v>#REF!</v>
      </c>
      <c r="M19993" s="220"/>
    </row>
    <row r="19994" spans="1:13" x14ac:dyDescent="0.2">
      <c r="A19994" s="35" t="s">
        <v>3788</v>
      </c>
      <c r="B19994" s="1" t="s">
        <v>4706</v>
      </c>
      <c r="C19994" s="45" t="s">
        <v>1485</v>
      </c>
      <c r="D19994" s="23" t="s">
        <v>5751</v>
      </c>
      <c r="E19994" s="23" t="s">
        <v>4134</v>
      </c>
      <c r="F19994" s="40">
        <v>1</v>
      </c>
      <c r="G19994" s="25">
        <v>224309</v>
      </c>
      <c r="H19994" s="25">
        <v>224309</v>
      </c>
      <c r="I19994" s="25"/>
      <c r="J19994" s="58" t="e">
        <f>HYPERLINK("#"&amp;"Insumos"&amp;"!A"&amp;MATCH($B19994,#REF!,0),"Ins "&amp;$B19994)</f>
        <v>#REF!</v>
      </c>
      <c r="M19994" s="220"/>
    </row>
    <row r="19995" spans="1:13" x14ac:dyDescent="0.2">
      <c r="A19995" s="35" t="s">
        <v>3788</v>
      </c>
      <c r="B19995" s="1" t="s">
        <v>4298</v>
      </c>
      <c r="C19995" s="45" t="s">
        <v>448</v>
      </c>
      <c r="D19995" s="23" t="s">
        <v>5751</v>
      </c>
      <c r="E19995" s="23" t="s">
        <v>4134</v>
      </c>
      <c r="F19995" s="40">
        <v>2</v>
      </c>
      <c r="G19995" s="25">
        <v>67614</v>
      </c>
      <c r="H19995" s="25">
        <v>135228</v>
      </c>
      <c r="I19995" s="25"/>
      <c r="J19995" s="58" t="e">
        <f>HYPERLINK("#"&amp;"Insumos"&amp;"!A"&amp;MATCH($B19995,#REF!,0),"Ins "&amp;$B19995)</f>
        <v>#REF!</v>
      </c>
      <c r="M19995" s="220"/>
    </row>
    <row r="19996" spans="1:13" x14ac:dyDescent="0.2">
      <c r="A19996" s="35" t="s">
        <v>3788</v>
      </c>
      <c r="B19996" s="1" t="s">
        <v>5062</v>
      </c>
      <c r="C19996" s="45" t="s">
        <v>1575</v>
      </c>
      <c r="D19996" s="23" t="s">
        <v>5751</v>
      </c>
      <c r="E19996" s="23" t="s">
        <v>4134</v>
      </c>
      <c r="F19996" s="40">
        <v>3</v>
      </c>
      <c r="G19996" s="25">
        <v>9114</v>
      </c>
      <c r="H19996" s="25">
        <v>27342</v>
      </c>
      <c r="I19996" s="25"/>
      <c r="J19996" s="58" t="e">
        <f>HYPERLINK("#"&amp;"Insumos"&amp;"!A"&amp;MATCH($B19996,#REF!,0),"Ins "&amp;$B19996)</f>
        <v>#REF!</v>
      </c>
      <c r="M19996" s="220"/>
    </row>
    <row r="19997" spans="1:13" x14ac:dyDescent="0.2">
      <c r="A19997" s="35" t="s">
        <v>3788</v>
      </c>
      <c r="B19997" s="1" t="s">
        <v>5067</v>
      </c>
      <c r="C19997" s="45" t="s">
        <v>1577</v>
      </c>
      <c r="D19997" s="23" t="s">
        <v>5751</v>
      </c>
      <c r="E19997" s="23" t="s">
        <v>4134</v>
      </c>
      <c r="F19997" s="40">
        <v>3</v>
      </c>
      <c r="G19997" s="25">
        <v>5333</v>
      </c>
      <c r="H19997" s="25">
        <v>15999</v>
      </c>
      <c r="I19997" s="25"/>
      <c r="J19997" s="58" t="e">
        <f>HYPERLINK("#"&amp;"Insumos"&amp;"!A"&amp;MATCH($B19997,#REF!,0),"Ins "&amp;$B19997)</f>
        <v>#REF!</v>
      </c>
      <c r="M19997" s="220"/>
    </row>
    <row r="19998" spans="1:13" x14ac:dyDescent="0.2">
      <c r="A19998" s="35" t="s">
        <v>3788</v>
      </c>
      <c r="B19998" s="1" t="s">
        <v>4893</v>
      </c>
      <c r="C19998" s="45" t="s">
        <v>301</v>
      </c>
      <c r="D19998" s="23" t="s">
        <v>5751</v>
      </c>
      <c r="E19998" s="23" t="s">
        <v>4134</v>
      </c>
      <c r="F19998" s="40">
        <v>3</v>
      </c>
      <c r="G19998" s="25">
        <v>8271</v>
      </c>
      <c r="H19998" s="25">
        <v>24813</v>
      </c>
      <c r="I19998" s="25"/>
      <c r="J19998" s="58" t="e">
        <f>HYPERLINK("#"&amp;"Insumos"&amp;"!A"&amp;MATCH($B19998,#REF!,0),"Ins "&amp;$B19998)</f>
        <v>#REF!</v>
      </c>
      <c r="M19998" s="220"/>
    </row>
    <row r="19999" spans="1:13" x14ac:dyDescent="0.2">
      <c r="A19999" s="35" t="s">
        <v>3788</v>
      </c>
      <c r="B19999" s="1" t="s">
        <v>5007</v>
      </c>
      <c r="C19999" s="45" t="s">
        <v>720</v>
      </c>
      <c r="D19999" s="23" t="s">
        <v>5751</v>
      </c>
      <c r="E19999" s="23" t="s">
        <v>4134</v>
      </c>
      <c r="F19999" s="40">
        <v>4.0999999999999996</v>
      </c>
      <c r="G19999" s="25">
        <v>1897</v>
      </c>
      <c r="H19999" s="25">
        <v>7778</v>
      </c>
      <c r="I19999" s="25"/>
      <c r="J19999" s="58" t="e">
        <f>HYPERLINK("#"&amp;"Insumos"&amp;"!A"&amp;MATCH($B19999,#REF!,0),"Ins "&amp;$B19999)</f>
        <v>#REF!</v>
      </c>
      <c r="M19999" s="220"/>
    </row>
    <row r="20000" spans="1:13" ht="51" x14ac:dyDescent="0.2">
      <c r="A20000" s="36" t="s">
        <v>3789</v>
      </c>
      <c r="B20000" s="26" t="s">
        <v>6816</v>
      </c>
      <c r="C20000" s="79" t="s">
        <v>10979</v>
      </c>
      <c r="D20000" s="37" t="s">
        <v>5608</v>
      </c>
      <c r="E20000" s="37" t="s">
        <v>4134</v>
      </c>
      <c r="F20000" s="41"/>
      <c r="G20000" s="27"/>
      <c r="H20000" s="27"/>
      <c r="I20000" s="27">
        <v>4940794</v>
      </c>
      <c r="M20000" s="220">
        <f t="shared" si="312"/>
        <v>6470464</v>
      </c>
    </row>
    <row r="20001" spans="1:13" x14ac:dyDescent="0.2">
      <c r="A20001" s="35" t="s">
        <v>3789</v>
      </c>
      <c r="B20001" s="1" t="s">
        <v>213</v>
      </c>
      <c r="C20001" s="45" t="s">
        <v>1034</v>
      </c>
      <c r="D20001" s="23" t="s">
        <v>5734</v>
      </c>
      <c r="E20001" s="23" t="s">
        <v>4141</v>
      </c>
      <c r="F20001" s="40">
        <v>3.4</v>
      </c>
      <c r="G20001" s="25">
        <v>184554</v>
      </c>
      <c r="H20001" s="25">
        <v>627484</v>
      </c>
      <c r="I20001" s="25"/>
      <c r="J20001" s="58" t="e">
        <f>HYPERLINK("#"&amp;"Insumos"&amp;"!A"&amp;MATCH($B20001,#REF!,0),"Ins "&amp;$B20001)</f>
        <v>#REF!</v>
      </c>
      <c r="M20001" s="220"/>
    </row>
    <row r="20002" spans="1:13" x14ac:dyDescent="0.2">
      <c r="A20002" s="35" t="s">
        <v>3789</v>
      </c>
      <c r="B20002" s="1" t="s">
        <v>263</v>
      </c>
      <c r="C20002" s="45" t="s">
        <v>696</v>
      </c>
      <c r="D20002" s="23" t="s">
        <v>5534</v>
      </c>
      <c r="E20002" s="23" t="s">
        <v>4140</v>
      </c>
      <c r="F20002" s="40">
        <v>0.41870000000000002</v>
      </c>
      <c r="G20002" s="25">
        <v>187426</v>
      </c>
      <c r="H20002" s="25">
        <v>78475</v>
      </c>
      <c r="I20002" s="25"/>
      <c r="J20002" s="58" t="e">
        <f>HYPERLINK("#"&amp;"Insumos"&amp;"!A"&amp;MATCH($B20002,#REF!,0),"Ins "&amp;$B20002)</f>
        <v>#REF!</v>
      </c>
      <c r="M20002" s="220"/>
    </row>
    <row r="20003" spans="1:13" x14ac:dyDescent="0.2">
      <c r="A20003" s="35" t="s">
        <v>3789</v>
      </c>
      <c r="B20003" s="1" t="s">
        <v>5533</v>
      </c>
      <c r="C20003" s="45" t="s">
        <v>5892</v>
      </c>
      <c r="D20003" s="23" t="s">
        <v>977</v>
      </c>
      <c r="E20003" s="23" t="s">
        <v>4134</v>
      </c>
      <c r="F20003" s="40">
        <v>10</v>
      </c>
      <c r="G20003" s="25">
        <v>3623</v>
      </c>
      <c r="H20003" s="25">
        <v>36230</v>
      </c>
      <c r="I20003" s="25"/>
      <c r="J20003" s="58" t="e">
        <f>HYPERLINK("#"&amp;"Insumos"&amp;"!A"&amp;MATCH($B20003,#REF!,0),"Ins "&amp;$B20003)</f>
        <v>#REF!</v>
      </c>
      <c r="M20003" s="220"/>
    </row>
    <row r="20004" spans="1:13" x14ac:dyDescent="0.2">
      <c r="A20004" s="35" t="s">
        <v>3789</v>
      </c>
      <c r="B20004" s="1" t="s">
        <v>4649</v>
      </c>
      <c r="C20004" s="45" t="s">
        <v>320</v>
      </c>
      <c r="D20004" s="23" t="s">
        <v>5751</v>
      </c>
      <c r="E20004" s="23" t="s">
        <v>4134</v>
      </c>
      <c r="F20004" s="40">
        <v>2</v>
      </c>
      <c r="G20004" s="25">
        <v>26787</v>
      </c>
      <c r="H20004" s="25">
        <v>53574</v>
      </c>
      <c r="I20004" s="25"/>
      <c r="J20004" s="58" t="e">
        <f>HYPERLINK("#"&amp;"Insumos"&amp;"!A"&amp;MATCH($B20004,#REF!,0),"Ins "&amp;$B20004)</f>
        <v>#REF!</v>
      </c>
      <c r="M20004" s="220"/>
    </row>
    <row r="20005" spans="1:13" x14ac:dyDescent="0.2">
      <c r="A20005" s="35" t="s">
        <v>3789</v>
      </c>
      <c r="B20005" s="1" t="s">
        <v>4686</v>
      </c>
      <c r="C20005" s="45" t="s">
        <v>317</v>
      </c>
      <c r="D20005" s="23" t="s">
        <v>5751</v>
      </c>
      <c r="E20005" s="23" t="s">
        <v>287</v>
      </c>
      <c r="F20005" s="40">
        <v>20</v>
      </c>
      <c r="G20005" s="25">
        <v>13884</v>
      </c>
      <c r="H20005" s="25">
        <v>277680</v>
      </c>
      <c r="I20005" s="25"/>
      <c r="J20005" s="58" t="e">
        <f>HYPERLINK("#"&amp;"Insumos"&amp;"!A"&amp;MATCH($B20005,#REF!,0),"Ins "&amp;$B20005)</f>
        <v>#REF!</v>
      </c>
      <c r="M20005" s="220"/>
    </row>
    <row r="20006" spans="1:13" x14ac:dyDescent="0.2">
      <c r="A20006" s="35" t="s">
        <v>3789</v>
      </c>
      <c r="B20006" s="1" t="s">
        <v>4711</v>
      </c>
      <c r="C20006" s="45" t="s">
        <v>198</v>
      </c>
      <c r="D20006" s="23" t="s">
        <v>5751</v>
      </c>
      <c r="E20006" s="23" t="s">
        <v>4134</v>
      </c>
      <c r="F20006" s="40">
        <v>8</v>
      </c>
      <c r="G20006" s="25">
        <v>11777</v>
      </c>
      <c r="H20006" s="25">
        <v>94216</v>
      </c>
      <c r="I20006" s="25"/>
      <c r="J20006" s="58" t="e">
        <f>HYPERLINK("#"&amp;"Insumos"&amp;"!A"&amp;MATCH($B20006,#REF!,0),"Ins "&amp;$B20006)</f>
        <v>#REF!</v>
      </c>
      <c r="M20006" s="220"/>
    </row>
    <row r="20007" spans="1:13" x14ac:dyDescent="0.2">
      <c r="A20007" s="35" t="s">
        <v>3789</v>
      </c>
      <c r="B20007" s="1" t="s">
        <v>4725</v>
      </c>
      <c r="C20007" s="45" t="s">
        <v>229</v>
      </c>
      <c r="D20007" s="23" t="s">
        <v>5751</v>
      </c>
      <c r="E20007" s="23" t="s">
        <v>287</v>
      </c>
      <c r="F20007" s="40">
        <v>12</v>
      </c>
      <c r="G20007" s="25">
        <v>14526</v>
      </c>
      <c r="H20007" s="25">
        <v>174312</v>
      </c>
      <c r="I20007" s="25"/>
      <c r="J20007" s="58" t="e">
        <f>HYPERLINK("#"&amp;"Insumos"&amp;"!A"&amp;MATCH($B20007,#REF!,0),"Ins "&amp;$B20007)</f>
        <v>#REF!</v>
      </c>
      <c r="M20007" s="220"/>
    </row>
    <row r="20008" spans="1:13" ht="25.5" x14ac:dyDescent="0.2">
      <c r="A20008" s="35" t="s">
        <v>3789</v>
      </c>
      <c r="B20008" s="1" t="s">
        <v>4238</v>
      </c>
      <c r="C20008" s="45" t="s">
        <v>1496</v>
      </c>
      <c r="D20008" s="23" t="s">
        <v>5751</v>
      </c>
      <c r="E20008" s="23" t="s">
        <v>287</v>
      </c>
      <c r="F20008" s="40">
        <v>6</v>
      </c>
      <c r="G20008" s="25">
        <v>4871</v>
      </c>
      <c r="H20008" s="25">
        <v>29226</v>
      </c>
      <c r="I20008" s="25"/>
      <c r="J20008" s="58" t="e">
        <f>HYPERLINK("#"&amp;"Insumos"&amp;"!A"&amp;MATCH($B20008,#REF!,0),"Ins "&amp;$B20008)</f>
        <v>#REF!</v>
      </c>
      <c r="M20008" s="220"/>
    </row>
    <row r="20009" spans="1:13" x14ac:dyDescent="0.2">
      <c r="A20009" s="35" t="s">
        <v>3789</v>
      </c>
      <c r="B20009" s="1" t="s">
        <v>4247</v>
      </c>
      <c r="C20009" s="45" t="s">
        <v>241</v>
      </c>
      <c r="D20009" s="23" t="s">
        <v>5751</v>
      </c>
      <c r="E20009" s="23" t="s">
        <v>287</v>
      </c>
      <c r="F20009" s="40">
        <v>7</v>
      </c>
      <c r="G20009" s="25">
        <v>6997</v>
      </c>
      <c r="H20009" s="25">
        <v>48979</v>
      </c>
      <c r="I20009" s="25"/>
      <c r="J20009" s="58" t="e">
        <f>HYPERLINK("#"&amp;"Insumos"&amp;"!A"&amp;MATCH($B20009,#REF!,0),"Ins "&amp;$B20009)</f>
        <v>#REF!</v>
      </c>
      <c r="M20009" s="220"/>
    </row>
    <row r="20010" spans="1:13" ht="25.5" x14ac:dyDescent="0.2">
      <c r="A20010" s="35" t="s">
        <v>3789</v>
      </c>
      <c r="B20010" s="1" t="s">
        <v>4256</v>
      </c>
      <c r="C20010" s="45" t="s">
        <v>425</v>
      </c>
      <c r="D20010" s="23" t="s">
        <v>5751</v>
      </c>
      <c r="E20010" s="23" t="s">
        <v>4134</v>
      </c>
      <c r="F20010" s="40">
        <v>2</v>
      </c>
      <c r="G20010" s="25">
        <v>62272</v>
      </c>
      <c r="H20010" s="25">
        <v>124544</v>
      </c>
      <c r="I20010" s="25"/>
      <c r="J20010" s="58" t="e">
        <f>HYPERLINK("#"&amp;"Insumos"&amp;"!A"&amp;MATCH($B20010,#REF!,0),"Ins "&amp;$B20010)</f>
        <v>#REF!</v>
      </c>
      <c r="M20010" s="220"/>
    </row>
    <row r="20011" spans="1:13" x14ac:dyDescent="0.2">
      <c r="A20011" s="35" t="s">
        <v>3789</v>
      </c>
      <c r="B20011" s="1" t="s">
        <v>4263</v>
      </c>
      <c r="C20011" s="45" t="s">
        <v>244</v>
      </c>
      <c r="D20011" s="23" t="s">
        <v>5751</v>
      </c>
      <c r="E20011" s="23" t="s">
        <v>4134</v>
      </c>
      <c r="F20011" s="40">
        <v>2</v>
      </c>
      <c r="G20011" s="25">
        <v>17761</v>
      </c>
      <c r="H20011" s="25">
        <v>35522</v>
      </c>
      <c r="I20011" s="25"/>
      <c r="J20011" s="58" t="e">
        <f>HYPERLINK("#"&amp;"Insumos"&amp;"!A"&amp;MATCH($B20011,#REF!,0),"Ins "&amp;$B20011)</f>
        <v>#REF!</v>
      </c>
      <c r="M20011" s="220"/>
    </row>
    <row r="20012" spans="1:13" x14ac:dyDescent="0.2">
      <c r="A20012" s="35" t="s">
        <v>3789</v>
      </c>
      <c r="B20012" s="1" t="s">
        <v>4264</v>
      </c>
      <c r="C20012" s="45" t="s">
        <v>316</v>
      </c>
      <c r="D20012" s="23" t="s">
        <v>5751</v>
      </c>
      <c r="E20012" s="23" t="s">
        <v>4134</v>
      </c>
      <c r="F20012" s="40">
        <v>2</v>
      </c>
      <c r="G20012" s="25">
        <v>8317</v>
      </c>
      <c r="H20012" s="25">
        <v>16634</v>
      </c>
      <c r="I20012" s="25"/>
      <c r="J20012" s="58" t="e">
        <f>HYPERLINK("#"&amp;"Insumos"&amp;"!A"&amp;MATCH($B20012,#REF!,0),"Ins "&amp;$B20012)</f>
        <v>#REF!</v>
      </c>
      <c r="M20012" s="220"/>
    </row>
    <row r="20013" spans="1:13" x14ac:dyDescent="0.2">
      <c r="A20013" s="35" t="s">
        <v>3789</v>
      </c>
      <c r="B20013" s="1" t="s">
        <v>4268</v>
      </c>
      <c r="C20013" s="45" t="s">
        <v>1499</v>
      </c>
      <c r="D20013" s="23" t="s">
        <v>5751</v>
      </c>
      <c r="E20013" s="23" t="s">
        <v>4134</v>
      </c>
      <c r="F20013" s="40">
        <v>3</v>
      </c>
      <c r="G20013" s="25">
        <v>269387</v>
      </c>
      <c r="H20013" s="25">
        <v>808161</v>
      </c>
      <c r="I20013" s="25"/>
      <c r="J20013" s="58" t="e">
        <f>HYPERLINK("#"&amp;"Insumos"&amp;"!A"&amp;MATCH($B20013,#REF!,0),"Ins "&amp;$B20013)</f>
        <v>#REF!</v>
      </c>
      <c r="M20013" s="220"/>
    </row>
    <row r="20014" spans="1:13" ht="25.5" x14ac:dyDescent="0.2">
      <c r="A20014" s="35" t="s">
        <v>3789</v>
      </c>
      <c r="B20014" s="1" t="s">
        <v>4276</v>
      </c>
      <c r="C20014" s="45" t="s">
        <v>1501</v>
      </c>
      <c r="D20014" s="23" t="s">
        <v>5751</v>
      </c>
      <c r="E20014" s="23" t="s">
        <v>4141</v>
      </c>
      <c r="F20014" s="40">
        <v>1</v>
      </c>
      <c r="G20014" s="25">
        <v>134055</v>
      </c>
      <c r="H20014" s="25">
        <v>134055</v>
      </c>
      <c r="I20014" s="25"/>
      <c r="J20014" s="58" t="e">
        <f>HYPERLINK("#"&amp;"Insumos"&amp;"!A"&amp;MATCH($B20014,#REF!,0),"Ins "&amp;$B20014)</f>
        <v>#REF!</v>
      </c>
      <c r="M20014" s="220"/>
    </row>
    <row r="20015" spans="1:13" ht="25.5" x14ac:dyDescent="0.2">
      <c r="A20015" s="35" t="s">
        <v>3789</v>
      </c>
      <c r="B20015" s="1" t="s">
        <v>4277</v>
      </c>
      <c r="C20015" s="45" t="s">
        <v>1502</v>
      </c>
      <c r="D20015" s="23" t="s">
        <v>5751</v>
      </c>
      <c r="E20015" s="23" t="s">
        <v>4134</v>
      </c>
      <c r="F20015" s="40">
        <v>2</v>
      </c>
      <c r="G20015" s="25">
        <v>141859</v>
      </c>
      <c r="H20015" s="25">
        <v>283718</v>
      </c>
      <c r="I20015" s="25"/>
      <c r="J20015" s="58" t="e">
        <f>HYPERLINK("#"&amp;"Insumos"&amp;"!A"&amp;MATCH($B20015,#REF!,0),"Ins "&amp;$B20015)</f>
        <v>#REF!</v>
      </c>
      <c r="M20015" s="220"/>
    </row>
    <row r="20016" spans="1:13" ht="25.5" x14ac:dyDescent="0.2">
      <c r="A20016" s="35" t="s">
        <v>3789</v>
      </c>
      <c r="B20016" s="1" t="s">
        <v>4287</v>
      </c>
      <c r="C20016" s="45" t="s">
        <v>1504</v>
      </c>
      <c r="D20016" s="23" t="s">
        <v>5751</v>
      </c>
      <c r="E20016" s="23" t="s">
        <v>4134</v>
      </c>
      <c r="F20016" s="40">
        <v>3</v>
      </c>
      <c r="G20016" s="25">
        <v>162641</v>
      </c>
      <c r="H20016" s="25">
        <v>487923</v>
      </c>
      <c r="I20016" s="25"/>
      <c r="J20016" s="58" t="e">
        <f>HYPERLINK("#"&amp;"Insumos"&amp;"!A"&amp;MATCH($B20016,#REF!,0),"Ins "&amp;$B20016)</f>
        <v>#REF!</v>
      </c>
      <c r="M20016" s="220"/>
    </row>
    <row r="20017" spans="1:13" x14ac:dyDescent="0.2">
      <c r="A20017" s="35" t="s">
        <v>3789</v>
      </c>
      <c r="B20017" s="1" t="s">
        <v>4292</v>
      </c>
      <c r="C20017" s="45" t="s">
        <v>1508</v>
      </c>
      <c r="D20017" s="23" t="s">
        <v>5751</v>
      </c>
      <c r="E20017" s="23" t="s">
        <v>4134</v>
      </c>
      <c r="F20017" s="40">
        <v>6</v>
      </c>
      <c r="G20017" s="25">
        <v>11443</v>
      </c>
      <c r="H20017" s="25">
        <v>68658</v>
      </c>
      <c r="I20017" s="25"/>
      <c r="J20017" s="58" t="e">
        <f>HYPERLINK("#"&amp;"Insumos"&amp;"!A"&amp;MATCH($B20017,#REF!,0),"Ins "&amp;$B20017)</f>
        <v>#REF!</v>
      </c>
      <c r="M20017" s="220"/>
    </row>
    <row r="20018" spans="1:13" x14ac:dyDescent="0.2">
      <c r="A20018" s="35" t="s">
        <v>3789</v>
      </c>
      <c r="B20018" s="1" t="s">
        <v>4296</v>
      </c>
      <c r="C20018" s="45" t="s">
        <v>446</v>
      </c>
      <c r="D20018" s="23" t="s">
        <v>5751</v>
      </c>
      <c r="E20018" s="23" t="s">
        <v>4134</v>
      </c>
      <c r="F20018" s="40">
        <v>3</v>
      </c>
      <c r="G20018" s="25">
        <v>52950</v>
      </c>
      <c r="H20018" s="25">
        <v>158850</v>
      </c>
      <c r="I20018" s="25"/>
      <c r="J20018" s="58" t="e">
        <f>HYPERLINK("#"&amp;"Insumos"&amp;"!A"&amp;MATCH($B20018,#REF!,0),"Ins "&amp;$B20018)</f>
        <v>#REF!</v>
      </c>
      <c r="M20018" s="220"/>
    </row>
    <row r="20019" spans="1:13" x14ac:dyDescent="0.2">
      <c r="A20019" s="35" t="s">
        <v>3789</v>
      </c>
      <c r="B20019" s="1" t="s">
        <v>4297</v>
      </c>
      <c r="C20019" s="45" t="s">
        <v>447</v>
      </c>
      <c r="D20019" s="23" t="s">
        <v>5751</v>
      </c>
      <c r="E20019" s="23" t="s">
        <v>4134</v>
      </c>
      <c r="F20019" s="40">
        <v>3</v>
      </c>
      <c r="G20019" s="25">
        <v>51635</v>
      </c>
      <c r="H20019" s="25">
        <v>154905</v>
      </c>
      <c r="I20019" s="25"/>
      <c r="J20019" s="58" t="e">
        <f>HYPERLINK("#"&amp;"Insumos"&amp;"!A"&amp;MATCH($B20019,#REF!,0),"Ins "&amp;$B20019)</f>
        <v>#REF!</v>
      </c>
      <c r="M20019" s="220"/>
    </row>
    <row r="20020" spans="1:13" x14ac:dyDescent="0.2">
      <c r="A20020" s="35" t="s">
        <v>3789</v>
      </c>
      <c r="B20020" s="1" t="s">
        <v>4303</v>
      </c>
      <c r="C20020" s="45" t="s">
        <v>318</v>
      </c>
      <c r="D20020" s="23" t="s">
        <v>5751</v>
      </c>
      <c r="E20020" s="23" t="s">
        <v>4134</v>
      </c>
      <c r="F20020" s="40">
        <v>6</v>
      </c>
      <c r="G20020" s="25">
        <v>32785</v>
      </c>
      <c r="H20020" s="25">
        <v>196710</v>
      </c>
      <c r="I20020" s="25"/>
      <c r="J20020" s="58" t="e">
        <f>HYPERLINK("#"&amp;"Insumos"&amp;"!A"&amp;MATCH($B20020,#REF!,0),"Ins "&amp;$B20020)</f>
        <v>#REF!</v>
      </c>
      <c r="M20020" s="220"/>
    </row>
    <row r="20021" spans="1:13" x14ac:dyDescent="0.2">
      <c r="A20021" s="35" t="s">
        <v>3789</v>
      </c>
      <c r="B20021" s="1" t="s">
        <v>4306</v>
      </c>
      <c r="C20021" s="45" t="s">
        <v>453</v>
      </c>
      <c r="D20021" s="23" t="s">
        <v>5751</v>
      </c>
      <c r="E20021" s="23" t="s">
        <v>4134</v>
      </c>
      <c r="F20021" s="40">
        <v>7</v>
      </c>
      <c r="G20021" s="25">
        <v>1520</v>
      </c>
      <c r="H20021" s="25">
        <v>10640</v>
      </c>
      <c r="I20021" s="25"/>
      <c r="J20021" s="58" t="e">
        <f>HYPERLINK("#"&amp;"Insumos"&amp;"!A"&amp;MATCH($B20021,#REF!,0),"Ins "&amp;$B20021)</f>
        <v>#REF!</v>
      </c>
      <c r="M20021" s="220"/>
    </row>
    <row r="20022" spans="1:13" x14ac:dyDescent="0.2">
      <c r="A20022" s="35" t="s">
        <v>3789</v>
      </c>
      <c r="B20022" s="1" t="s">
        <v>4836</v>
      </c>
      <c r="C20022" s="45" t="s">
        <v>319</v>
      </c>
      <c r="D20022" s="23" t="s">
        <v>5751</v>
      </c>
      <c r="E20022" s="23" t="s">
        <v>4134</v>
      </c>
      <c r="F20022" s="40">
        <v>1</v>
      </c>
      <c r="G20022" s="25">
        <v>3024</v>
      </c>
      <c r="H20022" s="25">
        <v>3024</v>
      </c>
      <c r="I20022" s="25"/>
      <c r="J20022" s="58" t="e">
        <f>HYPERLINK("#"&amp;"Insumos"&amp;"!A"&amp;MATCH($B20022,#REF!,0),"Ins "&amp;$B20022)</f>
        <v>#REF!</v>
      </c>
      <c r="M20022" s="220"/>
    </row>
    <row r="20023" spans="1:13" ht="25.5" x14ac:dyDescent="0.2">
      <c r="A20023" s="35" t="s">
        <v>3789</v>
      </c>
      <c r="B20023" s="1" t="s">
        <v>4851</v>
      </c>
      <c r="C20023" s="45" t="s">
        <v>424</v>
      </c>
      <c r="D20023" s="23" t="s">
        <v>5751</v>
      </c>
      <c r="E20023" s="23" t="s">
        <v>4134</v>
      </c>
      <c r="F20023" s="40">
        <v>2</v>
      </c>
      <c r="G20023" s="25">
        <v>100304</v>
      </c>
      <c r="H20023" s="25">
        <v>200608</v>
      </c>
      <c r="I20023" s="25"/>
      <c r="J20023" s="58" t="e">
        <f>HYPERLINK("#"&amp;"Insumos"&amp;"!A"&amp;MATCH($B20023,#REF!,0),"Ins "&amp;$B20023)</f>
        <v>#REF!</v>
      </c>
      <c r="M20023" s="220"/>
    </row>
    <row r="20024" spans="1:13" x14ac:dyDescent="0.2">
      <c r="A20024" s="35" t="s">
        <v>3789</v>
      </c>
      <c r="B20024" s="1" t="s">
        <v>4862</v>
      </c>
      <c r="C20024" s="45" t="s">
        <v>337</v>
      </c>
      <c r="D20024" s="23" t="s">
        <v>5751</v>
      </c>
      <c r="E20024" s="23" t="s">
        <v>4134</v>
      </c>
      <c r="F20024" s="40">
        <v>8</v>
      </c>
      <c r="G20024" s="25">
        <v>24588</v>
      </c>
      <c r="H20024" s="25">
        <v>196704</v>
      </c>
      <c r="I20024" s="25"/>
      <c r="J20024" s="58" t="e">
        <f>HYPERLINK("#"&amp;"Insumos"&amp;"!A"&amp;MATCH($B20024,#REF!,0),"Ins "&amp;$B20024)</f>
        <v>#REF!</v>
      </c>
      <c r="M20024" s="220"/>
    </row>
    <row r="20025" spans="1:13" x14ac:dyDescent="0.2">
      <c r="A20025" s="35" t="s">
        <v>3789</v>
      </c>
      <c r="B20025" s="1" t="s">
        <v>4878</v>
      </c>
      <c r="C20025" s="45" t="s">
        <v>369</v>
      </c>
      <c r="D20025" s="23" t="s">
        <v>5751</v>
      </c>
      <c r="E20025" s="23" t="s">
        <v>287</v>
      </c>
      <c r="F20025" s="40">
        <v>3</v>
      </c>
      <c r="G20025" s="25">
        <v>15200</v>
      </c>
      <c r="H20025" s="25">
        <v>45600</v>
      </c>
      <c r="I20025" s="25"/>
      <c r="J20025" s="58" t="e">
        <f>HYPERLINK("#"&amp;"Insumos"&amp;"!A"&amp;MATCH($B20025,#REF!,0),"Ins "&amp;$B20025)</f>
        <v>#REF!</v>
      </c>
      <c r="M20025" s="220"/>
    </row>
    <row r="20026" spans="1:13" x14ac:dyDescent="0.2">
      <c r="A20026" s="35" t="s">
        <v>3789</v>
      </c>
      <c r="B20026" s="1" t="s">
        <v>4898</v>
      </c>
      <c r="C20026" s="45" t="s">
        <v>303</v>
      </c>
      <c r="D20026" s="23" t="s">
        <v>5751</v>
      </c>
      <c r="E20026" s="23" t="s">
        <v>4134</v>
      </c>
      <c r="F20026" s="40">
        <v>2</v>
      </c>
      <c r="G20026" s="25">
        <v>260000</v>
      </c>
      <c r="H20026" s="25">
        <v>520000</v>
      </c>
      <c r="I20026" s="25"/>
      <c r="J20026" s="58" t="e">
        <f>HYPERLINK("#"&amp;"Insumos"&amp;"!A"&amp;MATCH($B20026,#REF!,0),"Ins "&amp;$B20026)</f>
        <v>#REF!</v>
      </c>
      <c r="M20026" s="220"/>
    </row>
    <row r="20027" spans="1:13" x14ac:dyDescent="0.2">
      <c r="A20027" s="35" t="s">
        <v>3789</v>
      </c>
      <c r="B20027" s="1" t="s">
        <v>5007</v>
      </c>
      <c r="C20027" s="45" t="s">
        <v>720</v>
      </c>
      <c r="D20027" s="23" t="s">
        <v>5751</v>
      </c>
      <c r="E20027" s="23" t="s">
        <v>4134</v>
      </c>
      <c r="F20027" s="40">
        <v>39.200000000000003</v>
      </c>
      <c r="G20027" s="25">
        <v>1897</v>
      </c>
      <c r="H20027" s="25">
        <v>74362</v>
      </c>
      <c r="I20027" s="25"/>
      <c r="J20027" s="58" t="e">
        <f>HYPERLINK("#"&amp;"Insumos"&amp;"!A"&amp;MATCH($B20027,#REF!,0),"Ins "&amp;$B20027)</f>
        <v>#REF!</v>
      </c>
      <c r="M20027" s="220"/>
    </row>
    <row r="20028" spans="1:13" ht="102" x14ac:dyDescent="0.2">
      <c r="A20028" s="36" t="s">
        <v>3790</v>
      </c>
      <c r="B20028" s="26" t="s">
        <v>6816</v>
      </c>
      <c r="C20028" s="79" t="s">
        <v>10980</v>
      </c>
      <c r="D20028" s="37" t="s">
        <v>5608</v>
      </c>
      <c r="E20028" s="37" t="s">
        <v>4134</v>
      </c>
      <c r="F20028" s="41"/>
      <c r="G20028" s="27"/>
      <c r="H20028" s="27"/>
      <c r="I20028" s="27">
        <v>11145228</v>
      </c>
      <c r="M20028" s="220">
        <f t="shared" si="312"/>
        <v>14595791</v>
      </c>
    </row>
    <row r="20029" spans="1:13" x14ac:dyDescent="0.2">
      <c r="A20029" s="35" t="s">
        <v>3790</v>
      </c>
      <c r="B20029" s="1" t="s">
        <v>213</v>
      </c>
      <c r="C20029" s="45" t="s">
        <v>1034</v>
      </c>
      <c r="D20029" s="23" t="s">
        <v>5734</v>
      </c>
      <c r="E20029" s="23" t="s">
        <v>4141</v>
      </c>
      <c r="F20029" s="40">
        <v>1.5</v>
      </c>
      <c r="G20029" s="25">
        <v>184554</v>
      </c>
      <c r="H20029" s="25">
        <v>276831</v>
      </c>
      <c r="I20029" s="25"/>
      <c r="J20029" s="58" t="e">
        <f>HYPERLINK("#"&amp;"Insumos"&amp;"!A"&amp;MATCH($B20029,#REF!,0),"Ins "&amp;$B20029)</f>
        <v>#REF!</v>
      </c>
      <c r="M20029" s="220"/>
    </row>
    <row r="20030" spans="1:13" x14ac:dyDescent="0.2">
      <c r="A20030" s="35" t="s">
        <v>3790</v>
      </c>
      <c r="B20030" s="1" t="s">
        <v>263</v>
      </c>
      <c r="C20030" s="45" t="s">
        <v>696</v>
      </c>
      <c r="D20030" s="23" t="s">
        <v>5534</v>
      </c>
      <c r="E20030" s="23" t="s">
        <v>4140</v>
      </c>
      <c r="F20030" s="40">
        <v>1.0522</v>
      </c>
      <c r="G20030" s="25">
        <v>187426</v>
      </c>
      <c r="H20030" s="25">
        <v>197210</v>
      </c>
      <c r="I20030" s="25"/>
      <c r="J20030" s="58" t="e">
        <f>HYPERLINK("#"&amp;"Insumos"&amp;"!A"&amp;MATCH($B20030,#REF!,0),"Ins "&amp;$B20030)</f>
        <v>#REF!</v>
      </c>
      <c r="M20030" s="220"/>
    </row>
    <row r="20031" spans="1:13" x14ac:dyDescent="0.2">
      <c r="A20031" s="35" t="s">
        <v>3790</v>
      </c>
      <c r="B20031" s="1" t="s">
        <v>262</v>
      </c>
      <c r="C20031" s="45" t="s">
        <v>292</v>
      </c>
      <c r="D20031" s="23" t="s">
        <v>5534</v>
      </c>
      <c r="E20031" s="23" t="s">
        <v>4140</v>
      </c>
      <c r="F20031" s="40">
        <v>0.1</v>
      </c>
      <c r="G20031" s="25">
        <v>4348310</v>
      </c>
      <c r="H20031" s="25">
        <v>434831</v>
      </c>
      <c r="I20031" s="25"/>
      <c r="J20031" s="58" t="e">
        <f>HYPERLINK("#"&amp;"Insumos"&amp;"!A"&amp;MATCH($B20031,#REF!,0),"Ins "&amp;$B20031)</f>
        <v>#REF!</v>
      </c>
      <c r="M20031" s="220"/>
    </row>
    <row r="20032" spans="1:13" ht="76.5" x14ac:dyDescent="0.2">
      <c r="A20032" s="35" t="s">
        <v>3790</v>
      </c>
      <c r="B20032" s="1" t="s">
        <v>4864</v>
      </c>
      <c r="C20032" s="45" t="s">
        <v>1616</v>
      </c>
      <c r="D20032" s="23" t="s">
        <v>5751</v>
      </c>
      <c r="E20032" s="23" t="s">
        <v>4134</v>
      </c>
      <c r="F20032" s="40">
        <v>1</v>
      </c>
      <c r="G20032" s="25">
        <v>10220801</v>
      </c>
      <c r="H20032" s="25">
        <v>10220801</v>
      </c>
      <c r="I20032" s="25"/>
      <c r="J20032" s="58" t="e">
        <f>HYPERLINK("#"&amp;"Insumos"&amp;"!A"&amp;MATCH($B20032,#REF!,0),"Ins "&amp;$B20032)</f>
        <v>#REF!</v>
      </c>
      <c r="M20032" s="220"/>
    </row>
    <row r="20033" spans="1:13" x14ac:dyDescent="0.2">
      <c r="A20033" s="35" t="s">
        <v>3790</v>
      </c>
      <c r="B20033" s="1" t="s">
        <v>5007</v>
      </c>
      <c r="C20033" s="45" t="s">
        <v>720</v>
      </c>
      <c r="D20033" s="23" t="s">
        <v>5751</v>
      </c>
      <c r="E20033" s="23" t="s">
        <v>4134</v>
      </c>
      <c r="F20033" s="40">
        <v>8.1999999999999993</v>
      </c>
      <c r="G20033" s="25">
        <v>1897</v>
      </c>
      <c r="H20033" s="25">
        <v>15555</v>
      </c>
      <c r="I20033" s="25"/>
      <c r="J20033" s="58" t="e">
        <f>HYPERLINK("#"&amp;"Insumos"&amp;"!A"&amp;MATCH($B20033,#REF!,0),"Ins "&amp;$B20033)</f>
        <v>#REF!</v>
      </c>
      <c r="M20033" s="220"/>
    </row>
    <row r="20034" spans="1:13" ht="102" x14ac:dyDescent="0.2">
      <c r="A20034" s="36" t="s">
        <v>3791</v>
      </c>
      <c r="B20034" s="26" t="s">
        <v>6816</v>
      </c>
      <c r="C20034" s="79" t="s">
        <v>10981</v>
      </c>
      <c r="D20034" s="37" t="s">
        <v>5608</v>
      </c>
      <c r="E20034" s="37" t="s">
        <v>4134</v>
      </c>
      <c r="F20034" s="41"/>
      <c r="G20034" s="27"/>
      <c r="H20034" s="27"/>
      <c r="I20034" s="27">
        <v>8330447</v>
      </c>
      <c r="M20034" s="220">
        <f t="shared" si="312"/>
        <v>10909553</v>
      </c>
    </row>
    <row r="20035" spans="1:13" x14ac:dyDescent="0.2">
      <c r="A20035" s="35" t="s">
        <v>3791</v>
      </c>
      <c r="B20035" s="1" t="s">
        <v>213</v>
      </c>
      <c r="C20035" s="45" t="s">
        <v>1034</v>
      </c>
      <c r="D20035" s="23" t="s">
        <v>5734</v>
      </c>
      <c r="E20035" s="23" t="s">
        <v>4141</v>
      </c>
      <c r="F20035" s="40">
        <v>1.5</v>
      </c>
      <c r="G20035" s="25">
        <v>184554</v>
      </c>
      <c r="H20035" s="25">
        <v>276831</v>
      </c>
      <c r="I20035" s="25"/>
      <c r="J20035" s="58" t="e">
        <f>HYPERLINK("#"&amp;"Insumos"&amp;"!A"&amp;MATCH($B20035,#REF!,0),"Ins "&amp;$B20035)</f>
        <v>#REF!</v>
      </c>
      <c r="M20035" s="220"/>
    </row>
    <row r="20036" spans="1:13" x14ac:dyDescent="0.2">
      <c r="A20036" s="35" t="s">
        <v>3791</v>
      </c>
      <c r="B20036" s="1" t="s">
        <v>263</v>
      </c>
      <c r="C20036" s="45" t="s">
        <v>696</v>
      </c>
      <c r="D20036" s="23" t="s">
        <v>5534</v>
      </c>
      <c r="E20036" s="23" t="s">
        <v>4140</v>
      </c>
      <c r="F20036" s="40">
        <v>0.7671</v>
      </c>
      <c r="G20036" s="25">
        <v>187426</v>
      </c>
      <c r="H20036" s="25">
        <v>143774</v>
      </c>
      <c r="I20036" s="25"/>
      <c r="J20036" s="58" t="e">
        <f>HYPERLINK("#"&amp;"Insumos"&amp;"!A"&amp;MATCH($B20036,#REF!,0),"Ins "&amp;$B20036)</f>
        <v>#REF!</v>
      </c>
      <c r="M20036" s="220"/>
    </row>
    <row r="20037" spans="1:13" x14ac:dyDescent="0.2">
      <c r="A20037" s="35" t="s">
        <v>3791</v>
      </c>
      <c r="B20037" s="1" t="s">
        <v>262</v>
      </c>
      <c r="C20037" s="45" t="s">
        <v>292</v>
      </c>
      <c r="D20037" s="23" t="s">
        <v>5534</v>
      </c>
      <c r="E20037" s="23" t="s">
        <v>4140</v>
      </c>
      <c r="F20037" s="40">
        <v>0.1</v>
      </c>
      <c r="G20037" s="25">
        <v>4348310</v>
      </c>
      <c r="H20037" s="25">
        <v>434831</v>
      </c>
      <c r="I20037" s="25"/>
      <c r="J20037" s="58" t="e">
        <f>HYPERLINK("#"&amp;"Insumos"&amp;"!A"&amp;MATCH($B20037,#REF!,0),"Ins "&amp;$B20037)</f>
        <v>#REF!</v>
      </c>
      <c r="M20037" s="220"/>
    </row>
    <row r="20038" spans="1:13" ht="76.5" x14ac:dyDescent="0.2">
      <c r="A20038" s="35" t="s">
        <v>3791</v>
      </c>
      <c r="B20038" s="1" t="s">
        <v>4867</v>
      </c>
      <c r="C20038" s="45" t="s">
        <v>1619</v>
      </c>
      <c r="D20038" s="23" t="s">
        <v>5751</v>
      </c>
      <c r="E20038" s="23" t="s">
        <v>287</v>
      </c>
      <c r="F20038" s="40">
        <v>1</v>
      </c>
      <c r="G20038" s="25">
        <v>7451678</v>
      </c>
      <c r="H20038" s="25">
        <v>7451678</v>
      </c>
      <c r="I20038" s="25"/>
      <c r="J20038" s="58" t="e">
        <f>HYPERLINK("#"&amp;"Insumos"&amp;"!A"&amp;MATCH($B20038,#REF!,0),"Ins "&amp;$B20038)</f>
        <v>#REF!</v>
      </c>
      <c r="M20038" s="220"/>
    </row>
    <row r="20039" spans="1:13" x14ac:dyDescent="0.2">
      <c r="A20039" s="35" t="s">
        <v>3791</v>
      </c>
      <c r="B20039" s="1" t="s">
        <v>5007</v>
      </c>
      <c r="C20039" s="45" t="s">
        <v>720</v>
      </c>
      <c r="D20039" s="23" t="s">
        <v>5751</v>
      </c>
      <c r="E20039" s="23" t="s">
        <v>4134</v>
      </c>
      <c r="F20039" s="40">
        <v>12.3</v>
      </c>
      <c r="G20039" s="25">
        <v>1897</v>
      </c>
      <c r="H20039" s="25">
        <v>23333</v>
      </c>
      <c r="I20039" s="25"/>
      <c r="J20039" s="58" t="e">
        <f>HYPERLINK("#"&amp;"Insumos"&amp;"!A"&amp;MATCH($B20039,#REF!,0),"Ins "&amp;$B20039)</f>
        <v>#REF!</v>
      </c>
      <c r="M20039" s="220"/>
    </row>
    <row r="20040" spans="1:13" ht="102" x14ac:dyDescent="0.2">
      <c r="A20040" s="36" t="s">
        <v>3792</v>
      </c>
      <c r="B20040" s="26" t="s">
        <v>6816</v>
      </c>
      <c r="C20040" s="79" t="s">
        <v>10982</v>
      </c>
      <c r="D20040" s="37" t="s">
        <v>5608</v>
      </c>
      <c r="E20040" s="37" t="s">
        <v>4134</v>
      </c>
      <c r="F20040" s="41"/>
      <c r="G20040" s="27"/>
      <c r="H20040" s="27"/>
      <c r="I20040" s="27">
        <v>9929491</v>
      </c>
      <c r="M20040" s="220">
        <f t="shared" ref="M20040:M20090" si="313">ROUND(I20040*(1+$L$2),0)</f>
        <v>13003661</v>
      </c>
    </row>
    <row r="20041" spans="1:13" x14ac:dyDescent="0.2">
      <c r="A20041" s="35" t="s">
        <v>3792</v>
      </c>
      <c r="B20041" s="1" t="s">
        <v>213</v>
      </c>
      <c r="C20041" s="45" t="s">
        <v>1034</v>
      </c>
      <c r="D20041" s="23" t="s">
        <v>5734</v>
      </c>
      <c r="E20041" s="23" t="s">
        <v>4141</v>
      </c>
      <c r="F20041" s="40">
        <v>1.5</v>
      </c>
      <c r="G20041" s="25">
        <v>184554</v>
      </c>
      <c r="H20041" s="25">
        <v>276831</v>
      </c>
      <c r="I20041" s="25"/>
      <c r="J20041" s="58" t="e">
        <f>HYPERLINK("#"&amp;"Insumos"&amp;"!A"&amp;MATCH($B20041,#REF!,0),"Ins "&amp;$B20041)</f>
        <v>#REF!</v>
      </c>
      <c r="M20041" s="220"/>
    </row>
    <row r="20042" spans="1:13" x14ac:dyDescent="0.2">
      <c r="A20042" s="35" t="s">
        <v>3792</v>
      </c>
      <c r="B20042" s="1" t="s">
        <v>263</v>
      </c>
      <c r="C20042" s="45" t="s">
        <v>696</v>
      </c>
      <c r="D20042" s="23" t="s">
        <v>5534</v>
      </c>
      <c r="E20042" s="23" t="s">
        <v>4140</v>
      </c>
      <c r="F20042" s="40">
        <v>0.92859999999999998</v>
      </c>
      <c r="G20042" s="25">
        <v>187426</v>
      </c>
      <c r="H20042" s="25">
        <v>174044</v>
      </c>
      <c r="I20042" s="25"/>
      <c r="J20042" s="58" t="e">
        <f>HYPERLINK("#"&amp;"Insumos"&amp;"!A"&amp;MATCH($B20042,#REF!,0),"Ins "&amp;$B20042)</f>
        <v>#REF!</v>
      </c>
      <c r="M20042" s="220"/>
    </row>
    <row r="20043" spans="1:13" x14ac:dyDescent="0.2">
      <c r="A20043" s="35" t="s">
        <v>3792</v>
      </c>
      <c r="B20043" s="1" t="s">
        <v>262</v>
      </c>
      <c r="C20043" s="45" t="s">
        <v>292</v>
      </c>
      <c r="D20043" s="23" t="s">
        <v>5534</v>
      </c>
      <c r="E20043" s="23" t="s">
        <v>4140</v>
      </c>
      <c r="F20043" s="40">
        <v>0.1</v>
      </c>
      <c r="G20043" s="25">
        <v>4348310</v>
      </c>
      <c r="H20043" s="25">
        <v>434831</v>
      </c>
      <c r="I20043" s="25"/>
      <c r="J20043" s="58" t="e">
        <f>HYPERLINK("#"&amp;"Insumos"&amp;"!A"&amp;MATCH($B20043,#REF!,0),"Ins "&amp;$B20043)</f>
        <v>#REF!</v>
      </c>
      <c r="M20043" s="220"/>
    </row>
    <row r="20044" spans="1:13" ht="76.5" x14ac:dyDescent="0.2">
      <c r="A20044" s="35" t="s">
        <v>3792</v>
      </c>
      <c r="B20044" s="1" t="s">
        <v>4868</v>
      </c>
      <c r="C20044" s="45" t="s">
        <v>1620</v>
      </c>
      <c r="D20044" s="23" t="s">
        <v>5751</v>
      </c>
      <c r="E20044" s="23" t="s">
        <v>287</v>
      </c>
      <c r="F20044" s="40">
        <v>1</v>
      </c>
      <c r="G20044" s="25">
        <v>9020452</v>
      </c>
      <c r="H20044" s="25">
        <v>9020452</v>
      </c>
      <c r="I20044" s="25"/>
      <c r="J20044" s="58" t="e">
        <f>HYPERLINK("#"&amp;"Insumos"&amp;"!A"&amp;MATCH($B20044,#REF!,0),"Ins "&amp;$B20044)</f>
        <v>#REF!</v>
      </c>
      <c r="M20044" s="220"/>
    </row>
    <row r="20045" spans="1:13" x14ac:dyDescent="0.2">
      <c r="A20045" s="35" t="s">
        <v>3792</v>
      </c>
      <c r="B20045" s="1" t="s">
        <v>5007</v>
      </c>
      <c r="C20045" s="45" t="s">
        <v>720</v>
      </c>
      <c r="D20045" s="23" t="s">
        <v>5751</v>
      </c>
      <c r="E20045" s="23" t="s">
        <v>4134</v>
      </c>
      <c r="F20045" s="40">
        <v>12.3</v>
      </c>
      <c r="G20045" s="25">
        <v>1897</v>
      </c>
      <c r="H20045" s="25">
        <v>23333</v>
      </c>
      <c r="I20045" s="25"/>
      <c r="J20045" s="58" t="e">
        <f>HYPERLINK("#"&amp;"Insumos"&amp;"!A"&amp;MATCH($B20045,#REF!,0),"Ins "&amp;$B20045)</f>
        <v>#REF!</v>
      </c>
      <c r="M20045" s="220"/>
    </row>
    <row r="20046" spans="1:13" ht="102" x14ac:dyDescent="0.2">
      <c r="A20046" s="36" t="s">
        <v>3793</v>
      </c>
      <c r="B20046" s="26" t="s">
        <v>6816</v>
      </c>
      <c r="C20046" s="79" t="s">
        <v>10983</v>
      </c>
      <c r="D20046" s="37" t="s">
        <v>5608</v>
      </c>
      <c r="E20046" s="37" t="s">
        <v>4134</v>
      </c>
      <c r="F20046" s="41"/>
      <c r="G20046" s="27"/>
      <c r="H20046" s="27"/>
      <c r="I20046" s="27">
        <v>12594557</v>
      </c>
      <c r="M20046" s="220">
        <f t="shared" si="313"/>
        <v>16493832</v>
      </c>
    </row>
    <row r="20047" spans="1:13" x14ac:dyDescent="0.2">
      <c r="A20047" s="35" t="s">
        <v>3793</v>
      </c>
      <c r="B20047" s="1" t="s">
        <v>213</v>
      </c>
      <c r="C20047" s="45" t="s">
        <v>1034</v>
      </c>
      <c r="D20047" s="23" t="s">
        <v>5734</v>
      </c>
      <c r="E20047" s="23" t="s">
        <v>4141</v>
      </c>
      <c r="F20047" s="40">
        <v>1.5</v>
      </c>
      <c r="G20047" s="25">
        <v>184554</v>
      </c>
      <c r="H20047" s="25">
        <v>276831</v>
      </c>
      <c r="I20047" s="25"/>
      <c r="J20047" s="58" t="e">
        <f>HYPERLINK("#"&amp;"Insumos"&amp;"!A"&amp;MATCH($B20047,#REF!,0),"Ins "&amp;$B20047)</f>
        <v>#REF!</v>
      </c>
      <c r="M20047" s="220"/>
    </row>
    <row r="20048" spans="1:13" x14ac:dyDescent="0.2">
      <c r="A20048" s="35" t="s">
        <v>3793</v>
      </c>
      <c r="B20048" s="1" t="s">
        <v>263</v>
      </c>
      <c r="C20048" s="45" t="s">
        <v>696</v>
      </c>
      <c r="D20048" s="23" t="s">
        <v>5534</v>
      </c>
      <c r="E20048" s="23" t="s">
        <v>4140</v>
      </c>
      <c r="F20048" s="40">
        <v>1.1977</v>
      </c>
      <c r="G20048" s="25">
        <v>187426</v>
      </c>
      <c r="H20048" s="25">
        <v>224480</v>
      </c>
      <c r="I20048" s="25"/>
      <c r="J20048" s="58" t="e">
        <f>HYPERLINK("#"&amp;"Insumos"&amp;"!A"&amp;MATCH($B20048,#REF!,0),"Ins "&amp;$B20048)</f>
        <v>#REF!</v>
      </c>
      <c r="M20048" s="220"/>
    </row>
    <row r="20049" spans="1:13" x14ac:dyDescent="0.2">
      <c r="A20049" s="35" t="s">
        <v>3793</v>
      </c>
      <c r="B20049" s="1" t="s">
        <v>262</v>
      </c>
      <c r="C20049" s="45" t="s">
        <v>292</v>
      </c>
      <c r="D20049" s="23" t="s">
        <v>5534</v>
      </c>
      <c r="E20049" s="23" t="s">
        <v>4140</v>
      </c>
      <c r="F20049" s="40">
        <v>0.1</v>
      </c>
      <c r="G20049" s="25">
        <v>4348310</v>
      </c>
      <c r="H20049" s="25">
        <v>434831</v>
      </c>
      <c r="I20049" s="25"/>
      <c r="J20049" s="58" t="e">
        <f>HYPERLINK("#"&amp;"Insumos"&amp;"!A"&amp;MATCH($B20049,#REF!,0),"Ins "&amp;$B20049)</f>
        <v>#REF!</v>
      </c>
      <c r="M20049" s="220"/>
    </row>
    <row r="20050" spans="1:13" ht="51" x14ac:dyDescent="0.2">
      <c r="A20050" s="35" t="s">
        <v>3793</v>
      </c>
      <c r="B20050" s="1" t="s">
        <v>4869</v>
      </c>
      <c r="C20050" s="45" t="s">
        <v>1621</v>
      </c>
      <c r="D20050" s="23" t="s">
        <v>5751</v>
      </c>
      <c r="E20050" s="23" t="s">
        <v>287</v>
      </c>
      <c r="F20050" s="40">
        <v>1</v>
      </c>
      <c r="G20050" s="25">
        <v>11635082</v>
      </c>
      <c r="H20050" s="25">
        <v>11635082</v>
      </c>
      <c r="I20050" s="25"/>
      <c r="J20050" s="58" t="e">
        <f>HYPERLINK("#"&amp;"Insumos"&amp;"!A"&amp;MATCH($B20050,#REF!,0),"Ins "&amp;$B20050)</f>
        <v>#REF!</v>
      </c>
      <c r="M20050" s="220"/>
    </row>
    <row r="20051" spans="1:13" x14ac:dyDescent="0.2">
      <c r="A20051" s="35" t="s">
        <v>3793</v>
      </c>
      <c r="B20051" s="1" t="s">
        <v>5007</v>
      </c>
      <c r="C20051" s="45" t="s">
        <v>720</v>
      </c>
      <c r="D20051" s="23" t="s">
        <v>5751</v>
      </c>
      <c r="E20051" s="23" t="s">
        <v>4134</v>
      </c>
      <c r="F20051" s="40">
        <v>12.3</v>
      </c>
      <c r="G20051" s="25">
        <v>1897</v>
      </c>
      <c r="H20051" s="25">
        <v>23333</v>
      </c>
      <c r="I20051" s="25"/>
      <c r="J20051" s="58" t="e">
        <f>HYPERLINK("#"&amp;"Insumos"&amp;"!A"&amp;MATCH($B20051,#REF!,0),"Ins "&amp;$B20051)</f>
        <v>#REF!</v>
      </c>
      <c r="M20051" s="220"/>
    </row>
    <row r="20052" spans="1:13" ht="76.5" x14ac:dyDescent="0.2">
      <c r="A20052" s="36" t="s">
        <v>3794</v>
      </c>
      <c r="B20052" s="26" t="s">
        <v>6816</v>
      </c>
      <c r="C20052" s="79" t="s">
        <v>10984</v>
      </c>
      <c r="D20052" s="37" t="s">
        <v>5608</v>
      </c>
      <c r="E20052" s="37" t="s">
        <v>4134</v>
      </c>
      <c r="F20052" s="41"/>
      <c r="G20052" s="27"/>
      <c r="H20052" s="27"/>
      <c r="I20052" s="27">
        <v>22406164</v>
      </c>
      <c r="M20052" s="220">
        <f t="shared" si="313"/>
        <v>29343112</v>
      </c>
    </row>
    <row r="20053" spans="1:13" x14ac:dyDescent="0.2">
      <c r="A20053" s="35" t="s">
        <v>3794</v>
      </c>
      <c r="B20053" s="1" t="s">
        <v>213</v>
      </c>
      <c r="C20053" s="45" t="s">
        <v>1034</v>
      </c>
      <c r="D20053" s="23" t="s">
        <v>5734</v>
      </c>
      <c r="E20053" s="23" t="s">
        <v>4141</v>
      </c>
      <c r="F20053" s="40">
        <v>1.7</v>
      </c>
      <c r="G20053" s="25">
        <v>184554</v>
      </c>
      <c r="H20053" s="25">
        <v>313742</v>
      </c>
      <c r="I20053" s="25"/>
      <c r="J20053" s="58" t="e">
        <f>HYPERLINK("#"&amp;"Insumos"&amp;"!A"&amp;MATCH($B20053,#REF!,0),"Ins "&amp;$B20053)</f>
        <v>#REF!</v>
      </c>
      <c r="M20053" s="220"/>
    </row>
    <row r="20054" spans="1:13" x14ac:dyDescent="0.2">
      <c r="A20054" s="35" t="s">
        <v>3794</v>
      </c>
      <c r="B20054" s="1" t="s">
        <v>263</v>
      </c>
      <c r="C20054" s="45" t="s">
        <v>696</v>
      </c>
      <c r="D20054" s="23" t="s">
        <v>5534</v>
      </c>
      <c r="E20054" s="23" t="s">
        <v>4140</v>
      </c>
      <c r="F20054" s="40">
        <v>2.141</v>
      </c>
      <c r="G20054" s="25">
        <v>187426</v>
      </c>
      <c r="H20054" s="25">
        <v>401279</v>
      </c>
      <c r="I20054" s="25"/>
      <c r="J20054" s="58" t="e">
        <f>HYPERLINK("#"&amp;"Insumos"&amp;"!A"&amp;MATCH($B20054,#REF!,0),"Ins "&amp;$B20054)</f>
        <v>#REF!</v>
      </c>
      <c r="M20054" s="220"/>
    </row>
    <row r="20055" spans="1:13" x14ac:dyDescent="0.2">
      <c r="A20055" s="35" t="s">
        <v>3794</v>
      </c>
      <c r="B20055" s="1" t="s">
        <v>262</v>
      </c>
      <c r="C20055" s="45" t="s">
        <v>292</v>
      </c>
      <c r="D20055" s="23" t="s">
        <v>5534</v>
      </c>
      <c r="E20055" s="23" t="s">
        <v>4140</v>
      </c>
      <c r="F20055" s="40">
        <v>0.2</v>
      </c>
      <c r="G20055" s="25">
        <v>4348310</v>
      </c>
      <c r="H20055" s="25">
        <v>869662</v>
      </c>
      <c r="I20055" s="25"/>
      <c r="J20055" s="58" t="e">
        <f>HYPERLINK("#"&amp;"Insumos"&amp;"!A"&amp;MATCH($B20055,#REF!,0),"Ins "&amp;$B20055)</f>
        <v>#REF!</v>
      </c>
      <c r="M20055" s="220"/>
    </row>
    <row r="20056" spans="1:13" ht="51" x14ac:dyDescent="0.2">
      <c r="A20056" s="35" t="s">
        <v>3794</v>
      </c>
      <c r="B20056" s="1" t="s">
        <v>4863</v>
      </c>
      <c r="C20056" s="45" t="s">
        <v>1615</v>
      </c>
      <c r="D20056" s="23" t="s">
        <v>5751</v>
      </c>
      <c r="E20056" s="23" t="s">
        <v>287</v>
      </c>
      <c r="F20056" s="40">
        <v>1</v>
      </c>
      <c r="G20056" s="25">
        <v>20798148</v>
      </c>
      <c r="H20056" s="25">
        <v>20798148</v>
      </c>
      <c r="I20056" s="25"/>
      <c r="J20056" s="58" t="e">
        <f>HYPERLINK("#"&amp;"Insumos"&amp;"!A"&amp;MATCH($B20056,#REF!,0),"Ins "&amp;$B20056)</f>
        <v>#REF!</v>
      </c>
      <c r="M20056" s="220"/>
    </row>
    <row r="20057" spans="1:13" x14ac:dyDescent="0.2">
      <c r="A20057" s="35" t="s">
        <v>3794</v>
      </c>
      <c r="B20057" s="1" t="s">
        <v>5007</v>
      </c>
      <c r="C20057" s="45" t="s">
        <v>720</v>
      </c>
      <c r="D20057" s="23" t="s">
        <v>5751</v>
      </c>
      <c r="E20057" s="23" t="s">
        <v>4134</v>
      </c>
      <c r="F20057" s="40">
        <v>12.3</v>
      </c>
      <c r="G20057" s="25">
        <v>1897</v>
      </c>
      <c r="H20057" s="25">
        <v>23333</v>
      </c>
      <c r="I20057" s="25"/>
      <c r="J20057" s="58" t="e">
        <f>HYPERLINK("#"&amp;"Insumos"&amp;"!A"&amp;MATCH($B20057,#REF!,0),"Ins "&amp;$B20057)</f>
        <v>#REF!</v>
      </c>
      <c r="M20057" s="220"/>
    </row>
    <row r="20058" spans="1:13" ht="76.5" x14ac:dyDescent="0.2">
      <c r="A20058" s="36" t="s">
        <v>3795</v>
      </c>
      <c r="B20058" s="26" t="s">
        <v>6816</v>
      </c>
      <c r="C20058" s="79" t="s">
        <v>10985</v>
      </c>
      <c r="D20058" s="37" t="s">
        <v>5608</v>
      </c>
      <c r="E20058" s="37" t="s">
        <v>4134</v>
      </c>
      <c r="F20058" s="41"/>
      <c r="G20058" s="27"/>
      <c r="H20058" s="27"/>
      <c r="I20058" s="27">
        <v>26944571</v>
      </c>
      <c r="M20058" s="220">
        <f t="shared" si="313"/>
        <v>35286610</v>
      </c>
    </row>
    <row r="20059" spans="1:13" x14ac:dyDescent="0.2">
      <c r="A20059" s="35" t="s">
        <v>3795</v>
      </c>
      <c r="B20059" s="1" t="s">
        <v>213</v>
      </c>
      <c r="C20059" s="45" t="s">
        <v>1034</v>
      </c>
      <c r="D20059" s="23" t="s">
        <v>5734</v>
      </c>
      <c r="E20059" s="23" t="s">
        <v>4141</v>
      </c>
      <c r="F20059" s="40">
        <v>1.7</v>
      </c>
      <c r="G20059" s="25">
        <v>184554</v>
      </c>
      <c r="H20059" s="25">
        <v>313742</v>
      </c>
      <c r="I20059" s="25"/>
      <c r="J20059" s="58" t="e">
        <f>HYPERLINK("#"&amp;"Insumos"&amp;"!A"&amp;MATCH($B20059,#REF!,0),"Ins "&amp;$B20059)</f>
        <v>#REF!</v>
      </c>
      <c r="M20059" s="220"/>
    </row>
    <row r="20060" spans="1:13" x14ac:dyDescent="0.2">
      <c r="A20060" s="35" t="s">
        <v>3795</v>
      </c>
      <c r="B20060" s="1" t="s">
        <v>263</v>
      </c>
      <c r="C20060" s="45" t="s">
        <v>696</v>
      </c>
      <c r="D20060" s="23" t="s">
        <v>5534</v>
      </c>
      <c r="E20060" s="23" t="s">
        <v>4140</v>
      </c>
      <c r="F20060" s="40">
        <v>2.5985999999999998</v>
      </c>
      <c r="G20060" s="25">
        <v>187426</v>
      </c>
      <c r="H20060" s="25">
        <v>487045</v>
      </c>
      <c r="I20060" s="25"/>
      <c r="J20060" s="58" t="e">
        <f>HYPERLINK("#"&amp;"Insumos"&amp;"!A"&amp;MATCH($B20060,#REF!,0),"Ins "&amp;$B20060)</f>
        <v>#REF!</v>
      </c>
      <c r="M20060" s="220"/>
    </row>
    <row r="20061" spans="1:13" x14ac:dyDescent="0.2">
      <c r="A20061" s="35" t="s">
        <v>3795</v>
      </c>
      <c r="B20061" s="1" t="s">
        <v>262</v>
      </c>
      <c r="C20061" s="45" t="s">
        <v>292</v>
      </c>
      <c r="D20061" s="23" t="s">
        <v>5534</v>
      </c>
      <c r="E20061" s="23" t="s">
        <v>4140</v>
      </c>
      <c r="F20061" s="40">
        <v>0.2</v>
      </c>
      <c r="G20061" s="25">
        <v>4348310</v>
      </c>
      <c r="H20061" s="25">
        <v>869662</v>
      </c>
      <c r="I20061" s="25"/>
      <c r="J20061" s="58" t="e">
        <f>HYPERLINK("#"&amp;"Insumos"&amp;"!A"&amp;MATCH($B20061,#REF!,0),"Ins "&amp;$B20061)</f>
        <v>#REF!</v>
      </c>
      <c r="M20061" s="220"/>
    </row>
    <row r="20062" spans="1:13" ht="51" x14ac:dyDescent="0.2">
      <c r="A20062" s="35" t="s">
        <v>3795</v>
      </c>
      <c r="B20062" s="1" t="s">
        <v>4865</v>
      </c>
      <c r="C20062" s="45" t="s">
        <v>1617</v>
      </c>
      <c r="D20062" s="23" t="s">
        <v>5751</v>
      </c>
      <c r="E20062" s="23" t="s">
        <v>287</v>
      </c>
      <c r="F20062" s="40">
        <v>1</v>
      </c>
      <c r="G20062" s="25">
        <v>25243011</v>
      </c>
      <c r="H20062" s="25">
        <v>25243011</v>
      </c>
      <c r="I20062" s="25"/>
      <c r="J20062" s="58" t="e">
        <f>HYPERLINK("#"&amp;"Insumos"&amp;"!A"&amp;MATCH($B20062,#REF!,0),"Ins "&amp;$B20062)</f>
        <v>#REF!</v>
      </c>
      <c r="M20062" s="220"/>
    </row>
    <row r="20063" spans="1:13" x14ac:dyDescent="0.2">
      <c r="A20063" s="35" t="s">
        <v>3795</v>
      </c>
      <c r="B20063" s="1" t="s">
        <v>5007</v>
      </c>
      <c r="C20063" s="45" t="s">
        <v>720</v>
      </c>
      <c r="D20063" s="23" t="s">
        <v>5751</v>
      </c>
      <c r="E20063" s="23" t="s">
        <v>4134</v>
      </c>
      <c r="F20063" s="40">
        <v>16.399999999999999</v>
      </c>
      <c r="G20063" s="25">
        <v>1897</v>
      </c>
      <c r="H20063" s="25">
        <v>31111</v>
      </c>
      <c r="I20063" s="25"/>
      <c r="J20063" s="58" t="e">
        <f>HYPERLINK("#"&amp;"Insumos"&amp;"!A"&amp;MATCH($B20063,#REF!,0),"Ins "&amp;$B20063)</f>
        <v>#REF!</v>
      </c>
      <c r="M20063" s="220"/>
    </row>
    <row r="20064" spans="1:13" ht="76.5" x14ac:dyDescent="0.2">
      <c r="A20064" s="36" t="s">
        <v>3796</v>
      </c>
      <c r="B20064" s="26" t="s">
        <v>6816</v>
      </c>
      <c r="C20064" s="79" t="s">
        <v>10986</v>
      </c>
      <c r="D20064" s="37" t="s">
        <v>5608</v>
      </c>
      <c r="E20064" s="37" t="s">
        <v>4134</v>
      </c>
      <c r="F20064" s="41"/>
      <c r="G20064" s="27"/>
      <c r="H20064" s="27"/>
      <c r="I20064" s="27">
        <v>25733162</v>
      </c>
      <c r="M20064" s="220">
        <f t="shared" si="313"/>
        <v>33700149</v>
      </c>
    </row>
    <row r="20065" spans="1:13" x14ac:dyDescent="0.2">
      <c r="A20065" s="35" t="s">
        <v>3796</v>
      </c>
      <c r="B20065" s="1" t="s">
        <v>213</v>
      </c>
      <c r="C20065" s="45" t="s">
        <v>1034</v>
      </c>
      <c r="D20065" s="23" t="s">
        <v>5734</v>
      </c>
      <c r="E20065" s="23" t="s">
        <v>4141</v>
      </c>
      <c r="F20065" s="40">
        <v>1.7</v>
      </c>
      <c r="G20065" s="25">
        <v>184554</v>
      </c>
      <c r="H20065" s="25">
        <v>313742</v>
      </c>
      <c r="I20065" s="25"/>
      <c r="J20065" s="58" t="e">
        <f>HYPERLINK("#"&amp;"Insumos"&amp;"!A"&amp;MATCH($B20065,#REF!,0),"Ins "&amp;$B20065)</f>
        <v>#REF!</v>
      </c>
      <c r="M20065" s="220"/>
    </row>
    <row r="20066" spans="1:13" x14ac:dyDescent="0.2">
      <c r="A20066" s="35" t="s">
        <v>3796</v>
      </c>
      <c r="B20066" s="1" t="s">
        <v>263</v>
      </c>
      <c r="C20066" s="45" t="s">
        <v>696</v>
      </c>
      <c r="D20066" s="23" t="s">
        <v>5534</v>
      </c>
      <c r="E20066" s="23" t="s">
        <v>4140</v>
      </c>
      <c r="F20066" s="40">
        <v>2.4762</v>
      </c>
      <c r="G20066" s="25">
        <v>187426</v>
      </c>
      <c r="H20066" s="25">
        <v>464104</v>
      </c>
      <c r="I20066" s="25"/>
      <c r="J20066" s="58" t="e">
        <f>HYPERLINK("#"&amp;"Insumos"&amp;"!A"&amp;MATCH($B20066,#REF!,0),"Ins "&amp;$B20066)</f>
        <v>#REF!</v>
      </c>
      <c r="M20066" s="220"/>
    </row>
    <row r="20067" spans="1:13" x14ac:dyDescent="0.2">
      <c r="A20067" s="35" t="s">
        <v>3796</v>
      </c>
      <c r="B20067" s="1" t="s">
        <v>262</v>
      </c>
      <c r="C20067" s="45" t="s">
        <v>292</v>
      </c>
      <c r="D20067" s="23" t="s">
        <v>5534</v>
      </c>
      <c r="E20067" s="23" t="s">
        <v>4140</v>
      </c>
      <c r="F20067" s="40">
        <v>0.2</v>
      </c>
      <c r="G20067" s="25">
        <v>4348310</v>
      </c>
      <c r="H20067" s="25">
        <v>869662</v>
      </c>
      <c r="I20067" s="25"/>
      <c r="J20067" s="58" t="e">
        <f>HYPERLINK("#"&amp;"Insumos"&amp;"!A"&amp;MATCH($B20067,#REF!,0),"Ins "&amp;$B20067)</f>
        <v>#REF!</v>
      </c>
      <c r="M20067" s="220"/>
    </row>
    <row r="20068" spans="1:13" ht="51" x14ac:dyDescent="0.2">
      <c r="A20068" s="35" t="s">
        <v>3796</v>
      </c>
      <c r="B20068" s="1" t="s">
        <v>4866</v>
      </c>
      <c r="C20068" s="45" t="s">
        <v>1618</v>
      </c>
      <c r="D20068" s="23" t="s">
        <v>5751</v>
      </c>
      <c r="E20068" s="23" t="s">
        <v>287</v>
      </c>
      <c r="F20068" s="40">
        <v>1</v>
      </c>
      <c r="G20068" s="25">
        <v>24054543</v>
      </c>
      <c r="H20068" s="25">
        <v>24054543</v>
      </c>
      <c r="I20068" s="25"/>
      <c r="J20068" s="58" t="e">
        <f>HYPERLINK("#"&amp;"Insumos"&amp;"!A"&amp;MATCH($B20068,#REF!,0),"Ins "&amp;$B20068)</f>
        <v>#REF!</v>
      </c>
      <c r="M20068" s="220"/>
    </row>
    <row r="20069" spans="1:13" x14ac:dyDescent="0.2">
      <c r="A20069" s="35" t="s">
        <v>3796</v>
      </c>
      <c r="B20069" s="1" t="s">
        <v>5007</v>
      </c>
      <c r="C20069" s="45" t="s">
        <v>720</v>
      </c>
      <c r="D20069" s="23" t="s">
        <v>5751</v>
      </c>
      <c r="E20069" s="23" t="s">
        <v>4134</v>
      </c>
      <c r="F20069" s="40">
        <v>16.399999999999999</v>
      </c>
      <c r="G20069" s="25">
        <v>1897</v>
      </c>
      <c r="H20069" s="25">
        <v>31111</v>
      </c>
      <c r="I20069" s="25"/>
      <c r="J20069" s="58" t="e">
        <f>HYPERLINK("#"&amp;"Insumos"&amp;"!A"&amp;MATCH($B20069,#REF!,0),"Ins "&amp;$B20069)</f>
        <v>#REF!</v>
      </c>
      <c r="M20069" s="220"/>
    </row>
    <row r="20070" spans="1:13" ht="38.25" x14ac:dyDescent="0.2">
      <c r="A20070" s="36" t="s">
        <v>3797</v>
      </c>
      <c r="B20070" s="26" t="s">
        <v>6816</v>
      </c>
      <c r="C20070" s="79" t="s">
        <v>958</v>
      </c>
      <c r="D20070" s="37" t="s">
        <v>5608</v>
      </c>
      <c r="E20070" s="37" t="s">
        <v>4134</v>
      </c>
      <c r="F20070" s="41"/>
      <c r="G20070" s="27"/>
      <c r="H20070" s="27"/>
      <c r="I20070" s="27">
        <v>257882</v>
      </c>
      <c r="M20070" s="220">
        <f t="shared" si="313"/>
        <v>337722</v>
      </c>
    </row>
    <row r="20071" spans="1:13" x14ac:dyDescent="0.2">
      <c r="A20071" s="35" t="s">
        <v>3797</v>
      </c>
      <c r="B20071" s="1" t="s">
        <v>213</v>
      </c>
      <c r="C20071" s="45" t="s">
        <v>1034</v>
      </c>
      <c r="D20071" s="23" t="s">
        <v>5734</v>
      </c>
      <c r="E20071" s="23" t="s">
        <v>4141</v>
      </c>
      <c r="F20071" s="40">
        <v>0.5</v>
      </c>
      <c r="G20071" s="25">
        <v>184554</v>
      </c>
      <c r="H20071" s="25">
        <v>92277</v>
      </c>
      <c r="I20071" s="25"/>
      <c r="J20071" s="58" t="e">
        <f>HYPERLINK("#"&amp;"Insumos"&amp;"!A"&amp;MATCH($B20071,#REF!,0),"Ins "&amp;$B20071)</f>
        <v>#REF!</v>
      </c>
      <c r="M20071" s="220"/>
    </row>
    <row r="20072" spans="1:13" x14ac:dyDescent="0.2">
      <c r="A20072" s="35" t="s">
        <v>3797</v>
      </c>
      <c r="B20072" s="1" t="s">
        <v>263</v>
      </c>
      <c r="C20072" s="45" t="s">
        <v>696</v>
      </c>
      <c r="D20072" s="23" t="s">
        <v>5534</v>
      </c>
      <c r="E20072" s="23" t="s">
        <v>4140</v>
      </c>
      <c r="F20072" s="40">
        <v>1.52E-2</v>
      </c>
      <c r="G20072" s="25">
        <v>187426</v>
      </c>
      <c r="H20072" s="25">
        <v>2849</v>
      </c>
      <c r="I20072" s="25"/>
      <c r="J20072" s="58" t="e">
        <f>HYPERLINK("#"&amp;"Insumos"&amp;"!A"&amp;MATCH($B20072,#REF!,0),"Ins "&amp;$B20072)</f>
        <v>#REF!</v>
      </c>
      <c r="M20072" s="220"/>
    </row>
    <row r="20073" spans="1:13" x14ac:dyDescent="0.2">
      <c r="A20073" s="35" t="s">
        <v>3797</v>
      </c>
      <c r="B20073" s="1" t="s">
        <v>5533</v>
      </c>
      <c r="C20073" s="45" t="s">
        <v>5892</v>
      </c>
      <c r="D20073" s="23" t="s">
        <v>977</v>
      </c>
      <c r="E20073" s="23" t="s">
        <v>4134</v>
      </c>
      <c r="F20073" s="40">
        <v>2</v>
      </c>
      <c r="G20073" s="25">
        <v>3623</v>
      </c>
      <c r="H20073" s="25">
        <v>7246</v>
      </c>
      <c r="I20073" s="25"/>
      <c r="J20073" s="58" t="e">
        <f>HYPERLINK("#"&amp;"Insumos"&amp;"!A"&amp;MATCH($B20073,#REF!,0),"Ins "&amp;$B20073)</f>
        <v>#REF!</v>
      </c>
      <c r="M20073" s="220"/>
    </row>
    <row r="20074" spans="1:13" x14ac:dyDescent="0.2">
      <c r="A20074" s="35" t="s">
        <v>3797</v>
      </c>
      <c r="B20074" s="1" t="s">
        <v>4689</v>
      </c>
      <c r="C20074" s="45" t="s">
        <v>1483</v>
      </c>
      <c r="D20074" s="23" t="s">
        <v>5751</v>
      </c>
      <c r="E20074" s="23" t="s">
        <v>4134</v>
      </c>
      <c r="F20074" s="40">
        <v>2</v>
      </c>
      <c r="G20074" s="25">
        <v>7901</v>
      </c>
      <c r="H20074" s="25">
        <v>15802</v>
      </c>
      <c r="I20074" s="25"/>
      <c r="J20074" s="58" t="e">
        <f>HYPERLINK("#"&amp;"Insumos"&amp;"!A"&amp;MATCH($B20074,#REF!,0),"Ins "&amp;$B20074)</f>
        <v>#REF!</v>
      </c>
      <c r="M20074" s="220"/>
    </row>
    <row r="20075" spans="1:13" x14ac:dyDescent="0.2">
      <c r="A20075" s="35" t="s">
        <v>3797</v>
      </c>
      <c r="B20075" s="1" t="s">
        <v>4263</v>
      </c>
      <c r="C20075" s="45" t="s">
        <v>244</v>
      </c>
      <c r="D20075" s="23" t="s">
        <v>5751</v>
      </c>
      <c r="E20075" s="23" t="s">
        <v>4134</v>
      </c>
      <c r="F20075" s="40">
        <v>4</v>
      </c>
      <c r="G20075" s="25">
        <v>17761</v>
      </c>
      <c r="H20075" s="25">
        <v>71044</v>
      </c>
      <c r="I20075" s="25"/>
      <c r="J20075" s="58" t="e">
        <f>HYPERLINK("#"&amp;"Insumos"&amp;"!A"&amp;MATCH($B20075,#REF!,0),"Ins "&amp;$B20075)</f>
        <v>#REF!</v>
      </c>
      <c r="M20075" s="220"/>
    </row>
    <row r="20076" spans="1:13" x14ac:dyDescent="0.2">
      <c r="A20076" s="35" t="s">
        <v>3797</v>
      </c>
      <c r="B20076" s="1" t="s">
        <v>4300</v>
      </c>
      <c r="C20076" s="45" t="s">
        <v>1512</v>
      </c>
      <c r="D20076" s="23" t="s">
        <v>5751</v>
      </c>
      <c r="E20076" s="23" t="s">
        <v>4134</v>
      </c>
      <c r="F20076" s="40">
        <v>1</v>
      </c>
      <c r="G20076" s="25">
        <v>20489</v>
      </c>
      <c r="H20076" s="25">
        <v>20489</v>
      </c>
      <c r="I20076" s="25"/>
      <c r="J20076" s="58" t="e">
        <f>HYPERLINK("#"&amp;"Insumos"&amp;"!A"&amp;MATCH($B20076,#REF!,0),"Ins "&amp;$B20076)</f>
        <v>#REF!</v>
      </c>
      <c r="M20076" s="220"/>
    </row>
    <row r="20077" spans="1:13" x14ac:dyDescent="0.2">
      <c r="A20077" s="35" t="s">
        <v>3797</v>
      </c>
      <c r="B20077" s="1" t="s">
        <v>5056</v>
      </c>
      <c r="C20077" s="45" t="s">
        <v>153</v>
      </c>
      <c r="D20077" s="23" t="s">
        <v>5751</v>
      </c>
      <c r="E20077" s="23" t="s">
        <v>4134</v>
      </c>
      <c r="F20077" s="40">
        <v>2</v>
      </c>
      <c r="G20077" s="25">
        <v>14733</v>
      </c>
      <c r="H20077" s="25">
        <v>29466</v>
      </c>
      <c r="I20077" s="25"/>
      <c r="J20077" s="58" t="e">
        <f>HYPERLINK("#"&amp;"Insumos"&amp;"!A"&amp;MATCH($B20077,#REF!,0),"Ins "&amp;$B20077)</f>
        <v>#REF!</v>
      </c>
      <c r="M20077" s="220"/>
    </row>
    <row r="20078" spans="1:13" x14ac:dyDescent="0.2">
      <c r="A20078" s="35" t="s">
        <v>3797</v>
      </c>
      <c r="B20078" s="1" t="s">
        <v>5060</v>
      </c>
      <c r="C20078" s="45" t="s">
        <v>1573</v>
      </c>
      <c r="D20078" s="23" t="s">
        <v>5751</v>
      </c>
      <c r="E20078" s="23" t="s">
        <v>4134</v>
      </c>
      <c r="F20078" s="40">
        <v>1</v>
      </c>
      <c r="G20078" s="25">
        <v>10931</v>
      </c>
      <c r="H20078" s="25">
        <v>10931</v>
      </c>
      <c r="I20078" s="25"/>
      <c r="J20078" s="58" t="e">
        <f>HYPERLINK("#"&amp;"Insumos"&amp;"!A"&amp;MATCH($B20078,#REF!,0),"Ins "&amp;$B20078)</f>
        <v>#REF!</v>
      </c>
      <c r="M20078" s="220"/>
    </row>
    <row r="20079" spans="1:13" x14ac:dyDescent="0.2">
      <c r="A20079" s="35" t="s">
        <v>3797</v>
      </c>
      <c r="B20079" s="1" t="s">
        <v>5007</v>
      </c>
      <c r="C20079" s="45" t="s">
        <v>720</v>
      </c>
      <c r="D20079" s="23" t="s">
        <v>5751</v>
      </c>
      <c r="E20079" s="23" t="s">
        <v>4134</v>
      </c>
      <c r="F20079" s="40">
        <v>4.0999999999999996</v>
      </c>
      <c r="G20079" s="25">
        <v>1897</v>
      </c>
      <c r="H20079" s="25">
        <v>7778</v>
      </c>
      <c r="I20079" s="25"/>
      <c r="J20079" s="58" t="e">
        <f>HYPERLINK("#"&amp;"Insumos"&amp;"!A"&amp;MATCH($B20079,#REF!,0),"Ins "&amp;$B20079)</f>
        <v>#REF!</v>
      </c>
      <c r="M20079" s="220"/>
    </row>
    <row r="20080" spans="1:13" ht="38.25" x14ac:dyDescent="0.2">
      <c r="A20080" s="36" t="s">
        <v>3798</v>
      </c>
      <c r="B20080" s="26" t="s">
        <v>6816</v>
      </c>
      <c r="C20080" s="79" t="s">
        <v>960</v>
      </c>
      <c r="D20080" s="37" t="s">
        <v>5608</v>
      </c>
      <c r="E20080" s="37" t="s">
        <v>4134</v>
      </c>
      <c r="F20080" s="41"/>
      <c r="G20080" s="27"/>
      <c r="H20080" s="27"/>
      <c r="I20080" s="27">
        <v>304383</v>
      </c>
      <c r="M20080" s="220">
        <f t="shared" si="313"/>
        <v>398620</v>
      </c>
    </row>
    <row r="20081" spans="1:13" x14ac:dyDescent="0.2">
      <c r="A20081" s="35" t="s">
        <v>3798</v>
      </c>
      <c r="B20081" s="1" t="s">
        <v>213</v>
      </c>
      <c r="C20081" s="45" t="s">
        <v>1034</v>
      </c>
      <c r="D20081" s="23" t="s">
        <v>5734</v>
      </c>
      <c r="E20081" s="23" t="s">
        <v>4141</v>
      </c>
      <c r="F20081" s="40">
        <v>0.6</v>
      </c>
      <c r="G20081" s="25">
        <v>184554</v>
      </c>
      <c r="H20081" s="25">
        <v>110732</v>
      </c>
      <c r="I20081" s="25"/>
      <c r="J20081" s="58" t="e">
        <f>HYPERLINK("#"&amp;"Insumos"&amp;"!A"&amp;MATCH($B20081,#REF!,0),"Ins "&amp;$B20081)</f>
        <v>#REF!</v>
      </c>
      <c r="M20081" s="220"/>
    </row>
    <row r="20082" spans="1:13" x14ac:dyDescent="0.2">
      <c r="A20082" s="35" t="s">
        <v>3798</v>
      </c>
      <c r="B20082" s="1" t="s">
        <v>263</v>
      </c>
      <c r="C20082" s="45" t="s">
        <v>696</v>
      </c>
      <c r="D20082" s="23" t="s">
        <v>5534</v>
      </c>
      <c r="E20082" s="23" t="s">
        <v>4140</v>
      </c>
      <c r="F20082" s="40">
        <v>1.78E-2</v>
      </c>
      <c r="G20082" s="25">
        <v>187426</v>
      </c>
      <c r="H20082" s="25">
        <v>3336</v>
      </c>
      <c r="I20082" s="25"/>
      <c r="J20082" s="58" t="e">
        <f>HYPERLINK("#"&amp;"Insumos"&amp;"!A"&amp;MATCH($B20082,#REF!,0),"Ins "&amp;$B20082)</f>
        <v>#REF!</v>
      </c>
      <c r="M20082" s="220"/>
    </row>
    <row r="20083" spans="1:13" x14ac:dyDescent="0.2">
      <c r="A20083" s="35" t="s">
        <v>3798</v>
      </c>
      <c r="B20083" s="1" t="s">
        <v>5533</v>
      </c>
      <c r="C20083" s="45" t="s">
        <v>5892</v>
      </c>
      <c r="D20083" s="23" t="s">
        <v>977</v>
      </c>
      <c r="E20083" s="23" t="s">
        <v>4134</v>
      </c>
      <c r="F20083" s="40">
        <v>2</v>
      </c>
      <c r="G20083" s="25">
        <v>3623</v>
      </c>
      <c r="H20083" s="25">
        <v>7246</v>
      </c>
      <c r="I20083" s="25"/>
      <c r="J20083" s="58" t="e">
        <f>HYPERLINK("#"&amp;"Insumos"&amp;"!A"&amp;MATCH($B20083,#REF!,0),"Ins "&amp;$B20083)</f>
        <v>#REF!</v>
      </c>
      <c r="M20083" s="220"/>
    </row>
    <row r="20084" spans="1:13" x14ac:dyDescent="0.2">
      <c r="A20084" s="35" t="s">
        <v>3798</v>
      </c>
      <c r="B20084" s="1" t="s">
        <v>4689</v>
      </c>
      <c r="C20084" s="45" t="s">
        <v>1483</v>
      </c>
      <c r="D20084" s="23" t="s">
        <v>5751</v>
      </c>
      <c r="E20084" s="23" t="s">
        <v>4134</v>
      </c>
      <c r="F20084" s="40">
        <v>3</v>
      </c>
      <c r="G20084" s="25">
        <v>7901</v>
      </c>
      <c r="H20084" s="25">
        <v>23703</v>
      </c>
      <c r="I20084" s="25"/>
      <c r="J20084" s="58" t="e">
        <f>HYPERLINK("#"&amp;"Insumos"&amp;"!A"&amp;MATCH($B20084,#REF!,0),"Ins "&amp;$B20084)</f>
        <v>#REF!</v>
      </c>
      <c r="M20084" s="220"/>
    </row>
    <row r="20085" spans="1:13" x14ac:dyDescent="0.2">
      <c r="A20085" s="35" t="s">
        <v>3798</v>
      </c>
      <c r="B20085" s="1" t="s">
        <v>4263</v>
      </c>
      <c r="C20085" s="45" t="s">
        <v>244</v>
      </c>
      <c r="D20085" s="23" t="s">
        <v>5751</v>
      </c>
      <c r="E20085" s="23" t="s">
        <v>4134</v>
      </c>
      <c r="F20085" s="40">
        <v>5</v>
      </c>
      <c r="G20085" s="25">
        <v>17761</v>
      </c>
      <c r="H20085" s="25">
        <v>88805</v>
      </c>
      <c r="I20085" s="25"/>
      <c r="J20085" s="58" t="e">
        <f>HYPERLINK("#"&amp;"Insumos"&amp;"!A"&amp;MATCH($B20085,#REF!,0),"Ins "&amp;$B20085)</f>
        <v>#REF!</v>
      </c>
      <c r="M20085" s="220"/>
    </row>
    <row r="20086" spans="1:13" x14ac:dyDescent="0.2">
      <c r="A20086" s="35" t="s">
        <v>3798</v>
      </c>
      <c r="B20086" s="1" t="s">
        <v>4300</v>
      </c>
      <c r="C20086" s="45" t="s">
        <v>1512</v>
      </c>
      <c r="D20086" s="23" t="s">
        <v>5751</v>
      </c>
      <c r="E20086" s="23" t="s">
        <v>4134</v>
      </c>
      <c r="F20086" s="40">
        <v>1</v>
      </c>
      <c r="G20086" s="25">
        <v>20489</v>
      </c>
      <c r="H20086" s="25">
        <v>20489</v>
      </c>
      <c r="I20086" s="25"/>
      <c r="J20086" s="58" t="e">
        <f>HYPERLINK("#"&amp;"Insumos"&amp;"!A"&amp;MATCH($B20086,#REF!,0),"Ins "&amp;$B20086)</f>
        <v>#REF!</v>
      </c>
      <c r="M20086" s="220"/>
    </row>
    <row r="20087" spans="1:13" x14ac:dyDescent="0.2">
      <c r="A20087" s="35" t="s">
        <v>3798</v>
      </c>
      <c r="B20087" s="1" t="s">
        <v>5056</v>
      </c>
      <c r="C20087" s="45" t="s">
        <v>153</v>
      </c>
      <c r="D20087" s="23" t="s">
        <v>5751</v>
      </c>
      <c r="E20087" s="23" t="s">
        <v>4134</v>
      </c>
      <c r="F20087" s="40">
        <v>2</v>
      </c>
      <c r="G20087" s="25">
        <v>14733</v>
      </c>
      <c r="H20087" s="25">
        <v>29466</v>
      </c>
      <c r="I20087" s="25"/>
      <c r="J20087" s="58" t="e">
        <f>HYPERLINK("#"&amp;"Insumos"&amp;"!A"&amp;MATCH($B20087,#REF!,0),"Ins "&amp;$B20087)</f>
        <v>#REF!</v>
      </c>
      <c r="M20087" s="220"/>
    </row>
    <row r="20088" spans="1:13" x14ac:dyDescent="0.2">
      <c r="A20088" s="35" t="s">
        <v>3798</v>
      </c>
      <c r="B20088" s="1" t="s">
        <v>5060</v>
      </c>
      <c r="C20088" s="45" t="s">
        <v>1573</v>
      </c>
      <c r="D20088" s="23" t="s">
        <v>5751</v>
      </c>
      <c r="E20088" s="23" t="s">
        <v>4134</v>
      </c>
      <c r="F20088" s="40">
        <v>1</v>
      </c>
      <c r="G20088" s="25">
        <v>10931</v>
      </c>
      <c r="H20088" s="25">
        <v>10931</v>
      </c>
      <c r="I20088" s="25"/>
      <c r="J20088" s="58" t="e">
        <f>HYPERLINK("#"&amp;"Insumos"&amp;"!A"&amp;MATCH($B20088,#REF!,0),"Ins "&amp;$B20088)</f>
        <v>#REF!</v>
      </c>
      <c r="M20088" s="220"/>
    </row>
    <row r="20089" spans="1:13" x14ac:dyDescent="0.2">
      <c r="A20089" s="35" t="s">
        <v>3798</v>
      </c>
      <c r="B20089" s="1" t="s">
        <v>5007</v>
      </c>
      <c r="C20089" s="45" t="s">
        <v>720</v>
      </c>
      <c r="D20089" s="23" t="s">
        <v>5751</v>
      </c>
      <c r="E20089" s="23" t="s">
        <v>4134</v>
      </c>
      <c r="F20089" s="40">
        <v>5.0999999999999996</v>
      </c>
      <c r="G20089" s="25">
        <v>1897</v>
      </c>
      <c r="H20089" s="25">
        <v>9675</v>
      </c>
      <c r="I20089" s="25"/>
      <c r="J20089" s="58" t="e">
        <f>HYPERLINK("#"&amp;"Insumos"&amp;"!A"&amp;MATCH($B20089,#REF!,0),"Ins "&amp;$B20089)</f>
        <v>#REF!</v>
      </c>
      <c r="M20089" s="220"/>
    </row>
    <row r="20090" spans="1:13" ht="38.25" x14ac:dyDescent="0.2">
      <c r="A20090" s="36" t="s">
        <v>3799</v>
      </c>
      <c r="B20090" s="26" t="s">
        <v>6816</v>
      </c>
      <c r="C20090" s="79" t="s">
        <v>961</v>
      </c>
      <c r="D20090" s="37" t="s">
        <v>5608</v>
      </c>
      <c r="E20090" s="37" t="s">
        <v>4134</v>
      </c>
      <c r="F20090" s="41"/>
      <c r="G20090" s="27"/>
      <c r="H20090" s="27"/>
      <c r="I20090" s="27">
        <v>350997</v>
      </c>
      <c r="M20090" s="220">
        <f t="shared" si="313"/>
        <v>459666</v>
      </c>
    </row>
    <row r="20091" spans="1:13" x14ac:dyDescent="0.2">
      <c r="A20091" s="35" t="s">
        <v>3799</v>
      </c>
      <c r="B20091" s="1" t="s">
        <v>213</v>
      </c>
      <c r="C20091" s="45" t="s">
        <v>1034</v>
      </c>
      <c r="D20091" s="23" t="s">
        <v>5734</v>
      </c>
      <c r="E20091" s="23" t="s">
        <v>4141</v>
      </c>
      <c r="F20091" s="40">
        <v>0.7</v>
      </c>
      <c r="G20091" s="25">
        <v>184554</v>
      </c>
      <c r="H20091" s="25">
        <v>129188</v>
      </c>
      <c r="I20091" s="25"/>
      <c r="J20091" s="58" t="e">
        <f>HYPERLINK("#"&amp;"Insumos"&amp;"!A"&amp;MATCH($B20091,#REF!,0),"Ins "&amp;$B20091)</f>
        <v>#REF!</v>
      </c>
      <c r="M20091" s="220"/>
    </row>
    <row r="20092" spans="1:13" x14ac:dyDescent="0.2">
      <c r="A20092" s="35" t="s">
        <v>3799</v>
      </c>
      <c r="B20092" s="1" t="s">
        <v>263</v>
      </c>
      <c r="C20092" s="45" t="s">
        <v>696</v>
      </c>
      <c r="D20092" s="23" t="s">
        <v>5534</v>
      </c>
      <c r="E20092" s="23" t="s">
        <v>4140</v>
      </c>
      <c r="F20092" s="40">
        <v>2.0500000000000001E-2</v>
      </c>
      <c r="G20092" s="25">
        <v>187426</v>
      </c>
      <c r="H20092" s="25">
        <v>3842</v>
      </c>
      <c r="I20092" s="25"/>
      <c r="J20092" s="58" t="e">
        <f>HYPERLINK("#"&amp;"Insumos"&amp;"!A"&amp;MATCH($B20092,#REF!,0),"Ins "&amp;$B20092)</f>
        <v>#REF!</v>
      </c>
      <c r="M20092" s="220"/>
    </row>
    <row r="20093" spans="1:13" x14ac:dyDescent="0.2">
      <c r="A20093" s="35" t="s">
        <v>3799</v>
      </c>
      <c r="B20093" s="1" t="s">
        <v>5533</v>
      </c>
      <c r="C20093" s="45" t="s">
        <v>5892</v>
      </c>
      <c r="D20093" s="23" t="s">
        <v>977</v>
      </c>
      <c r="E20093" s="23" t="s">
        <v>4134</v>
      </c>
      <c r="F20093" s="40">
        <v>2</v>
      </c>
      <c r="G20093" s="25">
        <v>3623</v>
      </c>
      <c r="H20093" s="25">
        <v>7246</v>
      </c>
      <c r="I20093" s="25"/>
      <c r="J20093" s="58" t="e">
        <f>HYPERLINK("#"&amp;"Insumos"&amp;"!A"&amp;MATCH($B20093,#REF!,0),"Ins "&amp;$B20093)</f>
        <v>#REF!</v>
      </c>
      <c r="M20093" s="220"/>
    </row>
    <row r="20094" spans="1:13" x14ac:dyDescent="0.2">
      <c r="A20094" s="35" t="s">
        <v>3799</v>
      </c>
      <c r="B20094" s="1" t="s">
        <v>4689</v>
      </c>
      <c r="C20094" s="45" t="s">
        <v>1483</v>
      </c>
      <c r="D20094" s="23" t="s">
        <v>5751</v>
      </c>
      <c r="E20094" s="23" t="s">
        <v>4134</v>
      </c>
      <c r="F20094" s="40">
        <v>3</v>
      </c>
      <c r="G20094" s="25">
        <v>7901</v>
      </c>
      <c r="H20094" s="25">
        <v>23703</v>
      </c>
      <c r="I20094" s="25"/>
      <c r="J20094" s="58" t="e">
        <f>HYPERLINK("#"&amp;"Insumos"&amp;"!A"&amp;MATCH($B20094,#REF!,0),"Ins "&amp;$B20094)</f>
        <v>#REF!</v>
      </c>
      <c r="M20094" s="220"/>
    </row>
    <row r="20095" spans="1:13" x14ac:dyDescent="0.2">
      <c r="A20095" s="35" t="s">
        <v>3799</v>
      </c>
      <c r="B20095" s="1" t="s">
        <v>4263</v>
      </c>
      <c r="C20095" s="45" t="s">
        <v>244</v>
      </c>
      <c r="D20095" s="23" t="s">
        <v>5751</v>
      </c>
      <c r="E20095" s="23" t="s">
        <v>4134</v>
      </c>
      <c r="F20095" s="40">
        <v>4</v>
      </c>
      <c r="G20095" s="25">
        <v>17761</v>
      </c>
      <c r="H20095" s="25">
        <v>71044</v>
      </c>
      <c r="I20095" s="25"/>
      <c r="J20095" s="58" t="e">
        <f>HYPERLINK("#"&amp;"Insumos"&amp;"!A"&amp;MATCH($B20095,#REF!,0),"Ins "&amp;$B20095)</f>
        <v>#REF!</v>
      </c>
      <c r="M20095" s="220"/>
    </row>
    <row r="20096" spans="1:13" x14ac:dyDescent="0.2">
      <c r="A20096" s="35" t="s">
        <v>3799</v>
      </c>
      <c r="B20096" s="1" t="s">
        <v>4299</v>
      </c>
      <c r="C20096" s="45" t="s">
        <v>1511</v>
      </c>
      <c r="D20096" s="23" t="s">
        <v>5751</v>
      </c>
      <c r="E20096" s="23" t="s">
        <v>4134</v>
      </c>
      <c r="F20096" s="40">
        <v>1</v>
      </c>
      <c r="G20096" s="25">
        <v>33513</v>
      </c>
      <c r="H20096" s="25">
        <v>33513</v>
      </c>
      <c r="I20096" s="25"/>
      <c r="J20096" s="58" t="e">
        <f>HYPERLINK("#"&amp;"Insumos"&amp;"!A"&amp;MATCH($B20096,#REF!,0),"Ins "&amp;$B20096)</f>
        <v>#REF!</v>
      </c>
      <c r="M20096" s="220"/>
    </row>
    <row r="20097" spans="1:13" x14ac:dyDescent="0.2">
      <c r="A20097" s="35" t="s">
        <v>3799</v>
      </c>
      <c r="B20097" s="1" t="s">
        <v>4300</v>
      </c>
      <c r="C20097" s="45" t="s">
        <v>1512</v>
      </c>
      <c r="D20097" s="23" t="s">
        <v>5751</v>
      </c>
      <c r="E20097" s="23" t="s">
        <v>4134</v>
      </c>
      <c r="F20097" s="40">
        <v>1</v>
      </c>
      <c r="G20097" s="25">
        <v>20489</v>
      </c>
      <c r="H20097" s="25">
        <v>20489</v>
      </c>
      <c r="I20097" s="25"/>
      <c r="J20097" s="58" t="e">
        <f>HYPERLINK("#"&amp;"Insumos"&amp;"!A"&amp;MATCH($B20097,#REF!,0),"Ins "&amp;$B20097)</f>
        <v>#REF!</v>
      </c>
      <c r="M20097" s="220"/>
    </row>
    <row r="20098" spans="1:13" x14ac:dyDescent="0.2">
      <c r="A20098" s="35" t="s">
        <v>3799</v>
      </c>
      <c r="B20098" s="1" t="s">
        <v>5056</v>
      </c>
      <c r="C20098" s="45" t="s">
        <v>153</v>
      </c>
      <c r="D20098" s="23" t="s">
        <v>5751</v>
      </c>
      <c r="E20098" s="23" t="s">
        <v>4134</v>
      </c>
      <c r="F20098" s="40">
        <v>2</v>
      </c>
      <c r="G20098" s="25">
        <v>14733</v>
      </c>
      <c r="H20098" s="25">
        <v>29466</v>
      </c>
      <c r="I20098" s="25"/>
      <c r="J20098" s="58" t="e">
        <f>HYPERLINK("#"&amp;"Insumos"&amp;"!A"&amp;MATCH($B20098,#REF!,0),"Ins "&amp;$B20098)</f>
        <v>#REF!</v>
      </c>
      <c r="M20098" s="220"/>
    </row>
    <row r="20099" spans="1:13" x14ac:dyDescent="0.2">
      <c r="A20099" s="35" t="s">
        <v>3799</v>
      </c>
      <c r="B20099" s="1" t="s">
        <v>5058</v>
      </c>
      <c r="C20099" s="45" t="s">
        <v>1571</v>
      </c>
      <c r="D20099" s="23" t="s">
        <v>5751</v>
      </c>
      <c r="E20099" s="23" t="s">
        <v>4134</v>
      </c>
      <c r="F20099" s="40">
        <v>1</v>
      </c>
      <c r="G20099" s="25">
        <v>9417</v>
      </c>
      <c r="H20099" s="25">
        <v>9417</v>
      </c>
      <c r="I20099" s="25"/>
      <c r="J20099" s="58" t="e">
        <f>HYPERLINK("#"&amp;"Insumos"&amp;"!A"&amp;MATCH($B20099,#REF!,0),"Ins "&amp;$B20099)</f>
        <v>#REF!</v>
      </c>
      <c r="M20099" s="220"/>
    </row>
    <row r="20100" spans="1:13" x14ac:dyDescent="0.2">
      <c r="A20100" s="35" t="s">
        <v>3799</v>
      </c>
      <c r="B20100" s="1" t="s">
        <v>5059</v>
      </c>
      <c r="C20100" s="45" t="s">
        <v>1572</v>
      </c>
      <c r="D20100" s="23" t="s">
        <v>5751</v>
      </c>
      <c r="E20100" s="23" t="s">
        <v>4134</v>
      </c>
      <c r="F20100" s="40">
        <v>1</v>
      </c>
      <c r="G20100" s="25">
        <v>11517</v>
      </c>
      <c r="H20100" s="25">
        <v>11517</v>
      </c>
      <c r="I20100" s="25"/>
      <c r="J20100" s="58" t="e">
        <f>HYPERLINK("#"&amp;"Insumos"&amp;"!A"&amp;MATCH($B20100,#REF!,0),"Ins "&amp;$B20100)</f>
        <v>#REF!</v>
      </c>
      <c r="M20100" s="220"/>
    </row>
    <row r="20101" spans="1:13" x14ac:dyDescent="0.2">
      <c r="A20101" s="35" t="s">
        <v>3799</v>
      </c>
      <c r="B20101" s="1" t="s">
        <v>5007</v>
      </c>
      <c r="C20101" s="45" t="s">
        <v>720</v>
      </c>
      <c r="D20101" s="23" t="s">
        <v>5751</v>
      </c>
      <c r="E20101" s="23" t="s">
        <v>4134</v>
      </c>
      <c r="F20101" s="40">
        <v>6.1</v>
      </c>
      <c r="G20101" s="25">
        <v>1897</v>
      </c>
      <c r="H20101" s="25">
        <v>11572</v>
      </c>
      <c r="I20101" s="25"/>
      <c r="J20101" s="58" t="e">
        <f>HYPERLINK("#"&amp;"Insumos"&amp;"!A"&amp;MATCH($B20101,#REF!,0),"Ins "&amp;$B20101)</f>
        <v>#REF!</v>
      </c>
      <c r="M20101" s="220"/>
    </row>
    <row r="20102" spans="1:13" ht="38.25" x14ac:dyDescent="0.2">
      <c r="A20102" s="36" t="s">
        <v>3800</v>
      </c>
      <c r="B20102" s="26" t="s">
        <v>6816</v>
      </c>
      <c r="C20102" s="79" t="s">
        <v>962</v>
      </c>
      <c r="D20102" s="37" t="s">
        <v>5608</v>
      </c>
      <c r="E20102" s="37" t="s">
        <v>4134</v>
      </c>
      <c r="F20102" s="41"/>
      <c r="G20102" s="27"/>
      <c r="H20102" s="27"/>
      <c r="I20102" s="27">
        <v>367450</v>
      </c>
      <c r="M20102" s="220">
        <f t="shared" ref="M20102:M20157" si="314">ROUND(I20102*(1+$L$2),0)</f>
        <v>481213</v>
      </c>
    </row>
    <row r="20103" spans="1:13" x14ac:dyDescent="0.2">
      <c r="A20103" s="35" t="s">
        <v>3800</v>
      </c>
      <c r="B20103" s="1" t="s">
        <v>213</v>
      </c>
      <c r="C20103" s="45" t="s">
        <v>1034</v>
      </c>
      <c r="D20103" s="23" t="s">
        <v>5734</v>
      </c>
      <c r="E20103" s="23" t="s">
        <v>4141</v>
      </c>
      <c r="F20103" s="40">
        <v>0.6</v>
      </c>
      <c r="G20103" s="25">
        <v>184554</v>
      </c>
      <c r="H20103" s="25">
        <v>110732</v>
      </c>
      <c r="I20103" s="25"/>
      <c r="J20103" s="58" t="e">
        <f>HYPERLINK("#"&amp;"Insumos"&amp;"!A"&amp;MATCH($B20103,#REF!,0),"Ins "&amp;$B20103)</f>
        <v>#REF!</v>
      </c>
      <c r="M20103" s="220"/>
    </row>
    <row r="20104" spans="1:13" x14ac:dyDescent="0.2">
      <c r="A20104" s="35" t="s">
        <v>3800</v>
      </c>
      <c r="B20104" s="1" t="s">
        <v>263</v>
      </c>
      <c r="C20104" s="45" t="s">
        <v>696</v>
      </c>
      <c r="D20104" s="23" t="s">
        <v>5534</v>
      </c>
      <c r="E20104" s="23" t="s">
        <v>4140</v>
      </c>
      <c r="F20104" s="40">
        <v>2.4199999999999999E-2</v>
      </c>
      <c r="G20104" s="25">
        <v>187426</v>
      </c>
      <c r="H20104" s="25">
        <v>4536</v>
      </c>
      <c r="I20104" s="25"/>
      <c r="J20104" s="58" t="e">
        <f>HYPERLINK("#"&amp;"Insumos"&amp;"!A"&amp;MATCH($B20104,#REF!,0),"Ins "&amp;$B20104)</f>
        <v>#REF!</v>
      </c>
      <c r="M20104" s="220"/>
    </row>
    <row r="20105" spans="1:13" x14ac:dyDescent="0.2">
      <c r="A20105" s="35" t="s">
        <v>3800</v>
      </c>
      <c r="B20105" s="1" t="s">
        <v>5533</v>
      </c>
      <c r="C20105" s="45" t="s">
        <v>5892</v>
      </c>
      <c r="D20105" s="23" t="s">
        <v>977</v>
      </c>
      <c r="E20105" s="23" t="s">
        <v>4134</v>
      </c>
      <c r="F20105" s="40">
        <v>2</v>
      </c>
      <c r="G20105" s="25">
        <v>3623</v>
      </c>
      <c r="H20105" s="25">
        <v>7246</v>
      </c>
      <c r="I20105" s="25"/>
      <c r="J20105" s="58" t="e">
        <f>HYPERLINK("#"&amp;"Insumos"&amp;"!A"&amp;MATCH($B20105,#REF!,0),"Ins "&amp;$B20105)</f>
        <v>#REF!</v>
      </c>
      <c r="M20105" s="220"/>
    </row>
    <row r="20106" spans="1:13" x14ac:dyDescent="0.2">
      <c r="A20106" s="35" t="s">
        <v>3800</v>
      </c>
      <c r="B20106" s="1" t="s">
        <v>4689</v>
      </c>
      <c r="C20106" s="45" t="s">
        <v>1483</v>
      </c>
      <c r="D20106" s="23" t="s">
        <v>5751</v>
      </c>
      <c r="E20106" s="23" t="s">
        <v>4134</v>
      </c>
      <c r="F20106" s="40">
        <v>3</v>
      </c>
      <c r="G20106" s="25">
        <v>7901</v>
      </c>
      <c r="H20106" s="25">
        <v>23703</v>
      </c>
      <c r="I20106" s="25"/>
      <c r="J20106" s="58" t="e">
        <f>HYPERLINK("#"&amp;"Insumos"&amp;"!A"&amp;MATCH($B20106,#REF!,0),"Ins "&amp;$B20106)</f>
        <v>#REF!</v>
      </c>
      <c r="M20106" s="220"/>
    </row>
    <row r="20107" spans="1:13" x14ac:dyDescent="0.2">
      <c r="A20107" s="35" t="s">
        <v>3800</v>
      </c>
      <c r="B20107" s="1" t="s">
        <v>4263</v>
      </c>
      <c r="C20107" s="45" t="s">
        <v>244</v>
      </c>
      <c r="D20107" s="23" t="s">
        <v>5751</v>
      </c>
      <c r="E20107" s="23" t="s">
        <v>4134</v>
      </c>
      <c r="F20107" s="40">
        <v>4</v>
      </c>
      <c r="G20107" s="25">
        <v>17761</v>
      </c>
      <c r="H20107" s="25">
        <v>71044</v>
      </c>
      <c r="I20107" s="25"/>
      <c r="J20107" s="58" t="e">
        <f>HYPERLINK("#"&amp;"Insumos"&amp;"!A"&amp;MATCH($B20107,#REF!,0),"Ins "&amp;$B20107)</f>
        <v>#REF!</v>
      </c>
      <c r="M20107" s="220"/>
    </row>
    <row r="20108" spans="1:13" x14ac:dyDescent="0.2">
      <c r="A20108" s="35" t="s">
        <v>3800</v>
      </c>
      <c r="B20108" s="1" t="s">
        <v>4299</v>
      </c>
      <c r="C20108" s="45" t="s">
        <v>1511</v>
      </c>
      <c r="D20108" s="23" t="s">
        <v>5751</v>
      </c>
      <c r="E20108" s="23" t="s">
        <v>4134</v>
      </c>
      <c r="F20108" s="40">
        <v>2</v>
      </c>
      <c r="G20108" s="25">
        <v>33513</v>
      </c>
      <c r="H20108" s="25">
        <v>67026</v>
      </c>
      <c r="I20108" s="25"/>
      <c r="J20108" s="58" t="e">
        <f>HYPERLINK("#"&amp;"Insumos"&amp;"!A"&amp;MATCH($B20108,#REF!,0),"Ins "&amp;$B20108)</f>
        <v>#REF!</v>
      </c>
      <c r="M20108" s="220"/>
    </row>
    <row r="20109" spans="1:13" x14ac:dyDescent="0.2">
      <c r="A20109" s="35" t="s">
        <v>3800</v>
      </c>
      <c r="B20109" s="1" t="s">
        <v>5056</v>
      </c>
      <c r="C20109" s="45" t="s">
        <v>153</v>
      </c>
      <c r="D20109" s="23" t="s">
        <v>5751</v>
      </c>
      <c r="E20109" s="23" t="s">
        <v>4134</v>
      </c>
      <c r="F20109" s="40">
        <v>2</v>
      </c>
      <c r="G20109" s="25">
        <v>14733</v>
      </c>
      <c r="H20109" s="25">
        <v>29466</v>
      </c>
      <c r="I20109" s="25"/>
      <c r="J20109" s="58" t="e">
        <f>HYPERLINK("#"&amp;"Insumos"&amp;"!A"&amp;MATCH($B20109,#REF!,0),"Ins "&amp;$B20109)</f>
        <v>#REF!</v>
      </c>
      <c r="M20109" s="220"/>
    </row>
    <row r="20110" spans="1:13" x14ac:dyDescent="0.2">
      <c r="A20110" s="35" t="s">
        <v>3800</v>
      </c>
      <c r="B20110" s="1" t="s">
        <v>5058</v>
      </c>
      <c r="C20110" s="45" t="s">
        <v>1571</v>
      </c>
      <c r="D20110" s="23" t="s">
        <v>5751</v>
      </c>
      <c r="E20110" s="23" t="s">
        <v>4134</v>
      </c>
      <c r="F20110" s="40">
        <v>2</v>
      </c>
      <c r="G20110" s="25">
        <v>9417</v>
      </c>
      <c r="H20110" s="25">
        <v>18834</v>
      </c>
      <c r="I20110" s="25"/>
      <c r="J20110" s="58" t="e">
        <f>HYPERLINK("#"&amp;"Insumos"&amp;"!A"&amp;MATCH($B20110,#REF!,0),"Ins "&amp;$B20110)</f>
        <v>#REF!</v>
      </c>
      <c r="M20110" s="220"/>
    </row>
    <row r="20111" spans="1:13" x14ac:dyDescent="0.2">
      <c r="A20111" s="35" t="s">
        <v>3800</v>
      </c>
      <c r="B20111" s="1" t="s">
        <v>4837</v>
      </c>
      <c r="C20111" s="45" t="s">
        <v>442</v>
      </c>
      <c r="D20111" s="23" t="s">
        <v>5751</v>
      </c>
      <c r="E20111" s="23" t="s">
        <v>4134</v>
      </c>
      <c r="F20111" s="40">
        <v>4</v>
      </c>
      <c r="G20111" s="25">
        <v>6297</v>
      </c>
      <c r="H20111" s="25">
        <v>25188</v>
      </c>
      <c r="I20111" s="25"/>
      <c r="J20111" s="58" t="e">
        <f>HYPERLINK("#"&amp;"Insumos"&amp;"!A"&amp;MATCH($B20111,#REF!,0),"Ins "&amp;$B20111)</f>
        <v>#REF!</v>
      </c>
      <c r="M20111" s="220"/>
    </row>
    <row r="20112" spans="1:13" x14ac:dyDescent="0.2">
      <c r="A20112" s="35" t="s">
        <v>3800</v>
      </c>
      <c r="B20112" s="1" t="s">
        <v>5007</v>
      </c>
      <c r="C20112" s="45" t="s">
        <v>720</v>
      </c>
      <c r="D20112" s="23" t="s">
        <v>5751</v>
      </c>
      <c r="E20112" s="23" t="s">
        <v>4134</v>
      </c>
      <c r="F20112" s="40">
        <v>5.0999999999999996</v>
      </c>
      <c r="G20112" s="25">
        <v>1897</v>
      </c>
      <c r="H20112" s="25">
        <v>9675</v>
      </c>
      <c r="I20112" s="25"/>
      <c r="J20112" s="58" t="e">
        <f>HYPERLINK("#"&amp;"Insumos"&amp;"!A"&amp;MATCH($B20112,#REF!,0),"Ins "&amp;$B20112)</f>
        <v>#REF!</v>
      </c>
      <c r="M20112" s="220"/>
    </row>
    <row r="20113" spans="1:13" ht="25.5" x14ac:dyDescent="0.2">
      <c r="A20113" s="36" t="s">
        <v>3801</v>
      </c>
      <c r="B20113" s="26" t="s">
        <v>6816</v>
      </c>
      <c r="C20113" s="79" t="s">
        <v>10987</v>
      </c>
      <c r="D20113" s="37" t="s">
        <v>5608</v>
      </c>
      <c r="E20113" s="37" t="s">
        <v>464</v>
      </c>
      <c r="F20113" s="41"/>
      <c r="G20113" s="27"/>
      <c r="H20113" s="27"/>
      <c r="I20113" s="27">
        <v>79861</v>
      </c>
      <c r="M20113" s="220">
        <f t="shared" si="314"/>
        <v>104586</v>
      </c>
    </row>
    <row r="20114" spans="1:13" x14ac:dyDescent="0.2">
      <c r="A20114" s="35" t="s">
        <v>3801</v>
      </c>
      <c r="B20114" s="1" t="s">
        <v>213</v>
      </c>
      <c r="C20114" s="45" t="s">
        <v>1034</v>
      </c>
      <c r="D20114" s="23" t="s">
        <v>5734</v>
      </c>
      <c r="E20114" s="23" t="s">
        <v>4141</v>
      </c>
      <c r="F20114" s="40">
        <v>7.0000000000000007E-2</v>
      </c>
      <c r="G20114" s="25">
        <v>184554</v>
      </c>
      <c r="H20114" s="25">
        <v>12919</v>
      </c>
      <c r="I20114" s="25"/>
      <c r="J20114" s="58" t="e">
        <f>HYPERLINK("#"&amp;"Insumos"&amp;"!A"&amp;MATCH($B20114,#REF!,0),"Ins "&amp;$B20114)</f>
        <v>#REF!</v>
      </c>
      <c r="M20114" s="220"/>
    </row>
    <row r="20115" spans="1:13" x14ac:dyDescent="0.2">
      <c r="A20115" s="35" t="s">
        <v>3801</v>
      </c>
      <c r="B20115" s="1" t="s">
        <v>263</v>
      </c>
      <c r="C20115" s="45" t="s">
        <v>696</v>
      </c>
      <c r="D20115" s="23" t="s">
        <v>5534</v>
      </c>
      <c r="E20115" s="23" t="s">
        <v>4140</v>
      </c>
      <c r="F20115" s="40">
        <v>6.6E-3</v>
      </c>
      <c r="G20115" s="25">
        <v>187426</v>
      </c>
      <c r="H20115" s="25">
        <v>1237</v>
      </c>
      <c r="I20115" s="25"/>
      <c r="J20115" s="58" t="e">
        <f>HYPERLINK("#"&amp;"Insumos"&amp;"!A"&amp;MATCH($B20115,#REF!,0),"Ins "&amp;$B20115)</f>
        <v>#REF!</v>
      </c>
      <c r="M20115" s="220"/>
    </row>
    <row r="20116" spans="1:13" x14ac:dyDescent="0.2">
      <c r="A20116" s="35" t="s">
        <v>3801</v>
      </c>
      <c r="B20116" s="1" t="s">
        <v>5533</v>
      </c>
      <c r="C20116" s="45" t="s">
        <v>5892</v>
      </c>
      <c r="D20116" s="23" t="s">
        <v>977</v>
      </c>
      <c r="E20116" s="23" t="s">
        <v>4134</v>
      </c>
      <c r="F20116" s="40">
        <v>0.1</v>
      </c>
      <c r="G20116" s="25">
        <v>3623</v>
      </c>
      <c r="H20116" s="25">
        <v>362</v>
      </c>
      <c r="I20116" s="25"/>
      <c r="J20116" s="58" t="e">
        <f>HYPERLINK("#"&amp;"Insumos"&amp;"!A"&amp;MATCH($B20116,#REF!,0),"Ins "&amp;$B20116)</f>
        <v>#REF!</v>
      </c>
      <c r="M20116" s="220"/>
    </row>
    <row r="20117" spans="1:13" ht="38.25" x14ac:dyDescent="0.2">
      <c r="A20117" s="35" t="s">
        <v>3801</v>
      </c>
      <c r="B20117" s="1" t="s">
        <v>4716</v>
      </c>
      <c r="C20117" s="45" t="s">
        <v>86</v>
      </c>
      <c r="D20117" s="23" t="s">
        <v>5751</v>
      </c>
      <c r="E20117" s="23" t="s">
        <v>287</v>
      </c>
      <c r="F20117" s="40">
        <v>1</v>
      </c>
      <c r="G20117" s="25">
        <v>64186</v>
      </c>
      <c r="H20117" s="25">
        <v>64186</v>
      </c>
      <c r="I20117" s="25"/>
      <c r="J20117" s="58" t="e">
        <f>HYPERLINK("#"&amp;"Insumos"&amp;"!A"&amp;MATCH($B20117,#REF!,0),"Ins "&amp;$B20117)</f>
        <v>#REF!</v>
      </c>
      <c r="M20117" s="220"/>
    </row>
    <row r="20118" spans="1:13" x14ac:dyDescent="0.2">
      <c r="A20118" s="35" t="s">
        <v>3801</v>
      </c>
      <c r="B20118" s="1" t="s">
        <v>5007</v>
      </c>
      <c r="C20118" s="45" t="s">
        <v>720</v>
      </c>
      <c r="D20118" s="23" t="s">
        <v>5751</v>
      </c>
      <c r="E20118" s="23" t="s">
        <v>4134</v>
      </c>
      <c r="F20118" s="40">
        <v>0.61</v>
      </c>
      <c r="G20118" s="25">
        <v>1897</v>
      </c>
      <c r="H20118" s="25">
        <v>1157</v>
      </c>
      <c r="I20118" s="25"/>
      <c r="J20118" s="58" t="e">
        <f>HYPERLINK("#"&amp;"Insumos"&amp;"!A"&amp;MATCH($B20118,#REF!,0),"Ins "&amp;$B20118)</f>
        <v>#REF!</v>
      </c>
      <c r="M20118" s="220"/>
    </row>
    <row r="20119" spans="1:13" ht="25.5" x14ac:dyDescent="0.2">
      <c r="A20119" s="36" t="s">
        <v>3802</v>
      </c>
      <c r="B20119" s="26" t="s">
        <v>6816</v>
      </c>
      <c r="C20119" s="79" t="s">
        <v>10988</v>
      </c>
      <c r="D20119" s="37" t="s">
        <v>5608</v>
      </c>
      <c r="E20119" s="37" t="s">
        <v>464</v>
      </c>
      <c r="F20119" s="41"/>
      <c r="G20119" s="27"/>
      <c r="H20119" s="27"/>
      <c r="I20119" s="27">
        <v>122274</v>
      </c>
      <c r="M20119" s="220">
        <f t="shared" si="314"/>
        <v>160130</v>
      </c>
    </row>
    <row r="20120" spans="1:13" x14ac:dyDescent="0.2">
      <c r="A20120" s="35" t="s">
        <v>3802</v>
      </c>
      <c r="B20120" s="1" t="s">
        <v>213</v>
      </c>
      <c r="C20120" s="45" t="s">
        <v>1034</v>
      </c>
      <c r="D20120" s="23" t="s">
        <v>5734</v>
      </c>
      <c r="E20120" s="23" t="s">
        <v>4141</v>
      </c>
      <c r="F20120" s="40">
        <v>0.09</v>
      </c>
      <c r="G20120" s="25">
        <v>184554</v>
      </c>
      <c r="H20120" s="25">
        <v>16610</v>
      </c>
      <c r="I20120" s="25"/>
      <c r="J20120" s="58" t="e">
        <f>HYPERLINK("#"&amp;"Insumos"&amp;"!A"&amp;MATCH($B20120,#REF!,0),"Ins "&amp;$B20120)</f>
        <v>#REF!</v>
      </c>
      <c r="M20120" s="220"/>
    </row>
    <row r="20121" spans="1:13" x14ac:dyDescent="0.2">
      <c r="A20121" s="35" t="s">
        <v>3802</v>
      </c>
      <c r="B20121" s="1" t="s">
        <v>263</v>
      </c>
      <c r="C20121" s="45" t="s">
        <v>696</v>
      </c>
      <c r="D20121" s="23" t="s">
        <v>5534</v>
      </c>
      <c r="E20121" s="23" t="s">
        <v>4140</v>
      </c>
      <c r="F20121" s="40">
        <v>1.0500000000000001E-2</v>
      </c>
      <c r="G20121" s="25">
        <v>187426</v>
      </c>
      <c r="H20121" s="25">
        <v>1968</v>
      </c>
      <c r="I20121" s="25"/>
      <c r="J20121" s="58" t="e">
        <f>HYPERLINK("#"&amp;"Insumos"&amp;"!A"&amp;MATCH($B20121,#REF!,0),"Ins "&amp;$B20121)</f>
        <v>#REF!</v>
      </c>
      <c r="M20121" s="220"/>
    </row>
    <row r="20122" spans="1:13" x14ac:dyDescent="0.2">
      <c r="A20122" s="35" t="s">
        <v>3802</v>
      </c>
      <c r="B20122" s="1" t="s">
        <v>5533</v>
      </c>
      <c r="C20122" s="45" t="s">
        <v>5892</v>
      </c>
      <c r="D20122" s="23" t="s">
        <v>977</v>
      </c>
      <c r="E20122" s="23" t="s">
        <v>4134</v>
      </c>
      <c r="F20122" s="40">
        <v>0.1</v>
      </c>
      <c r="G20122" s="25">
        <v>3623</v>
      </c>
      <c r="H20122" s="25">
        <v>362</v>
      </c>
      <c r="I20122" s="25"/>
      <c r="J20122" s="58" t="e">
        <f>HYPERLINK("#"&amp;"Insumos"&amp;"!A"&amp;MATCH($B20122,#REF!,0),"Ins "&amp;$B20122)</f>
        <v>#REF!</v>
      </c>
      <c r="M20122" s="220"/>
    </row>
    <row r="20123" spans="1:13" ht="38.25" x14ac:dyDescent="0.2">
      <c r="A20123" s="35" t="s">
        <v>3802</v>
      </c>
      <c r="B20123" s="1" t="s">
        <v>4717</v>
      </c>
      <c r="C20123" s="45" t="s">
        <v>87</v>
      </c>
      <c r="D20123" s="23" t="s">
        <v>5751</v>
      </c>
      <c r="E20123" s="23" t="s">
        <v>287</v>
      </c>
      <c r="F20123" s="40">
        <v>1</v>
      </c>
      <c r="G20123" s="25">
        <v>101816</v>
      </c>
      <c r="H20123" s="25">
        <v>101816</v>
      </c>
      <c r="I20123" s="25"/>
      <c r="J20123" s="58" t="e">
        <f>HYPERLINK("#"&amp;"Insumos"&amp;"!A"&amp;MATCH($B20123,#REF!,0),"Ins "&amp;$B20123)</f>
        <v>#REF!</v>
      </c>
      <c r="M20123" s="220"/>
    </row>
    <row r="20124" spans="1:13" x14ac:dyDescent="0.2">
      <c r="A20124" s="35" t="s">
        <v>3802</v>
      </c>
      <c r="B20124" s="1" t="s">
        <v>5007</v>
      </c>
      <c r="C20124" s="45" t="s">
        <v>720</v>
      </c>
      <c r="D20124" s="23" t="s">
        <v>5751</v>
      </c>
      <c r="E20124" s="23" t="s">
        <v>4134</v>
      </c>
      <c r="F20124" s="40">
        <v>0.8</v>
      </c>
      <c r="G20124" s="25">
        <v>1897</v>
      </c>
      <c r="H20124" s="25">
        <v>1518</v>
      </c>
      <c r="I20124" s="25"/>
      <c r="J20124" s="58" t="e">
        <f>HYPERLINK("#"&amp;"Insumos"&amp;"!A"&amp;MATCH($B20124,#REF!,0),"Ins "&amp;$B20124)</f>
        <v>#REF!</v>
      </c>
      <c r="M20124" s="220"/>
    </row>
    <row r="20125" spans="1:13" ht="25.5" x14ac:dyDescent="0.2">
      <c r="A20125" s="36" t="s">
        <v>3803</v>
      </c>
      <c r="B20125" s="26" t="s">
        <v>6816</v>
      </c>
      <c r="C20125" s="79" t="s">
        <v>963</v>
      </c>
      <c r="D20125" s="37" t="s">
        <v>5608</v>
      </c>
      <c r="E20125" s="37" t="s">
        <v>4134</v>
      </c>
      <c r="F20125" s="41"/>
      <c r="G20125" s="27"/>
      <c r="H20125" s="27"/>
      <c r="I20125" s="27">
        <v>326962</v>
      </c>
      <c r="M20125" s="220">
        <f t="shared" si="314"/>
        <v>428189</v>
      </c>
    </row>
    <row r="20126" spans="1:13" x14ac:dyDescent="0.2">
      <c r="A20126" s="35" t="s">
        <v>3803</v>
      </c>
      <c r="B20126" s="1" t="s">
        <v>213</v>
      </c>
      <c r="C20126" s="45" t="s">
        <v>1034</v>
      </c>
      <c r="D20126" s="23" t="s">
        <v>5734</v>
      </c>
      <c r="E20126" s="23" t="s">
        <v>4141</v>
      </c>
      <c r="F20126" s="40">
        <v>0.5</v>
      </c>
      <c r="G20126" s="25">
        <v>184554</v>
      </c>
      <c r="H20126" s="25">
        <v>92277</v>
      </c>
      <c r="I20126" s="25"/>
      <c r="J20126" s="58" t="e">
        <f>HYPERLINK("#"&amp;"Insumos"&amp;"!A"&amp;MATCH($B20126,#REF!,0),"Ins "&amp;$B20126)</f>
        <v>#REF!</v>
      </c>
      <c r="M20126" s="220"/>
    </row>
    <row r="20127" spans="1:13" x14ac:dyDescent="0.2">
      <c r="A20127" s="35" t="s">
        <v>3803</v>
      </c>
      <c r="B20127" s="1" t="s">
        <v>263</v>
      </c>
      <c r="C20127" s="45" t="s">
        <v>696</v>
      </c>
      <c r="D20127" s="23" t="s">
        <v>5534</v>
      </c>
      <c r="E20127" s="23" t="s">
        <v>4140</v>
      </c>
      <c r="F20127" s="40">
        <v>2.2200000000000001E-2</v>
      </c>
      <c r="G20127" s="25">
        <v>187426</v>
      </c>
      <c r="H20127" s="25">
        <v>4161</v>
      </c>
      <c r="I20127" s="25"/>
      <c r="J20127" s="58" t="e">
        <f>HYPERLINK("#"&amp;"Insumos"&amp;"!A"&amp;MATCH($B20127,#REF!,0),"Ins "&amp;$B20127)</f>
        <v>#REF!</v>
      </c>
      <c r="M20127" s="220"/>
    </row>
    <row r="20128" spans="1:13" x14ac:dyDescent="0.2">
      <c r="A20128" s="35" t="s">
        <v>3803</v>
      </c>
      <c r="B20128" s="1" t="s">
        <v>5533</v>
      </c>
      <c r="C20128" s="45" t="s">
        <v>5892</v>
      </c>
      <c r="D20128" s="23" t="s">
        <v>977</v>
      </c>
      <c r="E20128" s="23" t="s">
        <v>4134</v>
      </c>
      <c r="F20128" s="40">
        <v>2</v>
      </c>
      <c r="G20128" s="25">
        <v>3623</v>
      </c>
      <c r="H20128" s="25">
        <v>7246</v>
      </c>
      <c r="I20128" s="25"/>
      <c r="J20128" s="58" t="e">
        <f>HYPERLINK("#"&amp;"Insumos"&amp;"!A"&amp;MATCH($B20128,#REF!,0),"Ins "&amp;$B20128)</f>
        <v>#REF!</v>
      </c>
      <c r="M20128" s="220"/>
    </row>
    <row r="20129" spans="1:13" x14ac:dyDescent="0.2">
      <c r="A20129" s="35" t="s">
        <v>3803</v>
      </c>
      <c r="B20129" s="1" t="s">
        <v>4242</v>
      </c>
      <c r="C20129" s="45" t="s">
        <v>237</v>
      </c>
      <c r="D20129" s="23" t="s">
        <v>5751</v>
      </c>
      <c r="E20129" s="23" t="s">
        <v>287</v>
      </c>
      <c r="F20129" s="40">
        <v>1</v>
      </c>
      <c r="G20129" s="25">
        <v>189949</v>
      </c>
      <c r="H20129" s="25">
        <v>189949</v>
      </c>
      <c r="I20129" s="25"/>
      <c r="J20129" s="58" t="e">
        <f>HYPERLINK("#"&amp;"Insumos"&amp;"!A"&amp;MATCH($B20129,#REF!,0),"Ins "&amp;$B20129)</f>
        <v>#REF!</v>
      </c>
      <c r="M20129" s="220"/>
    </row>
    <row r="20130" spans="1:13" x14ac:dyDescent="0.2">
      <c r="A20130" s="35" t="s">
        <v>3803</v>
      </c>
      <c r="B20130" s="1" t="s">
        <v>4247</v>
      </c>
      <c r="C20130" s="45" t="s">
        <v>241</v>
      </c>
      <c r="D20130" s="23" t="s">
        <v>5751</v>
      </c>
      <c r="E20130" s="23" t="s">
        <v>287</v>
      </c>
      <c r="F20130" s="40">
        <v>3</v>
      </c>
      <c r="G20130" s="25">
        <v>6997</v>
      </c>
      <c r="H20130" s="25">
        <v>20991</v>
      </c>
      <c r="I20130" s="25"/>
      <c r="J20130" s="58" t="e">
        <f>HYPERLINK("#"&amp;"Insumos"&amp;"!A"&amp;MATCH($B20130,#REF!,0),"Ins "&amp;$B20130)</f>
        <v>#REF!</v>
      </c>
      <c r="M20130" s="220"/>
    </row>
    <row r="20131" spans="1:13" x14ac:dyDescent="0.2">
      <c r="A20131" s="35" t="s">
        <v>3803</v>
      </c>
      <c r="B20131" s="1" t="s">
        <v>4306</v>
      </c>
      <c r="C20131" s="45" t="s">
        <v>453</v>
      </c>
      <c r="D20131" s="23" t="s">
        <v>5751</v>
      </c>
      <c r="E20131" s="23" t="s">
        <v>4134</v>
      </c>
      <c r="F20131" s="40">
        <v>3</v>
      </c>
      <c r="G20131" s="25">
        <v>1520</v>
      </c>
      <c r="H20131" s="25">
        <v>4560</v>
      </c>
      <c r="I20131" s="25"/>
      <c r="J20131" s="58" t="e">
        <f>HYPERLINK("#"&amp;"Insumos"&amp;"!A"&amp;MATCH($B20131,#REF!,0),"Ins "&amp;$B20131)</f>
        <v>#REF!</v>
      </c>
      <c r="M20131" s="220"/>
    </row>
    <row r="20132" spans="1:13" x14ac:dyDescent="0.2">
      <c r="A20132" s="35" t="s">
        <v>3803</v>
      </c>
      <c r="B20132" s="1" t="s">
        <v>5007</v>
      </c>
      <c r="C20132" s="45" t="s">
        <v>720</v>
      </c>
      <c r="D20132" s="23" t="s">
        <v>5751</v>
      </c>
      <c r="E20132" s="23" t="s">
        <v>4134</v>
      </c>
      <c r="F20132" s="40">
        <v>4.0999999999999996</v>
      </c>
      <c r="G20132" s="25">
        <v>1897</v>
      </c>
      <c r="H20132" s="25">
        <v>7778</v>
      </c>
      <c r="I20132" s="25"/>
      <c r="J20132" s="58" t="e">
        <f>HYPERLINK("#"&amp;"Insumos"&amp;"!A"&amp;MATCH($B20132,#REF!,0),"Ins "&amp;$B20132)</f>
        <v>#REF!</v>
      </c>
      <c r="M20132" s="220"/>
    </row>
    <row r="20133" spans="1:13" ht="63.75" x14ac:dyDescent="0.2">
      <c r="A20133" s="36" t="s">
        <v>3804</v>
      </c>
      <c r="B20133" s="26" t="s">
        <v>6816</v>
      </c>
      <c r="C20133" s="79" t="s">
        <v>964</v>
      </c>
      <c r="D20133" s="37" t="s">
        <v>5608</v>
      </c>
      <c r="E20133" s="37" t="s">
        <v>4134</v>
      </c>
      <c r="F20133" s="41"/>
      <c r="G20133" s="27"/>
      <c r="H20133" s="27"/>
      <c r="I20133" s="27">
        <v>973556</v>
      </c>
      <c r="M20133" s="220">
        <f t="shared" si="314"/>
        <v>1274969</v>
      </c>
    </row>
    <row r="20134" spans="1:13" x14ac:dyDescent="0.2">
      <c r="A20134" s="35" t="s">
        <v>3804</v>
      </c>
      <c r="B20134" s="1" t="s">
        <v>213</v>
      </c>
      <c r="C20134" s="45" t="s">
        <v>1034</v>
      </c>
      <c r="D20134" s="23" t="s">
        <v>5734</v>
      </c>
      <c r="E20134" s="23" t="s">
        <v>4141</v>
      </c>
      <c r="F20134" s="40">
        <v>0.5</v>
      </c>
      <c r="G20134" s="25">
        <v>184554</v>
      </c>
      <c r="H20134" s="25">
        <v>92277</v>
      </c>
      <c r="I20134" s="25"/>
      <c r="J20134" s="58" t="e">
        <f>HYPERLINK("#"&amp;"Insumos"&amp;"!A"&amp;MATCH($B20134,#REF!,0),"Ins "&amp;$B20134)</f>
        <v>#REF!</v>
      </c>
      <c r="M20134" s="220"/>
    </row>
    <row r="20135" spans="1:13" x14ac:dyDescent="0.2">
      <c r="A20135" s="35" t="s">
        <v>3804</v>
      </c>
      <c r="B20135" s="1" t="s">
        <v>263</v>
      </c>
      <c r="C20135" s="45" t="s">
        <v>696</v>
      </c>
      <c r="D20135" s="23" t="s">
        <v>5534</v>
      </c>
      <c r="E20135" s="23" t="s">
        <v>4140</v>
      </c>
      <c r="F20135" s="40">
        <v>8.7499999999999994E-2</v>
      </c>
      <c r="G20135" s="25">
        <v>187426</v>
      </c>
      <c r="H20135" s="25">
        <v>16400</v>
      </c>
      <c r="I20135" s="25"/>
      <c r="J20135" s="58" t="e">
        <f>HYPERLINK("#"&amp;"Insumos"&amp;"!A"&amp;MATCH($B20135,#REF!,0),"Ins "&amp;$B20135)</f>
        <v>#REF!</v>
      </c>
      <c r="M20135" s="220"/>
    </row>
    <row r="20136" spans="1:13" x14ac:dyDescent="0.2">
      <c r="A20136" s="35" t="s">
        <v>3804</v>
      </c>
      <c r="B20136" s="1" t="s">
        <v>5533</v>
      </c>
      <c r="C20136" s="45" t="s">
        <v>5892</v>
      </c>
      <c r="D20136" s="23" t="s">
        <v>977</v>
      </c>
      <c r="E20136" s="23" t="s">
        <v>4134</v>
      </c>
      <c r="F20136" s="40">
        <v>2</v>
      </c>
      <c r="G20136" s="25">
        <v>3623</v>
      </c>
      <c r="H20136" s="25">
        <v>7246</v>
      </c>
      <c r="I20136" s="25"/>
      <c r="J20136" s="58" t="e">
        <f>HYPERLINK("#"&amp;"Insumos"&amp;"!A"&amp;MATCH($B20136,#REF!,0),"Ins "&amp;$B20136)</f>
        <v>#REF!</v>
      </c>
      <c r="M20136" s="220"/>
    </row>
    <row r="20137" spans="1:13" ht="25.5" x14ac:dyDescent="0.2">
      <c r="A20137" s="35" t="s">
        <v>3804</v>
      </c>
      <c r="B20137" s="1" t="s">
        <v>4705</v>
      </c>
      <c r="C20137" s="45" t="s">
        <v>516</v>
      </c>
      <c r="D20137" s="23" t="s">
        <v>5751</v>
      </c>
      <c r="E20137" s="23" t="s">
        <v>4134</v>
      </c>
      <c r="F20137" s="40">
        <v>1</v>
      </c>
      <c r="G20137" s="25">
        <v>39957</v>
      </c>
      <c r="H20137" s="25">
        <v>39957</v>
      </c>
      <c r="I20137" s="25"/>
      <c r="J20137" s="58" t="e">
        <f>HYPERLINK("#"&amp;"Insumos"&amp;"!A"&amp;MATCH($B20137,#REF!,0),"Ins "&amp;$B20137)</f>
        <v>#REF!</v>
      </c>
      <c r="M20137" s="220"/>
    </row>
    <row r="20138" spans="1:13" x14ac:dyDescent="0.2">
      <c r="A20138" s="35" t="s">
        <v>3804</v>
      </c>
      <c r="B20138" s="1" t="s">
        <v>4715</v>
      </c>
      <c r="C20138" s="45" t="s">
        <v>1493</v>
      </c>
      <c r="D20138" s="23" t="s">
        <v>5751</v>
      </c>
      <c r="E20138" s="23" t="s">
        <v>4134</v>
      </c>
      <c r="F20138" s="40">
        <v>1</v>
      </c>
      <c r="G20138" s="25">
        <v>106650</v>
      </c>
      <c r="H20138" s="25">
        <v>106650</v>
      </c>
      <c r="I20138" s="25"/>
      <c r="J20138" s="58" t="e">
        <f>HYPERLINK("#"&amp;"Insumos"&amp;"!A"&amp;MATCH($B20138,#REF!,0),"Ins "&amp;$B20138)</f>
        <v>#REF!</v>
      </c>
      <c r="M20138" s="220"/>
    </row>
    <row r="20139" spans="1:13" ht="38.25" x14ac:dyDescent="0.2">
      <c r="A20139" s="35" t="s">
        <v>3804</v>
      </c>
      <c r="B20139" s="1" t="s">
        <v>5045</v>
      </c>
      <c r="C20139" s="45" t="s">
        <v>1568</v>
      </c>
      <c r="D20139" s="23" t="s">
        <v>5751</v>
      </c>
      <c r="E20139" s="23" t="s">
        <v>4134</v>
      </c>
      <c r="F20139" s="40">
        <v>1</v>
      </c>
      <c r="G20139" s="25">
        <v>703248</v>
      </c>
      <c r="H20139" s="25">
        <v>703248</v>
      </c>
      <c r="I20139" s="25"/>
      <c r="J20139" s="58" t="e">
        <f>HYPERLINK("#"&amp;"Insumos"&amp;"!A"&amp;MATCH($B20139,#REF!,0),"Ins "&amp;$B20139)</f>
        <v>#REF!</v>
      </c>
      <c r="M20139" s="220"/>
    </row>
    <row r="20140" spans="1:13" x14ac:dyDescent="0.2">
      <c r="A20140" s="35" t="s">
        <v>3804</v>
      </c>
      <c r="B20140" s="1" t="s">
        <v>5007</v>
      </c>
      <c r="C20140" s="45" t="s">
        <v>720</v>
      </c>
      <c r="D20140" s="23" t="s">
        <v>5751</v>
      </c>
      <c r="E20140" s="23" t="s">
        <v>4134</v>
      </c>
      <c r="F20140" s="40">
        <v>4.0999999999999996</v>
      </c>
      <c r="G20140" s="25">
        <v>1897</v>
      </c>
      <c r="H20140" s="25">
        <v>7778</v>
      </c>
      <c r="I20140" s="25"/>
      <c r="J20140" s="58" t="e">
        <f>HYPERLINK("#"&amp;"Insumos"&amp;"!A"&amp;MATCH($B20140,#REF!,0),"Ins "&amp;$B20140)</f>
        <v>#REF!</v>
      </c>
      <c r="M20140" s="220"/>
    </row>
    <row r="20141" spans="1:13" ht="63.75" x14ac:dyDescent="0.2">
      <c r="A20141" s="36" t="s">
        <v>3805</v>
      </c>
      <c r="B20141" s="26" t="s">
        <v>6816</v>
      </c>
      <c r="C20141" s="79" t="s">
        <v>965</v>
      </c>
      <c r="D20141" s="37" t="s">
        <v>5608</v>
      </c>
      <c r="E20141" s="37" t="s">
        <v>4134</v>
      </c>
      <c r="F20141" s="41"/>
      <c r="G20141" s="27"/>
      <c r="H20141" s="27"/>
      <c r="I20141" s="27">
        <v>550928</v>
      </c>
      <c r="M20141" s="220">
        <f t="shared" si="314"/>
        <v>721495</v>
      </c>
    </row>
    <row r="20142" spans="1:13" x14ac:dyDescent="0.2">
      <c r="A20142" s="35" t="s">
        <v>3805</v>
      </c>
      <c r="B20142" s="1" t="s">
        <v>213</v>
      </c>
      <c r="C20142" s="45" t="s">
        <v>1034</v>
      </c>
      <c r="D20142" s="23" t="s">
        <v>5734</v>
      </c>
      <c r="E20142" s="23" t="s">
        <v>4141</v>
      </c>
      <c r="F20142" s="40">
        <v>0.5</v>
      </c>
      <c r="G20142" s="25">
        <v>184554</v>
      </c>
      <c r="H20142" s="25">
        <v>92277</v>
      </c>
      <c r="I20142" s="25"/>
      <c r="J20142" s="58" t="e">
        <f>HYPERLINK("#"&amp;"Insumos"&amp;"!A"&amp;MATCH($B20142,#REF!,0),"Ins "&amp;$B20142)</f>
        <v>#REF!</v>
      </c>
      <c r="M20142" s="220"/>
    </row>
    <row r="20143" spans="1:13" x14ac:dyDescent="0.2">
      <c r="A20143" s="35" t="s">
        <v>3805</v>
      </c>
      <c r="B20143" s="1" t="s">
        <v>263</v>
      </c>
      <c r="C20143" s="45" t="s">
        <v>696</v>
      </c>
      <c r="D20143" s="23" t="s">
        <v>5534</v>
      </c>
      <c r="E20143" s="23" t="s">
        <v>4140</v>
      </c>
      <c r="F20143" s="40">
        <v>4.48E-2</v>
      </c>
      <c r="G20143" s="25">
        <v>187426</v>
      </c>
      <c r="H20143" s="25">
        <v>8397</v>
      </c>
      <c r="I20143" s="25"/>
      <c r="J20143" s="58" t="e">
        <f>HYPERLINK("#"&amp;"Insumos"&amp;"!A"&amp;MATCH($B20143,#REF!,0),"Ins "&amp;$B20143)</f>
        <v>#REF!</v>
      </c>
      <c r="M20143" s="220"/>
    </row>
    <row r="20144" spans="1:13" x14ac:dyDescent="0.2">
      <c r="A20144" s="35" t="s">
        <v>3805</v>
      </c>
      <c r="B20144" s="1" t="s">
        <v>5533</v>
      </c>
      <c r="C20144" s="45" t="s">
        <v>5892</v>
      </c>
      <c r="D20144" s="23" t="s">
        <v>977</v>
      </c>
      <c r="E20144" s="23" t="s">
        <v>4134</v>
      </c>
      <c r="F20144" s="40">
        <v>2</v>
      </c>
      <c r="G20144" s="25">
        <v>3623</v>
      </c>
      <c r="H20144" s="25">
        <v>7246</v>
      </c>
      <c r="I20144" s="25"/>
      <c r="J20144" s="58" t="e">
        <f>HYPERLINK("#"&amp;"Insumos"&amp;"!A"&amp;MATCH($B20144,#REF!,0),"Ins "&amp;$B20144)</f>
        <v>#REF!</v>
      </c>
      <c r="M20144" s="220"/>
    </row>
    <row r="20145" spans="1:13" ht="25.5" x14ac:dyDescent="0.2">
      <c r="A20145" s="35" t="s">
        <v>3805</v>
      </c>
      <c r="B20145" s="1" t="s">
        <v>4705</v>
      </c>
      <c r="C20145" s="45" t="s">
        <v>516</v>
      </c>
      <c r="D20145" s="23" t="s">
        <v>5751</v>
      </c>
      <c r="E20145" s="23" t="s">
        <v>4134</v>
      </c>
      <c r="F20145" s="40">
        <v>1</v>
      </c>
      <c r="G20145" s="25">
        <v>39957</v>
      </c>
      <c r="H20145" s="25">
        <v>39957</v>
      </c>
      <c r="I20145" s="25"/>
      <c r="J20145" s="58" t="e">
        <f>HYPERLINK("#"&amp;"Insumos"&amp;"!A"&amp;MATCH($B20145,#REF!,0),"Ins "&amp;$B20145)</f>
        <v>#REF!</v>
      </c>
      <c r="M20145" s="220"/>
    </row>
    <row r="20146" spans="1:13" x14ac:dyDescent="0.2">
      <c r="A20146" s="35" t="s">
        <v>3805</v>
      </c>
      <c r="B20146" s="1" t="s">
        <v>4715</v>
      </c>
      <c r="C20146" s="45" t="s">
        <v>1493</v>
      </c>
      <c r="D20146" s="23" t="s">
        <v>5751</v>
      </c>
      <c r="E20146" s="23" t="s">
        <v>4134</v>
      </c>
      <c r="F20146" s="40">
        <v>1</v>
      </c>
      <c r="G20146" s="25">
        <v>106650</v>
      </c>
      <c r="H20146" s="25">
        <v>106650</v>
      </c>
      <c r="I20146" s="25"/>
      <c r="J20146" s="58" t="e">
        <f>HYPERLINK("#"&amp;"Insumos"&amp;"!A"&amp;MATCH($B20146,#REF!,0),"Ins "&amp;$B20146)</f>
        <v>#REF!</v>
      </c>
      <c r="M20146" s="220"/>
    </row>
    <row r="20147" spans="1:13" ht="38.25" x14ac:dyDescent="0.2">
      <c r="A20147" s="35" t="s">
        <v>3805</v>
      </c>
      <c r="B20147" s="1" t="s">
        <v>5046</v>
      </c>
      <c r="C20147" s="45" t="s">
        <v>1569</v>
      </c>
      <c r="D20147" s="23" t="s">
        <v>5751</v>
      </c>
      <c r="E20147" s="23" t="s">
        <v>4134</v>
      </c>
      <c r="F20147" s="40">
        <v>1</v>
      </c>
      <c r="G20147" s="25">
        <v>288623</v>
      </c>
      <c r="H20147" s="25">
        <v>288623</v>
      </c>
      <c r="I20147" s="25"/>
      <c r="J20147" s="58" t="e">
        <f>HYPERLINK("#"&amp;"Insumos"&amp;"!A"&amp;MATCH($B20147,#REF!,0),"Ins "&amp;$B20147)</f>
        <v>#REF!</v>
      </c>
      <c r="M20147" s="220"/>
    </row>
    <row r="20148" spans="1:13" x14ac:dyDescent="0.2">
      <c r="A20148" s="35" t="s">
        <v>3805</v>
      </c>
      <c r="B20148" s="1" t="s">
        <v>5007</v>
      </c>
      <c r="C20148" s="45" t="s">
        <v>720</v>
      </c>
      <c r="D20148" s="23" t="s">
        <v>5751</v>
      </c>
      <c r="E20148" s="23" t="s">
        <v>4134</v>
      </c>
      <c r="F20148" s="40">
        <v>4.0999999999999996</v>
      </c>
      <c r="G20148" s="25">
        <v>1897</v>
      </c>
      <c r="H20148" s="25">
        <v>7778</v>
      </c>
      <c r="I20148" s="25"/>
      <c r="J20148" s="58" t="e">
        <f>HYPERLINK("#"&amp;"Insumos"&amp;"!A"&amp;MATCH($B20148,#REF!,0),"Ins "&amp;$B20148)</f>
        <v>#REF!</v>
      </c>
      <c r="M20148" s="220"/>
    </row>
    <row r="20149" spans="1:13" ht="76.5" x14ac:dyDescent="0.2">
      <c r="A20149" s="36" t="s">
        <v>3806</v>
      </c>
      <c r="B20149" s="26" t="s">
        <v>6816</v>
      </c>
      <c r="C20149" s="79" t="s">
        <v>10989</v>
      </c>
      <c r="D20149" s="37" t="s">
        <v>5608</v>
      </c>
      <c r="E20149" s="37" t="s">
        <v>4134</v>
      </c>
      <c r="F20149" s="41"/>
      <c r="G20149" s="27"/>
      <c r="H20149" s="27"/>
      <c r="I20149" s="27">
        <v>891423</v>
      </c>
      <c r="M20149" s="220">
        <f t="shared" si="314"/>
        <v>1167408</v>
      </c>
    </row>
    <row r="20150" spans="1:13" x14ac:dyDescent="0.2">
      <c r="A20150" s="35" t="s">
        <v>3806</v>
      </c>
      <c r="B20150" s="1" t="s">
        <v>213</v>
      </c>
      <c r="C20150" s="45" t="s">
        <v>1034</v>
      </c>
      <c r="D20150" s="23" t="s">
        <v>5734</v>
      </c>
      <c r="E20150" s="23" t="s">
        <v>4141</v>
      </c>
      <c r="F20150" s="40">
        <v>0.5</v>
      </c>
      <c r="G20150" s="25">
        <v>184554</v>
      </c>
      <c r="H20150" s="25">
        <v>92277</v>
      </c>
      <c r="I20150" s="25"/>
      <c r="J20150" s="58" t="e">
        <f>HYPERLINK("#"&amp;"Insumos"&amp;"!A"&amp;MATCH($B20150,#REF!,0),"Ins "&amp;$B20150)</f>
        <v>#REF!</v>
      </c>
      <c r="M20150" s="220"/>
    </row>
    <row r="20151" spans="1:13" x14ac:dyDescent="0.2">
      <c r="A20151" s="35" t="s">
        <v>3806</v>
      </c>
      <c r="B20151" s="1" t="s">
        <v>263</v>
      </c>
      <c r="C20151" s="45" t="s">
        <v>696</v>
      </c>
      <c r="D20151" s="23" t="s">
        <v>5534</v>
      </c>
      <c r="E20151" s="23" t="s">
        <v>4140</v>
      </c>
      <c r="F20151" s="40">
        <v>7.9200000000000007E-2</v>
      </c>
      <c r="G20151" s="25">
        <v>187426</v>
      </c>
      <c r="H20151" s="25">
        <v>14844</v>
      </c>
      <c r="I20151" s="25"/>
      <c r="J20151" s="58" t="e">
        <f>HYPERLINK("#"&amp;"Insumos"&amp;"!A"&amp;MATCH($B20151,#REF!,0),"Ins "&amp;$B20151)</f>
        <v>#REF!</v>
      </c>
      <c r="M20151" s="220"/>
    </row>
    <row r="20152" spans="1:13" x14ac:dyDescent="0.2">
      <c r="A20152" s="35" t="s">
        <v>3806</v>
      </c>
      <c r="B20152" s="1" t="s">
        <v>5533</v>
      </c>
      <c r="C20152" s="45" t="s">
        <v>5892</v>
      </c>
      <c r="D20152" s="23" t="s">
        <v>977</v>
      </c>
      <c r="E20152" s="23" t="s">
        <v>4134</v>
      </c>
      <c r="F20152" s="40">
        <v>2</v>
      </c>
      <c r="G20152" s="25">
        <v>3623</v>
      </c>
      <c r="H20152" s="25">
        <v>7246</v>
      </c>
      <c r="I20152" s="25"/>
      <c r="J20152" s="58" t="e">
        <f>HYPERLINK("#"&amp;"Insumos"&amp;"!A"&amp;MATCH($B20152,#REF!,0),"Ins "&amp;$B20152)</f>
        <v>#REF!</v>
      </c>
      <c r="M20152" s="220"/>
    </row>
    <row r="20153" spans="1:13" x14ac:dyDescent="0.2">
      <c r="A20153" s="35" t="s">
        <v>3806</v>
      </c>
      <c r="B20153" s="1" t="s">
        <v>4654</v>
      </c>
      <c r="C20153" s="45" t="s">
        <v>4</v>
      </c>
      <c r="D20153" s="23" t="s">
        <v>5751</v>
      </c>
      <c r="E20153" s="23" t="s">
        <v>4134</v>
      </c>
      <c r="F20153" s="40">
        <v>10</v>
      </c>
      <c r="G20153" s="25">
        <v>2562</v>
      </c>
      <c r="H20153" s="25">
        <v>25620</v>
      </c>
      <c r="I20153" s="25"/>
      <c r="J20153" s="58" t="e">
        <f>HYPERLINK("#"&amp;"Insumos"&amp;"!A"&amp;MATCH($B20153,#REF!,0),"Ins "&amp;$B20153)</f>
        <v>#REF!</v>
      </c>
      <c r="M20153" s="220"/>
    </row>
    <row r="20154" spans="1:13" ht="25.5" x14ac:dyDescent="0.2">
      <c r="A20154" s="35" t="s">
        <v>3806</v>
      </c>
      <c r="B20154" s="1" t="s">
        <v>4705</v>
      </c>
      <c r="C20154" s="45" t="s">
        <v>516</v>
      </c>
      <c r="D20154" s="23" t="s">
        <v>5751</v>
      </c>
      <c r="E20154" s="23" t="s">
        <v>4134</v>
      </c>
      <c r="F20154" s="40">
        <v>1</v>
      </c>
      <c r="G20154" s="25">
        <v>39957</v>
      </c>
      <c r="H20154" s="25">
        <v>39957</v>
      </c>
      <c r="I20154" s="25"/>
      <c r="J20154" s="58" t="e">
        <f>HYPERLINK("#"&amp;"Insumos"&amp;"!A"&amp;MATCH($B20154,#REF!,0),"Ins "&amp;$B20154)</f>
        <v>#REF!</v>
      </c>
      <c r="M20154" s="220"/>
    </row>
    <row r="20155" spans="1:13" ht="51" x14ac:dyDescent="0.2">
      <c r="A20155" s="35" t="s">
        <v>3806</v>
      </c>
      <c r="B20155" s="1" t="s">
        <v>5077</v>
      </c>
      <c r="C20155" s="45" t="s">
        <v>331</v>
      </c>
      <c r="D20155" s="23" t="s">
        <v>5751</v>
      </c>
      <c r="E20155" s="23" t="s">
        <v>4134</v>
      </c>
      <c r="F20155" s="40">
        <v>1</v>
      </c>
      <c r="G20155" s="25">
        <v>703701</v>
      </c>
      <c r="H20155" s="25">
        <v>703701</v>
      </c>
      <c r="I20155" s="25"/>
      <c r="J20155" s="58" t="e">
        <f>HYPERLINK("#"&amp;"Insumos"&amp;"!A"&amp;MATCH($B20155,#REF!,0),"Ins "&amp;$B20155)</f>
        <v>#REF!</v>
      </c>
      <c r="M20155" s="220"/>
    </row>
    <row r="20156" spans="1:13" x14ac:dyDescent="0.2">
      <c r="A20156" s="35" t="s">
        <v>3806</v>
      </c>
      <c r="B20156" s="1" t="s">
        <v>5007</v>
      </c>
      <c r="C20156" s="45" t="s">
        <v>720</v>
      </c>
      <c r="D20156" s="23" t="s">
        <v>5751</v>
      </c>
      <c r="E20156" s="23" t="s">
        <v>4134</v>
      </c>
      <c r="F20156" s="40">
        <v>4.0999999999999996</v>
      </c>
      <c r="G20156" s="25">
        <v>1897</v>
      </c>
      <c r="H20156" s="25">
        <v>7778</v>
      </c>
      <c r="I20156" s="25"/>
      <c r="J20156" s="58" t="e">
        <f>HYPERLINK("#"&amp;"Insumos"&amp;"!A"&amp;MATCH($B20156,#REF!,0),"Ins "&amp;$B20156)</f>
        <v>#REF!</v>
      </c>
      <c r="M20156" s="220"/>
    </row>
    <row r="20157" spans="1:13" ht="76.5" x14ac:dyDescent="0.2">
      <c r="A20157" s="36" t="s">
        <v>3807</v>
      </c>
      <c r="B20157" s="26" t="s">
        <v>6816</v>
      </c>
      <c r="C20157" s="79" t="s">
        <v>10990</v>
      </c>
      <c r="D20157" s="37" t="s">
        <v>5608</v>
      </c>
      <c r="E20157" s="37" t="s">
        <v>4134</v>
      </c>
      <c r="F20157" s="41"/>
      <c r="G20157" s="27"/>
      <c r="H20157" s="27"/>
      <c r="I20157" s="27">
        <v>974604</v>
      </c>
      <c r="M20157" s="220">
        <f t="shared" si="314"/>
        <v>1276341</v>
      </c>
    </row>
    <row r="20158" spans="1:13" x14ac:dyDescent="0.2">
      <c r="A20158" s="35" t="s">
        <v>3807</v>
      </c>
      <c r="B20158" s="1" t="s">
        <v>213</v>
      </c>
      <c r="C20158" s="45" t="s">
        <v>1034</v>
      </c>
      <c r="D20158" s="23" t="s">
        <v>5734</v>
      </c>
      <c r="E20158" s="23" t="s">
        <v>4141</v>
      </c>
      <c r="F20158" s="40">
        <v>0.5</v>
      </c>
      <c r="G20158" s="25">
        <v>184554</v>
      </c>
      <c r="H20158" s="25">
        <v>92277</v>
      </c>
      <c r="I20158" s="25"/>
      <c r="J20158" s="58" t="e">
        <f>HYPERLINK("#"&amp;"Insumos"&amp;"!A"&amp;MATCH($B20158,#REF!,0),"Ins "&amp;$B20158)</f>
        <v>#REF!</v>
      </c>
      <c r="M20158" s="220"/>
    </row>
    <row r="20159" spans="1:13" x14ac:dyDescent="0.2">
      <c r="A20159" s="35" t="s">
        <v>3807</v>
      </c>
      <c r="B20159" s="1" t="s">
        <v>263</v>
      </c>
      <c r="C20159" s="45" t="s">
        <v>696</v>
      </c>
      <c r="D20159" s="23" t="s">
        <v>5534</v>
      </c>
      <c r="E20159" s="23" t="s">
        <v>4140</v>
      </c>
      <c r="F20159" s="40">
        <v>8.7599999999999997E-2</v>
      </c>
      <c r="G20159" s="25">
        <v>187426</v>
      </c>
      <c r="H20159" s="25">
        <v>16419</v>
      </c>
      <c r="I20159" s="25"/>
      <c r="J20159" s="58" t="e">
        <f>HYPERLINK("#"&amp;"Insumos"&amp;"!A"&amp;MATCH($B20159,#REF!,0),"Ins "&amp;$B20159)</f>
        <v>#REF!</v>
      </c>
      <c r="M20159" s="220"/>
    </row>
    <row r="20160" spans="1:13" x14ac:dyDescent="0.2">
      <c r="A20160" s="35" t="s">
        <v>3807</v>
      </c>
      <c r="B20160" s="1" t="s">
        <v>5533</v>
      </c>
      <c r="C20160" s="45" t="s">
        <v>5892</v>
      </c>
      <c r="D20160" s="23" t="s">
        <v>977</v>
      </c>
      <c r="E20160" s="23" t="s">
        <v>4134</v>
      </c>
      <c r="F20160" s="40">
        <v>2</v>
      </c>
      <c r="G20160" s="25">
        <v>3623</v>
      </c>
      <c r="H20160" s="25">
        <v>7246</v>
      </c>
      <c r="I20160" s="25"/>
      <c r="J20160" s="58" t="e">
        <f>HYPERLINK("#"&amp;"Insumos"&amp;"!A"&amp;MATCH($B20160,#REF!,0),"Ins "&amp;$B20160)</f>
        <v>#REF!</v>
      </c>
      <c r="M20160" s="220"/>
    </row>
    <row r="20161" spans="1:13" x14ac:dyDescent="0.2">
      <c r="A20161" s="35" t="s">
        <v>3807</v>
      </c>
      <c r="B20161" s="1" t="s">
        <v>4654</v>
      </c>
      <c r="C20161" s="45" t="s">
        <v>4</v>
      </c>
      <c r="D20161" s="23" t="s">
        <v>5751</v>
      </c>
      <c r="E20161" s="23" t="s">
        <v>4134</v>
      </c>
      <c r="F20161" s="40">
        <v>10</v>
      </c>
      <c r="G20161" s="25">
        <v>2562</v>
      </c>
      <c r="H20161" s="25">
        <v>25620</v>
      </c>
      <c r="I20161" s="25"/>
      <c r="J20161" s="58" t="e">
        <f>HYPERLINK("#"&amp;"Insumos"&amp;"!A"&amp;MATCH($B20161,#REF!,0),"Ins "&amp;$B20161)</f>
        <v>#REF!</v>
      </c>
      <c r="M20161" s="220"/>
    </row>
    <row r="20162" spans="1:13" ht="25.5" x14ac:dyDescent="0.2">
      <c r="A20162" s="35" t="s">
        <v>3807</v>
      </c>
      <c r="B20162" s="1" t="s">
        <v>4705</v>
      </c>
      <c r="C20162" s="45" t="s">
        <v>516</v>
      </c>
      <c r="D20162" s="23" t="s">
        <v>5751</v>
      </c>
      <c r="E20162" s="23" t="s">
        <v>4134</v>
      </c>
      <c r="F20162" s="40">
        <v>1</v>
      </c>
      <c r="G20162" s="25">
        <v>39957</v>
      </c>
      <c r="H20162" s="25">
        <v>39957</v>
      </c>
      <c r="I20162" s="25"/>
      <c r="J20162" s="58" t="e">
        <f>HYPERLINK("#"&amp;"Insumos"&amp;"!A"&amp;MATCH($B20162,#REF!,0),"Ins "&amp;$B20162)</f>
        <v>#REF!</v>
      </c>
      <c r="M20162" s="220"/>
    </row>
    <row r="20163" spans="1:13" ht="51" x14ac:dyDescent="0.2">
      <c r="A20163" s="35" t="s">
        <v>3807</v>
      </c>
      <c r="B20163" s="1" t="s">
        <v>5078</v>
      </c>
      <c r="C20163" s="45" t="s">
        <v>332</v>
      </c>
      <c r="D20163" s="23" t="s">
        <v>5751</v>
      </c>
      <c r="E20163" s="23" t="s">
        <v>4134</v>
      </c>
      <c r="F20163" s="40">
        <v>1</v>
      </c>
      <c r="G20163" s="25">
        <v>785307</v>
      </c>
      <c r="H20163" s="25">
        <v>785307</v>
      </c>
      <c r="I20163" s="25"/>
      <c r="J20163" s="58" t="e">
        <f>HYPERLINK("#"&amp;"Insumos"&amp;"!A"&amp;MATCH($B20163,#REF!,0),"Ins "&amp;$B20163)</f>
        <v>#REF!</v>
      </c>
      <c r="M20163" s="220"/>
    </row>
    <row r="20164" spans="1:13" x14ac:dyDescent="0.2">
      <c r="A20164" s="35" t="s">
        <v>3807</v>
      </c>
      <c r="B20164" s="1" t="s">
        <v>5007</v>
      </c>
      <c r="C20164" s="45" t="s">
        <v>720</v>
      </c>
      <c r="D20164" s="23" t="s">
        <v>5751</v>
      </c>
      <c r="E20164" s="23" t="s">
        <v>4134</v>
      </c>
      <c r="F20164" s="40">
        <v>4.0999999999999996</v>
      </c>
      <c r="G20164" s="25">
        <v>1897</v>
      </c>
      <c r="H20164" s="25">
        <v>7778</v>
      </c>
      <c r="I20164" s="25"/>
      <c r="J20164" s="58" t="e">
        <f>HYPERLINK("#"&amp;"Insumos"&amp;"!A"&amp;MATCH($B20164,#REF!,0),"Ins "&amp;$B20164)</f>
        <v>#REF!</v>
      </c>
      <c r="M20164" s="220"/>
    </row>
    <row r="20165" spans="1:13" ht="76.5" x14ac:dyDescent="0.2">
      <c r="A20165" s="36" t="s">
        <v>3808</v>
      </c>
      <c r="B20165" s="26" t="s">
        <v>6816</v>
      </c>
      <c r="C20165" s="79" t="s">
        <v>10991</v>
      </c>
      <c r="D20165" s="37" t="s">
        <v>5608</v>
      </c>
      <c r="E20165" s="37" t="s">
        <v>4134</v>
      </c>
      <c r="F20165" s="41"/>
      <c r="G20165" s="27"/>
      <c r="H20165" s="27"/>
      <c r="I20165" s="27">
        <v>2095415</v>
      </c>
      <c r="M20165" s="220">
        <f t="shared" ref="M20165:M20218" si="315">ROUND(I20165*(1+$L$2),0)</f>
        <v>2744155</v>
      </c>
    </row>
    <row r="20166" spans="1:13" x14ac:dyDescent="0.2">
      <c r="A20166" s="35" t="s">
        <v>3808</v>
      </c>
      <c r="B20166" s="1" t="s">
        <v>213</v>
      </c>
      <c r="C20166" s="45" t="s">
        <v>1034</v>
      </c>
      <c r="D20166" s="23" t="s">
        <v>5734</v>
      </c>
      <c r="E20166" s="23" t="s">
        <v>4141</v>
      </c>
      <c r="F20166" s="40">
        <v>0.5</v>
      </c>
      <c r="G20166" s="25">
        <v>184554</v>
      </c>
      <c r="H20166" s="25">
        <v>92277</v>
      </c>
      <c r="I20166" s="25"/>
      <c r="J20166" s="58" t="e">
        <f>HYPERLINK("#"&amp;"Insumos"&amp;"!A"&amp;MATCH($B20166,#REF!,0),"Ins "&amp;$B20166)</f>
        <v>#REF!</v>
      </c>
      <c r="M20166" s="220"/>
    </row>
    <row r="20167" spans="1:13" x14ac:dyDescent="0.2">
      <c r="A20167" s="35" t="s">
        <v>3808</v>
      </c>
      <c r="B20167" s="1" t="s">
        <v>263</v>
      </c>
      <c r="C20167" s="45" t="s">
        <v>696</v>
      </c>
      <c r="D20167" s="23" t="s">
        <v>5534</v>
      </c>
      <c r="E20167" s="23" t="s">
        <v>4140</v>
      </c>
      <c r="F20167" s="40">
        <v>0.20080000000000001</v>
      </c>
      <c r="G20167" s="25">
        <v>187426</v>
      </c>
      <c r="H20167" s="25">
        <v>37635</v>
      </c>
      <c r="I20167" s="25"/>
      <c r="J20167" s="58" t="e">
        <f>HYPERLINK("#"&amp;"Insumos"&amp;"!A"&amp;MATCH($B20167,#REF!,0),"Ins "&amp;$B20167)</f>
        <v>#REF!</v>
      </c>
      <c r="M20167" s="220"/>
    </row>
    <row r="20168" spans="1:13" x14ac:dyDescent="0.2">
      <c r="A20168" s="35" t="s">
        <v>3808</v>
      </c>
      <c r="B20168" s="1" t="s">
        <v>5533</v>
      </c>
      <c r="C20168" s="45" t="s">
        <v>5892</v>
      </c>
      <c r="D20168" s="23" t="s">
        <v>977</v>
      </c>
      <c r="E20168" s="23" t="s">
        <v>4134</v>
      </c>
      <c r="F20168" s="40">
        <v>2</v>
      </c>
      <c r="G20168" s="25">
        <v>3623</v>
      </c>
      <c r="H20168" s="25">
        <v>7246</v>
      </c>
      <c r="I20168" s="25"/>
      <c r="J20168" s="58" t="e">
        <f>HYPERLINK("#"&amp;"Insumos"&amp;"!A"&amp;MATCH($B20168,#REF!,0),"Ins "&amp;$B20168)</f>
        <v>#REF!</v>
      </c>
      <c r="M20168" s="220"/>
    </row>
    <row r="20169" spans="1:13" x14ac:dyDescent="0.2">
      <c r="A20169" s="35" t="s">
        <v>3808</v>
      </c>
      <c r="B20169" s="1" t="s">
        <v>4654</v>
      </c>
      <c r="C20169" s="45" t="s">
        <v>4</v>
      </c>
      <c r="D20169" s="23" t="s">
        <v>5751</v>
      </c>
      <c r="E20169" s="23" t="s">
        <v>4134</v>
      </c>
      <c r="F20169" s="40">
        <v>10</v>
      </c>
      <c r="G20169" s="25">
        <v>2562</v>
      </c>
      <c r="H20169" s="25">
        <v>25620</v>
      </c>
      <c r="I20169" s="25"/>
      <c r="J20169" s="58" t="e">
        <f>HYPERLINK("#"&amp;"Insumos"&amp;"!A"&amp;MATCH($B20169,#REF!,0),"Ins "&amp;$B20169)</f>
        <v>#REF!</v>
      </c>
      <c r="M20169" s="220"/>
    </row>
    <row r="20170" spans="1:13" ht="25.5" x14ac:dyDescent="0.2">
      <c r="A20170" s="35" t="s">
        <v>3808</v>
      </c>
      <c r="B20170" s="1" t="s">
        <v>4705</v>
      </c>
      <c r="C20170" s="45" t="s">
        <v>516</v>
      </c>
      <c r="D20170" s="23" t="s">
        <v>5751</v>
      </c>
      <c r="E20170" s="23" t="s">
        <v>4134</v>
      </c>
      <c r="F20170" s="40">
        <v>1</v>
      </c>
      <c r="G20170" s="25">
        <v>39957</v>
      </c>
      <c r="H20170" s="25">
        <v>39957</v>
      </c>
      <c r="I20170" s="25"/>
      <c r="J20170" s="58" t="e">
        <f>HYPERLINK("#"&amp;"Insumos"&amp;"!A"&amp;MATCH($B20170,#REF!,0),"Ins "&amp;$B20170)</f>
        <v>#REF!</v>
      </c>
      <c r="M20170" s="220"/>
    </row>
    <row r="20171" spans="1:13" ht="51" x14ac:dyDescent="0.2">
      <c r="A20171" s="35" t="s">
        <v>3808</v>
      </c>
      <c r="B20171" s="1" t="s">
        <v>5076</v>
      </c>
      <c r="C20171" s="45" t="s">
        <v>333</v>
      </c>
      <c r="D20171" s="23" t="s">
        <v>5751</v>
      </c>
      <c r="E20171" s="23" t="s">
        <v>4134</v>
      </c>
      <c r="F20171" s="40">
        <v>1</v>
      </c>
      <c r="G20171" s="25">
        <v>1884902</v>
      </c>
      <c r="H20171" s="25">
        <v>1884902</v>
      </c>
      <c r="I20171" s="25"/>
      <c r="J20171" s="58" t="e">
        <f>HYPERLINK("#"&amp;"Insumos"&amp;"!A"&amp;MATCH($B20171,#REF!,0),"Ins "&amp;$B20171)</f>
        <v>#REF!</v>
      </c>
      <c r="M20171" s="220"/>
    </row>
    <row r="20172" spans="1:13" x14ac:dyDescent="0.2">
      <c r="A20172" s="35" t="s">
        <v>3808</v>
      </c>
      <c r="B20172" s="1" t="s">
        <v>5007</v>
      </c>
      <c r="C20172" s="45" t="s">
        <v>720</v>
      </c>
      <c r="D20172" s="23" t="s">
        <v>5751</v>
      </c>
      <c r="E20172" s="23" t="s">
        <v>4134</v>
      </c>
      <c r="F20172" s="40">
        <v>4.0999999999999996</v>
      </c>
      <c r="G20172" s="25">
        <v>1897</v>
      </c>
      <c r="H20172" s="25">
        <v>7778</v>
      </c>
      <c r="I20172" s="25"/>
      <c r="J20172" s="58" t="e">
        <f>HYPERLINK("#"&amp;"Insumos"&amp;"!A"&amp;MATCH($B20172,#REF!,0),"Ins "&amp;$B20172)</f>
        <v>#REF!</v>
      </c>
      <c r="M20172" s="220"/>
    </row>
    <row r="20173" spans="1:13" ht="204" x14ac:dyDescent="0.2">
      <c r="A20173" s="36" t="s">
        <v>3809</v>
      </c>
      <c r="B20173" s="26" t="s">
        <v>6816</v>
      </c>
      <c r="C20173" s="79" t="s">
        <v>10992</v>
      </c>
      <c r="D20173" s="37" t="s">
        <v>5608</v>
      </c>
      <c r="E20173" s="37" t="s">
        <v>4134</v>
      </c>
      <c r="F20173" s="41"/>
      <c r="G20173" s="27"/>
      <c r="H20173" s="27"/>
      <c r="I20173" s="27">
        <v>16400917</v>
      </c>
      <c r="M20173" s="220">
        <f t="shared" si="315"/>
        <v>21478641</v>
      </c>
    </row>
    <row r="20174" spans="1:13" x14ac:dyDescent="0.2">
      <c r="A20174" s="35" t="s">
        <v>3809</v>
      </c>
      <c r="B20174" s="1" t="s">
        <v>213</v>
      </c>
      <c r="C20174" s="45" t="s">
        <v>1034</v>
      </c>
      <c r="D20174" s="23" t="s">
        <v>5734</v>
      </c>
      <c r="E20174" s="23" t="s">
        <v>4141</v>
      </c>
      <c r="F20174" s="40">
        <v>3.4</v>
      </c>
      <c r="G20174" s="25">
        <v>184554</v>
      </c>
      <c r="H20174" s="25">
        <v>627484</v>
      </c>
      <c r="I20174" s="25"/>
      <c r="J20174" s="58" t="e">
        <f>HYPERLINK("#"&amp;"Insumos"&amp;"!A"&amp;MATCH($B20174,#REF!,0),"Ins "&amp;$B20174)</f>
        <v>#REF!</v>
      </c>
      <c r="M20174" s="220"/>
    </row>
    <row r="20175" spans="1:13" x14ac:dyDescent="0.2">
      <c r="A20175" s="35" t="s">
        <v>3809</v>
      </c>
      <c r="B20175" s="1" t="s">
        <v>263</v>
      </c>
      <c r="C20175" s="45" t="s">
        <v>696</v>
      </c>
      <c r="D20175" s="23" t="s">
        <v>5534</v>
      </c>
      <c r="E20175" s="23" t="s">
        <v>4140</v>
      </c>
      <c r="F20175" s="40">
        <v>1.5860000000000001</v>
      </c>
      <c r="G20175" s="25">
        <v>187426</v>
      </c>
      <c r="H20175" s="25">
        <v>297258</v>
      </c>
      <c r="I20175" s="25"/>
      <c r="J20175" s="58" t="e">
        <f>HYPERLINK("#"&amp;"Insumos"&amp;"!A"&amp;MATCH($B20175,#REF!,0),"Ins "&amp;$B20175)</f>
        <v>#REF!</v>
      </c>
      <c r="M20175" s="220"/>
    </row>
    <row r="20176" spans="1:13" x14ac:dyDescent="0.2">
      <c r="A20176" s="35" t="s">
        <v>3809</v>
      </c>
      <c r="B20176" s="1" t="s">
        <v>5533</v>
      </c>
      <c r="C20176" s="45" t="s">
        <v>5892</v>
      </c>
      <c r="D20176" s="23" t="s">
        <v>977</v>
      </c>
      <c r="E20176" s="23" t="s">
        <v>4134</v>
      </c>
      <c r="F20176" s="40">
        <v>2</v>
      </c>
      <c r="G20176" s="25">
        <v>3623</v>
      </c>
      <c r="H20176" s="25">
        <v>7246</v>
      </c>
      <c r="I20176" s="25"/>
      <c r="J20176" s="58" t="e">
        <f>HYPERLINK("#"&amp;"Insumos"&amp;"!A"&amp;MATCH($B20176,#REF!,0),"Ins "&amp;$B20176)</f>
        <v>#REF!</v>
      </c>
      <c r="M20176" s="220"/>
    </row>
    <row r="20177" spans="1:13" x14ac:dyDescent="0.2">
      <c r="A20177" s="35" t="s">
        <v>3809</v>
      </c>
      <c r="B20177" s="1" t="s">
        <v>4654</v>
      </c>
      <c r="C20177" s="45" t="s">
        <v>4</v>
      </c>
      <c r="D20177" s="23" t="s">
        <v>5751</v>
      </c>
      <c r="E20177" s="23" t="s">
        <v>4134</v>
      </c>
      <c r="F20177" s="40">
        <v>15</v>
      </c>
      <c r="G20177" s="25">
        <v>2562</v>
      </c>
      <c r="H20177" s="25">
        <v>38430</v>
      </c>
      <c r="I20177" s="25"/>
      <c r="J20177" s="58" t="e">
        <f>HYPERLINK("#"&amp;"Insumos"&amp;"!A"&amp;MATCH($B20177,#REF!,0),"Ins "&amp;$B20177)</f>
        <v>#REF!</v>
      </c>
      <c r="M20177" s="220"/>
    </row>
    <row r="20178" spans="1:13" ht="191.25" x14ac:dyDescent="0.2">
      <c r="A20178" s="35" t="s">
        <v>3809</v>
      </c>
      <c r="B20178" s="1" t="s">
        <v>5090</v>
      </c>
      <c r="C20178" s="45" t="s">
        <v>1590</v>
      </c>
      <c r="D20178" s="23" t="s">
        <v>5751</v>
      </c>
      <c r="E20178" s="23" t="s">
        <v>4134</v>
      </c>
      <c r="F20178" s="40">
        <v>1</v>
      </c>
      <c r="G20178" s="25">
        <v>15368088</v>
      </c>
      <c r="H20178" s="25">
        <v>15368088</v>
      </c>
      <c r="I20178" s="25"/>
      <c r="J20178" s="58" t="e">
        <f>HYPERLINK("#"&amp;"Insumos"&amp;"!A"&amp;MATCH($B20178,#REF!,0),"Ins "&amp;$B20178)</f>
        <v>#REF!</v>
      </c>
      <c r="M20178" s="220"/>
    </row>
    <row r="20179" spans="1:13" x14ac:dyDescent="0.2">
      <c r="A20179" s="35" t="s">
        <v>3809</v>
      </c>
      <c r="B20179" s="1" t="s">
        <v>5007</v>
      </c>
      <c r="C20179" s="45" t="s">
        <v>720</v>
      </c>
      <c r="D20179" s="23" t="s">
        <v>5751</v>
      </c>
      <c r="E20179" s="23" t="s">
        <v>4134</v>
      </c>
      <c r="F20179" s="40">
        <v>32.9</v>
      </c>
      <c r="G20179" s="25">
        <v>1897</v>
      </c>
      <c r="H20179" s="25">
        <v>62411</v>
      </c>
      <c r="I20179" s="25"/>
      <c r="J20179" s="58" t="e">
        <f>HYPERLINK("#"&amp;"Insumos"&amp;"!A"&amp;MATCH($B20179,#REF!,0),"Ins "&amp;$B20179)</f>
        <v>#REF!</v>
      </c>
      <c r="M20179" s="220"/>
    </row>
    <row r="20180" spans="1:13" ht="140.25" x14ac:dyDescent="0.2">
      <c r="A20180" s="36" t="s">
        <v>3810</v>
      </c>
      <c r="B20180" s="26" t="s">
        <v>6816</v>
      </c>
      <c r="C20180" s="79" t="s">
        <v>10993</v>
      </c>
      <c r="D20180" s="37" t="s">
        <v>5608</v>
      </c>
      <c r="E20180" s="37" t="s">
        <v>4134</v>
      </c>
      <c r="F20180" s="41"/>
      <c r="G20180" s="27"/>
      <c r="H20180" s="27"/>
      <c r="I20180" s="27">
        <v>12042033</v>
      </c>
      <c r="M20180" s="220">
        <f t="shared" si="315"/>
        <v>15770246</v>
      </c>
    </row>
    <row r="20181" spans="1:13" x14ac:dyDescent="0.2">
      <c r="A20181" s="35" t="s">
        <v>3810</v>
      </c>
      <c r="B20181" s="1" t="s">
        <v>213</v>
      </c>
      <c r="C20181" s="45" t="s">
        <v>1034</v>
      </c>
      <c r="D20181" s="23" t="s">
        <v>5734</v>
      </c>
      <c r="E20181" s="23" t="s">
        <v>4141</v>
      </c>
      <c r="F20181" s="40">
        <v>2.5</v>
      </c>
      <c r="G20181" s="25">
        <v>184554</v>
      </c>
      <c r="H20181" s="25">
        <v>461385</v>
      </c>
      <c r="I20181" s="25"/>
      <c r="J20181" s="58" t="e">
        <f>HYPERLINK("#"&amp;"Insumos"&amp;"!A"&amp;MATCH($B20181,#REF!,0),"Ins "&amp;$B20181)</f>
        <v>#REF!</v>
      </c>
      <c r="M20181" s="220"/>
    </row>
    <row r="20182" spans="1:13" x14ac:dyDescent="0.2">
      <c r="A20182" s="35" t="s">
        <v>3810</v>
      </c>
      <c r="B20182" s="1" t="s">
        <v>263</v>
      </c>
      <c r="C20182" s="45" t="s">
        <v>696</v>
      </c>
      <c r="D20182" s="23" t="s">
        <v>5534</v>
      </c>
      <c r="E20182" s="23" t="s">
        <v>4140</v>
      </c>
      <c r="F20182" s="40">
        <v>1.1640999999999999</v>
      </c>
      <c r="G20182" s="25">
        <v>187426</v>
      </c>
      <c r="H20182" s="25">
        <v>218183</v>
      </c>
      <c r="I20182" s="25"/>
      <c r="J20182" s="58" t="e">
        <f>HYPERLINK("#"&amp;"Insumos"&amp;"!A"&amp;MATCH($B20182,#REF!,0),"Ins "&amp;$B20182)</f>
        <v>#REF!</v>
      </c>
      <c r="M20182" s="220"/>
    </row>
    <row r="20183" spans="1:13" x14ac:dyDescent="0.2">
      <c r="A20183" s="35" t="s">
        <v>3810</v>
      </c>
      <c r="B20183" s="1" t="s">
        <v>5533</v>
      </c>
      <c r="C20183" s="45" t="s">
        <v>5892</v>
      </c>
      <c r="D20183" s="23" t="s">
        <v>977</v>
      </c>
      <c r="E20183" s="23" t="s">
        <v>4134</v>
      </c>
      <c r="F20183" s="40">
        <v>2</v>
      </c>
      <c r="G20183" s="25">
        <v>3623</v>
      </c>
      <c r="H20183" s="25">
        <v>7246</v>
      </c>
      <c r="I20183" s="25"/>
      <c r="J20183" s="58" t="e">
        <f>HYPERLINK("#"&amp;"Insumos"&amp;"!A"&amp;MATCH($B20183,#REF!,0),"Ins "&amp;$B20183)</f>
        <v>#REF!</v>
      </c>
      <c r="M20183" s="220"/>
    </row>
    <row r="20184" spans="1:13" x14ac:dyDescent="0.2">
      <c r="A20184" s="35" t="s">
        <v>3810</v>
      </c>
      <c r="B20184" s="1" t="s">
        <v>4654</v>
      </c>
      <c r="C20184" s="45" t="s">
        <v>4</v>
      </c>
      <c r="D20184" s="23" t="s">
        <v>5751</v>
      </c>
      <c r="E20184" s="23" t="s">
        <v>4134</v>
      </c>
      <c r="F20184" s="40">
        <v>15</v>
      </c>
      <c r="G20184" s="25">
        <v>2562</v>
      </c>
      <c r="H20184" s="25">
        <v>38430</v>
      </c>
      <c r="I20184" s="25"/>
      <c r="J20184" s="58" t="e">
        <f>HYPERLINK("#"&amp;"Insumos"&amp;"!A"&amp;MATCH($B20184,#REF!,0),"Ins "&amp;$B20184)</f>
        <v>#REF!</v>
      </c>
      <c r="M20184" s="220"/>
    </row>
    <row r="20185" spans="1:13" ht="140.25" x14ac:dyDescent="0.2">
      <c r="A20185" s="35" t="s">
        <v>3810</v>
      </c>
      <c r="B20185" s="1" t="s">
        <v>5091</v>
      </c>
      <c r="C20185" s="45" t="s">
        <v>1591</v>
      </c>
      <c r="D20185" s="23" t="s">
        <v>5751</v>
      </c>
      <c r="E20185" s="23" t="s">
        <v>4134</v>
      </c>
      <c r="F20185" s="40">
        <v>1</v>
      </c>
      <c r="G20185" s="25">
        <v>11269933</v>
      </c>
      <c r="H20185" s="25">
        <v>11269933</v>
      </c>
      <c r="I20185" s="25"/>
      <c r="J20185" s="58" t="e">
        <f>HYPERLINK("#"&amp;"Insumos"&amp;"!A"&amp;MATCH($B20185,#REF!,0),"Ins "&amp;$B20185)</f>
        <v>#REF!</v>
      </c>
      <c r="M20185" s="220"/>
    </row>
    <row r="20186" spans="1:13" x14ac:dyDescent="0.2">
      <c r="A20186" s="35" t="s">
        <v>3810</v>
      </c>
      <c r="B20186" s="1" t="s">
        <v>5007</v>
      </c>
      <c r="C20186" s="45" t="s">
        <v>720</v>
      </c>
      <c r="D20186" s="23" t="s">
        <v>5751</v>
      </c>
      <c r="E20186" s="23" t="s">
        <v>4134</v>
      </c>
      <c r="F20186" s="40">
        <v>24.7</v>
      </c>
      <c r="G20186" s="25">
        <v>1897</v>
      </c>
      <c r="H20186" s="25">
        <v>46856</v>
      </c>
      <c r="I20186" s="25"/>
      <c r="J20186" s="58" t="e">
        <f>HYPERLINK("#"&amp;"Insumos"&amp;"!A"&amp;MATCH($B20186,#REF!,0),"Ins "&amp;$B20186)</f>
        <v>#REF!</v>
      </c>
      <c r="M20186" s="220"/>
    </row>
    <row r="20187" spans="1:13" ht="102" x14ac:dyDescent="0.2">
      <c r="A20187" s="36" t="s">
        <v>3811</v>
      </c>
      <c r="B20187" s="26" t="s">
        <v>6816</v>
      </c>
      <c r="C20187" s="79" t="s">
        <v>10994</v>
      </c>
      <c r="D20187" s="37" t="s">
        <v>5608</v>
      </c>
      <c r="E20187" s="37" t="s">
        <v>4134</v>
      </c>
      <c r="F20187" s="41"/>
      <c r="G20187" s="27"/>
      <c r="H20187" s="27"/>
      <c r="I20187" s="27">
        <v>6833562</v>
      </c>
      <c r="M20187" s="220">
        <f t="shared" si="315"/>
        <v>8949233</v>
      </c>
    </row>
    <row r="20188" spans="1:13" x14ac:dyDescent="0.2">
      <c r="A20188" s="35" t="s">
        <v>3811</v>
      </c>
      <c r="B20188" s="1" t="s">
        <v>213</v>
      </c>
      <c r="C20188" s="45" t="s">
        <v>1034</v>
      </c>
      <c r="D20188" s="23" t="s">
        <v>5734</v>
      </c>
      <c r="E20188" s="23" t="s">
        <v>4141</v>
      </c>
      <c r="F20188" s="40">
        <v>2.5</v>
      </c>
      <c r="G20188" s="25">
        <v>184554</v>
      </c>
      <c r="H20188" s="25">
        <v>461385</v>
      </c>
      <c r="I20188" s="25"/>
      <c r="J20188" s="58" t="e">
        <f>HYPERLINK("#"&amp;"Insumos"&amp;"!A"&amp;MATCH($B20188,#REF!,0),"Ins "&amp;$B20188)</f>
        <v>#REF!</v>
      </c>
      <c r="M20188" s="220"/>
    </row>
    <row r="20189" spans="1:13" x14ac:dyDescent="0.2">
      <c r="A20189" s="35" t="s">
        <v>3811</v>
      </c>
      <c r="B20189" s="1" t="s">
        <v>263</v>
      </c>
      <c r="C20189" s="45" t="s">
        <v>696</v>
      </c>
      <c r="D20189" s="23" t="s">
        <v>5534</v>
      </c>
      <c r="E20189" s="23" t="s">
        <v>4140</v>
      </c>
      <c r="F20189" s="40">
        <v>0.6381</v>
      </c>
      <c r="G20189" s="25">
        <v>187426</v>
      </c>
      <c r="H20189" s="25">
        <v>119597</v>
      </c>
      <c r="I20189" s="25"/>
      <c r="J20189" s="58" t="e">
        <f>HYPERLINK("#"&amp;"Insumos"&amp;"!A"&amp;MATCH($B20189,#REF!,0),"Ins "&amp;$B20189)</f>
        <v>#REF!</v>
      </c>
      <c r="M20189" s="220"/>
    </row>
    <row r="20190" spans="1:13" x14ac:dyDescent="0.2">
      <c r="A20190" s="35" t="s">
        <v>3811</v>
      </c>
      <c r="B20190" s="1" t="s">
        <v>5533</v>
      </c>
      <c r="C20190" s="45" t="s">
        <v>5892</v>
      </c>
      <c r="D20190" s="23" t="s">
        <v>977</v>
      </c>
      <c r="E20190" s="23" t="s">
        <v>4134</v>
      </c>
      <c r="F20190" s="40">
        <v>2</v>
      </c>
      <c r="G20190" s="25">
        <v>3623</v>
      </c>
      <c r="H20190" s="25">
        <v>7246</v>
      </c>
      <c r="I20190" s="25"/>
      <c r="J20190" s="58" t="e">
        <f>HYPERLINK("#"&amp;"Insumos"&amp;"!A"&amp;MATCH($B20190,#REF!,0),"Ins "&amp;$B20190)</f>
        <v>#REF!</v>
      </c>
      <c r="M20190" s="220"/>
    </row>
    <row r="20191" spans="1:13" x14ac:dyDescent="0.2">
      <c r="A20191" s="35" t="s">
        <v>3811</v>
      </c>
      <c r="B20191" s="1" t="s">
        <v>4654</v>
      </c>
      <c r="C20191" s="45" t="s">
        <v>4</v>
      </c>
      <c r="D20191" s="23" t="s">
        <v>5751</v>
      </c>
      <c r="E20191" s="23" t="s">
        <v>4134</v>
      </c>
      <c r="F20191" s="40">
        <v>20</v>
      </c>
      <c r="G20191" s="25">
        <v>2562</v>
      </c>
      <c r="H20191" s="25">
        <v>51240</v>
      </c>
      <c r="I20191" s="25"/>
      <c r="J20191" s="58" t="e">
        <f>HYPERLINK("#"&amp;"Insumos"&amp;"!A"&amp;MATCH($B20191,#REF!,0),"Ins "&amp;$B20191)</f>
        <v>#REF!</v>
      </c>
      <c r="M20191" s="220"/>
    </row>
    <row r="20192" spans="1:13" ht="102" x14ac:dyDescent="0.2">
      <c r="A20192" s="35" t="s">
        <v>3811</v>
      </c>
      <c r="B20192" s="1" t="s">
        <v>5083</v>
      </c>
      <c r="C20192" s="45" t="s">
        <v>1588</v>
      </c>
      <c r="D20192" s="23" t="s">
        <v>5751</v>
      </c>
      <c r="E20192" s="23" t="s">
        <v>4134</v>
      </c>
      <c r="F20192" s="40">
        <v>1</v>
      </c>
      <c r="G20192" s="25">
        <v>6147238</v>
      </c>
      <c r="H20192" s="25">
        <v>6147238</v>
      </c>
      <c r="I20192" s="25"/>
      <c r="J20192" s="58" t="e">
        <f>HYPERLINK("#"&amp;"Insumos"&amp;"!A"&amp;MATCH($B20192,#REF!,0),"Ins "&amp;$B20192)</f>
        <v>#REF!</v>
      </c>
      <c r="M20192" s="220"/>
    </row>
    <row r="20193" spans="1:13" x14ac:dyDescent="0.2">
      <c r="A20193" s="35" t="s">
        <v>3811</v>
      </c>
      <c r="B20193" s="1" t="s">
        <v>5007</v>
      </c>
      <c r="C20193" s="45" t="s">
        <v>720</v>
      </c>
      <c r="D20193" s="23" t="s">
        <v>5751</v>
      </c>
      <c r="E20193" s="23" t="s">
        <v>4134</v>
      </c>
      <c r="F20193" s="40">
        <v>24.7</v>
      </c>
      <c r="G20193" s="25">
        <v>1897</v>
      </c>
      <c r="H20193" s="25">
        <v>46856</v>
      </c>
      <c r="I20193" s="25"/>
      <c r="J20193" s="58" t="e">
        <f>HYPERLINK("#"&amp;"Insumos"&amp;"!A"&amp;MATCH($B20193,#REF!,0),"Ins "&amp;$B20193)</f>
        <v>#REF!</v>
      </c>
      <c r="M20193" s="220"/>
    </row>
    <row r="20194" spans="1:13" ht="140.25" x14ac:dyDescent="0.2">
      <c r="A20194" s="36" t="s">
        <v>3812</v>
      </c>
      <c r="B20194" s="26" t="s">
        <v>6816</v>
      </c>
      <c r="C20194" s="79" t="s">
        <v>10995</v>
      </c>
      <c r="D20194" s="37" t="s">
        <v>5608</v>
      </c>
      <c r="E20194" s="37" t="s">
        <v>4134</v>
      </c>
      <c r="F20194" s="41"/>
      <c r="G20194" s="27"/>
      <c r="H20194" s="27"/>
      <c r="I20194" s="27">
        <v>36451613</v>
      </c>
      <c r="M20194" s="220">
        <f t="shared" si="315"/>
        <v>47737032</v>
      </c>
    </row>
    <row r="20195" spans="1:13" x14ac:dyDescent="0.2">
      <c r="A20195" s="35" t="s">
        <v>3812</v>
      </c>
      <c r="B20195" s="1" t="s">
        <v>213</v>
      </c>
      <c r="C20195" s="45" t="s">
        <v>1034</v>
      </c>
      <c r="D20195" s="23" t="s">
        <v>5734</v>
      </c>
      <c r="E20195" s="23" t="s">
        <v>4141</v>
      </c>
      <c r="F20195" s="40">
        <v>3.4</v>
      </c>
      <c r="G20195" s="25">
        <v>184554</v>
      </c>
      <c r="H20195" s="25">
        <v>627484</v>
      </c>
      <c r="I20195" s="25"/>
      <c r="J20195" s="58" t="e">
        <f>HYPERLINK("#"&amp;"Insumos"&amp;"!A"&amp;MATCH($B20195,#REF!,0),"Ins "&amp;$B20195)</f>
        <v>#REF!</v>
      </c>
      <c r="M20195" s="220"/>
    </row>
    <row r="20196" spans="1:13" x14ac:dyDescent="0.2">
      <c r="A20196" s="35" t="s">
        <v>3812</v>
      </c>
      <c r="B20196" s="1" t="s">
        <v>263</v>
      </c>
      <c r="C20196" s="45" t="s">
        <v>696</v>
      </c>
      <c r="D20196" s="23" t="s">
        <v>5534</v>
      </c>
      <c r="E20196" s="23" t="s">
        <v>4140</v>
      </c>
      <c r="F20196" s="40">
        <v>3.6110000000000002</v>
      </c>
      <c r="G20196" s="25">
        <v>187426</v>
      </c>
      <c r="H20196" s="25">
        <v>676795</v>
      </c>
      <c r="I20196" s="25"/>
      <c r="J20196" s="58" t="e">
        <f>HYPERLINK("#"&amp;"Insumos"&amp;"!A"&amp;MATCH($B20196,#REF!,0),"Ins "&amp;$B20196)</f>
        <v>#REF!</v>
      </c>
      <c r="M20196" s="220"/>
    </row>
    <row r="20197" spans="1:13" x14ac:dyDescent="0.2">
      <c r="A20197" s="35" t="s">
        <v>3812</v>
      </c>
      <c r="B20197" s="1" t="s">
        <v>5533</v>
      </c>
      <c r="C20197" s="45" t="s">
        <v>5892</v>
      </c>
      <c r="D20197" s="23" t="s">
        <v>977</v>
      </c>
      <c r="E20197" s="23" t="s">
        <v>4134</v>
      </c>
      <c r="F20197" s="40">
        <v>2</v>
      </c>
      <c r="G20197" s="25">
        <v>3623</v>
      </c>
      <c r="H20197" s="25">
        <v>7246</v>
      </c>
      <c r="I20197" s="25"/>
      <c r="J20197" s="58" t="e">
        <f>HYPERLINK("#"&amp;"Insumos"&amp;"!A"&amp;MATCH($B20197,#REF!,0),"Ins "&amp;$B20197)</f>
        <v>#REF!</v>
      </c>
      <c r="M20197" s="220"/>
    </row>
    <row r="20198" spans="1:13" x14ac:dyDescent="0.2">
      <c r="A20198" s="35" t="s">
        <v>3812</v>
      </c>
      <c r="B20198" s="1" t="s">
        <v>4654</v>
      </c>
      <c r="C20198" s="45" t="s">
        <v>4</v>
      </c>
      <c r="D20198" s="23" t="s">
        <v>5751</v>
      </c>
      <c r="E20198" s="23" t="s">
        <v>4134</v>
      </c>
      <c r="F20198" s="40">
        <v>15</v>
      </c>
      <c r="G20198" s="25">
        <v>2562</v>
      </c>
      <c r="H20198" s="25">
        <v>38430</v>
      </c>
      <c r="I20198" s="25"/>
      <c r="J20198" s="58" t="e">
        <f>HYPERLINK("#"&amp;"Insumos"&amp;"!A"&amp;MATCH($B20198,#REF!,0),"Ins "&amp;$B20198)</f>
        <v>#REF!</v>
      </c>
      <c r="M20198" s="220"/>
    </row>
    <row r="20199" spans="1:13" ht="140.25" x14ac:dyDescent="0.2">
      <c r="A20199" s="35" t="s">
        <v>3812</v>
      </c>
      <c r="B20199" s="1" t="s">
        <v>5084</v>
      </c>
      <c r="C20199" s="45" t="s">
        <v>1589</v>
      </c>
      <c r="D20199" s="23" t="s">
        <v>5751</v>
      </c>
      <c r="E20199" s="23" t="s">
        <v>4134</v>
      </c>
      <c r="F20199" s="40">
        <v>1</v>
      </c>
      <c r="G20199" s="25">
        <v>35039247</v>
      </c>
      <c r="H20199" s="25">
        <v>35039247</v>
      </c>
      <c r="I20199" s="25"/>
      <c r="J20199" s="58" t="e">
        <f>HYPERLINK("#"&amp;"Insumos"&amp;"!A"&amp;MATCH($B20199,#REF!,0),"Ins "&amp;$B20199)</f>
        <v>#REF!</v>
      </c>
      <c r="M20199" s="220"/>
    </row>
    <row r="20200" spans="1:13" x14ac:dyDescent="0.2">
      <c r="A20200" s="35" t="s">
        <v>3812</v>
      </c>
      <c r="B20200" s="1" t="s">
        <v>5007</v>
      </c>
      <c r="C20200" s="45" t="s">
        <v>720</v>
      </c>
      <c r="D20200" s="23" t="s">
        <v>5751</v>
      </c>
      <c r="E20200" s="23" t="s">
        <v>4134</v>
      </c>
      <c r="F20200" s="40">
        <v>32.9</v>
      </c>
      <c r="G20200" s="25">
        <v>1897</v>
      </c>
      <c r="H20200" s="25">
        <v>62411</v>
      </c>
      <c r="I20200" s="25"/>
      <c r="J20200" s="58" t="e">
        <f>HYPERLINK("#"&amp;"Insumos"&amp;"!A"&amp;MATCH($B20200,#REF!,0),"Ins "&amp;$B20200)</f>
        <v>#REF!</v>
      </c>
      <c r="M20200" s="220"/>
    </row>
    <row r="20201" spans="1:13" ht="267.75" x14ac:dyDescent="0.2">
      <c r="A20201" s="36" t="s">
        <v>3813</v>
      </c>
      <c r="B20201" s="26" t="s">
        <v>6816</v>
      </c>
      <c r="C20201" s="79" t="s">
        <v>10996</v>
      </c>
      <c r="D20201" s="37" t="s">
        <v>5608</v>
      </c>
      <c r="E20201" s="37" t="s">
        <v>4134</v>
      </c>
      <c r="F20201" s="41"/>
      <c r="G20201" s="27"/>
      <c r="H20201" s="27"/>
      <c r="I20201" s="27">
        <v>112126847</v>
      </c>
      <c r="M20201" s="220">
        <f t="shared" si="315"/>
        <v>146841319</v>
      </c>
    </row>
    <row r="20202" spans="1:13" x14ac:dyDescent="0.2">
      <c r="A20202" s="35" t="s">
        <v>3813</v>
      </c>
      <c r="B20202" s="1" t="s">
        <v>213</v>
      </c>
      <c r="C20202" s="45" t="s">
        <v>1034</v>
      </c>
      <c r="D20202" s="23" t="s">
        <v>5734</v>
      </c>
      <c r="E20202" s="23" t="s">
        <v>4141</v>
      </c>
      <c r="F20202" s="40">
        <v>2</v>
      </c>
      <c r="G20202" s="25">
        <v>184554</v>
      </c>
      <c r="H20202" s="25">
        <v>369108</v>
      </c>
      <c r="I20202" s="25"/>
      <c r="J20202" s="58" t="e">
        <f>HYPERLINK("#"&amp;"Insumos"&amp;"!A"&amp;MATCH($B20202,#REF!,0),"Ins "&amp;$B20202)</f>
        <v>#REF!</v>
      </c>
      <c r="M20202" s="220"/>
    </row>
    <row r="20203" spans="1:13" x14ac:dyDescent="0.2">
      <c r="A20203" s="35" t="s">
        <v>3813</v>
      </c>
      <c r="B20203" s="1" t="s">
        <v>263</v>
      </c>
      <c r="C20203" s="45" t="s">
        <v>696</v>
      </c>
      <c r="D20203" s="23" t="s">
        <v>5534</v>
      </c>
      <c r="E20203" s="23" t="s">
        <v>4140</v>
      </c>
      <c r="F20203" s="40">
        <v>11.2852</v>
      </c>
      <c r="G20203" s="25">
        <v>187426</v>
      </c>
      <c r="H20203" s="25">
        <v>2115140</v>
      </c>
      <c r="I20203" s="25"/>
      <c r="J20203" s="58" t="e">
        <f>HYPERLINK("#"&amp;"Insumos"&amp;"!A"&amp;MATCH($B20203,#REF!,0),"Ins "&amp;$B20203)</f>
        <v>#REF!</v>
      </c>
      <c r="M20203" s="220"/>
    </row>
    <row r="20204" spans="1:13" ht="25.5" x14ac:dyDescent="0.2">
      <c r="A20204" s="35" t="s">
        <v>3813</v>
      </c>
      <c r="B20204" s="1" t="s">
        <v>4267</v>
      </c>
      <c r="C20204" s="45" t="s">
        <v>204</v>
      </c>
      <c r="D20204" s="23" t="s">
        <v>5751</v>
      </c>
      <c r="E20204" s="23" t="s">
        <v>4134</v>
      </c>
      <c r="F20204" s="40">
        <v>1</v>
      </c>
      <c r="G20204" s="25">
        <v>3073615</v>
      </c>
      <c r="H20204" s="25">
        <v>3073615</v>
      </c>
      <c r="I20204" s="25"/>
      <c r="J20204" s="58" t="e">
        <f>HYPERLINK("#"&amp;"Insumos"&amp;"!A"&amp;MATCH($B20204,#REF!,0),"Ins "&amp;$B20204)</f>
        <v>#REF!</v>
      </c>
      <c r="M20204" s="220"/>
    </row>
    <row r="20205" spans="1:13" ht="255" x14ac:dyDescent="0.2">
      <c r="A20205" s="35" t="s">
        <v>3813</v>
      </c>
      <c r="B20205" s="1" t="s">
        <v>5075</v>
      </c>
      <c r="C20205" s="45" t="s">
        <v>4152</v>
      </c>
      <c r="D20205" s="23" t="s">
        <v>5751</v>
      </c>
      <c r="E20205" s="23" t="s">
        <v>4134</v>
      </c>
      <c r="F20205" s="40">
        <v>1</v>
      </c>
      <c r="G20205" s="25">
        <v>106552101</v>
      </c>
      <c r="H20205" s="25">
        <v>106552101</v>
      </c>
      <c r="I20205" s="25"/>
      <c r="J20205" s="58" t="e">
        <f>HYPERLINK("#"&amp;"Insumos"&amp;"!A"&amp;MATCH($B20205,#REF!,0),"Ins "&amp;$B20205)</f>
        <v>#REF!</v>
      </c>
      <c r="M20205" s="220"/>
    </row>
    <row r="20206" spans="1:13" x14ac:dyDescent="0.2">
      <c r="A20206" s="35" t="s">
        <v>3813</v>
      </c>
      <c r="B20206" s="1" t="s">
        <v>5007</v>
      </c>
      <c r="C20206" s="45" t="s">
        <v>720</v>
      </c>
      <c r="D20206" s="23" t="s">
        <v>5751</v>
      </c>
      <c r="E20206" s="23" t="s">
        <v>4134</v>
      </c>
      <c r="F20206" s="40">
        <v>8.9</v>
      </c>
      <c r="G20206" s="25">
        <v>1897</v>
      </c>
      <c r="H20206" s="25">
        <v>16883</v>
      </c>
      <c r="I20206" s="25"/>
      <c r="J20206" s="58" t="e">
        <f>HYPERLINK("#"&amp;"Insumos"&amp;"!A"&amp;MATCH($B20206,#REF!,0),"Ins "&amp;$B20206)</f>
        <v>#REF!</v>
      </c>
      <c r="M20206" s="220"/>
    </row>
    <row r="20207" spans="1:13" ht="38.25" x14ac:dyDescent="0.2">
      <c r="A20207" s="36" t="s">
        <v>3814</v>
      </c>
      <c r="B20207" s="26" t="s">
        <v>6816</v>
      </c>
      <c r="C20207" s="79" t="s">
        <v>10997</v>
      </c>
      <c r="D20207" s="37" t="s">
        <v>5608</v>
      </c>
      <c r="E20207" s="37" t="s">
        <v>4134</v>
      </c>
      <c r="F20207" s="41"/>
      <c r="G20207" s="27"/>
      <c r="H20207" s="27"/>
      <c r="I20207" s="27">
        <v>478405</v>
      </c>
      <c r="M20207" s="220">
        <f t="shared" si="315"/>
        <v>626519</v>
      </c>
    </row>
    <row r="20208" spans="1:13" x14ac:dyDescent="0.2">
      <c r="A20208" s="35" t="s">
        <v>3814</v>
      </c>
      <c r="B20208" s="34" t="s">
        <v>5577</v>
      </c>
      <c r="C20208" s="45" t="s">
        <v>6346</v>
      </c>
      <c r="D20208" s="23" t="s">
        <v>5734</v>
      </c>
      <c r="E20208" s="23" t="s">
        <v>4141</v>
      </c>
      <c r="F20208" s="40">
        <v>2</v>
      </c>
      <c r="G20208" s="25">
        <v>53481</v>
      </c>
      <c r="H20208" s="25">
        <v>106962</v>
      </c>
      <c r="I20208" s="25"/>
      <c r="J20208" s="58" t="e">
        <f>HYPERLINK("#"&amp;"Insumos"&amp;"!A"&amp;MATCH($B20208,#REF!,0),"Ins "&amp;$B20208)</f>
        <v>#REF!</v>
      </c>
      <c r="M20208" s="220"/>
    </row>
    <row r="20209" spans="1:13" x14ac:dyDescent="0.2">
      <c r="A20209" s="35" t="s">
        <v>3814</v>
      </c>
      <c r="B20209" s="1" t="s">
        <v>263</v>
      </c>
      <c r="C20209" s="45" t="s">
        <v>696</v>
      </c>
      <c r="D20209" s="23" t="s">
        <v>5534</v>
      </c>
      <c r="E20209" s="23" t="s">
        <v>4140</v>
      </c>
      <c r="F20209" s="40">
        <v>8.2100000000000006E-2</v>
      </c>
      <c r="G20209" s="25">
        <v>187426</v>
      </c>
      <c r="H20209" s="25">
        <v>15388</v>
      </c>
      <c r="I20209" s="25"/>
      <c r="J20209" s="58" t="e">
        <f>HYPERLINK("#"&amp;"Insumos"&amp;"!A"&amp;MATCH($B20209,#REF!,0),"Ins "&amp;$B20209)</f>
        <v>#REF!</v>
      </c>
      <c r="M20209" s="220"/>
    </row>
    <row r="20210" spans="1:13" x14ac:dyDescent="0.2">
      <c r="A20210" s="35" t="s">
        <v>3814</v>
      </c>
      <c r="B20210" s="1" t="s">
        <v>5533</v>
      </c>
      <c r="C20210" s="45" t="s">
        <v>5892</v>
      </c>
      <c r="D20210" s="23" t="s">
        <v>977</v>
      </c>
      <c r="E20210" s="23" t="s">
        <v>4134</v>
      </c>
      <c r="F20210" s="40">
        <v>1</v>
      </c>
      <c r="G20210" s="25">
        <v>3623</v>
      </c>
      <c r="H20210" s="25">
        <v>3623</v>
      </c>
      <c r="I20210" s="25"/>
      <c r="J20210" s="58" t="e">
        <f>HYPERLINK("#"&amp;"Insumos"&amp;"!A"&amp;MATCH($B20210,#REF!,0),"Ins "&amp;$B20210)</f>
        <v>#REF!</v>
      </c>
      <c r="M20210" s="220"/>
    </row>
    <row r="20211" spans="1:13" ht="25.5" x14ac:dyDescent="0.2">
      <c r="A20211" s="35" t="s">
        <v>3814</v>
      </c>
      <c r="B20211" s="1" t="s">
        <v>4714</v>
      </c>
      <c r="C20211" s="45" t="s">
        <v>1492</v>
      </c>
      <c r="D20211" s="23" t="s">
        <v>5751</v>
      </c>
      <c r="E20211" s="23" t="s">
        <v>4134</v>
      </c>
      <c r="F20211" s="40">
        <v>1</v>
      </c>
      <c r="G20211" s="25">
        <v>5467</v>
      </c>
      <c r="H20211" s="25">
        <v>5467</v>
      </c>
      <c r="I20211" s="25"/>
      <c r="J20211" s="58" t="e">
        <f>HYPERLINK("#"&amp;"Insumos"&amp;"!A"&amp;MATCH($B20211,#REF!,0),"Ins "&amp;$B20211)</f>
        <v>#REF!</v>
      </c>
      <c r="M20211" s="220"/>
    </row>
    <row r="20212" spans="1:13" x14ac:dyDescent="0.2">
      <c r="A20212" s="35" t="s">
        <v>3814</v>
      </c>
      <c r="B20212" s="1" t="s">
        <v>4723</v>
      </c>
      <c r="C20212" s="45" t="s">
        <v>227</v>
      </c>
      <c r="D20212" s="23" t="s">
        <v>5751</v>
      </c>
      <c r="E20212" s="23" t="s">
        <v>287</v>
      </c>
      <c r="F20212" s="40">
        <v>1</v>
      </c>
      <c r="G20212" s="25">
        <v>17629</v>
      </c>
      <c r="H20212" s="25">
        <v>17629</v>
      </c>
      <c r="I20212" s="25"/>
      <c r="J20212" s="58" t="e">
        <f>HYPERLINK("#"&amp;"Insumos"&amp;"!A"&amp;MATCH($B20212,#REF!,0),"Ins "&amp;$B20212)</f>
        <v>#REF!</v>
      </c>
      <c r="M20212" s="220"/>
    </row>
    <row r="20213" spans="1:13" ht="25.5" x14ac:dyDescent="0.2">
      <c r="A20213" s="35" t="s">
        <v>3814</v>
      </c>
      <c r="B20213" s="1" t="s">
        <v>5080</v>
      </c>
      <c r="C20213" s="45" t="s">
        <v>1587</v>
      </c>
      <c r="D20213" s="23" t="s">
        <v>5751</v>
      </c>
      <c r="E20213" s="23" t="s">
        <v>4134</v>
      </c>
      <c r="F20213" s="40">
        <v>1</v>
      </c>
      <c r="G20213" s="25">
        <v>24126</v>
      </c>
      <c r="H20213" s="25">
        <v>24126</v>
      </c>
      <c r="I20213" s="25"/>
      <c r="J20213" s="58" t="e">
        <f>HYPERLINK("#"&amp;"Insumos"&amp;"!A"&amp;MATCH($B20213,#REF!,0),"Ins "&amp;$B20213)</f>
        <v>#REF!</v>
      </c>
      <c r="M20213" s="220"/>
    </row>
    <row r="20214" spans="1:13" x14ac:dyDescent="0.2">
      <c r="A20214" s="35" t="s">
        <v>3814</v>
      </c>
      <c r="B20214" s="1" t="s">
        <v>5081</v>
      </c>
      <c r="C20214" s="45" t="s">
        <v>269</v>
      </c>
      <c r="D20214" s="23" t="s">
        <v>5751</v>
      </c>
      <c r="E20214" s="23" t="s">
        <v>467</v>
      </c>
      <c r="F20214" s="40">
        <v>0</v>
      </c>
      <c r="G20214" s="25">
        <v>11884</v>
      </c>
      <c r="H20214" s="25">
        <v>0</v>
      </c>
      <c r="I20214" s="25"/>
      <c r="J20214" s="58" t="e">
        <f>HYPERLINK("#"&amp;"Insumos"&amp;"!A"&amp;MATCH($B20214,#REF!,0),"Ins "&amp;$B20214)</f>
        <v>#REF!</v>
      </c>
      <c r="M20214" s="220"/>
    </row>
    <row r="20215" spans="1:13" x14ac:dyDescent="0.2">
      <c r="A20215" s="35" t="s">
        <v>3814</v>
      </c>
      <c r="B20215" s="1" t="s">
        <v>4898</v>
      </c>
      <c r="C20215" s="45" t="s">
        <v>303</v>
      </c>
      <c r="D20215" s="23" t="s">
        <v>5751</v>
      </c>
      <c r="E20215" s="23" t="s">
        <v>4134</v>
      </c>
      <c r="F20215" s="40">
        <v>1</v>
      </c>
      <c r="G20215" s="25">
        <v>260000</v>
      </c>
      <c r="H20215" s="25">
        <v>260000</v>
      </c>
      <c r="I20215" s="25"/>
      <c r="J20215" s="58" t="e">
        <f>HYPERLINK("#"&amp;"Insumos"&amp;"!A"&amp;MATCH($B20215,#REF!,0),"Ins "&amp;$B20215)</f>
        <v>#REF!</v>
      </c>
      <c r="M20215" s="220"/>
    </row>
    <row r="20216" spans="1:13" x14ac:dyDescent="0.2">
      <c r="A20216" s="35" t="s">
        <v>3814</v>
      </c>
      <c r="B20216" s="34" t="s">
        <v>12266</v>
      </c>
      <c r="C20216" s="45" t="s">
        <v>12284</v>
      </c>
      <c r="D20216" s="23" t="s">
        <v>5751</v>
      </c>
      <c r="E20216" s="23" t="s">
        <v>4134</v>
      </c>
      <c r="F20216" s="40">
        <v>1</v>
      </c>
      <c r="G20216" s="25">
        <v>43313</v>
      </c>
      <c r="H20216" s="25">
        <v>43313</v>
      </c>
      <c r="I20216" s="25"/>
      <c r="J20216" s="58" t="e">
        <f>HYPERLINK("#"&amp;"Insumos"&amp;"!A"&amp;MATCH($B20216,#REF!,0),"Ins "&amp;$B20216)</f>
        <v>#REF!</v>
      </c>
      <c r="M20216" s="220"/>
    </row>
    <row r="20217" spans="1:13" x14ac:dyDescent="0.2">
      <c r="A20217" s="35" t="s">
        <v>3814</v>
      </c>
      <c r="B20217" s="1" t="s">
        <v>5007</v>
      </c>
      <c r="C20217" s="45" t="s">
        <v>720</v>
      </c>
      <c r="D20217" s="23" t="s">
        <v>5751</v>
      </c>
      <c r="E20217" s="23" t="s">
        <v>4134</v>
      </c>
      <c r="F20217" s="40">
        <v>1</v>
      </c>
      <c r="G20217" s="25">
        <v>1897</v>
      </c>
      <c r="H20217" s="25">
        <v>1897</v>
      </c>
      <c r="I20217" s="25"/>
      <c r="J20217" s="58" t="e">
        <f>HYPERLINK("#"&amp;"Insumos"&amp;"!A"&amp;MATCH($B20217,#REF!,0),"Ins "&amp;$B20217)</f>
        <v>#REF!</v>
      </c>
      <c r="M20217" s="220"/>
    </row>
    <row r="20218" spans="1:13" ht="38.25" x14ac:dyDescent="0.2">
      <c r="A20218" s="36" t="s">
        <v>3815</v>
      </c>
      <c r="B20218" s="26" t="s">
        <v>6816</v>
      </c>
      <c r="C20218" s="79" t="s">
        <v>10998</v>
      </c>
      <c r="D20218" s="37" t="s">
        <v>5608</v>
      </c>
      <c r="E20218" s="37" t="s">
        <v>4134</v>
      </c>
      <c r="F20218" s="41"/>
      <c r="G20218" s="27"/>
      <c r="H20218" s="27"/>
      <c r="I20218" s="27">
        <v>3763588</v>
      </c>
      <c r="M20218" s="220">
        <f t="shared" si="315"/>
        <v>4928795</v>
      </c>
    </row>
    <row r="20219" spans="1:13" x14ac:dyDescent="0.2">
      <c r="A20219" s="35" t="s">
        <v>3815</v>
      </c>
      <c r="B20219" s="1" t="s">
        <v>213</v>
      </c>
      <c r="C20219" s="45" t="s">
        <v>1034</v>
      </c>
      <c r="D20219" s="23" t="s">
        <v>5734</v>
      </c>
      <c r="E20219" s="23" t="s">
        <v>4141</v>
      </c>
      <c r="F20219" s="40">
        <v>3</v>
      </c>
      <c r="G20219" s="25">
        <v>184554</v>
      </c>
      <c r="H20219" s="25">
        <v>553662</v>
      </c>
      <c r="I20219" s="25"/>
      <c r="J20219" s="58" t="e">
        <f>HYPERLINK("#"&amp;"Insumos"&amp;"!A"&amp;MATCH($B20219,#REF!,0),"Ins "&amp;$B20219)</f>
        <v>#REF!</v>
      </c>
      <c r="M20219" s="220"/>
    </row>
    <row r="20220" spans="1:13" x14ac:dyDescent="0.2">
      <c r="A20220" s="35" t="s">
        <v>3815</v>
      </c>
      <c r="B20220" s="1" t="s">
        <v>263</v>
      </c>
      <c r="C20220" s="45" t="s">
        <v>696</v>
      </c>
      <c r="D20220" s="23" t="s">
        <v>5534</v>
      </c>
      <c r="E20220" s="23" t="s">
        <v>4140</v>
      </c>
      <c r="F20220" s="40">
        <v>0.30080000000000001</v>
      </c>
      <c r="G20220" s="25">
        <v>187426</v>
      </c>
      <c r="H20220" s="25">
        <v>56378</v>
      </c>
      <c r="I20220" s="25"/>
      <c r="J20220" s="58" t="e">
        <f>HYPERLINK("#"&amp;"Insumos"&amp;"!A"&amp;MATCH($B20220,#REF!,0),"Ins "&amp;$B20220)</f>
        <v>#REF!</v>
      </c>
      <c r="M20220" s="220"/>
    </row>
    <row r="20221" spans="1:13" x14ac:dyDescent="0.2">
      <c r="A20221" s="35" t="s">
        <v>3815</v>
      </c>
      <c r="B20221" s="1" t="s">
        <v>5533</v>
      </c>
      <c r="C20221" s="45" t="s">
        <v>5892</v>
      </c>
      <c r="D20221" s="23" t="s">
        <v>977</v>
      </c>
      <c r="E20221" s="23" t="s">
        <v>4134</v>
      </c>
      <c r="F20221" s="40">
        <v>3</v>
      </c>
      <c r="G20221" s="25">
        <v>3623</v>
      </c>
      <c r="H20221" s="25">
        <v>10869</v>
      </c>
      <c r="I20221" s="25"/>
      <c r="J20221" s="58" t="e">
        <f>HYPERLINK("#"&amp;"Insumos"&amp;"!A"&amp;MATCH($B20221,#REF!,0),"Ins "&amp;$B20221)</f>
        <v>#REF!</v>
      </c>
      <c r="M20221" s="220"/>
    </row>
    <row r="20222" spans="1:13" ht="25.5" x14ac:dyDescent="0.2">
      <c r="A20222" s="35" t="s">
        <v>3815</v>
      </c>
      <c r="B20222" s="1" t="s">
        <v>4712</v>
      </c>
      <c r="C20222" s="45" t="s">
        <v>1490</v>
      </c>
      <c r="D20222" s="23" t="s">
        <v>5751</v>
      </c>
      <c r="E20222" s="23" t="s">
        <v>4134</v>
      </c>
      <c r="F20222" s="40">
        <v>1</v>
      </c>
      <c r="G20222" s="25">
        <v>5536</v>
      </c>
      <c r="H20222" s="25">
        <v>5536</v>
      </c>
      <c r="I20222" s="25"/>
      <c r="J20222" s="58" t="e">
        <f>HYPERLINK("#"&amp;"Insumos"&amp;"!A"&amp;MATCH($B20222,#REF!,0),"Ins "&amp;$B20222)</f>
        <v>#REF!</v>
      </c>
      <c r="M20222" s="220"/>
    </row>
    <row r="20223" spans="1:13" x14ac:dyDescent="0.2">
      <c r="A20223" s="35" t="s">
        <v>3815</v>
      </c>
      <c r="B20223" s="1" t="s">
        <v>4721</v>
      </c>
      <c r="C20223" s="45" t="s">
        <v>225</v>
      </c>
      <c r="D20223" s="23" t="s">
        <v>5751</v>
      </c>
      <c r="E20223" s="23" t="s">
        <v>287</v>
      </c>
      <c r="F20223" s="40">
        <v>25</v>
      </c>
      <c r="G20223" s="25">
        <v>31197</v>
      </c>
      <c r="H20223" s="25">
        <v>779925</v>
      </c>
      <c r="I20223" s="25"/>
      <c r="J20223" s="58" t="e">
        <f>HYPERLINK("#"&amp;"Insumos"&amp;"!A"&amp;MATCH($B20223,#REF!,0),"Ins "&amp;$B20223)</f>
        <v>#REF!</v>
      </c>
      <c r="M20223" s="220"/>
    </row>
    <row r="20224" spans="1:13" ht="25.5" x14ac:dyDescent="0.2">
      <c r="A20224" s="35" t="s">
        <v>3815</v>
      </c>
      <c r="B20224" s="1" t="s">
        <v>5080</v>
      </c>
      <c r="C20224" s="45" t="s">
        <v>1587</v>
      </c>
      <c r="D20224" s="23" t="s">
        <v>5751</v>
      </c>
      <c r="E20224" s="23" t="s">
        <v>4134</v>
      </c>
      <c r="F20224" s="40">
        <v>4</v>
      </c>
      <c r="G20224" s="25">
        <v>24126</v>
      </c>
      <c r="H20224" s="25">
        <v>96504</v>
      </c>
      <c r="I20224" s="25"/>
      <c r="J20224" s="58" t="e">
        <f>HYPERLINK("#"&amp;"Insumos"&amp;"!A"&amp;MATCH($B20224,#REF!,0),"Ins "&amp;$B20224)</f>
        <v>#REF!</v>
      </c>
      <c r="M20224" s="220"/>
    </row>
    <row r="20225" spans="1:13" x14ac:dyDescent="0.2">
      <c r="A20225" s="35" t="s">
        <v>3815</v>
      </c>
      <c r="B20225" s="1" t="s">
        <v>5081</v>
      </c>
      <c r="C20225" s="45" t="s">
        <v>269</v>
      </c>
      <c r="D20225" s="23" t="s">
        <v>5751</v>
      </c>
      <c r="E20225" s="23" t="s">
        <v>467</v>
      </c>
      <c r="F20225" s="40">
        <v>120</v>
      </c>
      <c r="G20225" s="25">
        <v>11884</v>
      </c>
      <c r="H20225" s="25">
        <v>1426080</v>
      </c>
      <c r="I20225" s="25"/>
      <c r="J20225" s="58" t="e">
        <f>HYPERLINK("#"&amp;"Insumos"&amp;"!A"&amp;MATCH($B20225,#REF!,0),"Ins "&amp;$B20225)</f>
        <v>#REF!</v>
      </c>
      <c r="M20225" s="220"/>
    </row>
    <row r="20226" spans="1:13" x14ac:dyDescent="0.2">
      <c r="A20226" s="35" t="s">
        <v>3815</v>
      </c>
      <c r="B20226" s="1" t="s">
        <v>4898</v>
      </c>
      <c r="C20226" s="45" t="s">
        <v>303</v>
      </c>
      <c r="D20226" s="23" t="s">
        <v>5751</v>
      </c>
      <c r="E20226" s="23" t="s">
        <v>4134</v>
      </c>
      <c r="F20226" s="40">
        <v>3</v>
      </c>
      <c r="G20226" s="25">
        <v>260000</v>
      </c>
      <c r="H20226" s="25">
        <v>780000</v>
      </c>
      <c r="I20226" s="25"/>
      <c r="J20226" s="58" t="e">
        <f>HYPERLINK("#"&amp;"Insumos"&amp;"!A"&amp;MATCH($B20226,#REF!,0),"Ins "&amp;$B20226)</f>
        <v>#REF!</v>
      </c>
      <c r="M20226" s="220"/>
    </row>
    <row r="20227" spans="1:13" x14ac:dyDescent="0.2">
      <c r="A20227" s="35" t="s">
        <v>3815</v>
      </c>
      <c r="B20227" s="1" t="s">
        <v>5007</v>
      </c>
      <c r="C20227" s="45" t="s">
        <v>720</v>
      </c>
      <c r="D20227" s="23" t="s">
        <v>5751</v>
      </c>
      <c r="E20227" s="23" t="s">
        <v>4134</v>
      </c>
      <c r="F20227" s="40">
        <v>28.8</v>
      </c>
      <c r="G20227" s="25">
        <v>1897</v>
      </c>
      <c r="H20227" s="25">
        <v>54634</v>
      </c>
      <c r="I20227" s="25"/>
      <c r="J20227" s="58" t="e">
        <f>HYPERLINK("#"&amp;"Insumos"&amp;"!A"&amp;MATCH($B20227,#REF!,0),"Ins "&amp;$B20227)</f>
        <v>#REF!</v>
      </c>
      <c r="M20227" s="220"/>
    </row>
    <row r="20228" spans="1:13" ht="38.25" x14ac:dyDescent="0.2">
      <c r="A20228" s="36" t="s">
        <v>3816</v>
      </c>
      <c r="B20228" s="26" t="s">
        <v>6816</v>
      </c>
      <c r="C20228" s="79" t="s">
        <v>10999</v>
      </c>
      <c r="D20228" s="37" t="s">
        <v>5608</v>
      </c>
      <c r="E20228" s="37" t="s">
        <v>4134</v>
      </c>
      <c r="F20228" s="41"/>
      <c r="G20228" s="27"/>
      <c r="H20228" s="27"/>
      <c r="I20228" s="27">
        <v>4999455</v>
      </c>
      <c r="M20228" s="220">
        <f t="shared" ref="M20228:M20290" si="316">ROUND(I20228*(1+$L$2),0)</f>
        <v>6547286</v>
      </c>
    </row>
    <row r="20229" spans="1:13" x14ac:dyDescent="0.2">
      <c r="A20229" s="35" t="s">
        <v>3816</v>
      </c>
      <c r="B20229" s="1" t="s">
        <v>213</v>
      </c>
      <c r="C20229" s="45" t="s">
        <v>1034</v>
      </c>
      <c r="D20229" s="23" t="s">
        <v>5734</v>
      </c>
      <c r="E20229" s="23" t="s">
        <v>4141</v>
      </c>
      <c r="F20229" s="40">
        <v>3</v>
      </c>
      <c r="G20229" s="25">
        <v>184554</v>
      </c>
      <c r="H20229" s="25">
        <v>553662</v>
      </c>
      <c r="I20229" s="25"/>
      <c r="J20229" s="58" t="e">
        <f>HYPERLINK("#"&amp;"Insumos"&amp;"!A"&amp;MATCH($B20229,#REF!,0),"Ins "&amp;$B20229)</f>
        <v>#REF!</v>
      </c>
      <c r="M20229" s="220"/>
    </row>
    <row r="20230" spans="1:13" x14ac:dyDescent="0.2">
      <c r="A20230" s="35" t="s">
        <v>3816</v>
      </c>
      <c r="B20230" s="1" t="s">
        <v>263</v>
      </c>
      <c r="C20230" s="45" t="s">
        <v>696</v>
      </c>
      <c r="D20230" s="23" t="s">
        <v>5534</v>
      </c>
      <c r="E20230" s="23" t="s">
        <v>4140</v>
      </c>
      <c r="F20230" s="40">
        <v>0.41959999999999997</v>
      </c>
      <c r="G20230" s="25">
        <v>187426</v>
      </c>
      <c r="H20230" s="25">
        <v>78644</v>
      </c>
      <c r="I20230" s="25"/>
      <c r="J20230" s="58" t="e">
        <f>HYPERLINK("#"&amp;"Insumos"&amp;"!A"&amp;MATCH($B20230,#REF!,0),"Ins "&amp;$B20230)</f>
        <v>#REF!</v>
      </c>
      <c r="M20230" s="220"/>
    </row>
    <row r="20231" spans="1:13" x14ac:dyDescent="0.2">
      <c r="A20231" s="35" t="s">
        <v>3816</v>
      </c>
      <c r="B20231" s="1" t="s">
        <v>5533</v>
      </c>
      <c r="C20231" s="45" t="s">
        <v>5892</v>
      </c>
      <c r="D20231" s="23" t="s">
        <v>977</v>
      </c>
      <c r="E20231" s="23" t="s">
        <v>4134</v>
      </c>
      <c r="F20231" s="40">
        <v>4</v>
      </c>
      <c r="G20231" s="25">
        <v>3623</v>
      </c>
      <c r="H20231" s="25">
        <v>14492</v>
      </c>
      <c r="I20231" s="25"/>
      <c r="J20231" s="58" t="e">
        <f>HYPERLINK("#"&amp;"Insumos"&amp;"!A"&amp;MATCH($B20231,#REF!,0),"Ins "&amp;$B20231)</f>
        <v>#REF!</v>
      </c>
      <c r="M20231" s="220"/>
    </row>
    <row r="20232" spans="1:13" ht="25.5" x14ac:dyDescent="0.2">
      <c r="A20232" s="35" t="s">
        <v>3816</v>
      </c>
      <c r="B20232" s="1" t="s">
        <v>4713</v>
      </c>
      <c r="C20232" s="45" t="s">
        <v>1491</v>
      </c>
      <c r="D20232" s="23" t="s">
        <v>5751</v>
      </c>
      <c r="E20232" s="23" t="s">
        <v>4134</v>
      </c>
      <c r="F20232" s="40">
        <v>1</v>
      </c>
      <c r="G20232" s="25">
        <v>6763</v>
      </c>
      <c r="H20232" s="25">
        <v>6763</v>
      </c>
      <c r="I20232" s="25"/>
      <c r="J20232" s="58" t="e">
        <f>HYPERLINK("#"&amp;"Insumos"&amp;"!A"&amp;MATCH($B20232,#REF!,0),"Ins "&amp;$B20232)</f>
        <v>#REF!</v>
      </c>
      <c r="M20232" s="220"/>
    </row>
    <row r="20233" spans="1:13" x14ac:dyDescent="0.2">
      <c r="A20233" s="35" t="s">
        <v>3816</v>
      </c>
      <c r="B20233" s="1" t="s">
        <v>4724</v>
      </c>
      <c r="C20233" s="45" t="s">
        <v>228</v>
      </c>
      <c r="D20233" s="23" t="s">
        <v>5751</v>
      </c>
      <c r="E20233" s="23" t="s">
        <v>287</v>
      </c>
      <c r="F20233" s="40">
        <v>30</v>
      </c>
      <c r="G20233" s="25">
        <v>40973</v>
      </c>
      <c r="H20233" s="25">
        <v>1229190</v>
      </c>
      <c r="I20233" s="25"/>
      <c r="J20233" s="58" t="e">
        <f>HYPERLINK("#"&amp;"Insumos"&amp;"!A"&amp;MATCH($B20233,#REF!,0),"Ins "&amp;$B20233)</f>
        <v>#REF!</v>
      </c>
      <c r="M20233" s="220"/>
    </row>
    <row r="20234" spans="1:13" ht="25.5" x14ac:dyDescent="0.2">
      <c r="A20234" s="35" t="s">
        <v>3816</v>
      </c>
      <c r="B20234" s="1" t="s">
        <v>5080</v>
      </c>
      <c r="C20234" s="45" t="s">
        <v>1587</v>
      </c>
      <c r="D20234" s="23" t="s">
        <v>5751</v>
      </c>
      <c r="E20234" s="23" t="s">
        <v>4134</v>
      </c>
      <c r="F20234" s="40">
        <v>5</v>
      </c>
      <c r="G20234" s="25">
        <v>24126</v>
      </c>
      <c r="H20234" s="25">
        <v>120630</v>
      </c>
      <c r="I20234" s="25"/>
      <c r="J20234" s="58" t="e">
        <f>HYPERLINK("#"&amp;"Insumos"&amp;"!A"&amp;MATCH($B20234,#REF!,0),"Ins "&amp;$B20234)</f>
        <v>#REF!</v>
      </c>
      <c r="M20234" s="220"/>
    </row>
    <row r="20235" spans="1:13" x14ac:dyDescent="0.2">
      <c r="A20235" s="35" t="s">
        <v>3816</v>
      </c>
      <c r="B20235" s="1" t="s">
        <v>5081</v>
      </c>
      <c r="C20235" s="45" t="s">
        <v>269</v>
      </c>
      <c r="D20235" s="23" t="s">
        <v>5751</v>
      </c>
      <c r="E20235" s="23" t="s">
        <v>467</v>
      </c>
      <c r="F20235" s="40">
        <v>160</v>
      </c>
      <c r="G20235" s="25">
        <v>11884</v>
      </c>
      <c r="H20235" s="25">
        <v>1901440</v>
      </c>
      <c r="I20235" s="25"/>
      <c r="J20235" s="58" t="e">
        <f>HYPERLINK("#"&amp;"Insumos"&amp;"!A"&amp;MATCH($B20235,#REF!,0),"Ins "&amp;$B20235)</f>
        <v>#REF!</v>
      </c>
      <c r="M20235" s="220"/>
    </row>
    <row r="20236" spans="1:13" x14ac:dyDescent="0.2">
      <c r="A20236" s="35" t="s">
        <v>3816</v>
      </c>
      <c r="B20236" s="1" t="s">
        <v>4898</v>
      </c>
      <c r="C20236" s="45" t="s">
        <v>303</v>
      </c>
      <c r="D20236" s="23" t="s">
        <v>5751</v>
      </c>
      <c r="E20236" s="23" t="s">
        <v>4134</v>
      </c>
      <c r="F20236" s="40">
        <v>4</v>
      </c>
      <c r="G20236" s="25">
        <v>260000</v>
      </c>
      <c r="H20236" s="25">
        <v>1040000</v>
      </c>
      <c r="I20236" s="25"/>
      <c r="J20236" s="58" t="e">
        <f>HYPERLINK("#"&amp;"Insumos"&amp;"!A"&amp;MATCH($B20236,#REF!,0),"Ins "&amp;$B20236)</f>
        <v>#REF!</v>
      </c>
      <c r="M20236" s="220"/>
    </row>
    <row r="20237" spans="1:13" x14ac:dyDescent="0.2">
      <c r="A20237" s="35" t="s">
        <v>3816</v>
      </c>
      <c r="B20237" s="1" t="s">
        <v>5007</v>
      </c>
      <c r="C20237" s="45" t="s">
        <v>720</v>
      </c>
      <c r="D20237" s="23" t="s">
        <v>5751</v>
      </c>
      <c r="E20237" s="23" t="s">
        <v>4134</v>
      </c>
      <c r="F20237" s="40">
        <v>28.8</v>
      </c>
      <c r="G20237" s="25">
        <v>1897</v>
      </c>
      <c r="H20237" s="25">
        <v>54634</v>
      </c>
      <c r="I20237" s="25"/>
      <c r="J20237" s="58" t="e">
        <f>HYPERLINK("#"&amp;"Insumos"&amp;"!A"&amp;MATCH($B20237,#REF!,0),"Ins "&amp;$B20237)</f>
        <v>#REF!</v>
      </c>
      <c r="M20237" s="220"/>
    </row>
    <row r="20238" spans="1:13" ht="38.25" x14ac:dyDescent="0.2">
      <c r="A20238" s="36" t="s">
        <v>3817</v>
      </c>
      <c r="B20238" s="26" t="s">
        <v>6816</v>
      </c>
      <c r="C20238" s="79" t="s">
        <v>11000</v>
      </c>
      <c r="D20238" s="37" t="s">
        <v>5608</v>
      </c>
      <c r="E20238" s="37" t="s">
        <v>4134</v>
      </c>
      <c r="F20238" s="41"/>
      <c r="G20238" s="27"/>
      <c r="H20238" s="27"/>
      <c r="I20238" s="27">
        <v>10672781</v>
      </c>
      <c r="M20238" s="220">
        <f t="shared" si="316"/>
        <v>13977074</v>
      </c>
    </row>
    <row r="20239" spans="1:13" x14ac:dyDescent="0.2">
      <c r="A20239" s="35" t="s">
        <v>3817</v>
      </c>
      <c r="B20239" s="1" t="s">
        <v>213</v>
      </c>
      <c r="C20239" s="45" t="s">
        <v>1034</v>
      </c>
      <c r="D20239" s="23" t="s">
        <v>5734</v>
      </c>
      <c r="E20239" s="23" t="s">
        <v>4141</v>
      </c>
      <c r="F20239" s="40">
        <v>6.7</v>
      </c>
      <c r="G20239" s="25">
        <v>184554</v>
      </c>
      <c r="H20239" s="25">
        <v>1236512</v>
      </c>
      <c r="I20239" s="25"/>
      <c r="J20239" s="58" t="e">
        <f>HYPERLINK("#"&amp;"Insumos"&amp;"!A"&amp;MATCH($B20239,#REF!,0),"Ins "&amp;$B20239)</f>
        <v>#REF!</v>
      </c>
      <c r="M20239" s="220"/>
    </row>
    <row r="20240" spans="1:13" x14ac:dyDescent="0.2">
      <c r="A20240" s="35" t="s">
        <v>3817</v>
      </c>
      <c r="B20240" s="1" t="s">
        <v>263</v>
      </c>
      <c r="C20240" s="45" t="s">
        <v>696</v>
      </c>
      <c r="D20240" s="23" t="s">
        <v>5534</v>
      </c>
      <c r="E20240" s="23" t="s">
        <v>4140</v>
      </c>
      <c r="F20240" s="40">
        <v>0.90459999999999996</v>
      </c>
      <c r="G20240" s="25">
        <v>187426</v>
      </c>
      <c r="H20240" s="25">
        <v>169546</v>
      </c>
      <c r="I20240" s="25"/>
      <c r="J20240" s="58" t="e">
        <f>HYPERLINK("#"&amp;"Insumos"&amp;"!A"&amp;MATCH($B20240,#REF!,0),"Ins "&amp;$B20240)</f>
        <v>#REF!</v>
      </c>
      <c r="M20240" s="220"/>
    </row>
    <row r="20241" spans="1:13" x14ac:dyDescent="0.2">
      <c r="A20241" s="35" t="s">
        <v>3817</v>
      </c>
      <c r="B20241" s="1" t="s">
        <v>5533</v>
      </c>
      <c r="C20241" s="45" t="s">
        <v>5892</v>
      </c>
      <c r="D20241" s="23" t="s">
        <v>977</v>
      </c>
      <c r="E20241" s="23" t="s">
        <v>4134</v>
      </c>
      <c r="F20241" s="40">
        <v>6</v>
      </c>
      <c r="G20241" s="25">
        <v>3623</v>
      </c>
      <c r="H20241" s="25">
        <v>21738</v>
      </c>
      <c r="I20241" s="25"/>
      <c r="J20241" s="58" t="e">
        <f>HYPERLINK("#"&amp;"Insumos"&amp;"!A"&amp;MATCH($B20241,#REF!,0),"Ins "&amp;$B20241)</f>
        <v>#REF!</v>
      </c>
      <c r="M20241" s="220"/>
    </row>
    <row r="20242" spans="1:13" ht="25.5" x14ac:dyDescent="0.2">
      <c r="A20242" s="35" t="s">
        <v>3817</v>
      </c>
      <c r="B20242" s="1" t="s">
        <v>4713</v>
      </c>
      <c r="C20242" s="45" t="s">
        <v>1491</v>
      </c>
      <c r="D20242" s="23" t="s">
        <v>5751</v>
      </c>
      <c r="E20242" s="23" t="s">
        <v>4134</v>
      </c>
      <c r="F20242" s="40">
        <v>6</v>
      </c>
      <c r="G20242" s="25">
        <v>6763</v>
      </c>
      <c r="H20242" s="25">
        <v>40578</v>
      </c>
      <c r="I20242" s="25"/>
      <c r="J20242" s="58" t="e">
        <f>HYPERLINK("#"&amp;"Insumos"&amp;"!A"&amp;MATCH($B20242,#REF!,0),"Ins "&amp;$B20242)</f>
        <v>#REF!</v>
      </c>
      <c r="M20242" s="220"/>
    </row>
    <row r="20243" spans="1:13" x14ac:dyDescent="0.2">
      <c r="A20243" s="35" t="s">
        <v>3817</v>
      </c>
      <c r="B20243" s="1" t="s">
        <v>4726</v>
      </c>
      <c r="C20243" s="45" t="s">
        <v>230</v>
      </c>
      <c r="D20243" s="23" t="s">
        <v>5751</v>
      </c>
      <c r="E20243" s="23" t="s">
        <v>287</v>
      </c>
      <c r="F20243" s="40">
        <v>60</v>
      </c>
      <c r="G20243" s="25">
        <v>72161</v>
      </c>
      <c r="H20243" s="25">
        <v>4329660</v>
      </c>
      <c r="I20243" s="25"/>
      <c r="J20243" s="58" t="e">
        <f>HYPERLINK("#"&amp;"Insumos"&amp;"!A"&amp;MATCH($B20243,#REF!,0),"Ins "&amp;$B20243)</f>
        <v>#REF!</v>
      </c>
      <c r="M20243" s="220"/>
    </row>
    <row r="20244" spans="1:13" ht="25.5" x14ac:dyDescent="0.2">
      <c r="A20244" s="35" t="s">
        <v>3817</v>
      </c>
      <c r="B20244" s="1" t="s">
        <v>5080</v>
      </c>
      <c r="C20244" s="45" t="s">
        <v>1587</v>
      </c>
      <c r="D20244" s="23" t="s">
        <v>5751</v>
      </c>
      <c r="E20244" s="23" t="s">
        <v>4134</v>
      </c>
      <c r="F20244" s="40">
        <v>14</v>
      </c>
      <c r="G20244" s="25">
        <v>24126</v>
      </c>
      <c r="H20244" s="25">
        <v>337764</v>
      </c>
      <c r="I20244" s="25"/>
      <c r="J20244" s="58" t="e">
        <f>HYPERLINK("#"&amp;"Insumos"&amp;"!A"&amp;MATCH($B20244,#REF!,0),"Ins "&amp;$B20244)</f>
        <v>#REF!</v>
      </c>
      <c r="M20244" s="220"/>
    </row>
    <row r="20245" spans="1:13" x14ac:dyDescent="0.2">
      <c r="A20245" s="35" t="s">
        <v>3817</v>
      </c>
      <c r="B20245" s="1" t="s">
        <v>5081</v>
      </c>
      <c r="C20245" s="45" t="s">
        <v>269</v>
      </c>
      <c r="D20245" s="23" t="s">
        <v>5751</v>
      </c>
      <c r="E20245" s="23" t="s">
        <v>467</v>
      </c>
      <c r="F20245" s="40">
        <v>240</v>
      </c>
      <c r="G20245" s="25">
        <v>11884</v>
      </c>
      <c r="H20245" s="25">
        <v>2852160</v>
      </c>
      <c r="I20245" s="25"/>
      <c r="J20245" s="58" t="e">
        <f>HYPERLINK("#"&amp;"Insumos"&amp;"!A"&amp;MATCH($B20245,#REF!,0),"Ins "&amp;$B20245)</f>
        <v>#REF!</v>
      </c>
      <c r="M20245" s="220"/>
    </row>
    <row r="20246" spans="1:13" x14ac:dyDescent="0.2">
      <c r="A20246" s="35" t="s">
        <v>3817</v>
      </c>
      <c r="B20246" s="1" t="s">
        <v>4898</v>
      </c>
      <c r="C20246" s="45" t="s">
        <v>303</v>
      </c>
      <c r="D20246" s="23" t="s">
        <v>5751</v>
      </c>
      <c r="E20246" s="23" t="s">
        <v>4134</v>
      </c>
      <c r="F20246" s="40">
        <v>6</v>
      </c>
      <c r="G20246" s="25">
        <v>260000</v>
      </c>
      <c r="H20246" s="25">
        <v>1560000</v>
      </c>
      <c r="I20246" s="25"/>
      <c r="J20246" s="58" t="e">
        <f>HYPERLINK("#"&amp;"Insumos"&amp;"!A"&amp;MATCH($B20246,#REF!,0),"Ins "&amp;$B20246)</f>
        <v>#REF!</v>
      </c>
      <c r="M20246" s="220"/>
    </row>
    <row r="20247" spans="1:13" x14ac:dyDescent="0.2">
      <c r="A20247" s="35" t="s">
        <v>3817</v>
      </c>
      <c r="B20247" s="1" t="s">
        <v>5007</v>
      </c>
      <c r="C20247" s="45" t="s">
        <v>720</v>
      </c>
      <c r="D20247" s="23" t="s">
        <v>5751</v>
      </c>
      <c r="E20247" s="23" t="s">
        <v>4134</v>
      </c>
      <c r="F20247" s="40">
        <v>65.8</v>
      </c>
      <c r="G20247" s="25">
        <v>1897</v>
      </c>
      <c r="H20247" s="25">
        <v>124823</v>
      </c>
      <c r="I20247" s="25"/>
      <c r="J20247" s="58" t="e">
        <f>HYPERLINK("#"&amp;"Insumos"&amp;"!A"&amp;MATCH($B20247,#REF!,0),"Ins "&amp;$B20247)</f>
        <v>#REF!</v>
      </c>
      <c r="M20247" s="220"/>
    </row>
    <row r="20248" spans="1:13" ht="25.5" x14ac:dyDescent="0.2">
      <c r="A20248" s="36" t="s">
        <v>3785</v>
      </c>
      <c r="B20248" s="26" t="s">
        <v>6816</v>
      </c>
      <c r="C20248" s="79" t="s">
        <v>11001</v>
      </c>
      <c r="D20248" s="37" t="s">
        <v>5608</v>
      </c>
      <c r="E20248" s="37" t="s">
        <v>464</v>
      </c>
      <c r="F20248" s="41"/>
      <c r="G20248" s="27"/>
      <c r="H20248" s="27"/>
      <c r="I20248" s="27">
        <v>29631</v>
      </c>
      <c r="M20248" s="220">
        <f t="shared" si="316"/>
        <v>38805</v>
      </c>
    </row>
    <row r="20249" spans="1:13" x14ac:dyDescent="0.2">
      <c r="A20249" s="35" t="s">
        <v>3785</v>
      </c>
      <c r="B20249" s="1" t="s">
        <v>213</v>
      </c>
      <c r="C20249" s="45" t="s">
        <v>1034</v>
      </c>
      <c r="D20249" s="23" t="s">
        <v>5734</v>
      </c>
      <c r="E20249" s="23" t="s">
        <v>4141</v>
      </c>
      <c r="F20249" s="40">
        <v>0.05</v>
      </c>
      <c r="G20249" s="25">
        <v>184554</v>
      </c>
      <c r="H20249" s="25">
        <v>9228</v>
      </c>
      <c r="I20249" s="25"/>
      <c r="J20249" s="58" t="e">
        <f>HYPERLINK("#"&amp;"Insumos"&amp;"!A"&amp;MATCH($B20249,#REF!,0),"Ins "&amp;$B20249)</f>
        <v>#REF!</v>
      </c>
      <c r="M20249" s="220"/>
    </row>
    <row r="20250" spans="1:13" x14ac:dyDescent="0.2">
      <c r="A20250" s="35" t="s">
        <v>3785</v>
      </c>
      <c r="B20250" s="1" t="s">
        <v>263</v>
      </c>
      <c r="C20250" s="45" t="s">
        <v>696</v>
      </c>
      <c r="D20250" s="23" t="s">
        <v>5534</v>
      </c>
      <c r="E20250" s="23" t="s">
        <v>4140</v>
      </c>
      <c r="F20250" s="40">
        <v>2E-3</v>
      </c>
      <c r="G20250" s="25">
        <v>187426</v>
      </c>
      <c r="H20250" s="25">
        <v>375</v>
      </c>
      <c r="I20250" s="25"/>
      <c r="J20250" s="58" t="e">
        <f>HYPERLINK("#"&amp;"Insumos"&amp;"!A"&amp;MATCH($B20250,#REF!,0),"Ins "&amp;$B20250)</f>
        <v>#REF!</v>
      </c>
      <c r="M20250" s="220"/>
    </row>
    <row r="20251" spans="1:13" ht="25.5" x14ac:dyDescent="0.2">
      <c r="A20251" s="35" t="s">
        <v>3785</v>
      </c>
      <c r="B20251" s="1" t="s">
        <v>4719</v>
      </c>
      <c r="C20251" s="45" t="s">
        <v>88</v>
      </c>
      <c r="D20251" s="23" t="s">
        <v>5751</v>
      </c>
      <c r="E20251" s="23" t="s">
        <v>287</v>
      </c>
      <c r="F20251" s="40">
        <v>3.06</v>
      </c>
      <c r="G20251" s="25">
        <v>6297</v>
      </c>
      <c r="H20251" s="25">
        <v>19269</v>
      </c>
      <c r="I20251" s="25"/>
      <c r="J20251" s="58" t="e">
        <f>HYPERLINK("#"&amp;"Insumos"&amp;"!A"&amp;MATCH($B20251,#REF!,0),"Ins "&amp;$B20251)</f>
        <v>#REF!</v>
      </c>
      <c r="M20251" s="220"/>
    </row>
    <row r="20252" spans="1:13" x14ac:dyDescent="0.2">
      <c r="A20252" s="35" t="s">
        <v>3785</v>
      </c>
      <c r="B20252" s="1" t="s">
        <v>5007</v>
      </c>
      <c r="C20252" s="45" t="s">
        <v>720</v>
      </c>
      <c r="D20252" s="23" t="s">
        <v>5751</v>
      </c>
      <c r="E20252" s="23" t="s">
        <v>4134</v>
      </c>
      <c r="F20252" s="40">
        <v>0.4</v>
      </c>
      <c r="G20252" s="25">
        <v>1897</v>
      </c>
      <c r="H20252" s="25">
        <v>759</v>
      </c>
      <c r="I20252" s="25"/>
      <c r="J20252" s="58" t="e">
        <f>HYPERLINK("#"&amp;"Insumos"&amp;"!A"&amp;MATCH($B20252,#REF!,0),"Ins "&amp;$B20252)</f>
        <v>#REF!</v>
      </c>
      <c r="M20252" s="220"/>
    </row>
    <row r="20253" spans="1:13" ht="25.5" x14ac:dyDescent="0.2">
      <c r="A20253" s="36" t="s">
        <v>3786</v>
      </c>
      <c r="B20253" s="26" t="s">
        <v>6816</v>
      </c>
      <c r="C20253" s="79" t="s">
        <v>11002</v>
      </c>
      <c r="D20253" s="37" t="s">
        <v>5608</v>
      </c>
      <c r="E20253" s="37" t="s">
        <v>464</v>
      </c>
      <c r="F20253" s="41"/>
      <c r="G20253" s="27"/>
      <c r="H20253" s="27"/>
      <c r="I20253" s="27">
        <v>26200</v>
      </c>
      <c r="M20253" s="220">
        <f t="shared" si="316"/>
        <v>34312</v>
      </c>
    </row>
    <row r="20254" spans="1:13" x14ac:dyDescent="0.2">
      <c r="A20254" s="35" t="s">
        <v>3786</v>
      </c>
      <c r="B20254" s="1" t="s">
        <v>213</v>
      </c>
      <c r="C20254" s="45" t="s">
        <v>1034</v>
      </c>
      <c r="D20254" s="23" t="s">
        <v>5734</v>
      </c>
      <c r="E20254" s="23" t="s">
        <v>4141</v>
      </c>
      <c r="F20254" s="40">
        <v>0.05</v>
      </c>
      <c r="G20254" s="25">
        <v>184554</v>
      </c>
      <c r="H20254" s="25">
        <v>9228</v>
      </c>
      <c r="I20254" s="25"/>
      <c r="J20254" s="58" t="e">
        <f>HYPERLINK("#"&amp;"Insumos"&amp;"!A"&amp;MATCH($B20254,#REF!,0),"Ins "&amp;$B20254)</f>
        <v>#REF!</v>
      </c>
      <c r="M20254" s="220"/>
    </row>
    <row r="20255" spans="1:13" x14ac:dyDescent="0.2">
      <c r="A20255" s="35" t="s">
        <v>3786</v>
      </c>
      <c r="B20255" s="1" t="s">
        <v>263</v>
      </c>
      <c r="C20255" s="45" t="s">
        <v>696</v>
      </c>
      <c r="D20255" s="23" t="s">
        <v>5534</v>
      </c>
      <c r="E20255" s="23" t="s">
        <v>4140</v>
      </c>
      <c r="F20255" s="40">
        <v>1.6000000000000001E-3</v>
      </c>
      <c r="G20255" s="25">
        <v>187426</v>
      </c>
      <c r="H20255" s="25">
        <v>300</v>
      </c>
      <c r="I20255" s="25"/>
      <c r="J20255" s="58" t="e">
        <f>HYPERLINK("#"&amp;"Insumos"&amp;"!A"&amp;MATCH($B20255,#REF!,0),"Ins "&amp;$B20255)</f>
        <v>#REF!</v>
      </c>
      <c r="M20255" s="220"/>
    </row>
    <row r="20256" spans="1:13" ht="25.5" x14ac:dyDescent="0.2">
      <c r="A20256" s="35" t="s">
        <v>3786</v>
      </c>
      <c r="B20256" s="1" t="s">
        <v>4238</v>
      </c>
      <c r="C20256" s="45" t="s">
        <v>1496</v>
      </c>
      <c r="D20256" s="23" t="s">
        <v>5751</v>
      </c>
      <c r="E20256" s="23" t="s">
        <v>287</v>
      </c>
      <c r="F20256" s="40">
        <v>3.15</v>
      </c>
      <c r="G20256" s="25">
        <v>4871</v>
      </c>
      <c r="H20256" s="25">
        <v>15344</v>
      </c>
      <c r="I20256" s="25"/>
      <c r="J20256" s="58" t="e">
        <f>HYPERLINK("#"&amp;"Insumos"&amp;"!A"&amp;MATCH($B20256,#REF!,0),"Ins "&amp;$B20256)</f>
        <v>#REF!</v>
      </c>
      <c r="M20256" s="220"/>
    </row>
    <row r="20257" spans="1:13" x14ac:dyDescent="0.2">
      <c r="A20257" s="35" t="s">
        <v>3786</v>
      </c>
      <c r="B20257" s="1" t="s">
        <v>5007</v>
      </c>
      <c r="C20257" s="45" t="s">
        <v>720</v>
      </c>
      <c r="D20257" s="23" t="s">
        <v>5751</v>
      </c>
      <c r="E20257" s="23" t="s">
        <v>4134</v>
      </c>
      <c r="F20257" s="40">
        <v>0.7</v>
      </c>
      <c r="G20257" s="25">
        <v>1897</v>
      </c>
      <c r="H20257" s="25">
        <v>1328</v>
      </c>
      <c r="I20257" s="25"/>
      <c r="J20257" s="58" t="e">
        <f>HYPERLINK("#"&amp;"Insumos"&amp;"!A"&amp;MATCH($B20257,#REF!,0),"Ins "&amp;$B20257)</f>
        <v>#REF!</v>
      </c>
      <c r="M20257" s="220"/>
    </row>
    <row r="20258" spans="1:13" ht="38.25" x14ac:dyDescent="0.2">
      <c r="A20258" s="36" t="s">
        <v>2401</v>
      </c>
      <c r="B20258" s="26" t="s">
        <v>6816</v>
      </c>
      <c r="C20258" s="79" t="s">
        <v>956</v>
      </c>
      <c r="D20258" s="37" t="s">
        <v>5608</v>
      </c>
      <c r="E20258" s="37" t="s">
        <v>4134</v>
      </c>
      <c r="F20258" s="41"/>
      <c r="G20258" s="27"/>
      <c r="H20258" s="27"/>
      <c r="I20258" s="27">
        <v>426297</v>
      </c>
      <c r="M20258" s="220">
        <f t="shared" si="316"/>
        <v>558279</v>
      </c>
    </row>
    <row r="20259" spans="1:13" x14ac:dyDescent="0.2">
      <c r="A20259" s="35" t="s">
        <v>2401</v>
      </c>
      <c r="B20259" s="1" t="s">
        <v>213</v>
      </c>
      <c r="C20259" s="45" t="s">
        <v>1034</v>
      </c>
      <c r="D20259" s="23" t="s">
        <v>5734</v>
      </c>
      <c r="E20259" s="23" t="s">
        <v>4141</v>
      </c>
      <c r="F20259" s="40">
        <v>0.5</v>
      </c>
      <c r="G20259" s="25">
        <v>184554</v>
      </c>
      <c r="H20259" s="25">
        <v>92277</v>
      </c>
      <c r="I20259" s="25"/>
      <c r="J20259" s="58" t="e">
        <f>HYPERLINK("#"&amp;"Insumos"&amp;"!A"&amp;MATCH($B20259,#REF!,0),"Ins "&amp;$B20259)</f>
        <v>#REF!</v>
      </c>
      <c r="M20259" s="220"/>
    </row>
    <row r="20260" spans="1:13" x14ac:dyDescent="0.2">
      <c r="A20260" s="35" t="s">
        <v>2401</v>
      </c>
      <c r="B20260" s="1" t="s">
        <v>263</v>
      </c>
      <c r="C20260" s="45" t="s">
        <v>696</v>
      </c>
      <c r="D20260" s="23" t="s">
        <v>5534</v>
      </c>
      <c r="E20260" s="23" t="s">
        <v>4140</v>
      </c>
      <c r="F20260" s="40">
        <v>3.2099999999999997E-2</v>
      </c>
      <c r="G20260" s="25">
        <v>187426</v>
      </c>
      <c r="H20260" s="25">
        <v>6016</v>
      </c>
      <c r="I20260" s="25"/>
      <c r="J20260" s="58" t="e">
        <f>HYPERLINK("#"&amp;"Insumos"&amp;"!A"&amp;MATCH($B20260,#REF!,0),"Ins "&amp;$B20260)</f>
        <v>#REF!</v>
      </c>
      <c r="M20260" s="220"/>
    </row>
    <row r="20261" spans="1:13" x14ac:dyDescent="0.2">
      <c r="A20261" s="35" t="s">
        <v>2401</v>
      </c>
      <c r="B20261" s="1" t="s">
        <v>4691</v>
      </c>
      <c r="C20261" s="45" t="s">
        <v>1484</v>
      </c>
      <c r="D20261" s="23" t="s">
        <v>5751</v>
      </c>
      <c r="E20261" s="23" t="s">
        <v>4134</v>
      </c>
      <c r="F20261" s="40">
        <v>1</v>
      </c>
      <c r="G20261" s="25">
        <v>5254</v>
      </c>
      <c r="H20261" s="25">
        <v>5254</v>
      </c>
      <c r="I20261" s="25"/>
      <c r="J20261" s="58" t="e">
        <f>HYPERLINK("#"&amp;"Insumos"&amp;"!A"&amp;MATCH($B20261,#REF!,0),"Ins "&amp;$B20261)</f>
        <v>#REF!</v>
      </c>
      <c r="M20261" s="220"/>
    </row>
    <row r="20262" spans="1:13" x14ac:dyDescent="0.2">
      <c r="A20262" s="35" t="s">
        <v>2401</v>
      </c>
      <c r="B20262" s="1" t="s">
        <v>4692</v>
      </c>
      <c r="C20262" s="45" t="s">
        <v>302</v>
      </c>
      <c r="D20262" s="23" t="s">
        <v>5751</v>
      </c>
      <c r="E20262" s="23" t="s">
        <v>4134</v>
      </c>
      <c r="F20262" s="40">
        <v>1</v>
      </c>
      <c r="G20262" s="25">
        <v>331</v>
      </c>
      <c r="H20262" s="25">
        <v>331</v>
      </c>
      <c r="I20262" s="25"/>
      <c r="J20262" s="58" t="e">
        <f>HYPERLINK("#"&amp;"Insumos"&amp;"!A"&amp;MATCH($B20262,#REF!,0),"Ins "&amp;$B20262)</f>
        <v>#REF!</v>
      </c>
      <c r="M20262" s="220"/>
    </row>
    <row r="20263" spans="1:13" x14ac:dyDescent="0.2">
      <c r="A20263" s="35" t="s">
        <v>2401</v>
      </c>
      <c r="B20263" s="1" t="s">
        <v>4706</v>
      </c>
      <c r="C20263" s="45" t="s">
        <v>1485</v>
      </c>
      <c r="D20263" s="23" t="s">
        <v>5751</v>
      </c>
      <c r="E20263" s="23" t="s">
        <v>4134</v>
      </c>
      <c r="F20263" s="40">
        <v>1</v>
      </c>
      <c r="G20263" s="25">
        <v>224309</v>
      </c>
      <c r="H20263" s="25">
        <v>224309</v>
      </c>
      <c r="I20263" s="25"/>
      <c r="J20263" s="58" t="e">
        <f>HYPERLINK("#"&amp;"Insumos"&amp;"!A"&amp;MATCH($B20263,#REF!,0),"Ins "&amp;$B20263)</f>
        <v>#REF!</v>
      </c>
      <c r="M20263" s="220"/>
    </row>
    <row r="20264" spans="1:13" x14ac:dyDescent="0.2">
      <c r="A20264" s="35" t="s">
        <v>2401</v>
      </c>
      <c r="B20264" s="1" t="s">
        <v>4298</v>
      </c>
      <c r="C20264" s="45" t="s">
        <v>448</v>
      </c>
      <c r="D20264" s="23" t="s">
        <v>5751</v>
      </c>
      <c r="E20264" s="23" t="s">
        <v>4134</v>
      </c>
      <c r="F20264" s="40">
        <v>1</v>
      </c>
      <c r="G20264" s="25">
        <v>67614</v>
      </c>
      <c r="H20264" s="25">
        <v>67614</v>
      </c>
      <c r="I20264" s="25"/>
      <c r="J20264" s="58" t="e">
        <f>HYPERLINK("#"&amp;"Insumos"&amp;"!A"&amp;MATCH($B20264,#REF!,0),"Ins "&amp;$B20264)</f>
        <v>#REF!</v>
      </c>
      <c r="M20264" s="220"/>
    </row>
    <row r="20265" spans="1:13" x14ac:dyDescent="0.2">
      <c r="A20265" s="35" t="s">
        <v>2401</v>
      </c>
      <c r="B20265" s="1" t="s">
        <v>5062</v>
      </c>
      <c r="C20265" s="45" t="s">
        <v>1575</v>
      </c>
      <c r="D20265" s="23" t="s">
        <v>5751</v>
      </c>
      <c r="E20265" s="23" t="s">
        <v>4134</v>
      </c>
      <c r="F20265" s="40">
        <v>1</v>
      </c>
      <c r="G20265" s="25">
        <v>9114</v>
      </c>
      <c r="H20265" s="25">
        <v>9114</v>
      </c>
      <c r="I20265" s="25"/>
      <c r="J20265" s="58" t="e">
        <f>HYPERLINK("#"&amp;"Insumos"&amp;"!A"&amp;MATCH($B20265,#REF!,0),"Ins "&amp;$B20265)</f>
        <v>#REF!</v>
      </c>
      <c r="M20265" s="220"/>
    </row>
    <row r="20266" spans="1:13" x14ac:dyDescent="0.2">
      <c r="A20266" s="35" t="s">
        <v>2401</v>
      </c>
      <c r="B20266" s="1" t="s">
        <v>5067</v>
      </c>
      <c r="C20266" s="45" t="s">
        <v>1577</v>
      </c>
      <c r="D20266" s="23" t="s">
        <v>5751</v>
      </c>
      <c r="E20266" s="23" t="s">
        <v>4134</v>
      </c>
      <c r="F20266" s="40">
        <v>1</v>
      </c>
      <c r="G20266" s="25">
        <v>5333</v>
      </c>
      <c r="H20266" s="25">
        <v>5333</v>
      </c>
      <c r="I20266" s="25"/>
      <c r="J20266" s="58" t="e">
        <f>HYPERLINK("#"&amp;"Insumos"&amp;"!A"&amp;MATCH($B20266,#REF!,0),"Ins "&amp;$B20266)</f>
        <v>#REF!</v>
      </c>
      <c r="M20266" s="220"/>
    </row>
    <row r="20267" spans="1:13" x14ac:dyDescent="0.2">
      <c r="A20267" s="35" t="s">
        <v>2401</v>
      </c>
      <c r="B20267" s="1" t="s">
        <v>4893</v>
      </c>
      <c r="C20267" s="45" t="s">
        <v>301</v>
      </c>
      <c r="D20267" s="23" t="s">
        <v>5751</v>
      </c>
      <c r="E20267" s="23" t="s">
        <v>4134</v>
      </c>
      <c r="F20267" s="40">
        <v>1</v>
      </c>
      <c r="G20267" s="25">
        <v>8271</v>
      </c>
      <c r="H20267" s="25">
        <v>8271</v>
      </c>
      <c r="I20267" s="25"/>
      <c r="J20267" s="58" t="e">
        <f>HYPERLINK("#"&amp;"Insumos"&amp;"!A"&amp;MATCH($B20267,#REF!,0),"Ins "&amp;$B20267)</f>
        <v>#REF!</v>
      </c>
      <c r="M20267" s="220"/>
    </row>
    <row r="20268" spans="1:13" x14ac:dyDescent="0.2">
      <c r="A20268" s="35" t="s">
        <v>2401</v>
      </c>
      <c r="B20268" s="1" t="s">
        <v>5007</v>
      </c>
      <c r="C20268" s="45" t="s">
        <v>720</v>
      </c>
      <c r="D20268" s="23" t="s">
        <v>5751</v>
      </c>
      <c r="E20268" s="23" t="s">
        <v>4134</v>
      </c>
      <c r="F20268" s="40">
        <v>4.0999999999999996</v>
      </c>
      <c r="G20268" s="25">
        <v>1897</v>
      </c>
      <c r="H20268" s="25">
        <v>7778</v>
      </c>
      <c r="I20268" s="25"/>
      <c r="J20268" s="58" t="e">
        <f>HYPERLINK("#"&amp;"Insumos"&amp;"!A"&amp;MATCH($B20268,#REF!,0),"Ins "&amp;$B20268)</f>
        <v>#REF!</v>
      </c>
      <c r="M20268" s="220"/>
    </row>
    <row r="20269" spans="1:13" ht="38.25" x14ac:dyDescent="0.2">
      <c r="A20269" s="36" t="s">
        <v>2402</v>
      </c>
      <c r="B20269" s="26" t="s">
        <v>6816</v>
      </c>
      <c r="C20269" s="79" t="s">
        <v>957</v>
      </c>
      <c r="D20269" s="37" t="s">
        <v>5608</v>
      </c>
      <c r="E20269" s="37" t="s">
        <v>4134</v>
      </c>
      <c r="F20269" s="41"/>
      <c r="G20269" s="27"/>
      <c r="H20269" s="27"/>
      <c r="I20269" s="27">
        <v>426297</v>
      </c>
      <c r="M20269" s="220">
        <f t="shared" si="316"/>
        <v>558279</v>
      </c>
    </row>
    <row r="20270" spans="1:13" x14ac:dyDescent="0.2">
      <c r="A20270" s="35" t="s">
        <v>2402</v>
      </c>
      <c r="B20270" s="1" t="s">
        <v>213</v>
      </c>
      <c r="C20270" s="45" t="s">
        <v>1034</v>
      </c>
      <c r="D20270" s="23" t="s">
        <v>5734</v>
      </c>
      <c r="E20270" s="23" t="s">
        <v>4141</v>
      </c>
      <c r="F20270" s="40">
        <v>0.5</v>
      </c>
      <c r="G20270" s="25">
        <v>184554</v>
      </c>
      <c r="H20270" s="25">
        <v>92277</v>
      </c>
      <c r="I20270" s="25"/>
      <c r="J20270" s="58" t="e">
        <f>HYPERLINK("#"&amp;"Insumos"&amp;"!A"&amp;MATCH($B20270,#REF!,0),"Ins "&amp;$B20270)</f>
        <v>#REF!</v>
      </c>
      <c r="M20270" s="220"/>
    </row>
    <row r="20271" spans="1:13" x14ac:dyDescent="0.2">
      <c r="A20271" s="35" t="s">
        <v>2402</v>
      </c>
      <c r="B20271" s="1" t="s">
        <v>263</v>
      </c>
      <c r="C20271" s="45" t="s">
        <v>696</v>
      </c>
      <c r="D20271" s="23" t="s">
        <v>5534</v>
      </c>
      <c r="E20271" s="23" t="s">
        <v>4140</v>
      </c>
      <c r="F20271" s="40">
        <v>3.2099999999999997E-2</v>
      </c>
      <c r="G20271" s="25">
        <v>187426</v>
      </c>
      <c r="H20271" s="25">
        <v>6016</v>
      </c>
      <c r="I20271" s="25"/>
      <c r="J20271" s="58" t="e">
        <f>HYPERLINK("#"&amp;"Insumos"&amp;"!A"&amp;MATCH($B20271,#REF!,0),"Ins "&amp;$B20271)</f>
        <v>#REF!</v>
      </c>
      <c r="M20271" s="220"/>
    </row>
    <row r="20272" spans="1:13" x14ac:dyDescent="0.2">
      <c r="A20272" s="35" t="s">
        <v>2402</v>
      </c>
      <c r="B20272" s="1" t="s">
        <v>4691</v>
      </c>
      <c r="C20272" s="45" t="s">
        <v>1484</v>
      </c>
      <c r="D20272" s="23" t="s">
        <v>5751</v>
      </c>
      <c r="E20272" s="23" t="s">
        <v>4134</v>
      </c>
      <c r="F20272" s="40">
        <v>1</v>
      </c>
      <c r="G20272" s="25">
        <v>5254</v>
      </c>
      <c r="H20272" s="25">
        <v>5254</v>
      </c>
      <c r="I20272" s="25"/>
      <c r="J20272" s="58" t="e">
        <f>HYPERLINK("#"&amp;"Insumos"&amp;"!A"&amp;MATCH($B20272,#REF!,0),"Ins "&amp;$B20272)</f>
        <v>#REF!</v>
      </c>
      <c r="M20272" s="220"/>
    </row>
    <row r="20273" spans="1:13" x14ac:dyDescent="0.2">
      <c r="A20273" s="35" t="s">
        <v>2402</v>
      </c>
      <c r="B20273" s="1" t="s">
        <v>4692</v>
      </c>
      <c r="C20273" s="45" t="s">
        <v>302</v>
      </c>
      <c r="D20273" s="23" t="s">
        <v>5751</v>
      </c>
      <c r="E20273" s="23" t="s">
        <v>4134</v>
      </c>
      <c r="F20273" s="40">
        <v>1</v>
      </c>
      <c r="G20273" s="25">
        <v>331</v>
      </c>
      <c r="H20273" s="25">
        <v>331</v>
      </c>
      <c r="I20273" s="25"/>
      <c r="J20273" s="58" t="e">
        <f>HYPERLINK("#"&amp;"Insumos"&amp;"!A"&amp;MATCH($B20273,#REF!,0),"Ins "&amp;$B20273)</f>
        <v>#REF!</v>
      </c>
      <c r="M20273" s="220"/>
    </row>
    <row r="20274" spans="1:13" x14ac:dyDescent="0.2">
      <c r="A20274" s="35" t="s">
        <v>2402</v>
      </c>
      <c r="B20274" s="1" t="s">
        <v>4706</v>
      </c>
      <c r="C20274" s="45" t="s">
        <v>1485</v>
      </c>
      <c r="D20274" s="23" t="s">
        <v>5751</v>
      </c>
      <c r="E20274" s="23" t="s">
        <v>4134</v>
      </c>
      <c r="F20274" s="40">
        <v>1</v>
      </c>
      <c r="G20274" s="25">
        <v>224309</v>
      </c>
      <c r="H20274" s="25">
        <v>224309</v>
      </c>
      <c r="I20274" s="25"/>
      <c r="J20274" s="58" t="e">
        <f>HYPERLINK("#"&amp;"Insumos"&amp;"!A"&amp;MATCH($B20274,#REF!,0),"Ins "&amp;$B20274)</f>
        <v>#REF!</v>
      </c>
      <c r="M20274" s="220"/>
    </row>
    <row r="20275" spans="1:13" x14ac:dyDescent="0.2">
      <c r="A20275" s="35" t="s">
        <v>2402</v>
      </c>
      <c r="B20275" s="1" t="s">
        <v>4298</v>
      </c>
      <c r="C20275" s="45" t="s">
        <v>448</v>
      </c>
      <c r="D20275" s="23" t="s">
        <v>5751</v>
      </c>
      <c r="E20275" s="23" t="s">
        <v>4134</v>
      </c>
      <c r="F20275" s="40">
        <v>1</v>
      </c>
      <c r="G20275" s="25">
        <v>67614</v>
      </c>
      <c r="H20275" s="25">
        <v>67614</v>
      </c>
      <c r="I20275" s="25"/>
      <c r="J20275" s="58" t="e">
        <f>HYPERLINK("#"&amp;"Insumos"&amp;"!A"&amp;MATCH($B20275,#REF!,0),"Ins "&amp;$B20275)</f>
        <v>#REF!</v>
      </c>
      <c r="M20275" s="220"/>
    </row>
    <row r="20276" spans="1:13" x14ac:dyDescent="0.2">
      <c r="A20276" s="35" t="s">
        <v>2402</v>
      </c>
      <c r="B20276" s="1" t="s">
        <v>5062</v>
      </c>
      <c r="C20276" s="45" t="s">
        <v>1575</v>
      </c>
      <c r="D20276" s="23" t="s">
        <v>5751</v>
      </c>
      <c r="E20276" s="23" t="s">
        <v>4134</v>
      </c>
      <c r="F20276" s="40">
        <v>1</v>
      </c>
      <c r="G20276" s="25">
        <v>9114</v>
      </c>
      <c r="H20276" s="25">
        <v>9114</v>
      </c>
      <c r="I20276" s="25"/>
      <c r="J20276" s="58" t="e">
        <f>HYPERLINK("#"&amp;"Insumos"&amp;"!A"&amp;MATCH($B20276,#REF!,0),"Ins "&amp;$B20276)</f>
        <v>#REF!</v>
      </c>
      <c r="M20276" s="220"/>
    </row>
    <row r="20277" spans="1:13" x14ac:dyDescent="0.2">
      <c r="A20277" s="35" t="s">
        <v>2402</v>
      </c>
      <c r="B20277" s="1" t="s">
        <v>5067</v>
      </c>
      <c r="C20277" s="45" t="s">
        <v>1577</v>
      </c>
      <c r="D20277" s="23" t="s">
        <v>5751</v>
      </c>
      <c r="E20277" s="23" t="s">
        <v>4134</v>
      </c>
      <c r="F20277" s="40">
        <v>1</v>
      </c>
      <c r="G20277" s="25">
        <v>5333</v>
      </c>
      <c r="H20277" s="25">
        <v>5333</v>
      </c>
      <c r="I20277" s="25"/>
      <c r="J20277" s="58" t="e">
        <f>HYPERLINK("#"&amp;"Insumos"&amp;"!A"&amp;MATCH($B20277,#REF!,0),"Ins "&amp;$B20277)</f>
        <v>#REF!</v>
      </c>
      <c r="M20277" s="220"/>
    </row>
    <row r="20278" spans="1:13" x14ac:dyDescent="0.2">
      <c r="A20278" s="35" t="s">
        <v>2402</v>
      </c>
      <c r="B20278" s="1" t="s">
        <v>4893</v>
      </c>
      <c r="C20278" s="45" t="s">
        <v>301</v>
      </c>
      <c r="D20278" s="23" t="s">
        <v>5751</v>
      </c>
      <c r="E20278" s="23" t="s">
        <v>4134</v>
      </c>
      <c r="F20278" s="40">
        <v>1</v>
      </c>
      <c r="G20278" s="25">
        <v>8271</v>
      </c>
      <c r="H20278" s="25">
        <v>8271</v>
      </c>
      <c r="I20278" s="25"/>
      <c r="J20278" s="58" t="e">
        <f>HYPERLINK("#"&amp;"Insumos"&amp;"!A"&amp;MATCH($B20278,#REF!,0),"Ins "&amp;$B20278)</f>
        <v>#REF!</v>
      </c>
      <c r="M20278" s="220"/>
    </row>
    <row r="20279" spans="1:13" x14ac:dyDescent="0.2">
      <c r="A20279" s="35" t="s">
        <v>2402</v>
      </c>
      <c r="B20279" s="1" t="s">
        <v>5007</v>
      </c>
      <c r="C20279" s="45" t="s">
        <v>720</v>
      </c>
      <c r="D20279" s="23" t="s">
        <v>5751</v>
      </c>
      <c r="E20279" s="23" t="s">
        <v>4134</v>
      </c>
      <c r="F20279" s="40">
        <v>4.0999999999999996</v>
      </c>
      <c r="G20279" s="25">
        <v>1897</v>
      </c>
      <c r="H20279" s="25">
        <v>7778</v>
      </c>
      <c r="I20279" s="25"/>
      <c r="J20279" s="58" t="e">
        <f>HYPERLINK("#"&amp;"Insumos"&amp;"!A"&amp;MATCH($B20279,#REF!,0),"Ins "&amp;$B20279)</f>
        <v>#REF!</v>
      </c>
      <c r="M20279" s="220"/>
    </row>
    <row r="20280" spans="1:13" ht="38.25" x14ac:dyDescent="0.2">
      <c r="A20280" s="36" t="s">
        <v>2403</v>
      </c>
      <c r="B20280" s="26" t="s">
        <v>6816</v>
      </c>
      <c r="C20280" s="79" t="s">
        <v>959</v>
      </c>
      <c r="D20280" s="37" t="s">
        <v>5608</v>
      </c>
      <c r="E20280" s="37" t="s">
        <v>4134</v>
      </c>
      <c r="F20280" s="41"/>
      <c r="G20280" s="27"/>
      <c r="H20280" s="27"/>
      <c r="I20280" s="27">
        <v>2689893</v>
      </c>
      <c r="M20280" s="220">
        <f t="shared" si="316"/>
        <v>3522684</v>
      </c>
    </row>
    <row r="20281" spans="1:13" x14ac:dyDescent="0.2">
      <c r="A20281" s="35" t="s">
        <v>2403</v>
      </c>
      <c r="B20281" s="1" t="s">
        <v>213</v>
      </c>
      <c r="C20281" s="45" t="s">
        <v>1034</v>
      </c>
      <c r="D20281" s="23" t="s">
        <v>5734</v>
      </c>
      <c r="E20281" s="23" t="s">
        <v>4141</v>
      </c>
      <c r="F20281" s="40">
        <v>0.5</v>
      </c>
      <c r="G20281" s="25">
        <v>184554</v>
      </c>
      <c r="H20281" s="25">
        <v>92277</v>
      </c>
      <c r="I20281" s="25"/>
      <c r="J20281" s="58" t="e">
        <f>HYPERLINK("#"&amp;"Insumos"&amp;"!A"&amp;MATCH($B20281,#REF!,0),"Ins "&amp;$B20281)</f>
        <v>#REF!</v>
      </c>
      <c r="M20281" s="220"/>
    </row>
    <row r="20282" spans="1:13" x14ac:dyDescent="0.2">
      <c r="A20282" s="35" t="s">
        <v>2403</v>
      </c>
      <c r="B20282" s="1" t="s">
        <v>263</v>
      </c>
      <c r="C20282" s="45" t="s">
        <v>696</v>
      </c>
      <c r="D20282" s="23" t="s">
        <v>5534</v>
      </c>
      <c r="E20282" s="23" t="s">
        <v>4140</v>
      </c>
      <c r="F20282" s="40">
        <v>0.26150000000000001</v>
      </c>
      <c r="G20282" s="25">
        <v>187426</v>
      </c>
      <c r="H20282" s="25">
        <v>49012</v>
      </c>
      <c r="I20282" s="25"/>
      <c r="J20282" s="58" t="e">
        <f>HYPERLINK("#"&amp;"Insumos"&amp;"!A"&amp;MATCH($B20282,#REF!,0),"Ins "&amp;$B20282)</f>
        <v>#REF!</v>
      </c>
      <c r="M20282" s="220"/>
    </row>
    <row r="20283" spans="1:13" x14ac:dyDescent="0.2">
      <c r="A20283" s="35" t="s">
        <v>2403</v>
      </c>
      <c r="B20283" s="1" t="s">
        <v>5533</v>
      </c>
      <c r="C20283" s="45" t="s">
        <v>5892</v>
      </c>
      <c r="D20283" s="23" t="s">
        <v>977</v>
      </c>
      <c r="E20283" s="23" t="s">
        <v>4134</v>
      </c>
      <c r="F20283" s="40">
        <v>2</v>
      </c>
      <c r="G20283" s="25">
        <v>3623</v>
      </c>
      <c r="H20283" s="25">
        <v>7246</v>
      </c>
      <c r="I20283" s="25"/>
      <c r="J20283" s="58" t="e">
        <f>HYPERLINK("#"&amp;"Insumos"&amp;"!A"&amp;MATCH($B20283,#REF!,0),"Ins "&amp;$B20283)</f>
        <v>#REF!</v>
      </c>
      <c r="M20283" s="220"/>
    </row>
    <row r="20284" spans="1:13" x14ac:dyDescent="0.2">
      <c r="A20284" s="35" t="s">
        <v>2403</v>
      </c>
      <c r="B20284" s="1" t="s">
        <v>4837</v>
      </c>
      <c r="C20284" s="45" t="s">
        <v>442</v>
      </c>
      <c r="D20284" s="23" t="s">
        <v>5751</v>
      </c>
      <c r="E20284" s="23" t="s">
        <v>4134</v>
      </c>
      <c r="F20284" s="40">
        <v>1</v>
      </c>
      <c r="G20284" s="25">
        <v>6297</v>
      </c>
      <c r="H20284" s="25">
        <v>6297</v>
      </c>
      <c r="I20284" s="25"/>
      <c r="J20284" s="58" t="e">
        <f>HYPERLINK("#"&amp;"Insumos"&amp;"!A"&amp;MATCH($B20284,#REF!,0),"Ins "&amp;$B20284)</f>
        <v>#REF!</v>
      </c>
      <c r="M20284" s="220"/>
    </row>
    <row r="20285" spans="1:13" x14ac:dyDescent="0.2">
      <c r="A20285" s="35" t="s">
        <v>2403</v>
      </c>
      <c r="B20285" s="1" t="s">
        <v>4876</v>
      </c>
      <c r="C20285" s="45" t="s">
        <v>367</v>
      </c>
      <c r="D20285" s="23" t="s">
        <v>5751</v>
      </c>
      <c r="E20285" s="23" t="s">
        <v>287</v>
      </c>
      <c r="F20285" s="40">
        <v>1.5</v>
      </c>
      <c r="G20285" s="25">
        <v>42850</v>
      </c>
      <c r="H20285" s="25">
        <v>64275</v>
      </c>
      <c r="I20285" s="25"/>
      <c r="J20285" s="58" t="e">
        <f>HYPERLINK("#"&amp;"Insumos"&amp;"!A"&amp;MATCH($B20285,#REF!,0),"Ins "&amp;$B20285)</f>
        <v>#REF!</v>
      </c>
      <c r="M20285" s="220"/>
    </row>
    <row r="20286" spans="1:13" x14ac:dyDescent="0.2">
      <c r="A20286" s="35" t="s">
        <v>2403</v>
      </c>
      <c r="B20286" s="1" t="s">
        <v>4905</v>
      </c>
      <c r="C20286" s="45" t="s">
        <v>527</v>
      </c>
      <c r="D20286" s="23" t="s">
        <v>5751</v>
      </c>
      <c r="E20286" s="23" t="s">
        <v>4134</v>
      </c>
      <c r="F20286" s="40">
        <v>1</v>
      </c>
      <c r="G20286" s="25">
        <v>10654</v>
      </c>
      <c r="H20286" s="25">
        <v>10654</v>
      </c>
      <c r="I20286" s="25"/>
      <c r="J20286" s="58" t="e">
        <f>HYPERLINK("#"&amp;"Insumos"&amp;"!A"&amp;MATCH($B20286,#REF!,0),"Ins "&amp;$B20286)</f>
        <v>#REF!</v>
      </c>
      <c r="M20286" s="220"/>
    </row>
    <row r="20287" spans="1:13" x14ac:dyDescent="0.2">
      <c r="A20287" s="35" t="s">
        <v>2403</v>
      </c>
      <c r="B20287" s="1" t="s">
        <v>4906</v>
      </c>
      <c r="C20287" s="45" t="s">
        <v>1624</v>
      </c>
      <c r="D20287" s="23" t="s">
        <v>5751</v>
      </c>
      <c r="E20287" s="23" t="s">
        <v>287</v>
      </c>
      <c r="F20287" s="40">
        <v>40</v>
      </c>
      <c r="G20287" s="25">
        <v>61063</v>
      </c>
      <c r="H20287" s="25">
        <v>2442520</v>
      </c>
      <c r="I20287" s="25"/>
      <c r="J20287" s="58" t="e">
        <f>HYPERLINK("#"&amp;"Insumos"&amp;"!A"&amp;MATCH($B20287,#REF!,0),"Ins "&amp;$B20287)</f>
        <v>#REF!</v>
      </c>
      <c r="M20287" s="220"/>
    </row>
    <row r="20288" spans="1:13" ht="25.5" x14ac:dyDescent="0.2">
      <c r="A20288" s="35" t="s">
        <v>2403</v>
      </c>
      <c r="B20288" s="1" t="s">
        <v>4907</v>
      </c>
      <c r="C20288" s="45" t="s">
        <v>528</v>
      </c>
      <c r="D20288" s="23" t="s">
        <v>5751</v>
      </c>
      <c r="E20288" s="23" t="s">
        <v>4134</v>
      </c>
      <c r="F20288" s="40">
        <v>1</v>
      </c>
      <c r="G20288" s="25">
        <v>9834</v>
      </c>
      <c r="H20288" s="25">
        <v>9834</v>
      </c>
      <c r="I20288" s="25"/>
      <c r="J20288" s="58" t="e">
        <f>HYPERLINK("#"&amp;"Insumos"&amp;"!A"&amp;MATCH($B20288,#REF!,0),"Ins "&amp;$B20288)</f>
        <v>#REF!</v>
      </c>
      <c r="M20288" s="220"/>
    </row>
    <row r="20289" spans="1:13" x14ac:dyDescent="0.2">
      <c r="A20289" s="35" t="s">
        <v>2403</v>
      </c>
      <c r="B20289" s="1" t="s">
        <v>5007</v>
      </c>
      <c r="C20289" s="45" t="s">
        <v>720</v>
      </c>
      <c r="D20289" s="23" t="s">
        <v>5751</v>
      </c>
      <c r="E20289" s="23" t="s">
        <v>4134</v>
      </c>
      <c r="F20289" s="40">
        <v>4.0999999999999996</v>
      </c>
      <c r="G20289" s="25">
        <v>1897</v>
      </c>
      <c r="H20289" s="25">
        <v>7778</v>
      </c>
      <c r="I20289" s="25"/>
      <c r="J20289" s="58" t="e">
        <f>HYPERLINK("#"&amp;"Insumos"&amp;"!A"&amp;MATCH($B20289,#REF!,0),"Ins "&amp;$B20289)</f>
        <v>#REF!</v>
      </c>
      <c r="M20289" s="220"/>
    </row>
    <row r="20290" spans="1:13" ht="38.25" x14ac:dyDescent="0.2">
      <c r="A20290" s="36" t="s">
        <v>2404</v>
      </c>
      <c r="B20290" s="26" t="s">
        <v>6816</v>
      </c>
      <c r="C20290" s="79" t="s">
        <v>11003</v>
      </c>
      <c r="D20290" s="37" t="s">
        <v>5608</v>
      </c>
      <c r="E20290" s="37" t="s">
        <v>4134</v>
      </c>
      <c r="F20290" s="41"/>
      <c r="G20290" s="27"/>
      <c r="H20290" s="27"/>
      <c r="I20290" s="27">
        <v>4027467</v>
      </c>
      <c r="M20290" s="220">
        <f t="shared" si="316"/>
        <v>5274371</v>
      </c>
    </row>
    <row r="20291" spans="1:13" x14ac:dyDescent="0.2">
      <c r="A20291" s="35" t="s">
        <v>2404</v>
      </c>
      <c r="B20291" s="1" t="s">
        <v>213</v>
      </c>
      <c r="C20291" s="45" t="s">
        <v>1034</v>
      </c>
      <c r="D20291" s="23" t="s">
        <v>5734</v>
      </c>
      <c r="E20291" s="23" t="s">
        <v>4141</v>
      </c>
      <c r="F20291" s="40">
        <v>3</v>
      </c>
      <c r="G20291" s="25">
        <v>184554</v>
      </c>
      <c r="H20291" s="25">
        <v>553662</v>
      </c>
      <c r="I20291" s="25"/>
      <c r="J20291" s="58" t="e">
        <f>HYPERLINK("#"&amp;"Insumos"&amp;"!A"&amp;MATCH($B20291,#REF!,0),"Ins "&amp;$B20291)</f>
        <v>#REF!</v>
      </c>
      <c r="M20291" s="220"/>
    </row>
    <row r="20292" spans="1:13" x14ac:dyDescent="0.2">
      <c r="A20292" s="35" t="s">
        <v>2404</v>
      </c>
      <c r="B20292" s="1" t="s">
        <v>263</v>
      </c>
      <c r="C20292" s="45" t="s">
        <v>696</v>
      </c>
      <c r="D20292" s="23" t="s">
        <v>5534</v>
      </c>
      <c r="E20292" s="23" t="s">
        <v>4140</v>
      </c>
      <c r="F20292" s="40">
        <v>0.32150000000000001</v>
      </c>
      <c r="G20292" s="25">
        <v>187426</v>
      </c>
      <c r="H20292" s="25">
        <v>60257</v>
      </c>
      <c r="I20292" s="25"/>
      <c r="J20292" s="58" t="e">
        <f>HYPERLINK("#"&amp;"Insumos"&amp;"!A"&amp;MATCH($B20292,#REF!,0),"Ins "&amp;$B20292)</f>
        <v>#REF!</v>
      </c>
      <c r="M20292" s="220"/>
    </row>
    <row r="20293" spans="1:13" x14ac:dyDescent="0.2">
      <c r="A20293" s="35" t="s">
        <v>2404</v>
      </c>
      <c r="B20293" s="1" t="s">
        <v>5533</v>
      </c>
      <c r="C20293" s="45" t="s">
        <v>5892</v>
      </c>
      <c r="D20293" s="23" t="s">
        <v>977</v>
      </c>
      <c r="E20293" s="23" t="s">
        <v>4134</v>
      </c>
      <c r="F20293" s="40">
        <v>3</v>
      </c>
      <c r="G20293" s="25">
        <v>3623</v>
      </c>
      <c r="H20293" s="25">
        <v>10869</v>
      </c>
      <c r="I20293" s="25"/>
      <c r="J20293" s="58" t="e">
        <f>HYPERLINK("#"&amp;"Insumos"&amp;"!A"&amp;MATCH($B20293,#REF!,0),"Ins "&amp;$B20293)</f>
        <v>#REF!</v>
      </c>
      <c r="M20293" s="220"/>
    </row>
    <row r="20294" spans="1:13" ht="25.5" x14ac:dyDescent="0.2">
      <c r="A20294" s="35" t="s">
        <v>2404</v>
      </c>
      <c r="B20294" s="1" t="s">
        <v>4712</v>
      </c>
      <c r="C20294" s="45" t="s">
        <v>1490</v>
      </c>
      <c r="D20294" s="23" t="s">
        <v>5751</v>
      </c>
      <c r="E20294" s="23" t="s">
        <v>4134</v>
      </c>
      <c r="F20294" s="40">
        <v>1</v>
      </c>
      <c r="G20294" s="25">
        <v>5536</v>
      </c>
      <c r="H20294" s="25">
        <v>5536</v>
      </c>
      <c r="I20294" s="25"/>
      <c r="J20294" s="58" t="e">
        <f>HYPERLINK("#"&amp;"Insumos"&amp;"!A"&amp;MATCH($B20294,#REF!,0),"Ins "&amp;$B20294)</f>
        <v>#REF!</v>
      </c>
      <c r="M20294" s="220"/>
    </row>
    <row r="20295" spans="1:13" x14ac:dyDescent="0.2">
      <c r="A20295" s="35" t="s">
        <v>2404</v>
      </c>
      <c r="B20295" s="1" t="s">
        <v>4721</v>
      </c>
      <c r="C20295" s="45" t="s">
        <v>225</v>
      </c>
      <c r="D20295" s="23" t="s">
        <v>5751</v>
      </c>
      <c r="E20295" s="23" t="s">
        <v>287</v>
      </c>
      <c r="F20295" s="40">
        <v>25</v>
      </c>
      <c r="G20295" s="25">
        <v>31197</v>
      </c>
      <c r="H20295" s="25">
        <v>779925</v>
      </c>
      <c r="I20295" s="25"/>
      <c r="J20295" s="58" t="e">
        <f>HYPERLINK("#"&amp;"Insumos"&amp;"!A"&amp;MATCH($B20295,#REF!,0),"Ins "&amp;$B20295)</f>
        <v>#REF!</v>
      </c>
      <c r="M20295" s="220"/>
    </row>
    <row r="20296" spans="1:13" ht="25.5" x14ac:dyDescent="0.2">
      <c r="A20296" s="35" t="s">
        <v>2404</v>
      </c>
      <c r="B20296" s="1" t="s">
        <v>5080</v>
      </c>
      <c r="C20296" s="45" t="s">
        <v>1587</v>
      </c>
      <c r="D20296" s="23" t="s">
        <v>5751</v>
      </c>
      <c r="E20296" s="23" t="s">
        <v>4134</v>
      </c>
      <c r="F20296" s="40">
        <v>4</v>
      </c>
      <c r="G20296" s="25">
        <v>24126</v>
      </c>
      <c r="H20296" s="25">
        <v>96504</v>
      </c>
      <c r="I20296" s="25"/>
      <c r="J20296" s="58" t="e">
        <f>HYPERLINK("#"&amp;"Insumos"&amp;"!A"&amp;MATCH($B20296,#REF!,0),"Ins "&amp;$B20296)</f>
        <v>#REF!</v>
      </c>
      <c r="M20296" s="220"/>
    </row>
    <row r="20297" spans="1:13" x14ac:dyDescent="0.2">
      <c r="A20297" s="35" t="s">
        <v>2404</v>
      </c>
      <c r="B20297" s="1" t="s">
        <v>5081</v>
      </c>
      <c r="C20297" s="45" t="s">
        <v>269</v>
      </c>
      <c r="D20297" s="23" t="s">
        <v>5751</v>
      </c>
      <c r="E20297" s="23" t="s">
        <v>467</v>
      </c>
      <c r="F20297" s="40">
        <v>120</v>
      </c>
      <c r="G20297" s="25">
        <v>11884</v>
      </c>
      <c r="H20297" s="25">
        <v>1426080</v>
      </c>
      <c r="I20297" s="25"/>
      <c r="J20297" s="58" t="e">
        <f>HYPERLINK("#"&amp;"Insumos"&amp;"!A"&amp;MATCH($B20297,#REF!,0),"Ins "&amp;$B20297)</f>
        <v>#REF!</v>
      </c>
      <c r="M20297" s="220"/>
    </row>
    <row r="20298" spans="1:13" x14ac:dyDescent="0.2">
      <c r="A20298" s="35" t="s">
        <v>2404</v>
      </c>
      <c r="B20298" s="1" t="s">
        <v>4898</v>
      </c>
      <c r="C20298" s="45" t="s">
        <v>303</v>
      </c>
      <c r="D20298" s="23" t="s">
        <v>5751</v>
      </c>
      <c r="E20298" s="23" t="s">
        <v>4134</v>
      </c>
      <c r="F20298" s="40">
        <v>4</v>
      </c>
      <c r="G20298" s="25">
        <v>260000</v>
      </c>
      <c r="H20298" s="25">
        <v>1040000</v>
      </c>
      <c r="I20298" s="25"/>
      <c r="J20298" s="58" t="e">
        <f>HYPERLINK("#"&amp;"Insumos"&amp;"!A"&amp;MATCH($B20298,#REF!,0),"Ins "&amp;$B20298)</f>
        <v>#REF!</v>
      </c>
      <c r="M20298" s="220"/>
    </row>
    <row r="20299" spans="1:13" x14ac:dyDescent="0.2">
      <c r="A20299" s="35" t="s">
        <v>2404</v>
      </c>
      <c r="B20299" s="1" t="s">
        <v>5007</v>
      </c>
      <c r="C20299" s="45" t="s">
        <v>720</v>
      </c>
      <c r="D20299" s="23" t="s">
        <v>5751</v>
      </c>
      <c r="E20299" s="23" t="s">
        <v>4134</v>
      </c>
      <c r="F20299" s="40">
        <v>28.8</v>
      </c>
      <c r="G20299" s="25">
        <v>1897</v>
      </c>
      <c r="H20299" s="25">
        <v>54634</v>
      </c>
      <c r="I20299" s="25"/>
      <c r="J20299" s="58" t="e">
        <f>HYPERLINK("#"&amp;"Insumos"&amp;"!A"&amp;MATCH($B20299,#REF!,0),"Ins "&amp;$B20299)</f>
        <v>#REF!</v>
      </c>
      <c r="M20299" s="220"/>
    </row>
    <row r="20300" spans="1:13" ht="38.25" x14ac:dyDescent="0.2">
      <c r="A20300" s="36" t="s">
        <v>2405</v>
      </c>
      <c r="B20300" s="26" t="s">
        <v>6816</v>
      </c>
      <c r="C20300" s="79" t="s">
        <v>11004</v>
      </c>
      <c r="D20300" s="37" t="s">
        <v>5608</v>
      </c>
      <c r="E20300" s="37" t="s">
        <v>4134</v>
      </c>
      <c r="F20300" s="41"/>
      <c r="G20300" s="27"/>
      <c r="H20300" s="27"/>
      <c r="I20300" s="27">
        <v>10473673</v>
      </c>
      <c r="M20300" s="220">
        <f t="shared" ref="M20300:M20352" si="317">ROUND(I20300*(1+$L$2),0)</f>
        <v>13716322</v>
      </c>
    </row>
    <row r="20301" spans="1:13" x14ac:dyDescent="0.2">
      <c r="A20301" s="35" t="s">
        <v>2405</v>
      </c>
      <c r="B20301" s="1" t="s">
        <v>213</v>
      </c>
      <c r="C20301" s="45" t="s">
        <v>1034</v>
      </c>
      <c r="D20301" s="23" t="s">
        <v>5734</v>
      </c>
      <c r="E20301" s="23" t="s">
        <v>4141</v>
      </c>
      <c r="F20301" s="40">
        <v>6.7</v>
      </c>
      <c r="G20301" s="25">
        <v>184554</v>
      </c>
      <c r="H20301" s="25">
        <v>1236512</v>
      </c>
      <c r="I20301" s="25"/>
      <c r="J20301" s="58" t="e">
        <f>HYPERLINK("#"&amp;"Insumos"&amp;"!A"&amp;MATCH($B20301,#REF!,0),"Ins "&amp;$B20301)</f>
        <v>#REF!</v>
      </c>
      <c r="M20301" s="220"/>
    </row>
    <row r="20302" spans="1:13" x14ac:dyDescent="0.2">
      <c r="A20302" s="35" t="s">
        <v>2405</v>
      </c>
      <c r="B20302" s="1" t="s">
        <v>263</v>
      </c>
      <c r="C20302" s="45" t="s">
        <v>696</v>
      </c>
      <c r="D20302" s="23" t="s">
        <v>5534</v>
      </c>
      <c r="E20302" s="23" t="s">
        <v>4140</v>
      </c>
      <c r="F20302" s="40">
        <v>0.88449999999999995</v>
      </c>
      <c r="G20302" s="25">
        <v>187426</v>
      </c>
      <c r="H20302" s="25">
        <v>165778</v>
      </c>
      <c r="I20302" s="25"/>
      <c r="J20302" s="58" t="e">
        <f>HYPERLINK("#"&amp;"Insumos"&amp;"!A"&amp;MATCH($B20302,#REF!,0),"Ins "&amp;$B20302)</f>
        <v>#REF!</v>
      </c>
      <c r="M20302" s="220"/>
    </row>
    <row r="20303" spans="1:13" x14ac:dyDescent="0.2">
      <c r="A20303" s="35" t="s">
        <v>2405</v>
      </c>
      <c r="B20303" s="1" t="s">
        <v>5533</v>
      </c>
      <c r="C20303" s="45" t="s">
        <v>5892</v>
      </c>
      <c r="D20303" s="23" t="s">
        <v>977</v>
      </c>
      <c r="E20303" s="23" t="s">
        <v>4134</v>
      </c>
      <c r="F20303" s="40">
        <v>6</v>
      </c>
      <c r="G20303" s="25">
        <v>3623</v>
      </c>
      <c r="H20303" s="25">
        <v>21738</v>
      </c>
      <c r="I20303" s="25"/>
      <c r="J20303" s="58" t="e">
        <f>HYPERLINK("#"&amp;"Insumos"&amp;"!A"&amp;MATCH($B20303,#REF!,0),"Ins "&amp;$B20303)</f>
        <v>#REF!</v>
      </c>
      <c r="M20303" s="220"/>
    </row>
    <row r="20304" spans="1:13" ht="25.5" x14ac:dyDescent="0.2">
      <c r="A20304" s="35" t="s">
        <v>2405</v>
      </c>
      <c r="B20304" s="1" t="s">
        <v>4713</v>
      </c>
      <c r="C20304" s="45" t="s">
        <v>1491</v>
      </c>
      <c r="D20304" s="23" t="s">
        <v>5751</v>
      </c>
      <c r="E20304" s="23" t="s">
        <v>4134</v>
      </c>
      <c r="F20304" s="40">
        <v>6</v>
      </c>
      <c r="G20304" s="25">
        <v>6763</v>
      </c>
      <c r="H20304" s="25">
        <v>40578</v>
      </c>
      <c r="I20304" s="25"/>
      <c r="J20304" s="58" t="e">
        <f>HYPERLINK("#"&amp;"Insumos"&amp;"!A"&amp;MATCH($B20304,#REF!,0),"Ins "&amp;$B20304)</f>
        <v>#REF!</v>
      </c>
      <c r="M20304" s="220"/>
    </row>
    <row r="20305" spans="1:13" x14ac:dyDescent="0.2">
      <c r="A20305" s="35" t="s">
        <v>2405</v>
      </c>
      <c r="B20305" s="1" t="s">
        <v>4721</v>
      </c>
      <c r="C20305" s="45" t="s">
        <v>225</v>
      </c>
      <c r="D20305" s="23" t="s">
        <v>5751</v>
      </c>
      <c r="E20305" s="23" t="s">
        <v>287</v>
      </c>
      <c r="F20305" s="40">
        <v>40</v>
      </c>
      <c r="G20305" s="25">
        <v>31197</v>
      </c>
      <c r="H20305" s="25">
        <v>1247880</v>
      </c>
      <c r="I20305" s="25"/>
      <c r="J20305" s="58" t="e">
        <f>HYPERLINK("#"&amp;"Insumos"&amp;"!A"&amp;MATCH($B20305,#REF!,0),"Ins "&amp;$B20305)</f>
        <v>#REF!</v>
      </c>
      <c r="M20305" s="220"/>
    </row>
    <row r="20306" spans="1:13" x14ac:dyDescent="0.2">
      <c r="A20306" s="35" t="s">
        <v>2405</v>
      </c>
      <c r="B20306" s="1" t="s">
        <v>4726</v>
      </c>
      <c r="C20306" s="45" t="s">
        <v>230</v>
      </c>
      <c r="D20306" s="23" t="s">
        <v>5751</v>
      </c>
      <c r="E20306" s="23" t="s">
        <v>287</v>
      </c>
      <c r="F20306" s="40">
        <v>40</v>
      </c>
      <c r="G20306" s="25">
        <v>72161</v>
      </c>
      <c r="H20306" s="25">
        <v>2886440</v>
      </c>
      <c r="I20306" s="25"/>
      <c r="J20306" s="58" t="e">
        <f>HYPERLINK("#"&amp;"Insumos"&amp;"!A"&amp;MATCH($B20306,#REF!,0),"Ins "&amp;$B20306)</f>
        <v>#REF!</v>
      </c>
      <c r="M20306" s="220"/>
    </row>
    <row r="20307" spans="1:13" ht="25.5" x14ac:dyDescent="0.2">
      <c r="A20307" s="35" t="s">
        <v>2405</v>
      </c>
      <c r="B20307" s="1" t="s">
        <v>5080</v>
      </c>
      <c r="C20307" s="45" t="s">
        <v>1587</v>
      </c>
      <c r="D20307" s="23" t="s">
        <v>5751</v>
      </c>
      <c r="E20307" s="23" t="s">
        <v>4134</v>
      </c>
      <c r="F20307" s="40">
        <v>14</v>
      </c>
      <c r="G20307" s="25">
        <v>24126</v>
      </c>
      <c r="H20307" s="25">
        <v>337764</v>
      </c>
      <c r="I20307" s="25"/>
      <c r="J20307" s="58" t="e">
        <f>HYPERLINK("#"&amp;"Insumos"&amp;"!A"&amp;MATCH($B20307,#REF!,0),"Ins "&amp;$B20307)</f>
        <v>#REF!</v>
      </c>
      <c r="M20307" s="220"/>
    </row>
    <row r="20308" spans="1:13" x14ac:dyDescent="0.2">
      <c r="A20308" s="35" t="s">
        <v>2405</v>
      </c>
      <c r="B20308" s="1" t="s">
        <v>5081</v>
      </c>
      <c r="C20308" s="45" t="s">
        <v>269</v>
      </c>
      <c r="D20308" s="23" t="s">
        <v>5751</v>
      </c>
      <c r="E20308" s="23" t="s">
        <v>467</v>
      </c>
      <c r="F20308" s="40">
        <v>240</v>
      </c>
      <c r="G20308" s="25">
        <v>11884</v>
      </c>
      <c r="H20308" s="25">
        <v>2852160</v>
      </c>
      <c r="I20308" s="25"/>
      <c r="J20308" s="58" t="e">
        <f>HYPERLINK("#"&amp;"Insumos"&amp;"!A"&amp;MATCH($B20308,#REF!,0),"Ins "&amp;$B20308)</f>
        <v>#REF!</v>
      </c>
      <c r="M20308" s="220"/>
    </row>
    <row r="20309" spans="1:13" x14ac:dyDescent="0.2">
      <c r="A20309" s="35" t="s">
        <v>2405</v>
      </c>
      <c r="B20309" s="1" t="s">
        <v>4898</v>
      </c>
      <c r="C20309" s="45" t="s">
        <v>303</v>
      </c>
      <c r="D20309" s="23" t="s">
        <v>5751</v>
      </c>
      <c r="E20309" s="23" t="s">
        <v>4134</v>
      </c>
      <c r="F20309" s="40">
        <v>6</v>
      </c>
      <c r="G20309" s="25">
        <v>260000</v>
      </c>
      <c r="H20309" s="25">
        <v>1560000</v>
      </c>
      <c r="I20309" s="25"/>
      <c r="J20309" s="58" t="e">
        <f>HYPERLINK("#"&amp;"Insumos"&amp;"!A"&amp;MATCH($B20309,#REF!,0),"Ins "&amp;$B20309)</f>
        <v>#REF!</v>
      </c>
      <c r="M20309" s="220"/>
    </row>
    <row r="20310" spans="1:13" x14ac:dyDescent="0.2">
      <c r="A20310" s="35" t="s">
        <v>2405</v>
      </c>
      <c r="B20310" s="1" t="s">
        <v>5007</v>
      </c>
      <c r="C20310" s="45" t="s">
        <v>720</v>
      </c>
      <c r="D20310" s="23" t="s">
        <v>5751</v>
      </c>
      <c r="E20310" s="23" t="s">
        <v>4134</v>
      </c>
      <c r="F20310" s="40">
        <v>65.8</v>
      </c>
      <c r="G20310" s="25">
        <v>1897</v>
      </c>
      <c r="H20310" s="25">
        <v>124823</v>
      </c>
      <c r="I20310" s="25"/>
      <c r="J20310" s="58" t="e">
        <f>HYPERLINK("#"&amp;"Insumos"&amp;"!A"&amp;MATCH($B20310,#REF!,0),"Ins "&amp;$B20310)</f>
        <v>#REF!</v>
      </c>
      <c r="M20310" s="220"/>
    </row>
    <row r="20311" spans="1:13" ht="25.5" x14ac:dyDescent="0.2">
      <c r="A20311" s="36" t="s">
        <v>2406</v>
      </c>
      <c r="B20311" s="26" t="s">
        <v>6816</v>
      </c>
      <c r="C20311" s="79" t="s">
        <v>966</v>
      </c>
      <c r="D20311" s="37" t="s">
        <v>5608</v>
      </c>
      <c r="E20311" s="37" t="s">
        <v>4134</v>
      </c>
      <c r="F20311" s="41"/>
      <c r="G20311" s="27"/>
      <c r="H20311" s="27"/>
      <c r="I20311" s="27">
        <v>2565876</v>
      </c>
      <c r="M20311" s="220">
        <f t="shared" si="317"/>
        <v>3360271</v>
      </c>
    </row>
    <row r="20312" spans="1:13" x14ac:dyDescent="0.2">
      <c r="A20312" s="35" t="s">
        <v>2406</v>
      </c>
      <c r="B20312" s="1" t="s">
        <v>213</v>
      </c>
      <c r="C20312" s="45" t="s">
        <v>1034</v>
      </c>
      <c r="D20312" s="23" t="s">
        <v>5734</v>
      </c>
      <c r="E20312" s="23" t="s">
        <v>4141</v>
      </c>
      <c r="F20312" s="40">
        <v>6.7</v>
      </c>
      <c r="G20312" s="25">
        <v>184554</v>
      </c>
      <c r="H20312" s="25">
        <v>1236512</v>
      </c>
      <c r="I20312" s="25"/>
      <c r="J20312" s="58" t="e">
        <f>HYPERLINK("#"&amp;"Insumos"&amp;"!A"&amp;MATCH($B20312,#REF!,0),"Ins "&amp;$B20312)</f>
        <v>#REF!</v>
      </c>
      <c r="M20312" s="220"/>
    </row>
    <row r="20313" spans="1:13" x14ac:dyDescent="0.2">
      <c r="A20313" s="35" t="s">
        <v>2406</v>
      </c>
      <c r="B20313" s="1" t="s">
        <v>263</v>
      </c>
      <c r="C20313" s="45" t="s">
        <v>696</v>
      </c>
      <c r="D20313" s="23" t="s">
        <v>5534</v>
      </c>
      <c r="E20313" s="23" t="s">
        <v>4140</v>
      </c>
      <c r="F20313" s="40">
        <v>0.1221</v>
      </c>
      <c r="G20313" s="25">
        <v>187426</v>
      </c>
      <c r="H20313" s="25">
        <v>22885</v>
      </c>
      <c r="I20313" s="25"/>
      <c r="J20313" s="58" t="e">
        <f>HYPERLINK("#"&amp;"Insumos"&amp;"!A"&amp;MATCH($B20313,#REF!,0),"Ins "&amp;$B20313)</f>
        <v>#REF!</v>
      </c>
      <c r="M20313" s="220"/>
    </row>
    <row r="20314" spans="1:13" x14ac:dyDescent="0.2">
      <c r="A20314" s="35" t="s">
        <v>2406</v>
      </c>
      <c r="B20314" s="1" t="s">
        <v>5533</v>
      </c>
      <c r="C20314" s="45" t="s">
        <v>5892</v>
      </c>
      <c r="D20314" s="23" t="s">
        <v>977</v>
      </c>
      <c r="E20314" s="23" t="s">
        <v>4134</v>
      </c>
      <c r="F20314" s="40">
        <v>6</v>
      </c>
      <c r="G20314" s="25">
        <v>3623</v>
      </c>
      <c r="H20314" s="25">
        <v>21738</v>
      </c>
      <c r="I20314" s="25"/>
      <c r="J20314" s="58" t="e">
        <f>HYPERLINK("#"&amp;"Insumos"&amp;"!A"&amp;MATCH($B20314,#REF!,0),"Ins "&amp;$B20314)</f>
        <v>#REF!</v>
      </c>
      <c r="M20314" s="220"/>
    </row>
    <row r="20315" spans="1:13" ht="25.5" x14ac:dyDescent="0.2">
      <c r="A20315" s="35" t="s">
        <v>2406</v>
      </c>
      <c r="B20315" s="1" t="s">
        <v>4662</v>
      </c>
      <c r="C20315" s="45" t="s">
        <v>1470</v>
      </c>
      <c r="D20315" s="23" t="s">
        <v>5751</v>
      </c>
      <c r="E20315" s="23" t="s">
        <v>4134</v>
      </c>
      <c r="F20315" s="40">
        <v>2</v>
      </c>
      <c r="G20315" s="25">
        <v>4098</v>
      </c>
      <c r="H20315" s="25">
        <v>8196</v>
      </c>
      <c r="I20315" s="25"/>
      <c r="J20315" s="58" t="e">
        <f>HYPERLINK("#"&amp;"Insumos"&amp;"!A"&amp;MATCH($B20315,#REF!,0),"Ins "&amp;$B20315)</f>
        <v>#REF!</v>
      </c>
      <c r="M20315" s="220"/>
    </row>
    <row r="20316" spans="1:13" x14ac:dyDescent="0.2">
      <c r="A20316" s="35" t="s">
        <v>2406</v>
      </c>
      <c r="B20316" s="1" t="s">
        <v>4675</v>
      </c>
      <c r="C20316" s="45" t="s">
        <v>1477</v>
      </c>
      <c r="D20316" s="23" t="s">
        <v>5751</v>
      </c>
      <c r="E20316" s="23" t="s">
        <v>4134</v>
      </c>
      <c r="F20316" s="40">
        <v>2</v>
      </c>
      <c r="G20316" s="25">
        <v>8995</v>
      </c>
      <c r="H20316" s="25">
        <v>17990</v>
      </c>
      <c r="I20316" s="25"/>
      <c r="J20316" s="58" t="e">
        <f>HYPERLINK("#"&amp;"Insumos"&amp;"!A"&amp;MATCH($B20316,#REF!,0),"Ins "&amp;$B20316)</f>
        <v>#REF!</v>
      </c>
      <c r="M20316" s="220"/>
    </row>
    <row r="20317" spans="1:13" ht="25.5" x14ac:dyDescent="0.2">
      <c r="A20317" s="35" t="s">
        <v>2406</v>
      </c>
      <c r="B20317" s="1" t="s">
        <v>5080</v>
      </c>
      <c r="C20317" s="45" t="s">
        <v>1587</v>
      </c>
      <c r="D20317" s="23" t="s">
        <v>5751</v>
      </c>
      <c r="E20317" s="23" t="s">
        <v>4134</v>
      </c>
      <c r="F20317" s="40">
        <v>4</v>
      </c>
      <c r="G20317" s="25">
        <v>24126</v>
      </c>
      <c r="H20317" s="25">
        <v>96504</v>
      </c>
      <c r="I20317" s="25"/>
      <c r="J20317" s="58" t="e">
        <f>HYPERLINK("#"&amp;"Insumos"&amp;"!A"&amp;MATCH($B20317,#REF!,0),"Ins "&amp;$B20317)</f>
        <v>#REF!</v>
      </c>
      <c r="M20317" s="220"/>
    </row>
    <row r="20318" spans="1:13" x14ac:dyDescent="0.2">
      <c r="A20318" s="35" t="s">
        <v>2406</v>
      </c>
      <c r="B20318" s="1" t="s">
        <v>4878</v>
      </c>
      <c r="C20318" s="45" t="s">
        <v>369</v>
      </c>
      <c r="D20318" s="23" t="s">
        <v>5751</v>
      </c>
      <c r="E20318" s="23" t="s">
        <v>287</v>
      </c>
      <c r="F20318" s="40">
        <v>12</v>
      </c>
      <c r="G20318" s="25">
        <v>15200</v>
      </c>
      <c r="H20318" s="25">
        <v>182400</v>
      </c>
      <c r="I20318" s="25"/>
      <c r="J20318" s="58" t="e">
        <f>HYPERLINK("#"&amp;"Insumos"&amp;"!A"&amp;MATCH($B20318,#REF!,0),"Ins "&amp;$B20318)</f>
        <v>#REF!</v>
      </c>
      <c r="M20318" s="220"/>
    </row>
    <row r="20319" spans="1:13" x14ac:dyDescent="0.2">
      <c r="A20319" s="35" t="s">
        <v>2406</v>
      </c>
      <c r="B20319" s="1" t="s">
        <v>4926</v>
      </c>
      <c r="C20319" s="45" t="s">
        <v>495</v>
      </c>
      <c r="D20319" s="23" t="s">
        <v>5751</v>
      </c>
      <c r="E20319" s="23" t="s">
        <v>4134</v>
      </c>
      <c r="F20319" s="40">
        <v>2</v>
      </c>
      <c r="G20319" s="25">
        <v>116574</v>
      </c>
      <c r="H20319" s="25">
        <v>233148</v>
      </c>
      <c r="I20319" s="25"/>
      <c r="J20319" s="58" t="e">
        <f>HYPERLINK("#"&amp;"Insumos"&amp;"!A"&amp;MATCH($B20319,#REF!,0),"Ins "&amp;$B20319)</f>
        <v>#REF!</v>
      </c>
      <c r="M20319" s="220"/>
    </row>
    <row r="20320" spans="1:13" x14ac:dyDescent="0.2">
      <c r="A20320" s="35" t="s">
        <v>2406</v>
      </c>
      <c r="B20320" s="1" t="s">
        <v>4927</v>
      </c>
      <c r="C20320" s="45" t="s">
        <v>496</v>
      </c>
      <c r="D20320" s="23" t="s">
        <v>5751</v>
      </c>
      <c r="E20320" s="23" t="s">
        <v>287</v>
      </c>
      <c r="F20320" s="40">
        <v>80</v>
      </c>
      <c r="G20320" s="25">
        <v>7771</v>
      </c>
      <c r="H20320" s="25">
        <v>621680</v>
      </c>
      <c r="I20320" s="25"/>
      <c r="J20320" s="58" t="e">
        <f>HYPERLINK("#"&amp;"Insumos"&amp;"!A"&amp;MATCH($B20320,#REF!,0),"Ins "&amp;$B20320)</f>
        <v>#REF!</v>
      </c>
      <c r="M20320" s="220"/>
    </row>
    <row r="20321" spans="1:13" x14ac:dyDescent="0.2">
      <c r="A20321" s="35" t="s">
        <v>2406</v>
      </c>
      <c r="B20321" s="1" t="s">
        <v>5007</v>
      </c>
      <c r="C20321" s="45" t="s">
        <v>720</v>
      </c>
      <c r="D20321" s="23" t="s">
        <v>5751</v>
      </c>
      <c r="E20321" s="23" t="s">
        <v>4134</v>
      </c>
      <c r="F20321" s="40">
        <v>65.8</v>
      </c>
      <c r="G20321" s="25">
        <v>1897</v>
      </c>
      <c r="H20321" s="25">
        <v>124823</v>
      </c>
      <c r="I20321" s="25"/>
      <c r="J20321" s="58" t="e">
        <f>HYPERLINK("#"&amp;"Insumos"&amp;"!A"&amp;MATCH($B20321,#REF!,0),"Ins "&amp;$B20321)</f>
        <v>#REF!</v>
      </c>
      <c r="M20321" s="220"/>
    </row>
    <row r="20322" spans="1:13" ht="63.75" x14ac:dyDescent="0.2">
      <c r="A20322" s="36" t="s">
        <v>2407</v>
      </c>
      <c r="B20322" s="26" t="s">
        <v>6816</v>
      </c>
      <c r="C20322" s="79" t="s">
        <v>12742</v>
      </c>
      <c r="D20322" s="37" t="s">
        <v>5608</v>
      </c>
      <c r="E20322" s="37" t="s">
        <v>4134</v>
      </c>
      <c r="F20322" s="41"/>
      <c r="G20322" s="27"/>
      <c r="H20322" s="27"/>
      <c r="I20322" s="27">
        <v>869273</v>
      </c>
      <c r="M20322" s="220">
        <f t="shared" si="317"/>
        <v>1138400</v>
      </c>
    </row>
    <row r="20323" spans="1:13" x14ac:dyDescent="0.2">
      <c r="A20323" s="35" t="s">
        <v>2407</v>
      </c>
      <c r="B20323" s="34" t="s">
        <v>81</v>
      </c>
      <c r="C20323" s="45" t="s">
        <v>1020</v>
      </c>
      <c r="D20323" s="23" t="s">
        <v>5734</v>
      </c>
      <c r="E20323" s="23" t="s">
        <v>4141</v>
      </c>
      <c r="F20323" s="40">
        <v>2.2000000000000002</v>
      </c>
      <c r="G20323" s="25">
        <v>75325</v>
      </c>
      <c r="H20323" s="25">
        <v>165715</v>
      </c>
      <c r="I20323" s="25"/>
      <c r="J20323" s="58" t="e">
        <f>HYPERLINK("#"&amp;"Insumos"&amp;"!A"&amp;MATCH($B20323,#REF!,0),"Ins "&amp;$B20323)</f>
        <v>#REF!</v>
      </c>
      <c r="M20323" s="220"/>
    </row>
    <row r="20324" spans="1:13" x14ac:dyDescent="0.2">
      <c r="A20324" s="35" t="s">
        <v>2407</v>
      </c>
      <c r="B20324" s="1" t="s">
        <v>263</v>
      </c>
      <c r="C20324" s="45" t="s">
        <v>696</v>
      </c>
      <c r="D20324" s="23" t="s">
        <v>5534</v>
      </c>
      <c r="E20324" s="23" t="s">
        <v>4140</v>
      </c>
      <c r="F20324" s="40">
        <v>5.5100000000000003E-2</v>
      </c>
      <c r="G20324" s="25">
        <v>187426</v>
      </c>
      <c r="H20324" s="25">
        <v>10327</v>
      </c>
      <c r="I20324" s="25"/>
      <c r="J20324" s="58" t="e">
        <f>HYPERLINK("#"&amp;"Insumos"&amp;"!A"&amp;MATCH($B20324,#REF!,0),"Ins "&amp;$B20324)</f>
        <v>#REF!</v>
      </c>
      <c r="M20324" s="220"/>
    </row>
    <row r="20325" spans="1:13" x14ac:dyDescent="0.2">
      <c r="A20325" s="35" t="s">
        <v>2407</v>
      </c>
      <c r="B20325" s="1" t="s">
        <v>5533</v>
      </c>
      <c r="C20325" s="45" t="s">
        <v>5892</v>
      </c>
      <c r="D20325" s="23" t="s">
        <v>977</v>
      </c>
      <c r="E20325" s="23" t="s">
        <v>4134</v>
      </c>
      <c r="F20325" s="40">
        <v>0.5</v>
      </c>
      <c r="G20325" s="25">
        <v>3623</v>
      </c>
      <c r="H20325" s="25">
        <v>1812</v>
      </c>
      <c r="I20325" s="25"/>
      <c r="J20325" s="58" t="e">
        <f>HYPERLINK("#"&amp;"Insumos"&amp;"!A"&amp;MATCH($B20325,#REF!,0),"Ins "&amp;$B20325)</f>
        <v>#REF!</v>
      </c>
      <c r="M20325" s="220"/>
    </row>
    <row r="20326" spans="1:13" x14ac:dyDescent="0.2">
      <c r="A20326" s="35" t="s">
        <v>2407</v>
      </c>
      <c r="B20326" s="1" t="s">
        <v>4928</v>
      </c>
      <c r="C20326" s="45" t="s">
        <v>1626</v>
      </c>
      <c r="D20326" s="23" t="s">
        <v>5751</v>
      </c>
      <c r="E20326" s="23" t="s">
        <v>4134</v>
      </c>
      <c r="F20326" s="40">
        <v>1</v>
      </c>
      <c r="G20326" s="25">
        <v>146689</v>
      </c>
      <c r="H20326" s="25">
        <v>146689</v>
      </c>
      <c r="I20326" s="25"/>
      <c r="J20326" s="58" t="e">
        <f>HYPERLINK("#"&amp;"Insumos"&amp;"!A"&amp;MATCH($B20326,#REF!,0),"Ins "&amp;$B20326)</f>
        <v>#REF!</v>
      </c>
      <c r="M20326" s="220"/>
    </row>
    <row r="20327" spans="1:13" x14ac:dyDescent="0.2">
      <c r="A20327" s="35" t="s">
        <v>2407</v>
      </c>
      <c r="B20327" s="1" t="s">
        <v>4929</v>
      </c>
      <c r="C20327" s="45" t="s">
        <v>497</v>
      </c>
      <c r="D20327" s="23" t="s">
        <v>5751</v>
      </c>
      <c r="E20327" s="23" t="s">
        <v>4134</v>
      </c>
      <c r="F20327" s="40">
        <v>1</v>
      </c>
      <c r="G20327" s="25">
        <v>388574</v>
      </c>
      <c r="H20327" s="25">
        <v>388574</v>
      </c>
      <c r="I20327" s="25"/>
      <c r="J20327" s="58" t="e">
        <f>HYPERLINK("#"&amp;"Insumos"&amp;"!A"&amp;MATCH($B20327,#REF!,0),"Ins "&amp;$B20327)</f>
        <v>#REF!</v>
      </c>
      <c r="M20327" s="220"/>
    </row>
    <row r="20328" spans="1:13" x14ac:dyDescent="0.2">
      <c r="A20328" s="35" t="s">
        <v>2407</v>
      </c>
      <c r="B20328" s="34" t="s">
        <v>7478</v>
      </c>
      <c r="C20328" s="45" t="s">
        <v>7479</v>
      </c>
      <c r="D20328" s="23" t="s">
        <v>5751</v>
      </c>
      <c r="E20328" s="23" t="s">
        <v>4134</v>
      </c>
      <c r="F20328" s="40">
        <v>1</v>
      </c>
      <c r="G20328" s="25">
        <v>132064</v>
      </c>
      <c r="H20328" s="25">
        <v>132064</v>
      </c>
      <c r="I20328" s="25"/>
      <c r="J20328" s="58" t="e">
        <f>HYPERLINK("#"&amp;"Insumos"&amp;"!A"&amp;MATCH($B20328,#REF!,0),"Ins "&amp;$B20328)</f>
        <v>#REF!</v>
      </c>
      <c r="M20328" s="220"/>
    </row>
    <row r="20329" spans="1:13" x14ac:dyDescent="0.2">
      <c r="A20329" s="35" t="s">
        <v>2407</v>
      </c>
      <c r="B20329" s="1" t="s">
        <v>5007</v>
      </c>
      <c r="C20329" s="45" t="s">
        <v>720</v>
      </c>
      <c r="D20329" s="23" t="s">
        <v>5751</v>
      </c>
      <c r="E20329" s="23" t="s">
        <v>4134</v>
      </c>
      <c r="F20329" s="40">
        <v>12.7</v>
      </c>
      <c r="G20329" s="25">
        <v>1897</v>
      </c>
      <c r="H20329" s="25">
        <v>24092</v>
      </c>
      <c r="I20329" s="25"/>
      <c r="J20329" s="58" t="e">
        <f>HYPERLINK("#"&amp;"Insumos"&amp;"!A"&amp;MATCH($B20329,#REF!,0),"Ins "&amp;$B20329)</f>
        <v>#REF!</v>
      </c>
      <c r="M20329" s="220"/>
    </row>
    <row r="20330" spans="1:13" ht="38.25" x14ac:dyDescent="0.2">
      <c r="A20330" s="36" t="s">
        <v>2400</v>
      </c>
      <c r="B20330" s="26" t="s">
        <v>6816</v>
      </c>
      <c r="C20330" s="79" t="s">
        <v>11005</v>
      </c>
      <c r="D20330" s="37" t="s">
        <v>5608</v>
      </c>
      <c r="E20330" s="37" t="s">
        <v>464</v>
      </c>
      <c r="F20330" s="41"/>
      <c r="G20330" s="27"/>
      <c r="H20330" s="27"/>
      <c r="I20330" s="27">
        <v>49851</v>
      </c>
      <c r="M20330" s="220">
        <f t="shared" si="317"/>
        <v>65285</v>
      </c>
    </row>
    <row r="20331" spans="1:13" x14ac:dyDescent="0.2">
      <c r="A20331" s="35" t="s">
        <v>2400</v>
      </c>
      <c r="B20331" s="1" t="s">
        <v>213</v>
      </c>
      <c r="C20331" s="45" t="s">
        <v>1034</v>
      </c>
      <c r="D20331" s="23" t="s">
        <v>5734</v>
      </c>
      <c r="E20331" s="23" t="s">
        <v>4141</v>
      </c>
      <c r="F20331" s="40">
        <v>7.0000000000000007E-2</v>
      </c>
      <c r="G20331" s="25">
        <v>184554</v>
      </c>
      <c r="H20331" s="25">
        <v>12919</v>
      </c>
      <c r="I20331" s="25"/>
      <c r="J20331" s="58" t="e">
        <f>HYPERLINK("#"&amp;"Insumos"&amp;"!A"&amp;MATCH($B20331,#REF!,0),"Ins "&amp;$B20331)</f>
        <v>#REF!</v>
      </c>
      <c r="M20331" s="220"/>
    </row>
    <row r="20332" spans="1:13" x14ac:dyDescent="0.2">
      <c r="A20332" s="35" t="s">
        <v>2400</v>
      </c>
      <c r="B20332" s="1" t="s">
        <v>263</v>
      </c>
      <c r="C20332" s="45" t="s">
        <v>696</v>
      </c>
      <c r="D20332" s="23" t="s">
        <v>5534</v>
      </c>
      <c r="E20332" s="23" t="s">
        <v>4140</v>
      </c>
      <c r="F20332" s="40">
        <v>3.5999999999999999E-3</v>
      </c>
      <c r="G20332" s="25">
        <v>187426</v>
      </c>
      <c r="H20332" s="25">
        <v>675</v>
      </c>
      <c r="I20332" s="25"/>
      <c r="J20332" s="58" t="e">
        <f>HYPERLINK("#"&amp;"Insumos"&amp;"!A"&amp;MATCH($B20332,#REF!,0),"Ins "&amp;$B20332)</f>
        <v>#REF!</v>
      </c>
      <c r="M20332" s="220"/>
    </row>
    <row r="20333" spans="1:13" x14ac:dyDescent="0.2">
      <c r="A20333" s="35" t="s">
        <v>2400</v>
      </c>
      <c r="B20333" s="1" t="s">
        <v>5533</v>
      </c>
      <c r="C20333" s="45" t="s">
        <v>5892</v>
      </c>
      <c r="D20333" s="23" t="s">
        <v>977</v>
      </c>
      <c r="E20333" s="23" t="s">
        <v>4134</v>
      </c>
      <c r="F20333" s="40">
        <v>0.2</v>
      </c>
      <c r="G20333" s="25">
        <v>3623</v>
      </c>
      <c r="H20333" s="25">
        <v>725</v>
      </c>
      <c r="I20333" s="25"/>
      <c r="J20333" s="58" t="e">
        <f>HYPERLINK("#"&amp;"Insumos"&amp;"!A"&amp;MATCH($B20333,#REF!,0),"Ins "&amp;$B20333)</f>
        <v>#REF!</v>
      </c>
      <c r="M20333" s="220"/>
    </row>
    <row r="20334" spans="1:13" x14ac:dyDescent="0.2">
      <c r="A20334" s="35" t="s">
        <v>2400</v>
      </c>
      <c r="B20334" s="1" t="s">
        <v>4698</v>
      </c>
      <c r="C20334" s="45" t="s">
        <v>386</v>
      </c>
      <c r="D20334" s="23" t="s">
        <v>5751</v>
      </c>
      <c r="E20334" s="23" t="s">
        <v>287</v>
      </c>
      <c r="F20334" s="40">
        <v>1.03</v>
      </c>
      <c r="G20334" s="25">
        <v>3686</v>
      </c>
      <c r="H20334" s="25">
        <v>3797</v>
      </c>
      <c r="I20334" s="25"/>
      <c r="J20334" s="58" t="e">
        <f>HYPERLINK("#"&amp;"Insumos"&amp;"!A"&amp;MATCH($B20334,#REF!,0),"Ins "&amp;$B20334)</f>
        <v>#REF!</v>
      </c>
      <c r="M20334" s="220"/>
    </row>
    <row r="20335" spans="1:13" x14ac:dyDescent="0.2">
      <c r="A20335" s="35" t="s">
        <v>2400</v>
      </c>
      <c r="B20335" s="1" t="s">
        <v>4888</v>
      </c>
      <c r="C20335" s="45" t="s">
        <v>299</v>
      </c>
      <c r="D20335" s="23" t="s">
        <v>5751</v>
      </c>
      <c r="E20335" s="23" t="s">
        <v>287</v>
      </c>
      <c r="F20335" s="40">
        <v>4</v>
      </c>
      <c r="G20335" s="25">
        <v>7255</v>
      </c>
      <c r="H20335" s="25">
        <v>29020</v>
      </c>
      <c r="I20335" s="25"/>
      <c r="J20335" s="58" t="e">
        <f>HYPERLINK("#"&amp;"Insumos"&amp;"!A"&amp;MATCH($B20335,#REF!,0),"Ins "&amp;$B20335)</f>
        <v>#REF!</v>
      </c>
      <c r="M20335" s="220"/>
    </row>
    <row r="20336" spans="1:13" x14ac:dyDescent="0.2">
      <c r="A20336" s="35" t="s">
        <v>2400</v>
      </c>
      <c r="B20336" s="1" t="s">
        <v>5007</v>
      </c>
      <c r="C20336" s="45" t="s">
        <v>720</v>
      </c>
      <c r="D20336" s="23" t="s">
        <v>5751</v>
      </c>
      <c r="E20336" s="23" t="s">
        <v>4134</v>
      </c>
      <c r="F20336" s="40">
        <v>0.38</v>
      </c>
      <c r="G20336" s="25">
        <v>1897</v>
      </c>
      <c r="H20336" s="25">
        <v>721</v>
      </c>
      <c r="I20336" s="25"/>
      <c r="J20336" s="58" t="e">
        <f>HYPERLINK("#"&amp;"Insumos"&amp;"!A"&amp;MATCH($B20336,#REF!,0),"Ins "&amp;$B20336)</f>
        <v>#REF!</v>
      </c>
      <c r="M20336" s="220"/>
    </row>
    <row r="20337" spans="1:13" x14ac:dyDescent="0.2">
      <c r="A20337" s="35" t="s">
        <v>2400</v>
      </c>
      <c r="B20337" s="1" t="s">
        <v>4759</v>
      </c>
      <c r="C20337" s="45" t="s">
        <v>1287</v>
      </c>
      <c r="D20337" s="23" t="s">
        <v>5751</v>
      </c>
      <c r="E20337" s="23" t="s">
        <v>4134</v>
      </c>
      <c r="F20337" s="40">
        <v>0.01</v>
      </c>
      <c r="G20337" s="25">
        <v>64889</v>
      </c>
      <c r="H20337" s="25">
        <v>649</v>
      </c>
      <c r="I20337" s="25"/>
      <c r="J20337" s="58" t="e">
        <f>HYPERLINK("#"&amp;"Insumos"&amp;"!A"&amp;MATCH($B20337,#REF!,0),"Ins "&amp;$B20337)</f>
        <v>#REF!</v>
      </c>
      <c r="M20337" s="220"/>
    </row>
    <row r="20338" spans="1:13" x14ac:dyDescent="0.2">
      <c r="A20338" s="35" t="s">
        <v>2400</v>
      </c>
      <c r="B20338" s="1" t="s">
        <v>4785</v>
      </c>
      <c r="C20338" s="45" t="s">
        <v>176</v>
      </c>
      <c r="D20338" s="23" t="s">
        <v>5751</v>
      </c>
      <c r="E20338" s="23" t="s">
        <v>4134</v>
      </c>
      <c r="F20338" s="40">
        <v>0.01</v>
      </c>
      <c r="G20338" s="25">
        <v>134508</v>
      </c>
      <c r="H20338" s="25">
        <v>1345</v>
      </c>
      <c r="I20338" s="25"/>
      <c r="J20338" s="58" t="e">
        <f>HYPERLINK("#"&amp;"Insumos"&amp;"!A"&amp;MATCH($B20338,#REF!,0),"Ins "&amp;$B20338)</f>
        <v>#REF!</v>
      </c>
      <c r="M20338" s="220"/>
    </row>
    <row r="20339" spans="1:13" ht="25.5" x14ac:dyDescent="0.2">
      <c r="A20339" s="36" t="s">
        <v>8439</v>
      </c>
      <c r="B20339" s="26" t="s">
        <v>6816</v>
      </c>
      <c r="C20339" s="79" t="s">
        <v>8440</v>
      </c>
      <c r="D20339" s="37" t="s">
        <v>5608</v>
      </c>
      <c r="E20339" s="37" t="s">
        <v>464</v>
      </c>
      <c r="F20339" s="41"/>
      <c r="G20339" s="27"/>
      <c r="H20339" s="27"/>
      <c r="I20339" s="27">
        <v>43217</v>
      </c>
      <c r="M20339" s="220">
        <f t="shared" si="317"/>
        <v>56597</v>
      </c>
    </row>
    <row r="20340" spans="1:13" x14ac:dyDescent="0.2">
      <c r="A20340" s="35" t="s">
        <v>8439</v>
      </c>
      <c r="B20340" s="1" t="s">
        <v>212</v>
      </c>
      <c r="C20340" s="45" t="s">
        <v>1021</v>
      </c>
      <c r="D20340" s="23" t="s">
        <v>5734</v>
      </c>
      <c r="E20340" s="23" t="s">
        <v>4141</v>
      </c>
      <c r="F20340" s="40">
        <v>7.0000000000000007E-2</v>
      </c>
      <c r="G20340" s="25">
        <v>105459</v>
      </c>
      <c r="H20340" s="25">
        <v>7382</v>
      </c>
      <c r="I20340" s="25"/>
      <c r="J20340" s="58" t="e">
        <f>HYPERLINK("#"&amp;"Insumos"&amp;"!A"&amp;MATCH($B20340,#REF!,0),"Ins "&amp;$B20340)</f>
        <v>#REF!</v>
      </c>
      <c r="M20340" s="220"/>
    </row>
    <row r="20341" spans="1:13" x14ac:dyDescent="0.2">
      <c r="A20341" s="35" t="s">
        <v>8439</v>
      </c>
      <c r="B20341" s="1" t="s">
        <v>263</v>
      </c>
      <c r="C20341" s="45" t="s">
        <v>696</v>
      </c>
      <c r="D20341" s="23" t="s">
        <v>5534</v>
      </c>
      <c r="E20341" s="23" t="s">
        <v>4140</v>
      </c>
      <c r="F20341" s="40">
        <v>1.0500000000000001E-2</v>
      </c>
      <c r="G20341" s="25">
        <v>187426</v>
      </c>
      <c r="H20341" s="25">
        <v>1968</v>
      </c>
      <c r="I20341" s="25"/>
      <c r="J20341" s="58" t="e">
        <f>HYPERLINK("#"&amp;"Insumos"&amp;"!A"&amp;MATCH($B20341,#REF!,0),"Ins "&amp;$B20341)</f>
        <v>#REF!</v>
      </c>
      <c r="M20341" s="220"/>
    </row>
    <row r="20342" spans="1:13" x14ac:dyDescent="0.2">
      <c r="A20342" s="35" t="s">
        <v>8439</v>
      </c>
      <c r="B20342" s="1" t="s">
        <v>5533</v>
      </c>
      <c r="C20342" s="45" t="s">
        <v>5892</v>
      </c>
      <c r="D20342" s="23" t="s">
        <v>977</v>
      </c>
      <c r="E20342" s="23" t="s">
        <v>4134</v>
      </c>
      <c r="F20342" s="40">
        <v>0.1</v>
      </c>
      <c r="G20342" s="25">
        <v>3623</v>
      </c>
      <c r="H20342" s="25">
        <v>362</v>
      </c>
      <c r="I20342" s="25"/>
      <c r="J20342" s="58" t="e">
        <f>HYPERLINK("#"&amp;"Insumos"&amp;"!A"&amp;MATCH($B20342,#REF!,0),"Ins "&amp;$B20342)</f>
        <v>#REF!</v>
      </c>
      <c r="M20342" s="220"/>
    </row>
    <row r="20343" spans="1:13" x14ac:dyDescent="0.2">
      <c r="A20343" s="35" t="s">
        <v>8439</v>
      </c>
      <c r="B20343" s="1" t="s">
        <v>5007</v>
      </c>
      <c r="C20343" s="45" t="s">
        <v>720</v>
      </c>
      <c r="D20343" s="23" t="s">
        <v>5751</v>
      </c>
      <c r="E20343" s="23" t="s">
        <v>4134</v>
      </c>
      <c r="F20343" s="40">
        <v>0.8</v>
      </c>
      <c r="G20343" s="25">
        <v>1897</v>
      </c>
      <c r="H20343" s="25">
        <v>1518</v>
      </c>
      <c r="I20343" s="25"/>
      <c r="J20343" s="58" t="e">
        <f>HYPERLINK("#"&amp;"Insumos"&amp;"!A"&amp;MATCH($B20343,#REF!,0),"Ins "&amp;$B20343)</f>
        <v>#REF!</v>
      </c>
      <c r="M20343" s="220"/>
    </row>
    <row r="20344" spans="1:13" x14ac:dyDescent="0.2">
      <c r="A20344" s="35" t="s">
        <v>8439</v>
      </c>
      <c r="B20344" s="1" t="s">
        <v>7342</v>
      </c>
      <c r="C20344" s="45" t="s">
        <v>7343</v>
      </c>
      <c r="D20344" s="23" t="s">
        <v>5751</v>
      </c>
      <c r="E20344" s="23" t="s">
        <v>287</v>
      </c>
      <c r="F20344" s="40">
        <v>1.05</v>
      </c>
      <c r="G20344" s="25">
        <v>18641</v>
      </c>
      <c r="H20344" s="25">
        <v>19573</v>
      </c>
      <c r="I20344" s="25"/>
      <c r="J20344" s="58" t="e">
        <f>HYPERLINK("#"&amp;"Insumos"&amp;"!A"&amp;MATCH($B20344,#REF!,0),"Ins "&amp;$B20344)</f>
        <v>#REF!</v>
      </c>
      <c r="M20344" s="220"/>
    </row>
    <row r="20345" spans="1:13" x14ac:dyDescent="0.2">
      <c r="A20345" s="35" t="s">
        <v>8439</v>
      </c>
      <c r="B20345" s="1" t="s">
        <v>7344</v>
      </c>
      <c r="C20345" s="45" t="s">
        <v>7345</v>
      </c>
      <c r="D20345" s="23" t="s">
        <v>5751</v>
      </c>
      <c r="E20345" s="23" t="s">
        <v>4134</v>
      </c>
      <c r="F20345" s="40">
        <v>3</v>
      </c>
      <c r="G20345" s="25">
        <v>4138</v>
      </c>
      <c r="H20345" s="25">
        <v>12414</v>
      </c>
      <c r="I20345" s="25"/>
      <c r="J20345" s="58" t="e">
        <f>HYPERLINK("#"&amp;"Insumos"&amp;"!A"&amp;MATCH($B20345,#REF!,0),"Ins "&amp;$B20345)</f>
        <v>#REF!</v>
      </c>
      <c r="M20345" s="220"/>
    </row>
    <row r="20346" spans="1:13" x14ac:dyDescent="0.2">
      <c r="A20346" s="36" t="s">
        <v>8441</v>
      </c>
      <c r="B20346" s="26" t="s">
        <v>6816</v>
      </c>
      <c r="C20346" s="79" t="s">
        <v>8442</v>
      </c>
      <c r="D20346" s="37" t="s">
        <v>5608</v>
      </c>
      <c r="E20346" s="37" t="s">
        <v>4134</v>
      </c>
      <c r="F20346" s="41"/>
      <c r="G20346" s="27"/>
      <c r="H20346" s="27"/>
      <c r="I20346" s="27">
        <v>136163</v>
      </c>
      <c r="M20346" s="220">
        <f t="shared" si="317"/>
        <v>178319</v>
      </c>
    </row>
    <row r="20347" spans="1:13" x14ac:dyDescent="0.2">
      <c r="A20347" s="35" t="s">
        <v>8441</v>
      </c>
      <c r="B20347" s="1" t="s">
        <v>212</v>
      </c>
      <c r="C20347" s="45" t="s">
        <v>1021</v>
      </c>
      <c r="D20347" s="23" t="s">
        <v>5734</v>
      </c>
      <c r="E20347" s="23" t="s">
        <v>4141</v>
      </c>
      <c r="F20347" s="40">
        <v>1</v>
      </c>
      <c r="G20347" s="25">
        <v>105459</v>
      </c>
      <c r="H20347" s="25">
        <v>105459</v>
      </c>
      <c r="I20347" s="25"/>
      <c r="J20347" s="58" t="e">
        <f>HYPERLINK("#"&amp;"Insumos"&amp;"!A"&amp;MATCH($B20347,#REF!,0),"Ins "&amp;$B20347)</f>
        <v>#REF!</v>
      </c>
      <c r="M20347" s="220"/>
    </row>
    <row r="20348" spans="1:13" x14ac:dyDescent="0.2">
      <c r="A20348" s="35" t="s">
        <v>8441</v>
      </c>
      <c r="B20348" s="1" t="s">
        <v>5533</v>
      </c>
      <c r="C20348" s="45" t="s">
        <v>5892</v>
      </c>
      <c r="D20348" s="23" t="s">
        <v>977</v>
      </c>
      <c r="E20348" s="23" t="s">
        <v>4134</v>
      </c>
      <c r="F20348" s="40">
        <v>0.8871</v>
      </c>
      <c r="G20348" s="25">
        <v>3623</v>
      </c>
      <c r="H20348" s="25">
        <v>3214</v>
      </c>
      <c r="I20348" s="25"/>
      <c r="J20348" s="58" t="e">
        <f>HYPERLINK("#"&amp;"Insumos"&amp;"!A"&amp;MATCH($B20348,#REF!,0),"Ins "&amp;$B20348)</f>
        <v>#REF!</v>
      </c>
      <c r="M20348" s="220"/>
    </row>
    <row r="20349" spans="1:13" x14ac:dyDescent="0.2">
      <c r="A20349" s="35" t="s">
        <v>8441</v>
      </c>
      <c r="B20349" s="1" t="s">
        <v>5056</v>
      </c>
      <c r="C20349" s="45" t="s">
        <v>153</v>
      </c>
      <c r="D20349" s="23" t="s">
        <v>5751</v>
      </c>
      <c r="E20349" s="23" t="s">
        <v>4134</v>
      </c>
      <c r="F20349" s="40">
        <v>1</v>
      </c>
      <c r="G20349" s="25">
        <v>14733</v>
      </c>
      <c r="H20349" s="25">
        <v>14733</v>
      </c>
      <c r="I20349" s="25"/>
      <c r="J20349" s="58" t="e">
        <f>HYPERLINK("#"&amp;"Insumos"&amp;"!A"&amp;MATCH($B20349,#REF!,0),"Ins "&amp;$B20349)</f>
        <v>#REF!</v>
      </c>
      <c r="M20349" s="220"/>
    </row>
    <row r="20350" spans="1:13" x14ac:dyDescent="0.2">
      <c r="A20350" s="35" t="s">
        <v>8441</v>
      </c>
      <c r="B20350" s="1" t="s">
        <v>7346</v>
      </c>
      <c r="C20350" s="45" t="s">
        <v>7347</v>
      </c>
      <c r="D20350" s="23" t="s">
        <v>5751</v>
      </c>
      <c r="E20350" s="23" t="s">
        <v>4134</v>
      </c>
      <c r="F20350" s="40">
        <v>1</v>
      </c>
      <c r="G20350" s="25">
        <v>3928</v>
      </c>
      <c r="H20350" s="25">
        <v>3928</v>
      </c>
      <c r="I20350" s="25"/>
      <c r="J20350" s="58" t="e">
        <f>HYPERLINK("#"&amp;"Insumos"&amp;"!A"&amp;MATCH($B20350,#REF!,0),"Ins "&amp;$B20350)</f>
        <v>#REF!</v>
      </c>
      <c r="M20350" s="220"/>
    </row>
    <row r="20351" spans="1:13" x14ac:dyDescent="0.2">
      <c r="A20351" s="35" t="s">
        <v>8441</v>
      </c>
      <c r="B20351" s="1" t="s">
        <v>7348</v>
      </c>
      <c r="C20351" s="45" t="s">
        <v>7349</v>
      </c>
      <c r="D20351" s="23" t="s">
        <v>5751</v>
      </c>
      <c r="E20351" s="23" t="s">
        <v>4134</v>
      </c>
      <c r="F20351" s="40">
        <v>2.06</v>
      </c>
      <c r="G20351" s="25">
        <v>4286</v>
      </c>
      <c r="H20351" s="25">
        <v>8829</v>
      </c>
      <c r="I20351" s="25"/>
      <c r="J20351" s="58" t="e">
        <f>HYPERLINK("#"&amp;"Insumos"&amp;"!A"&amp;MATCH($B20351,#REF!,0),"Ins "&amp;$B20351)</f>
        <v>#REF!</v>
      </c>
      <c r="M20351" s="220"/>
    </row>
    <row r="20352" spans="1:13" ht="38.25" x14ac:dyDescent="0.2">
      <c r="A20352" s="36" t="s">
        <v>8443</v>
      </c>
      <c r="B20352" s="26" t="s">
        <v>6816</v>
      </c>
      <c r="C20352" s="79" t="s">
        <v>8444</v>
      </c>
      <c r="D20352" s="37" t="s">
        <v>5608</v>
      </c>
      <c r="E20352" s="37" t="s">
        <v>4134</v>
      </c>
      <c r="F20352" s="41"/>
      <c r="G20352" s="27"/>
      <c r="H20352" s="27"/>
      <c r="I20352" s="27">
        <v>1957623</v>
      </c>
      <c r="M20352" s="220">
        <f t="shared" si="317"/>
        <v>2563703</v>
      </c>
    </row>
    <row r="20353" spans="1:13" x14ac:dyDescent="0.2">
      <c r="A20353" s="35" t="s">
        <v>8443</v>
      </c>
      <c r="B20353" s="1" t="s">
        <v>213</v>
      </c>
      <c r="C20353" s="45" t="s">
        <v>1034</v>
      </c>
      <c r="D20353" s="23" t="s">
        <v>5734</v>
      </c>
      <c r="E20353" s="23" t="s">
        <v>4141</v>
      </c>
      <c r="F20353" s="40">
        <v>1.3</v>
      </c>
      <c r="G20353" s="25">
        <v>184554</v>
      </c>
      <c r="H20353" s="25">
        <v>239920</v>
      </c>
      <c r="I20353" s="25"/>
      <c r="J20353" s="58" t="e">
        <f>HYPERLINK("#"&amp;"Insumos"&amp;"!A"&amp;MATCH($B20353,#REF!,0),"Ins "&amp;$B20353)</f>
        <v>#REF!</v>
      </c>
      <c r="M20353" s="220"/>
    </row>
    <row r="20354" spans="1:13" x14ac:dyDescent="0.2">
      <c r="A20354" s="35" t="s">
        <v>8443</v>
      </c>
      <c r="B20354" s="1" t="s">
        <v>263</v>
      </c>
      <c r="C20354" s="45" t="s">
        <v>696</v>
      </c>
      <c r="D20354" s="23" t="s">
        <v>5534</v>
      </c>
      <c r="E20354" s="23" t="s">
        <v>4140</v>
      </c>
      <c r="F20354" s="40">
        <v>0.99</v>
      </c>
      <c r="G20354" s="25">
        <v>187426</v>
      </c>
      <c r="H20354" s="25">
        <v>185552</v>
      </c>
      <c r="I20354" s="25"/>
      <c r="J20354" s="58" t="e">
        <f>HYPERLINK("#"&amp;"Insumos"&amp;"!A"&amp;MATCH($B20354,#REF!,0),"Ins "&amp;$B20354)</f>
        <v>#REF!</v>
      </c>
      <c r="M20354" s="220"/>
    </row>
    <row r="20355" spans="1:13" x14ac:dyDescent="0.2">
      <c r="A20355" s="35" t="s">
        <v>8443</v>
      </c>
      <c r="B20355" s="1" t="s">
        <v>262</v>
      </c>
      <c r="C20355" s="45" t="s">
        <v>292</v>
      </c>
      <c r="D20355" s="23" t="s">
        <v>5534</v>
      </c>
      <c r="E20355" s="23" t="s">
        <v>4140</v>
      </c>
      <c r="F20355" s="40">
        <v>0.125</v>
      </c>
      <c r="G20355" s="25">
        <v>4348310</v>
      </c>
      <c r="H20355" s="25">
        <v>543539</v>
      </c>
      <c r="I20355" s="25"/>
      <c r="J20355" s="58" t="e">
        <f>HYPERLINK("#"&amp;"Insumos"&amp;"!A"&amp;MATCH($B20355,#REF!,0),"Ins "&amp;$B20355)</f>
        <v>#REF!</v>
      </c>
      <c r="M20355" s="220"/>
    </row>
    <row r="20356" spans="1:13" ht="38.25" x14ac:dyDescent="0.2">
      <c r="A20356" s="35" t="s">
        <v>8443</v>
      </c>
      <c r="B20356" s="1" t="s">
        <v>4571</v>
      </c>
      <c r="C20356" s="45" t="s">
        <v>1434</v>
      </c>
      <c r="D20356" s="23" t="s">
        <v>5751</v>
      </c>
      <c r="E20356" s="23" t="s">
        <v>4138</v>
      </c>
      <c r="F20356" s="40">
        <v>4.7E-2</v>
      </c>
      <c r="G20356" s="25">
        <v>196676</v>
      </c>
      <c r="H20356" s="25">
        <v>9244</v>
      </c>
      <c r="I20356" s="25"/>
      <c r="J20356" s="58" t="e">
        <f>HYPERLINK("#"&amp;"Insumos"&amp;"!A"&amp;MATCH($B20356,#REF!,0),"Ins "&amp;$B20356)</f>
        <v>#REF!</v>
      </c>
      <c r="M20356" s="220"/>
    </row>
    <row r="20357" spans="1:13" x14ac:dyDescent="0.2">
      <c r="A20357" s="35" t="s">
        <v>8443</v>
      </c>
      <c r="B20357" s="1" t="s">
        <v>5074</v>
      </c>
      <c r="C20357" s="45" t="s">
        <v>1582</v>
      </c>
      <c r="D20357" s="23" t="s">
        <v>5751</v>
      </c>
      <c r="E20357" s="23" t="s">
        <v>4134</v>
      </c>
      <c r="F20357" s="40">
        <v>1</v>
      </c>
      <c r="G20357" s="25">
        <v>956035</v>
      </c>
      <c r="H20357" s="25">
        <v>956035</v>
      </c>
      <c r="I20357" s="25"/>
      <c r="J20357" s="58" t="e">
        <f>HYPERLINK("#"&amp;"Insumos"&amp;"!A"&amp;MATCH($B20357,#REF!,0),"Ins "&amp;$B20357)</f>
        <v>#REF!</v>
      </c>
      <c r="M20357" s="220"/>
    </row>
    <row r="20358" spans="1:13" x14ac:dyDescent="0.2">
      <c r="A20358" s="35" t="s">
        <v>8443</v>
      </c>
      <c r="B20358" s="1" t="s">
        <v>5007</v>
      </c>
      <c r="C20358" s="45" t="s">
        <v>720</v>
      </c>
      <c r="D20358" s="23" t="s">
        <v>5751</v>
      </c>
      <c r="E20358" s="23" t="s">
        <v>4134</v>
      </c>
      <c r="F20358" s="40">
        <v>12.3</v>
      </c>
      <c r="G20358" s="25">
        <v>1897</v>
      </c>
      <c r="H20358" s="25">
        <v>23333</v>
      </c>
      <c r="I20358" s="25"/>
      <c r="J20358" s="58" t="e">
        <f>HYPERLINK("#"&amp;"Insumos"&amp;"!A"&amp;MATCH($B20358,#REF!,0),"Ins "&amp;$B20358)</f>
        <v>#REF!</v>
      </c>
      <c r="M20358" s="220"/>
    </row>
    <row r="20359" spans="1:13" x14ac:dyDescent="0.2">
      <c r="A20359" s="36" t="s">
        <v>8445</v>
      </c>
      <c r="B20359" s="26" t="s">
        <v>6816</v>
      </c>
      <c r="C20359" s="79" t="s">
        <v>8446</v>
      </c>
      <c r="D20359" s="37" t="s">
        <v>5608</v>
      </c>
      <c r="E20359" s="37" t="s">
        <v>4134</v>
      </c>
      <c r="F20359" s="41"/>
      <c r="G20359" s="27"/>
      <c r="H20359" s="27"/>
      <c r="I20359" s="27">
        <v>3612618</v>
      </c>
      <c r="M20359" s="220">
        <f t="shared" ref="M20359:M20416" si="318">ROUND(I20359*(1+$L$2),0)</f>
        <v>4731085</v>
      </c>
    </row>
    <row r="20360" spans="1:13" x14ac:dyDescent="0.2">
      <c r="A20360" s="35" t="s">
        <v>8445</v>
      </c>
      <c r="B20360" s="1" t="s">
        <v>211</v>
      </c>
      <c r="C20360" s="45" t="s">
        <v>1033</v>
      </c>
      <c r="D20360" s="23" t="s">
        <v>5734</v>
      </c>
      <c r="E20360" s="23" t="s">
        <v>4141</v>
      </c>
      <c r="F20360" s="40">
        <v>5</v>
      </c>
      <c r="G20360" s="25">
        <v>140857</v>
      </c>
      <c r="H20360" s="25">
        <v>704285</v>
      </c>
      <c r="I20360" s="25"/>
      <c r="J20360" s="58" t="e">
        <f>HYPERLINK("#"&amp;"Insumos"&amp;"!A"&amp;MATCH($B20360,#REF!,0),"Ins "&amp;$B20360)</f>
        <v>#REF!</v>
      </c>
      <c r="M20360" s="220"/>
    </row>
    <row r="20361" spans="1:13" x14ac:dyDescent="0.2">
      <c r="A20361" s="35" t="s">
        <v>8445</v>
      </c>
      <c r="B20361" s="1" t="s">
        <v>5533</v>
      </c>
      <c r="C20361" s="45" t="s">
        <v>5892</v>
      </c>
      <c r="D20361" s="23" t="s">
        <v>977</v>
      </c>
      <c r="E20361" s="23" t="s">
        <v>4134</v>
      </c>
      <c r="F20361" s="40">
        <v>5</v>
      </c>
      <c r="G20361" s="25">
        <v>3623</v>
      </c>
      <c r="H20361" s="25">
        <v>18115</v>
      </c>
      <c r="I20361" s="25"/>
      <c r="J20361" s="58" t="e">
        <f>HYPERLINK("#"&amp;"Insumos"&amp;"!A"&amp;MATCH($B20361,#REF!,0),"Ins "&amp;$B20361)</f>
        <v>#REF!</v>
      </c>
      <c r="M20361" s="220"/>
    </row>
    <row r="20362" spans="1:13" x14ac:dyDescent="0.2">
      <c r="A20362" s="35" t="s">
        <v>8445</v>
      </c>
      <c r="B20362" s="1" t="s">
        <v>7612</v>
      </c>
      <c r="C20362" s="45" t="s">
        <v>7613</v>
      </c>
      <c r="D20362" s="23" t="s">
        <v>5751</v>
      </c>
      <c r="E20362" s="23" t="s">
        <v>4134</v>
      </c>
      <c r="F20362" s="40">
        <v>1</v>
      </c>
      <c r="G20362" s="25">
        <v>2228435</v>
      </c>
      <c r="H20362" s="25">
        <v>2228435</v>
      </c>
      <c r="I20362" s="25"/>
      <c r="J20362" s="58" t="e">
        <f>HYPERLINK("#"&amp;"Insumos"&amp;"!A"&amp;MATCH($B20362,#REF!,0),"Ins "&amp;$B20362)</f>
        <v>#REF!</v>
      </c>
      <c r="M20362" s="220"/>
    </row>
    <row r="20363" spans="1:13" x14ac:dyDescent="0.2">
      <c r="A20363" s="35" t="s">
        <v>8445</v>
      </c>
      <c r="B20363" s="1" t="s">
        <v>7614</v>
      </c>
      <c r="C20363" s="45" t="s">
        <v>7615</v>
      </c>
      <c r="D20363" s="23" t="s">
        <v>5751</v>
      </c>
      <c r="E20363" s="23" t="s">
        <v>466</v>
      </c>
      <c r="F20363" s="40">
        <v>0.46350000000000002</v>
      </c>
      <c r="G20363" s="25">
        <v>426164</v>
      </c>
      <c r="H20363" s="25">
        <v>197527</v>
      </c>
      <c r="I20363" s="25"/>
      <c r="J20363" s="58" t="e">
        <f>HYPERLINK("#"&amp;"Insumos"&amp;"!A"&amp;MATCH($B20363,#REF!,0),"Ins "&amp;$B20363)</f>
        <v>#REF!</v>
      </c>
      <c r="M20363" s="220"/>
    </row>
    <row r="20364" spans="1:13" x14ac:dyDescent="0.2">
      <c r="A20364" s="35" t="s">
        <v>8445</v>
      </c>
      <c r="B20364" s="1" t="s">
        <v>7616</v>
      </c>
      <c r="C20364" s="45" t="s">
        <v>7617</v>
      </c>
      <c r="D20364" s="23" t="s">
        <v>5751</v>
      </c>
      <c r="E20364" s="23" t="s">
        <v>4134</v>
      </c>
      <c r="F20364" s="40">
        <v>1</v>
      </c>
      <c r="G20364" s="25">
        <v>457114</v>
      </c>
      <c r="H20364" s="25">
        <v>457114</v>
      </c>
      <c r="I20364" s="25"/>
      <c r="J20364" s="58" t="e">
        <f>HYPERLINK("#"&amp;"Insumos"&amp;"!A"&amp;MATCH($B20364,#REF!,0),"Ins "&amp;$B20364)</f>
        <v>#REF!</v>
      </c>
      <c r="M20364" s="220"/>
    </row>
    <row r="20365" spans="1:13" x14ac:dyDescent="0.2">
      <c r="A20365" s="35" t="s">
        <v>8445</v>
      </c>
      <c r="B20365" s="1" t="s">
        <v>7620</v>
      </c>
      <c r="C20365" s="45" t="s">
        <v>7621</v>
      </c>
      <c r="D20365" s="23" t="s">
        <v>5751</v>
      </c>
      <c r="E20365" s="23" t="s">
        <v>4134</v>
      </c>
      <c r="F20365" s="40">
        <v>1</v>
      </c>
      <c r="G20365" s="25">
        <v>7142</v>
      </c>
      <c r="H20365" s="25">
        <v>7142</v>
      </c>
      <c r="I20365" s="25"/>
      <c r="J20365" s="58" t="e">
        <f>HYPERLINK("#"&amp;"Insumos"&amp;"!A"&amp;MATCH($B20365,#REF!,0),"Ins "&amp;$B20365)</f>
        <v>#REF!</v>
      </c>
      <c r="M20365" s="220"/>
    </row>
    <row r="20366" spans="1:13" ht="25.5" x14ac:dyDescent="0.2">
      <c r="A20366" s="36" t="s">
        <v>8447</v>
      </c>
      <c r="B20366" s="26" t="s">
        <v>6816</v>
      </c>
      <c r="C20366" s="79" t="s">
        <v>8448</v>
      </c>
      <c r="D20366" s="37" t="s">
        <v>5608</v>
      </c>
      <c r="E20366" s="37" t="s">
        <v>4134</v>
      </c>
      <c r="F20366" s="41"/>
      <c r="G20366" s="27"/>
      <c r="H20366" s="27"/>
      <c r="I20366" s="27">
        <v>3665588</v>
      </c>
      <c r="M20366" s="220">
        <f t="shared" si="318"/>
        <v>4800454</v>
      </c>
    </row>
    <row r="20367" spans="1:13" x14ac:dyDescent="0.2">
      <c r="A20367" s="35" t="s">
        <v>8447</v>
      </c>
      <c r="B20367" s="1" t="s">
        <v>75</v>
      </c>
      <c r="C20367" s="45" t="s">
        <v>1026</v>
      </c>
      <c r="D20367" s="23" t="s">
        <v>5734</v>
      </c>
      <c r="E20367" s="23" t="s">
        <v>4141</v>
      </c>
      <c r="F20367" s="40">
        <v>5</v>
      </c>
      <c r="G20367" s="25">
        <v>97169</v>
      </c>
      <c r="H20367" s="25">
        <v>485845</v>
      </c>
      <c r="I20367" s="25"/>
      <c r="J20367" s="58" t="e">
        <f>HYPERLINK("#"&amp;"Insumos"&amp;"!A"&amp;MATCH($B20367,#REF!,0),"Ins "&amp;$B20367)</f>
        <v>#REF!</v>
      </c>
      <c r="M20367" s="220"/>
    </row>
    <row r="20368" spans="1:13" x14ac:dyDescent="0.2">
      <c r="A20368" s="35" t="s">
        <v>8447</v>
      </c>
      <c r="B20368" s="1" t="s">
        <v>5533</v>
      </c>
      <c r="C20368" s="45" t="s">
        <v>5892</v>
      </c>
      <c r="D20368" s="23" t="s">
        <v>977</v>
      </c>
      <c r="E20368" s="23" t="s">
        <v>4134</v>
      </c>
      <c r="F20368" s="40">
        <v>5</v>
      </c>
      <c r="G20368" s="25">
        <v>3623</v>
      </c>
      <c r="H20368" s="25">
        <v>18115</v>
      </c>
      <c r="I20368" s="25"/>
      <c r="J20368" s="58" t="e">
        <f>HYPERLINK("#"&amp;"Insumos"&amp;"!A"&amp;MATCH($B20368,#REF!,0),"Ins "&amp;$B20368)</f>
        <v>#REF!</v>
      </c>
      <c r="M20368" s="220"/>
    </row>
    <row r="20369" spans="1:13" x14ac:dyDescent="0.2">
      <c r="A20369" s="35" t="s">
        <v>8447</v>
      </c>
      <c r="B20369" s="1" t="s">
        <v>7614</v>
      </c>
      <c r="C20369" s="45" t="s">
        <v>7615</v>
      </c>
      <c r="D20369" s="23" t="s">
        <v>5751</v>
      </c>
      <c r="E20369" s="23" t="s">
        <v>466</v>
      </c>
      <c r="F20369" s="40">
        <v>0.46350000000000002</v>
      </c>
      <c r="G20369" s="25">
        <v>426164</v>
      </c>
      <c r="H20369" s="25">
        <v>197527</v>
      </c>
      <c r="I20369" s="25"/>
      <c r="J20369" s="58" t="e">
        <f>HYPERLINK("#"&amp;"Insumos"&amp;"!A"&amp;MATCH($B20369,#REF!,0),"Ins "&amp;$B20369)</f>
        <v>#REF!</v>
      </c>
      <c r="M20369" s="220"/>
    </row>
    <row r="20370" spans="1:13" x14ac:dyDescent="0.2">
      <c r="A20370" s="35" t="s">
        <v>8447</v>
      </c>
      <c r="B20370" s="1" t="s">
        <v>7616</v>
      </c>
      <c r="C20370" s="45" t="s">
        <v>7617</v>
      </c>
      <c r="D20370" s="23" t="s">
        <v>5751</v>
      </c>
      <c r="E20370" s="23" t="s">
        <v>4134</v>
      </c>
      <c r="F20370" s="40">
        <v>1</v>
      </c>
      <c r="G20370" s="25">
        <v>457114</v>
      </c>
      <c r="H20370" s="25">
        <v>457114</v>
      </c>
      <c r="I20370" s="25"/>
      <c r="J20370" s="58" t="e">
        <f>HYPERLINK("#"&amp;"Insumos"&amp;"!A"&amp;MATCH($B20370,#REF!,0),"Ins "&amp;$B20370)</f>
        <v>#REF!</v>
      </c>
      <c r="M20370" s="220"/>
    </row>
    <row r="20371" spans="1:13" x14ac:dyDescent="0.2">
      <c r="A20371" s="35" t="s">
        <v>8447</v>
      </c>
      <c r="B20371" s="1" t="s">
        <v>7620</v>
      </c>
      <c r="C20371" s="45" t="s">
        <v>7621</v>
      </c>
      <c r="D20371" s="23" t="s">
        <v>5751</v>
      </c>
      <c r="E20371" s="23" t="s">
        <v>4134</v>
      </c>
      <c r="F20371" s="40">
        <v>1</v>
      </c>
      <c r="G20371" s="25">
        <v>7142</v>
      </c>
      <c r="H20371" s="25">
        <v>7142</v>
      </c>
      <c r="I20371" s="25"/>
      <c r="J20371" s="58" t="e">
        <f>HYPERLINK("#"&amp;"Insumos"&amp;"!A"&amp;MATCH($B20371,#REF!,0),"Ins "&amp;$B20371)</f>
        <v>#REF!</v>
      </c>
      <c r="M20371" s="220"/>
    </row>
    <row r="20372" spans="1:13" x14ac:dyDescent="0.2">
      <c r="A20372" s="35" t="s">
        <v>8447</v>
      </c>
      <c r="B20372" s="1" t="s">
        <v>7622</v>
      </c>
      <c r="C20372" s="45" t="s">
        <v>7623</v>
      </c>
      <c r="D20372" s="23" t="s">
        <v>5751</v>
      </c>
      <c r="E20372" s="23" t="s">
        <v>4134</v>
      </c>
      <c r="F20372" s="40">
        <v>1</v>
      </c>
      <c r="G20372" s="25">
        <v>2499845</v>
      </c>
      <c r="H20372" s="25">
        <v>2499845</v>
      </c>
      <c r="I20372" s="25"/>
      <c r="J20372" s="58" t="e">
        <f>HYPERLINK("#"&amp;"Insumos"&amp;"!A"&amp;MATCH($B20372,#REF!,0),"Ins "&amp;$B20372)</f>
        <v>#REF!</v>
      </c>
      <c r="M20372" s="220"/>
    </row>
    <row r="20373" spans="1:13" ht="25.5" x14ac:dyDescent="0.2">
      <c r="A20373" s="36" t="s">
        <v>8449</v>
      </c>
      <c r="B20373" s="26" t="s">
        <v>6816</v>
      </c>
      <c r="C20373" s="79" t="s">
        <v>8450</v>
      </c>
      <c r="D20373" s="37" t="s">
        <v>5608</v>
      </c>
      <c r="E20373" s="37" t="s">
        <v>4134</v>
      </c>
      <c r="F20373" s="41"/>
      <c r="G20373" s="27"/>
      <c r="H20373" s="27"/>
      <c r="I20373" s="27">
        <v>1118991</v>
      </c>
      <c r="M20373" s="220">
        <f t="shared" si="318"/>
        <v>1465431</v>
      </c>
    </row>
    <row r="20374" spans="1:13" x14ac:dyDescent="0.2">
      <c r="A20374" s="35" t="s">
        <v>8449</v>
      </c>
      <c r="B20374" s="1" t="s">
        <v>5579</v>
      </c>
      <c r="C20374" s="45" t="s">
        <v>1016</v>
      </c>
      <c r="D20374" s="23" t="s">
        <v>5734</v>
      </c>
      <c r="E20374" s="23" t="s">
        <v>4141</v>
      </c>
      <c r="F20374" s="40">
        <v>8</v>
      </c>
      <c r="G20374" s="25">
        <v>57672</v>
      </c>
      <c r="H20374" s="25">
        <v>461376</v>
      </c>
      <c r="I20374" s="25"/>
      <c r="J20374" s="58" t="e">
        <f>HYPERLINK("#"&amp;"Insumos"&amp;"!A"&amp;MATCH($B20374,#REF!,0),"Ins "&amp;$B20374)</f>
        <v>#REF!</v>
      </c>
      <c r="M20374" s="220"/>
    </row>
    <row r="20375" spans="1:13" x14ac:dyDescent="0.2">
      <c r="A20375" s="35" t="s">
        <v>8449</v>
      </c>
      <c r="B20375" s="1" t="s">
        <v>5533</v>
      </c>
      <c r="C20375" s="45" t="s">
        <v>5892</v>
      </c>
      <c r="D20375" s="23" t="s">
        <v>977</v>
      </c>
      <c r="E20375" s="23" t="s">
        <v>4134</v>
      </c>
      <c r="F20375" s="40">
        <v>5</v>
      </c>
      <c r="G20375" s="25">
        <v>3623</v>
      </c>
      <c r="H20375" s="25">
        <v>18115</v>
      </c>
      <c r="I20375" s="25"/>
      <c r="J20375" s="58" t="e">
        <f>HYPERLINK("#"&amp;"Insumos"&amp;"!A"&amp;MATCH($B20375,#REF!,0),"Ins "&amp;$B20375)</f>
        <v>#REF!</v>
      </c>
      <c r="M20375" s="220"/>
    </row>
    <row r="20376" spans="1:13" x14ac:dyDescent="0.2">
      <c r="A20376" s="35" t="s">
        <v>8449</v>
      </c>
      <c r="B20376" s="1" t="s">
        <v>7628</v>
      </c>
      <c r="C20376" s="45" t="s">
        <v>7629</v>
      </c>
      <c r="D20376" s="23" t="s">
        <v>5751</v>
      </c>
      <c r="E20376" s="23" t="s">
        <v>4134</v>
      </c>
      <c r="F20376" s="40">
        <v>1</v>
      </c>
      <c r="G20376" s="25">
        <v>74780</v>
      </c>
      <c r="H20376" s="25">
        <v>74780</v>
      </c>
      <c r="I20376" s="25"/>
      <c r="J20376" s="58" t="e">
        <f>HYPERLINK("#"&amp;"Insumos"&amp;"!A"&amp;MATCH($B20376,#REF!,0),"Ins "&amp;$B20376)</f>
        <v>#REF!</v>
      </c>
      <c r="M20376" s="220"/>
    </row>
    <row r="20377" spans="1:13" x14ac:dyDescent="0.2">
      <c r="A20377" s="35" t="s">
        <v>8449</v>
      </c>
      <c r="B20377" s="1" t="s">
        <v>7630</v>
      </c>
      <c r="C20377" s="45" t="s">
        <v>7631</v>
      </c>
      <c r="D20377" s="23" t="s">
        <v>5751</v>
      </c>
      <c r="E20377" s="23" t="s">
        <v>4134</v>
      </c>
      <c r="F20377" s="40">
        <v>1</v>
      </c>
      <c r="G20377" s="25">
        <v>54226</v>
      </c>
      <c r="H20377" s="25">
        <v>54226</v>
      </c>
      <c r="I20377" s="25"/>
      <c r="J20377" s="58" t="e">
        <f>HYPERLINK("#"&amp;"Insumos"&amp;"!A"&amp;MATCH($B20377,#REF!,0),"Ins "&amp;$B20377)</f>
        <v>#REF!</v>
      </c>
      <c r="M20377" s="220"/>
    </row>
    <row r="20378" spans="1:13" x14ac:dyDescent="0.2">
      <c r="A20378" s="35" t="s">
        <v>8449</v>
      </c>
      <c r="B20378" s="1" t="s">
        <v>7634</v>
      </c>
      <c r="C20378" s="45" t="s">
        <v>7635</v>
      </c>
      <c r="D20378" s="23" t="s">
        <v>5751</v>
      </c>
      <c r="E20378" s="23" t="s">
        <v>4134</v>
      </c>
      <c r="F20378" s="40">
        <v>6</v>
      </c>
      <c r="G20378" s="25">
        <v>43938</v>
      </c>
      <c r="H20378" s="25">
        <v>263628</v>
      </c>
      <c r="I20378" s="25"/>
      <c r="J20378" s="58" t="e">
        <f>HYPERLINK("#"&amp;"Insumos"&amp;"!A"&amp;MATCH($B20378,#REF!,0),"Ins "&amp;$B20378)</f>
        <v>#REF!</v>
      </c>
      <c r="M20378" s="220"/>
    </row>
    <row r="20379" spans="1:13" x14ac:dyDescent="0.2">
      <c r="A20379" s="35" t="s">
        <v>8449</v>
      </c>
      <c r="B20379" s="1" t="s">
        <v>7636</v>
      </c>
      <c r="C20379" s="45" t="s">
        <v>7637</v>
      </c>
      <c r="D20379" s="23" t="s">
        <v>5751</v>
      </c>
      <c r="E20379" s="23" t="s">
        <v>4134</v>
      </c>
      <c r="F20379" s="40">
        <v>2</v>
      </c>
      <c r="G20379" s="25">
        <v>24354</v>
      </c>
      <c r="H20379" s="25">
        <v>48708</v>
      </c>
      <c r="I20379" s="25"/>
      <c r="J20379" s="58" t="e">
        <f>HYPERLINK("#"&amp;"Insumos"&amp;"!A"&amp;MATCH($B20379,#REF!,0),"Ins "&amp;$B20379)</f>
        <v>#REF!</v>
      </c>
      <c r="M20379" s="220"/>
    </row>
    <row r="20380" spans="1:13" x14ac:dyDescent="0.2">
      <c r="A20380" s="35" t="s">
        <v>8449</v>
      </c>
      <c r="B20380" s="1" t="s">
        <v>7638</v>
      </c>
      <c r="C20380" s="45" t="s">
        <v>7639</v>
      </c>
      <c r="D20380" s="23" t="s">
        <v>5751</v>
      </c>
      <c r="E20380" s="23" t="s">
        <v>4134</v>
      </c>
      <c r="F20380" s="40">
        <v>3</v>
      </c>
      <c r="G20380" s="25">
        <v>18501</v>
      </c>
      <c r="H20380" s="25">
        <v>55503</v>
      </c>
      <c r="I20380" s="25"/>
      <c r="J20380" s="58" t="e">
        <f>HYPERLINK("#"&amp;"Insumos"&amp;"!A"&amp;MATCH($B20380,#REF!,0),"Ins "&amp;$B20380)</f>
        <v>#REF!</v>
      </c>
      <c r="M20380" s="220"/>
    </row>
    <row r="20381" spans="1:13" x14ac:dyDescent="0.2">
      <c r="A20381" s="35" t="s">
        <v>8449</v>
      </c>
      <c r="B20381" s="1" t="s">
        <v>7640</v>
      </c>
      <c r="C20381" s="45" t="s">
        <v>7641</v>
      </c>
      <c r="D20381" s="23" t="s">
        <v>5751</v>
      </c>
      <c r="E20381" s="23" t="s">
        <v>4134</v>
      </c>
      <c r="F20381" s="40">
        <v>3</v>
      </c>
      <c r="G20381" s="25">
        <v>2500</v>
      </c>
      <c r="H20381" s="25">
        <v>7500</v>
      </c>
      <c r="I20381" s="25"/>
      <c r="J20381" s="58" t="e">
        <f>HYPERLINK("#"&amp;"Insumos"&amp;"!A"&amp;MATCH($B20381,#REF!,0),"Ins "&amp;$B20381)</f>
        <v>#REF!</v>
      </c>
      <c r="M20381" s="220"/>
    </row>
    <row r="20382" spans="1:13" x14ac:dyDescent="0.2">
      <c r="A20382" s="35" t="s">
        <v>8449</v>
      </c>
      <c r="B20382" s="1" t="s">
        <v>7642</v>
      </c>
      <c r="C20382" s="45" t="s">
        <v>7643</v>
      </c>
      <c r="D20382" s="23" t="s">
        <v>5751</v>
      </c>
      <c r="E20382" s="23" t="s">
        <v>4134</v>
      </c>
      <c r="F20382" s="40">
        <v>3</v>
      </c>
      <c r="G20382" s="25">
        <v>8944</v>
      </c>
      <c r="H20382" s="25">
        <v>26832</v>
      </c>
      <c r="I20382" s="25"/>
      <c r="J20382" s="58" t="e">
        <f>HYPERLINK("#"&amp;"Insumos"&amp;"!A"&amp;MATCH($B20382,#REF!,0),"Ins "&amp;$B20382)</f>
        <v>#REF!</v>
      </c>
      <c r="M20382" s="220"/>
    </row>
    <row r="20383" spans="1:13" x14ac:dyDescent="0.2">
      <c r="A20383" s="35" t="s">
        <v>8449</v>
      </c>
      <c r="B20383" s="1" t="s">
        <v>7644</v>
      </c>
      <c r="C20383" s="45" t="s">
        <v>7645</v>
      </c>
      <c r="D20383" s="23" t="s">
        <v>5751</v>
      </c>
      <c r="E20383" s="23" t="s">
        <v>4134</v>
      </c>
      <c r="F20383" s="40">
        <v>3</v>
      </c>
      <c r="G20383" s="25">
        <v>18641</v>
      </c>
      <c r="H20383" s="25">
        <v>55923</v>
      </c>
      <c r="I20383" s="25"/>
      <c r="J20383" s="58" t="e">
        <f>HYPERLINK("#"&amp;"Insumos"&amp;"!A"&amp;MATCH($B20383,#REF!,0),"Ins "&amp;$B20383)</f>
        <v>#REF!</v>
      </c>
      <c r="M20383" s="220"/>
    </row>
    <row r="20384" spans="1:13" x14ac:dyDescent="0.2">
      <c r="A20384" s="35" t="s">
        <v>8449</v>
      </c>
      <c r="B20384" s="1" t="s">
        <v>7646</v>
      </c>
      <c r="C20384" s="45" t="s">
        <v>7647</v>
      </c>
      <c r="D20384" s="23" t="s">
        <v>5751</v>
      </c>
      <c r="E20384" s="23" t="s">
        <v>4134</v>
      </c>
      <c r="F20384" s="40">
        <v>3</v>
      </c>
      <c r="G20384" s="25">
        <v>3641</v>
      </c>
      <c r="H20384" s="25">
        <v>10923</v>
      </c>
      <c r="I20384" s="25"/>
      <c r="J20384" s="58" t="e">
        <f>HYPERLINK("#"&amp;"Insumos"&amp;"!A"&amp;MATCH($B20384,#REF!,0),"Ins "&amp;$B20384)</f>
        <v>#REF!</v>
      </c>
      <c r="M20384" s="220"/>
    </row>
    <row r="20385" spans="1:13" x14ac:dyDescent="0.2">
      <c r="A20385" s="35" t="s">
        <v>8449</v>
      </c>
      <c r="B20385" s="1" t="s">
        <v>7648</v>
      </c>
      <c r="C20385" s="45" t="s">
        <v>7649</v>
      </c>
      <c r="D20385" s="23" t="s">
        <v>5751</v>
      </c>
      <c r="E20385" s="23" t="s">
        <v>4134</v>
      </c>
      <c r="F20385" s="40">
        <v>6</v>
      </c>
      <c r="G20385" s="25">
        <v>286</v>
      </c>
      <c r="H20385" s="25">
        <v>1716</v>
      </c>
      <c r="I20385" s="25"/>
      <c r="J20385" s="58" t="e">
        <f>HYPERLINK("#"&amp;"Insumos"&amp;"!A"&amp;MATCH($B20385,#REF!,0),"Ins "&amp;$B20385)</f>
        <v>#REF!</v>
      </c>
      <c r="M20385" s="220"/>
    </row>
    <row r="20386" spans="1:13" x14ac:dyDescent="0.2">
      <c r="A20386" s="35" t="s">
        <v>8449</v>
      </c>
      <c r="B20386" s="1" t="s">
        <v>7650</v>
      </c>
      <c r="C20386" s="45" t="s">
        <v>7651</v>
      </c>
      <c r="D20386" s="23" t="s">
        <v>5751</v>
      </c>
      <c r="E20386" s="23" t="s">
        <v>4134</v>
      </c>
      <c r="F20386" s="40">
        <v>1</v>
      </c>
      <c r="G20386" s="25">
        <v>10499</v>
      </c>
      <c r="H20386" s="25">
        <v>10499</v>
      </c>
      <c r="I20386" s="25"/>
      <c r="J20386" s="58" t="e">
        <f>HYPERLINK("#"&amp;"Insumos"&amp;"!A"&amp;MATCH($B20386,#REF!,0),"Ins "&amp;$B20386)</f>
        <v>#REF!</v>
      </c>
      <c r="M20386" s="220"/>
    </row>
    <row r="20387" spans="1:13" x14ac:dyDescent="0.2">
      <c r="A20387" s="35" t="s">
        <v>8449</v>
      </c>
      <c r="B20387" s="1" t="s">
        <v>7652</v>
      </c>
      <c r="C20387" s="45" t="s">
        <v>7653</v>
      </c>
      <c r="D20387" s="23" t="s">
        <v>5751</v>
      </c>
      <c r="E20387" s="23" t="s">
        <v>4134</v>
      </c>
      <c r="F20387" s="40">
        <v>6</v>
      </c>
      <c r="G20387" s="25">
        <v>643</v>
      </c>
      <c r="H20387" s="25">
        <v>3858</v>
      </c>
      <c r="I20387" s="25"/>
      <c r="J20387" s="58" t="e">
        <f>HYPERLINK("#"&amp;"Insumos"&amp;"!A"&amp;MATCH($B20387,#REF!,0),"Ins "&amp;$B20387)</f>
        <v>#REF!</v>
      </c>
      <c r="M20387" s="220"/>
    </row>
    <row r="20388" spans="1:13" x14ac:dyDescent="0.2">
      <c r="A20388" s="35" t="s">
        <v>8449</v>
      </c>
      <c r="B20388" s="1" t="s">
        <v>7654</v>
      </c>
      <c r="C20388" s="45" t="s">
        <v>7655</v>
      </c>
      <c r="D20388" s="23" t="s">
        <v>5751</v>
      </c>
      <c r="E20388" s="23" t="s">
        <v>4134</v>
      </c>
      <c r="F20388" s="40">
        <v>1</v>
      </c>
      <c r="G20388" s="25">
        <v>25404</v>
      </c>
      <c r="H20388" s="25">
        <v>25404</v>
      </c>
      <c r="I20388" s="25"/>
      <c r="J20388" s="58" t="e">
        <f>HYPERLINK("#"&amp;"Insumos"&amp;"!A"&amp;MATCH($B20388,#REF!,0),"Ins "&amp;$B20388)</f>
        <v>#REF!</v>
      </c>
      <c r="M20388" s="220"/>
    </row>
    <row r="20389" spans="1:13" ht="25.5" x14ac:dyDescent="0.2">
      <c r="A20389" s="36" t="s">
        <v>8451</v>
      </c>
      <c r="B20389" s="26" t="s">
        <v>6816</v>
      </c>
      <c r="C20389" s="79" t="s">
        <v>8452</v>
      </c>
      <c r="D20389" s="37" t="s">
        <v>5608</v>
      </c>
      <c r="E20389" s="37" t="s">
        <v>4134</v>
      </c>
      <c r="F20389" s="41"/>
      <c r="G20389" s="27"/>
      <c r="H20389" s="27"/>
      <c r="I20389" s="27">
        <v>1044936</v>
      </c>
      <c r="M20389" s="220">
        <f t="shared" si="318"/>
        <v>1368448</v>
      </c>
    </row>
    <row r="20390" spans="1:13" x14ac:dyDescent="0.2">
      <c r="A20390" s="35" t="s">
        <v>8451</v>
      </c>
      <c r="B20390" s="1" t="s">
        <v>5579</v>
      </c>
      <c r="C20390" s="45" t="s">
        <v>1016</v>
      </c>
      <c r="D20390" s="23" t="s">
        <v>5734</v>
      </c>
      <c r="E20390" s="23" t="s">
        <v>4141</v>
      </c>
      <c r="F20390" s="40">
        <v>8</v>
      </c>
      <c r="G20390" s="25">
        <v>57672</v>
      </c>
      <c r="H20390" s="25">
        <v>461376</v>
      </c>
      <c r="I20390" s="25"/>
      <c r="J20390" s="58" t="e">
        <f>HYPERLINK("#"&amp;"Insumos"&amp;"!A"&amp;MATCH($B20390,#REF!,0),"Ins "&amp;$B20390)</f>
        <v>#REF!</v>
      </c>
      <c r="M20390" s="220"/>
    </row>
    <row r="20391" spans="1:13" x14ac:dyDescent="0.2">
      <c r="A20391" s="35" t="s">
        <v>8451</v>
      </c>
      <c r="B20391" s="1" t="s">
        <v>5533</v>
      </c>
      <c r="C20391" s="45" t="s">
        <v>5892</v>
      </c>
      <c r="D20391" s="23" t="s">
        <v>977</v>
      </c>
      <c r="E20391" s="23" t="s">
        <v>4134</v>
      </c>
      <c r="F20391" s="40">
        <v>8</v>
      </c>
      <c r="G20391" s="25">
        <v>3623</v>
      </c>
      <c r="H20391" s="25">
        <v>28984</v>
      </c>
      <c r="I20391" s="25"/>
      <c r="J20391" s="58" t="e">
        <f>HYPERLINK("#"&amp;"Insumos"&amp;"!A"&amp;MATCH($B20391,#REF!,0),"Ins "&amp;$B20391)</f>
        <v>#REF!</v>
      </c>
      <c r="M20391" s="220"/>
    </row>
    <row r="20392" spans="1:13" x14ac:dyDescent="0.2">
      <c r="A20392" s="35" t="s">
        <v>8451</v>
      </c>
      <c r="B20392" s="1" t="s">
        <v>7630</v>
      </c>
      <c r="C20392" s="45" t="s">
        <v>7631</v>
      </c>
      <c r="D20392" s="23" t="s">
        <v>5751</v>
      </c>
      <c r="E20392" s="23" t="s">
        <v>4134</v>
      </c>
      <c r="F20392" s="40">
        <v>1</v>
      </c>
      <c r="G20392" s="25">
        <v>54226</v>
      </c>
      <c r="H20392" s="25">
        <v>54226</v>
      </c>
      <c r="I20392" s="25"/>
      <c r="J20392" s="58" t="e">
        <f>HYPERLINK("#"&amp;"Insumos"&amp;"!A"&amp;MATCH($B20392,#REF!,0),"Ins "&amp;$B20392)</f>
        <v>#REF!</v>
      </c>
      <c r="M20392" s="220"/>
    </row>
    <row r="20393" spans="1:13" x14ac:dyDescent="0.2">
      <c r="A20393" s="35" t="s">
        <v>8451</v>
      </c>
      <c r="B20393" s="1" t="s">
        <v>7634</v>
      </c>
      <c r="C20393" s="45" t="s">
        <v>7635</v>
      </c>
      <c r="D20393" s="23" t="s">
        <v>5751</v>
      </c>
      <c r="E20393" s="23" t="s">
        <v>4134</v>
      </c>
      <c r="F20393" s="40">
        <v>6</v>
      </c>
      <c r="G20393" s="25">
        <v>43938</v>
      </c>
      <c r="H20393" s="25">
        <v>263628</v>
      </c>
      <c r="I20393" s="25"/>
      <c r="J20393" s="58" t="e">
        <f>HYPERLINK("#"&amp;"Insumos"&amp;"!A"&amp;MATCH($B20393,#REF!,0),"Ins "&amp;$B20393)</f>
        <v>#REF!</v>
      </c>
      <c r="M20393" s="220"/>
    </row>
    <row r="20394" spans="1:13" x14ac:dyDescent="0.2">
      <c r="A20394" s="35" t="s">
        <v>8451</v>
      </c>
      <c r="B20394" s="1" t="s">
        <v>7636</v>
      </c>
      <c r="C20394" s="45" t="s">
        <v>7637</v>
      </c>
      <c r="D20394" s="23" t="s">
        <v>5751</v>
      </c>
      <c r="E20394" s="23" t="s">
        <v>4134</v>
      </c>
      <c r="F20394" s="40">
        <v>1</v>
      </c>
      <c r="G20394" s="25">
        <v>24354</v>
      </c>
      <c r="H20394" s="25">
        <v>24354</v>
      </c>
      <c r="I20394" s="25"/>
      <c r="J20394" s="58" t="e">
        <f>HYPERLINK("#"&amp;"Insumos"&amp;"!A"&amp;MATCH($B20394,#REF!,0),"Ins "&amp;$B20394)</f>
        <v>#REF!</v>
      </c>
      <c r="M20394" s="220"/>
    </row>
    <row r="20395" spans="1:13" x14ac:dyDescent="0.2">
      <c r="A20395" s="35" t="s">
        <v>8451</v>
      </c>
      <c r="B20395" s="1" t="s">
        <v>7638</v>
      </c>
      <c r="C20395" s="45" t="s">
        <v>7639</v>
      </c>
      <c r="D20395" s="23" t="s">
        <v>5751</v>
      </c>
      <c r="E20395" s="23" t="s">
        <v>4134</v>
      </c>
      <c r="F20395" s="40">
        <v>3</v>
      </c>
      <c r="G20395" s="25">
        <v>18501</v>
      </c>
      <c r="H20395" s="25">
        <v>55503</v>
      </c>
      <c r="I20395" s="25"/>
      <c r="J20395" s="58" t="e">
        <f>HYPERLINK("#"&amp;"Insumos"&amp;"!A"&amp;MATCH($B20395,#REF!,0),"Ins "&amp;$B20395)</f>
        <v>#REF!</v>
      </c>
      <c r="M20395" s="220"/>
    </row>
    <row r="20396" spans="1:13" x14ac:dyDescent="0.2">
      <c r="A20396" s="35" t="s">
        <v>8451</v>
      </c>
      <c r="B20396" s="1" t="s">
        <v>7640</v>
      </c>
      <c r="C20396" s="45" t="s">
        <v>7641</v>
      </c>
      <c r="D20396" s="23" t="s">
        <v>5751</v>
      </c>
      <c r="E20396" s="23" t="s">
        <v>4134</v>
      </c>
      <c r="F20396" s="40">
        <v>3</v>
      </c>
      <c r="G20396" s="25">
        <v>2500</v>
      </c>
      <c r="H20396" s="25">
        <v>7500</v>
      </c>
      <c r="I20396" s="25"/>
      <c r="J20396" s="58" t="e">
        <f>HYPERLINK("#"&amp;"Insumos"&amp;"!A"&amp;MATCH($B20396,#REF!,0),"Ins "&amp;$B20396)</f>
        <v>#REF!</v>
      </c>
      <c r="M20396" s="220"/>
    </row>
    <row r="20397" spans="1:13" x14ac:dyDescent="0.2">
      <c r="A20397" s="35" t="s">
        <v>8451</v>
      </c>
      <c r="B20397" s="1" t="s">
        <v>7642</v>
      </c>
      <c r="C20397" s="45" t="s">
        <v>7643</v>
      </c>
      <c r="D20397" s="23" t="s">
        <v>5751</v>
      </c>
      <c r="E20397" s="23" t="s">
        <v>4134</v>
      </c>
      <c r="F20397" s="40">
        <v>4</v>
      </c>
      <c r="G20397" s="25">
        <v>8944</v>
      </c>
      <c r="H20397" s="25">
        <v>35776</v>
      </c>
      <c r="I20397" s="25"/>
      <c r="J20397" s="58" t="e">
        <f>HYPERLINK("#"&amp;"Insumos"&amp;"!A"&amp;MATCH($B20397,#REF!,0),"Ins "&amp;$B20397)</f>
        <v>#REF!</v>
      </c>
      <c r="M20397" s="220"/>
    </row>
    <row r="20398" spans="1:13" x14ac:dyDescent="0.2">
      <c r="A20398" s="35" t="s">
        <v>8451</v>
      </c>
      <c r="B20398" s="1" t="s">
        <v>7644</v>
      </c>
      <c r="C20398" s="45" t="s">
        <v>7645</v>
      </c>
      <c r="D20398" s="23" t="s">
        <v>5751</v>
      </c>
      <c r="E20398" s="23" t="s">
        <v>4134</v>
      </c>
      <c r="F20398" s="40">
        <v>3</v>
      </c>
      <c r="G20398" s="25">
        <v>18641</v>
      </c>
      <c r="H20398" s="25">
        <v>55923</v>
      </c>
      <c r="I20398" s="25"/>
      <c r="J20398" s="58" t="e">
        <f>HYPERLINK("#"&amp;"Insumos"&amp;"!A"&amp;MATCH($B20398,#REF!,0),"Ins "&amp;$B20398)</f>
        <v>#REF!</v>
      </c>
      <c r="M20398" s="220"/>
    </row>
    <row r="20399" spans="1:13" x14ac:dyDescent="0.2">
      <c r="A20399" s="35" t="s">
        <v>8451</v>
      </c>
      <c r="B20399" s="1" t="s">
        <v>7648</v>
      </c>
      <c r="C20399" s="45" t="s">
        <v>7649</v>
      </c>
      <c r="D20399" s="23" t="s">
        <v>5751</v>
      </c>
      <c r="E20399" s="23" t="s">
        <v>4134</v>
      </c>
      <c r="F20399" s="40">
        <v>4</v>
      </c>
      <c r="G20399" s="25">
        <v>286</v>
      </c>
      <c r="H20399" s="25">
        <v>1144</v>
      </c>
      <c r="I20399" s="25"/>
      <c r="J20399" s="58" t="e">
        <f>HYPERLINK("#"&amp;"Insumos"&amp;"!A"&amp;MATCH($B20399,#REF!,0),"Ins "&amp;$B20399)</f>
        <v>#REF!</v>
      </c>
      <c r="M20399" s="220"/>
    </row>
    <row r="20400" spans="1:13" x14ac:dyDescent="0.2">
      <c r="A20400" s="35" t="s">
        <v>8451</v>
      </c>
      <c r="B20400" s="1" t="s">
        <v>7652</v>
      </c>
      <c r="C20400" s="45" t="s">
        <v>7653</v>
      </c>
      <c r="D20400" s="23" t="s">
        <v>5751</v>
      </c>
      <c r="E20400" s="23" t="s">
        <v>4134</v>
      </c>
      <c r="F20400" s="40">
        <v>4</v>
      </c>
      <c r="G20400" s="25">
        <v>643</v>
      </c>
      <c r="H20400" s="25">
        <v>2572</v>
      </c>
      <c r="I20400" s="25"/>
      <c r="J20400" s="58" t="e">
        <f>HYPERLINK("#"&amp;"Insumos"&amp;"!A"&amp;MATCH($B20400,#REF!,0),"Ins "&amp;$B20400)</f>
        <v>#REF!</v>
      </c>
      <c r="M20400" s="220"/>
    </row>
    <row r="20401" spans="1:13" x14ac:dyDescent="0.2">
      <c r="A20401" s="35" t="s">
        <v>8451</v>
      </c>
      <c r="B20401" s="1" t="s">
        <v>7654</v>
      </c>
      <c r="C20401" s="45" t="s">
        <v>7655</v>
      </c>
      <c r="D20401" s="23" t="s">
        <v>5751</v>
      </c>
      <c r="E20401" s="23" t="s">
        <v>4134</v>
      </c>
      <c r="F20401" s="40">
        <v>2</v>
      </c>
      <c r="G20401" s="25">
        <v>25404</v>
      </c>
      <c r="H20401" s="25">
        <v>50808</v>
      </c>
      <c r="I20401" s="25"/>
      <c r="J20401" s="58" t="e">
        <f>HYPERLINK("#"&amp;"Insumos"&amp;"!A"&amp;MATCH($B20401,#REF!,0),"Ins "&amp;$B20401)</f>
        <v>#REF!</v>
      </c>
      <c r="M20401" s="220"/>
    </row>
    <row r="20402" spans="1:13" x14ac:dyDescent="0.2">
      <c r="A20402" s="35" t="s">
        <v>8451</v>
      </c>
      <c r="B20402" s="1" t="s">
        <v>7658</v>
      </c>
      <c r="C20402" s="45" t="s">
        <v>7659</v>
      </c>
      <c r="D20402" s="23" t="s">
        <v>5751</v>
      </c>
      <c r="E20402" s="23" t="s">
        <v>4134</v>
      </c>
      <c r="F20402" s="40">
        <v>1</v>
      </c>
      <c r="G20402" s="25">
        <v>3142</v>
      </c>
      <c r="H20402" s="25">
        <v>3142</v>
      </c>
      <c r="I20402" s="25"/>
      <c r="J20402" s="58" t="e">
        <f>HYPERLINK("#"&amp;"Insumos"&amp;"!A"&amp;MATCH($B20402,#REF!,0),"Ins "&amp;$B20402)</f>
        <v>#REF!</v>
      </c>
      <c r="M20402" s="220"/>
    </row>
    <row r="20403" spans="1:13" ht="25.5" x14ac:dyDescent="0.2">
      <c r="A20403" s="36" t="s">
        <v>8453</v>
      </c>
      <c r="B20403" s="26" t="s">
        <v>6816</v>
      </c>
      <c r="C20403" s="79" t="s">
        <v>8454</v>
      </c>
      <c r="D20403" s="37" t="s">
        <v>5608</v>
      </c>
      <c r="E20403" s="37" t="s">
        <v>4134</v>
      </c>
      <c r="F20403" s="41"/>
      <c r="G20403" s="27"/>
      <c r="H20403" s="27"/>
      <c r="I20403" s="27">
        <v>549262</v>
      </c>
      <c r="M20403" s="220">
        <f t="shared" si="318"/>
        <v>719314</v>
      </c>
    </row>
    <row r="20404" spans="1:13" x14ac:dyDescent="0.2">
      <c r="A20404" s="35" t="s">
        <v>8453</v>
      </c>
      <c r="B20404" s="1" t="s">
        <v>5572</v>
      </c>
      <c r="C20404" s="45" t="s">
        <v>971</v>
      </c>
      <c r="D20404" s="23" t="s">
        <v>5734</v>
      </c>
      <c r="E20404" s="23" t="s">
        <v>4141</v>
      </c>
      <c r="F20404" s="40">
        <v>0.4</v>
      </c>
      <c r="G20404" s="25">
        <v>37863</v>
      </c>
      <c r="H20404" s="25">
        <v>15145</v>
      </c>
      <c r="I20404" s="25"/>
      <c r="J20404" s="58" t="e">
        <f>HYPERLINK("#"&amp;"Insumos"&amp;"!A"&amp;MATCH($B20404,#REF!,0),"Ins "&amp;$B20404)</f>
        <v>#REF!</v>
      </c>
      <c r="M20404" s="220"/>
    </row>
    <row r="20405" spans="1:13" x14ac:dyDescent="0.2">
      <c r="A20405" s="35" t="s">
        <v>8453</v>
      </c>
      <c r="B20405" s="1" t="s">
        <v>5579</v>
      </c>
      <c r="C20405" s="45" t="s">
        <v>1016</v>
      </c>
      <c r="D20405" s="23" t="s">
        <v>5734</v>
      </c>
      <c r="E20405" s="23" t="s">
        <v>4141</v>
      </c>
      <c r="F20405" s="40">
        <v>1.7</v>
      </c>
      <c r="G20405" s="25">
        <v>57672</v>
      </c>
      <c r="H20405" s="25">
        <v>98042</v>
      </c>
      <c r="I20405" s="25"/>
      <c r="J20405" s="58" t="e">
        <f>HYPERLINK("#"&amp;"Insumos"&amp;"!A"&amp;MATCH($B20405,#REF!,0),"Ins "&amp;$B20405)</f>
        <v>#REF!</v>
      </c>
      <c r="M20405" s="220"/>
    </row>
    <row r="20406" spans="1:13" x14ac:dyDescent="0.2">
      <c r="A20406" s="35" t="s">
        <v>8453</v>
      </c>
      <c r="B20406" s="1" t="s">
        <v>5533</v>
      </c>
      <c r="C20406" s="45" t="s">
        <v>5892</v>
      </c>
      <c r="D20406" s="23" t="s">
        <v>977</v>
      </c>
      <c r="E20406" s="23" t="s">
        <v>4134</v>
      </c>
      <c r="F20406" s="40">
        <v>1</v>
      </c>
      <c r="G20406" s="25">
        <v>3623</v>
      </c>
      <c r="H20406" s="25">
        <v>3623</v>
      </c>
      <c r="I20406" s="25"/>
      <c r="J20406" s="58" t="e">
        <f>HYPERLINK("#"&amp;"Insumos"&amp;"!A"&amp;MATCH($B20406,#REF!,0),"Ins "&amp;$B20406)</f>
        <v>#REF!</v>
      </c>
      <c r="M20406" s="220"/>
    </row>
    <row r="20407" spans="1:13" x14ac:dyDescent="0.2">
      <c r="A20407" s="35" t="s">
        <v>8453</v>
      </c>
      <c r="B20407" s="1" t="s">
        <v>7640</v>
      </c>
      <c r="C20407" s="45" t="s">
        <v>7641</v>
      </c>
      <c r="D20407" s="23" t="s">
        <v>5751</v>
      </c>
      <c r="E20407" s="23" t="s">
        <v>4134</v>
      </c>
      <c r="F20407" s="40">
        <v>1</v>
      </c>
      <c r="G20407" s="25">
        <v>2500</v>
      </c>
      <c r="H20407" s="25">
        <v>2500</v>
      </c>
      <c r="I20407" s="25"/>
      <c r="J20407" s="58" t="e">
        <f>HYPERLINK("#"&amp;"Insumos"&amp;"!A"&amp;MATCH($B20407,#REF!,0),"Ins "&amp;$B20407)</f>
        <v>#REF!</v>
      </c>
      <c r="M20407" s="220"/>
    </row>
    <row r="20408" spans="1:13" x14ac:dyDescent="0.2">
      <c r="A20408" s="35" t="s">
        <v>8453</v>
      </c>
      <c r="B20408" s="1" t="s">
        <v>7660</v>
      </c>
      <c r="C20408" s="45" t="s">
        <v>7661</v>
      </c>
      <c r="D20408" s="23" t="s">
        <v>5751</v>
      </c>
      <c r="E20408" s="23" t="s">
        <v>4134</v>
      </c>
      <c r="F20408" s="40">
        <v>1</v>
      </c>
      <c r="G20408" s="25">
        <v>40568</v>
      </c>
      <c r="H20408" s="25">
        <v>40568</v>
      </c>
      <c r="I20408" s="25"/>
      <c r="J20408" s="58" t="e">
        <f>HYPERLINK("#"&amp;"Insumos"&amp;"!A"&amp;MATCH($B20408,#REF!,0),"Ins "&amp;$B20408)</f>
        <v>#REF!</v>
      </c>
      <c r="M20408" s="220"/>
    </row>
    <row r="20409" spans="1:13" x14ac:dyDescent="0.2">
      <c r="A20409" s="35" t="s">
        <v>8453</v>
      </c>
      <c r="B20409" s="1" t="s">
        <v>7662</v>
      </c>
      <c r="C20409" s="45" t="s">
        <v>7663</v>
      </c>
      <c r="D20409" s="23" t="s">
        <v>5751</v>
      </c>
      <c r="E20409" s="23" t="s">
        <v>4134</v>
      </c>
      <c r="F20409" s="40">
        <v>4</v>
      </c>
      <c r="G20409" s="25">
        <v>13375</v>
      </c>
      <c r="H20409" s="25">
        <v>53500</v>
      </c>
      <c r="I20409" s="25"/>
      <c r="J20409" s="58" t="e">
        <f>HYPERLINK("#"&amp;"Insumos"&amp;"!A"&amp;MATCH($B20409,#REF!,0),"Ins "&amp;$B20409)</f>
        <v>#REF!</v>
      </c>
      <c r="M20409" s="220"/>
    </row>
    <row r="20410" spans="1:13" x14ac:dyDescent="0.2">
      <c r="A20410" s="35" t="s">
        <v>8453</v>
      </c>
      <c r="B20410" s="1" t="s">
        <v>7664</v>
      </c>
      <c r="C20410" s="45" t="s">
        <v>9536</v>
      </c>
      <c r="D20410" s="23" t="s">
        <v>5751</v>
      </c>
      <c r="E20410" s="23" t="s">
        <v>464</v>
      </c>
      <c r="F20410" s="40">
        <v>4</v>
      </c>
      <c r="G20410" s="25">
        <v>3230</v>
      </c>
      <c r="H20410" s="25">
        <v>12920</v>
      </c>
      <c r="I20410" s="25"/>
      <c r="J20410" s="58" t="e">
        <f>HYPERLINK("#"&amp;"Insumos"&amp;"!A"&amp;MATCH($B20410,#REF!,0),"Ins "&amp;$B20410)</f>
        <v>#REF!</v>
      </c>
      <c r="M20410" s="220"/>
    </row>
    <row r="20411" spans="1:13" x14ac:dyDescent="0.2">
      <c r="A20411" s="35" t="s">
        <v>8453</v>
      </c>
      <c r="B20411" s="1" t="s">
        <v>7665</v>
      </c>
      <c r="C20411" s="45" t="s">
        <v>7666</v>
      </c>
      <c r="D20411" s="23" t="s">
        <v>5751</v>
      </c>
      <c r="E20411" s="23" t="s">
        <v>464</v>
      </c>
      <c r="F20411" s="40">
        <v>16</v>
      </c>
      <c r="G20411" s="25">
        <v>5570</v>
      </c>
      <c r="H20411" s="25">
        <v>89120</v>
      </c>
      <c r="I20411" s="25"/>
      <c r="J20411" s="58" t="e">
        <f>HYPERLINK("#"&amp;"Insumos"&amp;"!A"&amp;MATCH($B20411,#REF!,0),"Ins "&amp;$B20411)</f>
        <v>#REF!</v>
      </c>
      <c r="M20411" s="220"/>
    </row>
    <row r="20412" spans="1:13" x14ac:dyDescent="0.2">
      <c r="A20412" s="35" t="s">
        <v>8453</v>
      </c>
      <c r="B20412" s="1" t="s">
        <v>7667</v>
      </c>
      <c r="C20412" s="45" t="s">
        <v>7668</v>
      </c>
      <c r="D20412" s="23" t="s">
        <v>5751</v>
      </c>
      <c r="E20412" s="23" t="s">
        <v>4134</v>
      </c>
      <c r="F20412" s="40">
        <v>1</v>
      </c>
      <c r="G20412" s="25">
        <v>8820</v>
      </c>
      <c r="H20412" s="25">
        <v>8820</v>
      </c>
      <c r="I20412" s="25"/>
      <c r="J20412" s="58" t="e">
        <f>HYPERLINK("#"&amp;"Insumos"&amp;"!A"&amp;MATCH($B20412,#REF!,0),"Ins "&amp;$B20412)</f>
        <v>#REF!</v>
      </c>
      <c r="M20412" s="220"/>
    </row>
    <row r="20413" spans="1:13" x14ac:dyDescent="0.2">
      <c r="A20413" s="35" t="s">
        <v>8453</v>
      </c>
      <c r="B20413" s="1" t="s">
        <v>7671</v>
      </c>
      <c r="C20413" s="45" t="s">
        <v>7672</v>
      </c>
      <c r="D20413" s="23" t="s">
        <v>5751</v>
      </c>
      <c r="E20413" s="23" t="s">
        <v>4134</v>
      </c>
      <c r="F20413" s="40">
        <v>1</v>
      </c>
      <c r="G20413" s="25">
        <v>14999</v>
      </c>
      <c r="H20413" s="25">
        <v>14999</v>
      </c>
      <c r="I20413" s="25"/>
      <c r="J20413" s="58" t="e">
        <f>HYPERLINK("#"&amp;"Insumos"&amp;"!A"&amp;MATCH($B20413,#REF!,0),"Ins "&amp;$B20413)</f>
        <v>#REF!</v>
      </c>
      <c r="M20413" s="220"/>
    </row>
    <row r="20414" spans="1:13" x14ac:dyDescent="0.2">
      <c r="A20414" s="35" t="s">
        <v>8453</v>
      </c>
      <c r="B20414" s="1" t="s">
        <v>7673</v>
      </c>
      <c r="C20414" s="45" t="s">
        <v>7674</v>
      </c>
      <c r="D20414" s="23" t="s">
        <v>5751</v>
      </c>
      <c r="E20414" s="23" t="s">
        <v>4134</v>
      </c>
      <c r="F20414" s="40">
        <v>1</v>
      </c>
      <c r="G20414" s="25">
        <v>195490</v>
      </c>
      <c r="H20414" s="25">
        <v>195490</v>
      </c>
      <c r="I20414" s="25"/>
      <c r="J20414" s="58" t="e">
        <f>HYPERLINK("#"&amp;"Insumos"&amp;"!A"&amp;MATCH($B20414,#REF!,0),"Ins "&amp;$B20414)</f>
        <v>#REF!</v>
      </c>
      <c r="M20414" s="220"/>
    </row>
    <row r="20415" spans="1:13" x14ac:dyDescent="0.2">
      <c r="A20415" s="35" t="s">
        <v>8453</v>
      </c>
      <c r="B20415" s="1" t="s">
        <v>7675</v>
      </c>
      <c r="C20415" s="45" t="s">
        <v>7676</v>
      </c>
      <c r="D20415" s="23" t="s">
        <v>5751</v>
      </c>
      <c r="E20415" s="23" t="s">
        <v>4134</v>
      </c>
      <c r="F20415" s="40">
        <v>1</v>
      </c>
      <c r="G20415" s="25">
        <v>14535</v>
      </c>
      <c r="H20415" s="25">
        <v>14535</v>
      </c>
      <c r="I20415" s="25"/>
      <c r="J20415" s="58" t="e">
        <f>HYPERLINK("#"&amp;"Insumos"&amp;"!A"&amp;MATCH($B20415,#REF!,0),"Ins "&amp;$B20415)</f>
        <v>#REF!</v>
      </c>
      <c r="M20415" s="220"/>
    </row>
    <row r="20416" spans="1:13" x14ac:dyDescent="0.2">
      <c r="A20416" s="36" t="s">
        <v>8455</v>
      </c>
      <c r="B20416" s="26" t="s">
        <v>6816</v>
      </c>
      <c r="C20416" s="79" t="s">
        <v>8456</v>
      </c>
      <c r="D20416" s="37" t="s">
        <v>5608</v>
      </c>
      <c r="E20416" s="37" t="s">
        <v>4134</v>
      </c>
      <c r="F20416" s="41"/>
      <c r="G20416" s="27"/>
      <c r="H20416" s="27"/>
      <c r="I20416" s="27">
        <v>309764</v>
      </c>
      <c r="M20416" s="220">
        <f t="shared" si="318"/>
        <v>405667</v>
      </c>
    </row>
    <row r="20417" spans="1:13" x14ac:dyDescent="0.2">
      <c r="A20417" s="35" t="s">
        <v>8455</v>
      </c>
      <c r="B20417" s="1" t="s">
        <v>5579</v>
      </c>
      <c r="C20417" s="45" t="s">
        <v>1016</v>
      </c>
      <c r="D20417" s="23" t="s">
        <v>5734</v>
      </c>
      <c r="E20417" s="23" t="s">
        <v>4141</v>
      </c>
      <c r="F20417" s="40">
        <v>1.7</v>
      </c>
      <c r="G20417" s="25">
        <v>57672</v>
      </c>
      <c r="H20417" s="25">
        <v>98042</v>
      </c>
      <c r="I20417" s="25"/>
      <c r="J20417" s="58" t="e">
        <f>HYPERLINK("#"&amp;"Insumos"&amp;"!A"&amp;MATCH($B20417,#REF!,0),"Ins "&amp;$B20417)</f>
        <v>#REF!</v>
      </c>
      <c r="M20417" s="220"/>
    </row>
    <row r="20418" spans="1:13" x14ac:dyDescent="0.2">
      <c r="A20418" s="35" t="s">
        <v>8455</v>
      </c>
      <c r="B20418" s="1" t="s">
        <v>5533</v>
      </c>
      <c r="C20418" s="45" t="s">
        <v>5892</v>
      </c>
      <c r="D20418" s="23" t="s">
        <v>977</v>
      </c>
      <c r="E20418" s="23" t="s">
        <v>4134</v>
      </c>
      <c r="F20418" s="40">
        <v>1</v>
      </c>
      <c r="G20418" s="25">
        <v>3623</v>
      </c>
      <c r="H20418" s="25">
        <v>3623</v>
      </c>
      <c r="I20418" s="25"/>
      <c r="J20418" s="58" t="e">
        <f>HYPERLINK("#"&amp;"Insumos"&amp;"!A"&amp;MATCH($B20418,#REF!,0),"Ins "&amp;$B20418)</f>
        <v>#REF!</v>
      </c>
      <c r="M20418" s="220"/>
    </row>
    <row r="20419" spans="1:13" x14ac:dyDescent="0.2">
      <c r="A20419" s="35" t="s">
        <v>8455</v>
      </c>
      <c r="B20419" s="1" t="s">
        <v>7662</v>
      </c>
      <c r="C20419" s="45" t="s">
        <v>7663</v>
      </c>
      <c r="D20419" s="23" t="s">
        <v>5751</v>
      </c>
      <c r="E20419" s="23" t="s">
        <v>4134</v>
      </c>
      <c r="F20419" s="40">
        <v>4</v>
      </c>
      <c r="G20419" s="25">
        <v>13375</v>
      </c>
      <c r="H20419" s="25">
        <v>53500</v>
      </c>
      <c r="I20419" s="25"/>
      <c r="J20419" s="58" t="e">
        <f>HYPERLINK("#"&amp;"Insumos"&amp;"!A"&amp;MATCH($B20419,#REF!,0),"Ins "&amp;$B20419)</f>
        <v>#REF!</v>
      </c>
      <c r="M20419" s="220"/>
    </row>
    <row r="20420" spans="1:13" x14ac:dyDescent="0.2">
      <c r="A20420" s="35" t="s">
        <v>8455</v>
      </c>
      <c r="B20420" s="1" t="s">
        <v>7664</v>
      </c>
      <c r="C20420" s="45" t="s">
        <v>9536</v>
      </c>
      <c r="D20420" s="23" t="s">
        <v>5751</v>
      </c>
      <c r="E20420" s="23" t="s">
        <v>464</v>
      </c>
      <c r="F20420" s="40">
        <v>6</v>
      </c>
      <c r="G20420" s="25">
        <v>3230</v>
      </c>
      <c r="H20420" s="25">
        <v>19380</v>
      </c>
      <c r="I20420" s="25"/>
      <c r="J20420" s="58" t="e">
        <f>HYPERLINK("#"&amp;"Insumos"&amp;"!A"&amp;MATCH($B20420,#REF!,0),"Ins "&amp;$B20420)</f>
        <v>#REF!</v>
      </c>
      <c r="M20420" s="220"/>
    </row>
    <row r="20421" spans="1:13" x14ac:dyDescent="0.2">
      <c r="A20421" s="35" t="s">
        <v>8455</v>
      </c>
      <c r="B20421" s="1" t="s">
        <v>7665</v>
      </c>
      <c r="C20421" s="45" t="s">
        <v>7666</v>
      </c>
      <c r="D20421" s="23" t="s">
        <v>5751</v>
      </c>
      <c r="E20421" s="23" t="s">
        <v>464</v>
      </c>
      <c r="F20421" s="40">
        <v>20</v>
      </c>
      <c r="G20421" s="25">
        <v>5570</v>
      </c>
      <c r="H20421" s="25">
        <v>111400</v>
      </c>
      <c r="I20421" s="25"/>
      <c r="J20421" s="58" t="e">
        <f>HYPERLINK("#"&amp;"Insumos"&amp;"!A"&amp;MATCH($B20421,#REF!,0),"Ins "&amp;$B20421)</f>
        <v>#REF!</v>
      </c>
      <c r="M20421" s="220"/>
    </row>
    <row r="20422" spans="1:13" x14ac:dyDescent="0.2">
      <c r="A20422" s="35" t="s">
        <v>8455</v>
      </c>
      <c r="B20422" s="1" t="s">
        <v>7667</v>
      </c>
      <c r="C20422" s="45" t="s">
        <v>7668</v>
      </c>
      <c r="D20422" s="23" t="s">
        <v>5751</v>
      </c>
      <c r="E20422" s="23" t="s">
        <v>4134</v>
      </c>
      <c r="F20422" s="40">
        <v>1</v>
      </c>
      <c r="G20422" s="25">
        <v>8820</v>
      </c>
      <c r="H20422" s="25">
        <v>8820</v>
      </c>
      <c r="I20422" s="25"/>
      <c r="J20422" s="58" t="e">
        <f>HYPERLINK("#"&amp;"Insumos"&amp;"!A"&amp;MATCH($B20422,#REF!,0),"Ins "&amp;$B20422)</f>
        <v>#REF!</v>
      </c>
      <c r="M20422" s="220"/>
    </row>
    <row r="20423" spans="1:13" x14ac:dyDescent="0.2">
      <c r="A20423" s="35" t="s">
        <v>8455</v>
      </c>
      <c r="B20423" s="1" t="s">
        <v>7671</v>
      </c>
      <c r="C20423" s="45" t="s">
        <v>7672</v>
      </c>
      <c r="D20423" s="23" t="s">
        <v>5751</v>
      </c>
      <c r="E20423" s="23" t="s">
        <v>4134</v>
      </c>
      <c r="F20423" s="40">
        <v>1</v>
      </c>
      <c r="G20423" s="25">
        <v>14999</v>
      </c>
      <c r="H20423" s="25">
        <v>14999</v>
      </c>
      <c r="I20423" s="25"/>
      <c r="J20423" s="58" t="e">
        <f>HYPERLINK("#"&amp;"Insumos"&amp;"!A"&amp;MATCH($B20423,#REF!,0),"Ins "&amp;$B20423)</f>
        <v>#REF!</v>
      </c>
      <c r="M20423" s="220"/>
    </row>
    <row r="20424" spans="1:13" x14ac:dyDescent="0.2">
      <c r="A20424" s="36" t="s">
        <v>8457</v>
      </c>
      <c r="B20424" s="26" t="s">
        <v>6816</v>
      </c>
      <c r="C20424" s="79" t="s">
        <v>8458</v>
      </c>
      <c r="D20424" s="37" t="s">
        <v>5608</v>
      </c>
      <c r="E20424" s="37" t="s">
        <v>4134</v>
      </c>
      <c r="F20424" s="41"/>
      <c r="G20424" s="27"/>
      <c r="H20424" s="27"/>
      <c r="I20424" s="27">
        <v>706777</v>
      </c>
      <c r="M20424" s="220">
        <f t="shared" ref="M20424:M20481" si="319">ROUND(I20424*(1+$L$2),0)</f>
        <v>925595</v>
      </c>
    </row>
    <row r="20425" spans="1:13" x14ac:dyDescent="0.2">
      <c r="A20425" s="35" t="s">
        <v>8457</v>
      </c>
      <c r="B20425" s="1" t="s">
        <v>5572</v>
      </c>
      <c r="C20425" s="45" t="s">
        <v>971</v>
      </c>
      <c r="D20425" s="23" t="s">
        <v>5734</v>
      </c>
      <c r="E20425" s="23" t="s">
        <v>4141</v>
      </c>
      <c r="F20425" s="40">
        <v>1</v>
      </c>
      <c r="G20425" s="25">
        <v>37863</v>
      </c>
      <c r="H20425" s="25">
        <v>37863</v>
      </c>
      <c r="I20425" s="25"/>
      <c r="J20425" s="58" t="e">
        <f>HYPERLINK("#"&amp;"Insumos"&amp;"!A"&amp;MATCH($B20425,#REF!,0),"Ins "&amp;$B20425)</f>
        <v>#REF!</v>
      </c>
      <c r="M20425" s="220"/>
    </row>
    <row r="20426" spans="1:13" x14ac:dyDescent="0.2">
      <c r="A20426" s="35" t="s">
        <v>8457</v>
      </c>
      <c r="B20426" s="1" t="s">
        <v>81</v>
      </c>
      <c r="C20426" s="45" t="s">
        <v>1020</v>
      </c>
      <c r="D20426" s="23" t="s">
        <v>5734</v>
      </c>
      <c r="E20426" s="23" t="s">
        <v>4141</v>
      </c>
      <c r="F20426" s="40">
        <v>2</v>
      </c>
      <c r="G20426" s="25">
        <v>75325</v>
      </c>
      <c r="H20426" s="25">
        <v>150650</v>
      </c>
      <c r="I20426" s="25"/>
      <c r="J20426" s="58" t="e">
        <f>HYPERLINK("#"&amp;"Insumos"&amp;"!A"&amp;MATCH($B20426,#REF!,0),"Ins "&amp;$B20426)</f>
        <v>#REF!</v>
      </c>
      <c r="M20426" s="220"/>
    </row>
    <row r="20427" spans="1:13" x14ac:dyDescent="0.2">
      <c r="A20427" s="35" t="s">
        <v>8457</v>
      </c>
      <c r="B20427" s="1" t="s">
        <v>218</v>
      </c>
      <c r="C20427" s="45" t="s">
        <v>5580</v>
      </c>
      <c r="D20427" s="23" t="s">
        <v>5734</v>
      </c>
      <c r="E20427" s="23" t="s">
        <v>4141</v>
      </c>
      <c r="F20427" s="40">
        <v>1</v>
      </c>
      <c r="G20427" s="25">
        <v>14562</v>
      </c>
      <c r="H20427" s="25">
        <v>14562</v>
      </c>
      <c r="I20427" s="25"/>
      <c r="J20427" s="58" t="e">
        <f>HYPERLINK("#"&amp;"Insumos"&amp;"!A"&amp;MATCH($B20427,#REF!,0),"Ins "&amp;$B20427)</f>
        <v>#REF!</v>
      </c>
      <c r="M20427" s="220"/>
    </row>
    <row r="20428" spans="1:13" x14ac:dyDescent="0.2">
      <c r="A20428" s="35" t="s">
        <v>8457</v>
      </c>
      <c r="B20428" s="1" t="s">
        <v>262</v>
      </c>
      <c r="C20428" s="45" t="s">
        <v>292</v>
      </c>
      <c r="D20428" s="23" t="s">
        <v>5534</v>
      </c>
      <c r="E20428" s="23" t="s">
        <v>4140</v>
      </c>
      <c r="F20428" s="40">
        <v>8.3299999999999999E-2</v>
      </c>
      <c r="G20428" s="25">
        <v>4348310</v>
      </c>
      <c r="H20428" s="25">
        <v>362214</v>
      </c>
      <c r="I20428" s="25"/>
      <c r="J20428" s="58" t="e">
        <f>HYPERLINK("#"&amp;"Insumos"&amp;"!A"&amp;MATCH($B20428,#REF!,0),"Ins "&amp;$B20428)</f>
        <v>#REF!</v>
      </c>
      <c r="M20428" s="220"/>
    </row>
    <row r="20429" spans="1:13" x14ac:dyDescent="0.2">
      <c r="A20429" s="35" t="s">
        <v>8457</v>
      </c>
      <c r="B20429" s="1" t="s">
        <v>5533</v>
      </c>
      <c r="C20429" s="45" t="s">
        <v>5892</v>
      </c>
      <c r="D20429" s="23" t="s">
        <v>977</v>
      </c>
      <c r="E20429" s="23" t="s">
        <v>4134</v>
      </c>
      <c r="F20429" s="40">
        <v>2</v>
      </c>
      <c r="G20429" s="25">
        <v>3623</v>
      </c>
      <c r="H20429" s="25">
        <v>7246</v>
      </c>
      <c r="I20429" s="25"/>
      <c r="J20429" s="58" t="e">
        <f>HYPERLINK("#"&amp;"Insumos"&amp;"!A"&amp;MATCH($B20429,#REF!,0),"Ins "&amp;$B20429)</f>
        <v>#REF!</v>
      </c>
      <c r="M20429" s="220"/>
    </row>
    <row r="20430" spans="1:13" x14ac:dyDescent="0.2">
      <c r="A20430" s="35" t="s">
        <v>8457</v>
      </c>
      <c r="B20430" s="1" t="s">
        <v>7614</v>
      </c>
      <c r="C20430" s="45" t="s">
        <v>7615</v>
      </c>
      <c r="D20430" s="23" t="s">
        <v>5751</v>
      </c>
      <c r="E20430" s="23" t="s">
        <v>466</v>
      </c>
      <c r="F20430" s="40">
        <v>0.315</v>
      </c>
      <c r="G20430" s="25">
        <v>426164</v>
      </c>
      <c r="H20430" s="25">
        <v>134242</v>
      </c>
      <c r="I20430" s="25"/>
      <c r="J20430" s="58" t="e">
        <f>HYPERLINK("#"&amp;"Insumos"&amp;"!A"&amp;MATCH($B20430,#REF!,0),"Ins "&amp;$B20430)</f>
        <v>#REF!</v>
      </c>
      <c r="M20430" s="220"/>
    </row>
    <row r="20431" spans="1:13" ht="25.5" x14ac:dyDescent="0.2">
      <c r="A20431" s="36" t="s">
        <v>8459</v>
      </c>
      <c r="B20431" s="26" t="s">
        <v>6816</v>
      </c>
      <c r="C20431" s="79" t="s">
        <v>8460</v>
      </c>
      <c r="D20431" s="37" t="s">
        <v>5608</v>
      </c>
      <c r="E20431" s="37" t="s">
        <v>464</v>
      </c>
      <c r="F20431" s="41"/>
      <c r="G20431" s="27"/>
      <c r="H20431" s="27"/>
      <c r="I20431" s="27">
        <v>50019</v>
      </c>
      <c r="M20431" s="220">
        <f t="shared" si="319"/>
        <v>65505</v>
      </c>
    </row>
    <row r="20432" spans="1:13" x14ac:dyDescent="0.2">
      <c r="A20432" s="35" t="s">
        <v>8459</v>
      </c>
      <c r="B20432" s="1" t="s">
        <v>81</v>
      </c>
      <c r="C20432" s="45" t="s">
        <v>1020</v>
      </c>
      <c r="D20432" s="23" t="s">
        <v>5734</v>
      </c>
      <c r="E20432" s="23" t="s">
        <v>4141</v>
      </c>
      <c r="F20432" s="40">
        <v>0.15</v>
      </c>
      <c r="G20432" s="25">
        <v>75325</v>
      </c>
      <c r="H20432" s="25">
        <v>11299</v>
      </c>
      <c r="I20432" s="25"/>
      <c r="J20432" s="58" t="e">
        <f>HYPERLINK("#"&amp;"Insumos"&amp;"!A"&amp;MATCH($B20432,#REF!,0),"Ins "&amp;$B20432)</f>
        <v>#REF!</v>
      </c>
      <c r="M20432" s="220"/>
    </row>
    <row r="20433" spans="1:13" x14ac:dyDescent="0.2">
      <c r="A20433" s="35" t="s">
        <v>8459</v>
      </c>
      <c r="B20433" s="1" t="s">
        <v>5533</v>
      </c>
      <c r="C20433" s="45" t="s">
        <v>5892</v>
      </c>
      <c r="D20433" s="23" t="s">
        <v>977</v>
      </c>
      <c r="E20433" s="23" t="s">
        <v>4134</v>
      </c>
      <c r="F20433" s="40">
        <v>1</v>
      </c>
      <c r="G20433" s="25">
        <v>3623</v>
      </c>
      <c r="H20433" s="25">
        <v>3623</v>
      </c>
      <c r="I20433" s="25"/>
      <c r="J20433" s="58" t="e">
        <f>HYPERLINK("#"&amp;"Insumos"&amp;"!A"&amp;MATCH($B20433,#REF!,0),"Ins "&amp;$B20433)</f>
        <v>#REF!</v>
      </c>
      <c r="M20433" s="220"/>
    </row>
    <row r="20434" spans="1:13" x14ac:dyDescent="0.2">
      <c r="A20434" s="35" t="s">
        <v>8459</v>
      </c>
      <c r="B20434" s="1" t="s">
        <v>7677</v>
      </c>
      <c r="C20434" s="45" t="s">
        <v>7678</v>
      </c>
      <c r="D20434" s="23" t="s">
        <v>5751</v>
      </c>
      <c r="E20434" s="23" t="s">
        <v>464</v>
      </c>
      <c r="F20434" s="40">
        <v>3.15</v>
      </c>
      <c r="G20434" s="25">
        <v>11142</v>
      </c>
      <c r="H20434" s="25">
        <v>35097</v>
      </c>
      <c r="I20434" s="25"/>
      <c r="J20434" s="58" t="e">
        <f>HYPERLINK("#"&amp;"Insumos"&amp;"!A"&amp;MATCH($B20434,#REF!,0),"Ins "&amp;$B20434)</f>
        <v>#REF!</v>
      </c>
      <c r="M20434" s="220"/>
    </row>
    <row r="20435" spans="1:13" x14ac:dyDescent="0.2">
      <c r="A20435" s="36" t="s">
        <v>8461</v>
      </c>
      <c r="B20435" s="26" t="s">
        <v>6816</v>
      </c>
      <c r="C20435" s="79" t="s">
        <v>8462</v>
      </c>
      <c r="D20435" s="37" t="s">
        <v>5608</v>
      </c>
      <c r="E20435" s="37" t="s">
        <v>4134</v>
      </c>
      <c r="F20435" s="41"/>
      <c r="G20435" s="27"/>
      <c r="H20435" s="27"/>
      <c r="I20435" s="27">
        <v>3488420</v>
      </c>
      <c r="M20435" s="220">
        <f t="shared" si="319"/>
        <v>4568435</v>
      </c>
    </row>
    <row r="20436" spans="1:13" x14ac:dyDescent="0.2">
      <c r="A20436" s="35" t="s">
        <v>8461</v>
      </c>
      <c r="B20436" s="1" t="s">
        <v>81</v>
      </c>
      <c r="C20436" s="45" t="s">
        <v>1020</v>
      </c>
      <c r="D20436" s="23" t="s">
        <v>5734</v>
      </c>
      <c r="E20436" s="23" t="s">
        <v>4141</v>
      </c>
      <c r="F20436" s="40">
        <v>8</v>
      </c>
      <c r="G20436" s="25">
        <v>75325</v>
      </c>
      <c r="H20436" s="25">
        <v>602600</v>
      </c>
      <c r="I20436" s="25"/>
      <c r="J20436" s="58" t="e">
        <f>HYPERLINK("#"&amp;"Insumos"&amp;"!A"&amp;MATCH($B20436,#REF!,0),"Ins "&amp;$B20436)</f>
        <v>#REF!</v>
      </c>
      <c r="M20436" s="220"/>
    </row>
    <row r="20437" spans="1:13" x14ac:dyDescent="0.2">
      <c r="A20437" s="35" t="s">
        <v>8461</v>
      </c>
      <c r="B20437" s="1" t="s">
        <v>5533</v>
      </c>
      <c r="C20437" s="45" t="s">
        <v>5892</v>
      </c>
      <c r="D20437" s="23" t="s">
        <v>977</v>
      </c>
      <c r="E20437" s="23" t="s">
        <v>4134</v>
      </c>
      <c r="F20437" s="40">
        <v>8</v>
      </c>
      <c r="G20437" s="25">
        <v>3623</v>
      </c>
      <c r="H20437" s="25">
        <v>28984</v>
      </c>
      <c r="I20437" s="25"/>
      <c r="J20437" s="58" t="e">
        <f>HYPERLINK("#"&amp;"Insumos"&amp;"!A"&amp;MATCH($B20437,#REF!,0),"Ins "&amp;$B20437)</f>
        <v>#REF!</v>
      </c>
      <c r="M20437" s="220"/>
    </row>
    <row r="20438" spans="1:13" x14ac:dyDescent="0.2">
      <c r="A20438" s="35" t="s">
        <v>8461</v>
      </c>
      <c r="B20438" s="1" t="s">
        <v>7648</v>
      </c>
      <c r="C20438" s="45" t="s">
        <v>7649</v>
      </c>
      <c r="D20438" s="23" t="s">
        <v>5751</v>
      </c>
      <c r="E20438" s="23" t="s">
        <v>4134</v>
      </c>
      <c r="F20438" s="40">
        <v>4</v>
      </c>
      <c r="G20438" s="25">
        <v>286</v>
      </c>
      <c r="H20438" s="25">
        <v>1144</v>
      </c>
      <c r="I20438" s="25"/>
      <c r="J20438" s="58" t="e">
        <f>HYPERLINK("#"&amp;"Insumos"&amp;"!A"&amp;MATCH($B20438,#REF!,0),"Ins "&amp;$B20438)</f>
        <v>#REF!</v>
      </c>
      <c r="M20438" s="220"/>
    </row>
    <row r="20439" spans="1:13" x14ac:dyDescent="0.2">
      <c r="A20439" s="35" t="s">
        <v>8461</v>
      </c>
      <c r="B20439" s="1" t="s">
        <v>7652</v>
      </c>
      <c r="C20439" s="45" t="s">
        <v>7653</v>
      </c>
      <c r="D20439" s="23" t="s">
        <v>5751</v>
      </c>
      <c r="E20439" s="23" t="s">
        <v>4134</v>
      </c>
      <c r="F20439" s="40">
        <v>8</v>
      </c>
      <c r="G20439" s="25">
        <v>643</v>
      </c>
      <c r="H20439" s="25">
        <v>5144</v>
      </c>
      <c r="I20439" s="25"/>
      <c r="J20439" s="58" t="e">
        <f>HYPERLINK("#"&amp;"Insumos"&amp;"!A"&amp;MATCH($B20439,#REF!,0),"Ins "&amp;$B20439)</f>
        <v>#REF!</v>
      </c>
      <c r="M20439" s="220"/>
    </row>
    <row r="20440" spans="1:13" x14ac:dyDescent="0.2">
      <c r="A20440" s="35" t="s">
        <v>8461</v>
      </c>
      <c r="B20440" s="1" t="s">
        <v>7654</v>
      </c>
      <c r="C20440" s="45" t="s">
        <v>7655</v>
      </c>
      <c r="D20440" s="23" t="s">
        <v>5751</v>
      </c>
      <c r="E20440" s="23" t="s">
        <v>4134</v>
      </c>
      <c r="F20440" s="40">
        <v>2</v>
      </c>
      <c r="G20440" s="25">
        <v>25404</v>
      </c>
      <c r="H20440" s="25">
        <v>50808</v>
      </c>
      <c r="I20440" s="25"/>
      <c r="J20440" s="58" t="e">
        <f>HYPERLINK("#"&amp;"Insumos"&amp;"!A"&amp;MATCH($B20440,#REF!,0),"Ins "&amp;$B20440)</f>
        <v>#REF!</v>
      </c>
      <c r="M20440" s="220"/>
    </row>
    <row r="20441" spans="1:13" x14ac:dyDescent="0.2">
      <c r="A20441" s="35" t="s">
        <v>8461</v>
      </c>
      <c r="B20441" s="1" t="s">
        <v>7658</v>
      </c>
      <c r="C20441" s="45" t="s">
        <v>7659</v>
      </c>
      <c r="D20441" s="23" t="s">
        <v>5751</v>
      </c>
      <c r="E20441" s="23" t="s">
        <v>4134</v>
      </c>
      <c r="F20441" s="40">
        <v>4</v>
      </c>
      <c r="G20441" s="25">
        <v>3142</v>
      </c>
      <c r="H20441" s="25">
        <v>12568</v>
      </c>
      <c r="I20441" s="25"/>
      <c r="J20441" s="58" t="e">
        <f>HYPERLINK("#"&amp;"Insumos"&amp;"!A"&amp;MATCH($B20441,#REF!,0),"Ins "&amp;$B20441)</f>
        <v>#REF!</v>
      </c>
      <c r="M20441" s="220"/>
    </row>
    <row r="20442" spans="1:13" x14ac:dyDescent="0.2">
      <c r="A20442" s="35" t="s">
        <v>8461</v>
      </c>
      <c r="B20442" s="1" t="s">
        <v>7677</v>
      </c>
      <c r="C20442" s="45" t="s">
        <v>7678</v>
      </c>
      <c r="D20442" s="23" t="s">
        <v>5751</v>
      </c>
      <c r="E20442" s="23" t="s">
        <v>464</v>
      </c>
      <c r="F20442" s="40">
        <v>6.3</v>
      </c>
      <c r="G20442" s="25">
        <v>11142</v>
      </c>
      <c r="H20442" s="25">
        <v>70195</v>
      </c>
      <c r="I20442" s="25"/>
      <c r="J20442" s="58" t="e">
        <f>HYPERLINK("#"&amp;"Insumos"&amp;"!A"&amp;MATCH($B20442,#REF!,0),"Ins "&amp;$B20442)</f>
        <v>#REF!</v>
      </c>
      <c r="M20442" s="220"/>
    </row>
    <row r="20443" spans="1:13" x14ac:dyDescent="0.2">
      <c r="A20443" s="35" t="s">
        <v>8461</v>
      </c>
      <c r="B20443" s="1" t="s">
        <v>7679</v>
      </c>
      <c r="C20443" s="45" t="s">
        <v>7680</v>
      </c>
      <c r="D20443" s="23" t="s">
        <v>5751</v>
      </c>
      <c r="E20443" s="23" t="s">
        <v>4134</v>
      </c>
      <c r="F20443" s="40">
        <v>3</v>
      </c>
      <c r="G20443" s="25">
        <v>232778</v>
      </c>
      <c r="H20443" s="25">
        <v>698334</v>
      </c>
      <c r="I20443" s="25"/>
      <c r="J20443" s="58" t="e">
        <f>HYPERLINK("#"&amp;"Insumos"&amp;"!A"&amp;MATCH($B20443,#REF!,0),"Ins "&amp;$B20443)</f>
        <v>#REF!</v>
      </c>
      <c r="M20443" s="220"/>
    </row>
    <row r="20444" spans="1:13" x14ac:dyDescent="0.2">
      <c r="A20444" s="35" t="s">
        <v>8461</v>
      </c>
      <c r="B20444" s="1" t="s">
        <v>7683</v>
      </c>
      <c r="C20444" s="45" t="s">
        <v>7684</v>
      </c>
      <c r="D20444" s="23" t="s">
        <v>5751</v>
      </c>
      <c r="E20444" s="23" t="s">
        <v>4134</v>
      </c>
      <c r="F20444" s="40">
        <v>3</v>
      </c>
      <c r="G20444" s="25">
        <v>163327</v>
      </c>
      <c r="H20444" s="25">
        <v>489981</v>
      </c>
      <c r="I20444" s="25"/>
      <c r="J20444" s="58" t="e">
        <f>HYPERLINK("#"&amp;"Insumos"&amp;"!A"&amp;MATCH($B20444,#REF!,0),"Ins "&amp;$B20444)</f>
        <v>#REF!</v>
      </c>
      <c r="M20444" s="220"/>
    </row>
    <row r="20445" spans="1:13" x14ac:dyDescent="0.2">
      <c r="A20445" s="35" t="s">
        <v>8461</v>
      </c>
      <c r="B20445" s="1" t="s">
        <v>7685</v>
      </c>
      <c r="C20445" s="45" t="s">
        <v>7686</v>
      </c>
      <c r="D20445" s="23" t="s">
        <v>5751</v>
      </c>
      <c r="E20445" s="23" t="s">
        <v>4134</v>
      </c>
      <c r="F20445" s="40">
        <v>2</v>
      </c>
      <c r="G20445" s="25">
        <v>7642</v>
      </c>
      <c r="H20445" s="25">
        <v>15284</v>
      </c>
      <c r="I20445" s="25"/>
      <c r="J20445" s="58" t="e">
        <f>HYPERLINK("#"&amp;"Insumos"&amp;"!A"&amp;MATCH($B20445,#REF!,0),"Ins "&amp;$B20445)</f>
        <v>#REF!</v>
      </c>
      <c r="M20445" s="220"/>
    </row>
    <row r="20446" spans="1:13" x14ac:dyDescent="0.2">
      <c r="A20446" s="35" t="s">
        <v>8461</v>
      </c>
      <c r="B20446" s="1" t="s">
        <v>7687</v>
      </c>
      <c r="C20446" s="45" t="s">
        <v>7688</v>
      </c>
      <c r="D20446" s="23" t="s">
        <v>5751</v>
      </c>
      <c r="E20446" s="23" t="s">
        <v>4134</v>
      </c>
      <c r="F20446" s="40">
        <v>2</v>
      </c>
      <c r="G20446" s="25">
        <v>118993</v>
      </c>
      <c r="H20446" s="25">
        <v>237986</v>
      </c>
      <c r="I20446" s="25"/>
      <c r="J20446" s="58" t="e">
        <f>HYPERLINK("#"&amp;"Insumos"&amp;"!A"&amp;MATCH($B20446,#REF!,0),"Ins "&amp;$B20446)</f>
        <v>#REF!</v>
      </c>
      <c r="M20446" s="220"/>
    </row>
    <row r="20447" spans="1:13" x14ac:dyDescent="0.2">
      <c r="A20447" s="35" t="s">
        <v>8461</v>
      </c>
      <c r="B20447" s="1" t="s">
        <v>7689</v>
      </c>
      <c r="C20447" s="45" t="s">
        <v>7690</v>
      </c>
      <c r="D20447" s="23" t="s">
        <v>5751</v>
      </c>
      <c r="E20447" s="23" t="s">
        <v>4134</v>
      </c>
      <c r="F20447" s="40">
        <v>2</v>
      </c>
      <c r="G20447" s="25">
        <v>83209</v>
      </c>
      <c r="H20447" s="25">
        <v>166418</v>
      </c>
      <c r="I20447" s="25"/>
      <c r="J20447" s="58" t="e">
        <f>HYPERLINK("#"&amp;"Insumos"&amp;"!A"&amp;MATCH($B20447,#REF!,0),"Ins "&amp;$B20447)</f>
        <v>#REF!</v>
      </c>
      <c r="M20447" s="220"/>
    </row>
    <row r="20448" spans="1:13" x14ac:dyDescent="0.2">
      <c r="A20448" s="35" t="s">
        <v>8461</v>
      </c>
      <c r="B20448" s="1" t="s">
        <v>7691</v>
      </c>
      <c r="C20448" s="45" t="s">
        <v>7692</v>
      </c>
      <c r="D20448" s="23" t="s">
        <v>5751</v>
      </c>
      <c r="E20448" s="23" t="s">
        <v>4134</v>
      </c>
      <c r="F20448" s="40">
        <v>1</v>
      </c>
      <c r="G20448" s="25">
        <v>2572</v>
      </c>
      <c r="H20448" s="25">
        <v>2572</v>
      </c>
      <c r="I20448" s="25"/>
      <c r="J20448" s="58" t="e">
        <f>HYPERLINK("#"&amp;"Insumos"&amp;"!A"&amp;MATCH($B20448,#REF!,0),"Ins "&amp;$B20448)</f>
        <v>#REF!</v>
      </c>
      <c r="M20448" s="220"/>
    </row>
    <row r="20449" spans="1:13" x14ac:dyDescent="0.2">
      <c r="A20449" s="35" t="s">
        <v>8461</v>
      </c>
      <c r="B20449" s="1" t="s">
        <v>7693</v>
      </c>
      <c r="C20449" s="45" t="s">
        <v>7694</v>
      </c>
      <c r="D20449" s="23" t="s">
        <v>5751</v>
      </c>
      <c r="E20449" s="23" t="s">
        <v>4134</v>
      </c>
      <c r="F20449" s="40">
        <v>1</v>
      </c>
      <c r="G20449" s="25">
        <v>408041</v>
      </c>
      <c r="H20449" s="25">
        <v>408041</v>
      </c>
      <c r="I20449" s="25"/>
      <c r="J20449" s="58" t="e">
        <f>HYPERLINK("#"&amp;"Insumos"&amp;"!A"&amp;MATCH($B20449,#REF!,0),"Ins "&amp;$B20449)</f>
        <v>#REF!</v>
      </c>
      <c r="M20449" s="220"/>
    </row>
    <row r="20450" spans="1:13" x14ac:dyDescent="0.2">
      <c r="A20450" s="35" t="s">
        <v>8461</v>
      </c>
      <c r="B20450" s="1" t="s">
        <v>7695</v>
      </c>
      <c r="C20450" s="45" t="s">
        <v>7696</v>
      </c>
      <c r="D20450" s="23" t="s">
        <v>5751</v>
      </c>
      <c r="E20450" s="23" t="s">
        <v>4134</v>
      </c>
      <c r="F20450" s="40">
        <v>1</v>
      </c>
      <c r="G20450" s="25">
        <v>26520</v>
      </c>
      <c r="H20450" s="25">
        <v>26520</v>
      </c>
      <c r="I20450" s="25"/>
      <c r="J20450" s="58" t="e">
        <f>HYPERLINK("#"&amp;"Insumos"&amp;"!A"&amp;MATCH($B20450,#REF!,0),"Ins "&amp;$B20450)</f>
        <v>#REF!</v>
      </c>
      <c r="M20450" s="220"/>
    </row>
    <row r="20451" spans="1:13" x14ac:dyDescent="0.2">
      <c r="A20451" s="35" t="s">
        <v>8461</v>
      </c>
      <c r="B20451" s="1" t="s">
        <v>7697</v>
      </c>
      <c r="C20451" s="45" t="s">
        <v>7698</v>
      </c>
      <c r="D20451" s="23" t="s">
        <v>5751</v>
      </c>
      <c r="E20451" s="23" t="s">
        <v>464</v>
      </c>
      <c r="F20451" s="40">
        <v>15.75</v>
      </c>
      <c r="G20451" s="25">
        <v>17500</v>
      </c>
      <c r="H20451" s="25">
        <v>275625</v>
      </c>
      <c r="I20451" s="25"/>
      <c r="J20451" s="58" t="e">
        <f>HYPERLINK("#"&amp;"Insumos"&amp;"!A"&amp;MATCH($B20451,#REF!,0),"Ins "&amp;$B20451)</f>
        <v>#REF!</v>
      </c>
      <c r="M20451" s="220"/>
    </row>
    <row r="20452" spans="1:13" x14ac:dyDescent="0.2">
      <c r="A20452" s="35" t="s">
        <v>8461</v>
      </c>
      <c r="B20452" s="1" t="s">
        <v>7699</v>
      </c>
      <c r="C20452" s="45" t="s">
        <v>7700</v>
      </c>
      <c r="D20452" s="23" t="s">
        <v>5751</v>
      </c>
      <c r="E20452" s="23" t="s">
        <v>4134</v>
      </c>
      <c r="F20452" s="40">
        <v>1</v>
      </c>
      <c r="G20452" s="25">
        <v>269636</v>
      </c>
      <c r="H20452" s="25">
        <v>269636</v>
      </c>
      <c r="I20452" s="25"/>
      <c r="J20452" s="58" t="e">
        <f>HYPERLINK("#"&amp;"Insumos"&amp;"!A"&amp;MATCH($B20452,#REF!,0),"Ins "&amp;$B20452)</f>
        <v>#REF!</v>
      </c>
      <c r="M20452" s="220"/>
    </row>
    <row r="20453" spans="1:13" x14ac:dyDescent="0.2">
      <c r="A20453" s="35" t="s">
        <v>8461</v>
      </c>
      <c r="B20453" s="1" t="s">
        <v>7701</v>
      </c>
      <c r="C20453" s="45" t="s">
        <v>7702</v>
      </c>
      <c r="D20453" s="23" t="s">
        <v>5751</v>
      </c>
      <c r="E20453" s="23" t="s">
        <v>464</v>
      </c>
      <c r="F20453" s="40">
        <v>12.6</v>
      </c>
      <c r="G20453" s="25">
        <v>10046</v>
      </c>
      <c r="H20453" s="25">
        <v>126580</v>
      </c>
      <c r="I20453" s="25"/>
      <c r="J20453" s="58" t="e">
        <f>HYPERLINK("#"&amp;"Insumos"&amp;"!A"&amp;MATCH($B20453,#REF!,0),"Ins "&amp;$B20453)</f>
        <v>#REF!</v>
      </c>
      <c r="M20453" s="220"/>
    </row>
    <row r="20454" spans="1:13" x14ac:dyDescent="0.2">
      <c r="A20454" s="36" t="s">
        <v>8463</v>
      </c>
      <c r="B20454" s="26" t="s">
        <v>6816</v>
      </c>
      <c r="C20454" s="79" t="s">
        <v>8464</v>
      </c>
      <c r="D20454" s="37" t="s">
        <v>5608</v>
      </c>
      <c r="E20454" s="37" t="s">
        <v>4134</v>
      </c>
      <c r="F20454" s="41"/>
      <c r="G20454" s="27"/>
      <c r="H20454" s="27"/>
      <c r="I20454" s="27">
        <v>3491473</v>
      </c>
      <c r="M20454" s="220">
        <f t="shared" si="319"/>
        <v>4572433</v>
      </c>
    </row>
    <row r="20455" spans="1:13" x14ac:dyDescent="0.2">
      <c r="A20455" s="35" t="s">
        <v>8463</v>
      </c>
      <c r="B20455" s="1" t="s">
        <v>81</v>
      </c>
      <c r="C20455" s="45" t="s">
        <v>1020</v>
      </c>
      <c r="D20455" s="23" t="s">
        <v>5734</v>
      </c>
      <c r="E20455" s="23" t="s">
        <v>4141</v>
      </c>
      <c r="F20455" s="40">
        <v>3.5</v>
      </c>
      <c r="G20455" s="25">
        <v>75325</v>
      </c>
      <c r="H20455" s="25">
        <v>263638</v>
      </c>
      <c r="I20455" s="25"/>
      <c r="J20455" s="58" t="e">
        <f>HYPERLINK("#"&amp;"Insumos"&amp;"!A"&amp;MATCH($B20455,#REF!,0),"Ins "&amp;$B20455)</f>
        <v>#REF!</v>
      </c>
      <c r="M20455" s="220"/>
    </row>
    <row r="20456" spans="1:13" x14ac:dyDescent="0.2">
      <c r="A20456" s="35" t="s">
        <v>8463</v>
      </c>
      <c r="B20456" s="1" t="s">
        <v>5533</v>
      </c>
      <c r="C20456" s="45" t="s">
        <v>5892</v>
      </c>
      <c r="D20456" s="23" t="s">
        <v>977</v>
      </c>
      <c r="E20456" s="23" t="s">
        <v>4134</v>
      </c>
      <c r="F20456" s="40">
        <v>3.5</v>
      </c>
      <c r="G20456" s="25">
        <v>3623</v>
      </c>
      <c r="H20456" s="25">
        <v>12681</v>
      </c>
      <c r="I20456" s="25"/>
      <c r="J20456" s="58" t="e">
        <f>HYPERLINK("#"&amp;"Insumos"&amp;"!A"&amp;MATCH($B20456,#REF!,0),"Ins "&amp;$B20456)</f>
        <v>#REF!</v>
      </c>
      <c r="M20456" s="220"/>
    </row>
    <row r="20457" spans="1:13" x14ac:dyDescent="0.2">
      <c r="A20457" s="35" t="s">
        <v>8463</v>
      </c>
      <c r="B20457" s="1" t="s">
        <v>6035</v>
      </c>
      <c r="C20457" s="45" t="s">
        <v>9846</v>
      </c>
      <c r="D20457" s="23" t="s">
        <v>5751</v>
      </c>
      <c r="E20457" s="23" t="s">
        <v>464</v>
      </c>
      <c r="F20457" s="40">
        <v>3</v>
      </c>
      <c r="G20457" s="25">
        <v>3952</v>
      </c>
      <c r="H20457" s="25">
        <v>11856</v>
      </c>
      <c r="I20457" s="25"/>
      <c r="J20457" s="58" t="e">
        <f>HYPERLINK("#"&amp;"Insumos"&amp;"!A"&amp;MATCH($B20457,#REF!,0),"Ins "&amp;$B20457)</f>
        <v>#REF!</v>
      </c>
      <c r="M20457" s="220"/>
    </row>
    <row r="20458" spans="1:13" x14ac:dyDescent="0.2">
      <c r="A20458" s="35" t="s">
        <v>8463</v>
      </c>
      <c r="B20458" s="1" t="s">
        <v>6036</v>
      </c>
      <c r="C20458" s="45" t="s">
        <v>9847</v>
      </c>
      <c r="D20458" s="23" t="s">
        <v>5751</v>
      </c>
      <c r="E20458" s="23" t="s">
        <v>4134</v>
      </c>
      <c r="F20458" s="40">
        <v>3</v>
      </c>
      <c r="G20458" s="25">
        <v>998</v>
      </c>
      <c r="H20458" s="25">
        <v>2994</v>
      </c>
      <c r="I20458" s="25"/>
      <c r="J20458" s="58" t="e">
        <f>HYPERLINK("#"&amp;"Insumos"&amp;"!A"&amp;MATCH($B20458,#REF!,0),"Ins "&amp;$B20458)</f>
        <v>#REF!</v>
      </c>
      <c r="M20458" s="220"/>
    </row>
    <row r="20459" spans="1:13" x14ac:dyDescent="0.2">
      <c r="A20459" s="35" t="s">
        <v>8463</v>
      </c>
      <c r="B20459" s="1" t="s">
        <v>7703</v>
      </c>
      <c r="C20459" s="45" t="s">
        <v>7704</v>
      </c>
      <c r="D20459" s="23" t="s">
        <v>5751</v>
      </c>
      <c r="E20459" s="23" t="s">
        <v>464</v>
      </c>
      <c r="F20459" s="40">
        <v>12.6</v>
      </c>
      <c r="G20459" s="25">
        <v>215152</v>
      </c>
      <c r="H20459" s="25">
        <v>2710915</v>
      </c>
      <c r="I20459" s="25"/>
      <c r="J20459" s="58" t="e">
        <f>HYPERLINK("#"&amp;"Insumos"&amp;"!A"&amp;MATCH($B20459,#REF!,0),"Ins "&amp;$B20459)</f>
        <v>#REF!</v>
      </c>
      <c r="M20459" s="220"/>
    </row>
    <row r="20460" spans="1:13" x14ac:dyDescent="0.2">
      <c r="A20460" s="35" t="s">
        <v>8463</v>
      </c>
      <c r="B20460" s="1" t="s">
        <v>7705</v>
      </c>
      <c r="C20460" s="45" t="s">
        <v>7706</v>
      </c>
      <c r="D20460" s="23" t="s">
        <v>5751</v>
      </c>
      <c r="E20460" s="23" t="s">
        <v>464</v>
      </c>
      <c r="F20460" s="40">
        <v>4</v>
      </c>
      <c r="G20460" s="25">
        <v>25912</v>
      </c>
      <c r="H20460" s="25">
        <v>103648</v>
      </c>
      <c r="I20460" s="25"/>
      <c r="J20460" s="58" t="e">
        <f>HYPERLINK("#"&amp;"Insumos"&amp;"!A"&amp;MATCH($B20460,#REF!,0),"Ins "&amp;$B20460)</f>
        <v>#REF!</v>
      </c>
      <c r="M20460" s="220"/>
    </row>
    <row r="20461" spans="1:13" x14ac:dyDescent="0.2">
      <c r="A20461" s="35" t="s">
        <v>8463</v>
      </c>
      <c r="B20461" s="1" t="s">
        <v>7707</v>
      </c>
      <c r="C20461" s="45" t="s">
        <v>7708</v>
      </c>
      <c r="D20461" s="23" t="s">
        <v>5751</v>
      </c>
      <c r="E20461" s="23" t="s">
        <v>4134</v>
      </c>
      <c r="F20461" s="40">
        <v>1</v>
      </c>
      <c r="G20461" s="25">
        <v>44347</v>
      </c>
      <c r="H20461" s="25">
        <v>44347</v>
      </c>
      <c r="I20461" s="25"/>
      <c r="J20461" s="58" t="e">
        <f>HYPERLINK("#"&amp;"Insumos"&amp;"!A"&amp;MATCH($B20461,#REF!,0),"Ins "&amp;$B20461)</f>
        <v>#REF!</v>
      </c>
      <c r="M20461" s="220"/>
    </row>
    <row r="20462" spans="1:13" x14ac:dyDescent="0.2">
      <c r="A20462" s="35" t="s">
        <v>8463</v>
      </c>
      <c r="B20462" s="1" t="s">
        <v>7709</v>
      </c>
      <c r="C20462" s="45" t="s">
        <v>7710</v>
      </c>
      <c r="D20462" s="23" t="s">
        <v>5751</v>
      </c>
      <c r="E20462" s="23" t="s">
        <v>4134</v>
      </c>
      <c r="F20462" s="40">
        <v>1</v>
      </c>
      <c r="G20462" s="25">
        <v>341394</v>
      </c>
      <c r="H20462" s="25">
        <v>341394</v>
      </c>
      <c r="I20462" s="25"/>
      <c r="J20462" s="58" t="e">
        <f>HYPERLINK("#"&amp;"Insumos"&amp;"!A"&amp;MATCH($B20462,#REF!,0),"Ins "&amp;$B20462)</f>
        <v>#REF!</v>
      </c>
      <c r="M20462" s="220"/>
    </row>
    <row r="20463" spans="1:13" ht="25.5" x14ac:dyDescent="0.2">
      <c r="A20463" s="36" t="s">
        <v>8465</v>
      </c>
      <c r="B20463" s="26" t="s">
        <v>6816</v>
      </c>
      <c r="C20463" s="79" t="s">
        <v>8466</v>
      </c>
      <c r="D20463" s="37" t="s">
        <v>5608</v>
      </c>
      <c r="E20463" s="37" t="s">
        <v>464</v>
      </c>
      <c r="F20463" s="41"/>
      <c r="G20463" s="27"/>
      <c r="H20463" s="27"/>
      <c r="I20463" s="27">
        <v>227869</v>
      </c>
      <c r="M20463" s="220">
        <f t="shared" si="319"/>
        <v>298417</v>
      </c>
    </row>
    <row r="20464" spans="1:13" x14ac:dyDescent="0.2">
      <c r="A20464" s="35" t="s">
        <v>8465</v>
      </c>
      <c r="B20464" s="1" t="s">
        <v>5579</v>
      </c>
      <c r="C20464" s="45" t="s">
        <v>1016</v>
      </c>
      <c r="D20464" s="23" t="s">
        <v>5734</v>
      </c>
      <c r="E20464" s="23" t="s">
        <v>4141</v>
      </c>
      <c r="F20464" s="40">
        <v>0.2</v>
      </c>
      <c r="G20464" s="25">
        <v>57672</v>
      </c>
      <c r="H20464" s="25">
        <v>11534</v>
      </c>
      <c r="I20464" s="25"/>
      <c r="J20464" s="58" t="e">
        <f>HYPERLINK("#"&amp;"Insumos"&amp;"!A"&amp;MATCH($B20464,#REF!,0),"Ins "&amp;$B20464)</f>
        <v>#REF!</v>
      </c>
      <c r="M20464" s="220"/>
    </row>
    <row r="20465" spans="1:13" x14ac:dyDescent="0.2">
      <c r="A20465" s="35" t="s">
        <v>8465</v>
      </c>
      <c r="B20465" s="1" t="s">
        <v>5533</v>
      </c>
      <c r="C20465" s="45" t="s">
        <v>5892</v>
      </c>
      <c r="D20465" s="23" t="s">
        <v>977</v>
      </c>
      <c r="E20465" s="23" t="s">
        <v>4134</v>
      </c>
      <c r="F20465" s="40">
        <v>0.1</v>
      </c>
      <c r="G20465" s="25">
        <v>3623</v>
      </c>
      <c r="H20465" s="25">
        <v>362</v>
      </c>
      <c r="I20465" s="25"/>
      <c r="J20465" s="58" t="e">
        <f>HYPERLINK("#"&amp;"Insumos"&amp;"!A"&amp;MATCH($B20465,#REF!,0),"Ins "&amp;$B20465)</f>
        <v>#REF!</v>
      </c>
      <c r="M20465" s="220"/>
    </row>
    <row r="20466" spans="1:13" x14ac:dyDescent="0.2">
      <c r="A20466" s="35" t="s">
        <v>8465</v>
      </c>
      <c r="B20466" s="1" t="s">
        <v>7711</v>
      </c>
      <c r="C20466" s="45" t="s">
        <v>7712</v>
      </c>
      <c r="D20466" s="23" t="s">
        <v>5751</v>
      </c>
      <c r="E20466" s="23" t="s">
        <v>464</v>
      </c>
      <c r="F20466" s="40">
        <v>3.15</v>
      </c>
      <c r="G20466" s="25">
        <v>68415</v>
      </c>
      <c r="H20466" s="25">
        <v>215507</v>
      </c>
      <c r="I20466" s="25"/>
      <c r="J20466" s="58" t="e">
        <f>HYPERLINK("#"&amp;"Insumos"&amp;"!A"&amp;MATCH($B20466,#REF!,0),"Ins "&amp;$B20466)</f>
        <v>#REF!</v>
      </c>
      <c r="M20466" s="220"/>
    </row>
    <row r="20467" spans="1:13" x14ac:dyDescent="0.2">
      <c r="A20467" s="35" t="s">
        <v>8465</v>
      </c>
      <c r="B20467" s="1" t="s">
        <v>7713</v>
      </c>
      <c r="C20467" s="45" t="s">
        <v>7714</v>
      </c>
      <c r="D20467" s="23" t="s">
        <v>5751</v>
      </c>
      <c r="E20467" s="23" t="s">
        <v>4134</v>
      </c>
      <c r="F20467" s="40">
        <v>0.5</v>
      </c>
      <c r="G20467" s="25">
        <v>931</v>
      </c>
      <c r="H20467" s="25">
        <v>466</v>
      </c>
      <c r="I20467" s="25"/>
      <c r="J20467" s="58" t="e">
        <f>HYPERLINK("#"&amp;"Insumos"&amp;"!A"&amp;MATCH($B20467,#REF!,0),"Ins "&amp;$B20467)</f>
        <v>#REF!</v>
      </c>
      <c r="M20467" s="220"/>
    </row>
    <row r="20468" spans="1:13" ht="25.5" x14ac:dyDescent="0.2">
      <c r="A20468" s="36" t="s">
        <v>8467</v>
      </c>
      <c r="B20468" s="26" t="s">
        <v>6816</v>
      </c>
      <c r="C20468" s="79" t="s">
        <v>8468</v>
      </c>
      <c r="D20468" s="37" t="s">
        <v>5608</v>
      </c>
      <c r="E20468" s="37" t="s">
        <v>4134</v>
      </c>
      <c r="F20468" s="41"/>
      <c r="G20468" s="27"/>
      <c r="H20468" s="27"/>
      <c r="I20468" s="27">
        <v>24197873</v>
      </c>
      <c r="M20468" s="220">
        <f t="shared" si="319"/>
        <v>31689534</v>
      </c>
    </row>
    <row r="20469" spans="1:13" x14ac:dyDescent="0.2">
      <c r="A20469" s="35" t="s">
        <v>8467</v>
      </c>
      <c r="B20469" s="1" t="s">
        <v>81</v>
      </c>
      <c r="C20469" s="45" t="s">
        <v>1020</v>
      </c>
      <c r="D20469" s="23" t="s">
        <v>5734</v>
      </c>
      <c r="E20469" s="23" t="s">
        <v>4141</v>
      </c>
      <c r="F20469" s="40">
        <v>120</v>
      </c>
      <c r="G20469" s="25">
        <v>75325</v>
      </c>
      <c r="H20469" s="25">
        <v>9039000</v>
      </c>
      <c r="I20469" s="25"/>
      <c r="J20469" s="58" t="e">
        <f>HYPERLINK("#"&amp;"Insumos"&amp;"!A"&amp;MATCH($B20469,#REF!,0),"Ins "&amp;$B20469)</f>
        <v>#REF!</v>
      </c>
      <c r="M20469" s="220"/>
    </row>
    <row r="20470" spans="1:13" x14ac:dyDescent="0.2">
      <c r="A20470" s="35" t="s">
        <v>8467</v>
      </c>
      <c r="B20470" s="1" t="s">
        <v>5578</v>
      </c>
      <c r="C20470" s="45" t="s">
        <v>1015</v>
      </c>
      <c r="D20470" s="23" t="s">
        <v>5734</v>
      </c>
      <c r="E20470" s="23" t="s">
        <v>4141</v>
      </c>
      <c r="F20470" s="40">
        <v>16</v>
      </c>
      <c r="G20470" s="25">
        <v>52425</v>
      </c>
      <c r="H20470" s="25">
        <v>838800</v>
      </c>
      <c r="I20470" s="25"/>
      <c r="J20470" s="58" t="e">
        <f>HYPERLINK("#"&amp;"Insumos"&amp;"!A"&amp;MATCH($B20470,#REF!,0),"Ins "&amp;$B20470)</f>
        <v>#REF!</v>
      </c>
      <c r="M20470" s="220"/>
    </row>
    <row r="20471" spans="1:13" x14ac:dyDescent="0.2">
      <c r="A20471" s="35" t="s">
        <v>8467</v>
      </c>
      <c r="B20471" s="1" t="s">
        <v>5533</v>
      </c>
      <c r="C20471" s="45" t="s">
        <v>5892</v>
      </c>
      <c r="D20471" s="23" t="s">
        <v>977</v>
      </c>
      <c r="E20471" s="23" t="s">
        <v>4134</v>
      </c>
      <c r="F20471" s="40">
        <v>120</v>
      </c>
      <c r="G20471" s="25">
        <v>3623</v>
      </c>
      <c r="H20471" s="25">
        <v>434760</v>
      </c>
      <c r="I20471" s="25"/>
      <c r="J20471" s="58" t="e">
        <f>HYPERLINK("#"&amp;"Insumos"&amp;"!A"&amp;MATCH($B20471,#REF!,0),"Ins "&amp;$B20471)</f>
        <v>#REF!</v>
      </c>
      <c r="M20471" s="220"/>
    </row>
    <row r="20472" spans="1:13" x14ac:dyDescent="0.2">
      <c r="A20472" s="35" t="s">
        <v>8467</v>
      </c>
      <c r="B20472" s="1" t="s">
        <v>6104</v>
      </c>
      <c r="C20472" s="45" t="s">
        <v>6105</v>
      </c>
      <c r="D20472" s="23" t="s">
        <v>5751</v>
      </c>
      <c r="E20472" s="23" t="s">
        <v>4134</v>
      </c>
      <c r="F20472" s="40">
        <v>20</v>
      </c>
      <c r="G20472" s="25">
        <v>21736</v>
      </c>
      <c r="H20472" s="25">
        <v>434720</v>
      </c>
      <c r="I20472" s="25"/>
      <c r="J20472" s="58" t="e">
        <f>HYPERLINK("#"&amp;"Insumos"&amp;"!A"&amp;MATCH($B20472,#REF!,0),"Ins "&amp;$B20472)</f>
        <v>#REF!</v>
      </c>
      <c r="M20472" s="220"/>
    </row>
    <row r="20473" spans="1:13" x14ac:dyDescent="0.2">
      <c r="A20473" s="35" t="s">
        <v>8467</v>
      </c>
      <c r="B20473" s="1" t="s">
        <v>7614</v>
      </c>
      <c r="C20473" s="45" t="s">
        <v>7615</v>
      </c>
      <c r="D20473" s="23" t="s">
        <v>5751</v>
      </c>
      <c r="E20473" s="23" t="s">
        <v>466</v>
      </c>
      <c r="F20473" s="40">
        <v>2.1</v>
      </c>
      <c r="G20473" s="25">
        <v>426164</v>
      </c>
      <c r="H20473" s="25">
        <v>894944</v>
      </c>
      <c r="I20473" s="25"/>
      <c r="J20473" s="58" t="e">
        <f>HYPERLINK("#"&amp;"Insumos"&amp;"!A"&amp;MATCH($B20473,#REF!,0),"Ins "&amp;$B20473)</f>
        <v>#REF!</v>
      </c>
      <c r="M20473" s="220"/>
    </row>
    <row r="20474" spans="1:13" x14ac:dyDescent="0.2">
      <c r="A20474" s="35" t="s">
        <v>8467</v>
      </c>
      <c r="B20474" s="1" t="s">
        <v>7697</v>
      </c>
      <c r="C20474" s="45" t="s">
        <v>7698</v>
      </c>
      <c r="D20474" s="23" t="s">
        <v>5751</v>
      </c>
      <c r="E20474" s="23" t="s">
        <v>464</v>
      </c>
      <c r="F20474" s="40">
        <v>220.5</v>
      </c>
      <c r="G20474" s="25">
        <v>17500</v>
      </c>
      <c r="H20474" s="25">
        <v>3858750</v>
      </c>
      <c r="I20474" s="25"/>
      <c r="J20474" s="58" t="e">
        <f>HYPERLINK("#"&amp;"Insumos"&amp;"!A"&amp;MATCH($B20474,#REF!,0),"Ins "&amp;$B20474)</f>
        <v>#REF!</v>
      </c>
      <c r="M20474" s="220"/>
    </row>
    <row r="20475" spans="1:13" x14ac:dyDescent="0.2">
      <c r="A20475" s="35" t="s">
        <v>8467</v>
      </c>
      <c r="B20475" s="1" t="s">
        <v>7699</v>
      </c>
      <c r="C20475" s="45" t="s">
        <v>7700</v>
      </c>
      <c r="D20475" s="23" t="s">
        <v>5751</v>
      </c>
      <c r="E20475" s="23" t="s">
        <v>4134</v>
      </c>
      <c r="F20475" s="40">
        <v>15</v>
      </c>
      <c r="G20475" s="25">
        <v>269636</v>
      </c>
      <c r="H20475" s="25">
        <v>4044540</v>
      </c>
      <c r="I20475" s="25"/>
      <c r="J20475" s="58" t="e">
        <f>HYPERLINK("#"&amp;"Insumos"&amp;"!A"&amp;MATCH($B20475,#REF!,0),"Ins "&amp;$B20475)</f>
        <v>#REF!</v>
      </c>
      <c r="M20475" s="220"/>
    </row>
    <row r="20476" spans="1:13" x14ac:dyDescent="0.2">
      <c r="A20476" s="35" t="s">
        <v>8467</v>
      </c>
      <c r="B20476" s="1" t="s">
        <v>7747</v>
      </c>
      <c r="C20476" s="45" t="s">
        <v>7748</v>
      </c>
      <c r="D20476" s="23" t="s">
        <v>5751</v>
      </c>
      <c r="E20476" s="23" t="s">
        <v>464</v>
      </c>
      <c r="F20476" s="40">
        <v>31.5</v>
      </c>
      <c r="G20476" s="25">
        <v>82923</v>
      </c>
      <c r="H20476" s="25">
        <v>2612075</v>
      </c>
      <c r="I20476" s="25"/>
      <c r="J20476" s="58" t="e">
        <f>HYPERLINK("#"&amp;"Insumos"&amp;"!A"&amp;MATCH($B20476,#REF!,0),"Ins "&amp;$B20476)</f>
        <v>#REF!</v>
      </c>
      <c r="M20476" s="220"/>
    </row>
    <row r="20477" spans="1:13" x14ac:dyDescent="0.2">
      <c r="A20477" s="35" t="s">
        <v>8467</v>
      </c>
      <c r="B20477" s="1" t="s">
        <v>7749</v>
      </c>
      <c r="C20477" s="45" t="s">
        <v>7750</v>
      </c>
      <c r="D20477" s="23" t="s">
        <v>5751</v>
      </c>
      <c r="E20477" s="23" t="s">
        <v>464</v>
      </c>
      <c r="F20477" s="40">
        <v>21</v>
      </c>
      <c r="G20477" s="25">
        <v>45139</v>
      </c>
      <c r="H20477" s="25">
        <v>947919</v>
      </c>
      <c r="I20477" s="25"/>
      <c r="J20477" s="58" t="e">
        <f>HYPERLINK("#"&amp;"Insumos"&amp;"!A"&amp;MATCH($B20477,#REF!,0),"Ins "&amp;$B20477)</f>
        <v>#REF!</v>
      </c>
      <c r="M20477" s="220"/>
    </row>
    <row r="20478" spans="1:13" x14ac:dyDescent="0.2">
      <c r="A20478" s="35" t="s">
        <v>8467</v>
      </c>
      <c r="B20478" s="1" t="s">
        <v>7751</v>
      </c>
      <c r="C20478" s="45" t="s">
        <v>7752</v>
      </c>
      <c r="D20478" s="23" t="s">
        <v>5751</v>
      </c>
      <c r="E20478" s="23" t="s">
        <v>467</v>
      </c>
      <c r="F20478" s="40">
        <v>15</v>
      </c>
      <c r="G20478" s="25">
        <v>8920</v>
      </c>
      <c r="H20478" s="25">
        <v>133800</v>
      </c>
      <c r="I20478" s="25"/>
      <c r="J20478" s="58" t="e">
        <f>HYPERLINK("#"&amp;"Insumos"&amp;"!A"&amp;MATCH($B20478,#REF!,0),"Ins "&amp;$B20478)</f>
        <v>#REF!</v>
      </c>
      <c r="M20478" s="220"/>
    </row>
    <row r="20479" spans="1:13" x14ac:dyDescent="0.2">
      <c r="A20479" s="35" t="s">
        <v>8467</v>
      </c>
      <c r="B20479" s="1" t="s">
        <v>7753</v>
      </c>
      <c r="C20479" s="45" t="s">
        <v>540</v>
      </c>
      <c r="D20479" s="23" t="s">
        <v>5751</v>
      </c>
      <c r="E20479" s="23" t="s">
        <v>466</v>
      </c>
      <c r="F20479" s="40">
        <v>1.05</v>
      </c>
      <c r="G20479" s="25">
        <v>734369</v>
      </c>
      <c r="H20479" s="25">
        <v>771087</v>
      </c>
      <c r="I20479" s="25"/>
      <c r="J20479" s="58" t="e">
        <f>HYPERLINK("#"&amp;"Insumos"&amp;"!A"&amp;MATCH($B20479,#REF!,0),"Ins "&amp;$B20479)</f>
        <v>#REF!</v>
      </c>
      <c r="M20479" s="220"/>
    </row>
    <row r="20480" spans="1:13" x14ac:dyDescent="0.2">
      <c r="A20480" s="35" t="s">
        <v>8467</v>
      </c>
      <c r="B20480" s="1" t="s">
        <v>7754</v>
      </c>
      <c r="C20480" s="45" t="s">
        <v>7755</v>
      </c>
      <c r="D20480" s="23" t="s">
        <v>5751</v>
      </c>
      <c r="E20480" s="23" t="s">
        <v>465</v>
      </c>
      <c r="F20480" s="40">
        <v>26.25</v>
      </c>
      <c r="G20480" s="25">
        <v>7142</v>
      </c>
      <c r="H20480" s="25">
        <v>187478</v>
      </c>
      <c r="I20480" s="25"/>
      <c r="J20480" s="58" t="e">
        <f>HYPERLINK("#"&amp;"Insumos"&amp;"!A"&amp;MATCH($B20480,#REF!,0),"Ins "&amp;$B20480)</f>
        <v>#REF!</v>
      </c>
      <c r="M20480" s="220"/>
    </row>
    <row r="20481" spans="1:13" ht="25.5" x14ac:dyDescent="0.2">
      <c r="A20481" s="36" t="s">
        <v>11563</v>
      </c>
      <c r="B20481" s="26" t="s">
        <v>6816</v>
      </c>
      <c r="C20481" s="79" t="s">
        <v>11562</v>
      </c>
      <c r="D20481" s="37" t="s">
        <v>5608</v>
      </c>
      <c r="E20481" s="37" t="s">
        <v>4134</v>
      </c>
      <c r="F20481" s="41"/>
      <c r="G20481" s="27"/>
      <c r="H20481" s="27"/>
      <c r="I20481" s="27">
        <v>807857</v>
      </c>
      <c r="M20481" s="220">
        <f t="shared" si="319"/>
        <v>1057970</v>
      </c>
    </row>
    <row r="20482" spans="1:13" x14ac:dyDescent="0.2">
      <c r="A20482" s="35" t="s">
        <v>11563</v>
      </c>
      <c r="B20482" s="1" t="s">
        <v>5577</v>
      </c>
      <c r="C20482" s="45" t="s">
        <v>6346</v>
      </c>
      <c r="D20482" s="23" t="s">
        <v>5734</v>
      </c>
      <c r="E20482" s="23" t="s">
        <v>4141</v>
      </c>
      <c r="F20482" s="40">
        <v>1.2</v>
      </c>
      <c r="G20482" s="25">
        <v>53481</v>
      </c>
      <c r="H20482" s="25">
        <v>64177</v>
      </c>
      <c r="I20482" s="25"/>
      <c r="J20482" s="58" t="e">
        <f>HYPERLINK("#"&amp;"Insumos"&amp;"!A"&amp;MATCH($B20482,#REF!,0),"Ins "&amp;$B20482)</f>
        <v>#REF!</v>
      </c>
      <c r="M20482" s="220"/>
    </row>
    <row r="20483" spans="1:13" x14ac:dyDescent="0.2">
      <c r="A20483" s="35" t="s">
        <v>11563</v>
      </c>
      <c r="B20483" s="1" t="s">
        <v>263</v>
      </c>
      <c r="C20483" s="45" t="s">
        <v>696</v>
      </c>
      <c r="D20483" s="23" t="s">
        <v>5534</v>
      </c>
      <c r="E20483" s="23" t="s">
        <v>4140</v>
      </c>
      <c r="F20483" s="46">
        <v>1E-3</v>
      </c>
      <c r="G20483" s="25">
        <v>187426</v>
      </c>
      <c r="H20483" s="25">
        <v>187</v>
      </c>
      <c r="I20483" s="25"/>
      <c r="J20483" s="58" t="e">
        <f>HYPERLINK("#"&amp;"Insumos"&amp;"!A"&amp;MATCH($B20483,#REF!,0),"Ins "&amp;$B20483)</f>
        <v>#REF!</v>
      </c>
      <c r="M20483" s="220"/>
    </row>
    <row r="20484" spans="1:13" x14ac:dyDescent="0.2">
      <c r="A20484" s="35" t="s">
        <v>11563</v>
      </c>
      <c r="B20484" s="1" t="s">
        <v>7348</v>
      </c>
      <c r="C20484" s="45" t="s">
        <v>7349</v>
      </c>
      <c r="D20484" s="23" t="s">
        <v>5751</v>
      </c>
      <c r="E20484" s="23" t="s">
        <v>4134</v>
      </c>
      <c r="F20484" s="40">
        <v>2</v>
      </c>
      <c r="G20484" s="25">
        <v>4286</v>
      </c>
      <c r="H20484" s="25">
        <v>8572</v>
      </c>
      <c r="I20484" s="25"/>
      <c r="J20484" s="58" t="e">
        <f>HYPERLINK("#"&amp;"Insumos"&amp;"!A"&amp;MATCH($B20484,#REF!,0),"Ins "&amp;$B20484)</f>
        <v>#REF!</v>
      </c>
      <c r="M20484" s="220"/>
    </row>
    <row r="20485" spans="1:13" x14ac:dyDescent="0.2">
      <c r="A20485" s="35" t="s">
        <v>11563</v>
      </c>
      <c r="B20485" s="1" t="s">
        <v>5533</v>
      </c>
      <c r="C20485" s="45" t="s">
        <v>5892</v>
      </c>
      <c r="D20485" s="23" t="s">
        <v>977</v>
      </c>
      <c r="E20485" s="23" t="s">
        <v>4134</v>
      </c>
      <c r="F20485" s="40">
        <v>1</v>
      </c>
      <c r="G20485" s="25">
        <v>3623</v>
      </c>
      <c r="H20485" s="25">
        <v>3623</v>
      </c>
      <c r="I20485" s="25"/>
      <c r="J20485" s="58" t="e">
        <f>HYPERLINK("#"&amp;"Insumos"&amp;"!A"&amp;MATCH($B20485,#REF!,0),"Ins "&amp;$B20485)</f>
        <v>#REF!</v>
      </c>
      <c r="M20485" s="220"/>
    </row>
    <row r="20486" spans="1:13" x14ac:dyDescent="0.2">
      <c r="A20486" s="35" t="s">
        <v>11563</v>
      </c>
      <c r="B20486" s="34" t="s">
        <v>11522</v>
      </c>
      <c r="C20486" s="45" t="s">
        <v>11537</v>
      </c>
      <c r="D20486" s="23" t="s">
        <v>5751</v>
      </c>
      <c r="E20486" s="23" t="s">
        <v>4134</v>
      </c>
      <c r="F20486" s="40">
        <v>1</v>
      </c>
      <c r="G20486" s="25">
        <v>731298</v>
      </c>
      <c r="H20486" s="25">
        <v>731298</v>
      </c>
      <c r="I20486" s="25"/>
      <c r="J20486" s="58" t="e">
        <f>HYPERLINK("#"&amp;"Insumos"&amp;"!A"&amp;MATCH($B20486,#REF!,0),"Ins "&amp;$B20486)</f>
        <v>#REF!</v>
      </c>
      <c r="M20486" s="220"/>
    </row>
    <row r="20487" spans="1:13" ht="63.75" x14ac:dyDescent="0.2">
      <c r="A20487" s="36" t="s">
        <v>11566</v>
      </c>
      <c r="B20487" s="26" t="s">
        <v>6816</v>
      </c>
      <c r="C20487" s="79" t="s">
        <v>11565</v>
      </c>
      <c r="D20487" s="37" t="s">
        <v>5608</v>
      </c>
      <c r="E20487" s="37" t="s">
        <v>4134</v>
      </c>
      <c r="F20487" s="41"/>
      <c r="G20487" s="27"/>
      <c r="H20487" s="27"/>
      <c r="I20487" s="27">
        <v>1328974</v>
      </c>
      <c r="M20487" s="220">
        <f t="shared" ref="M20487:M20546" si="320">ROUND(I20487*(1+$L$2),0)</f>
        <v>1740424</v>
      </c>
    </row>
    <row r="20488" spans="1:13" x14ac:dyDescent="0.2">
      <c r="A20488" s="35" t="s">
        <v>11566</v>
      </c>
      <c r="B20488" s="1" t="s">
        <v>5577</v>
      </c>
      <c r="C20488" s="45" t="s">
        <v>6346</v>
      </c>
      <c r="D20488" s="23" t="s">
        <v>5734</v>
      </c>
      <c r="E20488" s="23" t="s">
        <v>4141</v>
      </c>
      <c r="F20488" s="40">
        <v>1</v>
      </c>
      <c r="G20488" s="25">
        <v>53481</v>
      </c>
      <c r="H20488" s="25">
        <v>53481</v>
      </c>
      <c r="I20488" s="25"/>
      <c r="J20488" s="58" t="e">
        <f>HYPERLINK("#"&amp;"Insumos"&amp;"!A"&amp;MATCH($B20488,#REF!,0),"Ins "&amp;$B20488)</f>
        <v>#REF!</v>
      </c>
      <c r="M20488" s="220"/>
    </row>
    <row r="20489" spans="1:13" x14ac:dyDescent="0.2">
      <c r="A20489" s="35" t="s">
        <v>11566</v>
      </c>
      <c r="B20489" s="1" t="s">
        <v>263</v>
      </c>
      <c r="C20489" s="45" t="s">
        <v>696</v>
      </c>
      <c r="D20489" s="23" t="s">
        <v>5534</v>
      </c>
      <c r="E20489" s="23" t="s">
        <v>4140</v>
      </c>
      <c r="F20489" s="46">
        <v>0.01</v>
      </c>
      <c r="G20489" s="25">
        <v>187426</v>
      </c>
      <c r="H20489" s="25">
        <v>1874</v>
      </c>
      <c r="I20489" s="25"/>
      <c r="J20489" s="58" t="e">
        <f>HYPERLINK("#"&amp;"Insumos"&amp;"!A"&amp;MATCH($B20489,#REF!,0),"Ins "&amp;$B20489)</f>
        <v>#REF!</v>
      </c>
      <c r="M20489" s="220"/>
    </row>
    <row r="20490" spans="1:13" x14ac:dyDescent="0.2">
      <c r="A20490" s="35" t="s">
        <v>11566</v>
      </c>
      <c r="B20490" s="1" t="s">
        <v>7348</v>
      </c>
      <c r="C20490" s="45" t="s">
        <v>7349</v>
      </c>
      <c r="D20490" s="23" t="s">
        <v>5751</v>
      </c>
      <c r="E20490" s="23" t="s">
        <v>4134</v>
      </c>
      <c r="F20490" s="40">
        <v>1</v>
      </c>
      <c r="G20490" s="25">
        <v>4286</v>
      </c>
      <c r="H20490" s="25">
        <v>4286</v>
      </c>
      <c r="I20490" s="25"/>
      <c r="J20490" s="58" t="e">
        <f>HYPERLINK("#"&amp;"Insumos"&amp;"!A"&amp;MATCH($B20490,#REF!,0),"Ins "&amp;$B20490)</f>
        <v>#REF!</v>
      </c>
      <c r="M20490" s="220"/>
    </row>
    <row r="20491" spans="1:13" x14ac:dyDescent="0.2">
      <c r="A20491" s="35" t="s">
        <v>11566</v>
      </c>
      <c r="B20491" s="1" t="s">
        <v>10287</v>
      </c>
      <c r="C20491" s="45" t="s">
        <v>11108</v>
      </c>
      <c r="D20491" s="23" t="s">
        <v>5751</v>
      </c>
      <c r="E20491" s="23" t="s">
        <v>464</v>
      </c>
      <c r="F20491" s="40">
        <v>3</v>
      </c>
      <c r="G20491" s="25">
        <v>47450</v>
      </c>
      <c r="H20491" s="25">
        <v>142350</v>
      </c>
      <c r="I20491" s="25"/>
      <c r="J20491" s="58" t="e">
        <f>HYPERLINK("#"&amp;"Insumos"&amp;"!A"&amp;MATCH($B20491,#REF!,0),"Ins "&amp;$B20491)</f>
        <v>#REF!</v>
      </c>
      <c r="M20491" s="220"/>
    </row>
    <row r="20492" spans="1:13" x14ac:dyDescent="0.2">
      <c r="A20492" s="35" t="s">
        <v>11566</v>
      </c>
      <c r="B20492" s="34" t="s">
        <v>5589</v>
      </c>
      <c r="C20492" s="45" t="s">
        <v>5819</v>
      </c>
      <c r="D20492" s="23" t="s">
        <v>5585</v>
      </c>
      <c r="E20492" s="23" t="s">
        <v>466</v>
      </c>
      <c r="F20492" s="40">
        <v>0.25</v>
      </c>
      <c r="G20492" s="25">
        <v>597780</v>
      </c>
      <c r="H20492" s="25">
        <v>149445</v>
      </c>
      <c r="I20492" s="25"/>
      <c r="J20492" s="58" t="e">
        <f>HYPERLINK("#"&amp;"Insumos"&amp;"!A"&amp;MATCH($B20492,#REF!,0),"Ins "&amp;$B20492)</f>
        <v>#REF!</v>
      </c>
      <c r="M20492" s="220"/>
    </row>
    <row r="20493" spans="1:13" x14ac:dyDescent="0.2">
      <c r="A20493" s="35" t="s">
        <v>11566</v>
      </c>
      <c r="B20493" s="34" t="s">
        <v>11525</v>
      </c>
      <c r="C20493" s="45" t="s">
        <v>11570</v>
      </c>
      <c r="D20493" s="23" t="s">
        <v>5751</v>
      </c>
      <c r="E20493" s="23" t="s">
        <v>4134</v>
      </c>
      <c r="F20493" s="40">
        <v>1</v>
      </c>
      <c r="G20493" s="25">
        <v>891072</v>
      </c>
      <c r="H20493" s="25">
        <v>891072</v>
      </c>
      <c r="I20493" s="25"/>
      <c r="J20493" s="58" t="e">
        <f>HYPERLINK("#"&amp;"Insumos"&amp;"!A"&amp;MATCH($B20493,#REF!,0),"Ins "&amp;$B20493)</f>
        <v>#REF!</v>
      </c>
      <c r="M20493" s="220"/>
    </row>
    <row r="20494" spans="1:13" ht="25.5" x14ac:dyDescent="0.2">
      <c r="A20494" s="35" t="s">
        <v>11566</v>
      </c>
      <c r="B20494" s="34" t="s">
        <v>4705</v>
      </c>
      <c r="C20494" s="45" t="s">
        <v>516</v>
      </c>
      <c r="D20494" s="23" t="s">
        <v>5751</v>
      </c>
      <c r="E20494" s="23" t="s">
        <v>4134</v>
      </c>
      <c r="F20494" s="40">
        <v>0.22500000000000001</v>
      </c>
      <c r="G20494" s="25">
        <v>39957</v>
      </c>
      <c r="H20494" s="25">
        <v>8990</v>
      </c>
      <c r="I20494" s="25"/>
      <c r="J20494" s="58" t="e">
        <f>HYPERLINK("#"&amp;"Insumos"&amp;"!A"&amp;MATCH($B20494,#REF!,0),"Ins "&amp;$B20494)</f>
        <v>#REF!</v>
      </c>
      <c r="M20494" s="220"/>
    </row>
    <row r="20495" spans="1:13" x14ac:dyDescent="0.2">
      <c r="A20495" s="35" t="s">
        <v>11566</v>
      </c>
      <c r="B20495" s="34" t="s">
        <v>11106</v>
      </c>
      <c r="C20495" s="45" t="s">
        <v>11113</v>
      </c>
      <c r="D20495" s="23" t="s">
        <v>5751</v>
      </c>
      <c r="E20495" s="23" t="s">
        <v>463</v>
      </c>
      <c r="F20495" s="40">
        <v>4</v>
      </c>
      <c r="G20495" s="25">
        <v>12480</v>
      </c>
      <c r="H20495" s="25">
        <v>49920</v>
      </c>
      <c r="I20495" s="25"/>
      <c r="J20495" s="58" t="e">
        <f>HYPERLINK("#"&amp;"Insumos"&amp;"!A"&amp;MATCH($B20495,#REF!,0),"Ins "&amp;$B20495)</f>
        <v>#REF!</v>
      </c>
      <c r="M20495" s="220"/>
    </row>
    <row r="20496" spans="1:13" x14ac:dyDescent="0.2">
      <c r="A20496" s="35" t="s">
        <v>11566</v>
      </c>
      <c r="B20496" s="34" t="s">
        <v>6641</v>
      </c>
      <c r="C20496" s="45" t="s">
        <v>6642</v>
      </c>
      <c r="D20496" s="23" t="s">
        <v>5734</v>
      </c>
      <c r="E20496" s="23" t="s">
        <v>4141</v>
      </c>
      <c r="F20496" s="40">
        <v>0.5</v>
      </c>
      <c r="G20496" s="25">
        <v>29124</v>
      </c>
      <c r="H20496" s="25">
        <v>14562</v>
      </c>
      <c r="I20496" s="25"/>
      <c r="J20496" s="58" t="e">
        <f>HYPERLINK("#"&amp;"Insumos"&amp;"!A"&amp;MATCH($B20496,#REF!,0),"Ins "&amp;$B20496)</f>
        <v>#REF!</v>
      </c>
      <c r="M20496" s="220"/>
    </row>
    <row r="20497" spans="1:13" x14ac:dyDescent="0.2">
      <c r="A20497" s="35" t="s">
        <v>11566</v>
      </c>
      <c r="B20497" s="34" t="s">
        <v>5533</v>
      </c>
      <c r="C20497" s="45" t="s">
        <v>5892</v>
      </c>
      <c r="D20497" s="23" t="s">
        <v>977</v>
      </c>
      <c r="E20497" s="23" t="s">
        <v>4134</v>
      </c>
      <c r="F20497" s="40">
        <v>1</v>
      </c>
      <c r="G20497" s="25">
        <v>3623</v>
      </c>
      <c r="H20497" s="25">
        <v>3623</v>
      </c>
      <c r="I20497" s="25"/>
      <c r="J20497" s="58" t="e">
        <f>HYPERLINK("#"&amp;"Insumos"&amp;"!A"&amp;MATCH($B20497,#REF!,0),"Ins "&amp;$B20497)</f>
        <v>#REF!</v>
      </c>
      <c r="M20497" s="220"/>
    </row>
    <row r="20498" spans="1:13" x14ac:dyDescent="0.2">
      <c r="A20498" s="35" t="s">
        <v>11566</v>
      </c>
      <c r="B20498" s="34" t="s">
        <v>263</v>
      </c>
      <c r="C20498" s="45" t="s">
        <v>696</v>
      </c>
      <c r="D20498" s="23" t="s">
        <v>5534</v>
      </c>
      <c r="E20498" s="23" t="s">
        <v>4140</v>
      </c>
      <c r="F20498" s="40">
        <v>0.05</v>
      </c>
      <c r="G20498" s="25">
        <v>187426</v>
      </c>
      <c r="H20498" s="25">
        <v>9371</v>
      </c>
      <c r="I20498" s="25"/>
      <c r="J20498" s="58" t="e">
        <f>HYPERLINK("#"&amp;"Insumos"&amp;"!A"&amp;MATCH($B20498,#REF!,0),"Ins "&amp;$B20498)</f>
        <v>#REF!</v>
      </c>
      <c r="M20498" s="220"/>
    </row>
    <row r="20499" spans="1:13" ht="51" x14ac:dyDescent="0.2">
      <c r="A20499" s="36" t="s">
        <v>11567</v>
      </c>
      <c r="B20499" s="26" t="s">
        <v>6816</v>
      </c>
      <c r="C20499" s="79" t="s">
        <v>12741</v>
      </c>
      <c r="D20499" s="37" t="s">
        <v>5608</v>
      </c>
      <c r="E20499" s="37" t="s">
        <v>4134</v>
      </c>
      <c r="F20499" s="41"/>
      <c r="G20499" s="27"/>
      <c r="H20499" s="27"/>
      <c r="I20499" s="27">
        <v>873648</v>
      </c>
      <c r="M20499" s="220">
        <f t="shared" si="320"/>
        <v>1144129</v>
      </c>
    </row>
    <row r="20500" spans="1:13" x14ac:dyDescent="0.2">
      <c r="A20500" s="35" t="s">
        <v>11567</v>
      </c>
      <c r="B20500" s="34" t="s">
        <v>81</v>
      </c>
      <c r="C20500" s="45" t="s">
        <v>1020</v>
      </c>
      <c r="D20500" s="23" t="s">
        <v>5734</v>
      </c>
      <c r="E20500" s="23" t="s">
        <v>4141</v>
      </c>
      <c r="F20500" s="40">
        <v>1.5</v>
      </c>
      <c r="G20500" s="25">
        <v>75325</v>
      </c>
      <c r="H20500" s="25">
        <v>112988</v>
      </c>
      <c r="I20500" s="25"/>
      <c r="J20500" s="58" t="e">
        <f>HYPERLINK("#"&amp;"Insumos"&amp;"!A"&amp;MATCH($B20500,#REF!,0),"Ins "&amp;$B20500)</f>
        <v>#REF!</v>
      </c>
      <c r="K20500" s="47"/>
      <c r="M20500" s="220"/>
    </row>
    <row r="20501" spans="1:13" x14ac:dyDescent="0.2">
      <c r="A20501" s="35" t="s">
        <v>11567</v>
      </c>
      <c r="B20501" s="1" t="s">
        <v>263</v>
      </c>
      <c r="C20501" s="45" t="s">
        <v>696</v>
      </c>
      <c r="D20501" s="23" t="s">
        <v>5534</v>
      </c>
      <c r="E20501" s="23" t="s">
        <v>4140</v>
      </c>
      <c r="F20501" s="46">
        <v>0.2615014121864197</v>
      </c>
      <c r="G20501" s="25">
        <v>187426</v>
      </c>
      <c r="H20501" s="25">
        <v>49012</v>
      </c>
      <c r="I20501" s="25"/>
      <c r="J20501" s="58" t="e">
        <f>HYPERLINK("#"&amp;"Insumos"&amp;"!A"&amp;MATCH($B20501,#REF!,0),"Ins "&amp;$B20501)</f>
        <v>#REF!</v>
      </c>
      <c r="K20501" s="47"/>
      <c r="M20501" s="220"/>
    </row>
    <row r="20502" spans="1:13" x14ac:dyDescent="0.2">
      <c r="A20502" s="35" t="s">
        <v>11567</v>
      </c>
      <c r="B20502" s="1" t="s">
        <v>5533</v>
      </c>
      <c r="C20502" s="45" t="s">
        <v>5892</v>
      </c>
      <c r="D20502" s="23" t="s">
        <v>977</v>
      </c>
      <c r="E20502" s="23" t="s">
        <v>4134</v>
      </c>
      <c r="F20502" s="40">
        <v>2</v>
      </c>
      <c r="G20502" s="25">
        <v>3623</v>
      </c>
      <c r="H20502" s="25">
        <v>7246</v>
      </c>
      <c r="I20502" s="25"/>
      <c r="J20502" s="58" t="e">
        <f>HYPERLINK("#"&amp;"Insumos"&amp;"!A"&amp;MATCH($B20502,#REF!,0),"Ins "&amp;$B20502)</f>
        <v>#REF!</v>
      </c>
      <c r="K20502" s="47"/>
      <c r="M20502" s="220"/>
    </row>
    <row r="20503" spans="1:13" x14ac:dyDescent="0.2">
      <c r="A20503" s="35" t="s">
        <v>11567</v>
      </c>
      <c r="B20503" s="1" t="s">
        <v>4837</v>
      </c>
      <c r="C20503" s="45" t="s">
        <v>442</v>
      </c>
      <c r="D20503" s="23" t="s">
        <v>5751</v>
      </c>
      <c r="E20503" s="23" t="s">
        <v>4134</v>
      </c>
      <c r="F20503" s="40">
        <v>1</v>
      </c>
      <c r="G20503" s="25">
        <v>6297</v>
      </c>
      <c r="H20503" s="25">
        <v>6297</v>
      </c>
      <c r="I20503" s="25"/>
      <c r="J20503" s="58" t="e">
        <f>HYPERLINK("#"&amp;"Insumos"&amp;"!A"&amp;MATCH($B20503,#REF!,0),"Ins "&amp;$B20503)</f>
        <v>#REF!</v>
      </c>
      <c r="K20503" s="47"/>
      <c r="M20503" s="220"/>
    </row>
    <row r="20504" spans="1:13" x14ac:dyDescent="0.2">
      <c r="A20504" s="35" t="s">
        <v>11567</v>
      </c>
      <c r="B20504" s="34" t="s">
        <v>4876</v>
      </c>
      <c r="C20504" s="45" t="s">
        <v>367</v>
      </c>
      <c r="D20504" s="23" t="s">
        <v>5751</v>
      </c>
      <c r="E20504" s="23" t="s">
        <v>287</v>
      </c>
      <c r="F20504" s="40">
        <v>6</v>
      </c>
      <c r="G20504" s="25">
        <v>42850</v>
      </c>
      <c r="H20504" s="25">
        <v>257100</v>
      </c>
      <c r="I20504" s="25"/>
      <c r="J20504" s="58" t="e">
        <f>HYPERLINK("#"&amp;"Insumos"&amp;"!A"&amp;MATCH($B20504,#REF!,0),"Ins "&amp;$B20504)</f>
        <v>#REF!</v>
      </c>
      <c r="K20504" s="47"/>
      <c r="M20504" s="220"/>
    </row>
    <row r="20505" spans="1:13" x14ac:dyDescent="0.2">
      <c r="A20505" s="35" t="s">
        <v>11567</v>
      </c>
      <c r="B20505" s="34" t="s">
        <v>4905</v>
      </c>
      <c r="C20505" s="45" t="s">
        <v>527</v>
      </c>
      <c r="D20505" s="23" t="s">
        <v>5751</v>
      </c>
      <c r="E20505" s="23" t="s">
        <v>4134</v>
      </c>
      <c r="F20505" s="40">
        <v>1</v>
      </c>
      <c r="G20505" s="25">
        <v>10654</v>
      </c>
      <c r="H20505" s="25">
        <v>10654</v>
      </c>
      <c r="I20505" s="25"/>
      <c r="J20505" s="58" t="e">
        <f>HYPERLINK("#"&amp;"Insumos"&amp;"!A"&amp;MATCH($B20505,#REF!,0),"Ins "&amp;$B20505)</f>
        <v>#REF!</v>
      </c>
      <c r="K20505" s="47"/>
      <c r="M20505" s="220"/>
    </row>
    <row r="20506" spans="1:13" ht="25.5" x14ac:dyDescent="0.2">
      <c r="A20506" s="35" t="s">
        <v>11567</v>
      </c>
      <c r="B20506" s="34" t="s">
        <v>4907</v>
      </c>
      <c r="C20506" s="45" t="s">
        <v>528</v>
      </c>
      <c r="D20506" s="23" t="s">
        <v>5751</v>
      </c>
      <c r="E20506" s="23" t="s">
        <v>4134</v>
      </c>
      <c r="F20506" s="40">
        <v>1</v>
      </c>
      <c r="G20506" s="25">
        <v>9834</v>
      </c>
      <c r="H20506" s="25">
        <v>9834</v>
      </c>
      <c r="I20506" s="25"/>
      <c r="J20506" s="58" t="e">
        <f>HYPERLINK("#"&amp;"Insumos"&amp;"!A"&amp;MATCH($B20506,#REF!,0),"Ins "&amp;$B20506)</f>
        <v>#REF!</v>
      </c>
      <c r="K20506" s="47"/>
      <c r="M20506" s="220"/>
    </row>
    <row r="20507" spans="1:13" x14ac:dyDescent="0.2">
      <c r="A20507" s="35" t="s">
        <v>11567</v>
      </c>
      <c r="B20507" s="34" t="s">
        <v>5007</v>
      </c>
      <c r="C20507" s="45" t="s">
        <v>720</v>
      </c>
      <c r="D20507" s="23" t="s">
        <v>5751</v>
      </c>
      <c r="E20507" s="23" t="s">
        <v>4134</v>
      </c>
      <c r="F20507" s="40">
        <v>4.0997807017543861</v>
      </c>
      <c r="G20507" s="25">
        <v>1897</v>
      </c>
      <c r="H20507" s="25">
        <v>7777</v>
      </c>
      <c r="I20507" s="25"/>
      <c r="J20507" s="58" t="e">
        <f>HYPERLINK("#"&amp;"Insumos"&amp;"!A"&amp;MATCH($B20507,#REF!,0),"Ins "&amp;$B20507)</f>
        <v>#REF!</v>
      </c>
      <c r="K20507" s="47"/>
      <c r="M20507" s="220"/>
    </row>
    <row r="20508" spans="1:13" ht="21" customHeight="1" x14ac:dyDescent="0.2">
      <c r="A20508" s="35" t="s">
        <v>11567</v>
      </c>
      <c r="B20508" s="34" t="s">
        <v>12264</v>
      </c>
      <c r="C20508" s="45" t="s">
        <v>12280</v>
      </c>
      <c r="D20508" s="23" t="s">
        <v>5751</v>
      </c>
      <c r="E20508" s="23" t="s">
        <v>464</v>
      </c>
      <c r="F20508" s="40">
        <v>15</v>
      </c>
      <c r="G20508" s="25">
        <v>27516</v>
      </c>
      <c r="H20508" s="25">
        <v>412740</v>
      </c>
      <c r="I20508" s="25"/>
      <c r="J20508" s="58" t="e">
        <f>HYPERLINK("#"&amp;"Insumos"&amp;"!A"&amp;MATCH($B20508,#REF!,0),"Ins "&amp;$B20508)</f>
        <v>#REF!</v>
      </c>
      <c r="K20508" s="47"/>
      <c r="M20508" s="220"/>
    </row>
    <row r="20509" spans="1:13" ht="51" x14ac:dyDescent="0.2">
      <c r="A20509" s="36" t="s">
        <v>11568</v>
      </c>
      <c r="B20509" s="26" t="s">
        <v>6816</v>
      </c>
      <c r="C20509" s="79" t="s">
        <v>12288</v>
      </c>
      <c r="D20509" s="37" t="s">
        <v>5608</v>
      </c>
      <c r="E20509" s="37" t="s">
        <v>4134</v>
      </c>
      <c r="F20509" s="41"/>
      <c r="G20509" s="27"/>
      <c r="H20509" s="27"/>
      <c r="I20509" s="27">
        <v>1247683</v>
      </c>
      <c r="M20509" s="220">
        <f t="shared" si="320"/>
        <v>1633966</v>
      </c>
    </row>
    <row r="20510" spans="1:13" x14ac:dyDescent="0.2">
      <c r="A20510" s="35" t="s">
        <v>11568</v>
      </c>
      <c r="B20510" s="1" t="s">
        <v>213</v>
      </c>
      <c r="C20510" s="45" t="s">
        <v>1034</v>
      </c>
      <c r="D20510" s="23" t="s">
        <v>5734</v>
      </c>
      <c r="E20510" s="23" t="s">
        <v>4141</v>
      </c>
      <c r="F20510" s="40">
        <v>0.5</v>
      </c>
      <c r="G20510" s="25">
        <v>184554</v>
      </c>
      <c r="H20510" s="25">
        <v>92277</v>
      </c>
      <c r="I20510" s="25"/>
      <c r="J20510" s="58" t="e">
        <f>HYPERLINK("#"&amp;"Insumos"&amp;"!A"&amp;MATCH($B20510,#REF!,0),"Ins "&amp;$B20510)</f>
        <v>#REF!</v>
      </c>
      <c r="M20510" s="220"/>
    </row>
    <row r="20511" spans="1:13" x14ac:dyDescent="0.2">
      <c r="A20511" s="35" t="s">
        <v>11568</v>
      </c>
      <c r="B20511" s="1" t="s">
        <v>263</v>
      </c>
      <c r="C20511" s="45" t="s">
        <v>696</v>
      </c>
      <c r="D20511" s="23" t="s">
        <v>5534</v>
      </c>
      <c r="E20511" s="23" t="s">
        <v>4140</v>
      </c>
      <c r="F20511" s="40">
        <v>8.7599999999999997E-2</v>
      </c>
      <c r="G20511" s="25">
        <v>187426</v>
      </c>
      <c r="H20511" s="25">
        <v>16419</v>
      </c>
      <c r="I20511" s="25"/>
      <c r="J20511" s="58" t="e">
        <f>HYPERLINK("#"&amp;"Insumos"&amp;"!A"&amp;MATCH($B20511,#REF!,0),"Ins "&amp;$B20511)</f>
        <v>#REF!</v>
      </c>
      <c r="M20511" s="220"/>
    </row>
    <row r="20512" spans="1:13" x14ac:dyDescent="0.2">
      <c r="A20512" s="35" t="s">
        <v>11568</v>
      </c>
      <c r="B20512" s="1" t="s">
        <v>5533</v>
      </c>
      <c r="C20512" s="45" t="s">
        <v>5892</v>
      </c>
      <c r="D20512" s="23" t="s">
        <v>977</v>
      </c>
      <c r="E20512" s="23" t="s">
        <v>4134</v>
      </c>
      <c r="F20512" s="40">
        <v>2</v>
      </c>
      <c r="G20512" s="25">
        <v>3623</v>
      </c>
      <c r="H20512" s="25">
        <v>7246</v>
      </c>
      <c r="I20512" s="25"/>
      <c r="J20512" s="58" t="e">
        <f>HYPERLINK("#"&amp;"Insumos"&amp;"!A"&amp;MATCH($B20512,#REF!,0),"Ins "&amp;$B20512)</f>
        <v>#REF!</v>
      </c>
      <c r="M20512" s="220"/>
    </row>
    <row r="20513" spans="1:13" x14ac:dyDescent="0.2">
      <c r="A20513" s="35" t="s">
        <v>11568</v>
      </c>
      <c r="B20513" s="1" t="s">
        <v>4654</v>
      </c>
      <c r="C20513" s="45" t="s">
        <v>4</v>
      </c>
      <c r="D20513" s="23" t="s">
        <v>5751</v>
      </c>
      <c r="E20513" s="23" t="s">
        <v>4134</v>
      </c>
      <c r="F20513" s="40">
        <v>10</v>
      </c>
      <c r="G20513" s="25">
        <v>2562</v>
      </c>
      <c r="H20513" s="25">
        <v>25620</v>
      </c>
      <c r="I20513" s="25"/>
      <c r="J20513" s="58" t="e">
        <f>HYPERLINK("#"&amp;"Insumos"&amp;"!A"&amp;MATCH($B20513,#REF!,0),"Ins "&amp;$B20513)</f>
        <v>#REF!</v>
      </c>
      <c r="M20513" s="220"/>
    </row>
    <row r="20514" spans="1:13" ht="25.5" x14ac:dyDescent="0.2">
      <c r="A20514" s="35" t="s">
        <v>11568</v>
      </c>
      <c r="B20514" s="1" t="s">
        <v>4705</v>
      </c>
      <c r="C20514" s="45" t="s">
        <v>516</v>
      </c>
      <c r="D20514" s="23" t="s">
        <v>5751</v>
      </c>
      <c r="E20514" s="23" t="s">
        <v>4134</v>
      </c>
      <c r="F20514" s="40">
        <v>1</v>
      </c>
      <c r="G20514" s="25">
        <v>39957</v>
      </c>
      <c r="H20514" s="25">
        <v>39957</v>
      </c>
      <c r="I20514" s="25"/>
      <c r="J20514" s="58" t="e">
        <f>HYPERLINK("#"&amp;"Insumos"&amp;"!A"&amp;MATCH($B20514,#REF!,0),"Ins "&amp;$B20514)</f>
        <v>#REF!</v>
      </c>
      <c r="M20514" s="220"/>
    </row>
    <row r="20515" spans="1:13" x14ac:dyDescent="0.2">
      <c r="A20515" s="35" t="s">
        <v>11568</v>
      </c>
      <c r="B20515" s="1" t="s">
        <v>4237</v>
      </c>
      <c r="C20515" s="45" t="s">
        <v>2351</v>
      </c>
      <c r="D20515" s="23" t="s">
        <v>5751</v>
      </c>
      <c r="E20515" s="23" t="s">
        <v>287</v>
      </c>
      <c r="F20515" s="40">
        <v>39</v>
      </c>
      <c r="G20515" s="25">
        <v>4505</v>
      </c>
      <c r="H20515" s="25">
        <v>175695</v>
      </c>
      <c r="I20515" s="25"/>
      <c r="J20515" s="58" t="e">
        <f>HYPERLINK("#"&amp;"Insumos"&amp;"!A"&amp;MATCH($B20515,#REF!,0),"Ins "&amp;$B20515)</f>
        <v>#REF!</v>
      </c>
      <c r="M20515" s="220"/>
    </row>
    <row r="20516" spans="1:13" ht="38.25" x14ac:dyDescent="0.2">
      <c r="A20516" s="35" t="s">
        <v>11568</v>
      </c>
      <c r="B20516" s="1" t="s">
        <v>12268</v>
      </c>
      <c r="C20516" s="45" t="s">
        <v>12299</v>
      </c>
      <c r="D20516" s="23" t="s">
        <v>5751</v>
      </c>
      <c r="E20516" s="23" t="s">
        <v>4134</v>
      </c>
      <c r="F20516" s="40">
        <v>1</v>
      </c>
      <c r="G20516" s="25">
        <v>752752</v>
      </c>
      <c r="H20516" s="25">
        <v>752752</v>
      </c>
      <c r="I20516" s="25"/>
      <c r="J20516" s="58" t="e">
        <f>HYPERLINK("#"&amp;"Insumos"&amp;"!A"&amp;MATCH($B20516,#REF!,0),"Ins "&amp;$B20516)</f>
        <v>#REF!</v>
      </c>
      <c r="M20516" s="220"/>
    </row>
    <row r="20517" spans="1:13" x14ac:dyDescent="0.2">
      <c r="A20517" s="35" t="s">
        <v>11568</v>
      </c>
      <c r="B20517" s="1" t="s">
        <v>5007</v>
      </c>
      <c r="C20517" s="45" t="s">
        <v>720</v>
      </c>
      <c r="D20517" s="23" t="s">
        <v>5751</v>
      </c>
      <c r="E20517" s="23" t="s">
        <v>4134</v>
      </c>
      <c r="F20517" s="40">
        <v>4.0999999999999996</v>
      </c>
      <c r="G20517" s="25">
        <v>1897</v>
      </c>
      <c r="H20517" s="25">
        <v>7778</v>
      </c>
      <c r="I20517" s="25"/>
      <c r="J20517" s="58" t="e">
        <f>HYPERLINK("#"&amp;"Insumos"&amp;"!A"&amp;MATCH($B20517,#REF!,0),"Ins "&amp;$B20517)</f>
        <v>#REF!</v>
      </c>
      <c r="M20517" s="220"/>
    </row>
    <row r="20518" spans="1:13" x14ac:dyDescent="0.2">
      <c r="A20518" s="35" t="s">
        <v>11568</v>
      </c>
      <c r="B20518" s="1" t="s">
        <v>12266</v>
      </c>
      <c r="C20518" s="45" t="s">
        <v>12284</v>
      </c>
      <c r="D20518" s="23" t="s">
        <v>5751</v>
      </c>
      <c r="E20518" s="23" t="s">
        <v>4134</v>
      </c>
      <c r="F20518" s="40">
        <v>3</v>
      </c>
      <c r="G20518" s="25">
        <v>43313</v>
      </c>
      <c r="H20518" s="25">
        <v>129939</v>
      </c>
      <c r="I20518" s="25"/>
      <c r="J20518" s="58" t="e">
        <f>HYPERLINK("#"&amp;"Insumos"&amp;"!A"&amp;MATCH($B20518,#REF!,0),"Ins "&amp;$B20518)</f>
        <v>#REF!</v>
      </c>
      <c r="M20518" s="220"/>
    </row>
    <row r="20519" spans="1:13" ht="38.25" x14ac:dyDescent="0.2">
      <c r="A20519" s="36" t="s">
        <v>11569</v>
      </c>
      <c r="B20519" s="26" t="s">
        <v>6816</v>
      </c>
      <c r="C20519" s="79" t="s">
        <v>12300</v>
      </c>
      <c r="D20519" s="37" t="s">
        <v>5608</v>
      </c>
      <c r="E20519" s="37" t="s">
        <v>4134</v>
      </c>
      <c r="F20519" s="41"/>
      <c r="G20519" s="27"/>
      <c r="H20519" s="27"/>
      <c r="I20519" s="27">
        <v>4031304</v>
      </c>
      <c r="M20519" s="220">
        <f t="shared" si="320"/>
        <v>5279396</v>
      </c>
    </row>
    <row r="20520" spans="1:13" x14ac:dyDescent="0.2">
      <c r="A20520" s="35" t="s">
        <v>11569</v>
      </c>
      <c r="B20520" s="1" t="s">
        <v>75</v>
      </c>
      <c r="C20520" s="45" t="s">
        <v>1026</v>
      </c>
      <c r="D20520" s="23" t="s">
        <v>5734</v>
      </c>
      <c r="E20520" s="23" t="s">
        <v>4141</v>
      </c>
      <c r="F20520" s="40">
        <v>5</v>
      </c>
      <c r="G20520" s="25">
        <v>97169</v>
      </c>
      <c r="H20520" s="25">
        <v>485845</v>
      </c>
      <c r="I20520" s="25"/>
      <c r="J20520" s="58" t="e">
        <f>HYPERLINK("#"&amp;"Insumos"&amp;"!A"&amp;MATCH($B20520,#REF!,0),"Ins "&amp;$B20520)</f>
        <v>#REF!</v>
      </c>
      <c r="M20520" s="220"/>
    </row>
    <row r="20521" spans="1:13" x14ac:dyDescent="0.2">
      <c r="A20521" s="35" t="s">
        <v>11569</v>
      </c>
      <c r="B20521" s="1" t="s">
        <v>5533</v>
      </c>
      <c r="C20521" s="45" t="s">
        <v>5892</v>
      </c>
      <c r="D20521" s="23" t="s">
        <v>977</v>
      </c>
      <c r="E20521" s="23" t="s">
        <v>4134</v>
      </c>
      <c r="F20521" s="40">
        <v>5</v>
      </c>
      <c r="G20521" s="25">
        <v>3623</v>
      </c>
      <c r="H20521" s="25">
        <v>18115</v>
      </c>
      <c r="I20521" s="25"/>
      <c r="J20521" s="58" t="e">
        <f>HYPERLINK("#"&amp;"Insumos"&amp;"!A"&amp;MATCH($B20521,#REF!,0),"Ins "&amp;$B20521)</f>
        <v>#REF!</v>
      </c>
      <c r="M20521" s="220"/>
    </row>
    <row r="20522" spans="1:13" x14ac:dyDescent="0.2">
      <c r="A20522" s="35" t="s">
        <v>11569</v>
      </c>
      <c r="B20522" s="1" t="s">
        <v>262</v>
      </c>
      <c r="C20522" s="45" t="s">
        <v>292</v>
      </c>
      <c r="D20522" s="23" t="s">
        <v>5534</v>
      </c>
      <c r="E20522" s="23" t="s">
        <v>4140</v>
      </c>
      <c r="F20522" s="40">
        <v>8.3299999999999999E-2</v>
      </c>
      <c r="G20522" s="25">
        <v>4348310</v>
      </c>
      <c r="H20522" s="25">
        <v>362214</v>
      </c>
      <c r="I20522" s="25"/>
      <c r="J20522" s="58" t="e">
        <f>HYPERLINK("#"&amp;"Insumos"&amp;"!A"&amp;MATCH($B20522,#REF!,0),"Ins "&amp;$B20522)</f>
        <v>#REF!</v>
      </c>
      <c r="M20522" s="220"/>
    </row>
    <row r="20523" spans="1:13" x14ac:dyDescent="0.2">
      <c r="A20523" s="35" t="s">
        <v>11569</v>
      </c>
      <c r="B20523" s="1" t="s">
        <v>7614</v>
      </c>
      <c r="C20523" s="45" t="s">
        <v>7615</v>
      </c>
      <c r="D20523" s="23" t="s">
        <v>5751</v>
      </c>
      <c r="E20523" s="23" t="s">
        <v>466</v>
      </c>
      <c r="F20523" s="40">
        <v>0.46350000000000002</v>
      </c>
      <c r="G20523" s="25">
        <v>426164</v>
      </c>
      <c r="H20523" s="25">
        <v>197527</v>
      </c>
      <c r="I20523" s="25"/>
      <c r="J20523" s="58" t="e">
        <f>HYPERLINK("#"&amp;"Insumos"&amp;"!A"&amp;MATCH($B20523,#REF!,0),"Ins "&amp;$B20523)</f>
        <v>#REF!</v>
      </c>
      <c r="M20523" s="220"/>
    </row>
    <row r="20524" spans="1:13" x14ac:dyDescent="0.2">
      <c r="A20524" s="35" t="s">
        <v>11569</v>
      </c>
      <c r="B20524" s="1" t="s">
        <v>7616</v>
      </c>
      <c r="C20524" s="45" t="s">
        <v>7617</v>
      </c>
      <c r="D20524" s="23" t="s">
        <v>5751</v>
      </c>
      <c r="E20524" s="23" t="s">
        <v>4134</v>
      </c>
      <c r="F20524" s="40">
        <v>1</v>
      </c>
      <c r="G20524" s="25">
        <v>457114</v>
      </c>
      <c r="H20524" s="25">
        <v>457114</v>
      </c>
      <c r="I20524" s="25"/>
      <c r="J20524" s="58" t="e">
        <f>HYPERLINK("#"&amp;"Insumos"&amp;"!A"&amp;MATCH($B20524,#REF!,0),"Ins "&amp;$B20524)</f>
        <v>#REF!</v>
      </c>
      <c r="M20524" s="220"/>
    </row>
    <row r="20525" spans="1:13" x14ac:dyDescent="0.2">
      <c r="A20525" s="35" t="s">
        <v>11569</v>
      </c>
      <c r="B20525" s="1" t="s">
        <v>7620</v>
      </c>
      <c r="C20525" s="45" t="s">
        <v>7621</v>
      </c>
      <c r="D20525" s="23" t="s">
        <v>5751</v>
      </c>
      <c r="E20525" s="23" t="s">
        <v>4134</v>
      </c>
      <c r="F20525" s="40">
        <v>1</v>
      </c>
      <c r="G20525" s="25">
        <v>7142</v>
      </c>
      <c r="H20525" s="25">
        <v>7142</v>
      </c>
      <c r="I20525" s="25"/>
      <c r="J20525" s="58" t="e">
        <f>HYPERLINK("#"&amp;"Insumos"&amp;"!A"&amp;MATCH($B20525,#REF!,0),"Ins "&amp;$B20525)</f>
        <v>#REF!</v>
      </c>
      <c r="M20525" s="220"/>
    </row>
    <row r="20526" spans="1:13" x14ac:dyDescent="0.2">
      <c r="A20526" s="35" t="s">
        <v>11569</v>
      </c>
      <c r="B20526" s="34" t="s">
        <v>12289</v>
      </c>
      <c r="C20526" s="45" t="s">
        <v>12301</v>
      </c>
      <c r="D20526" s="23" t="s">
        <v>5751</v>
      </c>
      <c r="E20526" s="23" t="s">
        <v>464</v>
      </c>
      <c r="F20526" s="40">
        <v>1</v>
      </c>
      <c r="G20526" s="25">
        <v>3502</v>
      </c>
      <c r="H20526" s="25">
        <v>3502</v>
      </c>
      <c r="I20526" s="25"/>
      <c r="J20526" s="58" t="e">
        <f>HYPERLINK("#"&amp;"Insumos"&amp;"!A"&amp;MATCH($B20526,#REF!,0),"Ins "&amp;$B20526)</f>
        <v>#REF!</v>
      </c>
      <c r="M20526" s="220"/>
    </row>
    <row r="20527" spans="1:13" x14ac:dyDescent="0.2">
      <c r="A20527" s="35" t="s">
        <v>11569</v>
      </c>
      <c r="B20527" s="1" t="s">
        <v>7622</v>
      </c>
      <c r="C20527" s="45" t="s">
        <v>7623</v>
      </c>
      <c r="D20527" s="23" t="s">
        <v>5751</v>
      </c>
      <c r="E20527" s="23" t="s">
        <v>4134</v>
      </c>
      <c r="F20527" s="40">
        <v>1</v>
      </c>
      <c r="G20527" s="25">
        <v>2499845</v>
      </c>
      <c r="H20527" s="25">
        <v>2499845</v>
      </c>
      <c r="I20527" s="25"/>
      <c r="J20527" s="58" t="e">
        <f>HYPERLINK("#"&amp;"Insumos"&amp;"!A"&amp;MATCH($B20527,#REF!,0),"Ins "&amp;$B20527)</f>
        <v>#REF!</v>
      </c>
      <c r="M20527" s="220"/>
    </row>
    <row r="20528" spans="1:13" ht="51" x14ac:dyDescent="0.2">
      <c r="A20528" s="36" t="s">
        <v>12715</v>
      </c>
      <c r="B20528" s="26" t="s">
        <v>6816</v>
      </c>
      <c r="C20528" s="79" t="s">
        <v>12716</v>
      </c>
      <c r="D20528" s="37" t="s">
        <v>5608</v>
      </c>
      <c r="E20528" s="37" t="s">
        <v>4134</v>
      </c>
      <c r="F20528" s="41"/>
      <c r="G20528" s="27"/>
      <c r="H20528" s="27"/>
      <c r="I20528" s="27">
        <v>384456</v>
      </c>
      <c r="M20528" s="220">
        <f t="shared" si="320"/>
        <v>503484</v>
      </c>
    </row>
    <row r="20529" spans="1:13" x14ac:dyDescent="0.2">
      <c r="A20529" s="35" t="s">
        <v>12715</v>
      </c>
      <c r="B20529" s="34" t="s">
        <v>81</v>
      </c>
      <c r="C20529" s="45" t="s">
        <v>1020</v>
      </c>
      <c r="D20529" s="23" t="s">
        <v>5734</v>
      </c>
      <c r="E20529" s="23" t="s">
        <v>4141</v>
      </c>
      <c r="F20529" s="40">
        <v>3</v>
      </c>
      <c r="G20529" s="25">
        <v>75325</v>
      </c>
      <c r="H20529" s="25">
        <v>225975</v>
      </c>
      <c r="I20529" s="25"/>
      <c r="J20529" s="58" t="e">
        <f>HYPERLINK("#"&amp;"Insumos"&amp;"!A"&amp;MATCH($B20529,#REF!,0),"Ins "&amp;$B20529)</f>
        <v>#REF!</v>
      </c>
      <c r="M20529" s="220"/>
    </row>
    <row r="20530" spans="1:13" x14ac:dyDescent="0.2">
      <c r="A20530" s="35" t="s">
        <v>12715</v>
      </c>
      <c r="B20530" s="34" t="s">
        <v>6643</v>
      </c>
      <c r="C20530" s="45" t="s">
        <v>6644</v>
      </c>
      <c r="D20530" s="23" t="s">
        <v>5734</v>
      </c>
      <c r="E20530" s="23" t="s">
        <v>4141</v>
      </c>
      <c r="F20530" s="40">
        <v>0.5</v>
      </c>
      <c r="G20530" s="25">
        <v>45915</v>
      </c>
      <c r="H20530" s="25">
        <v>22958</v>
      </c>
      <c r="I20530" s="25"/>
      <c r="J20530" s="58" t="e">
        <f>HYPERLINK("#"&amp;"Insumos"&amp;"!A"&amp;MATCH($B20530,#REF!,0),"Ins "&amp;$B20530)</f>
        <v>#REF!</v>
      </c>
      <c r="M20530" s="220"/>
    </row>
    <row r="20531" spans="1:13" x14ac:dyDescent="0.2">
      <c r="A20531" s="35" t="s">
        <v>12715</v>
      </c>
      <c r="B20531" s="34" t="s">
        <v>263</v>
      </c>
      <c r="C20531" s="45" t="s">
        <v>696</v>
      </c>
      <c r="D20531" s="23" t="s">
        <v>5534</v>
      </c>
      <c r="E20531" s="23" t="s">
        <v>4140</v>
      </c>
      <c r="F20531" s="40">
        <v>0.1</v>
      </c>
      <c r="G20531" s="25">
        <v>187426</v>
      </c>
      <c r="H20531" s="25">
        <v>18743</v>
      </c>
      <c r="I20531" s="25"/>
      <c r="J20531" s="58" t="e">
        <f>HYPERLINK("#"&amp;"Insumos"&amp;"!A"&amp;MATCH($B20531,#REF!,0),"Ins "&amp;$B20531)</f>
        <v>#REF!</v>
      </c>
      <c r="M20531" s="220"/>
    </row>
    <row r="20532" spans="1:13" x14ac:dyDescent="0.2">
      <c r="A20532" s="35" t="s">
        <v>12715</v>
      </c>
      <c r="B20532" s="1" t="s">
        <v>5533</v>
      </c>
      <c r="C20532" s="45" t="s">
        <v>5892</v>
      </c>
      <c r="D20532" s="23" t="s">
        <v>977</v>
      </c>
      <c r="E20532" s="23" t="s">
        <v>4134</v>
      </c>
      <c r="F20532" s="40">
        <v>1</v>
      </c>
      <c r="G20532" s="25">
        <v>3623</v>
      </c>
      <c r="H20532" s="25">
        <v>3623</v>
      </c>
      <c r="I20532" s="25"/>
      <c r="J20532" s="58" t="e">
        <f>HYPERLINK("#"&amp;"Insumos"&amp;"!A"&amp;MATCH($B20532,#REF!,0),"Ins "&amp;$B20532)</f>
        <v>#REF!</v>
      </c>
      <c r="M20532" s="220"/>
    </row>
    <row r="20533" spans="1:13" x14ac:dyDescent="0.2">
      <c r="A20533" s="35" t="s">
        <v>12715</v>
      </c>
      <c r="B20533" s="34" t="s">
        <v>16</v>
      </c>
      <c r="C20533" s="45" t="s">
        <v>733</v>
      </c>
      <c r="D20533" s="23" t="s">
        <v>5534</v>
      </c>
      <c r="E20533" s="23" t="s">
        <v>4141</v>
      </c>
      <c r="F20533" s="40">
        <v>0.2</v>
      </c>
      <c r="G20533" s="25">
        <v>8435</v>
      </c>
      <c r="H20533" s="25">
        <v>1687</v>
      </c>
      <c r="I20533" s="25"/>
      <c r="J20533" s="58" t="e">
        <f>HYPERLINK("#"&amp;"Insumos"&amp;"!A"&amp;MATCH($B20533,#REF!,0),"Ins "&amp;$B20533)</f>
        <v>#REF!</v>
      </c>
      <c r="M20533" s="220"/>
    </row>
    <row r="20534" spans="1:13" x14ac:dyDescent="0.2">
      <c r="A20534" s="35" t="s">
        <v>12715</v>
      </c>
      <c r="B20534" s="34" t="s">
        <v>254</v>
      </c>
      <c r="C20534" s="45" t="s">
        <v>751</v>
      </c>
      <c r="D20534" s="23" t="s">
        <v>5534</v>
      </c>
      <c r="E20534" s="23" t="s">
        <v>4141</v>
      </c>
      <c r="F20534" s="40">
        <v>0.5</v>
      </c>
      <c r="G20534" s="25">
        <v>46854</v>
      </c>
      <c r="H20534" s="25">
        <v>23427</v>
      </c>
      <c r="I20534" s="25"/>
      <c r="J20534" s="58" t="e">
        <f>HYPERLINK("#"&amp;"Insumos"&amp;"!A"&amp;MATCH($B20534,#REF!,0),"Ins "&amp;$B20534)</f>
        <v>#REF!</v>
      </c>
      <c r="M20534" s="220"/>
    </row>
    <row r="20535" spans="1:13" x14ac:dyDescent="0.2">
      <c r="A20535" s="35" t="s">
        <v>12715</v>
      </c>
      <c r="B20535" s="34" t="s">
        <v>139</v>
      </c>
      <c r="C20535" s="45" t="s">
        <v>155</v>
      </c>
      <c r="D20535" s="23" t="s">
        <v>5534</v>
      </c>
      <c r="E20535" s="23" t="s">
        <v>4140</v>
      </c>
      <c r="F20535" s="40">
        <v>8.3333333333333332E-3</v>
      </c>
      <c r="G20535" s="25">
        <v>86632</v>
      </c>
      <c r="H20535" s="25">
        <v>722</v>
      </c>
      <c r="I20535" s="25"/>
      <c r="J20535" s="58" t="e">
        <f>HYPERLINK("#"&amp;"Insumos"&amp;"!A"&amp;MATCH($B20535,#REF!,0),"Ins "&amp;$B20535)</f>
        <v>#REF!</v>
      </c>
      <c r="M20535" s="220"/>
    </row>
    <row r="20536" spans="1:13" x14ac:dyDescent="0.2">
      <c r="A20536" s="35" t="s">
        <v>12715</v>
      </c>
      <c r="B20536" s="1" t="s">
        <v>7614</v>
      </c>
      <c r="C20536" s="45" t="s">
        <v>7615</v>
      </c>
      <c r="D20536" s="23" t="s">
        <v>5751</v>
      </c>
      <c r="E20536" s="23" t="s">
        <v>466</v>
      </c>
      <c r="F20536" s="40">
        <v>0.05</v>
      </c>
      <c r="G20536" s="25">
        <v>426164</v>
      </c>
      <c r="H20536" s="25">
        <v>21308</v>
      </c>
      <c r="I20536" s="25"/>
      <c r="J20536" s="58" t="e">
        <f>HYPERLINK("#"&amp;"Insumos"&amp;"!A"&amp;MATCH($B20536,#REF!,0),"Ins "&amp;$B20536)</f>
        <v>#REF!</v>
      </c>
      <c r="M20536" s="220"/>
    </row>
    <row r="20537" spans="1:13" ht="38.25" x14ac:dyDescent="0.2">
      <c r="A20537" s="35" t="s">
        <v>12715</v>
      </c>
      <c r="B20537" s="34" t="s">
        <v>9484</v>
      </c>
      <c r="C20537" s="45" t="s">
        <v>9667</v>
      </c>
      <c r="D20537" s="23" t="s">
        <v>5585</v>
      </c>
      <c r="E20537" s="23" t="s">
        <v>467</v>
      </c>
      <c r="F20537" s="40">
        <v>2</v>
      </c>
      <c r="G20537" s="25">
        <v>8886</v>
      </c>
      <c r="H20537" s="25">
        <v>17772</v>
      </c>
      <c r="I20537" s="25"/>
      <c r="J20537" s="58" t="e">
        <f>HYPERLINK("#"&amp;"Insumos"&amp;"!A"&amp;MATCH($B20537,#REF!,0),"Ins "&amp;$B20537)</f>
        <v>#REF!</v>
      </c>
      <c r="M20537" s="220"/>
    </row>
    <row r="20538" spans="1:13" x14ac:dyDescent="0.2">
      <c r="A20538" s="35" t="s">
        <v>12715</v>
      </c>
      <c r="B20538" s="34" t="s">
        <v>5482</v>
      </c>
      <c r="C20538" s="45" t="s">
        <v>67</v>
      </c>
      <c r="D20538" s="23" t="s">
        <v>5751</v>
      </c>
      <c r="E20538" s="43" t="s">
        <v>467</v>
      </c>
      <c r="F20538" s="40">
        <v>1</v>
      </c>
      <c r="G20538" s="25">
        <v>4423</v>
      </c>
      <c r="H20538" s="25">
        <v>4423</v>
      </c>
      <c r="I20538" s="25"/>
      <c r="J20538" s="58" t="e">
        <f>HYPERLINK("#"&amp;"Insumos"&amp;"!A"&amp;MATCH($B20538,#REF!,0),"Ins "&amp;$B20538)</f>
        <v>#REF!</v>
      </c>
      <c r="M20538" s="220"/>
    </row>
    <row r="20539" spans="1:13" x14ac:dyDescent="0.2">
      <c r="A20539" s="35" t="s">
        <v>12715</v>
      </c>
      <c r="B20539" s="34" t="s">
        <v>5483</v>
      </c>
      <c r="C20539" s="45" t="s">
        <v>1064</v>
      </c>
      <c r="D20539" s="23" t="s">
        <v>5751</v>
      </c>
      <c r="E20539" s="43" t="s">
        <v>467</v>
      </c>
      <c r="F20539" s="40">
        <v>0.5</v>
      </c>
      <c r="G20539" s="25">
        <v>6176</v>
      </c>
      <c r="H20539" s="25">
        <v>3088</v>
      </c>
      <c r="I20539" s="25"/>
      <c r="J20539" s="58" t="e">
        <f>HYPERLINK("#"&amp;"Insumos"&amp;"!A"&amp;MATCH($B20539,#REF!,0),"Ins "&amp;$B20539)</f>
        <v>#REF!</v>
      </c>
      <c r="M20539" s="220"/>
    </row>
    <row r="20540" spans="1:13" x14ac:dyDescent="0.2">
      <c r="A20540" s="35" t="s">
        <v>12715</v>
      </c>
      <c r="B20540" s="34" t="s">
        <v>12690</v>
      </c>
      <c r="C20540" s="45" t="s">
        <v>12719</v>
      </c>
      <c r="D20540" s="23" t="s">
        <v>5751</v>
      </c>
      <c r="E20540" s="23" t="s">
        <v>464</v>
      </c>
      <c r="F20540" s="40">
        <v>4</v>
      </c>
      <c r="G20540" s="25">
        <v>7000</v>
      </c>
      <c r="H20540" s="25">
        <v>28000</v>
      </c>
      <c r="I20540" s="25"/>
      <c r="J20540" s="58" t="e">
        <f>HYPERLINK("#"&amp;"Insumos"&amp;"!A"&amp;MATCH($B20540,#REF!,0),"Ins "&amp;$B20540)</f>
        <v>#REF!</v>
      </c>
      <c r="M20540" s="220"/>
    </row>
    <row r="20541" spans="1:13" ht="25.5" x14ac:dyDescent="0.2">
      <c r="A20541" s="35" t="s">
        <v>12715</v>
      </c>
      <c r="B20541" s="34" t="s">
        <v>5194</v>
      </c>
      <c r="C20541" s="45" t="s">
        <v>1219</v>
      </c>
      <c r="D20541" s="23" t="s">
        <v>5751</v>
      </c>
      <c r="E20541" s="23" t="s">
        <v>467</v>
      </c>
      <c r="F20541" s="40">
        <v>0.05</v>
      </c>
      <c r="G20541" s="25">
        <v>22500</v>
      </c>
      <c r="H20541" s="25">
        <v>1125</v>
      </c>
      <c r="I20541" s="25"/>
      <c r="J20541" s="58" t="e">
        <f>HYPERLINK("#"&amp;"Insumos"&amp;"!A"&amp;MATCH($B20541,#REF!,0),"Ins "&amp;$B20541)</f>
        <v>#REF!</v>
      </c>
      <c r="M20541" s="220"/>
    </row>
    <row r="20542" spans="1:13" x14ac:dyDescent="0.2">
      <c r="A20542" s="35" t="s">
        <v>12715</v>
      </c>
      <c r="B20542" s="34" t="s">
        <v>4546</v>
      </c>
      <c r="C20542" s="45" t="s">
        <v>712</v>
      </c>
      <c r="D20542" s="23" t="s">
        <v>5751</v>
      </c>
      <c r="E20542" s="23" t="s">
        <v>4134</v>
      </c>
      <c r="F20542" s="40">
        <v>0.15</v>
      </c>
      <c r="G20542" s="25">
        <v>3316</v>
      </c>
      <c r="H20542" s="25">
        <v>497</v>
      </c>
      <c r="I20542" s="25"/>
      <c r="J20542" s="58" t="e">
        <f>HYPERLINK("#"&amp;"Insumos"&amp;"!A"&amp;MATCH($B20542,#REF!,0),"Ins "&amp;$B20542)</f>
        <v>#REF!</v>
      </c>
      <c r="M20542" s="220"/>
    </row>
    <row r="20543" spans="1:13" x14ac:dyDescent="0.2">
      <c r="A20543" s="35" t="s">
        <v>12715</v>
      </c>
      <c r="B20543" s="34" t="s">
        <v>5184</v>
      </c>
      <c r="C20543" s="45" t="s">
        <v>294</v>
      </c>
      <c r="D20543" s="23" t="s">
        <v>5751</v>
      </c>
      <c r="E20543" s="23" t="s">
        <v>4147</v>
      </c>
      <c r="F20543" s="40">
        <v>0.04</v>
      </c>
      <c r="G20543" s="25">
        <v>5304</v>
      </c>
      <c r="H20543" s="25">
        <v>212</v>
      </c>
      <c r="I20543" s="25"/>
      <c r="J20543" s="58" t="e">
        <f>HYPERLINK("#"&amp;"Insumos"&amp;"!A"&amp;MATCH($B20543,#REF!,0),"Ins "&amp;$B20543)</f>
        <v>#REF!</v>
      </c>
      <c r="M20543" s="220"/>
    </row>
    <row r="20544" spans="1:13" x14ac:dyDescent="0.2">
      <c r="A20544" s="35" t="s">
        <v>12715</v>
      </c>
      <c r="B20544" s="34" t="s">
        <v>4540</v>
      </c>
      <c r="C20544" s="45" t="s">
        <v>1425</v>
      </c>
      <c r="D20544" s="23" t="s">
        <v>5751</v>
      </c>
      <c r="E20544" s="23" t="s">
        <v>4134</v>
      </c>
      <c r="F20544" s="40">
        <v>0.5</v>
      </c>
      <c r="G20544" s="25">
        <v>19574</v>
      </c>
      <c r="H20544" s="25">
        <v>9787</v>
      </c>
      <c r="I20544" s="25"/>
      <c r="J20544" s="58" t="e">
        <f>HYPERLINK("#"&amp;"Insumos"&amp;"!A"&amp;MATCH($B20544,#REF!,0),"Ins "&amp;$B20544)</f>
        <v>#REF!</v>
      </c>
      <c r="M20544" s="220"/>
    </row>
    <row r="20545" spans="1:13" x14ac:dyDescent="0.2">
      <c r="A20545" s="35" t="s">
        <v>12715</v>
      </c>
      <c r="B20545" s="34" t="s">
        <v>1039</v>
      </c>
      <c r="C20545" s="45" t="s">
        <v>8772</v>
      </c>
      <c r="D20545" s="23" t="s">
        <v>5751</v>
      </c>
      <c r="E20545" s="23" t="s">
        <v>466</v>
      </c>
      <c r="F20545" s="40">
        <v>0.01</v>
      </c>
      <c r="G20545" s="25">
        <v>110940</v>
      </c>
      <c r="H20545" s="25">
        <v>1109</v>
      </c>
      <c r="I20545" s="25"/>
      <c r="J20545" s="58" t="e">
        <f>HYPERLINK("#"&amp;"Insumos"&amp;"!A"&amp;MATCH($B20545,#REF!,0),"Ins "&amp;$B20545)</f>
        <v>#REF!</v>
      </c>
      <c r="M20545" s="220"/>
    </row>
    <row r="20546" spans="1:13" ht="25.5" x14ac:dyDescent="0.2">
      <c r="A20546" s="36" t="s">
        <v>12717</v>
      </c>
      <c r="B20546" s="26" t="s">
        <v>6816</v>
      </c>
      <c r="C20546" s="79" t="s">
        <v>12718</v>
      </c>
      <c r="D20546" s="37" t="s">
        <v>5608</v>
      </c>
      <c r="E20546" s="37" t="s">
        <v>4134</v>
      </c>
      <c r="F20546" s="41"/>
      <c r="G20546" s="27"/>
      <c r="H20546" s="27"/>
      <c r="I20546" s="27">
        <v>59060</v>
      </c>
      <c r="M20546" s="220">
        <f t="shared" si="320"/>
        <v>77345</v>
      </c>
    </row>
    <row r="20547" spans="1:13" x14ac:dyDescent="0.2">
      <c r="A20547" s="35" t="s">
        <v>12717</v>
      </c>
      <c r="B20547" s="34" t="s">
        <v>5577</v>
      </c>
      <c r="C20547" s="45" t="s">
        <v>6346</v>
      </c>
      <c r="D20547" s="23" t="s">
        <v>5734</v>
      </c>
      <c r="E20547" s="23" t="s">
        <v>4141</v>
      </c>
      <c r="F20547" s="40">
        <v>0.25</v>
      </c>
      <c r="G20547" s="25">
        <v>53481</v>
      </c>
      <c r="H20547" s="25">
        <v>13370</v>
      </c>
      <c r="I20547" s="25"/>
      <c r="J20547" s="58" t="e">
        <f>HYPERLINK("#"&amp;"Insumos"&amp;"!A"&amp;MATCH($B20547,#REF!,0),"Ins "&amp;$B20547)</f>
        <v>#REF!</v>
      </c>
      <c r="M20547" s="220"/>
    </row>
    <row r="20548" spans="1:13" x14ac:dyDescent="0.2">
      <c r="A20548" s="35" t="s">
        <v>12717</v>
      </c>
      <c r="B20548" s="34" t="s">
        <v>263</v>
      </c>
      <c r="C20548" s="45" t="s">
        <v>696</v>
      </c>
      <c r="D20548" s="23" t="s">
        <v>5534</v>
      </c>
      <c r="E20548" s="23" t="s">
        <v>4140</v>
      </c>
      <c r="F20548" s="40">
        <v>2E-3</v>
      </c>
      <c r="G20548" s="25">
        <v>187426</v>
      </c>
      <c r="H20548" s="25">
        <v>375</v>
      </c>
      <c r="I20548" s="25"/>
      <c r="J20548" s="58" t="e">
        <f>HYPERLINK("#"&amp;"Insumos"&amp;"!A"&amp;MATCH($B20548,#REF!,0),"Ins "&amp;$B20548)</f>
        <v>#REF!</v>
      </c>
      <c r="M20548" s="220"/>
    </row>
    <row r="20549" spans="1:13" x14ac:dyDescent="0.2">
      <c r="A20549" s="35" t="s">
        <v>12717</v>
      </c>
      <c r="B20549" s="1" t="s">
        <v>5533</v>
      </c>
      <c r="C20549" s="45" t="s">
        <v>5892</v>
      </c>
      <c r="D20549" s="23" t="s">
        <v>977</v>
      </c>
      <c r="E20549" s="23" t="s">
        <v>4134</v>
      </c>
      <c r="F20549" s="40">
        <v>0.5</v>
      </c>
      <c r="G20549" s="25">
        <v>3623</v>
      </c>
      <c r="H20549" s="25">
        <v>1812</v>
      </c>
      <c r="I20549" s="25"/>
      <c r="J20549" s="58" t="e">
        <f>HYPERLINK("#"&amp;"Insumos"&amp;"!A"&amp;MATCH($B20549,#REF!,0),"Ins "&amp;$B20549)</f>
        <v>#REF!</v>
      </c>
      <c r="M20549" s="220"/>
    </row>
    <row r="20550" spans="1:13" x14ac:dyDescent="0.2">
      <c r="A20550" s="35" t="s">
        <v>12717</v>
      </c>
      <c r="B20550" s="34" t="s">
        <v>12266</v>
      </c>
      <c r="C20550" s="45" t="s">
        <v>12284</v>
      </c>
      <c r="D20550" s="23" t="s">
        <v>5751</v>
      </c>
      <c r="E20550" s="23" t="s">
        <v>4134</v>
      </c>
      <c r="F20550" s="40">
        <v>1</v>
      </c>
      <c r="G20550" s="25">
        <v>43313</v>
      </c>
      <c r="H20550" s="25">
        <v>43313</v>
      </c>
      <c r="I20550" s="25"/>
      <c r="J20550" s="58" t="e">
        <f>HYPERLINK("#"&amp;"Insumos"&amp;"!A"&amp;MATCH($B20550,#REF!,0),"Ins "&amp;$B20550)</f>
        <v>#REF!</v>
      </c>
      <c r="M20550" s="220"/>
    </row>
    <row r="20551" spans="1:13" x14ac:dyDescent="0.2">
      <c r="A20551" s="35" t="s">
        <v>12717</v>
      </c>
      <c r="B20551" s="34" t="s">
        <v>5007</v>
      </c>
      <c r="C20551" s="45" t="s">
        <v>720</v>
      </c>
      <c r="D20551" s="23" t="s">
        <v>5751</v>
      </c>
      <c r="E20551" s="23" t="s">
        <v>4134</v>
      </c>
      <c r="F20551" s="40">
        <v>0.1</v>
      </c>
      <c r="G20551" s="25">
        <v>1897</v>
      </c>
      <c r="H20551" s="25">
        <v>190</v>
      </c>
      <c r="I20551" s="25"/>
      <c r="J20551" s="58" t="e">
        <f>HYPERLINK("#"&amp;"Insumos"&amp;"!A"&amp;MATCH($B20551,#REF!,0),"Ins "&amp;$B20551)</f>
        <v>#REF!</v>
      </c>
      <c r="M20551" s="220"/>
    </row>
    <row r="20552" spans="1:13" ht="38.25" x14ac:dyDescent="0.2">
      <c r="A20552" s="36" t="s">
        <v>12787</v>
      </c>
      <c r="B20552" s="26" t="s">
        <v>6816</v>
      </c>
      <c r="C20552" s="79" t="s">
        <v>12788</v>
      </c>
      <c r="D20552" s="37" t="s">
        <v>5608</v>
      </c>
      <c r="E20552" s="37" t="s">
        <v>4134</v>
      </c>
      <c r="F20552" s="41"/>
      <c r="G20552" s="27"/>
      <c r="H20552" s="27"/>
      <c r="I20552" s="27">
        <v>351215</v>
      </c>
      <c r="M20552" s="220">
        <f t="shared" ref="M20552:M20603" si="321">ROUND(I20552*(1+$L$2),0)</f>
        <v>459951</v>
      </c>
    </row>
    <row r="20553" spans="1:13" x14ac:dyDescent="0.2">
      <c r="A20553" s="35" t="s">
        <v>12787</v>
      </c>
      <c r="B20553" s="34" t="s">
        <v>5577</v>
      </c>
      <c r="C20553" s="45" t="s">
        <v>6346</v>
      </c>
      <c r="D20553" s="23" t="s">
        <v>5734</v>
      </c>
      <c r="E20553" s="23" t="s">
        <v>4141</v>
      </c>
      <c r="F20553" s="40">
        <v>1</v>
      </c>
      <c r="G20553" s="25">
        <v>53481</v>
      </c>
      <c r="H20553" s="25">
        <v>53481</v>
      </c>
      <c r="I20553" s="25"/>
      <c r="J20553" s="58" t="e">
        <f>HYPERLINK("#"&amp;"Insumos"&amp;"!A"&amp;MATCH($B20553,#REF!,0),"Ins "&amp;$B20553)</f>
        <v>#REF!</v>
      </c>
      <c r="M20553" s="220"/>
    </row>
    <row r="20554" spans="1:13" x14ac:dyDescent="0.2">
      <c r="A20554" s="35" t="s">
        <v>12787</v>
      </c>
      <c r="B20554" s="1" t="s">
        <v>263</v>
      </c>
      <c r="C20554" s="45" t="s">
        <v>696</v>
      </c>
      <c r="D20554" s="23" t="s">
        <v>5534</v>
      </c>
      <c r="E20554" s="23" t="s">
        <v>4140</v>
      </c>
      <c r="F20554" s="40">
        <v>0.05</v>
      </c>
      <c r="G20554" s="25">
        <v>187426</v>
      </c>
      <c r="H20554" s="25">
        <v>9371</v>
      </c>
      <c r="I20554" s="25"/>
      <c r="J20554" s="58" t="e">
        <f>HYPERLINK("#"&amp;"Insumos"&amp;"!A"&amp;MATCH($B20554,#REF!,0),"Ins "&amp;$B20554)</f>
        <v>#REF!</v>
      </c>
      <c r="M20554" s="220"/>
    </row>
    <row r="20555" spans="1:13" x14ac:dyDescent="0.2">
      <c r="A20555" s="35" t="s">
        <v>12787</v>
      </c>
      <c r="B20555" s="1" t="s">
        <v>5533</v>
      </c>
      <c r="C20555" s="45" t="s">
        <v>5892</v>
      </c>
      <c r="D20555" s="23" t="s">
        <v>977</v>
      </c>
      <c r="E20555" s="23" t="s">
        <v>4134</v>
      </c>
      <c r="F20555" s="40">
        <v>1</v>
      </c>
      <c r="G20555" s="25">
        <v>3623</v>
      </c>
      <c r="H20555" s="25">
        <v>3623</v>
      </c>
      <c r="I20555" s="25"/>
      <c r="J20555" s="58" t="e">
        <f>HYPERLINK("#"&amp;"Insumos"&amp;"!A"&amp;MATCH($B20555,#REF!,0),"Ins "&amp;$B20555)</f>
        <v>#REF!</v>
      </c>
      <c r="M20555" s="220"/>
    </row>
    <row r="20556" spans="1:13" x14ac:dyDescent="0.2">
      <c r="A20556" s="35" t="s">
        <v>12787</v>
      </c>
      <c r="B20556" s="34" t="s">
        <v>7408</v>
      </c>
      <c r="C20556" s="45" t="s">
        <v>7409</v>
      </c>
      <c r="D20556" s="23" t="s">
        <v>5751</v>
      </c>
      <c r="E20556" s="23" t="s">
        <v>4134</v>
      </c>
      <c r="F20556" s="40">
        <v>2</v>
      </c>
      <c r="G20556" s="25">
        <v>999</v>
      </c>
      <c r="H20556" s="25">
        <v>1998</v>
      </c>
      <c r="I20556" s="25"/>
      <c r="J20556" s="58" t="e">
        <f>HYPERLINK("#"&amp;"Insumos"&amp;"!A"&amp;MATCH($B20556,#REF!,0),"Ins "&amp;$B20556)</f>
        <v>#REF!</v>
      </c>
      <c r="M20556" s="220"/>
    </row>
    <row r="20557" spans="1:13" x14ac:dyDescent="0.2">
      <c r="A20557" s="35" t="s">
        <v>12787</v>
      </c>
      <c r="B20557" s="34" t="s">
        <v>6121</v>
      </c>
      <c r="C20557" s="45" t="s">
        <v>6122</v>
      </c>
      <c r="D20557" s="23" t="s">
        <v>5751</v>
      </c>
      <c r="E20557" s="23" t="s">
        <v>464</v>
      </c>
      <c r="F20557" s="40">
        <v>5</v>
      </c>
      <c r="G20557" s="25">
        <v>2269</v>
      </c>
      <c r="H20557" s="25">
        <v>11345</v>
      </c>
      <c r="I20557" s="25"/>
      <c r="J20557" s="58" t="e">
        <f>HYPERLINK("#"&amp;"Insumos"&amp;"!A"&amp;MATCH($B20557,#REF!,0),"Ins "&amp;$B20557)</f>
        <v>#REF!</v>
      </c>
      <c r="M20557" s="220"/>
    </row>
    <row r="20558" spans="1:13" x14ac:dyDescent="0.2">
      <c r="A20558" s="35" t="s">
        <v>12787</v>
      </c>
      <c r="B20558" s="1" t="s">
        <v>4898</v>
      </c>
      <c r="C20558" s="45" t="s">
        <v>303</v>
      </c>
      <c r="D20558" s="23" t="s">
        <v>5751</v>
      </c>
      <c r="E20558" s="23" t="s">
        <v>4134</v>
      </c>
      <c r="F20558" s="40">
        <v>1</v>
      </c>
      <c r="G20558" s="25">
        <v>260000</v>
      </c>
      <c r="H20558" s="25">
        <v>260000</v>
      </c>
      <c r="I20558" s="25"/>
      <c r="J20558" s="58" t="e">
        <f>HYPERLINK("#"&amp;"Insumos"&amp;"!A"&amp;MATCH($B20558,#REF!,0),"Ins "&amp;$B20558)</f>
        <v>#REF!</v>
      </c>
      <c r="M20558" s="220"/>
    </row>
    <row r="20559" spans="1:13" x14ac:dyDescent="0.2">
      <c r="A20559" s="35" t="s">
        <v>12787</v>
      </c>
      <c r="B20559" s="34" t="s">
        <v>12775</v>
      </c>
      <c r="C20559" s="45" t="s">
        <v>12789</v>
      </c>
      <c r="D20559" s="23" t="s">
        <v>5751</v>
      </c>
      <c r="E20559" s="23" t="s">
        <v>4134</v>
      </c>
      <c r="F20559" s="40">
        <v>1</v>
      </c>
      <c r="G20559" s="25">
        <v>9500</v>
      </c>
      <c r="H20559" s="25">
        <v>9500</v>
      </c>
      <c r="I20559" s="25"/>
      <c r="J20559" s="58" t="e">
        <f>HYPERLINK("#"&amp;"Insumos"&amp;"!A"&amp;MATCH($B20559,#REF!,0),"Ins "&amp;$B20559)</f>
        <v>#REF!</v>
      </c>
      <c r="M20559" s="220"/>
    </row>
    <row r="20560" spans="1:13" x14ac:dyDescent="0.2">
      <c r="A20560" s="35" t="s">
        <v>12787</v>
      </c>
      <c r="B20560" s="1" t="s">
        <v>5007</v>
      </c>
      <c r="C20560" s="45" t="s">
        <v>720</v>
      </c>
      <c r="D20560" s="23" t="s">
        <v>5751</v>
      </c>
      <c r="E20560" s="23" t="s">
        <v>4134</v>
      </c>
      <c r="F20560" s="40">
        <v>1</v>
      </c>
      <c r="G20560" s="25">
        <v>1897</v>
      </c>
      <c r="H20560" s="25">
        <v>1897</v>
      </c>
      <c r="I20560" s="25"/>
      <c r="J20560" s="58" t="e">
        <f>HYPERLINK("#"&amp;"Insumos"&amp;"!A"&amp;MATCH($B20560,#REF!,0),"Ins "&amp;$B20560)</f>
        <v>#REF!</v>
      </c>
      <c r="M20560" s="220"/>
    </row>
    <row r="20561" spans="1:13" s="176" customFormat="1" ht="40.15" customHeight="1" x14ac:dyDescent="0.2">
      <c r="A20561" s="170" t="s">
        <v>4117</v>
      </c>
      <c r="B20561" s="171"/>
      <c r="C20561" s="172" t="s">
        <v>1692</v>
      </c>
      <c r="D20561" s="173" t="s">
        <v>5607</v>
      </c>
      <c r="E20561" s="173"/>
      <c r="F20561" s="174"/>
      <c r="G20561" s="175"/>
      <c r="H20561" s="175"/>
      <c r="I20561" s="175"/>
      <c r="M20561" s="220"/>
    </row>
    <row r="20562" spans="1:13" ht="38.25" x14ac:dyDescent="0.2">
      <c r="A20562" s="36" t="s">
        <v>3818</v>
      </c>
      <c r="B20562" s="26" t="s">
        <v>6816</v>
      </c>
      <c r="C20562" s="79" t="s">
        <v>9361</v>
      </c>
      <c r="D20562" s="37" t="s">
        <v>5608</v>
      </c>
      <c r="E20562" s="37" t="s">
        <v>466</v>
      </c>
      <c r="F20562" s="41"/>
      <c r="G20562" s="27"/>
      <c r="H20562" s="27"/>
      <c r="I20562" s="27">
        <v>1199072</v>
      </c>
      <c r="M20562" s="220">
        <f t="shared" si="321"/>
        <v>1570305</v>
      </c>
    </row>
    <row r="20563" spans="1:13" x14ac:dyDescent="0.2">
      <c r="A20563" s="35" t="s">
        <v>3818</v>
      </c>
      <c r="B20563" s="1" t="s">
        <v>5589</v>
      </c>
      <c r="C20563" s="45" t="s">
        <v>5819</v>
      </c>
      <c r="D20563" s="23" t="s">
        <v>5585</v>
      </c>
      <c r="E20563" s="23" t="s">
        <v>466</v>
      </c>
      <c r="F20563" s="40">
        <v>1.05</v>
      </c>
      <c r="G20563" s="25">
        <v>597780</v>
      </c>
      <c r="H20563" s="25">
        <v>627669</v>
      </c>
      <c r="I20563" s="25"/>
      <c r="M20563" s="220"/>
    </row>
    <row r="20564" spans="1:13" x14ac:dyDescent="0.2">
      <c r="A20564" s="35" t="s">
        <v>3818</v>
      </c>
      <c r="B20564" s="34" t="s">
        <v>199</v>
      </c>
      <c r="C20564" s="45" t="s">
        <v>1031</v>
      </c>
      <c r="D20564" s="23" t="s">
        <v>5734</v>
      </c>
      <c r="E20564" s="23" t="s">
        <v>4141</v>
      </c>
      <c r="F20564" s="40">
        <v>4.7</v>
      </c>
      <c r="G20564" s="25">
        <v>96111</v>
      </c>
      <c r="H20564" s="25">
        <v>451722</v>
      </c>
      <c r="I20564" s="25"/>
      <c r="J20564" s="58" t="e">
        <f>HYPERLINK("#"&amp;"Insumos"&amp;"!A"&amp;MATCH($B20564,#REF!,0),"Ins "&amp;$B20564)</f>
        <v>#REF!</v>
      </c>
      <c r="M20564" s="220"/>
    </row>
    <row r="20565" spans="1:13" x14ac:dyDescent="0.2">
      <c r="A20565" s="35" t="s">
        <v>3818</v>
      </c>
      <c r="B20565" s="34" t="s">
        <v>102</v>
      </c>
      <c r="C20565" s="45" t="s">
        <v>1189</v>
      </c>
      <c r="D20565" s="23" t="s">
        <v>5534</v>
      </c>
      <c r="E20565" s="23" t="s">
        <v>4140</v>
      </c>
      <c r="F20565" s="40">
        <v>40.909090909090907</v>
      </c>
      <c r="G20565" s="25">
        <v>406</v>
      </c>
      <c r="H20565" s="25">
        <v>16609</v>
      </c>
      <c r="I20565" s="25"/>
      <c r="J20565" s="58" t="e">
        <f>HYPERLINK("#"&amp;"Insumos"&amp;"!A"&amp;MATCH($B20565,#REF!,0),"Ins "&amp;$B20565)</f>
        <v>#REF!</v>
      </c>
      <c r="M20565" s="220"/>
    </row>
    <row r="20566" spans="1:13" x14ac:dyDescent="0.2">
      <c r="A20566" s="35" t="s">
        <v>3818</v>
      </c>
      <c r="B20566" s="1" t="s">
        <v>263</v>
      </c>
      <c r="C20566" s="45" t="s">
        <v>696</v>
      </c>
      <c r="D20566" s="23" t="s">
        <v>5534</v>
      </c>
      <c r="E20566" s="23" t="s">
        <v>4140</v>
      </c>
      <c r="F20566" s="40">
        <v>8.8300000000000003E-2</v>
      </c>
      <c r="G20566" s="25">
        <v>187426</v>
      </c>
      <c r="H20566" s="25">
        <v>16550</v>
      </c>
      <c r="I20566" s="25"/>
      <c r="J20566" s="58" t="e">
        <f>HYPERLINK("#"&amp;"Insumos"&amp;"!A"&amp;MATCH($B20566,#REF!,0),"Ins "&amp;$B20566)</f>
        <v>#REF!</v>
      </c>
      <c r="M20566" s="220"/>
    </row>
    <row r="20567" spans="1:13" x14ac:dyDescent="0.2">
      <c r="A20567" s="35" t="s">
        <v>3818</v>
      </c>
      <c r="B20567" s="1" t="s">
        <v>222</v>
      </c>
      <c r="C20567" s="45" t="s">
        <v>157</v>
      </c>
      <c r="D20567" s="23" t="s">
        <v>5534</v>
      </c>
      <c r="E20567" s="23" t="s">
        <v>4140</v>
      </c>
      <c r="F20567" s="40">
        <v>0.1</v>
      </c>
      <c r="G20567" s="25">
        <v>66212</v>
      </c>
      <c r="H20567" s="25">
        <v>6621</v>
      </c>
      <c r="I20567" s="25"/>
      <c r="J20567" s="58" t="e">
        <f>HYPERLINK("#"&amp;"Insumos"&amp;"!A"&amp;MATCH($B20567,#REF!,0),"Ins "&amp;$B20567)</f>
        <v>#REF!</v>
      </c>
      <c r="M20567" s="220"/>
    </row>
    <row r="20568" spans="1:13" x14ac:dyDescent="0.2">
      <c r="A20568" s="35" t="s">
        <v>3818</v>
      </c>
      <c r="B20568" s="34" t="s">
        <v>5371</v>
      </c>
      <c r="C20568" s="45" t="s">
        <v>568</v>
      </c>
      <c r="D20568" s="23" t="s">
        <v>5751</v>
      </c>
      <c r="E20568" s="23" t="s">
        <v>4138</v>
      </c>
      <c r="F20568" s="40">
        <v>0.1</v>
      </c>
      <c r="G20568" s="25">
        <v>16500</v>
      </c>
      <c r="H20568" s="25">
        <v>1650</v>
      </c>
      <c r="I20568" s="25"/>
      <c r="J20568" s="58" t="e">
        <f>HYPERLINK("#"&amp;"Insumos"&amp;"!A"&amp;MATCH($B20568,#REF!,0),"Ins "&amp;$B20568)</f>
        <v>#REF!</v>
      </c>
      <c r="M20568" s="220"/>
    </row>
    <row r="20569" spans="1:13" x14ac:dyDescent="0.2">
      <c r="A20569" s="35" t="s">
        <v>3818</v>
      </c>
      <c r="B20569" s="1" t="s">
        <v>5543</v>
      </c>
      <c r="C20569" s="45" t="s">
        <v>1226</v>
      </c>
      <c r="D20569" s="23" t="s">
        <v>5534</v>
      </c>
      <c r="E20569" s="23" t="s">
        <v>4140</v>
      </c>
      <c r="F20569" s="40">
        <v>18.18181818181818</v>
      </c>
      <c r="G20569" s="25">
        <v>239</v>
      </c>
      <c r="H20569" s="25">
        <v>4345</v>
      </c>
      <c r="I20569" s="25"/>
      <c r="J20569" s="58" t="e">
        <f>HYPERLINK("#"&amp;"Insumos"&amp;"!A"&amp;MATCH($B20569,#REF!,0),"Ins "&amp;$B20569)</f>
        <v>#REF!</v>
      </c>
      <c r="M20569" s="220"/>
    </row>
    <row r="20570" spans="1:13" x14ac:dyDescent="0.2">
      <c r="A20570" s="35" t="s">
        <v>3818</v>
      </c>
      <c r="B20570" s="1" t="s">
        <v>5533</v>
      </c>
      <c r="C20570" s="45" t="s">
        <v>5892</v>
      </c>
      <c r="D20570" s="23" t="s">
        <v>977</v>
      </c>
      <c r="E20570" s="23" t="s">
        <v>4134</v>
      </c>
      <c r="F20570" s="40">
        <v>1</v>
      </c>
      <c r="G20570" s="25">
        <v>3623</v>
      </c>
      <c r="H20570" s="25">
        <v>3623</v>
      </c>
      <c r="I20570" s="25"/>
      <c r="J20570" s="58" t="e">
        <f>HYPERLINK("#"&amp;"Insumos"&amp;"!A"&amp;MATCH($B20570,#REF!,0),"Ins "&amp;$B20570)</f>
        <v>#REF!</v>
      </c>
      <c r="M20570" s="220"/>
    </row>
    <row r="20571" spans="1:13" x14ac:dyDescent="0.2">
      <c r="A20571" s="35" t="s">
        <v>3818</v>
      </c>
      <c r="B20571" s="1" t="s">
        <v>5007</v>
      </c>
      <c r="C20571" s="45" t="s">
        <v>720</v>
      </c>
      <c r="D20571" s="23" t="s">
        <v>5751</v>
      </c>
      <c r="E20571" s="23" t="s">
        <v>4134</v>
      </c>
      <c r="F20571" s="40">
        <v>5</v>
      </c>
      <c r="G20571" s="25">
        <v>1897</v>
      </c>
      <c r="H20571" s="25">
        <v>9485</v>
      </c>
      <c r="I20571" s="25"/>
      <c r="J20571" s="58" t="e">
        <f>HYPERLINK("#"&amp;"Insumos"&amp;"!A"&amp;MATCH($B20571,#REF!,0),"Ins "&amp;$B20571)</f>
        <v>#REF!</v>
      </c>
      <c r="M20571" s="220"/>
    </row>
    <row r="20572" spans="1:13" x14ac:dyDescent="0.2">
      <c r="A20572" s="35" t="s">
        <v>3818</v>
      </c>
      <c r="B20572" s="1" t="s">
        <v>5483</v>
      </c>
      <c r="C20572" s="45" t="s">
        <v>1064</v>
      </c>
      <c r="D20572" s="23" t="s">
        <v>5751</v>
      </c>
      <c r="E20572" s="23" t="s">
        <v>467</v>
      </c>
      <c r="F20572" s="40">
        <v>2</v>
      </c>
      <c r="G20572" s="25">
        <v>6176</v>
      </c>
      <c r="H20572" s="25">
        <v>12352</v>
      </c>
      <c r="I20572" s="25"/>
      <c r="J20572" s="58" t="e">
        <f>HYPERLINK("#"&amp;"Insumos"&amp;"!A"&amp;MATCH($B20572,#REF!,0),"Ins "&amp;$B20572)</f>
        <v>#REF!</v>
      </c>
      <c r="M20572" s="220"/>
    </row>
    <row r="20573" spans="1:13" x14ac:dyDescent="0.2">
      <c r="A20573" s="35" t="s">
        <v>3818</v>
      </c>
      <c r="B20573" s="34" t="s">
        <v>4537</v>
      </c>
      <c r="C20573" s="45" t="s">
        <v>12753</v>
      </c>
      <c r="D20573" s="23" t="s">
        <v>5751</v>
      </c>
      <c r="E20573" s="23" t="s">
        <v>287</v>
      </c>
      <c r="F20573" s="40">
        <v>2</v>
      </c>
      <c r="G20573" s="25">
        <v>3630</v>
      </c>
      <c r="H20573" s="25">
        <v>7260</v>
      </c>
      <c r="I20573" s="25"/>
      <c r="J20573" s="58" t="e">
        <f>HYPERLINK("#"&amp;"Insumos"&amp;"!A"&amp;MATCH($B20573,#REF!,0),"Ins "&amp;$B20573)</f>
        <v>#REF!</v>
      </c>
      <c r="M20573" s="220"/>
    </row>
    <row r="20574" spans="1:13" x14ac:dyDescent="0.2">
      <c r="A20574" s="35" t="s">
        <v>3818</v>
      </c>
      <c r="B20574" s="1" t="s">
        <v>5184</v>
      </c>
      <c r="C20574" s="45" t="s">
        <v>294</v>
      </c>
      <c r="D20574" s="23" t="s">
        <v>5751</v>
      </c>
      <c r="E20574" s="23" t="s">
        <v>4147</v>
      </c>
      <c r="F20574" s="40">
        <v>2</v>
      </c>
      <c r="G20574" s="25">
        <v>5304</v>
      </c>
      <c r="H20574" s="25">
        <v>10608</v>
      </c>
      <c r="I20574" s="25"/>
      <c r="J20574" s="58" t="e">
        <f>HYPERLINK("#"&amp;"Insumos"&amp;"!A"&amp;MATCH($B20574,#REF!,0),"Ins "&amp;$B20574)</f>
        <v>#REF!</v>
      </c>
      <c r="M20574" s="220"/>
    </row>
    <row r="20575" spans="1:13" x14ac:dyDescent="0.2">
      <c r="A20575" s="35" t="s">
        <v>3818</v>
      </c>
      <c r="B20575" s="1" t="s">
        <v>5200</v>
      </c>
      <c r="C20575" s="45" t="s">
        <v>9156</v>
      </c>
      <c r="D20575" s="23" t="s">
        <v>5751</v>
      </c>
      <c r="E20575" s="23" t="s">
        <v>467</v>
      </c>
      <c r="F20575" s="40">
        <v>1.0584</v>
      </c>
      <c r="G20575" s="25">
        <v>19807</v>
      </c>
      <c r="H20575" s="25">
        <v>20964</v>
      </c>
      <c r="I20575" s="25"/>
      <c r="J20575" s="58" t="e">
        <f>HYPERLINK("#"&amp;"Insumos"&amp;"!A"&amp;MATCH($B20575,#REF!,0),"Ins "&amp;$B20575)</f>
        <v>#REF!</v>
      </c>
      <c r="M20575" s="220"/>
    </row>
    <row r="20576" spans="1:13" x14ac:dyDescent="0.2">
      <c r="A20576" s="35" t="s">
        <v>3818</v>
      </c>
      <c r="B20576" s="34" t="s">
        <v>5549</v>
      </c>
      <c r="C20576" s="45" t="s">
        <v>1227</v>
      </c>
      <c r="D20576" s="23" t="s">
        <v>5534</v>
      </c>
      <c r="E20576" s="23" t="s">
        <v>4140</v>
      </c>
      <c r="F20576" s="40">
        <v>40.909090909090907</v>
      </c>
      <c r="G20576" s="25">
        <v>235</v>
      </c>
      <c r="H20576" s="25">
        <v>9614</v>
      </c>
      <c r="I20576" s="25"/>
      <c r="J20576" s="58" t="e">
        <f>HYPERLINK("#"&amp;"Insumos"&amp;"!A"&amp;MATCH($B20576,#REF!,0),"Ins "&amp;$B20576)</f>
        <v>#REF!</v>
      </c>
      <c r="M20576" s="220"/>
    </row>
    <row r="20577" spans="1:13" ht="38.25" x14ac:dyDescent="0.2">
      <c r="A20577" s="36" t="s">
        <v>3819</v>
      </c>
      <c r="B20577" s="26" t="s">
        <v>6816</v>
      </c>
      <c r="C20577" s="79" t="s">
        <v>9359</v>
      </c>
      <c r="D20577" s="37" t="s">
        <v>5608</v>
      </c>
      <c r="E20577" s="37" t="s">
        <v>466</v>
      </c>
      <c r="F20577" s="41"/>
      <c r="G20577" s="27"/>
      <c r="H20577" s="27"/>
      <c r="I20577" s="27">
        <v>1029852</v>
      </c>
      <c r="M20577" s="220">
        <f t="shared" si="321"/>
        <v>1348694</v>
      </c>
    </row>
    <row r="20578" spans="1:13" x14ac:dyDescent="0.2">
      <c r="A20578" s="35" t="s">
        <v>3819</v>
      </c>
      <c r="B20578" s="1" t="s">
        <v>5589</v>
      </c>
      <c r="C20578" s="45" t="s">
        <v>5819</v>
      </c>
      <c r="D20578" s="23" t="s">
        <v>5585</v>
      </c>
      <c r="E20578" s="23" t="s">
        <v>466</v>
      </c>
      <c r="F20578" s="40">
        <v>0.73</v>
      </c>
      <c r="G20578" s="25">
        <v>597780</v>
      </c>
      <c r="H20578" s="25">
        <v>436379</v>
      </c>
      <c r="I20578" s="25"/>
      <c r="M20578" s="220"/>
    </row>
    <row r="20579" spans="1:13" x14ac:dyDescent="0.2">
      <c r="A20579" s="35" t="s">
        <v>3819</v>
      </c>
      <c r="B20579" s="34" t="s">
        <v>199</v>
      </c>
      <c r="C20579" s="45" t="s">
        <v>1031</v>
      </c>
      <c r="D20579" s="23" t="s">
        <v>5734</v>
      </c>
      <c r="E20579" s="23" t="s">
        <v>4141</v>
      </c>
      <c r="F20579" s="40">
        <v>4.7</v>
      </c>
      <c r="G20579" s="25">
        <v>96111</v>
      </c>
      <c r="H20579" s="25">
        <v>451722</v>
      </c>
      <c r="I20579" s="25"/>
      <c r="J20579" s="58" t="e">
        <f>HYPERLINK("#"&amp;"Insumos"&amp;"!A"&amp;MATCH($B20579,#REF!,0),"Ins "&amp;$B20579)</f>
        <v>#REF!</v>
      </c>
      <c r="M20579" s="220"/>
    </row>
    <row r="20580" spans="1:13" x14ac:dyDescent="0.2">
      <c r="A20580" s="35" t="s">
        <v>3819</v>
      </c>
      <c r="B20580" s="1" t="s">
        <v>263</v>
      </c>
      <c r="C20580" s="45" t="s">
        <v>696</v>
      </c>
      <c r="D20580" s="23" t="s">
        <v>5534</v>
      </c>
      <c r="E20580" s="23" t="s">
        <v>4140</v>
      </c>
      <c r="F20580" s="40">
        <v>8.7999999999999995E-2</v>
      </c>
      <c r="G20580" s="25">
        <v>187426</v>
      </c>
      <c r="H20580" s="25">
        <v>16493</v>
      </c>
      <c r="I20580" s="25"/>
      <c r="J20580" s="58" t="e">
        <f>HYPERLINK("#"&amp;"Insumos"&amp;"!A"&amp;MATCH($B20580,#REF!,0),"Ins "&amp;$B20580)</f>
        <v>#REF!</v>
      </c>
      <c r="M20580" s="220"/>
    </row>
    <row r="20581" spans="1:13" x14ac:dyDescent="0.2">
      <c r="A20581" s="35" t="s">
        <v>3819</v>
      </c>
      <c r="B20581" s="1" t="s">
        <v>5533</v>
      </c>
      <c r="C20581" s="45" t="s">
        <v>5892</v>
      </c>
      <c r="D20581" s="23" t="s">
        <v>977</v>
      </c>
      <c r="E20581" s="23" t="s">
        <v>4134</v>
      </c>
      <c r="F20581" s="40">
        <v>3</v>
      </c>
      <c r="G20581" s="25">
        <v>3623</v>
      </c>
      <c r="H20581" s="25">
        <v>10869</v>
      </c>
      <c r="I20581" s="25"/>
      <c r="J20581" s="58" t="e">
        <f>HYPERLINK("#"&amp;"Insumos"&amp;"!A"&amp;MATCH($B20581,#REF!,0),"Ins "&amp;$B20581)</f>
        <v>#REF!</v>
      </c>
      <c r="M20581" s="220"/>
    </row>
    <row r="20582" spans="1:13" x14ac:dyDescent="0.2">
      <c r="A20582" s="35" t="s">
        <v>3819</v>
      </c>
      <c r="B20582" s="1" t="s">
        <v>5007</v>
      </c>
      <c r="C20582" s="45" t="s">
        <v>720</v>
      </c>
      <c r="D20582" s="23" t="s">
        <v>5751</v>
      </c>
      <c r="E20582" s="23" t="s">
        <v>4134</v>
      </c>
      <c r="F20582" s="40">
        <v>7.4</v>
      </c>
      <c r="G20582" s="25">
        <v>1897</v>
      </c>
      <c r="H20582" s="25">
        <v>14038</v>
      </c>
      <c r="I20582" s="25"/>
      <c r="J20582" s="58" t="e">
        <f>HYPERLINK("#"&amp;"Insumos"&amp;"!A"&amp;MATCH($B20582,#REF!,0),"Ins "&amp;$B20582)</f>
        <v>#REF!</v>
      </c>
      <c r="M20582" s="220"/>
    </row>
    <row r="20583" spans="1:13" x14ac:dyDescent="0.2">
      <c r="A20583" s="35" t="s">
        <v>3819</v>
      </c>
      <c r="B20583" s="1" t="s">
        <v>5370</v>
      </c>
      <c r="C20583" s="45" t="s">
        <v>567</v>
      </c>
      <c r="D20583" s="23" t="s">
        <v>5751</v>
      </c>
      <c r="E20583" s="23" t="s">
        <v>4138</v>
      </c>
      <c r="F20583" s="40">
        <v>0.1</v>
      </c>
      <c r="G20583" s="25">
        <v>12500</v>
      </c>
      <c r="H20583" s="25">
        <v>1250</v>
      </c>
      <c r="I20583" s="25"/>
      <c r="J20583" s="58" t="e">
        <f>HYPERLINK("#"&amp;"Insumos"&amp;"!A"&amp;MATCH($B20583,#REF!,0),"Ins "&amp;$B20583)</f>
        <v>#REF!</v>
      </c>
      <c r="M20583" s="220"/>
    </row>
    <row r="20584" spans="1:13" x14ac:dyDescent="0.2">
      <c r="A20584" s="35" t="s">
        <v>3819</v>
      </c>
      <c r="B20584" s="1" t="s">
        <v>5483</v>
      </c>
      <c r="C20584" s="45" t="s">
        <v>1064</v>
      </c>
      <c r="D20584" s="23" t="s">
        <v>5751</v>
      </c>
      <c r="E20584" s="23" t="s">
        <v>467</v>
      </c>
      <c r="F20584" s="40">
        <v>1</v>
      </c>
      <c r="G20584" s="25">
        <v>6176</v>
      </c>
      <c r="H20584" s="25">
        <v>6176</v>
      </c>
      <c r="I20584" s="25"/>
      <c r="J20584" s="58" t="e">
        <f>HYPERLINK("#"&amp;"Insumos"&amp;"!A"&amp;MATCH($B20584,#REF!,0),"Ins "&amp;$B20584)</f>
        <v>#REF!</v>
      </c>
      <c r="M20584" s="220"/>
    </row>
    <row r="20585" spans="1:13" x14ac:dyDescent="0.2">
      <c r="A20585" s="35" t="s">
        <v>3819</v>
      </c>
      <c r="B20585" s="1" t="s">
        <v>1043</v>
      </c>
      <c r="C20585" s="45" t="s">
        <v>70</v>
      </c>
      <c r="D20585" s="23" t="s">
        <v>5751</v>
      </c>
      <c r="E20585" s="23" t="s">
        <v>466</v>
      </c>
      <c r="F20585" s="40">
        <v>0.33</v>
      </c>
      <c r="G20585" s="25">
        <v>98800</v>
      </c>
      <c r="H20585" s="25">
        <v>32604</v>
      </c>
      <c r="I20585" s="25"/>
      <c r="J20585" s="58" t="e">
        <f>HYPERLINK("#"&amp;"Insumos"&amp;"!A"&amp;MATCH($B20585,#REF!,0),"Ins "&amp;$B20585)</f>
        <v>#REF!</v>
      </c>
      <c r="M20585" s="220"/>
    </row>
    <row r="20586" spans="1:13" x14ac:dyDescent="0.2">
      <c r="A20586" s="35" t="s">
        <v>3819</v>
      </c>
      <c r="B20586" s="1" t="s">
        <v>5184</v>
      </c>
      <c r="C20586" s="45" t="s">
        <v>294</v>
      </c>
      <c r="D20586" s="23" t="s">
        <v>5751</v>
      </c>
      <c r="E20586" s="23" t="s">
        <v>4147</v>
      </c>
      <c r="F20586" s="40">
        <v>2</v>
      </c>
      <c r="G20586" s="25">
        <v>5304</v>
      </c>
      <c r="H20586" s="25">
        <v>10608</v>
      </c>
      <c r="I20586" s="25"/>
      <c r="J20586" s="58" t="e">
        <f>HYPERLINK("#"&amp;"Insumos"&amp;"!A"&amp;MATCH($B20586,#REF!,0),"Ins "&amp;$B20586)</f>
        <v>#REF!</v>
      </c>
      <c r="M20586" s="220"/>
    </row>
    <row r="20587" spans="1:13" x14ac:dyDescent="0.2">
      <c r="A20587" s="35" t="s">
        <v>3819</v>
      </c>
      <c r="B20587" s="34" t="s">
        <v>5549</v>
      </c>
      <c r="C20587" s="45" t="s">
        <v>1227</v>
      </c>
      <c r="D20587" s="23" t="s">
        <v>5534</v>
      </c>
      <c r="E20587" s="23" t="s">
        <v>4140</v>
      </c>
      <c r="F20587" s="40">
        <v>12</v>
      </c>
      <c r="G20587" s="25">
        <v>235</v>
      </c>
      <c r="H20587" s="25">
        <v>2820</v>
      </c>
      <c r="I20587" s="25"/>
      <c r="J20587" s="58" t="e">
        <f>HYPERLINK("#"&amp;"Insumos"&amp;"!A"&amp;MATCH($B20587,#REF!,0),"Ins "&amp;$B20587)</f>
        <v>#REF!</v>
      </c>
      <c r="M20587" s="220"/>
    </row>
    <row r="20588" spans="1:13" x14ac:dyDescent="0.2">
      <c r="A20588" s="35" t="s">
        <v>3819</v>
      </c>
      <c r="B20588" s="34" t="s">
        <v>5543</v>
      </c>
      <c r="C20588" s="45" t="s">
        <v>1226</v>
      </c>
      <c r="D20588" s="23" t="s">
        <v>5534</v>
      </c>
      <c r="E20588" s="23" t="s">
        <v>4140</v>
      </c>
      <c r="F20588" s="40">
        <v>9</v>
      </c>
      <c r="G20588" s="25">
        <v>239</v>
      </c>
      <c r="H20588" s="25">
        <v>2151</v>
      </c>
      <c r="I20588" s="25"/>
      <c r="J20588" s="58" t="e">
        <f>HYPERLINK("#"&amp;"Insumos"&amp;"!A"&amp;MATCH($B20588,#REF!,0),"Ins "&amp;$B20588)</f>
        <v>#REF!</v>
      </c>
      <c r="M20588" s="220"/>
    </row>
    <row r="20589" spans="1:13" x14ac:dyDescent="0.2">
      <c r="A20589" s="35" t="s">
        <v>3819</v>
      </c>
      <c r="B20589" s="1" t="s">
        <v>5200</v>
      </c>
      <c r="C20589" s="45" t="s">
        <v>9156</v>
      </c>
      <c r="D20589" s="23" t="s">
        <v>5751</v>
      </c>
      <c r="E20589" s="23" t="s">
        <v>467</v>
      </c>
      <c r="F20589" s="40">
        <v>0.64</v>
      </c>
      <c r="G20589" s="25">
        <v>19807</v>
      </c>
      <c r="H20589" s="25">
        <v>12676</v>
      </c>
      <c r="I20589" s="25"/>
      <c r="J20589" s="58" t="e">
        <f>HYPERLINK("#"&amp;"Insumos"&amp;"!A"&amp;MATCH($B20589,#REF!,0),"Ins "&amp;$B20589)</f>
        <v>#REF!</v>
      </c>
      <c r="M20589" s="220"/>
    </row>
    <row r="20590" spans="1:13" x14ac:dyDescent="0.2">
      <c r="A20590" s="35" t="s">
        <v>3819</v>
      </c>
      <c r="B20590" s="34" t="s">
        <v>102</v>
      </c>
      <c r="C20590" s="45" t="s">
        <v>1189</v>
      </c>
      <c r="D20590" s="23" t="s">
        <v>5534</v>
      </c>
      <c r="E20590" s="23" t="s">
        <v>4140</v>
      </c>
      <c r="F20590" s="40">
        <v>9</v>
      </c>
      <c r="G20590" s="25">
        <v>406</v>
      </c>
      <c r="H20590" s="25">
        <v>3654</v>
      </c>
      <c r="I20590" s="25"/>
      <c r="J20590" s="58" t="e">
        <f>HYPERLINK("#"&amp;"Insumos"&amp;"!A"&amp;MATCH($B20590,#REF!,0),"Ins "&amp;$B20590)</f>
        <v>#REF!</v>
      </c>
      <c r="M20590" s="220"/>
    </row>
    <row r="20591" spans="1:13" x14ac:dyDescent="0.2">
      <c r="A20591" s="35" t="s">
        <v>3819</v>
      </c>
      <c r="B20591" s="34" t="s">
        <v>4550</v>
      </c>
      <c r="C20591" s="45" t="s">
        <v>728</v>
      </c>
      <c r="D20591" s="23" t="s">
        <v>5751</v>
      </c>
      <c r="E20591" s="23" t="s">
        <v>4134</v>
      </c>
      <c r="F20591" s="40">
        <v>2</v>
      </c>
      <c r="G20591" s="25">
        <v>14206</v>
      </c>
      <c r="H20591" s="25">
        <v>28412</v>
      </c>
      <c r="I20591" s="25"/>
      <c r="J20591" s="58" t="e">
        <f>HYPERLINK("#"&amp;"Insumos"&amp;"!A"&amp;MATCH($B20591,#REF!,0),"Ins "&amp;$B20591)</f>
        <v>#REF!</v>
      </c>
      <c r="M20591" s="220"/>
    </row>
    <row r="20592" spans="1:13" ht="25.5" x14ac:dyDescent="0.2">
      <c r="A20592" s="36" t="s">
        <v>3820</v>
      </c>
      <c r="B20592" s="26" t="s">
        <v>6816</v>
      </c>
      <c r="C20592" s="79" t="s">
        <v>11006</v>
      </c>
      <c r="D20592" s="37" t="s">
        <v>5608</v>
      </c>
      <c r="E20592" s="37" t="s">
        <v>466</v>
      </c>
      <c r="F20592" s="41"/>
      <c r="G20592" s="27"/>
      <c r="H20592" s="27"/>
      <c r="I20592" s="27">
        <v>367492</v>
      </c>
      <c r="M20592" s="220">
        <f t="shared" si="321"/>
        <v>481268</v>
      </c>
    </row>
    <row r="20593" spans="1:13" x14ac:dyDescent="0.2">
      <c r="A20593" s="35" t="s">
        <v>3820</v>
      </c>
      <c r="B20593" s="34" t="s">
        <v>71</v>
      </c>
      <c r="C20593" s="45" t="s">
        <v>1022</v>
      </c>
      <c r="D20593" s="23" t="s">
        <v>5734</v>
      </c>
      <c r="E20593" s="23" t="s">
        <v>4141</v>
      </c>
      <c r="F20593" s="40">
        <v>1.5</v>
      </c>
      <c r="G20593" s="25">
        <v>66987</v>
      </c>
      <c r="H20593" s="25">
        <v>100481</v>
      </c>
      <c r="I20593" s="25"/>
      <c r="J20593" s="58" t="e">
        <f>HYPERLINK("#"&amp;"Insumos"&amp;"!A"&amp;MATCH($B20593,#REF!,0),"Ins "&amp;$B20593)</f>
        <v>#REF!</v>
      </c>
      <c r="M20593" s="220"/>
    </row>
    <row r="20594" spans="1:13" x14ac:dyDescent="0.2">
      <c r="A20594" s="35" t="s">
        <v>3820</v>
      </c>
      <c r="B20594" s="1" t="s">
        <v>263</v>
      </c>
      <c r="C20594" s="45" t="s">
        <v>696</v>
      </c>
      <c r="D20594" s="23" t="s">
        <v>5534</v>
      </c>
      <c r="E20594" s="23" t="s">
        <v>4140</v>
      </c>
      <c r="F20594" s="40">
        <v>3.1809999999999998E-2</v>
      </c>
      <c r="G20594" s="25">
        <v>187426</v>
      </c>
      <c r="H20594" s="25">
        <v>5962</v>
      </c>
      <c r="I20594" s="25"/>
      <c r="J20594" s="58" t="e">
        <f>HYPERLINK("#"&amp;"Insumos"&amp;"!A"&amp;MATCH($B20594,#REF!,0),"Ins "&amp;$B20594)</f>
        <v>#REF!</v>
      </c>
      <c r="M20594" s="220"/>
    </row>
    <row r="20595" spans="1:13" x14ac:dyDescent="0.2">
      <c r="A20595" s="35" t="s">
        <v>3820</v>
      </c>
      <c r="B20595" s="1" t="s">
        <v>5533</v>
      </c>
      <c r="C20595" s="45" t="s">
        <v>5892</v>
      </c>
      <c r="D20595" s="23" t="s">
        <v>977</v>
      </c>
      <c r="E20595" s="23" t="s">
        <v>4134</v>
      </c>
      <c r="F20595" s="40">
        <v>1</v>
      </c>
      <c r="G20595" s="25">
        <v>3623</v>
      </c>
      <c r="H20595" s="25">
        <v>3623</v>
      </c>
      <c r="I20595" s="25"/>
      <c r="J20595" s="58" t="e">
        <f>HYPERLINK("#"&amp;"Insumos"&amp;"!A"&amp;MATCH($B20595,#REF!,0),"Ins "&amp;$B20595)</f>
        <v>#REF!</v>
      </c>
      <c r="M20595" s="220"/>
    </row>
    <row r="20596" spans="1:13" x14ac:dyDescent="0.2">
      <c r="A20596" s="35" t="s">
        <v>3820</v>
      </c>
      <c r="B20596" s="1" t="s">
        <v>5007</v>
      </c>
      <c r="C20596" s="45" t="s">
        <v>720</v>
      </c>
      <c r="D20596" s="23" t="s">
        <v>5751</v>
      </c>
      <c r="E20596" s="23" t="s">
        <v>4134</v>
      </c>
      <c r="F20596" s="40">
        <v>3.9</v>
      </c>
      <c r="G20596" s="25">
        <v>1897</v>
      </c>
      <c r="H20596" s="25">
        <v>7398</v>
      </c>
      <c r="I20596" s="25"/>
      <c r="J20596" s="58" t="e">
        <f>HYPERLINK("#"&amp;"Insumos"&amp;"!A"&amp;MATCH($B20596,#REF!,0),"Ins "&amp;$B20596)</f>
        <v>#REF!</v>
      </c>
      <c r="M20596" s="220"/>
    </row>
    <row r="20597" spans="1:13" x14ac:dyDescent="0.2">
      <c r="A20597" s="35" t="s">
        <v>3820</v>
      </c>
      <c r="B20597" s="34" t="s">
        <v>9157</v>
      </c>
      <c r="C20597" s="45" t="s">
        <v>9360</v>
      </c>
      <c r="D20597" s="23" t="s">
        <v>5751</v>
      </c>
      <c r="E20597" s="23" t="s">
        <v>4134</v>
      </c>
      <c r="F20597" s="40">
        <v>0.5</v>
      </c>
      <c r="G20597" s="25">
        <v>165256</v>
      </c>
      <c r="H20597" s="25">
        <v>82628</v>
      </c>
      <c r="I20597" s="25"/>
      <c r="J20597" s="58" t="e">
        <f>HYPERLINK("#"&amp;"Insumos"&amp;"!A"&amp;MATCH($B20597,#REF!,0),"Ins "&amp;$B20597)</f>
        <v>#REF!</v>
      </c>
      <c r="M20597" s="220"/>
    </row>
    <row r="20598" spans="1:13" x14ac:dyDescent="0.2">
      <c r="A20598" s="35" t="s">
        <v>3820</v>
      </c>
      <c r="B20598" s="1" t="s">
        <v>5352</v>
      </c>
      <c r="C20598" s="45" t="s">
        <v>9158</v>
      </c>
      <c r="D20598" s="23" t="s">
        <v>5751</v>
      </c>
      <c r="E20598" s="23" t="s">
        <v>467</v>
      </c>
      <c r="F20598" s="40">
        <v>1.5</v>
      </c>
      <c r="G20598" s="25">
        <v>9684</v>
      </c>
      <c r="H20598" s="25">
        <v>14526</v>
      </c>
      <c r="I20598" s="25"/>
      <c r="J20598" s="58" t="e">
        <f>HYPERLINK("#"&amp;"Insumos"&amp;"!A"&amp;MATCH($B20598,#REF!,0),"Ins "&amp;$B20598)</f>
        <v>#REF!</v>
      </c>
      <c r="M20598" s="220"/>
    </row>
    <row r="20599" spans="1:13" x14ac:dyDescent="0.2">
      <c r="A20599" s="35" t="s">
        <v>3820</v>
      </c>
      <c r="B20599" s="34" t="s">
        <v>4549</v>
      </c>
      <c r="C20599" s="45" t="s">
        <v>719</v>
      </c>
      <c r="D20599" s="23" t="s">
        <v>5751</v>
      </c>
      <c r="E20599" s="23" t="s">
        <v>4134</v>
      </c>
      <c r="F20599" s="40">
        <v>0.5</v>
      </c>
      <c r="G20599" s="25">
        <v>15152</v>
      </c>
      <c r="H20599" s="25">
        <v>7576</v>
      </c>
      <c r="I20599" s="25"/>
      <c r="J20599" s="58" t="e">
        <f>HYPERLINK("#"&amp;"Insumos"&amp;"!A"&amp;MATCH($B20599,#REF!,0),"Ins "&amp;$B20599)</f>
        <v>#REF!</v>
      </c>
      <c r="M20599" s="220"/>
    </row>
    <row r="20600" spans="1:13" x14ac:dyDescent="0.2">
      <c r="A20600" s="35" t="s">
        <v>3820</v>
      </c>
      <c r="B20600" s="34" t="s">
        <v>4550</v>
      </c>
      <c r="C20600" s="45" t="s">
        <v>728</v>
      </c>
      <c r="D20600" s="23" t="s">
        <v>5751</v>
      </c>
      <c r="E20600" s="23" t="s">
        <v>4134</v>
      </c>
      <c r="F20600" s="40">
        <v>1</v>
      </c>
      <c r="G20600" s="25">
        <v>14206</v>
      </c>
      <c r="H20600" s="25">
        <v>14206</v>
      </c>
      <c r="I20600" s="25"/>
      <c r="J20600" s="58" t="e">
        <f>HYPERLINK("#"&amp;"Insumos"&amp;"!A"&amp;MATCH($B20600,#REF!,0),"Ins "&amp;$B20600)</f>
        <v>#REF!</v>
      </c>
      <c r="M20600" s="220"/>
    </row>
    <row r="20601" spans="1:13" x14ac:dyDescent="0.2">
      <c r="A20601" s="35" t="s">
        <v>3820</v>
      </c>
      <c r="B20601" s="34" t="s">
        <v>5184</v>
      </c>
      <c r="C20601" s="45" t="s">
        <v>294</v>
      </c>
      <c r="D20601" s="23" t="s">
        <v>5751</v>
      </c>
      <c r="E20601" s="23" t="s">
        <v>4147</v>
      </c>
      <c r="F20601" s="40">
        <v>0.5</v>
      </c>
      <c r="G20601" s="25">
        <v>5304</v>
      </c>
      <c r="H20601" s="25">
        <v>2652</v>
      </c>
      <c r="I20601" s="25"/>
      <c r="J20601" s="58" t="e">
        <f>HYPERLINK("#"&amp;"Insumos"&amp;"!A"&amp;MATCH($B20601,#REF!,0),"Ins "&amp;$B20601)</f>
        <v>#REF!</v>
      </c>
      <c r="M20601" s="220"/>
    </row>
    <row r="20602" spans="1:13" x14ac:dyDescent="0.2">
      <c r="A20602" s="35" t="s">
        <v>3820</v>
      </c>
      <c r="B20602" s="1" t="s">
        <v>1043</v>
      </c>
      <c r="C20602" s="45" t="s">
        <v>70</v>
      </c>
      <c r="D20602" s="23" t="s">
        <v>5751</v>
      </c>
      <c r="E20602" s="23" t="s">
        <v>466</v>
      </c>
      <c r="F20602" s="40">
        <v>1.3</v>
      </c>
      <c r="G20602" s="25">
        <v>98800</v>
      </c>
      <c r="H20602" s="25">
        <v>128440</v>
      </c>
      <c r="I20602" s="25"/>
      <c r="J20602" s="58" t="e">
        <f>HYPERLINK("#"&amp;"Insumos"&amp;"!A"&amp;MATCH($B20602,#REF!,0),"Ins "&amp;$B20602)</f>
        <v>#REF!</v>
      </c>
      <c r="M20602" s="220"/>
    </row>
    <row r="20603" spans="1:13" ht="25.5" x14ac:dyDescent="0.2">
      <c r="A20603" s="36" t="s">
        <v>3821</v>
      </c>
      <c r="B20603" s="26" t="s">
        <v>6816</v>
      </c>
      <c r="C20603" s="79" t="s">
        <v>11007</v>
      </c>
      <c r="D20603" s="37" t="s">
        <v>5608</v>
      </c>
      <c r="E20603" s="37" t="s">
        <v>466</v>
      </c>
      <c r="F20603" s="41"/>
      <c r="G20603" s="27"/>
      <c r="H20603" s="27"/>
      <c r="I20603" s="27">
        <v>1073284</v>
      </c>
      <c r="M20603" s="220">
        <f t="shared" si="321"/>
        <v>1405573</v>
      </c>
    </row>
    <row r="20604" spans="1:13" x14ac:dyDescent="0.2">
      <c r="A20604" s="35" t="s">
        <v>3821</v>
      </c>
      <c r="B20604" s="1" t="s">
        <v>5589</v>
      </c>
      <c r="C20604" s="45" t="s">
        <v>5819</v>
      </c>
      <c r="D20604" s="23" t="s">
        <v>5585</v>
      </c>
      <c r="E20604" s="23" t="s">
        <v>466</v>
      </c>
      <c r="F20604" s="40">
        <v>1.05</v>
      </c>
      <c r="G20604" s="25">
        <v>597780</v>
      </c>
      <c r="H20604" s="25">
        <v>627669</v>
      </c>
      <c r="I20604" s="25"/>
      <c r="M20604" s="220"/>
    </row>
    <row r="20605" spans="1:13" x14ac:dyDescent="0.2">
      <c r="A20605" s="35" t="s">
        <v>3821</v>
      </c>
      <c r="B20605" s="34" t="s">
        <v>199</v>
      </c>
      <c r="C20605" s="45" t="s">
        <v>1031</v>
      </c>
      <c r="D20605" s="23" t="s">
        <v>5734</v>
      </c>
      <c r="E20605" s="23" t="s">
        <v>4141</v>
      </c>
      <c r="F20605" s="40">
        <v>3.8</v>
      </c>
      <c r="G20605" s="25">
        <v>96111</v>
      </c>
      <c r="H20605" s="25">
        <v>365222</v>
      </c>
      <c r="I20605" s="25"/>
      <c r="J20605" s="58" t="e">
        <f>HYPERLINK("#"&amp;"Insumos"&amp;"!A"&amp;MATCH($B20605,#REF!,0),"Ins "&amp;$B20605)</f>
        <v>#REF!</v>
      </c>
      <c r="M20605" s="220"/>
    </row>
    <row r="20606" spans="1:13" x14ac:dyDescent="0.2">
      <c r="A20606" s="35" t="s">
        <v>3821</v>
      </c>
      <c r="B20606" s="1" t="s">
        <v>5548</v>
      </c>
      <c r="C20606" s="45" t="s">
        <v>297</v>
      </c>
      <c r="D20606" s="23" t="s">
        <v>5534</v>
      </c>
      <c r="E20606" s="23" t="s">
        <v>4140</v>
      </c>
      <c r="F20606" s="40">
        <v>9</v>
      </c>
      <c r="G20606" s="25">
        <v>150</v>
      </c>
      <c r="H20606" s="25">
        <v>1350</v>
      </c>
      <c r="I20606" s="25"/>
      <c r="J20606" s="58" t="e">
        <f>HYPERLINK("#"&amp;"Insumos"&amp;"!A"&amp;MATCH($B20606,#REF!,0),"Ins "&amp;$B20606)</f>
        <v>#REF!</v>
      </c>
      <c r="M20606" s="220"/>
    </row>
    <row r="20607" spans="1:13" x14ac:dyDescent="0.2">
      <c r="A20607" s="35" t="s">
        <v>3821</v>
      </c>
      <c r="B20607" s="34" t="s">
        <v>5543</v>
      </c>
      <c r="C20607" s="45" t="s">
        <v>1226</v>
      </c>
      <c r="D20607" s="23" t="s">
        <v>5534</v>
      </c>
      <c r="E20607" s="23" t="s">
        <v>4140</v>
      </c>
      <c r="F20607" s="40">
        <v>1.0204081632653061</v>
      </c>
      <c r="G20607" s="25">
        <v>239</v>
      </c>
      <c r="H20607" s="25">
        <v>244</v>
      </c>
      <c r="I20607" s="25"/>
      <c r="J20607" s="58" t="e">
        <f>HYPERLINK("#"&amp;"Insumos"&amp;"!A"&amp;MATCH($B20607,#REF!,0),"Ins "&amp;$B20607)</f>
        <v>#REF!</v>
      </c>
      <c r="M20607" s="220"/>
    </row>
    <row r="20608" spans="1:13" x14ac:dyDescent="0.2">
      <c r="A20608" s="35" t="s">
        <v>3821</v>
      </c>
      <c r="B20608" s="1" t="s">
        <v>263</v>
      </c>
      <c r="C20608" s="45" t="s">
        <v>696</v>
      </c>
      <c r="D20608" s="23" t="s">
        <v>5534</v>
      </c>
      <c r="E20608" s="23" t="s">
        <v>4140</v>
      </c>
      <c r="F20608" s="40">
        <v>8.6E-3</v>
      </c>
      <c r="G20608" s="25">
        <v>187426</v>
      </c>
      <c r="H20608" s="25">
        <v>1612</v>
      </c>
      <c r="I20608" s="25"/>
      <c r="J20608" s="58" t="e">
        <f>HYPERLINK("#"&amp;"Insumos"&amp;"!A"&amp;MATCH($B20608,#REF!,0),"Ins "&amp;$B20608)</f>
        <v>#REF!</v>
      </c>
      <c r="M20608" s="220"/>
    </row>
    <row r="20609" spans="1:13" x14ac:dyDescent="0.2">
      <c r="A20609" s="35" t="s">
        <v>3821</v>
      </c>
      <c r="B20609" s="1" t="s">
        <v>222</v>
      </c>
      <c r="C20609" s="45" t="s">
        <v>157</v>
      </c>
      <c r="D20609" s="23" t="s">
        <v>5534</v>
      </c>
      <c r="E20609" s="23" t="s">
        <v>4140</v>
      </c>
      <c r="F20609" s="40">
        <v>0.01</v>
      </c>
      <c r="G20609" s="25">
        <v>66212</v>
      </c>
      <c r="H20609" s="25">
        <v>662</v>
      </c>
      <c r="I20609" s="25"/>
      <c r="J20609" s="58" t="e">
        <f>HYPERLINK("#"&amp;"Insumos"&amp;"!A"&amp;MATCH($B20609,#REF!,0),"Ins "&amp;$B20609)</f>
        <v>#REF!</v>
      </c>
      <c r="M20609" s="220"/>
    </row>
    <row r="20610" spans="1:13" x14ac:dyDescent="0.2">
      <c r="A20610" s="35" t="s">
        <v>3821</v>
      </c>
      <c r="B20610" s="1" t="s">
        <v>102</v>
      </c>
      <c r="C20610" s="45" t="s">
        <v>1189</v>
      </c>
      <c r="D20610" s="23" t="s">
        <v>5534</v>
      </c>
      <c r="E20610" s="23" t="s">
        <v>4140</v>
      </c>
      <c r="F20610" s="40">
        <v>27</v>
      </c>
      <c r="G20610" s="25">
        <v>406</v>
      </c>
      <c r="H20610" s="25">
        <v>10962</v>
      </c>
      <c r="I20610" s="25"/>
      <c r="J20610" s="58" t="e">
        <f>HYPERLINK("#"&amp;"Insumos"&amp;"!A"&amp;MATCH($B20610,#REF!,0),"Ins "&amp;$B20610)</f>
        <v>#REF!</v>
      </c>
      <c r="M20610" s="220"/>
    </row>
    <row r="20611" spans="1:13" x14ac:dyDescent="0.2">
      <c r="A20611" s="35" t="s">
        <v>3821</v>
      </c>
      <c r="B20611" s="1" t="s">
        <v>5533</v>
      </c>
      <c r="C20611" s="45" t="s">
        <v>5892</v>
      </c>
      <c r="D20611" s="23" t="s">
        <v>977</v>
      </c>
      <c r="E20611" s="23" t="s">
        <v>4134</v>
      </c>
      <c r="F20611" s="40">
        <v>0.5</v>
      </c>
      <c r="G20611" s="25">
        <v>3623</v>
      </c>
      <c r="H20611" s="25">
        <v>1812</v>
      </c>
      <c r="I20611" s="25"/>
      <c r="J20611" s="58" t="e">
        <f>HYPERLINK("#"&amp;"Insumos"&amp;"!A"&amp;MATCH($B20611,#REF!,0),"Ins "&amp;$B20611)</f>
        <v>#REF!</v>
      </c>
      <c r="M20611" s="220"/>
    </row>
    <row r="20612" spans="1:13" x14ac:dyDescent="0.2">
      <c r="A20612" s="35" t="s">
        <v>3821</v>
      </c>
      <c r="B20612" s="1" t="s">
        <v>5007</v>
      </c>
      <c r="C20612" s="45" t="s">
        <v>720</v>
      </c>
      <c r="D20612" s="23" t="s">
        <v>5751</v>
      </c>
      <c r="E20612" s="23" t="s">
        <v>4134</v>
      </c>
      <c r="F20612" s="40">
        <v>1.4</v>
      </c>
      <c r="G20612" s="25">
        <v>1897</v>
      </c>
      <c r="H20612" s="25">
        <v>2656</v>
      </c>
      <c r="I20612" s="25"/>
      <c r="J20612" s="58" t="e">
        <f>HYPERLINK("#"&amp;"Insumos"&amp;"!A"&amp;MATCH($B20612,#REF!,0),"Ins "&amp;$B20612)</f>
        <v>#REF!</v>
      </c>
      <c r="M20612" s="220"/>
    </row>
    <row r="20613" spans="1:13" x14ac:dyDescent="0.2">
      <c r="A20613" s="35" t="s">
        <v>3821</v>
      </c>
      <c r="B20613" s="1" t="s">
        <v>5184</v>
      </c>
      <c r="C20613" s="45" t="s">
        <v>294</v>
      </c>
      <c r="D20613" s="23" t="s">
        <v>5751</v>
      </c>
      <c r="E20613" s="23" t="s">
        <v>4147</v>
      </c>
      <c r="F20613" s="40">
        <v>0.2</v>
      </c>
      <c r="G20613" s="25">
        <v>5304</v>
      </c>
      <c r="H20613" s="25">
        <v>1061</v>
      </c>
      <c r="I20613" s="25"/>
      <c r="J20613" s="58" t="e">
        <f>HYPERLINK("#"&amp;"Insumos"&amp;"!A"&amp;MATCH($B20613,#REF!,0),"Ins "&amp;$B20613)</f>
        <v>#REF!</v>
      </c>
      <c r="M20613" s="220"/>
    </row>
    <row r="20614" spans="1:13" x14ac:dyDescent="0.2">
      <c r="A20614" s="35" t="s">
        <v>3821</v>
      </c>
      <c r="B20614" s="1" t="s">
        <v>5200</v>
      </c>
      <c r="C20614" s="45" t="s">
        <v>9156</v>
      </c>
      <c r="D20614" s="23" t="s">
        <v>5751</v>
      </c>
      <c r="E20614" s="23" t="s">
        <v>467</v>
      </c>
      <c r="F20614" s="40">
        <v>0.6</v>
      </c>
      <c r="G20614" s="25">
        <v>19807</v>
      </c>
      <c r="H20614" s="25">
        <v>11884</v>
      </c>
      <c r="I20614" s="25"/>
      <c r="J20614" s="58" t="e">
        <f>HYPERLINK("#"&amp;"Insumos"&amp;"!A"&amp;MATCH($B20614,#REF!,0),"Ins "&amp;$B20614)</f>
        <v>#REF!</v>
      </c>
      <c r="M20614" s="220"/>
    </row>
    <row r="20615" spans="1:13" x14ac:dyDescent="0.2">
      <c r="A20615" s="35" t="s">
        <v>3821</v>
      </c>
      <c r="B20615" s="34" t="s">
        <v>5263</v>
      </c>
      <c r="C20615" s="45" t="s">
        <v>1235</v>
      </c>
      <c r="D20615" s="23" t="s">
        <v>5751</v>
      </c>
      <c r="E20615" s="23" t="s">
        <v>465</v>
      </c>
      <c r="F20615" s="40">
        <v>10</v>
      </c>
      <c r="G20615" s="25">
        <v>4815</v>
      </c>
      <c r="H20615" s="25">
        <v>48150</v>
      </c>
      <c r="I20615" s="25"/>
      <c r="J20615" s="58" t="e">
        <f>HYPERLINK("#"&amp;"Insumos"&amp;"!A"&amp;MATCH($B20615,#REF!,0),"Ins "&amp;$B20615)</f>
        <v>#REF!</v>
      </c>
      <c r="M20615" s="220"/>
    </row>
    <row r="20616" spans="1:13" ht="25.5" x14ac:dyDescent="0.2">
      <c r="A20616" s="36" t="s">
        <v>3822</v>
      </c>
      <c r="B20616" s="26" t="s">
        <v>6816</v>
      </c>
      <c r="C20616" s="79" t="s">
        <v>11008</v>
      </c>
      <c r="D20616" s="37" t="s">
        <v>5608</v>
      </c>
      <c r="E20616" s="37" t="s">
        <v>466</v>
      </c>
      <c r="F20616" s="41"/>
      <c r="G20616" s="27"/>
      <c r="H20616" s="27"/>
      <c r="I20616" s="27">
        <v>1162706</v>
      </c>
      <c r="M20616" s="220">
        <f t="shared" ref="M20616:M20671" si="322">ROUND(I20616*(1+$L$2),0)</f>
        <v>1522680</v>
      </c>
    </row>
    <row r="20617" spans="1:13" x14ac:dyDescent="0.2">
      <c r="A20617" s="35" t="s">
        <v>3822</v>
      </c>
      <c r="B20617" s="34" t="s">
        <v>5591</v>
      </c>
      <c r="C20617" s="45" t="s">
        <v>5821</v>
      </c>
      <c r="D20617" s="23" t="s">
        <v>5585</v>
      </c>
      <c r="E20617" s="23" t="s">
        <v>466</v>
      </c>
      <c r="F20617" s="40">
        <v>1.05</v>
      </c>
      <c r="G20617" s="25">
        <v>682944</v>
      </c>
      <c r="H20617" s="25">
        <v>717091</v>
      </c>
      <c r="I20617" s="25"/>
      <c r="M20617" s="220"/>
    </row>
    <row r="20618" spans="1:13" x14ac:dyDescent="0.2">
      <c r="A20618" s="35" t="s">
        <v>3822</v>
      </c>
      <c r="B20618" s="34" t="s">
        <v>199</v>
      </c>
      <c r="C20618" s="45" t="s">
        <v>1031</v>
      </c>
      <c r="D20618" s="23" t="s">
        <v>5734</v>
      </c>
      <c r="E20618" s="23" t="s">
        <v>4141</v>
      </c>
      <c r="F20618" s="40">
        <v>3.8</v>
      </c>
      <c r="G20618" s="25">
        <v>96111</v>
      </c>
      <c r="H20618" s="25">
        <v>365222</v>
      </c>
      <c r="I20618" s="25"/>
      <c r="J20618" s="58" t="e">
        <f>HYPERLINK("#"&amp;"Insumos"&amp;"!A"&amp;MATCH($B20618,#REF!,0),"Ins "&amp;$B20618)</f>
        <v>#REF!</v>
      </c>
      <c r="M20618" s="220"/>
    </row>
    <row r="20619" spans="1:13" x14ac:dyDescent="0.2">
      <c r="A20619" s="35" t="s">
        <v>3822</v>
      </c>
      <c r="B20619" s="1" t="s">
        <v>5548</v>
      </c>
      <c r="C20619" s="45" t="s">
        <v>297</v>
      </c>
      <c r="D20619" s="23" t="s">
        <v>5534</v>
      </c>
      <c r="E20619" s="23" t="s">
        <v>4140</v>
      </c>
      <c r="F20619" s="40">
        <v>9</v>
      </c>
      <c r="G20619" s="25">
        <v>150</v>
      </c>
      <c r="H20619" s="25">
        <v>1350</v>
      </c>
      <c r="I20619" s="25"/>
      <c r="J20619" s="58" t="e">
        <f>HYPERLINK("#"&amp;"Insumos"&amp;"!A"&amp;MATCH($B20619,#REF!,0),"Ins "&amp;$B20619)</f>
        <v>#REF!</v>
      </c>
      <c r="M20619" s="220"/>
    </row>
    <row r="20620" spans="1:13" x14ac:dyDescent="0.2">
      <c r="A20620" s="35" t="s">
        <v>3822</v>
      </c>
      <c r="B20620" s="34" t="s">
        <v>5543</v>
      </c>
      <c r="C20620" s="45" t="s">
        <v>1226</v>
      </c>
      <c r="D20620" s="23" t="s">
        <v>5534</v>
      </c>
      <c r="E20620" s="23" t="s">
        <v>4140</v>
      </c>
      <c r="F20620" s="40">
        <v>1.0204081632653061</v>
      </c>
      <c r="G20620" s="25">
        <v>239</v>
      </c>
      <c r="H20620" s="25">
        <v>244</v>
      </c>
      <c r="I20620" s="25"/>
      <c r="J20620" s="58" t="e">
        <f>HYPERLINK("#"&amp;"Insumos"&amp;"!A"&amp;MATCH($B20620,#REF!,0),"Ins "&amp;$B20620)</f>
        <v>#REF!</v>
      </c>
      <c r="M20620" s="220"/>
    </row>
    <row r="20621" spans="1:13" x14ac:dyDescent="0.2">
      <c r="A20621" s="35" t="s">
        <v>3822</v>
      </c>
      <c r="B20621" s="1" t="s">
        <v>263</v>
      </c>
      <c r="C20621" s="45" t="s">
        <v>696</v>
      </c>
      <c r="D20621" s="23" t="s">
        <v>5534</v>
      </c>
      <c r="E20621" s="23" t="s">
        <v>4140</v>
      </c>
      <c r="F20621" s="40">
        <v>8.6E-3</v>
      </c>
      <c r="G20621" s="25">
        <v>187426</v>
      </c>
      <c r="H20621" s="25">
        <v>1612</v>
      </c>
      <c r="I20621" s="25"/>
      <c r="J20621" s="58" t="e">
        <f>HYPERLINK("#"&amp;"Insumos"&amp;"!A"&amp;MATCH($B20621,#REF!,0),"Ins "&amp;$B20621)</f>
        <v>#REF!</v>
      </c>
      <c r="M20621" s="220"/>
    </row>
    <row r="20622" spans="1:13" x14ac:dyDescent="0.2">
      <c r="A20622" s="35" t="s">
        <v>3822</v>
      </c>
      <c r="B20622" s="1" t="s">
        <v>222</v>
      </c>
      <c r="C20622" s="45" t="s">
        <v>157</v>
      </c>
      <c r="D20622" s="23" t="s">
        <v>5534</v>
      </c>
      <c r="E20622" s="23" t="s">
        <v>4140</v>
      </c>
      <c r="F20622" s="40">
        <v>0.01</v>
      </c>
      <c r="G20622" s="25">
        <v>66212</v>
      </c>
      <c r="H20622" s="25">
        <v>662</v>
      </c>
      <c r="I20622" s="25"/>
      <c r="J20622" s="58" t="e">
        <f>HYPERLINK("#"&amp;"Insumos"&amp;"!A"&amp;MATCH($B20622,#REF!,0),"Ins "&amp;$B20622)</f>
        <v>#REF!</v>
      </c>
      <c r="M20622" s="220"/>
    </row>
    <row r="20623" spans="1:13" x14ac:dyDescent="0.2">
      <c r="A20623" s="35" t="s">
        <v>3822</v>
      </c>
      <c r="B20623" s="1" t="s">
        <v>102</v>
      </c>
      <c r="C20623" s="45" t="s">
        <v>1189</v>
      </c>
      <c r="D20623" s="23" t="s">
        <v>5534</v>
      </c>
      <c r="E20623" s="23" t="s">
        <v>4140</v>
      </c>
      <c r="F20623" s="40">
        <v>27</v>
      </c>
      <c r="G20623" s="25">
        <v>406</v>
      </c>
      <c r="H20623" s="25">
        <v>10962</v>
      </c>
      <c r="I20623" s="25"/>
      <c r="J20623" s="58" t="e">
        <f>HYPERLINK("#"&amp;"Insumos"&amp;"!A"&amp;MATCH($B20623,#REF!,0),"Ins "&amp;$B20623)</f>
        <v>#REF!</v>
      </c>
      <c r="M20623" s="220"/>
    </row>
    <row r="20624" spans="1:13" x14ac:dyDescent="0.2">
      <c r="A20624" s="35" t="s">
        <v>3822</v>
      </c>
      <c r="B20624" s="1" t="s">
        <v>5533</v>
      </c>
      <c r="C20624" s="45" t="s">
        <v>5892</v>
      </c>
      <c r="D20624" s="23" t="s">
        <v>977</v>
      </c>
      <c r="E20624" s="23" t="s">
        <v>4134</v>
      </c>
      <c r="F20624" s="40">
        <v>0.5</v>
      </c>
      <c r="G20624" s="25">
        <v>3623</v>
      </c>
      <c r="H20624" s="25">
        <v>1812</v>
      </c>
      <c r="I20624" s="25"/>
      <c r="J20624" s="58" t="e">
        <f>HYPERLINK("#"&amp;"Insumos"&amp;"!A"&amp;MATCH($B20624,#REF!,0),"Ins "&amp;$B20624)</f>
        <v>#REF!</v>
      </c>
      <c r="M20624" s="220"/>
    </row>
    <row r="20625" spans="1:13" x14ac:dyDescent="0.2">
      <c r="A20625" s="35" t="s">
        <v>3822</v>
      </c>
      <c r="B20625" s="1" t="s">
        <v>5007</v>
      </c>
      <c r="C20625" s="45" t="s">
        <v>720</v>
      </c>
      <c r="D20625" s="23" t="s">
        <v>5751</v>
      </c>
      <c r="E20625" s="23" t="s">
        <v>4134</v>
      </c>
      <c r="F20625" s="40">
        <v>1.4</v>
      </c>
      <c r="G20625" s="25">
        <v>1897</v>
      </c>
      <c r="H20625" s="25">
        <v>2656</v>
      </c>
      <c r="I20625" s="25"/>
      <c r="J20625" s="58" t="e">
        <f>HYPERLINK("#"&amp;"Insumos"&amp;"!A"&amp;MATCH($B20625,#REF!,0),"Ins "&amp;$B20625)</f>
        <v>#REF!</v>
      </c>
      <c r="M20625" s="220"/>
    </row>
    <row r="20626" spans="1:13" x14ac:dyDescent="0.2">
      <c r="A20626" s="35" t="s">
        <v>3822</v>
      </c>
      <c r="B20626" s="1" t="s">
        <v>5184</v>
      </c>
      <c r="C20626" s="45" t="s">
        <v>294</v>
      </c>
      <c r="D20626" s="23" t="s">
        <v>5751</v>
      </c>
      <c r="E20626" s="23" t="s">
        <v>4147</v>
      </c>
      <c r="F20626" s="40">
        <v>0.2</v>
      </c>
      <c r="G20626" s="25">
        <v>5304</v>
      </c>
      <c r="H20626" s="25">
        <v>1061</v>
      </c>
      <c r="I20626" s="25"/>
      <c r="J20626" s="58" t="e">
        <f>HYPERLINK("#"&amp;"Insumos"&amp;"!A"&amp;MATCH($B20626,#REF!,0),"Ins "&amp;$B20626)</f>
        <v>#REF!</v>
      </c>
      <c r="M20626" s="220"/>
    </row>
    <row r="20627" spans="1:13" x14ac:dyDescent="0.2">
      <c r="A20627" s="35" t="s">
        <v>3822</v>
      </c>
      <c r="B20627" s="1" t="s">
        <v>5200</v>
      </c>
      <c r="C20627" s="45" t="s">
        <v>9156</v>
      </c>
      <c r="D20627" s="23" t="s">
        <v>5751</v>
      </c>
      <c r="E20627" s="23" t="s">
        <v>467</v>
      </c>
      <c r="F20627" s="40">
        <v>0.6</v>
      </c>
      <c r="G20627" s="25">
        <v>19807</v>
      </c>
      <c r="H20627" s="25">
        <v>11884</v>
      </c>
      <c r="I20627" s="25"/>
      <c r="J20627" s="58" t="e">
        <f>HYPERLINK("#"&amp;"Insumos"&amp;"!A"&amp;MATCH($B20627,#REF!,0),"Ins "&amp;$B20627)</f>
        <v>#REF!</v>
      </c>
      <c r="M20627" s="220"/>
    </row>
    <row r="20628" spans="1:13" x14ac:dyDescent="0.2">
      <c r="A20628" s="35" t="s">
        <v>3822</v>
      </c>
      <c r="B20628" s="34" t="s">
        <v>5263</v>
      </c>
      <c r="C20628" s="45" t="s">
        <v>1235</v>
      </c>
      <c r="D20628" s="23" t="s">
        <v>5751</v>
      </c>
      <c r="E20628" s="23" t="s">
        <v>465</v>
      </c>
      <c r="F20628" s="40">
        <v>10</v>
      </c>
      <c r="G20628" s="25">
        <v>4815</v>
      </c>
      <c r="H20628" s="25">
        <v>48150</v>
      </c>
      <c r="I20628" s="25"/>
      <c r="J20628" s="58" t="e">
        <f>HYPERLINK("#"&amp;"Insumos"&amp;"!A"&amp;MATCH($B20628,#REF!,0),"Ins "&amp;$B20628)</f>
        <v>#REF!</v>
      </c>
      <c r="M20628" s="220"/>
    </row>
    <row r="20629" spans="1:13" ht="25.5" x14ac:dyDescent="0.2">
      <c r="A20629" s="36" t="s">
        <v>3823</v>
      </c>
      <c r="B20629" s="26" t="s">
        <v>6816</v>
      </c>
      <c r="C20629" s="79" t="s">
        <v>11009</v>
      </c>
      <c r="D20629" s="37" t="s">
        <v>5608</v>
      </c>
      <c r="E20629" s="37" t="s">
        <v>466</v>
      </c>
      <c r="F20629" s="41"/>
      <c r="G20629" s="27"/>
      <c r="H20629" s="27"/>
      <c r="I20629" s="27">
        <v>1009822</v>
      </c>
      <c r="M20629" s="220">
        <f t="shared" si="322"/>
        <v>1322463</v>
      </c>
    </row>
    <row r="20630" spans="1:13" x14ac:dyDescent="0.2">
      <c r="A20630" s="35" t="s">
        <v>3823</v>
      </c>
      <c r="B20630" s="1" t="s">
        <v>5589</v>
      </c>
      <c r="C20630" s="45" t="s">
        <v>5819</v>
      </c>
      <c r="D20630" s="23" t="s">
        <v>5585</v>
      </c>
      <c r="E20630" s="23" t="s">
        <v>466</v>
      </c>
      <c r="F20630" s="40">
        <v>1.05</v>
      </c>
      <c r="G20630" s="25">
        <v>597780</v>
      </c>
      <c r="H20630" s="25">
        <v>627669</v>
      </c>
      <c r="I20630" s="25"/>
      <c r="M20630" s="220"/>
    </row>
    <row r="20631" spans="1:13" x14ac:dyDescent="0.2">
      <c r="A20631" s="35" t="s">
        <v>3823</v>
      </c>
      <c r="B20631" s="1" t="s">
        <v>71</v>
      </c>
      <c r="C20631" s="45" t="s">
        <v>1022</v>
      </c>
      <c r="D20631" s="23" t="s">
        <v>5734</v>
      </c>
      <c r="E20631" s="23" t="s">
        <v>4141</v>
      </c>
      <c r="F20631" s="40">
        <v>3.7</v>
      </c>
      <c r="G20631" s="25">
        <v>66987</v>
      </c>
      <c r="H20631" s="25">
        <v>247852</v>
      </c>
      <c r="I20631" s="25"/>
      <c r="J20631" s="58" t="e">
        <f>HYPERLINK("#"&amp;"Insumos"&amp;"!A"&amp;MATCH($B20631,#REF!,0),"Ins "&amp;$B20631)</f>
        <v>#REF!</v>
      </c>
      <c r="M20631" s="220"/>
    </row>
    <row r="20632" spans="1:13" x14ac:dyDescent="0.2">
      <c r="A20632" s="35" t="s">
        <v>3823</v>
      </c>
      <c r="B20632" s="1" t="s">
        <v>263</v>
      </c>
      <c r="C20632" s="45" t="s">
        <v>696</v>
      </c>
      <c r="D20632" s="23" t="s">
        <v>5534</v>
      </c>
      <c r="E20632" s="23" t="s">
        <v>4140</v>
      </c>
      <c r="F20632" s="40">
        <v>7.0800000000000002E-2</v>
      </c>
      <c r="G20632" s="25">
        <v>187426</v>
      </c>
      <c r="H20632" s="25">
        <v>13270</v>
      </c>
      <c r="I20632" s="25"/>
      <c r="J20632" s="58" t="e">
        <f>HYPERLINK("#"&amp;"Insumos"&amp;"!A"&amp;MATCH($B20632,#REF!,0),"Ins "&amp;$B20632)</f>
        <v>#REF!</v>
      </c>
      <c r="M20632" s="220"/>
    </row>
    <row r="20633" spans="1:13" x14ac:dyDescent="0.2">
      <c r="A20633" s="35" t="s">
        <v>3823</v>
      </c>
      <c r="B20633" s="1" t="s">
        <v>222</v>
      </c>
      <c r="C20633" s="45" t="s">
        <v>157</v>
      </c>
      <c r="D20633" s="23" t="s">
        <v>5534</v>
      </c>
      <c r="E20633" s="23" t="s">
        <v>4140</v>
      </c>
      <c r="F20633" s="40">
        <v>0.05</v>
      </c>
      <c r="G20633" s="25">
        <v>66212</v>
      </c>
      <c r="H20633" s="25">
        <v>3311</v>
      </c>
      <c r="I20633" s="25"/>
      <c r="J20633" s="58" t="e">
        <f>HYPERLINK("#"&amp;"Insumos"&amp;"!A"&amp;MATCH($B20633,#REF!,0),"Ins "&amp;$B20633)</f>
        <v>#REF!</v>
      </c>
      <c r="M20633" s="220"/>
    </row>
    <row r="20634" spans="1:13" x14ac:dyDescent="0.2">
      <c r="A20634" s="35" t="s">
        <v>3823</v>
      </c>
      <c r="B20634" s="1" t="s">
        <v>5533</v>
      </c>
      <c r="C20634" s="45" t="s">
        <v>5892</v>
      </c>
      <c r="D20634" s="23" t="s">
        <v>977</v>
      </c>
      <c r="E20634" s="23" t="s">
        <v>4134</v>
      </c>
      <c r="F20634" s="40">
        <v>4.2</v>
      </c>
      <c r="G20634" s="25">
        <v>3623</v>
      </c>
      <c r="H20634" s="25">
        <v>15217</v>
      </c>
      <c r="I20634" s="25"/>
      <c r="J20634" s="58" t="e">
        <f>HYPERLINK("#"&amp;"Insumos"&amp;"!A"&amp;MATCH($B20634,#REF!,0),"Ins "&amp;$B20634)</f>
        <v>#REF!</v>
      </c>
      <c r="M20634" s="220"/>
    </row>
    <row r="20635" spans="1:13" x14ac:dyDescent="0.2">
      <c r="A20635" s="35" t="s">
        <v>3823</v>
      </c>
      <c r="B20635" s="1" t="s">
        <v>5007</v>
      </c>
      <c r="C20635" s="45" t="s">
        <v>720</v>
      </c>
      <c r="D20635" s="23" t="s">
        <v>5751</v>
      </c>
      <c r="E20635" s="23" t="s">
        <v>4134</v>
      </c>
      <c r="F20635" s="40">
        <v>7</v>
      </c>
      <c r="G20635" s="25">
        <v>1897</v>
      </c>
      <c r="H20635" s="25">
        <v>13279</v>
      </c>
      <c r="I20635" s="25"/>
      <c r="J20635" s="58" t="e">
        <f>HYPERLINK("#"&amp;"Insumos"&amp;"!A"&amp;MATCH($B20635,#REF!,0),"Ins "&amp;$B20635)</f>
        <v>#REF!</v>
      </c>
      <c r="M20635" s="220"/>
    </row>
    <row r="20636" spans="1:13" x14ac:dyDescent="0.2">
      <c r="A20636" s="35" t="s">
        <v>3823</v>
      </c>
      <c r="B20636" s="1" t="s">
        <v>5184</v>
      </c>
      <c r="C20636" s="45" t="s">
        <v>294</v>
      </c>
      <c r="D20636" s="23" t="s">
        <v>5751</v>
      </c>
      <c r="E20636" s="23" t="s">
        <v>4147</v>
      </c>
      <c r="F20636" s="40">
        <v>2</v>
      </c>
      <c r="G20636" s="25">
        <v>5304</v>
      </c>
      <c r="H20636" s="25">
        <v>10608</v>
      </c>
      <c r="I20636" s="25"/>
      <c r="J20636" s="58" t="e">
        <f>HYPERLINK("#"&amp;"Insumos"&amp;"!A"&amp;MATCH($B20636,#REF!,0),"Ins "&amp;$B20636)</f>
        <v>#REF!</v>
      </c>
      <c r="M20636" s="220"/>
    </row>
    <row r="20637" spans="1:13" x14ac:dyDescent="0.2">
      <c r="A20637" s="35" t="s">
        <v>3823</v>
      </c>
      <c r="B20637" s="1" t="s">
        <v>4546</v>
      </c>
      <c r="C20637" s="45" t="s">
        <v>712</v>
      </c>
      <c r="D20637" s="23" t="s">
        <v>5751</v>
      </c>
      <c r="E20637" s="23" t="s">
        <v>4134</v>
      </c>
      <c r="F20637" s="40">
        <v>10</v>
      </c>
      <c r="G20637" s="25">
        <v>3316</v>
      </c>
      <c r="H20637" s="25">
        <v>33160</v>
      </c>
      <c r="I20637" s="25"/>
      <c r="J20637" s="58" t="e">
        <f>HYPERLINK("#"&amp;"Insumos"&amp;"!A"&amp;MATCH($B20637,#REF!,0),"Ins "&amp;$B20637)</f>
        <v>#REF!</v>
      </c>
      <c r="M20637" s="220"/>
    </row>
    <row r="20638" spans="1:13" x14ac:dyDescent="0.2">
      <c r="A20638" s="35" t="s">
        <v>3823</v>
      </c>
      <c r="B20638" s="34" t="s">
        <v>4549</v>
      </c>
      <c r="C20638" s="45" t="s">
        <v>719</v>
      </c>
      <c r="D20638" s="23" t="s">
        <v>5751</v>
      </c>
      <c r="E20638" s="23" t="s">
        <v>4134</v>
      </c>
      <c r="F20638" s="40">
        <v>3</v>
      </c>
      <c r="G20638" s="25">
        <v>15152</v>
      </c>
      <c r="H20638" s="25">
        <v>45456</v>
      </c>
      <c r="I20638" s="25"/>
      <c r="J20638" s="58" t="e">
        <f>HYPERLINK("#"&amp;"Insumos"&amp;"!A"&amp;MATCH($B20638,#REF!,0),"Ins "&amp;$B20638)</f>
        <v>#REF!</v>
      </c>
      <c r="M20638" s="220"/>
    </row>
    <row r="20639" spans="1:13" ht="25.5" x14ac:dyDescent="0.2">
      <c r="A20639" s="36" t="s">
        <v>3824</v>
      </c>
      <c r="B20639" s="26" t="s">
        <v>6816</v>
      </c>
      <c r="C20639" s="79" t="s">
        <v>5706</v>
      </c>
      <c r="D20639" s="37" t="s">
        <v>5608</v>
      </c>
      <c r="E20639" s="37" t="s">
        <v>466</v>
      </c>
      <c r="F20639" s="41"/>
      <c r="G20639" s="27"/>
      <c r="H20639" s="27"/>
      <c r="I20639" s="27">
        <v>1017198</v>
      </c>
      <c r="M20639" s="220">
        <f t="shared" si="322"/>
        <v>1332123</v>
      </c>
    </row>
    <row r="20640" spans="1:13" x14ac:dyDescent="0.2">
      <c r="A20640" s="35" t="s">
        <v>3824</v>
      </c>
      <c r="B20640" s="1" t="s">
        <v>5589</v>
      </c>
      <c r="C20640" s="45" t="s">
        <v>5819</v>
      </c>
      <c r="D20640" s="23" t="s">
        <v>5585</v>
      </c>
      <c r="E20640" s="23" t="s">
        <v>466</v>
      </c>
      <c r="F20640" s="40">
        <v>1.05</v>
      </c>
      <c r="G20640" s="25">
        <v>597780</v>
      </c>
      <c r="H20640" s="25">
        <v>627669</v>
      </c>
      <c r="I20640" s="25"/>
      <c r="M20640" s="220"/>
    </row>
    <row r="20641" spans="1:13" x14ac:dyDescent="0.2">
      <c r="A20641" s="35" t="s">
        <v>3824</v>
      </c>
      <c r="B20641" s="34" t="s">
        <v>71</v>
      </c>
      <c r="C20641" s="45" t="s">
        <v>1022</v>
      </c>
      <c r="D20641" s="23" t="s">
        <v>5734</v>
      </c>
      <c r="E20641" s="23" t="s">
        <v>4141</v>
      </c>
      <c r="F20641" s="40">
        <v>4</v>
      </c>
      <c r="G20641" s="25">
        <v>66987</v>
      </c>
      <c r="H20641" s="25">
        <v>267948</v>
      </c>
      <c r="I20641" s="25"/>
      <c r="J20641" s="58" t="e">
        <f>HYPERLINK("#"&amp;"Insumos"&amp;"!A"&amp;MATCH($B20641,#REF!,0),"Ins "&amp;$B20641)</f>
        <v>#REF!</v>
      </c>
      <c r="M20641" s="220"/>
    </row>
    <row r="20642" spans="1:13" x14ac:dyDescent="0.2">
      <c r="A20642" s="35" t="s">
        <v>3824</v>
      </c>
      <c r="B20642" s="1" t="s">
        <v>263</v>
      </c>
      <c r="C20642" s="45" t="s">
        <v>696</v>
      </c>
      <c r="D20642" s="23" t="s">
        <v>5534</v>
      </c>
      <c r="E20642" s="23" t="s">
        <v>4140</v>
      </c>
      <c r="F20642" s="40">
        <v>7.424E-2</v>
      </c>
      <c r="G20642" s="25">
        <v>187426</v>
      </c>
      <c r="H20642" s="25">
        <v>13915</v>
      </c>
      <c r="I20642" s="25"/>
      <c r="J20642" s="58" t="e">
        <f>HYPERLINK("#"&amp;"Insumos"&amp;"!A"&amp;MATCH($B20642,#REF!,0),"Ins "&amp;$B20642)</f>
        <v>#REF!</v>
      </c>
      <c r="M20642" s="220"/>
    </row>
    <row r="20643" spans="1:13" x14ac:dyDescent="0.2">
      <c r="A20643" s="35" t="s">
        <v>3824</v>
      </c>
      <c r="B20643" s="1" t="s">
        <v>102</v>
      </c>
      <c r="C20643" s="45" t="s">
        <v>1189</v>
      </c>
      <c r="D20643" s="23" t="s">
        <v>5534</v>
      </c>
      <c r="E20643" s="23" t="s">
        <v>4140</v>
      </c>
      <c r="F20643" s="40">
        <v>15</v>
      </c>
      <c r="G20643" s="25">
        <v>406</v>
      </c>
      <c r="H20643" s="25">
        <v>6090</v>
      </c>
      <c r="I20643" s="25"/>
      <c r="J20643" s="58" t="e">
        <f>HYPERLINK("#"&amp;"Insumos"&amp;"!A"&amp;MATCH($B20643,#REF!,0),"Ins "&amp;$B20643)</f>
        <v>#REF!</v>
      </c>
      <c r="M20643" s="220"/>
    </row>
    <row r="20644" spans="1:13" x14ac:dyDescent="0.2">
      <c r="A20644" s="35" t="s">
        <v>3824</v>
      </c>
      <c r="B20644" s="1" t="s">
        <v>5533</v>
      </c>
      <c r="C20644" s="45" t="s">
        <v>5892</v>
      </c>
      <c r="D20644" s="23" t="s">
        <v>977</v>
      </c>
      <c r="E20644" s="23" t="s">
        <v>4134</v>
      </c>
      <c r="F20644" s="40">
        <v>2.6</v>
      </c>
      <c r="G20644" s="25">
        <v>3623</v>
      </c>
      <c r="H20644" s="25">
        <v>9420</v>
      </c>
      <c r="I20644" s="25"/>
      <c r="J20644" s="58" t="e">
        <f>HYPERLINK("#"&amp;"Insumos"&amp;"!A"&amp;MATCH($B20644,#REF!,0),"Ins "&amp;$B20644)</f>
        <v>#REF!</v>
      </c>
      <c r="M20644" s="220"/>
    </row>
    <row r="20645" spans="1:13" x14ac:dyDescent="0.2">
      <c r="A20645" s="35" t="s">
        <v>3824</v>
      </c>
      <c r="B20645" s="1" t="s">
        <v>5007</v>
      </c>
      <c r="C20645" s="45" t="s">
        <v>720</v>
      </c>
      <c r="D20645" s="23" t="s">
        <v>5751</v>
      </c>
      <c r="E20645" s="23" t="s">
        <v>4134</v>
      </c>
      <c r="F20645" s="40">
        <v>7</v>
      </c>
      <c r="G20645" s="25">
        <v>1897</v>
      </c>
      <c r="H20645" s="25">
        <v>13279</v>
      </c>
      <c r="I20645" s="25"/>
      <c r="J20645" s="58" t="e">
        <f>HYPERLINK("#"&amp;"Insumos"&amp;"!A"&amp;MATCH($B20645,#REF!,0),"Ins "&amp;$B20645)</f>
        <v>#REF!</v>
      </c>
      <c r="M20645" s="220"/>
    </row>
    <row r="20646" spans="1:13" x14ac:dyDescent="0.2">
      <c r="A20646" s="35" t="s">
        <v>3824</v>
      </c>
      <c r="B20646" s="1" t="s">
        <v>5184</v>
      </c>
      <c r="C20646" s="45" t="s">
        <v>294</v>
      </c>
      <c r="D20646" s="23" t="s">
        <v>5751</v>
      </c>
      <c r="E20646" s="23" t="s">
        <v>4147</v>
      </c>
      <c r="F20646" s="40">
        <v>2</v>
      </c>
      <c r="G20646" s="25">
        <v>5304</v>
      </c>
      <c r="H20646" s="25">
        <v>10608</v>
      </c>
      <c r="I20646" s="25"/>
      <c r="J20646" s="58" t="e">
        <f>HYPERLINK("#"&amp;"Insumos"&amp;"!A"&amp;MATCH($B20646,#REF!,0),"Ins "&amp;$B20646)</f>
        <v>#REF!</v>
      </c>
      <c r="M20646" s="220"/>
    </row>
    <row r="20647" spans="1:13" x14ac:dyDescent="0.2">
      <c r="A20647" s="35" t="s">
        <v>3824</v>
      </c>
      <c r="B20647" s="1" t="s">
        <v>4546</v>
      </c>
      <c r="C20647" s="45" t="s">
        <v>712</v>
      </c>
      <c r="D20647" s="23" t="s">
        <v>5751</v>
      </c>
      <c r="E20647" s="23" t="s">
        <v>4134</v>
      </c>
      <c r="F20647" s="40">
        <v>15</v>
      </c>
      <c r="G20647" s="25">
        <v>3316</v>
      </c>
      <c r="H20647" s="25">
        <v>49740</v>
      </c>
      <c r="I20647" s="25"/>
      <c r="J20647" s="58" t="e">
        <f>HYPERLINK("#"&amp;"Insumos"&amp;"!A"&amp;MATCH($B20647,#REF!,0),"Ins "&amp;$B20647)</f>
        <v>#REF!</v>
      </c>
      <c r="M20647" s="220"/>
    </row>
    <row r="20648" spans="1:13" x14ac:dyDescent="0.2">
      <c r="A20648" s="35" t="s">
        <v>3824</v>
      </c>
      <c r="B20648" s="34" t="s">
        <v>4550</v>
      </c>
      <c r="C20648" s="45" t="s">
        <v>728</v>
      </c>
      <c r="D20648" s="23" t="s">
        <v>5751</v>
      </c>
      <c r="E20648" s="23" t="s">
        <v>4134</v>
      </c>
      <c r="F20648" s="40">
        <v>1</v>
      </c>
      <c r="G20648" s="25">
        <v>14206</v>
      </c>
      <c r="H20648" s="25">
        <v>14206</v>
      </c>
      <c r="I20648" s="25"/>
      <c r="J20648" s="58" t="e">
        <f>HYPERLINK("#"&amp;"Insumos"&amp;"!A"&amp;MATCH($B20648,#REF!,0),"Ins "&amp;$B20648)</f>
        <v>#REF!</v>
      </c>
      <c r="M20648" s="220"/>
    </row>
    <row r="20649" spans="1:13" x14ac:dyDescent="0.2">
      <c r="A20649" s="35" t="s">
        <v>3824</v>
      </c>
      <c r="B20649" s="34" t="s">
        <v>5483</v>
      </c>
      <c r="C20649" s="45" t="s">
        <v>1064</v>
      </c>
      <c r="D20649" s="23" t="s">
        <v>5751</v>
      </c>
      <c r="E20649" s="23" t="s">
        <v>467</v>
      </c>
      <c r="F20649" s="40">
        <v>0.7</v>
      </c>
      <c r="G20649" s="25">
        <v>6176</v>
      </c>
      <c r="H20649" s="25">
        <v>4323</v>
      </c>
      <c r="I20649" s="25"/>
      <c r="J20649" s="58" t="e">
        <f>HYPERLINK("#"&amp;"Insumos"&amp;"!A"&amp;MATCH($B20649,#REF!,0),"Ins "&amp;$B20649)</f>
        <v>#REF!</v>
      </c>
      <c r="M20649" s="220"/>
    </row>
    <row r="20650" spans="1:13" ht="38.25" x14ac:dyDescent="0.2">
      <c r="A20650" s="36" t="s">
        <v>3825</v>
      </c>
      <c r="B20650" s="26" t="s">
        <v>6816</v>
      </c>
      <c r="C20650" s="79" t="s">
        <v>5707</v>
      </c>
      <c r="D20650" s="37" t="s">
        <v>5608</v>
      </c>
      <c r="E20650" s="37" t="s">
        <v>466</v>
      </c>
      <c r="F20650" s="41"/>
      <c r="G20650" s="27"/>
      <c r="H20650" s="27"/>
      <c r="I20650" s="27">
        <v>1263281</v>
      </c>
      <c r="M20650" s="220">
        <f t="shared" si="322"/>
        <v>1654393</v>
      </c>
    </row>
    <row r="20651" spans="1:13" x14ac:dyDescent="0.2">
      <c r="A20651" s="35" t="s">
        <v>3825</v>
      </c>
      <c r="B20651" s="1" t="s">
        <v>5589</v>
      </c>
      <c r="C20651" s="45" t="s">
        <v>5819</v>
      </c>
      <c r="D20651" s="23" t="s">
        <v>5585</v>
      </c>
      <c r="E20651" s="23" t="s">
        <v>466</v>
      </c>
      <c r="F20651" s="40">
        <v>1.05</v>
      </c>
      <c r="G20651" s="25">
        <v>597780</v>
      </c>
      <c r="H20651" s="25">
        <v>627669</v>
      </c>
      <c r="I20651" s="25"/>
      <c r="M20651" s="220"/>
    </row>
    <row r="20652" spans="1:13" x14ac:dyDescent="0.2">
      <c r="A20652" s="35" t="s">
        <v>3825</v>
      </c>
      <c r="B20652" s="1" t="s">
        <v>80</v>
      </c>
      <c r="C20652" s="45" t="s">
        <v>1035</v>
      </c>
      <c r="D20652" s="23" t="s">
        <v>5734</v>
      </c>
      <c r="E20652" s="23" t="s">
        <v>4141</v>
      </c>
      <c r="F20652" s="40">
        <v>4</v>
      </c>
      <c r="G20652" s="25">
        <v>110673</v>
      </c>
      <c r="H20652" s="25">
        <v>442692</v>
      </c>
      <c r="I20652" s="25"/>
      <c r="J20652" s="58" t="e">
        <f>HYPERLINK("#"&amp;"Insumos"&amp;"!A"&amp;MATCH($B20652,#REF!,0),"Ins "&amp;$B20652)</f>
        <v>#REF!</v>
      </c>
      <c r="M20652" s="220"/>
    </row>
    <row r="20653" spans="1:13" x14ac:dyDescent="0.2">
      <c r="A20653" s="35" t="s">
        <v>3825</v>
      </c>
      <c r="B20653" s="1" t="s">
        <v>263</v>
      </c>
      <c r="C20653" s="45" t="s">
        <v>696</v>
      </c>
      <c r="D20653" s="23" t="s">
        <v>5534</v>
      </c>
      <c r="E20653" s="23" t="s">
        <v>4140</v>
      </c>
      <c r="F20653" s="40">
        <v>0.08</v>
      </c>
      <c r="G20653" s="25">
        <v>187426</v>
      </c>
      <c r="H20653" s="25">
        <v>14994</v>
      </c>
      <c r="I20653" s="25"/>
      <c r="J20653" s="58" t="e">
        <f>HYPERLINK("#"&amp;"Insumos"&amp;"!A"&amp;MATCH($B20653,#REF!,0),"Ins "&amp;$B20653)</f>
        <v>#REF!</v>
      </c>
      <c r="M20653" s="220"/>
    </row>
    <row r="20654" spans="1:13" x14ac:dyDescent="0.2">
      <c r="A20654" s="35" t="s">
        <v>3825</v>
      </c>
      <c r="B20654" s="1" t="s">
        <v>222</v>
      </c>
      <c r="C20654" s="45" t="s">
        <v>157</v>
      </c>
      <c r="D20654" s="23" t="s">
        <v>5534</v>
      </c>
      <c r="E20654" s="23" t="s">
        <v>4140</v>
      </c>
      <c r="F20654" s="40">
        <v>0.1</v>
      </c>
      <c r="G20654" s="25">
        <v>66212</v>
      </c>
      <c r="H20654" s="25">
        <v>6621</v>
      </c>
      <c r="I20654" s="25"/>
      <c r="J20654" s="58" t="e">
        <f>HYPERLINK("#"&amp;"Insumos"&amp;"!A"&amp;MATCH($B20654,#REF!,0),"Ins "&amp;$B20654)</f>
        <v>#REF!</v>
      </c>
      <c r="M20654" s="220"/>
    </row>
    <row r="20655" spans="1:13" x14ac:dyDescent="0.2">
      <c r="A20655" s="35" t="s">
        <v>3825</v>
      </c>
      <c r="B20655" s="1" t="s">
        <v>5533</v>
      </c>
      <c r="C20655" s="45" t="s">
        <v>5892</v>
      </c>
      <c r="D20655" s="23" t="s">
        <v>977</v>
      </c>
      <c r="E20655" s="23" t="s">
        <v>4134</v>
      </c>
      <c r="F20655" s="40">
        <v>5</v>
      </c>
      <c r="G20655" s="25">
        <v>3623</v>
      </c>
      <c r="H20655" s="25">
        <v>18115</v>
      </c>
      <c r="I20655" s="25"/>
      <c r="J20655" s="58" t="e">
        <f>HYPERLINK("#"&amp;"Insumos"&amp;"!A"&amp;MATCH($B20655,#REF!,0),"Ins "&amp;$B20655)</f>
        <v>#REF!</v>
      </c>
      <c r="M20655" s="220"/>
    </row>
    <row r="20656" spans="1:13" x14ac:dyDescent="0.2">
      <c r="A20656" s="35" t="s">
        <v>3825</v>
      </c>
      <c r="B20656" s="1" t="s">
        <v>5007</v>
      </c>
      <c r="C20656" s="45" t="s">
        <v>720</v>
      </c>
      <c r="D20656" s="23" t="s">
        <v>5751</v>
      </c>
      <c r="E20656" s="23" t="s">
        <v>4134</v>
      </c>
      <c r="F20656" s="40">
        <v>10</v>
      </c>
      <c r="G20656" s="25">
        <v>1897</v>
      </c>
      <c r="H20656" s="25">
        <v>18970</v>
      </c>
      <c r="I20656" s="25"/>
      <c r="J20656" s="58" t="e">
        <f>HYPERLINK("#"&amp;"Insumos"&amp;"!A"&amp;MATCH($B20656,#REF!,0),"Ins "&amp;$B20656)</f>
        <v>#REF!</v>
      </c>
      <c r="M20656" s="220"/>
    </row>
    <row r="20657" spans="1:13" x14ac:dyDescent="0.2">
      <c r="A20657" s="35" t="s">
        <v>3825</v>
      </c>
      <c r="B20657" s="1" t="s">
        <v>5184</v>
      </c>
      <c r="C20657" s="45" t="s">
        <v>294</v>
      </c>
      <c r="D20657" s="23" t="s">
        <v>5751</v>
      </c>
      <c r="E20657" s="23" t="s">
        <v>4147</v>
      </c>
      <c r="F20657" s="40">
        <v>2</v>
      </c>
      <c r="G20657" s="25">
        <v>5304</v>
      </c>
      <c r="H20657" s="25">
        <v>10608</v>
      </c>
      <c r="I20657" s="25"/>
      <c r="J20657" s="58" t="e">
        <f>HYPERLINK("#"&amp;"Insumos"&amp;"!A"&amp;MATCH($B20657,#REF!,0),"Ins "&amp;$B20657)</f>
        <v>#REF!</v>
      </c>
      <c r="M20657" s="220"/>
    </row>
    <row r="20658" spans="1:13" x14ac:dyDescent="0.2">
      <c r="A20658" s="35" t="s">
        <v>3825</v>
      </c>
      <c r="B20658" s="1" t="s">
        <v>4546</v>
      </c>
      <c r="C20658" s="45" t="s">
        <v>712</v>
      </c>
      <c r="D20658" s="23" t="s">
        <v>5751</v>
      </c>
      <c r="E20658" s="23" t="s">
        <v>4134</v>
      </c>
      <c r="F20658" s="40">
        <v>15</v>
      </c>
      <c r="G20658" s="25">
        <v>3316</v>
      </c>
      <c r="H20658" s="25">
        <v>49740</v>
      </c>
      <c r="I20658" s="25"/>
      <c r="J20658" s="58" t="e">
        <f>HYPERLINK("#"&amp;"Insumos"&amp;"!A"&amp;MATCH($B20658,#REF!,0),"Ins "&amp;$B20658)</f>
        <v>#REF!</v>
      </c>
      <c r="M20658" s="220"/>
    </row>
    <row r="20659" spans="1:13" x14ac:dyDescent="0.2">
      <c r="A20659" s="35" t="s">
        <v>3825</v>
      </c>
      <c r="B20659" s="34" t="s">
        <v>4549</v>
      </c>
      <c r="C20659" s="45" t="s">
        <v>719</v>
      </c>
      <c r="D20659" s="23" t="s">
        <v>5751</v>
      </c>
      <c r="E20659" s="23" t="s">
        <v>4134</v>
      </c>
      <c r="F20659" s="40">
        <v>4</v>
      </c>
      <c r="G20659" s="25">
        <v>15152</v>
      </c>
      <c r="H20659" s="25">
        <v>60608</v>
      </c>
      <c r="I20659" s="25"/>
      <c r="J20659" s="58" t="e">
        <f>HYPERLINK("#"&amp;"Insumos"&amp;"!A"&amp;MATCH($B20659,#REF!,0),"Ins "&amp;$B20659)</f>
        <v>#REF!</v>
      </c>
      <c r="M20659" s="220"/>
    </row>
    <row r="20660" spans="1:13" x14ac:dyDescent="0.2">
      <c r="A20660" s="35" t="s">
        <v>3825</v>
      </c>
      <c r="B20660" s="34" t="s">
        <v>4548</v>
      </c>
      <c r="C20660" s="45" t="s">
        <v>1426</v>
      </c>
      <c r="D20660" s="23" t="s">
        <v>5751</v>
      </c>
      <c r="E20660" s="23" t="s">
        <v>4134</v>
      </c>
      <c r="F20660" s="40">
        <v>2</v>
      </c>
      <c r="G20660" s="25">
        <v>6632</v>
      </c>
      <c r="H20660" s="25">
        <v>13264</v>
      </c>
      <c r="I20660" s="25"/>
      <c r="J20660" s="58" t="e">
        <f>HYPERLINK("#"&amp;"Insumos"&amp;"!A"&amp;MATCH($B20660,#REF!,0),"Ins "&amp;$B20660)</f>
        <v>#REF!</v>
      </c>
      <c r="M20660" s="220"/>
    </row>
    <row r="20661" spans="1:13" ht="25.5" x14ac:dyDescent="0.2">
      <c r="A20661" s="36" t="s">
        <v>3826</v>
      </c>
      <c r="B20661" s="26" t="s">
        <v>6816</v>
      </c>
      <c r="C20661" s="79" t="s">
        <v>1694</v>
      </c>
      <c r="D20661" s="37" t="s">
        <v>5608</v>
      </c>
      <c r="E20661" s="37" t="s">
        <v>466</v>
      </c>
      <c r="F20661" s="41"/>
      <c r="G20661" s="27"/>
      <c r="H20661" s="27"/>
      <c r="I20661" s="27">
        <v>1174511</v>
      </c>
      <c r="M20661" s="220">
        <f t="shared" si="322"/>
        <v>1538140</v>
      </c>
    </row>
    <row r="20662" spans="1:13" x14ac:dyDescent="0.2">
      <c r="A20662" s="35" t="s">
        <v>3826</v>
      </c>
      <c r="B20662" s="1" t="s">
        <v>5589</v>
      </c>
      <c r="C20662" s="45" t="s">
        <v>5819</v>
      </c>
      <c r="D20662" s="23" t="s">
        <v>5585</v>
      </c>
      <c r="E20662" s="23" t="s">
        <v>466</v>
      </c>
      <c r="F20662" s="40">
        <v>1.05</v>
      </c>
      <c r="G20662" s="25">
        <v>597780</v>
      </c>
      <c r="H20662" s="25">
        <v>627669</v>
      </c>
      <c r="I20662" s="25"/>
      <c r="M20662" s="220"/>
    </row>
    <row r="20663" spans="1:13" x14ac:dyDescent="0.2">
      <c r="A20663" s="35" t="s">
        <v>3826</v>
      </c>
      <c r="B20663" s="1" t="s">
        <v>80</v>
      </c>
      <c r="C20663" s="45" t="s">
        <v>1035</v>
      </c>
      <c r="D20663" s="23" t="s">
        <v>5734</v>
      </c>
      <c r="E20663" s="23" t="s">
        <v>4141</v>
      </c>
      <c r="F20663" s="40">
        <v>3.6</v>
      </c>
      <c r="G20663" s="25">
        <v>110673</v>
      </c>
      <c r="H20663" s="25">
        <v>398423</v>
      </c>
      <c r="I20663" s="25"/>
      <c r="J20663" s="58" t="e">
        <f>HYPERLINK("#"&amp;"Insumos"&amp;"!A"&amp;MATCH($B20663,#REF!,0),"Ins "&amp;$B20663)</f>
        <v>#REF!</v>
      </c>
      <c r="M20663" s="220"/>
    </row>
    <row r="20664" spans="1:13" x14ac:dyDescent="0.2">
      <c r="A20664" s="35" t="s">
        <v>3826</v>
      </c>
      <c r="B20664" s="1" t="s">
        <v>263</v>
      </c>
      <c r="C20664" s="45" t="s">
        <v>696</v>
      </c>
      <c r="D20664" s="23" t="s">
        <v>5534</v>
      </c>
      <c r="E20664" s="23" t="s">
        <v>4140</v>
      </c>
      <c r="F20664" s="40">
        <v>7.51E-2</v>
      </c>
      <c r="G20664" s="25">
        <v>187426</v>
      </c>
      <c r="H20664" s="25">
        <v>14076</v>
      </c>
      <c r="I20664" s="25"/>
      <c r="J20664" s="58" t="e">
        <f>HYPERLINK("#"&amp;"Insumos"&amp;"!A"&amp;MATCH($B20664,#REF!,0),"Ins "&amp;$B20664)</f>
        <v>#REF!</v>
      </c>
      <c r="M20664" s="220"/>
    </row>
    <row r="20665" spans="1:13" x14ac:dyDescent="0.2">
      <c r="A20665" s="35" t="s">
        <v>3826</v>
      </c>
      <c r="B20665" s="1" t="s">
        <v>222</v>
      </c>
      <c r="C20665" s="45" t="s">
        <v>157</v>
      </c>
      <c r="D20665" s="23" t="s">
        <v>5534</v>
      </c>
      <c r="E20665" s="23" t="s">
        <v>4140</v>
      </c>
      <c r="F20665" s="40">
        <v>0.1</v>
      </c>
      <c r="G20665" s="25">
        <v>66212</v>
      </c>
      <c r="H20665" s="25">
        <v>6621</v>
      </c>
      <c r="I20665" s="25"/>
      <c r="J20665" s="58" t="e">
        <f>HYPERLINK("#"&amp;"Insumos"&amp;"!A"&amp;MATCH($B20665,#REF!,0),"Ins "&amp;$B20665)</f>
        <v>#REF!</v>
      </c>
      <c r="M20665" s="220"/>
    </row>
    <row r="20666" spans="1:13" x14ac:dyDescent="0.2">
      <c r="A20666" s="35" t="s">
        <v>3826</v>
      </c>
      <c r="B20666" s="1" t="s">
        <v>5533</v>
      </c>
      <c r="C20666" s="45" t="s">
        <v>5892</v>
      </c>
      <c r="D20666" s="23" t="s">
        <v>977</v>
      </c>
      <c r="E20666" s="23" t="s">
        <v>4134</v>
      </c>
      <c r="F20666" s="40">
        <v>2.8</v>
      </c>
      <c r="G20666" s="25">
        <v>3623</v>
      </c>
      <c r="H20666" s="25">
        <v>10144</v>
      </c>
      <c r="I20666" s="25"/>
      <c r="J20666" s="58" t="e">
        <f>HYPERLINK("#"&amp;"Insumos"&amp;"!A"&amp;MATCH($B20666,#REF!,0),"Ins "&amp;$B20666)</f>
        <v>#REF!</v>
      </c>
      <c r="M20666" s="220"/>
    </row>
    <row r="20667" spans="1:13" x14ac:dyDescent="0.2">
      <c r="A20667" s="35" t="s">
        <v>3826</v>
      </c>
      <c r="B20667" s="1" t="s">
        <v>5007</v>
      </c>
      <c r="C20667" s="45" t="s">
        <v>720</v>
      </c>
      <c r="D20667" s="23" t="s">
        <v>5751</v>
      </c>
      <c r="E20667" s="23" t="s">
        <v>4134</v>
      </c>
      <c r="F20667" s="40">
        <v>8.6999999999999993</v>
      </c>
      <c r="G20667" s="25">
        <v>1897</v>
      </c>
      <c r="H20667" s="25">
        <v>16504</v>
      </c>
      <c r="I20667" s="25"/>
      <c r="J20667" s="58" t="e">
        <f>HYPERLINK("#"&amp;"Insumos"&amp;"!A"&amp;MATCH($B20667,#REF!,0),"Ins "&amp;$B20667)</f>
        <v>#REF!</v>
      </c>
      <c r="M20667" s="220"/>
    </row>
    <row r="20668" spans="1:13" x14ac:dyDescent="0.2">
      <c r="A20668" s="35" t="s">
        <v>3826</v>
      </c>
      <c r="B20668" s="1" t="s">
        <v>5184</v>
      </c>
      <c r="C20668" s="45" t="s">
        <v>294</v>
      </c>
      <c r="D20668" s="23" t="s">
        <v>5751</v>
      </c>
      <c r="E20668" s="23" t="s">
        <v>4147</v>
      </c>
      <c r="F20668" s="40">
        <v>2</v>
      </c>
      <c r="G20668" s="25">
        <v>5304</v>
      </c>
      <c r="H20668" s="25">
        <v>10608</v>
      </c>
      <c r="I20668" s="25"/>
      <c r="J20668" s="58" t="e">
        <f>HYPERLINK("#"&amp;"Insumos"&amp;"!A"&amp;MATCH($B20668,#REF!,0),"Ins "&amp;$B20668)</f>
        <v>#REF!</v>
      </c>
      <c r="M20668" s="220"/>
    </row>
    <row r="20669" spans="1:13" x14ac:dyDescent="0.2">
      <c r="A20669" s="35" t="s">
        <v>3826</v>
      </c>
      <c r="B20669" s="1" t="s">
        <v>4546</v>
      </c>
      <c r="C20669" s="45" t="s">
        <v>712</v>
      </c>
      <c r="D20669" s="23" t="s">
        <v>5751</v>
      </c>
      <c r="E20669" s="23" t="s">
        <v>4134</v>
      </c>
      <c r="F20669" s="40">
        <v>17</v>
      </c>
      <c r="G20669" s="25">
        <v>3316</v>
      </c>
      <c r="H20669" s="25">
        <v>56372</v>
      </c>
      <c r="I20669" s="25"/>
      <c r="J20669" s="58" t="e">
        <f>HYPERLINK("#"&amp;"Insumos"&amp;"!A"&amp;MATCH($B20669,#REF!,0),"Ins "&amp;$B20669)</f>
        <v>#REF!</v>
      </c>
      <c r="M20669" s="220"/>
    </row>
    <row r="20670" spans="1:13" x14ac:dyDescent="0.2">
      <c r="A20670" s="35" t="s">
        <v>3826</v>
      </c>
      <c r="B20670" s="1" t="s">
        <v>4550</v>
      </c>
      <c r="C20670" s="45" t="s">
        <v>728</v>
      </c>
      <c r="D20670" s="23" t="s">
        <v>5751</v>
      </c>
      <c r="E20670" s="23" t="s">
        <v>4134</v>
      </c>
      <c r="F20670" s="40">
        <v>2.4</v>
      </c>
      <c r="G20670" s="25">
        <v>14206</v>
      </c>
      <c r="H20670" s="25">
        <v>34094</v>
      </c>
      <c r="I20670" s="25"/>
      <c r="J20670" s="58" t="e">
        <f>HYPERLINK("#"&amp;"Insumos"&amp;"!A"&amp;MATCH($B20670,#REF!,0),"Ins "&amp;$B20670)</f>
        <v>#REF!</v>
      </c>
      <c r="M20670" s="220"/>
    </row>
    <row r="20671" spans="1:13" ht="51" x14ac:dyDescent="0.2">
      <c r="A20671" s="36" t="s">
        <v>3827</v>
      </c>
      <c r="B20671" s="26" t="s">
        <v>6816</v>
      </c>
      <c r="C20671" s="79" t="s">
        <v>1695</v>
      </c>
      <c r="D20671" s="37" t="s">
        <v>5608</v>
      </c>
      <c r="E20671" s="37" t="s">
        <v>466</v>
      </c>
      <c r="F20671" s="41"/>
      <c r="G20671" s="27"/>
      <c r="H20671" s="27"/>
      <c r="I20671" s="27">
        <v>624356</v>
      </c>
      <c r="M20671" s="220">
        <f t="shared" si="322"/>
        <v>817657</v>
      </c>
    </row>
    <row r="20672" spans="1:13" x14ac:dyDescent="0.2">
      <c r="A20672" s="35" t="s">
        <v>3827</v>
      </c>
      <c r="B20672" s="1" t="s">
        <v>5589</v>
      </c>
      <c r="C20672" s="45" t="s">
        <v>5819</v>
      </c>
      <c r="D20672" s="23" t="s">
        <v>5585</v>
      </c>
      <c r="E20672" s="23" t="s">
        <v>466</v>
      </c>
      <c r="F20672" s="40">
        <v>0.45</v>
      </c>
      <c r="G20672" s="25">
        <v>597780</v>
      </c>
      <c r="H20672" s="25">
        <v>269001</v>
      </c>
      <c r="I20672" s="25"/>
      <c r="M20672" s="220"/>
    </row>
    <row r="20673" spans="1:13" x14ac:dyDescent="0.2">
      <c r="A20673" s="35" t="s">
        <v>3827</v>
      </c>
      <c r="B20673" s="34" t="s">
        <v>76</v>
      </c>
      <c r="C20673" s="45" t="s">
        <v>1028</v>
      </c>
      <c r="D20673" s="23" t="s">
        <v>5734</v>
      </c>
      <c r="E20673" s="23" t="s">
        <v>4141</v>
      </c>
      <c r="F20673" s="40">
        <v>3.1</v>
      </c>
      <c r="G20673" s="25">
        <v>81549</v>
      </c>
      <c r="H20673" s="25">
        <v>252802</v>
      </c>
      <c r="I20673" s="25"/>
      <c r="J20673" s="58" t="e">
        <f>HYPERLINK("#"&amp;"Insumos"&amp;"!A"&amp;MATCH($B20673,#REF!,0),"Ins "&amp;$B20673)</f>
        <v>#REF!</v>
      </c>
      <c r="M20673" s="220"/>
    </row>
    <row r="20674" spans="1:13" x14ac:dyDescent="0.2">
      <c r="A20674" s="35" t="s">
        <v>3827</v>
      </c>
      <c r="B20674" s="1" t="s">
        <v>263</v>
      </c>
      <c r="C20674" s="45" t="s">
        <v>696</v>
      </c>
      <c r="D20674" s="23" t="s">
        <v>5534</v>
      </c>
      <c r="E20674" s="23" t="s">
        <v>4140</v>
      </c>
      <c r="F20674" s="40">
        <v>3.3000000000000002E-2</v>
      </c>
      <c r="G20674" s="25">
        <v>187426</v>
      </c>
      <c r="H20674" s="25">
        <v>6185</v>
      </c>
      <c r="I20674" s="25"/>
      <c r="J20674" s="58" t="e">
        <f>HYPERLINK("#"&amp;"Insumos"&amp;"!A"&amp;MATCH($B20674,#REF!,0),"Ins "&amp;$B20674)</f>
        <v>#REF!</v>
      </c>
      <c r="M20674" s="220"/>
    </row>
    <row r="20675" spans="1:13" x14ac:dyDescent="0.2">
      <c r="A20675" s="35" t="s">
        <v>3827</v>
      </c>
      <c r="B20675" s="1" t="s">
        <v>5533</v>
      </c>
      <c r="C20675" s="45" t="s">
        <v>5892</v>
      </c>
      <c r="D20675" s="23" t="s">
        <v>977</v>
      </c>
      <c r="E20675" s="23" t="s">
        <v>4134</v>
      </c>
      <c r="F20675" s="40">
        <v>2.6</v>
      </c>
      <c r="G20675" s="25">
        <v>3623</v>
      </c>
      <c r="H20675" s="25">
        <v>9420</v>
      </c>
      <c r="I20675" s="25"/>
      <c r="J20675" s="58" t="e">
        <f>HYPERLINK("#"&amp;"Insumos"&amp;"!A"&amp;MATCH($B20675,#REF!,0),"Ins "&amp;$B20675)</f>
        <v>#REF!</v>
      </c>
      <c r="M20675" s="220"/>
    </row>
    <row r="20676" spans="1:13" x14ac:dyDescent="0.2">
      <c r="A20676" s="35" t="s">
        <v>3827</v>
      </c>
      <c r="B20676" s="34" t="s">
        <v>4549</v>
      </c>
      <c r="C20676" s="45" t="s">
        <v>719</v>
      </c>
      <c r="D20676" s="23" t="s">
        <v>5751</v>
      </c>
      <c r="E20676" s="23" t="s">
        <v>4134</v>
      </c>
      <c r="F20676" s="40">
        <v>1.5</v>
      </c>
      <c r="G20676" s="25">
        <v>15152</v>
      </c>
      <c r="H20676" s="25">
        <v>22728</v>
      </c>
      <c r="I20676" s="25"/>
      <c r="J20676" s="58" t="e">
        <f>HYPERLINK("#"&amp;"Insumos"&amp;"!A"&amp;MATCH($B20676,#REF!,0),"Ins "&amp;$B20676)</f>
        <v>#REF!</v>
      </c>
      <c r="M20676" s="220"/>
    </row>
    <row r="20677" spans="1:13" x14ac:dyDescent="0.2">
      <c r="A20677" s="35" t="s">
        <v>3827</v>
      </c>
      <c r="B20677" s="1" t="s">
        <v>1043</v>
      </c>
      <c r="C20677" s="45" t="s">
        <v>70</v>
      </c>
      <c r="D20677" s="23" t="s">
        <v>5751</v>
      </c>
      <c r="E20677" s="23" t="s">
        <v>466</v>
      </c>
      <c r="F20677" s="40">
        <v>0.65</v>
      </c>
      <c r="G20677" s="25">
        <v>98800</v>
      </c>
      <c r="H20677" s="25">
        <v>64220</v>
      </c>
      <c r="I20677" s="25"/>
      <c r="J20677" s="58" t="e">
        <f>HYPERLINK("#"&amp;"Insumos"&amp;"!A"&amp;MATCH($B20677,#REF!,0),"Ins "&amp;$B20677)</f>
        <v>#REF!</v>
      </c>
      <c r="M20677" s="220"/>
    </row>
    <row r="20678" spans="1:13" ht="38.25" x14ac:dyDescent="0.2">
      <c r="A20678" s="36" t="s">
        <v>3828</v>
      </c>
      <c r="B20678" s="26" t="s">
        <v>6816</v>
      </c>
      <c r="C20678" s="79" t="s">
        <v>1696</v>
      </c>
      <c r="D20678" s="37" t="s">
        <v>5608</v>
      </c>
      <c r="E20678" s="37" t="s">
        <v>466</v>
      </c>
      <c r="F20678" s="41"/>
      <c r="G20678" s="27"/>
      <c r="H20678" s="27"/>
      <c r="I20678" s="27">
        <v>669648</v>
      </c>
      <c r="M20678" s="220">
        <f t="shared" ref="M20678:M20733" si="323">ROUND(I20678*(1+$L$2),0)</f>
        <v>876971</v>
      </c>
    </row>
    <row r="20679" spans="1:13" x14ac:dyDescent="0.2">
      <c r="A20679" s="35" t="s">
        <v>3828</v>
      </c>
      <c r="B20679" s="1" t="s">
        <v>5589</v>
      </c>
      <c r="C20679" s="45" t="s">
        <v>5819</v>
      </c>
      <c r="D20679" s="23" t="s">
        <v>5585</v>
      </c>
      <c r="E20679" s="23" t="s">
        <v>466</v>
      </c>
      <c r="F20679" s="40">
        <v>0.45</v>
      </c>
      <c r="G20679" s="25">
        <v>597780</v>
      </c>
      <c r="H20679" s="25">
        <v>269001</v>
      </c>
      <c r="I20679" s="25"/>
      <c r="M20679" s="220"/>
    </row>
    <row r="20680" spans="1:13" x14ac:dyDescent="0.2">
      <c r="A20680" s="35" t="s">
        <v>3828</v>
      </c>
      <c r="B20680" s="34" t="s">
        <v>76</v>
      </c>
      <c r="C20680" s="45" t="s">
        <v>1028</v>
      </c>
      <c r="D20680" s="23" t="s">
        <v>5734</v>
      </c>
      <c r="E20680" s="23" t="s">
        <v>4141</v>
      </c>
      <c r="F20680" s="40">
        <v>3.7</v>
      </c>
      <c r="G20680" s="25">
        <v>81549</v>
      </c>
      <c r="H20680" s="25">
        <v>301731</v>
      </c>
      <c r="I20680" s="25"/>
      <c r="J20680" s="58" t="e">
        <f>HYPERLINK("#"&amp;"Insumos"&amp;"!A"&amp;MATCH($B20680,#REF!,0),"Ins "&amp;$B20680)</f>
        <v>#REF!</v>
      </c>
      <c r="M20680" s="220"/>
    </row>
    <row r="20681" spans="1:13" x14ac:dyDescent="0.2">
      <c r="A20681" s="35" t="s">
        <v>3828</v>
      </c>
      <c r="B20681" s="1" t="s">
        <v>263</v>
      </c>
      <c r="C20681" s="45" t="s">
        <v>696</v>
      </c>
      <c r="D20681" s="23" t="s">
        <v>5534</v>
      </c>
      <c r="E20681" s="23" t="s">
        <v>4140</v>
      </c>
      <c r="F20681" s="40">
        <v>3.3000000000000002E-2</v>
      </c>
      <c r="G20681" s="25">
        <v>187426</v>
      </c>
      <c r="H20681" s="25">
        <v>6185</v>
      </c>
      <c r="I20681" s="25"/>
      <c r="J20681" s="58" t="e">
        <f>HYPERLINK("#"&amp;"Insumos"&amp;"!A"&amp;MATCH($B20681,#REF!,0),"Ins "&amp;$B20681)</f>
        <v>#REF!</v>
      </c>
      <c r="M20681" s="220"/>
    </row>
    <row r="20682" spans="1:13" x14ac:dyDescent="0.2">
      <c r="A20682" s="35" t="s">
        <v>3828</v>
      </c>
      <c r="B20682" s="1" t="s">
        <v>5533</v>
      </c>
      <c r="C20682" s="45" t="s">
        <v>5892</v>
      </c>
      <c r="D20682" s="23" t="s">
        <v>977</v>
      </c>
      <c r="E20682" s="23" t="s">
        <v>4134</v>
      </c>
      <c r="F20682" s="40">
        <v>3</v>
      </c>
      <c r="G20682" s="25">
        <v>3623</v>
      </c>
      <c r="H20682" s="25">
        <v>10869</v>
      </c>
      <c r="I20682" s="25"/>
      <c r="J20682" s="58" t="e">
        <f>HYPERLINK("#"&amp;"Insumos"&amp;"!A"&amp;MATCH($B20682,#REF!,0),"Ins "&amp;$B20682)</f>
        <v>#REF!</v>
      </c>
      <c r="M20682" s="220"/>
    </row>
    <row r="20683" spans="1:13" x14ac:dyDescent="0.2">
      <c r="A20683" s="35" t="s">
        <v>3828</v>
      </c>
      <c r="B20683" s="1" t="s">
        <v>5007</v>
      </c>
      <c r="C20683" s="45" t="s">
        <v>720</v>
      </c>
      <c r="D20683" s="23" t="s">
        <v>5751</v>
      </c>
      <c r="E20683" s="23" t="s">
        <v>4134</v>
      </c>
      <c r="F20683" s="40">
        <v>9.3000000000000007</v>
      </c>
      <c r="G20683" s="25">
        <v>1897</v>
      </c>
      <c r="H20683" s="25">
        <v>17642</v>
      </c>
      <c r="I20683" s="25"/>
      <c r="J20683" s="58" t="e">
        <f>HYPERLINK("#"&amp;"Insumos"&amp;"!A"&amp;MATCH($B20683,#REF!,0),"Ins "&amp;$B20683)</f>
        <v>#REF!</v>
      </c>
      <c r="M20683" s="220"/>
    </row>
    <row r="20684" spans="1:13" x14ac:dyDescent="0.2">
      <c r="A20684" s="35" t="s">
        <v>3828</v>
      </c>
      <c r="B20684" s="1" t="s">
        <v>1043</v>
      </c>
      <c r="C20684" s="45" t="s">
        <v>70</v>
      </c>
      <c r="D20684" s="23" t="s">
        <v>5751</v>
      </c>
      <c r="E20684" s="23" t="s">
        <v>466</v>
      </c>
      <c r="F20684" s="40">
        <v>0.65</v>
      </c>
      <c r="G20684" s="25">
        <v>98800</v>
      </c>
      <c r="H20684" s="25">
        <v>64220</v>
      </c>
      <c r="I20684" s="25"/>
      <c r="J20684" s="58" t="e">
        <f>HYPERLINK("#"&amp;"Insumos"&amp;"!A"&amp;MATCH($B20684,#REF!,0),"Ins "&amp;$B20684)</f>
        <v>#REF!</v>
      </c>
      <c r="M20684" s="220"/>
    </row>
    <row r="20685" spans="1:13" ht="38.25" x14ac:dyDescent="0.2">
      <c r="A20685" s="36" t="s">
        <v>3829</v>
      </c>
      <c r="B20685" s="26" t="s">
        <v>6816</v>
      </c>
      <c r="C20685" s="79" t="s">
        <v>1697</v>
      </c>
      <c r="D20685" s="37" t="s">
        <v>5608</v>
      </c>
      <c r="E20685" s="37" t="s">
        <v>466</v>
      </c>
      <c r="F20685" s="41"/>
      <c r="G20685" s="27"/>
      <c r="H20685" s="27"/>
      <c r="I20685" s="27">
        <v>822431</v>
      </c>
      <c r="M20685" s="220">
        <f t="shared" si="323"/>
        <v>1077056</v>
      </c>
    </row>
    <row r="20686" spans="1:13" x14ac:dyDescent="0.2">
      <c r="A20686" s="35" t="s">
        <v>3829</v>
      </c>
      <c r="B20686" s="1" t="s">
        <v>5589</v>
      </c>
      <c r="C20686" s="45" t="s">
        <v>5819</v>
      </c>
      <c r="D20686" s="23" t="s">
        <v>5585</v>
      </c>
      <c r="E20686" s="23" t="s">
        <v>466</v>
      </c>
      <c r="F20686" s="40">
        <v>0.45</v>
      </c>
      <c r="G20686" s="25">
        <v>597780</v>
      </c>
      <c r="H20686" s="25">
        <v>269001</v>
      </c>
      <c r="I20686" s="25"/>
      <c r="M20686" s="220"/>
    </row>
    <row r="20687" spans="1:13" x14ac:dyDescent="0.2">
      <c r="A20687" s="35" t="s">
        <v>3829</v>
      </c>
      <c r="B20687" s="34" t="s">
        <v>76</v>
      </c>
      <c r="C20687" s="45" t="s">
        <v>1028</v>
      </c>
      <c r="D20687" s="23" t="s">
        <v>5734</v>
      </c>
      <c r="E20687" s="23" t="s">
        <v>4141</v>
      </c>
      <c r="F20687" s="40">
        <v>4.2</v>
      </c>
      <c r="G20687" s="25">
        <v>81549</v>
      </c>
      <c r="H20687" s="25">
        <v>342506</v>
      </c>
      <c r="I20687" s="25"/>
      <c r="J20687" s="58" t="e">
        <f>HYPERLINK("#"&amp;"Insumos"&amp;"!A"&amp;MATCH($B20687,#REF!,0),"Ins "&amp;$B20687)</f>
        <v>#REF!</v>
      </c>
      <c r="M20687" s="220"/>
    </row>
    <row r="20688" spans="1:13" x14ac:dyDescent="0.2">
      <c r="A20688" s="35" t="s">
        <v>3829</v>
      </c>
      <c r="B20688" s="1" t="s">
        <v>263</v>
      </c>
      <c r="C20688" s="45" t="s">
        <v>696</v>
      </c>
      <c r="D20688" s="23" t="s">
        <v>5534</v>
      </c>
      <c r="E20688" s="23" t="s">
        <v>4140</v>
      </c>
      <c r="F20688" s="40">
        <v>3.3000000000000002E-2</v>
      </c>
      <c r="G20688" s="25">
        <v>187426</v>
      </c>
      <c r="H20688" s="25">
        <v>6185</v>
      </c>
      <c r="I20688" s="25"/>
      <c r="J20688" s="58" t="e">
        <f>HYPERLINK("#"&amp;"Insumos"&amp;"!A"&amp;MATCH($B20688,#REF!,0),"Ins "&amp;$B20688)</f>
        <v>#REF!</v>
      </c>
      <c r="M20688" s="220"/>
    </row>
    <row r="20689" spans="1:13" x14ac:dyDescent="0.2">
      <c r="A20689" s="35" t="s">
        <v>3829</v>
      </c>
      <c r="B20689" s="1" t="s">
        <v>5533</v>
      </c>
      <c r="C20689" s="45" t="s">
        <v>5892</v>
      </c>
      <c r="D20689" s="23" t="s">
        <v>977</v>
      </c>
      <c r="E20689" s="23" t="s">
        <v>4134</v>
      </c>
      <c r="F20689" s="40">
        <v>3</v>
      </c>
      <c r="G20689" s="25">
        <v>3623</v>
      </c>
      <c r="H20689" s="25">
        <v>10869</v>
      </c>
      <c r="I20689" s="25"/>
      <c r="J20689" s="58" t="e">
        <f>HYPERLINK("#"&amp;"Insumos"&amp;"!A"&amp;MATCH($B20689,#REF!,0),"Ins "&amp;$B20689)</f>
        <v>#REF!</v>
      </c>
      <c r="M20689" s="220"/>
    </row>
    <row r="20690" spans="1:13" x14ac:dyDescent="0.2">
      <c r="A20690" s="35" t="s">
        <v>3829</v>
      </c>
      <c r="B20690" s="1" t="s">
        <v>5007</v>
      </c>
      <c r="C20690" s="45" t="s">
        <v>720</v>
      </c>
      <c r="D20690" s="23" t="s">
        <v>5751</v>
      </c>
      <c r="E20690" s="23" t="s">
        <v>4134</v>
      </c>
      <c r="F20690" s="40">
        <v>9</v>
      </c>
      <c r="G20690" s="25">
        <v>1897</v>
      </c>
      <c r="H20690" s="25">
        <v>17073</v>
      </c>
      <c r="I20690" s="25"/>
      <c r="J20690" s="58" t="e">
        <f>HYPERLINK("#"&amp;"Insumos"&amp;"!A"&amp;MATCH($B20690,#REF!,0),"Ins "&amp;$B20690)</f>
        <v>#REF!</v>
      </c>
      <c r="M20690" s="220"/>
    </row>
    <row r="20691" spans="1:13" x14ac:dyDescent="0.2">
      <c r="A20691" s="35" t="s">
        <v>3829</v>
      </c>
      <c r="B20691" s="1" t="s">
        <v>5483</v>
      </c>
      <c r="C20691" s="45" t="s">
        <v>1064</v>
      </c>
      <c r="D20691" s="23" t="s">
        <v>5751</v>
      </c>
      <c r="E20691" s="23" t="s">
        <v>467</v>
      </c>
      <c r="F20691" s="40">
        <v>0.5</v>
      </c>
      <c r="G20691" s="25">
        <v>6176</v>
      </c>
      <c r="H20691" s="25">
        <v>3088</v>
      </c>
      <c r="I20691" s="25"/>
      <c r="J20691" s="58" t="e">
        <f>HYPERLINK("#"&amp;"Insumos"&amp;"!A"&amp;MATCH($B20691,#REF!,0),"Ins "&amp;$B20691)</f>
        <v>#REF!</v>
      </c>
      <c r="M20691" s="220"/>
    </row>
    <row r="20692" spans="1:13" x14ac:dyDescent="0.2">
      <c r="A20692" s="35" t="s">
        <v>3829</v>
      </c>
      <c r="B20692" s="1" t="s">
        <v>1043</v>
      </c>
      <c r="C20692" s="45" t="s">
        <v>70</v>
      </c>
      <c r="D20692" s="23" t="s">
        <v>5751</v>
      </c>
      <c r="E20692" s="23" t="s">
        <v>466</v>
      </c>
      <c r="F20692" s="40">
        <v>0.65</v>
      </c>
      <c r="G20692" s="25">
        <v>98800</v>
      </c>
      <c r="H20692" s="25">
        <v>64220</v>
      </c>
      <c r="I20692" s="25"/>
      <c r="J20692" s="58" t="e">
        <f>HYPERLINK("#"&amp;"Insumos"&amp;"!A"&amp;MATCH($B20692,#REF!,0),"Ins "&amp;$B20692)</f>
        <v>#REF!</v>
      </c>
      <c r="M20692" s="220"/>
    </row>
    <row r="20693" spans="1:13" x14ac:dyDescent="0.2">
      <c r="A20693" s="35" t="s">
        <v>3829</v>
      </c>
      <c r="B20693" s="1" t="s">
        <v>5184</v>
      </c>
      <c r="C20693" s="45" t="s">
        <v>294</v>
      </c>
      <c r="D20693" s="23" t="s">
        <v>5751</v>
      </c>
      <c r="E20693" s="23" t="s">
        <v>4147</v>
      </c>
      <c r="F20693" s="40">
        <v>1</v>
      </c>
      <c r="G20693" s="25">
        <v>5304</v>
      </c>
      <c r="H20693" s="25">
        <v>5304</v>
      </c>
      <c r="I20693" s="25"/>
      <c r="J20693" s="58" t="e">
        <f>HYPERLINK("#"&amp;"Insumos"&amp;"!A"&amp;MATCH($B20693,#REF!,0),"Ins "&amp;$B20693)</f>
        <v>#REF!</v>
      </c>
      <c r="M20693" s="220"/>
    </row>
    <row r="20694" spans="1:13" x14ac:dyDescent="0.2">
      <c r="A20694" s="35" t="s">
        <v>3829</v>
      </c>
      <c r="B20694" s="1" t="s">
        <v>4548</v>
      </c>
      <c r="C20694" s="45" t="s">
        <v>1426</v>
      </c>
      <c r="D20694" s="23" t="s">
        <v>5751</v>
      </c>
      <c r="E20694" s="23" t="s">
        <v>4134</v>
      </c>
      <c r="F20694" s="40">
        <v>4</v>
      </c>
      <c r="G20694" s="25">
        <v>6632</v>
      </c>
      <c r="H20694" s="25">
        <v>26528</v>
      </c>
      <c r="I20694" s="25"/>
      <c r="J20694" s="58" t="e">
        <f>HYPERLINK("#"&amp;"Insumos"&amp;"!A"&amp;MATCH($B20694,#REF!,0),"Ins "&amp;$B20694)</f>
        <v>#REF!</v>
      </c>
      <c r="M20694" s="220"/>
    </row>
    <row r="20695" spans="1:13" x14ac:dyDescent="0.2">
      <c r="A20695" s="35" t="s">
        <v>3829</v>
      </c>
      <c r="B20695" s="1" t="s">
        <v>4549</v>
      </c>
      <c r="C20695" s="45" t="s">
        <v>719</v>
      </c>
      <c r="D20695" s="23" t="s">
        <v>5751</v>
      </c>
      <c r="E20695" s="23" t="s">
        <v>4134</v>
      </c>
      <c r="F20695" s="40">
        <v>2.5</v>
      </c>
      <c r="G20695" s="25">
        <v>15152</v>
      </c>
      <c r="H20695" s="25">
        <v>37880</v>
      </c>
      <c r="I20695" s="25"/>
      <c r="J20695" s="58" t="e">
        <f>HYPERLINK("#"&amp;"Insumos"&amp;"!A"&amp;MATCH($B20695,#REF!,0),"Ins "&amp;$B20695)</f>
        <v>#REF!</v>
      </c>
      <c r="M20695" s="220"/>
    </row>
    <row r="20696" spans="1:13" x14ac:dyDescent="0.2">
      <c r="A20696" s="35" t="s">
        <v>3829</v>
      </c>
      <c r="B20696" s="1" t="s">
        <v>4550</v>
      </c>
      <c r="C20696" s="45" t="s">
        <v>728</v>
      </c>
      <c r="D20696" s="23" t="s">
        <v>5751</v>
      </c>
      <c r="E20696" s="23" t="s">
        <v>4134</v>
      </c>
      <c r="F20696" s="40">
        <v>2.8</v>
      </c>
      <c r="G20696" s="25">
        <v>14206</v>
      </c>
      <c r="H20696" s="25">
        <v>39777</v>
      </c>
      <c r="I20696" s="25"/>
      <c r="J20696" s="58" t="e">
        <f>HYPERLINK("#"&amp;"Insumos"&amp;"!A"&amp;MATCH($B20696,#REF!,0),"Ins "&amp;$B20696)</f>
        <v>#REF!</v>
      </c>
      <c r="M20696" s="220"/>
    </row>
    <row r="20697" spans="1:13" ht="25.5" x14ac:dyDescent="0.2">
      <c r="A20697" s="36" t="s">
        <v>3830</v>
      </c>
      <c r="B20697" s="26" t="s">
        <v>6816</v>
      </c>
      <c r="C20697" s="79" t="s">
        <v>11010</v>
      </c>
      <c r="D20697" s="37" t="s">
        <v>5608</v>
      </c>
      <c r="E20697" s="37" t="s">
        <v>464</v>
      </c>
      <c r="F20697" s="41"/>
      <c r="G20697" s="27"/>
      <c r="H20697" s="27"/>
      <c r="I20697" s="27">
        <v>474394</v>
      </c>
      <c r="M20697" s="220">
        <f t="shared" si="323"/>
        <v>621266</v>
      </c>
    </row>
    <row r="20698" spans="1:13" x14ac:dyDescent="0.2">
      <c r="A20698" s="35" t="s">
        <v>3830</v>
      </c>
      <c r="B20698" s="34" t="s">
        <v>76</v>
      </c>
      <c r="C20698" s="45" t="s">
        <v>1028</v>
      </c>
      <c r="D20698" s="23" t="s">
        <v>5734</v>
      </c>
      <c r="E20698" s="23" t="s">
        <v>4141</v>
      </c>
      <c r="F20698" s="40">
        <v>0.85</v>
      </c>
      <c r="G20698" s="25">
        <v>81549</v>
      </c>
      <c r="H20698" s="25">
        <v>69317</v>
      </c>
      <c r="I20698" s="25"/>
      <c r="J20698" s="58" t="e">
        <f>HYPERLINK("#"&amp;"Insumos"&amp;"!A"&amp;MATCH($B20698,#REF!,0),"Ins "&amp;$B20698)</f>
        <v>#REF!</v>
      </c>
      <c r="M20698" s="220"/>
    </row>
    <row r="20699" spans="1:13" x14ac:dyDescent="0.2">
      <c r="A20699" s="35" t="s">
        <v>3830</v>
      </c>
      <c r="B20699" s="1" t="s">
        <v>263</v>
      </c>
      <c r="C20699" s="45" t="s">
        <v>696</v>
      </c>
      <c r="D20699" s="23" t="s">
        <v>5534</v>
      </c>
      <c r="E20699" s="23" t="s">
        <v>4140</v>
      </c>
      <c r="F20699" s="40">
        <v>9.5828917360737328E-2</v>
      </c>
      <c r="G20699" s="25">
        <v>187426</v>
      </c>
      <c r="H20699" s="25">
        <v>17961</v>
      </c>
      <c r="I20699" s="25"/>
      <c r="J20699" s="58" t="e">
        <f>HYPERLINK("#"&amp;"Insumos"&amp;"!A"&amp;MATCH($B20699,#REF!,0),"Ins "&amp;$B20699)</f>
        <v>#REF!</v>
      </c>
      <c r="M20699" s="220"/>
    </row>
    <row r="20700" spans="1:13" x14ac:dyDescent="0.2">
      <c r="A20700" s="35" t="s">
        <v>3830</v>
      </c>
      <c r="B20700" s="1" t="s">
        <v>252</v>
      </c>
      <c r="C20700" s="45" t="s">
        <v>758</v>
      </c>
      <c r="D20700" s="23" t="s">
        <v>5534</v>
      </c>
      <c r="E20700" s="23" t="s">
        <v>4141</v>
      </c>
      <c r="F20700" s="40">
        <v>1</v>
      </c>
      <c r="G20700" s="25">
        <v>21861</v>
      </c>
      <c r="H20700" s="25">
        <v>21861</v>
      </c>
      <c r="I20700" s="25"/>
      <c r="J20700" s="58" t="e">
        <f>HYPERLINK("#"&amp;"Insumos"&amp;"!A"&amp;MATCH($B20700,#REF!,0),"Ins "&amp;$B20700)</f>
        <v>#REF!</v>
      </c>
      <c r="M20700" s="220"/>
    </row>
    <row r="20701" spans="1:13" x14ac:dyDescent="0.2">
      <c r="A20701" s="35" t="s">
        <v>3830</v>
      </c>
      <c r="B20701" s="1" t="s">
        <v>260</v>
      </c>
      <c r="C20701" s="45" t="s">
        <v>759</v>
      </c>
      <c r="D20701" s="23" t="s">
        <v>5534</v>
      </c>
      <c r="E20701" s="23" t="s">
        <v>4141</v>
      </c>
      <c r="F20701" s="40">
        <v>0.5</v>
      </c>
      <c r="G20701" s="25">
        <v>87225</v>
      </c>
      <c r="H20701" s="25">
        <v>43613</v>
      </c>
      <c r="I20701" s="25"/>
      <c r="J20701" s="58" t="e">
        <f>HYPERLINK("#"&amp;"Insumos"&amp;"!A"&amp;MATCH($B20701,#REF!,0),"Ins "&amp;$B20701)</f>
        <v>#REF!</v>
      </c>
      <c r="M20701" s="220"/>
    </row>
    <row r="20702" spans="1:13" x14ac:dyDescent="0.2">
      <c r="A20702" s="35" t="s">
        <v>3830</v>
      </c>
      <c r="B20702" s="1" t="s">
        <v>145</v>
      </c>
      <c r="C20702" s="45" t="s">
        <v>8784</v>
      </c>
      <c r="D20702" s="23" t="s">
        <v>5534</v>
      </c>
      <c r="E20702" s="23" t="s">
        <v>4141</v>
      </c>
      <c r="F20702" s="40">
        <v>0.85</v>
      </c>
      <c r="G20702" s="25">
        <v>220355</v>
      </c>
      <c r="H20702" s="25">
        <v>187302</v>
      </c>
      <c r="I20702" s="25"/>
      <c r="J20702" s="58" t="e">
        <f>HYPERLINK("#"&amp;"Insumos"&amp;"!A"&amp;MATCH($B20702,#REF!,0),"Ins "&amp;$B20702)</f>
        <v>#REF!</v>
      </c>
      <c r="M20702" s="220"/>
    </row>
    <row r="20703" spans="1:13" x14ac:dyDescent="0.2">
      <c r="A20703" s="35" t="s">
        <v>3830</v>
      </c>
      <c r="B20703" s="1" t="s">
        <v>5533</v>
      </c>
      <c r="C20703" s="45" t="s">
        <v>5892</v>
      </c>
      <c r="D20703" s="23" t="s">
        <v>977</v>
      </c>
      <c r="E20703" s="23" t="s">
        <v>4134</v>
      </c>
      <c r="F20703" s="40">
        <v>1.1407673199006347</v>
      </c>
      <c r="G20703" s="25">
        <v>3623</v>
      </c>
      <c r="H20703" s="25">
        <v>4133</v>
      </c>
      <c r="I20703" s="25"/>
      <c r="J20703" s="58" t="e">
        <f>HYPERLINK("#"&amp;"Insumos"&amp;"!A"&amp;MATCH($B20703,#REF!,0),"Ins "&amp;$B20703)</f>
        <v>#REF!</v>
      </c>
      <c r="M20703" s="220"/>
    </row>
    <row r="20704" spans="1:13" x14ac:dyDescent="0.2">
      <c r="A20704" s="35" t="s">
        <v>3830</v>
      </c>
      <c r="B20704" s="34" t="s">
        <v>9190</v>
      </c>
      <c r="C20704" s="45" t="s">
        <v>9191</v>
      </c>
      <c r="D20704" s="23" t="s">
        <v>5534</v>
      </c>
      <c r="E20704" s="23" t="s">
        <v>4140</v>
      </c>
      <c r="F20704" s="40">
        <v>1</v>
      </c>
      <c r="G20704" s="25">
        <v>1872</v>
      </c>
      <c r="H20704" s="25">
        <v>1872</v>
      </c>
      <c r="I20704" s="25"/>
      <c r="J20704" s="58" t="e">
        <f>HYPERLINK("#"&amp;"Insumos"&amp;"!A"&amp;MATCH($B20704,#REF!,0),"Ins "&amp;$B20704)</f>
        <v>#REF!</v>
      </c>
      <c r="M20704" s="220"/>
    </row>
    <row r="20705" spans="1:13" x14ac:dyDescent="0.2">
      <c r="A20705" s="35" t="s">
        <v>3830</v>
      </c>
      <c r="B20705" s="1" t="s">
        <v>5480</v>
      </c>
      <c r="C20705" s="45" t="s">
        <v>8785</v>
      </c>
      <c r="D20705" s="23" t="s">
        <v>5751</v>
      </c>
      <c r="E20705" s="23" t="s">
        <v>464</v>
      </c>
      <c r="F20705" s="40">
        <v>4.4000000000000004</v>
      </c>
      <c r="G20705" s="25">
        <v>9287</v>
      </c>
      <c r="H20705" s="25">
        <v>40863</v>
      </c>
      <c r="I20705" s="25"/>
      <c r="J20705" s="58" t="e">
        <f>HYPERLINK("#"&amp;"Insumos"&amp;"!A"&amp;MATCH($B20705,#REF!,0),"Ins "&amp;$B20705)</f>
        <v>#REF!</v>
      </c>
      <c r="M20705" s="220"/>
    </row>
    <row r="20706" spans="1:13" x14ac:dyDescent="0.2">
      <c r="A20706" s="35" t="s">
        <v>3830</v>
      </c>
      <c r="B20706" s="1" t="s">
        <v>5354</v>
      </c>
      <c r="C20706" s="45" t="s">
        <v>1699</v>
      </c>
      <c r="D20706" s="23" t="s">
        <v>5751</v>
      </c>
      <c r="E20706" s="23" t="s">
        <v>4134</v>
      </c>
      <c r="F20706" s="40">
        <v>0.05</v>
      </c>
      <c r="G20706" s="25">
        <v>136635</v>
      </c>
      <c r="H20706" s="25">
        <v>6832</v>
      </c>
      <c r="I20706" s="25"/>
      <c r="J20706" s="58" t="e">
        <f>HYPERLINK("#"&amp;"Insumos"&amp;"!A"&amp;MATCH($B20706,#REF!,0),"Ins "&amp;$B20706)</f>
        <v>#REF!</v>
      </c>
      <c r="M20706" s="220"/>
    </row>
    <row r="20707" spans="1:13" x14ac:dyDescent="0.2">
      <c r="A20707" s="35" t="s">
        <v>3830</v>
      </c>
      <c r="B20707" s="34" t="s">
        <v>9192</v>
      </c>
      <c r="C20707" s="45" t="s">
        <v>9193</v>
      </c>
      <c r="D20707" s="23" t="s">
        <v>5751</v>
      </c>
      <c r="E20707" s="23" t="s">
        <v>72</v>
      </c>
      <c r="F20707" s="40">
        <v>0.2</v>
      </c>
      <c r="G20707" s="25">
        <v>15298</v>
      </c>
      <c r="H20707" s="25">
        <v>3060</v>
      </c>
      <c r="I20707" s="25"/>
      <c r="J20707" s="58" t="e">
        <f>HYPERLINK("#"&amp;"Insumos"&amp;"!A"&amp;MATCH($B20707,#REF!,0),"Ins "&amp;$B20707)</f>
        <v>#REF!</v>
      </c>
      <c r="M20707" s="220"/>
    </row>
    <row r="20708" spans="1:13" x14ac:dyDescent="0.2">
      <c r="A20708" s="35" t="s">
        <v>3830</v>
      </c>
      <c r="B20708" s="1" t="s">
        <v>5315</v>
      </c>
      <c r="C20708" s="45" t="s">
        <v>9195</v>
      </c>
      <c r="D20708" s="23" t="s">
        <v>5751</v>
      </c>
      <c r="E20708" s="23" t="s">
        <v>464</v>
      </c>
      <c r="F20708" s="40">
        <v>4.4000000000000004</v>
      </c>
      <c r="G20708" s="25">
        <v>1643</v>
      </c>
      <c r="H20708" s="25">
        <v>7229</v>
      </c>
      <c r="I20708" s="25"/>
      <c r="J20708" s="58" t="e">
        <f>HYPERLINK("#"&amp;"Insumos"&amp;"!A"&amp;MATCH($B20708,#REF!,0),"Ins "&amp;$B20708)</f>
        <v>#REF!</v>
      </c>
      <c r="M20708" s="220"/>
    </row>
    <row r="20709" spans="1:13" x14ac:dyDescent="0.2">
      <c r="A20709" s="35" t="s">
        <v>3830</v>
      </c>
      <c r="B20709" s="1" t="s">
        <v>5374</v>
      </c>
      <c r="C20709" s="45" t="s">
        <v>245</v>
      </c>
      <c r="D20709" s="23" t="s">
        <v>5751</v>
      </c>
      <c r="E20709" s="23" t="s">
        <v>467</v>
      </c>
      <c r="F20709" s="40">
        <v>50</v>
      </c>
      <c r="G20709" s="25">
        <v>690</v>
      </c>
      <c r="H20709" s="25">
        <v>34500</v>
      </c>
      <c r="I20709" s="25"/>
      <c r="J20709" s="58" t="e">
        <f>HYPERLINK("#"&amp;"Insumos"&amp;"!A"&amp;MATCH($B20709,#REF!,0),"Ins "&amp;$B20709)</f>
        <v>#REF!</v>
      </c>
      <c r="M20709" s="220"/>
    </row>
    <row r="20710" spans="1:13" ht="25.5" x14ac:dyDescent="0.2">
      <c r="A20710" s="35" t="s">
        <v>3830</v>
      </c>
      <c r="B20710" s="34" t="s">
        <v>5181</v>
      </c>
      <c r="C20710" s="45" t="s">
        <v>1210</v>
      </c>
      <c r="D20710" s="23" t="s">
        <v>5751</v>
      </c>
      <c r="E20710" s="23" t="s">
        <v>467</v>
      </c>
      <c r="F20710" s="40">
        <v>1</v>
      </c>
      <c r="G20710" s="25">
        <v>15666</v>
      </c>
      <c r="H20710" s="25">
        <v>15666</v>
      </c>
      <c r="I20710" s="25"/>
      <c r="J20710" s="58" t="e">
        <f>HYPERLINK("#"&amp;"Insumos"&amp;"!A"&amp;MATCH($B20710,#REF!,0),"Ins "&amp;$B20710)</f>
        <v>#REF!</v>
      </c>
      <c r="M20710" s="220"/>
    </row>
    <row r="20711" spans="1:13" x14ac:dyDescent="0.2">
      <c r="A20711" s="35" t="s">
        <v>3830</v>
      </c>
      <c r="B20711" s="34" t="s">
        <v>9194</v>
      </c>
      <c r="C20711" s="45" t="s">
        <v>9196</v>
      </c>
      <c r="D20711" s="23" t="s">
        <v>5751</v>
      </c>
      <c r="E20711" s="23" t="s">
        <v>464</v>
      </c>
      <c r="F20711" s="40">
        <v>0.5</v>
      </c>
      <c r="G20711" s="25">
        <v>13114</v>
      </c>
      <c r="H20711" s="25">
        <v>6557</v>
      </c>
      <c r="I20711" s="25"/>
      <c r="J20711" s="58" t="e">
        <f>HYPERLINK("#"&amp;"Insumos"&amp;"!A"&amp;MATCH($B20711,#REF!,0),"Ins "&amp;$B20711)</f>
        <v>#REF!</v>
      </c>
      <c r="M20711" s="220"/>
    </row>
    <row r="20712" spans="1:13" x14ac:dyDescent="0.2">
      <c r="A20712" s="35" t="s">
        <v>3830</v>
      </c>
      <c r="B20712" s="34" t="s">
        <v>9197</v>
      </c>
      <c r="C20712" s="45" t="s">
        <v>9198</v>
      </c>
      <c r="D20712" s="23" t="s">
        <v>5751</v>
      </c>
      <c r="E20712" s="23" t="s">
        <v>72</v>
      </c>
      <c r="F20712" s="40">
        <v>0.05</v>
      </c>
      <c r="G20712" s="25">
        <v>131165</v>
      </c>
      <c r="H20712" s="25">
        <v>6558</v>
      </c>
      <c r="I20712" s="25"/>
      <c r="J20712" s="58" t="e">
        <f>HYPERLINK("#"&amp;"Insumos"&amp;"!A"&amp;MATCH($B20712,#REF!,0),"Ins "&amp;$B20712)</f>
        <v>#REF!</v>
      </c>
      <c r="M20712" s="220"/>
    </row>
    <row r="20713" spans="1:13" x14ac:dyDescent="0.2">
      <c r="A20713" s="35" t="s">
        <v>3830</v>
      </c>
      <c r="B20713" s="34" t="s">
        <v>7834</v>
      </c>
      <c r="C20713" s="45" t="s">
        <v>7835</v>
      </c>
      <c r="D20713" s="23" t="s">
        <v>5751</v>
      </c>
      <c r="E20713" s="23" t="s">
        <v>464</v>
      </c>
      <c r="F20713" s="40">
        <v>1.0222556390977444</v>
      </c>
      <c r="G20713" s="25">
        <v>6916</v>
      </c>
      <c r="H20713" s="25">
        <v>7070</v>
      </c>
      <c r="I20713" s="25"/>
      <c r="J20713" s="58" t="e">
        <f>HYPERLINK("#"&amp;"Insumos"&amp;"!A"&amp;MATCH($B20713,#REF!,0),"Ins "&amp;$B20713)</f>
        <v>#REF!</v>
      </c>
      <c r="M20713" s="220"/>
    </row>
    <row r="20714" spans="1:13" ht="25.5" x14ac:dyDescent="0.2">
      <c r="A20714" s="36" t="s">
        <v>3831</v>
      </c>
      <c r="B20714" s="26" t="s">
        <v>6816</v>
      </c>
      <c r="C20714" s="79" t="s">
        <v>1700</v>
      </c>
      <c r="D20714" s="37" t="s">
        <v>5608</v>
      </c>
      <c r="E20714" s="37" t="s">
        <v>466</v>
      </c>
      <c r="F20714" s="41"/>
      <c r="G20714" s="27"/>
      <c r="H20714" s="27"/>
      <c r="I20714" s="27">
        <v>1177742</v>
      </c>
      <c r="M20714" s="220">
        <f t="shared" si="323"/>
        <v>1542371</v>
      </c>
    </row>
    <row r="20715" spans="1:13" x14ac:dyDescent="0.2">
      <c r="A20715" s="35" t="s">
        <v>3831</v>
      </c>
      <c r="B20715" s="1" t="s">
        <v>5591</v>
      </c>
      <c r="C20715" s="45" t="s">
        <v>5821</v>
      </c>
      <c r="D20715" s="23" t="s">
        <v>5585</v>
      </c>
      <c r="E20715" s="23" t="s">
        <v>466</v>
      </c>
      <c r="F20715" s="40">
        <v>1.05</v>
      </c>
      <c r="G20715" s="25">
        <v>682944</v>
      </c>
      <c r="H20715" s="25">
        <v>717091</v>
      </c>
      <c r="I20715" s="25"/>
      <c r="M20715" s="220"/>
    </row>
    <row r="20716" spans="1:13" x14ac:dyDescent="0.2">
      <c r="A20716" s="35" t="s">
        <v>3831</v>
      </c>
      <c r="B20716" s="1" t="s">
        <v>80</v>
      </c>
      <c r="C20716" s="45" t="s">
        <v>1035</v>
      </c>
      <c r="D20716" s="23" t="s">
        <v>5734</v>
      </c>
      <c r="E20716" s="23" t="s">
        <v>4141</v>
      </c>
      <c r="F20716" s="40">
        <v>3.35</v>
      </c>
      <c r="G20716" s="25">
        <v>110673</v>
      </c>
      <c r="H20716" s="25">
        <v>370755</v>
      </c>
      <c r="I20716" s="25"/>
      <c r="J20716" s="58" t="e">
        <f>HYPERLINK("#"&amp;"Insumos"&amp;"!A"&amp;MATCH($B20716,#REF!,0),"Ins "&amp;$B20716)</f>
        <v>#REF!</v>
      </c>
      <c r="M20716" s="220"/>
    </row>
    <row r="20717" spans="1:13" x14ac:dyDescent="0.2">
      <c r="A20717" s="35" t="s">
        <v>3831</v>
      </c>
      <c r="B20717" s="34" t="s">
        <v>5543</v>
      </c>
      <c r="C20717" s="45" t="s">
        <v>1226</v>
      </c>
      <c r="D20717" s="23" t="s">
        <v>5534</v>
      </c>
      <c r="E20717" s="23" t="s">
        <v>4140</v>
      </c>
      <c r="F20717" s="40">
        <v>45</v>
      </c>
      <c r="G20717" s="25">
        <v>239</v>
      </c>
      <c r="H20717" s="25">
        <v>10755</v>
      </c>
      <c r="I20717" s="25"/>
      <c r="J20717" s="58" t="e">
        <f>HYPERLINK("#"&amp;"Insumos"&amp;"!A"&amp;MATCH($B20717,#REF!,0),"Ins "&amp;$B20717)</f>
        <v>#REF!</v>
      </c>
      <c r="M20717" s="220"/>
    </row>
    <row r="20718" spans="1:13" x14ac:dyDescent="0.2">
      <c r="A20718" s="35" t="s">
        <v>3831</v>
      </c>
      <c r="B20718" s="1" t="s">
        <v>263</v>
      </c>
      <c r="C20718" s="45" t="s">
        <v>696</v>
      </c>
      <c r="D20718" s="23" t="s">
        <v>5534</v>
      </c>
      <c r="E20718" s="23" t="s">
        <v>4140</v>
      </c>
      <c r="F20718" s="40">
        <v>7.6999999999999999E-2</v>
      </c>
      <c r="G20718" s="25">
        <v>187426</v>
      </c>
      <c r="H20718" s="25">
        <v>14432</v>
      </c>
      <c r="I20718" s="25"/>
      <c r="J20718" s="58" t="e">
        <f>HYPERLINK("#"&amp;"Insumos"&amp;"!A"&amp;MATCH($B20718,#REF!,0),"Ins "&amp;$B20718)</f>
        <v>#REF!</v>
      </c>
      <c r="M20718" s="220"/>
    </row>
    <row r="20719" spans="1:13" x14ac:dyDescent="0.2">
      <c r="A20719" s="35" t="s">
        <v>3831</v>
      </c>
      <c r="B20719" s="1" t="s">
        <v>222</v>
      </c>
      <c r="C20719" s="45" t="s">
        <v>157</v>
      </c>
      <c r="D20719" s="23" t="s">
        <v>5534</v>
      </c>
      <c r="E20719" s="23" t="s">
        <v>4140</v>
      </c>
      <c r="F20719" s="40">
        <v>0.1</v>
      </c>
      <c r="G20719" s="25">
        <v>66212</v>
      </c>
      <c r="H20719" s="25">
        <v>6621</v>
      </c>
      <c r="I20719" s="25"/>
      <c r="J20719" s="58" t="e">
        <f>HYPERLINK("#"&amp;"Insumos"&amp;"!A"&amp;MATCH($B20719,#REF!,0),"Ins "&amp;$B20719)</f>
        <v>#REF!</v>
      </c>
      <c r="M20719" s="220"/>
    </row>
    <row r="20720" spans="1:13" x14ac:dyDescent="0.2">
      <c r="A20720" s="35" t="s">
        <v>3831</v>
      </c>
      <c r="B20720" s="1" t="s">
        <v>102</v>
      </c>
      <c r="C20720" s="45" t="s">
        <v>1189</v>
      </c>
      <c r="D20720" s="23" t="s">
        <v>5534</v>
      </c>
      <c r="E20720" s="23" t="s">
        <v>4140</v>
      </c>
      <c r="F20720" s="40">
        <v>45</v>
      </c>
      <c r="G20720" s="25">
        <v>406</v>
      </c>
      <c r="H20720" s="25">
        <v>18270</v>
      </c>
      <c r="I20720" s="25"/>
      <c r="J20720" s="58" t="e">
        <f>HYPERLINK("#"&amp;"Insumos"&amp;"!A"&amp;MATCH($B20720,#REF!,0),"Ins "&amp;$B20720)</f>
        <v>#REF!</v>
      </c>
      <c r="M20720" s="220"/>
    </row>
    <row r="20721" spans="1:13" x14ac:dyDescent="0.2">
      <c r="A20721" s="35" t="s">
        <v>3831</v>
      </c>
      <c r="B20721" s="1" t="s">
        <v>5533</v>
      </c>
      <c r="C20721" s="45" t="s">
        <v>5892</v>
      </c>
      <c r="D20721" s="23" t="s">
        <v>977</v>
      </c>
      <c r="E20721" s="23" t="s">
        <v>4134</v>
      </c>
      <c r="F20721" s="40">
        <v>3.35</v>
      </c>
      <c r="G20721" s="25">
        <v>3623</v>
      </c>
      <c r="H20721" s="25">
        <v>12137</v>
      </c>
      <c r="I20721" s="25"/>
      <c r="J20721" s="58" t="e">
        <f>HYPERLINK("#"&amp;"Insumos"&amp;"!A"&amp;MATCH($B20721,#REF!,0),"Ins "&amp;$B20721)</f>
        <v>#REF!</v>
      </c>
      <c r="M20721" s="220"/>
    </row>
    <row r="20722" spans="1:13" x14ac:dyDescent="0.2">
      <c r="A20722" s="35" t="s">
        <v>3831</v>
      </c>
      <c r="B20722" s="1" t="s">
        <v>5007</v>
      </c>
      <c r="C20722" s="45" t="s">
        <v>720</v>
      </c>
      <c r="D20722" s="23" t="s">
        <v>5751</v>
      </c>
      <c r="E20722" s="23" t="s">
        <v>4134</v>
      </c>
      <c r="F20722" s="40">
        <v>9</v>
      </c>
      <c r="G20722" s="25">
        <v>1897</v>
      </c>
      <c r="H20722" s="25">
        <v>17073</v>
      </c>
      <c r="I20722" s="25"/>
      <c r="J20722" s="58" t="e">
        <f>HYPERLINK("#"&amp;"Insumos"&amp;"!A"&amp;MATCH($B20722,#REF!,0),"Ins "&amp;$B20722)</f>
        <v>#REF!</v>
      </c>
      <c r="M20722" s="220"/>
    </row>
    <row r="20723" spans="1:13" x14ac:dyDescent="0.2">
      <c r="A20723" s="35" t="s">
        <v>3831</v>
      </c>
      <c r="B20723" s="1" t="s">
        <v>5184</v>
      </c>
      <c r="C20723" s="45" t="s">
        <v>294</v>
      </c>
      <c r="D20723" s="23" t="s">
        <v>5751</v>
      </c>
      <c r="E20723" s="23" t="s">
        <v>4147</v>
      </c>
      <c r="F20723" s="40">
        <v>2</v>
      </c>
      <c r="G20723" s="25">
        <v>5304</v>
      </c>
      <c r="H20723" s="25">
        <v>10608</v>
      </c>
      <c r="I20723" s="25"/>
      <c r="J20723" s="58" t="e">
        <f>HYPERLINK("#"&amp;"Insumos"&amp;"!A"&amp;MATCH($B20723,#REF!,0),"Ins "&amp;$B20723)</f>
        <v>#REF!</v>
      </c>
      <c r="M20723" s="220"/>
    </row>
    <row r="20724" spans="1:13" ht="25.5" x14ac:dyDescent="0.2">
      <c r="A20724" s="36" t="s">
        <v>3832</v>
      </c>
      <c r="B20724" s="26" t="s">
        <v>6816</v>
      </c>
      <c r="C20724" s="79" t="s">
        <v>1701</v>
      </c>
      <c r="D20724" s="37" t="s">
        <v>5608</v>
      </c>
      <c r="E20724" s="37" t="s">
        <v>466</v>
      </c>
      <c r="F20724" s="41"/>
      <c r="G20724" s="27"/>
      <c r="H20724" s="27"/>
      <c r="I20724" s="27">
        <v>623913</v>
      </c>
      <c r="M20724" s="220">
        <f t="shared" si="323"/>
        <v>817076</v>
      </c>
    </row>
    <row r="20725" spans="1:13" x14ac:dyDescent="0.2">
      <c r="A20725" s="35" t="s">
        <v>3832</v>
      </c>
      <c r="B20725" s="34" t="s">
        <v>199</v>
      </c>
      <c r="C20725" s="45" t="s">
        <v>1031</v>
      </c>
      <c r="D20725" s="23" t="s">
        <v>5734</v>
      </c>
      <c r="E20725" s="23" t="s">
        <v>4141</v>
      </c>
      <c r="F20725" s="40">
        <v>3.2</v>
      </c>
      <c r="G20725" s="25">
        <v>96111</v>
      </c>
      <c r="H20725" s="25">
        <v>307555</v>
      </c>
      <c r="I20725" s="25"/>
      <c r="J20725" s="58" t="e">
        <f>HYPERLINK("#"&amp;"Insumos"&amp;"!A"&amp;MATCH($B20725,#REF!,0),"Ins "&amp;$B20725)</f>
        <v>#REF!</v>
      </c>
      <c r="M20725" s="220"/>
    </row>
    <row r="20726" spans="1:13" x14ac:dyDescent="0.2">
      <c r="A20726" s="35" t="s">
        <v>3832</v>
      </c>
      <c r="B20726" s="1" t="s">
        <v>263</v>
      </c>
      <c r="C20726" s="45" t="s">
        <v>696</v>
      </c>
      <c r="D20726" s="23" t="s">
        <v>5534</v>
      </c>
      <c r="E20726" s="23" t="s">
        <v>4140</v>
      </c>
      <c r="F20726" s="40">
        <v>1.7999999999999999E-2</v>
      </c>
      <c r="G20726" s="25">
        <v>187426</v>
      </c>
      <c r="H20726" s="25">
        <v>3374</v>
      </c>
      <c r="I20726" s="25"/>
      <c r="J20726" s="58" t="e">
        <f>HYPERLINK("#"&amp;"Insumos"&amp;"!A"&amp;MATCH($B20726,#REF!,0),"Ins "&amp;$B20726)</f>
        <v>#REF!</v>
      </c>
      <c r="M20726" s="220"/>
    </row>
    <row r="20727" spans="1:13" x14ac:dyDescent="0.2">
      <c r="A20727" s="35" t="s">
        <v>3832</v>
      </c>
      <c r="B20727" s="1" t="s">
        <v>5533</v>
      </c>
      <c r="C20727" s="45" t="s">
        <v>5892</v>
      </c>
      <c r="D20727" s="23" t="s">
        <v>977</v>
      </c>
      <c r="E20727" s="23" t="s">
        <v>4134</v>
      </c>
      <c r="F20727" s="40">
        <v>1</v>
      </c>
      <c r="G20727" s="25">
        <v>3623</v>
      </c>
      <c r="H20727" s="25">
        <v>3623</v>
      </c>
      <c r="I20727" s="25"/>
      <c r="J20727" s="58" t="e">
        <f>HYPERLINK("#"&amp;"Insumos"&amp;"!A"&amp;MATCH($B20727,#REF!,0),"Ins "&amp;$B20727)</f>
        <v>#REF!</v>
      </c>
      <c r="M20727" s="220"/>
    </row>
    <row r="20728" spans="1:13" x14ac:dyDescent="0.2">
      <c r="A20728" s="35" t="s">
        <v>3832</v>
      </c>
      <c r="B20728" s="1" t="s">
        <v>5007</v>
      </c>
      <c r="C20728" s="45" t="s">
        <v>720</v>
      </c>
      <c r="D20728" s="23" t="s">
        <v>5751</v>
      </c>
      <c r="E20728" s="23" t="s">
        <v>4134</v>
      </c>
      <c r="F20728" s="40">
        <v>1</v>
      </c>
      <c r="G20728" s="25">
        <v>1897</v>
      </c>
      <c r="H20728" s="25">
        <v>1897</v>
      </c>
      <c r="I20728" s="25"/>
      <c r="J20728" s="58" t="e">
        <f>HYPERLINK("#"&amp;"Insumos"&amp;"!A"&amp;MATCH($B20728,#REF!,0),"Ins "&amp;$B20728)</f>
        <v>#REF!</v>
      </c>
      <c r="M20728" s="220"/>
    </row>
    <row r="20729" spans="1:13" x14ac:dyDescent="0.2">
      <c r="A20729" s="35" t="s">
        <v>3832</v>
      </c>
      <c r="B20729" s="34" t="s">
        <v>5834</v>
      </c>
      <c r="C20729" s="45" t="s">
        <v>8936</v>
      </c>
      <c r="D20729" s="23" t="s">
        <v>5751</v>
      </c>
      <c r="E20729" s="23" t="s">
        <v>465</v>
      </c>
      <c r="F20729" s="40">
        <v>3.33</v>
      </c>
      <c r="G20729" s="25">
        <v>26895</v>
      </c>
      <c r="H20729" s="25">
        <v>89560</v>
      </c>
      <c r="I20729" s="25"/>
      <c r="J20729" s="58" t="e">
        <f>HYPERLINK("#"&amp;"Insumos"&amp;"!A"&amp;MATCH($B20729,#REF!,0),"Ins "&amp;$B20729)</f>
        <v>#REF!</v>
      </c>
      <c r="M20729" s="220"/>
    </row>
    <row r="20730" spans="1:13" x14ac:dyDescent="0.2">
      <c r="A20730" s="35" t="s">
        <v>3832</v>
      </c>
      <c r="B20730" s="1" t="s">
        <v>5352</v>
      </c>
      <c r="C20730" s="45" t="s">
        <v>9158</v>
      </c>
      <c r="D20730" s="23" t="s">
        <v>5751</v>
      </c>
      <c r="E20730" s="23" t="s">
        <v>467</v>
      </c>
      <c r="F20730" s="40">
        <v>2</v>
      </c>
      <c r="G20730" s="25">
        <v>9684</v>
      </c>
      <c r="H20730" s="25">
        <v>19368</v>
      </c>
      <c r="I20730" s="25"/>
      <c r="J20730" s="58" t="e">
        <f>HYPERLINK("#"&amp;"Insumos"&amp;"!A"&amp;MATCH($B20730,#REF!,0),"Ins "&amp;$B20730)</f>
        <v>#REF!</v>
      </c>
      <c r="M20730" s="220"/>
    </row>
    <row r="20731" spans="1:13" x14ac:dyDescent="0.2">
      <c r="A20731" s="35" t="s">
        <v>3832</v>
      </c>
      <c r="B20731" s="1" t="s">
        <v>1044</v>
      </c>
      <c r="C20731" s="45" t="s">
        <v>725</v>
      </c>
      <c r="D20731" s="23" t="s">
        <v>5751</v>
      </c>
      <c r="E20731" s="23" t="s">
        <v>466</v>
      </c>
      <c r="F20731" s="40">
        <v>1.1000000000000001</v>
      </c>
      <c r="G20731" s="25">
        <v>98800</v>
      </c>
      <c r="H20731" s="25">
        <v>108680</v>
      </c>
      <c r="I20731" s="25"/>
      <c r="J20731" s="58" t="e">
        <f>HYPERLINK("#"&amp;"Insumos"&amp;"!A"&amp;MATCH($B20731,#REF!,0),"Ins "&amp;$B20731)</f>
        <v>#REF!</v>
      </c>
      <c r="M20731" s="220"/>
    </row>
    <row r="20732" spans="1:13" x14ac:dyDescent="0.2">
      <c r="A20732" s="35" t="s">
        <v>3832</v>
      </c>
      <c r="B20732" s="1" t="s">
        <v>5153</v>
      </c>
      <c r="C20732" s="45" t="s">
        <v>1702</v>
      </c>
      <c r="D20732" s="23" t="s">
        <v>5751</v>
      </c>
      <c r="E20732" s="23" t="s">
        <v>287</v>
      </c>
      <c r="F20732" s="40">
        <v>1.8</v>
      </c>
      <c r="G20732" s="25">
        <v>49920</v>
      </c>
      <c r="H20732" s="25">
        <v>89856</v>
      </c>
      <c r="I20732" s="25"/>
      <c r="J20732" s="58" t="e">
        <f>HYPERLINK("#"&amp;"Insumos"&amp;"!A"&amp;MATCH($B20732,#REF!,0),"Ins "&amp;$B20732)</f>
        <v>#REF!</v>
      </c>
      <c r="M20732" s="220"/>
    </row>
    <row r="20733" spans="1:13" ht="25.5" x14ac:dyDescent="0.2">
      <c r="A20733" s="36" t="s">
        <v>3833</v>
      </c>
      <c r="B20733" s="26" t="s">
        <v>6816</v>
      </c>
      <c r="C20733" s="79" t="s">
        <v>1703</v>
      </c>
      <c r="D20733" s="37" t="s">
        <v>5608</v>
      </c>
      <c r="E20733" s="37" t="s">
        <v>466</v>
      </c>
      <c r="F20733" s="41"/>
      <c r="G20733" s="27"/>
      <c r="H20733" s="27"/>
      <c r="I20733" s="27">
        <v>477496</v>
      </c>
      <c r="M20733" s="220">
        <f t="shared" si="323"/>
        <v>625329</v>
      </c>
    </row>
    <row r="20734" spans="1:13" x14ac:dyDescent="0.2">
      <c r="A20734" s="35" t="s">
        <v>3833</v>
      </c>
      <c r="B20734" s="34" t="s">
        <v>76</v>
      </c>
      <c r="C20734" s="45" t="s">
        <v>1028</v>
      </c>
      <c r="D20734" s="23" t="s">
        <v>5734</v>
      </c>
      <c r="E20734" s="23" t="s">
        <v>4141</v>
      </c>
      <c r="F20734" s="40">
        <v>1.9</v>
      </c>
      <c r="G20734" s="25">
        <v>81549</v>
      </c>
      <c r="H20734" s="25">
        <v>154943</v>
      </c>
      <c r="I20734" s="25"/>
      <c r="J20734" s="58" t="e">
        <f>HYPERLINK("#"&amp;"Insumos"&amp;"!A"&amp;MATCH($B20734,#REF!,0),"Ins "&amp;$B20734)</f>
        <v>#REF!</v>
      </c>
      <c r="M20734" s="220"/>
    </row>
    <row r="20735" spans="1:13" x14ac:dyDescent="0.2">
      <c r="A20735" s="35" t="s">
        <v>3833</v>
      </c>
      <c r="B20735" s="1" t="s">
        <v>263</v>
      </c>
      <c r="C20735" s="45" t="s">
        <v>696</v>
      </c>
      <c r="D20735" s="23" t="s">
        <v>5534</v>
      </c>
      <c r="E20735" s="23" t="s">
        <v>4140</v>
      </c>
      <c r="F20735" s="40">
        <v>0.01</v>
      </c>
      <c r="G20735" s="25">
        <v>187426</v>
      </c>
      <c r="H20735" s="25">
        <v>1874</v>
      </c>
      <c r="I20735" s="25"/>
      <c r="J20735" s="58" t="e">
        <f>HYPERLINK("#"&amp;"Insumos"&amp;"!A"&amp;MATCH($B20735,#REF!,0),"Ins "&amp;$B20735)</f>
        <v>#REF!</v>
      </c>
      <c r="M20735" s="220"/>
    </row>
    <row r="20736" spans="1:13" x14ac:dyDescent="0.2">
      <c r="A20736" s="35" t="s">
        <v>3833</v>
      </c>
      <c r="B20736" s="1" t="s">
        <v>5533</v>
      </c>
      <c r="C20736" s="45" t="s">
        <v>5892</v>
      </c>
      <c r="D20736" s="23" t="s">
        <v>977</v>
      </c>
      <c r="E20736" s="23" t="s">
        <v>4134</v>
      </c>
      <c r="F20736" s="40">
        <v>1</v>
      </c>
      <c r="G20736" s="25">
        <v>3623</v>
      </c>
      <c r="H20736" s="25">
        <v>3623</v>
      </c>
      <c r="I20736" s="25"/>
      <c r="J20736" s="58" t="e">
        <f>HYPERLINK("#"&amp;"Insumos"&amp;"!A"&amp;MATCH($B20736,#REF!,0),"Ins "&amp;$B20736)</f>
        <v>#REF!</v>
      </c>
      <c r="M20736" s="220"/>
    </row>
    <row r="20737" spans="1:13" x14ac:dyDescent="0.2">
      <c r="A20737" s="35" t="s">
        <v>3833</v>
      </c>
      <c r="B20737" s="1" t="s">
        <v>5007</v>
      </c>
      <c r="C20737" s="45" t="s">
        <v>720</v>
      </c>
      <c r="D20737" s="23" t="s">
        <v>5751</v>
      </c>
      <c r="E20737" s="23" t="s">
        <v>4134</v>
      </c>
      <c r="F20737" s="40">
        <v>1</v>
      </c>
      <c r="G20737" s="25">
        <v>1897</v>
      </c>
      <c r="H20737" s="25">
        <v>1897</v>
      </c>
      <c r="I20737" s="25"/>
      <c r="J20737" s="58" t="e">
        <f>HYPERLINK("#"&amp;"Insumos"&amp;"!A"&amp;MATCH($B20737,#REF!,0),"Ins "&amp;$B20737)</f>
        <v>#REF!</v>
      </c>
      <c r="M20737" s="220"/>
    </row>
    <row r="20738" spans="1:13" x14ac:dyDescent="0.2">
      <c r="A20738" s="35" t="s">
        <v>3833</v>
      </c>
      <c r="B20738" s="1" t="s">
        <v>5382</v>
      </c>
      <c r="C20738" s="45" t="s">
        <v>1704</v>
      </c>
      <c r="D20738" s="23" t="s">
        <v>5751</v>
      </c>
      <c r="E20738" s="23" t="s">
        <v>466</v>
      </c>
      <c r="F20738" s="40">
        <v>1.05</v>
      </c>
      <c r="G20738" s="25">
        <v>202837</v>
      </c>
      <c r="H20738" s="25">
        <v>212979</v>
      </c>
      <c r="I20738" s="25"/>
      <c r="J20738" s="58" t="e">
        <f>HYPERLINK("#"&amp;"Insumos"&amp;"!A"&amp;MATCH($B20738,#REF!,0),"Ins "&amp;$B20738)</f>
        <v>#REF!</v>
      </c>
      <c r="M20738" s="220"/>
    </row>
    <row r="20739" spans="1:13" x14ac:dyDescent="0.2">
      <c r="A20739" s="35" t="s">
        <v>3833</v>
      </c>
      <c r="B20739" s="1" t="s">
        <v>5244</v>
      </c>
      <c r="C20739" s="45" t="s">
        <v>1705</v>
      </c>
      <c r="D20739" s="23" t="s">
        <v>5751</v>
      </c>
      <c r="E20739" s="23" t="s">
        <v>4134</v>
      </c>
      <c r="F20739" s="40">
        <v>35</v>
      </c>
      <c r="G20739" s="25">
        <v>988</v>
      </c>
      <c r="H20739" s="25">
        <v>34580</v>
      </c>
      <c r="I20739" s="25"/>
      <c r="J20739" s="58" t="e">
        <f>HYPERLINK("#"&amp;"Insumos"&amp;"!A"&amp;MATCH($B20739,#REF!,0),"Ins "&amp;$B20739)</f>
        <v>#REF!</v>
      </c>
      <c r="M20739" s="220"/>
    </row>
    <row r="20740" spans="1:13" x14ac:dyDescent="0.2">
      <c r="A20740" s="35" t="s">
        <v>3833</v>
      </c>
      <c r="B20740" s="1" t="s">
        <v>5245</v>
      </c>
      <c r="C20740" s="45" t="s">
        <v>1706</v>
      </c>
      <c r="D20740" s="23" t="s">
        <v>5751</v>
      </c>
      <c r="E20740" s="23" t="s">
        <v>4134</v>
      </c>
      <c r="F20740" s="40">
        <v>65</v>
      </c>
      <c r="G20740" s="25">
        <v>1040</v>
      </c>
      <c r="H20740" s="25">
        <v>67600</v>
      </c>
      <c r="I20740" s="25"/>
      <c r="J20740" s="58" t="e">
        <f>HYPERLINK("#"&amp;"Insumos"&amp;"!A"&amp;MATCH($B20740,#REF!,0),"Ins "&amp;$B20740)</f>
        <v>#REF!</v>
      </c>
      <c r="M20740" s="220"/>
    </row>
    <row r="20741" spans="1:13" ht="25.5" x14ac:dyDescent="0.2">
      <c r="A20741" s="36" t="s">
        <v>3834</v>
      </c>
      <c r="B20741" s="26" t="s">
        <v>6816</v>
      </c>
      <c r="C20741" s="79" t="s">
        <v>1707</v>
      </c>
      <c r="D20741" s="37" t="s">
        <v>5608</v>
      </c>
      <c r="E20741" s="37" t="s">
        <v>466</v>
      </c>
      <c r="F20741" s="41"/>
      <c r="G20741" s="27"/>
      <c r="H20741" s="27"/>
      <c r="I20741" s="27">
        <v>523262</v>
      </c>
      <c r="M20741" s="220">
        <f t="shared" ref="M20741:M20797" si="324">ROUND(I20741*(1+$L$2),0)</f>
        <v>685264</v>
      </c>
    </row>
    <row r="20742" spans="1:13" x14ac:dyDescent="0.2">
      <c r="A20742" s="35" t="s">
        <v>3834</v>
      </c>
      <c r="B20742" s="34" t="s">
        <v>76</v>
      </c>
      <c r="C20742" s="45" t="s">
        <v>1028</v>
      </c>
      <c r="D20742" s="23" t="s">
        <v>5734</v>
      </c>
      <c r="E20742" s="23" t="s">
        <v>4141</v>
      </c>
      <c r="F20742" s="40">
        <v>2.1</v>
      </c>
      <c r="G20742" s="25">
        <v>81549</v>
      </c>
      <c r="H20742" s="25">
        <v>171253</v>
      </c>
      <c r="I20742" s="25"/>
      <c r="J20742" s="58" t="e">
        <f>HYPERLINK("#"&amp;"Insumos"&amp;"!A"&amp;MATCH($B20742,#REF!,0),"Ins "&amp;$B20742)</f>
        <v>#REF!</v>
      </c>
      <c r="M20742" s="220"/>
    </row>
    <row r="20743" spans="1:13" x14ac:dyDescent="0.2">
      <c r="A20743" s="35" t="s">
        <v>3834</v>
      </c>
      <c r="B20743" s="1" t="s">
        <v>263</v>
      </c>
      <c r="C20743" s="45" t="s">
        <v>696</v>
      </c>
      <c r="D20743" s="23" t="s">
        <v>5534</v>
      </c>
      <c r="E20743" s="23" t="s">
        <v>4140</v>
      </c>
      <c r="F20743" s="40">
        <v>0.01</v>
      </c>
      <c r="G20743" s="25">
        <v>187426</v>
      </c>
      <c r="H20743" s="25">
        <v>1874</v>
      </c>
      <c r="I20743" s="25"/>
      <c r="J20743" s="58" t="e">
        <f>HYPERLINK("#"&amp;"Insumos"&amp;"!A"&amp;MATCH($B20743,#REF!,0),"Ins "&amp;$B20743)</f>
        <v>#REF!</v>
      </c>
      <c r="M20743" s="220"/>
    </row>
    <row r="20744" spans="1:13" x14ac:dyDescent="0.2">
      <c r="A20744" s="35" t="s">
        <v>3834</v>
      </c>
      <c r="B20744" s="1" t="s">
        <v>5533</v>
      </c>
      <c r="C20744" s="45" t="s">
        <v>5892</v>
      </c>
      <c r="D20744" s="23" t="s">
        <v>977</v>
      </c>
      <c r="E20744" s="23" t="s">
        <v>4134</v>
      </c>
      <c r="F20744" s="40">
        <v>1</v>
      </c>
      <c r="G20744" s="25">
        <v>3623</v>
      </c>
      <c r="H20744" s="25">
        <v>3623</v>
      </c>
      <c r="I20744" s="25"/>
      <c r="J20744" s="58" t="e">
        <f>HYPERLINK("#"&amp;"Insumos"&amp;"!A"&amp;MATCH($B20744,#REF!,0),"Ins "&amp;$B20744)</f>
        <v>#REF!</v>
      </c>
      <c r="M20744" s="220"/>
    </row>
    <row r="20745" spans="1:13" x14ac:dyDescent="0.2">
      <c r="A20745" s="35" t="s">
        <v>3834</v>
      </c>
      <c r="B20745" s="1" t="s">
        <v>5007</v>
      </c>
      <c r="C20745" s="45" t="s">
        <v>720</v>
      </c>
      <c r="D20745" s="23" t="s">
        <v>5751</v>
      </c>
      <c r="E20745" s="23" t="s">
        <v>4134</v>
      </c>
      <c r="F20745" s="40">
        <v>1</v>
      </c>
      <c r="G20745" s="25">
        <v>1897</v>
      </c>
      <c r="H20745" s="25">
        <v>1897</v>
      </c>
      <c r="I20745" s="25"/>
      <c r="J20745" s="58" t="e">
        <f>HYPERLINK("#"&amp;"Insumos"&amp;"!A"&amp;MATCH($B20745,#REF!,0),"Ins "&amp;$B20745)</f>
        <v>#REF!</v>
      </c>
      <c r="M20745" s="220"/>
    </row>
    <row r="20746" spans="1:13" x14ac:dyDescent="0.2">
      <c r="A20746" s="35" t="s">
        <v>3834</v>
      </c>
      <c r="B20746" s="34" t="s">
        <v>9157</v>
      </c>
      <c r="C20746" s="45" t="s">
        <v>9360</v>
      </c>
      <c r="D20746" s="23" t="s">
        <v>5751</v>
      </c>
      <c r="E20746" s="23" t="s">
        <v>4134</v>
      </c>
      <c r="F20746" s="40">
        <v>0.5</v>
      </c>
      <c r="G20746" s="25">
        <v>165256</v>
      </c>
      <c r="H20746" s="25">
        <v>82628</v>
      </c>
      <c r="I20746" s="25"/>
      <c r="J20746" s="58" t="e">
        <f>HYPERLINK("#"&amp;"Insumos"&amp;"!A"&amp;MATCH($B20746,#REF!,0),"Ins "&amp;$B20746)</f>
        <v>#REF!</v>
      </c>
      <c r="M20746" s="220"/>
    </row>
    <row r="20747" spans="1:13" x14ac:dyDescent="0.2">
      <c r="A20747" s="35" t="s">
        <v>3834</v>
      </c>
      <c r="B20747" s="1" t="s">
        <v>5352</v>
      </c>
      <c r="C20747" s="45" t="s">
        <v>9158</v>
      </c>
      <c r="D20747" s="23" t="s">
        <v>5751</v>
      </c>
      <c r="E20747" s="23" t="s">
        <v>467</v>
      </c>
      <c r="F20747" s="40">
        <v>2</v>
      </c>
      <c r="G20747" s="25">
        <v>9684</v>
      </c>
      <c r="H20747" s="25">
        <v>19368</v>
      </c>
      <c r="I20747" s="25"/>
      <c r="J20747" s="58" t="e">
        <f>HYPERLINK("#"&amp;"Insumos"&amp;"!A"&amp;MATCH($B20747,#REF!,0),"Ins "&amp;$B20747)</f>
        <v>#REF!</v>
      </c>
      <c r="M20747" s="220"/>
    </row>
    <row r="20748" spans="1:13" x14ac:dyDescent="0.2">
      <c r="A20748" s="35" t="s">
        <v>3834</v>
      </c>
      <c r="B20748" s="1" t="s">
        <v>5382</v>
      </c>
      <c r="C20748" s="45" t="s">
        <v>1704</v>
      </c>
      <c r="D20748" s="23" t="s">
        <v>5751</v>
      </c>
      <c r="E20748" s="23" t="s">
        <v>466</v>
      </c>
      <c r="F20748" s="40">
        <v>1.05</v>
      </c>
      <c r="G20748" s="25">
        <v>202837</v>
      </c>
      <c r="H20748" s="25">
        <v>212979</v>
      </c>
      <c r="I20748" s="25"/>
      <c r="J20748" s="58" t="e">
        <f>HYPERLINK("#"&amp;"Insumos"&amp;"!A"&amp;MATCH($B20748,#REF!,0),"Ins "&amp;$B20748)</f>
        <v>#REF!</v>
      </c>
      <c r="M20748" s="220"/>
    </row>
    <row r="20749" spans="1:13" x14ac:dyDescent="0.2">
      <c r="A20749" s="35" t="s">
        <v>3834</v>
      </c>
      <c r="B20749" s="1" t="s">
        <v>5244</v>
      </c>
      <c r="C20749" s="45" t="s">
        <v>1705</v>
      </c>
      <c r="D20749" s="23" t="s">
        <v>5751</v>
      </c>
      <c r="E20749" s="23" t="s">
        <v>4134</v>
      </c>
      <c r="F20749" s="40">
        <v>30</v>
      </c>
      <c r="G20749" s="25">
        <v>988</v>
      </c>
      <c r="H20749" s="25">
        <v>29640</v>
      </c>
      <c r="I20749" s="25"/>
      <c r="J20749" s="58" t="e">
        <f>HYPERLINK("#"&amp;"Insumos"&amp;"!A"&amp;MATCH($B20749,#REF!,0),"Ins "&amp;$B20749)</f>
        <v>#REF!</v>
      </c>
      <c r="M20749" s="220"/>
    </row>
    <row r="20750" spans="1:13" ht="38.25" x14ac:dyDescent="0.2">
      <c r="A20750" s="36" t="s">
        <v>3835</v>
      </c>
      <c r="B20750" s="26" t="s">
        <v>6816</v>
      </c>
      <c r="C20750" s="79" t="s">
        <v>11011</v>
      </c>
      <c r="D20750" s="37" t="s">
        <v>5608</v>
      </c>
      <c r="E20750" s="37" t="s">
        <v>464</v>
      </c>
      <c r="F20750" s="41"/>
      <c r="G20750" s="27"/>
      <c r="H20750" s="27"/>
      <c r="I20750" s="27">
        <v>57966</v>
      </c>
      <c r="M20750" s="220">
        <f t="shared" si="324"/>
        <v>75912</v>
      </c>
    </row>
    <row r="20751" spans="1:13" x14ac:dyDescent="0.2">
      <c r="A20751" s="35" t="s">
        <v>3835</v>
      </c>
      <c r="B20751" s="34" t="s">
        <v>5578</v>
      </c>
      <c r="C20751" s="45" t="s">
        <v>1015</v>
      </c>
      <c r="D20751" s="23" t="s">
        <v>5734</v>
      </c>
      <c r="E20751" s="23" t="s">
        <v>4141</v>
      </c>
      <c r="F20751" s="40">
        <v>0.458125</v>
      </c>
      <c r="G20751" s="25">
        <v>52425</v>
      </c>
      <c r="H20751" s="25">
        <v>24017</v>
      </c>
      <c r="I20751" s="25"/>
      <c r="J20751" s="58" t="e">
        <f>HYPERLINK("#"&amp;"Insumos"&amp;"!A"&amp;MATCH($B20751,#REF!,0),"Ins "&amp;$B20751)</f>
        <v>#REF!</v>
      </c>
      <c r="M20751" s="220"/>
    </row>
    <row r="20752" spans="1:13" ht="25.5" x14ac:dyDescent="0.2">
      <c r="A20752" s="35" t="s">
        <v>3835</v>
      </c>
      <c r="B20752" s="1" t="s">
        <v>597</v>
      </c>
      <c r="C20752" s="45" t="s">
        <v>8738</v>
      </c>
      <c r="D20752" s="23" t="s">
        <v>5534</v>
      </c>
      <c r="E20752" s="23" t="s">
        <v>8737</v>
      </c>
      <c r="F20752" s="40">
        <v>0.2</v>
      </c>
      <c r="G20752" s="25">
        <v>17302</v>
      </c>
      <c r="H20752" s="25">
        <v>3460</v>
      </c>
      <c r="I20752" s="25"/>
      <c r="J20752" s="58" t="e">
        <f>HYPERLINK("#"&amp;"Insumos"&amp;"!A"&amp;MATCH($B20752,#REF!,0),"Ins "&amp;$B20752)</f>
        <v>#REF!</v>
      </c>
      <c r="M20752" s="220"/>
    </row>
    <row r="20753" spans="1:13" x14ac:dyDescent="0.2">
      <c r="A20753" s="35" t="s">
        <v>3835</v>
      </c>
      <c r="B20753" s="1" t="s">
        <v>263</v>
      </c>
      <c r="C20753" s="45" t="s">
        <v>696</v>
      </c>
      <c r="D20753" s="23" t="s">
        <v>5534</v>
      </c>
      <c r="E20753" s="23" t="s">
        <v>4140</v>
      </c>
      <c r="F20753" s="40">
        <v>7.0000000000000001E-3</v>
      </c>
      <c r="G20753" s="25">
        <v>187426</v>
      </c>
      <c r="H20753" s="25">
        <v>1312</v>
      </c>
      <c r="I20753" s="25"/>
      <c r="J20753" s="58" t="e">
        <f>HYPERLINK("#"&amp;"Insumos"&amp;"!A"&amp;MATCH($B20753,#REF!,0),"Ins "&amp;$B20753)</f>
        <v>#REF!</v>
      </c>
      <c r="M20753" s="220"/>
    </row>
    <row r="20754" spans="1:13" x14ac:dyDescent="0.2">
      <c r="A20754" s="35" t="s">
        <v>3835</v>
      </c>
      <c r="B20754" s="1" t="s">
        <v>5533</v>
      </c>
      <c r="C20754" s="45" t="s">
        <v>5892</v>
      </c>
      <c r="D20754" s="23" t="s">
        <v>977</v>
      </c>
      <c r="E20754" s="23" t="s">
        <v>4134</v>
      </c>
      <c r="F20754" s="40">
        <v>0.2</v>
      </c>
      <c r="G20754" s="25">
        <v>3623</v>
      </c>
      <c r="H20754" s="25">
        <v>725</v>
      </c>
      <c r="I20754" s="25"/>
      <c r="J20754" s="58" t="e">
        <f>HYPERLINK("#"&amp;"Insumos"&amp;"!A"&amp;MATCH($B20754,#REF!,0),"Ins "&amp;$B20754)</f>
        <v>#REF!</v>
      </c>
      <c r="M20754" s="220"/>
    </row>
    <row r="20755" spans="1:13" x14ac:dyDescent="0.2">
      <c r="A20755" s="35" t="s">
        <v>3835</v>
      </c>
      <c r="B20755" s="1" t="s">
        <v>5007</v>
      </c>
      <c r="C20755" s="45" t="s">
        <v>720</v>
      </c>
      <c r="D20755" s="23" t="s">
        <v>5751</v>
      </c>
      <c r="E20755" s="23" t="s">
        <v>4134</v>
      </c>
      <c r="F20755" s="40">
        <v>0.3</v>
      </c>
      <c r="G20755" s="25">
        <v>1897</v>
      </c>
      <c r="H20755" s="25">
        <v>569</v>
      </c>
      <c r="I20755" s="25"/>
      <c r="J20755" s="58" t="e">
        <f>HYPERLINK("#"&amp;"Insumos"&amp;"!A"&amp;MATCH($B20755,#REF!,0),"Ins "&amp;$B20755)</f>
        <v>#REF!</v>
      </c>
      <c r="M20755" s="220"/>
    </row>
    <row r="20756" spans="1:13" x14ac:dyDescent="0.2">
      <c r="A20756" s="35" t="s">
        <v>3835</v>
      </c>
      <c r="B20756" s="34" t="s">
        <v>251</v>
      </c>
      <c r="C20756" s="45" t="s">
        <v>9368</v>
      </c>
      <c r="D20756" s="23" t="s">
        <v>5534</v>
      </c>
      <c r="E20756" s="23" t="s">
        <v>4141</v>
      </c>
      <c r="F20756" s="40">
        <v>0.3</v>
      </c>
      <c r="G20756" s="25">
        <v>10192</v>
      </c>
      <c r="H20756" s="25">
        <v>3058</v>
      </c>
      <c r="I20756" s="25"/>
      <c r="J20756" s="58" t="e">
        <f>HYPERLINK("#"&amp;"Insumos"&amp;"!A"&amp;MATCH($B20756,#REF!,0),"Ins "&amp;$B20756)</f>
        <v>#REF!</v>
      </c>
      <c r="M20756" s="220"/>
    </row>
    <row r="20757" spans="1:13" x14ac:dyDescent="0.2">
      <c r="A20757" s="35" t="s">
        <v>3835</v>
      </c>
      <c r="B20757" s="34" t="s">
        <v>2098</v>
      </c>
      <c r="C20757" s="45" t="s">
        <v>9522</v>
      </c>
      <c r="D20757" s="23" t="s">
        <v>5534</v>
      </c>
      <c r="E20757" s="23" t="s">
        <v>4140</v>
      </c>
      <c r="F20757" s="40">
        <v>6.25E-2</v>
      </c>
      <c r="G20757" s="25">
        <v>156000</v>
      </c>
      <c r="H20757" s="25">
        <v>9750</v>
      </c>
      <c r="I20757" s="25"/>
      <c r="J20757" s="58" t="e">
        <f>HYPERLINK("#"&amp;"Insumos"&amp;"!A"&amp;MATCH($B20757,#REF!,0),"Ins "&amp;$B20757)</f>
        <v>#REF!</v>
      </c>
      <c r="M20757" s="220"/>
    </row>
    <row r="20758" spans="1:13" x14ac:dyDescent="0.2">
      <c r="A20758" s="35" t="s">
        <v>3835</v>
      </c>
      <c r="B20758" s="34" t="s">
        <v>4348</v>
      </c>
      <c r="C20758" s="45" t="s">
        <v>185</v>
      </c>
      <c r="D20758" s="23" t="s">
        <v>5751</v>
      </c>
      <c r="E20758" s="23" t="s">
        <v>287</v>
      </c>
      <c r="F20758" s="40">
        <v>1.1000000000000001</v>
      </c>
      <c r="G20758" s="25">
        <v>12810</v>
      </c>
      <c r="H20758" s="25">
        <v>14091</v>
      </c>
      <c r="I20758" s="25"/>
      <c r="J20758" s="58" t="e">
        <f>HYPERLINK("#"&amp;"Insumos"&amp;"!A"&amp;MATCH($B20758,#REF!,0),"Ins "&amp;$B20758)</f>
        <v>#REF!</v>
      </c>
      <c r="M20758" s="220"/>
    </row>
    <row r="20759" spans="1:13" x14ac:dyDescent="0.2">
      <c r="A20759" s="35" t="s">
        <v>3835</v>
      </c>
      <c r="B20759" s="34" t="s">
        <v>4379</v>
      </c>
      <c r="C20759" s="45" t="s">
        <v>272</v>
      </c>
      <c r="D20759" s="23" t="s">
        <v>5751</v>
      </c>
      <c r="E20759" s="23" t="s">
        <v>4134</v>
      </c>
      <c r="F20759" s="40">
        <v>0.16666666666666666</v>
      </c>
      <c r="G20759" s="25">
        <v>5906</v>
      </c>
      <c r="H20759" s="25">
        <v>984</v>
      </c>
      <c r="I20759" s="25"/>
      <c r="J20759" s="58" t="e">
        <f>HYPERLINK("#"&amp;"Insumos"&amp;"!A"&amp;MATCH($B20759,#REF!,0),"Ins "&amp;$B20759)</f>
        <v>#REF!</v>
      </c>
      <c r="M20759" s="220"/>
    </row>
    <row r="20760" spans="1:13" ht="38.25" x14ac:dyDescent="0.2">
      <c r="A20760" s="36" t="s">
        <v>9374</v>
      </c>
      <c r="B20760" s="26" t="s">
        <v>6816</v>
      </c>
      <c r="C20760" s="79" t="s">
        <v>9375</v>
      </c>
      <c r="D20760" s="37" t="s">
        <v>5608</v>
      </c>
      <c r="E20760" s="37" t="s">
        <v>464</v>
      </c>
      <c r="F20760" s="41"/>
      <c r="G20760" s="27"/>
      <c r="H20760" s="27"/>
      <c r="I20760" s="27">
        <v>160907</v>
      </c>
      <c r="M20760" s="220">
        <f t="shared" si="324"/>
        <v>210724</v>
      </c>
    </row>
    <row r="20761" spans="1:13" x14ac:dyDescent="0.2">
      <c r="A20761" s="35" t="s">
        <v>9374</v>
      </c>
      <c r="B20761" s="34" t="s">
        <v>199</v>
      </c>
      <c r="C20761" s="45" t="s">
        <v>1031</v>
      </c>
      <c r="D20761" s="23" t="s">
        <v>5734</v>
      </c>
      <c r="E20761" s="23" t="s">
        <v>4141</v>
      </c>
      <c r="F20761" s="40">
        <v>0.38578947368421052</v>
      </c>
      <c r="G20761" s="25">
        <v>96111</v>
      </c>
      <c r="H20761" s="25">
        <v>37079</v>
      </c>
      <c r="I20761" s="25"/>
      <c r="J20761" s="58" t="e">
        <f>HYPERLINK("#"&amp;"Insumos"&amp;"!A"&amp;MATCH($B20761,#REF!,0),"Ins "&amp;$B20761)</f>
        <v>#REF!</v>
      </c>
      <c r="M20761" s="220"/>
    </row>
    <row r="20762" spans="1:13" x14ac:dyDescent="0.2">
      <c r="A20762" s="35" t="s">
        <v>9374</v>
      </c>
      <c r="B20762" s="1" t="s">
        <v>263</v>
      </c>
      <c r="C20762" s="45" t="s">
        <v>696</v>
      </c>
      <c r="D20762" s="23" t="s">
        <v>5534</v>
      </c>
      <c r="E20762" s="23" t="s">
        <v>4140</v>
      </c>
      <c r="F20762" s="40">
        <v>8.0000000000000002E-3</v>
      </c>
      <c r="G20762" s="25">
        <v>187426</v>
      </c>
      <c r="H20762" s="25">
        <v>1499</v>
      </c>
      <c r="I20762" s="25"/>
      <c r="J20762" s="58" t="e">
        <f>HYPERLINK("#"&amp;"Insumos"&amp;"!A"&amp;MATCH($B20762,#REF!,0),"Ins "&amp;$B20762)</f>
        <v>#REF!</v>
      </c>
      <c r="M20762" s="220"/>
    </row>
    <row r="20763" spans="1:13" x14ac:dyDescent="0.2">
      <c r="A20763" s="35" t="s">
        <v>9374</v>
      </c>
      <c r="B20763" s="1" t="s">
        <v>5533</v>
      </c>
      <c r="C20763" s="45" t="s">
        <v>5892</v>
      </c>
      <c r="D20763" s="23" t="s">
        <v>977</v>
      </c>
      <c r="E20763" s="23" t="s">
        <v>4134</v>
      </c>
      <c r="F20763" s="40">
        <v>1.4</v>
      </c>
      <c r="G20763" s="25">
        <v>3623</v>
      </c>
      <c r="H20763" s="25">
        <v>5072</v>
      </c>
      <c r="I20763" s="25"/>
      <c r="J20763" s="58" t="e">
        <f>HYPERLINK("#"&amp;"Insumos"&amp;"!A"&amp;MATCH($B20763,#REF!,0),"Ins "&amp;$B20763)</f>
        <v>#REF!</v>
      </c>
      <c r="M20763" s="220"/>
    </row>
    <row r="20764" spans="1:13" x14ac:dyDescent="0.2">
      <c r="A20764" s="35" t="s">
        <v>9374</v>
      </c>
      <c r="B20764" s="1" t="s">
        <v>5007</v>
      </c>
      <c r="C20764" s="45" t="s">
        <v>720</v>
      </c>
      <c r="D20764" s="23" t="s">
        <v>5751</v>
      </c>
      <c r="E20764" s="23" t="s">
        <v>4134</v>
      </c>
      <c r="F20764" s="40">
        <v>2</v>
      </c>
      <c r="G20764" s="25">
        <v>1897</v>
      </c>
      <c r="H20764" s="25">
        <v>3794</v>
      </c>
      <c r="I20764" s="25"/>
      <c r="J20764" s="58" t="e">
        <f>HYPERLINK("#"&amp;"Insumos"&amp;"!A"&amp;MATCH($B20764,#REF!,0),"Ins "&amp;$B20764)</f>
        <v>#REF!</v>
      </c>
      <c r="M20764" s="220"/>
    </row>
    <row r="20765" spans="1:13" x14ac:dyDescent="0.2">
      <c r="A20765" s="35" t="s">
        <v>9374</v>
      </c>
      <c r="B20765" s="1" t="s">
        <v>145</v>
      </c>
      <c r="C20765" s="45" t="s">
        <v>8784</v>
      </c>
      <c r="D20765" s="23" t="s">
        <v>5534</v>
      </c>
      <c r="E20765" s="23" t="s">
        <v>4141</v>
      </c>
      <c r="F20765" s="40">
        <v>0.38578947368421052</v>
      </c>
      <c r="G20765" s="25">
        <v>220355</v>
      </c>
      <c r="H20765" s="25">
        <v>85011</v>
      </c>
      <c r="I20765" s="25"/>
      <c r="J20765" s="58" t="e">
        <f>HYPERLINK("#"&amp;"Insumos"&amp;"!A"&amp;MATCH($B20765,#REF!,0),"Ins "&amp;$B20765)</f>
        <v>#REF!</v>
      </c>
      <c r="M20765" s="220"/>
    </row>
    <row r="20766" spans="1:13" ht="38.25" x14ac:dyDescent="0.2">
      <c r="A20766" s="35" t="s">
        <v>9374</v>
      </c>
      <c r="B20766" s="34" t="s">
        <v>9372</v>
      </c>
      <c r="C20766" s="45" t="s">
        <v>9371</v>
      </c>
      <c r="D20766" s="23" t="s">
        <v>5534</v>
      </c>
      <c r="E20766" s="23" t="s">
        <v>4140</v>
      </c>
      <c r="F20766" s="40">
        <v>5.2631578947368418E-2</v>
      </c>
      <c r="G20766" s="25">
        <v>117062</v>
      </c>
      <c r="H20766" s="25">
        <v>6161</v>
      </c>
      <c r="I20766" s="25"/>
      <c r="J20766" s="58" t="e">
        <f>HYPERLINK("#"&amp;"Insumos"&amp;"!A"&amp;MATCH($B20766,#REF!,0),"Ins "&amp;$B20766)</f>
        <v>#REF!</v>
      </c>
      <c r="M20766" s="220"/>
    </row>
    <row r="20767" spans="1:13" x14ac:dyDescent="0.2">
      <c r="A20767" s="35" t="s">
        <v>9374</v>
      </c>
      <c r="B20767" s="34" t="s">
        <v>9369</v>
      </c>
      <c r="C20767" s="45" t="s">
        <v>9370</v>
      </c>
      <c r="D20767" s="23" t="s">
        <v>5534</v>
      </c>
      <c r="E20767" s="23" t="s">
        <v>4140</v>
      </c>
      <c r="F20767" s="40">
        <v>5.2631578947368418E-2</v>
      </c>
      <c r="G20767" s="25">
        <v>62400</v>
      </c>
      <c r="H20767" s="25">
        <v>3284</v>
      </c>
      <c r="I20767" s="25"/>
      <c r="J20767" s="58" t="e">
        <f>HYPERLINK("#"&amp;"Insumos"&amp;"!A"&amp;MATCH($B20767,#REF!,0),"Ins "&amp;$B20767)</f>
        <v>#REF!</v>
      </c>
      <c r="M20767" s="220"/>
    </row>
    <row r="20768" spans="1:13" x14ac:dyDescent="0.2">
      <c r="A20768" s="35" t="s">
        <v>9374</v>
      </c>
      <c r="B20768" s="34" t="s">
        <v>4348</v>
      </c>
      <c r="C20768" s="45" t="s">
        <v>185</v>
      </c>
      <c r="D20768" s="23" t="s">
        <v>5751</v>
      </c>
      <c r="E20768" s="23" t="s">
        <v>287</v>
      </c>
      <c r="F20768" s="40">
        <v>1.1000000000000001</v>
      </c>
      <c r="G20768" s="25">
        <v>12810</v>
      </c>
      <c r="H20768" s="25">
        <v>14091</v>
      </c>
      <c r="I20768" s="25"/>
      <c r="J20768" s="58" t="e">
        <f>HYPERLINK("#"&amp;"Insumos"&amp;"!A"&amp;MATCH($B20768,#REF!,0),"Ins "&amp;$B20768)</f>
        <v>#REF!</v>
      </c>
      <c r="M20768" s="220"/>
    </row>
    <row r="20769" spans="1:13" x14ac:dyDescent="0.2">
      <c r="A20769" s="35" t="s">
        <v>9374</v>
      </c>
      <c r="B20769" s="34" t="s">
        <v>4379</v>
      </c>
      <c r="C20769" s="45" t="s">
        <v>272</v>
      </c>
      <c r="D20769" s="23" t="s">
        <v>5751</v>
      </c>
      <c r="E20769" s="23" t="s">
        <v>4134</v>
      </c>
      <c r="F20769" s="40">
        <v>0.16666666666666666</v>
      </c>
      <c r="G20769" s="25">
        <v>5906</v>
      </c>
      <c r="H20769" s="25">
        <v>984</v>
      </c>
      <c r="I20769" s="25"/>
      <c r="J20769" s="58" t="e">
        <f>HYPERLINK("#"&amp;"Insumos"&amp;"!A"&amp;MATCH($B20769,#REF!,0),"Ins "&amp;$B20769)</f>
        <v>#REF!</v>
      </c>
      <c r="M20769" s="220"/>
    </row>
    <row r="20770" spans="1:13" x14ac:dyDescent="0.2">
      <c r="A20770" s="35" t="s">
        <v>9374</v>
      </c>
      <c r="B20770" s="34" t="s">
        <v>251</v>
      </c>
      <c r="C20770" s="45" t="s">
        <v>9368</v>
      </c>
      <c r="D20770" s="23" t="s">
        <v>5534</v>
      </c>
      <c r="E20770" s="23" t="s">
        <v>4141</v>
      </c>
      <c r="F20770" s="40">
        <v>0.38578947368421052</v>
      </c>
      <c r="G20770" s="25">
        <v>10192</v>
      </c>
      <c r="H20770" s="25">
        <v>3932</v>
      </c>
      <c r="I20770" s="25"/>
      <c r="J20770" s="58" t="e">
        <f>HYPERLINK("#"&amp;"Insumos"&amp;"!A"&amp;MATCH($B20770,#REF!,0),"Ins "&amp;$B20770)</f>
        <v>#REF!</v>
      </c>
      <c r="M20770" s="220"/>
    </row>
    <row r="20771" spans="1:13" ht="38.25" x14ac:dyDescent="0.2">
      <c r="A20771" s="36" t="s">
        <v>3836</v>
      </c>
      <c r="B20771" s="26" t="s">
        <v>6816</v>
      </c>
      <c r="C20771" s="79" t="s">
        <v>9362</v>
      </c>
      <c r="D20771" s="37" t="s">
        <v>5608</v>
      </c>
      <c r="E20771" s="37" t="s">
        <v>464</v>
      </c>
      <c r="F20771" s="41"/>
      <c r="G20771" s="27"/>
      <c r="H20771" s="27"/>
      <c r="I20771" s="27">
        <v>176845</v>
      </c>
      <c r="M20771" s="220">
        <f t="shared" si="324"/>
        <v>231596</v>
      </c>
    </row>
    <row r="20772" spans="1:13" x14ac:dyDescent="0.2">
      <c r="A20772" s="35" t="s">
        <v>3836</v>
      </c>
      <c r="B20772" s="34" t="s">
        <v>199</v>
      </c>
      <c r="C20772" s="45" t="s">
        <v>1031</v>
      </c>
      <c r="D20772" s="23" t="s">
        <v>5734</v>
      </c>
      <c r="E20772" s="23" t="s">
        <v>4141</v>
      </c>
      <c r="F20772" s="40">
        <v>0.43117647058823527</v>
      </c>
      <c r="G20772" s="25">
        <v>96111</v>
      </c>
      <c r="H20772" s="25">
        <v>41441</v>
      </c>
      <c r="I20772" s="25"/>
      <c r="J20772" s="58" t="e">
        <f>HYPERLINK("#"&amp;"Insumos"&amp;"!A"&amp;MATCH($B20772,#REF!,0),"Ins "&amp;$B20772)</f>
        <v>#REF!</v>
      </c>
      <c r="M20772" s="220"/>
    </row>
    <row r="20773" spans="1:13" x14ac:dyDescent="0.2">
      <c r="A20773" s="35" t="s">
        <v>3836</v>
      </c>
      <c r="B20773" s="1" t="s">
        <v>263</v>
      </c>
      <c r="C20773" s="45" t="s">
        <v>696</v>
      </c>
      <c r="D20773" s="23" t="s">
        <v>5534</v>
      </c>
      <c r="E20773" s="23" t="s">
        <v>4140</v>
      </c>
      <c r="F20773" s="40">
        <v>8.0000000000000002E-3</v>
      </c>
      <c r="G20773" s="25">
        <v>187426</v>
      </c>
      <c r="H20773" s="25">
        <v>1499</v>
      </c>
      <c r="I20773" s="25"/>
      <c r="J20773" s="58" t="e">
        <f>HYPERLINK("#"&amp;"Insumos"&amp;"!A"&amp;MATCH($B20773,#REF!,0),"Ins "&amp;$B20773)</f>
        <v>#REF!</v>
      </c>
      <c r="M20773" s="220"/>
    </row>
    <row r="20774" spans="1:13" x14ac:dyDescent="0.2">
      <c r="A20774" s="35" t="s">
        <v>3836</v>
      </c>
      <c r="B20774" s="1" t="s">
        <v>5533</v>
      </c>
      <c r="C20774" s="45" t="s">
        <v>5892</v>
      </c>
      <c r="D20774" s="23" t="s">
        <v>977</v>
      </c>
      <c r="E20774" s="23" t="s">
        <v>4134</v>
      </c>
      <c r="F20774" s="40">
        <v>1.4</v>
      </c>
      <c r="G20774" s="25">
        <v>3623</v>
      </c>
      <c r="H20774" s="25">
        <v>5072</v>
      </c>
      <c r="I20774" s="25"/>
      <c r="J20774" s="58" t="e">
        <f>HYPERLINK("#"&amp;"Insumos"&amp;"!A"&amp;MATCH($B20774,#REF!,0),"Ins "&amp;$B20774)</f>
        <v>#REF!</v>
      </c>
      <c r="M20774" s="220"/>
    </row>
    <row r="20775" spans="1:13" x14ac:dyDescent="0.2">
      <c r="A20775" s="35" t="s">
        <v>3836</v>
      </c>
      <c r="B20775" s="1" t="s">
        <v>5007</v>
      </c>
      <c r="C20775" s="45" t="s">
        <v>720</v>
      </c>
      <c r="D20775" s="23" t="s">
        <v>5751</v>
      </c>
      <c r="E20775" s="23" t="s">
        <v>4134</v>
      </c>
      <c r="F20775" s="40">
        <v>2</v>
      </c>
      <c r="G20775" s="25">
        <v>1897</v>
      </c>
      <c r="H20775" s="25">
        <v>3794</v>
      </c>
      <c r="I20775" s="25"/>
      <c r="J20775" s="58" t="e">
        <f>HYPERLINK("#"&amp;"Insumos"&amp;"!A"&amp;MATCH($B20775,#REF!,0),"Ins "&amp;$B20775)</f>
        <v>#REF!</v>
      </c>
      <c r="M20775" s="220"/>
    </row>
    <row r="20776" spans="1:13" x14ac:dyDescent="0.2">
      <c r="A20776" s="35" t="s">
        <v>3836</v>
      </c>
      <c r="B20776" s="1" t="s">
        <v>145</v>
      </c>
      <c r="C20776" s="45" t="s">
        <v>8784</v>
      </c>
      <c r="D20776" s="23" t="s">
        <v>5534</v>
      </c>
      <c r="E20776" s="23" t="s">
        <v>4141</v>
      </c>
      <c r="F20776" s="40">
        <v>0.43117647058823527</v>
      </c>
      <c r="G20776" s="25">
        <v>220355</v>
      </c>
      <c r="H20776" s="25">
        <v>95012</v>
      </c>
      <c r="I20776" s="25"/>
      <c r="J20776" s="58" t="e">
        <f>HYPERLINK("#"&amp;"Insumos"&amp;"!A"&amp;MATCH($B20776,#REF!,0),"Ins "&amp;$B20776)</f>
        <v>#REF!</v>
      </c>
      <c r="M20776" s="220"/>
    </row>
    <row r="20777" spans="1:13" ht="38.25" x14ac:dyDescent="0.2">
      <c r="A20777" s="35" t="s">
        <v>3836</v>
      </c>
      <c r="B20777" s="34" t="s">
        <v>9372</v>
      </c>
      <c r="C20777" s="45" t="s">
        <v>9371</v>
      </c>
      <c r="D20777" s="23" t="s">
        <v>5534</v>
      </c>
      <c r="E20777" s="23" t="s">
        <v>4140</v>
      </c>
      <c r="F20777" s="40">
        <v>5.8823529411764705E-2</v>
      </c>
      <c r="G20777" s="25">
        <v>117062</v>
      </c>
      <c r="H20777" s="25">
        <v>6886</v>
      </c>
      <c r="I20777" s="25"/>
      <c r="J20777" s="58" t="e">
        <f>HYPERLINK("#"&amp;"Insumos"&amp;"!A"&amp;MATCH($B20777,#REF!,0),"Ins "&amp;$B20777)</f>
        <v>#REF!</v>
      </c>
      <c r="M20777" s="220"/>
    </row>
    <row r="20778" spans="1:13" x14ac:dyDescent="0.2">
      <c r="A20778" s="35" t="s">
        <v>3836</v>
      </c>
      <c r="B20778" s="34" t="s">
        <v>9369</v>
      </c>
      <c r="C20778" s="45" t="s">
        <v>9370</v>
      </c>
      <c r="D20778" s="23" t="s">
        <v>5534</v>
      </c>
      <c r="E20778" s="23" t="s">
        <v>4140</v>
      </c>
      <c r="F20778" s="40">
        <v>5.8823529411764705E-2</v>
      </c>
      <c r="G20778" s="25">
        <v>62400</v>
      </c>
      <c r="H20778" s="25">
        <v>3671</v>
      </c>
      <c r="I20778" s="25"/>
      <c r="J20778" s="58" t="e">
        <f>HYPERLINK("#"&amp;"Insumos"&amp;"!A"&amp;MATCH($B20778,#REF!,0),"Ins "&amp;$B20778)</f>
        <v>#REF!</v>
      </c>
      <c r="M20778" s="220"/>
    </row>
    <row r="20779" spans="1:13" x14ac:dyDescent="0.2">
      <c r="A20779" s="35" t="s">
        <v>3836</v>
      </c>
      <c r="B20779" s="34" t="s">
        <v>4348</v>
      </c>
      <c r="C20779" s="45" t="s">
        <v>185</v>
      </c>
      <c r="D20779" s="23" t="s">
        <v>5751</v>
      </c>
      <c r="E20779" s="23" t="s">
        <v>287</v>
      </c>
      <c r="F20779" s="40">
        <v>1.1000000000000001</v>
      </c>
      <c r="G20779" s="25">
        <v>12810</v>
      </c>
      <c r="H20779" s="25">
        <v>14091</v>
      </c>
      <c r="I20779" s="25"/>
      <c r="J20779" s="58" t="e">
        <f>HYPERLINK("#"&amp;"Insumos"&amp;"!A"&amp;MATCH($B20779,#REF!,0),"Ins "&amp;$B20779)</f>
        <v>#REF!</v>
      </c>
      <c r="M20779" s="220"/>
    </row>
    <row r="20780" spans="1:13" x14ac:dyDescent="0.2">
      <c r="A20780" s="35" t="s">
        <v>3836</v>
      </c>
      <c r="B20780" s="34" t="s">
        <v>4379</v>
      </c>
      <c r="C20780" s="45" t="s">
        <v>272</v>
      </c>
      <c r="D20780" s="23" t="s">
        <v>5751</v>
      </c>
      <c r="E20780" s="23" t="s">
        <v>4134</v>
      </c>
      <c r="F20780" s="40">
        <v>0.16666666666666666</v>
      </c>
      <c r="G20780" s="25">
        <v>5906</v>
      </c>
      <c r="H20780" s="25">
        <v>984</v>
      </c>
      <c r="I20780" s="25"/>
      <c r="J20780" s="58" t="e">
        <f>HYPERLINK("#"&amp;"Insumos"&amp;"!A"&amp;MATCH($B20780,#REF!,0),"Ins "&amp;$B20780)</f>
        <v>#REF!</v>
      </c>
      <c r="M20780" s="220"/>
    </row>
    <row r="20781" spans="1:13" x14ac:dyDescent="0.2">
      <c r="A20781" s="35" t="s">
        <v>3836</v>
      </c>
      <c r="B20781" s="34" t="s">
        <v>251</v>
      </c>
      <c r="C20781" s="45" t="s">
        <v>9368</v>
      </c>
      <c r="D20781" s="23" t="s">
        <v>5534</v>
      </c>
      <c r="E20781" s="23" t="s">
        <v>4141</v>
      </c>
      <c r="F20781" s="40">
        <v>0.43117647058823527</v>
      </c>
      <c r="G20781" s="25">
        <v>10192</v>
      </c>
      <c r="H20781" s="25">
        <v>4395</v>
      </c>
      <c r="I20781" s="25"/>
      <c r="J20781" s="58" t="e">
        <f>HYPERLINK("#"&amp;"Insumos"&amp;"!A"&amp;MATCH($B20781,#REF!,0),"Ins "&amp;$B20781)</f>
        <v>#REF!</v>
      </c>
      <c r="M20781" s="220"/>
    </row>
    <row r="20782" spans="1:13" ht="38.25" x14ac:dyDescent="0.2">
      <c r="A20782" s="36" t="s">
        <v>3837</v>
      </c>
      <c r="B20782" s="26" t="s">
        <v>6816</v>
      </c>
      <c r="C20782" s="79" t="s">
        <v>9363</v>
      </c>
      <c r="D20782" s="37" t="s">
        <v>5608</v>
      </c>
      <c r="E20782" s="37" t="s">
        <v>464</v>
      </c>
      <c r="F20782" s="41"/>
      <c r="G20782" s="27"/>
      <c r="H20782" s="27"/>
      <c r="I20782" s="27">
        <v>259429</v>
      </c>
      <c r="M20782" s="220">
        <f t="shared" si="324"/>
        <v>339748</v>
      </c>
    </row>
    <row r="20783" spans="1:13" x14ac:dyDescent="0.2">
      <c r="A20783" s="35" t="s">
        <v>3837</v>
      </c>
      <c r="B20783" s="34" t="s">
        <v>199</v>
      </c>
      <c r="C20783" s="45" t="s">
        <v>1031</v>
      </c>
      <c r="D20783" s="23" t="s">
        <v>5734</v>
      </c>
      <c r="E20783" s="23" t="s">
        <v>4141</v>
      </c>
      <c r="F20783" s="40">
        <v>0.66636363636363638</v>
      </c>
      <c r="G20783" s="25">
        <v>96111</v>
      </c>
      <c r="H20783" s="25">
        <v>64045</v>
      </c>
      <c r="I20783" s="25"/>
      <c r="J20783" s="58" t="e">
        <f>HYPERLINK("#"&amp;"Insumos"&amp;"!A"&amp;MATCH($B20783,#REF!,0),"Ins "&amp;$B20783)</f>
        <v>#REF!</v>
      </c>
      <c r="M20783" s="220"/>
    </row>
    <row r="20784" spans="1:13" x14ac:dyDescent="0.2">
      <c r="A20784" s="35" t="s">
        <v>3837</v>
      </c>
      <c r="B20784" s="1" t="s">
        <v>263</v>
      </c>
      <c r="C20784" s="45" t="s">
        <v>696</v>
      </c>
      <c r="D20784" s="23" t="s">
        <v>5534</v>
      </c>
      <c r="E20784" s="23" t="s">
        <v>4140</v>
      </c>
      <c r="F20784" s="40">
        <v>8.0000000000000002E-3</v>
      </c>
      <c r="G20784" s="25">
        <v>187426</v>
      </c>
      <c r="H20784" s="25">
        <v>1499</v>
      </c>
      <c r="I20784" s="25"/>
      <c r="J20784" s="58" t="e">
        <f>HYPERLINK("#"&amp;"Insumos"&amp;"!A"&amp;MATCH($B20784,#REF!,0),"Ins "&amp;$B20784)</f>
        <v>#REF!</v>
      </c>
      <c r="M20784" s="220"/>
    </row>
    <row r="20785" spans="1:13" x14ac:dyDescent="0.2">
      <c r="A20785" s="35" t="s">
        <v>3837</v>
      </c>
      <c r="B20785" s="1" t="s">
        <v>5533</v>
      </c>
      <c r="C20785" s="45" t="s">
        <v>5892</v>
      </c>
      <c r="D20785" s="23" t="s">
        <v>977</v>
      </c>
      <c r="E20785" s="23" t="s">
        <v>4134</v>
      </c>
      <c r="F20785" s="40">
        <v>1.4</v>
      </c>
      <c r="G20785" s="25">
        <v>3623</v>
      </c>
      <c r="H20785" s="25">
        <v>5072</v>
      </c>
      <c r="I20785" s="25"/>
      <c r="J20785" s="58" t="e">
        <f>HYPERLINK("#"&amp;"Insumos"&amp;"!A"&amp;MATCH($B20785,#REF!,0),"Ins "&amp;$B20785)</f>
        <v>#REF!</v>
      </c>
      <c r="M20785" s="220"/>
    </row>
    <row r="20786" spans="1:13" x14ac:dyDescent="0.2">
      <c r="A20786" s="35" t="s">
        <v>3837</v>
      </c>
      <c r="B20786" s="1" t="s">
        <v>5007</v>
      </c>
      <c r="C20786" s="45" t="s">
        <v>720</v>
      </c>
      <c r="D20786" s="23" t="s">
        <v>5751</v>
      </c>
      <c r="E20786" s="23" t="s">
        <v>4134</v>
      </c>
      <c r="F20786" s="40">
        <v>2</v>
      </c>
      <c r="G20786" s="25">
        <v>1897</v>
      </c>
      <c r="H20786" s="25">
        <v>3794</v>
      </c>
      <c r="I20786" s="25"/>
      <c r="J20786" s="58" t="e">
        <f>HYPERLINK("#"&amp;"Insumos"&amp;"!A"&amp;MATCH($B20786,#REF!,0),"Ins "&amp;$B20786)</f>
        <v>#REF!</v>
      </c>
      <c r="M20786" s="220"/>
    </row>
    <row r="20787" spans="1:13" x14ac:dyDescent="0.2">
      <c r="A20787" s="35" t="s">
        <v>3837</v>
      </c>
      <c r="B20787" s="1" t="s">
        <v>145</v>
      </c>
      <c r="C20787" s="45" t="s">
        <v>8784</v>
      </c>
      <c r="D20787" s="23" t="s">
        <v>5534</v>
      </c>
      <c r="E20787" s="23" t="s">
        <v>4141</v>
      </c>
      <c r="F20787" s="40">
        <v>0.66636363636363638</v>
      </c>
      <c r="G20787" s="25">
        <v>220355</v>
      </c>
      <c r="H20787" s="25">
        <v>146837</v>
      </c>
      <c r="I20787" s="25"/>
      <c r="J20787" s="58" t="e">
        <f>HYPERLINK("#"&amp;"Insumos"&amp;"!A"&amp;MATCH($B20787,#REF!,0),"Ins "&amp;$B20787)</f>
        <v>#REF!</v>
      </c>
      <c r="M20787" s="220"/>
    </row>
    <row r="20788" spans="1:13" ht="38.25" x14ac:dyDescent="0.2">
      <c r="A20788" s="35" t="s">
        <v>3837</v>
      </c>
      <c r="B20788" s="34" t="s">
        <v>9372</v>
      </c>
      <c r="C20788" s="45" t="s">
        <v>9371</v>
      </c>
      <c r="D20788" s="23" t="s">
        <v>5534</v>
      </c>
      <c r="E20788" s="23" t="s">
        <v>4140</v>
      </c>
      <c r="F20788" s="40">
        <v>9.0909090909090912E-2</v>
      </c>
      <c r="G20788" s="25">
        <v>117062</v>
      </c>
      <c r="H20788" s="25">
        <v>10642</v>
      </c>
      <c r="I20788" s="25"/>
      <c r="J20788" s="58" t="e">
        <f>HYPERLINK("#"&amp;"Insumos"&amp;"!A"&amp;MATCH($B20788,#REF!,0),"Ins "&amp;$B20788)</f>
        <v>#REF!</v>
      </c>
      <c r="M20788" s="220"/>
    </row>
    <row r="20789" spans="1:13" x14ac:dyDescent="0.2">
      <c r="A20789" s="35" t="s">
        <v>3837</v>
      </c>
      <c r="B20789" s="34" t="s">
        <v>9369</v>
      </c>
      <c r="C20789" s="45" t="s">
        <v>9370</v>
      </c>
      <c r="D20789" s="23" t="s">
        <v>5534</v>
      </c>
      <c r="E20789" s="23" t="s">
        <v>4140</v>
      </c>
      <c r="F20789" s="40">
        <v>9.0909090909090912E-2</v>
      </c>
      <c r="G20789" s="25">
        <v>62400</v>
      </c>
      <c r="H20789" s="25">
        <v>5673</v>
      </c>
      <c r="I20789" s="25"/>
      <c r="J20789" s="58" t="e">
        <f>HYPERLINK("#"&amp;"Insumos"&amp;"!A"&amp;MATCH($B20789,#REF!,0),"Ins "&amp;$B20789)</f>
        <v>#REF!</v>
      </c>
      <c r="M20789" s="220"/>
    </row>
    <row r="20790" spans="1:13" x14ac:dyDescent="0.2">
      <c r="A20790" s="35" t="s">
        <v>3837</v>
      </c>
      <c r="B20790" s="34" t="s">
        <v>4348</v>
      </c>
      <c r="C20790" s="45" t="s">
        <v>185</v>
      </c>
      <c r="D20790" s="23" t="s">
        <v>5751</v>
      </c>
      <c r="E20790" s="23" t="s">
        <v>287</v>
      </c>
      <c r="F20790" s="40">
        <v>1.1000000000000001</v>
      </c>
      <c r="G20790" s="25">
        <v>12810</v>
      </c>
      <c r="H20790" s="25">
        <v>14091</v>
      </c>
      <c r="I20790" s="25"/>
      <c r="J20790" s="58" t="e">
        <f>HYPERLINK("#"&amp;"Insumos"&amp;"!A"&amp;MATCH($B20790,#REF!,0),"Ins "&amp;$B20790)</f>
        <v>#REF!</v>
      </c>
      <c r="M20790" s="220"/>
    </row>
    <row r="20791" spans="1:13" x14ac:dyDescent="0.2">
      <c r="A20791" s="35" t="s">
        <v>3837</v>
      </c>
      <c r="B20791" s="34" t="s">
        <v>4379</v>
      </c>
      <c r="C20791" s="45" t="s">
        <v>272</v>
      </c>
      <c r="D20791" s="23" t="s">
        <v>5751</v>
      </c>
      <c r="E20791" s="23" t="s">
        <v>4134</v>
      </c>
      <c r="F20791" s="40">
        <v>0.16666666666666666</v>
      </c>
      <c r="G20791" s="25">
        <v>5906</v>
      </c>
      <c r="H20791" s="25">
        <v>984</v>
      </c>
      <c r="I20791" s="25"/>
      <c r="J20791" s="58" t="e">
        <f>HYPERLINK("#"&amp;"Insumos"&amp;"!A"&amp;MATCH($B20791,#REF!,0),"Ins "&amp;$B20791)</f>
        <v>#REF!</v>
      </c>
      <c r="M20791" s="220"/>
    </row>
    <row r="20792" spans="1:13" x14ac:dyDescent="0.2">
      <c r="A20792" s="35" t="s">
        <v>3837</v>
      </c>
      <c r="B20792" s="34" t="s">
        <v>251</v>
      </c>
      <c r="C20792" s="45" t="s">
        <v>9368</v>
      </c>
      <c r="D20792" s="23" t="s">
        <v>5534</v>
      </c>
      <c r="E20792" s="23" t="s">
        <v>4141</v>
      </c>
      <c r="F20792" s="40">
        <v>0.66636363636363638</v>
      </c>
      <c r="G20792" s="25">
        <v>10192</v>
      </c>
      <c r="H20792" s="25">
        <v>6792</v>
      </c>
      <c r="I20792" s="25"/>
      <c r="J20792" s="58" t="e">
        <f>HYPERLINK("#"&amp;"Insumos"&amp;"!A"&amp;MATCH($B20792,#REF!,0),"Ins "&amp;$B20792)</f>
        <v>#REF!</v>
      </c>
      <c r="M20792" s="220"/>
    </row>
    <row r="20793" spans="1:13" ht="25.5" x14ac:dyDescent="0.2">
      <c r="A20793" s="36" t="s">
        <v>3838</v>
      </c>
      <c r="B20793" s="26" t="s">
        <v>6816</v>
      </c>
      <c r="C20793" s="79" t="s">
        <v>9373</v>
      </c>
      <c r="D20793" s="37" t="s">
        <v>5608</v>
      </c>
      <c r="E20793" s="37" t="s">
        <v>464</v>
      </c>
      <c r="F20793" s="41"/>
      <c r="G20793" s="27"/>
      <c r="H20793" s="27"/>
      <c r="I20793" s="27">
        <v>39320</v>
      </c>
      <c r="M20793" s="220">
        <f t="shared" si="324"/>
        <v>51493</v>
      </c>
    </row>
    <row r="20794" spans="1:13" x14ac:dyDescent="0.2">
      <c r="A20794" s="35" t="s">
        <v>3838</v>
      </c>
      <c r="B20794" s="1" t="s">
        <v>5578</v>
      </c>
      <c r="C20794" s="45" t="s">
        <v>1015</v>
      </c>
      <c r="D20794" s="23" t="s">
        <v>5734</v>
      </c>
      <c r="E20794" s="23" t="s">
        <v>4141</v>
      </c>
      <c r="F20794" s="40">
        <v>0.2</v>
      </c>
      <c r="G20794" s="25">
        <v>52425</v>
      </c>
      <c r="H20794" s="25">
        <v>10485</v>
      </c>
      <c r="I20794" s="25"/>
      <c r="J20794" s="58" t="e">
        <f>HYPERLINK("#"&amp;"Insumos"&amp;"!A"&amp;MATCH($B20794,#REF!,0),"Ins "&amp;$B20794)</f>
        <v>#REF!</v>
      </c>
      <c r="M20794" s="220"/>
    </row>
    <row r="20795" spans="1:13" x14ac:dyDescent="0.2">
      <c r="A20795" s="35" t="s">
        <v>3838</v>
      </c>
      <c r="B20795" s="34" t="s">
        <v>9369</v>
      </c>
      <c r="C20795" s="45" t="s">
        <v>9370</v>
      </c>
      <c r="D20795" s="23" t="s">
        <v>5534</v>
      </c>
      <c r="E20795" s="23" t="s">
        <v>4140</v>
      </c>
      <c r="F20795" s="40">
        <v>0.05</v>
      </c>
      <c r="G20795" s="25">
        <v>62400</v>
      </c>
      <c r="H20795" s="25">
        <v>3120</v>
      </c>
      <c r="I20795" s="25"/>
      <c r="J20795" s="58" t="e">
        <f>HYPERLINK("#"&amp;"Insumos"&amp;"!A"&amp;MATCH($B20795,#REF!,0),"Ins "&amp;$B20795)</f>
        <v>#REF!</v>
      </c>
      <c r="M20795" s="220"/>
    </row>
    <row r="20796" spans="1:13" x14ac:dyDescent="0.2">
      <c r="A20796" s="35" t="s">
        <v>3838</v>
      </c>
      <c r="B20796" s="1" t="s">
        <v>145</v>
      </c>
      <c r="C20796" s="45" t="s">
        <v>8784</v>
      </c>
      <c r="D20796" s="23" t="s">
        <v>5534</v>
      </c>
      <c r="E20796" s="23" t="s">
        <v>4141</v>
      </c>
      <c r="F20796" s="40">
        <v>0.1167</v>
      </c>
      <c r="G20796" s="25">
        <v>220355</v>
      </c>
      <c r="H20796" s="25">
        <v>25715</v>
      </c>
      <c r="I20796" s="25"/>
      <c r="J20796" s="58" t="e">
        <f>HYPERLINK("#"&amp;"Insumos"&amp;"!A"&amp;MATCH($B20796,#REF!,0),"Ins "&amp;$B20796)</f>
        <v>#REF!</v>
      </c>
      <c r="M20796" s="220"/>
    </row>
    <row r="20797" spans="1:13" ht="25.5" x14ac:dyDescent="0.2">
      <c r="A20797" s="36" t="s">
        <v>3839</v>
      </c>
      <c r="B20797" s="26" t="s">
        <v>6816</v>
      </c>
      <c r="C20797" s="79" t="s">
        <v>1708</v>
      </c>
      <c r="D20797" s="37" t="s">
        <v>5608</v>
      </c>
      <c r="E20797" s="37" t="s">
        <v>465</v>
      </c>
      <c r="F20797" s="41"/>
      <c r="G20797" s="27"/>
      <c r="H20797" s="27"/>
      <c r="I20797" s="27">
        <v>84386</v>
      </c>
      <c r="M20797" s="220">
        <f t="shared" si="324"/>
        <v>110512</v>
      </c>
    </row>
    <row r="20798" spans="1:13" x14ac:dyDescent="0.2">
      <c r="A20798" s="35" t="s">
        <v>3839</v>
      </c>
      <c r="B20798" s="34" t="s">
        <v>71</v>
      </c>
      <c r="C20798" s="45" t="s">
        <v>1022</v>
      </c>
      <c r="D20798" s="23" t="s">
        <v>5734</v>
      </c>
      <c r="E20798" s="23" t="s">
        <v>4141</v>
      </c>
      <c r="F20798" s="40">
        <v>0.75</v>
      </c>
      <c r="G20798" s="25">
        <v>66987</v>
      </c>
      <c r="H20798" s="25">
        <v>50240</v>
      </c>
      <c r="I20798" s="25"/>
      <c r="J20798" s="58" t="e">
        <f>HYPERLINK("#"&amp;"Insumos"&amp;"!A"&amp;MATCH($B20798,#REF!,0),"Ins "&amp;$B20798)</f>
        <v>#REF!</v>
      </c>
      <c r="M20798" s="220"/>
    </row>
    <row r="20799" spans="1:13" x14ac:dyDescent="0.2">
      <c r="A20799" s="35" t="s">
        <v>3839</v>
      </c>
      <c r="B20799" s="1" t="s">
        <v>263</v>
      </c>
      <c r="C20799" s="45" t="s">
        <v>696</v>
      </c>
      <c r="D20799" s="23" t="s">
        <v>5534</v>
      </c>
      <c r="E20799" s="23" t="s">
        <v>4140</v>
      </c>
      <c r="F20799" s="40">
        <v>2.7200000000000002E-3</v>
      </c>
      <c r="G20799" s="25">
        <v>187426</v>
      </c>
      <c r="H20799" s="25">
        <v>510</v>
      </c>
      <c r="I20799" s="25"/>
      <c r="J20799" s="58" t="e">
        <f>HYPERLINK("#"&amp;"Insumos"&amp;"!A"&amp;MATCH($B20799,#REF!,0),"Ins "&amp;$B20799)</f>
        <v>#REF!</v>
      </c>
      <c r="M20799" s="220"/>
    </row>
    <row r="20800" spans="1:13" x14ac:dyDescent="0.2">
      <c r="A20800" s="35" t="s">
        <v>3839</v>
      </c>
      <c r="B20800" s="1" t="s">
        <v>5533</v>
      </c>
      <c r="C20800" s="45" t="s">
        <v>5892</v>
      </c>
      <c r="D20800" s="23" t="s">
        <v>977</v>
      </c>
      <c r="E20800" s="23" t="s">
        <v>4134</v>
      </c>
      <c r="F20800" s="40">
        <v>0.5</v>
      </c>
      <c r="G20800" s="25">
        <v>3623</v>
      </c>
      <c r="H20800" s="25">
        <v>1812</v>
      </c>
      <c r="I20800" s="25"/>
      <c r="J20800" s="58" t="e">
        <f>HYPERLINK("#"&amp;"Insumos"&amp;"!A"&amp;MATCH($B20800,#REF!,0),"Ins "&amp;$B20800)</f>
        <v>#REF!</v>
      </c>
      <c r="M20800" s="220"/>
    </row>
    <row r="20801" spans="1:13" x14ac:dyDescent="0.2">
      <c r="A20801" s="35" t="s">
        <v>3839</v>
      </c>
      <c r="B20801" s="1" t="s">
        <v>5007</v>
      </c>
      <c r="C20801" s="45" t="s">
        <v>720</v>
      </c>
      <c r="D20801" s="23" t="s">
        <v>5751</v>
      </c>
      <c r="E20801" s="23" t="s">
        <v>4134</v>
      </c>
      <c r="F20801" s="40">
        <v>0.5</v>
      </c>
      <c r="G20801" s="25">
        <v>1897</v>
      </c>
      <c r="H20801" s="25">
        <v>949</v>
      </c>
      <c r="I20801" s="25"/>
      <c r="J20801" s="58" t="e">
        <f>HYPERLINK("#"&amp;"Insumos"&amp;"!A"&amp;MATCH($B20801,#REF!,0),"Ins "&amp;$B20801)</f>
        <v>#REF!</v>
      </c>
      <c r="M20801" s="220"/>
    </row>
    <row r="20802" spans="1:13" x14ac:dyDescent="0.2">
      <c r="A20802" s="35" t="s">
        <v>3839</v>
      </c>
      <c r="B20802" s="1" t="s">
        <v>5352</v>
      </c>
      <c r="C20802" s="45" t="s">
        <v>9158</v>
      </c>
      <c r="D20802" s="23" t="s">
        <v>5751</v>
      </c>
      <c r="E20802" s="23" t="s">
        <v>467</v>
      </c>
      <c r="F20802" s="40">
        <v>0.3</v>
      </c>
      <c r="G20802" s="25">
        <v>9684</v>
      </c>
      <c r="H20802" s="25">
        <v>2905</v>
      </c>
      <c r="I20802" s="25"/>
      <c r="J20802" s="58" t="e">
        <f>HYPERLINK("#"&amp;"Insumos"&amp;"!A"&amp;MATCH($B20802,#REF!,0),"Ins "&amp;$B20802)</f>
        <v>#REF!</v>
      </c>
      <c r="M20802" s="220"/>
    </row>
    <row r="20803" spans="1:13" x14ac:dyDescent="0.2">
      <c r="A20803" s="35" t="s">
        <v>3839</v>
      </c>
      <c r="B20803" s="1" t="s">
        <v>4545</v>
      </c>
      <c r="C20803" s="45" t="s">
        <v>9500</v>
      </c>
      <c r="D20803" s="23" t="s">
        <v>5751</v>
      </c>
      <c r="E20803" s="23" t="s">
        <v>4134</v>
      </c>
      <c r="F20803" s="40">
        <v>0.63199000312402376</v>
      </c>
      <c r="G20803" s="25">
        <v>9987</v>
      </c>
      <c r="H20803" s="25">
        <v>6312</v>
      </c>
      <c r="I20803" s="25"/>
      <c r="J20803" s="58" t="e">
        <f>HYPERLINK("#"&amp;"Insumos"&amp;"!A"&amp;MATCH($B20803,#REF!,0),"Ins "&amp;$B20803)</f>
        <v>#REF!</v>
      </c>
      <c r="M20803" s="220"/>
    </row>
    <row r="20804" spans="1:13" x14ac:dyDescent="0.2">
      <c r="A20804" s="35" t="s">
        <v>3839</v>
      </c>
      <c r="B20804" s="34" t="s">
        <v>9364</v>
      </c>
      <c r="C20804" s="45" t="s">
        <v>9365</v>
      </c>
      <c r="D20804" s="23" t="s">
        <v>5751</v>
      </c>
      <c r="E20804" s="23" t="s">
        <v>72</v>
      </c>
      <c r="F20804" s="40">
        <v>2.5</v>
      </c>
      <c r="G20804" s="25">
        <v>8663</v>
      </c>
      <c r="H20804" s="25">
        <v>21658</v>
      </c>
      <c r="I20804" s="25"/>
      <c r="J20804" s="58" t="e">
        <f>HYPERLINK("#"&amp;"Insumos"&amp;"!A"&amp;MATCH($B20804,#REF!,0),"Ins "&amp;$B20804)</f>
        <v>#REF!</v>
      </c>
      <c r="M20804" s="220"/>
    </row>
    <row r="20805" spans="1:13" ht="25.5" x14ac:dyDescent="0.2">
      <c r="A20805" s="36" t="s">
        <v>3840</v>
      </c>
      <c r="B20805" s="26" t="s">
        <v>6816</v>
      </c>
      <c r="C20805" s="79" t="s">
        <v>1709</v>
      </c>
      <c r="D20805" s="37" t="s">
        <v>5608</v>
      </c>
      <c r="E20805" s="37" t="s">
        <v>466</v>
      </c>
      <c r="F20805" s="41"/>
      <c r="G20805" s="27"/>
      <c r="H20805" s="27"/>
      <c r="I20805" s="27">
        <v>210778</v>
      </c>
      <c r="M20805" s="220">
        <f t="shared" ref="M20805:M20866" si="325">ROUND(I20805*(1+$L$2),0)</f>
        <v>276035</v>
      </c>
    </row>
    <row r="20806" spans="1:13" x14ac:dyDescent="0.2">
      <c r="A20806" s="35" t="s">
        <v>3840</v>
      </c>
      <c r="B20806" s="34" t="s">
        <v>5572</v>
      </c>
      <c r="C20806" s="45" t="s">
        <v>971</v>
      </c>
      <c r="D20806" s="23" t="s">
        <v>5734</v>
      </c>
      <c r="E20806" s="23" t="s">
        <v>4141</v>
      </c>
      <c r="F20806" s="40">
        <v>0.7</v>
      </c>
      <c r="G20806" s="25">
        <v>37863</v>
      </c>
      <c r="H20806" s="25">
        <v>26504</v>
      </c>
      <c r="I20806" s="25"/>
      <c r="J20806" s="58" t="e">
        <f>HYPERLINK("#"&amp;"Insumos"&amp;"!A"&amp;MATCH($B20806,#REF!,0),"Ins "&amp;$B20806)</f>
        <v>#REF!</v>
      </c>
      <c r="M20806" s="220"/>
    </row>
    <row r="20807" spans="1:13" x14ac:dyDescent="0.2">
      <c r="A20807" s="35" t="s">
        <v>3840</v>
      </c>
      <c r="B20807" s="1" t="s">
        <v>263</v>
      </c>
      <c r="C20807" s="45" t="s">
        <v>696</v>
      </c>
      <c r="D20807" s="23" t="s">
        <v>5534</v>
      </c>
      <c r="E20807" s="23" t="s">
        <v>4140</v>
      </c>
      <c r="F20807" s="40">
        <v>5.0000000000000001E-3</v>
      </c>
      <c r="G20807" s="25">
        <v>187426</v>
      </c>
      <c r="H20807" s="25">
        <v>937</v>
      </c>
      <c r="I20807" s="25"/>
      <c r="J20807" s="58" t="e">
        <f>HYPERLINK("#"&amp;"Insumos"&amp;"!A"&amp;MATCH($B20807,#REF!,0),"Ins "&amp;$B20807)</f>
        <v>#REF!</v>
      </c>
      <c r="M20807" s="220"/>
    </row>
    <row r="20808" spans="1:13" x14ac:dyDescent="0.2">
      <c r="A20808" s="35" t="s">
        <v>3840</v>
      </c>
      <c r="B20808" s="1" t="s">
        <v>5533</v>
      </c>
      <c r="C20808" s="45" t="s">
        <v>5892</v>
      </c>
      <c r="D20808" s="23" t="s">
        <v>977</v>
      </c>
      <c r="E20808" s="23" t="s">
        <v>4134</v>
      </c>
      <c r="F20808" s="40">
        <v>0.3</v>
      </c>
      <c r="G20808" s="25">
        <v>3623</v>
      </c>
      <c r="H20808" s="25">
        <v>1087</v>
      </c>
      <c r="I20808" s="25"/>
      <c r="J20808" s="58" t="e">
        <f>HYPERLINK("#"&amp;"Insumos"&amp;"!A"&amp;MATCH($B20808,#REF!,0),"Ins "&amp;$B20808)</f>
        <v>#REF!</v>
      </c>
      <c r="M20808" s="220"/>
    </row>
    <row r="20809" spans="1:13" x14ac:dyDescent="0.2">
      <c r="A20809" s="35" t="s">
        <v>3840</v>
      </c>
      <c r="B20809" s="1" t="s">
        <v>5007</v>
      </c>
      <c r="C20809" s="45" t="s">
        <v>720</v>
      </c>
      <c r="D20809" s="23" t="s">
        <v>5751</v>
      </c>
      <c r="E20809" s="23" t="s">
        <v>4134</v>
      </c>
      <c r="F20809" s="40">
        <v>0.1</v>
      </c>
      <c r="G20809" s="25">
        <v>1897</v>
      </c>
      <c r="H20809" s="25">
        <v>190</v>
      </c>
      <c r="I20809" s="25"/>
      <c r="J20809" s="58" t="e">
        <f>HYPERLINK("#"&amp;"Insumos"&amp;"!A"&amp;MATCH($B20809,#REF!,0),"Ins "&amp;$B20809)</f>
        <v>#REF!</v>
      </c>
      <c r="M20809" s="220"/>
    </row>
    <row r="20810" spans="1:13" x14ac:dyDescent="0.2">
      <c r="A20810" s="35" t="s">
        <v>3840</v>
      </c>
      <c r="B20810" s="34" t="s">
        <v>4546</v>
      </c>
      <c r="C20810" s="45" t="s">
        <v>712</v>
      </c>
      <c r="D20810" s="23" t="s">
        <v>5751</v>
      </c>
      <c r="E20810" s="23" t="s">
        <v>4134</v>
      </c>
      <c r="F20810" s="40">
        <v>2</v>
      </c>
      <c r="G20810" s="25">
        <v>3316</v>
      </c>
      <c r="H20810" s="25">
        <v>6632</v>
      </c>
      <c r="I20810" s="25"/>
      <c r="J20810" s="58" t="e">
        <f>HYPERLINK("#"&amp;"Insumos"&amp;"!A"&amp;MATCH($B20810,#REF!,0),"Ins "&amp;$B20810)</f>
        <v>#REF!</v>
      </c>
      <c r="M20810" s="220"/>
    </row>
    <row r="20811" spans="1:13" x14ac:dyDescent="0.2">
      <c r="A20811" s="35" t="s">
        <v>3840</v>
      </c>
      <c r="B20811" s="34" t="s">
        <v>9364</v>
      </c>
      <c r="C20811" s="45" t="s">
        <v>9365</v>
      </c>
      <c r="D20811" s="23" t="s">
        <v>5751</v>
      </c>
      <c r="E20811" s="23" t="s">
        <v>72</v>
      </c>
      <c r="F20811" s="40">
        <v>20</v>
      </c>
      <c r="G20811" s="25">
        <v>8663</v>
      </c>
      <c r="H20811" s="25">
        <v>173260</v>
      </c>
      <c r="I20811" s="25"/>
      <c r="J20811" s="58" t="e">
        <f>HYPERLINK("#"&amp;"Insumos"&amp;"!A"&amp;MATCH($B20811,#REF!,0),"Ins "&amp;$B20811)</f>
        <v>#REF!</v>
      </c>
      <c r="M20811" s="220"/>
    </row>
    <row r="20812" spans="1:13" x14ac:dyDescent="0.2">
      <c r="A20812" s="35" t="s">
        <v>3840</v>
      </c>
      <c r="B20812" s="1" t="s">
        <v>4551</v>
      </c>
      <c r="C20812" s="45" t="s">
        <v>1710</v>
      </c>
      <c r="D20812" s="23" t="s">
        <v>5751</v>
      </c>
      <c r="E20812" s="23" t="s">
        <v>465</v>
      </c>
      <c r="F20812" s="40">
        <v>1.43</v>
      </c>
      <c r="G20812" s="25">
        <v>1516</v>
      </c>
      <c r="H20812" s="25">
        <v>2168</v>
      </c>
      <c r="I20812" s="25"/>
      <c r="J20812" s="58" t="e">
        <f>HYPERLINK("#"&amp;"Insumos"&amp;"!A"&amp;MATCH($B20812,#REF!,0),"Ins "&amp;$B20812)</f>
        <v>#REF!</v>
      </c>
      <c r="M20812" s="220"/>
    </row>
    <row r="20813" spans="1:13" ht="25.5" x14ac:dyDescent="0.2">
      <c r="A20813" s="36" t="s">
        <v>3841</v>
      </c>
      <c r="B20813" s="26" t="s">
        <v>6816</v>
      </c>
      <c r="C20813" s="79" t="s">
        <v>1711</v>
      </c>
      <c r="D20813" s="37" t="s">
        <v>5608</v>
      </c>
      <c r="E20813" s="37" t="s">
        <v>464</v>
      </c>
      <c r="F20813" s="41"/>
      <c r="G20813" s="27"/>
      <c r="H20813" s="27"/>
      <c r="I20813" s="27">
        <v>34933</v>
      </c>
      <c r="M20813" s="220">
        <f t="shared" si="325"/>
        <v>45748</v>
      </c>
    </row>
    <row r="20814" spans="1:13" x14ac:dyDescent="0.2">
      <c r="A20814" s="35" t="s">
        <v>3841</v>
      </c>
      <c r="B20814" s="34" t="s">
        <v>5572</v>
      </c>
      <c r="C20814" s="45" t="s">
        <v>971</v>
      </c>
      <c r="D20814" s="23" t="s">
        <v>5734</v>
      </c>
      <c r="E20814" s="23" t="s">
        <v>4141</v>
      </c>
      <c r="F20814" s="40">
        <v>0.14000000000000001</v>
      </c>
      <c r="G20814" s="25">
        <v>37863</v>
      </c>
      <c r="H20814" s="25">
        <v>5301</v>
      </c>
      <c r="I20814" s="25"/>
      <c r="J20814" s="58" t="e">
        <f>HYPERLINK("#"&amp;"Insumos"&amp;"!A"&amp;MATCH($B20814,#REF!,0),"Ins "&amp;$B20814)</f>
        <v>#REF!</v>
      </c>
      <c r="M20814" s="220"/>
    </row>
    <row r="20815" spans="1:13" x14ac:dyDescent="0.2">
      <c r="A20815" s="35" t="s">
        <v>3841</v>
      </c>
      <c r="B20815" s="1" t="s">
        <v>263</v>
      </c>
      <c r="C20815" s="45" t="s">
        <v>696</v>
      </c>
      <c r="D20815" s="23" t="s">
        <v>5534</v>
      </c>
      <c r="E20815" s="23" t="s">
        <v>4140</v>
      </c>
      <c r="F20815" s="40">
        <v>1E-3</v>
      </c>
      <c r="G20815" s="25">
        <v>187426</v>
      </c>
      <c r="H20815" s="25">
        <v>187</v>
      </c>
      <c r="I20815" s="25"/>
      <c r="J20815" s="58" t="e">
        <f>HYPERLINK("#"&amp;"Insumos"&amp;"!A"&amp;MATCH($B20815,#REF!,0),"Ins "&amp;$B20815)</f>
        <v>#REF!</v>
      </c>
      <c r="M20815" s="220"/>
    </row>
    <row r="20816" spans="1:13" x14ac:dyDescent="0.2">
      <c r="A20816" s="35" t="s">
        <v>3841</v>
      </c>
      <c r="B20816" s="1" t="s">
        <v>5533</v>
      </c>
      <c r="C20816" s="45" t="s">
        <v>5892</v>
      </c>
      <c r="D20816" s="23" t="s">
        <v>977</v>
      </c>
      <c r="E20816" s="23" t="s">
        <v>4134</v>
      </c>
      <c r="F20816" s="40">
        <v>0.01</v>
      </c>
      <c r="G20816" s="25">
        <v>3623</v>
      </c>
      <c r="H20816" s="25">
        <v>36</v>
      </c>
      <c r="I20816" s="25"/>
      <c r="J20816" s="58" t="e">
        <f>HYPERLINK("#"&amp;"Insumos"&amp;"!A"&amp;MATCH($B20816,#REF!,0),"Ins "&amp;$B20816)</f>
        <v>#REF!</v>
      </c>
      <c r="M20816" s="220"/>
    </row>
    <row r="20817" spans="1:13" x14ac:dyDescent="0.2">
      <c r="A20817" s="35" t="s">
        <v>3841</v>
      </c>
      <c r="B20817" s="1" t="s">
        <v>5007</v>
      </c>
      <c r="C20817" s="45" t="s">
        <v>720</v>
      </c>
      <c r="D20817" s="23" t="s">
        <v>5751</v>
      </c>
      <c r="E20817" s="23" t="s">
        <v>4134</v>
      </c>
      <c r="F20817" s="40">
        <v>0.05</v>
      </c>
      <c r="G20817" s="25">
        <v>1897</v>
      </c>
      <c r="H20817" s="25">
        <v>95</v>
      </c>
      <c r="I20817" s="25"/>
      <c r="J20817" s="58" t="e">
        <f>HYPERLINK("#"&amp;"Insumos"&amp;"!A"&amp;MATCH($B20817,#REF!,0),"Ins "&amp;$B20817)</f>
        <v>#REF!</v>
      </c>
      <c r="M20817" s="220"/>
    </row>
    <row r="20818" spans="1:13" x14ac:dyDescent="0.2">
      <c r="A20818" s="35" t="s">
        <v>3841</v>
      </c>
      <c r="B20818" s="34" t="s">
        <v>5157</v>
      </c>
      <c r="C20818" s="45" t="s">
        <v>1718</v>
      </c>
      <c r="D20818" s="23" t="s">
        <v>5751</v>
      </c>
      <c r="E20818" s="23" t="s">
        <v>467</v>
      </c>
      <c r="F20818" s="40">
        <v>5</v>
      </c>
      <c r="G20818" s="25">
        <v>1768</v>
      </c>
      <c r="H20818" s="25">
        <v>8840</v>
      </c>
      <c r="I20818" s="25"/>
      <c r="J20818" s="58" t="e">
        <f>HYPERLINK("#"&amp;"Insumos"&amp;"!A"&amp;MATCH($B20818,#REF!,0),"Ins "&amp;$B20818)</f>
        <v>#REF!</v>
      </c>
      <c r="M20818" s="220"/>
    </row>
    <row r="20819" spans="1:13" x14ac:dyDescent="0.2">
      <c r="A20819" s="35" t="s">
        <v>3841</v>
      </c>
      <c r="B20819" s="1" t="s">
        <v>5456</v>
      </c>
      <c r="C20819" s="45" t="s">
        <v>159</v>
      </c>
      <c r="D20819" s="23" t="s">
        <v>5751</v>
      </c>
      <c r="E20819" s="23" t="s">
        <v>466</v>
      </c>
      <c r="F20819" s="40">
        <v>0.05</v>
      </c>
      <c r="G20819" s="25">
        <v>126506</v>
      </c>
      <c r="H20819" s="25">
        <v>6325</v>
      </c>
      <c r="I20819" s="25"/>
      <c r="J20819" s="58" t="e">
        <f>HYPERLINK("#"&amp;"Insumos"&amp;"!A"&amp;MATCH($B20819,#REF!,0),"Ins "&amp;$B20819)</f>
        <v>#REF!</v>
      </c>
      <c r="M20819" s="220"/>
    </row>
    <row r="20820" spans="1:13" x14ac:dyDescent="0.2">
      <c r="A20820" s="35" t="s">
        <v>3841</v>
      </c>
      <c r="B20820" s="1" t="s">
        <v>5154</v>
      </c>
      <c r="C20820" s="45" t="s">
        <v>1712</v>
      </c>
      <c r="D20820" s="23" t="s">
        <v>5751</v>
      </c>
      <c r="E20820" s="23" t="s">
        <v>4134</v>
      </c>
      <c r="F20820" s="40">
        <v>5</v>
      </c>
      <c r="G20820" s="25">
        <v>2735</v>
      </c>
      <c r="H20820" s="25">
        <v>13675</v>
      </c>
      <c r="I20820" s="25"/>
      <c r="J20820" s="58" t="e">
        <f>HYPERLINK("#"&amp;"Insumos"&amp;"!A"&amp;MATCH($B20820,#REF!,0),"Ins "&amp;$B20820)</f>
        <v>#REF!</v>
      </c>
      <c r="M20820" s="220"/>
    </row>
    <row r="20821" spans="1:13" x14ac:dyDescent="0.2">
      <c r="A20821" s="35" t="s">
        <v>3841</v>
      </c>
      <c r="B20821" s="1" t="s">
        <v>5155</v>
      </c>
      <c r="C20821" s="45" t="s">
        <v>1713</v>
      </c>
      <c r="D20821" s="23" t="s">
        <v>5751</v>
      </c>
      <c r="E20821" s="23" t="s">
        <v>4134</v>
      </c>
      <c r="F20821" s="40">
        <v>0.1</v>
      </c>
      <c r="G20821" s="25">
        <v>4735</v>
      </c>
      <c r="H20821" s="25">
        <v>474</v>
      </c>
      <c r="I20821" s="25"/>
      <c r="J20821" s="58" t="e">
        <f>HYPERLINK("#"&amp;"Insumos"&amp;"!A"&amp;MATCH($B20821,#REF!,0),"Ins "&amp;$B20821)</f>
        <v>#REF!</v>
      </c>
      <c r="M20821" s="220"/>
    </row>
    <row r="20822" spans="1:13" ht="25.5" x14ac:dyDescent="0.2">
      <c r="A20822" s="36" t="s">
        <v>3842</v>
      </c>
      <c r="B20822" s="26" t="s">
        <v>6816</v>
      </c>
      <c r="C20822" s="79" t="s">
        <v>9392</v>
      </c>
      <c r="D20822" s="37" t="s">
        <v>5608</v>
      </c>
      <c r="E20822" s="37" t="s">
        <v>464</v>
      </c>
      <c r="F20822" s="41"/>
      <c r="G20822" s="27"/>
      <c r="H20822" s="27"/>
      <c r="I20822" s="27">
        <v>21227</v>
      </c>
      <c r="M20822" s="220">
        <f t="shared" si="325"/>
        <v>27799</v>
      </c>
    </row>
    <row r="20823" spans="1:13" x14ac:dyDescent="0.2">
      <c r="A20823" s="35" t="s">
        <v>3842</v>
      </c>
      <c r="B20823" s="34" t="s">
        <v>5572</v>
      </c>
      <c r="C20823" s="45" t="s">
        <v>971</v>
      </c>
      <c r="D20823" s="23" t="s">
        <v>5734</v>
      </c>
      <c r="E20823" s="23" t="s">
        <v>4141</v>
      </c>
      <c r="F20823" s="40">
        <v>0.19500000000000001</v>
      </c>
      <c r="G20823" s="25">
        <v>37863</v>
      </c>
      <c r="H20823" s="25">
        <v>7383</v>
      </c>
      <c r="I20823" s="25"/>
      <c r="J20823" s="58" t="e">
        <f>HYPERLINK("#"&amp;"Insumos"&amp;"!A"&amp;MATCH($B20823,#REF!,0),"Ins "&amp;$B20823)</f>
        <v>#REF!</v>
      </c>
      <c r="M20823" s="220"/>
    </row>
    <row r="20824" spans="1:13" x14ac:dyDescent="0.2">
      <c r="A20824" s="35" t="s">
        <v>3842</v>
      </c>
      <c r="B20824" s="1" t="s">
        <v>263</v>
      </c>
      <c r="C20824" s="45" t="s">
        <v>696</v>
      </c>
      <c r="D20824" s="23" t="s">
        <v>5534</v>
      </c>
      <c r="E20824" s="23" t="s">
        <v>4140</v>
      </c>
      <c r="F20824" s="40">
        <v>1E-3</v>
      </c>
      <c r="G20824" s="25">
        <v>187426</v>
      </c>
      <c r="H20824" s="25">
        <v>187</v>
      </c>
      <c r="I20824" s="25"/>
      <c r="J20824" s="58" t="e">
        <f>HYPERLINK("#"&amp;"Insumos"&amp;"!A"&amp;MATCH($B20824,#REF!,0),"Ins "&amp;$B20824)</f>
        <v>#REF!</v>
      </c>
      <c r="M20824" s="220"/>
    </row>
    <row r="20825" spans="1:13" x14ac:dyDescent="0.2">
      <c r="A20825" s="35" t="s">
        <v>3842</v>
      </c>
      <c r="B20825" s="1" t="s">
        <v>5533</v>
      </c>
      <c r="C20825" s="45" t="s">
        <v>5892</v>
      </c>
      <c r="D20825" s="23" t="s">
        <v>977</v>
      </c>
      <c r="E20825" s="23" t="s">
        <v>4134</v>
      </c>
      <c r="F20825" s="40">
        <v>0.01</v>
      </c>
      <c r="G20825" s="25">
        <v>3623</v>
      </c>
      <c r="H20825" s="25">
        <v>36</v>
      </c>
      <c r="I20825" s="25"/>
      <c r="J20825" s="58" t="e">
        <f>HYPERLINK("#"&amp;"Insumos"&amp;"!A"&amp;MATCH($B20825,#REF!,0),"Ins "&amp;$B20825)</f>
        <v>#REF!</v>
      </c>
      <c r="M20825" s="220"/>
    </row>
    <row r="20826" spans="1:13" x14ac:dyDescent="0.2">
      <c r="A20826" s="35" t="s">
        <v>3842</v>
      </c>
      <c r="B20826" s="1" t="s">
        <v>5007</v>
      </c>
      <c r="C20826" s="45" t="s">
        <v>720</v>
      </c>
      <c r="D20826" s="23" t="s">
        <v>5751</v>
      </c>
      <c r="E20826" s="23" t="s">
        <v>4134</v>
      </c>
      <c r="F20826" s="40">
        <v>0.05</v>
      </c>
      <c r="G20826" s="25">
        <v>1897</v>
      </c>
      <c r="H20826" s="25">
        <v>95</v>
      </c>
      <c r="I20826" s="25"/>
      <c r="J20826" s="58" t="e">
        <f>HYPERLINK("#"&amp;"Insumos"&amp;"!A"&amp;MATCH($B20826,#REF!,0),"Ins "&amp;$B20826)</f>
        <v>#REF!</v>
      </c>
      <c r="M20826" s="220"/>
    </row>
    <row r="20827" spans="1:13" x14ac:dyDescent="0.2">
      <c r="A20827" s="35" t="s">
        <v>3842</v>
      </c>
      <c r="B20827" s="1" t="s">
        <v>5456</v>
      </c>
      <c r="C20827" s="45" t="s">
        <v>159</v>
      </c>
      <c r="D20827" s="23" t="s">
        <v>5751</v>
      </c>
      <c r="E20827" s="23" t="s">
        <v>466</v>
      </c>
      <c r="F20827" s="40">
        <v>0.05</v>
      </c>
      <c r="G20827" s="25">
        <v>126506</v>
      </c>
      <c r="H20827" s="25">
        <v>6325</v>
      </c>
      <c r="I20827" s="25"/>
      <c r="J20827" s="58" t="e">
        <f>HYPERLINK("#"&amp;"Insumos"&amp;"!A"&amp;MATCH($B20827,#REF!,0),"Ins "&amp;$B20827)</f>
        <v>#REF!</v>
      </c>
      <c r="M20827" s="220"/>
    </row>
    <row r="20828" spans="1:13" x14ac:dyDescent="0.2">
      <c r="A20828" s="35" t="s">
        <v>3842</v>
      </c>
      <c r="B20828" s="34" t="s">
        <v>5157</v>
      </c>
      <c r="C20828" s="45" t="s">
        <v>1718</v>
      </c>
      <c r="D20828" s="23" t="s">
        <v>5751</v>
      </c>
      <c r="E20828" s="23" t="s">
        <v>467</v>
      </c>
      <c r="F20828" s="40">
        <v>3</v>
      </c>
      <c r="G20828" s="25">
        <v>1768</v>
      </c>
      <c r="H20828" s="25">
        <v>5304</v>
      </c>
      <c r="I20828" s="25"/>
      <c r="J20828" s="58" t="e">
        <f>HYPERLINK("#"&amp;"Insumos"&amp;"!A"&amp;MATCH($B20828,#REF!,0),"Ins "&amp;$B20828)</f>
        <v>#REF!</v>
      </c>
      <c r="M20828" s="220"/>
    </row>
    <row r="20829" spans="1:13" x14ac:dyDescent="0.2">
      <c r="A20829" s="35" t="s">
        <v>3842</v>
      </c>
      <c r="B20829" s="1" t="s">
        <v>4552</v>
      </c>
      <c r="C20829" s="45" t="s">
        <v>1714</v>
      </c>
      <c r="D20829" s="23" t="s">
        <v>5751</v>
      </c>
      <c r="E20829" s="23" t="s">
        <v>4134</v>
      </c>
      <c r="F20829" s="40">
        <v>1</v>
      </c>
      <c r="G20829" s="25">
        <v>1897</v>
      </c>
      <c r="H20829" s="25">
        <v>1897</v>
      </c>
      <c r="I20829" s="25"/>
      <c r="J20829" s="58" t="e">
        <f>HYPERLINK("#"&amp;"Insumos"&amp;"!A"&amp;MATCH($B20829,#REF!,0),"Ins "&amp;$B20829)</f>
        <v>#REF!</v>
      </c>
      <c r="M20829" s="220"/>
    </row>
    <row r="20830" spans="1:13" ht="25.5" x14ac:dyDescent="0.2">
      <c r="A20830" s="36" t="s">
        <v>3843</v>
      </c>
      <c r="B20830" s="26" t="s">
        <v>6816</v>
      </c>
      <c r="C20830" s="79" t="s">
        <v>1715</v>
      </c>
      <c r="D20830" s="37" t="s">
        <v>5608</v>
      </c>
      <c r="E20830" s="37" t="s">
        <v>465</v>
      </c>
      <c r="F20830" s="41"/>
      <c r="G20830" s="27"/>
      <c r="H20830" s="27"/>
      <c r="I20830" s="27">
        <v>45622</v>
      </c>
      <c r="M20830" s="220">
        <f t="shared" si="325"/>
        <v>59747</v>
      </c>
    </row>
    <row r="20831" spans="1:13" x14ac:dyDescent="0.2">
      <c r="A20831" s="35" t="s">
        <v>3843</v>
      </c>
      <c r="B20831" s="34" t="s">
        <v>5578</v>
      </c>
      <c r="C20831" s="45" t="s">
        <v>1015</v>
      </c>
      <c r="D20831" s="23" t="s">
        <v>5734</v>
      </c>
      <c r="E20831" s="23" t="s">
        <v>4141</v>
      </c>
      <c r="F20831" s="40">
        <v>0.35</v>
      </c>
      <c r="G20831" s="25">
        <v>52425</v>
      </c>
      <c r="H20831" s="25">
        <v>18349</v>
      </c>
      <c r="I20831" s="25"/>
      <c r="J20831" s="58" t="e">
        <f>HYPERLINK("#"&amp;"Insumos"&amp;"!A"&amp;MATCH($B20831,#REF!,0),"Ins "&amp;$B20831)</f>
        <v>#REF!</v>
      </c>
      <c r="M20831" s="220"/>
    </row>
    <row r="20832" spans="1:13" x14ac:dyDescent="0.2">
      <c r="A20832" s="35" t="s">
        <v>3843</v>
      </c>
      <c r="B20832" s="1" t="s">
        <v>263</v>
      </c>
      <c r="C20832" s="45" t="s">
        <v>696</v>
      </c>
      <c r="D20832" s="23" t="s">
        <v>5534</v>
      </c>
      <c r="E20832" s="23" t="s">
        <v>4140</v>
      </c>
      <c r="F20832" s="40">
        <v>5.0000000000000001E-3</v>
      </c>
      <c r="G20832" s="25">
        <v>187426</v>
      </c>
      <c r="H20832" s="25">
        <v>937</v>
      </c>
      <c r="I20832" s="25"/>
      <c r="J20832" s="58" t="e">
        <f>HYPERLINK("#"&amp;"Insumos"&amp;"!A"&amp;MATCH($B20832,#REF!,0),"Ins "&amp;$B20832)</f>
        <v>#REF!</v>
      </c>
      <c r="M20832" s="220"/>
    </row>
    <row r="20833" spans="1:13" x14ac:dyDescent="0.2">
      <c r="A20833" s="35" t="s">
        <v>3843</v>
      </c>
      <c r="B20833" s="1" t="s">
        <v>5533</v>
      </c>
      <c r="C20833" s="45" t="s">
        <v>5892</v>
      </c>
      <c r="D20833" s="23" t="s">
        <v>977</v>
      </c>
      <c r="E20833" s="23" t="s">
        <v>4134</v>
      </c>
      <c r="F20833" s="40">
        <v>0.25</v>
      </c>
      <c r="G20833" s="25">
        <v>3623</v>
      </c>
      <c r="H20833" s="25">
        <v>906</v>
      </c>
      <c r="I20833" s="25"/>
      <c r="J20833" s="58" t="e">
        <f>HYPERLINK("#"&amp;"Insumos"&amp;"!A"&amp;MATCH($B20833,#REF!,0),"Ins "&amp;$B20833)</f>
        <v>#REF!</v>
      </c>
      <c r="M20833" s="220"/>
    </row>
    <row r="20834" spans="1:13" x14ac:dyDescent="0.2">
      <c r="A20834" s="35" t="s">
        <v>3843</v>
      </c>
      <c r="B20834" s="1" t="s">
        <v>5007</v>
      </c>
      <c r="C20834" s="45" t="s">
        <v>720</v>
      </c>
      <c r="D20834" s="23" t="s">
        <v>5751</v>
      </c>
      <c r="E20834" s="23" t="s">
        <v>4134</v>
      </c>
      <c r="F20834" s="40">
        <v>0.2</v>
      </c>
      <c r="G20834" s="25">
        <v>1897</v>
      </c>
      <c r="H20834" s="25">
        <v>379</v>
      </c>
      <c r="I20834" s="25"/>
      <c r="J20834" s="58" t="e">
        <f>HYPERLINK("#"&amp;"Insumos"&amp;"!A"&amp;MATCH($B20834,#REF!,0),"Ins "&amp;$B20834)</f>
        <v>#REF!</v>
      </c>
      <c r="M20834" s="220"/>
    </row>
    <row r="20835" spans="1:13" x14ac:dyDescent="0.2">
      <c r="A20835" s="35" t="s">
        <v>3843</v>
      </c>
      <c r="B20835" s="1" t="s">
        <v>5156</v>
      </c>
      <c r="C20835" s="45" t="s">
        <v>1717</v>
      </c>
      <c r="D20835" s="23" t="s">
        <v>5751</v>
      </c>
      <c r="E20835" s="23" t="s">
        <v>467</v>
      </c>
      <c r="F20835" s="40">
        <v>0.2</v>
      </c>
      <c r="G20835" s="25">
        <v>34757</v>
      </c>
      <c r="H20835" s="25">
        <v>6951</v>
      </c>
      <c r="I20835" s="25"/>
      <c r="J20835" s="58" t="e">
        <f>HYPERLINK("#"&amp;"Insumos"&amp;"!A"&amp;MATCH($B20835,#REF!,0),"Ins "&amp;$B20835)</f>
        <v>#REF!</v>
      </c>
      <c r="M20835" s="220"/>
    </row>
    <row r="20836" spans="1:13" x14ac:dyDescent="0.2">
      <c r="A20836" s="35" t="s">
        <v>3843</v>
      </c>
      <c r="B20836" s="1" t="s">
        <v>5157</v>
      </c>
      <c r="C20836" s="45" t="s">
        <v>1718</v>
      </c>
      <c r="D20836" s="23" t="s">
        <v>5751</v>
      </c>
      <c r="E20836" s="23" t="s">
        <v>467</v>
      </c>
      <c r="F20836" s="40">
        <v>2</v>
      </c>
      <c r="G20836" s="25">
        <v>1768</v>
      </c>
      <c r="H20836" s="25">
        <v>3536</v>
      </c>
      <c r="I20836" s="25"/>
      <c r="J20836" s="58" t="e">
        <f>HYPERLINK("#"&amp;"Insumos"&amp;"!A"&amp;MATCH($B20836,#REF!,0),"Ins "&amp;$B20836)</f>
        <v>#REF!</v>
      </c>
      <c r="M20836" s="220"/>
    </row>
    <row r="20837" spans="1:13" x14ac:dyDescent="0.2">
      <c r="A20837" s="35" t="s">
        <v>3843</v>
      </c>
      <c r="B20837" s="34" t="s">
        <v>5456</v>
      </c>
      <c r="C20837" s="45" t="s">
        <v>159</v>
      </c>
      <c r="D20837" s="23" t="s">
        <v>5751</v>
      </c>
      <c r="E20837" s="23" t="s">
        <v>466</v>
      </c>
      <c r="F20837" s="40">
        <v>0.05</v>
      </c>
      <c r="G20837" s="25">
        <v>126506</v>
      </c>
      <c r="H20837" s="25">
        <v>6325</v>
      </c>
      <c r="I20837" s="25"/>
      <c r="J20837" s="58" t="e">
        <f>HYPERLINK("#"&amp;"Insumos"&amp;"!A"&amp;MATCH($B20837,#REF!,0),"Ins "&amp;$B20837)</f>
        <v>#REF!</v>
      </c>
      <c r="M20837" s="220"/>
    </row>
    <row r="20838" spans="1:13" x14ac:dyDescent="0.2">
      <c r="A20838" s="35" t="s">
        <v>3843</v>
      </c>
      <c r="B20838" s="34" t="s">
        <v>4546</v>
      </c>
      <c r="C20838" s="45" t="s">
        <v>712</v>
      </c>
      <c r="D20838" s="23" t="s">
        <v>5751</v>
      </c>
      <c r="E20838" s="23" t="s">
        <v>4134</v>
      </c>
      <c r="F20838" s="40">
        <v>1</v>
      </c>
      <c r="G20838" s="25">
        <v>3316</v>
      </c>
      <c r="H20838" s="25">
        <v>3316</v>
      </c>
      <c r="I20838" s="25"/>
      <c r="J20838" s="58" t="e">
        <f>HYPERLINK("#"&amp;"Insumos"&amp;"!A"&amp;MATCH($B20838,#REF!,0),"Ins "&amp;$B20838)</f>
        <v>#REF!</v>
      </c>
      <c r="M20838" s="220"/>
    </row>
    <row r="20839" spans="1:13" x14ac:dyDescent="0.2">
      <c r="A20839" s="35" t="s">
        <v>3843</v>
      </c>
      <c r="B20839" s="1" t="s">
        <v>5246</v>
      </c>
      <c r="C20839" s="45" t="s">
        <v>1716</v>
      </c>
      <c r="D20839" s="23" t="s">
        <v>5751</v>
      </c>
      <c r="E20839" s="23" t="s">
        <v>4134</v>
      </c>
      <c r="F20839" s="40">
        <v>0.9</v>
      </c>
      <c r="G20839" s="25">
        <v>5470</v>
      </c>
      <c r="H20839" s="25">
        <v>4923</v>
      </c>
      <c r="I20839" s="25"/>
      <c r="J20839" s="58" t="e">
        <f>HYPERLINK("#"&amp;"Insumos"&amp;"!A"&amp;MATCH($B20839,#REF!,0),"Ins "&amp;$B20839)</f>
        <v>#REF!</v>
      </c>
      <c r="M20839" s="220"/>
    </row>
    <row r="20840" spans="1:13" ht="25.5" x14ac:dyDescent="0.2">
      <c r="A20840" s="36" t="s">
        <v>3844</v>
      </c>
      <c r="B20840" s="26" t="s">
        <v>6816</v>
      </c>
      <c r="C20840" s="79" t="s">
        <v>1719</v>
      </c>
      <c r="D20840" s="37" t="s">
        <v>5608</v>
      </c>
      <c r="E20840" s="37" t="s">
        <v>4134</v>
      </c>
      <c r="F20840" s="41"/>
      <c r="G20840" s="27"/>
      <c r="H20840" s="27"/>
      <c r="I20840" s="27">
        <v>7225</v>
      </c>
      <c r="M20840" s="220">
        <f t="shared" si="325"/>
        <v>9462</v>
      </c>
    </row>
    <row r="20841" spans="1:13" x14ac:dyDescent="0.2">
      <c r="A20841" s="35" t="s">
        <v>3844</v>
      </c>
      <c r="B20841" s="1" t="s">
        <v>5572</v>
      </c>
      <c r="C20841" s="45" t="s">
        <v>971</v>
      </c>
      <c r="D20841" s="23" t="s">
        <v>5734</v>
      </c>
      <c r="E20841" s="23" t="s">
        <v>4141</v>
      </c>
      <c r="F20841" s="40">
        <v>7.4999999999999997E-2</v>
      </c>
      <c r="G20841" s="25">
        <v>37863</v>
      </c>
      <c r="H20841" s="25">
        <v>2840</v>
      </c>
      <c r="I20841" s="25"/>
      <c r="J20841" s="58" t="e">
        <f>HYPERLINK("#"&amp;"Insumos"&amp;"!A"&amp;MATCH($B20841,#REF!,0),"Ins "&amp;$B20841)</f>
        <v>#REF!</v>
      </c>
      <c r="M20841" s="220"/>
    </row>
    <row r="20842" spans="1:13" x14ac:dyDescent="0.2">
      <c r="A20842" s="35" t="s">
        <v>3844</v>
      </c>
      <c r="B20842" s="1" t="s">
        <v>263</v>
      </c>
      <c r="C20842" s="45" t="s">
        <v>696</v>
      </c>
      <c r="D20842" s="23" t="s">
        <v>5534</v>
      </c>
      <c r="E20842" s="23" t="s">
        <v>4140</v>
      </c>
      <c r="F20842" s="40">
        <v>1E-3</v>
      </c>
      <c r="G20842" s="25">
        <v>187426</v>
      </c>
      <c r="H20842" s="25">
        <v>187</v>
      </c>
      <c r="I20842" s="25"/>
      <c r="J20842" s="58" t="e">
        <f>HYPERLINK("#"&amp;"Insumos"&amp;"!A"&amp;MATCH($B20842,#REF!,0),"Ins "&amp;$B20842)</f>
        <v>#REF!</v>
      </c>
      <c r="M20842" s="220"/>
    </row>
    <row r="20843" spans="1:13" x14ac:dyDescent="0.2">
      <c r="A20843" s="35" t="s">
        <v>3844</v>
      </c>
      <c r="B20843" s="1" t="s">
        <v>5533</v>
      </c>
      <c r="C20843" s="45" t="s">
        <v>5892</v>
      </c>
      <c r="D20843" s="23" t="s">
        <v>977</v>
      </c>
      <c r="E20843" s="23" t="s">
        <v>4134</v>
      </c>
      <c r="F20843" s="40">
        <v>0.05</v>
      </c>
      <c r="G20843" s="25">
        <v>3623</v>
      </c>
      <c r="H20843" s="25">
        <v>181</v>
      </c>
      <c r="I20843" s="25"/>
      <c r="J20843" s="58" t="e">
        <f>HYPERLINK("#"&amp;"Insumos"&amp;"!A"&amp;MATCH($B20843,#REF!,0),"Ins "&amp;$B20843)</f>
        <v>#REF!</v>
      </c>
      <c r="M20843" s="220"/>
    </row>
    <row r="20844" spans="1:13" x14ac:dyDescent="0.2">
      <c r="A20844" s="35" t="s">
        <v>3844</v>
      </c>
      <c r="B20844" s="1" t="s">
        <v>5007</v>
      </c>
      <c r="C20844" s="45" t="s">
        <v>720</v>
      </c>
      <c r="D20844" s="23" t="s">
        <v>5751</v>
      </c>
      <c r="E20844" s="23" t="s">
        <v>4134</v>
      </c>
      <c r="F20844" s="40">
        <v>0.1</v>
      </c>
      <c r="G20844" s="25">
        <v>1897</v>
      </c>
      <c r="H20844" s="25">
        <v>190</v>
      </c>
      <c r="I20844" s="25"/>
      <c r="J20844" s="58" t="e">
        <f>HYPERLINK("#"&amp;"Insumos"&amp;"!A"&amp;MATCH($B20844,#REF!,0),"Ins "&amp;$B20844)</f>
        <v>#REF!</v>
      </c>
      <c r="M20844" s="220"/>
    </row>
    <row r="20845" spans="1:13" x14ac:dyDescent="0.2">
      <c r="A20845" s="35" t="s">
        <v>3844</v>
      </c>
      <c r="B20845" s="1" t="s">
        <v>5158</v>
      </c>
      <c r="C20845" s="45" t="s">
        <v>9393</v>
      </c>
      <c r="D20845" s="23" t="s">
        <v>5751</v>
      </c>
      <c r="E20845" s="23" t="s">
        <v>4134</v>
      </c>
      <c r="F20845" s="40">
        <v>1</v>
      </c>
      <c r="G20845" s="25">
        <v>3827</v>
      </c>
      <c r="H20845" s="25">
        <v>3827</v>
      </c>
      <c r="I20845" s="25"/>
      <c r="J20845" s="58" t="e">
        <f>HYPERLINK("#"&amp;"Insumos"&amp;"!A"&amp;MATCH($B20845,#REF!,0),"Ins "&amp;$B20845)</f>
        <v>#REF!</v>
      </c>
      <c r="M20845" s="220"/>
    </row>
    <row r="20846" spans="1:13" ht="25.5" x14ac:dyDescent="0.2">
      <c r="A20846" s="36" t="s">
        <v>3845</v>
      </c>
      <c r="B20846" s="26" t="s">
        <v>6816</v>
      </c>
      <c r="C20846" s="79" t="s">
        <v>2057</v>
      </c>
      <c r="D20846" s="37" t="s">
        <v>5608</v>
      </c>
      <c r="E20846" s="37" t="s">
        <v>4134</v>
      </c>
      <c r="F20846" s="41"/>
      <c r="G20846" s="27"/>
      <c r="H20846" s="27"/>
      <c r="I20846" s="27">
        <v>8317</v>
      </c>
      <c r="M20846" s="220">
        <f t="shared" si="325"/>
        <v>10892</v>
      </c>
    </row>
    <row r="20847" spans="1:13" x14ac:dyDescent="0.2">
      <c r="A20847" s="35" t="s">
        <v>3845</v>
      </c>
      <c r="B20847" s="1" t="s">
        <v>5572</v>
      </c>
      <c r="C20847" s="45" t="s">
        <v>971</v>
      </c>
      <c r="D20847" s="23" t="s">
        <v>5734</v>
      </c>
      <c r="E20847" s="23" t="s">
        <v>4141</v>
      </c>
      <c r="F20847" s="40">
        <v>7.4999999999999997E-2</v>
      </c>
      <c r="G20847" s="25">
        <v>37863</v>
      </c>
      <c r="H20847" s="25">
        <v>2840</v>
      </c>
      <c r="I20847" s="25"/>
      <c r="J20847" s="58" t="e">
        <f>HYPERLINK("#"&amp;"Insumos"&amp;"!A"&amp;MATCH($B20847,#REF!,0),"Ins "&amp;$B20847)</f>
        <v>#REF!</v>
      </c>
      <c r="M20847" s="220"/>
    </row>
    <row r="20848" spans="1:13" x14ac:dyDescent="0.2">
      <c r="A20848" s="35" t="s">
        <v>3845</v>
      </c>
      <c r="B20848" s="1" t="s">
        <v>263</v>
      </c>
      <c r="C20848" s="45" t="s">
        <v>696</v>
      </c>
      <c r="D20848" s="23" t="s">
        <v>5534</v>
      </c>
      <c r="E20848" s="23" t="s">
        <v>4140</v>
      </c>
      <c r="F20848" s="40">
        <v>1E-3</v>
      </c>
      <c r="G20848" s="25">
        <v>187426</v>
      </c>
      <c r="H20848" s="25">
        <v>187</v>
      </c>
      <c r="I20848" s="25"/>
      <c r="J20848" s="58" t="e">
        <f>HYPERLINK("#"&amp;"Insumos"&amp;"!A"&amp;MATCH($B20848,#REF!,0),"Ins "&amp;$B20848)</f>
        <v>#REF!</v>
      </c>
      <c r="M20848" s="220"/>
    </row>
    <row r="20849" spans="1:13" x14ac:dyDescent="0.2">
      <c r="A20849" s="35" t="s">
        <v>3845</v>
      </c>
      <c r="B20849" s="1" t="s">
        <v>5533</v>
      </c>
      <c r="C20849" s="45" t="s">
        <v>5892</v>
      </c>
      <c r="D20849" s="23" t="s">
        <v>977</v>
      </c>
      <c r="E20849" s="23" t="s">
        <v>4134</v>
      </c>
      <c r="F20849" s="40">
        <v>0.05</v>
      </c>
      <c r="G20849" s="25">
        <v>3623</v>
      </c>
      <c r="H20849" s="25">
        <v>181</v>
      </c>
      <c r="I20849" s="25"/>
      <c r="J20849" s="58" t="e">
        <f>HYPERLINK("#"&amp;"Insumos"&amp;"!A"&amp;MATCH($B20849,#REF!,0),"Ins "&amp;$B20849)</f>
        <v>#REF!</v>
      </c>
      <c r="M20849" s="220"/>
    </row>
    <row r="20850" spans="1:13" x14ac:dyDescent="0.2">
      <c r="A20850" s="35" t="s">
        <v>3845</v>
      </c>
      <c r="B20850" s="1" t="s">
        <v>5007</v>
      </c>
      <c r="C20850" s="45" t="s">
        <v>720</v>
      </c>
      <c r="D20850" s="23" t="s">
        <v>5751</v>
      </c>
      <c r="E20850" s="23" t="s">
        <v>4134</v>
      </c>
      <c r="F20850" s="40">
        <v>0.1</v>
      </c>
      <c r="G20850" s="25">
        <v>1897</v>
      </c>
      <c r="H20850" s="25">
        <v>190</v>
      </c>
      <c r="I20850" s="25"/>
      <c r="J20850" s="58" t="e">
        <f>HYPERLINK("#"&amp;"Insumos"&amp;"!A"&amp;MATCH($B20850,#REF!,0),"Ins "&amp;$B20850)</f>
        <v>#REF!</v>
      </c>
      <c r="M20850" s="220"/>
    </row>
    <row r="20851" spans="1:13" x14ac:dyDescent="0.2">
      <c r="A20851" s="35" t="s">
        <v>3845</v>
      </c>
      <c r="B20851" s="1" t="s">
        <v>5159</v>
      </c>
      <c r="C20851" s="45" t="s">
        <v>9394</v>
      </c>
      <c r="D20851" s="23" t="s">
        <v>5751</v>
      </c>
      <c r="E20851" s="23" t="s">
        <v>4134</v>
      </c>
      <c r="F20851" s="40">
        <v>1</v>
      </c>
      <c r="G20851" s="25">
        <v>4919</v>
      </c>
      <c r="H20851" s="25">
        <v>4919</v>
      </c>
      <c r="I20851" s="25"/>
      <c r="J20851" s="58" t="e">
        <f>HYPERLINK("#"&amp;"Insumos"&amp;"!A"&amp;MATCH($B20851,#REF!,0),"Ins "&amp;$B20851)</f>
        <v>#REF!</v>
      </c>
      <c r="M20851" s="220"/>
    </row>
    <row r="20852" spans="1:13" ht="25.5" x14ac:dyDescent="0.2">
      <c r="A20852" s="36" t="s">
        <v>3846</v>
      </c>
      <c r="B20852" s="26" t="s">
        <v>6816</v>
      </c>
      <c r="C20852" s="79" t="s">
        <v>2056</v>
      </c>
      <c r="D20852" s="37" t="s">
        <v>5608</v>
      </c>
      <c r="E20852" s="37" t="s">
        <v>4134</v>
      </c>
      <c r="F20852" s="41"/>
      <c r="G20852" s="27"/>
      <c r="H20852" s="27"/>
      <c r="I20852" s="27">
        <v>13350</v>
      </c>
      <c r="M20852" s="220">
        <f t="shared" si="325"/>
        <v>17483</v>
      </c>
    </row>
    <row r="20853" spans="1:13" x14ac:dyDescent="0.2">
      <c r="A20853" s="35" t="s">
        <v>3846</v>
      </c>
      <c r="B20853" s="1" t="s">
        <v>5572</v>
      </c>
      <c r="C20853" s="45" t="s">
        <v>971</v>
      </c>
      <c r="D20853" s="23" t="s">
        <v>5734</v>
      </c>
      <c r="E20853" s="23" t="s">
        <v>4141</v>
      </c>
      <c r="F20853" s="40">
        <v>0.1</v>
      </c>
      <c r="G20853" s="25">
        <v>37863</v>
      </c>
      <c r="H20853" s="25">
        <v>3786</v>
      </c>
      <c r="I20853" s="25"/>
      <c r="J20853" s="58" t="e">
        <f>HYPERLINK("#"&amp;"Insumos"&amp;"!A"&amp;MATCH($B20853,#REF!,0),"Ins "&amp;$B20853)</f>
        <v>#REF!</v>
      </c>
      <c r="M20853" s="220"/>
    </row>
    <row r="20854" spans="1:13" x14ac:dyDescent="0.2">
      <c r="A20854" s="35" t="s">
        <v>3846</v>
      </c>
      <c r="B20854" s="1" t="s">
        <v>263</v>
      </c>
      <c r="C20854" s="45" t="s">
        <v>696</v>
      </c>
      <c r="D20854" s="23" t="s">
        <v>5534</v>
      </c>
      <c r="E20854" s="23" t="s">
        <v>4140</v>
      </c>
      <c r="F20854" s="40">
        <v>1E-3</v>
      </c>
      <c r="G20854" s="25">
        <v>187426</v>
      </c>
      <c r="H20854" s="25">
        <v>187</v>
      </c>
      <c r="I20854" s="25"/>
      <c r="J20854" s="58" t="e">
        <f>HYPERLINK("#"&amp;"Insumos"&amp;"!A"&amp;MATCH($B20854,#REF!,0),"Ins "&amp;$B20854)</f>
        <v>#REF!</v>
      </c>
      <c r="M20854" s="220"/>
    </row>
    <row r="20855" spans="1:13" x14ac:dyDescent="0.2">
      <c r="A20855" s="35" t="s">
        <v>3846</v>
      </c>
      <c r="B20855" s="1" t="s">
        <v>5533</v>
      </c>
      <c r="C20855" s="45" t="s">
        <v>5892</v>
      </c>
      <c r="D20855" s="23" t="s">
        <v>977</v>
      </c>
      <c r="E20855" s="23" t="s">
        <v>4134</v>
      </c>
      <c r="F20855" s="40">
        <v>0.05</v>
      </c>
      <c r="G20855" s="25">
        <v>3623</v>
      </c>
      <c r="H20855" s="25">
        <v>181</v>
      </c>
      <c r="I20855" s="25"/>
      <c r="J20855" s="58" t="e">
        <f>HYPERLINK("#"&amp;"Insumos"&amp;"!A"&amp;MATCH($B20855,#REF!,0),"Ins "&amp;$B20855)</f>
        <v>#REF!</v>
      </c>
      <c r="M20855" s="220"/>
    </row>
    <row r="20856" spans="1:13" x14ac:dyDescent="0.2">
      <c r="A20856" s="35" t="s">
        <v>3846</v>
      </c>
      <c r="B20856" s="1" t="s">
        <v>5007</v>
      </c>
      <c r="C20856" s="45" t="s">
        <v>720</v>
      </c>
      <c r="D20856" s="23" t="s">
        <v>5751</v>
      </c>
      <c r="E20856" s="23" t="s">
        <v>4134</v>
      </c>
      <c r="F20856" s="40">
        <v>0.1</v>
      </c>
      <c r="G20856" s="25">
        <v>1897</v>
      </c>
      <c r="H20856" s="25">
        <v>190</v>
      </c>
      <c r="I20856" s="25"/>
      <c r="J20856" s="58" t="e">
        <f>HYPERLINK("#"&amp;"Insumos"&amp;"!A"&amp;MATCH($B20856,#REF!,0),"Ins "&amp;$B20856)</f>
        <v>#REF!</v>
      </c>
      <c r="M20856" s="220"/>
    </row>
    <row r="20857" spans="1:13" x14ac:dyDescent="0.2">
      <c r="A20857" s="35" t="s">
        <v>3846</v>
      </c>
      <c r="B20857" s="1" t="s">
        <v>5157</v>
      </c>
      <c r="C20857" s="45" t="s">
        <v>1718</v>
      </c>
      <c r="D20857" s="23" t="s">
        <v>5751</v>
      </c>
      <c r="E20857" s="23" t="s">
        <v>467</v>
      </c>
      <c r="F20857" s="40">
        <v>2</v>
      </c>
      <c r="G20857" s="25">
        <v>1768</v>
      </c>
      <c r="H20857" s="25">
        <v>3536</v>
      </c>
      <c r="I20857" s="25"/>
      <c r="J20857" s="58" t="e">
        <f>HYPERLINK("#"&amp;"Insumos"&amp;"!A"&amp;MATCH($B20857,#REF!,0),"Ins "&amp;$B20857)</f>
        <v>#REF!</v>
      </c>
      <c r="M20857" s="220"/>
    </row>
    <row r="20858" spans="1:13" x14ac:dyDescent="0.2">
      <c r="A20858" s="35" t="s">
        <v>3846</v>
      </c>
      <c r="B20858" s="1" t="s">
        <v>5160</v>
      </c>
      <c r="C20858" s="45" t="s">
        <v>1720</v>
      </c>
      <c r="D20858" s="23" t="s">
        <v>5751</v>
      </c>
      <c r="E20858" s="23" t="s">
        <v>4134</v>
      </c>
      <c r="F20858" s="40">
        <v>1</v>
      </c>
      <c r="G20858" s="25">
        <v>5470</v>
      </c>
      <c r="H20858" s="25">
        <v>5470</v>
      </c>
      <c r="I20858" s="25"/>
      <c r="J20858" s="58" t="e">
        <f>HYPERLINK("#"&amp;"Insumos"&amp;"!A"&amp;MATCH($B20858,#REF!,0),"Ins "&amp;$B20858)</f>
        <v>#REF!</v>
      </c>
      <c r="M20858" s="220"/>
    </row>
    <row r="20859" spans="1:13" ht="25.5" x14ac:dyDescent="0.2">
      <c r="A20859" s="36" t="s">
        <v>3847</v>
      </c>
      <c r="B20859" s="26" t="s">
        <v>6816</v>
      </c>
      <c r="C20859" s="79" t="s">
        <v>1721</v>
      </c>
      <c r="D20859" s="37" t="s">
        <v>5608</v>
      </c>
      <c r="E20859" s="37" t="s">
        <v>465</v>
      </c>
      <c r="F20859" s="41"/>
      <c r="G20859" s="27"/>
      <c r="H20859" s="27"/>
      <c r="I20859" s="27">
        <v>6407</v>
      </c>
      <c r="M20859" s="220">
        <f t="shared" si="325"/>
        <v>8391</v>
      </c>
    </row>
    <row r="20860" spans="1:13" x14ac:dyDescent="0.2">
      <c r="A20860" s="35" t="s">
        <v>3847</v>
      </c>
      <c r="B20860" s="1" t="s">
        <v>5578</v>
      </c>
      <c r="C20860" s="45" t="s">
        <v>1015</v>
      </c>
      <c r="D20860" s="23" t="s">
        <v>5734</v>
      </c>
      <c r="E20860" s="23" t="s">
        <v>4141</v>
      </c>
      <c r="F20860" s="40">
        <v>0.05</v>
      </c>
      <c r="G20860" s="25">
        <v>52425</v>
      </c>
      <c r="H20860" s="25">
        <v>2621</v>
      </c>
      <c r="I20860" s="25"/>
      <c r="J20860" s="58" t="e">
        <f>HYPERLINK("#"&amp;"Insumos"&amp;"!A"&amp;MATCH($B20860,#REF!,0),"Ins "&amp;$B20860)</f>
        <v>#REF!</v>
      </c>
      <c r="M20860" s="220"/>
    </row>
    <row r="20861" spans="1:13" x14ac:dyDescent="0.2">
      <c r="A20861" s="35" t="s">
        <v>3847</v>
      </c>
      <c r="B20861" s="1" t="s">
        <v>263</v>
      </c>
      <c r="C20861" s="45" t="s">
        <v>696</v>
      </c>
      <c r="D20861" s="23" t="s">
        <v>5534</v>
      </c>
      <c r="E20861" s="23" t="s">
        <v>4140</v>
      </c>
      <c r="F20861" s="40">
        <v>1E-3</v>
      </c>
      <c r="G20861" s="25">
        <v>187426</v>
      </c>
      <c r="H20861" s="25">
        <v>187</v>
      </c>
      <c r="I20861" s="25"/>
      <c r="J20861" s="58" t="e">
        <f>HYPERLINK("#"&amp;"Insumos"&amp;"!A"&amp;MATCH($B20861,#REF!,0),"Ins "&amp;$B20861)</f>
        <v>#REF!</v>
      </c>
      <c r="M20861" s="220"/>
    </row>
    <row r="20862" spans="1:13" x14ac:dyDescent="0.2">
      <c r="A20862" s="35" t="s">
        <v>3847</v>
      </c>
      <c r="B20862" s="1" t="s">
        <v>5533</v>
      </c>
      <c r="C20862" s="45" t="s">
        <v>5892</v>
      </c>
      <c r="D20862" s="23" t="s">
        <v>977</v>
      </c>
      <c r="E20862" s="23" t="s">
        <v>4134</v>
      </c>
      <c r="F20862" s="40">
        <v>0.05</v>
      </c>
      <c r="G20862" s="25">
        <v>3623</v>
      </c>
      <c r="H20862" s="25">
        <v>181</v>
      </c>
      <c r="I20862" s="25"/>
      <c r="J20862" s="58" t="e">
        <f>HYPERLINK("#"&amp;"Insumos"&amp;"!A"&amp;MATCH($B20862,#REF!,0),"Ins "&amp;$B20862)</f>
        <v>#REF!</v>
      </c>
      <c r="M20862" s="220"/>
    </row>
    <row r="20863" spans="1:13" x14ac:dyDescent="0.2">
      <c r="A20863" s="35" t="s">
        <v>3847</v>
      </c>
      <c r="B20863" s="1" t="s">
        <v>5007</v>
      </c>
      <c r="C20863" s="45" t="s">
        <v>720</v>
      </c>
      <c r="D20863" s="23" t="s">
        <v>5751</v>
      </c>
      <c r="E20863" s="23" t="s">
        <v>4134</v>
      </c>
      <c r="F20863" s="40">
        <v>0.1</v>
      </c>
      <c r="G20863" s="25">
        <v>1897</v>
      </c>
      <c r="H20863" s="25">
        <v>190</v>
      </c>
      <c r="I20863" s="25"/>
      <c r="J20863" s="58" t="e">
        <f>HYPERLINK("#"&amp;"Insumos"&amp;"!A"&amp;MATCH($B20863,#REF!,0),"Ins "&amp;$B20863)</f>
        <v>#REF!</v>
      </c>
      <c r="M20863" s="220"/>
    </row>
    <row r="20864" spans="1:13" x14ac:dyDescent="0.2">
      <c r="A20864" s="35" t="s">
        <v>3847</v>
      </c>
      <c r="B20864" s="34" t="s">
        <v>4546</v>
      </c>
      <c r="C20864" s="45" t="s">
        <v>712</v>
      </c>
      <c r="D20864" s="23" t="s">
        <v>5751</v>
      </c>
      <c r="E20864" s="23" t="s">
        <v>4134</v>
      </c>
      <c r="F20864" s="40">
        <v>0.11428571428571428</v>
      </c>
      <c r="G20864" s="25">
        <v>3316</v>
      </c>
      <c r="H20864" s="25">
        <v>379</v>
      </c>
      <c r="I20864" s="25"/>
      <c r="J20864" s="58" t="e">
        <f>HYPERLINK("#"&amp;"Insumos"&amp;"!A"&amp;MATCH($B20864,#REF!,0),"Ins "&amp;$B20864)</f>
        <v>#REF!</v>
      </c>
      <c r="M20864" s="220"/>
    </row>
    <row r="20865" spans="1:13" x14ac:dyDescent="0.2">
      <c r="A20865" s="35" t="s">
        <v>3847</v>
      </c>
      <c r="B20865" s="1" t="s">
        <v>5247</v>
      </c>
      <c r="C20865" s="45" t="s">
        <v>9366</v>
      </c>
      <c r="D20865" s="23" t="s">
        <v>5751</v>
      </c>
      <c r="E20865" s="23" t="s">
        <v>465</v>
      </c>
      <c r="F20865" s="40">
        <v>1.1000000000000001</v>
      </c>
      <c r="G20865" s="25">
        <v>2590</v>
      </c>
      <c r="H20865" s="25">
        <v>2849</v>
      </c>
      <c r="I20865" s="25"/>
      <c r="J20865" s="58" t="e">
        <f>HYPERLINK("#"&amp;"Insumos"&amp;"!A"&amp;MATCH($B20865,#REF!,0),"Ins "&amp;$B20865)</f>
        <v>#REF!</v>
      </c>
      <c r="M20865" s="220"/>
    </row>
    <row r="20866" spans="1:13" ht="25.5" x14ac:dyDescent="0.2">
      <c r="A20866" s="36" t="s">
        <v>3848</v>
      </c>
      <c r="B20866" s="26" t="s">
        <v>6816</v>
      </c>
      <c r="C20866" s="79" t="s">
        <v>2096</v>
      </c>
      <c r="D20866" s="37" t="s">
        <v>5608</v>
      </c>
      <c r="E20866" s="37" t="s">
        <v>466</v>
      </c>
      <c r="F20866" s="41"/>
      <c r="G20866" s="27"/>
      <c r="H20866" s="27"/>
      <c r="I20866" s="27">
        <v>1176893</v>
      </c>
      <c r="M20866" s="220">
        <f t="shared" si="325"/>
        <v>1541259</v>
      </c>
    </row>
    <row r="20867" spans="1:13" x14ac:dyDescent="0.2">
      <c r="A20867" s="35" t="s">
        <v>3848</v>
      </c>
      <c r="B20867" s="1" t="s">
        <v>5591</v>
      </c>
      <c r="C20867" s="45" t="s">
        <v>5821</v>
      </c>
      <c r="D20867" s="23" t="s">
        <v>5585</v>
      </c>
      <c r="E20867" s="23" t="s">
        <v>466</v>
      </c>
      <c r="F20867" s="40">
        <v>1.05</v>
      </c>
      <c r="G20867" s="25">
        <v>682944</v>
      </c>
      <c r="H20867" s="25">
        <v>717091</v>
      </c>
      <c r="I20867" s="25"/>
      <c r="M20867" s="220"/>
    </row>
    <row r="20868" spans="1:13" x14ac:dyDescent="0.2">
      <c r="A20868" s="35" t="s">
        <v>3848</v>
      </c>
      <c r="B20868" s="1" t="s">
        <v>80</v>
      </c>
      <c r="C20868" s="45" t="s">
        <v>1035</v>
      </c>
      <c r="D20868" s="23" t="s">
        <v>5734</v>
      </c>
      <c r="E20868" s="23" t="s">
        <v>4141</v>
      </c>
      <c r="F20868" s="40">
        <v>2.8</v>
      </c>
      <c r="G20868" s="25">
        <v>110673</v>
      </c>
      <c r="H20868" s="25">
        <v>309884</v>
      </c>
      <c r="I20868" s="25"/>
      <c r="J20868" s="58" t="e">
        <f>HYPERLINK("#"&amp;"Insumos"&amp;"!A"&amp;MATCH($B20868,#REF!,0),"Ins "&amp;$B20868)</f>
        <v>#REF!</v>
      </c>
      <c r="M20868" s="220"/>
    </row>
    <row r="20869" spans="1:13" x14ac:dyDescent="0.2">
      <c r="A20869" s="35" t="s">
        <v>3848</v>
      </c>
      <c r="B20869" s="1" t="s">
        <v>263</v>
      </c>
      <c r="C20869" s="45" t="s">
        <v>696</v>
      </c>
      <c r="D20869" s="23" t="s">
        <v>5534</v>
      </c>
      <c r="E20869" s="23" t="s">
        <v>4140</v>
      </c>
      <c r="F20869" s="40">
        <v>8.3099999999999993E-2</v>
      </c>
      <c r="G20869" s="25">
        <v>187426</v>
      </c>
      <c r="H20869" s="25">
        <v>15575</v>
      </c>
      <c r="I20869" s="25"/>
      <c r="J20869" s="58" t="e">
        <f>HYPERLINK("#"&amp;"Insumos"&amp;"!A"&amp;MATCH($B20869,#REF!,0),"Ins "&amp;$B20869)</f>
        <v>#REF!</v>
      </c>
      <c r="M20869" s="220"/>
    </row>
    <row r="20870" spans="1:13" x14ac:dyDescent="0.2">
      <c r="A20870" s="35" t="s">
        <v>3848</v>
      </c>
      <c r="B20870" s="1" t="s">
        <v>222</v>
      </c>
      <c r="C20870" s="45" t="s">
        <v>157</v>
      </c>
      <c r="D20870" s="23" t="s">
        <v>5534</v>
      </c>
      <c r="E20870" s="23" t="s">
        <v>4140</v>
      </c>
      <c r="F20870" s="40">
        <v>0.1</v>
      </c>
      <c r="G20870" s="25">
        <v>66212</v>
      </c>
      <c r="H20870" s="25">
        <v>6621</v>
      </c>
      <c r="I20870" s="25"/>
      <c r="J20870" s="58" t="e">
        <f>HYPERLINK("#"&amp;"Insumos"&amp;"!A"&amp;MATCH($B20870,#REF!,0),"Ins "&amp;$B20870)</f>
        <v>#REF!</v>
      </c>
      <c r="M20870" s="220"/>
    </row>
    <row r="20871" spans="1:13" x14ac:dyDescent="0.2">
      <c r="A20871" s="35" t="s">
        <v>3848</v>
      </c>
      <c r="B20871" s="1" t="s">
        <v>5533</v>
      </c>
      <c r="C20871" s="45" t="s">
        <v>5892</v>
      </c>
      <c r="D20871" s="23" t="s">
        <v>977</v>
      </c>
      <c r="E20871" s="23" t="s">
        <v>4134</v>
      </c>
      <c r="F20871" s="40">
        <v>2.8</v>
      </c>
      <c r="G20871" s="25">
        <v>3623</v>
      </c>
      <c r="H20871" s="25">
        <v>10144</v>
      </c>
      <c r="I20871" s="25"/>
      <c r="J20871" s="58" t="e">
        <f>HYPERLINK("#"&amp;"Insumos"&amp;"!A"&amp;MATCH($B20871,#REF!,0),"Ins "&amp;$B20871)</f>
        <v>#REF!</v>
      </c>
      <c r="M20871" s="220"/>
    </row>
    <row r="20872" spans="1:13" x14ac:dyDescent="0.2">
      <c r="A20872" s="35" t="s">
        <v>3848</v>
      </c>
      <c r="B20872" s="1" t="s">
        <v>5007</v>
      </c>
      <c r="C20872" s="45" t="s">
        <v>720</v>
      </c>
      <c r="D20872" s="23" t="s">
        <v>5751</v>
      </c>
      <c r="E20872" s="23" t="s">
        <v>4134</v>
      </c>
      <c r="F20872" s="40">
        <v>8.6999999999999993</v>
      </c>
      <c r="G20872" s="25">
        <v>1897</v>
      </c>
      <c r="H20872" s="25">
        <v>16504</v>
      </c>
      <c r="I20872" s="25"/>
      <c r="J20872" s="58" t="e">
        <f>HYPERLINK("#"&amp;"Insumos"&amp;"!A"&amp;MATCH($B20872,#REF!,0),"Ins "&amp;$B20872)</f>
        <v>#REF!</v>
      </c>
      <c r="M20872" s="220"/>
    </row>
    <row r="20873" spans="1:13" x14ac:dyDescent="0.2">
      <c r="A20873" s="35" t="s">
        <v>3848</v>
      </c>
      <c r="B20873" s="1" t="s">
        <v>5184</v>
      </c>
      <c r="C20873" s="45" t="s">
        <v>294</v>
      </c>
      <c r="D20873" s="23" t="s">
        <v>5751</v>
      </c>
      <c r="E20873" s="23" t="s">
        <v>4147</v>
      </c>
      <c r="F20873" s="40">
        <v>2</v>
      </c>
      <c r="G20873" s="25">
        <v>5304</v>
      </c>
      <c r="H20873" s="25">
        <v>10608</v>
      </c>
      <c r="I20873" s="25"/>
      <c r="J20873" s="58" t="e">
        <f>HYPERLINK("#"&amp;"Insumos"&amp;"!A"&amp;MATCH($B20873,#REF!,0),"Ins "&amp;$B20873)</f>
        <v>#REF!</v>
      </c>
      <c r="M20873" s="220"/>
    </row>
    <row r="20874" spans="1:13" x14ac:dyDescent="0.2">
      <c r="A20874" s="35" t="s">
        <v>3848</v>
      </c>
      <c r="B20874" s="1" t="s">
        <v>4546</v>
      </c>
      <c r="C20874" s="45" t="s">
        <v>712</v>
      </c>
      <c r="D20874" s="23" t="s">
        <v>5751</v>
      </c>
      <c r="E20874" s="23" t="s">
        <v>4134</v>
      </c>
      <c r="F20874" s="40">
        <v>17</v>
      </c>
      <c r="G20874" s="25">
        <v>3316</v>
      </c>
      <c r="H20874" s="25">
        <v>56372</v>
      </c>
      <c r="I20874" s="25"/>
      <c r="J20874" s="58" t="e">
        <f>HYPERLINK("#"&amp;"Insumos"&amp;"!A"&amp;MATCH($B20874,#REF!,0),"Ins "&amp;$B20874)</f>
        <v>#REF!</v>
      </c>
      <c r="M20874" s="220"/>
    </row>
    <row r="20875" spans="1:13" x14ac:dyDescent="0.2">
      <c r="A20875" s="35" t="s">
        <v>3848</v>
      </c>
      <c r="B20875" s="1" t="s">
        <v>4550</v>
      </c>
      <c r="C20875" s="45" t="s">
        <v>728</v>
      </c>
      <c r="D20875" s="23" t="s">
        <v>5751</v>
      </c>
      <c r="E20875" s="23" t="s">
        <v>4134</v>
      </c>
      <c r="F20875" s="40">
        <v>2.4</v>
      </c>
      <c r="G20875" s="25">
        <v>14206</v>
      </c>
      <c r="H20875" s="25">
        <v>34094</v>
      </c>
      <c r="I20875" s="25"/>
      <c r="J20875" s="58" t="e">
        <f>HYPERLINK("#"&amp;"Insumos"&amp;"!A"&amp;MATCH($B20875,#REF!,0),"Ins "&amp;$B20875)</f>
        <v>#REF!</v>
      </c>
      <c r="M20875" s="220"/>
    </row>
    <row r="20876" spans="1:13" ht="51" x14ac:dyDescent="0.2">
      <c r="A20876" s="36" t="s">
        <v>7074</v>
      </c>
      <c r="B20876" s="26" t="s">
        <v>6816</v>
      </c>
      <c r="C20876" s="79" t="s">
        <v>11012</v>
      </c>
      <c r="D20876" s="37" t="s">
        <v>5608</v>
      </c>
      <c r="E20876" s="37" t="s">
        <v>464</v>
      </c>
      <c r="F20876" s="41"/>
      <c r="G20876" s="27"/>
      <c r="H20876" s="27"/>
      <c r="I20876" s="27">
        <v>64096</v>
      </c>
      <c r="M20876" s="220">
        <f t="shared" ref="M20876:M20922" si="326">ROUND(I20876*(1+$L$2),0)</f>
        <v>83940</v>
      </c>
    </row>
    <row r="20877" spans="1:13" x14ac:dyDescent="0.2">
      <c r="A20877" s="35" t="s">
        <v>7074</v>
      </c>
      <c r="B20877" s="34" t="s">
        <v>5572</v>
      </c>
      <c r="C20877" s="45" t="s">
        <v>971</v>
      </c>
      <c r="D20877" s="23" t="s">
        <v>5734</v>
      </c>
      <c r="E20877" s="23" t="s">
        <v>4141</v>
      </c>
      <c r="F20877" s="40">
        <v>0.185</v>
      </c>
      <c r="G20877" s="25">
        <v>37863</v>
      </c>
      <c r="H20877" s="25">
        <v>7005</v>
      </c>
      <c r="I20877" s="25"/>
      <c r="J20877" s="58" t="e">
        <f>HYPERLINK("#"&amp;"Insumos"&amp;"!A"&amp;MATCH($B20877,#REF!,0),"Ins "&amp;$B20877)</f>
        <v>#REF!</v>
      </c>
      <c r="M20877" s="220"/>
    </row>
    <row r="20878" spans="1:13" x14ac:dyDescent="0.2">
      <c r="A20878" s="35" t="s">
        <v>7074</v>
      </c>
      <c r="B20878" s="34" t="s">
        <v>2098</v>
      </c>
      <c r="C20878" s="45" t="s">
        <v>9522</v>
      </c>
      <c r="D20878" s="23" t="s">
        <v>5534</v>
      </c>
      <c r="E20878" s="23" t="s">
        <v>4140</v>
      </c>
      <c r="F20878" s="40">
        <v>0.01</v>
      </c>
      <c r="G20878" s="25">
        <v>156000</v>
      </c>
      <c r="H20878" s="25">
        <v>1560</v>
      </c>
      <c r="I20878" s="25"/>
      <c r="J20878" s="58" t="e">
        <f>HYPERLINK("#"&amp;"Insumos"&amp;"!A"&amp;MATCH($B20878,#REF!,0),"Ins "&amp;$B20878)</f>
        <v>#REF!</v>
      </c>
      <c r="M20878" s="220"/>
    </row>
    <row r="20879" spans="1:13" x14ac:dyDescent="0.2">
      <c r="A20879" s="35" t="s">
        <v>7074</v>
      </c>
      <c r="B20879" s="1" t="s">
        <v>263</v>
      </c>
      <c r="C20879" s="45" t="s">
        <v>696</v>
      </c>
      <c r="D20879" s="23" t="s">
        <v>5534</v>
      </c>
      <c r="E20879" s="23" t="s">
        <v>4140</v>
      </c>
      <c r="F20879" s="40">
        <v>0.01</v>
      </c>
      <c r="G20879" s="25">
        <v>187426</v>
      </c>
      <c r="H20879" s="25">
        <v>1874</v>
      </c>
      <c r="I20879" s="25"/>
      <c r="J20879" s="58" t="e">
        <f>HYPERLINK("#"&amp;"Insumos"&amp;"!A"&amp;MATCH($B20879,#REF!,0),"Ins "&amp;$B20879)</f>
        <v>#REF!</v>
      </c>
      <c r="M20879" s="220"/>
    </row>
    <row r="20880" spans="1:13" x14ac:dyDescent="0.2">
      <c r="A20880" s="35" t="s">
        <v>7074</v>
      </c>
      <c r="B20880" s="1" t="s">
        <v>5533</v>
      </c>
      <c r="C20880" s="45" t="s">
        <v>5892</v>
      </c>
      <c r="D20880" s="23" t="s">
        <v>977</v>
      </c>
      <c r="E20880" s="23" t="s">
        <v>4134</v>
      </c>
      <c r="F20880" s="40">
        <v>0.1</v>
      </c>
      <c r="G20880" s="25">
        <v>3623</v>
      </c>
      <c r="H20880" s="25">
        <v>362</v>
      </c>
      <c r="I20880" s="25"/>
      <c r="J20880" s="58" t="e">
        <f>HYPERLINK("#"&amp;"Insumos"&amp;"!A"&amp;MATCH($B20880,#REF!,0),"Ins "&amp;$B20880)</f>
        <v>#REF!</v>
      </c>
      <c r="M20880" s="220"/>
    </row>
    <row r="20881" spans="1:13" x14ac:dyDescent="0.2">
      <c r="A20881" s="35" t="s">
        <v>7074</v>
      </c>
      <c r="B20881" s="1" t="s">
        <v>5007</v>
      </c>
      <c r="C20881" s="45" t="s">
        <v>720</v>
      </c>
      <c r="D20881" s="23" t="s">
        <v>5751</v>
      </c>
      <c r="E20881" s="23" t="s">
        <v>4134</v>
      </c>
      <c r="F20881" s="40">
        <v>0.1</v>
      </c>
      <c r="G20881" s="25">
        <v>1897</v>
      </c>
      <c r="H20881" s="25">
        <v>190</v>
      </c>
      <c r="I20881" s="25"/>
      <c r="J20881" s="58" t="e">
        <f>HYPERLINK("#"&amp;"Insumos"&amp;"!A"&amp;MATCH($B20881,#REF!,0),"Ins "&amp;$B20881)</f>
        <v>#REF!</v>
      </c>
      <c r="M20881" s="220"/>
    </row>
    <row r="20882" spans="1:13" x14ac:dyDescent="0.2">
      <c r="A20882" s="35" t="s">
        <v>7074</v>
      </c>
      <c r="B20882" s="34" t="s">
        <v>260</v>
      </c>
      <c r="C20882" s="45" t="s">
        <v>759</v>
      </c>
      <c r="D20882" s="23" t="s">
        <v>5534</v>
      </c>
      <c r="E20882" s="23" t="s">
        <v>4141</v>
      </c>
      <c r="F20882" s="40">
        <v>0.06</v>
      </c>
      <c r="G20882" s="25">
        <v>87225</v>
      </c>
      <c r="H20882" s="25">
        <v>5234</v>
      </c>
      <c r="I20882" s="25"/>
      <c r="J20882" s="58" t="e">
        <f>HYPERLINK("#"&amp;"Insumos"&amp;"!A"&amp;MATCH($B20882,#REF!,0),"Ins "&amp;$B20882)</f>
        <v>#REF!</v>
      </c>
      <c r="M20882" s="220"/>
    </row>
    <row r="20883" spans="1:13" x14ac:dyDescent="0.2">
      <c r="A20883" s="35" t="s">
        <v>7074</v>
      </c>
      <c r="B20883" s="34" t="s">
        <v>5371</v>
      </c>
      <c r="C20883" s="45" t="s">
        <v>568</v>
      </c>
      <c r="D20883" s="23" t="s">
        <v>5751</v>
      </c>
      <c r="E20883" s="23" t="s">
        <v>4138</v>
      </c>
      <c r="F20883" s="40">
        <v>0.05</v>
      </c>
      <c r="G20883" s="25">
        <v>16500</v>
      </c>
      <c r="H20883" s="25">
        <v>825</v>
      </c>
      <c r="I20883" s="25"/>
      <c r="J20883" s="58" t="e">
        <f>HYPERLINK("#"&amp;"Insumos"&amp;"!A"&amp;MATCH($B20883,#REF!,0),"Ins "&amp;$B20883)</f>
        <v>#REF!</v>
      </c>
      <c r="M20883" s="220"/>
    </row>
    <row r="20884" spans="1:13" x14ac:dyDescent="0.2">
      <c r="A20884" s="35" t="s">
        <v>7074</v>
      </c>
      <c r="B20884" s="34" t="s">
        <v>9376</v>
      </c>
      <c r="C20884" s="45" t="s">
        <v>9702</v>
      </c>
      <c r="D20884" s="23" t="s">
        <v>5585</v>
      </c>
      <c r="E20884" s="23" t="s">
        <v>4136</v>
      </c>
      <c r="F20884" s="40">
        <v>7.8</v>
      </c>
      <c r="G20884" s="25">
        <v>5509</v>
      </c>
      <c r="H20884" s="25">
        <v>42970</v>
      </c>
      <c r="I20884" s="25"/>
      <c r="M20884" s="220"/>
    </row>
    <row r="20885" spans="1:13" x14ac:dyDescent="0.2">
      <c r="A20885" s="35" t="s">
        <v>7074</v>
      </c>
      <c r="B20885" s="34" t="s">
        <v>12558</v>
      </c>
      <c r="C20885" s="45" t="s">
        <v>12566</v>
      </c>
      <c r="D20885" s="23" t="s">
        <v>5751</v>
      </c>
      <c r="E20885" s="23" t="s">
        <v>464</v>
      </c>
      <c r="F20885" s="40">
        <v>1</v>
      </c>
      <c r="G20885" s="25">
        <v>2007</v>
      </c>
      <c r="H20885" s="25">
        <v>2007</v>
      </c>
      <c r="I20885" s="25"/>
      <c r="M20885" s="220"/>
    </row>
    <row r="20886" spans="1:13" x14ac:dyDescent="0.2">
      <c r="A20886" s="35" t="s">
        <v>7074</v>
      </c>
      <c r="B20886" s="34" t="s">
        <v>12559</v>
      </c>
      <c r="C20886" s="45" t="s">
        <v>12567</v>
      </c>
      <c r="D20886" s="23" t="s">
        <v>5751</v>
      </c>
      <c r="E20886" s="23" t="s">
        <v>463</v>
      </c>
      <c r="F20886" s="40">
        <v>1</v>
      </c>
      <c r="G20886" s="25">
        <v>2007</v>
      </c>
      <c r="H20886" s="25">
        <v>2007</v>
      </c>
      <c r="I20886" s="25"/>
      <c r="M20886" s="220"/>
    </row>
    <row r="20887" spans="1:13" x14ac:dyDescent="0.2">
      <c r="A20887" s="35" t="s">
        <v>7074</v>
      </c>
      <c r="B20887" s="34" t="s">
        <v>5483</v>
      </c>
      <c r="C20887" s="45" t="s">
        <v>1064</v>
      </c>
      <c r="D20887" s="23" t="s">
        <v>5751</v>
      </c>
      <c r="E20887" s="23" t="s">
        <v>467</v>
      </c>
      <c r="F20887" s="40">
        <v>0.01</v>
      </c>
      <c r="G20887" s="25">
        <v>6176</v>
      </c>
      <c r="H20887" s="25">
        <v>62</v>
      </c>
      <c r="I20887" s="25"/>
      <c r="M20887" s="220"/>
    </row>
    <row r="20888" spans="1:13" ht="51" x14ac:dyDescent="0.2">
      <c r="A20888" s="36" t="s">
        <v>8589</v>
      </c>
      <c r="B20888" s="26" t="s">
        <v>6816</v>
      </c>
      <c r="C20888" s="79" t="s">
        <v>11013</v>
      </c>
      <c r="D20888" s="37" t="s">
        <v>5608</v>
      </c>
      <c r="E20888" s="37" t="s">
        <v>464</v>
      </c>
      <c r="F20888" s="41"/>
      <c r="G20888" s="27"/>
      <c r="H20888" s="27"/>
      <c r="I20888" s="27">
        <v>208897</v>
      </c>
      <c r="M20888" s="220">
        <f t="shared" si="326"/>
        <v>273572</v>
      </c>
    </row>
    <row r="20889" spans="1:13" x14ac:dyDescent="0.2">
      <c r="A20889" s="35" t="s">
        <v>8589</v>
      </c>
      <c r="B20889" s="34" t="s">
        <v>5572</v>
      </c>
      <c r="C20889" s="45" t="s">
        <v>971</v>
      </c>
      <c r="D20889" s="23" t="s">
        <v>5734</v>
      </c>
      <c r="E20889" s="23" t="s">
        <v>4141</v>
      </c>
      <c r="F20889" s="40">
        <v>0.12344876876096419</v>
      </c>
      <c r="G20889" s="25">
        <v>37863</v>
      </c>
      <c r="H20889" s="25">
        <v>4674</v>
      </c>
      <c r="I20889" s="25"/>
      <c r="J20889" s="58" t="e">
        <f>HYPERLINK("#"&amp;"Insumos"&amp;"!A"&amp;MATCH($B20889,#REF!,0),"Ins "&amp;$B20889)</f>
        <v>#REF!</v>
      </c>
      <c r="M20889" s="220"/>
    </row>
    <row r="20890" spans="1:13" x14ac:dyDescent="0.2">
      <c r="A20890" s="35" t="s">
        <v>8589</v>
      </c>
      <c r="B20890" s="1" t="s">
        <v>263</v>
      </c>
      <c r="C20890" s="45" t="s">
        <v>696</v>
      </c>
      <c r="D20890" s="23" t="s">
        <v>5534</v>
      </c>
      <c r="E20890" s="23" t="s">
        <v>4140</v>
      </c>
      <c r="F20890" s="40">
        <v>0.01</v>
      </c>
      <c r="G20890" s="25">
        <v>187426</v>
      </c>
      <c r="H20890" s="25">
        <v>1874</v>
      </c>
      <c r="I20890" s="25"/>
      <c r="J20890" s="58" t="e">
        <f>HYPERLINK("#"&amp;"Insumos"&amp;"!A"&amp;MATCH($B20890,#REF!,0),"Ins "&amp;$B20890)</f>
        <v>#REF!</v>
      </c>
      <c r="M20890" s="220"/>
    </row>
    <row r="20891" spans="1:13" x14ac:dyDescent="0.2">
      <c r="A20891" s="35" t="s">
        <v>8589</v>
      </c>
      <c r="B20891" s="1" t="s">
        <v>5533</v>
      </c>
      <c r="C20891" s="45" t="s">
        <v>5892</v>
      </c>
      <c r="D20891" s="23" t="s">
        <v>977</v>
      </c>
      <c r="E20891" s="23" t="s">
        <v>4134</v>
      </c>
      <c r="F20891" s="40">
        <v>0.1</v>
      </c>
      <c r="G20891" s="25">
        <v>3623</v>
      </c>
      <c r="H20891" s="25">
        <v>362</v>
      </c>
      <c r="I20891" s="25"/>
      <c r="J20891" s="58" t="e">
        <f>HYPERLINK("#"&amp;"Insumos"&amp;"!A"&amp;MATCH($B20891,#REF!,0),"Ins "&amp;$B20891)</f>
        <v>#REF!</v>
      </c>
      <c r="M20891" s="220"/>
    </row>
    <row r="20892" spans="1:13" x14ac:dyDescent="0.2">
      <c r="A20892" s="35" t="s">
        <v>8589</v>
      </c>
      <c r="B20892" s="1" t="s">
        <v>5007</v>
      </c>
      <c r="C20892" s="45" t="s">
        <v>720</v>
      </c>
      <c r="D20892" s="23" t="s">
        <v>5751</v>
      </c>
      <c r="E20892" s="23" t="s">
        <v>4134</v>
      </c>
      <c r="F20892" s="40">
        <v>0.1</v>
      </c>
      <c r="G20892" s="25">
        <v>1897</v>
      </c>
      <c r="H20892" s="25">
        <v>190</v>
      </c>
      <c r="I20892" s="25"/>
      <c r="J20892" s="58" t="e">
        <f>HYPERLINK("#"&amp;"Insumos"&amp;"!A"&amp;MATCH($B20892,#REF!,0),"Ins "&amp;$B20892)</f>
        <v>#REF!</v>
      </c>
      <c r="M20892" s="220"/>
    </row>
    <row r="20893" spans="1:13" x14ac:dyDescent="0.2">
      <c r="A20893" s="35" t="s">
        <v>8589</v>
      </c>
      <c r="B20893" s="34" t="s">
        <v>260</v>
      </c>
      <c r="C20893" s="45" t="s">
        <v>759</v>
      </c>
      <c r="D20893" s="23" t="s">
        <v>5534</v>
      </c>
      <c r="E20893" s="23" t="s">
        <v>4141</v>
      </c>
      <c r="F20893" s="40">
        <v>0.08</v>
      </c>
      <c r="G20893" s="25">
        <v>87225</v>
      </c>
      <c r="H20893" s="25">
        <v>6978</v>
      </c>
      <c r="I20893" s="25"/>
      <c r="J20893" s="58" t="e">
        <f>HYPERLINK("#"&amp;"Insumos"&amp;"!A"&amp;MATCH($B20893,#REF!,0),"Ins "&amp;$B20893)</f>
        <v>#REF!</v>
      </c>
      <c r="M20893" s="220"/>
    </row>
    <row r="20894" spans="1:13" x14ac:dyDescent="0.2">
      <c r="A20894" s="35" t="s">
        <v>8589</v>
      </c>
      <c r="B20894" s="34" t="s">
        <v>5371</v>
      </c>
      <c r="C20894" s="45" t="s">
        <v>568</v>
      </c>
      <c r="D20894" s="23" t="s">
        <v>5751</v>
      </c>
      <c r="E20894" s="23" t="s">
        <v>4138</v>
      </c>
      <c r="F20894" s="40">
        <v>0.05</v>
      </c>
      <c r="G20894" s="25">
        <v>16500</v>
      </c>
      <c r="H20894" s="25">
        <v>825</v>
      </c>
      <c r="I20894" s="25"/>
      <c r="J20894" s="58" t="e">
        <f>HYPERLINK("#"&amp;"Insumos"&amp;"!A"&amp;MATCH($B20894,#REF!,0),"Ins "&amp;$B20894)</f>
        <v>#REF!</v>
      </c>
      <c r="M20894" s="220"/>
    </row>
    <row r="20895" spans="1:13" x14ac:dyDescent="0.2">
      <c r="A20895" s="35" t="s">
        <v>8589</v>
      </c>
      <c r="B20895" s="34" t="s">
        <v>9376</v>
      </c>
      <c r="C20895" s="45" t="s">
        <v>9702</v>
      </c>
      <c r="D20895" s="23" t="s">
        <v>5585</v>
      </c>
      <c r="E20895" s="23" t="s">
        <v>4136</v>
      </c>
      <c r="F20895" s="40">
        <v>7.8</v>
      </c>
      <c r="G20895" s="25">
        <v>5509</v>
      </c>
      <c r="H20895" s="25">
        <v>42970</v>
      </c>
      <c r="I20895" s="25"/>
      <c r="M20895" s="220"/>
    </row>
    <row r="20896" spans="1:13" x14ac:dyDescent="0.2">
      <c r="A20896" s="35" t="s">
        <v>8589</v>
      </c>
      <c r="B20896" s="34" t="s">
        <v>199</v>
      </c>
      <c r="C20896" s="45" t="s">
        <v>1031</v>
      </c>
      <c r="D20896" s="23" t="s">
        <v>5734</v>
      </c>
      <c r="E20896" s="23" t="s">
        <v>4141</v>
      </c>
      <c r="F20896" s="40">
        <v>0.43117647058823527</v>
      </c>
      <c r="G20896" s="25">
        <v>96111</v>
      </c>
      <c r="H20896" s="25">
        <v>41441</v>
      </c>
      <c r="I20896" s="25"/>
      <c r="J20896" s="58" t="e">
        <f>HYPERLINK("#"&amp;"Insumos"&amp;"!A"&amp;MATCH($B20896,#REF!,0),"Ins "&amp;$B20896)</f>
        <v>#REF!</v>
      </c>
      <c r="M20896" s="220"/>
    </row>
    <row r="20897" spans="1:13" x14ac:dyDescent="0.2">
      <c r="A20897" s="35" t="s">
        <v>8589</v>
      </c>
      <c r="B20897" s="1" t="s">
        <v>145</v>
      </c>
      <c r="C20897" s="45" t="s">
        <v>8784</v>
      </c>
      <c r="D20897" s="23" t="s">
        <v>5534</v>
      </c>
      <c r="E20897" s="23" t="s">
        <v>4141</v>
      </c>
      <c r="F20897" s="40">
        <v>0.43117647058823527</v>
      </c>
      <c r="G20897" s="25">
        <v>220355</v>
      </c>
      <c r="H20897" s="25">
        <v>95012</v>
      </c>
      <c r="I20897" s="25"/>
      <c r="J20897" s="58" t="e">
        <f>HYPERLINK("#"&amp;"Insumos"&amp;"!A"&amp;MATCH($B20897,#REF!,0),"Ins "&amp;$B20897)</f>
        <v>#REF!</v>
      </c>
      <c r="M20897" s="220"/>
    </row>
    <row r="20898" spans="1:13" ht="38.25" x14ac:dyDescent="0.2">
      <c r="A20898" s="35" t="s">
        <v>8589</v>
      </c>
      <c r="B20898" s="34" t="s">
        <v>9372</v>
      </c>
      <c r="C20898" s="45" t="s">
        <v>9371</v>
      </c>
      <c r="D20898" s="23" t="s">
        <v>5534</v>
      </c>
      <c r="E20898" s="23" t="s">
        <v>4140</v>
      </c>
      <c r="F20898" s="40">
        <v>5.8823529411764705E-2</v>
      </c>
      <c r="G20898" s="25">
        <v>117062</v>
      </c>
      <c r="H20898" s="25">
        <v>6886</v>
      </c>
      <c r="I20898" s="25"/>
      <c r="J20898" s="58" t="e">
        <f>HYPERLINK("#"&amp;"Insumos"&amp;"!A"&amp;MATCH($B20898,#REF!,0),"Ins "&amp;$B20898)</f>
        <v>#REF!</v>
      </c>
      <c r="M20898" s="220"/>
    </row>
    <row r="20899" spans="1:13" x14ac:dyDescent="0.2">
      <c r="A20899" s="35" t="s">
        <v>8589</v>
      </c>
      <c r="B20899" s="34" t="s">
        <v>9369</v>
      </c>
      <c r="C20899" s="45" t="s">
        <v>9370</v>
      </c>
      <c r="D20899" s="23" t="s">
        <v>5534</v>
      </c>
      <c r="E20899" s="23" t="s">
        <v>4140</v>
      </c>
      <c r="F20899" s="40">
        <v>5.8823529411764705E-2</v>
      </c>
      <c r="G20899" s="25">
        <v>62400</v>
      </c>
      <c r="H20899" s="25">
        <v>3671</v>
      </c>
      <c r="I20899" s="25"/>
      <c r="J20899" s="58" t="e">
        <f>HYPERLINK("#"&amp;"Insumos"&amp;"!A"&amp;MATCH($B20899,#REF!,0),"Ins "&amp;$B20899)</f>
        <v>#REF!</v>
      </c>
      <c r="M20899" s="220"/>
    </row>
    <row r="20900" spans="1:13" x14ac:dyDescent="0.2">
      <c r="A20900" s="35" t="s">
        <v>8589</v>
      </c>
      <c r="B20900" s="34" t="s">
        <v>12558</v>
      </c>
      <c r="C20900" s="45" t="s">
        <v>12566</v>
      </c>
      <c r="D20900" s="23" t="s">
        <v>5751</v>
      </c>
      <c r="E20900" s="23" t="s">
        <v>464</v>
      </c>
      <c r="F20900" s="40">
        <v>1</v>
      </c>
      <c r="G20900" s="25">
        <v>2007</v>
      </c>
      <c r="H20900" s="25">
        <v>2007</v>
      </c>
      <c r="I20900" s="25"/>
      <c r="J20900" s="58" t="e">
        <f>HYPERLINK("#"&amp;"Insumos"&amp;"!A"&amp;MATCH($B20900,#REF!,0),"Ins "&amp;$B20900)</f>
        <v>#REF!</v>
      </c>
      <c r="M20900" s="220"/>
    </row>
    <row r="20901" spans="1:13" x14ac:dyDescent="0.2">
      <c r="A20901" s="35" t="s">
        <v>8589</v>
      </c>
      <c r="B20901" s="34" t="s">
        <v>12559</v>
      </c>
      <c r="C20901" s="45" t="s">
        <v>12567</v>
      </c>
      <c r="D20901" s="23" t="s">
        <v>5751</v>
      </c>
      <c r="E20901" s="23" t="s">
        <v>463</v>
      </c>
      <c r="F20901" s="40">
        <v>1</v>
      </c>
      <c r="G20901" s="25">
        <v>2007</v>
      </c>
      <c r="H20901" s="25">
        <v>2007</v>
      </c>
      <c r="I20901" s="25"/>
      <c r="J20901" s="58" t="e">
        <f>HYPERLINK("#"&amp;"Insumos"&amp;"!A"&amp;MATCH($B20901,#REF!,0),"Ins "&amp;$B20901)</f>
        <v>#REF!</v>
      </c>
      <c r="M20901" s="220"/>
    </row>
    <row r="20902" spans="1:13" ht="38.25" x14ac:dyDescent="0.2">
      <c r="A20902" s="36" t="s">
        <v>8590</v>
      </c>
      <c r="B20902" s="26" t="s">
        <v>6816</v>
      </c>
      <c r="C20902" s="79" t="s">
        <v>11014</v>
      </c>
      <c r="D20902" s="37" t="s">
        <v>5608</v>
      </c>
      <c r="E20902" s="37" t="s">
        <v>466</v>
      </c>
      <c r="F20902" s="41"/>
      <c r="G20902" s="27"/>
      <c r="H20902" s="27"/>
      <c r="I20902" s="27">
        <v>1173616</v>
      </c>
      <c r="M20902" s="220">
        <f t="shared" si="326"/>
        <v>1536968</v>
      </c>
    </row>
    <row r="20903" spans="1:13" x14ac:dyDescent="0.2">
      <c r="A20903" s="35" t="s">
        <v>8590</v>
      </c>
      <c r="B20903" s="1" t="s">
        <v>5589</v>
      </c>
      <c r="C20903" s="45" t="s">
        <v>5819</v>
      </c>
      <c r="D20903" s="23" t="s">
        <v>5585</v>
      </c>
      <c r="E20903" s="23" t="s">
        <v>466</v>
      </c>
      <c r="F20903" s="40">
        <v>1.05</v>
      </c>
      <c r="G20903" s="25">
        <v>597780</v>
      </c>
      <c r="H20903" s="25">
        <v>627669</v>
      </c>
      <c r="I20903" s="25"/>
      <c r="M20903" s="220"/>
    </row>
    <row r="20904" spans="1:13" x14ac:dyDescent="0.2">
      <c r="A20904" s="35" t="s">
        <v>8590</v>
      </c>
      <c r="B20904" s="1" t="s">
        <v>80</v>
      </c>
      <c r="C20904" s="45" t="s">
        <v>1035</v>
      </c>
      <c r="D20904" s="23" t="s">
        <v>5734</v>
      </c>
      <c r="E20904" s="23" t="s">
        <v>4141</v>
      </c>
      <c r="F20904" s="40">
        <v>3.1</v>
      </c>
      <c r="G20904" s="25">
        <v>110673</v>
      </c>
      <c r="H20904" s="25">
        <v>343086</v>
      </c>
      <c r="I20904" s="25"/>
      <c r="J20904" s="58" t="e">
        <f>HYPERLINK("#"&amp;"Insumos"&amp;"!A"&amp;MATCH($B20904,#REF!,0),"Ins "&amp;$B20904)</f>
        <v>#REF!</v>
      </c>
      <c r="M20904" s="220"/>
    </row>
    <row r="20905" spans="1:13" x14ac:dyDescent="0.2">
      <c r="A20905" s="35" t="s">
        <v>8590</v>
      </c>
      <c r="B20905" s="1" t="s">
        <v>263</v>
      </c>
      <c r="C20905" s="45" t="s">
        <v>696</v>
      </c>
      <c r="D20905" s="23" t="s">
        <v>5534</v>
      </c>
      <c r="E20905" s="23" t="s">
        <v>4140</v>
      </c>
      <c r="F20905" s="40">
        <v>7.7670000000000003E-2</v>
      </c>
      <c r="G20905" s="25">
        <v>187426</v>
      </c>
      <c r="H20905" s="25">
        <v>14557</v>
      </c>
      <c r="I20905" s="25"/>
      <c r="J20905" s="58" t="e">
        <f>HYPERLINK("#"&amp;"Insumos"&amp;"!A"&amp;MATCH($B20905,#REF!,0),"Ins "&amp;$B20905)</f>
        <v>#REF!</v>
      </c>
      <c r="M20905" s="220"/>
    </row>
    <row r="20906" spans="1:13" x14ac:dyDescent="0.2">
      <c r="A20906" s="35" t="s">
        <v>8590</v>
      </c>
      <c r="B20906" s="1" t="s">
        <v>222</v>
      </c>
      <c r="C20906" s="45" t="s">
        <v>157</v>
      </c>
      <c r="D20906" s="23" t="s">
        <v>5534</v>
      </c>
      <c r="E20906" s="23" t="s">
        <v>4140</v>
      </c>
      <c r="F20906" s="40">
        <v>0.04</v>
      </c>
      <c r="G20906" s="25">
        <v>66212</v>
      </c>
      <c r="H20906" s="25">
        <v>2648</v>
      </c>
      <c r="I20906" s="25"/>
      <c r="J20906" s="58" t="e">
        <f>HYPERLINK("#"&amp;"Insumos"&amp;"!A"&amp;MATCH($B20906,#REF!,0),"Ins "&amp;$B20906)</f>
        <v>#REF!</v>
      </c>
      <c r="M20906" s="220"/>
    </row>
    <row r="20907" spans="1:13" x14ac:dyDescent="0.2">
      <c r="A20907" s="35" t="s">
        <v>8590</v>
      </c>
      <c r="B20907" s="34" t="s">
        <v>5371</v>
      </c>
      <c r="C20907" s="45" t="s">
        <v>568</v>
      </c>
      <c r="D20907" s="23" t="s">
        <v>5751</v>
      </c>
      <c r="E20907" s="23" t="s">
        <v>4138</v>
      </c>
      <c r="F20907" s="40">
        <v>0.05</v>
      </c>
      <c r="G20907" s="25">
        <v>16500</v>
      </c>
      <c r="H20907" s="25">
        <v>825</v>
      </c>
      <c r="I20907" s="25"/>
      <c r="J20907" s="58" t="e">
        <f>HYPERLINK("#"&amp;"Insumos"&amp;"!A"&amp;MATCH($B20907,#REF!,0),"Ins "&amp;$B20907)</f>
        <v>#REF!</v>
      </c>
      <c r="M20907" s="220"/>
    </row>
    <row r="20908" spans="1:13" x14ac:dyDescent="0.2">
      <c r="A20908" s="35" t="s">
        <v>8590</v>
      </c>
      <c r="B20908" s="1" t="s">
        <v>5533</v>
      </c>
      <c r="C20908" s="45" t="s">
        <v>5892</v>
      </c>
      <c r="D20908" s="23" t="s">
        <v>977</v>
      </c>
      <c r="E20908" s="23" t="s">
        <v>4134</v>
      </c>
      <c r="F20908" s="40">
        <v>3</v>
      </c>
      <c r="G20908" s="25">
        <v>3623</v>
      </c>
      <c r="H20908" s="25">
        <v>10869</v>
      </c>
      <c r="I20908" s="25"/>
      <c r="J20908" s="58" t="e">
        <f>HYPERLINK("#"&amp;"Insumos"&amp;"!A"&amp;MATCH($B20908,#REF!,0),"Ins "&amp;$B20908)</f>
        <v>#REF!</v>
      </c>
      <c r="M20908" s="220"/>
    </row>
    <row r="20909" spans="1:13" x14ac:dyDescent="0.2">
      <c r="A20909" s="35" t="s">
        <v>8590</v>
      </c>
      <c r="B20909" s="34" t="s">
        <v>5483</v>
      </c>
      <c r="C20909" s="45" t="s">
        <v>1064</v>
      </c>
      <c r="D20909" s="23" t="s">
        <v>5751</v>
      </c>
      <c r="E20909" s="23" t="s">
        <v>467</v>
      </c>
      <c r="F20909" s="40">
        <v>0.7</v>
      </c>
      <c r="G20909" s="25">
        <v>6176</v>
      </c>
      <c r="H20909" s="25">
        <v>4323</v>
      </c>
      <c r="I20909" s="25"/>
      <c r="J20909" s="58" t="e">
        <f>HYPERLINK("#"&amp;"Insumos"&amp;"!A"&amp;MATCH($B20909,#REF!,0),"Ins "&amp;$B20909)</f>
        <v>#REF!</v>
      </c>
      <c r="M20909" s="220"/>
    </row>
    <row r="20910" spans="1:13" ht="25.5" x14ac:dyDescent="0.2">
      <c r="A20910" s="35" t="s">
        <v>8590</v>
      </c>
      <c r="B20910" s="34" t="s">
        <v>5468</v>
      </c>
      <c r="C20910" s="45" t="s">
        <v>7326</v>
      </c>
      <c r="D20910" s="23" t="s">
        <v>5751</v>
      </c>
      <c r="E20910" s="23" t="s">
        <v>467</v>
      </c>
      <c r="F20910" s="40">
        <v>2.9</v>
      </c>
      <c r="G20910" s="25">
        <v>5200</v>
      </c>
      <c r="H20910" s="25">
        <v>15080</v>
      </c>
      <c r="I20910" s="25"/>
      <c r="J20910" s="58" t="e">
        <f>HYPERLINK("#"&amp;"Insumos"&amp;"!A"&amp;MATCH($B20910,#REF!,0),"Ins "&amp;$B20910)</f>
        <v>#REF!</v>
      </c>
      <c r="M20910" s="220"/>
    </row>
    <row r="20911" spans="1:13" x14ac:dyDescent="0.2">
      <c r="A20911" s="35" t="s">
        <v>8590</v>
      </c>
      <c r="B20911" s="1" t="s">
        <v>5007</v>
      </c>
      <c r="C20911" s="45" t="s">
        <v>720</v>
      </c>
      <c r="D20911" s="23" t="s">
        <v>5751</v>
      </c>
      <c r="E20911" s="23" t="s">
        <v>4134</v>
      </c>
      <c r="F20911" s="40">
        <v>1</v>
      </c>
      <c r="G20911" s="25">
        <v>1897</v>
      </c>
      <c r="H20911" s="25">
        <v>1897</v>
      </c>
      <c r="I20911" s="25"/>
      <c r="J20911" s="58" t="e">
        <f>HYPERLINK("#"&amp;"Insumos"&amp;"!A"&amp;MATCH($B20911,#REF!,0),"Ins "&amp;$B20911)</f>
        <v>#REF!</v>
      </c>
      <c r="M20911" s="220"/>
    </row>
    <row r="20912" spans="1:13" x14ac:dyDescent="0.2">
      <c r="A20912" s="35" t="s">
        <v>8590</v>
      </c>
      <c r="B20912" s="34" t="s">
        <v>4549</v>
      </c>
      <c r="C20912" s="45" t="s">
        <v>719</v>
      </c>
      <c r="D20912" s="23" t="s">
        <v>5751</v>
      </c>
      <c r="E20912" s="23" t="s">
        <v>4134</v>
      </c>
      <c r="F20912" s="40">
        <v>8</v>
      </c>
      <c r="G20912" s="25">
        <v>15152</v>
      </c>
      <c r="H20912" s="25">
        <v>121216</v>
      </c>
      <c r="I20912" s="25"/>
      <c r="J20912" s="58" t="e">
        <f>HYPERLINK("#"&amp;"Insumos"&amp;"!A"&amp;MATCH($B20912,#REF!,0),"Ins "&amp;$B20912)</f>
        <v>#REF!</v>
      </c>
      <c r="M20912" s="220"/>
    </row>
    <row r="20913" spans="1:13" x14ac:dyDescent="0.2">
      <c r="A20913" s="35" t="s">
        <v>8590</v>
      </c>
      <c r="B20913" s="1" t="s">
        <v>4546</v>
      </c>
      <c r="C20913" s="45" t="s">
        <v>712</v>
      </c>
      <c r="D20913" s="23" t="s">
        <v>5751</v>
      </c>
      <c r="E20913" s="23" t="s">
        <v>4134</v>
      </c>
      <c r="F20913" s="40">
        <v>2</v>
      </c>
      <c r="G20913" s="25">
        <v>3316</v>
      </c>
      <c r="H20913" s="25">
        <v>6632</v>
      </c>
      <c r="I20913" s="25"/>
      <c r="J20913" s="58" t="e">
        <f>HYPERLINK("#"&amp;"Insumos"&amp;"!A"&amp;MATCH($B20913,#REF!,0),"Ins "&amp;$B20913)</f>
        <v>#REF!</v>
      </c>
      <c r="M20913" s="220"/>
    </row>
    <row r="20914" spans="1:13" x14ac:dyDescent="0.2">
      <c r="A20914" s="35" t="s">
        <v>8590</v>
      </c>
      <c r="B20914" s="1" t="s">
        <v>4550</v>
      </c>
      <c r="C20914" s="45" t="s">
        <v>728</v>
      </c>
      <c r="D20914" s="23" t="s">
        <v>5751</v>
      </c>
      <c r="E20914" s="23" t="s">
        <v>4134</v>
      </c>
      <c r="F20914" s="40">
        <v>1</v>
      </c>
      <c r="G20914" s="25">
        <v>14206</v>
      </c>
      <c r="H20914" s="25">
        <v>14206</v>
      </c>
      <c r="I20914" s="25"/>
      <c r="J20914" s="58" t="e">
        <f>HYPERLINK("#"&amp;"Insumos"&amp;"!A"&amp;MATCH($B20914,#REF!,0),"Ins "&amp;$B20914)</f>
        <v>#REF!</v>
      </c>
      <c r="M20914" s="220"/>
    </row>
    <row r="20915" spans="1:13" x14ac:dyDescent="0.2">
      <c r="A20915" s="35" t="s">
        <v>8590</v>
      </c>
      <c r="B20915" s="34" t="s">
        <v>5184</v>
      </c>
      <c r="C20915" s="45" t="s">
        <v>294</v>
      </c>
      <c r="D20915" s="23" t="s">
        <v>5751</v>
      </c>
      <c r="E20915" s="23" t="s">
        <v>4147</v>
      </c>
      <c r="F20915" s="40">
        <v>2</v>
      </c>
      <c r="G20915" s="25">
        <v>5304</v>
      </c>
      <c r="H20915" s="25">
        <v>10608</v>
      </c>
      <c r="I20915" s="25"/>
      <c r="J20915" s="58" t="e">
        <f>HYPERLINK("#"&amp;"Insumos"&amp;"!A"&amp;MATCH($B20915,#REF!,0),"Ins "&amp;$B20915)</f>
        <v>#REF!</v>
      </c>
      <c r="M20915" s="220"/>
    </row>
    <row r="20916" spans="1:13" x14ac:dyDescent="0.2">
      <c r="A20916" s="36" t="s">
        <v>8591</v>
      </c>
      <c r="B20916" s="26" t="s">
        <v>6816</v>
      </c>
      <c r="C20916" s="79" t="s">
        <v>8592</v>
      </c>
      <c r="D20916" s="37" t="s">
        <v>5608</v>
      </c>
      <c r="E20916" s="37" t="s">
        <v>466</v>
      </c>
      <c r="F20916" s="41"/>
      <c r="G20916" s="27"/>
      <c r="H20916" s="27"/>
      <c r="I20916" s="27">
        <v>985229</v>
      </c>
      <c r="M20916" s="220">
        <f t="shared" si="326"/>
        <v>1290256</v>
      </c>
    </row>
    <row r="20917" spans="1:13" x14ac:dyDescent="0.2">
      <c r="A20917" s="35" t="s">
        <v>8591</v>
      </c>
      <c r="B20917" s="1" t="s">
        <v>5589</v>
      </c>
      <c r="C20917" s="45" t="s">
        <v>5819</v>
      </c>
      <c r="D20917" s="23" t="s">
        <v>5585</v>
      </c>
      <c r="E20917" s="23" t="s">
        <v>466</v>
      </c>
      <c r="F20917" s="40">
        <v>1.05</v>
      </c>
      <c r="G20917" s="25">
        <v>597780</v>
      </c>
      <c r="H20917" s="25">
        <v>627669</v>
      </c>
      <c r="I20917" s="25"/>
      <c r="M20917" s="220"/>
    </row>
    <row r="20918" spans="1:13" x14ac:dyDescent="0.2">
      <c r="A20918" s="35" t="s">
        <v>8591</v>
      </c>
      <c r="B20918" s="34" t="s">
        <v>5578</v>
      </c>
      <c r="C20918" s="45" t="s">
        <v>1015</v>
      </c>
      <c r="D20918" s="23" t="s">
        <v>5734</v>
      </c>
      <c r="E20918" s="23" t="s">
        <v>4141</v>
      </c>
      <c r="F20918" s="40">
        <v>5.7</v>
      </c>
      <c r="G20918" s="25">
        <v>52425</v>
      </c>
      <c r="H20918" s="25">
        <v>298823</v>
      </c>
      <c r="I20918" s="25"/>
      <c r="J20918" s="58" t="e">
        <f>HYPERLINK("#"&amp;"Insumos"&amp;"!A"&amp;MATCH($B20918,#REF!,0),"Ins "&amp;$B20918)</f>
        <v>#REF!</v>
      </c>
      <c r="M20918" s="220"/>
    </row>
    <row r="20919" spans="1:13" x14ac:dyDescent="0.2">
      <c r="A20919" s="35" t="s">
        <v>8591</v>
      </c>
      <c r="B20919" s="34" t="s">
        <v>5533</v>
      </c>
      <c r="C20919" s="45" t="s">
        <v>5892</v>
      </c>
      <c r="D20919" s="23" t="s">
        <v>977</v>
      </c>
      <c r="E20919" s="23" t="s">
        <v>4134</v>
      </c>
      <c r="F20919" s="40">
        <v>2.6</v>
      </c>
      <c r="G20919" s="25">
        <v>3623</v>
      </c>
      <c r="H20919" s="25">
        <v>9420</v>
      </c>
      <c r="I20919" s="25"/>
      <c r="J20919" s="58" t="e">
        <f>HYPERLINK("#"&amp;"Insumos"&amp;"!A"&amp;MATCH($B20919,#REF!,0),"Ins "&amp;$B20919)</f>
        <v>#REF!</v>
      </c>
      <c r="M20919" s="220"/>
    </row>
    <row r="20920" spans="1:13" x14ac:dyDescent="0.2">
      <c r="A20920" s="35" t="s">
        <v>8591</v>
      </c>
      <c r="B20920" s="34" t="s">
        <v>6841</v>
      </c>
      <c r="C20920" s="45" t="s">
        <v>6842</v>
      </c>
      <c r="D20920" s="23" t="s">
        <v>5751</v>
      </c>
      <c r="E20920" s="23" t="s">
        <v>465</v>
      </c>
      <c r="F20920" s="40">
        <v>20</v>
      </c>
      <c r="G20920" s="25">
        <v>2371</v>
      </c>
      <c r="H20920" s="25">
        <v>47420</v>
      </c>
      <c r="I20920" s="25"/>
      <c r="J20920" s="58" t="e">
        <f>HYPERLINK("#"&amp;"Insumos"&amp;"!A"&amp;MATCH($B20920,#REF!,0),"Ins "&amp;$B20920)</f>
        <v>#REF!</v>
      </c>
      <c r="M20920" s="220"/>
    </row>
    <row r="20921" spans="1:13" x14ac:dyDescent="0.2">
      <c r="A20921" s="35" t="s">
        <v>8591</v>
      </c>
      <c r="B20921" s="1" t="s">
        <v>5007</v>
      </c>
      <c r="C20921" s="45" t="s">
        <v>720</v>
      </c>
      <c r="D20921" s="23" t="s">
        <v>5751</v>
      </c>
      <c r="E20921" s="23" t="s">
        <v>4134</v>
      </c>
      <c r="F20921" s="40">
        <v>1</v>
      </c>
      <c r="G20921" s="25">
        <v>1897</v>
      </c>
      <c r="H20921" s="25">
        <v>1897</v>
      </c>
      <c r="I20921" s="25"/>
      <c r="J20921" s="58" t="e">
        <f>HYPERLINK("#"&amp;"Insumos"&amp;"!A"&amp;MATCH($B20921,#REF!,0),"Ins "&amp;$B20921)</f>
        <v>#REF!</v>
      </c>
      <c r="M20921" s="220"/>
    </row>
    <row r="20922" spans="1:13" ht="38.25" x14ac:dyDescent="0.2">
      <c r="A20922" s="36" t="s">
        <v>8743</v>
      </c>
      <c r="B20922" s="26" t="s">
        <v>6816</v>
      </c>
      <c r="C20922" s="79" t="s">
        <v>8744</v>
      </c>
      <c r="D20922" s="37" t="s">
        <v>5608</v>
      </c>
      <c r="E20922" s="37" t="s">
        <v>466</v>
      </c>
      <c r="F20922" s="41"/>
      <c r="G20922" s="27"/>
      <c r="H20922" s="27"/>
      <c r="I20922" s="27">
        <v>1204213</v>
      </c>
      <c r="M20922" s="220">
        <f t="shared" si="326"/>
        <v>1577037</v>
      </c>
    </row>
    <row r="20923" spans="1:13" x14ac:dyDescent="0.2">
      <c r="A20923" s="35" t="s">
        <v>8743</v>
      </c>
      <c r="B20923" s="1" t="s">
        <v>5589</v>
      </c>
      <c r="C20923" s="45" t="s">
        <v>5819</v>
      </c>
      <c r="D20923" s="23" t="s">
        <v>5585</v>
      </c>
      <c r="E20923" s="23" t="s">
        <v>466</v>
      </c>
      <c r="F20923" s="40">
        <v>1.05</v>
      </c>
      <c r="G20923" s="25">
        <v>597780</v>
      </c>
      <c r="H20923" s="25">
        <v>627669</v>
      </c>
      <c r="I20923" s="25"/>
      <c r="M20923" s="220"/>
    </row>
    <row r="20924" spans="1:13" x14ac:dyDescent="0.2">
      <c r="A20924" s="35" t="s">
        <v>8743</v>
      </c>
      <c r="B20924" s="1" t="s">
        <v>80</v>
      </c>
      <c r="C20924" s="45" t="s">
        <v>1035</v>
      </c>
      <c r="D20924" s="23" t="s">
        <v>5734</v>
      </c>
      <c r="E20924" s="23" t="s">
        <v>4141</v>
      </c>
      <c r="F20924" s="40">
        <v>4</v>
      </c>
      <c r="G20924" s="25">
        <v>110673</v>
      </c>
      <c r="H20924" s="25">
        <v>442692</v>
      </c>
      <c r="I20924" s="25"/>
      <c r="J20924" s="58" t="e">
        <f>HYPERLINK("#"&amp;"Insumos"&amp;"!A"&amp;MATCH($B20924,#REF!,0),"Ins "&amp;$B20924)</f>
        <v>#REF!</v>
      </c>
      <c r="M20924" s="220"/>
    </row>
    <row r="20925" spans="1:13" x14ac:dyDescent="0.2">
      <c r="A20925" s="35" t="s">
        <v>8743</v>
      </c>
      <c r="B20925" s="1" t="s">
        <v>263</v>
      </c>
      <c r="C20925" s="45" t="s">
        <v>696</v>
      </c>
      <c r="D20925" s="23" t="s">
        <v>5534</v>
      </c>
      <c r="E20925" s="23" t="s">
        <v>4140</v>
      </c>
      <c r="F20925" s="40">
        <v>8.8300000000000003E-2</v>
      </c>
      <c r="G20925" s="25">
        <v>187426</v>
      </c>
      <c r="H20925" s="25">
        <v>16550</v>
      </c>
      <c r="I20925" s="25"/>
      <c r="J20925" s="58" t="e">
        <f>HYPERLINK("#"&amp;"Insumos"&amp;"!A"&amp;MATCH($B20925,#REF!,0),"Ins "&amp;$B20925)</f>
        <v>#REF!</v>
      </c>
      <c r="M20925" s="220"/>
    </row>
    <row r="20926" spans="1:13" x14ac:dyDescent="0.2">
      <c r="A20926" s="35" t="s">
        <v>8743</v>
      </c>
      <c r="B20926" s="1" t="s">
        <v>222</v>
      </c>
      <c r="C20926" s="45" t="s">
        <v>157</v>
      </c>
      <c r="D20926" s="23" t="s">
        <v>5534</v>
      </c>
      <c r="E20926" s="23" t="s">
        <v>4140</v>
      </c>
      <c r="F20926" s="40">
        <v>0.03</v>
      </c>
      <c r="G20926" s="25">
        <v>66212</v>
      </c>
      <c r="H20926" s="25">
        <v>1986</v>
      </c>
      <c r="I20926" s="25"/>
      <c r="J20926" s="58" t="e">
        <f>HYPERLINK("#"&amp;"Insumos"&amp;"!A"&amp;MATCH($B20926,#REF!,0),"Ins "&amp;$B20926)</f>
        <v>#REF!</v>
      </c>
      <c r="M20926" s="220"/>
    </row>
    <row r="20927" spans="1:13" x14ac:dyDescent="0.2">
      <c r="A20927" s="35" t="s">
        <v>8743</v>
      </c>
      <c r="B20927" s="1" t="s">
        <v>5533</v>
      </c>
      <c r="C20927" s="45" t="s">
        <v>5892</v>
      </c>
      <c r="D20927" s="23" t="s">
        <v>977</v>
      </c>
      <c r="E20927" s="23" t="s">
        <v>4134</v>
      </c>
      <c r="F20927" s="40">
        <v>1</v>
      </c>
      <c r="G20927" s="25">
        <v>3623</v>
      </c>
      <c r="H20927" s="25">
        <v>3623</v>
      </c>
      <c r="I20927" s="25"/>
      <c r="J20927" s="58" t="e">
        <f>HYPERLINK("#"&amp;"Insumos"&amp;"!A"&amp;MATCH($B20927,#REF!,0),"Ins "&amp;$B20927)</f>
        <v>#REF!</v>
      </c>
      <c r="M20927" s="220"/>
    </row>
    <row r="20928" spans="1:13" x14ac:dyDescent="0.2">
      <c r="A20928" s="35" t="s">
        <v>8743</v>
      </c>
      <c r="B20928" s="34" t="s">
        <v>102</v>
      </c>
      <c r="C20928" s="45" t="s">
        <v>1189</v>
      </c>
      <c r="D20928" s="23" t="s">
        <v>5534</v>
      </c>
      <c r="E20928" s="23" t="s">
        <v>4140</v>
      </c>
      <c r="F20928" s="40">
        <v>30</v>
      </c>
      <c r="G20928" s="25">
        <v>406</v>
      </c>
      <c r="H20928" s="25">
        <v>12180</v>
      </c>
      <c r="I20928" s="25"/>
      <c r="J20928" s="58" t="e">
        <f>HYPERLINK("#"&amp;"Insumos"&amp;"!A"&amp;MATCH($B20928,#REF!,0),"Ins "&amp;$B20928)</f>
        <v>#REF!</v>
      </c>
      <c r="M20928" s="220"/>
    </row>
    <row r="20929" spans="1:13" x14ac:dyDescent="0.2">
      <c r="A20929" s="35" t="s">
        <v>8743</v>
      </c>
      <c r="B20929" s="34" t="s">
        <v>5543</v>
      </c>
      <c r="C20929" s="45" t="s">
        <v>1226</v>
      </c>
      <c r="D20929" s="23" t="s">
        <v>5534</v>
      </c>
      <c r="E20929" s="23" t="s">
        <v>4140</v>
      </c>
      <c r="F20929" s="40">
        <v>20</v>
      </c>
      <c r="G20929" s="25">
        <v>239</v>
      </c>
      <c r="H20929" s="25">
        <v>4780</v>
      </c>
      <c r="I20929" s="25"/>
      <c r="J20929" s="58" t="e">
        <f>HYPERLINK("#"&amp;"Insumos"&amp;"!A"&amp;MATCH($B20929,#REF!,0),"Ins "&amp;$B20929)</f>
        <v>#REF!</v>
      </c>
      <c r="M20929" s="220"/>
    </row>
    <row r="20930" spans="1:13" x14ac:dyDescent="0.2">
      <c r="A20930" s="35" t="s">
        <v>8743</v>
      </c>
      <c r="B20930" s="1" t="s">
        <v>5007</v>
      </c>
      <c r="C20930" s="45" t="s">
        <v>720</v>
      </c>
      <c r="D20930" s="23" t="s">
        <v>5751</v>
      </c>
      <c r="E20930" s="23" t="s">
        <v>4134</v>
      </c>
      <c r="F20930" s="40">
        <v>2</v>
      </c>
      <c r="G20930" s="25">
        <v>1897</v>
      </c>
      <c r="H20930" s="25">
        <v>3794</v>
      </c>
      <c r="I20930" s="25"/>
      <c r="J20930" s="58" t="e">
        <f>HYPERLINK("#"&amp;"Insumos"&amp;"!A"&amp;MATCH($B20930,#REF!,0),"Ins "&amp;$B20930)</f>
        <v>#REF!</v>
      </c>
      <c r="M20930" s="220"/>
    </row>
    <row r="20931" spans="1:13" x14ac:dyDescent="0.2">
      <c r="A20931" s="35" t="s">
        <v>8743</v>
      </c>
      <c r="B20931" s="34" t="s">
        <v>4536</v>
      </c>
      <c r="C20931" s="45" t="s">
        <v>12752</v>
      </c>
      <c r="D20931" s="23" t="s">
        <v>5751</v>
      </c>
      <c r="E20931" s="23" t="s">
        <v>287</v>
      </c>
      <c r="F20931" s="40">
        <v>4</v>
      </c>
      <c r="G20931" s="25">
        <v>4457</v>
      </c>
      <c r="H20931" s="25">
        <v>17828</v>
      </c>
      <c r="I20931" s="25"/>
      <c r="J20931" s="58" t="e">
        <f>HYPERLINK("#"&amp;"Insumos"&amp;"!A"&amp;MATCH($B20931,#REF!,0),"Ins "&amp;$B20931)</f>
        <v>#REF!</v>
      </c>
      <c r="M20931" s="220"/>
    </row>
    <row r="20932" spans="1:13" x14ac:dyDescent="0.2">
      <c r="A20932" s="35" t="s">
        <v>8743</v>
      </c>
      <c r="B20932" s="1" t="s">
        <v>5184</v>
      </c>
      <c r="C20932" s="45" t="s">
        <v>294</v>
      </c>
      <c r="D20932" s="23" t="s">
        <v>5751</v>
      </c>
      <c r="E20932" s="23" t="s">
        <v>4147</v>
      </c>
      <c r="F20932" s="40">
        <v>2</v>
      </c>
      <c r="G20932" s="25">
        <v>5304</v>
      </c>
      <c r="H20932" s="25">
        <v>10608</v>
      </c>
      <c r="I20932" s="25"/>
      <c r="J20932" s="58" t="e">
        <f>HYPERLINK("#"&amp;"Insumos"&amp;"!A"&amp;MATCH($B20932,#REF!,0),"Ins "&amp;$B20932)</f>
        <v>#REF!</v>
      </c>
      <c r="M20932" s="220"/>
    </row>
    <row r="20933" spans="1:13" x14ac:dyDescent="0.2">
      <c r="A20933" s="35" t="s">
        <v>8743</v>
      </c>
      <c r="B20933" s="1" t="s">
        <v>4544</v>
      </c>
      <c r="C20933" s="45" t="s">
        <v>711</v>
      </c>
      <c r="D20933" s="23" t="s">
        <v>5751</v>
      </c>
      <c r="E20933" s="23" t="s">
        <v>4134</v>
      </c>
      <c r="F20933" s="40">
        <v>1</v>
      </c>
      <c r="G20933" s="25">
        <v>35039</v>
      </c>
      <c r="H20933" s="25">
        <v>35039</v>
      </c>
      <c r="I20933" s="25"/>
      <c r="J20933" s="58" t="e">
        <f>HYPERLINK("#"&amp;"Insumos"&amp;"!A"&amp;MATCH($B20933,#REF!,0),"Ins "&amp;$B20933)</f>
        <v>#REF!</v>
      </c>
      <c r="M20933" s="220"/>
    </row>
    <row r="20934" spans="1:13" x14ac:dyDescent="0.2">
      <c r="A20934" s="35" t="s">
        <v>8743</v>
      </c>
      <c r="B20934" s="34" t="s">
        <v>5551</v>
      </c>
      <c r="C20934" s="45" t="s">
        <v>1229</v>
      </c>
      <c r="D20934" s="23" t="s">
        <v>5534</v>
      </c>
      <c r="E20934" s="23" t="s">
        <v>4140</v>
      </c>
      <c r="F20934" s="40">
        <v>40</v>
      </c>
      <c r="G20934" s="25">
        <v>437</v>
      </c>
      <c r="H20934" s="25">
        <v>17480</v>
      </c>
      <c r="I20934" s="25"/>
      <c r="J20934" s="58" t="e">
        <f>HYPERLINK("#"&amp;"Insumos"&amp;"!A"&amp;MATCH($B20934,#REF!,0),"Ins "&amp;$B20934)</f>
        <v>#REF!</v>
      </c>
      <c r="M20934" s="220"/>
    </row>
    <row r="20935" spans="1:13" x14ac:dyDescent="0.2">
      <c r="A20935" s="35" t="s">
        <v>8743</v>
      </c>
      <c r="B20935" s="34" t="s">
        <v>5199</v>
      </c>
      <c r="C20935" s="45" t="s">
        <v>8827</v>
      </c>
      <c r="D20935" s="23" t="s">
        <v>5751</v>
      </c>
      <c r="E20935" s="23" t="s">
        <v>467</v>
      </c>
      <c r="F20935" s="40">
        <v>0.8</v>
      </c>
      <c r="G20935" s="25">
        <v>12480</v>
      </c>
      <c r="H20935" s="25">
        <v>9984</v>
      </c>
      <c r="I20935" s="25"/>
      <c r="J20935" s="58" t="e">
        <f>HYPERLINK("#"&amp;"Insumos"&amp;"!A"&amp;MATCH($B20935,#REF!,0),"Ins "&amp;$B20935)</f>
        <v>#REF!</v>
      </c>
      <c r="M20935" s="220"/>
    </row>
    <row r="20936" spans="1:13" ht="25.5" x14ac:dyDescent="0.2">
      <c r="A20936" s="36" t="s">
        <v>9379</v>
      </c>
      <c r="B20936" s="26" t="s">
        <v>6816</v>
      </c>
      <c r="C20936" s="79" t="s">
        <v>9380</v>
      </c>
      <c r="D20936" s="37" t="s">
        <v>5608</v>
      </c>
      <c r="E20936" s="37" t="s">
        <v>465</v>
      </c>
      <c r="F20936" s="41"/>
      <c r="G20936" s="27"/>
      <c r="H20936" s="27"/>
      <c r="I20936" s="27">
        <v>30320</v>
      </c>
      <c r="M20936" s="220">
        <f t="shared" ref="M20936:M20993" si="327">ROUND(I20936*(1+$L$2),0)</f>
        <v>39707</v>
      </c>
    </row>
    <row r="20937" spans="1:13" x14ac:dyDescent="0.2">
      <c r="A20937" s="35" t="s">
        <v>9379</v>
      </c>
      <c r="B20937" s="34" t="s">
        <v>9381</v>
      </c>
      <c r="C20937" s="45" t="s">
        <v>9382</v>
      </c>
      <c r="D20937" s="23" t="s">
        <v>5751</v>
      </c>
      <c r="E20937" s="23" t="s">
        <v>465</v>
      </c>
      <c r="F20937" s="40">
        <v>1.1000000000000001</v>
      </c>
      <c r="G20937" s="25">
        <v>22029</v>
      </c>
      <c r="H20937" s="25">
        <v>24232</v>
      </c>
      <c r="I20937" s="25"/>
      <c r="J20937" s="58" t="e">
        <f>HYPERLINK("#"&amp;"Insumos"&amp;"!A"&amp;MATCH($B20937,#REF!,0),"Ins "&amp;$B20937)</f>
        <v>#REF!</v>
      </c>
      <c r="M20937" s="220"/>
    </row>
    <row r="20938" spans="1:13" x14ac:dyDescent="0.2">
      <c r="A20938" s="35" t="s">
        <v>9379</v>
      </c>
      <c r="B20938" s="34" t="s">
        <v>5572</v>
      </c>
      <c r="C20938" s="45" t="s">
        <v>971</v>
      </c>
      <c r="D20938" s="23" t="s">
        <v>5734</v>
      </c>
      <c r="E20938" s="23" t="s">
        <v>4141</v>
      </c>
      <c r="F20938" s="40">
        <v>0.1</v>
      </c>
      <c r="G20938" s="25">
        <v>37863</v>
      </c>
      <c r="H20938" s="25">
        <v>3786</v>
      </c>
      <c r="I20938" s="25"/>
      <c r="J20938" s="58" t="e">
        <f>HYPERLINK("#"&amp;"Insumos"&amp;"!A"&amp;MATCH($B20938,#REF!,0),"Ins "&amp;$B20938)</f>
        <v>#REF!</v>
      </c>
      <c r="M20938" s="220"/>
    </row>
    <row r="20939" spans="1:13" x14ac:dyDescent="0.2">
      <c r="A20939" s="35" t="s">
        <v>9379</v>
      </c>
      <c r="B20939" s="34" t="s">
        <v>5007</v>
      </c>
      <c r="C20939" s="45" t="s">
        <v>720</v>
      </c>
      <c r="D20939" s="23" t="s">
        <v>5751</v>
      </c>
      <c r="E20939" s="23" t="s">
        <v>4134</v>
      </c>
      <c r="F20939" s="40">
        <v>0.05</v>
      </c>
      <c r="G20939" s="25">
        <v>1897</v>
      </c>
      <c r="H20939" s="25">
        <v>95</v>
      </c>
      <c r="I20939" s="25"/>
      <c r="J20939" s="58" t="e">
        <f>HYPERLINK("#"&amp;"Insumos"&amp;"!A"&amp;MATCH($B20939,#REF!,0),"Ins "&amp;$B20939)</f>
        <v>#REF!</v>
      </c>
      <c r="M20939" s="220"/>
    </row>
    <row r="20940" spans="1:13" x14ac:dyDescent="0.2">
      <c r="A20940" s="35" t="s">
        <v>9379</v>
      </c>
      <c r="B20940" s="34" t="s">
        <v>263</v>
      </c>
      <c r="C20940" s="45" t="s">
        <v>696</v>
      </c>
      <c r="D20940" s="23" t="s">
        <v>5534</v>
      </c>
      <c r="E20940" s="23" t="s">
        <v>4140</v>
      </c>
      <c r="F20940" s="40">
        <v>1E-3</v>
      </c>
      <c r="G20940" s="25">
        <v>187426</v>
      </c>
      <c r="H20940" s="25">
        <v>187</v>
      </c>
      <c r="I20940" s="25"/>
      <c r="J20940" s="58" t="e">
        <f>HYPERLINK("#"&amp;"Insumos"&amp;"!A"&amp;MATCH($B20940,#REF!,0),"Ins "&amp;$B20940)</f>
        <v>#REF!</v>
      </c>
      <c r="M20940" s="220"/>
    </row>
    <row r="20941" spans="1:13" x14ac:dyDescent="0.2">
      <c r="A20941" s="35" t="s">
        <v>9379</v>
      </c>
      <c r="B20941" s="34" t="s">
        <v>5533</v>
      </c>
      <c r="C20941" s="45" t="s">
        <v>5892</v>
      </c>
      <c r="D20941" s="23" t="s">
        <v>977</v>
      </c>
      <c r="E20941" s="23" t="s">
        <v>4134</v>
      </c>
      <c r="F20941" s="40">
        <v>0.1</v>
      </c>
      <c r="G20941" s="25">
        <v>3623</v>
      </c>
      <c r="H20941" s="25">
        <v>362</v>
      </c>
      <c r="I20941" s="25"/>
      <c r="J20941" s="58" t="e">
        <f>HYPERLINK("#"&amp;"Insumos"&amp;"!A"&amp;MATCH($B20941,#REF!,0),"Ins "&amp;$B20941)</f>
        <v>#REF!</v>
      </c>
      <c r="M20941" s="220"/>
    </row>
    <row r="20942" spans="1:13" x14ac:dyDescent="0.2">
      <c r="A20942" s="35" t="s">
        <v>9379</v>
      </c>
      <c r="B20942" s="34" t="s">
        <v>4546</v>
      </c>
      <c r="C20942" s="45" t="s">
        <v>712</v>
      </c>
      <c r="D20942" s="23" t="s">
        <v>5751</v>
      </c>
      <c r="E20942" s="23" t="s">
        <v>4134</v>
      </c>
      <c r="F20942" s="40">
        <v>0.5</v>
      </c>
      <c r="G20942" s="25">
        <v>3316</v>
      </c>
      <c r="H20942" s="25">
        <v>1658</v>
      </c>
      <c r="I20942" s="25"/>
      <c r="J20942" s="58" t="e">
        <f>HYPERLINK("#"&amp;"Insumos"&amp;"!A"&amp;MATCH($B20942,#REF!,0),"Ins "&amp;$B20942)</f>
        <v>#REF!</v>
      </c>
      <c r="M20942" s="220"/>
    </row>
    <row r="20943" spans="1:13" ht="25.5" x14ac:dyDescent="0.2">
      <c r="A20943" s="36" t="s">
        <v>9521</v>
      </c>
      <c r="B20943" s="26" t="s">
        <v>6816</v>
      </c>
      <c r="C20943" s="79" t="s">
        <v>9526</v>
      </c>
      <c r="D20943" s="37" t="s">
        <v>5608</v>
      </c>
      <c r="E20943" s="37" t="s">
        <v>466</v>
      </c>
      <c r="F20943" s="41"/>
      <c r="G20943" s="27"/>
      <c r="H20943" s="27"/>
      <c r="I20943" s="27">
        <v>155751</v>
      </c>
      <c r="M20943" s="220">
        <f t="shared" si="327"/>
        <v>203972</v>
      </c>
    </row>
    <row r="20944" spans="1:13" x14ac:dyDescent="0.2">
      <c r="A20944" s="35" t="s">
        <v>9521</v>
      </c>
      <c r="B20944" s="34" t="s">
        <v>5578</v>
      </c>
      <c r="C20944" s="45" t="s">
        <v>1015</v>
      </c>
      <c r="D20944" s="23" t="s">
        <v>5734</v>
      </c>
      <c r="E20944" s="23" t="s">
        <v>4141</v>
      </c>
      <c r="F20944" s="40">
        <v>2.4</v>
      </c>
      <c r="G20944" s="25">
        <v>52425</v>
      </c>
      <c r="H20944" s="25">
        <v>125820</v>
      </c>
      <c r="I20944" s="25"/>
      <c r="J20944" s="58" t="e">
        <f>HYPERLINK("#"&amp;"Insumos"&amp;"!A"&amp;MATCH($B20944,#REF!,0),"Ins "&amp;$B20944)</f>
        <v>#REF!</v>
      </c>
      <c r="M20944" s="220"/>
    </row>
    <row r="20945" spans="1:13" x14ac:dyDescent="0.2">
      <c r="A20945" s="35" t="s">
        <v>9521</v>
      </c>
      <c r="B20945" s="34" t="s">
        <v>5244</v>
      </c>
      <c r="C20945" s="45" t="s">
        <v>1705</v>
      </c>
      <c r="D20945" s="23" t="s">
        <v>5751</v>
      </c>
      <c r="E20945" s="23" t="s">
        <v>4134</v>
      </c>
      <c r="F20945" s="40">
        <v>22</v>
      </c>
      <c r="G20945" s="25">
        <v>988</v>
      </c>
      <c r="H20945" s="25">
        <v>21736</v>
      </c>
      <c r="I20945" s="25"/>
      <c r="J20945" s="58" t="e">
        <f>HYPERLINK("#"&amp;"Insumos"&amp;"!A"&amp;MATCH($B20945,#REF!,0),"Ins "&amp;$B20945)</f>
        <v>#REF!</v>
      </c>
      <c r="M20945" s="220"/>
    </row>
    <row r="20946" spans="1:13" x14ac:dyDescent="0.2">
      <c r="A20946" s="35" t="s">
        <v>9521</v>
      </c>
      <c r="B20946" s="34" t="s">
        <v>5533</v>
      </c>
      <c r="C20946" s="45" t="s">
        <v>5892</v>
      </c>
      <c r="D20946" s="23" t="s">
        <v>977</v>
      </c>
      <c r="E20946" s="23" t="s">
        <v>4134</v>
      </c>
      <c r="F20946" s="40">
        <v>2</v>
      </c>
      <c r="G20946" s="25">
        <v>3623</v>
      </c>
      <c r="H20946" s="25">
        <v>7246</v>
      </c>
      <c r="I20946" s="25"/>
      <c r="J20946" s="58" t="e">
        <f>HYPERLINK("#"&amp;"Insumos"&amp;"!A"&amp;MATCH($B20946,#REF!,0),"Ins "&amp;$B20946)</f>
        <v>#REF!</v>
      </c>
      <c r="M20946" s="220"/>
    </row>
    <row r="20947" spans="1:13" x14ac:dyDescent="0.2">
      <c r="A20947" s="35" t="s">
        <v>9521</v>
      </c>
      <c r="B20947" s="34" t="s">
        <v>5007</v>
      </c>
      <c r="C20947" s="45" t="s">
        <v>720</v>
      </c>
      <c r="D20947" s="23" t="s">
        <v>5751</v>
      </c>
      <c r="E20947" s="23" t="s">
        <v>4134</v>
      </c>
      <c r="F20947" s="40">
        <v>0.5</v>
      </c>
      <c r="G20947" s="25">
        <v>1897</v>
      </c>
      <c r="H20947" s="25">
        <v>949</v>
      </c>
      <c r="I20947" s="25"/>
      <c r="J20947" s="58" t="e">
        <f>HYPERLINK("#"&amp;"Insumos"&amp;"!A"&amp;MATCH($B20947,#REF!,0),"Ins "&amp;$B20947)</f>
        <v>#REF!</v>
      </c>
      <c r="M20947" s="220"/>
    </row>
    <row r="20948" spans="1:13" ht="38.25" x14ac:dyDescent="0.2">
      <c r="A20948" s="36" t="s">
        <v>12668</v>
      </c>
      <c r="B20948" s="26" t="s">
        <v>6816</v>
      </c>
      <c r="C20948" s="79" t="s">
        <v>12669</v>
      </c>
      <c r="D20948" s="37" t="s">
        <v>5608</v>
      </c>
      <c r="E20948" s="37" t="s">
        <v>464</v>
      </c>
      <c r="F20948" s="41"/>
      <c r="G20948" s="27"/>
      <c r="H20948" s="27"/>
      <c r="I20948" s="27">
        <v>62455</v>
      </c>
      <c r="M20948" s="220">
        <f t="shared" si="327"/>
        <v>81791</v>
      </c>
    </row>
    <row r="20949" spans="1:13" x14ac:dyDescent="0.2">
      <c r="A20949" s="35" t="s">
        <v>12668</v>
      </c>
      <c r="B20949" s="34" t="s">
        <v>5578</v>
      </c>
      <c r="C20949" s="45" t="s">
        <v>1015</v>
      </c>
      <c r="D20949" s="23" t="s">
        <v>5734</v>
      </c>
      <c r="E20949" s="23" t="s">
        <v>4141</v>
      </c>
      <c r="F20949" s="40">
        <v>0.458125</v>
      </c>
      <c r="G20949" s="25">
        <v>52425</v>
      </c>
      <c r="H20949" s="25">
        <v>24017</v>
      </c>
      <c r="I20949" s="25"/>
      <c r="J20949" s="58" t="e">
        <f>HYPERLINK("#"&amp;"Insumos"&amp;"!A"&amp;MATCH($B20949,#REF!,0),"Ins "&amp;$B20949)</f>
        <v>#REF!</v>
      </c>
      <c r="M20949" s="220"/>
    </row>
    <row r="20950" spans="1:13" ht="25.5" x14ac:dyDescent="0.2">
      <c r="A20950" s="35" t="s">
        <v>12668</v>
      </c>
      <c r="B20950" s="1" t="s">
        <v>597</v>
      </c>
      <c r="C20950" s="45" t="s">
        <v>8738</v>
      </c>
      <c r="D20950" s="23" t="s">
        <v>5534</v>
      </c>
      <c r="E20950" s="23" t="s">
        <v>8737</v>
      </c>
      <c r="F20950" s="40">
        <v>0.2</v>
      </c>
      <c r="G20950" s="25">
        <v>17302</v>
      </c>
      <c r="H20950" s="25">
        <v>3460</v>
      </c>
      <c r="I20950" s="25"/>
      <c r="J20950" s="58" t="e">
        <f>HYPERLINK("#"&amp;"Insumos"&amp;"!A"&amp;MATCH($B20950,#REF!,0),"Ins "&amp;$B20950)</f>
        <v>#REF!</v>
      </c>
      <c r="M20950" s="220"/>
    </row>
    <row r="20951" spans="1:13" x14ac:dyDescent="0.2">
      <c r="A20951" s="35" t="s">
        <v>12668</v>
      </c>
      <c r="B20951" s="1" t="s">
        <v>263</v>
      </c>
      <c r="C20951" s="45" t="s">
        <v>696</v>
      </c>
      <c r="D20951" s="23" t="s">
        <v>5534</v>
      </c>
      <c r="E20951" s="23" t="s">
        <v>4140</v>
      </c>
      <c r="F20951" s="40">
        <v>7.0000000000000001E-3</v>
      </c>
      <c r="G20951" s="25">
        <v>187426</v>
      </c>
      <c r="H20951" s="25">
        <v>1312</v>
      </c>
      <c r="I20951" s="25"/>
      <c r="J20951" s="58" t="e">
        <f>HYPERLINK("#"&amp;"Insumos"&amp;"!A"&amp;MATCH($B20951,#REF!,0),"Ins "&amp;$B20951)</f>
        <v>#REF!</v>
      </c>
      <c r="M20951" s="220"/>
    </row>
    <row r="20952" spans="1:13" x14ac:dyDescent="0.2">
      <c r="A20952" s="35" t="s">
        <v>12668</v>
      </c>
      <c r="B20952" s="1" t="s">
        <v>5533</v>
      </c>
      <c r="C20952" s="45" t="s">
        <v>5892</v>
      </c>
      <c r="D20952" s="23" t="s">
        <v>977</v>
      </c>
      <c r="E20952" s="23" t="s">
        <v>4134</v>
      </c>
      <c r="F20952" s="40">
        <v>0.2</v>
      </c>
      <c r="G20952" s="25">
        <v>3623</v>
      </c>
      <c r="H20952" s="25">
        <v>725</v>
      </c>
      <c r="I20952" s="25"/>
      <c r="J20952" s="58" t="e">
        <f>HYPERLINK("#"&amp;"Insumos"&amp;"!A"&amp;MATCH($B20952,#REF!,0),"Ins "&amp;$B20952)</f>
        <v>#REF!</v>
      </c>
      <c r="M20952" s="220"/>
    </row>
    <row r="20953" spans="1:13" x14ac:dyDescent="0.2">
      <c r="A20953" s="35" t="s">
        <v>12668</v>
      </c>
      <c r="B20953" s="1" t="s">
        <v>5007</v>
      </c>
      <c r="C20953" s="45" t="s">
        <v>720</v>
      </c>
      <c r="D20953" s="23" t="s">
        <v>5751</v>
      </c>
      <c r="E20953" s="23" t="s">
        <v>4134</v>
      </c>
      <c r="F20953" s="40">
        <v>0.3</v>
      </c>
      <c r="G20953" s="25">
        <v>1897</v>
      </c>
      <c r="H20953" s="25">
        <v>569</v>
      </c>
      <c r="I20953" s="25"/>
      <c r="J20953" s="58" t="e">
        <f>HYPERLINK("#"&amp;"Insumos"&amp;"!A"&amp;MATCH($B20953,#REF!,0),"Ins "&amp;$B20953)</f>
        <v>#REF!</v>
      </c>
      <c r="M20953" s="220"/>
    </row>
    <row r="20954" spans="1:13" x14ac:dyDescent="0.2">
      <c r="A20954" s="35" t="s">
        <v>12668</v>
      </c>
      <c r="B20954" s="34" t="s">
        <v>251</v>
      </c>
      <c r="C20954" s="45" t="s">
        <v>9368</v>
      </c>
      <c r="D20954" s="23" t="s">
        <v>5534</v>
      </c>
      <c r="E20954" s="23" t="s">
        <v>4141</v>
      </c>
      <c r="F20954" s="40">
        <v>0.3</v>
      </c>
      <c r="G20954" s="25">
        <v>10192</v>
      </c>
      <c r="H20954" s="25">
        <v>3058</v>
      </c>
      <c r="I20954" s="25"/>
      <c r="J20954" s="58" t="e">
        <f>HYPERLINK("#"&amp;"Insumos"&amp;"!A"&amp;MATCH($B20954,#REF!,0),"Ins "&amp;$B20954)</f>
        <v>#REF!</v>
      </c>
      <c r="M20954" s="220"/>
    </row>
    <row r="20955" spans="1:13" x14ac:dyDescent="0.2">
      <c r="A20955" s="35" t="s">
        <v>12668</v>
      </c>
      <c r="B20955" s="34" t="s">
        <v>2098</v>
      </c>
      <c r="C20955" s="45" t="s">
        <v>9522</v>
      </c>
      <c r="D20955" s="23" t="s">
        <v>5534</v>
      </c>
      <c r="E20955" s="23" t="s">
        <v>4140</v>
      </c>
      <c r="F20955" s="40">
        <v>6.25E-2</v>
      </c>
      <c r="G20955" s="25">
        <v>156000</v>
      </c>
      <c r="H20955" s="25">
        <v>9750</v>
      </c>
      <c r="I20955" s="25"/>
      <c r="J20955" s="58" t="e">
        <f>HYPERLINK("#"&amp;"Insumos"&amp;"!A"&amp;MATCH($B20955,#REF!,0),"Ins "&amp;$B20955)</f>
        <v>#REF!</v>
      </c>
      <c r="M20955" s="220"/>
    </row>
    <row r="20956" spans="1:13" x14ac:dyDescent="0.2">
      <c r="A20956" s="35" t="s">
        <v>12668</v>
      </c>
      <c r="B20956" s="34" t="s">
        <v>4349</v>
      </c>
      <c r="C20956" s="45" t="s">
        <v>426</v>
      </c>
      <c r="D20956" s="23" t="s">
        <v>5751</v>
      </c>
      <c r="E20956" s="23" t="s">
        <v>287</v>
      </c>
      <c r="F20956" s="40">
        <v>1.1000000000000001</v>
      </c>
      <c r="G20956" s="25">
        <v>15982</v>
      </c>
      <c r="H20956" s="25">
        <v>17580</v>
      </c>
      <c r="I20956" s="25"/>
      <c r="J20956" s="58" t="e">
        <f>HYPERLINK("#"&amp;"Insumos"&amp;"!A"&amp;MATCH($B20956,#REF!,0),"Ins "&amp;$B20956)</f>
        <v>#REF!</v>
      </c>
      <c r="M20956" s="220"/>
    </row>
    <row r="20957" spans="1:13" x14ac:dyDescent="0.2">
      <c r="A20957" s="35" t="s">
        <v>12668</v>
      </c>
      <c r="B20957" s="34" t="s">
        <v>4380</v>
      </c>
      <c r="C20957" s="45" t="s">
        <v>273</v>
      </c>
      <c r="D20957" s="23" t="s">
        <v>5751</v>
      </c>
      <c r="E20957" s="23" t="s">
        <v>4134</v>
      </c>
      <c r="F20957" s="40">
        <v>0.16666666666666666</v>
      </c>
      <c r="G20957" s="25">
        <v>11904</v>
      </c>
      <c r="H20957" s="25">
        <v>1984</v>
      </c>
      <c r="I20957" s="25"/>
      <c r="J20957" s="58" t="e">
        <f>HYPERLINK("#"&amp;"Insumos"&amp;"!A"&amp;MATCH($B20957,#REF!,0),"Ins "&amp;$B20957)</f>
        <v>#REF!</v>
      </c>
      <c r="M20957" s="220"/>
    </row>
    <row r="20958" spans="1:13" s="176" customFormat="1" ht="40.15" customHeight="1" x14ac:dyDescent="0.2">
      <c r="A20958" s="170" t="s">
        <v>4118</v>
      </c>
      <c r="B20958" s="171"/>
      <c r="C20958" s="172" t="s">
        <v>2091</v>
      </c>
      <c r="D20958" s="173" t="s">
        <v>5607</v>
      </c>
      <c r="E20958" s="173"/>
      <c r="F20958" s="174"/>
      <c r="G20958" s="175"/>
      <c r="H20958" s="175"/>
      <c r="I20958" s="175"/>
      <c r="M20958" s="220"/>
    </row>
    <row r="20959" spans="1:13" ht="25.5" x14ac:dyDescent="0.2">
      <c r="A20959" s="36" t="s">
        <v>3849</v>
      </c>
      <c r="B20959" s="26" t="s">
        <v>6816</v>
      </c>
      <c r="C20959" s="79" t="s">
        <v>2115</v>
      </c>
      <c r="D20959" s="37" t="s">
        <v>5608</v>
      </c>
      <c r="E20959" s="37" t="s">
        <v>465</v>
      </c>
      <c r="F20959" s="41"/>
      <c r="G20959" s="27"/>
      <c r="H20959" s="27"/>
      <c r="I20959" s="27">
        <v>19137</v>
      </c>
      <c r="M20959" s="220">
        <f t="shared" si="327"/>
        <v>25062</v>
      </c>
    </row>
    <row r="20960" spans="1:13" x14ac:dyDescent="0.2">
      <c r="A20960" s="35" t="s">
        <v>3849</v>
      </c>
      <c r="B20960" s="1" t="s">
        <v>5572</v>
      </c>
      <c r="C20960" s="45" t="s">
        <v>971</v>
      </c>
      <c r="D20960" s="23" t="s">
        <v>5734</v>
      </c>
      <c r="E20960" s="23" t="s">
        <v>4141</v>
      </c>
      <c r="F20960" s="40">
        <v>0.2</v>
      </c>
      <c r="G20960" s="25">
        <v>37863</v>
      </c>
      <c r="H20960" s="25">
        <v>7573</v>
      </c>
      <c r="I20960" s="25"/>
      <c r="J20960" s="58" t="e">
        <f>HYPERLINK("#"&amp;"Insumos"&amp;"!A"&amp;MATCH($B20960,#REF!,0),"Ins "&amp;$B20960)</f>
        <v>#REF!</v>
      </c>
      <c r="M20960" s="220"/>
    </row>
    <row r="20961" spans="1:13" ht="25.5" x14ac:dyDescent="0.2">
      <c r="A20961" s="35" t="s">
        <v>3849</v>
      </c>
      <c r="B20961" s="1" t="s">
        <v>597</v>
      </c>
      <c r="C20961" s="45" t="s">
        <v>8738</v>
      </c>
      <c r="D20961" s="23" t="s">
        <v>5534</v>
      </c>
      <c r="E20961" s="23" t="s">
        <v>8737</v>
      </c>
      <c r="F20961" s="40">
        <v>0.2</v>
      </c>
      <c r="G20961" s="25">
        <v>17302</v>
      </c>
      <c r="H20961" s="25">
        <v>3460</v>
      </c>
      <c r="I20961" s="25"/>
      <c r="J20961" s="58" t="e">
        <f>HYPERLINK("#"&amp;"Insumos"&amp;"!A"&amp;MATCH($B20961,#REF!,0),"Ins "&amp;$B20961)</f>
        <v>#REF!</v>
      </c>
      <c r="M20961" s="220"/>
    </row>
    <row r="20962" spans="1:13" ht="25.5" x14ac:dyDescent="0.2">
      <c r="A20962" s="35" t="s">
        <v>3849</v>
      </c>
      <c r="B20962" s="34" t="s">
        <v>105</v>
      </c>
      <c r="C20962" s="45" t="s">
        <v>8798</v>
      </c>
      <c r="D20962" s="23" t="s">
        <v>5534</v>
      </c>
      <c r="E20962" s="23" t="s">
        <v>4142</v>
      </c>
      <c r="F20962" s="40">
        <v>0.02</v>
      </c>
      <c r="G20962" s="25">
        <v>322400</v>
      </c>
      <c r="H20962" s="25">
        <v>6448</v>
      </c>
      <c r="I20962" s="25"/>
      <c r="J20962" s="58" t="e">
        <f>HYPERLINK("#"&amp;"Insumos"&amp;"!A"&amp;MATCH($B20962,#REF!,0),"Ins "&amp;$B20962)</f>
        <v>#REF!</v>
      </c>
      <c r="M20962" s="220"/>
    </row>
    <row r="20963" spans="1:13" x14ac:dyDescent="0.2">
      <c r="A20963" s="35" t="s">
        <v>3849</v>
      </c>
      <c r="B20963" s="1" t="s">
        <v>5533</v>
      </c>
      <c r="C20963" s="45" t="s">
        <v>5892</v>
      </c>
      <c r="D20963" s="23" t="s">
        <v>977</v>
      </c>
      <c r="E20963" s="23" t="s">
        <v>4134</v>
      </c>
      <c r="F20963" s="40">
        <v>0.3</v>
      </c>
      <c r="G20963" s="25">
        <v>3623</v>
      </c>
      <c r="H20963" s="25">
        <v>1087</v>
      </c>
      <c r="I20963" s="25"/>
      <c r="J20963" s="58" t="e">
        <f>HYPERLINK("#"&amp;"Insumos"&amp;"!A"&amp;MATCH($B20963,#REF!,0),"Ins "&amp;$B20963)</f>
        <v>#REF!</v>
      </c>
      <c r="M20963" s="220"/>
    </row>
    <row r="20964" spans="1:13" x14ac:dyDescent="0.2">
      <c r="A20964" s="35" t="s">
        <v>3849</v>
      </c>
      <c r="B20964" s="1" t="s">
        <v>5007</v>
      </c>
      <c r="C20964" s="45" t="s">
        <v>720</v>
      </c>
      <c r="D20964" s="23" t="s">
        <v>5751</v>
      </c>
      <c r="E20964" s="23" t="s">
        <v>4134</v>
      </c>
      <c r="F20964" s="40">
        <v>0.3</v>
      </c>
      <c r="G20964" s="25">
        <v>1897</v>
      </c>
      <c r="H20964" s="25">
        <v>569</v>
      </c>
      <c r="I20964" s="25"/>
      <c r="J20964" s="58" t="e">
        <f>HYPERLINK("#"&amp;"Insumos"&amp;"!A"&amp;MATCH($B20964,#REF!,0),"Ins "&amp;$B20964)</f>
        <v>#REF!</v>
      </c>
      <c r="M20964" s="220"/>
    </row>
    <row r="20965" spans="1:13" ht="25.5" x14ac:dyDescent="0.2">
      <c r="A20965" s="36" t="s">
        <v>3850</v>
      </c>
      <c r="B20965" s="26" t="s">
        <v>6816</v>
      </c>
      <c r="C20965" s="79" t="s">
        <v>2116</v>
      </c>
      <c r="D20965" s="37" t="s">
        <v>5608</v>
      </c>
      <c r="E20965" s="37" t="s">
        <v>465</v>
      </c>
      <c r="F20965" s="41"/>
      <c r="G20965" s="27"/>
      <c r="H20965" s="27"/>
      <c r="I20965" s="27">
        <v>15168</v>
      </c>
      <c r="M20965" s="220">
        <f t="shared" si="327"/>
        <v>19864</v>
      </c>
    </row>
    <row r="20966" spans="1:13" x14ac:dyDescent="0.2">
      <c r="A20966" s="35" t="s">
        <v>3850</v>
      </c>
      <c r="B20966" s="1" t="s">
        <v>5572</v>
      </c>
      <c r="C20966" s="45" t="s">
        <v>971</v>
      </c>
      <c r="D20966" s="23" t="s">
        <v>5734</v>
      </c>
      <c r="E20966" s="23" t="s">
        <v>4141</v>
      </c>
      <c r="F20966" s="40">
        <v>0.2</v>
      </c>
      <c r="G20966" s="25">
        <v>37863</v>
      </c>
      <c r="H20966" s="25">
        <v>7573</v>
      </c>
      <c r="I20966" s="25"/>
      <c r="J20966" s="58" t="e">
        <f>HYPERLINK("#"&amp;"Insumos"&amp;"!A"&amp;MATCH($B20966,#REF!,0),"Ins "&amp;$B20966)</f>
        <v>#REF!</v>
      </c>
      <c r="M20966" s="220"/>
    </row>
    <row r="20967" spans="1:13" ht="25.5" x14ac:dyDescent="0.2">
      <c r="A20967" s="35" t="s">
        <v>3850</v>
      </c>
      <c r="B20967" s="1" t="s">
        <v>597</v>
      </c>
      <c r="C20967" s="45" t="s">
        <v>8738</v>
      </c>
      <c r="D20967" s="23" t="s">
        <v>5534</v>
      </c>
      <c r="E20967" s="23" t="s">
        <v>8737</v>
      </c>
      <c r="F20967" s="40">
        <v>0.2</v>
      </c>
      <c r="G20967" s="25">
        <v>17302</v>
      </c>
      <c r="H20967" s="25">
        <v>3460</v>
      </c>
      <c r="I20967" s="25"/>
      <c r="J20967" s="58" t="e">
        <f>HYPERLINK("#"&amp;"Insumos"&amp;"!A"&amp;MATCH($B20967,#REF!,0),"Ins "&amp;$B20967)</f>
        <v>#REF!</v>
      </c>
      <c r="M20967" s="220"/>
    </row>
    <row r="20968" spans="1:13" x14ac:dyDescent="0.2">
      <c r="A20968" s="35" t="s">
        <v>3850</v>
      </c>
      <c r="B20968" s="34" t="s">
        <v>221</v>
      </c>
      <c r="C20968" s="45" t="s">
        <v>8817</v>
      </c>
      <c r="D20968" s="23" t="s">
        <v>5534</v>
      </c>
      <c r="E20968" s="23" t="s">
        <v>4142</v>
      </c>
      <c r="F20968" s="40">
        <v>0.02</v>
      </c>
      <c r="G20968" s="25">
        <v>165360</v>
      </c>
      <c r="H20968" s="25">
        <v>3307</v>
      </c>
      <c r="I20968" s="25"/>
      <c r="J20968" s="58" t="e">
        <f>HYPERLINK("#"&amp;"Insumos"&amp;"!A"&amp;MATCH($B20968,#REF!,0),"Ins "&amp;$B20968)</f>
        <v>#REF!</v>
      </c>
      <c r="M20968" s="220"/>
    </row>
    <row r="20969" spans="1:13" x14ac:dyDescent="0.2">
      <c r="A20969" s="35" t="s">
        <v>3850</v>
      </c>
      <c r="B20969" s="1" t="s">
        <v>5533</v>
      </c>
      <c r="C20969" s="45" t="s">
        <v>5892</v>
      </c>
      <c r="D20969" s="23" t="s">
        <v>977</v>
      </c>
      <c r="E20969" s="23" t="s">
        <v>4134</v>
      </c>
      <c r="F20969" s="40">
        <v>0.15</v>
      </c>
      <c r="G20969" s="25">
        <v>3623</v>
      </c>
      <c r="H20969" s="25">
        <v>543</v>
      </c>
      <c r="I20969" s="25"/>
      <c r="J20969" s="58" t="e">
        <f>HYPERLINK("#"&amp;"Insumos"&amp;"!A"&amp;MATCH($B20969,#REF!,0),"Ins "&amp;$B20969)</f>
        <v>#REF!</v>
      </c>
      <c r="M20969" s="220"/>
    </row>
    <row r="20970" spans="1:13" x14ac:dyDescent="0.2">
      <c r="A20970" s="35" t="s">
        <v>3850</v>
      </c>
      <c r="B20970" s="1" t="s">
        <v>5007</v>
      </c>
      <c r="C20970" s="45" t="s">
        <v>720</v>
      </c>
      <c r="D20970" s="23" t="s">
        <v>5751</v>
      </c>
      <c r="E20970" s="23" t="s">
        <v>4134</v>
      </c>
      <c r="F20970" s="40">
        <v>0.15</v>
      </c>
      <c r="G20970" s="25">
        <v>1897</v>
      </c>
      <c r="H20970" s="25">
        <v>285</v>
      </c>
      <c r="I20970" s="25"/>
      <c r="J20970" s="58" t="e">
        <f>HYPERLINK("#"&amp;"Insumos"&amp;"!A"&amp;MATCH($B20970,#REF!,0),"Ins "&amp;$B20970)</f>
        <v>#REF!</v>
      </c>
      <c r="M20970" s="220"/>
    </row>
    <row r="20971" spans="1:13" ht="25.5" x14ac:dyDescent="0.2">
      <c r="A20971" s="36" t="s">
        <v>3851</v>
      </c>
      <c r="B20971" s="26" t="s">
        <v>6816</v>
      </c>
      <c r="C20971" s="79" t="s">
        <v>2117</v>
      </c>
      <c r="D20971" s="37" t="s">
        <v>5608</v>
      </c>
      <c r="E20971" s="37" t="s">
        <v>465</v>
      </c>
      <c r="F20971" s="41"/>
      <c r="G20971" s="27"/>
      <c r="H20971" s="27"/>
      <c r="I20971" s="27">
        <v>10682</v>
      </c>
      <c r="M20971" s="220">
        <f t="shared" si="327"/>
        <v>13989</v>
      </c>
    </row>
    <row r="20972" spans="1:13" x14ac:dyDescent="0.2">
      <c r="A20972" s="35" t="s">
        <v>3851</v>
      </c>
      <c r="B20972" s="1" t="s">
        <v>5572</v>
      </c>
      <c r="C20972" s="45" t="s">
        <v>971</v>
      </c>
      <c r="D20972" s="23" t="s">
        <v>5734</v>
      </c>
      <c r="E20972" s="23" t="s">
        <v>4141</v>
      </c>
      <c r="F20972" s="40">
        <v>0.2</v>
      </c>
      <c r="G20972" s="25">
        <v>37863</v>
      </c>
      <c r="H20972" s="25">
        <v>7573</v>
      </c>
      <c r="I20972" s="25"/>
      <c r="J20972" s="58" t="e">
        <f>HYPERLINK("#"&amp;"Insumos"&amp;"!A"&amp;MATCH($B20972,#REF!,0),"Ins "&amp;$B20972)</f>
        <v>#REF!</v>
      </c>
      <c r="M20972" s="220"/>
    </row>
    <row r="20973" spans="1:13" ht="25.5" x14ac:dyDescent="0.2">
      <c r="A20973" s="35" t="s">
        <v>3851</v>
      </c>
      <c r="B20973" s="1" t="s">
        <v>597</v>
      </c>
      <c r="C20973" s="45" t="s">
        <v>8738</v>
      </c>
      <c r="D20973" s="23" t="s">
        <v>5534</v>
      </c>
      <c r="E20973" s="23" t="s">
        <v>8737</v>
      </c>
      <c r="F20973" s="40">
        <v>0.1</v>
      </c>
      <c r="G20973" s="25">
        <v>17302</v>
      </c>
      <c r="H20973" s="25">
        <v>1730</v>
      </c>
      <c r="I20973" s="25"/>
      <c r="J20973" s="58" t="e">
        <f>HYPERLINK("#"&amp;"Insumos"&amp;"!A"&amp;MATCH($B20973,#REF!,0),"Ins "&amp;$B20973)</f>
        <v>#REF!</v>
      </c>
      <c r="M20973" s="220"/>
    </row>
    <row r="20974" spans="1:13" x14ac:dyDescent="0.2">
      <c r="A20974" s="35" t="s">
        <v>3851</v>
      </c>
      <c r="B20974" s="34" t="s">
        <v>221</v>
      </c>
      <c r="C20974" s="45" t="s">
        <v>8817</v>
      </c>
      <c r="D20974" s="23" t="s">
        <v>5534</v>
      </c>
      <c r="E20974" s="23" t="s">
        <v>4142</v>
      </c>
      <c r="F20974" s="40">
        <v>5.0000000000000001E-3</v>
      </c>
      <c r="G20974" s="25">
        <v>165360</v>
      </c>
      <c r="H20974" s="25">
        <v>827</v>
      </c>
      <c r="I20974" s="25"/>
      <c r="J20974" s="58" t="e">
        <f>HYPERLINK("#"&amp;"Insumos"&amp;"!A"&amp;MATCH($B20974,#REF!,0),"Ins "&amp;$B20974)</f>
        <v>#REF!</v>
      </c>
      <c r="M20974" s="220"/>
    </row>
    <row r="20975" spans="1:13" x14ac:dyDescent="0.2">
      <c r="A20975" s="35" t="s">
        <v>3851</v>
      </c>
      <c r="B20975" s="1" t="s">
        <v>5533</v>
      </c>
      <c r="C20975" s="45" t="s">
        <v>5892</v>
      </c>
      <c r="D20975" s="23" t="s">
        <v>977</v>
      </c>
      <c r="E20975" s="23" t="s">
        <v>4134</v>
      </c>
      <c r="F20975" s="40">
        <v>0.1</v>
      </c>
      <c r="G20975" s="25">
        <v>3623</v>
      </c>
      <c r="H20975" s="25">
        <v>362</v>
      </c>
      <c r="I20975" s="25"/>
      <c r="J20975" s="58" t="e">
        <f>HYPERLINK("#"&amp;"Insumos"&amp;"!A"&amp;MATCH($B20975,#REF!,0),"Ins "&amp;$B20975)</f>
        <v>#REF!</v>
      </c>
      <c r="M20975" s="220"/>
    </row>
    <row r="20976" spans="1:13" x14ac:dyDescent="0.2">
      <c r="A20976" s="35" t="s">
        <v>3851</v>
      </c>
      <c r="B20976" s="1" t="s">
        <v>5007</v>
      </c>
      <c r="C20976" s="45" t="s">
        <v>720</v>
      </c>
      <c r="D20976" s="23" t="s">
        <v>5751</v>
      </c>
      <c r="E20976" s="23" t="s">
        <v>4134</v>
      </c>
      <c r="F20976" s="40">
        <v>0.1</v>
      </c>
      <c r="G20976" s="25">
        <v>1897</v>
      </c>
      <c r="H20976" s="25">
        <v>190</v>
      </c>
      <c r="I20976" s="25"/>
      <c r="J20976" s="58" t="e">
        <f>HYPERLINK("#"&amp;"Insumos"&amp;"!A"&amp;MATCH($B20976,#REF!,0),"Ins "&amp;$B20976)</f>
        <v>#REF!</v>
      </c>
      <c r="M20976" s="220"/>
    </row>
    <row r="20977" spans="1:13" x14ac:dyDescent="0.2">
      <c r="A20977" s="36" t="s">
        <v>3852</v>
      </c>
      <c r="B20977" s="26" t="s">
        <v>6816</v>
      </c>
      <c r="C20977" s="79" t="s">
        <v>1730</v>
      </c>
      <c r="D20977" s="37" t="s">
        <v>5608</v>
      </c>
      <c r="E20977" s="37" t="s">
        <v>465</v>
      </c>
      <c r="F20977" s="41"/>
      <c r="G20977" s="27"/>
      <c r="H20977" s="27"/>
      <c r="I20977" s="27">
        <v>21505</v>
      </c>
      <c r="M20977" s="220">
        <f t="shared" si="327"/>
        <v>28163</v>
      </c>
    </row>
    <row r="20978" spans="1:13" x14ac:dyDescent="0.2">
      <c r="A20978" s="35" t="s">
        <v>3852</v>
      </c>
      <c r="B20978" s="1" t="s">
        <v>5578</v>
      </c>
      <c r="C20978" s="45" t="s">
        <v>1015</v>
      </c>
      <c r="D20978" s="23" t="s">
        <v>5734</v>
      </c>
      <c r="E20978" s="23" t="s">
        <v>4141</v>
      </c>
      <c r="F20978" s="40">
        <v>0.2</v>
      </c>
      <c r="G20978" s="25">
        <v>52425</v>
      </c>
      <c r="H20978" s="25">
        <v>10485</v>
      </c>
      <c r="I20978" s="25"/>
      <c r="J20978" s="58" t="e">
        <f>HYPERLINK("#"&amp;"Insumos"&amp;"!A"&amp;MATCH($B20978,#REF!,0),"Ins "&amp;$B20978)</f>
        <v>#REF!</v>
      </c>
      <c r="M20978" s="220"/>
    </row>
    <row r="20979" spans="1:13" ht="25.5" x14ac:dyDescent="0.2">
      <c r="A20979" s="35" t="s">
        <v>3852</v>
      </c>
      <c r="B20979" s="1" t="s">
        <v>105</v>
      </c>
      <c r="C20979" s="45" t="s">
        <v>8798</v>
      </c>
      <c r="D20979" s="23" t="s">
        <v>5534</v>
      </c>
      <c r="E20979" s="23" t="s">
        <v>4142</v>
      </c>
      <c r="F20979" s="40">
        <v>0.03</v>
      </c>
      <c r="G20979" s="25">
        <v>322400</v>
      </c>
      <c r="H20979" s="25">
        <v>9672</v>
      </c>
      <c r="I20979" s="25"/>
      <c r="J20979" s="58" t="e">
        <f>HYPERLINK("#"&amp;"Insumos"&amp;"!A"&amp;MATCH($B20979,#REF!,0),"Ins "&amp;$B20979)</f>
        <v>#REF!</v>
      </c>
      <c r="M20979" s="220"/>
    </row>
    <row r="20980" spans="1:13" x14ac:dyDescent="0.2">
      <c r="A20980" s="35" t="s">
        <v>3852</v>
      </c>
      <c r="B20980" s="1" t="s">
        <v>5533</v>
      </c>
      <c r="C20980" s="45" t="s">
        <v>5892</v>
      </c>
      <c r="D20980" s="23" t="s">
        <v>977</v>
      </c>
      <c r="E20980" s="23" t="s">
        <v>4134</v>
      </c>
      <c r="F20980" s="40">
        <v>0.2</v>
      </c>
      <c r="G20980" s="25">
        <v>3623</v>
      </c>
      <c r="H20980" s="25">
        <v>725</v>
      </c>
      <c r="I20980" s="25"/>
      <c r="J20980" s="58" t="e">
        <f>HYPERLINK("#"&amp;"Insumos"&amp;"!A"&amp;MATCH($B20980,#REF!,0),"Ins "&amp;$B20980)</f>
        <v>#REF!</v>
      </c>
      <c r="M20980" s="220"/>
    </row>
    <row r="20981" spans="1:13" x14ac:dyDescent="0.2">
      <c r="A20981" s="35" t="s">
        <v>3852</v>
      </c>
      <c r="B20981" s="1" t="s">
        <v>5007</v>
      </c>
      <c r="C20981" s="45" t="s">
        <v>720</v>
      </c>
      <c r="D20981" s="23" t="s">
        <v>5751</v>
      </c>
      <c r="E20981" s="23" t="s">
        <v>4134</v>
      </c>
      <c r="F20981" s="40">
        <v>0.32819999999999999</v>
      </c>
      <c r="G20981" s="25">
        <v>1897</v>
      </c>
      <c r="H20981" s="25">
        <v>623</v>
      </c>
      <c r="I20981" s="25"/>
      <c r="J20981" s="58" t="e">
        <f>HYPERLINK("#"&amp;"Insumos"&amp;"!A"&amp;MATCH($B20981,#REF!,0),"Ins "&amp;$B20981)</f>
        <v>#REF!</v>
      </c>
      <c r="M20981" s="220"/>
    </row>
    <row r="20982" spans="1:13" x14ac:dyDescent="0.2">
      <c r="A20982" s="36" t="s">
        <v>3853</v>
      </c>
      <c r="B20982" s="26" t="s">
        <v>6816</v>
      </c>
      <c r="C20982" s="79" t="s">
        <v>2066</v>
      </c>
      <c r="D20982" s="37" t="s">
        <v>5608</v>
      </c>
      <c r="E20982" s="37" t="s">
        <v>4134</v>
      </c>
      <c r="F20982" s="41"/>
      <c r="G20982" s="27"/>
      <c r="H20982" s="27"/>
      <c r="I20982" s="27">
        <v>77572</v>
      </c>
      <c r="M20982" s="220">
        <f t="shared" si="327"/>
        <v>101588</v>
      </c>
    </row>
    <row r="20983" spans="1:13" x14ac:dyDescent="0.2">
      <c r="A20983" s="35" t="s">
        <v>3853</v>
      </c>
      <c r="B20983" s="1" t="s">
        <v>5572</v>
      </c>
      <c r="C20983" s="45" t="s">
        <v>971</v>
      </c>
      <c r="D20983" s="23" t="s">
        <v>5734</v>
      </c>
      <c r="E20983" s="23" t="s">
        <v>4141</v>
      </c>
      <c r="F20983" s="40">
        <v>1.7</v>
      </c>
      <c r="G20983" s="25">
        <v>37863</v>
      </c>
      <c r="H20983" s="25">
        <v>64367</v>
      </c>
      <c r="I20983" s="25"/>
      <c r="J20983" s="58" t="e">
        <f>HYPERLINK("#"&amp;"Insumos"&amp;"!A"&amp;MATCH($B20983,#REF!,0),"Ins "&amp;$B20983)</f>
        <v>#REF!</v>
      </c>
      <c r="M20983" s="220"/>
    </row>
    <row r="20984" spans="1:13" ht="25.5" x14ac:dyDescent="0.2">
      <c r="A20984" s="35" t="s">
        <v>3853</v>
      </c>
      <c r="B20984" s="1" t="s">
        <v>105</v>
      </c>
      <c r="C20984" s="45" t="s">
        <v>8798</v>
      </c>
      <c r="D20984" s="23" t="s">
        <v>5534</v>
      </c>
      <c r="E20984" s="23" t="s">
        <v>4142</v>
      </c>
      <c r="F20984" s="40">
        <v>0.01</v>
      </c>
      <c r="G20984" s="25">
        <v>322400</v>
      </c>
      <c r="H20984" s="25">
        <v>3224</v>
      </c>
      <c r="I20984" s="25"/>
      <c r="J20984" s="58" t="e">
        <f>HYPERLINK("#"&amp;"Insumos"&amp;"!A"&amp;MATCH($B20984,#REF!,0),"Ins "&amp;$B20984)</f>
        <v>#REF!</v>
      </c>
      <c r="M20984" s="220"/>
    </row>
    <row r="20985" spans="1:13" x14ac:dyDescent="0.2">
      <c r="A20985" s="35" t="s">
        <v>3853</v>
      </c>
      <c r="B20985" s="1" t="s">
        <v>5533</v>
      </c>
      <c r="C20985" s="45" t="s">
        <v>5892</v>
      </c>
      <c r="D20985" s="23" t="s">
        <v>977</v>
      </c>
      <c r="E20985" s="23" t="s">
        <v>4134</v>
      </c>
      <c r="F20985" s="40">
        <v>1.7</v>
      </c>
      <c r="G20985" s="25">
        <v>3623</v>
      </c>
      <c r="H20985" s="25">
        <v>6159</v>
      </c>
      <c r="I20985" s="25"/>
      <c r="J20985" s="58" t="e">
        <f>HYPERLINK("#"&amp;"Insumos"&amp;"!A"&amp;MATCH($B20985,#REF!,0),"Ins "&amp;$B20985)</f>
        <v>#REF!</v>
      </c>
      <c r="M20985" s="220"/>
    </row>
    <row r="20986" spans="1:13" x14ac:dyDescent="0.2">
      <c r="A20986" s="35" t="s">
        <v>3853</v>
      </c>
      <c r="B20986" s="1" t="s">
        <v>5007</v>
      </c>
      <c r="C20986" s="45" t="s">
        <v>720</v>
      </c>
      <c r="D20986" s="23" t="s">
        <v>5751</v>
      </c>
      <c r="E20986" s="23" t="s">
        <v>4134</v>
      </c>
      <c r="F20986" s="40">
        <v>2.0146999999999999</v>
      </c>
      <c r="G20986" s="25">
        <v>1897</v>
      </c>
      <c r="H20986" s="25">
        <v>3822</v>
      </c>
      <c r="I20986" s="25"/>
      <c r="J20986" s="58" t="e">
        <f>HYPERLINK("#"&amp;"Insumos"&amp;"!A"&amp;MATCH($B20986,#REF!,0),"Ins "&amp;$B20986)</f>
        <v>#REF!</v>
      </c>
      <c r="M20986" s="220"/>
    </row>
    <row r="20987" spans="1:13" x14ac:dyDescent="0.2">
      <c r="A20987" s="36" t="s">
        <v>3854</v>
      </c>
      <c r="B20987" s="26" t="s">
        <v>6816</v>
      </c>
      <c r="C20987" s="79" t="s">
        <v>2067</v>
      </c>
      <c r="D20987" s="37" t="s">
        <v>5608</v>
      </c>
      <c r="E20987" s="37" t="s">
        <v>465</v>
      </c>
      <c r="F20987" s="41"/>
      <c r="G20987" s="27"/>
      <c r="H20987" s="27"/>
      <c r="I20987" s="27">
        <v>31143</v>
      </c>
      <c r="M20987" s="220">
        <f t="shared" si="327"/>
        <v>40785</v>
      </c>
    </row>
    <row r="20988" spans="1:13" x14ac:dyDescent="0.2">
      <c r="A20988" s="35" t="s">
        <v>3854</v>
      </c>
      <c r="B20988" s="1" t="s">
        <v>76</v>
      </c>
      <c r="C20988" s="45" t="s">
        <v>1028</v>
      </c>
      <c r="D20988" s="23" t="s">
        <v>5734</v>
      </c>
      <c r="E20988" s="23" t="s">
        <v>4141</v>
      </c>
      <c r="F20988" s="40">
        <v>0.22</v>
      </c>
      <c r="G20988" s="25">
        <v>81549</v>
      </c>
      <c r="H20988" s="25">
        <v>17941</v>
      </c>
      <c r="I20988" s="25"/>
      <c r="J20988" s="58" t="e">
        <f>HYPERLINK("#"&amp;"Insumos"&amp;"!A"&amp;MATCH($B20988,#REF!,0),"Ins "&amp;$B20988)</f>
        <v>#REF!</v>
      </c>
      <c r="M20988" s="220"/>
    </row>
    <row r="20989" spans="1:13" ht="25.5" x14ac:dyDescent="0.2">
      <c r="A20989" s="35" t="s">
        <v>3854</v>
      </c>
      <c r="B20989" s="1" t="s">
        <v>597</v>
      </c>
      <c r="C20989" s="45" t="s">
        <v>8738</v>
      </c>
      <c r="D20989" s="23" t="s">
        <v>5534</v>
      </c>
      <c r="E20989" s="23" t="s">
        <v>8737</v>
      </c>
      <c r="F20989" s="40">
        <v>0.32</v>
      </c>
      <c r="G20989" s="25">
        <v>17302</v>
      </c>
      <c r="H20989" s="25">
        <v>5537</v>
      </c>
      <c r="I20989" s="25"/>
      <c r="J20989" s="58" t="e">
        <f>HYPERLINK("#"&amp;"Insumos"&amp;"!A"&amp;MATCH($B20989,#REF!,0),"Ins "&amp;$B20989)</f>
        <v>#REF!</v>
      </c>
      <c r="M20989" s="220"/>
    </row>
    <row r="20990" spans="1:13" ht="25.5" x14ac:dyDescent="0.2">
      <c r="A20990" s="35" t="s">
        <v>3854</v>
      </c>
      <c r="B20990" s="1" t="s">
        <v>105</v>
      </c>
      <c r="C20990" s="45" t="s">
        <v>8798</v>
      </c>
      <c r="D20990" s="23" t="s">
        <v>5534</v>
      </c>
      <c r="E20990" s="23" t="s">
        <v>4142</v>
      </c>
      <c r="F20990" s="40">
        <v>1.7999999999999999E-2</v>
      </c>
      <c r="G20990" s="25">
        <v>322400</v>
      </c>
      <c r="H20990" s="25">
        <v>5803</v>
      </c>
      <c r="I20990" s="25"/>
      <c r="J20990" s="58" t="e">
        <f>HYPERLINK("#"&amp;"Insumos"&amp;"!A"&amp;MATCH($B20990,#REF!,0),"Ins "&amp;$B20990)</f>
        <v>#REF!</v>
      </c>
      <c r="M20990" s="220"/>
    </row>
    <row r="20991" spans="1:13" x14ac:dyDescent="0.2">
      <c r="A20991" s="35" t="s">
        <v>3854</v>
      </c>
      <c r="B20991" s="1" t="s">
        <v>5533</v>
      </c>
      <c r="C20991" s="45" t="s">
        <v>5892</v>
      </c>
      <c r="D20991" s="23" t="s">
        <v>977</v>
      </c>
      <c r="E20991" s="23" t="s">
        <v>4134</v>
      </c>
      <c r="F20991" s="40">
        <v>0.22</v>
      </c>
      <c r="G20991" s="25">
        <v>3623</v>
      </c>
      <c r="H20991" s="25">
        <v>797</v>
      </c>
      <c r="I20991" s="25"/>
      <c r="J20991" s="58" t="e">
        <f>HYPERLINK("#"&amp;"Insumos"&amp;"!A"&amp;MATCH($B20991,#REF!,0),"Ins "&amp;$B20991)</f>
        <v>#REF!</v>
      </c>
      <c r="M20991" s="220"/>
    </row>
    <row r="20992" spans="1:13" x14ac:dyDescent="0.2">
      <c r="A20992" s="35" t="s">
        <v>3854</v>
      </c>
      <c r="B20992" s="1" t="s">
        <v>5007</v>
      </c>
      <c r="C20992" s="45" t="s">
        <v>720</v>
      </c>
      <c r="D20992" s="23" t="s">
        <v>5751</v>
      </c>
      <c r="E20992" s="23" t="s">
        <v>4134</v>
      </c>
      <c r="F20992" s="40">
        <v>0.56159999999999999</v>
      </c>
      <c r="G20992" s="25">
        <v>1897</v>
      </c>
      <c r="H20992" s="25">
        <v>1065</v>
      </c>
      <c r="I20992" s="25"/>
      <c r="J20992" s="58" t="e">
        <f>HYPERLINK("#"&amp;"Insumos"&amp;"!A"&amp;MATCH($B20992,#REF!,0),"Ins "&amp;$B20992)</f>
        <v>#REF!</v>
      </c>
      <c r="M20992" s="220"/>
    </row>
    <row r="20993" spans="1:13" x14ac:dyDescent="0.2">
      <c r="A20993" s="36" t="s">
        <v>3855</v>
      </c>
      <c r="B20993" s="26" t="s">
        <v>6816</v>
      </c>
      <c r="C20993" s="79" t="s">
        <v>11954</v>
      </c>
      <c r="D20993" s="37" t="s">
        <v>5608</v>
      </c>
      <c r="E20993" s="37" t="s">
        <v>465</v>
      </c>
      <c r="F20993" s="41"/>
      <c r="G20993" s="27"/>
      <c r="H20993" s="27"/>
      <c r="I20993" s="27">
        <v>19569</v>
      </c>
      <c r="M20993" s="220">
        <f t="shared" si="327"/>
        <v>25628</v>
      </c>
    </row>
    <row r="20994" spans="1:13" x14ac:dyDescent="0.2">
      <c r="A20994" s="35" t="s">
        <v>3855</v>
      </c>
      <c r="B20994" s="1" t="s">
        <v>5578</v>
      </c>
      <c r="C20994" s="45" t="s">
        <v>1015</v>
      </c>
      <c r="D20994" s="23" t="s">
        <v>5734</v>
      </c>
      <c r="E20994" s="23" t="s">
        <v>4141</v>
      </c>
      <c r="F20994" s="40">
        <v>0.15</v>
      </c>
      <c r="G20994" s="25">
        <v>52425</v>
      </c>
      <c r="H20994" s="25">
        <v>7864</v>
      </c>
      <c r="I20994" s="25"/>
      <c r="J20994" s="58" t="e">
        <f>HYPERLINK("#"&amp;"Insumos"&amp;"!A"&amp;MATCH($B20994,#REF!,0),"Ins "&amp;$B20994)</f>
        <v>#REF!</v>
      </c>
      <c r="M20994" s="220"/>
    </row>
    <row r="20995" spans="1:13" ht="25.5" x14ac:dyDescent="0.2">
      <c r="A20995" s="35" t="s">
        <v>3855</v>
      </c>
      <c r="B20995" s="1" t="s">
        <v>597</v>
      </c>
      <c r="C20995" s="45" t="s">
        <v>8738</v>
      </c>
      <c r="D20995" s="23" t="s">
        <v>5534</v>
      </c>
      <c r="E20995" s="23" t="s">
        <v>8737</v>
      </c>
      <c r="F20995" s="40">
        <v>0.32</v>
      </c>
      <c r="G20995" s="25">
        <v>17302</v>
      </c>
      <c r="H20995" s="25">
        <v>5537</v>
      </c>
      <c r="I20995" s="25"/>
      <c r="J20995" s="58" t="e">
        <f>HYPERLINK("#"&amp;"Insumos"&amp;"!A"&amp;MATCH($B20995,#REF!,0),"Ins "&amp;$B20995)</f>
        <v>#REF!</v>
      </c>
      <c r="M20995" s="220"/>
    </row>
    <row r="20996" spans="1:13" ht="25.5" x14ac:dyDescent="0.2">
      <c r="A20996" s="35" t="s">
        <v>3855</v>
      </c>
      <c r="B20996" s="1" t="s">
        <v>105</v>
      </c>
      <c r="C20996" s="45" t="s">
        <v>8798</v>
      </c>
      <c r="D20996" s="23" t="s">
        <v>5534</v>
      </c>
      <c r="E20996" s="23" t="s">
        <v>4142</v>
      </c>
      <c r="F20996" s="40">
        <v>1.6E-2</v>
      </c>
      <c r="G20996" s="25">
        <v>322400</v>
      </c>
      <c r="H20996" s="25">
        <v>5158</v>
      </c>
      <c r="I20996" s="25"/>
      <c r="J20996" s="58" t="e">
        <f>HYPERLINK("#"&amp;"Insumos"&amp;"!A"&amp;MATCH($B20996,#REF!,0),"Ins "&amp;$B20996)</f>
        <v>#REF!</v>
      </c>
      <c r="M20996" s="220"/>
    </row>
    <row r="20997" spans="1:13" x14ac:dyDescent="0.2">
      <c r="A20997" s="35" t="s">
        <v>3855</v>
      </c>
      <c r="B20997" s="1" t="s">
        <v>5533</v>
      </c>
      <c r="C20997" s="45" t="s">
        <v>5892</v>
      </c>
      <c r="D20997" s="23" t="s">
        <v>977</v>
      </c>
      <c r="E20997" s="23" t="s">
        <v>4134</v>
      </c>
      <c r="F20997" s="40">
        <v>0.15</v>
      </c>
      <c r="G20997" s="25">
        <v>3623</v>
      </c>
      <c r="H20997" s="25">
        <v>543</v>
      </c>
      <c r="I20997" s="25"/>
      <c r="J20997" s="58" t="e">
        <f>HYPERLINK("#"&amp;"Insumos"&amp;"!A"&amp;MATCH($B20997,#REF!,0),"Ins "&amp;$B20997)</f>
        <v>#REF!</v>
      </c>
      <c r="M20997" s="220"/>
    </row>
    <row r="20998" spans="1:13" x14ac:dyDescent="0.2">
      <c r="A20998" s="35" t="s">
        <v>3855</v>
      </c>
      <c r="B20998" s="1" t="s">
        <v>5007</v>
      </c>
      <c r="C20998" s="45" t="s">
        <v>720</v>
      </c>
      <c r="D20998" s="23" t="s">
        <v>5751</v>
      </c>
      <c r="E20998" s="23" t="s">
        <v>4134</v>
      </c>
      <c r="F20998" s="40">
        <v>0.24610000000000001</v>
      </c>
      <c r="G20998" s="25">
        <v>1897</v>
      </c>
      <c r="H20998" s="25">
        <v>467</v>
      </c>
      <c r="I20998" s="25"/>
      <c r="J20998" s="58" t="e">
        <f>HYPERLINK("#"&amp;"Insumos"&amp;"!A"&amp;MATCH($B20998,#REF!,0),"Ins "&amp;$B20998)</f>
        <v>#REF!</v>
      </c>
      <c r="M20998" s="220"/>
    </row>
    <row r="20999" spans="1:13" x14ac:dyDescent="0.2">
      <c r="A20999" s="36" t="s">
        <v>3856</v>
      </c>
      <c r="B20999" s="26" t="s">
        <v>6816</v>
      </c>
      <c r="C20999" s="79" t="s">
        <v>8469</v>
      </c>
      <c r="D20999" s="37" t="s">
        <v>5608</v>
      </c>
      <c r="E20999" s="37" t="s">
        <v>465</v>
      </c>
      <c r="F20999" s="41"/>
      <c r="G20999" s="27"/>
      <c r="H20999" s="27"/>
      <c r="I20999" s="27">
        <v>19220</v>
      </c>
      <c r="M20999" s="220">
        <f t="shared" ref="M20999:M21059" si="328">ROUND(I20999*(1+$L$2),0)</f>
        <v>25171</v>
      </c>
    </row>
    <row r="21000" spans="1:13" x14ac:dyDescent="0.2">
      <c r="A21000" s="35" t="s">
        <v>3856</v>
      </c>
      <c r="B21000" s="1" t="s">
        <v>5578</v>
      </c>
      <c r="C21000" s="45" t="s">
        <v>1015</v>
      </c>
      <c r="D21000" s="23" t="s">
        <v>5734</v>
      </c>
      <c r="E21000" s="23" t="s">
        <v>4141</v>
      </c>
      <c r="F21000" s="40">
        <v>0.18</v>
      </c>
      <c r="G21000" s="25">
        <v>52425</v>
      </c>
      <c r="H21000" s="25">
        <v>9437</v>
      </c>
      <c r="I21000" s="25"/>
      <c r="J21000" s="58" t="e">
        <f>HYPERLINK("#"&amp;"Insumos"&amp;"!A"&amp;MATCH($B21000,#REF!,0),"Ins "&amp;$B21000)</f>
        <v>#REF!</v>
      </c>
      <c r="M21000" s="220"/>
    </row>
    <row r="21001" spans="1:13" ht="25.5" x14ac:dyDescent="0.2">
      <c r="A21001" s="35" t="s">
        <v>3856</v>
      </c>
      <c r="B21001" s="1" t="s">
        <v>597</v>
      </c>
      <c r="C21001" s="45" t="s">
        <v>8738</v>
      </c>
      <c r="D21001" s="23" t="s">
        <v>5534</v>
      </c>
      <c r="E21001" s="23" t="s">
        <v>8737</v>
      </c>
      <c r="F21001" s="40">
        <v>0.16</v>
      </c>
      <c r="G21001" s="25">
        <v>17302</v>
      </c>
      <c r="H21001" s="25">
        <v>2768</v>
      </c>
      <c r="I21001" s="25"/>
      <c r="J21001" s="58" t="e">
        <f>HYPERLINK("#"&amp;"Insumos"&amp;"!A"&amp;MATCH($B21001,#REF!,0),"Ins "&amp;$B21001)</f>
        <v>#REF!</v>
      </c>
      <c r="M21001" s="220"/>
    </row>
    <row r="21002" spans="1:13" ht="25.5" x14ac:dyDescent="0.2">
      <c r="A21002" s="35" t="s">
        <v>3856</v>
      </c>
      <c r="B21002" s="1" t="s">
        <v>105</v>
      </c>
      <c r="C21002" s="45" t="s">
        <v>8798</v>
      </c>
      <c r="D21002" s="23" t="s">
        <v>5534</v>
      </c>
      <c r="E21002" s="23" t="s">
        <v>4142</v>
      </c>
      <c r="F21002" s="40">
        <v>1.7999999999999999E-2</v>
      </c>
      <c r="G21002" s="25">
        <v>322400</v>
      </c>
      <c r="H21002" s="25">
        <v>5803</v>
      </c>
      <c r="I21002" s="25"/>
      <c r="J21002" s="58" t="e">
        <f>HYPERLINK("#"&amp;"Insumos"&amp;"!A"&amp;MATCH($B21002,#REF!,0),"Ins "&amp;$B21002)</f>
        <v>#REF!</v>
      </c>
      <c r="M21002" s="220"/>
    </row>
    <row r="21003" spans="1:13" x14ac:dyDescent="0.2">
      <c r="A21003" s="35" t="s">
        <v>3856</v>
      </c>
      <c r="B21003" s="1" t="s">
        <v>5533</v>
      </c>
      <c r="C21003" s="45" t="s">
        <v>5892</v>
      </c>
      <c r="D21003" s="23" t="s">
        <v>977</v>
      </c>
      <c r="E21003" s="23" t="s">
        <v>4134</v>
      </c>
      <c r="F21003" s="40">
        <v>0.18</v>
      </c>
      <c r="G21003" s="25">
        <v>3623</v>
      </c>
      <c r="H21003" s="25">
        <v>652</v>
      </c>
      <c r="I21003" s="25"/>
      <c r="J21003" s="58" t="e">
        <f>HYPERLINK("#"&amp;"Insumos"&amp;"!A"&amp;MATCH($B21003,#REF!,0),"Ins "&amp;$B21003)</f>
        <v>#REF!</v>
      </c>
      <c r="M21003" s="220"/>
    </row>
    <row r="21004" spans="1:13" x14ac:dyDescent="0.2">
      <c r="A21004" s="35" t="s">
        <v>3856</v>
      </c>
      <c r="B21004" s="1" t="s">
        <v>5007</v>
      </c>
      <c r="C21004" s="45" t="s">
        <v>720</v>
      </c>
      <c r="D21004" s="23" t="s">
        <v>5751</v>
      </c>
      <c r="E21004" s="23" t="s">
        <v>4134</v>
      </c>
      <c r="F21004" s="40">
        <v>0.2954</v>
      </c>
      <c r="G21004" s="25">
        <v>1897</v>
      </c>
      <c r="H21004" s="25">
        <v>560</v>
      </c>
      <c r="I21004" s="25"/>
      <c r="J21004" s="58" t="e">
        <f>HYPERLINK("#"&amp;"Insumos"&amp;"!A"&amp;MATCH($B21004,#REF!,0),"Ins "&amp;$B21004)</f>
        <v>#REF!</v>
      </c>
      <c r="M21004" s="220"/>
    </row>
    <row r="21005" spans="1:13" x14ac:dyDescent="0.2">
      <c r="A21005" s="36" t="s">
        <v>3857</v>
      </c>
      <c r="B21005" s="26" t="s">
        <v>6816</v>
      </c>
      <c r="C21005" s="79" t="s">
        <v>2069</v>
      </c>
      <c r="D21005" s="37" t="s">
        <v>5608</v>
      </c>
      <c r="E21005" s="37" t="s">
        <v>465</v>
      </c>
      <c r="F21005" s="41"/>
      <c r="G21005" s="27"/>
      <c r="H21005" s="27"/>
      <c r="I21005" s="27">
        <v>24856</v>
      </c>
      <c r="M21005" s="220">
        <f t="shared" si="328"/>
        <v>32551</v>
      </c>
    </row>
    <row r="21006" spans="1:13" x14ac:dyDescent="0.2">
      <c r="A21006" s="35" t="s">
        <v>3857</v>
      </c>
      <c r="B21006" s="1" t="s">
        <v>5572</v>
      </c>
      <c r="C21006" s="45" t="s">
        <v>971</v>
      </c>
      <c r="D21006" s="23" t="s">
        <v>5734</v>
      </c>
      <c r="E21006" s="23" t="s">
        <v>4141</v>
      </c>
      <c r="F21006" s="40">
        <v>0.35</v>
      </c>
      <c r="G21006" s="25">
        <v>37863</v>
      </c>
      <c r="H21006" s="25">
        <v>13252</v>
      </c>
      <c r="I21006" s="25"/>
      <c r="J21006" s="58" t="e">
        <f>HYPERLINK("#"&amp;"Insumos"&amp;"!A"&amp;MATCH($B21006,#REF!,0),"Ins "&amp;$B21006)</f>
        <v>#REF!</v>
      </c>
      <c r="M21006" s="220"/>
    </row>
    <row r="21007" spans="1:13" ht="25.5" x14ac:dyDescent="0.2">
      <c r="A21007" s="35" t="s">
        <v>3857</v>
      </c>
      <c r="B21007" s="1" t="s">
        <v>105</v>
      </c>
      <c r="C21007" s="45" t="s">
        <v>8798</v>
      </c>
      <c r="D21007" s="23" t="s">
        <v>5534</v>
      </c>
      <c r="E21007" s="23" t="s">
        <v>4142</v>
      </c>
      <c r="F21007" s="40">
        <v>0.03</v>
      </c>
      <c r="G21007" s="25">
        <v>322400</v>
      </c>
      <c r="H21007" s="25">
        <v>9672</v>
      </c>
      <c r="I21007" s="25"/>
      <c r="J21007" s="58" t="e">
        <f>HYPERLINK("#"&amp;"Insumos"&amp;"!A"&amp;MATCH($B21007,#REF!,0),"Ins "&amp;$B21007)</f>
        <v>#REF!</v>
      </c>
      <c r="M21007" s="220"/>
    </row>
    <row r="21008" spans="1:13" x14ac:dyDescent="0.2">
      <c r="A21008" s="35" t="s">
        <v>3857</v>
      </c>
      <c r="B21008" s="1" t="s">
        <v>5533</v>
      </c>
      <c r="C21008" s="45" t="s">
        <v>5892</v>
      </c>
      <c r="D21008" s="23" t="s">
        <v>977</v>
      </c>
      <c r="E21008" s="23" t="s">
        <v>4134</v>
      </c>
      <c r="F21008" s="40">
        <v>0.35</v>
      </c>
      <c r="G21008" s="25">
        <v>3623</v>
      </c>
      <c r="H21008" s="25">
        <v>1268</v>
      </c>
      <c r="I21008" s="25"/>
      <c r="J21008" s="58" t="e">
        <f>HYPERLINK("#"&amp;"Insumos"&amp;"!A"&amp;MATCH($B21008,#REF!,0),"Ins "&amp;$B21008)</f>
        <v>#REF!</v>
      </c>
      <c r="M21008" s="220"/>
    </row>
    <row r="21009" spans="1:13" x14ac:dyDescent="0.2">
      <c r="A21009" s="35" t="s">
        <v>3857</v>
      </c>
      <c r="B21009" s="1" t="s">
        <v>5007</v>
      </c>
      <c r="C21009" s="45" t="s">
        <v>720</v>
      </c>
      <c r="D21009" s="23" t="s">
        <v>5751</v>
      </c>
      <c r="E21009" s="23" t="s">
        <v>4134</v>
      </c>
      <c r="F21009" s="40">
        <v>0.35</v>
      </c>
      <c r="G21009" s="25">
        <v>1897</v>
      </c>
      <c r="H21009" s="25">
        <v>664</v>
      </c>
      <c r="I21009" s="25"/>
      <c r="J21009" s="58" t="e">
        <f>HYPERLINK("#"&amp;"Insumos"&amp;"!A"&amp;MATCH($B21009,#REF!,0),"Ins "&amp;$B21009)</f>
        <v>#REF!</v>
      </c>
      <c r="M21009" s="220"/>
    </row>
    <row r="21010" spans="1:13" x14ac:dyDescent="0.2">
      <c r="A21010" s="36" t="s">
        <v>3858</v>
      </c>
      <c r="B21010" s="26" t="s">
        <v>6816</v>
      </c>
      <c r="C21010" s="79" t="s">
        <v>2070</v>
      </c>
      <c r="D21010" s="37" t="s">
        <v>5608</v>
      </c>
      <c r="E21010" s="37" t="s">
        <v>464</v>
      </c>
      <c r="F21010" s="41"/>
      <c r="G21010" s="27"/>
      <c r="H21010" s="27"/>
      <c r="I21010" s="27">
        <v>13295</v>
      </c>
      <c r="M21010" s="220">
        <f t="shared" si="328"/>
        <v>17411</v>
      </c>
    </row>
    <row r="21011" spans="1:13" x14ac:dyDescent="0.2">
      <c r="A21011" s="35" t="s">
        <v>3858</v>
      </c>
      <c r="B21011" s="1" t="s">
        <v>5572</v>
      </c>
      <c r="C21011" s="45" t="s">
        <v>971</v>
      </c>
      <c r="D21011" s="23" t="s">
        <v>5734</v>
      </c>
      <c r="E21011" s="23" t="s">
        <v>4141</v>
      </c>
      <c r="F21011" s="40">
        <v>0.15</v>
      </c>
      <c r="G21011" s="25">
        <v>37863</v>
      </c>
      <c r="H21011" s="25">
        <v>5679</v>
      </c>
      <c r="I21011" s="25"/>
      <c r="J21011" s="58" t="e">
        <f>HYPERLINK("#"&amp;"Insumos"&amp;"!A"&amp;MATCH($B21011,#REF!,0),"Ins "&amp;$B21011)</f>
        <v>#REF!</v>
      </c>
      <c r="M21011" s="220"/>
    </row>
    <row r="21012" spans="1:13" ht="25.5" x14ac:dyDescent="0.2">
      <c r="A21012" s="35" t="s">
        <v>3858</v>
      </c>
      <c r="B21012" s="1" t="s">
        <v>105</v>
      </c>
      <c r="C21012" s="45" t="s">
        <v>8798</v>
      </c>
      <c r="D21012" s="23" t="s">
        <v>5534</v>
      </c>
      <c r="E21012" s="23" t="s">
        <v>4142</v>
      </c>
      <c r="F21012" s="40">
        <v>2.1000000000000001E-2</v>
      </c>
      <c r="G21012" s="25">
        <v>322400</v>
      </c>
      <c r="H21012" s="25">
        <v>6770</v>
      </c>
      <c r="I21012" s="25"/>
      <c r="J21012" s="58" t="e">
        <f>HYPERLINK("#"&amp;"Insumos"&amp;"!A"&amp;MATCH($B21012,#REF!,0),"Ins "&amp;$B21012)</f>
        <v>#REF!</v>
      </c>
      <c r="M21012" s="220"/>
    </row>
    <row r="21013" spans="1:13" x14ac:dyDescent="0.2">
      <c r="A21013" s="35" t="s">
        <v>3858</v>
      </c>
      <c r="B21013" s="1" t="s">
        <v>5533</v>
      </c>
      <c r="C21013" s="45" t="s">
        <v>5892</v>
      </c>
      <c r="D21013" s="23" t="s">
        <v>977</v>
      </c>
      <c r="E21013" s="23" t="s">
        <v>4134</v>
      </c>
      <c r="F21013" s="40">
        <v>0.15</v>
      </c>
      <c r="G21013" s="25">
        <v>3623</v>
      </c>
      <c r="H21013" s="25">
        <v>543</v>
      </c>
      <c r="I21013" s="25"/>
      <c r="J21013" s="58" t="e">
        <f>HYPERLINK("#"&amp;"Insumos"&amp;"!A"&amp;MATCH($B21013,#REF!,0),"Ins "&amp;$B21013)</f>
        <v>#REF!</v>
      </c>
      <c r="M21013" s="220"/>
    </row>
    <row r="21014" spans="1:13" x14ac:dyDescent="0.2">
      <c r="A21014" s="35" t="s">
        <v>3858</v>
      </c>
      <c r="B21014" s="1" t="s">
        <v>5007</v>
      </c>
      <c r="C21014" s="45" t="s">
        <v>720</v>
      </c>
      <c r="D21014" s="23" t="s">
        <v>5751</v>
      </c>
      <c r="E21014" s="23" t="s">
        <v>4134</v>
      </c>
      <c r="F21014" s="40">
        <v>0.15989999999999999</v>
      </c>
      <c r="G21014" s="25">
        <v>1897</v>
      </c>
      <c r="H21014" s="25">
        <v>303</v>
      </c>
      <c r="I21014" s="25"/>
      <c r="J21014" s="58" t="e">
        <f>HYPERLINK("#"&amp;"Insumos"&amp;"!A"&amp;MATCH($B21014,#REF!,0),"Ins "&amp;$B21014)</f>
        <v>#REF!</v>
      </c>
      <c r="M21014" s="220"/>
    </row>
    <row r="21015" spans="1:13" x14ac:dyDescent="0.2">
      <c r="A21015" s="36" t="s">
        <v>3859</v>
      </c>
      <c r="B21015" s="26" t="s">
        <v>6816</v>
      </c>
      <c r="C21015" s="79" t="s">
        <v>492</v>
      </c>
      <c r="D21015" s="37" t="s">
        <v>5608</v>
      </c>
      <c r="E21015" s="37" t="s">
        <v>465</v>
      </c>
      <c r="F21015" s="41"/>
      <c r="G21015" s="27"/>
      <c r="H21015" s="27"/>
      <c r="I21015" s="27">
        <v>16594</v>
      </c>
      <c r="M21015" s="220">
        <f t="shared" si="328"/>
        <v>21732</v>
      </c>
    </row>
    <row r="21016" spans="1:13" x14ac:dyDescent="0.2">
      <c r="A21016" s="35" t="s">
        <v>3859</v>
      </c>
      <c r="B21016" s="1" t="s">
        <v>5572</v>
      </c>
      <c r="C21016" s="45" t="s">
        <v>971</v>
      </c>
      <c r="D21016" s="23" t="s">
        <v>5734</v>
      </c>
      <c r="E21016" s="23" t="s">
        <v>4141</v>
      </c>
      <c r="F21016" s="40">
        <v>0.4</v>
      </c>
      <c r="G21016" s="25">
        <v>37863</v>
      </c>
      <c r="H21016" s="25">
        <v>15145</v>
      </c>
      <c r="I21016" s="25"/>
      <c r="J21016" s="58" t="e">
        <f>HYPERLINK("#"&amp;"Insumos"&amp;"!A"&amp;MATCH($B21016,#REF!,0),"Ins "&amp;$B21016)</f>
        <v>#REF!</v>
      </c>
      <c r="M21016" s="220"/>
    </row>
    <row r="21017" spans="1:13" x14ac:dyDescent="0.2">
      <c r="A21017" s="35" t="s">
        <v>3859</v>
      </c>
      <c r="B21017" s="1" t="s">
        <v>5533</v>
      </c>
      <c r="C21017" s="45" t="s">
        <v>5892</v>
      </c>
      <c r="D21017" s="23" t="s">
        <v>977</v>
      </c>
      <c r="E21017" s="23" t="s">
        <v>4134</v>
      </c>
      <c r="F21017" s="40">
        <v>0.4</v>
      </c>
      <c r="G21017" s="25">
        <v>3623</v>
      </c>
      <c r="H21017" s="25">
        <v>1449</v>
      </c>
      <c r="I21017" s="25"/>
      <c r="J21017" s="58" t="e">
        <f>HYPERLINK("#"&amp;"Insumos"&amp;"!A"&amp;MATCH($B21017,#REF!,0),"Ins "&amp;$B21017)</f>
        <v>#REF!</v>
      </c>
      <c r="M21017" s="220"/>
    </row>
    <row r="21018" spans="1:13" x14ac:dyDescent="0.2">
      <c r="A21018" s="36" t="s">
        <v>3860</v>
      </c>
      <c r="B21018" s="26" t="s">
        <v>6816</v>
      </c>
      <c r="C21018" s="79" t="s">
        <v>1877</v>
      </c>
      <c r="D21018" s="37" t="s">
        <v>5608</v>
      </c>
      <c r="E21018" s="37" t="s">
        <v>4134</v>
      </c>
      <c r="F21018" s="41"/>
      <c r="G21018" s="27"/>
      <c r="H21018" s="27"/>
      <c r="I21018" s="27">
        <v>56393</v>
      </c>
      <c r="M21018" s="220">
        <f t="shared" si="328"/>
        <v>73852</v>
      </c>
    </row>
    <row r="21019" spans="1:13" x14ac:dyDescent="0.2">
      <c r="A21019" s="35" t="s">
        <v>3860</v>
      </c>
      <c r="B21019" s="1" t="s">
        <v>5572</v>
      </c>
      <c r="C21019" s="45" t="s">
        <v>971</v>
      </c>
      <c r="D21019" s="23" t="s">
        <v>5734</v>
      </c>
      <c r="E21019" s="23" t="s">
        <v>4141</v>
      </c>
      <c r="F21019" s="40">
        <v>1</v>
      </c>
      <c r="G21019" s="25">
        <v>37863</v>
      </c>
      <c r="H21019" s="25">
        <v>37863</v>
      </c>
      <c r="I21019" s="25"/>
      <c r="J21019" s="58" t="e">
        <f>HYPERLINK("#"&amp;"Insumos"&amp;"!A"&amp;MATCH($B21019,#REF!,0),"Ins "&amp;$B21019)</f>
        <v>#REF!</v>
      </c>
      <c r="M21019" s="220"/>
    </row>
    <row r="21020" spans="1:13" ht="25.5" x14ac:dyDescent="0.2">
      <c r="A21020" s="35" t="s">
        <v>3860</v>
      </c>
      <c r="B21020" s="1" t="s">
        <v>105</v>
      </c>
      <c r="C21020" s="45" t="s">
        <v>8798</v>
      </c>
      <c r="D21020" s="23" t="s">
        <v>5534</v>
      </c>
      <c r="E21020" s="23" t="s">
        <v>4142</v>
      </c>
      <c r="F21020" s="40">
        <v>0.04</v>
      </c>
      <c r="G21020" s="25">
        <v>322400</v>
      </c>
      <c r="H21020" s="25">
        <v>12896</v>
      </c>
      <c r="I21020" s="25"/>
      <c r="J21020" s="58" t="e">
        <f>HYPERLINK("#"&amp;"Insumos"&amp;"!A"&amp;MATCH($B21020,#REF!,0),"Ins "&amp;$B21020)</f>
        <v>#REF!</v>
      </c>
      <c r="M21020" s="220"/>
    </row>
    <row r="21021" spans="1:13" x14ac:dyDescent="0.2">
      <c r="A21021" s="35" t="s">
        <v>3860</v>
      </c>
      <c r="B21021" s="1" t="s">
        <v>5533</v>
      </c>
      <c r="C21021" s="45" t="s">
        <v>5892</v>
      </c>
      <c r="D21021" s="23" t="s">
        <v>977</v>
      </c>
      <c r="E21021" s="23" t="s">
        <v>4134</v>
      </c>
      <c r="F21021" s="40">
        <v>1</v>
      </c>
      <c r="G21021" s="25">
        <v>3623</v>
      </c>
      <c r="H21021" s="25">
        <v>3623</v>
      </c>
      <c r="I21021" s="25"/>
      <c r="J21021" s="58" t="e">
        <f>HYPERLINK("#"&amp;"Insumos"&amp;"!A"&amp;MATCH($B21021,#REF!,0),"Ins "&amp;$B21021)</f>
        <v>#REF!</v>
      </c>
      <c r="M21021" s="220"/>
    </row>
    <row r="21022" spans="1:13" x14ac:dyDescent="0.2">
      <c r="A21022" s="35" t="s">
        <v>3860</v>
      </c>
      <c r="B21022" s="1" t="s">
        <v>5007</v>
      </c>
      <c r="C21022" s="45" t="s">
        <v>720</v>
      </c>
      <c r="D21022" s="23" t="s">
        <v>5751</v>
      </c>
      <c r="E21022" s="23" t="s">
        <v>4134</v>
      </c>
      <c r="F21022" s="40">
        <v>1.06</v>
      </c>
      <c r="G21022" s="25">
        <v>1897</v>
      </c>
      <c r="H21022" s="25">
        <v>2011</v>
      </c>
      <c r="I21022" s="25"/>
      <c r="J21022" s="58" t="e">
        <f>HYPERLINK("#"&amp;"Insumos"&amp;"!A"&amp;MATCH($B21022,#REF!,0),"Ins "&amp;$B21022)</f>
        <v>#REF!</v>
      </c>
      <c r="M21022" s="220"/>
    </row>
    <row r="21023" spans="1:13" x14ac:dyDescent="0.2">
      <c r="A21023" s="36" t="s">
        <v>3861</v>
      </c>
      <c r="B21023" s="26" t="s">
        <v>6816</v>
      </c>
      <c r="C21023" s="79" t="s">
        <v>2074</v>
      </c>
      <c r="D21023" s="37" t="s">
        <v>5608</v>
      </c>
      <c r="E21023" s="37" t="s">
        <v>465</v>
      </c>
      <c r="F21023" s="41"/>
      <c r="G21023" s="27"/>
      <c r="H21023" s="27"/>
      <c r="I21023" s="27">
        <v>20847</v>
      </c>
      <c r="M21023" s="220">
        <f t="shared" si="328"/>
        <v>27301</v>
      </c>
    </row>
    <row r="21024" spans="1:13" x14ac:dyDescent="0.2">
      <c r="A21024" s="35" t="s">
        <v>3861</v>
      </c>
      <c r="B21024" s="1" t="s">
        <v>5578</v>
      </c>
      <c r="C21024" s="45" t="s">
        <v>1015</v>
      </c>
      <c r="D21024" s="23" t="s">
        <v>5734</v>
      </c>
      <c r="E21024" s="23" t="s">
        <v>4141</v>
      </c>
      <c r="F21024" s="40">
        <v>0.3</v>
      </c>
      <c r="G21024" s="25">
        <v>52425</v>
      </c>
      <c r="H21024" s="25">
        <v>15728</v>
      </c>
      <c r="I21024" s="25"/>
      <c r="J21024" s="58" t="e">
        <f>HYPERLINK("#"&amp;"Insumos"&amp;"!A"&amp;MATCH($B21024,#REF!,0),"Ins "&amp;$B21024)</f>
        <v>#REF!</v>
      </c>
      <c r="M21024" s="220"/>
    </row>
    <row r="21025" spans="1:13" ht="25.5" x14ac:dyDescent="0.2">
      <c r="A21025" s="35" t="s">
        <v>3861</v>
      </c>
      <c r="B21025" s="1" t="s">
        <v>105</v>
      </c>
      <c r="C21025" s="45" t="s">
        <v>8798</v>
      </c>
      <c r="D21025" s="23" t="s">
        <v>5534</v>
      </c>
      <c r="E21025" s="23" t="s">
        <v>4142</v>
      </c>
      <c r="F21025" s="40">
        <v>0.01</v>
      </c>
      <c r="G21025" s="25">
        <v>322400</v>
      </c>
      <c r="H21025" s="25">
        <v>3224</v>
      </c>
      <c r="I21025" s="25"/>
      <c r="J21025" s="58" t="e">
        <f>HYPERLINK("#"&amp;"Insumos"&amp;"!A"&amp;MATCH($B21025,#REF!,0),"Ins "&amp;$B21025)</f>
        <v>#REF!</v>
      </c>
      <c r="M21025" s="220"/>
    </row>
    <row r="21026" spans="1:13" x14ac:dyDescent="0.2">
      <c r="A21026" s="35" t="s">
        <v>3861</v>
      </c>
      <c r="B21026" s="1" t="s">
        <v>5533</v>
      </c>
      <c r="C21026" s="45" t="s">
        <v>5892</v>
      </c>
      <c r="D21026" s="23" t="s">
        <v>977</v>
      </c>
      <c r="E21026" s="23" t="s">
        <v>4134</v>
      </c>
      <c r="F21026" s="40">
        <v>0.3</v>
      </c>
      <c r="G21026" s="25">
        <v>3623</v>
      </c>
      <c r="H21026" s="25">
        <v>1087</v>
      </c>
      <c r="I21026" s="25"/>
      <c r="J21026" s="58" t="e">
        <f>HYPERLINK("#"&amp;"Insumos"&amp;"!A"&amp;MATCH($B21026,#REF!,0),"Ins "&amp;$B21026)</f>
        <v>#REF!</v>
      </c>
      <c r="M21026" s="220"/>
    </row>
    <row r="21027" spans="1:13" x14ac:dyDescent="0.2">
      <c r="A21027" s="35" t="s">
        <v>3861</v>
      </c>
      <c r="B21027" s="1" t="s">
        <v>5007</v>
      </c>
      <c r="C21027" s="45" t="s">
        <v>720</v>
      </c>
      <c r="D21027" s="23" t="s">
        <v>5751</v>
      </c>
      <c r="E21027" s="23" t="s">
        <v>4134</v>
      </c>
      <c r="F21027" s="40">
        <v>0.42599999999999999</v>
      </c>
      <c r="G21027" s="25">
        <v>1897</v>
      </c>
      <c r="H21027" s="25">
        <v>808</v>
      </c>
      <c r="I21027" s="25"/>
      <c r="J21027" s="58" t="e">
        <f>HYPERLINK("#"&amp;"Insumos"&amp;"!A"&amp;MATCH($B21027,#REF!,0),"Ins "&amp;$B21027)</f>
        <v>#REF!</v>
      </c>
      <c r="M21027" s="220"/>
    </row>
    <row r="21028" spans="1:13" x14ac:dyDescent="0.2">
      <c r="A21028" s="36" t="s">
        <v>3862</v>
      </c>
      <c r="B21028" s="26" t="s">
        <v>6816</v>
      </c>
      <c r="C21028" s="79" t="s">
        <v>2075</v>
      </c>
      <c r="D21028" s="37" t="s">
        <v>5608</v>
      </c>
      <c r="E21028" s="37" t="s">
        <v>464</v>
      </c>
      <c r="F21028" s="41"/>
      <c r="G21028" s="27"/>
      <c r="H21028" s="27"/>
      <c r="I21028" s="27">
        <v>7244</v>
      </c>
      <c r="M21028" s="220">
        <f t="shared" si="328"/>
        <v>9487</v>
      </c>
    </row>
    <row r="21029" spans="1:13" x14ac:dyDescent="0.2">
      <c r="A21029" s="35" t="s">
        <v>3862</v>
      </c>
      <c r="B21029" s="1" t="s">
        <v>5578</v>
      </c>
      <c r="C21029" s="45" t="s">
        <v>1015</v>
      </c>
      <c r="D21029" s="23" t="s">
        <v>5734</v>
      </c>
      <c r="E21029" s="23" t="s">
        <v>4141</v>
      </c>
      <c r="F21029" s="40">
        <v>0.1</v>
      </c>
      <c r="G21029" s="25">
        <v>52425</v>
      </c>
      <c r="H21029" s="25">
        <v>5243</v>
      </c>
      <c r="I21029" s="25"/>
      <c r="J21029" s="58" t="e">
        <f>HYPERLINK("#"&amp;"Insumos"&amp;"!A"&amp;MATCH($B21029,#REF!,0),"Ins "&amp;$B21029)</f>
        <v>#REF!</v>
      </c>
      <c r="M21029" s="220"/>
    </row>
    <row r="21030" spans="1:13" ht="25.5" x14ac:dyDescent="0.2">
      <c r="A21030" s="35" t="s">
        <v>3862</v>
      </c>
      <c r="B21030" s="1" t="s">
        <v>597</v>
      </c>
      <c r="C21030" s="45" t="s">
        <v>8738</v>
      </c>
      <c r="D21030" s="23" t="s">
        <v>5534</v>
      </c>
      <c r="E21030" s="23" t="s">
        <v>8737</v>
      </c>
      <c r="F21030" s="40">
        <v>0.04</v>
      </c>
      <c r="G21030" s="25">
        <v>17302</v>
      </c>
      <c r="H21030" s="25">
        <v>692</v>
      </c>
      <c r="I21030" s="25"/>
      <c r="J21030" s="58" t="e">
        <f>HYPERLINK("#"&amp;"Insumos"&amp;"!A"&amp;MATCH($B21030,#REF!,0),"Ins "&amp;$B21030)</f>
        <v>#REF!</v>
      </c>
      <c r="M21030" s="220"/>
    </row>
    <row r="21031" spans="1:13" ht="25.5" x14ac:dyDescent="0.2">
      <c r="A21031" s="35" t="s">
        <v>3862</v>
      </c>
      <c r="B21031" s="1" t="s">
        <v>105</v>
      </c>
      <c r="C21031" s="45" t="s">
        <v>8798</v>
      </c>
      <c r="D21031" s="23" t="s">
        <v>5534</v>
      </c>
      <c r="E21031" s="23" t="s">
        <v>4142</v>
      </c>
      <c r="F21031" s="40">
        <v>2E-3</v>
      </c>
      <c r="G21031" s="25">
        <v>322400</v>
      </c>
      <c r="H21031" s="25">
        <v>645</v>
      </c>
      <c r="I21031" s="25"/>
      <c r="J21031" s="58" t="e">
        <f>HYPERLINK("#"&amp;"Insumos"&amp;"!A"&amp;MATCH($B21031,#REF!,0),"Ins "&amp;$B21031)</f>
        <v>#REF!</v>
      </c>
      <c r="M21031" s="220"/>
    </row>
    <row r="21032" spans="1:13" x14ac:dyDescent="0.2">
      <c r="A21032" s="35" t="s">
        <v>3862</v>
      </c>
      <c r="B21032" s="1" t="s">
        <v>5533</v>
      </c>
      <c r="C21032" s="45" t="s">
        <v>5892</v>
      </c>
      <c r="D21032" s="23" t="s">
        <v>977</v>
      </c>
      <c r="E21032" s="23" t="s">
        <v>4134</v>
      </c>
      <c r="F21032" s="40">
        <v>0.1</v>
      </c>
      <c r="G21032" s="25">
        <v>3623</v>
      </c>
      <c r="H21032" s="25">
        <v>362</v>
      </c>
      <c r="I21032" s="25"/>
      <c r="J21032" s="58" t="e">
        <f>HYPERLINK("#"&amp;"Insumos"&amp;"!A"&amp;MATCH($B21032,#REF!,0),"Ins "&amp;$B21032)</f>
        <v>#REF!</v>
      </c>
      <c r="M21032" s="220"/>
    </row>
    <row r="21033" spans="1:13" x14ac:dyDescent="0.2">
      <c r="A21033" s="35" t="s">
        <v>3862</v>
      </c>
      <c r="B21033" s="1" t="s">
        <v>5007</v>
      </c>
      <c r="C21033" s="45" t="s">
        <v>720</v>
      </c>
      <c r="D21033" s="23" t="s">
        <v>5751</v>
      </c>
      <c r="E21033" s="23" t="s">
        <v>4134</v>
      </c>
      <c r="F21033" s="40">
        <v>0.159</v>
      </c>
      <c r="G21033" s="25">
        <v>1897</v>
      </c>
      <c r="H21033" s="25">
        <v>302</v>
      </c>
      <c r="I21033" s="25"/>
      <c r="J21033" s="58" t="e">
        <f>HYPERLINK("#"&amp;"Insumos"&amp;"!A"&amp;MATCH($B21033,#REF!,0),"Ins "&amp;$B21033)</f>
        <v>#REF!</v>
      </c>
      <c r="M21033" s="220"/>
    </row>
    <row r="21034" spans="1:13" x14ac:dyDescent="0.2">
      <c r="A21034" s="36" t="s">
        <v>3863</v>
      </c>
      <c r="B21034" s="26" t="s">
        <v>6816</v>
      </c>
      <c r="C21034" s="79" t="s">
        <v>2076</v>
      </c>
      <c r="D21034" s="37" t="s">
        <v>5608</v>
      </c>
      <c r="E21034" s="37" t="s">
        <v>464</v>
      </c>
      <c r="F21034" s="41"/>
      <c r="G21034" s="27"/>
      <c r="H21034" s="27"/>
      <c r="I21034" s="27">
        <v>26749</v>
      </c>
      <c r="M21034" s="220">
        <f t="shared" si="328"/>
        <v>35030</v>
      </c>
    </row>
    <row r="21035" spans="1:13" x14ac:dyDescent="0.2">
      <c r="A21035" s="35" t="s">
        <v>3863</v>
      </c>
      <c r="B21035" s="1" t="s">
        <v>5572</v>
      </c>
      <c r="C21035" s="45" t="s">
        <v>971</v>
      </c>
      <c r="D21035" s="23" t="s">
        <v>5734</v>
      </c>
      <c r="E21035" s="23" t="s">
        <v>4141</v>
      </c>
      <c r="F21035" s="40">
        <v>0.6</v>
      </c>
      <c r="G21035" s="25">
        <v>37863</v>
      </c>
      <c r="H21035" s="25">
        <v>22718</v>
      </c>
      <c r="I21035" s="25"/>
      <c r="J21035" s="58" t="e">
        <f>HYPERLINK("#"&amp;"Insumos"&amp;"!A"&amp;MATCH($B21035,#REF!,0),"Ins "&amp;$B21035)</f>
        <v>#REF!</v>
      </c>
      <c r="M21035" s="220"/>
    </row>
    <row r="21036" spans="1:13" ht="25.5" x14ac:dyDescent="0.2">
      <c r="A21036" s="35" t="s">
        <v>3863</v>
      </c>
      <c r="B21036" s="1" t="s">
        <v>105</v>
      </c>
      <c r="C21036" s="45" t="s">
        <v>8798</v>
      </c>
      <c r="D21036" s="23" t="s">
        <v>5534</v>
      </c>
      <c r="E21036" s="23" t="s">
        <v>4142</v>
      </c>
      <c r="F21036" s="40">
        <v>2E-3</v>
      </c>
      <c r="G21036" s="25">
        <v>322400</v>
      </c>
      <c r="H21036" s="25">
        <v>645</v>
      </c>
      <c r="I21036" s="25"/>
      <c r="J21036" s="58" t="e">
        <f>HYPERLINK("#"&amp;"Insumos"&amp;"!A"&amp;MATCH($B21036,#REF!,0),"Ins "&amp;$B21036)</f>
        <v>#REF!</v>
      </c>
      <c r="M21036" s="220"/>
    </row>
    <row r="21037" spans="1:13" x14ac:dyDescent="0.2">
      <c r="A21037" s="35" t="s">
        <v>3863</v>
      </c>
      <c r="B21037" s="1" t="s">
        <v>5533</v>
      </c>
      <c r="C21037" s="45" t="s">
        <v>5892</v>
      </c>
      <c r="D21037" s="23" t="s">
        <v>977</v>
      </c>
      <c r="E21037" s="23" t="s">
        <v>4134</v>
      </c>
      <c r="F21037" s="40">
        <v>0.6</v>
      </c>
      <c r="G21037" s="25">
        <v>3623</v>
      </c>
      <c r="H21037" s="25">
        <v>2174</v>
      </c>
      <c r="I21037" s="25"/>
      <c r="J21037" s="58" t="e">
        <f>HYPERLINK("#"&amp;"Insumos"&amp;"!A"&amp;MATCH($B21037,#REF!,0),"Ins "&amp;$B21037)</f>
        <v>#REF!</v>
      </c>
      <c r="M21037" s="220"/>
    </row>
    <row r="21038" spans="1:13" x14ac:dyDescent="0.2">
      <c r="A21038" s="35" t="s">
        <v>3863</v>
      </c>
      <c r="B21038" s="1" t="s">
        <v>5007</v>
      </c>
      <c r="C21038" s="45" t="s">
        <v>720</v>
      </c>
      <c r="D21038" s="23" t="s">
        <v>5751</v>
      </c>
      <c r="E21038" s="23" t="s">
        <v>4134</v>
      </c>
      <c r="F21038" s="40">
        <v>0.63900000000000001</v>
      </c>
      <c r="G21038" s="25">
        <v>1897</v>
      </c>
      <c r="H21038" s="25">
        <v>1212</v>
      </c>
      <c r="I21038" s="25"/>
      <c r="J21038" s="58" t="e">
        <f>HYPERLINK("#"&amp;"Insumos"&amp;"!A"&amp;MATCH($B21038,#REF!,0),"Ins "&amp;$B21038)</f>
        <v>#REF!</v>
      </c>
      <c r="M21038" s="220"/>
    </row>
    <row r="21039" spans="1:13" x14ac:dyDescent="0.2">
      <c r="A21039" s="36" t="s">
        <v>3864</v>
      </c>
      <c r="B21039" s="26" t="s">
        <v>6816</v>
      </c>
      <c r="C21039" s="79" t="s">
        <v>2077</v>
      </c>
      <c r="D21039" s="37" t="s">
        <v>5608</v>
      </c>
      <c r="E21039" s="37" t="s">
        <v>465</v>
      </c>
      <c r="F21039" s="41"/>
      <c r="G21039" s="27"/>
      <c r="H21039" s="27"/>
      <c r="I21039" s="27">
        <v>6222</v>
      </c>
      <c r="M21039" s="220">
        <f t="shared" si="328"/>
        <v>8148</v>
      </c>
    </row>
    <row r="21040" spans="1:13" x14ac:dyDescent="0.2">
      <c r="A21040" s="35" t="s">
        <v>3864</v>
      </c>
      <c r="B21040" s="1" t="s">
        <v>5572</v>
      </c>
      <c r="C21040" s="45" t="s">
        <v>971</v>
      </c>
      <c r="D21040" s="23" t="s">
        <v>5734</v>
      </c>
      <c r="E21040" s="23" t="s">
        <v>4141</v>
      </c>
      <c r="F21040" s="40">
        <v>0.15</v>
      </c>
      <c r="G21040" s="25">
        <v>37863</v>
      </c>
      <c r="H21040" s="25">
        <v>5679</v>
      </c>
      <c r="I21040" s="25"/>
      <c r="J21040" s="58" t="e">
        <f>HYPERLINK("#"&amp;"Insumos"&amp;"!A"&amp;MATCH($B21040,#REF!,0),"Ins "&amp;$B21040)</f>
        <v>#REF!</v>
      </c>
      <c r="M21040" s="220"/>
    </row>
    <row r="21041" spans="1:13" x14ac:dyDescent="0.2">
      <c r="A21041" s="35" t="s">
        <v>3864</v>
      </c>
      <c r="B21041" s="1" t="s">
        <v>5533</v>
      </c>
      <c r="C21041" s="45" t="s">
        <v>5892</v>
      </c>
      <c r="D21041" s="23" t="s">
        <v>977</v>
      </c>
      <c r="E21041" s="23" t="s">
        <v>4134</v>
      </c>
      <c r="F21041" s="40">
        <v>0.15</v>
      </c>
      <c r="G21041" s="25">
        <v>3623</v>
      </c>
      <c r="H21041" s="25">
        <v>543</v>
      </c>
      <c r="I21041" s="25"/>
      <c r="J21041" s="58" t="e">
        <f>HYPERLINK("#"&amp;"Insumos"&amp;"!A"&amp;MATCH($B21041,#REF!,0),"Ins "&amp;$B21041)</f>
        <v>#REF!</v>
      </c>
      <c r="M21041" s="220"/>
    </row>
    <row r="21042" spans="1:13" x14ac:dyDescent="0.2">
      <c r="A21042" s="36" t="s">
        <v>5937</v>
      </c>
      <c r="B21042" s="26" t="s">
        <v>6816</v>
      </c>
      <c r="C21042" s="79" t="s">
        <v>5938</v>
      </c>
      <c r="D21042" s="37" t="s">
        <v>5608</v>
      </c>
      <c r="E21042" s="37" t="s">
        <v>465</v>
      </c>
      <c r="F21042" s="41"/>
      <c r="G21042" s="27"/>
      <c r="H21042" s="27"/>
      <c r="I21042" s="27">
        <v>7189</v>
      </c>
      <c r="M21042" s="220">
        <f t="shared" si="328"/>
        <v>9415</v>
      </c>
    </row>
    <row r="21043" spans="1:13" x14ac:dyDescent="0.2">
      <c r="A21043" s="35" t="s">
        <v>5937</v>
      </c>
      <c r="B21043" s="1" t="s">
        <v>5572</v>
      </c>
      <c r="C21043" s="45" t="s">
        <v>971</v>
      </c>
      <c r="D21043" s="23" t="s">
        <v>5734</v>
      </c>
      <c r="E21043" s="23" t="s">
        <v>4141</v>
      </c>
      <c r="F21043" s="40">
        <v>0.15</v>
      </c>
      <c r="G21043" s="25">
        <v>37863</v>
      </c>
      <c r="H21043" s="25">
        <v>5679</v>
      </c>
      <c r="I21043" s="25"/>
      <c r="J21043" s="58" t="e">
        <f>HYPERLINK("#"&amp;"Insumos"&amp;"!A"&amp;MATCH($B21043,#REF!,0),"Ins "&amp;$B21043)</f>
        <v>#REF!</v>
      </c>
      <c r="M21043" s="220"/>
    </row>
    <row r="21044" spans="1:13" ht="25.5" x14ac:dyDescent="0.2">
      <c r="A21044" s="35" t="s">
        <v>5937</v>
      </c>
      <c r="B21044" s="1" t="s">
        <v>105</v>
      </c>
      <c r="C21044" s="45" t="s">
        <v>8798</v>
      </c>
      <c r="D21044" s="23" t="s">
        <v>5534</v>
      </c>
      <c r="E21044" s="23" t="s">
        <v>4142</v>
      </c>
      <c r="F21044" s="40">
        <v>3.0000000000000001E-3</v>
      </c>
      <c r="G21044" s="25">
        <v>322400</v>
      </c>
      <c r="H21044" s="25">
        <v>967</v>
      </c>
      <c r="I21044" s="25"/>
      <c r="J21044" s="58" t="e">
        <f>HYPERLINK("#"&amp;"Insumos"&amp;"!A"&amp;MATCH($B21044,#REF!,0),"Ins "&amp;$B21044)</f>
        <v>#REF!</v>
      </c>
      <c r="M21044" s="220"/>
    </row>
    <row r="21045" spans="1:13" x14ac:dyDescent="0.2">
      <c r="A21045" s="35" t="s">
        <v>5937</v>
      </c>
      <c r="B21045" s="1" t="s">
        <v>5533</v>
      </c>
      <c r="C21045" s="45" t="s">
        <v>5892</v>
      </c>
      <c r="D21045" s="23" t="s">
        <v>977</v>
      </c>
      <c r="E21045" s="23" t="s">
        <v>4134</v>
      </c>
      <c r="F21045" s="40">
        <v>0.15</v>
      </c>
      <c r="G21045" s="25">
        <v>3623</v>
      </c>
      <c r="H21045" s="25">
        <v>543</v>
      </c>
      <c r="I21045" s="25"/>
      <c r="J21045" s="58" t="e">
        <f>HYPERLINK("#"&amp;"Insumos"&amp;"!A"&amp;MATCH($B21045,#REF!,0),"Ins "&amp;$B21045)</f>
        <v>#REF!</v>
      </c>
      <c r="M21045" s="220"/>
    </row>
    <row r="21046" spans="1:13" ht="25.5" x14ac:dyDescent="0.2">
      <c r="A21046" s="36" t="s">
        <v>5939</v>
      </c>
      <c r="B21046" s="26" t="s">
        <v>6816</v>
      </c>
      <c r="C21046" s="79" t="s">
        <v>5940</v>
      </c>
      <c r="D21046" s="37" t="s">
        <v>5608</v>
      </c>
      <c r="E21046" s="37" t="s">
        <v>4134</v>
      </c>
      <c r="F21046" s="41"/>
      <c r="G21046" s="27"/>
      <c r="H21046" s="27"/>
      <c r="I21046" s="27">
        <v>227077</v>
      </c>
      <c r="M21046" s="220">
        <f t="shared" si="328"/>
        <v>297380</v>
      </c>
    </row>
    <row r="21047" spans="1:13" x14ac:dyDescent="0.2">
      <c r="A21047" s="35" t="s">
        <v>5939</v>
      </c>
      <c r="B21047" s="1" t="s">
        <v>5578</v>
      </c>
      <c r="C21047" s="45" t="s">
        <v>1015</v>
      </c>
      <c r="D21047" s="23" t="s">
        <v>5734</v>
      </c>
      <c r="E21047" s="23" t="s">
        <v>4141</v>
      </c>
      <c r="F21047" s="40">
        <v>2</v>
      </c>
      <c r="G21047" s="25">
        <v>52425</v>
      </c>
      <c r="H21047" s="25">
        <v>104850</v>
      </c>
      <c r="I21047" s="25"/>
      <c r="J21047" s="58" t="e">
        <f>HYPERLINK("#"&amp;"Insumos"&amp;"!A"&amp;MATCH($B21047,#REF!,0),"Ins "&amp;$B21047)</f>
        <v>#REF!</v>
      </c>
      <c r="M21047" s="220"/>
    </row>
    <row r="21048" spans="1:13" x14ac:dyDescent="0.2">
      <c r="A21048" s="35" t="s">
        <v>5939</v>
      </c>
      <c r="B21048" s="1" t="s">
        <v>140</v>
      </c>
      <c r="C21048" s="45" t="s">
        <v>1186</v>
      </c>
      <c r="D21048" s="23" t="s">
        <v>5534</v>
      </c>
      <c r="E21048" s="23" t="s">
        <v>4142</v>
      </c>
      <c r="F21048" s="40">
        <v>0.5</v>
      </c>
      <c r="G21048" s="25">
        <v>237208</v>
      </c>
      <c r="H21048" s="25">
        <v>118604</v>
      </c>
      <c r="I21048" s="25"/>
      <c r="J21048" s="58" t="e">
        <f>HYPERLINK("#"&amp;"Insumos"&amp;"!A"&amp;MATCH($B21048,#REF!,0),"Ins "&amp;$B21048)</f>
        <v>#REF!</v>
      </c>
      <c r="M21048" s="220"/>
    </row>
    <row r="21049" spans="1:13" x14ac:dyDescent="0.2">
      <c r="A21049" s="35" t="s">
        <v>5939</v>
      </c>
      <c r="B21049" s="1" t="s">
        <v>5533</v>
      </c>
      <c r="C21049" s="45" t="s">
        <v>5892</v>
      </c>
      <c r="D21049" s="23" t="s">
        <v>977</v>
      </c>
      <c r="E21049" s="23" t="s">
        <v>4134</v>
      </c>
      <c r="F21049" s="40">
        <v>1</v>
      </c>
      <c r="G21049" s="25">
        <v>3623</v>
      </c>
      <c r="H21049" s="25">
        <v>3623</v>
      </c>
      <c r="I21049" s="25"/>
      <c r="J21049" s="58" t="e">
        <f>HYPERLINK("#"&amp;"Insumos"&amp;"!A"&amp;MATCH($B21049,#REF!,0),"Ins "&amp;$B21049)</f>
        <v>#REF!</v>
      </c>
      <c r="M21049" s="220"/>
    </row>
    <row r="21050" spans="1:13" ht="25.5" x14ac:dyDescent="0.2">
      <c r="A21050" s="36" t="s">
        <v>5941</v>
      </c>
      <c r="B21050" s="26" t="s">
        <v>6816</v>
      </c>
      <c r="C21050" s="79" t="s">
        <v>5942</v>
      </c>
      <c r="D21050" s="37" t="s">
        <v>5608</v>
      </c>
      <c r="E21050" s="37" t="s">
        <v>4134</v>
      </c>
      <c r="F21050" s="41"/>
      <c r="G21050" s="27"/>
      <c r="H21050" s="27"/>
      <c r="I21050" s="27">
        <v>173203</v>
      </c>
      <c r="M21050" s="220">
        <f t="shared" si="328"/>
        <v>226827</v>
      </c>
    </row>
    <row r="21051" spans="1:13" x14ac:dyDescent="0.2">
      <c r="A21051" s="35" t="s">
        <v>5941</v>
      </c>
      <c r="B21051" s="1" t="s">
        <v>5578</v>
      </c>
      <c r="C21051" s="45" t="s">
        <v>1015</v>
      </c>
      <c r="D21051" s="23" t="s">
        <v>5734</v>
      </c>
      <c r="E21051" s="23" t="s">
        <v>4141</v>
      </c>
      <c r="F21051" s="40">
        <v>1</v>
      </c>
      <c r="G21051" s="25">
        <v>52425</v>
      </c>
      <c r="H21051" s="25">
        <v>52425</v>
      </c>
      <c r="I21051" s="25"/>
      <c r="J21051" s="58" t="e">
        <f>HYPERLINK("#"&amp;"Insumos"&amp;"!A"&amp;MATCH($B21051,#REF!,0),"Ins "&amp;$B21051)</f>
        <v>#REF!</v>
      </c>
      <c r="M21051" s="220"/>
    </row>
    <row r="21052" spans="1:13" x14ac:dyDescent="0.2">
      <c r="A21052" s="35" t="s">
        <v>5941</v>
      </c>
      <c r="B21052" s="1" t="s">
        <v>140</v>
      </c>
      <c r="C21052" s="45" t="s">
        <v>1186</v>
      </c>
      <c r="D21052" s="23" t="s">
        <v>5534</v>
      </c>
      <c r="E21052" s="23" t="s">
        <v>4142</v>
      </c>
      <c r="F21052" s="40">
        <v>0.5</v>
      </c>
      <c r="G21052" s="25">
        <v>237208</v>
      </c>
      <c r="H21052" s="25">
        <v>118604</v>
      </c>
      <c r="I21052" s="25"/>
      <c r="J21052" s="58" t="e">
        <f>HYPERLINK("#"&amp;"Insumos"&amp;"!A"&amp;MATCH($B21052,#REF!,0),"Ins "&amp;$B21052)</f>
        <v>#REF!</v>
      </c>
      <c r="M21052" s="220"/>
    </row>
    <row r="21053" spans="1:13" x14ac:dyDescent="0.2">
      <c r="A21053" s="35" t="s">
        <v>5941</v>
      </c>
      <c r="B21053" s="1" t="s">
        <v>5533</v>
      </c>
      <c r="C21053" s="45" t="s">
        <v>5892</v>
      </c>
      <c r="D21053" s="23" t="s">
        <v>977</v>
      </c>
      <c r="E21053" s="23" t="s">
        <v>4134</v>
      </c>
      <c r="F21053" s="40">
        <v>0.6</v>
      </c>
      <c r="G21053" s="25">
        <v>3623</v>
      </c>
      <c r="H21053" s="25">
        <v>2174</v>
      </c>
      <c r="I21053" s="25"/>
      <c r="J21053" s="58" t="e">
        <f>HYPERLINK("#"&amp;"Insumos"&amp;"!A"&amp;MATCH($B21053,#REF!,0),"Ins "&amp;$B21053)</f>
        <v>#REF!</v>
      </c>
      <c r="M21053" s="220"/>
    </row>
    <row r="21054" spans="1:13" x14ac:dyDescent="0.2">
      <c r="A21054" s="36" t="s">
        <v>5943</v>
      </c>
      <c r="B21054" s="26" t="s">
        <v>6816</v>
      </c>
      <c r="C21054" s="79" t="s">
        <v>5944</v>
      </c>
      <c r="D21054" s="37" t="s">
        <v>5608</v>
      </c>
      <c r="E21054" s="37" t="s">
        <v>465</v>
      </c>
      <c r="F21054" s="41"/>
      <c r="G21054" s="27"/>
      <c r="H21054" s="27"/>
      <c r="I21054" s="27">
        <v>20847</v>
      </c>
      <c r="M21054" s="220">
        <f t="shared" si="328"/>
        <v>27301</v>
      </c>
    </row>
    <row r="21055" spans="1:13" x14ac:dyDescent="0.2">
      <c r="A21055" s="35" t="s">
        <v>5943</v>
      </c>
      <c r="B21055" s="1" t="s">
        <v>5578</v>
      </c>
      <c r="C21055" s="45" t="s">
        <v>1015</v>
      </c>
      <c r="D21055" s="23" t="s">
        <v>5734</v>
      </c>
      <c r="E21055" s="23" t="s">
        <v>4141</v>
      </c>
      <c r="F21055" s="40">
        <v>0.3</v>
      </c>
      <c r="G21055" s="25">
        <v>52425</v>
      </c>
      <c r="H21055" s="25">
        <v>15728</v>
      </c>
      <c r="I21055" s="25"/>
      <c r="J21055" s="58" t="e">
        <f>HYPERLINK("#"&amp;"Insumos"&amp;"!A"&amp;MATCH($B21055,#REF!,0),"Ins "&amp;$B21055)</f>
        <v>#REF!</v>
      </c>
      <c r="M21055" s="220"/>
    </row>
    <row r="21056" spans="1:13" ht="25.5" x14ac:dyDescent="0.2">
      <c r="A21056" s="35" t="s">
        <v>5943</v>
      </c>
      <c r="B21056" s="1" t="s">
        <v>105</v>
      </c>
      <c r="C21056" s="45" t="s">
        <v>8798</v>
      </c>
      <c r="D21056" s="23" t="s">
        <v>5534</v>
      </c>
      <c r="E21056" s="23" t="s">
        <v>4142</v>
      </c>
      <c r="F21056" s="40">
        <v>0.01</v>
      </c>
      <c r="G21056" s="25">
        <v>322400</v>
      </c>
      <c r="H21056" s="25">
        <v>3224</v>
      </c>
      <c r="I21056" s="25"/>
      <c r="J21056" s="58" t="e">
        <f>HYPERLINK("#"&amp;"Insumos"&amp;"!A"&amp;MATCH($B21056,#REF!,0),"Ins "&amp;$B21056)</f>
        <v>#REF!</v>
      </c>
      <c r="M21056" s="220"/>
    </row>
    <row r="21057" spans="1:13" x14ac:dyDescent="0.2">
      <c r="A21057" s="35" t="s">
        <v>5943</v>
      </c>
      <c r="B21057" s="1" t="s">
        <v>5533</v>
      </c>
      <c r="C21057" s="45" t="s">
        <v>5892</v>
      </c>
      <c r="D21057" s="23" t="s">
        <v>977</v>
      </c>
      <c r="E21057" s="23" t="s">
        <v>4134</v>
      </c>
      <c r="F21057" s="40">
        <v>0.3</v>
      </c>
      <c r="G21057" s="25">
        <v>3623</v>
      </c>
      <c r="H21057" s="25">
        <v>1087</v>
      </c>
      <c r="I21057" s="25"/>
      <c r="J21057" s="58" t="e">
        <f>HYPERLINK("#"&amp;"Insumos"&amp;"!A"&amp;MATCH($B21057,#REF!,0),"Ins "&amp;$B21057)</f>
        <v>#REF!</v>
      </c>
      <c r="M21057" s="220"/>
    </row>
    <row r="21058" spans="1:13" x14ac:dyDescent="0.2">
      <c r="A21058" s="35" t="s">
        <v>5943</v>
      </c>
      <c r="B21058" s="1" t="s">
        <v>5007</v>
      </c>
      <c r="C21058" s="45" t="s">
        <v>720</v>
      </c>
      <c r="D21058" s="23" t="s">
        <v>5751</v>
      </c>
      <c r="E21058" s="23" t="s">
        <v>4134</v>
      </c>
      <c r="F21058" s="40">
        <v>0.42599999999999999</v>
      </c>
      <c r="G21058" s="25">
        <v>1897</v>
      </c>
      <c r="H21058" s="25">
        <v>808</v>
      </c>
      <c r="I21058" s="25"/>
      <c r="J21058" s="58" t="e">
        <f>HYPERLINK("#"&amp;"Insumos"&amp;"!A"&amp;MATCH($B21058,#REF!,0),"Ins "&amp;$B21058)</f>
        <v>#REF!</v>
      </c>
      <c r="M21058" s="220"/>
    </row>
    <row r="21059" spans="1:13" x14ac:dyDescent="0.2">
      <c r="A21059" s="36" t="s">
        <v>5945</v>
      </c>
      <c r="B21059" s="26" t="s">
        <v>6816</v>
      </c>
      <c r="C21059" s="79" t="s">
        <v>5946</v>
      </c>
      <c r="D21059" s="37" t="s">
        <v>5608</v>
      </c>
      <c r="E21059" s="37" t="s">
        <v>465</v>
      </c>
      <c r="F21059" s="41"/>
      <c r="G21059" s="27"/>
      <c r="H21059" s="27"/>
      <c r="I21059" s="27">
        <v>25975</v>
      </c>
      <c r="M21059" s="220">
        <f t="shared" si="328"/>
        <v>34017</v>
      </c>
    </row>
    <row r="21060" spans="1:13" x14ac:dyDescent="0.2">
      <c r="A21060" s="35" t="s">
        <v>5945</v>
      </c>
      <c r="B21060" s="1" t="s">
        <v>5572</v>
      </c>
      <c r="C21060" s="45" t="s">
        <v>971</v>
      </c>
      <c r="D21060" s="23" t="s">
        <v>5734</v>
      </c>
      <c r="E21060" s="23" t="s">
        <v>4141</v>
      </c>
      <c r="F21060" s="40">
        <v>0.2</v>
      </c>
      <c r="G21060" s="25">
        <v>37863</v>
      </c>
      <c r="H21060" s="25">
        <v>7573</v>
      </c>
      <c r="I21060" s="25"/>
      <c r="J21060" s="58" t="e">
        <f>HYPERLINK("#"&amp;"Insumos"&amp;"!A"&amp;MATCH($B21060,#REF!,0),"Ins "&amp;$B21060)</f>
        <v>#REF!</v>
      </c>
      <c r="M21060" s="220"/>
    </row>
    <row r="21061" spans="1:13" ht="25.5" x14ac:dyDescent="0.2">
      <c r="A21061" s="35" t="s">
        <v>5945</v>
      </c>
      <c r="B21061" s="1" t="s">
        <v>597</v>
      </c>
      <c r="C21061" s="45" t="s">
        <v>8738</v>
      </c>
      <c r="D21061" s="23" t="s">
        <v>5534</v>
      </c>
      <c r="E21061" s="23" t="s">
        <v>8737</v>
      </c>
      <c r="F21061" s="40">
        <v>0.1</v>
      </c>
      <c r="G21061" s="25">
        <v>17302</v>
      </c>
      <c r="H21061" s="25">
        <v>1730</v>
      </c>
      <c r="I21061" s="25"/>
      <c r="J21061" s="58" t="e">
        <f>HYPERLINK("#"&amp;"Insumos"&amp;"!A"&amp;MATCH($B21061,#REF!,0),"Ins "&amp;$B21061)</f>
        <v>#REF!</v>
      </c>
      <c r="M21061" s="220"/>
    </row>
    <row r="21062" spans="1:13" ht="25.5" x14ac:dyDescent="0.2">
      <c r="A21062" s="35" t="s">
        <v>5945</v>
      </c>
      <c r="B21062" s="1" t="s">
        <v>105</v>
      </c>
      <c r="C21062" s="45" t="s">
        <v>8798</v>
      </c>
      <c r="D21062" s="23" t="s">
        <v>5534</v>
      </c>
      <c r="E21062" s="23" t="s">
        <v>4142</v>
      </c>
      <c r="F21062" s="40">
        <v>0.05</v>
      </c>
      <c r="G21062" s="25">
        <v>322400</v>
      </c>
      <c r="H21062" s="25">
        <v>16120</v>
      </c>
      <c r="I21062" s="25"/>
      <c r="J21062" s="58" t="e">
        <f>HYPERLINK("#"&amp;"Insumos"&amp;"!A"&amp;MATCH($B21062,#REF!,0),"Ins "&amp;$B21062)</f>
        <v>#REF!</v>
      </c>
      <c r="M21062" s="220"/>
    </row>
    <row r="21063" spans="1:13" x14ac:dyDescent="0.2">
      <c r="A21063" s="35" t="s">
        <v>5945</v>
      </c>
      <c r="B21063" s="1" t="s">
        <v>5533</v>
      </c>
      <c r="C21063" s="45" t="s">
        <v>5892</v>
      </c>
      <c r="D21063" s="23" t="s">
        <v>977</v>
      </c>
      <c r="E21063" s="23" t="s">
        <v>4134</v>
      </c>
      <c r="F21063" s="40">
        <v>0.1</v>
      </c>
      <c r="G21063" s="25">
        <v>3623</v>
      </c>
      <c r="H21063" s="25">
        <v>362</v>
      </c>
      <c r="I21063" s="25"/>
      <c r="J21063" s="58" t="e">
        <f>HYPERLINK("#"&amp;"Insumos"&amp;"!A"&amp;MATCH($B21063,#REF!,0),"Ins "&amp;$B21063)</f>
        <v>#REF!</v>
      </c>
      <c r="M21063" s="220"/>
    </row>
    <row r="21064" spans="1:13" x14ac:dyDescent="0.2">
      <c r="A21064" s="35" t="s">
        <v>5945</v>
      </c>
      <c r="B21064" s="1" t="s">
        <v>5007</v>
      </c>
      <c r="C21064" s="45" t="s">
        <v>720</v>
      </c>
      <c r="D21064" s="23" t="s">
        <v>5751</v>
      </c>
      <c r="E21064" s="23" t="s">
        <v>4134</v>
      </c>
      <c r="F21064" s="40">
        <v>0.1</v>
      </c>
      <c r="G21064" s="25">
        <v>1897</v>
      </c>
      <c r="H21064" s="25">
        <v>190</v>
      </c>
      <c r="I21064" s="25"/>
      <c r="J21064" s="58" t="e">
        <f>HYPERLINK("#"&amp;"Insumos"&amp;"!A"&amp;MATCH($B21064,#REF!,0),"Ins "&amp;$B21064)</f>
        <v>#REF!</v>
      </c>
      <c r="M21064" s="220"/>
    </row>
    <row r="21065" spans="1:13" x14ac:dyDescent="0.2">
      <c r="A21065" s="36" t="s">
        <v>5947</v>
      </c>
      <c r="B21065" s="26" t="s">
        <v>6816</v>
      </c>
      <c r="C21065" s="79" t="s">
        <v>5948</v>
      </c>
      <c r="D21065" s="37" t="s">
        <v>5608</v>
      </c>
      <c r="E21065" s="37" t="s">
        <v>464</v>
      </c>
      <c r="F21065" s="41"/>
      <c r="G21065" s="27"/>
      <c r="H21065" s="27"/>
      <c r="I21065" s="27">
        <v>29706</v>
      </c>
      <c r="M21065" s="220">
        <f t="shared" ref="M21065:M21123" si="329">ROUND(I21065*(1+$L$2),0)</f>
        <v>38903</v>
      </c>
    </row>
    <row r="21066" spans="1:13" x14ac:dyDescent="0.2">
      <c r="A21066" s="35" t="s">
        <v>5947</v>
      </c>
      <c r="B21066" s="1" t="s">
        <v>5572</v>
      </c>
      <c r="C21066" s="45" t="s">
        <v>971</v>
      </c>
      <c r="D21066" s="23" t="s">
        <v>5734</v>
      </c>
      <c r="E21066" s="23" t="s">
        <v>4141</v>
      </c>
      <c r="F21066" s="40">
        <v>0.4</v>
      </c>
      <c r="G21066" s="25">
        <v>37863</v>
      </c>
      <c r="H21066" s="25">
        <v>15145</v>
      </c>
      <c r="I21066" s="25"/>
      <c r="J21066" s="58" t="e">
        <f>HYPERLINK("#"&amp;"Insumos"&amp;"!A"&amp;MATCH($B21066,#REF!,0),"Ins "&amp;$B21066)</f>
        <v>#REF!</v>
      </c>
      <c r="M21066" s="220"/>
    </row>
    <row r="21067" spans="1:13" ht="25.5" x14ac:dyDescent="0.2">
      <c r="A21067" s="35" t="s">
        <v>5947</v>
      </c>
      <c r="B21067" s="1" t="s">
        <v>105</v>
      </c>
      <c r="C21067" s="45" t="s">
        <v>8798</v>
      </c>
      <c r="D21067" s="23" t="s">
        <v>5534</v>
      </c>
      <c r="E21067" s="23" t="s">
        <v>4142</v>
      </c>
      <c r="F21067" s="40">
        <v>0.04</v>
      </c>
      <c r="G21067" s="25">
        <v>322400</v>
      </c>
      <c r="H21067" s="25">
        <v>12896</v>
      </c>
      <c r="I21067" s="25"/>
      <c r="J21067" s="58" t="e">
        <f>HYPERLINK("#"&amp;"Insumos"&amp;"!A"&amp;MATCH($B21067,#REF!,0),"Ins "&amp;$B21067)</f>
        <v>#REF!</v>
      </c>
      <c r="M21067" s="220"/>
    </row>
    <row r="21068" spans="1:13" x14ac:dyDescent="0.2">
      <c r="A21068" s="35" t="s">
        <v>5947</v>
      </c>
      <c r="B21068" s="1" t="s">
        <v>5533</v>
      </c>
      <c r="C21068" s="45" t="s">
        <v>5892</v>
      </c>
      <c r="D21068" s="23" t="s">
        <v>977</v>
      </c>
      <c r="E21068" s="23" t="s">
        <v>4134</v>
      </c>
      <c r="F21068" s="40">
        <v>0.25</v>
      </c>
      <c r="G21068" s="25">
        <v>3623</v>
      </c>
      <c r="H21068" s="25">
        <v>906</v>
      </c>
      <c r="I21068" s="25"/>
      <c r="J21068" s="58" t="e">
        <f>HYPERLINK("#"&amp;"Insumos"&amp;"!A"&amp;MATCH($B21068,#REF!,0),"Ins "&amp;$B21068)</f>
        <v>#REF!</v>
      </c>
      <c r="M21068" s="220"/>
    </row>
    <row r="21069" spans="1:13" x14ac:dyDescent="0.2">
      <c r="A21069" s="35" t="s">
        <v>5947</v>
      </c>
      <c r="B21069" s="1" t="s">
        <v>5007</v>
      </c>
      <c r="C21069" s="45" t="s">
        <v>720</v>
      </c>
      <c r="D21069" s="23" t="s">
        <v>5751</v>
      </c>
      <c r="E21069" s="23" t="s">
        <v>4134</v>
      </c>
      <c r="F21069" s="40">
        <v>0.4</v>
      </c>
      <c r="G21069" s="25">
        <v>1897</v>
      </c>
      <c r="H21069" s="25">
        <v>759</v>
      </c>
      <c r="I21069" s="25"/>
      <c r="J21069" s="58" t="e">
        <f>HYPERLINK("#"&amp;"Insumos"&amp;"!A"&amp;MATCH($B21069,#REF!,0),"Ins "&amp;$B21069)</f>
        <v>#REF!</v>
      </c>
      <c r="M21069" s="220"/>
    </row>
    <row r="21070" spans="1:13" ht="25.5" x14ac:dyDescent="0.2">
      <c r="A21070" s="36" t="s">
        <v>6756</v>
      </c>
      <c r="B21070" s="26" t="s">
        <v>6816</v>
      </c>
      <c r="C21070" s="79" t="s">
        <v>6757</v>
      </c>
      <c r="D21070" s="37" t="s">
        <v>5608</v>
      </c>
      <c r="E21070" s="37" t="s">
        <v>4134</v>
      </c>
      <c r="F21070" s="41"/>
      <c r="G21070" s="27"/>
      <c r="H21070" s="27"/>
      <c r="I21070" s="27">
        <v>25310</v>
      </c>
      <c r="M21070" s="220">
        <f t="shared" si="329"/>
        <v>33146</v>
      </c>
    </row>
    <row r="21071" spans="1:13" x14ac:dyDescent="0.2">
      <c r="A21071" s="35" t="s">
        <v>6756</v>
      </c>
      <c r="B21071" s="1" t="s">
        <v>5572</v>
      </c>
      <c r="C21071" s="45" t="s">
        <v>971</v>
      </c>
      <c r="D21071" s="23" t="s">
        <v>5734</v>
      </c>
      <c r="E21071" s="23" t="s">
        <v>4141</v>
      </c>
      <c r="F21071" s="40">
        <v>0.3</v>
      </c>
      <c r="G21071" s="25">
        <v>37863</v>
      </c>
      <c r="H21071" s="25">
        <v>11359</v>
      </c>
      <c r="I21071" s="25"/>
      <c r="J21071" s="58" t="e">
        <f>HYPERLINK("#"&amp;"Insumos"&amp;"!A"&amp;MATCH($B21071,#REF!,0),"Ins "&amp;$B21071)</f>
        <v>#REF!</v>
      </c>
      <c r="M21071" s="220"/>
    </row>
    <row r="21072" spans="1:13" ht="25.5" x14ac:dyDescent="0.2">
      <c r="A21072" s="35" t="s">
        <v>6756</v>
      </c>
      <c r="B21072" s="1" t="s">
        <v>597</v>
      </c>
      <c r="C21072" s="45" t="s">
        <v>8738</v>
      </c>
      <c r="D21072" s="23" t="s">
        <v>5534</v>
      </c>
      <c r="E21072" s="23" t="s">
        <v>8737</v>
      </c>
      <c r="F21072" s="40">
        <v>0.03</v>
      </c>
      <c r="G21072" s="25">
        <v>17302</v>
      </c>
      <c r="H21072" s="25">
        <v>519</v>
      </c>
      <c r="I21072" s="25"/>
      <c r="J21072" s="58" t="e">
        <f>HYPERLINK("#"&amp;"Insumos"&amp;"!A"&amp;MATCH($B21072,#REF!,0),"Ins "&amp;$B21072)</f>
        <v>#REF!</v>
      </c>
      <c r="M21072" s="220"/>
    </row>
    <row r="21073" spans="1:13" x14ac:dyDescent="0.2">
      <c r="A21073" s="35" t="s">
        <v>6756</v>
      </c>
      <c r="B21073" s="1" t="s">
        <v>263</v>
      </c>
      <c r="C21073" s="45" t="s">
        <v>696</v>
      </c>
      <c r="D21073" s="23" t="s">
        <v>5534</v>
      </c>
      <c r="E21073" s="23" t="s">
        <v>4140</v>
      </c>
      <c r="F21073" s="40">
        <v>5.3999999999999999E-2</v>
      </c>
      <c r="G21073" s="25">
        <v>187426</v>
      </c>
      <c r="H21073" s="25">
        <v>10121</v>
      </c>
      <c r="I21073" s="25"/>
      <c r="J21073" s="58" t="e">
        <f>HYPERLINK("#"&amp;"Insumos"&amp;"!A"&amp;MATCH($B21073,#REF!,0),"Ins "&amp;$B21073)</f>
        <v>#REF!</v>
      </c>
      <c r="M21073" s="220"/>
    </row>
    <row r="21074" spans="1:13" x14ac:dyDescent="0.2">
      <c r="A21074" s="35" t="s">
        <v>6756</v>
      </c>
      <c r="B21074" s="1" t="s">
        <v>5533</v>
      </c>
      <c r="C21074" s="45" t="s">
        <v>5892</v>
      </c>
      <c r="D21074" s="23" t="s">
        <v>977</v>
      </c>
      <c r="E21074" s="23" t="s">
        <v>4134</v>
      </c>
      <c r="F21074" s="40">
        <v>0.5</v>
      </c>
      <c r="G21074" s="25">
        <v>3623</v>
      </c>
      <c r="H21074" s="25">
        <v>1812</v>
      </c>
      <c r="I21074" s="25"/>
      <c r="J21074" s="58" t="e">
        <f>HYPERLINK("#"&amp;"Insumos"&amp;"!A"&amp;MATCH($B21074,#REF!,0),"Ins "&amp;$B21074)</f>
        <v>#REF!</v>
      </c>
      <c r="M21074" s="220"/>
    </row>
    <row r="21075" spans="1:13" x14ac:dyDescent="0.2">
      <c r="A21075" s="35" t="s">
        <v>6756</v>
      </c>
      <c r="B21075" s="1" t="s">
        <v>5007</v>
      </c>
      <c r="C21075" s="45" t="s">
        <v>720</v>
      </c>
      <c r="D21075" s="23" t="s">
        <v>5751</v>
      </c>
      <c r="E21075" s="23" t="s">
        <v>4134</v>
      </c>
      <c r="F21075" s="40">
        <v>0.79</v>
      </c>
      <c r="G21075" s="25">
        <v>1897</v>
      </c>
      <c r="H21075" s="25">
        <v>1499</v>
      </c>
      <c r="I21075" s="25"/>
      <c r="J21075" s="58" t="e">
        <f>HYPERLINK("#"&amp;"Insumos"&amp;"!A"&amp;MATCH($B21075,#REF!,0),"Ins "&amp;$B21075)</f>
        <v>#REF!</v>
      </c>
      <c r="M21075" s="220"/>
    </row>
    <row r="21076" spans="1:13" x14ac:dyDescent="0.2">
      <c r="A21076" s="36" t="s">
        <v>5949</v>
      </c>
      <c r="B21076" s="26" t="s">
        <v>6816</v>
      </c>
      <c r="C21076" s="79" t="s">
        <v>5950</v>
      </c>
      <c r="D21076" s="37" t="s">
        <v>5608</v>
      </c>
      <c r="E21076" s="37" t="s">
        <v>465</v>
      </c>
      <c r="F21076" s="41"/>
      <c r="G21076" s="27"/>
      <c r="H21076" s="27"/>
      <c r="I21076" s="27">
        <v>24188</v>
      </c>
      <c r="M21076" s="220">
        <f t="shared" si="329"/>
        <v>31677</v>
      </c>
    </row>
    <row r="21077" spans="1:13" x14ac:dyDescent="0.2">
      <c r="A21077" s="35" t="s">
        <v>5949</v>
      </c>
      <c r="B21077" s="1" t="s">
        <v>5578</v>
      </c>
      <c r="C21077" s="45" t="s">
        <v>1015</v>
      </c>
      <c r="D21077" s="23" t="s">
        <v>5734</v>
      </c>
      <c r="E21077" s="23" t="s">
        <v>4141</v>
      </c>
      <c r="F21077" s="40">
        <v>0.2</v>
      </c>
      <c r="G21077" s="25">
        <v>52425</v>
      </c>
      <c r="H21077" s="25">
        <v>10485</v>
      </c>
      <c r="I21077" s="25"/>
      <c r="J21077" s="58" t="e">
        <f>HYPERLINK("#"&amp;"Insumos"&amp;"!A"&amp;MATCH($B21077,#REF!,0),"Ins "&amp;$B21077)</f>
        <v>#REF!</v>
      </c>
      <c r="M21077" s="220"/>
    </row>
    <row r="21078" spans="1:13" ht="25.5" x14ac:dyDescent="0.2">
      <c r="A21078" s="35" t="s">
        <v>5949</v>
      </c>
      <c r="B21078" s="1" t="s">
        <v>597</v>
      </c>
      <c r="C21078" s="45" t="s">
        <v>8738</v>
      </c>
      <c r="D21078" s="23" t="s">
        <v>5534</v>
      </c>
      <c r="E21078" s="23" t="s">
        <v>8737</v>
      </c>
      <c r="F21078" s="40">
        <v>0.35</v>
      </c>
      <c r="G21078" s="25">
        <v>17302</v>
      </c>
      <c r="H21078" s="25">
        <v>6056</v>
      </c>
      <c r="I21078" s="25"/>
      <c r="J21078" s="58" t="e">
        <f>HYPERLINK("#"&amp;"Insumos"&amp;"!A"&amp;MATCH($B21078,#REF!,0),"Ins "&amp;$B21078)</f>
        <v>#REF!</v>
      </c>
      <c r="M21078" s="220"/>
    </row>
    <row r="21079" spans="1:13" ht="25.5" x14ac:dyDescent="0.2">
      <c r="A21079" s="35" t="s">
        <v>5949</v>
      </c>
      <c r="B21079" s="1" t="s">
        <v>105</v>
      </c>
      <c r="C21079" s="45" t="s">
        <v>8798</v>
      </c>
      <c r="D21079" s="23" t="s">
        <v>5534</v>
      </c>
      <c r="E21079" s="23" t="s">
        <v>4142</v>
      </c>
      <c r="F21079" s="40">
        <v>0.02</v>
      </c>
      <c r="G21079" s="25">
        <v>322400</v>
      </c>
      <c r="H21079" s="25">
        <v>6448</v>
      </c>
      <c r="I21079" s="25"/>
      <c r="J21079" s="58" t="e">
        <f>HYPERLINK("#"&amp;"Insumos"&amp;"!A"&amp;MATCH($B21079,#REF!,0),"Ins "&amp;$B21079)</f>
        <v>#REF!</v>
      </c>
      <c r="M21079" s="220"/>
    </row>
    <row r="21080" spans="1:13" x14ac:dyDescent="0.2">
      <c r="A21080" s="35" t="s">
        <v>5949</v>
      </c>
      <c r="B21080" s="1" t="s">
        <v>5533</v>
      </c>
      <c r="C21080" s="45" t="s">
        <v>5892</v>
      </c>
      <c r="D21080" s="23" t="s">
        <v>977</v>
      </c>
      <c r="E21080" s="23" t="s">
        <v>4134</v>
      </c>
      <c r="F21080" s="40">
        <v>0.2</v>
      </c>
      <c r="G21080" s="25">
        <v>3623</v>
      </c>
      <c r="H21080" s="25">
        <v>725</v>
      </c>
      <c r="I21080" s="25"/>
      <c r="J21080" s="58" t="e">
        <f>HYPERLINK("#"&amp;"Insumos"&amp;"!A"&amp;MATCH($B21080,#REF!,0),"Ins "&amp;$B21080)</f>
        <v>#REF!</v>
      </c>
      <c r="M21080" s="220"/>
    </row>
    <row r="21081" spans="1:13" x14ac:dyDescent="0.2">
      <c r="A21081" s="35" t="s">
        <v>5949</v>
      </c>
      <c r="B21081" s="1" t="s">
        <v>5007</v>
      </c>
      <c r="C21081" s="45" t="s">
        <v>720</v>
      </c>
      <c r="D21081" s="23" t="s">
        <v>5751</v>
      </c>
      <c r="E21081" s="23" t="s">
        <v>4134</v>
      </c>
      <c r="F21081" s="40">
        <v>0.25</v>
      </c>
      <c r="G21081" s="25">
        <v>1897</v>
      </c>
      <c r="H21081" s="25">
        <v>474</v>
      </c>
      <c r="I21081" s="25"/>
      <c r="J21081" s="58" t="e">
        <f>HYPERLINK("#"&amp;"Insumos"&amp;"!A"&amp;MATCH($B21081,#REF!,0),"Ins "&amp;$B21081)</f>
        <v>#REF!</v>
      </c>
      <c r="M21081" s="220"/>
    </row>
    <row r="21082" spans="1:13" x14ac:dyDescent="0.2">
      <c r="A21082" s="36" t="s">
        <v>6006</v>
      </c>
      <c r="B21082" s="26" t="s">
        <v>6816</v>
      </c>
      <c r="C21082" s="79" t="s">
        <v>6758</v>
      </c>
      <c r="D21082" s="37" t="s">
        <v>5608</v>
      </c>
      <c r="E21082" s="37" t="s">
        <v>4134</v>
      </c>
      <c r="F21082" s="41"/>
      <c r="G21082" s="27"/>
      <c r="H21082" s="27"/>
      <c r="I21082" s="27">
        <v>83628</v>
      </c>
      <c r="M21082" s="220">
        <f t="shared" si="329"/>
        <v>109519</v>
      </c>
    </row>
    <row r="21083" spans="1:13" x14ac:dyDescent="0.2">
      <c r="A21083" s="35" t="s">
        <v>6006</v>
      </c>
      <c r="B21083" s="1" t="s">
        <v>5572</v>
      </c>
      <c r="C21083" s="45" t="s">
        <v>971</v>
      </c>
      <c r="D21083" s="23" t="s">
        <v>5734</v>
      </c>
      <c r="E21083" s="23" t="s">
        <v>4141</v>
      </c>
      <c r="F21083" s="40">
        <v>1.7</v>
      </c>
      <c r="G21083" s="25">
        <v>37863</v>
      </c>
      <c r="H21083" s="25">
        <v>64367</v>
      </c>
      <c r="I21083" s="25"/>
      <c r="J21083" s="58" t="e">
        <f>HYPERLINK("#"&amp;"Insumos"&amp;"!A"&amp;MATCH($B21083,#REF!,0),"Ins "&amp;$B21083)</f>
        <v>#REF!</v>
      </c>
      <c r="M21083" s="220"/>
    </row>
    <row r="21084" spans="1:13" ht="25.5" x14ac:dyDescent="0.2">
      <c r="A21084" s="35" t="s">
        <v>6006</v>
      </c>
      <c r="B21084" s="1" t="s">
        <v>597</v>
      </c>
      <c r="C21084" s="45" t="s">
        <v>8738</v>
      </c>
      <c r="D21084" s="23" t="s">
        <v>5534</v>
      </c>
      <c r="E21084" s="23" t="s">
        <v>8737</v>
      </c>
      <c r="F21084" s="40">
        <v>0.35</v>
      </c>
      <c r="G21084" s="25">
        <v>17302</v>
      </c>
      <c r="H21084" s="25">
        <v>6056</v>
      </c>
      <c r="I21084" s="25"/>
      <c r="J21084" s="58" t="e">
        <f>HYPERLINK("#"&amp;"Insumos"&amp;"!A"&amp;MATCH($B21084,#REF!,0),"Ins "&amp;$B21084)</f>
        <v>#REF!</v>
      </c>
      <c r="M21084" s="220"/>
    </row>
    <row r="21085" spans="1:13" ht="25.5" x14ac:dyDescent="0.2">
      <c r="A21085" s="35" t="s">
        <v>6006</v>
      </c>
      <c r="B21085" s="1" t="s">
        <v>105</v>
      </c>
      <c r="C21085" s="45" t="s">
        <v>8798</v>
      </c>
      <c r="D21085" s="23" t="s">
        <v>5534</v>
      </c>
      <c r="E21085" s="23" t="s">
        <v>4142</v>
      </c>
      <c r="F21085" s="40">
        <v>0.01</v>
      </c>
      <c r="G21085" s="25">
        <v>322400</v>
      </c>
      <c r="H21085" s="25">
        <v>3224</v>
      </c>
      <c r="I21085" s="25"/>
      <c r="J21085" s="58" t="e">
        <f>HYPERLINK("#"&amp;"Insumos"&amp;"!A"&amp;MATCH($B21085,#REF!,0),"Ins "&amp;$B21085)</f>
        <v>#REF!</v>
      </c>
      <c r="M21085" s="220"/>
    </row>
    <row r="21086" spans="1:13" x14ac:dyDescent="0.2">
      <c r="A21086" s="35" t="s">
        <v>6006</v>
      </c>
      <c r="B21086" s="1" t="s">
        <v>5533</v>
      </c>
      <c r="C21086" s="45" t="s">
        <v>5892</v>
      </c>
      <c r="D21086" s="23" t="s">
        <v>977</v>
      </c>
      <c r="E21086" s="23" t="s">
        <v>4134</v>
      </c>
      <c r="F21086" s="40">
        <v>1.7</v>
      </c>
      <c r="G21086" s="25">
        <v>3623</v>
      </c>
      <c r="H21086" s="25">
        <v>6159</v>
      </c>
      <c r="I21086" s="25"/>
      <c r="J21086" s="58" t="e">
        <f>HYPERLINK("#"&amp;"Insumos"&amp;"!A"&amp;MATCH($B21086,#REF!,0),"Ins "&amp;$B21086)</f>
        <v>#REF!</v>
      </c>
      <c r="M21086" s="220"/>
    </row>
    <row r="21087" spans="1:13" x14ac:dyDescent="0.2">
      <c r="A21087" s="35" t="s">
        <v>6006</v>
      </c>
      <c r="B21087" s="1" t="s">
        <v>5007</v>
      </c>
      <c r="C21087" s="45" t="s">
        <v>720</v>
      </c>
      <c r="D21087" s="23" t="s">
        <v>5751</v>
      </c>
      <c r="E21087" s="23" t="s">
        <v>4134</v>
      </c>
      <c r="F21087" s="40">
        <v>2.0146999999999999</v>
      </c>
      <c r="G21087" s="25">
        <v>1897</v>
      </c>
      <c r="H21087" s="25">
        <v>3822</v>
      </c>
      <c r="I21087" s="25"/>
      <c r="J21087" s="58" t="e">
        <f>HYPERLINK("#"&amp;"Insumos"&amp;"!A"&amp;MATCH($B21087,#REF!,0),"Ins "&amp;$B21087)</f>
        <v>#REF!</v>
      </c>
      <c r="M21087" s="220"/>
    </row>
    <row r="21088" spans="1:13" x14ac:dyDescent="0.2">
      <c r="A21088" s="36" t="s">
        <v>6007</v>
      </c>
      <c r="B21088" s="26" t="s">
        <v>6816</v>
      </c>
      <c r="C21088" s="79" t="s">
        <v>6008</v>
      </c>
      <c r="D21088" s="37" t="s">
        <v>5608</v>
      </c>
      <c r="E21088" s="37" t="s">
        <v>4134</v>
      </c>
      <c r="F21088" s="41"/>
      <c r="G21088" s="27"/>
      <c r="H21088" s="27"/>
      <c r="I21088" s="27">
        <v>664</v>
      </c>
      <c r="M21088" s="220">
        <f t="shared" si="329"/>
        <v>870</v>
      </c>
    </row>
    <row r="21089" spans="1:13" x14ac:dyDescent="0.2">
      <c r="A21089" s="35" t="s">
        <v>6007</v>
      </c>
      <c r="B21089" s="1" t="s">
        <v>5007</v>
      </c>
      <c r="C21089" s="45" t="s">
        <v>720</v>
      </c>
      <c r="D21089" s="23" t="s">
        <v>5751</v>
      </c>
      <c r="E21089" s="23" t="s">
        <v>4134</v>
      </c>
      <c r="F21089" s="40">
        <v>0.35</v>
      </c>
      <c r="G21089" s="25">
        <v>1897</v>
      </c>
      <c r="H21089" s="25">
        <v>664</v>
      </c>
      <c r="I21089" s="25"/>
      <c r="J21089" s="58" t="e">
        <f>HYPERLINK("#"&amp;"Insumos"&amp;"!A"&amp;MATCH($B21089,#REF!,0),"Ins "&amp;$B21089)</f>
        <v>#REF!</v>
      </c>
      <c r="M21089" s="220"/>
    </row>
    <row r="21090" spans="1:13" ht="25.5" x14ac:dyDescent="0.2">
      <c r="A21090" s="36" t="s">
        <v>6523</v>
      </c>
      <c r="B21090" s="26" t="s">
        <v>6816</v>
      </c>
      <c r="C21090" s="79" t="s">
        <v>6759</v>
      </c>
      <c r="D21090" s="37" t="s">
        <v>5608</v>
      </c>
      <c r="E21090" s="37" t="s">
        <v>4134</v>
      </c>
      <c r="F21090" s="41"/>
      <c r="G21090" s="27"/>
      <c r="H21090" s="27"/>
      <c r="I21090" s="27">
        <v>19529</v>
      </c>
      <c r="M21090" s="220">
        <f t="shared" si="329"/>
        <v>25575</v>
      </c>
    </row>
    <row r="21091" spans="1:13" ht="25.5" x14ac:dyDescent="0.2">
      <c r="A21091" s="35" t="s">
        <v>6523</v>
      </c>
      <c r="B21091" s="1" t="s">
        <v>597</v>
      </c>
      <c r="C21091" s="45" t="s">
        <v>8738</v>
      </c>
      <c r="D21091" s="23" t="s">
        <v>5534</v>
      </c>
      <c r="E21091" s="23" t="s">
        <v>8737</v>
      </c>
      <c r="F21091" s="40">
        <v>0.1</v>
      </c>
      <c r="G21091" s="25">
        <v>17302</v>
      </c>
      <c r="H21091" s="25">
        <v>1730</v>
      </c>
      <c r="I21091" s="25"/>
      <c r="J21091" s="58" t="e">
        <f>HYPERLINK("#"&amp;"Insumos"&amp;"!A"&amp;MATCH($B21091,#REF!,0),"Ins "&amp;$B21091)</f>
        <v>#REF!</v>
      </c>
      <c r="M21091" s="220"/>
    </row>
    <row r="21092" spans="1:13" x14ac:dyDescent="0.2">
      <c r="A21092" s="35" t="s">
        <v>6523</v>
      </c>
      <c r="B21092" s="1" t="s">
        <v>6225</v>
      </c>
      <c r="C21092" s="45" t="s">
        <v>6226</v>
      </c>
      <c r="D21092" s="23" t="s">
        <v>5751</v>
      </c>
      <c r="E21092" s="23" t="s">
        <v>4134</v>
      </c>
      <c r="F21092" s="40">
        <v>1</v>
      </c>
      <c r="G21092" s="25">
        <v>17799</v>
      </c>
      <c r="H21092" s="25">
        <v>17799</v>
      </c>
      <c r="I21092" s="25"/>
      <c r="J21092" s="58" t="e">
        <f>HYPERLINK("#"&amp;"Insumos"&amp;"!A"&amp;MATCH($B21092,#REF!,0),"Ins "&amp;$B21092)</f>
        <v>#REF!</v>
      </c>
      <c r="M21092" s="220"/>
    </row>
    <row r="21093" spans="1:13" x14ac:dyDescent="0.2">
      <c r="A21093" s="36" t="s">
        <v>6524</v>
      </c>
      <c r="B21093" s="26" t="s">
        <v>6816</v>
      </c>
      <c r="C21093" s="79" t="s">
        <v>6228</v>
      </c>
      <c r="D21093" s="37" t="s">
        <v>5608</v>
      </c>
      <c r="E21093" s="37" t="s">
        <v>464</v>
      </c>
      <c r="F21093" s="41"/>
      <c r="G21093" s="27"/>
      <c r="H21093" s="27"/>
      <c r="I21093" s="27">
        <v>13528</v>
      </c>
      <c r="M21093" s="220">
        <f t="shared" si="329"/>
        <v>17716</v>
      </c>
    </row>
    <row r="21094" spans="1:13" x14ac:dyDescent="0.2">
      <c r="A21094" s="35" t="s">
        <v>6524</v>
      </c>
      <c r="B21094" s="1" t="s">
        <v>6227</v>
      </c>
      <c r="C21094" s="45" t="s">
        <v>6228</v>
      </c>
      <c r="D21094" s="23" t="s">
        <v>5751</v>
      </c>
      <c r="E21094" s="23" t="s">
        <v>464</v>
      </c>
      <c r="F21094" s="40">
        <v>1</v>
      </c>
      <c r="G21094" s="25">
        <v>13528</v>
      </c>
      <c r="H21094" s="25">
        <v>13528</v>
      </c>
      <c r="I21094" s="25"/>
      <c r="J21094" s="58" t="e">
        <f>HYPERLINK("#"&amp;"Insumos"&amp;"!A"&amp;MATCH($B21094,#REF!,0),"Ins "&amp;$B21094)</f>
        <v>#REF!</v>
      </c>
      <c r="M21094" s="220"/>
    </row>
    <row r="21095" spans="1:13" x14ac:dyDescent="0.2">
      <c r="A21095" s="36" t="s">
        <v>6525</v>
      </c>
      <c r="B21095" s="26" t="s">
        <v>6816</v>
      </c>
      <c r="C21095" s="79" t="s">
        <v>6230</v>
      </c>
      <c r="D21095" s="37" t="s">
        <v>5608</v>
      </c>
      <c r="E21095" s="37" t="s">
        <v>464</v>
      </c>
      <c r="F21095" s="41"/>
      <c r="G21095" s="27"/>
      <c r="H21095" s="27"/>
      <c r="I21095" s="27">
        <v>20418</v>
      </c>
      <c r="M21095" s="220">
        <f t="shared" si="329"/>
        <v>26739</v>
      </c>
    </row>
    <row r="21096" spans="1:13" x14ac:dyDescent="0.2">
      <c r="A21096" s="35" t="s">
        <v>6525</v>
      </c>
      <c r="B21096" s="1" t="s">
        <v>6229</v>
      </c>
      <c r="C21096" s="45" t="s">
        <v>6230</v>
      </c>
      <c r="D21096" s="23" t="s">
        <v>5751</v>
      </c>
      <c r="E21096" s="23" t="s">
        <v>464</v>
      </c>
      <c r="F21096" s="40">
        <v>1</v>
      </c>
      <c r="G21096" s="25">
        <v>20418</v>
      </c>
      <c r="H21096" s="25">
        <v>20418</v>
      </c>
      <c r="I21096" s="25"/>
      <c r="J21096" s="58" t="e">
        <f>HYPERLINK("#"&amp;"Insumos"&amp;"!A"&amp;MATCH($B21096,#REF!,0),"Ins "&amp;$B21096)</f>
        <v>#REF!</v>
      </c>
      <c r="M21096" s="220"/>
    </row>
    <row r="21097" spans="1:13" x14ac:dyDescent="0.2">
      <c r="A21097" s="36" t="s">
        <v>6526</v>
      </c>
      <c r="B21097" s="26" t="s">
        <v>6816</v>
      </c>
      <c r="C21097" s="79" t="s">
        <v>6527</v>
      </c>
      <c r="D21097" s="37" t="s">
        <v>5608</v>
      </c>
      <c r="E21097" s="37" t="s">
        <v>464</v>
      </c>
      <c r="F21097" s="41"/>
      <c r="G21097" s="27"/>
      <c r="H21097" s="27"/>
      <c r="I21097" s="27">
        <v>13528</v>
      </c>
      <c r="M21097" s="220">
        <f t="shared" si="329"/>
        <v>17716</v>
      </c>
    </row>
    <row r="21098" spans="1:13" x14ac:dyDescent="0.2">
      <c r="A21098" s="35" t="s">
        <v>6526</v>
      </c>
      <c r="B21098" s="1" t="s">
        <v>6231</v>
      </c>
      <c r="C21098" s="45" t="s">
        <v>6232</v>
      </c>
      <c r="D21098" s="23" t="s">
        <v>5751</v>
      </c>
      <c r="E21098" s="23" t="s">
        <v>464</v>
      </c>
      <c r="F21098" s="40">
        <v>1</v>
      </c>
      <c r="G21098" s="25">
        <v>13528</v>
      </c>
      <c r="H21098" s="25">
        <v>13528</v>
      </c>
      <c r="I21098" s="25"/>
      <c r="J21098" s="58" t="e">
        <f>HYPERLINK("#"&amp;"Insumos"&amp;"!A"&amp;MATCH($B21098,#REF!,0),"Ins "&amp;$B21098)</f>
        <v>#REF!</v>
      </c>
      <c r="M21098" s="220"/>
    </row>
    <row r="21099" spans="1:13" x14ac:dyDescent="0.2">
      <c r="A21099" s="36" t="s">
        <v>6760</v>
      </c>
      <c r="B21099" s="26" t="s">
        <v>6816</v>
      </c>
      <c r="C21099" s="79" t="s">
        <v>6761</v>
      </c>
      <c r="D21099" s="37" t="s">
        <v>5608</v>
      </c>
      <c r="E21099" s="37" t="s">
        <v>4134</v>
      </c>
      <c r="F21099" s="41"/>
      <c r="G21099" s="27"/>
      <c r="H21099" s="27"/>
      <c r="I21099" s="27">
        <v>80404</v>
      </c>
      <c r="M21099" s="220">
        <f t="shared" si="329"/>
        <v>105297</v>
      </c>
    </row>
    <row r="21100" spans="1:13" x14ac:dyDescent="0.2">
      <c r="A21100" s="35" t="s">
        <v>6760</v>
      </c>
      <c r="B21100" s="1" t="s">
        <v>5572</v>
      </c>
      <c r="C21100" s="45" t="s">
        <v>971</v>
      </c>
      <c r="D21100" s="23" t="s">
        <v>5734</v>
      </c>
      <c r="E21100" s="23" t="s">
        <v>4141</v>
      </c>
      <c r="F21100" s="40">
        <v>1.7</v>
      </c>
      <c r="G21100" s="25">
        <v>37863</v>
      </c>
      <c r="H21100" s="25">
        <v>64367</v>
      </c>
      <c r="I21100" s="25"/>
      <c r="J21100" s="58" t="e">
        <f>HYPERLINK("#"&amp;"Insumos"&amp;"!A"&amp;MATCH($B21100,#REF!,0),"Ins "&amp;$B21100)</f>
        <v>#REF!</v>
      </c>
      <c r="M21100" s="220"/>
    </row>
    <row r="21101" spans="1:13" ht="25.5" x14ac:dyDescent="0.2">
      <c r="A21101" s="35" t="s">
        <v>6760</v>
      </c>
      <c r="B21101" s="1" t="s">
        <v>597</v>
      </c>
      <c r="C21101" s="45" t="s">
        <v>8738</v>
      </c>
      <c r="D21101" s="23" t="s">
        <v>5534</v>
      </c>
      <c r="E21101" s="23" t="s">
        <v>8737</v>
      </c>
      <c r="F21101" s="40">
        <v>0.35</v>
      </c>
      <c r="G21101" s="25">
        <v>17302</v>
      </c>
      <c r="H21101" s="25">
        <v>6056</v>
      </c>
      <c r="I21101" s="25"/>
      <c r="J21101" s="58" t="e">
        <f>HYPERLINK("#"&amp;"Insumos"&amp;"!A"&amp;MATCH($B21101,#REF!,0),"Ins "&amp;$B21101)</f>
        <v>#REF!</v>
      </c>
      <c r="M21101" s="220"/>
    </row>
    <row r="21102" spans="1:13" x14ac:dyDescent="0.2">
      <c r="A21102" s="35" t="s">
        <v>6760</v>
      </c>
      <c r="B21102" s="1" t="s">
        <v>5533</v>
      </c>
      <c r="C21102" s="45" t="s">
        <v>5892</v>
      </c>
      <c r="D21102" s="23" t="s">
        <v>977</v>
      </c>
      <c r="E21102" s="23" t="s">
        <v>4134</v>
      </c>
      <c r="F21102" s="40">
        <v>1.7</v>
      </c>
      <c r="G21102" s="25">
        <v>3623</v>
      </c>
      <c r="H21102" s="25">
        <v>6159</v>
      </c>
      <c r="I21102" s="25"/>
      <c r="J21102" s="58" t="e">
        <f>HYPERLINK("#"&amp;"Insumos"&amp;"!A"&amp;MATCH($B21102,#REF!,0),"Ins "&amp;$B21102)</f>
        <v>#REF!</v>
      </c>
      <c r="M21102" s="220"/>
    </row>
    <row r="21103" spans="1:13" x14ac:dyDescent="0.2">
      <c r="A21103" s="35" t="s">
        <v>6760</v>
      </c>
      <c r="B21103" s="1" t="s">
        <v>5007</v>
      </c>
      <c r="C21103" s="45" t="s">
        <v>720</v>
      </c>
      <c r="D21103" s="23" t="s">
        <v>5751</v>
      </c>
      <c r="E21103" s="23" t="s">
        <v>4134</v>
      </c>
      <c r="F21103" s="40">
        <v>2.0146999999999999</v>
      </c>
      <c r="G21103" s="25">
        <v>1897</v>
      </c>
      <c r="H21103" s="25">
        <v>3822</v>
      </c>
      <c r="I21103" s="25"/>
      <c r="J21103" s="58" t="e">
        <f>HYPERLINK("#"&amp;"Insumos"&amp;"!A"&amp;MATCH($B21103,#REF!,0),"Ins "&amp;$B21103)</f>
        <v>#REF!</v>
      </c>
      <c r="M21103" s="220"/>
    </row>
    <row r="21104" spans="1:13" ht="38.25" x14ac:dyDescent="0.2">
      <c r="A21104" s="36" t="s">
        <v>6762</v>
      </c>
      <c r="B21104" s="26" t="s">
        <v>6816</v>
      </c>
      <c r="C21104" s="79" t="s">
        <v>6763</v>
      </c>
      <c r="D21104" s="37" t="s">
        <v>5608</v>
      </c>
      <c r="E21104" s="37" t="s">
        <v>464</v>
      </c>
      <c r="F21104" s="41"/>
      <c r="G21104" s="27"/>
      <c r="H21104" s="27"/>
      <c r="I21104" s="27">
        <v>22783</v>
      </c>
      <c r="M21104" s="220">
        <f t="shared" si="329"/>
        <v>29837</v>
      </c>
    </row>
    <row r="21105" spans="1:13" x14ac:dyDescent="0.2">
      <c r="A21105" s="35" t="s">
        <v>6762</v>
      </c>
      <c r="B21105" s="1" t="s">
        <v>6641</v>
      </c>
      <c r="C21105" s="45" t="s">
        <v>6642</v>
      </c>
      <c r="D21105" s="23" t="s">
        <v>5734</v>
      </c>
      <c r="E21105" s="23" t="s">
        <v>4141</v>
      </c>
      <c r="F21105" s="40">
        <v>0.25</v>
      </c>
      <c r="G21105" s="25">
        <v>29124</v>
      </c>
      <c r="H21105" s="25">
        <v>7281</v>
      </c>
      <c r="I21105" s="25"/>
      <c r="J21105" s="58" t="e">
        <f>HYPERLINK("#"&amp;"Insumos"&amp;"!A"&amp;MATCH($B21105,#REF!,0),"Ins "&amp;$B21105)</f>
        <v>#REF!</v>
      </c>
      <c r="M21105" s="220"/>
    </row>
    <row r="21106" spans="1:13" ht="25.5" x14ac:dyDescent="0.2">
      <c r="A21106" s="35" t="s">
        <v>6762</v>
      </c>
      <c r="B21106" s="1" t="s">
        <v>105</v>
      </c>
      <c r="C21106" s="45" t="s">
        <v>8798</v>
      </c>
      <c r="D21106" s="23" t="s">
        <v>5534</v>
      </c>
      <c r="E21106" s="23" t="s">
        <v>4142</v>
      </c>
      <c r="F21106" s="40">
        <v>0.03</v>
      </c>
      <c r="G21106" s="25">
        <v>322400</v>
      </c>
      <c r="H21106" s="25">
        <v>9672</v>
      </c>
      <c r="I21106" s="25"/>
      <c r="J21106" s="58" t="e">
        <f>HYPERLINK("#"&amp;"Insumos"&amp;"!A"&amp;MATCH($B21106,#REF!,0),"Ins "&amp;$B21106)</f>
        <v>#REF!</v>
      </c>
      <c r="M21106" s="220"/>
    </row>
    <row r="21107" spans="1:13" x14ac:dyDescent="0.2">
      <c r="A21107" s="35" t="s">
        <v>6762</v>
      </c>
      <c r="B21107" s="1" t="s">
        <v>5533</v>
      </c>
      <c r="C21107" s="45" t="s">
        <v>5892</v>
      </c>
      <c r="D21107" s="23" t="s">
        <v>977</v>
      </c>
      <c r="E21107" s="23" t="s">
        <v>4134</v>
      </c>
      <c r="F21107" s="40">
        <v>0.3</v>
      </c>
      <c r="G21107" s="25">
        <v>3623</v>
      </c>
      <c r="H21107" s="25">
        <v>1087</v>
      </c>
      <c r="I21107" s="25"/>
      <c r="J21107" s="58" t="e">
        <f>HYPERLINK("#"&amp;"Insumos"&amp;"!A"&amp;MATCH($B21107,#REF!,0),"Ins "&amp;$B21107)</f>
        <v>#REF!</v>
      </c>
      <c r="M21107" s="220"/>
    </row>
    <row r="21108" spans="1:13" x14ac:dyDescent="0.2">
      <c r="A21108" s="35" t="s">
        <v>6762</v>
      </c>
      <c r="B21108" s="1" t="s">
        <v>5007</v>
      </c>
      <c r="C21108" s="45" t="s">
        <v>720</v>
      </c>
      <c r="D21108" s="23" t="s">
        <v>5751</v>
      </c>
      <c r="E21108" s="23" t="s">
        <v>4134</v>
      </c>
      <c r="F21108" s="40">
        <v>2.5</v>
      </c>
      <c r="G21108" s="25">
        <v>1897</v>
      </c>
      <c r="H21108" s="25">
        <v>4743</v>
      </c>
      <c r="I21108" s="25"/>
      <c r="J21108" s="58" t="e">
        <f>HYPERLINK("#"&amp;"Insumos"&amp;"!A"&amp;MATCH($B21108,#REF!,0),"Ins "&amp;$B21108)</f>
        <v>#REF!</v>
      </c>
      <c r="M21108" s="220"/>
    </row>
    <row r="21109" spans="1:13" ht="25.5" x14ac:dyDescent="0.2">
      <c r="A21109" s="36" t="s">
        <v>6764</v>
      </c>
      <c r="B21109" s="26" t="s">
        <v>6816</v>
      </c>
      <c r="C21109" s="79" t="s">
        <v>6765</v>
      </c>
      <c r="D21109" s="37" t="s">
        <v>5608</v>
      </c>
      <c r="E21109" s="37" t="s">
        <v>465</v>
      </c>
      <c r="F21109" s="41"/>
      <c r="G21109" s="27"/>
      <c r="H21109" s="27"/>
      <c r="I21109" s="27">
        <v>127898</v>
      </c>
      <c r="M21109" s="220">
        <f t="shared" si="329"/>
        <v>167495</v>
      </c>
    </row>
    <row r="21110" spans="1:13" x14ac:dyDescent="0.2">
      <c r="A21110" s="35" t="s">
        <v>6764</v>
      </c>
      <c r="B21110" s="1" t="s">
        <v>214</v>
      </c>
      <c r="C21110" s="45" t="s">
        <v>1030</v>
      </c>
      <c r="D21110" s="23" t="s">
        <v>5734</v>
      </c>
      <c r="E21110" s="23" t="s">
        <v>4141</v>
      </c>
      <c r="F21110" s="40">
        <v>0.25</v>
      </c>
      <c r="G21110" s="25">
        <v>91248</v>
      </c>
      <c r="H21110" s="25">
        <v>22812</v>
      </c>
      <c r="I21110" s="25"/>
      <c r="J21110" s="58" t="e">
        <f>HYPERLINK("#"&amp;"Insumos"&amp;"!A"&amp;MATCH($B21110,#REF!,0),"Ins "&amp;$B21110)</f>
        <v>#REF!</v>
      </c>
      <c r="M21110" s="220"/>
    </row>
    <row r="21111" spans="1:13" ht="25.5" x14ac:dyDescent="0.2">
      <c r="A21111" s="35" t="s">
        <v>6764</v>
      </c>
      <c r="B21111" s="1" t="s">
        <v>105</v>
      </c>
      <c r="C21111" s="45" t="s">
        <v>8798</v>
      </c>
      <c r="D21111" s="23" t="s">
        <v>5534</v>
      </c>
      <c r="E21111" s="23" t="s">
        <v>4142</v>
      </c>
      <c r="F21111" s="40">
        <v>0.3</v>
      </c>
      <c r="G21111" s="25">
        <v>322400</v>
      </c>
      <c r="H21111" s="25">
        <v>96720</v>
      </c>
      <c r="I21111" s="25"/>
      <c r="J21111" s="58" t="e">
        <f>HYPERLINK("#"&amp;"Insumos"&amp;"!A"&amp;MATCH($B21111,#REF!,0),"Ins "&amp;$B21111)</f>
        <v>#REF!</v>
      </c>
      <c r="M21111" s="220"/>
    </row>
    <row r="21112" spans="1:13" x14ac:dyDescent="0.2">
      <c r="A21112" s="35" t="s">
        <v>6764</v>
      </c>
      <c r="B21112" s="1" t="s">
        <v>5533</v>
      </c>
      <c r="C21112" s="45" t="s">
        <v>5892</v>
      </c>
      <c r="D21112" s="23" t="s">
        <v>977</v>
      </c>
      <c r="E21112" s="23" t="s">
        <v>4134</v>
      </c>
      <c r="F21112" s="40">
        <v>1</v>
      </c>
      <c r="G21112" s="25">
        <v>3623</v>
      </c>
      <c r="H21112" s="25">
        <v>3623</v>
      </c>
      <c r="I21112" s="25"/>
      <c r="J21112" s="58" t="e">
        <f>HYPERLINK("#"&amp;"Insumos"&amp;"!A"&amp;MATCH($B21112,#REF!,0),"Ins "&amp;$B21112)</f>
        <v>#REF!</v>
      </c>
      <c r="M21112" s="220"/>
    </row>
    <row r="21113" spans="1:13" x14ac:dyDescent="0.2">
      <c r="A21113" s="35" t="s">
        <v>6764</v>
      </c>
      <c r="B21113" s="1" t="s">
        <v>5007</v>
      </c>
      <c r="C21113" s="45" t="s">
        <v>720</v>
      </c>
      <c r="D21113" s="23" t="s">
        <v>5751</v>
      </c>
      <c r="E21113" s="23" t="s">
        <v>4134</v>
      </c>
      <c r="F21113" s="40">
        <v>2.5</v>
      </c>
      <c r="G21113" s="25">
        <v>1897</v>
      </c>
      <c r="H21113" s="25">
        <v>4743</v>
      </c>
      <c r="I21113" s="25"/>
      <c r="J21113" s="58" t="e">
        <f>HYPERLINK("#"&amp;"Insumos"&amp;"!A"&amp;MATCH($B21113,#REF!,0),"Ins "&amp;$B21113)</f>
        <v>#REF!</v>
      </c>
      <c r="M21113" s="220"/>
    </row>
    <row r="21114" spans="1:13" ht="25.5" x14ac:dyDescent="0.2">
      <c r="A21114" s="36" t="s">
        <v>6766</v>
      </c>
      <c r="B21114" s="26" t="s">
        <v>6816</v>
      </c>
      <c r="C21114" s="79" t="s">
        <v>6767</v>
      </c>
      <c r="D21114" s="37" t="s">
        <v>5608</v>
      </c>
      <c r="E21114" s="37" t="s">
        <v>464</v>
      </c>
      <c r="F21114" s="41"/>
      <c r="G21114" s="27"/>
      <c r="H21114" s="27"/>
      <c r="I21114" s="27">
        <v>12822</v>
      </c>
      <c r="M21114" s="220">
        <f t="shared" si="329"/>
        <v>16792</v>
      </c>
    </row>
    <row r="21115" spans="1:13" x14ac:dyDescent="0.2">
      <c r="A21115" s="35" t="s">
        <v>6766</v>
      </c>
      <c r="B21115" s="1" t="s">
        <v>5578</v>
      </c>
      <c r="C21115" s="45" t="s">
        <v>1015</v>
      </c>
      <c r="D21115" s="23" t="s">
        <v>5734</v>
      </c>
      <c r="E21115" s="23" t="s">
        <v>4141</v>
      </c>
      <c r="F21115" s="40">
        <v>0.2</v>
      </c>
      <c r="G21115" s="25">
        <v>52425</v>
      </c>
      <c r="H21115" s="25">
        <v>10485</v>
      </c>
      <c r="I21115" s="25"/>
      <c r="J21115" s="58" t="e">
        <f>HYPERLINK("#"&amp;"Insumos"&amp;"!A"&amp;MATCH($B21115,#REF!,0),"Ins "&amp;$B21115)</f>
        <v>#REF!</v>
      </c>
      <c r="M21115" s="220"/>
    </row>
    <row r="21116" spans="1:13" ht="25.5" x14ac:dyDescent="0.2">
      <c r="A21116" s="35" t="s">
        <v>6766</v>
      </c>
      <c r="B21116" s="1" t="s">
        <v>105</v>
      </c>
      <c r="C21116" s="45" t="s">
        <v>8798</v>
      </c>
      <c r="D21116" s="23" t="s">
        <v>5534</v>
      </c>
      <c r="E21116" s="23" t="s">
        <v>4142</v>
      </c>
      <c r="F21116" s="40">
        <v>5.0000000000000001E-3</v>
      </c>
      <c r="G21116" s="25">
        <v>322400</v>
      </c>
      <c r="H21116" s="25">
        <v>1612</v>
      </c>
      <c r="I21116" s="25"/>
      <c r="J21116" s="58" t="e">
        <f>HYPERLINK("#"&amp;"Insumos"&amp;"!A"&amp;MATCH($B21116,#REF!,0),"Ins "&amp;$B21116)</f>
        <v>#REF!</v>
      </c>
      <c r="M21116" s="220"/>
    </row>
    <row r="21117" spans="1:13" x14ac:dyDescent="0.2">
      <c r="A21117" s="35" t="s">
        <v>6766</v>
      </c>
      <c r="B21117" s="1" t="s">
        <v>5533</v>
      </c>
      <c r="C21117" s="45" t="s">
        <v>5892</v>
      </c>
      <c r="D21117" s="23" t="s">
        <v>977</v>
      </c>
      <c r="E21117" s="23" t="s">
        <v>4134</v>
      </c>
      <c r="F21117" s="40">
        <v>0.2</v>
      </c>
      <c r="G21117" s="25">
        <v>3623</v>
      </c>
      <c r="H21117" s="25">
        <v>725</v>
      </c>
      <c r="I21117" s="25"/>
      <c r="J21117" s="58" t="e">
        <f>HYPERLINK("#"&amp;"Insumos"&amp;"!A"&amp;MATCH($B21117,#REF!,0),"Ins "&amp;$B21117)</f>
        <v>#REF!</v>
      </c>
      <c r="M21117" s="220"/>
    </row>
    <row r="21118" spans="1:13" x14ac:dyDescent="0.2">
      <c r="A21118" s="36" t="s">
        <v>6768</v>
      </c>
      <c r="B21118" s="26" t="s">
        <v>6816</v>
      </c>
      <c r="C21118" s="79" t="s">
        <v>6769</v>
      </c>
      <c r="D21118" s="37" t="s">
        <v>5608</v>
      </c>
      <c r="E21118" s="37" t="s">
        <v>4134</v>
      </c>
      <c r="F21118" s="41"/>
      <c r="G21118" s="27"/>
      <c r="H21118" s="27"/>
      <c r="I21118" s="27">
        <v>9102</v>
      </c>
      <c r="M21118" s="220">
        <f t="shared" si="329"/>
        <v>11920</v>
      </c>
    </row>
    <row r="21119" spans="1:13" x14ac:dyDescent="0.2">
      <c r="A21119" s="35" t="s">
        <v>6768</v>
      </c>
      <c r="B21119" s="1" t="s">
        <v>5572</v>
      </c>
      <c r="C21119" s="45" t="s">
        <v>971</v>
      </c>
      <c r="D21119" s="23" t="s">
        <v>5734</v>
      </c>
      <c r="E21119" s="23" t="s">
        <v>4141</v>
      </c>
      <c r="F21119" s="40">
        <v>0.15</v>
      </c>
      <c r="G21119" s="25">
        <v>37863</v>
      </c>
      <c r="H21119" s="25">
        <v>5679</v>
      </c>
      <c r="I21119" s="25"/>
      <c r="J21119" s="58" t="e">
        <f>HYPERLINK("#"&amp;"Insumos"&amp;"!A"&amp;MATCH($B21119,#REF!,0),"Ins "&amp;$B21119)</f>
        <v>#REF!</v>
      </c>
      <c r="M21119" s="220"/>
    </row>
    <row r="21120" spans="1:13" ht="25.5" x14ac:dyDescent="0.2">
      <c r="A21120" s="35" t="s">
        <v>6768</v>
      </c>
      <c r="B21120" s="1" t="s">
        <v>597</v>
      </c>
      <c r="C21120" s="45" t="s">
        <v>8738</v>
      </c>
      <c r="D21120" s="23" t="s">
        <v>5534</v>
      </c>
      <c r="E21120" s="23" t="s">
        <v>8737</v>
      </c>
      <c r="F21120" s="40">
        <v>0.15</v>
      </c>
      <c r="G21120" s="25">
        <v>17302</v>
      </c>
      <c r="H21120" s="25">
        <v>2595</v>
      </c>
      <c r="I21120" s="25"/>
      <c r="J21120" s="58" t="e">
        <f>HYPERLINK("#"&amp;"Insumos"&amp;"!A"&amp;MATCH($B21120,#REF!,0),"Ins "&amp;$B21120)</f>
        <v>#REF!</v>
      </c>
      <c r="M21120" s="220"/>
    </row>
    <row r="21121" spans="1:13" x14ac:dyDescent="0.2">
      <c r="A21121" s="35" t="s">
        <v>6768</v>
      </c>
      <c r="B21121" s="1" t="s">
        <v>5533</v>
      </c>
      <c r="C21121" s="45" t="s">
        <v>5892</v>
      </c>
      <c r="D21121" s="23" t="s">
        <v>977</v>
      </c>
      <c r="E21121" s="23" t="s">
        <v>4134</v>
      </c>
      <c r="F21121" s="40">
        <v>0.15</v>
      </c>
      <c r="G21121" s="25">
        <v>3623</v>
      </c>
      <c r="H21121" s="25">
        <v>543</v>
      </c>
      <c r="I21121" s="25"/>
      <c r="J21121" s="58" t="e">
        <f>HYPERLINK("#"&amp;"Insumos"&amp;"!A"&amp;MATCH($B21121,#REF!,0),"Ins "&amp;$B21121)</f>
        <v>#REF!</v>
      </c>
      <c r="M21121" s="220"/>
    </row>
    <row r="21122" spans="1:13" x14ac:dyDescent="0.2">
      <c r="A21122" s="35" t="s">
        <v>6768</v>
      </c>
      <c r="B21122" s="1" t="s">
        <v>5007</v>
      </c>
      <c r="C21122" s="45" t="s">
        <v>720</v>
      </c>
      <c r="D21122" s="23" t="s">
        <v>5751</v>
      </c>
      <c r="E21122" s="23" t="s">
        <v>4134</v>
      </c>
      <c r="F21122" s="40">
        <v>0.15</v>
      </c>
      <c r="G21122" s="25">
        <v>1897</v>
      </c>
      <c r="H21122" s="25">
        <v>285</v>
      </c>
      <c r="I21122" s="25"/>
      <c r="J21122" s="58" t="e">
        <f>HYPERLINK("#"&amp;"Insumos"&amp;"!A"&amp;MATCH($B21122,#REF!,0),"Ins "&amp;$B21122)</f>
        <v>#REF!</v>
      </c>
      <c r="M21122" s="220"/>
    </row>
    <row r="21123" spans="1:13" ht="25.5" x14ac:dyDescent="0.2">
      <c r="A21123" s="36" t="s">
        <v>7075</v>
      </c>
      <c r="B21123" s="26" t="s">
        <v>6816</v>
      </c>
      <c r="C21123" s="79" t="s">
        <v>8470</v>
      </c>
      <c r="D21123" s="37" t="s">
        <v>5608</v>
      </c>
      <c r="E21123" s="37" t="s">
        <v>4134</v>
      </c>
      <c r="F21123" s="41"/>
      <c r="G21123" s="27"/>
      <c r="H21123" s="27"/>
      <c r="I21123" s="27">
        <v>16717</v>
      </c>
      <c r="M21123" s="220">
        <f t="shared" si="329"/>
        <v>21893</v>
      </c>
    </row>
    <row r="21124" spans="1:13" x14ac:dyDescent="0.2">
      <c r="A21124" s="35" t="s">
        <v>7075</v>
      </c>
      <c r="B21124" s="1" t="s">
        <v>5577</v>
      </c>
      <c r="C21124" s="45" t="s">
        <v>6346</v>
      </c>
      <c r="D21124" s="23" t="s">
        <v>5734</v>
      </c>
      <c r="E21124" s="23" t="s">
        <v>4141</v>
      </c>
      <c r="F21124" s="40">
        <v>0.26</v>
      </c>
      <c r="G21124" s="25">
        <v>53481</v>
      </c>
      <c r="H21124" s="25">
        <v>13905</v>
      </c>
      <c r="I21124" s="25"/>
      <c r="J21124" s="58" t="e">
        <f>HYPERLINK("#"&amp;"Insumos"&amp;"!A"&amp;MATCH($B21124,#REF!,0),"Ins "&amp;$B21124)</f>
        <v>#REF!</v>
      </c>
      <c r="M21124" s="220"/>
    </row>
    <row r="21125" spans="1:13" x14ac:dyDescent="0.2">
      <c r="A21125" s="35" t="s">
        <v>7075</v>
      </c>
      <c r="B21125" s="1" t="s">
        <v>5533</v>
      </c>
      <c r="C21125" s="45" t="s">
        <v>5892</v>
      </c>
      <c r="D21125" s="23" t="s">
        <v>977</v>
      </c>
      <c r="E21125" s="23" t="s">
        <v>4134</v>
      </c>
      <c r="F21125" s="40">
        <v>0.2</v>
      </c>
      <c r="G21125" s="25">
        <v>3623</v>
      </c>
      <c r="H21125" s="25">
        <v>725</v>
      </c>
      <c r="I21125" s="25"/>
      <c r="J21125" s="58" t="e">
        <f>HYPERLINK("#"&amp;"Insumos"&amp;"!A"&amp;MATCH($B21125,#REF!,0),"Ins "&amp;$B21125)</f>
        <v>#REF!</v>
      </c>
      <c r="M21125" s="220"/>
    </row>
    <row r="21126" spans="1:13" x14ac:dyDescent="0.2">
      <c r="A21126" s="35" t="s">
        <v>7075</v>
      </c>
      <c r="B21126" s="1" t="s">
        <v>5007</v>
      </c>
      <c r="C21126" s="45" t="s">
        <v>720</v>
      </c>
      <c r="D21126" s="23" t="s">
        <v>5751</v>
      </c>
      <c r="E21126" s="23" t="s">
        <v>4134</v>
      </c>
      <c r="F21126" s="40">
        <v>1.1000000000000001</v>
      </c>
      <c r="G21126" s="25">
        <v>1897</v>
      </c>
      <c r="H21126" s="25">
        <v>2087</v>
      </c>
      <c r="I21126" s="25"/>
      <c r="J21126" s="58" t="e">
        <f>HYPERLINK("#"&amp;"Insumos"&amp;"!A"&amp;MATCH($B21126,#REF!,0),"Ins "&amp;$B21126)</f>
        <v>#REF!</v>
      </c>
      <c r="M21126" s="220"/>
    </row>
    <row r="21127" spans="1:13" ht="25.5" x14ac:dyDescent="0.2">
      <c r="A21127" s="36" t="s">
        <v>7076</v>
      </c>
      <c r="B21127" s="26" t="s">
        <v>6816</v>
      </c>
      <c r="C21127" s="79" t="s">
        <v>12370</v>
      </c>
      <c r="D21127" s="37" t="s">
        <v>5608</v>
      </c>
      <c r="E21127" s="37" t="s">
        <v>464</v>
      </c>
      <c r="F21127" s="41"/>
      <c r="G21127" s="27"/>
      <c r="H21127" s="27"/>
      <c r="I21127" s="27">
        <v>5635</v>
      </c>
      <c r="M21127" s="220">
        <f t="shared" ref="M21127:M21187" si="330">ROUND(I21127*(1+$L$2),0)</f>
        <v>7380</v>
      </c>
    </row>
    <row r="21128" spans="1:13" x14ac:dyDescent="0.2">
      <c r="A21128" s="35" t="s">
        <v>7076</v>
      </c>
      <c r="B21128" s="1" t="s">
        <v>5578</v>
      </c>
      <c r="C21128" s="45" t="s">
        <v>1015</v>
      </c>
      <c r="D21128" s="23" t="s">
        <v>5734</v>
      </c>
      <c r="E21128" s="23" t="s">
        <v>4141</v>
      </c>
      <c r="F21128" s="40">
        <v>7.0000000000000007E-2</v>
      </c>
      <c r="G21128" s="25">
        <v>52425</v>
      </c>
      <c r="H21128" s="25">
        <v>3670</v>
      </c>
      <c r="I21128" s="25"/>
      <c r="J21128" s="58" t="e">
        <f>HYPERLINK("#"&amp;"Insumos"&amp;"!A"&amp;MATCH($B21128,#REF!,0),"Ins "&amp;$B21128)</f>
        <v>#REF!</v>
      </c>
      <c r="M21128" s="220"/>
    </row>
    <row r="21129" spans="1:13" ht="25.5" x14ac:dyDescent="0.2">
      <c r="A21129" s="35" t="s">
        <v>7076</v>
      </c>
      <c r="B21129" s="1" t="s">
        <v>597</v>
      </c>
      <c r="C21129" s="45" t="s">
        <v>8738</v>
      </c>
      <c r="D21129" s="23" t="s">
        <v>5534</v>
      </c>
      <c r="E21129" s="23" t="s">
        <v>8737</v>
      </c>
      <c r="F21129" s="40">
        <v>3.5000000000000003E-2</v>
      </c>
      <c r="G21129" s="25">
        <v>17302</v>
      </c>
      <c r="H21129" s="25">
        <v>606</v>
      </c>
      <c r="I21129" s="25"/>
      <c r="J21129" s="58" t="e">
        <f>HYPERLINK("#"&amp;"Insumos"&amp;"!A"&amp;MATCH($B21129,#REF!,0),"Ins "&amp;$B21129)</f>
        <v>#REF!</v>
      </c>
      <c r="M21129" s="220"/>
    </row>
    <row r="21130" spans="1:13" x14ac:dyDescent="0.2">
      <c r="A21130" s="35" t="s">
        <v>7076</v>
      </c>
      <c r="B21130" s="1" t="s">
        <v>140</v>
      </c>
      <c r="C21130" s="45" t="s">
        <v>1186</v>
      </c>
      <c r="D21130" s="23" t="s">
        <v>5534</v>
      </c>
      <c r="E21130" s="23" t="s">
        <v>4142</v>
      </c>
      <c r="F21130" s="40">
        <v>3.0000000000000001E-3</v>
      </c>
      <c r="G21130" s="25">
        <v>237208</v>
      </c>
      <c r="H21130" s="25">
        <v>712</v>
      </c>
      <c r="I21130" s="25"/>
      <c r="J21130" s="58" t="e">
        <f>HYPERLINK("#"&amp;"Insumos"&amp;"!A"&amp;MATCH($B21130,#REF!,0),"Ins "&amp;$B21130)</f>
        <v>#REF!</v>
      </c>
      <c r="M21130" s="220"/>
    </row>
    <row r="21131" spans="1:13" x14ac:dyDescent="0.2">
      <c r="A21131" s="35" t="s">
        <v>7076</v>
      </c>
      <c r="B21131" s="1" t="s">
        <v>5533</v>
      </c>
      <c r="C21131" s="45" t="s">
        <v>5892</v>
      </c>
      <c r="D21131" s="23" t="s">
        <v>977</v>
      </c>
      <c r="E21131" s="23" t="s">
        <v>4134</v>
      </c>
      <c r="F21131" s="40">
        <v>0.1</v>
      </c>
      <c r="G21131" s="25">
        <v>3623</v>
      </c>
      <c r="H21131" s="25">
        <v>362</v>
      </c>
      <c r="I21131" s="25"/>
      <c r="J21131" s="58" t="e">
        <f>HYPERLINK("#"&amp;"Insumos"&amp;"!A"&amp;MATCH($B21131,#REF!,0),"Ins "&amp;$B21131)</f>
        <v>#REF!</v>
      </c>
      <c r="M21131" s="220"/>
    </row>
    <row r="21132" spans="1:13" x14ac:dyDescent="0.2">
      <c r="A21132" s="35" t="s">
        <v>7076</v>
      </c>
      <c r="B21132" s="1" t="s">
        <v>5007</v>
      </c>
      <c r="C21132" s="45" t="s">
        <v>720</v>
      </c>
      <c r="D21132" s="23" t="s">
        <v>5751</v>
      </c>
      <c r="E21132" s="23" t="s">
        <v>4134</v>
      </c>
      <c r="F21132" s="40">
        <v>0.15</v>
      </c>
      <c r="G21132" s="25">
        <v>1897</v>
      </c>
      <c r="H21132" s="25">
        <v>285</v>
      </c>
      <c r="I21132" s="25"/>
      <c r="J21132" s="58" t="e">
        <f>HYPERLINK("#"&amp;"Insumos"&amp;"!A"&amp;MATCH($B21132,#REF!,0),"Ins "&amp;$B21132)</f>
        <v>#REF!</v>
      </c>
      <c r="M21132" s="220"/>
    </row>
    <row r="21133" spans="1:13" x14ac:dyDescent="0.2">
      <c r="A21133" s="36" t="s">
        <v>7077</v>
      </c>
      <c r="B21133" s="26" t="s">
        <v>6816</v>
      </c>
      <c r="C21133" s="79" t="s">
        <v>7078</v>
      </c>
      <c r="D21133" s="37" t="s">
        <v>5608</v>
      </c>
      <c r="E21133" s="37" t="s">
        <v>464</v>
      </c>
      <c r="F21133" s="41"/>
      <c r="G21133" s="27"/>
      <c r="H21133" s="27"/>
      <c r="I21133" s="27">
        <v>32865</v>
      </c>
      <c r="M21133" s="220">
        <f t="shared" si="330"/>
        <v>43040</v>
      </c>
    </row>
    <row r="21134" spans="1:13" x14ac:dyDescent="0.2">
      <c r="A21134" s="35" t="s">
        <v>7077</v>
      </c>
      <c r="B21134" s="1" t="s">
        <v>5573</v>
      </c>
      <c r="C21134" s="45" t="s">
        <v>973</v>
      </c>
      <c r="D21134" s="23" t="s">
        <v>5734</v>
      </c>
      <c r="E21134" s="23" t="s">
        <v>4141</v>
      </c>
      <c r="F21134" s="40">
        <v>0.7</v>
      </c>
      <c r="G21134" s="25">
        <v>41652</v>
      </c>
      <c r="H21134" s="25">
        <v>29156</v>
      </c>
      <c r="I21134" s="25"/>
      <c r="J21134" s="58" t="e">
        <f>HYPERLINK("#"&amp;"Insumos"&amp;"!A"&amp;MATCH($B21134,#REF!,0),"Ins "&amp;$B21134)</f>
        <v>#REF!</v>
      </c>
      <c r="M21134" s="220"/>
    </row>
    <row r="21135" spans="1:13" x14ac:dyDescent="0.2">
      <c r="A21135" s="35" t="s">
        <v>7077</v>
      </c>
      <c r="B21135" s="1" t="s">
        <v>5533</v>
      </c>
      <c r="C21135" s="45" t="s">
        <v>5892</v>
      </c>
      <c r="D21135" s="23" t="s">
        <v>977</v>
      </c>
      <c r="E21135" s="23" t="s">
        <v>4134</v>
      </c>
      <c r="F21135" s="40">
        <v>0.5</v>
      </c>
      <c r="G21135" s="25">
        <v>3623</v>
      </c>
      <c r="H21135" s="25">
        <v>1812</v>
      </c>
      <c r="I21135" s="25"/>
      <c r="J21135" s="58" t="e">
        <f>HYPERLINK("#"&amp;"Insumos"&amp;"!A"&amp;MATCH($B21135,#REF!,0),"Ins "&amp;$B21135)</f>
        <v>#REF!</v>
      </c>
      <c r="M21135" s="220"/>
    </row>
    <row r="21136" spans="1:13" x14ac:dyDescent="0.2">
      <c r="A21136" s="35" t="s">
        <v>7077</v>
      </c>
      <c r="B21136" s="1" t="s">
        <v>5007</v>
      </c>
      <c r="C21136" s="45" t="s">
        <v>720</v>
      </c>
      <c r="D21136" s="23" t="s">
        <v>5751</v>
      </c>
      <c r="E21136" s="23" t="s">
        <v>4134</v>
      </c>
      <c r="F21136" s="40">
        <v>1</v>
      </c>
      <c r="G21136" s="25">
        <v>1897</v>
      </c>
      <c r="H21136" s="25">
        <v>1897</v>
      </c>
      <c r="I21136" s="25"/>
      <c r="J21136" s="58" t="e">
        <f>HYPERLINK("#"&amp;"Insumos"&amp;"!A"&amp;MATCH($B21136,#REF!,0),"Ins "&amp;$B21136)</f>
        <v>#REF!</v>
      </c>
      <c r="M21136" s="220"/>
    </row>
    <row r="21137" spans="1:13" ht="25.5" x14ac:dyDescent="0.2">
      <c r="A21137" s="36" t="s">
        <v>8471</v>
      </c>
      <c r="B21137" s="26" t="s">
        <v>6816</v>
      </c>
      <c r="C21137" s="79" t="s">
        <v>8472</v>
      </c>
      <c r="D21137" s="37" t="s">
        <v>5608</v>
      </c>
      <c r="E21137" s="37" t="s">
        <v>5705</v>
      </c>
      <c r="F21137" s="41"/>
      <c r="G21137" s="27"/>
      <c r="H21137" s="27"/>
      <c r="I21137" s="27">
        <v>2800185</v>
      </c>
      <c r="M21137" s="220">
        <f t="shared" si="330"/>
        <v>3667122</v>
      </c>
    </row>
    <row r="21138" spans="1:13" x14ac:dyDescent="0.2">
      <c r="A21138" s="35" t="s">
        <v>8471</v>
      </c>
      <c r="B21138" s="1" t="s">
        <v>81</v>
      </c>
      <c r="C21138" s="45" t="s">
        <v>1020</v>
      </c>
      <c r="D21138" s="23" t="s">
        <v>5734</v>
      </c>
      <c r="E21138" s="23" t="s">
        <v>4141</v>
      </c>
      <c r="F21138" s="40">
        <v>32</v>
      </c>
      <c r="G21138" s="25">
        <v>75325</v>
      </c>
      <c r="H21138" s="25">
        <v>2410400</v>
      </c>
      <c r="I21138" s="25"/>
      <c r="J21138" s="58" t="e">
        <f>HYPERLINK("#"&amp;"Insumos"&amp;"!A"&amp;MATCH($B21138,#REF!,0),"Ins "&amp;$B21138)</f>
        <v>#REF!</v>
      </c>
      <c r="M21138" s="220"/>
    </row>
    <row r="21139" spans="1:13" x14ac:dyDescent="0.2">
      <c r="A21139" s="35" t="s">
        <v>8471</v>
      </c>
      <c r="B21139" s="1" t="s">
        <v>5533</v>
      </c>
      <c r="C21139" s="45" t="s">
        <v>5892</v>
      </c>
      <c r="D21139" s="23" t="s">
        <v>977</v>
      </c>
      <c r="E21139" s="23" t="s">
        <v>4134</v>
      </c>
      <c r="F21139" s="40">
        <v>19.350000000000001</v>
      </c>
      <c r="G21139" s="25">
        <v>3623</v>
      </c>
      <c r="H21139" s="25">
        <v>70105</v>
      </c>
      <c r="I21139" s="25"/>
      <c r="J21139" s="58" t="e">
        <f>HYPERLINK("#"&amp;"Insumos"&amp;"!A"&amp;MATCH($B21139,#REF!,0),"Ins "&amp;$B21139)</f>
        <v>#REF!</v>
      </c>
      <c r="M21139" s="220"/>
    </row>
    <row r="21140" spans="1:13" x14ac:dyDescent="0.2">
      <c r="A21140" s="35" t="s">
        <v>8471</v>
      </c>
      <c r="B21140" s="1" t="s">
        <v>7338</v>
      </c>
      <c r="C21140" s="45" t="s">
        <v>7339</v>
      </c>
      <c r="D21140" s="23" t="s">
        <v>5751</v>
      </c>
      <c r="E21140" s="23" t="s">
        <v>4134</v>
      </c>
      <c r="F21140" s="40">
        <v>200</v>
      </c>
      <c r="G21140" s="25">
        <v>999</v>
      </c>
      <c r="H21140" s="25">
        <v>199800</v>
      </c>
      <c r="I21140" s="25"/>
      <c r="J21140" s="58" t="e">
        <f>HYPERLINK("#"&amp;"Insumos"&amp;"!A"&amp;MATCH($B21140,#REF!,0),"Ins "&amp;$B21140)</f>
        <v>#REF!</v>
      </c>
      <c r="M21140" s="220"/>
    </row>
    <row r="21141" spans="1:13" x14ac:dyDescent="0.2">
      <c r="A21141" s="35" t="s">
        <v>8471</v>
      </c>
      <c r="B21141" s="1" t="s">
        <v>7340</v>
      </c>
      <c r="C21141" s="45" t="s">
        <v>7341</v>
      </c>
      <c r="D21141" s="23" t="s">
        <v>5751</v>
      </c>
      <c r="E21141" s="23" t="s">
        <v>4134</v>
      </c>
      <c r="F21141" s="40">
        <v>120</v>
      </c>
      <c r="G21141" s="25">
        <v>999</v>
      </c>
      <c r="H21141" s="25">
        <v>119880</v>
      </c>
      <c r="I21141" s="25"/>
      <c r="J21141" s="58" t="e">
        <f>HYPERLINK("#"&amp;"Insumos"&amp;"!A"&amp;MATCH($B21141,#REF!,0),"Ins "&amp;$B21141)</f>
        <v>#REF!</v>
      </c>
      <c r="M21141" s="220"/>
    </row>
    <row r="21142" spans="1:13" ht="25.5" x14ac:dyDescent="0.2">
      <c r="A21142" s="36" t="s">
        <v>8473</v>
      </c>
      <c r="B21142" s="26" t="s">
        <v>6816</v>
      </c>
      <c r="C21142" s="79" t="s">
        <v>8474</v>
      </c>
      <c r="D21142" s="37" t="s">
        <v>5608</v>
      </c>
      <c r="E21142" s="37" t="s">
        <v>5705</v>
      </c>
      <c r="F21142" s="41"/>
      <c r="G21142" s="27"/>
      <c r="H21142" s="27"/>
      <c r="I21142" s="27">
        <v>1151172</v>
      </c>
      <c r="M21142" s="220">
        <f t="shared" si="330"/>
        <v>1507575</v>
      </c>
    </row>
    <row r="21143" spans="1:13" x14ac:dyDescent="0.2">
      <c r="A21143" s="35" t="s">
        <v>8473</v>
      </c>
      <c r="B21143" s="1" t="s">
        <v>81</v>
      </c>
      <c r="C21143" s="45" t="s">
        <v>1020</v>
      </c>
      <c r="D21143" s="23" t="s">
        <v>5734</v>
      </c>
      <c r="E21143" s="23" t="s">
        <v>4141</v>
      </c>
      <c r="F21143" s="40">
        <v>12</v>
      </c>
      <c r="G21143" s="25">
        <v>75325</v>
      </c>
      <c r="H21143" s="25">
        <v>903900</v>
      </c>
      <c r="I21143" s="25"/>
      <c r="J21143" s="58" t="e">
        <f>HYPERLINK("#"&amp;"Insumos"&amp;"!A"&amp;MATCH($B21143,#REF!,0),"Ins "&amp;$B21143)</f>
        <v>#REF!</v>
      </c>
      <c r="M21143" s="220"/>
    </row>
    <row r="21144" spans="1:13" x14ac:dyDescent="0.2">
      <c r="A21144" s="35" t="s">
        <v>8473</v>
      </c>
      <c r="B21144" s="1" t="s">
        <v>5533</v>
      </c>
      <c r="C21144" s="45" t="s">
        <v>5892</v>
      </c>
      <c r="D21144" s="23" t="s">
        <v>977</v>
      </c>
      <c r="E21144" s="23" t="s">
        <v>4134</v>
      </c>
      <c r="F21144" s="40">
        <v>12</v>
      </c>
      <c r="G21144" s="25">
        <v>3623</v>
      </c>
      <c r="H21144" s="25">
        <v>43476</v>
      </c>
      <c r="I21144" s="25"/>
      <c r="J21144" s="58" t="e">
        <f>HYPERLINK("#"&amp;"Insumos"&amp;"!A"&amp;MATCH($B21144,#REF!,0),"Ins "&amp;$B21144)</f>
        <v>#REF!</v>
      </c>
      <c r="M21144" s="220"/>
    </row>
    <row r="21145" spans="1:13" x14ac:dyDescent="0.2">
      <c r="A21145" s="35" t="s">
        <v>8473</v>
      </c>
      <c r="B21145" s="1" t="s">
        <v>7338</v>
      </c>
      <c r="C21145" s="45" t="s">
        <v>7339</v>
      </c>
      <c r="D21145" s="23" t="s">
        <v>5751</v>
      </c>
      <c r="E21145" s="23" t="s">
        <v>4134</v>
      </c>
      <c r="F21145" s="40">
        <v>134</v>
      </c>
      <c r="G21145" s="25">
        <v>999</v>
      </c>
      <c r="H21145" s="25">
        <v>133866</v>
      </c>
      <c r="I21145" s="25"/>
      <c r="J21145" s="58" t="e">
        <f>HYPERLINK("#"&amp;"Insumos"&amp;"!A"&amp;MATCH($B21145,#REF!,0),"Ins "&amp;$B21145)</f>
        <v>#REF!</v>
      </c>
      <c r="M21145" s="220"/>
    </row>
    <row r="21146" spans="1:13" x14ac:dyDescent="0.2">
      <c r="A21146" s="35" t="s">
        <v>8473</v>
      </c>
      <c r="B21146" s="1" t="s">
        <v>7340</v>
      </c>
      <c r="C21146" s="45" t="s">
        <v>7341</v>
      </c>
      <c r="D21146" s="23" t="s">
        <v>5751</v>
      </c>
      <c r="E21146" s="23" t="s">
        <v>4134</v>
      </c>
      <c r="F21146" s="40">
        <v>70</v>
      </c>
      <c r="G21146" s="25">
        <v>999</v>
      </c>
      <c r="H21146" s="25">
        <v>69930</v>
      </c>
      <c r="I21146" s="25"/>
      <c r="J21146" s="58" t="e">
        <f>HYPERLINK("#"&amp;"Insumos"&amp;"!A"&amp;MATCH($B21146,#REF!,0),"Ins "&amp;$B21146)</f>
        <v>#REF!</v>
      </c>
      <c r="M21146" s="220"/>
    </row>
    <row r="21147" spans="1:13" x14ac:dyDescent="0.2">
      <c r="A21147" s="36" t="s">
        <v>8766</v>
      </c>
      <c r="B21147" s="26" t="s">
        <v>6816</v>
      </c>
      <c r="C21147" s="79" t="s">
        <v>8801</v>
      </c>
      <c r="D21147" s="37" t="s">
        <v>5608</v>
      </c>
      <c r="E21147" s="37" t="s">
        <v>465</v>
      </c>
      <c r="F21147" s="41"/>
      <c r="G21147" s="27"/>
      <c r="H21147" s="27"/>
      <c r="I21147" s="27">
        <v>1318</v>
      </c>
      <c r="M21147" s="220">
        <f t="shared" si="330"/>
        <v>1726</v>
      </c>
    </row>
    <row r="21148" spans="1:13" x14ac:dyDescent="0.2">
      <c r="A21148" s="35" t="s">
        <v>8766</v>
      </c>
      <c r="B21148" s="34" t="s">
        <v>5582</v>
      </c>
      <c r="C21148" s="45" t="s">
        <v>5580</v>
      </c>
      <c r="D21148" s="23" t="s">
        <v>5583</v>
      </c>
      <c r="E21148" s="23" t="s">
        <v>4141</v>
      </c>
      <c r="F21148" s="40">
        <v>8.3000000000000004E-2</v>
      </c>
      <c r="G21148" s="25">
        <v>14562</v>
      </c>
      <c r="H21148" s="25">
        <v>1209</v>
      </c>
      <c r="I21148" s="25"/>
      <c r="J21148" s="58" t="e">
        <f>HYPERLINK("#"&amp;"Insumos"&amp;"!A"&amp;MATCH($B21148,#REF!,0),"Ins "&amp;$B21148)</f>
        <v>#REF!</v>
      </c>
      <c r="M21148" s="220"/>
    </row>
    <row r="21149" spans="1:13" x14ac:dyDescent="0.2">
      <c r="A21149" s="35" t="s">
        <v>8766</v>
      </c>
      <c r="B21149" s="1" t="s">
        <v>5533</v>
      </c>
      <c r="C21149" s="45" t="s">
        <v>5892</v>
      </c>
      <c r="D21149" s="23" t="s">
        <v>977</v>
      </c>
      <c r="E21149" s="23" t="s">
        <v>4134</v>
      </c>
      <c r="F21149" s="40">
        <v>0.03</v>
      </c>
      <c r="G21149" s="25">
        <v>3623</v>
      </c>
      <c r="H21149" s="25">
        <v>109</v>
      </c>
      <c r="I21149" s="25"/>
      <c r="J21149" s="58" t="e">
        <f>HYPERLINK("#"&amp;"Insumos"&amp;"!A"&amp;MATCH($B21149,#REF!,0),"Ins "&amp;$B21149)</f>
        <v>#REF!</v>
      </c>
      <c r="M21149" s="220"/>
    </row>
    <row r="21150" spans="1:13" ht="51" x14ac:dyDescent="0.2">
      <c r="A21150" s="36" t="s">
        <v>9333</v>
      </c>
      <c r="B21150" s="26" t="s">
        <v>6816</v>
      </c>
      <c r="C21150" s="79" t="s">
        <v>9334</v>
      </c>
      <c r="D21150" s="37" t="s">
        <v>5608</v>
      </c>
      <c r="E21150" s="37" t="s">
        <v>4134</v>
      </c>
      <c r="F21150" s="41"/>
      <c r="G21150" s="27"/>
      <c r="H21150" s="27"/>
      <c r="I21150" s="27">
        <v>77539</v>
      </c>
      <c r="M21150" s="220">
        <f t="shared" si="330"/>
        <v>101545</v>
      </c>
    </row>
    <row r="21151" spans="1:13" x14ac:dyDescent="0.2">
      <c r="A21151" s="35" t="s">
        <v>9333</v>
      </c>
      <c r="B21151" s="34" t="s">
        <v>5573</v>
      </c>
      <c r="C21151" s="45" t="s">
        <v>973</v>
      </c>
      <c r="D21151" s="23" t="s">
        <v>5734</v>
      </c>
      <c r="E21151" s="23" t="s">
        <v>4141</v>
      </c>
      <c r="F21151" s="40">
        <v>0.7</v>
      </c>
      <c r="G21151" s="25">
        <v>41652</v>
      </c>
      <c r="H21151" s="25">
        <v>29156</v>
      </c>
      <c r="I21151" s="25"/>
      <c r="J21151" s="58" t="e">
        <f>HYPERLINK("#"&amp;"Insumos"&amp;"!A"&amp;MATCH($B21151,#REF!,0),"Ins "&amp;$B21151)</f>
        <v>#REF!</v>
      </c>
      <c r="M21151" s="220"/>
    </row>
    <row r="21152" spans="1:13" x14ac:dyDescent="0.2">
      <c r="A21152" s="35" t="s">
        <v>9333</v>
      </c>
      <c r="B21152" s="1" t="s">
        <v>5533</v>
      </c>
      <c r="C21152" s="45" t="s">
        <v>5892</v>
      </c>
      <c r="D21152" s="23" t="s">
        <v>977</v>
      </c>
      <c r="E21152" s="23" t="s">
        <v>4134</v>
      </c>
      <c r="F21152" s="40">
        <v>0.03</v>
      </c>
      <c r="G21152" s="25">
        <v>3623</v>
      </c>
      <c r="H21152" s="25">
        <v>109</v>
      </c>
      <c r="I21152" s="25"/>
      <c r="J21152" s="58" t="e">
        <f>HYPERLINK("#"&amp;"Insumos"&amp;"!A"&amp;MATCH($B21152,#REF!,0),"Ins "&amp;$B21152)</f>
        <v>#REF!</v>
      </c>
      <c r="M21152" s="220"/>
    </row>
    <row r="21153" spans="1:13" x14ac:dyDescent="0.2">
      <c r="A21153" s="35" t="s">
        <v>9333</v>
      </c>
      <c r="B21153" s="34" t="s">
        <v>263</v>
      </c>
      <c r="C21153" s="45" t="s">
        <v>696</v>
      </c>
      <c r="D21153" s="23" t="s">
        <v>5534</v>
      </c>
      <c r="E21153" s="23" t="s">
        <v>4140</v>
      </c>
      <c r="F21153" s="40">
        <v>0.14799999999999999</v>
      </c>
      <c r="G21153" s="25">
        <v>187426</v>
      </c>
      <c r="H21153" s="25">
        <v>27739</v>
      </c>
      <c r="I21153" s="25"/>
      <c r="J21153" s="58" t="e">
        <f>HYPERLINK("#"&amp;"Insumos"&amp;"!A"&amp;MATCH($B21153,#REF!,0),"Ins "&amp;$B21153)</f>
        <v>#REF!</v>
      </c>
      <c r="M21153" s="220"/>
    </row>
    <row r="21154" spans="1:13" x14ac:dyDescent="0.2">
      <c r="A21154" s="35" t="s">
        <v>9333</v>
      </c>
      <c r="B21154" s="34" t="s">
        <v>5007</v>
      </c>
      <c r="C21154" s="45" t="s">
        <v>720</v>
      </c>
      <c r="D21154" s="23" t="s">
        <v>5751</v>
      </c>
      <c r="E21154" s="23" t="s">
        <v>4134</v>
      </c>
      <c r="F21154" s="40">
        <v>0.3</v>
      </c>
      <c r="G21154" s="25">
        <v>1897</v>
      </c>
      <c r="H21154" s="25">
        <v>569</v>
      </c>
      <c r="I21154" s="25"/>
      <c r="J21154" s="58" t="e">
        <f>HYPERLINK("#"&amp;"Insumos"&amp;"!A"&amp;MATCH($B21154,#REF!,0),"Ins "&amp;$B21154)</f>
        <v>#REF!</v>
      </c>
      <c r="M21154" s="220"/>
    </row>
    <row r="21155" spans="1:13" x14ac:dyDescent="0.2">
      <c r="A21155" s="35" t="s">
        <v>9333</v>
      </c>
      <c r="B21155" s="34" t="s">
        <v>5589</v>
      </c>
      <c r="C21155" s="45" t="s">
        <v>5819</v>
      </c>
      <c r="D21155" s="23" t="s">
        <v>5585</v>
      </c>
      <c r="E21155" s="23" t="s">
        <v>466</v>
      </c>
      <c r="F21155" s="46">
        <v>3.3399999999999999E-2</v>
      </c>
      <c r="G21155" s="25">
        <v>597780</v>
      </c>
      <c r="H21155" s="25">
        <v>19966</v>
      </c>
      <c r="I21155" s="25"/>
      <c r="M21155" s="220"/>
    </row>
    <row r="21156" spans="1:13" ht="25.5" x14ac:dyDescent="0.2">
      <c r="A21156" s="36" t="s">
        <v>9673</v>
      </c>
      <c r="B21156" s="26" t="s">
        <v>6816</v>
      </c>
      <c r="C21156" s="79" t="s">
        <v>9674</v>
      </c>
      <c r="D21156" s="37" t="s">
        <v>5608</v>
      </c>
      <c r="E21156" s="37" t="s">
        <v>4134</v>
      </c>
      <c r="F21156" s="41"/>
      <c r="G21156" s="27"/>
      <c r="H21156" s="27"/>
      <c r="I21156" s="27">
        <v>1670989</v>
      </c>
      <c r="M21156" s="220">
        <f t="shared" si="330"/>
        <v>2188327</v>
      </c>
    </row>
    <row r="21157" spans="1:13" x14ac:dyDescent="0.2">
      <c r="A21157" s="35" t="s">
        <v>9673</v>
      </c>
      <c r="B21157" s="34" t="s">
        <v>71</v>
      </c>
      <c r="C21157" s="45" t="s">
        <v>1022</v>
      </c>
      <c r="D21157" s="23" t="s">
        <v>5734</v>
      </c>
      <c r="E21157" s="23" t="s">
        <v>4141</v>
      </c>
      <c r="F21157" s="40">
        <v>10.5</v>
      </c>
      <c r="G21157" s="25">
        <v>66987</v>
      </c>
      <c r="H21157" s="25">
        <v>703364</v>
      </c>
      <c r="I21157" s="25"/>
      <c r="J21157" s="58" t="e">
        <f>HYPERLINK("#"&amp;"Insumos"&amp;"!A"&amp;MATCH($B21157,#REF!,0),"Ins "&amp;$B21157)</f>
        <v>#REF!</v>
      </c>
      <c r="M21157" s="220"/>
    </row>
    <row r="21158" spans="1:13" ht="25.5" x14ac:dyDescent="0.2">
      <c r="A21158" s="35" t="s">
        <v>9673</v>
      </c>
      <c r="B21158" s="34" t="s">
        <v>597</v>
      </c>
      <c r="C21158" s="45" t="s">
        <v>8738</v>
      </c>
      <c r="D21158" s="23" t="s">
        <v>5534</v>
      </c>
      <c r="E21158" s="23" t="s">
        <v>8737</v>
      </c>
      <c r="F21158" s="40">
        <v>2</v>
      </c>
      <c r="G21158" s="25">
        <v>17302</v>
      </c>
      <c r="H21158" s="25">
        <v>34604</v>
      </c>
      <c r="I21158" s="25"/>
      <c r="J21158" s="58" t="e">
        <f>HYPERLINK("#"&amp;"Insumos"&amp;"!A"&amp;MATCH($B21158,#REF!,0),"Ins "&amp;$B21158)</f>
        <v>#REF!</v>
      </c>
      <c r="M21158" s="220"/>
    </row>
    <row r="21159" spans="1:13" x14ac:dyDescent="0.2">
      <c r="A21159" s="35" t="s">
        <v>9673</v>
      </c>
      <c r="B21159" s="1" t="s">
        <v>5533</v>
      </c>
      <c r="C21159" s="45" t="s">
        <v>5892</v>
      </c>
      <c r="D21159" s="23" t="s">
        <v>977</v>
      </c>
      <c r="E21159" s="23" t="s">
        <v>4134</v>
      </c>
      <c r="F21159" s="40">
        <v>1.2</v>
      </c>
      <c r="G21159" s="25">
        <v>3623</v>
      </c>
      <c r="H21159" s="25">
        <v>4348</v>
      </c>
      <c r="I21159" s="25"/>
      <c r="J21159" s="58" t="e">
        <f>HYPERLINK("#"&amp;"Insumos"&amp;"!A"&amp;MATCH($B21159,#REF!,0),"Ins "&amp;$B21159)</f>
        <v>#REF!</v>
      </c>
      <c r="M21159" s="220"/>
    </row>
    <row r="21160" spans="1:13" x14ac:dyDescent="0.2">
      <c r="A21160" s="35" t="s">
        <v>9673</v>
      </c>
      <c r="B21160" s="34" t="s">
        <v>263</v>
      </c>
      <c r="C21160" s="45" t="s">
        <v>696</v>
      </c>
      <c r="D21160" s="23" t="s">
        <v>5534</v>
      </c>
      <c r="E21160" s="23" t="s">
        <v>4140</v>
      </c>
      <c r="F21160" s="40">
        <v>0.5</v>
      </c>
      <c r="G21160" s="25">
        <v>187426</v>
      </c>
      <c r="H21160" s="25">
        <v>93713</v>
      </c>
      <c r="I21160" s="25"/>
      <c r="J21160" s="58" t="e">
        <f>HYPERLINK("#"&amp;"Insumos"&amp;"!A"&amp;MATCH($B21160,#REF!,0),"Ins "&amp;$B21160)</f>
        <v>#REF!</v>
      </c>
      <c r="M21160" s="220"/>
    </row>
    <row r="21161" spans="1:13" x14ac:dyDescent="0.2">
      <c r="A21161" s="35" t="s">
        <v>9673</v>
      </c>
      <c r="B21161" s="34" t="s">
        <v>139</v>
      </c>
      <c r="C21161" s="45" t="s">
        <v>155</v>
      </c>
      <c r="D21161" s="23" t="s">
        <v>5534</v>
      </c>
      <c r="E21161" s="23" t="s">
        <v>4140</v>
      </c>
      <c r="F21161" s="40">
        <v>0.5</v>
      </c>
      <c r="G21161" s="25">
        <v>86632</v>
      </c>
      <c r="H21161" s="25">
        <v>43316</v>
      </c>
      <c r="I21161" s="25"/>
      <c r="J21161" s="58" t="e">
        <f>HYPERLINK("#"&amp;"Insumos"&amp;"!A"&amp;MATCH($B21161,#REF!,0),"Ins "&amp;$B21161)</f>
        <v>#REF!</v>
      </c>
      <c r="M21161" s="220"/>
    </row>
    <row r="21162" spans="1:13" x14ac:dyDescent="0.2">
      <c r="A21162" s="35" t="s">
        <v>9673</v>
      </c>
      <c r="B21162" s="34" t="s">
        <v>5584</v>
      </c>
      <c r="C21162" s="45" t="s">
        <v>6973</v>
      </c>
      <c r="D21162" s="23" t="s">
        <v>5585</v>
      </c>
      <c r="E21162" s="23" t="s">
        <v>467</v>
      </c>
      <c r="F21162" s="46">
        <v>30</v>
      </c>
      <c r="G21162" s="25">
        <v>8042</v>
      </c>
      <c r="H21162" s="25">
        <v>241260</v>
      </c>
      <c r="I21162" s="25"/>
      <c r="M21162" s="220"/>
    </row>
    <row r="21163" spans="1:13" x14ac:dyDescent="0.2">
      <c r="A21163" s="35" t="s">
        <v>9673</v>
      </c>
      <c r="B21163" s="34" t="s">
        <v>5589</v>
      </c>
      <c r="C21163" s="45" t="s">
        <v>5819</v>
      </c>
      <c r="D21163" s="23" t="s">
        <v>5585</v>
      </c>
      <c r="E21163" s="23" t="s">
        <v>466</v>
      </c>
      <c r="F21163" s="46">
        <v>0.8</v>
      </c>
      <c r="G21163" s="25">
        <v>597780</v>
      </c>
      <c r="H21163" s="25">
        <v>478224</v>
      </c>
      <c r="I21163" s="25"/>
      <c r="M21163" s="220"/>
    </row>
    <row r="21164" spans="1:13" x14ac:dyDescent="0.2">
      <c r="A21164" s="35" t="s">
        <v>9673</v>
      </c>
      <c r="B21164" s="34" t="s">
        <v>112</v>
      </c>
      <c r="C21164" s="45" t="s">
        <v>8846</v>
      </c>
      <c r="D21164" s="23" t="s">
        <v>5534</v>
      </c>
      <c r="E21164" s="23" t="s">
        <v>464</v>
      </c>
      <c r="F21164" s="46">
        <v>10</v>
      </c>
      <c r="G21164" s="25">
        <v>7216</v>
      </c>
      <c r="H21164" s="25">
        <v>72160</v>
      </c>
      <c r="I21164" s="25"/>
      <c r="M21164" s="220"/>
    </row>
    <row r="21165" spans="1:13" ht="25.5" x14ac:dyDescent="0.2">
      <c r="A21165" s="36" t="s">
        <v>9692</v>
      </c>
      <c r="B21165" s="26" t="s">
        <v>6816</v>
      </c>
      <c r="C21165" s="79" t="s">
        <v>9703</v>
      </c>
      <c r="D21165" s="37" t="s">
        <v>5608</v>
      </c>
      <c r="E21165" s="37" t="s">
        <v>465</v>
      </c>
      <c r="F21165" s="41"/>
      <c r="G21165" s="27"/>
      <c r="H21165" s="27"/>
      <c r="I21165" s="27">
        <v>69618</v>
      </c>
      <c r="M21165" s="220">
        <f t="shared" si="330"/>
        <v>91172</v>
      </c>
    </row>
    <row r="21166" spans="1:13" x14ac:dyDescent="0.2">
      <c r="A21166" s="35" t="s">
        <v>9692</v>
      </c>
      <c r="B21166" s="34" t="s">
        <v>5578</v>
      </c>
      <c r="C21166" s="45" t="s">
        <v>1015</v>
      </c>
      <c r="D21166" s="23" t="s">
        <v>5734</v>
      </c>
      <c r="E21166" s="23" t="s">
        <v>4141</v>
      </c>
      <c r="F21166" s="40">
        <v>0.84</v>
      </c>
      <c r="G21166" s="25">
        <v>52425</v>
      </c>
      <c r="H21166" s="25">
        <v>44037</v>
      </c>
      <c r="I21166" s="25"/>
      <c r="J21166" s="58" t="e">
        <f>HYPERLINK("#"&amp;"Insumos"&amp;"!A"&amp;MATCH($B21166,#REF!,0),"Ins "&amp;$B21166)</f>
        <v>#REF!</v>
      </c>
      <c r="M21166" s="220"/>
    </row>
    <row r="21167" spans="1:13" x14ac:dyDescent="0.2">
      <c r="A21167" s="35" t="s">
        <v>9692</v>
      </c>
      <c r="B21167" s="34" t="s">
        <v>107</v>
      </c>
      <c r="C21167" s="45" t="s">
        <v>1198</v>
      </c>
      <c r="D21167" s="23" t="s">
        <v>5534</v>
      </c>
      <c r="E21167" s="23" t="s">
        <v>4141</v>
      </c>
      <c r="F21167" s="40">
        <v>0.25</v>
      </c>
      <c r="G21167" s="25">
        <v>6518</v>
      </c>
      <c r="H21167" s="25">
        <v>1630</v>
      </c>
      <c r="I21167" s="25"/>
      <c r="J21167" s="58" t="e">
        <f>HYPERLINK("#"&amp;"Insumos"&amp;"!A"&amp;MATCH($B21167,#REF!,0),"Ins "&amp;$B21167)</f>
        <v>#REF!</v>
      </c>
      <c r="M21167" s="220"/>
    </row>
    <row r="21168" spans="1:13" x14ac:dyDescent="0.2">
      <c r="A21168" s="35" t="s">
        <v>9692</v>
      </c>
      <c r="B21168" s="34" t="s">
        <v>263</v>
      </c>
      <c r="C21168" s="45" t="s">
        <v>696</v>
      </c>
      <c r="D21168" s="23" t="s">
        <v>5534</v>
      </c>
      <c r="E21168" s="23" t="s">
        <v>4140</v>
      </c>
      <c r="F21168" s="40">
        <v>0.01</v>
      </c>
      <c r="G21168" s="25">
        <v>187426</v>
      </c>
      <c r="H21168" s="25">
        <v>1874</v>
      </c>
      <c r="I21168" s="25"/>
      <c r="J21168" s="58" t="e">
        <f>HYPERLINK("#"&amp;"Insumos"&amp;"!A"&amp;MATCH($B21168,#REF!,0),"Ins "&amp;$B21168)</f>
        <v>#REF!</v>
      </c>
      <c r="M21168" s="220"/>
    </row>
    <row r="21169" spans="1:13" x14ac:dyDescent="0.2">
      <c r="A21169" s="35" t="s">
        <v>9692</v>
      </c>
      <c r="B21169" s="1" t="s">
        <v>5533</v>
      </c>
      <c r="C21169" s="45" t="s">
        <v>5892</v>
      </c>
      <c r="D21169" s="23" t="s">
        <v>977</v>
      </c>
      <c r="E21169" s="23" t="s">
        <v>4134</v>
      </c>
      <c r="F21169" s="40">
        <v>0.2</v>
      </c>
      <c r="G21169" s="25">
        <v>3623</v>
      </c>
      <c r="H21169" s="25">
        <v>725</v>
      </c>
      <c r="I21169" s="25"/>
      <c r="J21169" s="58" t="e">
        <f>HYPERLINK("#"&amp;"Insumos"&amp;"!A"&amp;MATCH($B21169,#REF!,0),"Ins "&amp;$B21169)</f>
        <v>#REF!</v>
      </c>
      <c r="M21169" s="220"/>
    </row>
    <row r="21170" spans="1:13" x14ac:dyDescent="0.2">
      <c r="A21170" s="35" t="s">
        <v>9692</v>
      </c>
      <c r="B21170" s="34" t="s">
        <v>5007</v>
      </c>
      <c r="C21170" s="45" t="s">
        <v>720</v>
      </c>
      <c r="D21170" s="23" t="s">
        <v>5751</v>
      </c>
      <c r="E21170" s="23" t="s">
        <v>4134</v>
      </c>
      <c r="F21170" s="40">
        <v>1.01</v>
      </c>
      <c r="G21170" s="25">
        <v>1897</v>
      </c>
      <c r="H21170" s="25">
        <v>1916</v>
      </c>
      <c r="I21170" s="25"/>
      <c r="J21170" s="58" t="e">
        <f>HYPERLINK("#"&amp;"Insumos"&amp;"!A"&amp;MATCH($B21170,#REF!,0),"Ins "&amp;$B21170)</f>
        <v>#REF!</v>
      </c>
      <c r="M21170" s="220"/>
    </row>
    <row r="21171" spans="1:13" x14ac:dyDescent="0.2">
      <c r="A21171" s="35" t="s">
        <v>9692</v>
      </c>
      <c r="B21171" s="34" t="s">
        <v>1039</v>
      </c>
      <c r="C21171" s="45" t="s">
        <v>8772</v>
      </c>
      <c r="D21171" s="23" t="s">
        <v>5751</v>
      </c>
      <c r="E21171" s="23" t="s">
        <v>466</v>
      </c>
      <c r="F21171" s="40">
        <v>7.0000000000000007E-2</v>
      </c>
      <c r="G21171" s="25">
        <v>110940</v>
      </c>
      <c r="H21171" s="25">
        <v>7766</v>
      </c>
      <c r="I21171" s="25"/>
      <c r="J21171" s="58" t="e">
        <f>HYPERLINK("#"&amp;"Insumos"&amp;"!A"&amp;MATCH($B21171,#REF!,0),"Ins "&amp;$B21171)</f>
        <v>#REF!</v>
      </c>
      <c r="M21171" s="220"/>
    </row>
    <row r="21172" spans="1:13" x14ac:dyDescent="0.2">
      <c r="A21172" s="35" t="s">
        <v>9692</v>
      </c>
      <c r="B21172" s="34" t="s">
        <v>4512</v>
      </c>
      <c r="C21172" s="45" t="s">
        <v>762</v>
      </c>
      <c r="D21172" s="23" t="s">
        <v>5751</v>
      </c>
      <c r="E21172" s="23" t="s">
        <v>4134</v>
      </c>
      <c r="F21172" s="46">
        <v>10</v>
      </c>
      <c r="G21172" s="25">
        <v>1167</v>
      </c>
      <c r="H21172" s="25">
        <v>11670</v>
      </c>
      <c r="I21172" s="25"/>
      <c r="M21172" s="220"/>
    </row>
    <row r="21173" spans="1:13" ht="25.5" x14ac:dyDescent="0.2">
      <c r="A21173" s="36" t="s">
        <v>10019</v>
      </c>
      <c r="B21173" s="26" t="s">
        <v>6816</v>
      </c>
      <c r="C21173" s="79" t="s">
        <v>11090</v>
      </c>
      <c r="D21173" s="37" t="s">
        <v>5608</v>
      </c>
      <c r="E21173" s="37" t="s">
        <v>4134</v>
      </c>
      <c r="F21173" s="41"/>
      <c r="G21173" s="27"/>
      <c r="H21173" s="27"/>
      <c r="I21173" s="27">
        <v>932213</v>
      </c>
      <c r="M21173" s="220">
        <f t="shared" si="330"/>
        <v>1220826</v>
      </c>
    </row>
    <row r="21174" spans="1:13" x14ac:dyDescent="0.2">
      <c r="A21174" s="35" t="s">
        <v>10019</v>
      </c>
      <c r="B21174" s="34" t="s">
        <v>6643</v>
      </c>
      <c r="C21174" s="45" t="s">
        <v>6644</v>
      </c>
      <c r="D21174" s="23" t="s">
        <v>5734</v>
      </c>
      <c r="E21174" s="23" t="s">
        <v>4141</v>
      </c>
      <c r="F21174" s="40">
        <v>4</v>
      </c>
      <c r="G21174" s="25">
        <v>45915</v>
      </c>
      <c r="H21174" s="25">
        <v>183660</v>
      </c>
      <c r="I21174" s="25"/>
      <c r="J21174" s="58" t="e">
        <f>HYPERLINK("#"&amp;"Insumos"&amp;"!A"&amp;MATCH($B21174,#REF!,0),"Ins "&amp;$B21174)</f>
        <v>#REF!</v>
      </c>
      <c r="M21174" s="220"/>
    </row>
    <row r="21175" spans="1:13" ht="25.5" x14ac:dyDescent="0.2">
      <c r="A21175" s="35" t="s">
        <v>10019</v>
      </c>
      <c r="B21175" s="34" t="s">
        <v>9980</v>
      </c>
      <c r="C21175" s="45" t="s">
        <v>10020</v>
      </c>
      <c r="D21175" s="23" t="s">
        <v>5751</v>
      </c>
      <c r="E21175" s="23" t="s">
        <v>463</v>
      </c>
      <c r="F21175" s="40">
        <v>1</v>
      </c>
      <c r="G21175" s="25">
        <v>468000</v>
      </c>
      <c r="H21175" s="25">
        <v>468000</v>
      </c>
      <c r="I21175" s="25"/>
      <c r="J21175" s="58" t="e">
        <f>HYPERLINK("#"&amp;"Insumos"&amp;"!A"&amp;MATCH($B21175,#REF!,0),"Ins "&amp;$B21175)</f>
        <v>#REF!</v>
      </c>
      <c r="M21175" s="220"/>
    </row>
    <row r="21176" spans="1:13" x14ac:dyDescent="0.2">
      <c r="A21176" s="35" t="s">
        <v>10019</v>
      </c>
      <c r="B21176" s="34" t="s">
        <v>263</v>
      </c>
      <c r="C21176" s="45" t="s">
        <v>696</v>
      </c>
      <c r="D21176" s="23" t="s">
        <v>5534</v>
      </c>
      <c r="E21176" s="23" t="s">
        <v>4140</v>
      </c>
      <c r="F21176" s="40">
        <v>0.01</v>
      </c>
      <c r="G21176" s="25">
        <v>187426</v>
      </c>
      <c r="H21176" s="25">
        <v>1874</v>
      </c>
      <c r="I21176" s="25"/>
      <c r="J21176" s="58" t="e">
        <f>HYPERLINK("#"&amp;"Insumos"&amp;"!A"&amp;MATCH($B21176,#REF!,0),"Ins "&amp;$B21176)</f>
        <v>#REF!</v>
      </c>
      <c r="M21176" s="220"/>
    </row>
    <row r="21177" spans="1:13" x14ac:dyDescent="0.2">
      <c r="A21177" s="35" t="s">
        <v>10019</v>
      </c>
      <c r="B21177" s="1" t="s">
        <v>5533</v>
      </c>
      <c r="C21177" s="45" t="s">
        <v>5892</v>
      </c>
      <c r="D21177" s="23" t="s">
        <v>977</v>
      </c>
      <c r="E21177" s="23" t="s">
        <v>4134</v>
      </c>
      <c r="F21177" s="40">
        <v>1</v>
      </c>
      <c r="G21177" s="25">
        <v>3623</v>
      </c>
      <c r="H21177" s="25">
        <v>3623</v>
      </c>
      <c r="I21177" s="25"/>
      <c r="J21177" s="58" t="e">
        <f>HYPERLINK("#"&amp;"Insumos"&amp;"!A"&amp;MATCH($B21177,#REF!,0),"Ins "&amp;$B21177)</f>
        <v>#REF!</v>
      </c>
      <c r="M21177" s="220"/>
    </row>
    <row r="21178" spans="1:13" x14ac:dyDescent="0.2">
      <c r="A21178" s="35" t="s">
        <v>10019</v>
      </c>
      <c r="B21178" s="34" t="s">
        <v>5007</v>
      </c>
      <c r="C21178" s="45" t="s">
        <v>720</v>
      </c>
      <c r="D21178" s="23" t="s">
        <v>5751</v>
      </c>
      <c r="E21178" s="23" t="s">
        <v>4134</v>
      </c>
      <c r="F21178" s="40">
        <v>1.01</v>
      </c>
      <c r="G21178" s="25">
        <v>1897</v>
      </c>
      <c r="H21178" s="25">
        <v>1916</v>
      </c>
      <c r="I21178" s="25"/>
      <c r="J21178" s="58" t="e">
        <f>HYPERLINK("#"&amp;"Insumos"&amp;"!A"&amp;MATCH($B21178,#REF!,0),"Ins "&amp;$B21178)</f>
        <v>#REF!</v>
      </c>
      <c r="M21178" s="220"/>
    </row>
    <row r="21179" spans="1:13" x14ac:dyDescent="0.2">
      <c r="A21179" s="35" t="s">
        <v>10019</v>
      </c>
      <c r="B21179" s="34" t="s">
        <v>5578</v>
      </c>
      <c r="C21179" s="45" t="s">
        <v>1015</v>
      </c>
      <c r="D21179" s="23" t="s">
        <v>5734</v>
      </c>
      <c r="E21179" s="23" t="s">
        <v>4141</v>
      </c>
      <c r="F21179" s="40">
        <v>4</v>
      </c>
      <c r="G21179" s="25">
        <v>52425</v>
      </c>
      <c r="H21179" s="25">
        <v>209700</v>
      </c>
      <c r="I21179" s="25"/>
      <c r="J21179" s="58" t="e">
        <f>HYPERLINK("#"&amp;"Insumos"&amp;"!A"&amp;MATCH($B21179,#REF!,0),"Ins "&amp;$B21179)</f>
        <v>#REF!</v>
      </c>
      <c r="M21179" s="220"/>
    </row>
    <row r="21180" spans="1:13" x14ac:dyDescent="0.2">
      <c r="A21180" s="35" t="s">
        <v>10019</v>
      </c>
      <c r="B21180" s="34" t="s">
        <v>4560</v>
      </c>
      <c r="C21180" s="45" t="s">
        <v>8792</v>
      </c>
      <c r="D21180" s="23" t="s">
        <v>5751</v>
      </c>
      <c r="E21180" s="23" t="s">
        <v>4138</v>
      </c>
      <c r="F21180" s="46">
        <v>0.5</v>
      </c>
      <c r="G21180" s="25">
        <v>126880</v>
      </c>
      <c r="H21180" s="25">
        <v>63440</v>
      </c>
      <c r="I21180" s="25"/>
      <c r="M21180" s="220"/>
    </row>
    <row r="21181" spans="1:13" ht="25.5" x14ac:dyDescent="0.2">
      <c r="A21181" s="36" t="s">
        <v>10179</v>
      </c>
      <c r="B21181" s="26" t="s">
        <v>6816</v>
      </c>
      <c r="C21181" s="79" t="s">
        <v>10180</v>
      </c>
      <c r="D21181" s="37" t="s">
        <v>5608</v>
      </c>
      <c r="E21181" s="37" t="s">
        <v>4134</v>
      </c>
      <c r="F21181" s="41"/>
      <c r="G21181" s="27"/>
      <c r="H21181" s="27"/>
      <c r="I21181" s="27">
        <v>1025816</v>
      </c>
      <c r="M21181" s="220">
        <f t="shared" si="330"/>
        <v>1343409</v>
      </c>
    </row>
    <row r="21182" spans="1:13" x14ac:dyDescent="0.2">
      <c r="A21182" s="35" t="s">
        <v>10179</v>
      </c>
      <c r="B21182" s="34" t="s">
        <v>77</v>
      </c>
      <c r="C21182" s="45" t="s">
        <v>1024</v>
      </c>
      <c r="D21182" s="23" t="s">
        <v>5734</v>
      </c>
      <c r="E21182" s="23" t="s">
        <v>4141</v>
      </c>
      <c r="F21182" s="40">
        <v>4</v>
      </c>
      <c r="G21182" s="25">
        <v>74500</v>
      </c>
      <c r="H21182" s="25">
        <v>298000</v>
      </c>
      <c r="I21182" s="25"/>
      <c r="J21182" s="58" t="e">
        <f>HYPERLINK("#"&amp;"Insumos"&amp;"!A"&amp;MATCH($B21182,#REF!,0),"Ins "&amp;$B21182)</f>
        <v>#REF!</v>
      </c>
      <c r="M21182" s="220"/>
    </row>
    <row r="21183" spans="1:13" ht="25.5" x14ac:dyDescent="0.2">
      <c r="A21183" s="35" t="s">
        <v>10179</v>
      </c>
      <c r="B21183" s="34" t="s">
        <v>10165</v>
      </c>
      <c r="C21183" s="45" t="s">
        <v>10181</v>
      </c>
      <c r="D21183" s="23" t="s">
        <v>5751</v>
      </c>
      <c r="E21183" s="23" t="s">
        <v>463</v>
      </c>
      <c r="F21183" s="40">
        <v>1</v>
      </c>
      <c r="G21183" s="25">
        <v>416000</v>
      </c>
      <c r="H21183" s="25">
        <v>416000</v>
      </c>
      <c r="I21183" s="25"/>
      <c r="J21183" s="58" t="e">
        <f>HYPERLINK("#"&amp;"Insumos"&amp;"!A"&amp;MATCH($B21183,#REF!,0),"Ins "&amp;$B21183)</f>
        <v>#REF!</v>
      </c>
      <c r="M21183" s="220"/>
    </row>
    <row r="21184" spans="1:13" x14ac:dyDescent="0.2">
      <c r="A21184" s="35" t="s">
        <v>10179</v>
      </c>
      <c r="B21184" s="34" t="s">
        <v>8506</v>
      </c>
      <c r="C21184" s="45" t="s">
        <v>8507</v>
      </c>
      <c r="D21184" s="23" t="s">
        <v>5534</v>
      </c>
      <c r="E21184" s="23" t="s">
        <v>4140</v>
      </c>
      <c r="F21184" s="40">
        <v>0.2</v>
      </c>
      <c r="G21184" s="25">
        <v>1428000</v>
      </c>
      <c r="H21184" s="25">
        <v>285600</v>
      </c>
      <c r="I21184" s="25"/>
      <c r="J21184" s="58" t="e">
        <f>HYPERLINK("#"&amp;"Insumos"&amp;"!A"&amp;MATCH($B21184,#REF!,0),"Ins "&amp;$B21184)</f>
        <v>#REF!</v>
      </c>
      <c r="M21184" s="220"/>
    </row>
    <row r="21185" spans="1:13" x14ac:dyDescent="0.2">
      <c r="A21185" s="35" t="s">
        <v>10179</v>
      </c>
      <c r="B21185" s="1" t="s">
        <v>5533</v>
      </c>
      <c r="C21185" s="45" t="s">
        <v>5892</v>
      </c>
      <c r="D21185" s="23" t="s">
        <v>977</v>
      </c>
      <c r="E21185" s="23" t="s">
        <v>4134</v>
      </c>
      <c r="F21185" s="40">
        <v>2</v>
      </c>
      <c r="G21185" s="25">
        <v>3623</v>
      </c>
      <c r="H21185" s="25">
        <v>7246</v>
      </c>
      <c r="I21185" s="25"/>
      <c r="J21185" s="58" t="e">
        <f>HYPERLINK("#"&amp;"Insumos"&amp;"!A"&amp;MATCH($B21185,#REF!,0),"Ins "&amp;$B21185)</f>
        <v>#REF!</v>
      </c>
      <c r="M21185" s="220"/>
    </row>
    <row r="21186" spans="1:13" x14ac:dyDescent="0.2">
      <c r="A21186" s="35" t="s">
        <v>10179</v>
      </c>
      <c r="B21186" s="34" t="s">
        <v>5007</v>
      </c>
      <c r="C21186" s="45" t="s">
        <v>720</v>
      </c>
      <c r="D21186" s="23" t="s">
        <v>5751</v>
      </c>
      <c r="E21186" s="23" t="s">
        <v>4134</v>
      </c>
      <c r="F21186" s="40">
        <v>10</v>
      </c>
      <c r="G21186" s="25">
        <v>1897</v>
      </c>
      <c r="H21186" s="25">
        <v>18970</v>
      </c>
      <c r="I21186" s="25"/>
      <c r="J21186" s="58" t="e">
        <f>HYPERLINK("#"&amp;"Insumos"&amp;"!A"&amp;MATCH($B21186,#REF!,0),"Ins "&amp;$B21186)</f>
        <v>#REF!</v>
      </c>
      <c r="M21186" s="220"/>
    </row>
    <row r="21187" spans="1:13" ht="38.25" x14ac:dyDescent="0.2">
      <c r="A21187" s="36" t="s">
        <v>11317</v>
      </c>
      <c r="B21187" s="26" t="s">
        <v>6816</v>
      </c>
      <c r="C21187" s="79" t="s">
        <v>11318</v>
      </c>
      <c r="D21187" s="37" t="s">
        <v>5608</v>
      </c>
      <c r="E21187" s="37" t="s">
        <v>4134</v>
      </c>
      <c r="F21187" s="41"/>
      <c r="G21187" s="27"/>
      <c r="H21187" s="27"/>
      <c r="I21187" s="27">
        <v>10399756</v>
      </c>
      <c r="M21187" s="220">
        <f t="shared" si="330"/>
        <v>13619520</v>
      </c>
    </row>
    <row r="21188" spans="1:13" ht="25.5" x14ac:dyDescent="0.2">
      <c r="A21188" s="35" t="s">
        <v>11317</v>
      </c>
      <c r="B21188" s="34" t="s">
        <v>11193</v>
      </c>
      <c r="C21188" s="45" t="s">
        <v>11319</v>
      </c>
      <c r="D21188" s="23" t="s">
        <v>5751</v>
      </c>
      <c r="E21188" s="23" t="s">
        <v>11320</v>
      </c>
      <c r="F21188" s="40">
        <v>1</v>
      </c>
      <c r="G21188" s="25">
        <v>10399756</v>
      </c>
      <c r="H21188" s="25">
        <v>10399756</v>
      </c>
      <c r="I21188" s="25"/>
      <c r="J21188" s="58" t="e">
        <f>HYPERLINK("#"&amp;"Insumos"&amp;"!A"&amp;MATCH($B21188,#REF!,0),"Ins "&amp;$B21188)</f>
        <v>#REF!</v>
      </c>
      <c r="M21188" s="220"/>
    </row>
    <row r="21189" spans="1:13" x14ac:dyDescent="0.2">
      <c r="A21189" s="36" t="s">
        <v>11366</v>
      </c>
      <c r="B21189" s="26" t="s">
        <v>6816</v>
      </c>
      <c r="C21189" s="79" t="s">
        <v>11368</v>
      </c>
      <c r="D21189" s="37" t="s">
        <v>5608</v>
      </c>
      <c r="E21189" s="37" t="s">
        <v>465</v>
      </c>
      <c r="F21189" s="41"/>
      <c r="G21189" s="27"/>
      <c r="H21189" s="27"/>
      <c r="I21189" s="27">
        <v>14796</v>
      </c>
      <c r="M21189" s="220">
        <f t="shared" ref="M21189:M21251" si="331">ROUND(I21189*(1+$L$2),0)</f>
        <v>19377</v>
      </c>
    </row>
    <row r="21190" spans="1:13" x14ac:dyDescent="0.2">
      <c r="A21190" s="35" t="s">
        <v>11366</v>
      </c>
      <c r="B21190" s="34" t="s">
        <v>5578</v>
      </c>
      <c r="C21190" s="45" t="s">
        <v>1015</v>
      </c>
      <c r="D21190" s="23" t="s">
        <v>5734</v>
      </c>
      <c r="E21190" s="23" t="s">
        <v>4141</v>
      </c>
      <c r="F21190" s="40">
        <v>0.2</v>
      </c>
      <c r="G21190" s="25">
        <v>52425</v>
      </c>
      <c r="H21190" s="25">
        <v>10485</v>
      </c>
      <c r="I21190" s="25"/>
      <c r="J21190" s="58" t="e">
        <f>HYPERLINK("#"&amp;"Insumos"&amp;"!A"&amp;MATCH($B21190,#REF!,0),"Ins "&amp;$B21190)</f>
        <v>#REF!</v>
      </c>
      <c r="M21190" s="220"/>
    </row>
    <row r="21191" spans="1:13" ht="25.5" x14ac:dyDescent="0.2">
      <c r="A21191" s="35" t="s">
        <v>11366</v>
      </c>
      <c r="B21191" s="34" t="s">
        <v>105</v>
      </c>
      <c r="C21191" s="45" t="s">
        <v>8798</v>
      </c>
      <c r="D21191" s="23" t="s">
        <v>5534</v>
      </c>
      <c r="E21191" s="23" t="s">
        <v>4142</v>
      </c>
      <c r="F21191" s="40">
        <v>0.01</v>
      </c>
      <c r="G21191" s="25">
        <v>322400</v>
      </c>
      <c r="H21191" s="25">
        <v>3224</v>
      </c>
      <c r="I21191" s="25"/>
      <c r="J21191" s="58" t="e">
        <f>HYPERLINK("#"&amp;"Insumos"&amp;"!A"&amp;MATCH($B21191,#REF!,0),"Ins "&amp;$B21191)</f>
        <v>#REF!</v>
      </c>
      <c r="M21191" s="220"/>
    </row>
    <row r="21192" spans="1:13" x14ac:dyDescent="0.2">
      <c r="A21192" s="35" t="s">
        <v>11366</v>
      </c>
      <c r="B21192" s="34" t="s">
        <v>5533</v>
      </c>
      <c r="C21192" s="45" t="s">
        <v>5892</v>
      </c>
      <c r="D21192" s="23" t="s">
        <v>977</v>
      </c>
      <c r="E21192" s="23" t="s">
        <v>4134</v>
      </c>
      <c r="F21192" s="40">
        <v>0.3</v>
      </c>
      <c r="G21192" s="25">
        <v>3623</v>
      </c>
      <c r="H21192" s="25">
        <v>1087</v>
      </c>
      <c r="I21192" s="25"/>
      <c r="J21192" s="58" t="e">
        <f>HYPERLINK("#"&amp;"Insumos"&amp;"!A"&amp;MATCH($B21192,#REF!,0),"Ins "&amp;$B21192)</f>
        <v>#REF!</v>
      </c>
      <c r="M21192" s="220"/>
    </row>
    <row r="21193" spans="1:13" x14ac:dyDescent="0.2">
      <c r="A21193" s="36" t="s">
        <v>11367</v>
      </c>
      <c r="B21193" s="26" t="s">
        <v>6816</v>
      </c>
      <c r="C21193" s="79" t="s">
        <v>11369</v>
      </c>
      <c r="D21193" s="37" t="s">
        <v>5608</v>
      </c>
      <c r="E21193" s="37" t="s">
        <v>465</v>
      </c>
      <c r="F21193" s="41"/>
      <c r="G21193" s="27"/>
      <c r="H21193" s="27"/>
      <c r="I21193" s="27">
        <v>10853</v>
      </c>
      <c r="M21193" s="220">
        <f t="shared" si="331"/>
        <v>14213</v>
      </c>
    </row>
    <row r="21194" spans="1:13" x14ac:dyDescent="0.2">
      <c r="A21194" s="35" t="s">
        <v>11367</v>
      </c>
      <c r="B21194" s="34" t="s">
        <v>5572</v>
      </c>
      <c r="C21194" s="45" t="s">
        <v>971</v>
      </c>
      <c r="D21194" s="23" t="s">
        <v>5734</v>
      </c>
      <c r="E21194" s="23" t="s">
        <v>4141</v>
      </c>
      <c r="F21194" s="40">
        <v>0.24</v>
      </c>
      <c r="G21194" s="25">
        <v>37863</v>
      </c>
      <c r="H21194" s="25">
        <v>9087</v>
      </c>
      <c r="I21194" s="25"/>
      <c r="J21194" s="58" t="e">
        <f>HYPERLINK("#"&amp;"Insumos"&amp;"!A"&amp;MATCH($B21194,#REF!,0),"Ins "&amp;$B21194)</f>
        <v>#REF!</v>
      </c>
      <c r="M21194" s="220"/>
    </row>
    <row r="21195" spans="1:13" ht="25.5" x14ac:dyDescent="0.2">
      <c r="A21195" s="35" t="s">
        <v>11367</v>
      </c>
      <c r="B21195" s="34" t="s">
        <v>105</v>
      </c>
      <c r="C21195" s="45" t="s">
        <v>8798</v>
      </c>
      <c r="D21195" s="23" t="s">
        <v>5534</v>
      </c>
      <c r="E21195" s="23" t="s">
        <v>4142</v>
      </c>
      <c r="F21195" s="40">
        <v>2E-3</v>
      </c>
      <c r="G21195" s="25">
        <v>322400</v>
      </c>
      <c r="H21195" s="25">
        <v>645</v>
      </c>
      <c r="I21195" s="25"/>
      <c r="J21195" s="58" t="e">
        <f>HYPERLINK("#"&amp;"Insumos"&amp;"!A"&amp;MATCH($B21195,#REF!,0),"Ins "&amp;$B21195)</f>
        <v>#REF!</v>
      </c>
      <c r="M21195" s="220"/>
    </row>
    <row r="21196" spans="1:13" x14ac:dyDescent="0.2">
      <c r="A21196" s="35" t="s">
        <v>11367</v>
      </c>
      <c r="B21196" s="34" t="s">
        <v>5533</v>
      </c>
      <c r="C21196" s="45" t="s">
        <v>5892</v>
      </c>
      <c r="D21196" s="23" t="s">
        <v>977</v>
      </c>
      <c r="E21196" s="23" t="s">
        <v>4134</v>
      </c>
      <c r="F21196" s="40">
        <v>0.1</v>
      </c>
      <c r="G21196" s="25">
        <v>3623</v>
      </c>
      <c r="H21196" s="25">
        <v>362</v>
      </c>
      <c r="I21196" s="25"/>
      <c r="J21196" s="58" t="e">
        <f>HYPERLINK("#"&amp;"Insumos"&amp;"!A"&amp;MATCH($B21196,#REF!,0),"Ins "&amp;$B21196)</f>
        <v>#REF!</v>
      </c>
      <c r="M21196" s="220"/>
    </row>
    <row r="21197" spans="1:13" x14ac:dyDescent="0.2">
      <c r="A21197" s="35" t="s">
        <v>11367</v>
      </c>
      <c r="B21197" s="34" t="s">
        <v>5007</v>
      </c>
      <c r="C21197" s="45" t="s">
        <v>720</v>
      </c>
      <c r="D21197" s="23" t="s">
        <v>5751</v>
      </c>
      <c r="E21197" s="23" t="s">
        <v>4134</v>
      </c>
      <c r="F21197" s="40">
        <v>0.4</v>
      </c>
      <c r="G21197" s="25">
        <v>1897</v>
      </c>
      <c r="H21197" s="25">
        <v>759</v>
      </c>
      <c r="I21197" s="25"/>
      <c r="J21197" s="58" t="e">
        <f>HYPERLINK("#"&amp;"Insumos"&amp;"!A"&amp;MATCH($B21197,#REF!,0),"Ins "&amp;$B21197)</f>
        <v>#REF!</v>
      </c>
      <c r="M21197" s="220"/>
    </row>
    <row r="21198" spans="1:13" ht="38.25" x14ac:dyDescent="0.2">
      <c r="A21198" s="36" t="s">
        <v>11372</v>
      </c>
      <c r="B21198" s="26" t="s">
        <v>6816</v>
      </c>
      <c r="C21198" s="79" t="s">
        <v>11370</v>
      </c>
      <c r="D21198" s="37" t="s">
        <v>5608</v>
      </c>
      <c r="E21198" s="37" t="s">
        <v>465</v>
      </c>
      <c r="F21198" s="41"/>
      <c r="G21198" s="27"/>
      <c r="H21198" s="27"/>
      <c r="I21198" s="27">
        <v>22591</v>
      </c>
      <c r="M21198" s="220">
        <f t="shared" si="331"/>
        <v>29585</v>
      </c>
    </row>
    <row r="21199" spans="1:13" x14ac:dyDescent="0.2">
      <c r="A21199" s="35" t="s">
        <v>11372</v>
      </c>
      <c r="B21199" s="34" t="s">
        <v>5572</v>
      </c>
      <c r="C21199" s="45" t="s">
        <v>971</v>
      </c>
      <c r="D21199" s="23" t="s">
        <v>5734</v>
      </c>
      <c r="E21199" s="23" t="s">
        <v>4141</v>
      </c>
      <c r="F21199" s="40">
        <v>0.55000000000000004</v>
      </c>
      <c r="G21199" s="25">
        <v>37863</v>
      </c>
      <c r="H21199" s="25">
        <v>20825</v>
      </c>
      <c r="I21199" s="25"/>
      <c r="J21199" s="58" t="e">
        <f>HYPERLINK("#"&amp;"Insumos"&amp;"!A"&amp;MATCH($B21199,#REF!,0),"Ins "&amp;$B21199)</f>
        <v>#REF!</v>
      </c>
      <c r="M21199" s="220"/>
    </row>
    <row r="21200" spans="1:13" ht="25.5" x14ac:dyDescent="0.2">
      <c r="A21200" s="35" t="s">
        <v>11372</v>
      </c>
      <c r="B21200" s="34" t="s">
        <v>105</v>
      </c>
      <c r="C21200" s="45" t="s">
        <v>8798</v>
      </c>
      <c r="D21200" s="23" t="s">
        <v>5534</v>
      </c>
      <c r="E21200" s="23" t="s">
        <v>4142</v>
      </c>
      <c r="F21200" s="40">
        <v>2E-3</v>
      </c>
      <c r="G21200" s="25">
        <v>322400</v>
      </c>
      <c r="H21200" s="25">
        <v>645</v>
      </c>
      <c r="I21200" s="25"/>
      <c r="J21200" s="58" t="e">
        <f>HYPERLINK("#"&amp;"Insumos"&amp;"!A"&amp;MATCH($B21200,#REF!,0),"Ins "&amp;$B21200)</f>
        <v>#REF!</v>
      </c>
      <c r="M21200" s="220"/>
    </row>
    <row r="21201" spans="1:13" x14ac:dyDescent="0.2">
      <c r="A21201" s="35" t="s">
        <v>11372</v>
      </c>
      <c r="B21201" s="34" t="s">
        <v>5533</v>
      </c>
      <c r="C21201" s="45" t="s">
        <v>5892</v>
      </c>
      <c r="D21201" s="23" t="s">
        <v>977</v>
      </c>
      <c r="E21201" s="23" t="s">
        <v>4134</v>
      </c>
      <c r="F21201" s="40">
        <v>0.1</v>
      </c>
      <c r="G21201" s="25">
        <v>3623</v>
      </c>
      <c r="H21201" s="25">
        <v>362</v>
      </c>
      <c r="I21201" s="25"/>
      <c r="J21201" s="58" t="e">
        <f>HYPERLINK("#"&amp;"Insumos"&amp;"!A"&amp;MATCH($B21201,#REF!,0),"Ins "&amp;$B21201)</f>
        <v>#REF!</v>
      </c>
      <c r="M21201" s="220"/>
    </row>
    <row r="21202" spans="1:13" x14ac:dyDescent="0.2">
      <c r="A21202" s="35" t="s">
        <v>11372</v>
      </c>
      <c r="B21202" s="34" t="s">
        <v>5007</v>
      </c>
      <c r="C21202" s="45" t="s">
        <v>720</v>
      </c>
      <c r="D21202" s="23" t="s">
        <v>5751</v>
      </c>
      <c r="E21202" s="23" t="s">
        <v>4134</v>
      </c>
      <c r="F21202" s="40">
        <v>0.4</v>
      </c>
      <c r="G21202" s="25">
        <v>1897</v>
      </c>
      <c r="H21202" s="25">
        <v>759</v>
      </c>
      <c r="I21202" s="25"/>
      <c r="J21202" s="58" t="e">
        <f>HYPERLINK("#"&amp;"Insumos"&amp;"!A"&amp;MATCH($B21202,#REF!,0),"Ins "&amp;$B21202)</f>
        <v>#REF!</v>
      </c>
      <c r="M21202" s="220"/>
    </row>
    <row r="21203" spans="1:13" ht="25.5" x14ac:dyDescent="0.2">
      <c r="A21203" s="36" t="s">
        <v>11373</v>
      </c>
      <c r="B21203" s="26" t="s">
        <v>6816</v>
      </c>
      <c r="C21203" s="79" t="s">
        <v>11371</v>
      </c>
      <c r="D21203" s="37" t="s">
        <v>5608</v>
      </c>
      <c r="E21203" s="37" t="s">
        <v>4134</v>
      </c>
      <c r="F21203" s="41"/>
      <c r="G21203" s="27"/>
      <c r="H21203" s="27"/>
      <c r="I21203" s="27">
        <v>18394</v>
      </c>
      <c r="M21203" s="220">
        <f t="shared" si="331"/>
        <v>24089</v>
      </c>
    </row>
    <row r="21204" spans="1:13" x14ac:dyDescent="0.2">
      <c r="A21204" s="35" t="s">
        <v>11373</v>
      </c>
      <c r="B21204" s="34" t="s">
        <v>5577</v>
      </c>
      <c r="C21204" s="45" t="s">
        <v>6346</v>
      </c>
      <c r="D21204" s="23" t="s">
        <v>5734</v>
      </c>
      <c r="E21204" s="23" t="s">
        <v>4141</v>
      </c>
      <c r="F21204" s="40">
        <v>0.3</v>
      </c>
      <c r="G21204" s="25">
        <v>53481</v>
      </c>
      <c r="H21204" s="25">
        <v>16044</v>
      </c>
      <c r="I21204" s="25"/>
      <c r="J21204" s="58" t="e">
        <f>HYPERLINK("#"&amp;"Insumos"&amp;"!A"&amp;MATCH($B21204,#REF!,0),"Ins "&amp;$B21204)</f>
        <v>#REF!</v>
      </c>
      <c r="M21204" s="220"/>
    </row>
    <row r="21205" spans="1:13" ht="25.5" x14ac:dyDescent="0.2">
      <c r="A21205" s="35" t="s">
        <v>11373</v>
      </c>
      <c r="B21205" s="34" t="s">
        <v>597</v>
      </c>
      <c r="C21205" s="45" t="s">
        <v>8738</v>
      </c>
      <c r="D21205" s="23" t="s">
        <v>5534</v>
      </c>
      <c r="E21205" s="23" t="s">
        <v>8737</v>
      </c>
      <c r="F21205" s="40">
        <v>0.03</v>
      </c>
      <c r="G21205" s="25">
        <v>17302</v>
      </c>
      <c r="H21205" s="25">
        <v>519</v>
      </c>
      <c r="I21205" s="25"/>
      <c r="J21205" s="58" t="e">
        <f>HYPERLINK("#"&amp;"Insumos"&amp;"!A"&amp;MATCH($B21205,#REF!,0),"Ins "&amp;$B21205)</f>
        <v>#REF!</v>
      </c>
      <c r="M21205" s="220"/>
    </row>
    <row r="21206" spans="1:13" x14ac:dyDescent="0.2">
      <c r="A21206" s="35" t="s">
        <v>11373</v>
      </c>
      <c r="B21206" s="34" t="s">
        <v>5533</v>
      </c>
      <c r="C21206" s="45" t="s">
        <v>5892</v>
      </c>
      <c r="D21206" s="23" t="s">
        <v>977</v>
      </c>
      <c r="E21206" s="23" t="s">
        <v>4134</v>
      </c>
      <c r="F21206" s="40">
        <v>0.5</v>
      </c>
      <c r="G21206" s="25">
        <v>3623</v>
      </c>
      <c r="H21206" s="25">
        <v>1812</v>
      </c>
      <c r="I21206" s="25"/>
      <c r="J21206" s="58" t="e">
        <f>HYPERLINK("#"&amp;"Insumos"&amp;"!A"&amp;MATCH($B21206,#REF!,0),"Ins "&amp;$B21206)</f>
        <v>#REF!</v>
      </c>
      <c r="M21206" s="220"/>
    </row>
    <row r="21207" spans="1:13" x14ac:dyDescent="0.2">
      <c r="A21207" s="35" t="s">
        <v>11373</v>
      </c>
      <c r="B21207" s="34" t="s">
        <v>5007</v>
      </c>
      <c r="C21207" s="45" t="s">
        <v>720</v>
      </c>
      <c r="D21207" s="23" t="s">
        <v>5751</v>
      </c>
      <c r="E21207" s="23" t="s">
        <v>4134</v>
      </c>
      <c r="F21207" s="40">
        <v>0.01</v>
      </c>
      <c r="G21207" s="25">
        <v>1897</v>
      </c>
      <c r="H21207" s="25">
        <v>19</v>
      </c>
      <c r="I21207" s="25"/>
      <c r="J21207" s="58" t="e">
        <f>HYPERLINK("#"&amp;"Insumos"&amp;"!A"&amp;MATCH($B21207,#REF!,0),"Ins "&amp;$B21207)</f>
        <v>#REF!</v>
      </c>
      <c r="M21207" s="220"/>
    </row>
    <row r="21208" spans="1:13" x14ac:dyDescent="0.2">
      <c r="A21208" s="36" t="s">
        <v>11374</v>
      </c>
      <c r="B21208" s="26" t="s">
        <v>6816</v>
      </c>
      <c r="C21208" s="79" t="s">
        <v>11379</v>
      </c>
      <c r="D21208" s="37" t="s">
        <v>5608</v>
      </c>
      <c r="E21208" s="37" t="s">
        <v>4134</v>
      </c>
      <c r="F21208" s="41"/>
      <c r="G21208" s="27"/>
      <c r="H21208" s="27"/>
      <c r="I21208" s="27">
        <v>13709</v>
      </c>
      <c r="M21208" s="220">
        <f t="shared" si="331"/>
        <v>17953</v>
      </c>
    </row>
    <row r="21209" spans="1:13" x14ac:dyDescent="0.2">
      <c r="A21209" s="35" t="s">
        <v>11374</v>
      </c>
      <c r="B21209" s="34" t="s">
        <v>5572</v>
      </c>
      <c r="C21209" s="45" t="s">
        <v>971</v>
      </c>
      <c r="D21209" s="23" t="s">
        <v>5734</v>
      </c>
      <c r="E21209" s="23" t="s">
        <v>4141</v>
      </c>
      <c r="F21209" s="40">
        <v>0.3</v>
      </c>
      <c r="G21209" s="25">
        <v>37863</v>
      </c>
      <c r="H21209" s="25">
        <v>11359</v>
      </c>
      <c r="I21209" s="25"/>
      <c r="J21209" s="58" t="e">
        <f>HYPERLINK("#"&amp;"Insumos"&amp;"!A"&amp;MATCH($B21209,#REF!,0),"Ins "&amp;$B21209)</f>
        <v>#REF!</v>
      </c>
      <c r="M21209" s="220"/>
    </row>
    <row r="21210" spans="1:13" ht="25.5" x14ac:dyDescent="0.2">
      <c r="A21210" s="35" t="s">
        <v>11374</v>
      </c>
      <c r="B21210" s="34" t="s">
        <v>597</v>
      </c>
      <c r="C21210" s="45" t="s">
        <v>8738</v>
      </c>
      <c r="D21210" s="23" t="s">
        <v>5534</v>
      </c>
      <c r="E21210" s="23" t="s">
        <v>8737</v>
      </c>
      <c r="F21210" s="40">
        <v>0.03</v>
      </c>
      <c r="G21210" s="25">
        <v>17302</v>
      </c>
      <c r="H21210" s="25">
        <v>519</v>
      </c>
      <c r="I21210" s="25"/>
      <c r="J21210" s="58" t="e">
        <f>HYPERLINK("#"&amp;"Insumos"&amp;"!A"&amp;MATCH($B21210,#REF!,0),"Ins "&amp;$B21210)</f>
        <v>#REF!</v>
      </c>
      <c r="M21210" s="220"/>
    </row>
    <row r="21211" spans="1:13" x14ac:dyDescent="0.2">
      <c r="A21211" s="35" t="s">
        <v>11374</v>
      </c>
      <c r="B21211" s="34" t="s">
        <v>5533</v>
      </c>
      <c r="C21211" s="45" t="s">
        <v>5892</v>
      </c>
      <c r="D21211" s="23" t="s">
        <v>977</v>
      </c>
      <c r="E21211" s="23" t="s">
        <v>4134</v>
      </c>
      <c r="F21211" s="40">
        <v>0.5</v>
      </c>
      <c r="G21211" s="25">
        <v>3623</v>
      </c>
      <c r="H21211" s="25">
        <v>1812</v>
      </c>
      <c r="I21211" s="25"/>
      <c r="J21211" s="58" t="e">
        <f>HYPERLINK("#"&amp;"Insumos"&amp;"!A"&amp;MATCH($B21211,#REF!,0),"Ins "&amp;$B21211)</f>
        <v>#REF!</v>
      </c>
      <c r="M21211" s="220"/>
    </row>
    <row r="21212" spans="1:13" x14ac:dyDescent="0.2">
      <c r="A21212" s="35" t="s">
        <v>11374</v>
      </c>
      <c r="B21212" s="34" t="s">
        <v>5007</v>
      </c>
      <c r="C21212" s="45" t="s">
        <v>720</v>
      </c>
      <c r="D21212" s="23" t="s">
        <v>5751</v>
      </c>
      <c r="E21212" s="23" t="s">
        <v>4134</v>
      </c>
      <c r="F21212" s="40">
        <v>0.01</v>
      </c>
      <c r="G21212" s="25">
        <v>1897</v>
      </c>
      <c r="H21212" s="25">
        <v>19</v>
      </c>
      <c r="I21212" s="25"/>
      <c r="J21212" s="58" t="e">
        <f>HYPERLINK("#"&amp;"Insumos"&amp;"!A"&amp;MATCH($B21212,#REF!,0),"Ins "&amp;$B21212)</f>
        <v>#REF!</v>
      </c>
      <c r="M21212" s="220"/>
    </row>
    <row r="21213" spans="1:13" ht="38.25" x14ac:dyDescent="0.2">
      <c r="A21213" s="36" t="s">
        <v>11377</v>
      </c>
      <c r="B21213" s="26" t="s">
        <v>6816</v>
      </c>
      <c r="C21213" s="79" t="s">
        <v>11378</v>
      </c>
      <c r="D21213" s="37" t="s">
        <v>5608</v>
      </c>
      <c r="E21213" s="37" t="s">
        <v>465</v>
      </c>
      <c r="F21213" s="41"/>
      <c r="G21213" s="27"/>
      <c r="H21213" s="27"/>
      <c r="I21213" s="27">
        <v>138920</v>
      </c>
      <c r="M21213" s="220">
        <f t="shared" si="331"/>
        <v>181930</v>
      </c>
    </row>
    <row r="21214" spans="1:13" x14ac:dyDescent="0.2">
      <c r="A21214" s="35" t="s">
        <v>11377</v>
      </c>
      <c r="B21214" s="34" t="s">
        <v>214</v>
      </c>
      <c r="C21214" s="45" t="s">
        <v>1030</v>
      </c>
      <c r="D21214" s="23" t="s">
        <v>5734</v>
      </c>
      <c r="E21214" s="23" t="s">
        <v>4141</v>
      </c>
      <c r="F21214" s="40">
        <v>0.35</v>
      </c>
      <c r="G21214" s="25">
        <v>91248</v>
      </c>
      <c r="H21214" s="25">
        <v>31937</v>
      </c>
      <c r="I21214" s="25"/>
      <c r="J21214" s="58" t="e">
        <f>HYPERLINK("#"&amp;"Insumos"&amp;"!A"&amp;MATCH($B21214,#REF!,0),"Ins "&amp;$B21214)</f>
        <v>#REF!</v>
      </c>
      <c r="M21214" s="220"/>
    </row>
    <row r="21215" spans="1:13" ht="25.5" x14ac:dyDescent="0.2">
      <c r="A21215" s="35" t="s">
        <v>11377</v>
      </c>
      <c r="B21215" s="34" t="s">
        <v>105</v>
      </c>
      <c r="C21215" s="45" t="s">
        <v>8798</v>
      </c>
      <c r="D21215" s="23" t="s">
        <v>5534</v>
      </c>
      <c r="E21215" s="23" t="s">
        <v>4142</v>
      </c>
      <c r="F21215" s="40">
        <v>0.3</v>
      </c>
      <c r="G21215" s="25">
        <v>322400</v>
      </c>
      <c r="H21215" s="25">
        <v>96720</v>
      </c>
      <c r="I21215" s="25"/>
      <c r="J21215" s="58" t="e">
        <f>HYPERLINK("#"&amp;"Insumos"&amp;"!A"&amp;MATCH($B21215,#REF!,0),"Ins "&amp;$B21215)</f>
        <v>#REF!</v>
      </c>
      <c r="M21215" s="220"/>
    </row>
    <row r="21216" spans="1:13" x14ac:dyDescent="0.2">
      <c r="A21216" s="35" t="s">
        <v>11377</v>
      </c>
      <c r="B21216" s="34" t="s">
        <v>5533</v>
      </c>
      <c r="C21216" s="45" t="s">
        <v>5892</v>
      </c>
      <c r="D21216" s="23" t="s">
        <v>977</v>
      </c>
      <c r="E21216" s="23" t="s">
        <v>4134</v>
      </c>
      <c r="F21216" s="40">
        <v>1</v>
      </c>
      <c r="G21216" s="25">
        <v>3623</v>
      </c>
      <c r="H21216" s="25">
        <v>3623</v>
      </c>
      <c r="I21216" s="25"/>
      <c r="J21216" s="58" t="e">
        <f>HYPERLINK("#"&amp;"Insumos"&amp;"!A"&amp;MATCH($B21216,#REF!,0),"Ins "&amp;$B21216)</f>
        <v>#REF!</v>
      </c>
      <c r="M21216" s="220"/>
    </row>
    <row r="21217" spans="1:13" x14ac:dyDescent="0.2">
      <c r="A21217" s="35" t="s">
        <v>11377</v>
      </c>
      <c r="B21217" s="34" t="s">
        <v>5007</v>
      </c>
      <c r="C21217" s="45" t="s">
        <v>720</v>
      </c>
      <c r="D21217" s="23" t="s">
        <v>5751</v>
      </c>
      <c r="E21217" s="23" t="s">
        <v>4134</v>
      </c>
      <c r="F21217" s="40">
        <v>3.5</v>
      </c>
      <c r="G21217" s="25">
        <v>1897</v>
      </c>
      <c r="H21217" s="25">
        <v>6640</v>
      </c>
      <c r="I21217" s="25"/>
      <c r="J21217" s="58" t="e">
        <f>HYPERLINK("#"&amp;"Insumos"&amp;"!A"&amp;MATCH($B21217,#REF!,0),"Ins "&amp;$B21217)</f>
        <v>#REF!</v>
      </c>
      <c r="M21217" s="220"/>
    </row>
    <row r="21218" spans="1:13" x14ac:dyDescent="0.2">
      <c r="A21218" s="36" t="s">
        <v>11380</v>
      </c>
      <c r="B21218" s="26" t="s">
        <v>6816</v>
      </c>
      <c r="C21218" s="79" t="s">
        <v>11383</v>
      </c>
      <c r="D21218" s="37" t="s">
        <v>5608</v>
      </c>
      <c r="E21218" s="37" t="s">
        <v>4134</v>
      </c>
      <c r="F21218" s="41"/>
      <c r="G21218" s="27"/>
      <c r="H21218" s="27"/>
      <c r="I21218" s="27">
        <v>4906</v>
      </c>
      <c r="M21218" s="220">
        <f t="shared" si="331"/>
        <v>6425</v>
      </c>
    </row>
    <row r="21219" spans="1:13" x14ac:dyDescent="0.2">
      <c r="A21219" s="35" t="s">
        <v>11380</v>
      </c>
      <c r="B21219" s="34" t="s">
        <v>5572</v>
      </c>
      <c r="C21219" s="45" t="s">
        <v>971</v>
      </c>
      <c r="D21219" s="23" t="s">
        <v>5734</v>
      </c>
      <c r="E21219" s="23" t="s">
        <v>4141</v>
      </c>
      <c r="F21219" s="40">
        <v>0.12</v>
      </c>
      <c r="G21219" s="25">
        <v>37863</v>
      </c>
      <c r="H21219" s="25">
        <v>4544</v>
      </c>
      <c r="I21219" s="25"/>
      <c r="J21219" s="58" t="e">
        <f>HYPERLINK("#"&amp;"Insumos"&amp;"!A"&amp;MATCH($B21219,#REF!,0),"Ins "&amp;$B21219)</f>
        <v>#REF!</v>
      </c>
      <c r="M21219" s="220"/>
    </row>
    <row r="21220" spans="1:13" x14ac:dyDescent="0.2">
      <c r="A21220" s="35" t="s">
        <v>11380</v>
      </c>
      <c r="B21220" s="34" t="s">
        <v>5533</v>
      </c>
      <c r="C21220" s="45" t="s">
        <v>5892</v>
      </c>
      <c r="D21220" s="23" t="s">
        <v>977</v>
      </c>
      <c r="E21220" s="23" t="s">
        <v>4134</v>
      </c>
      <c r="F21220" s="40">
        <v>0.1</v>
      </c>
      <c r="G21220" s="25">
        <v>3623</v>
      </c>
      <c r="H21220" s="25">
        <v>362</v>
      </c>
      <c r="I21220" s="25"/>
      <c r="J21220" s="58" t="e">
        <f>HYPERLINK("#"&amp;"Insumos"&amp;"!A"&amp;MATCH($B21220,#REF!,0),"Ins "&amp;$B21220)</f>
        <v>#REF!</v>
      </c>
      <c r="M21220" s="220"/>
    </row>
    <row r="21221" spans="1:13" x14ac:dyDescent="0.2">
      <c r="A21221" s="36" t="s">
        <v>11381</v>
      </c>
      <c r="B21221" s="26" t="s">
        <v>6816</v>
      </c>
      <c r="C21221" s="79" t="s">
        <v>11384</v>
      </c>
      <c r="D21221" s="37" t="s">
        <v>5608</v>
      </c>
      <c r="E21221" s="37" t="s">
        <v>464</v>
      </c>
      <c r="F21221" s="41"/>
      <c r="G21221" s="27"/>
      <c r="H21221" s="27"/>
      <c r="I21221" s="27">
        <v>9556</v>
      </c>
      <c r="M21221" s="220">
        <f t="shared" si="331"/>
        <v>12515</v>
      </c>
    </row>
    <row r="21222" spans="1:13" x14ac:dyDescent="0.2">
      <c r="A21222" s="35" t="s">
        <v>11381</v>
      </c>
      <c r="B21222" s="34" t="s">
        <v>5572</v>
      </c>
      <c r="C21222" s="45" t="s">
        <v>971</v>
      </c>
      <c r="D21222" s="23" t="s">
        <v>5734</v>
      </c>
      <c r="E21222" s="23" t="s">
        <v>4141</v>
      </c>
      <c r="F21222" s="40">
        <v>0.2</v>
      </c>
      <c r="G21222" s="25">
        <v>37863</v>
      </c>
      <c r="H21222" s="25">
        <v>7573</v>
      </c>
      <c r="I21222" s="25"/>
      <c r="J21222" s="58" t="e">
        <f>HYPERLINK("#"&amp;"Insumos"&amp;"!A"&amp;MATCH($B21222,#REF!,0),"Ins "&amp;$B21222)</f>
        <v>#REF!</v>
      </c>
      <c r="M21222" s="220"/>
    </row>
    <row r="21223" spans="1:13" x14ac:dyDescent="0.2">
      <c r="A21223" s="35" t="s">
        <v>11381</v>
      </c>
      <c r="B21223" s="34" t="s">
        <v>263</v>
      </c>
      <c r="C21223" s="45" t="s">
        <v>696</v>
      </c>
      <c r="D21223" s="23" t="s">
        <v>5534</v>
      </c>
      <c r="E21223" s="23" t="s">
        <v>4140</v>
      </c>
      <c r="F21223" s="40">
        <v>0.01</v>
      </c>
      <c r="G21223" s="25">
        <v>187426</v>
      </c>
      <c r="H21223" s="25">
        <v>1874</v>
      </c>
      <c r="I21223" s="25"/>
      <c r="J21223" s="58" t="e">
        <f>HYPERLINK("#"&amp;"Insumos"&amp;"!A"&amp;MATCH($B21223,#REF!,0),"Ins "&amp;$B21223)</f>
        <v>#REF!</v>
      </c>
      <c r="M21223" s="220"/>
    </row>
    <row r="21224" spans="1:13" x14ac:dyDescent="0.2">
      <c r="A21224" s="35" t="s">
        <v>11381</v>
      </c>
      <c r="B21224" s="34" t="s">
        <v>5533</v>
      </c>
      <c r="C21224" s="45" t="s">
        <v>5892</v>
      </c>
      <c r="D21224" s="23" t="s">
        <v>977</v>
      </c>
      <c r="E21224" s="23" t="s">
        <v>4134</v>
      </c>
      <c r="F21224" s="40">
        <v>0.03</v>
      </c>
      <c r="G21224" s="25">
        <v>3623</v>
      </c>
      <c r="H21224" s="25">
        <v>109</v>
      </c>
      <c r="I21224" s="25"/>
      <c r="J21224" s="58" t="e">
        <f>HYPERLINK("#"&amp;"Insumos"&amp;"!A"&amp;MATCH($B21224,#REF!,0),"Ins "&amp;$B21224)</f>
        <v>#REF!</v>
      </c>
      <c r="M21224" s="220"/>
    </row>
    <row r="21225" spans="1:13" x14ac:dyDescent="0.2">
      <c r="A21225" s="36" t="s">
        <v>11382</v>
      </c>
      <c r="B21225" s="26" t="s">
        <v>6816</v>
      </c>
      <c r="C21225" s="79" t="s">
        <v>11385</v>
      </c>
      <c r="D21225" s="37" t="s">
        <v>5608</v>
      </c>
      <c r="E21225" s="37" t="s">
        <v>464</v>
      </c>
      <c r="F21225" s="41"/>
      <c r="G21225" s="27"/>
      <c r="H21225" s="27"/>
      <c r="I21225" s="27">
        <v>20202</v>
      </c>
      <c r="M21225" s="220">
        <f t="shared" si="331"/>
        <v>26457</v>
      </c>
    </row>
    <row r="21226" spans="1:13" x14ac:dyDescent="0.2">
      <c r="A21226" s="35" t="s">
        <v>11382</v>
      </c>
      <c r="B21226" s="34" t="s">
        <v>5572</v>
      </c>
      <c r="C21226" s="45" t="s">
        <v>971</v>
      </c>
      <c r="D21226" s="23" t="s">
        <v>5734</v>
      </c>
      <c r="E21226" s="23" t="s">
        <v>4141</v>
      </c>
      <c r="F21226" s="40">
        <v>0.3</v>
      </c>
      <c r="G21226" s="25">
        <v>37863</v>
      </c>
      <c r="H21226" s="25">
        <v>11359</v>
      </c>
      <c r="I21226" s="25"/>
      <c r="J21226" s="58" t="e">
        <f>HYPERLINK("#"&amp;"Insumos"&amp;"!A"&amp;MATCH($B21226,#REF!,0),"Ins "&amp;$B21226)</f>
        <v>#REF!</v>
      </c>
      <c r="M21226" s="220"/>
    </row>
    <row r="21227" spans="1:13" x14ac:dyDescent="0.2">
      <c r="A21227" s="35" t="s">
        <v>11382</v>
      </c>
      <c r="B21227" s="34" t="s">
        <v>263</v>
      </c>
      <c r="C21227" s="45" t="s">
        <v>696</v>
      </c>
      <c r="D21227" s="23" t="s">
        <v>5534</v>
      </c>
      <c r="E21227" s="23" t="s">
        <v>4140</v>
      </c>
      <c r="F21227" s="40">
        <v>3.7999999999999999E-2</v>
      </c>
      <c r="G21227" s="25">
        <v>187426</v>
      </c>
      <c r="H21227" s="25">
        <v>7122</v>
      </c>
      <c r="I21227" s="25"/>
      <c r="J21227" s="58" t="e">
        <f>HYPERLINK("#"&amp;"Insumos"&amp;"!A"&amp;MATCH($B21227,#REF!,0),"Ins "&amp;$B21227)</f>
        <v>#REF!</v>
      </c>
      <c r="M21227" s="220"/>
    </row>
    <row r="21228" spans="1:13" x14ac:dyDescent="0.2">
      <c r="A21228" s="35" t="s">
        <v>11382</v>
      </c>
      <c r="B21228" s="34" t="s">
        <v>5533</v>
      </c>
      <c r="C21228" s="45" t="s">
        <v>5892</v>
      </c>
      <c r="D21228" s="23" t="s">
        <v>977</v>
      </c>
      <c r="E21228" s="23" t="s">
        <v>4134</v>
      </c>
      <c r="F21228" s="40">
        <v>0.03</v>
      </c>
      <c r="G21228" s="25">
        <v>3623</v>
      </c>
      <c r="H21228" s="25">
        <v>109</v>
      </c>
      <c r="I21228" s="25"/>
      <c r="J21228" s="58" t="e">
        <f>HYPERLINK("#"&amp;"Insumos"&amp;"!A"&amp;MATCH($B21228,#REF!,0),"Ins "&amp;$B21228)</f>
        <v>#REF!</v>
      </c>
      <c r="M21228" s="220"/>
    </row>
    <row r="21229" spans="1:13" x14ac:dyDescent="0.2">
      <c r="A21229" s="35" t="s">
        <v>11382</v>
      </c>
      <c r="B21229" s="34" t="s">
        <v>5007</v>
      </c>
      <c r="C21229" s="45" t="s">
        <v>720</v>
      </c>
      <c r="D21229" s="23" t="s">
        <v>5751</v>
      </c>
      <c r="E21229" s="23" t="s">
        <v>4134</v>
      </c>
      <c r="F21229" s="40">
        <v>0.85</v>
      </c>
      <c r="G21229" s="25">
        <v>1897</v>
      </c>
      <c r="H21229" s="25">
        <v>1612</v>
      </c>
      <c r="I21229" s="25"/>
      <c r="J21229" s="58" t="e">
        <f>HYPERLINK("#"&amp;"Insumos"&amp;"!A"&amp;MATCH($B21229,#REF!,0),"Ins "&amp;$B21229)</f>
        <v>#REF!</v>
      </c>
      <c r="M21229" s="220"/>
    </row>
    <row r="21230" spans="1:13" ht="25.5" x14ac:dyDescent="0.2">
      <c r="A21230" s="36" t="s">
        <v>11386</v>
      </c>
      <c r="B21230" s="26" t="s">
        <v>6816</v>
      </c>
      <c r="C21230" s="79" t="s">
        <v>11387</v>
      </c>
      <c r="D21230" s="37" t="s">
        <v>5608</v>
      </c>
      <c r="E21230" s="37" t="s">
        <v>4134</v>
      </c>
      <c r="F21230" s="41"/>
      <c r="G21230" s="27"/>
      <c r="H21230" s="27"/>
      <c r="I21230" s="27">
        <v>91748</v>
      </c>
      <c r="M21230" s="220">
        <f t="shared" si="331"/>
        <v>120153</v>
      </c>
    </row>
    <row r="21231" spans="1:13" x14ac:dyDescent="0.2">
      <c r="A21231" s="35" t="s">
        <v>11386</v>
      </c>
      <c r="B21231" s="34" t="s">
        <v>5575</v>
      </c>
      <c r="C21231" s="45" t="s">
        <v>974</v>
      </c>
      <c r="D21231" s="23" t="s">
        <v>5734</v>
      </c>
      <c r="E21231" s="23" t="s">
        <v>4141</v>
      </c>
      <c r="F21231" s="40">
        <v>2</v>
      </c>
      <c r="G21231" s="25">
        <v>41004</v>
      </c>
      <c r="H21231" s="25">
        <v>82008</v>
      </c>
      <c r="I21231" s="25"/>
      <c r="J21231" s="58" t="e">
        <f>HYPERLINK("#"&amp;"Insumos"&amp;"!A"&amp;MATCH($B21231,#REF!,0),"Ins "&amp;$B21231)</f>
        <v>#REF!</v>
      </c>
      <c r="M21231" s="220"/>
    </row>
    <row r="21232" spans="1:13" x14ac:dyDescent="0.2">
      <c r="A21232" s="35" t="s">
        <v>11386</v>
      </c>
      <c r="B21232" s="34" t="s">
        <v>263</v>
      </c>
      <c r="C21232" s="45" t="s">
        <v>696</v>
      </c>
      <c r="D21232" s="23" t="s">
        <v>5534</v>
      </c>
      <c r="E21232" s="23" t="s">
        <v>4140</v>
      </c>
      <c r="F21232" s="40">
        <v>5.0000000000000001E-3</v>
      </c>
      <c r="G21232" s="25">
        <v>187426</v>
      </c>
      <c r="H21232" s="25">
        <v>937</v>
      </c>
      <c r="I21232" s="25"/>
      <c r="J21232" s="58" t="e">
        <f>HYPERLINK("#"&amp;"Insumos"&amp;"!A"&amp;MATCH($B21232,#REF!,0),"Ins "&amp;$B21232)</f>
        <v>#REF!</v>
      </c>
      <c r="M21232" s="220"/>
    </row>
    <row r="21233" spans="1:13" x14ac:dyDescent="0.2">
      <c r="A21233" s="35" t="s">
        <v>11386</v>
      </c>
      <c r="B21233" s="34" t="s">
        <v>5533</v>
      </c>
      <c r="C21233" s="45" t="s">
        <v>5892</v>
      </c>
      <c r="D21233" s="23" t="s">
        <v>977</v>
      </c>
      <c r="E21233" s="23" t="s">
        <v>4134</v>
      </c>
      <c r="F21233" s="40">
        <v>0.1</v>
      </c>
      <c r="G21233" s="25">
        <v>3623</v>
      </c>
      <c r="H21233" s="25">
        <v>362</v>
      </c>
      <c r="I21233" s="25"/>
      <c r="J21233" s="58" t="e">
        <f>HYPERLINK("#"&amp;"Insumos"&amp;"!A"&amp;MATCH($B21233,#REF!,0),"Ins "&amp;$B21233)</f>
        <v>#REF!</v>
      </c>
      <c r="M21233" s="220"/>
    </row>
    <row r="21234" spans="1:13" x14ac:dyDescent="0.2">
      <c r="A21234" s="35" t="s">
        <v>11386</v>
      </c>
      <c r="B21234" s="34" t="s">
        <v>6249</v>
      </c>
      <c r="C21234" s="45" t="s">
        <v>6250</v>
      </c>
      <c r="D21234" s="23" t="s">
        <v>5751</v>
      </c>
      <c r="E21234" s="23" t="s">
        <v>4138</v>
      </c>
      <c r="F21234" s="40">
        <v>0.05</v>
      </c>
      <c r="G21234" s="25">
        <v>56635</v>
      </c>
      <c r="H21234" s="25">
        <v>2832</v>
      </c>
      <c r="I21234" s="25"/>
      <c r="J21234" s="58" t="e">
        <f>HYPERLINK("#"&amp;"Insumos"&amp;"!A"&amp;MATCH($B21234,#REF!,0),"Ins "&amp;$B21234)</f>
        <v>#REF!</v>
      </c>
      <c r="M21234" s="220"/>
    </row>
    <row r="21235" spans="1:13" x14ac:dyDescent="0.2">
      <c r="A21235" s="35" t="s">
        <v>11386</v>
      </c>
      <c r="B21235" s="34" t="s">
        <v>9088</v>
      </c>
      <c r="C21235" s="45" t="s">
        <v>9151</v>
      </c>
      <c r="D21235" s="23" t="s">
        <v>5534</v>
      </c>
      <c r="E21235" s="23" t="s">
        <v>4134</v>
      </c>
      <c r="F21235" s="40">
        <v>5.0000000000000001E-3</v>
      </c>
      <c r="G21235" s="25">
        <v>362960</v>
      </c>
      <c r="H21235" s="25">
        <v>1815</v>
      </c>
      <c r="I21235" s="25"/>
      <c r="J21235" s="58" t="e">
        <f>HYPERLINK("#"&amp;"Insumos"&amp;"!A"&amp;MATCH($B21235,#REF!,0),"Ins "&amp;$B21235)</f>
        <v>#REF!</v>
      </c>
      <c r="M21235" s="220"/>
    </row>
    <row r="21236" spans="1:13" x14ac:dyDescent="0.2">
      <c r="A21236" s="35" t="s">
        <v>11386</v>
      </c>
      <c r="B21236" s="34" t="s">
        <v>5007</v>
      </c>
      <c r="C21236" s="45" t="s">
        <v>720</v>
      </c>
      <c r="D21236" s="23" t="s">
        <v>5751</v>
      </c>
      <c r="E21236" s="23" t="s">
        <v>4134</v>
      </c>
      <c r="F21236" s="40">
        <v>2</v>
      </c>
      <c r="G21236" s="25">
        <v>1897</v>
      </c>
      <c r="H21236" s="25">
        <v>3794</v>
      </c>
      <c r="I21236" s="25"/>
      <c r="J21236" s="58" t="e">
        <f>HYPERLINK("#"&amp;"Insumos"&amp;"!A"&amp;MATCH($B21236,#REF!,0),"Ins "&amp;$B21236)</f>
        <v>#REF!</v>
      </c>
      <c r="M21236" s="220"/>
    </row>
    <row r="21237" spans="1:13" ht="38.25" x14ac:dyDescent="0.2">
      <c r="A21237" s="36" t="s">
        <v>11494</v>
      </c>
      <c r="B21237" s="26" t="s">
        <v>6816</v>
      </c>
      <c r="C21237" s="79" t="s">
        <v>11500</v>
      </c>
      <c r="D21237" s="37" t="s">
        <v>5608</v>
      </c>
      <c r="E21237" s="37" t="s">
        <v>467</v>
      </c>
      <c r="F21237" s="41"/>
      <c r="G21237" s="27"/>
      <c r="H21237" s="27"/>
      <c r="I21237" s="27">
        <v>5418</v>
      </c>
      <c r="M21237" s="220">
        <f t="shared" si="331"/>
        <v>7095</v>
      </c>
    </row>
    <row r="21238" spans="1:13" x14ac:dyDescent="0.2">
      <c r="A21238" s="35" t="s">
        <v>11494</v>
      </c>
      <c r="B21238" s="34" t="s">
        <v>6643</v>
      </c>
      <c r="C21238" s="45" t="s">
        <v>6644</v>
      </c>
      <c r="D21238" s="23" t="s">
        <v>5734</v>
      </c>
      <c r="E21238" s="23" t="s">
        <v>4141</v>
      </c>
      <c r="F21238" s="46">
        <v>4.1000000000000002E-2</v>
      </c>
      <c r="G21238" s="25">
        <v>45915</v>
      </c>
      <c r="H21238" s="25">
        <v>1883</v>
      </c>
      <c r="I21238" s="25"/>
      <c r="J21238" s="58" t="e">
        <f>HYPERLINK("#"&amp;"Insumos"&amp;"!A"&amp;MATCH($B21238,#REF!,0),"Ins "&amp;$B21238)</f>
        <v>#REF!</v>
      </c>
      <c r="M21238" s="220"/>
    </row>
    <row r="21239" spans="1:13" x14ac:dyDescent="0.2">
      <c r="A21239" s="35" t="s">
        <v>11494</v>
      </c>
      <c r="B21239" s="34" t="s">
        <v>11492</v>
      </c>
      <c r="C21239" s="45" t="s">
        <v>11493</v>
      </c>
      <c r="D21239" s="23" t="s">
        <v>5534</v>
      </c>
      <c r="E21239" s="23" t="s">
        <v>4140</v>
      </c>
      <c r="F21239" s="40">
        <v>7.0000000000000001E-3</v>
      </c>
      <c r="G21239" s="25">
        <v>104000</v>
      </c>
      <c r="H21239" s="25">
        <v>728</v>
      </c>
      <c r="I21239" s="25"/>
      <c r="J21239" s="58" t="e">
        <f>HYPERLINK("#"&amp;"Insumos"&amp;"!A"&amp;MATCH($B21239,#REF!,0),"Ins "&amp;$B21239)</f>
        <v>#REF!</v>
      </c>
      <c r="M21239" s="220"/>
    </row>
    <row r="21240" spans="1:13" x14ac:dyDescent="0.2">
      <c r="A21240" s="35" t="s">
        <v>11494</v>
      </c>
      <c r="B21240" s="34" t="s">
        <v>5533</v>
      </c>
      <c r="C21240" s="45" t="s">
        <v>5892</v>
      </c>
      <c r="D21240" s="23" t="s">
        <v>977</v>
      </c>
      <c r="E21240" s="23" t="s">
        <v>4134</v>
      </c>
      <c r="F21240" s="40">
        <v>0.1</v>
      </c>
      <c r="G21240" s="25">
        <v>3623</v>
      </c>
      <c r="H21240" s="25">
        <v>362</v>
      </c>
      <c r="I21240" s="25"/>
      <c r="J21240" s="58" t="e">
        <f>HYPERLINK("#"&amp;"Insumos"&amp;"!A"&amp;MATCH($B21240,#REF!,0),"Ins "&amp;$B21240)</f>
        <v>#REF!</v>
      </c>
      <c r="M21240" s="220"/>
    </row>
    <row r="21241" spans="1:13" x14ac:dyDescent="0.2">
      <c r="A21241" s="35" t="s">
        <v>11494</v>
      </c>
      <c r="B21241" s="34" t="s">
        <v>9686</v>
      </c>
      <c r="C21241" s="45" t="s">
        <v>11495</v>
      </c>
      <c r="D21241" s="23" t="s">
        <v>5534</v>
      </c>
      <c r="E21241" s="23" t="s">
        <v>4140</v>
      </c>
      <c r="F21241" s="40">
        <v>7.0000000000000001E-3</v>
      </c>
      <c r="G21241" s="25">
        <v>156000</v>
      </c>
      <c r="H21241" s="25">
        <v>1092</v>
      </c>
      <c r="I21241" s="25"/>
      <c r="J21241" s="58" t="e">
        <f>HYPERLINK("#"&amp;"Insumos"&amp;"!A"&amp;MATCH($B21241,#REF!,0),"Ins "&amp;$B21241)</f>
        <v>#REF!</v>
      </c>
      <c r="M21241" s="220"/>
    </row>
    <row r="21242" spans="1:13" ht="25.5" x14ac:dyDescent="0.2">
      <c r="A21242" s="35" t="s">
        <v>11494</v>
      </c>
      <c r="B21242" s="34" t="s">
        <v>8795</v>
      </c>
      <c r="C21242" s="45" t="s">
        <v>8796</v>
      </c>
      <c r="D21242" s="23" t="s">
        <v>5534</v>
      </c>
      <c r="E21242" s="23" t="s">
        <v>8737</v>
      </c>
      <c r="F21242" s="40">
        <v>0.01</v>
      </c>
      <c r="G21242" s="25">
        <v>42314</v>
      </c>
      <c r="H21242" s="25">
        <v>423</v>
      </c>
      <c r="I21242" s="25"/>
      <c r="J21242" s="58" t="e">
        <f>HYPERLINK("#"&amp;"Insumos"&amp;"!A"&amp;MATCH($B21242,#REF!,0),"Ins "&amp;$B21242)</f>
        <v>#REF!</v>
      </c>
      <c r="M21242" s="220"/>
    </row>
    <row r="21243" spans="1:13" x14ac:dyDescent="0.2">
      <c r="A21243" s="35" t="s">
        <v>11494</v>
      </c>
      <c r="B21243" s="34" t="s">
        <v>5007</v>
      </c>
      <c r="C21243" s="45" t="s">
        <v>720</v>
      </c>
      <c r="D21243" s="23" t="s">
        <v>5751</v>
      </c>
      <c r="E21243" s="23" t="s">
        <v>4134</v>
      </c>
      <c r="F21243" s="40">
        <v>0.49</v>
      </c>
      <c r="G21243" s="25">
        <v>1897</v>
      </c>
      <c r="H21243" s="25">
        <v>930</v>
      </c>
      <c r="I21243" s="25"/>
      <c r="J21243" s="58" t="e">
        <f>HYPERLINK("#"&amp;"Insumos"&amp;"!A"&amp;MATCH($B21243,#REF!,0),"Ins "&amp;$B21243)</f>
        <v>#REF!</v>
      </c>
      <c r="M21243" s="220"/>
    </row>
    <row r="21244" spans="1:13" ht="63.75" x14ac:dyDescent="0.2">
      <c r="A21244" s="36" t="s">
        <v>11496</v>
      </c>
      <c r="B21244" s="26" t="s">
        <v>6816</v>
      </c>
      <c r="C21244" s="79" t="s">
        <v>11501</v>
      </c>
      <c r="D21244" s="37" t="s">
        <v>5608</v>
      </c>
      <c r="E21244" s="37" t="s">
        <v>4134</v>
      </c>
      <c r="F21244" s="41"/>
      <c r="G21244" s="27"/>
      <c r="H21244" s="27"/>
      <c r="I21244" s="27">
        <v>10695340</v>
      </c>
      <c r="M21244" s="220">
        <f t="shared" si="331"/>
        <v>14006617</v>
      </c>
    </row>
    <row r="21245" spans="1:13" x14ac:dyDescent="0.2">
      <c r="A21245" s="35" t="s">
        <v>11496</v>
      </c>
      <c r="B21245" s="34" t="s">
        <v>199</v>
      </c>
      <c r="C21245" s="45" t="s">
        <v>1031</v>
      </c>
      <c r="D21245" s="23" t="s">
        <v>5734</v>
      </c>
      <c r="E21245" s="23" t="s">
        <v>4141</v>
      </c>
      <c r="F21245" s="46">
        <v>24</v>
      </c>
      <c r="G21245" s="25">
        <v>96111</v>
      </c>
      <c r="H21245" s="25">
        <v>2306664</v>
      </c>
      <c r="I21245" s="25"/>
      <c r="J21245" s="58" t="e">
        <f>HYPERLINK("#"&amp;"Insumos"&amp;"!A"&amp;MATCH($B21245,#REF!,0),"Ins "&amp;$B21245)</f>
        <v>#REF!</v>
      </c>
      <c r="M21245" s="220"/>
    </row>
    <row r="21246" spans="1:13" x14ac:dyDescent="0.2">
      <c r="A21246" s="35" t="s">
        <v>11496</v>
      </c>
      <c r="B21246" s="34" t="s">
        <v>11492</v>
      </c>
      <c r="C21246" s="45" t="s">
        <v>11493</v>
      </c>
      <c r="D21246" s="23" t="s">
        <v>5534</v>
      </c>
      <c r="E21246" s="23" t="s">
        <v>4140</v>
      </c>
      <c r="F21246" s="40">
        <v>8</v>
      </c>
      <c r="G21246" s="25">
        <v>104000</v>
      </c>
      <c r="H21246" s="25">
        <v>832000</v>
      </c>
      <c r="I21246" s="25"/>
      <c r="J21246" s="58" t="e">
        <f>HYPERLINK("#"&amp;"Insumos"&amp;"!A"&amp;MATCH($B21246,#REF!,0),"Ins "&amp;$B21246)</f>
        <v>#REF!</v>
      </c>
      <c r="M21246" s="220"/>
    </row>
    <row r="21247" spans="1:13" x14ac:dyDescent="0.2">
      <c r="A21247" s="35" t="s">
        <v>11496</v>
      </c>
      <c r="B21247" s="34" t="s">
        <v>5533</v>
      </c>
      <c r="C21247" s="45" t="s">
        <v>5892</v>
      </c>
      <c r="D21247" s="23" t="s">
        <v>977</v>
      </c>
      <c r="E21247" s="23" t="s">
        <v>4134</v>
      </c>
      <c r="F21247" s="40">
        <v>10</v>
      </c>
      <c r="G21247" s="25">
        <v>3623</v>
      </c>
      <c r="H21247" s="25">
        <v>36230</v>
      </c>
      <c r="I21247" s="25"/>
      <c r="J21247" s="58" t="e">
        <f>HYPERLINK("#"&amp;"Insumos"&amp;"!A"&amp;MATCH($B21247,#REF!,0),"Ins "&amp;$B21247)</f>
        <v>#REF!</v>
      </c>
      <c r="M21247" s="220"/>
    </row>
    <row r="21248" spans="1:13" ht="25.5" x14ac:dyDescent="0.2">
      <c r="A21248" s="35" t="s">
        <v>11496</v>
      </c>
      <c r="B21248" s="34" t="s">
        <v>11497</v>
      </c>
      <c r="C21248" s="45" t="s">
        <v>11498</v>
      </c>
      <c r="D21248" s="23" t="s">
        <v>5751</v>
      </c>
      <c r="E21248" s="23" t="s">
        <v>11151</v>
      </c>
      <c r="F21248" s="40">
        <v>62</v>
      </c>
      <c r="G21248" s="25">
        <v>104000</v>
      </c>
      <c r="H21248" s="25">
        <v>6448000</v>
      </c>
      <c r="I21248" s="25"/>
      <c r="J21248" s="58" t="e">
        <f>HYPERLINK("#"&amp;"Insumos"&amp;"!A"&amp;MATCH($B21248,#REF!,0),"Ins "&amp;$B21248)</f>
        <v>#REF!</v>
      </c>
      <c r="M21248" s="220"/>
    </row>
    <row r="21249" spans="1:13" ht="25.5" x14ac:dyDescent="0.2">
      <c r="A21249" s="35" t="s">
        <v>11496</v>
      </c>
      <c r="B21249" s="34" t="s">
        <v>8795</v>
      </c>
      <c r="C21249" s="45" t="s">
        <v>8796</v>
      </c>
      <c r="D21249" s="23" t="s">
        <v>5534</v>
      </c>
      <c r="E21249" s="23" t="s">
        <v>8737</v>
      </c>
      <c r="F21249" s="40">
        <v>24</v>
      </c>
      <c r="G21249" s="25">
        <v>42314</v>
      </c>
      <c r="H21249" s="25">
        <v>1015536</v>
      </c>
      <c r="I21249" s="25"/>
      <c r="J21249" s="58" t="e">
        <f>HYPERLINK("#"&amp;"Insumos"&amp;"!A"&amp;MATCH($B21249,#REF!,0),"Ins "&amp;$B21249)</f>
        <v>#REF!</v>
      </c>
      <c r="M21249" s="220"/>
    </row>
    <row r="21250" spans="1:13" x14ac:dyDescent="0.2">
      <c r="A21250" s="35" t="s">
        <v>11496</v>
      </c>
      <c r="B21250" s="34" t="s">
        <v>5007</v>
      </c>
      <c r="C21250" s="45" t="s">
        <v>720</v>
      </c>
      <c r="D21250" s="23" t="s">
        <v>5751</v>
      </c>
      <c r="E21250" s="23" t="s">
        <v>4134</v>
      </c>
      <c r="F21250" s="40">
        <v>30</v>
      </c>
      <c r="G21250" s="25">
        <v>1897</v>
      </c>
      <c r="H21250" s="25">
        <v>56910</v>
      </c>
      <c r="I21250" s="25"/>
      <c r="J21250" s="58" t="e">
        <f>HYPERLINK("#"&amp;"Insumos"&amp;"!A"&amp;MATCH($B21250,#REF!,0),"Ins "&amp;$B21250)</f>
        <v>#REF!</v>
      </c>
      <c r="M21250" s="220"/>
    </row>
    <row r="21251" spans="1:13" ht="43.15" customHeight="1" x14ac:dyDescent="0.2">
      <c r="A21251" s="36" t="s">
        <v>11956</v>
      </c>
      <c r="B21251" s="26" t="s">
        <v>6816</v>
      </c>
      <c r="C21251" s="79" t="s">
        <v>11957</v>
      </c>
      <c r="D21251" s="37" t="s">
        <v>5608</v>
      </c>
      <c r="E21251" s="37" t="s">
        <v>465</v>
      </c>
      <c r="F21251" s="41"/>
      <c r="G21251" s="27"/>
      <c r="H21251" s="27"/>
      <c r="I21251" s="27">
        <v>39816</v>
      </c>
      <c r="M21251" s="220">
        <f t="shared" si="331"/>
        <v>52143</v>
      </c>
    </row>
    <row r="21252" spans="1:13" x14ac:dyDescent="0.2">
      <c r="A21252" s="35" t="s">
        <v>11956</v>
      </c>
      <c r="B21252" s="34" t="s">
        <v>5578</v>
      </c>
      <c r="C21252" s="45" t="s">
        <v>1015</v>
      </c>
      <c r="D21252" s="23" t="s">
        <v>5734</v>
      </c>
      <c r="E21252" s="23" t="s">
        <v>4141</v>
      </c>
      <c r="F21252" s="46">
        <v>0.3</v>
      </c>
      <c r="G21252" s="25">
        <v>52425</v>
      </c>
      <c r="H21252" s="25">
        <v>15728</v>
      </c>
      <c r="I21252" s="25"/>
      <c r="J21252" s="58" t="e">
        <f>HYPERLINK("#"&amp;"Insumos"&amp;"!A"&amp;MATCH($B21252,#REF!,0),"Ins "&amp;$B21252)</f>
        <v>#REF!</v>
      </c>
      <c r="M21252" s="220"/>
    </row>
    <row r="21253" spans="1:13" ht="25.5" x14ac:dyDescent="0.2">
      <c r="A21253" s="35" t="s">
        <v>11956</v>
      </c>
      <c r="B21253" s="34" t="s">
        <v>597</v>
      </c>
      <c r="C21253" s="45" t="s">
        <v>8738</v>
      </c>
      <c r="D21253" s="23" t="s">
        <v>5534</v>
      </c>
      <c r="E21253" s="23" t="s">
        <v>8737</v>
      </c>
      <c r="F21253" s="40">
        <v>0.1</v>
      </c>
      <c r="G21253" s="25">
        <v>17302</v>
      </c>
      <c r="H21253" s="25">
        <v>1730</v>
      </c>
      <c r="I21253" s="25"/>
      <c r="J21253" s="58" t="e">
        <f>HYPERLINK("#"&amp;"Insumos"&amp;"!A"&amp;MATCH($B21253,#REF!,0),"Ins "&amp;$B21253)</f>
        <v>#REF!</v>
      </c>
      <c r="M21253" s="220"/>
    </row>
    <row r="21254" spans="1:13" x14ac:dyDescent="0.2">
      <c r="A21254" s="35" t="s">
        <v>11956</v>
      </c>
      <c r="B21254" s="34" t="s">
        <v>263</v>
      </c>
      <c r="C21254" s="45" t="s">
        <v>696</v>
      </c>
      <c r="D21254" s="23" t="s">
        <v>5534</v>
      </c>
      <c r="E21254" s="23" t="s">
        <v>4140</v>
      </c>
      <c r="F21254" s="40">
        <v>2.8999999999999998E-3</v>
      </c>
      <c r="G21254" s="25">
        <v>187426</v>
      </c>
      <c r="H21254" s="25">
        <v>544</v>
      </c>
      <c r="I21254" s="25"/>
      <c r="J21254" s="58" t="e">
        <f>HYPERLINK("#"&amp;"Insumos"&amp;"!A"&amp;MATCH($B21254,#REF!,0),"Ins "&amp;$B21254)</f>
        <v>#REF!</v>
      </c>
      <c r="M21254" s="220"/>
    </row>
    <row r="21255" spans="1:13" x14ac:dyDescent="0.2">
      <c r="A21255" s="35" t="s">
        <v>11956</v>
      </c>
      <c r="B21255" s="34" t="s">
        <v>139</v>
      </c>
      <c r="C21255" s="45" t="s">
        <v>155</v>
      </c>
      <c r="D21255" s="23" t="s">
        <v>5534</v>
      </c>
      <c r="E21255" s="23" t="s">
        <v>4140</v>
      </c>
      <c r="F21255" s="40">
        <v>2.5000000000000001E-2</v>
      </c>
      <c r="G21255" s="25">
        <v>86632</v>
      </c>
      <c r="H21255" s="25">
        <v>2166</v>
      </c>
      <c r="I21255" s="25"/>
      <c r="J21255" s="58" t="e">
        <f>HYPERLINK("#"&amp;"Insumos"&amp;"!A"&amp;MATCH($B21255,#REF!,0),"Ins "&amp;$B21255)</f>
        <v>#REF!</v>
      </c>
      <c r="M21255" s="220"/>
    </row>
    <row r="21256" spans="1:13" x14ac:dyDescent="0.2">
      <c r="A21256" s="35" t="s">
        <v>11956</v>
      </c>
      <c r="B21256" s="34" t="s">
        <v>5533</v>
      </c>
      <c r="C21256" s="45" t="s">
        <v>5892</v>
      </c>
      <c r="D21256" s="23" t="s">
        <v>977</v>
      </c>
      <c r="E21256" s="23" t="s">
        <v>4134</v>
      </c>
      <c r="F21256" s="40">
        <v>0.15</v>
      </c>
      <c r="G21256" s="25">
        <v>3623</v>
      </c>
      <c r="H21256" s="25">
        <v>543</v>
      </c>
      <c r="I21256" s="25"/>
      <c r="J21256" s="58" t="e">
        <f>HYPERLINK("#"&amp;"Insumos"&amp;"!A"&amp;MATCH($B21256,#REF!,0),"Ins "&amp;$B21256)</f>
        <v>#REF!</v>
      </c>
      <c r="M21256" s="220"/>
    </row>
    <row r="21257" spans="1:13" x14ac:dyDescent="0.2">
      <c r="A21257" s="35" t="s">
        <v>11956</v>
      </c>
      <c r="B21257" s="34" t="s">
        <v>5007</v>
      </c>
      <c r="C21257" s="45" t="s">
        <v>720</v>
      </c>
      <c r="D21257" s="23" t="s">
        <v>5751</v>
      </c>
      <c r="E21257" s="23" t="s">
        <v>4134</v>
      </c>
      <c r="F21257" s="40">
        <v>0.372</v>
      </c>
      <c r="G21257" s="25">
        <v>1897</v>
      </c>
      <c r="H21257" s="25">
        <v>706</v>
      </c>
      <c r="I21257" s="25"/>
      <c r="J21257" s="58" t="e">
        <f>HYPERLINK("#"&amp;"Insumos"&amp;"!A"&amp;MATCH($B21257,#REF!,0),"Ins "&amp;$B21257)</f>
        <v>#REF!</v>
      </c>
      <c r="M21257" s="220"/>
    </row>
    <row r="21258" spans="1:13" ht="25.5" x14ac:dyDescent="0.2">
      <c r="A21258" s="35" t="s">
        <v>11956</v>
      </c>
      <c r="B21258" s="34" t="s">
        <v>5399</v>
      </c>
      <c r="C21258" s="45" t="s">
        <v>1172</v>
      </c>
      <c r="D21258" s="23" t="s">
        <v>5751</v>
      </c>
      <c r="E21258" s="23" t="s">
        <v>4134</v>
      </c>
      <c r="F21258" s="40">
        <v>8</v>
      </c>
      <c r="G21258" s="25">
        <v>426</v>
      </c>
      <c r="H21258" s="25">
        <v>3408</v>
      </c>
      <c r="I21258" s="25"/>
      <c r="J21258" s="58" t="e">
        <f>HYPERLINK("#"&amp;"Insumos"&amp;"!A"&amp;MATCH($B21258,#REF!,0),"Ins "&amp;$B21258)</f>
        <v>#REF!</v>
      </c>
      <c r="M21258" s="220"/>
    </row>
    <row r="21259" spans="1:13" x14ac:dyDescent="0.2">
      <c r="A21259" s="35" t="s">
        <v>11956</v>
      </c>
      <c r="B21259" s="34" t="s">
        <v>11912</v>
      </c>
      <c r="C21259" s="45" t="s">
        <v>11958</v>
      </c>
      <c r="D21259" s="23" t="s">
        <v>5751</v>
      </c>
      <c r="E21259" s="23" t="s">
        <v>465</v>
      </c>
      <c r="F21259" s="40">
        <v>1.1000000000000001</v>
      </c>
      <c r="G21259" s="25">
        <v>12504</v>
      </c>
      <c r="H21259" s="25">
        <v>13754</v>
      </c>
      <c r="I21259" s="25"/>
      <c r="J21259" s="58" t="e">
        <f>HYPERLINK("#"&amp;"Insumos"&amp;"!A"&amp;MATCH($B21259,#REF!,0),"Ins "&amp;$B21259)</f>
        <v>#REF!</v>
      </c>
      <c r="M21259" s="220"/>
    </row>
    <row r="21260" spans="1:13" x14ac:dyDescent="0.2">
      <c r="A21260" s="35" t="s">
        <v>11956</v>
      </c>
      <c r="B21260" s="34" t="s">
        <v>4527</v>
      </c>
      <c r="C21260" s="45" t="s">
        <v>1414</v>
      </c>
      <c r="D21260" s="23" t="s">
        <v>5751</v>
      </c>
      <c r="E21260" s="23" t="s">
        <v>287</v>
      </c>
      <c r="F21260" s="40">
        <v>0.1</v>
      </c>
      <c r="G21260" s="25">
        <v>12369</v>
      </c>
      <c r="H21260" s="25">
        <v>1237</v>
      </c>
      <c r="I21260" s="25"/>
      <c r="J21260" s="58" t="e">
        <f>HYPERLINK("#"&amp;"Insumos"&amp;"!A"&amp;MATCH($B21260,#REF!,0),"Ins "&amp;$B21260)</f>
        <v>#REF!</v>
      </c>
      <c r="M21260" s="220"/>
    </row>
    <row r="21261" spans="1:13" ht="43.15" customHeight="1" x14ac:dyDescent="0.2">
      <c r="A21261" s="36" t="s">
        <v>12597</v>
      </c>
      <c r="B21261" s="26" t="s">
        <v>6816</v>
      </c>
      <c r="C21261" s="79" t="s">
        <v>12598</v>
      </c>
      <c r="D21261" s="37" t="s">
        <v>5608</v>
      </c>
      <c r="E21261" s="37" t="s">
        <v>464</v>
      </c>
      <c r="F21261" s="41"/>
      <c r="G21261" s="27"/>
      <c r="H21261" s="27"/>
      <c r="I21261" s="27">
        <v>8920</v>
      </c>
      <c r="M21261" s="220">
        <f t="shared" ref="M21261:M21314" si="332">ROUND(I21261*(1+$L$2),0)</f>
        <v>11682</v>
      </c>
    </row>
    <row r="21262" spans="1:13" x14ac:dyDescent="0.2">
      <c r="A21262" s="35" t="s">
        <v>12597</v>
      </c>
      <c r="B21262" s="34" t="s">
        <v>5572</v>
      </c>
      <c r="C21262" s="45" t="s">
        <v>971</v>
      </c>
      <c r="D21262" s="23" t="s">
        <v>5734</v>
      </c>
      <c r="E21262" s="23" t="s">
        <v>4141</v>
      </c>
      <c r="F21262" s="46">
        <v>0.2</v>
      </c>
      <c r="G21262" s="25">
        <v>37863</v>
      </c>
      <c r="H21262" s="25">
        <v>7573</v>
      </c>
      <c r="I21262" s="25"/>
      <c r="J21262" s="58" t="e">
        <f>HYPERLINK("#"&amp;"Insumos"&amp;"!A"&amp;MATCH($B21262,#REF!,0),"Ins "&amp;$B21262)</f>
        <v>#REF!</v>
      </c>
      <c r="M21262" s="220"/>
    </row>
    <row r="21263" spans="1:13" ht="25.5" x14ac:dyDescent="0.2">
      <c r="A21263" s="35" t="s">
        <v>12597</v>
      </c>
      <c r="B21263" s="34" t="s">
        <v>597</v>
      </c>
      <c r="C21263" s="45" t="s">
        <v>8738</v>
      </c>
      <c r="D21263" s="23" t="s">
        <v>5534</v>
      </c>
      <c r="E21263" s="23" t="s">
        <v>8737</v>
      </c>
      <c r="F21263" s="40">
        <v>0.03</v>
      </c>
      <c r="G21263" s="25">
        <v>17302</v>
      </c>
      <c r="H21263" s="25">
        <v>519</v>
      </c>
      <c r="I21263" s="25"/>
      <c r="J21263" s="58" t="e">
        <f>HYPERLINK("#"&amp;"Insumos"&amp;"!A"&amp;MATCH($B21263,#REF!,0),"Ins "&amp;$B21263)</f>
        <v>#REF!</v>
      </c>
      <c r="M21263" s="220"/>
    </row>
    <row r="21264" spans="1:13" x14ac:dyDescent="0.2">
      <c r="A21264" s="35" t="s">
        <v>12597</v>
      </c>
      <c r="B21264" s="34" t="s">
        <v>5533</v>
      </c>
      <c r="C21264" s="45" t="s">
        <v>5892</v>
      </c>
      <c r="D21264" s="23" t="s">
        <v>977</v>
      </c>
      <c r="E21264" s="23" t="s">
        <v>4134</v>
      </c>
      <c r="F21264" s="40">
        <v>0.15</v>
      </c>
      <c r="G21264" s="25">
        <v>3623</v>
      </c>
      <c r="H21264" s="25">
        <v>543</v>
      </c>
      <c r="I21264" s="25"/>
      <c r="J21264" s="58" t="e">
        <f>HYPERLINK("#"&amp;"Insumos"&amp;"!A"&amp;MATCH($B21264,#REF!,0),"Ins "&amp;$B21264)</f>
        <v>#REF!</v>
      </c>
      <c r="M21264" s="220"/>
    </row>
    <row r="21265" spans="1:13" x14ac:dyDescent="0.2">
      <c r="A21265" s="35" t="s">
        <v>12597</v>
      </c>
      <c r="B21265" s="34" t="s">
        <v>5007</v>
      </c>
      <c r="C21265" s="45" t="s">
        <v>720</v>
      </c>
      <c r="D21265" s="23" t="s">
        <v>5751</v>
      </c>
      <c r="E21265" s="23" t="s">
        <v>4134</v>
      </c>
      <c r="F21265" s="40">
        <v>0.15</v>
      </c>
      <c r="G21265" s="25">
        <v>1897</v>
      </c>
      <c r="H21265" s="25">
        <v>285</v>
      </c>
      <c r="I21265" s="25"/>
      <c r="J21265" s="58" t="e">
        <f>HYPERLINK("#"&amp;"Insumos"&amp;"!A"&amp;MATCH($B21265,#REF!,0),"Ins "&amp;$B21265)</f>
        <v>#REF!</v>
      </c>
      <c r="M21265" s="220"/>
    </row>
    <row r="21266" spans="1:13" ht="51" x14ac:dyDescent="0.2">
      <c r="A21266" s="36" t="s">
        <v>12827</v>
      </c>
      <c r="B21266" s="26" t="s">
        <v>6816</v>
      </c>
      <c r="C21266" s="79" t="s">
        <v>12828</v>
      </c>
      <c r="D21266" s="37" t="s">
        <v>5608</v>
      </c>
      <c r="E21266" s="37" t="s">
        <v>4134</v>
      </c>
      <c r="F21266" s="41"/>
      <c r="G21266" s="27"/>
      <c r="H21266" s="27"/>
      <c r="I21266" s="27">
        <v>24616</v>
      </c>
      <c r="M21266" s="220">
        <f t="shared" si="332"/>
        <v>32237</v>
      </c>
    </row>
    <row r="21267" spans="1:13" x14ac:dyDescent="0.2">
      <c r="A21267" s="35" t="s">
        <v>12827</v>
      </c>
      <c r="B21267" s="34" t="s">
        <v>6641</v>
      </c>
      <c r="C21267" s="45" t="s">
        <v>6642</v>
      </c>
      <c r="D21267" s="23" t="s">
        <v>5734</v>
      </c>
      <c r="E21267" s="23" t="s">
        <v>4141</v>
      </c>
      <c r="F21267" s="40">
        <v>0.5</v>
      </c>
      <c r="G21267" s="25">
        <v>29124</v>
      </c>
      <c r="H21267" s="25">
        <v>14562</v>
      </c>
      <c r="I21267" s="25"/>
      <c r="J21267" s="58" t="e">
        <f>HYPERLINK("#"&amp;"Insumos"&amp;"!A"&amp;MATCH($B21267,#REF!,0),"Ins "&amp;$B21267)</f>
        <v>#REF!</v>
      </c>
      <c r="M21267" s="220"/>
    </row>
    <row r="21268" spans="1:13" x14ac:dyDescent="0.2">
      <c r="A21268" s="35" t="s">
        <v>12827</v>
      </c>
      <c r="B21268" s="34" t="s">
        <v>5533</v>
      </c>
      <c r="C21268" s="45" t="s">
        <v>5892</v>
      </c>
      <c r="D21268" s="23" t="s">
        <v>977</v>
      </c>
      <c r="E21268" s="23" t="s">
        <v>4134</v>
      </c>
      <c r="F21268" s="40">
        <v>0.3</v>
      </c>
      <c r="G21268" s="25">
        <v>3623</v>
      </c>
      <c r="H21268" s="25">
        <v>1087</v>
      </c>
      <c r="I21268" s="25"/>
      <c r="J21268" s="58" t="e">
        <f>HYPERLINK("#"&amp;"Insumos"&amp;"!A"&amp;MATCH($B21268,#REF!,0),"Ins "&amp;$B21268)</f>
        <v>#REF!</v>
      </c>
      <c r="M21268" s="220"/>
    </row>
    <row r="21269" spans="1:13" x14ac:dyDescent="0.2">
      <c r="A21269" s="35" t="s">
        <v>12827</v>
      </c>
      <c r="B21269" s="34" t="s">
        <v>5007</v>
      </c>
      <c r="C21269" s="45" t="s">
        <v>720</v>
      </c>
      <c r="D21269" s="23" t="s">
        <v>5751</v>
      </c>
      <c r="E21269" s="23" t="s">
        <v>4134</v>
      </c>
      <c r="F21269" s="40">
        <v>1</v>
      </c>
      <c r="G21269" s="25">
        <v>1897</v>
      </c>
      <c r="H21269" s="25">
        <v>1897</v>
      </c>
      <c r="I21269" s="25"/>
      <c r="J21269" s="58" t="e">
        <f>HYPERLINK("#"&amp;"Insumos"&amp;"!A"&amp;MATCH($B21269,#REF!,0),"Ins "&amp;$B21269)</f>
        <v>#REF!</v>
      </c>
      <c r="M21269" s="220"/>
    </row>
    <row r="21270" spans="1:13" x14ac:dyDescent="0.2">
      <c r="A21270" s="35" t="s">
        <v>12827</v>
      </c>
      <c r="B21270" s="34" t="s">
        <v>11479</v>
      </c>
      <c r="C21270" s="45" t="s">
        <v>11480</v>
      </c>
      <c r="D21270" s="23" t="s">
        <v>5534</v>
      </c>
      <c r="E21270" s="23" t="s">
        <v>4140</v>
      </c>
      <c r="F21270" s="40">
        <v>0.01</v>
      </c>
      <c r="G21270" s="25">
        <v>140400</v>
      </c>
      <c r="H21270" s="25">
        <v>1404</v>
      </c>
      <c r="I21270" s="25"/>
      <c r="J21270" s="58" t="e">
        <f>HYPERLINK("#"&amp;"Insumos"&amp;"!A"&amp;MATCH($B21270,#REF!,0),"Ins "&amp;$B21270)</f>
        <v>#REF!</v>
      </c>
      <c r="M21270" s="220"/>
    </row>
    <row r="21271" spans="1:13" x14ac:dyDescent="0.2">
      <c r="A21271" s="35" t="s">
        <v>12827</v>
      </c>
      <c r="B21271" s="34" t="s">
        <v>5371</v>
      </c>
      <c r="C21271" s="45" t="s">
        <v>568</v>
      </c>
      <c r="D21271" s="23" t="s">
        <v>5751</v>
      </c>
      <c r="E21271" s="23" t="s">
        <v>4138</v>
      </c>
      <c r="F21271" s="40">
        <v>6.3E-2</v>
      </c>
      <c r="G21271" s="25">
        <v>16500</v>
      </c>
      <c r="H21271" s="25">
        <v>1040</v>
      </c>
      <c r="I21271" s="25"/>
      <c r="J21271" s="58" t="e">
        <f>HYPERLINK("#"&amp;"Insumos"&amp;"!A"&amp;MATCH($B21271,#REF!,0),"Ins "&amp;$B21271)</f>
        <v>#REF!</v>
      </c>
      <c r="M21271" s="220"/>
    </row>
    <row r="21272" spans="1:13" x14ac:dyDescent="0.2">
      <c r="A21272" s="35" t="s">
        <v>12827</v>
      </c>
      <c r="B21272" s="34" t="s">
        <v>949</v>
      </c>
      <c r="C21272" s="45" t="s">
        <v>8842</v>
      </c>
      <c r="D21272" s="23" t="s">
        <v>5534</v>
      </c>
      <c r="E21272" s="23" t="s">
        <v>4140</v>
      </c>
      <c r="F21272" s="40">
        <v>3.2000000000000001E-2</v>
      </c>
      <c r="G21272" s="25">
        <v>74256</v>
      </c>
      <c r="H21272" s="25">
        <v>2376</v>
      </c>
      <c r="I21272" s="25"/>
      <c r="J21272" s="58" t="e">
        <f>HYPERLINK("#"&amp;"Insumos"&amp;"!A"&amp;MATCH($B21272,#REF!,0),"Ins "&amp;$B21272)</f>
        <v>#REF!</v>
      </c>
      <c r="M21272" s="220"/>
    </row>
    <row r="21273" spans="1:13" x14ac:dyDescent="0.2">
      <c r="A21273" s="35" t="s">
        <v>12827</v>
      </c>
      <c r="B21273" s="34" t="s">
        <v>12807</v>
      </c>
      <c r="C21273" s="45" t="s">
        <v>12822</v>
      </c>
      <c r="D21273" s="23" t="s">
        <v>5751</v>
      </c>
      <c r="E21273" s="23" t="s">
        <v>463</v>
      </c>
      <c r="F21273" s="40">
        <v>0.5</v>
      </c>
      <c r="G21273" s="25">
        <v>4500</v>
      </c>
      <c r="H21273" s="25">
        <v>2250</v>
      </c>
      <c r="I21273" s="25"/>
      <c r="J21273" s="58" t="e">
        <f>HYPERLINK("#"&amp;"Insumos"&amp;"!A"&amp;MATCH($B21273,#REF!,0),"Ins "&amp;$B21273)</f>
        <v>#REF!</v>
      </c>
      <c r="M21273" s="220"/>
    </row>
    <row r="21274" spans="1:13" ht="165.75" x14ac:dyDescent="0.2">
      <c r="A21274" s="36" t="s">
        <v>12860</v>
      </c>
      <c r="B21274" s="26" t="s">
        <v>6816</v>
      </c>
      <c r="C21274" s="79" t="s">
        <v>12862</v>
      </c>
      <c r="D21274" s="37" t="s">
        <v>5608</v>
      </c>
      <c r="E21274" s="37" t="s">
        <v>465</v>
      </c>
      <c r="F21274" s="41"/>
      <c r="G21274" s="27"/>
      <c r="H21274" s="27"/>
      <c r="I21274" s="27">
        <v>36626</v>
      </c>
      <c r="L21274" s="47"/>
      <c r="M21274" s="220">
        <f t="shared" si="332"/>
        <v>47965</v>
      </c>
    </row>
    <row r="21275" spans="1:13" x14ac:dyDescent="0.2">
      <c r="A21275" s="35" t="s">
        <v>12860</v>
      </c>
      <c r="B21275" s="34" t="s">
        <v>5572</v>
      </c>
      <c r="C21275" s="45" t="s">
        <v>971</v>
      </c>
      <c r="D21275" s="23" t="s">
        <v>5734</v>
      </c>
      <c r="E21275" s="23" t="s">
        <v>4141</v>
      </c>
      <c r="F21275" s="40">
        <v>0.27</v>
      </c>
      <c r="G21275" s="25">
        <v>37863</v>
      </c>
      <c r="H21275" s="25">
        <v>10223</v>
      </c>
      <c r="I21275" s="25"/>
      <c r="J21275" s="58" t="e">
        <f>HYPERLINK("#"&amp;"Insumos"&amp;"!A"&amp;MATCH($B21275,#REF!,0),"Ins "&amp;$B21275)</f>
        <v>#REF!</v>
      </c>
      <c r="M21275" s="220"/>
    </row>
    <row r="21276" spans="1:13" ht="25.5" x14ac:dyDescent="0.2">
      <c r="A21276" s="35" t="s">
        <v>12860</v>
      </c>
      <c r="B21276" s="34" t="s">
        <v>597</v>
      </c>
      <c r="C21276" s="45" t="s">
        <v>8738</v>
      </c>
      <c r="D21276" s="23" t="s">
        <v>5534</v>
      </c>
      <c r="E21276" s="23" t="s">
        <v>8737</v>
      </c>
      <c r="F21276" s="40">
        <v>0.1</v>
      </c>
      <c r="G21276" s="25">
        <v>17302</v>
      </c>
      <c r="H21276" s="25">
        <v>1730</v>
      </c>
      <c r="I21276" s="25"/>
      <c r="J21276" s="58" t="e">
        <f>HYPERLINK("#"&amp;"Insumos"&amp;"!A"&amp;MATCH($B21276,#REF!,0),"Ins "&amp;$B21276)</f>
        <v>#REF!</v>
      </c>
      <c r="M21276" s="220"/>
    </row>
    <row r="21277" spans="1:13" x14ac:dyDescent="0.2">
      <c r="A21277" s="35" t="s">
        <v>12860</v>
      </c>
      <c r="B21277" s="34" t="s">
        <v>101</v>
      </c>
      <c r="C21277" s="45" t="s">
        <v>546</v>
      </c>
      <c r="D21277" s="23" t="s">
        <v>5534</v>
      </c>
      <c r="E21277" s="23" t="s">
        <v>4140</v>
      </c>
      <c r="F21277" s="40">
        <v>0.02</v>
      </c>
      <c r="G21277" s="25">
        <v>296510</v>
      </c>
      <c r="H21277" s="25">
        <v>5930</v>
      </c>
      <c r="I21277" s="25"/>
      <c r="J21277" s="58" t="e">
        <f>HYPERLINK("#"&amp;"Insumos"&amp;"!A"&amp;MATCH($B21277,#REF!,0),"Ins "&amp;$B21277)</f>
        <v>#REF!</v>
      </c>
      <c r="M21277" s="220"/>
    </row>
    <row r="21278" spans="1:13" x14ac:dyDescent="0.2">
      <c r="A21278" s="35" t="s">
        <v>12860</v>
      </c>
      <c r="B21278" s="34" t="s">
        <v>5533</v>
      </c>
      <c r="C21278" s="45" t="s">
        <v>5892</v>
      </c>
      <c r="D21278" s="23" t="s">
        <v>977</v>
      </c>
      <c r="E21278" s="23" t="s">
        <v>4134</v>
      </c>
      <c r="F21278" s="40">
        <v>0.5</v>
      </c>
      <c r="G21278" s="25">
        <v>3623</v>
      </c>
      <c r="H21278" s="25">
        <v>1812</v>
      </c>
      <c r="I21278" s="25"/>
      <c r="J21278" s="58" t="e">
        <f>HYPERLINK("#"&amp;"Insumos"&amp;"!A"&amp;MATCH($B21278,#REF!,0),"Ins "&amp;$B21278)</f>
        <v>#REF!</v>
      </c>
      <c r="M21278" s="220"/>
    </row>
    <row r="21279" spans="1:13" x14ac:dyDescent="0.2">
      <c r="A21279" s="35" t="s">
        <v>12860</v>
      </c>
      <c r="B21279" s="34" t="s">
        <v>5007</v>
      </c>
      <c r="C21279" s="45" t="s">
        <v>720</v>
      </c>
      <c r="D21279" s="23" t="s">
        <v>5751</v>
      </c>
      <c r="E21279" s="23" t="s">
        <v>4134</v>
      </c>
      <c r="F21279" s="40">
        <v>1</v>
      </c>
      <c r="G21279" s="25">
        <v>1897</v>
      </c>
      <c r="H21279" s="25">
        <v>1897</v>
      </c>
      <c r="I21279" s="25"/>
      <c r="J21279" s="58" t="e">
        <f>HYPERLINK("#"&amp;"Insumos"&amp;"!A"&amp;MATCH($B21279,#REF!,0),"Ins "&amp;$B21279)</f>
        <v>#REF!</v>
      </c>
      <c r="M21279" s="220"/>
    </row>
    <row r="21280" spans="1:13" x14ac:dyDescent="0.2">
      <c r="A21280" s="35" t="s">
        <v>12860</v>
      </c>
      <c r="B21280" s="34" t="s">
        <v>12844</v>
      </c>
      <c r="C21280" s="45" t="s">
        <v>12874</v>
      </c>
      <c r="D21280" s="23" t="s">
        <v>5751</v>
      </c>
      <c r="E21280" s="23" t="s">
        <v>463</v>
      </c>
      <c r="F21280" s="40">
        <v>0.01</v>
      </c>
      <c r="G21280" s="25">
        <v>60900</v>
      </c>
      <c r="H21280" s="25">
        <v>609</v>
      </c>
      <c r="I21280" s="25"/>
      <c r="J21280" s="58" t="e">
        <f>HYPERLINK("#"&amp;"Insumos"&amp;"!A"&amp;MATCH($B21280,#REF!,0),"Ins "&amp;$B21280)</f>
        <v>#REF!</v>
      </c>
      <c r="M21280" s="220"/>
    </row>
    <row r="21281" spans="1:13" x14ac:dyDescent="0.2">
      <c r="A21281" s="35" t="s">
        <v>12860</v>
      </c>
      <c r="B21281" s="34" t="s">
        <v>12845</v>
      </c>
      <c r="C21281" s="45" t="s">
        <v>12875</v>
      </c>
      <c r="D21281" s="23" t="s">
        <v>5751</v>
      </c>
      <c r="E21281" s="23" t="s">
        <v>463</v>
      </c>
      <c r="F21281" s="40">
        <v>0.02</v>
      </c>
      <c r="G21281" s="25">
        <v>50000</v>
      </c>
      <c r="H21281" s="25">
        <v>1000</v>
      </c>
      <c r="I21281" s="25"/>
      <c r="J21281" s="58" t="e">
        <f>HYPERLINK("#"&amp;"Insumos"&amp;"!A"&amp;MATCH($B21281,#REF!,0),"Ins "&amp;$B21281)</f>
        <v>#REF!</v>
      </c>
      <c r="M21281" s="220"/>
    </row>
    <row r="21282" spans="1:13" ht="114.75" x14ac:dyDescent="0.2">
      <c r="A21282" s="35" t="s">
        <v>12860</v>
      </c>
      <c r="B21282" s="34" t="s">
        <v>12876</v>
      </c>
      <c r="C21282" s="45" t="s">
        <v>12877</v>
      </c>
      <c r="D21282" s="23" t="s">
        <v>5534</v>
      </c>
      <c r="E21282" s="23" t="s">
        <v>9168</v>
      </c>
      <c r="F21282" s="40">
        <v>1</v>
      </c>
      <c r="G21282" s="25">
        <v>13425</v>
      </c>
      <c r="H21282" s="25">
        <v>13425</v>
      </c>
      <c r="I21282" s="25"/>
      <c r="J21282" s="58" t="e">
        <f>HYPERLINK("#"&amp;"Insumos"&amp;"!A"&amp;MATCH($B21282,#REF!,0),"Ins "&amp;$B21282)</f>
        <v>#REF!</v>
      </c>
      <c r="M21282" s="220"/>
    </row>
    <row r="21283" spans="1:13" ht="63.75" x14ac:dyDescent="0.2">
      <c r="A21283" s="36" t="s">
        <v>12861</v>
      </c>
      <c r="B21283" s="26" t="s">
        <v>6816</v>
      </c>
      <c r="C21283" s="79" t="s">
        <v>12863</v>
      </c>
      <c r="D21283" s="37" t="s">
        <v>5608</v>
      </c>
      <c r="E21283" s="37" t="s">
        <v>464</v>
      </c>
      <c r="F21283" s="41"/>
      <c r="G21283" s="27"/>
      <c r="H21283" s="27"/>
      <c r="I21283" s="27">
        <v>28600</v>
      </c>
      <c r="L21283" s="47"/>
      <c r="M21283" s="220">
        <f t="shared" si="332"/>
        <v>37455</v>
      </c>
    </row>
    <row r="21284" spans="1:13" x14ac:dyDescent="0.2">
      <c r="A21284" s="35" t="s">
        <v>12861</v>
      </c>
      <c r="B21284" s="34" t="s">
        <v>5578</v>
      </c>
      <c r="C21284" s="45" t="s">
        <v>1015</v>
      </c>
      <c r="D21284" s="23" t="s">
        <v>5734</v>
      </c>
      <c r="E21284" s="23" t="s">
        <v>4141</v>
      </c>
      <c r="F21284" s="46">
        <v>0.3</v>
      </c>
      <c r="G21284" s="25">
        <v>52425</v>
      </c>
      <c r="H21284" s="25">
        <v>15728</v>
      </c>
      <c r="I21284" s="25"/>
      <c r="J21284" s="58" t="e">
        <f>HYPERLINK("#"&amp;"Insumos"&amp;"!A"&amp;MATCH($B21284,#REF!,0),"Ins "&amp;$B21284)</f>
        <v>#REF!</v>
      </c>
      <c r="M21284" s="220"/>
    </row>
    <row r="21285" spans="1:13" ht="25.5" x14ac:dyDescent="0.2">
      <c r="A21285" s="35" t="s">
        <v>12861</v>
      </c>
      <c r="B21285" s="34" t="s">
        <v>597</v>
      </c>
      <c r="C21285" s="45" t="s">
        <v>8738</v>
      </c>
      <c r="D21285" s="23" t="s">
        <v>5534</v>
      </c>
      <c r="E21285" s="23" t="s">
        <v>8737</v>
      </c>
      <c r="F21285" s="46">
        <v>0.09</v>
      </c>
      <c r="G21285" s="25">
        <v>17302</v>
      </c>
      <c r="H21285" s="25">
        <v>1557</v>
      </c>
      <c r="I21285" s="25"/>
      <c r="J21285" s="58" t="e">
        <f>HYPERLINK("#"&amp;"Insumos"&amp;"!A"&amp;MATCH($B21285,#REF!,0),"Ins "&amp;$B21285)</f>
        <v>#REF!</v>
      </c>
      <c r="M21285" s="220"/>
    </row>
    <row r="21286" spans="1:13" ht="25.5" x14ac:dyDescent="0.2">
      <c r="A21286" s="35" t="s">
        <v>12861</v>
      </c>
      <c r="B21286" s="34" t="s">
        <v>105</v>
      </c>
      <c r="C21286" s="45" t="s">
        <v>8798</v>
      </c>
      <c r="D21286" s="23" t="s">
        <v>5534</v>
      </c>
      <c r="E21286" s="23" t="s">
        <v>4142</v>
      </c>
      <c r="F21286" s="177">
        <v>2.418E-2</v>
      </c>
      <c r="G21286" s="25">
        <v>322400</v>
      </c>
      <c r="H21286" s="25">
        <v>7796</v>
      </c>
      <c r="I21286" s="25"/>
      <c r="J21286" s="58" t="e">
        <f>HYPERLINK("#"&amp;"Insumos"&amp;"!A"&amp;MATCH($B21286,#REF!,0),"Ins "&amp;$B21286)</f>
        <v>#REF!</v>
      </c>
      <c r="M21286" s="220"/>
    </row>
    <row r="21287" spans="1:13" x14ac:dyDescent="0.2">
      <c r="A21287" s="35" t="s">
        <v>12861</v>
      </c>
      <c r="B21287" s="34" t="s">
        <v>5533</v>
      </c>
      <c r="C21287" s="45" t="s">
        <v>5892</v>
      </c>
      <c r="D21287" s="23" t="s">
        <v>977</v>
      </c>
      <c r="E21287" s="23" t="s">
        <v>4134</v>
      </c>
      <c r="F21287" s="46">
        <v>0.5</v>
      </c>
      <c r="G21287" s="25">
        <v>3623</v>
      </c>
      <c r="H21287" s="25">
        <v>1812</v>
      </c>
      <c r="I21287" s="25"/>
      <c r="J21287" s="58" t="e">
        <f>HYPERLINK("#"&amp;"Insumos"&amp;"!A"&amp;MATCH($B21287,#REF!,0),"Ins "&amp;$B21287)</f>
        <v>#REF!</v>
      </c>
      <c r="M21287" s="220"/>
    </row>
    <row r="21288" spans="1:13" x14ac:dyDescent="0.2">
      <c r="A21288" s="35" t="s">
        <v>12861</v>
      </c>
      <c r="B21288" s="34" t="s">
        <v>5007</v>
      </c>
      <c r="C21288" s="45" t="s">
        <v>720</v>
      </c>
      <c r="D21288" s="23" t="s">
        <v>5751</v>
      </c>
      <c r="E21288" s="23" t="s">
        <v>4134</v>
      </c>
      <c r="F21288" s="46">
        <v>0.9</v>
      </c>
      <c r="G21288" s="25">
        <v>1897</v>
      </c>
      <c r="H21288" s="25">
        <v>1707</v>
      </c>
      <c r="I21288" s="25"/>
      <c r="J21288" s="58" t="e">
        <f>HYPERLINK("#"&amp;"Insumos"&amp;"!A"&amp;MATCH($B21288,#REF!,0),"Ins "&amp;$B21288)</f>
        <v>#REF!</v>
      </c>
      <c r="M21288" s="220"/>
    </row>
    <row r="21289" spans="1:13" ht="89.25" x14ac:dyDescent="0.2">
      <c r="A21289" s="36" t="s">
        <v>12864</v>
      </c>
      <c r="B21289" s="26" t="s">
        <v>6816</v>
      </c>
      <c r="C21289" s="79" t="s">
        <v>12865</v>
      </c>
      <c r="D21289" s="37" t="s">
        <v>5608</v>
      </c>
      <c r="E21289" s="37" t="s">
        <v>467</v>
      </c>
      <c r="F21289" s="41"/>
      <c r="G21289" s="27"/>
      <c r="H21289" s="27"/>
      <c r="I21289" s="27">
        <v>960</v>
      </c>
      <c r="L21289" s="47"/>
      <c r="M21289" s="220">
        <f t="shared" si="332"/>
        <v>1257</v>
      </c>
    </row>
    <row r="21290" spans="1:13" ht="25.5" x14ac:dyDescent="0.2">
      <c r="A21290" s="35" t="s">
        <v>12864</v>
      </c>
      <c r="B21290" s="34" t="s">
        <v>12846</v>
      </c>
      <c r="C21290" s="45" t="s">
        <v>12878</v>
      </c>
      <c r="D21290" s="23" t="s">
        <v>5751</v>
      </c>
      <c r="E21290" s="23" t="s">
        <v>467</v>
      </c>
      <c r="F21290" s="46">
        <v>1</v>
      </c>
      <c r="G21290" s="25">
        <v>960</v>
      </c>
      <c r="H21290" s="25">
        <v>960</v>
      </c>
      <c r="I21290" s="25"/>
      <c r="J21290" s="58" t="e">
        <f>HYPERLINK("#"&amp;"Insumos"&amp;"!A"&amp;MATCH($B21290,#REF!,0),"Ins "&amp;$B21290)</f>
        <v>#REF!</v>
      </c>
      <c r="M21290" s="220"/>
    </row>
    <row r="21291" spans="1:13" s="176" customFormat="1" ht="40.15" customHeight="1" x14ac:dyDescent="0.2">
      <c r="A21291" s="170" t="s">
        <v>4119</v>
      </c>
      <c r="B21291" s="171"/>
      <c r="C21291" s="172" t="s">
        <v>2121</v>
      </c>
      <c r="D21291" s="173" t="s">
        <v>5607</v>
      </c>
      <c r="E21291" s="173"/>
      <c r="F21291" s="174"/>
      <c r="G21291" s="175"/>
      <c r="H21291" s="175"/>
      <c r="I21291" s="175"/>
      <c r="M21291" s="220"/>
    </row>
    <row r="21292" spans="1:13" ht="33" customHeight="1" x14ac:dyDescent="0.2">
      <c r="A21292" s="36" t="s">
        <v>3865</v>
      </c>
      <c r="B21292" s="26" t="s">
        <v>6816</v>
      </c>
      <c r="C21292" s="79" t="s">
        <v>8799</v>
      </c>
      <c r="D21292" s="37" t="s">
        <v>5608</v>
      </c>
      <c r="E21292" s="37" t="s">
        <v>466</v>
      </c>
      <c r="F21292" s="41"/>
      <c r="G21292" s="27"/>
      <c r="H21292" s="27"/>
      <c r="I21292" s="27">
        <v>164013</v>
      </c>
      <c r="M21292" s="220">
        <f t="shared" si="332"/>
        <v>214791</v>
      </c>
    </row>
    <row r="21293" spans="1:13" x14ac:dyDescent="0.2">
      <c r="A21293" s="35" t="s">
        <v>3865</v>
      </c>
      <c r="B21293" s="1" t="s">
        <v>76</v>
      </c>
      <c r="C21293" s="45" t="s">
        <v>1028</v>
      </c>
      <c r="D21293" s="23" t="s">
        <v>5734</v>
      </c>
      <c r="E21293" s="23" t="s">
        <v>4141</v>
      </c>
      <c r="F21293" s="40">
        <v>0.4</v>
      </c>
      <c r="G21293" s="25">
        <v>81549</v>
      </c>
      <c r="H21293" s="25">
        <v>32620</v>
      </c>
      <c r="I21293" s="25"/>
      <c r="J21293" s="58" t="e">
        <f>HYPERLINK("#"&amp;"Insumos"&amp;"!A"&amp;MATCH($B21293,#REF!,0),"Ins "&amp;$B21293)</f>
        <v>#REF!</v>
      </c>
      <c r="M21293" s="220"/>
    </row>
    <row r="21294" spans="1:13" ht="26.65" customHeight="1" x14ac:dyDescent="0.2">
      <c r="A21294" s="35" t="s">
        <v>3865</v>
      </c>
      <c r="B21294" s="1" t="s">
        <v>105</v>
      </c>
      <c r="C21294" s="45" t="s">
        <v>8798</v>
      </c>
      <c r="D21294" s="23" t="s">
        <v>5534</v>
      </c>
      <c r="E21294" s="23" t="s">
        <v>4142</v>
      </c>
      <c r="F21294" s="40">
        <v>0.25</v>
      </c>
      <c r="G21294" s="25">
        <v>322400</v>
      </c>
      <c r="H21294" s="25">
        <v>80600</v>
      </c>
      <c r="I21294" s="25"/>
      <c r="J21294" s="58" t="e">
        <f>HYPERLINK("#"&amp;"Insumos"&amp;"!A"&amp;MATCH($B21294,#REF!,0),"Ins "&amp;$B21294)</f>
        <v>#REF!</v>
      </c>
      <c r="M21294" s="220"/>
    </row>
    <row r="21295" spans="1:13" x14ac:dyDescent="0.2">
      <c r="A21295" s="35" t="s">
        <v>3865</v>
      </c>
      <c r="B21295" s="1" t="s">
        <v>2110</v>
      </c>
      <c r="C21295" s="45" t="s">
        <v>8818</v>
      </c>
      <c r="D21295" s="23" t="s">
        <v>5534</v>
      </c>
      <c r="E21295" s="23" t="s">
        <v>4141</v>
      </c>
      <c r="F21295" s="40">
        <v>0.6</v>
      </c>
      <c r="G21295" s="25">
        <v>79206</v>
      </c>
      <c r="H21295" s="25">
        <v>47524</v>
      </c>
      <c r="I21295" s="25"/>
      <c r="J21295" s="58" t="e">
        <f>HYPERLINK("#"&amp;"Insumos"&amp;"!A"&amp;MATCH($B21295,#REF!,0),"Ins "&amp;$B21295)</f>
        <v>#REF!</v>
      </c>
      <c r="M21295" s="220"/>
    </row>
    <row r="21296" spans="1:13" x14ac:dyDescent="0.2">
      <c r="A21296" s="35" t="s">
        <v>3865</v>
      </c>
      <c r="B21296" s="1" t="s">
        <v>5533</v>
      </c>
      <c r="C21296" s="45" t="s">
        <v>5892</v>
      </c>
      <c r="D21296" s="23" t="s">
        <v>977</v>
      </c>
      <c r="E21296" s="23" t="s">
        <v>4134</v>
      </c>
      <c r="F21296" s="40">
        <v>0.4</v>
      </c>
      <c r="G21296" s="25">
        <v>3623</v>
      </c>
      <c r="H21296" s="25">
        <v>1449</v>
      </c>
      <c r="I21296" s="25"/>
      <c r="J21296" s="58" t="e">
        <f>HYPERLINK("#"&amp;"Insumos"&amp;"!A"&amp;MATCH($B21296,#REF!,0),"Ins "&amp;$B21296)</f>
        <v>#REF!</v>
      </c>
      <c r="M21296" s="220"/>
    </row>
    <row r="21297" spans="1:13" x14ac:dyDescent="0.2">
      <c r="A21297" s="35" t="s">
        <v>3865</v>
      </c>
      <c r="B21297" s="1" t="s">
        <v>5007</v>
      </c>
      <c r="C21297" s="45" t="s">
        <v>720</v>
      </c>
      <c r="D21297" s="23" t="s">
        <v>5751</v>
      </c>
      <c r="E21297" s="23" t="s">
        <v>4134</v>
      </c>
      <c r="F21297" s="40">
        <v>0.95960000000000001</v>
      </c>
      <c r="G21297" s="25">
        <v>1897</v>
      </c>
      <c r="H21297" s="25">
        <v>1820</v>
      </c>
      <c r="I21297" s="25"/>
      <c r="J21297" s="58" t="e">
        <f>HYPERLINK("#"&amp;"Insumos"&amp;"!A"&amp;MATCH($B21297,#REF!,0),"Ins "&amp;$B21297)</f>
        <v>#REF!</v>
      </c>
      <c r="M21297" s="220"/>
    </row>
    <row r="21298" spans="1:13" x14ac:dyDescent="0.2">
      <c r="A21298" s="36" t="s">
        <v>3866</v>
      </c>
      <c r="B21298" s="26" t="s">
        <v>6816</v>
      </c>
      <c r="C21298" s="79" t="s">
        <v>1728</v>
      </c>
      <c r="D21298" s="37" t="s">
        <v>5608</v>
      </c>
      <c r="E21298" s="37" t="s">
        <v>4134</v>
      </c>
      <c r="F21298" s="41"/>
      <c r="G21298" s="27"/>
      <c r="H21298" s="27"/>
      <c r="I21298" s="27">
        <v>151242</v>
      </c>
      <c r="M21298" s="220">
        <f t="shared" si="332"/>
        <v>198067</v>
      </c>
    </row>
    <row r="21299" spans="1:13" x14ac:dyDescent="0.2">
      <c r="A21299" s="35" t="s">
        <v>3866</v>
      </c>
      <c r="B21299" s="1" t="s">
        <v>76</v>
      </c>
      <c r="C21299" s="45" t="s">
        <v>1028</v>
      </c>
      <c r="D21299" s="23" t="s">
        <v>5734</v>
      </c>
      <c r="E21299" s="23" t="s">
        <v>4141</v>
      </c>
      <c r="F21299" s="40">
        <v>0.3</v>
      </c>
      <c r="G21299" s="25">
        <v>81549</v>
      </c>
      <c r="H21299" s="25">
        <v>24465</v>
      </c>
      <c r="I21299" s="25"/>
      <c r="J21299" s="58" t="e">
        <f>HYPERLINK("#"&amp;"Insumos"&amp;"!A"&amp;MATCH($B21299,#REF!,0),"Ins "&amp;$B21299)</f>
        <v>#REF!</v>
      </c>
      <c r="M21299" s="220"/>
    </row>
    <row r="21300" spans="1:13" ht="25.5" x14ac:dyDescent="0.2">
      <c r="A21300" s="35" t="s">
        <v>3866</v>
      </c>
      <c r="B21300" s="1" t="s">
        <v>105</v>
      </c>
      <c r="C21300" s="45" t="s">
        <v>8798</v>
      </c>
      <c r="D21300" s="23" t="s">
        <v>5534</v>
      </c>
      <c r="E21300" s="23" t="s">
        <v>4142</v>
      </c>
      <c r="F21300" s="40">
        <v>0.25</v>
      </c>
      <c r="G21300" s="25">
        <v>322400</v>
      </c>
      <c r="H21300" s="25">
        <v>80600</v>
      </c>
      <c r="I21300" s="25"/>
      <c r="J21300" s="58" t="e">
        <f>HYPERLINK("#"&amp;"Insumos"&amp;"!A"&amp;MATCH($B21300,#REF!,0),"Ins "&amp;$B21300)</f>
        <v>#REF!</v>
      </c>
      <c r="M21300" s="220"/>
    </row>
    <row r="21301" spans="1:13" x14ac:dyDescent="0.2">
      <c r="A21301" s="35" t="s">
        <v>3866</v>
      </c>
      <c r="B21301" s="1" t="s">
        <v>2110</v>
      </c>
      <c r="C21301" s="45" t="s">
        <v>8818</v>
      </c>
      <c r="D21301" s="23" t="s">
        <v>5534</v>
      </c>
      <c r="E21301" s="23" t="s">
        <v>4141</v>
      </c>
      <c r="F21301" s="40">
        <v>0.55000000000000004</v>
      </c>
      <c r="G21301" s="25">
        <v>79206</v>
      </c>
      <c r="H21301" s="25">
        <v>43563</v>
      </c>
      <c r="I21301" s="25"/>
      <c r="J21301" s="58" t="e">
        <f>HYPERLINK("#"&amp;"Insumos"&amp;"!A"&amp;MATCH($B21301,#REF!,0),"Ins "&amp;$B21301)</f>
        <v>#REF!</v>
      </c>
      <c r="M21301" s="220"/>
    </row>
    <row r="21302" spans="1:13" x14ac:dyDescent="0.2">
      <c r="A21302" s="35" t="s">
        <v>3866</v>
      </c>
      <c r="B21302" s="1" t="s">
        <v>5533</v>
      </c>
      <c r="C21302" s="45" t="s">
        <v>5892</v>
      </c>
      <c r="D21302" s="23" t="s">
        <v>977</v>
      </c>
      <c r="E21302" s="23" t="s">
        <v>4134</v>
      </c>
      <c r="F21302" s="40">
        <v>0.3</v>
      </c>
      <c r="G21302" s="25">
        <v>3623</v>
      </c>
      <c r="H21302" s="25">
        <v>1087</v>
      </c>
      <c r="I21302" s="25"/>
      <c r="J21302" s="58" t="e">
        <f>HYPERLINK("#"&amp;"Insumos"&amp;"!A"&amp;MATCH($B21302,#REF!,0),"Ins "&amp;$B21302)</f>
        <v>#REF!</v>
      </c>
      <c r="M21302" s="220"/>
    </row>
    <row r="21303" spans="1:13" x14ac:dyDescent="0.2">
      <c r="A21303" s="35" t="s">
        <v>3866</v>
      </c>
      <c r="B21303" s="1" t="s">
        <v>5007</v>
      </c>
      <c r="C21303" s="45" t="s">
        <v>720</v>
      </c>
      <c r="D21303" s="23" t="s">
        <v>5751</v>
      </c>
      <c r="E21303" s="23" t="s">
        <v>4134</v>
      </c>
      <c r="F21303" s="40">
        <v>0.80500000000000005</v>
      </c>
      <c r="G21303" s="25">
        <v>1897</v>
      </c>
      <c r="H21303" s="25">
        <v>1527</v>
      </c>
      <c r="I21303" s="25"/>
      <c r="J21303" s="58" t="e">
        <f>HYPERLINK("#"&amp;"Insumos"&amp;"!A"&amp;MATCH($B21303,#REF!,0),"Ins "&amp;$B21303)</f>
        <v>#REF!</v>
      </c>
      <c r="M21303" s="220"/>
    </row>
    <row r="21304" spans="1:13" x14ac:dyDescent="0.2">
      <c r="A21304" s="36" t="s">
        <v>3867</v>
      </c>
      <c r="B21304" s="26" t="s">
        <v>6816</v>
      </c>
      <c r="C21304" s="79" t="s">
        <v>8475</v>
      </c>
      <c r="D21304" s="37" t="s">
        <v>5608</v>
      </c>
      <c r="E21304" s="37" t="s">
        <v>465</v>
      </c>
      <c r="F21304" s="41"/>
      <c r="G21304" s="27"/>
      <c r="H21304" s="27"/>
      <c r="I21304" s="27">
        <v>14505</v>
      </c>
      <c r="M21304" s="220">
        <f t="shared" si="332"/>
        <v>18996</v>
      </c>
    </row>
    <row r="21305" spans="1:13" x14ac:dyDescent="0.2">
      <c r="A21305" s="35" t="s">
        <v>3867</v>
      </c>
      <c r="B21305" s="1" t="s">
        <v>5572</v>
      </c>
      <c r="C21305" s="45" t="s">
        <v>971</v>
      </c>
      <c r="D21305" s="23" t="s">
        <v>5734</v>
      </c>
      <c r="E21305" s="23" t="s">
        <v>4141</v>
      </c>
      <c r="F21305" s="40">
        <v>0.2</v>
      </c>
      <c r="G21305" s="25">
        <v>37863</v>
      </c>
      <c r="H21305" s="25">
        <v>7573</v>
      </c>
      <c r="I21305" s="25"/>
      <c r="J21305" s="58" t="e">
        <f>HYPERLINK("#"&amp;"Insumos"&amp;"!A"&amp;MATCH($B21305,#REF!,0),"Ins "&amp;$B21305)</f>
        <v>#REF!</v>
      </c>
      <c r="M21305" s="220"/>
    </row>
    <row r="21306" spans="1:13" ht="25.5" x14ac:dyDescent="0.2">
      <c r="A21306" s="35" t="s">
        <v>3867</v>
      </c>
      <c r="B21306" s="1" t="s">
        <v>105</v>
      </c>
      <c r="C21306" s="45" t="s">
        <v>8798</v>
      </c>
      <c r="D21306" s="23" t="s">
        <v>5534</v>
      </c>
      <c r="E21306" s="23" t="s">
        <v>4142</v>
      </c>
      <c r="F21306" s="40">
        <v>1.7999999999999999E-2</v>
      </c>
      <c r="G21306" s="25">
        <v>322400</v>
      </c>
      <c r="H21306" s="25">
        <v>5803</v>
      </c>
      <c r="I21306" s="25"/>
      <c r="J21306" s="58" t="e">
        <f>HYPERLINK("#"&amp;"Insumos"&amp;"!A"&amp;MATCH($B21306,#REF!,0),"Ins "&amp;$B21306)</f>
        <v>#REF!</v>
      </c>
      <c r="M21306" s="220"/>
    </row>
    <row r="21307" spans="1:13" x14ac:dyDescent="0.2">
      <c r="A21307" s="35" t="s">
        <v>3867</v>
      </c>
      <c r="B21307" s="1" t="s">
        <v>5533</v>
      </c>
      <c r="C21307" s="45" t="s">
        <v>5892</v>
      </c>
      <c r="D21307" s="23" t="s">
        <v>977</v>
      </c>
      <c r="E21307" s="23" t="s">
        <v>4134</v>
      </c>
      <c r="F21307" s="40">
        <v>0.2</v>
      </c>
      <c r="G21307" s="25">
        <v>3623</v>
      </c>
      <c r="H21307" s="25">
        <v>725</v>
      </c>
      <c r="I21307" s="25"/>
      <c r="J21307" s="58" t="e">
        <f>HYPERLINK("#"&amp;"Insumos"&amp;"!A"&amp;MATCH($B21307,#REF!,0),"Ins "&amp;$B21307)</f>
        <v>#REF!</v>
      </c>
      <c r="M21307" s="220"/>
    </row>
    <row r="21308" spans="1:13" x14ac:dyDescent="0.2">
      <c r="A21308" s="35" t="s">
        <v>3867</v>
      </c>
      <c r="B21308" s="1" t="s">
        <v>5007</v>
      </c>
      <c r="C21308" s="45" t="s">
        <v>720</v>
      </c>
      <c r="D21308" s="23" t="s">
        <v>5751</v>
      </c>
      <c r="E21308" s="23" t="s">
        <v>4134</v>
      </c>
      <c r="F21308" s="40">
        <v>0.2132</v>
      </c>
      <c r="G21308" s="25">
        <v>1897</v>
      </c>
      <c r="H21308" s="25">
        <v>404</v>
      </c>
      <c r="I21308" s="25"/>
      <c r="J21308" s="58" t="e">
        <f>HYPERLINK("#"&amp;"Insumos"&amp;"!A"&amp;MATCH($B21308,#REF!,0),"Ins "&amp;$B21308)</f>
        <v>#REF!</v>
      </c>
      <c r="M21308" s="220"/>
    </row>
    <row r="21309" spans="1:13" x14ac:dyDescent="0.2">
      <c r="A21309" s="36" t="s">
        <v>3868</v>
      </c>
      <c r="B21309" s="26" t="s">
        <v>6816</v>
      </c>
      <c r="C21309" s="79" t="s">
        <v>2065</v>
      </c>
      <c r="D21309" s="37" t="s">
        <v>5608</v>
      </c>
      <c r="E21309" s="37" t="s">
        <v>465</v>
      </c>
      <c r="F21309" s="41"/>
      <c r="G21309" s="27"/>
      <c r="H21309" s="27"/>
      <c r="I21309" s="27">
        <v>14551</v>
      </c>
      <c r="M21309" s="220">
        <f t="shared" si="332"/>
        <v>19056</v>
      </c>
    </row>
    <row r="21310" spans="1:13" x14ac:dyDescent="0.2">
      <c r="A21310" s="35" t="s">
        <v>3868</v>
      </c>
      <c r="B21310" s="1" t="s">
        <v>5572</v>
      </c>
      <c r="C21310" s="45" t="s">
        <v>971</v>
      </c>
      <c r="D21310" s="23" t="s">
        <v>5734</v>
      </c>
      <c r="E21310" s="23" t="s">
        <v>4141</v>
      </c>
      <c r="F21310" s="40">
        <v>0.2</v>
      </c>
      <c r="G21310" s="25">
        <v>37863</v>
      </c>
      <c r="H21310" s="25">
        <v>7573</v>
      </c>
      <c r="I21310" s="25"/>
      <c r="J21310" s="58" t="e">
        <f>HYPERLINK("#"&amp;"Insumos"&amp;"!A"&amp;MATCH($B21310,#REF!,0),"Ins "&amp;$B21310)</f>
        <v>#REF!</v>
      </c>
      <c r="M21310" s="220"/>
    </row>
    <row r="21311" spans="1:13" ht="25.5" x14ac:dyDescent="0.2">
      <c r="A21311" s="35" t="s">
        <v>3868</v>
      </c>
      <c r="B21311" s="1" t="s">
        <v>105</v>
      </c>
      <c r="C21311" s="45" t="s">
        <v>8798</v>
      </c>
      <c r="D21311" s="23" t="s">
        <v>5534</v>
      </c>
      <c r="E21311" s="23" t="s">
        <v>4142</v>
      </c>
      <c r="F21311" s="40">
        <v>1.7999999999999999E-2</v>
      </c>
      <c r="G21311" s="25">
        <v>322400</v>
      </c>
      <c r="H21311" s="25">
        <v>5803</v>
      </c>
      <c r="I21311" s="25"/>
      <c r="J21311" s="58" t="e">
        <f>HYPERLINK("#"&amp;"Insumos"&amp;"!A"&amp;MATCH($B21311,#REF!,0),"Ins "&amp;$B21311)</f>
        <v>#REF!</v>
      </c>
      <c r="M21311" s="220"/>
    </row>
    <row r="21312" spans="1:13" x14ac:dyDescent="0.2">
      <c r="A21312" s="35" t="s">
        <v>3868</v>
      </c>
      <c r="B21312" s="1" t="s">
        <v>5533</v>
      </c>
      <c r="C21312" s="45" t="s">
        <v>5892</v>
      </c>
      <c r="D21312" s="23" t="s">
        <v>977</v>
      </c>
      <c r="E21312" s="23" t="s">
        <v>4134</v>
      </c>
      <c r="F21312" s="40">
        <v>0.2</v>
      </c>
      <c r="G21312" s="25">
        <v>3623</v>
      </c>
      <c r="H21312" s="25">
        <v>725</v>
      </c>
      <c r="I21312" s="25"/>
      <c r="J21312" s="58" t="e">
        <f>HYPERLINK("#"&amp;"Insumos"&amp;"!A"&amp;MATCH($B21312,#REF!,0),"Ins "&amp;$B21312)</f>
        <v>#REF!</v>
      </c>
      <c r="M21312" s="220"/>
    </row>
    <row r="21313" spans="1:13" x14ac:dyDescent="0.2">
      <c r="A21313" s="35" t="s">
        <v>3868</v>
      </c>
      <c r="B21313" s="1" t="s">
        <v>5007</v>
      </c>
      <c r="C21313" s="45" t="s">
        <v>720</v>
      </c>
      <c r="D21313" s="23" t="s">
        <v>5751</v>
      </c>
      <c r="E21313" s="23" t="s">
        <v>4134</v>
      </c>
      <c r="F21313" s="40">
        <v>0.23699999999999999</v>
      </c>
      <c r="G21313" s="25">
        <v>1897</v>
      </c>
      <c r="H21313" s="25">
        <v>450</v>
      </c>
      <c r="I21313" s="25"/>
      <c r="J21313" s="58" t="e">
        <f>HYPERLINK("#"&amp;"Insumos"&amp;"!A"&amp;MATCH($B21313,#REF!,0),"Ins "&amp;$B21313)</f>
        <v>#REF!</v>
      </c>
      <c r="M21313" s="220"/>
    </row>
    <row r="21314" spans="1:13" x14ac:dyDescent="0.2">
      <c r="A21314" s="36" t="s">
        <v>3869</v>
      </c>
      <c r="B21314" s="26" t="s">
        <v>6816</v>
      </c>
      <c r="C21314" s="79" t="s">
        <v>11015</v>
      </c>
      <c r="D21314" s="37" t="s">
        <v>5608</v>
      </c>
      <c r="E21314" s="37" t="s">
        <v>464</v>
      </c>
      <c r="F21314" s="41"/>
      <c r="G21314" s="27"/>
      <c r="H21314" s="27"/>
      <c r="I21314" s="27">
        <v>50819</v>
      </c>
      <c r="M21314" s="220">
        <f t="shared" si="332"/>
        <v>66553</v>
      </c>
    </row>
    <row r="21315" spans="1:13" x14ac:dyDescent="0.2">
      <c r="A21315" s="35" t="s">
        <v>3869</v>
      </c>
      <c r="B21315" s="1" t="s">
        <v>5578</v>
      </c>
      <c r="C21315" s="45" t="s">
        <v>1015</v>
      </c>
      <c r="D21315" s="23" t="s">
        <v>5734</v>
      </c>
      <c r="E21315" s="23" t="s">
        <v>4141</v>
      </c>
      <c r="F21315" s="40">
        <v>0.75</v>
      </c>
      <c r="G21315" s="25">
        <v>52425</v>
      </c>
      <c r="H21315" s="25">
        <v>39319</v>
      </c>
      <c r="I21315" s="25"/>
      <c r="J21315" s="58" t="e">
        <f>HYPERLINK("#"&amp;"Insumos"&amp;"!A"&amp;MATCH($B21315,#REF!,0),"Ins "&amp;$B21315)</f>
        <v>#REF!</v>
      </c>
      <c r="M21315" s="220"/>
    </row>
    <row r="21316" spans="1:13" ht="25.5" x14ac:dyDescent="0.2">
      <c r="A21316" s="35" t="s">
        <v>3869</v>
      </c>
      <c r="B21316" s="1" t="s">
        <v>105</v>
      </c>
      <c r="C21316" s="45" t="s">
        <v>8798</v>
      </c>
      <c r="D21316" s="23" t="s">
        <v>5534</v>
      </c>
      <c r="E21316" s="23" t="s">
        <v>4142</v>
      </c>
      <c r="F21316" s="40">
        <v>0.02</v>
      </c>
      <c r="G21316" s="25">
        <v>322400</v>
      </c>
      <c r="H21316" s="25">
        <v>6448</v>
      </c>
      <c r="I21316" s="25"/>
      <c r="J21316" s="58" t="e">
        <f>HYPERLINK("#"&amp;"Insumos"&amp;"!A"&amp;MATCH($B21316,#REF!,0),"Ins "&amp;$B21316)</f>
        <v>#REF!</v>
      </c>
      <c r="M21316" s="220"/>
    </row>
    <row r="21317" spans="1:13" x14ac:dyDescent="0.2">
      <c r="A21317" s="35" t="s">
        <v>3869</v>
      </c>
      <c r="B21317" s="1" t="s">
        <v>5533</v>
      </c>
      <c r="C21317" s="45" t="s">
        <v>5892</v>
      </c>
      <c r="D21317" s="23" t="s">
        <v>977</v>
      </c>
      <c r="E21317" s="23" t="s">
        <v>4134</v>
      </c>
      <c r="F21317" s="40">
        <v>0.75</v>
      </c>
      <c r="G21317" s="25">
        <v>3623</v>
      </c>
      <c r="H21317" s="25">
        <v>2717</v>
      </c>
      <c r="I21317" s="25"/>
      <c r="J21317" s="58" t="e">
        <f>HYPERLINK("#"&amp;"Insumos"&amp;"!A"&amp;MATCH($B21317,#REF!,0),"Ins "&amp;$B21317)</f>
        <v>#REF!</v>
      </c>
      <c r="M21317" s="220"/>
    </row>
    <row r="21318" spans="1:13" x14ac:dyDescent="0.2">
      <c r="A21318" s="35" t="s">
        <v>3869</v>
      </c>
      <c r="B21318" s="1" t="s">
        <v>5007</v>
      </c>
      <c r="C21318" s="45" t="s">
        <v>720</v>
      </c>
      <c r="D21318" s="23" t="s">
        <v>5751</v>
      </c>
      <c r="E21318" s="23" t="s">
        <v>4134</v>
      </c>
      <c r="F21318" s="40">
        <v>1.2306999999999999</v>
      </c>
      <c r="G21318" s="25">
        <v>1897</v>
      </c>
      <c r="H21318" s="25">
        <v>2335</v>
      </c>
      <c r="I21318" s="25"/>
      <c r="J21318" s="58" t="e">
        <f>HYPERLINK("#"&amp;"Insumos"&amp;"!A"&amp;MATCH($B21318,#REF!,0),"Ins "&amp;$B21318)</f>
        <v>#REF!</v>
      </c>
      <c r="M21318" s="220"/>
    </row>
    <row r="21319" spans="1:13" x14ac:dyDescent="0.2">
      <c r="A21319" s="36" t="s">
        <v>3870</v>
      </c>
      <c r="B21319" s="26" t="s">
        <v>6816</v>
      </c>
      <c r="C21319" s="79" t="s">
        <v>5708</v>
      </c>
      <c r="D21319" s="37" t="s">
        <v>5608</v>
      </c>
      <c r="E21319" s="37" t="s">
        <v>466</v>
      </c>
      <c r="F21319" s="41"/>
      <c r="G21319" s="27"/>
      <c r="H21319" s="27"/>
      <c r="I21319" s="27">
        <v>168895</v>
      </c>
      <c r="M21319" s="220">
        <f t="shared" ref="M21319:M21375" si="333">ROUND(I21319*(1+$L$2),0)</f>
        <v>221185</v>
      </c>
    </row>
    <row r="21320" spans="1:13" x14ac:dyDescent="0.2">
      <c r="A21320" s="35" t="s">
        <v>3870</v>
      </c>
      <c r="B21320" s="1" t="s">
        <v>76</v>
      </c>
      <c r="C21320" s="45" t="s">
        <v>1028</v>
      </c>
      <c r="D21320" s="23" t="s">
        <v>5734</v>
      </c>
      <c r="E21320" s="23" t="s">
        <v>4141</v>
      </c>
      <c r="F21320" s="40">
        <v>2</v>
      </c>
      <c r="G21320" s="25">
        <v>81549</v>
      </c>
      <c r="H21320" s="25">
        <v>163098</v>
      </c>
      <c r="I21320" s="25"/>
      <c r="J21320" s="58" t="e">
        <f>HYPERLINK("#"&amp;"Insumos"&amp;"!A"&amp;MATCH($B21320,#REF!,0),"Ins "&amp;$B21320)</f>
        <v>#REF!</v>
      </c>
      <c r="M21320" s="220"/>
    </row>
    <row r="21321" spans="1:13" x14ac:dyDescent="0.2">
      <c r="A21321" s="35" t="s">
        <v>3870</v>
      </c>
      <c r="B21321" s="1" t="s">
        <v>5533</v>
      </c>
      <c r="C21321" s="45" t="s">
        <v>5892</v>
      </c>
      <c r="D21321" s="23" t="s">
        <v>977</v>
      </c>
      <c r="E21321" s="23" t="s">
        <v>4134</v>
      </c>
      <c r="F21321" s="40">
        <v>1.6</v>
      </c>
      <c r="G21321" s="25">
        <v>3623</v>
      </c>
      <c r="H21321" s="25">
        <v>5797</v>
      </c>
      <c r="I21321" s="25"/>
      <c r="J21321" s="58" t="e">
        <f>HYPERLINK("#"&amp;"Insumos"&amp;"!A"&amp;MATCH($B21321,#REF!,0),"Ins "&amp;$B21321)</f>
        <v>#REF!</v>
      </c>
      <c r="M21321" s="220"/>
    </row>
    <row r="21322" spans="1:13" ht="33" customHeight="1" x14ac:dyDescent="0.2">
      <c r="A21322" s="36" t="s">
        <v>3871</v>
      </c>
      <c r="B21322" s="26" t="s">
        <v>6816</v>
      </c>
      <c r="C21322" s="79" t="s">
        <v>8800</v>
      </c>
      <c r="D21322" s="37" t="s">
        <v>5608</v>
      </c>
      <c r="E21322" s="37" t="s">
        <v>466</v>
      </c>
      <c r="F21322" s="41"/>
      <c r="G21322" s="27"/>
      <c r="H21322" s="27"/>
      <c r="I21322" s="27">
        <v>126107</v>
      </c>
      <c r="M21322" s="220">
        <f t="shared" si="333"/>
        <v>165150</v>
      </c>
    </row>
    <row r="21323" spans="1:13" x14ac:dyDescent="0.2">
      <c r="A21323" s="35" t="s">
        <v>3871</v>
      </c>
      <c r="B21323" s="1" t="s">
        <v>5572</v>
      </c>
      <c r="C21323" s="45" t="s">
        <v>971</v>
      </c>
      <c r="D21323" s="23" t="s">
        <v>5734</v>
      </c>
      <c r="E21323" s="23" t="s">
        <v>4141</v>
      </c>
      <c r="F21323" s="40">
        <v>0.78</v>
      </c>
      <c r="G21323" s="25">
        <v>37863</v>
      </c>
      <c r="H21323" s="25">
        <v>29533</v>
      </c>
      <c r="I21323" s="25"/>
      <c r="J21323" s="58" t="e">
        <f>HYPERLINK("#"&amp;"Insumos"&amp;"!A"&amp;MATCH($B21323,#REF!,0),"Ins "&amp;$B21323)</f>
        <v>#REF!</v>
      </c>
      <c r="M21323" s="220"/>
    </row>
    <row r="21324" spans="1:13" x14ac:dyDescent="0.2">
      <c r="A21324" s="35" t="s">
        <v>3871</v>
      </c>
      <c r="B21324" s="1" t="s">
        <v>2110</v>
      </c>
      <c r="C21324" s="45" t="s">
        <v>8818</v>
      </c>
      <c r="D21324" s="23" t="s">
        <v>5534</v>
      </c>
      <c r="E21324" s="23" t="s">
        <v>4141</v>
      </c>
      <c r="F21324" s="40">
        <v>0.5</v>
      </c>
      <c r="G21324" s="25">
        <v>79206</v>
      </c>
      <c r="H21324" s="25">
        <v>39603</v>
      </c>
      <c r="I21324" s="25"/>
      <c r="J21324" s="58" t="e">
        <f>HYPERLINK("#"&amp;"Insumos"&amp;"!A"&amp;MATCH($B21324,#REF!,0),"Ins "&amp;$B21324)</f>
        <v>#REF!</v>
      </c>
      <c r="M21324" s="220"/>
    </row>
    <row r="21325" spans="1:13" ht="26.65" customHeight="1" x14ac:dyDescent="0.2">
      <c r="A21325" s="35" t="s">
        <v>3871</v>
      </c>
      <c r="B21325" s="1" t="s">
        <v>105</v>
      </c>
      <c r="C21325" s="45" t="s">
        <v>8798</v>
      </c>
      <c r="D21325" s="23" t="s">
        <v>5534</v>
      </c>
      <c r="E21325" s="23" t="s">
        <v>4142</v>
      </c>
      <c r="F21325" s="40">
        <v>0.16250000000000001</v>
      </c>
      <c r="G21325" s="25">
        <v>322400</v>
      </c>
      <c r="H21325" s="25">
        <v>52390</v>
      </c>
      <c r="I21325" s="25"/>
      <c r="J21325" s="58" t="e">
        <f>HYPERLINK("#"&amp;"Insumos"&amp;"!A"&amp;MATCH($B21325,#REF!,0),"Ins "&amp;$B21325)</f>
        <v>#REF!</v>
      </c>
      <c r="M21325" s="220"/>
    </row>
    <row r="21326" spans="1:13" x14ac:dyDescent="0.2">
      <c r="A21326" s="35" t="s">
        <v>3871</v>
      </c>
      <c r="B21326" s="1" t="s">
        <v>5533</v>
      </c>
      <c r="C21326" s="45" t="s">
        <v>5892</v>
      </c>
      <c r="D21326" s="23" t="s">
        <v>977</v>
      </c>
      <c r="E21326" s="23" t="s">
        <v>4134</v>
      </c>
      <c r="F21326" s="40">
        <v>0.78</v>
      </c>
      <c r="G21326" s="25">
        <v>3623</v>
      </c>
      <c r="H21326" s="25">
        <v>2826</v>
      </c>
      <c r="I21326" s="25"/>
      <c r="J21326" s="58" t="e">
        <f>HYPERLINK("#"&amp;"Insumos"&amp;"!A"&amp;MATCH($B21326,#REF!,0),"Ins "&amp;$B21326)</f>
        <v>#REF!</v>
      </c>
      <c r="M21326" s="220"/>
    </row>
    <row r="21327" spans="1:13" x14ac:dyDescent="0.2">
      <c r="A21327" s="35" t="s">
        <v>3871</v>
      </c>
      <c r="B21327" s="1" t="s">
        <v>5007</v>
      </c>
      <c r="C21327" s="45" t="s">
        <v>720</v>
      </c>
      <c r="D21327" s="23" t="s">
        <v>5751</v>
      </c>
      <c r="E21327" s="23" t="s">
        <v>4134</v>
      </c>
      <c r="F21327" s="40">
        <v>0.92500000000000004</v>
      </c>
      <c r="G21327" s="25">
        <v>1897</v>
      </c>
      <c r="H21327" s="25">
        <v>1755</v>
      </c>
      <c r="I21327" s="25"/>
      <c r="J21327" s="58" t="e">
        <f>HYPERLINK("#"&amp;"Insumos"&amp;"!A"&amp;MATCH($B21327,#REF!,0),"Ins "&amp;$B21327)</f>
        <v>#REF!</v>
      </c>
      <c r="M21327" s="220"/>
    </row>
    <row r="21328" spans="1:13" x14ac:dyDescent="0.2">
      <c r="A21328" s="36" t="s">
        <v>3872</v>
      </c>
      <c r="B21328" s="26" t="s">
        <v>6816</v>
      </c>
      <c r="C21328" s="79" t="s">
        <v>11016</v>
      </c>
      <c r="D21328" s="37" t="s">
        <v>5608</v>
      </c>
      <c r="E21328" s="37" t="s">
        <v>465</v>
      </c>
      <c r="F21328" s="41"/>
      <c r="G21328" s="27"/>
      <c r="H21328" s="27"/>
      <c r="I21328" s="27">
        <v>52107</v>
      </c>
      <c r="M21328" s="220">
        <f t="shared" si="333"/>
        <v>68239</v>
      </c>
    </row>
    <row r="21329" spans="1:13" x14ac:dyDescent="0.2">
      <c r="A21329" s="35" t="s">
        <v>3872</v>
      </c>
      <c r="B21329" s="1" t="s">
        <v>76</v>
      </c>
      <c r="C21329" s="45" t="s">
        <v>1028</v>
      </c>
      <c r="D21329" s="23" t="s">
        <v>5734</v>
      </c>
      <c r="E21329" s="23" t="s">
        <v>4141</v>
      </c>
      <c r="F21329" s="40">
        <v>0.1</v>
      </c>
      <c r="G21329" s="25">
        <v>81549</v>
      </c>
      <c r="H21329" s="25">
        <v>8155</v>
      </c>
      <c r="I21329" s="25"/>
      <c r="J21329" s="58" t="e">
        <f>HYPERLINK("#"&amp;"Insumos"&amp;"!A"&amp;MATCH($B21329,#REF!,0),"Ins "&amp;$B21329)</f>
        <v>#REF!</v>
      </c>
      <c r="M21329" s="220"/>
    </row>
    <row r="21330" spans="1:13" ht="25.5" x14ac:dyDescent="0.2">
      <c r="A21330" s="35" t="s">
        <v>3872</v>
      </c>
      <c r="B21330" s="1" t="s">
        <v>105</v>
      </c>
      <c r="C21330" s="45" t="s">
        <v>8798</v>
      </c>
      <c r="D21330" s="23" t="s">
        <v>5534</v>
      </c>
      <c r="E21330" s="23" t="s">
        <v>4142</v>
      </c>
      <c r="F21330" s="40">
        <v>0.06</v>
      </c>
      <c r="G21330" s="25">
        <v>322400</v>
      </c>
      <c r="H21330" s="25">
        <v>19344</v>
      </c>
      <c r="I21330" s="25"/>
      <c r="J21330" s="58" t="e">
        <f>HYPERLINK("#"&amp;"Insumos"&amp;"!A"&amp;MATCH($B21330,#REF!,0),"Ins "&amp;$B21330)</f>
        <v>#REF!</v>
      </c>
      <c r="M21330" s="220"/>
    </row>
    <row r="21331" spans="1:13" x14ac:dyDescent="0.2">
      <c r="A21331" s="35" t="s">
        <v>3872</v>
      </c>
      <c r="B21331" s="1" t="s">
        <v>2110</v>
      </c>
      <c r="C21331" s="45" t="s">
        <v>8818</v>
      </c>
      <c r="D21331" s="23" t="s">
        <v>5534</v>
      </c>
      <c r="E21331" s="23" t="s">
        <v>4141</v>
      </c>
      <c r="F21331" s="40">
        <v>0.3</v>
      </c>
      <c r="G21331" s="25">
        <v>79206</v>
      </c>
      <c r="H21331" s="25">
        <v>23762</v>
      </c>
      <c r="I21331" s="25"/>
      <c r="J21331" s="58" t="e">
        <f>HYPERLINK("#"&amp;"Insumos"&amp;"!A"&amp;MATCH($B21331,#REF!,0),"Ins "&amp;$B21331)</f>
        <v>#REF!</v>
      </c>
      <c r="M21331" s="220"/>
    </row>
    <row r="21332" spans="1:13" x14ac:dyDescent="0.2">
      <c r="A21332" s="35" t="s">
        <v>3872</v>
      </c>
      <c r="B21332" s="1" t="s">
        <v>5533</v>
      </c>
      <c r="C21332" s="45" t="s">
        <v>5892</v>
      </c>
      <c r="D21332" s="23" t="s">
        <v>977</v>
      </c>
      <c r="E21332" s="23" t="s">
        <v>4134</v>
      </c>
      <c r="F21332" s="40">
        <v>0.1</v>
      </c>
      <c r="G21332" s="25">
        <v>3623</v>
      </c>
      <c r="H21332" s="25">
        <v>362</v>
      </c>
      <c r="I21332" s="25"/>
      <c r="J21332" s="58" t="e">
        <f>HYPERLINK("#"&amp;"Insumos"&amp;"!A"&amp;MATCH($B21332,#REF!,0),"Ins "&amp;$B21332)</f>
        <v>#REF!</v>
      </c>
      <c r="M21332" s="220"/>
    </row>
    <row r="21333" spans="1:13" x14ac:dyDescent="0.2">
      <c r="A21333" s="35" t="s">
        <v>3872</v>
      </c>
      <c r="B21333" s="1" t="s">
        <v>5007</v>
      </c>
      <c r="C21333" s="45" t="s">
        <v>720</v>
      </c>
      <c r="D21333" s="23" t="s">
        <v>5751</v>
      </c>
      <c r="E21333" s="23" t="s">
        <v>4134</v>
      </c>
      <c r="F21333" s="40">
        <v>0.25530000000000003</v>
      </c>
      <c r="G21333" s="25">
        <v>1897</v>
      </c>
      <c r="H21333" s="25">
        <v>484</v>
      </c>
      <c r="I21333" s="25"/>
      <c r="J21333" s="58" t="e">
        <f>HYPERLINK("#"&amp;"Insumos"&amp;"!A"&amp;MATCH($B21333,#REF!,0),"Ins "&amp;$B21333)</f>
        <v>#REF!</v>
      </c>
      <c r="M21333" s="220"/>
    </row>
    <row r="21334" spans="1:13" x14ac:dyDescent="0.2">
      <c r="A21334" s="36" t="s">
        <v>3873</v>
      </c>
      <c r="B21334" s="26" t="s">
        <v>6816</v>
      </c>
      <c r="C21334" s="79" t="s">
        <v>1729</v>
      </c>
      <c r="D21334" s="37" t="s">
        <v>5608</v>
      </c>
      <c r="E21334" s="37" t="s">
        <v>465</v>
      </c>
      <c r="F21334" s="41"/>
      <c r="G21334" s="27"/>
      <c r="H21334" s="27"/>
      <c r="I21334" s="27">
        <v>8298</v>
      </c>
      <c r="M21334" s="220">
        <f t="shared" si="333"/>
        <v>10867</v>
      </c>
    </row>
    <row r="21335" spans="1:13" x14ac:dyDescent="0.2">
      <c r="A21335" s="35" t="s">
        <v>3873</v>
      </c>
      <c r="B21335" s="1" t="s">
        <v>5572</v>
      </c>
      <c r="C21335" s="45" t="s">
        <v>971</v>
      </c>
      <c r="D21335" s="23" t="s">
        <v>5734</v>
      </c>
      <c r="E21335" s="23" t="s">
        <v>4141</v>
      </c>
      <c r="F21335" s="40">
        <v>0.2</v>
      </c>
      <c r="G21335" s="25">
        <v>37863</v>
      </c>
      <c r="H21335" s="25">
        <v>7573</v>
      </c>
      <c r="I21335" s="25"/>
      <c r="J21335" s="58" t="e">
        <f>HYPERLINK("#"&amp;"Insumos"&amp;"!A"&amp;MATCH($B21335,#REF!,0),"Ins "&amp;$B21335)</f>
        <v>#REF!</v>
      </c>
      <c r="M21335" s="220"/>
    </row>
    <row r="21336" spans="1:13" x14ac:dyDescent="0.2">
      <c r="A21336" s="35" t="s">
        <v>3873</v>
      </c>
      <c r="B21336" s="1" t="s">
        <v>5533</v>
      </c>
      <c r="C21336" s="45" t="s">
        <v>5892</v>
      </c>
      <c r="D21336" s="23" t="s">
        <v>977</v>
      </c>
      <c r="E21336" s="23" t="s">
        <v>4134</v>
      </c>
      <c r="F21336" s="40">
        <v>0.2</v>
      </c>
      <c r="G21336" s="25">
        <v>3623</v>
      </c>
      <c r="H21336" s="25">
        <v>725</v>
      </c>
      <c r="I21336" s="25"/>
      <c r="J21336" s="58" t="e">
        <f>HYPERLINK("#"&amp;"Insumos"&amp;"!A"&amp;MATCH($B21336,#REF!,0),"Ins "&amp;$B21336)</f>
        <v>#REF!</v>
      </c>
      <c r="M21336" s="220"/>
    </row>
    <row r="21337" spans="1:13" x14ac:dyDescent="0.2">
      <c r="A21337" s="36" t="s">
        <v>3874</v>
      </c>
      <c r="B21337" s="26" t="s">
        <v>6816</v>
      </c>
      <c r="C21337" s="79" t="s">
        <v>11017</v>
      </c>
      <c r="D21337" s="37" t="s">
        <v>5608</v>
      </c>
      <c r="E21337" s="37" t="s">
        <v>464</v>
      </c>
      <c r="F21337" s="41"/>
      <c r="G21337" s="27"/>
      <c r="H21337" s="27"/>
      <c r="I21337" s="27">
        <v>33525</v>
      </c>
      <c r="M21337" s="220">
        <f t="shared" si="333"/>
        <v>43904</v>
      </c>
    </row>
    <row r="21338" spans="1:13" x14ac:dyDescent="0.2">
      <c r="A21338" s="35" t="s">
        <v>3874</v>
      </c>
      <c r="B21338" s="1" t="s">
        <v>5572</v>
      </c>
      <c r="C21338" s="45" t="s">
        <v>971</v>
      </c>
      <c r="D21338" s="23" t="s">
        <v>5734</v>
      </c>
      <c r="E21338" s="23" t="s">
        <v>4141</v>
      </c>
      <c r="F21338" s="40">
        <v>0.2</v>
      </c>
      <c r="G21338" s="25">
        <v>37863</v>
      </c>
      <c r="H21338" s="25">
        <v>7573</v>
      </c>
      <c r="I21338" s="25"/>
      <c r="J21338" s="58" t="e">
        <f>HYPERLINK("#"&amp;"Insumos"&amp;"!A"&amp;MATCH($B21338,#REF!,0),"Ins "&amp;$B21338)</f>
        <v>#REF!</v>
      </c>
      <c r="M21338" s="220"/>
    </row>
    <row r="21339" spans="1:13" ht="25.5" x14ac:dyDescent="0.2">
      <c r="A21339" s="35" t="s">
        <v>3874</v>
      </c>
      <c r="B21339" s="1" t="s">
        <v>105</v>
      </c>
      <c r="C21339" s="45" t="s">
        <v>8798</v>
      </c>
      <c r="D21339" s="23" t="s">
        <v>5534</v>
      </c>
      <c r="E21339" s="23" t="s">
        <v>4142</v>
      </c>
      <c r="F21339" s="40">
        <v>0.04</v>
      </c>
      <c r="G21339" s="25">
        <v>322400</v>
      </c>
      <c r="H21339" s="25">
        <v>12896</v>
      </c>
      <c r="I21339" s="25"/>
      <c r="J21339" s="58" t="e">
        <f>HYPERLINK("#"&amp;"Insumos"&amp;"!A"&amp;MATCH($B21339,#REF!,0),"Ins "&amp;$B21339)</f>
        <v>#REF!</v>
      </c>
      <c r="M21339" s="220"/>
    </row>
    <row r="21340" spans="1:13" x14ac:dyDescent="0.2">
      <c r="A21340" s="35" t="s">
        <v>3874</v>
      </c>
      <c r="B21340" s="1" t="s">
        <v>2110</v>
      </c>
      <c r="C21340" s="45" t="s">
        <v>8818</v>
      </c>
      <c r="D21340" s="23" t="s">
        <v>5534</v>
      </c>
      <c r="E21340" s="23" t="s">
        <v>4141</v>
      </c>
      <c r="F21340" s="40">
        <v>0.15</v>
      </c>
      <c r="G21340" s="25">
        <v>79206</v>
      </c>
      <c r="H21340" s="25">
        <v>11881</v>
      </c>
      <c r="I21340" s="25"/>
      <c r="J21340" s="58" t="e">
        <f>HYPERLINK("#"&amp;"Insumos"&amp;"!A"&amp;MATCH($B21340,#REF!,0),"Ins "&amp;$B21340)</f>
        <v>#REF!</v>
      </c>
      <c r="M21340" s="220"/>
    </row>
    <row r="21341" spans="1:13" x14ac:dyDescent="0.2">
      <c r="A21341" s="35" t="s">
        <v>3874</v>
      </c>
      <c r="B21341" s="1" t="s">
        <v>5533</v>
      </c>
      <c r="C21341" s="45" t="s">
        <v>5892</v>
      </c>
      <c r="D21341" s="23" t="s">
        <v>977</v>
      </c>
      <c r="E21341" s="23" t="s">
        <v>4134</v>
      </c>
      <c r="F21341" s="40">
        <v>0.2</v>
      </c>
      <c r="G21341" s="25">
        <v>3623</v>
      </c>
      <c r="H21341" s="25">
        <v>725</v>
      </c>
      <c r="I21341" s="25"/>
      <c r="J21341" s="58" t="e">
        <f>HYPERLINK("#"&amp;"Insumos"&amp;"!A"&amp;MATCH($B21341,#REF!,0),"Ins "&amp;$B21341)</f>
        <v>#REF!</v>
      </c>
      <c r="M21341" s="220"/>
    </row>
    <row r="21342" spans="1:13" x14ac:dyDescent="0.2">
      <c r="A21342" s="35" t="s">
        <v>3874</v>
      </c>
      <c r="B21342" s="1" t="s">
        <v>5007</v>
      </c>
      <c r="C21342" s="45" t="s">
        <v>720</v>
      </c>
      <c r="D21342" s="23" t="s">
        <v>5751</v>
      </c>
      <c r="E21342" s="23" t="s">
        <v>4134</v>
      </c>
      <c r="F21342" s="40">
        <v>0.23699999999999999</v>
      </c>
      <c r="G21342" s="25">
        <v>1897</v>
      </c>
      <c r="H21342" s="25">
        <v>450</v>
      </c>
      <c r="I21342" s="25"/>
      <c r="J21342" s="58" t="e">
        <f>HYPERLINK("#"&amp;"Insumos"&amp;"!A"&amp;MATCH($B21342,#REF!,0),"Ins "&amp;$B21342)</f>
        <v>#REF!</v>
      </c>
      <c r="M21342" s="220"/>
    </row>
    <row r="21343" spans="1:13" x14ac:dyDescent="0.2">
      <c r="A21343" s="36" t="s">
        <v>3875</v>
      </c>
      <c r="B21343" s="26" t="s">
        <v>6816</v>
      </c>
      <c r="C21343" s="79" t="s">
        <v>2122</v>
      </c>
      <c r="D21343" s="37" t="s">
        <v>5608</v>
      </c>
      <c r="E21343" s="37" t="s">
        <v>4134</v>
      </c>
      <c r="F21343" s="41"/>
      <c r="G21343" s="27"/>
      <c r="H21343" s="27"/>
      <c r="I21343" s="27">
        <v>75665</v>
      </c>
      <c r="M21343" s="220">
        <f t="shared" si="333"/>
        <v>99091</v>
      </c>
    </row>
    <row r="21344" spans="1:13" x14ac:dyDescent="0.2">
      <c r="A21344" s="35" t="s">
        <v>3875</v>
      </c>
      <c r="B21344" s="1" t="s">
        <v>5578</v>
      </c>
      <c r="C21344" s="45" t="s">
        <v>1015</v>
      </c>
      <c r="D21344" s="23" t="s">
        <v>5734</v>
      </c>
      <c r="E21344" s="23" t="s">
        <v>4141</v>
      </c>
      <c r="F21344" s="40">
        <v>1.35</v>
      </c>
      <c r="G21344" s="25">
        <v>52425</v>
      </c>
      <c r="H21344" s="25">
        <v>70774</v>
      </c>
      <c r="I21344" s="25"/>
      <c r="J21344" s="58" t="e">
        <f>HYPERLINK("#"&amp;"Insumos"&amp;"!A"&amp;MATCH($B21344,#REF!,0),"Ins "&amp;$B21344)</f>
        <v>#REF!</v>
      </c>
      <c r="M21344" s="220"/>
    </row>
    <row r="21345" spans="1:13" x14ac:dyDescent="0.2">
      <c r="A21345" s="35" t="s">
        <v>3875</v>
      </c>
      <c r="B21345" s="1" t="s">
        <v>5533</v>
      </c>
      <c r="C21345" s="45" t="s">
        <v>5892</v>
      </c>
      <c r="D21345" s="23" t="s">
        <v>977</v>
      </c>
      <c r="E21345" s="23" t="s">
        <v>4134</v>
      </c>
      <c r="F21345" s="40">
        <v>1.35</v>
      </c>
      <c r="G21345" s="25">
        <v>3623</v>
      </c>
      <c r="H21345" s="25">
        <v>4891</v>
      </c>
      <c r="I21345" s="25"/>
      <c r="J21345" s="58" t="e">
        <f>HYPERLINK("#"&amp;"Insumos"&amp;"!A"&amp;MATCH($B21345,#REF!,0),"Ins "&amp;$B21345)</f>
        <v>#REF!</v>
      </c>
      <c r="M21345" s="220"/>
    </row>
    <row r="21346" spans="1:13" x14ac:dyDescent="0.2">
      <c r="A21346" s="36" t="s">
        <v>3876</v>
      </c>
      <c r="B21346" s="26" t="s">
        <v>6816</v>
      </c>
      <c r="C21346" s="79" t="s">
        <v>2068</v>
      </c>
      <c r="D21346" s="37" t="s">
        <v>5608</v>
      </c>
      <c r="E21346" s="37" t="s">
        <v>465</v>
      </c>
      <c r="F21346" s="41"/>
      <c r="G21346" s="27"/>
      <c r="H21346" s="27"/>
      <c r="I21346" s="27">
        <v>31427</v>
      </c>
      <c r="M21346" s="220">
        <f t="shared" si="333"/>
        <v>41157</v>
      </c>
    </row>
    <row r="21347" spans="1:13" x14ac:dyDescent="0.2">
      <c r="A21347" s="35" t="s">
        <v>3876</v>
      </c>
      <c r="B21347" s="1" t="s">
        <v>5572</v>
      </c>
      <c r="C21347" s="45" t="s">
        <v>971</v>
      </c>
      <c r="D21347" s="23" t="s">
        <v>5734</v>
      </c>
      <c r="E21347" s="23" t="s">
        <v>4141</v>
      </c>
      <c r="F21347" s="40">
        <v>0.5</v>
      </c>
      <c r="G21347" s="25">
        <v>37863</v>
      </c>
      <c r="H21347" s="25">
        <v>18932</v>
      </c>
      <c r="I21347" s="25"/>
      <c r="J21347" s="58" t="e">
        <f>HYPERLINK("#"&amp;"Insumos"&amp;"!A"&amp;MATCH($B21347,#REF!,0),"Ins "&amp;$B21347)</f>
        <v>#REF!</v>
      </c>
      <c r="M21347" s="220"/>
    </row>
    <row r="21348" spans="1:13" ht="25.5" x14ac:dyDescent="0.2">
      <c r="A21348" s="35" t="s">
        <v>3876</v>
      </c>
      <c r="B21348" s="1" t="s">
        <v>105</v>
      </c>
      <c r="C21348" s="45" t="s">
        <v>8798</v>
      </c>
      <c r="D21348" s="23" t="s">
        <v>5534</v>
      </c>
      <c r="E21348" s="23" t="s">
        <v>4142</v>
      </c>
      <c r="F21348" s="40">
        <v>0.03</v>
      </c>
      <c r="G21348" s="25">
        <v>322400</v>
      </c>
      <c r="H21348" s="25">
        <v>9672</v>
      </c>
      <c r="I21348" s="25"/>
      <c r="J21348" s="58" t="e">
        <f>HYPERLINK("#"&amp;"Insumos"&amp;"!A"&amp;MATCH($B21348,#REF!,0),"Ins "&amp;$B21348)</f>
        <v>#REF!</v>
      </c>
      <c r="M21348" s="220"/>
    </row>
    <row r="21349" spans="1:13" x14ac:dyDescent="0.2">
      <c r="A21349" s="35" t="s">
        <v>3876</v>
      </c>
      <c r="B21349" s="1" t="s">
        <v>5533</v>
      </c>
      <c r="C21349" s="45" t="s">
        <v>5892</v>
      </c>
      <c r="D21349" s="23" t="s">
        <v>977</v>
      </c>
      <c r="E21349" s="23" t="s">
        <v>4134</v>
      </c>
      <c r="F21349" s="40">
        <v>0.5</v>
      </c>
      <c r="G21349" s="25">
        <v>3623</v>
      </c>
      <c r="H21349" s="25">
        <v>1812</v>
      </c>
      <c r="I21349" s="25"/>
      <c r="J21349" s="58" t="e">
        <f>HYPERLINK("#"&amp;"Insumos"&amp;"!A"&amp;MATCH($B21349,#REF!,0),"Ins "&amp;$B21349)</f>
        <v>#REF!</v>
      </c>
      <c r="M21349" s="220"/>
    </row>
    <row r="21350" spans="1:13" x14ac:dyDescent="0.2">
      <c r="A21350" s="35" t="s">
        <v>3876</v>
      </c>
      <c r="B21350" s="1" t="s">
        <v>5007</v>
      </c>
      <c r="C21350" s="45" t="s">
        <v>720</v>
      </c>
      <c r="D21350" s="23" t="s">
        <v>5751</v>
      </c>
      <c r="E21350" s="23" t="s">
        <v>4134</v>
      </c>
      <c r="F21350" s="40">
        <v>0.53300000000000003</v>
      </c>
      <c r="G21350" s="25">
        <v>1897</v>
      </c>
      <c r="H21350" s="25">
        <v>1011</v>
      </c>
      <c r="I21350" s="25"/>
      <c r="J21350" s="58" t="e">
        <f>HYPERLINK("#"&amp;"Insumos"&amp;"!A"&amp;MATCH($B21350,#REF!,0),"Ins "&amp;$B21350)</f>
        <v>#REF!</v>
      </c>
      <c r="M21350" s="220"/>
    </row>
    <row r="21351" spans="1:13" ht="30.4" customHeight="1" x14ac:dyDescent="0.2">
      <c r="A21351" s="36" t="s">
        <v>3877</v>
      </c>
      <c r="B21351" s="26" t="s">
        <v>6816</v>
      </c>
      <c r="C21351" s="79" t="s">
        <v>8823</v>
      </c>
      <c r="D21351" s="37" t="s">
        <v>5608</v>
      </c>
      <c r="E21351" s="37" t="s">
        <v>466</v>
      </c>
      <c r="F21351" s="41"/>
      <c r="G21351" s="27"/>
      <c r="H21351" s="27"/>
      <c r="I21351" s="27">
        <v>109191</v>
      </c>
      <c r="M21351" s="220">
        <f t="shared" si="333"/>
        <v>142997</v>
      </c>
    </row>
    <row r="21352" spans="1:13" x14ac:dyDescent="0.2">
      <c r="A21352" s="35" t="s">
        <v>3877</v>
      </c>
      <c r="B21352" s="34" t="s">
        <v>6641</v>
      </c>
      <c r="C21352" s="45" t="s">
        <v>6642</v>
      </c>
      <c r="D21352" s="23" t="s">
        <v>5734</v>
      </c>
      <c r="E21352" s="23" t="s">
        <v>4141</v>
      </c>
      <c r="F21352" s="40">
        <v>0.35</v>
      </c>
      <c r="G21352" s="25">
        <v>29124</v>
      </c>
      <c r="H21352" s="25">
        <v>10193</v>
      </c>
      <c r="I21352" s="25"/>
      <c r="J21352" s="58" t="e">
        <f>HYPERLINK("#"&amp;"Insumos"&amp;"!A"&amp;MATCH($B21352,#REF!,0),"Ins "&amp;$B21352)</f>
        <v>#REF!</v>
      </c>
      <c r="M21352" s="220"/>
    </row>
    <row r="21353" spans="1:13" ht="25.5" x14ac:dyDescent="0.2">
      <c r="A21353" s="35" t="s">
        <v>3877</v>
      </c>
      <c r="B21353" s="34" t="s">
        <v>105</v>
      </c>
      <c r="C21353" s="45" t="s">
        <v>8798</v>
      </c>
      <c r="D21353" s="23" t="s">
        <v>5534</v>
      </c>
      <c r="E21353" s="23" t="s">
        <v>4142</v>
      </c>
      <c r="F21353" s="40">
        <v>0.16666666666666666</v>
      </c>
      <c r="G21353" s="25">
        <v>322400</v>
      </c>
      <c r="H21353" s="25">
        <v>53733</v>
      </c>
      <c r="I21353" s="25"/>
      <c r="J21353" s="58" t="e">
        <f>HYPERLINK("#"&amp;"Insumos"&amp;"!A"&amp;MATCH($B21353,#REF!,0),"Ins "&amp;$B21353)</f>
        <v>#REF!</v>
      </c>
      <c r="M21353" s="220"/>
    </row>
    <row r="21354" spans="1:13" x14ac:dyDescent="0.2">
      <c r="A21354" s="35" t="s">
        <v>3877</v>
      </c>
      <c r="B21354" s="34" t="s">
        <v>8820</v>
      </c>
      <c r="C21354" s="45" t="s">
        <v>8819</v>
      </c>
      <c r="D21354" s="23" t="s">
        <v>5534</v>
      </c>
      <c r="E21354" s="23" t="s">
        <v>4141</v>
      </c>
      <c r="F21354" s="40">
        <v>0.14285714285714285</v>
      </c>
      <c r="G21354" s="25">
        <v>121285</v>
      </c>
      <c r="H21354" s="25">
        <v>17326</v>
      </c>
      <c r="I21354" s="25"/>
      <c r="J21354" s="58" t="e">
        <f>HYPERLINK("#"&amp;"Insumos"&amp;"!A"&amp;MATCH($B21354,#REF!,0),"Ins "&amp;$B21354)</f>
        <v>#REF!</v>
      </c>
      <c r="M21354" s="220"/>
    </row>
    <row r="21355" spans="1:13" x14ac:dyDescent="0.2">
      <c r="A21355" s="35" t="s">
        <v>3877</v>
      </c>
      <c r="B21355" s="34" t="s">
        <v>8821</v>
      </c>
      <c r="C21355" s="45" t="s">
        <v>8822</v>
      </c>
      <c r="D21355" s="23" t="s">
        <v>5534</v>
      </c>
      <c r="E21355" s="23" t="s">
        <v>4141</v>
      </c>
      <c r="F21355" s="40">
        <v>0.14285714285714285</v>
      </c>
      <c r="G21355" s="25">
        <v>178214</v>
      </c>
      <c r="H21355" s="25">
        <v>25459</v>
      </c>
      <c r="I21355" s="25"/>
      <c r="J21355" s="58" t="e">
        <f>HYPERLINK("#"&amp;"Insumos"&amp;"!A"&amp;MATCH($B21355,#REF!,0),"Ins "&amp;$B21355)</f>
        <v>#REF!</v>
      </c>
      <c r="M21355" s="220"/>
    </row>
    <row r="21356" spans="1:13" x14ac:dyDescent="0.2">
      <c r="A21356" s="35" t="s">
        <v>3877</v>
      </c>
      <c r="B21356" s="1" t="s">
        <v>5533</v>
      </c>
      <c r="C21356" s="45" t="s">
        <v>5892</v>
      </c>
      <c r="D21356" s="23" t="s">
        <v>977</v>
      </c>
      <c r="E21356" s="23" t="s">
        <v>4134</v>
      </c>
      <c r="F21356" s="40">
        <v>0.35</v>
      </c>
      <c r="G21356" s="25">
        <v>3623</v>
      </c>
      <c r="H21356" s="25">
        <v>1268</v>
      </c>
      <c r="I21356" s="25"/>
      <c r="J21356" s="58" t="e">
        <f>HYPERLINK("#"&amp;"Insumos"&amp;"!A"&amp;MATCH($B21356,#REF!,0),"Ins "&amp;$B21356)</f>
        <v>#REF!</v>
      </c>
      <c r="M21356" s="220"/>
    </row>
    <row r="21357" spans="1:13" x14ac:dyDescent="0.2">
      <c r="A21357" s="35" t="s">
        <v>3877</v>
      </c>
      <c r="B21357" s="1" t="s">
        <v>5007</v>
      </c>
      <c r="C21357" s="45" t="s">
        <v>720</v>
      </c>
      <c r="D21357" s="23" t="s">
        <v>5751</v>
      </c>
      <c r="E21357" s="23" t="s">
        <v>4134</v>
      </c>
      <c r="F21357" s="40">
        <v>0.63900000000000001</v>
      </c>
      <c r="G21357" s="25">
        <v>1897</v>
      </c>
      <c r="H21357" s="25">
        <v>1212</v>
      </c>
      <c r="I21357" s="25"/>
      <c r="J21357" s="58" t="e">
        <f>HYPERLINK("#"&amp;"Insumos"&amp;"!A"&amp;MATCH($B21357,#REF!,0),"Ins "&amp;$B21357)</f>
        <v>#REF!</v>
      </c>
      <c r="M21357" s="220"/>
    </row>
    <row r="21358" spans="1:13" ht="38.25" x14ac:dyDescent="0.2">
      <c r="A21358" s="36" t="s">
        <v>3878</v>
      </c>
      <c r="B21358" s="26" t="s">
        <v>6816</v>
      </c>
      <c r="C21358" s="79" t="s">
        <v>8824</v>
      </c>
      <c r="D21358" s="37" t="s">
        <v>5608</v>
      </c>
      <c r="E21358" s="37" t="s">
        <v>466</v>
      </c>
      <c r="F21358" s="41"/>
      <c r="G21358" s="27"/>
      <c r="H21358" s="27"/>
      <c r="I21358" s="27">
        <v>127855</v>
      </c>
      <c r="M21358" s="220">
        <f t="shared" si="333"/>
        <v>167439</v>
      </c>
    </row>
    <row r="21359" spans="1:13" x14ac:dyDescent="0.2">
      <c r="A21359" s="35" t="s">
        <v>3878</v>
      </c>
      <c r="B21359" s="34" t="s">
        <v>6641</v>
      </c>
      <c r="C21359" s="45" t="s">
        <v>6642</v>
      </c>
      <c r="D21359" s="23" t="s">
        <v>5734</v>
      </c>
      <c r="E21359" s="23" t="s">
        <v>4141</v>
      </c>
      <c r="F21359" s="40">
        <v>0.4</v>
      </c>
      <c r="G21359" s="25">
        <v>29124</v>
      </c>
      <c r="H21359" s="25">
        <v>11650</v>
      </c>
      <c r="I21359" s="25"/>
      <c r="J21359" s="58" t="e">
        <f>HYPERLINK("#"&amp;"Insumos"&amp;"!A"&amp;MATCH($B21359,#REF!,0),"Ins "&amp;$B21359)</f>
        <v>#REF!</v>
      </c>
      <c r="M21359" s="220"/>
    </row>
    <row r="21360" spans="1:13" ht="27" customHeight="1" x14ac:dyDescent="0.2">
      <c r="A21360" s="35" t="s">
        <v>3878</v>
      </c>
      <c r="B21360" s="1" t="s">
        <v>105</v>
      </c>
      <c r="C21360" s="45" t="s">
        <v>8798</v>
      </c>
      <c r="D21360" s="23" t="s">
        <v>5534</v>
      </c>
      <c r="E21360" s="23" t="s">
        <v>4142</v>
      </c>
      <c r="F21360" s="40">
        <v>0.16666666666666666</v>
      </c>
      <c r="G21360" s="25">
        <v>322400</v>
      </c>
      <c r="H21360" s="25">
        <v>53733</v>
      </c>
      <c r="I21360" s="25"/>
      <c r="J21360" s="58" t="e">
        <f>HYPERLINK("#"&amp;"Insumos"&amp;"!A"&amp;MATCH($B21360,#REF!,0),"Ins "&amp;$B21360)</f>
        <v>#REF!</v>
      </c>
      <c r="M21360" s="220"/>
    </row>
    <row r="21361" spans="1:13" x14ac:dyDescent="0.2">
      <c r="A21361" s="35" t="s">
        <v>3878</v>
      </c>
      <c r="B21361" s="34" t="s">
        <v>8821</v>
      </c>
      <c r="C21361" s="45" t="s">
        <v>8822</v>
      </c>
      <c r="D21361" s="23" t="s">
        <v>5534</v>
      </c>
      <c r="E21361" s="23" t="s">
        <v>4141</v>
      </c>
      <c r="F21361" s="40">
        <v>0.33333333333333331</v>
      </c>
      <c r="G21361" s="25">
        <v>178214</v>
      </c>
      <c r="H21361" s="25">
        <v>59405</v>
      </c>
      <c r="I21361" s="25"/>
      <c r="J21361" s="58" t="e">
        <f>HYPERLINK("#"&amp;"Insumos"&amp;"!A"&amp;MATCH($B21361,#REF!,0),"Ins "&amp;$B21361)</f>
        <v>#REF!</v>
      </c>
      <c r="M21361" s="220"/>
    </row>
    <row r="21362" spans="1:13" x14ac:dyDescent="0.2">
      <c r="A21362" s="35" t="s">
        <v>3878</v>
      </c>
      <c r="B21362" s="1" t="s">
        <v>5533</v>
      </c>
      <c r="C21362" s="45" t="s">
        <v>5892</v>
      </c>
      <c r="D21362" s="23" t="s">
        <v>977</v>
      </c>
      <c r="E21362" s="23" t="s">
        <v>4134</v>
      </c>
      <c r="F21362" s="40">
        <v>0.4</v>
      </c>
      <c r="G21362" s="25">
        <v>3623</v>
      </c>
      <c r="H21362" s="25">
        <v>1449</v>
      </c>
      <c r="I21362" s="25"/>
      <c r="J21362" s="58" t="e">
        <f>HYPERLINK("#"&amp;"Insumos"&amp;"!A"&amp;MATCH($B21362,#REF!,0),"Ins "&amp;$B21362)</f>
        <v>#REF!</v>
      </c>
      <c r="M21362" s="220"/>
    </row>
    <row r="21363" spans="1:13" x14ac:dyDescent="0.2">
      <c r="A21363" s="35" t="s">
        <v>3878</v>
      </c>
      <c r="B21363" s="1" t="s">
        <v>5007</v>
      </c>
      <c r="C21363" s="45" t="s">
        <v>720</v>
      </c>
      <c r="D21363" s="23" t="s">
        <v>5751</v>
      </c>
      <c r="E21363" s="23" t="s">
        <v>4134</v>
      </c>
      <c r="F21363" s="40">
        <v>0.85299999999999998</v>
      </c>
      <c r="G21363" s="25">
        <v>1897</v>
      </c>
      <c r="H21363" s="25">
        <v>1618</v>
      </c>
      <c r="I21363" s="25"/>
      <c r="J21363" s="58" t="e">
        <f>HYPERLINK("#"&amp;"Insumos"&amp;"!A"&amp;MATCH($B21363,#REF!,0),"Ins "&amp;$B21363)</f>
        <v>#REF!</v>
      </c>
      <c r="M21363" s="220"/>
    </row>
    <row r="21364" spans="1:13" ht="25.5" x14ac:dyDescent="0.2">
      <c r="A21364" s="36" t="s">
        <v>3879</v>
      </c>
      <c r="B21364" s="26" t="s">
        <v>6816</v>
      </c>
      <c r="C21364" s="79" t="s">
        <v>8825</v>
      </c>
      <c r="D21364" s="37" t="s">
        <v>5608</v>
      </c>
      <c r="E21364" s="37" t="s">
        <v>465</v>
      </c>
      <c r="F21364" s="41"/>
      <c r="G21364" s="27"/>
      <c r="H21364" s="27"/>
      <c r="I21364" s="27">
        <v>32917</v>
      </c>
      <c r="M21364" s="220">
        <f t="shared" si="333"/>
        <v>43108</v>
      </c>
    </row>
    <row r="21365" spans="1:13" x14ac:dyDescent="0.2">
      <c r="A21365" s="35" t="s">
        <v>3879</v>
      </c>
      <c r="B21365" s="1" t="s">
        <v>71</v>
      </c>
      <c r="C21365" s="45" t="s">
        <v>1022</v>
      </c>
      <c r="D21365" s="23" t="s">
        <v>5734</v>
      </c>
      <c r="E21365" s="23" t="s">
        <v>4141</v>
      </c>
      <c r="F21365" s="40">
        <v>0.14000000000000001</v>
      </c>
      <c r="G21365" s="25">
        <v>66987</v>
      </c>
      <c r="H21365" s="25">
        <v>9378</v>
      </c>
      <c r="I21365" s="25"/>
      <c r="J21365" s="58" t="e">
        <f>HYPERLINK("#"&amp;"Insumos"&amp;"!A"&amp;MATCH($B21365,#REF!,0),"Ins "&amp;$B21365)</f>
        <v>#REF!</v>
      </c>
      <c r="M21365" s="220"/>
    </row>
    <row r="21366" spans="1:13" ht="28.15" customHeight="1" x14ac:dyDescent="0.2">
      <c r="A21366" s="35" t="s">
        <v>3879</v>
      </c>
      <c r="B21366" s="1" t="s">
        <v>105</v>
      </c>
      <c r="C21366" s="45" t="s">
        <v>8798</v>
      </c>
      <c r="D21366" s="23" t="s">
        <v>5534</v>
      </c>
      <c r="E21366" s="23" t="s">
        <v>4142</v>
      </c>
      <c r="F21366" s="44">
        <v>3.3333333333333333E-2</v>
      </c>
      <c r="G21366" s="25">
        <v>322400</v>
      </c>
      <c r="H21366" s="25">
        <v>10747</v>
      </c>
      <c r="I21366" s="25"/>
      <c r="J21366" s="58" t="e">
        <f>HYPERLINK("#"&amp;"Insumos"&amp;"!A"&amp;MATCH($B21366,#REF!,0),"Ins "&amp;$B21366)</f>
        <v>#REF!</v>
      </c>
      <c r="M21366" s="220"/>
    </row>
    <row r="21367" spans="1:13" x14ac:dyDescent="0.2">
      <c r="A21367" s="35" t="s">
        <v>3879</v>
      </c>
      <c r="B21367" s="1" t="s">
        <v>2110</v>
      </c>
      <c r="C21367" s="45" t="s">
        <v>8818</v>
      </c>
      <c r="D21367" s="23" t="s">
        <v>5534</v>
      </c>
      <c r="E21367" s="23" t="s">
        <v>4141</v>
      </c>
      <c r="F21367" s="40">
        <v>0.15</v>
      </c>
      <c r="G21367" s="25">
        <v>79206</v>
      </c>
      <c r="H21367" s="25">
        <v>11881</v>
      </c>
      <c r="I21367" s="25"/>
      <c r="J21367" s="58" t="e">
        <f>HYPERLINK("#"&amp;"Insumos"&amp;"!A"&amp;MATCH($B21367,#REF!,0),"Ins "&amp;$B21367)</f>
        <v>#REF!</v>
      </c>
      <c r="M21367" s="220"/>
    </row>
    <row r="21368" spans="1:13" x14ac:dyDescent="0.2">
      <c r="A21368" s="35" t="s">
        <v>3879</v>
      </c>
      <c r="B21368" s="1" t="s">
        <v>5533</v>
      </c>
      <c r="C21368" s="45" t="s">
        <v>5892</v>
      </c>
      <c r="D21368" s="23" t="s">
        <v>977</v>
      </c>
      <c r="E21368" s="23" t="s">
        <v>4134</v>
      </c>
      <c r="F21368" s="40">
        <v>0.14000000000000001</v>
      </c>
      <c r="G21368" s="25">
        <v>3623</v>
      </c>
      <c r="H21368" s="25">
        <v>507</v>
      </c>
      <c r="I21368" s="25"/>
      <c r="J21368" s="58" t="e">
        <f>HYPERLINK("#"&amp;"Insumos"&amp;"!A"&amp;MATCH($B21368,#REF!,0),"Ins "&amp;$B21368)</f>
        <v>#REF!</v>
      </c>
      <c r="M21368" s="220"/>
    </row>
    <row r="21369" spans="1:13" x14ac:dyDescent="0.2">
      <c r="A21369" s="35" t="s">
        <v>3879</v>
      </c>
      <c r="B21369" s="1" t="s">
        <v>5007</v>
      </c>
      <c r="C21369" s="45" t="s">
        <v>720</v>
      </c>
      <c r="D21369" s="23" t="s">
        <v>5751</v>
      </c>
      <c r="E21369" s="23" t="s">
        <v>4134</v>
      </c>
      <c r="F21369" s="40">
        <v>0.21299999999999999</v>
      </c>
      <c r="G21369" s="25">
        <v>1897</v>
      </c>
      <c r="H21369" s="25">
        <v>404</v>
      </c>
      <c r="I21369" s="25"/>
      <c r="J21369" s="58" t="e">
        <f>HYPERLINK("#"&amp;"Insumos"&amp;"!A"&amp;MATCH($B21369,#REF!,0),"Ins "&amp;$B21369)</f>
        <v>#REF!</v>
      </c>
      <c r="M21369" s="220"/>
    </row>
    <row r="21370" spans="1:13" x14ac:dyDescent="0.2">
      <c r="A21370" s="36" t="s">
        <v>3880</v>
      </c>
      <c r="B21370" s="26" t="s">
        <v>6816</v>
      </c>
      <c r="C21370" s="79" t="s">
        <v>2071</v>
      </c>
      <c r="D21370" s="37" t="s">
        <v>5608</v>
      </c>
      <c r="E21370" s="37" t="s">
        <v>465</v>
      </c>
      <c r="F21370" s="41"/>
      <c r="G21370" s="27"/>
      <c r="H21370" s="27"/>
      <c r="I21370" s="27">
        <v>12327</v>
      </c>
      <c r="M21370" s="220">
        <f t="shared" si="333"/>
        <v>16143</v>
      </c>
    </row>
    <row r="21371" spans="1:13" x14ac:dyDescent="0.2">
      <c r="A21371" s="35" t="s">
        <v>3880</v>
      </c>
      <c r="B21371" s="1" t="s">
        <v>5572</v>
      </c>
      <c r="C21371" s="45" t="s">
        <v>971</v>
      </c>
      <c r="D21371" s="23" t="s">
        <v>5734</v>
      </c>
      <c r="E21371" s="23" t="s">
        <v>4141</v>
      </c>
      <c r="F21371" s="40">
        <v>0.15</v>
      </c>
      <c r="G21371" s="25">
        <v>37863</v>
      </c>
      <c r="H21371" s="25">
        <v>5679</v>
      </c>
      <c r="I21371" s="25"/>
      <c r="J21371" s="58" t="e">
        <f>HYPERLINK("#"&amp;"Insumos"&amp;"!A"&amp;MATCH($B21371,#REF!,0),"Ins "&amp;$B21371)</f>
        <v>#REF!</v>
      </c>
      <c r="M21371" s="220"/>
    </row>
    <row r="21372" spans="1:13" ht="25.5" x14ac:dyDescent="0.2">
      <c r="A21372" s="35" t="s">
        <v>3880</v>
      </c>
      <c r="B21372" s="1" t="s">
        <v>105</v>
      </c>
      <c r="C21372" s="45" t="s">
        <v>8798</v>
      </c>
      <c r="D21372" s="23" t="s">
        <v>5534</v>
      </c>
      <c r="E21372" s="23" t="s">
        <v>4142</v>
      </c>
      <c r="F21372" s="40">
        <v>1.7999999999999999E-2</v>
      </c>
      <c r="G21372" s="25">
        <v>322400</v>
      </c>
      <c r="H21372" s="25">
        <v>5803</v>
      </c>
      <c r="I21372" s="25"/>
      <c r="J21372" s="58" t="e">
        <f>HYPERLINK("#"&amp;"Insumos"&amp;"!A"&amp;MATCH($B21372,#REF!,0),"Ins "&amp;$B21372)</f>
        <v>#REF!</v>
      </c>
      <c r="M21372" s="220"/>
    </row>
    <row r="21373" spans="1:13" x14ac:dyDescent="0.2">
      <c r="A21373" s="35" t="s">
        <v>3880</v>
      </c>
      <c r="B21373" s="1" t="s">
        <v>5533</v>
      </c>
      <c r="C21373" s="45" t="s">
        <v>5892</v>
      </c>
      <c r="D21373" s="23" t="s">
        <v>977</v>
      </c>
      <c r="E21373" s="23" t="s">
        <v>4134</v>
      </c>
      <c r="F21373" s="40">
        <v>0.15</v>
      </c>
      <c r="G21373" s="25">
        <v>3623</v>
      </c>
      <c r="H21373" s="25">
        <v>543</v>
      </c>
      <c r="I21373" s="25"/>
      <c r="J21373" s="58" t="e">
        <f>HYPERLINK("#"&amp;"Insumos"&amp;"!A"&amp;MATCH($B21373,#REF!,0),"Ins "&amp;$B21373)</f>
        <v>#REF!</v>
      </c>
      <c r="M21373" s="220"/>
    </row>
    <row r="21374" spans="1:13" x14ac:dyDescent="0.2">
      <c r="A21374" s="35" t="s">
        <v>3880</v>
      </c>
      <c r="B21374" s="1" t="s">
        <v>5007</v>
      </c>
      <c r="C21374" s="45" t="s">
        <v>720</v>
      </c>
      <c r="D21374" s="23" t="s">
        <v>5751</v>
      </c>
      <c r="E21374" s="23" t="s">
        <v>4134</v>
      </c>
      <c r="F21374" s="40">
        <v>0.159</v>
      </c>
      <c r="G21374" s="25">
        <v>1897</v>
      </c>
      <c r="H21374" s="25">
        <v>302</v>
      </c>
      <c r="I21374" s="25"/>
      <c r="J21374" s="58" t="e">
        <f>HYPERLINK("#"&amp;"Insumos"&amp;"!A"&amp;MATCH($B21374,#REF!,0),"Ins "&amp;$B21374)</f>
        <v>#REF!</v>
      </c>
      <c r="M21374" s="220"/>
    </row>
    <row r="21375" spans="1:13" x14ac:dyDescent="0.2">
      <c r="A21375" s="36" t="s">
        <v>3881</v>
      </c>
      <c r="B21375" s="26" t="s">
        <v>6816</v>
      </c>
      <c r="C21375" s="79" t="s">
        <v>2072</v>
      </c>
      <c r="D21375" s="37" t="s">
        <v>5608</v>
      </c>
      <c r="E21375" s="37" t="s">
        <v>465</v>
      </c>
      <c r="F21375" s="41"/>
      <c r="G21375" s="27"/>
      <c r="H21375" s="27"/>
      <c r="I21375" s="27">
        <v>17360</v>
      </c>
      <c r="M21375" s="220">
        <f t="shared" si="333"/>
        <v>22735</v>
      </c>
    </row>
    <row r="21376" spans="1:13" x14ac:dyDescent="0.2">
      <c r="A21376" s="35" t="s">
        <v>3881</v>
      </c>
      <c r="B21376" s="1" t="s">
        <v>5572</v>
      </c>
      <c r="C21376" s="45" t="s">
        <v>971</v>
      </c>
      <c r="D21376" s="23" t="s">
        <v>5734</v>
      </c>
      <c r="E21376" s="23" t="s">
        <v>4141</v>
      </c>
      <c r="F21376" s="40">
        <v>0.25</v>
      </c>
      <c r="G21376" s="25">
        <v>37863</v>
      </c>
      <c r="H21376" s="25">
        <v>9466</v>
      </c>
      <c r="I21376" s="25"/>
      <c r="J21376" s="58" t="e">
        <f>HYPERLINK("#"&amp;"Insumos"&amp;"!A"&amp;MATCH($B21376,#REF!,0),"Ins "&amp;$B21376)</f>
        <v>#REF!</v>
      </c>
      <c r="M21376" s="220"/>
    </row>
    <row r="21377" spans="1:13" ht="25.5" x14ac:dyDescent="0.2">
      <c r="A21377" s="35" t="s">
        <v>3881</v>
      </c>
      <c r="B21377" s="1" t="s">
        <v>597</v>
      </c>
      <c r="C21377" s="45" t="s">
        <v>8738</v>
      </c>
      <c r="D21377" s="23" t="s">
        <v>5534</v>
      </c>
      <c r="E21377" s="23" t="s">
        <v>8737</v>
      </c>
      <c r="F21377" s="40">
        <v>0.04</v>
      </c>
      <c r="G21377" s="25">
        <v>17302</v>
      </c>
      <c r="H21377" s="25">
        <v>692</v>
      </c>
      <c r="I21377" s="25"/>
      <c r="J21377" s="58" t="e">
        <f>HYPERLINK("#"&amp;"Insumos"&amp;"!A"&amp;MATCH($B21377,#REF!,0),"Ins "&amp;$B21377)</f>
        <v>#REF!</v>
      </c>
      <c r="M21377" s="220"/>
    </row>
    <row r="21378" spans="1:13" ht="25.5" x14ac:dyDescent="0.2">
      <c r="A21378" s="35" t="s">
        <v>3881</v>
      </c>
      <c r="B21378" s="1" t="s">
        <v>105</v>
      </c>
      <c r="C21378" s="45" t="s">
        <v>8798</v>
      </c>
      <c r="D21378" s="23" t="s">
        <v>5534</v>
      </c>
      <c r="E21378" s="23" t="s">
        <v>4142</v>
      </c>
      <c r="F21378" s="40">
        <v>1.7999999999999999E-2</v>
      </c>
      <c r="G21378" s="25">
        <v>322400</v>
      </c>
      <c r="H21378" s="25">
        <v>5803</v>
      </c>
      <c r="I21378" s="25"/>
      <c r="J21378" s="58" t="e">
        <f>HYPERLINK("#"&amp;"Insumos"&amp;"!A"&amp;MATCH($B21378,#REF!,0),"Ins "&amp;$B21378)</f>
        <v>#REF!</v>
      </c>
      <c r="M21378" s="220"/>
    </row>
    <row r="21379" spans="1:13" x14ac:dyDescent="0.2">
      <c r="A21379" s="35" t="s">
        <v>3881</v>
      </c>
      <c r="B21379" s="1" t="s">
        <v>5533</v>
      </c>
      <c r="C21379" s="45" t="s">
        <v>5892</v>
      </c>
      <c r="D21379" s="23" t="s">
        <v>977</v>
      </c>
      <c r="E21379" s="23" t="s">
        <v>4134</v>
      </c>
      <c r="F21379" s="40">
        <v>0.25</v>
      </c>
      <c r="G21379" s="25">
        <v>3623</v>
      </c>
      <c r="H21379" s="25">
        <v>906</v>
      </c>
      <c r="I21379" s="25"/>
      <c r="J21379" s="58" t="e">
        <f>HYPERLINK("#"&amp;"Insumos"&amp;"!A"&amp;MATCH($B21379,#REF!,0),"Ins "&amp;$B21379)</f>
        <v>#REF!</v>
      </c>
      <c r="M21379" s="220"/>
    </row>
    <row r="21380" spans="1:13" x14ac:dyDescent="0.2">
      <c r="A21380" s="35" t="s">
        <v>3881</v>
      </c>
      <c r="B21380" s="1" t="s">
        <v>5007</v>
      </c>
      <c r="C21380" s="45" t="s">
        <v>720</v>
      </c>
      <c r="D21380" s="23" t="s">
        <v>5751</v>
      </c>
      <c r="E21380" s="23" t="s">
        <v>4134</v>
      </c>
      <c r="F21380" s="40">
        <v>0.26</v>
      </c>
      <c r="G21380" s="25">
        <v>1897</v>
      </c>
      <c r="H21380" s="25">
        <v>493</v>
      </c>
      <c r="I21380" s="25"/>
      <c r="J21380" s="58" t="e">
        <f>HYPERLINK("#"&amp;"Insumos"&amp;"!A"&amp;MATCH($B21380,#REF!,0),"Ins "&amp;$B21380)</f>
        <v>#REF!</v>
      </c>
      <c r="M21380" s="220"/>
    </row>
    <row r="21381" spans="1:13" x14ac:dyDescent="0.2">
      <c r="A21381" s="36" t="s">
        <v>3882</v>
      </c>
      <c r="B21381" s="26" t="s">
        <v>6816</v>
      </c>
      <c r="C21381" s="79" t="s">
        <v>2073</v>
      </c>
      <c r="D21381" s="37" t="s">
        <v>5608</v>
      </c>
      <c r="E21381" s="37" t="s">
        <v>465</v>
      </c>
      <c r="F21381" s="41"/>
      <c r="G21381" s="27"/>
      <c r="H21381" s="27"/>
      <c r="I21381" s="27">
        <v>31866</v>
      </c>
      <c r="M21381" s="220">
        <f t="shared" ref="M21381:M21440" si="334">ROUND(I21381*(1+$L$2),0)</f>
        <v>41732</v>
      </c>
    </row>
    <row r="21382" spans="1:13" x14ac:dyDescent="0.2">
      <c r="A21382" s="35" t="s">
        <v>3882</v>
      </c>
      <c r="B21382" s="1" t="s">
        <v>71</v>
      </c>
      <c r="C21382" s="45" t="s">
        <v>1022</v>
      </c>
      <c r="D21382" s="23" t="s">
        <v>5734</v>
      </c>
      <c r="E21382" s="23" t="s">
        <v>4141</v>
      </c>
      <c r="F21382" s="40">
        <v>0.3</v>
      </c>
      <c r="G21382" s="25">
        <v>66987</v>
      </c>
      <c r="H21382" s="25">
        <v>20096</v>
      </c>
      <c r="I21382" s="25"/>
      <c r="J21382" s="58" t="e">
        <f>HYPERLINK("#"&amp;"Insumos"&amp;"!A"&amp;MATCH($B21382,#REF!,0),"Ins "&amp;$B21382)</f>
        <v>#REF!</v>
      </c>
      <c r="M21382" s="220"/>
    </row>
    <row r="21383" spans="1:13" ht="25.5" x14ac:dyDescent="0.2">
      <c r="A21383" s="35" t="s">
        <v>3882</v>
      </c>
      <c r="B21383" s="1" t="s">
        <v>105</v>
      </c>
      <c r="C21383" s="45" t="s">
        <v>8798</v>
      </c>
      <c r="D21383" s="23" t="s">
        <v>5534</v>
      </c>
      <c r="E21383" s="23" t="s">
        <v>4142</v>
      </c>
      <c r="F21383" s="40">
        <v>0.03</v>
      </c>
      <c r="G21383" s="25">
        <v>322400</v>
      </c>
      <c r="H21383" s="25">
        <v>9672</v>
      </c>
      <c r="I21383" s="25"/>
      <c r="J21383" s="58" t="e">
        <f>HYPERLINK("#"&amp;"Insumos"&amp;"!A"&amp;MATCH($B21383,#REF!,0),"Ins "&amp;$B21383)</f>
        <v>#REF!</v>
      </c>
      <c r="M21383" s="220"/>
    </row>
    <row r="21384" spans="1:13" x14ac:dyDescent="0.2">
      <c r="A21384" s="35" t="s">
        <v>3882</v>
      </c>
      <c r="B21384" s="1" t="s">
        <v>5533</v>
      </c>
      <c r="C21384" s="45" t="s">
        <v>5892</v>
      </c>
      <c r="D21384" s="23" t="s">
        <v>977</v>
      </c>
      <c r="E21384" s="23" t="s">
        <v>4134</v>
      </c>
      <c r="F21384" s="40">
        <v>0.3</v>
      </c>
      <c r="G21384" s="25">
        <v>3623</v>
      </c>
      <c r="H21384" s="25">
        <v>1087</v>
      </c>
      <c r="I21384" s="25"/>
      <c r="J21384" s="58" t="e">
        <f>HYPERLINK("#"&amp;"Insumos"&amp;"!A"&amp;MATCH($B21384,#REF!,0),"Ins "&amp;$B21384)</f>
        <v>#REF!</v>
      </c>
      <c r="M21384" s="220"/>
    </row>
    <row r="21385" spans="1:13" x14ac:dyDescent="0.2">
      <c r="A21385" s="35" t="s">
        <v>3882</v>
      </c>
      <c r="B21385" s="1" t="s">
        <v>5007</v>
      </c>
      <c r="C21385" s="45" t="s">
        <v>720</v>
      </c>
      <c r="D21385" s="23" t="s">
        <v>5751</v>
      </c>
      <c r="E21385" s="23" t="s">
        <v>4134</v>
      </c>
      <c r="F21385" s="40">
        <v>0.53310000000000002</v>
      </c>
      <c r="G21385" s="25">
        <v>1897</v>
      </c>
      <c r="H21385" s="25">
        <v>1011</v>
      </c>
      <c r="I21385" s="25"/>
      <c r="J21385" s="58" t="e">
        <f>HYPERLINK("#"&amp;"Insumos"&amp;"!A"&amp;MATCH($B21385,#REF!,0),"Ins "&amp;$B21385)</f>
        <v>#REF!</v>
      </c>
      <c r="M21385" s="220"/>
    </row>
    <row r="21386" spans="1:13" x14ac:dyDescent="0.2">
      <c r="A21386" s="36" t="s">
        <v>5951</v>
      </c>
      <c r="B21386" s="26" t="s">
        <v>6816</v>
      </c>
      <c r="C21386" s="79" t="s">
        <v>5952</v>
      </c>
      <c r="D21386" s="37" t="s">
        <v>5608</v>
      </c>
      <c r="E21386" s="37" t="s">
        <v>465</v>
      </c>
      <c r="F21386" s="41"/>
      <c r="G21386" s="27"/>
      <c r="H21386" s="27"/>
      <c r="I21386" s="27">
        <v>35209</v>
      </c>
      <c r="M21386" s="220">
        <f t="shared" si="334"/>
        <v>46110</v>
      </c>
    </row>
    <row r="21387" spans="1:13" x14ac:dyDescent="0.2">
      <c r="A21387" s="35" t="s">
        <v>5951</v>
      </c>
      <c r="B21387" s="1" t="s">
        <v>71</v>
      </c>
      <c r="C21387" s="45" t="s">
        <v>1022</v>
      </c>
      <c r="D21387" s="23" t="s">
        <v>5734</v>
      </c>
      <c r="E21387" s="23" t="s">
        <v>4141</v>
      </c>
      <c r="F21387" s="40">
        <v>0.35</v>
      </c>
      <c r="G21387" s="25">
        <v>66987</v>
      </c>
      <c r="H21387" s="25">
        <v>23445</v>
      </c>
      <c r="I21387" s="25"/>
      <c r="J21387" s="58" t="e">
        <f>HYPERLINK("#"&amp;"Insumos"&amp;"!A"&amp;MATCH($B21387,#REF!,0),"Ins "&amp;$B21387)</f>
        <v>#REF!</v>
      </c>
      <c r="M21387" s="220"/>
    </row>
    <row r="21388" spans="1:13" ht="25.5" x14ac:dyDescent="0.2">
      <c r="A21388" s="35" t="s">
        <v>5951</v>
      </c>
      <c r="B21388" s="1" t="s">
        <v>105</v>
      </c>
      <c r="C21388" s="45" t="s">
        <v>8798</v>
      </c>
      <c r="D21388" s="23" t="s">
        <v>5534</v>
      </c>
      <c r="E21388" s="23" t="s">
        <v>4142</v>
      </c>
      <c r="F21388" s="40">
        <v>0.03</v>
      </c>
      <c r="G21388" s="25">
        <v>322400</v>
      </c>
      <c r="H21388" s="25">
        <v>9672</v>
      </c>
      <c r="I21388" s="25"/>
      <c r="J21388" s="58" t="e">
        <f>HYPERLINK("#"&amp;"Insumos"&amp;"!A"&amp;MATCH($B21388,#REF!,0),"Ins "&amp;$B21388)</f>
        <v>#REF!</v>
      </c>
      <c r="M21388" s="220"/>
    </row>
    <row r="21389" spans="1:13" x14ac:dyDescent="0.2">
      <c r="A21389" s="35" t="s">
        <v>5951</v>
      </c>
      <c r="B21389" s="1" t="s">
        <v>5533</v>
      </c>
      <c r="C21389" s="45" t="s">
        <v>5892</v>
      </c>
      <c r="D21389" s="23" t="s">
        <v>977</v>
      </c>
      <c r="E21389" s="23" t="s">
        <v>4134</v>
      </c>
      <c r="F21389" s="40">
        <v>0.3</v>
      </c>
      <c r="G21389" s="25">
        <v>3623</v>
      </c>
      <c r="H21389" s="25">
        <v>1087</v>
      </c>
      <c r="I21389" s="25"/>
      <c r="J21389" s="58" t="e">
        <f>HYPERLINK("#"&amp;"Insumos"&amp;"!A"&amp;MATCH($B21389,#REF!,0),"Ins "&amp;$B21389)</f>
        <v>#REF!</v>
      </c>
      <c r="M21389" s="220"/>
    </row>
    <row r="21390" spans="1:13" x14ac:dyDescent="0.2">
      <c r="A21390" s="35" t="s">
        <v>5951</v>
      </c>
      <c r="B21390" s="1" t="s">
        <v>5007</v>
      </c>
      <c r="C21390" s="45" t="s">
        <v>720</v>
      </c>
      <c r="D21390" s="23" t="s">
        <v>5751</v>
      </c>
      <c r="E21390" s="23" t="s">
        <v>4134</v>
      </c>
      <c r="F21390" s="40">
        <v>0.53</v>
      </c>
      <c r="G21390" s="25">
        <v>1897</v>
      </c>
      <c r="H21390" s="25">
        <v>1005</v>
      </c>
      <c r="I21390" s="25"/>
      <c r="J21390" s="58" t="e">
        <f>HYPERLINK("#"&amp;"Insumos"&amp;"!A"&amp;MATCH($B21390,#REF!,0),"Ins "&amp;$B21390)</f>
        <v>#REF!</v>
      </c>
      <c r="M21390" s="220"/>
    </row>
    <row r="21391" spans="1:13" x14ac:dyDescent="0.2">
      <c r="A21391" s="36" t="s">
        <v>5953</v>
      </c>
      <c r="B21391" s="26" t="s">
        <v>6816</v>
      </c>
      <c r="C21391" s="79" t="s">
        <v>5954</v>
      </c>
      <c r="D21391" s="37" t="s">
        <v>5608</v>
      </c>
      <c r="E21391" s="37" t="s">
        <v>465</v>
      </c>
      <c r="F21391" s="41"/>
      <c r="G21391" s="27"/>
      <c r="H21391" s="27"/>
      <c r="I21391" s="27">
        <v>31916</v>
      </c>
      <c r="M21391" s="220">
        <f t="shared" si="334"/>
        <v>41797</v>
      </c>
    </row>
    <row r="21392" spans="1:13" x14ac:dyDescent="0.2">
      <c r="A21392" s="35" t="s">
        <v>5953</v>
      </c>
      <c r="B21392" s="1" t="s">
        <v>71</v>
      </c>
      <c r="C21392" s="45" t="s">
        <v>1022</v>
      </c>
      <c r="D21392" s="23" t="s">
        <v>5734</v>
      </c>
      <c r="E21392" s="23" t="s">
        <v>4141</v>
      </c>
      <c r="F21392" s="40">
        <v>0.3</v>
      </c>
      <c r="G21392" s="25">
        <v>66987</v>
      </c>
      <c r="H21392" s="25">
        <v>20096</v>
      </c>
      <c r="I21392" s="25"/>
      <c r="J21392" s="58" t="e">
        <f>HYPERLINK("#"&amp;"Insumos"&amp;"!A"&amp;MATCH($B21392,#REF!,0),"Ins "&amp;$B21392)</f>
        <v>#REF!</v>
      </c>
      <c r="M21392" s="220"/>
    </row>
    <row r="21393" spans="1:13" ht="25.5" x14ac:dyDescent="0.2">
      <c r="A21393" s="35" t="s">
        <v>5953</v>
      </c>
      <c r="B21393" s="1" t="s">
        <v>105</v>
      </c>
      <c r="C21393" s="45" t="s">
        <v>8798</v>
      </c>
      <c r="D21393" s="23" t="s">
        <v>5534</v>
      </c>
      <c r="E21393" s="23" t="s">
        <v>4142</v>
      </c>
      <c r="F21393" s="40">
        <v>0.03</v>
      </c>
      <c r="G21393" s="25">
        <v>322400</v>
      </c>
      <c r="H21393" s="25">
        <v>9672</v>
      </c>
      <c r="I21393" s="25"/>
      <c r="J21393" s="58" t="e">
        <f>HYPERLINK("#"&amp;"Insumos"&amp;"!A"&amp;MATCH($B21393,#REF!,0),"Ins "&amp;$B21393)</f>
        <v>#REF!</v>
      </c>
      <c r="M21393" s="220"/>
    </row>
    <row r="21394" spans="1:13" x14ac:dyDescent="0.2">
      <c r="A21394" s="35" t="s">
        <v>5953</v>
      </c>
      <c r="B21394" s="1" t="s">
        <v>5533</v>
      </c>
      <c r="C21394" s="45" t="s">
        <v>5892</v>
      </c>
      <c r="D21394" s="23" t="s">
        <v>977</v>
      </c>
      <c r="E21394" s="23" t="s">
        <v>4134</v>
      </c>
      <c r="F21394" s="40">
        <v>0.3</v>
      </c>
      <c r="G21394" s="25">
        <v>3623</v>
      </c>
      <c r="H21394" s="25">
        <v>1087</v>
      </c>
      <c r="I21394" s="25"/>
      <c r="J21394" s="58" t="e">
        <f>HYPERLINK("#"&amp;"Insumos"&amp;"!A"&amp;MATCH($B21394,#REF!,0),"Ins "&amp;$B21394)</f>
        <v>#REF!</v>
      </c>
      <c r="M21394" s="220"/>
    </row>
    <row r="21395" spans="1:13" x14ac:dyDescent="0.2">
      <c r="A21395" s="35" t="s">
        <v>5953</v>
      </c>
      <c r="B21395" s="1" t="s">
        <v>5007</v>
      </c>
      <c r="C21395" s="45" t="s">
        <v>720</v>
      </c>
      <c r="D21395" s="23" t="s">
        <v>5751</v>
      </c>
      <c r="E21395" s="23" t="s">
        <v>4134</v>
      </c>
      <c r="F21395" s="40">
        <v>0.55920000000000003</v>
      </c>
      <c r="G21395" s="25">
        <v>1897</v>
      </c>
      <c r="H21395" s="25">
        <v>1061</v>
      </c>
      <c r="I21395" s="25"/>
      <c r="J21395" s="58" t="e">
        <f>HYPERLINK("#"&amp;"Insumos"&amp;"!A"&amp;MATCH($B21395,#REF!,0),"Ins "&amp;$B21395)</f>
        <v>#REF!</v>
      </c>
      <c r="M21395" s="220"/>
    </row>
    <row r="21396" spans="1:13" ht="25.5" x14ac:dyDescent="0.2">
      <c r="A21396" s="36" t="s">
        <v>5955</v>
      </c>
      <c r="B21396" s="26" t="s">
        <v>6816</v>
      </c>
      <c r="C21396" s="79" t="s">
        <v>9887</v>
      </c>
      <c r="D21396" s="37" t="s">
        <v>5608</v>
      </c>
      <c r="E21396" s="37" t="s">
        <v>465</v>
      </c>
      <c r="F21396" s="41"/>
      <c r="G21396" s="27"/>
      <c r="H21396" s="27"/>
      <c r="I21396" s="27">
        <v>39237</v>
      </c>
      <c r="M21396" s="220">
        <f t="shared" si="334"/>
        <v>51385</v>
      </c>
    </row>
    <row r="21397" spans="1:13" x14ac:dyDescent="0.2">
      <c r="A21397" s="35" t="s">
        <v>5955</v>
      </c>
      <c r="B21397" s="1" t="s">
        <v>5572</v>
      </c>
      <c r="C21397" s="45" t="s">
        <v>971</v>
      </c>
      <c r="D21397" s="23" t="s">
        <v>5734</v>
      </c>
      <c r="E21397" s="23" t="s">
        <v>4141</v>
      </c>
      <c r="F21397" s="40">
        <v>0.6</v>
      </c>
      <c r="G21397" s="25">
        <v>37863</v>
      </c>
      <c r="H21397" s="25">
        <v>22718</v>
      </c>
      <c r="I21397" s="25"/>
      <c r="J21397" s="58" t="e">
        <f>HYPERLINK("#"&amp;"Insumos"&amp;"!A"&amp;MATCH($B21397,#REF!,0),"Ins "&amp;$B21397)</f>
        <v>#REF!</v>
      </c>
      <c r="M21397" s="220"/>
    </row>
    <row r="21398" spans="1:13" ht="25.5" x14ac:dyDescent="0.2">
      <c r="A21398" s="35" t="s">
        <v>5955</v>
      </c>
      <c r="B21398" s="1" t="s">
        <v>105</v>
      </c>
      <c r="C21398" s="45" t="s">
        <v>8798</v>
      </c>
      <c r="D21398" s="23" t="s">
        <v>5534</v>
      </c>
      <c r="E21398" s="23" t="s">
        <v>4142</v>
      </c>
      <c r="F21398" s="40">
        <v>0.04</v>
      </c>
      <c r="G21398" s="25">
        <v>322400</v>
      </c>
      <c r="H21398" s="25">
        <v>12896</v>
      </c>
      <c r="I21398" s="25"/>
      <c r="J21398" s="58" t="e">
        <f>HYPERLINK("#"&amp;"Insumos"&amp;"!A"&amp;MATCH($B21398,#REF!,0),"Ins "&amp;$B21398)</f>
        <v>#REF!</v>
      </c>
      <c r="M21398" s="220"/>
    </row>
    <row r="21399" spans="1:13" x14ac:dyDescent="0.2">
      <c r="A21399" s="35" t="s">
        <v>5955</v>
      </c>
      <c r="B21399" s="1" t="s">
        <v>5533</v>
      </c>
      <c r="C21399" s="45" t="s">
        <v>5892</v>
      </c>
      <c r="D21399" s="23" t="s">
        <v>977</v>
      </c>
      <c r="E21399" s="23" t="s">
        <v>4134</v>
      </c>
      <c r="F21399" s="40">
        <v>1</v>
      </c>
      <c r="G21399" s="25">
        <v>3623</v>
      </c>
      <c r="H21399" s="25">
        <v>3623</v>
      </c>
      <c r="I21399" s="25"/>
      <c r="J21399" s="58" t="e">
        <f>HYPERLINK("#"&amp;"Insumos"&amp;"!A"&amp;MATCH($B21399,#REF!,0),"Ins "&amp;$B21399)</f>
        <v>#REF!</v>
      </c>
      <c r="M21399" s="220"/>
    </row>
    <row r="21400" spans="1:13" ht="25.5" x14ac:dyDescent="0.2">
      <c r="A21400" s="36" t="s">
        <v>5956</v>
      </c>
      <c r="B21400" s="26" t="s">
        <v>6816</v>
      </c>
      <c r="C21400" s="79" t="s">
        <v>5957</v>
      </c>
      <c r="D21400" s="37" t="s">
        <v>5608</v>
      </c>
      <c r="E21400" s="37" t="s">
        <v>464</v>
      </c>
      <c r="F21400" s="41"/>
      <c r="G21400" s="27"/>
      <c r="H21400" s="27"/>
      <c r="I21400" s="27">
        <v>37007</v>
      </c>
      <c r="M21400" s="220">
        <f t="shared" si="334"/>
        <v>48464</v>
      </c>
    </row>
    <row r="21401" spans="1:13" x14ac:dyDescent="0.2">
      <c r="A21401" s="35" t="s">
        <v>5956</v>
      </c>
      <c r="B21401" s="1" t="s">
        <v>5572</v>
      </c>
      <c r="C21401" s="45" t="s">
        <v>971</v>
      </c>
      <c r="D21401" s="23" t="s">
        <v>5734</v>
      </c>
      <c r="E21401" s="23" t="s">
        <v>4141</v>
      </c>
      <c r="F21401" s="40">
        <v>0.25</v>
      </c>
      <c r="G21401" s="25">
        <v>37863</v>
      </c>
      <c r="H21401" s="25">
        <v>9466</v>
      </c>
      <c r="I21401" s="25"/>
      <c r="J21401" s="58" t="e">
        <f>HYPERLINK("#"&amp;"Insumos"&amp;"!A"&amp;MATCH($B21401,#REF!,0),"Ins "&amp;$B21401)</f>
        <v>#REF!</v>
      </c>
      <c r="M21401" s="220"/>
    </row>
    <row r="21402" spans="1:13" ht="25.5" x14ac:dyDescent="0.2">
      <c r="A21402" s="35" t="s">
        <v>5956</v>
      </c>
      <c r="B21402" s="1" t="s">
        <v>105</v>
      </c>
      <c r="C21402" s="45" t="s">
        <v>8798</v>
      </c>
      <c r="D21402" s="23" t="s">
        <v>5534</v>
      </c>
      <c r="E21402" s="23" t="s">
        <v>4142</v>
      </c>
      <c r="F21402" s="40">
        <v>0.04</v>
      </c>
      <c r="G21402" s="25">
        <v>322400</v>
      </c>
      <c r="H21402" s="25">
        <v>12896</v>
      </c>
      <c r="I21402" s="25"/>
      <c r="J21402" s="58" t="e">
        <f>HYPERLINK("#"&amp;"Insumos"&amp;"!A"&amp;MATCH($B21402,#REF!,0),"Ins "&amp;$B21402)</f>
        <v>#REF!</v>
      </c>
      <c r="M21402" s="220"/>
    </row>
    <row r="21403" spans="1:13" x14ac:dyDescent="0.2">
      <c r="A21403" s="35" t="s">
        <v>5956</v>
      </c>
      <c r="B21403" s="1" t="s">
        <v>2110</v>
      </c>
      <c r="C21403" s="45" t="s">
        <v>8818</v>
      </c>
      <c r="D21403" s="23" t="s">
        <v>5534</v>
      </c>
      <c r="E21403" s="23" t="s">
        <v>4141</v>
      </c>
      <c r="F21403" s="40">
        <v>0.17</v>
      </c>
      <c r="G21403" s="25">
        <v>79206</v>
      </c>
      <c r="H21403" s="25">
        <v>13465</v>
      </c>
      <c r="I21403" s="25"/>
      <c r="J21403" s="58" t="e">
        <f>HYPERLINK("#"&amp;"Insumos"&amp;"!A"&amp;MATCH($B21403,#REF!,0),"Ins "&amp;$B21403)</f>
        <v>#REF!</v>
      </c>
      <c r="M21403" s="220"/>
    </row>
    <row r="21404" spans="1:13" x14ac:dyDescent="0.2">
      <c r="A21404" s="35" t="s">
        <v>5956</v>
      </c>
      <c r="B21404" s="1" t="s">
        <v>5533</v>
      </c>
      <c r="C21404" s="45" t="s">
        <v>5892</v>
      </c>
      <c r="D21404" s="23" t="s">
        <v>977</v>
      </c>
      <c r="E21404" s="23" t="s">
        <v>4134</v>
      </c>
      <c r="F21404" s="40">
        <v>0.2</v>
      </c>
      <c r="G21404" s="25">
        <v>3623</v>
      </c>
      <c r="H21404" s="25">
        <v>725</v>
      </c>
      <c r="I21404" s="25"/>
      <c r="J21404" s="58" t="e">
        <f>HYPERLINK("#"&amp;"Insumos"&amp;"!A"&amp;MATCH($B21404,#REF!,0),"Ins "&amp;$B21404)</f>
        <v>#REF!</v>
      </c>
      <c r="M21404" s="220"/>
    </row>
    <row r="21405" spans="1:13" x14ac:dyDescent="0.2">
      <c r="A21405" s="35" t="s">
        <v>5956</v>
      </c>
      <c r="B21405" s="1" t="s">
        <v>5007</v>
      </c>
      <c r="C21405" s="45" t="s">
        <v>720</v>
      </c>
      <c r="D21405" s="23" t="s">
        <v>5751</v>
      </c>
      <c r="E21405" s="23" t="s">
        <v>4134</v>
      </c>
      <c r="F21405" s="40">
        <v>0.24</v>
      </c>
      <c r="G21405" s="25">
        <v>1897</v>
      </c>
      <c r="H21405" s="25">
        <v>455</v>
      </c>
      <c r="I21405" s="25"/>
      <c r="J21405" s="58" t="e">
        <f>HYPERLINK("#"&amp;"Insumos"&amp;"!A"&amp;MATCH($B21405,#REF!,0),"Ins "&amp;$B21405)</f>
        <v>#REF!</v>
      </c>
      <c r="M21405" s="220"/>
    </row>
    <row r="21406" spans="1:13" x14ac:dyDescent="0.2">
      <c r="A21406" s="36" t="s">
        <v>5958</v>
      </c>
      <c r="B21406" s="26" t="s">
        <v>6816</v>
      </c>
      <c r="C21406" s="79" t="s">
        <v>5959</v>
      </c>
      <c r="D21406" s="37" t="s">
        <v>5608</v>
      </c>
      <c r="E21406" s="37" t="s">
        <v>4134</v>
      </c>
      <c r="F21406" s="41"/>
      <c r="G21406" s="27"/>
      <c r="H21406" s="27"/>
      <c r="I21406" s="27">
        <v>33305</v>
      </c>
      <c r="M21406" s="220">
        <f t="shared" si="334"/>
        <v>43616</v>
      </c>
    </row>
    <row r="21407" spans="1:13" x14ac:dyDescent="0.2">
      <c r="A21407" s="35" t="s">
        <v>5958</v>
      </c>
      <c r="B21407" s="1" t="s">
        <v>5572</v>
      </c>
      <c r="C21407" s="45" t="s">
        <v>971</v>
      </c>
      <c r="D21407" s="23" t="s">
        <v>5734</v>
      </c>
      <c r="E21407" s="23" t="s">
        <v>4141</v>
      </c>
      <c r="F21407" s="40">
        <v>0.6</v>
      </c>
      <c r="G21407" s="25">
        <v>37863</v>
      </c>
      <c r="H21407" s="25">
        <v>22718</v>
      </c>
      <c r="I21407" s="25"/>
      <c r="J21407" s="58" t="e">
        <f>HYPERLINK("#"&amp;"Insumos"&amp;"!A"&amp;MATCH($B21407,#REF!,0),"Ins "&amp;$B21407)</f>
        <v>#REF!</v>
      </c>
      <c r="M21407" s="220"/>
    </row>
    <row r="21408" spans="1:13" ht="25.5" x14ac:dyDescent="0.2">
      <c r="A21408" s="35" t="s">
        <v>5958</v>
      </c>
      <c r="B21408" s="1" t="s">
        <v>105</v>
      </c>
      <c r="C21408" s="45" t="s">
        <v>8798</v>
      </c>
      <c r="D21408" s="23" t="s">
        <v>5534</v>
      </c>
      <c r="E21408" s="23" t="s">
        <v>4142</v>
      </c>
      <c r="F21408" s="40">
        <v>0.03</v>
      </c>
      <c r="G21408" s="25">
        <v>322400</v>
      </c>
      <c r="H21408" s="25">
        <v>9672</v>
      </c>
      <c r="I21408" s="25"/>
      <c r="J21408" s="58" t="e">
        <f>HYPERLINK("#"&amp;"Insumos"&amp;"!A"&amp;MATCH($B21408,#REF!,0),"Ins "&amp;$B21408)</f>
        <v>#REF!</v>
      </c>
      <c r="M21408" s="220"/>
    </row>
    <row r="21409" spans="1:13" x14ac:dyDescent="0.2">
      <c r="A21409" s="35" t="s">
        <v>5958</v>
      </c>
      <c r="B21409" s="1" t="s">
        <v>5533</v>
      </c>
      <c r="C21409" s="45" t="s">
        <v>5892</v>
      </c>
      <c r="D21409" s="23" t="s">
        <v>977</v>
      </c>
      <c r="E21409" s="23" t="s">
        <v>4134</v>
      </c>
      <c r="F21409" s="40">
        <v>0.2</v>
      </c>
      <c r="G21409" s="25">
        <v>3623</v>
      </c>
      <c r="H21409" s="25">
        <v>725</v>
      </c>
      <c r="I21409" s="25"/>
      <c r="J21409" s="58" t="e">
        <f>HYPERLINK("#"&amp;"Insumos"&amp;"!A"&amp;MATCH($B21409,#REF!,0),"Ins "&amp;$B21409)</f>
        <v>#REF!</v>
      </c>
      <c r="M21409" s="220"/>
    </row>
    <row r="21410" spans="1:13" x14ac:dyDescent="0.2">
      <c r="A21410" s="35" t="s">
        <v>5958</v>
      </c>
      <c r="B21410" s="1" t="s">
        <v>5007</v>
      </c>
      <c r="C21410" s="45" t="s">
        <v>720</v>
      </c>
      <c r="D21410" s="23" t="s">
        <v>5751</v>
      </c>
      <c r="E21410" s="23" t="s">
        <v>4134</v>
      </c>
      <c r="F21410" s="40">
        <v>0.1</v>
      </c>
      <c r="G21410" s="25">
        <v>1897</v>
      </c>
      <c r="H21410" s="25">
        <v>190</v>
      </c>
      <c r="I21410" s="25"/>
      <c r="J21410" s="58" t="e">
        <f>HYPERLINK("#"&amp;"Insumos"&amp;"!A"&amp;MATCH($B21410,#REF!,0),"Ins "&amp;$B21410)</f>
        <v>#REF!</v>
      </c>
      <c r="M21410" s="220"/>
    </row>
    <row r="21411" spans="1:13" x14ac:dyDescent="0.2">
      <c r="A21411" s="36" t="s">
        <v>6528</v>
      </c>
      <c r="B21411" s="26" t="s">
        <v>6816</v>
      </c>
      <c r="C21411" s="79" t="s">
        <v>6234</v>
      </c>
      <c r="D21411" s="37" t="s">
        <v>5608</v>
      </c>
      <c r="E21411" s="37" t="s">
        <v>465</v>
      </c>
      <c r="F21411" s="41"/>
      <c r="G21411" s="27"/>
      <c r="H21411" s="27"/>
      <c r="I21411" s="27">
        <v>16992</v>
      </c>
      <c r="M21411" s="220">
        <f t="shared" si="334"/>
        <v>22253</v>
      </c>
    </row>
    <row r="21412" spans="1:13" x14ac:dyDescent="0.2">
      <c r="A21412" s="35" t="s">
        <v>6528</v>
      </c>
      <c r="B21412" s="1" t="s">
        <v>6233</v>
      </c>
      <c r="C21412" s="45" t="s">
        <v>6234</v>
      </c>
      <c r="D21412" s="23" t="s">
        <v>5751</v>
      </c>
      <c r="E21412" s="23" t="s">
        <v>465</v>
      </c>
      <c r="F21412" s="40">
        <v>1</v>
      </c>
      <c r="G21412" s="25">
        <v>16992</v>
      </c>
      <c r="H21412" s="25">
        <v>16992</v>
      </c>
      <c r="I21412" s="25"/>
      <c r="J21412" s="58" t="e">
        <f>HYPERLINK("#"&amp;"Insumos"&amp;"!A"&amp;MATCH($B21412,#REF!,0),"Ins "&amp;$B21412)</f>
        <v>#REF!</v>
      </c>
      <c r="M21412" s="220"/>
    </row>
    <row r="21413" spans="1:13" x14ac:dyDescent="0.2">
      <c r="A21413" s="36" t="s">
        <v>6770</v>
      </c>
      <c r="B21413" s="26" t="s">
        <v>6816</v>
      </c>
      <c r="C21413" s="79" t="s">
        <v>6771</v>
      </c>
      <c r="D21413" s="37" t="s">
        <v>5608</v>
      </c>
      <c r="E21413" s="37" t="s">
        <v>464</v>
      </c>
      <c r="F21413" s="41"/>
      <c r="G21413" s="27"/>
      <c r="H21413" s="27"/>
      <c r="I21413" s="27">
        <v>58038</v>
      </c>
      <c r="M21413" s="220">
        <f t="shared" si="334"/>
        <v>76007</v>
      </c>
    </row>
    <row r="21414" spans="1:13" x14ac:dyDescent="0.2">
      <c r="A21414" s="35" t="s">
        <v>6770</v>
      </c>
      <c r="B21414" s="1" t="s">
        <v>5578</v>
      </c>
      <c r="C21414" s="45" t="s">
        <v>1015</v>
      </c>
      <c r="D21414" s="23" t="s">
        <v>5734</v>
      </c>
      <c r="E21414" s="23" t="s">
        <v>4141</v>
      </c>
      <c r="F21414" s="40">
        <v>0.9</v>
      </c>
      <c r="G21414" s="25">
        <v>52425</v>
      </c>
      <c r="H21414" s="25">
        <v>47183</v>
      </c>
      <c r="I21414" s="25"/>
      <c r="J21414" s="58" t="e">
        <f>HYPERLINK("#"&amp;"Insumos"&amp;"!A"&amp;MATCH($B21414,#REF!,0),"Ins "&amp;$B21414)</f>
        <v>#REF!</v>
      </c>
      <c r="M21414" s="220"/>
    </row>
    <row r="21415" spans="1:13" ht="25.5" x14ac:dyDescent="0.2">
      <c r="A21415" s="35" t="s">
        <v>6770</v>
      </c>
      <c r="B21415" s="1" t="s">
        <v>105</v>
      </c>
      <c r="C21415" s="45" t="s">
        <v>8798</v>
      </c>
      <c r="D21415" s="23" t="s">
        <v>5534</v>
      </c>
      <c r="E21415" s="23" t="s">
        <v>4142</v>
      </c>
      <c r="F21415" s="40">
        <v>1.7999999999999999E-2</v>
      </c>
      <c r="G21415" s="25">
        <v>322400</v>
      </c>
      <c r="H21415" s="25">
        <v>5803</v>
      </c>
      <c r="I21415" s="25"/>
      <c r="J21415" s="58" t="e">
        <f>HYPERLINK("#"&amp;"Insumos"&amp;"!A"&amp;MATCH($B21415,#REF!,0),"Ins "&amp;$B21415)</f>
        <v>#REF!</v>
      </c>
      <c r="M21415" s="220"/>
    </row>
    <row r="21416" spans="1:13" x14ac:dyDescent="0.2">
      <c r="A21416" s="35" t="s">
        <v>6770</v>
      </c>
      <c r="B21416" s="1" t="s">
        <v>5533</v>
      </c>
      <c r="C21416" s="45" t="s">
        <v>5892</v>
      </c>
      <c r="D21416" s="23" t="s">
        <v>977</v>
      </c>
      <c r="E21416" s="23" t="s">
        <v>4134</v>
      </c>
      <c r="F21416" s="40">
        <v>0.75</v>
      </c>
      <c r="G21416" s="25">
        <v>3623</v>
      </c>
      <c r="H21416" s="25">
        <v>2717</v>
      </c>
      <c r="I21416" s="25"/>
      <c r="J21416" s="58" t="e">
        <f>HYPERLINK("#"&amp;"Insumos"&amp;"!A"&amp;MATCH($B21416,#REF!,0),"Ins "&amp;$B21416)</f>
        <v>#REF!</v>
      </c>
      <c r="M21416" s="220"/>
    </row>
    <row r="21417" spans="1:13" x14ac:dyDescent="0.2">
      <c r="A21417" s="35" t="s">
        <v>6770</v>
      </c>
      <c r="B21417" s="1" t="s">
        <v>5007</v>
      </c>
      <c r="C21417" s="45" t="s">
        <v>720</v>
      </c>
      <c r="D21417" s="23" t="s">
        <v>5751</v>
      </c>
      <c r="E21417" s="23" t="s">
        <v>4134</v>
      </c>
      <c r="F21417" s="40">
        <v>1.2306999999999999</v>
      </c>
      <c r="G21417" s="25">
        <v>1897</v>
      </c>
      <c r="H21417" s="25">
        <v>2335</v>
      </c>
      <c r="I21417" s="25"/>
      <c r="J21417" s="58" t="e">
        <f>HYPERLINK("#"&amp;"Insumos"&amp;"!A"&amp;MATCH($B21417,#REF!,0),"Ins "&amp;$B21417)</f>
        <v>#REF!</v>
      </c>
      <c r="M21417" s="220"/>
    </row>
    <row r="21418" spans="1:13" ht="25.5" x14ac:dyDescent="0.2">
      <c r="A21418" s="36" t="s">
        <v>6772</v>
      </c>
      <c r="B21418" s="26" t="s">
        <v>6816</v>
      </c>
      <c r="C21418" s="79" t="s">
        <v>6773</v>
      </c>
      <c r="D21418" s="37" t="s">
        <v>5608</v>
      </c>
      <c r="E21418" s="37" t="s">
        <v>464</v>
      </c>
      <c r="F21418" s="41"/>
      <c r="G21418" s="27"/>
      <c r="H21418" s="27"/>
      <c r="I21418" s="27">
        <v>4701</v>
      </c>
      <c r="M21418" s="220">
        <f t="shared" si="334"/>
        <v>6156</v>
      </c>
    </row>
    <row r="21419" spans="1:13" x14ac:dyDescent="0.2">
      <c r="A21419" s="35" t="s">
        <v>6772</v>
      </c>
      <c r="B21419" s="1" t="s">
        <v>5572</v>
      </c>
      <c r="C21419" s="45" t="s">
        <v>971</v>
      </c>
      <c r="D21419" s="23" t="s">
        <v>5734</v>
      </c>
      <c r="E21419" s="23" t="s">
        <v>4141</v>
      </c>
      <c r="F21419" s="40">
        <v>0.1</v>
      </c>
      <c r="G21419" s="25">
        <v>37863</v>
      </c>
      <c r="H21419" s="25">
        <v>3786</v>
      </c>
      <c r="I21419" s="25"/>
      <c r="J21419" s="58" t="e">
        <f>HYPERLINK("#"&amp;"Insumos"&amp;"!A"&amp;MATCH($B21419,#REF!,0),"Ins "&amp;$B21419)</f>
        <v>#REF!</v>
      </c>
      <c r="M21419" s="220"/>
    </row>
    <row r="21420" spans="1:13" x14ac:dyDescent="0.2">
      <c r="A21420" s="35" t="s">
        <v>6772</v>
      </c>
      <c r="B21420" s="1" t="s">
        <v>5533</v>
      </c>
      <c r="C21420" s="45" t="s">
        <v>5892</v>
      </c>
      <c r="D21420" s="23" t="s">
        <v>977</v>
      </c>
      <c r="E21420" s="23" t="s">
        <v>4134</v>
      </c>
      <c r="F21420" s="40">
        <v>0.2</v>
      </c>
      <c r="G21420" s="25">
        <v>3623</v>
      </c>
      <c r="H21420" s="25">
        <v>725</v>
      </c>
      <c r="I21420" s="25"/>
      <c r="J21420" s="58" t="e">
        <f>HYPERLINK("#"&amp;"Insumos"&amp;"!A"&amp;MATCH($B21420,#REF!,0),"Ins "&amp;$B21420)</f>
        <v>#REF!</v>
      </c>
      <c r="M21420" s="220"/>
    </row>
    <row r="21421" spans="1:13" x14ac:dyDescent="0.2">
      <c r="A21421" s="35" t="s">
        <v>6772</v>
      </c>
      <c r="B21421" s="1" t="s">
        <v>5007</v>
      </c>
      <c r="C21421" s="45" t="s">
        <v>720</v>
      </c>
      <c r="D21421" s="23" t="s">
        <v>5751</v>
      </c>
      <c r="E21421" s="23" t="s">
        <v>4134</v>
      </c>
      <c r="F21421" s="40">
        <v>0.1</v>
      </c>
      <c r="G21421" s="25">
        <v>1897</v>
      </c>
      <c r="H21421" s="25">
        <v>190</v>
      </c>
      <c r="I21421" s="25"/>
      <c r="J21421" s="58" t="e">
        <f>HYPERLINK("#"&amp;"Insumos"&amp;"!A"&amp;MATCH($B21421,#REF!,0),"Ins "&amp;$B21421)</f>
        <v>#REF!</v>
      </c>
      <c r="M21421" s="220"/>
    </row>
    <row r="21422" spans="1:13" ht="25.5" x14ac:dyDescent="0.2">
      <c r="A21422" s="36" t="s">
        <v>6774</v>
      </c>
      <c r="B21422" s="26" t="s">
        <v>6816</v>
      </c>
      <c r="C21422" s="79" t="s">
        <v>6775</v>
      </c>
      <c r="D21422" s="37" t="s">
        <v>5608</v>
      </c>
      <c r="E21422" s="37" t="s">
        <v>465</v>
      </c>
      <c r="F21422" s="41"/>
      <c r="G21422" s="27"/>
      <c r="H21422" s="27"/>
      <c r="I21422" s="27">
        <v>20570</v>
      </c>
      <c r="M21422" s="220">
        <f t="shared" si="334"/>
        <v>26938</v>
      </c>
    </row>
    <row r="21423" spans="1:13" x14ac:dyDescent="0.2">
      <c r="A21423" s="35" t="s">
        <v>6774</v>
      </c>
      <c r="B21423" s="1" t="s">
        <v>71</v>
      </c>
      <c r="C21423" s="45" t="s">
        <v>1022</v>
      </c>
      <c r="D21423" s="23" t="s">
        <v>5734</v>
      </c>
      <c r="E21423" s="23" t="s">
        <v>4141</v>
      </c>
      <c r="F21423" s="40">
        <v>0.2</v>
      </c>
      <c r="G21423" s="25">
        <v>66987</v>
      </c>
      <c r="H21423" s="25">
        <v>13397</v>
      </c>
      <c r="I21423" s="25"/>
      <c r="J21423" s="58" t="e">
        <f>HYPERLINK("#"&amp;"Insumos"&amp;"!A"&amp;MATCH($B21423,#REF!,0),"Ins "&amp;$B21423)</f>
        <v>#REF!</v>
      </c>
      <c r="M21423" s="220"/>
    </row>
    <row r="21424" spans="1:13" ht="25.5" x14ac:dyDescent="0.2">
      <c r="A21424" s="35" t="s">
        <v>6774</v>
      </c>
      <c r="B21424" s="1" t="s">
        <v>105</v>
      </c>
      <c r="C21424" s="45" t="s">
        <v>8798</v>
      </c>
      <c r="D21424" s="23" t="s">
        <v>5534</v>
      </c>
      <c r="E21424" s="23" t="s">
        <v>4142</v>
      </c>
      <c r="F21424" s="40">
        <v>0.02</v>
      </c>
      <c r="G21424" s="25">
        <v>322400</v>
      </c>
      <c r="H21424" s="25">
        <v>6448</v>
      </c>
      <c r="I21424" s="25"/>
      <c r="J21424" s="58" t="e">
        <f>HYPERLINK("#"&amp;"Insumos"&amp;"!A"&amp;MATCH($B21424,#REF!,0),"Ins "&amp;$B21424)</f>
        <v>#REF!</v>
      </c>
      <c r="M21424" s="220"/>
    </row>
    <row r="21425" spans="1:13" x14ac:dyDescent="0.2">
      <c r="A21425" s="35" t="s">
        <v>6774</v>
      </c>
      <c r="B21425" s="1" t="s">
        <v>5533</v>
      </c>
      <c r="C21425" s="45" t="s">
        <v>5892</v>
      </c>
      <c r="D21425" s="23" t="s">
        <v>977</v>
      </c>
      <c r="E21425" s="23" t="s">
        <v>4134</v>
      </c>
      <c r="F21425" s="40">
        <v>0.2</v>
      </c>
      <c r="G21425" s="25">
        <v>3623</v>
      </c>
      <c r="H21425" s="25">
        <v>725</v>
      </c>
      <c r="I21425" s="25"/>
      <c r="J21425" s="58" t="e">
        <f>HYPERLINK("#"&amp;"Insumos"&amp;"!A"&amp;MATCH($B21425,#REF!,0),"Ins "&amp;$B21425)</f>
        <v>#REF!</v>
      </c>
      <c r="M21425" s="220"/>
    </row>
    <row r="21426" spans="1:13" x14ac:dyDescent="0.2">
      <c r="A21426" s="36" t="s">
        <v>6776</v>
      </c>
      <c r="B21426" s="26" t="s">
        <v>6816</v>
      </c>
      <c r="C21426" s="79" t="s">
        <v>6777</v>
      </c>
      <c r="D21426" s="37" t="s">
        <v>5608</v>
      </c>
      <c r="E21426" s="37" t="s">
        <v>464</v>
      </c>
      <c r="F21426" s="41"/>
      <c r="G21426" s="27"/>
      <c r="H21426" s="27"/>
      <c r="I21426" s="27">
        <v>10741</v>
      </c>
      <c r="M21426" s="220">
        <f t="shared" si="334"/>
        <v>14066</v>
      </c>
    </row>
    <row r="21427" spans="1:13" x14ac:dyDescent="0.2">
      <c r="A21427" s="35" t="s">
        <v>6776</v>
      </c>
      <c r="B21427" s="1" t="s">
        <v>5572</v>
      </c>
      <c r="C21427" s="45" t="s">
        <v>971</v>
      </c>
      <c r="D21427" s="23" t="s">
        <v>5734</v>
      </c>
      <c r="E21427" s="23" t="s">
        <v>4141</v>
      </c>
      <c r="F21427" s="40">
        <v>0.1</v>
      </c>
      <c r="G21427" s="25">
        <v>37863</v>
      </c>
      <c r="H21427" s="25">
        <v>3786</v>
      </c>
      <c r="I21427" s="25"/>
      <c r="J21427" s="58" t="e">
        <f>HYPERLINK("#"&amp;"Insumos"&amp;"!A"&amp;MATCH($B21427,#REF!,0),"Ins "&amp;$B21427)</f>
        <v>#REF!</v>
      </c>
      <c r="M21427" s="220"/>
    </row>
    <row r="21428" spans="1:13" ht="25.5" x14ac:dyDescent="0.2">
      <c r="A21428" s="35" t="s">
        <v>6776</v>
      </c>
      <c r="B21428" s="1" t="s">
        <v>105</v>
      </c>
      <c r="C21428" s="45" t="s">
        <v>8798</v>
      </c>
      <c r="D21428" s="23" t="s">
        <v>5534</v>
      </c>
      <c r="E21428" s="23" t="s">
        <v>4142</v>
      </c>
      <c r="F21428" s="40">
        <v>1.7999999999999999E-2</v>
      </c>
      <c r="G21428" s="25">
        <v>322400</v>
      </c>
      <c r="H21428" s="25">
        <v>5803</v>
      </c>
      <c r="I21428" s="25"/>
      <c r="J21428" s="58" t="e">
        <f>HYPERLINK("#"&amp;"Insumos"&amp;"!A"&amp;MATCH($B21428,#REF!,0),"Ins "&amp;$B21428)</f>
        <v>#REF!</v>
      </c>
      <c r="M21428" s="220"/>
    </row>
    <row r="21429" spans="1:13" x14ac:dyDescent="0.2">
      <c r="A21429" s="35" t="s">
        <v>6776</v>
      </c>
      <c r="B21429" s="1" t="s">
        <v>5533</v>
      </c>
      <c r="C21429" s="45" t="s">
        <v>5892</v>
      </c>
      <c r="D21429" s="23" t="s">
        <v>977</v>
      </c>
      <c r="E21429" s="23" t="s">
        <v>4134</v>
      </c>
      <c r="F21429" s="40">
        <v>0.2</v>
      </c>
      <c r="G21429" s="25">
        <v>3623</v>
      </c>
      <c r="H21429" s="25">
        <v>725</v>
      </c>
      <c r="I21429" s="25"/>
      <c r="J21429" s="58" t="e">
        <f>HYPERLINK("#"&amp;"Insumos"&amp;"!A"&amp;MATCH($B21429,#REF!,0),"Ins "&amp;$B21429)</f>
        <v>#REF!</v>
      </c>
      <c r="M21429" s="220"/>
    </row>
    <row r="21430" spans="1:13" x14ac:dyDescent="0.2">
      <c r="A21430" s="35" t="s">
        <v>6776</v>
      </c>
      <c r="B21430" s="1" t="s">
        <v>5007</v>
      </c>
      <c r="C21430" s="45" t="s">
        <v>720</v>
      </c>
      <c r="D21430" s="23" t="s">
        <v>5751</v>
      </c>
      <c r="E21430" s="23" t="s">
        <v>4134</v>
      </c>
      <c r="F21430" s="40">
        <v>0.22509999999999999</v>
      </c>
      <c r="G21430" s="25">
        <v>1897</v>
      </c>
      <c r="H21430" s="25">
        <v>427</v>
      </c>
      <c r="I21430" s="25"/>
      <c r="J21430" s="58" t="e">
        <f>HYPERLINK("#"&amp;"Insumos"&amp;"!A"&amp;MATCH($B21430,#REF!,0),"Ins "&amp;$B21430)</f>
        <v>#REF!</v>
      </c>
      <c r="M21430" s="220"/>
    </row>
    <row r="21431" spans="1:13" ht="25.5" x14ac:dyDescent="0.2">
      <c r="A21431" s="36" t="s">
        <v>8476</v>
      </c>
      <c r="B21431" s="26" t="s">
        <v>6816</v>
      </c>
      <c r="C21431" s="79" t="s">
        <v>8477</v>
      </c>
      <c r="D21431" s="37" t="s">
        <v>5608</v>
      </c>
      <c r="E21431" s="37" t="s">
        <v>465</v>
      </c>
      <c r="F21431" s="41"/>
      <c r="G21431" s="27"/>
      <c r="H21431" s="27"/>
      <c r="I21431" s="27">
        <v>8073</v>
      </c>
      <c r="M21431" s="220">
        <f t="shared" si="334"/>
        <v>10572</v>
      </c>
    </row>
    <row r="21432" spans="1:13" x14ac:dyDescent="0.2">
      <c r="A21432" s="35" t="s">
        <v>8476</v>
      </c>
      <c r="B21432" s="1" t="s">
        <v>5572</v>
      </c>
      <c r="C21432" s="45" t="s">
        <v>971</v>
      </c>
      <c r="D21432" s="23" t="s">
        <v>5734</v>
      </c>
      <c r="E21432" s="23" t="s">
        <v>4141</v>
      </c>
      <c r="F21432" s="40">
        <v>0.15</v>
      </c>
      <c r="G21432" s="25">
        <v>37863</v>
      </c>
      <c r="H21432" s="25">
        <v>5679</v>
      </c>
      <c r="I21432" s="25"/>
      <c r="J21432" s="58" t="e">
        <f>HYPERLINK("#"&amp;"Insumos"&amp;"!A"&amp;MATCH($B21432,#REF!,0),"Ins "&amp;$B21432)</f>
        <v>#REF!</v>
      </c>
      <c r="M21432" s="220"/>
    </row>
    <row r="21433" spans="1:13" ht="25.5" x14ac:dyDescent="0.2">
      <c r="A21433" s="35" t="s">
        <v>8476</v>
      </c>
      <c r="B21433" s="1" t="s">
        <v>597</v>
      </c>
      <c r="C21433" s="45" t="s">
        <v>8738</v>
      </c>
      <c r="D21433" s="23" t="s">
        <v>5534</v>
      </c>
      <c r="E21433" s="23" t="s">
        <v>8737</v>
      </c>
      <c r="F21433" s="40">
        <v>0.1</v>
      </c>
      <c r="G21433" s="25">
        <v>17302</v>
      </c>
      <c r="H21433" s="25">
        <v>1730</v>
      </c>
      <c r="I21433" s="25"/>
      <c r="J21433" s="58" t="e">
        <f>HYPERLINK("#"&amp;"Insumos"&amp;"!A"&amp;MATCH($B21433,#REF!,0),"Ins "&amp;$B21433)</f>
        <v>#REF!</v>
      </c>
      <c r="M21433" s="220"/>
    </row>
    <row r="21434" spans="1:13" x14ac:dyDescent="0.2">
      <c r="A21434" s="35" t="s">
        <v>8476</v>
      </c>
      <c r="B21434" s="1" t="s">
        <v>5533</v>
      </c>
      <c r="C21434" s="45" t="s">
        <v>5892</v>
      </c>
      <c r="D21434" s="23" t="s">
        <v>977</v>
      </c>
      <c r="E21434" s="23" t="s">
        <v>4134</v>
      </c>
      <c r="F21434" s="40">
        <v>0.1</v>
      </c>
      <c r="G21434" s="25">
        <v>3623</v>
      </c>
      <c r="H21434" s="25">
        <v>362</v>
      </c>
      <c r="I21434" s="25"/>
      <c r="J21434" s="58" t="e">
        <f>HYPERLINK("#"&amp;"Insumos"&amp;"!A"&amp;MATCH($B21434,#REF!,0),"Ins "&amp;$B21434)</f>
        <v>#REF!</v>
      </c>
      <c r="M21434" s="220"/>
    </row>
    <row r="21435" spans="1:13" x14ac:dyDescent="0.2">
      <c r="A21435" s="35" t="s">
        <v>8476</v>
      </c>
      <c r="B21435" s="1" t="s">
        <v>5007</v>
      </c>
      <c r="C21435" s="45" t="s">
        <v>720</v>
      </c>
      <c r="D21435" s="23" t="s">
        <v>5751</v>
      </c>
      <c r="E21435" s="23" t="s">
        <v>4134</v>
      </c>
      <c r="F21435" s="40">
        <v>0.159</v>
      </c>
      <c r="G21435" s="25">
        <v>1897</v>
      </c>
      <c r="H21435" s="25">
        <v>302</v>
      </c>
      <c r="I21435" s="25"/>
      <c r="J21435" s="58" t="e">
        <f>HYPERLINK("#"&amp;"Insumos"&amp;"!A"&amp;MATCH($B21435,#REF!,0),"Ins "&amp;$B21435)</f>
        <v>#REF!</v>
      </c>
      <c r="M21435" s="220"/>
    </row>
    <row r="21436" spans="1:13" ht="25.5" x14ac:dyDescent="0.2">
      <c r="A21436" s="36" t="s">
        <v>8478</v>
      </c>
      <c r="B21436" s="26" t="s">
        <v>6816</v>
      </c>
      <c r="C21436" s="79" t="s">
        <v>8479</v>
      </c>
      <c r="D21436" s="37" t="s">
        <v>5608</v>
      </c>
      <c r="E21436" s="37" t="s">
        <v>465</v>
      </c>
      <c r="F21436" s="41"/>
      <c r="G21436" s="27"/>
      <c r="H21436" s="27"/>
      <c r="I21436" s="27">
        <v>6524</v>
      </c>
      <c r="M21436" s="220">
        <f t="shared" si="334"/>
        <v>8544</v>
      </c>
    </row>
    <row r="21437" spans="1:13" x14ac:dyDescent="0.2">
      <c r="A21437" s="35" t="s">
        <v>8478</v>
      </c>
      <c r="B21437" s="1" t="s">
        <v>5572</v>
      </c>
      <c r="C21437" s="45" t="s">
        <v>971</v>
      </c>
      <c r="D21437" s="23" t="s">
        <v>5734</v>
      </c>
      <c r="E21437" s="23" t="s">
        <v>4141</v>
      </c>
      <c r="F21437" s="40">
        <v>0.15</v>
      </c>
      <c r="G21437" s="25">
        <v>37863</v>
      </c>
      <c r="H21437" s="25">
        <v>5679</v>
      </c>
      <c r="I21437" s="25"/>
      <c r="J21437" s="58" t="e">
        <f>HYPERLINK("#"&amp;"Insumos"&amp;"!A"&amp;MATCH($B21437,#REF!,0),"Ins "&amp;$B21437)</f>
        <v>#REF!</v>
      </c>
      <c r="M21437" s="220"/>
    </row>
    <row r="21438" spans="1:13" x14ac:dyDescent="0.2">
      <c r="A21438" s="35" t="s">
        <v>8478</v>
      </c>
      <c r="B21438" s="1" t="s">
        <v>5533</v>
      </c>
      <c r="C21438" s="45" t="s">
        <v>5892</v>
      </c>
      <c r="D21438" s="23" t="s">
        <v>977</v>
      </c>
      <c r="E21438" s="23" t="s">
        <v>4134</v>
      </c>
      <c r="F21438" s="40">
        <v>0.15</v>
      </c>
      <c r="G21438" s="25">
        <v>3623</v>
      </c>
      <c r="H21438" s="25">
        <v>543</v>
      </c>
      <c r="I21438" s="25"/>
      <c r="J21438" s="58" t="e">
        <f>HYPERLINK("#"&amp;"Insumos"&amp;"!A"&amp;MATCH($B21438,#REF!,0),"Ins "&amp;$B21438)</f>
        <v>#REF!</v>
      </c>
      <c r="M21438" s="220"/>
    </row>
    <row r="21439" spans="1:13" x14ac:dyDescent="0.2">
      <c r="A21439" s="35" t="s">
        <v>8478</v>
      </c>
      <c r="B21439" s="1" t="s">
        <v>5007</v>
      </c>
      <c r="C21439" s="45" t="s">
        <v>720</v>
      </c>
      <c r="D21439" s="23" t="s">
        <v>5751</v>
      </c>
      <c r="E21439" s="23" t="s">
        <v>4134</v>
      </c>
      <c r="F21439" s="40">
        <v>0.159</v>
      </c>
      <c r="G21439" s="25">
        <v>1897</v>
      </c>
      <c r="H21439" s="25">
        <v>302</v>
      </c>
      <c r="I21439" s="25"/>
      <c r="J21439" s="58" t="e">
        <f>HYPERLINK("#"&amp;"Insumos"&amp;"!A"&amp;MATCH($B21439,#REF!,0),"Ins "&amp;$B21439)</f>
        <v>#REF!</v>
      </c>
      <c r="M21439" s="220"/>
    </row>
    <row r="21440" spans="1:13" ht="25.5" x14ac:dyDescent="0.2">
      <c r="A21440" s="36" t="s">
        <v>8480</v>
      </c>
      <c r="B21440" s="26" t="s">
        <v>6816</v>
      </c>
      <c r="C21440" s="79" t="s">
        <v>8481</v>
      </c>
      <c r="D21440" s="37" t="s">
        <v>5608</v>
      </c>
      <c r="E21440" s="37" t="s">
        <v>465</v>
      </c>
      <c r="F21440" s="41"/>
      <c r="G21440" s="27"/>
      <c r="H21440" s="27"/>
      <c r="I21440" s="27">
        <v>24677</v>
      </c>
      <c r="M21440" s="220">
        <f t="shared" si="334"/>
        <v>32317</v>
      </c>
    </row>
    <row r="21441" spans="1:13" x14ac:dyDescent="0.2">
      <c r="A21441" s="35" t="s">
        <v>8480</v>
      </c>
      <c r="B21441" s="1" t="s">
        <v>5572</v>
      </c>
      <c r="C21441" s="45" t="s">
        <v>971</v>
      </c>
      <c r="D21441" s="23" t="s">
        <v>5734</v>
      </c>
      <c r="E21441" s="23" t="s">
        <v>4141</v>
      </c>
      <c r="F21441" s="40">
        <v>0.25</v>
      </c>
      <c r="G21441" s="25">
        <v>37863</v>
      </c>
      <c r="H21441" s="25">
        <v>9466</v>
      </c>
      <c r="I21441" s="25"/>
      <c r="J21441" s="58" t="e">
        <f>HYPERLINK("#"&amp;"Insumos"&amp;"!A"&amp;MATCH($B21441,#REF!,0),"Ins "&amp;$B21441)</f>
        <v>#REF!</v>
      </c>
      <c r="M21441" s="220"/>
    </row>
    <row r="21442" spans="1:13" x14ac:dyDescent="0.2">
      <c r="A21442" s="35" t="s">
        <v>8480</v>
      </c>
      <c r="B21442" s="1" t="s">
        <v>5533</v>
      </c>
      <c r="C21442" s="45" t="s">
        <v>5892</v>
      </c>
      <c r="D21442" s="23" t="s">
        <v>977</v>
      </c>
      <c r="E21442" s="23" t="s">
        <v>4134</v>
      </c>
      <c r="F21442" s="40">
        <v>0.3</v>
      </c>
      <c r="G21442" s="25">
        <v>3623</v>
      </c>
      <c r="H21442" s="25">
        <v>1087</v>
      </c>
      <c r="I21442" s="25"/>
      <c r="J21442" s="58" t="e">
        <f>HYPERLINK("#"&amp;"Insumos"&amp;"!A"&amp;MATCH($B21442,#REF!,0),"Ins "&amp;$B21442)</f>
        <v>#REF!</v>
      </c>
      <c r="M21442" s="220"/>
    </row>
    <row r="21443" spans="1:13" x14ac:dyDescent="0.2">
      <c r="A21443" s="35" t="s">
        <v>8480</v>
      </c>
      <c r="B21443" s="1" t="s">
        <v>5188</v>
      </c>
      <c r="C21443" s="45" t="s">
        <v>2341</v>
      </c>
      <c r="D21443" s="23" t="s">
        <v>5751</v>
      </c>
      <c r="E21443" s="23" t="s">
        <v>467</v>
      </c>
      <c r="F21443" s="40">
        <v>0.09</v>
      </c>
      <c r="G21443" s="25">
        <v>156936</v>
      </c>
      <c r="H21443" s="25">
        <v>14124</v>
      </c>
      <c r="I21443" s="25"/>
      <c r="J21443" s="58" t="e">
        <f>HYPERLINK("#"&amp;"Insumos"&amp;"!A"&amp;MATCH($B21443,#REF!,0),"Ins "&amp;$B21443)</f>
        <v>#REF!</v>
      </c>
      <c r="M21443" s="220"/>
    </row>
    <row r="21444" spans="1:13" x14ac:dyDescent="0.2">
      <c r="A21444" s="36" t="s">
        <v>11438</v>
      </c>
      <c r="B21444" s="26" t="s">
        <v>6816</v>
      </c>
      <c r="C21444" s="79" t="s">
        <v>8482</v>
      </c>
      <c r="D21444" s="37" t="s">
        <v>5608</v>
      </c>
      <c r="E21444" s="37" t="s">
        <v>464</v>
      </c>
      <c r="F21444" s="41"/>
      <c r="G21444" s="27"/>
      <c r="H21444" s="27"/>
      <c r="I21444" s="27">
        <v>66930</v>
      </c>
      <c r="M21444" s="220">
        <f t="shared" ref="M21444:M21507" si="335">ROUND(I21444*(1+$L$2),0)</f>
        <v>87652</v>
      </c>
    </row>
    <row r="21445" spans="1:13" x14ac:dyDescent="0.2">
      <c r="A21445" s="35" t="s">
        <v>11438</v>
      </c>
      <c r="B21445" s="1" t="s">
        <v>5572</v>
      </c>
      <c r="C21445" s="45" t="s">
        <v>971</v>
      </c>
      <c r="D21445" s="23" t="s">
        <v>5734</v>
      </c>
      <c r="E21445" s="23" t="s">
        <v>4141</v>
      </c>
      <c r="F21445" s="40">
        <v>0.7</v>
      </c>
      <c r="G21445" s="25">
        <v>37863</v>
      </c>
      <c r="H21445" s="25">
        <v>26504</v>
      </c>
      <c r="I21445" s="25"/>
      <c r="J21445" s="58" t="e">
        <f>HYPERLINK("#"&amp;"Insumos"&amp;"!A"&amp;MATCH($B21445,#REF!,0),"Ins "&amp;$B21445)</f>
        <v>#REF!</v>
      </c>
      <c r="M21445" s="220"/>
    </row>
    <row r="21446" spans="1:13" x14ac:dyDescent="0.2">
      <c r="A21446" s="35" t="s">
        <v>11438</v>
      </c>
      <c r="B21446" s="1" t="s">
        <v>5533</v>
      </c>
      <c r="C21446" s="45" t="s">
        <v>5892</v>
      </c>
      <c r="D21446" s="23" t="s">
        <v>977</v>
      </c>
      <c r="E21446" s="23" t="s">
        <v>4134</v>
      </c>
      <c r="F21446" s="40">
        <v>5</v>
      </c>
      <c r="G21446" s="25">
        <v>3623</v>
      </c>
      <c r="H21446" s="25">
        <v>18115</v>
      </c>
      <c r="I21446" s="25"/>
      <c r="J21446" s="58" t="e">
        <f>HYPERLINK("#"&amp;"Insumos"&amp;"!A"&amp;MATCH($B21446,#REF!,0),"Ins "&amp;$B21446)</f>
        <v>#REF!</v>
      </c>
      <c r="M21446" s="220"/>
    </row>
    <row r="21447" spans="1:13" x14ac:dyDescent="0.2">
      <c r="A21447" s="35" t="s">
        <v>11438</v>
      </c>
      <c r="B21447" s="1" t="s">
        <v>7915</v>
      </c>
      <c r="C21447" s="45" t="s">
        <v>7916</v>
      </c>
      <c r="D21447" s="23" t="s">
        <v>5751</v>
      </c>
      <c r="E21447" s="23" t="s">
        <v>464</v>
      </c>
      <c r="F21447" s="40">
        <v>1.05</v>
      </c>
      <c r="G21447" s="25">
        <v>21249</v>
      </c>
      <c r="H21447" s="25">
        <v>22311</v>
      </c>
      <c r="I21447" s="25"/>
      <c r="J21447" s="58" t="e">
        <f>HYPERLINK("#"&amp;"Insumos"&amp;"!A"&amp;MATCH($B21447,#REF!,0),"Ins "&amp;$B21447)</f>
        <v>#REF!</v>
      </c>
      <c r="M21447" s="220"/>
    </row>
    <row r="21448" spans="1:13" ht="25.5" x14ac:dyDescent="0.2">
      <c r="A21448" s="36" t="s">
        <v>9888</v>
      </c>
      <c r="B21448" s="26" t="s">
        <v>6816</v>
      </c>
      <c r="C21448" s="79" t="s">
        <v>9889</v>
      </c>
      <c r="D21448" s="37" t="s">
        <v>5608</v>
      </c>
      <c r="E21448" s="37" t="s">
        <v>465</v>
      </c>
      <c r="F21448" s="41"/>
      <c r="G21448" s="27"/>
      <c r="H21448" s="27"/>
      <c r="I21448" s="27">
        <v>12876</v>
      </c>
      <c r="M21448" s="220">
        <f t="shared" si="335"/>
        <v>16862</v>
      </c>
    </row>
    <row r="21449" spans="1:13" x14ac:dyDescent="0.2">
      <c r="A21449" s="35" t="s">
        <v>9888</v>
      </c>
      <c r="B21449" s="34" t="s">
        <v>5572</v>
      </c>
      <c r="C21449" s="45" t="s">
        <v>971</v>
      </c>
      <c r="D21449" s="23" t="s">
        <v>5734</v>
      </c>
      <c r="E21449" s="23" t="s">
        <v>4141</v>
      </c>
      <c r="F21449" s="40">
        <v>0.22</v>
      </c>
      <c r="G21449" s="25">
        <v>37863</v>
      </c>
      <c r="H21449" s="25">
        <v>8330</v>
      </c>
      <c r="I21449" s="25"/>
      <c r="J21449" s="58" t="e">
        <f>HYPERLINK("#"&amp;"Insumos"&amp;"!A"&amp;MATCH($B21449,#REF!,0),"Ins "&amp;$B21449)</f>
        <v>#REF!</v>
      </c>
      <c r="M21449" s="220"/>
    </row>
    <row r="21450" spans="1:13" x14ac:dyDescent="0.2">
      <c r="A21450" s="35" t="s">
        <v>9888</v>
      </c>
      <c r="B21450" s="1" t="s">
        <v>5533</v>
      </c>
      <c r="C21450" s="45" t="s">
        <v>5892</v>
      </c>
      <c r="D21450" s="23" t="s">
        <v>977</v>
      </c>
      <c r="E21450" s="23" t="s">
        <v>4134</v>
      </c>
      <c r="F21450" s="40">
        <v>1.4999999999999999E-2</v>
      </c>
      <c r="G21450" s="25">
        <v>3623</v>
      </c>
      <c r="H21450" s="25">
        <v>54</v>
      </c>
      <c r="I21450" s="25"/>
      <c r="J21450" s="58" t="e">
        <f>HYPERLINK("#"&amp;"Insumos"&amp;"!A"&amp;MATCH($B21450,#REF!,0),"Ins "&amp;$B21450)</f>
        <v>#REF!</v>
      </c>
      <c r="M21450" s="220"/>
    </row>
    <row r="21451" spans="1:13" x14ac:dyDescent="0.2">
      <c r="A21451" s="35" t="s">
        <v>9888</v>
      </c>
      <c r="B21451" s="34" t="s">
        <v>949</v>
      </c>
      <c r="C21451" s="45" t="s">
        <v>8842</v>
      </c>
      <c r="D21451" s="23" t="s">
        <v>5534</v>
      </c>
      <c r="E21451" s="23" t="s">
        <v>4140</v>
      </c>
      <c r="F21451" s="40">
        <v>1.4999999999999999E-2</v>
      </c>
      <c r="G21451" s="25">
        <v>74256</v>
      </c>
      <c r="H21451" s="25">
        <v>1114</v>
      </c>
      <c r="I21451" s="25"/>
      <c r="J21451" s="58" t="e">
        <f>HYPERLINK("#"&amp;"Insumos"&amp;"!A"&amp;MATCH($B21451,#REF!,0),"Ins "&amp;$B21451)</f>
        <v>#REF!</v>
      </c>
      <c r="M21451" s="220"/>
    </row>
    <row r="21452" spans="1:13" ht="25.5" x14ac:dyDescent="0.2">
      <c r="A21452" s="35" t="s">
        <v>9888</v>
      </c>
      <c r="B21452" s="34" t="s">
        <v>105</v>
      </c>
      <c r="C21452" s="45" t="s">
        <v>8798</v>
      </c>
      <c r="D21452" s="23" t="s">
        <v>5534</v>
      </c>
      <c r="E21452" s="23" t="s">
        <v>4142</v>
      </c>
      <c r="F21452" s="46">
        <v>9.5935483870967734E-3</v>
      </c>
      <c r="G21452" s="25">
        <v>322400</v>
      </c>
      <c r="H21452" s="25">
        <v>3093</v>
      </c>
      <c r="I21452" s="25"/>
      <c r="J21452" s="58" t="e">
        <f>HYPERLINK("#"&amp;"Insumos"&amp;"!A"&amp;MATCH($B21452,#REF!,0),"Ins "&amp;$B21452)</f>
        <v>#REF!</v>
      </c>
      <c r="M21452" s="220"/>
    </row>
    <row r="21453" spans="1:13" x14ac:dyDescent="0.2">
      <c r="A21453" s="35" t="s">
        <v>9888</v>
      </c>
      <c r="B21453" s="34" t="s">
        <v>5007</v>
      </c>
      <c r="C21453" s="45" t="s">
        <v>720</v>
      </c>
      <c r="D21453" s="23" t="s">
        <v>5751</v>
      </c>
      <c r="E21453" s="23" t="s">
        <v>4134</v>
      </c>
      <c r="F21453" s="40">
        <v>0.15</v>
      </c>
      <c r="G21453" s="25">
        <v>1897</v>
      </c>
      <c r="H21453" s="25">
        <v>285</v>
      </c>
      <c r="I21453" s="25"/>
      <c r="J21453" s="58" t="e">
        <f>HYPERLINK("#"&amp;"Insumos"&amp;"!A"&amp;MATCH($B21453,#REF!,0),"Ins "&amp;$B21453)</f>
        <v>#REF!</v>
      </c>
      <c r="M21453" s="220"/>
    </row>
    <row r="21454" spans="1:13" ht="25.5" x14ac:dyDescent="0.2">
      <c r="A21454" s="36" t="s">
        <v>11418</v>
      </c>
      <c r="B21454" s="26" t="s">
        <v>6816</v>
      </c>
      <c r="C21454" s="79" t="s">
        <v>11421</v>
      </c>
      <c r="D21454" s="37" t="s">
        <v>5608</v>
      </c>
      <c r="E21454" s="37" t="s">
        <v>4141</v>
      </c>
      <c r="F21454" s="41"/>
      <c r="G21454" s="27"/>
      <c r="H21454" s="27"/>
      <c r="I21454" s="27">
        <v>226608</v>
      </c>
      <c r="M21454" s="220">
        <f t="shared" si="335"/>
        <v>296766</v>
      </c>
    </row>
    <row r="21455" spans="1:13" ht="25.5" x14ac:dyDescent="0.2">
      <c r="A21455" s="35" t="s">
        <v>11418</v>
      </c>
      <c r="B21455" s="34" t="s">
        <v>11419</v>
      </c>
      <c r="C21455" s="45" t="s">
        <v>11420</v>
      </c>
      <c r="D21455" s="23" t="s">
        <v>5534</v>
      </c>
      <c r="E21455" s="23" t="s">
        <v>4141</v>
      </c>
      <c r="F21455" s="40">
        <v>1</v>
      </c>
      <c r="G21455" s="25">
        <v>154700</v>
      </c>
      <c r="H21455" s="25">
        <v>154700</v>
      </c>
      <c r="I21455" s="25"/>
      <c r="J21455" s="58" t="e">
        <f>HYPERLINK("#"&amp;"Insumos"&amp;"!A"&amp;MATCH($B21455,#REF!,0),"Ins "&amp;$B21455)</f>
        <v>#REF!</v>
      </c>
      <c r="M21455" s="220"/>
    </row>
    <row r="21456" spans="1:13" x14ac:dyDescent="0.2">
      <c r="A21456" s="35" t="s">
        <v>11418</v>
      </c>
      <c r="B21456" s="34" t="s">
        <v>9391</v>
      </c>
      <c r="C21456" s="45" t="s">
        <v>9388</v>
      </c>
      <c r="D21456" s="23" t="s">
        <v>5534</v>
      </c>
      <c r="E21456" s="23" t="s">
        <v>4141</v>
      </c>
      <c r="F21456" s="40">
        <v>1</v>
      </c>
      <c r="G21456" s="25">
        <v>59408</v>
      </c>
      <c r="H21456" s="25">
        <v>59408</v>
      </c>
      <c r="I21456" s="25"/>
      <c r="J21456" s="58" t="e">
        <f>HYPERLINK("#"&amp;"Insumos"&amp;"!A"&amp;MATCH($B21456,#REF!,0),"Ins "&amp;$B21456)</f>
        <v>#REF!</v>
      </c>
      <c r="M21456" s="220"/>
    </row>
    <row r="21457" spans="1:13" x14ac:dyDescent="0.2">
      <c r="A21457" s="35" t="s">
        <v>11418</v>
      </c>
      <c r="B21457" s="34" t="s">
        <v>5370</v>
      </c>
      <c r="C21457" s="45" t="s">
        <v>567</v>
      </c>
      <c r="D21457" s="23" t="s">
        <v>5751</v>
      </c>
      <c r="E21457" s="23" t="s">
        <v>4138</v>
      </c>
      <c r="F21457" s="40">
        <v>1</v>
      </c>
      <c r="G21457" s="25">
        <v>12500</v>
      </c>
      <c r="H21457" s="25">
        <v>12500</v>
      </c>
      <c r="I21457" s="25"/>
      <c r="J21457" s="58" t="e">
        <f>HYPERLINK("#"&amp;"Insumos"&amp;"!A"&amp;MATCH($B21457,#REF!,0),"Ins "&amp;$B21457)</f>
        <v>#REF!</v>
      </c>
      <c r="M21457" s="220"/>
    </row>
    <row r="21458" spans="1:13" ht="16.899999999999999" customHeight="1" x14ac:dyDescent="0.2">
      <c r="A21458" s="36" t="s">
        <v>11422</v>
      </c>
      <c r="B21458" s="26" t="s">
        <v>6816</v>
      </c>
      <c r="C21458" s="79" t="s">
        <v>11423</v>
      </c>
      <c r="D21458" s="37" t="s">
        <v>5608</v>
      </c>
      <c r="E21458" s="37" t="s">
        <v>4141</v>
      </c>
      <c r="F21458" s="41"/>
      <c r="G21458" s="27"/>
      <c r="H21458" s="27"/>
      <c r="I21458" s="27">
        <v>220913</v>
      </c>
      <c r="M21458" s="220">
        <f t="shared" si="335"/>
        <v>289308</v>
      </c>
    </row>
    <row r="21459" spans="1:13" x14ac:dyDescent="0.2">
      <c r="A21459" s="35" t="s">
        <v>11422</v>
      </c>
      <c r="B21459" s="34" t="s">
        <v>92</v>
      </c>
      <c r="C21459" s="45" t="s">
        <v>9527</v>
      </c>
      <c r="D21459" s="23" t="s">
        <v>5534</v>
      </c>
      <c r="E21459" s="23" t="s">
        <v>4141</v>
      </c>
      <c r="F21459" s="40">
        <v>1</v>
      </c>
      <c r="G21459" s="25">
        <v>158413</v>
      </c>
      <c r="H21459" s="25">
        <v>158413</v>
      </c>
      <c r="I21459" s="25"/>
      <c r="J21459" s="58" t="e">
        <f>HYPERLINK("#"&amp;"Insumos"&amp;"!A"&amp;MATCH($B21459,#REF!,0),"Ins "&amp;$B21459)</f>
        <v>#REF!</v>
      </c>
      <c r="M21459" s="220"/>
    </row>
    <row r="21460" spans="1:13" x14ac:dyDescent="0.2">
      <c r="A21460" s="35" t="s">
        <v>11422</v>
      </c>
      <c r="B21460" s="34" t="s">
        <v>5370</v>
      </c>
      <c r="C21460" s="45" t="s">
        <v>567</v>
      </c>
      <c r="D21460" s="23" t="s">
        <v>5751</v>
      </c>
      <c r="E21460" s="23" t="s">
        <v>4138</v>
      </c>
      <c r="F21460" s="40">
        <v>5</v>
      </c>
      <c r="G21460" s="25">
        <v>12500</v>
      </c>
      <c r="H21460" s="25">
        <v>62500</v>
      </c>
      <c r="I21460" s="25"/>
      <c r="J21460" s="58" t="e">
        <f>HYPERLINK("#"&amp;"Insumos"&amp;"!A"&amp;MATCH($B21460,#REF!,0),"Ins "&amp;$B21460)</f>
        <v>#REF!</v>
      </c>
      <c r="M21460" s="220"/>
    </row>
    <row r="21461" spans="1:13" ht="16.899999999999999" customHeight="1" x14ac:dyDescent="0.2">
      <c r="A21461" s="36" t="s">
        <v>11424</v>
      </c>
      <c r="B21461" s="26" t="s">
        <v>6816</v>
      </c>
      <c r="C21461" s="79" t="s">
        <v>11425</v>
      </c>
      <c r="D21461" s="37" t="s">
        <v>5608</v>
      </c>
      <c r="E21461" s="37" t="s">
        <v>4134</v>
      </c>
      <c r="F21461" s="41"/>
      <c r="G21461" s="27"/>
      <c r="H21461" s="27"/>
      <c r="I21461" s="27">
        <v>988</v>
      </c>
      <c r="M21461" s="220">
        <f t="shared" si="335"/>
        <v>1294</v>
      </c>
    </row>
    <row r="21462" spans="1:13" x14ac:dyDescent="0.2">
      <c r="A21462" s="35" t="s">
        <v>11424</v>
      </c>
      <c r="B21462" s="34" t="s">
        <v>5244</v>
      </c>
      <c r="C21462" s="45" t="s">
        <v>1705</v>
      </c>
      <c r="D21462" s="23" t="s">
        <v>5751</v>
      </c>
      <c r="E21462" s="23" t="s">
        <v>4134</v>
      </c>
      <c r="F21462" s="40">
        <v>1</v>
      </c>
      <c r="G21462" s="25">
        <v>988</v>
      </c>
      <c r="H21462" s="25">
        <v>988</v>
      </c>
      <c r="I21462" s="25"/>
      <c r="J21462" s="58" t="e">
        <f>HYPERLINK("#"&amp;"Insumos"&amp;"!A"&amp;MATCH($B21462,#REF!,0),"Ins "&amp;$B21462)</f>
        <v>#REF!</v>
      </c>
      <c r="M21462" s="220"/>
    </row>
    <row r="21463" spans="1:13" x14ac:dyDescent="0.2">
      <c r="A21463" s="36" t="s">
        <v>11509</v>
      </c>
      <c r="B21463" s="26" t="s">
        <v>6816</v>
      </c>
      <c r="C21463" s="79" t="s">
        <v>11510</v>
      </c>
      <c r="D21463" s="37" t="s">
        <v>5608</v>
      </c>
      <c r="E21463" s="37" t="s">
        <v>464</v>
      </c>
      <c r="F21463" s="41"/>
      <c r="G21463" s="27"/>
      <c r="H21463" s="27"/>
      <c r="I21463" s="27">
        <v>21555</v>
      </c>
      <c r="M21463" s="220">
        <f t="shared" si="335"/>
        <v>28228</v>
      </c>
    </row>
    <row r="21464" spans="1:13" x14ac:dyDescent="0.2">
      <c r="A21464" s="35" t="s">
        <v>11509</v>
      </c>
      <c r="B21464" s="34" t="s">
        <v>5578</v>
      </c>
      <c r="C21464" s="45" t="s">
        <v>1015</v>
      </c>
      <c r="D21464" s="23" t="s">
        <v>5734</v>
      </c>
      <c r="E21464" s="23" t="s">
        <v>4141</v>
      </c>
      <c r="F21464" s="40">
        <v>0.25</v>
      </c>
      <c r="G21464" s="25">
        <v>52425</v>
      </c>
      <c r="H21464" s="25">
        <v>13106</v>
      </c>
      <c r="I21464" s="25"/>
      <c r="J21464" s="58" t="e">
        <f>HYPERLINK("#"&amp;"Insumos"&amp;"!A"&amp;MATCH($B21464,#REF!,0),"Ins "&amp;$B21464)</f>
        <v>#REF!</v>
      </c>
      <c r="M21464" s="220"/>
    </row>
    <row r="21465" spans="1:13" ht="25.5" x14ac:dyDescent="0.2">
      <c r="A21465" s="35" t="s">
        <v>11509</v>
      </c>
      <c r="B21465" s="34" t="s">
        <v>105</v>
      </c>
      <c r="C21465" s="45" t="s">
        <v>8798</v>
      </c>
      <c r="D21465" s="23" t="s">
        <v>5534</v>
      </c>
      <c r="E21465" s="23" t="s">
        <v>4142</v>
      </c>
      <c r="F21465" s="40">
        <v>0.01</v>
      </c>
      <c r="G21465" s="25">
        <v>322400</v>
      </c>
      <c r="H21465" s="25">
        <v>3224</v>
      </c>
      <c r="I21465" s="25"/>
      <c r="J21465" s="58" t="e">
        <f>HYPERLINK("#"&amp;"Insumos"&amp;"!A"&amp;MATCH($B21465,#REF!,0),"Ins "&amp;$B21465)</f>
        <v>#REF!</v>
      </c>
      <c r="M21465" s="220"/>
    </row>
    <row r="21466" spans="1:13" x14ac:dyDescent="0.2">
      <c r="A21466" s="35" t="s">
        <v>11509</v>
      </c>
      <c r="B21466" s="34" t="s">
        <v>5533</v>
      </c>
      <c r="C21466" s="45" t="s">
        <v>5892</v>
      </c>
      <c r="D21466" s="23" t="s">
        <v>977</v>
      </c>
      <c r="E21466" s="23" t="s">
        <v>4134</v>
      </c>
      <c r="F21466" s="40">
        <v>0.75</v>
      </c>
      <c r="G21466" s="25">
        <v>3623</v>
      </c>
      <c r="H21466" s="25">
        <v>2717</v>
      </c>
      <c r="I21466" s="25"/>
      <c r="J21466" s="58" t="e">
        <f>HYPERLINK("#"&amp;"Insumos"&amp;"!A"&amp;MATCH($B21466,#REF!,0),"Ins "&amp;$B21466)</f>
        <v>#REF!</v>
      </c>
      <c r="M21466" s="220"/>
    </row>
    <row r="21467" spans="1:13" x14ac:dyDescent="0.2">
      <c r="A21467" s="35" t="s">
        <v>11509</v>
      </c>
      <c r="B21467" s="34" t="s">
        <v>5007</v>
      </c>
      <c r="C21467" s="45" t="s">
        <v>720</v>
      </c>
      <c r="D21467" s="23" t="s">
        <v>5751</v>
      </c>
      <c r="E21467" s="23" t="s">
        <v>4134</v>
      </c>
      <c r="F21467" s="46">
        <v>1.2310000000000001</v>
      </c>
      <c r="G21467" s="25">
        <v>1897</v>
      </c>
      <c r="H21467" s="25">
        <v>2335</v>
      </c>
      <c r="I21467" s="25"/>
      <c r="J21467" s="58" t="e">
        <f>HYPERLINK("#"&amp;"Insumos"&amp;"!A"&amp;MATCH($B21467,#REF!,0),"Ins "&amp;$B21467)</f>
        <v>#REF!</v>
      </c>
      <c r="M21467" s="220"/>
    </row>
    <row r="21468" spans="1:13" ht="25.5" x14ac:dyDescent="0.2">
      <c r="A21468" s="35" t="s">
        <v>11509</v>
      </c>
      <c r="B21468" s="34" t="s">
        <v>597</v>
      </c>
      <c r="C21468" s="45" t="s">
        <v>8738</v>
      </c>
      <c r="D21468" s="23" t="s">
        <v>5534</v>
      </c>
      <c r="E21468" s="23" t="s">
        <v>8737</v>
      </c>
      <c r="F21468" s="40">
        <v>0.01</v>
      </c>
      <c r="G21468" s="25">
        <v>17302</v>
      </c>
      <c r="H21468" s="25">
        <v>173</v>
      </c>
      <c r="I21468" s="25"/>
      <c r="J21468" s="58" t="e">
        <f>HYPERLINK("#"&amp;"Insumos"&amp;"!A"&amp;MATCH($B21468,#REF!,0),"Ins "&amp;$B21468)</f>
        <v>#REF!</v>
      </c>
      <c r="M21468" s="220"/>
    </row>
    <row r="21469" spans="1:13" ht="76.5" x14ac:dyDescent="0.2">
      <c r="A21469" s="36" t="s">
        <v>12924</v>
      </c>
      <c r="B21469" s="26" t="s">
        <v>6816</v>
      </c>
      <c r="C21469" s="79" t="s">
        <v>12928</v>
      </c>
      <c r="D21469" s="37" t="s">
        <v>5608</v>
      </c>
      <c r="E21469" s="37" t="s">
        <v>465</v>
      </c>
      <c r="F21469" s="41"/>
      <c r="G21469" s="27"/>
      <c r="H21469" s="27"/>
      <c r="I21469" s="27">
        <v>957200</v>
      </c>
      <c r="M21469" s="220">
        <f t="shared" si="335"/>
        <v>1253549</v>
      </c>
    </row>
    <row r="21470" spans="1:13" x14ac:dyDescent="0.2">
      <c r="A21470" s="35" t="s">
        <v>12924</v>
      </c>
      <c r="B21470" s="34" t="s">
        <v>76</v>
      </c>
      <c r="C21470" s="45" t="s">
        <v>1028</v>
      </c>
      <c r="D21470" s="23" t="s">
        <v>5734</v>
      </c>
      <c r="E21470" s="23" t="s">
        <v>4141</v>
      </c>
      <c r="F21470" s="40">
        <v>0.4</v>
      </c>
      <c r="G21470" s="25">
        <v>81549</v>
      </c>
      <c r="H21470" s="25">
        <v>32620</v>
      </c>
      <c r="I21470" s="25"/>
      <c r="J21470" s="58" t="e">
        <f>HYPERLINK("#"&amp;"Insumos"&amp;"!A"&amp;MATCH($B21470,#REF!,0),"Ins "&amp;$B21470)</f>
        <v>#REF!</v>
      </c>
      <c r="M21470" s="220"/>
    </row>
    <row r="21471" spans="1:13" ht="25.5" x14ac:dyDescent="0.2">
      <c r="A21471" s="35" t="s">
        <v>12924</v>
      </c>
      <c r="B21471" s="34" t="s">
        <v>105</v>
      </c>
      <c r="C21471" s="45" t="s">
        <v>8798</v>
      </c>
      <c r="D21471" s="23" t="s">
        <v>5534</v>
      </c>
      <c r="E21471" s="23" t="s">
        <v>4142</v>
      </c>
      <c r="F21471" s="40">
        <v>0.05</v>
      </c>
      <c r="G21471" s="25">
        <v>322400</v>
      </c>
      <c r="H21471" s="25">
        <v>16120</v>
      </c>
      <c r="I21471" s="25"/>
      <c r="J21471" s="58" t="e">
        <f>HYPERLINK("#"&amp;"Insumos"&amp;"!A"&amp;MATCH($B21471,#REF!,0),"Ins "&amp;$B21471)</f>
        <v>#REF!</v>
      </c>
      <c r="M21471" s="220"/>
    </row>
    <row r="21472" spans="1:13" x14ac:dyDescent="0.2">
      <c r="A21472" s="35" t="s">
        <v>12924</v>
      </c>
      <c r="B21472" s="34" t="s">
        <v>5533</v>
      </c>
      <c r="C21472" s="45" t="s">
        <v>5892</v>
      </c>
      <c r="D21472" s="23" t="s">
        <v>977</v>
      </c>
      <c r="E21472" s="23" t="s">
        <v>4134</v>
      </c>
      <c r="F21472" s="40">
        <v>0.4</v>
      </c>
      <c r="G21472" s="25">
        <v>3623</v>
      </c>
      <c r="H21472" s="25">
        <v>1449</v>
      </c>
      <c r="I21472" s="25"/>
      <c r="J21472" s="58" t="e">
        <f>HYPERLINK("#"&amp;"Insumos"&amp;"!A"&amp;MATCH($B21472,#REF!,0),"Ins "&amp;$B21472)</f>
        <v>#REF!</v>
      </c>
      <c r="M21472" s="220"/>
    </row>
    <row r="21473" spans="1:13" x14ac:dyDescent="0.2">
      <c r="A21473" s="35" t="s">
        <v>12924</v>
      </c>
      <c r="B21473" s="34" t="s">
        <v>5007</v>
      </c>
      <c r="C21473" s="45" t="s">
        <v>720</v>
      </c>
      <c r="D21473" s="23" t="s">
        <v>5751</v>
      </c>
      <c r="E21473" s="23" t="s">
        <v>4134</v>
      </c>
      <c r="F21473" s="46">
        <v>0.96</v>
      </c>
      <c r="G21473" s="25">
        <v>1897</v>
      </c>
      <c r="H21473" s="25">
        <v>1821</v>
      </c>
      <c r="I21473" s="25"/>
      <c r="J21473" s="58" t="e">
        <f>HYPERLINK("#"&amp;"Insumos"&amp;"!A"&amp;MATCH($B21473,#REF!,0),"Ins "&amp;$B21473)</f>
        <v>#REF!</v>
      </c>
      <c r="M21473" s="220"/>
    </row>
    <row r="21474" spans="1:13" x14ac:dyDescent="0.2">
      <c r="A21474" s="35" t="s">
        <v>12924</v>
      </c>
      <c r="B21474" s="34" t="s">
        <v>12892</v>
      </c>
      <c r="C21474" s="45" t="s">
        <v>12925</v>
      </c>
      <c r="D21474" s="23" t="s">
        <v>5751</v>
      </c>
      <c r="E21474" s="23" t="s">
        <v>4134</v>
      </c>
      <c r="F21474" s="40">
        <v>0.1</v>
      </c>
      <c r="G21474" s="25">
        <v>11900</v>
      </c>
      <c r="H21474" s="25">
        <v>1190</v>
      </c>
      <c r="I21474" s="25"/>
      <c r="J21474" s="58" t="e">
        <f>HYPERLINK("#"&amp;"Insumos"&amp;"!A"&amp;MATCH($B21474,#REF!,0),"Ins "&amp;$B21474)</f>
        <v>#REF!</v>
      </c>
      <c r="M21474" s="220"/>
    </row>
    <row r="21475" spans="1:13" ht="25.5" x14ac:dyDescent="0.2">
      <c r="A21475" s="35" t="s">
        <v>12924</v>
      </c>
      <c r="B21475" s="34" t="s">
        <v>12893</v>
      </c>
      <c r="C21475" s="45" t="s">
        <v>12926</v>
      </c>
      <c r="D21475" s="23" t="s">
        <v>5751</v>
      </c>
      <c r="E21475" s="23" t="s">
        <v>467</v>
      </c>
      <c r="F21475" s="46">
        <v>0.16</v>
      </c>
      <c r="G21475" s="25">
        <v>215000</v>
      </c>
      <c r="H21475" s="25">
        <v>34400</v>
      </c>
      <c r="I21475" s="25"/>
      <c r="J21475" s="58" t="e">
        <f>HYPERLINK("#"&amp;"Insumos"&amp;"!A"&amp;MATCH($B21475,#REF!,0),"Ins "&amp;$B21475)</f>
        <v>#REF!</v>
      </c>
      <c r="M21475" s="220"/>
    </row>
    <row r="21476" spans="1:13" x14ac:dyDescent="0.2">
      <c r="A21476" s="35" t="s">
        <v>12924</v>
      </c>
      <c r="B21476" s="34" t="s">
        <v>12894</v>
      </c>
      <c r="C21476" s="45" t="s">
        <v>12927</v>
      </c>
      <c r="D21476" s="23" t="s">
        <v>5751</v>
      </c>
      <c r="E21476" s="23" t="s">
        <v>467</v>
      </c>
      <c r="F21476" s="40">
        <v>200</v>
      </c>
      <c r="G21476" s="25">
        <v>4348</v>
      </c>
      <c r="H21476" s="25">
        <v>869600</v>
      </c>
      <c r="I21476" s="25"/>
      <c r="J21476" s="58" t="e">
        <f>HYPERLINK("#"&amp;"Insumos"&amp;"!A"&amp;MATCH($B21476,#REF!,0),"Ins "&amp;$B21476)</f>
        <v>#REF!</v>
      </c>
      <c r="M21476" s="220"/>
    </row>
    <row r="21477" spans="1:13" s="176" customFormat="1" ht="40.15" customHeight="1" x14ac:dyDescent="0.2">
      <c r="A21477" s="170" t="s">
        <v>4120</v>
      </c>
      <c r="B21477" s="171"/>
      <c r="C21477" s="172" t="s">
        <v>2174</v>
      </c>
      <c r="D21477" s="173" t="s">
        <v>5607</v>
      </c>
      <c r="E21477" s="173"/>
      <c r="F21477" s="174"/>
      <c r="G21477" s="175"/>
      <c r="H21477" s="175"/>
      <c r="I21477" s="175"/>
      <c r="M21477" s="220"/>
    </row>
    <row r="21478" spans="1:13" x14ac:dyDescent="0.2">
      <c r="A21478" s="36" t="s">
        <v>3883</v>
      </c>
      <c r="B21478" s="26" t="s">
        <v>6816</v>
      </c>
      <c r="C21478" s="79" t="s">
        <v>2099</v>
      </c>
      <c r="D21478" s="37" t="s">
        <v>5608</v>
      </c>
      <c r="E21478" s="37" t="s">
        <v>4140</v>
      </c>
      <c r="F21478" s="41"/>
      <c r="G21478" s="27"/>
      <c r="H21478" s="27"/>
      <c r="I21478" s="27">
        <v>719681</v>
      </c>
      <c r="M21478" s="220">
        <f t="shared" si="335"/>
        <v>942494</v>
      </c>
    </row>
    <row r="21479" spans="1:13" ht="25.5" x14ac:dyDescent="0.2">
      <c r="A21479" s="35" t="s">
        <v>3883</v>
      </c>
      <c r="B21479" s="1" t="s">
        <v>5005</v>
      </c>
      <c r="C21479" s="45" t="s">
        <v>1629</v>
      </c>
      <c r="D21479" s="23" t="s">
        <v>5751</v>
      </c>
      <c r="E21479" s="23" t="s">
        <v>4140</v>
      </c>
      <c r="F21479" s="40">
        <v>1</v>
      </c>
      <c r="G21479" s="25">
        <v>719681</v>
      </c>
      <c r="H21479" s="25">
        <v>719681</v>
      </c>
      <c r="I21479" s="25"/>
      <c r="J21479" s="58" t="e">
        <f>HYPERLINK("#"&amp;"Insumos"&amp;"!A"&amp;MATCH($B21479,#REF!,0),"Ins "&amp;$B21479)</f>
        <v>#REF!</v>
      </c>
      <c r="M21479" s="220"/>
    </row>
    <row r="21480" spans="1:13" x14ac:dyDescent="0.2">
      <c r="A21480" s="36" t="s">
        <v>3884</v>
      </c>
      <c r="B21480" s="26" t="s">
        <v>6816</v>
      </c>
      <c r="C21480" s="79" t="s">
        <v>2175</v>
      </c>
      <c r="D21480" s="37" t="s">
        <v>5608</v>
      </c>
      <c r="E21480" s="37" t="s">
        <v>4140</v>
      </c>
      <c r="F21480" s="41"/>
      <c r="G21480" s="27"/>
      <c r="H21480" s="27"/>
      <c r="I21480" s="27">
        <v>106739</v>
      </c>
      <c r="M21480" s="220">
        <f t="shared" si="335"/>
        <v>139785</v>
      </c>
    </row>
    <row r="21481" spans="1:13" x14ac:dyDescent="0.2">
      <c r="A21481" s="35" t="s">
        <v>3884</v>
      </c>
      <c r="B21481" s="34" t="s">
        <v>9161</v>
      </c>
      <c r="C21481" s="45" t="s">
        <v>9162</v>
      </c>
      <c r="D21481" s="23" t="s">
        <v>5734</v>
      </c>
      <c r="E21481" s="23" t="s">
        <v>4140</v>
      </c>
      <c r="F21481" s="40">
        <v>1.8288724973656481</v>
      </c>
      <c r="G21481" s="25">
        <v>58363.5</v>
      </c>
      <c r="H21481" s="25">
        <v>106739</v>
      </c>
      <c r="I21481" s="25"/>
      <c r="J21481" s="58" t="e">
        <f>HYPERLINK("#"&amp;"Insumos"&amp;"!A"&amp;MATCH($B21481,#REF!,0),"Ins "&amp;$B21481)</f>
        <v>#REF!</v>
      </c>
      <c r="M21481" s="220"/>
    </row>
    <row r="21482" spans="1:13" x14ac:dyDescent="0.2">
      <c r="A21482" s="36" t="s">
        <v>7079</v>
      </c>
      <c r="B21482" s="26" t="s">
        <v>6816</v>
      </c>
      <c r="C21482" s="79" t="s">
        <v>8499</v>
      </c>
      <c r="D21482" s="37" t="s">
        <v>5608</v>
      </c>
      <c r="E21482" s="37" t="s">
        <v>4140</v>
      </c>
      <c r="F21482" s="41"/>
      <c r="G21482" s="27"/>
      <c r="H21482" s="27"/>
      <c r="I21482" s="27">
        <v>140990</v>
      </c>
      <c r="M21482" s="220">
        <f t="shared" si="335"/>
        <v>184641</v>
      </c>
    </row>
    <row r="21483" spans="1:13" x14ac:dyDescent="0.2">
      <c r="A21483" s="35" t="s">
        <v>7079</v>
      </c>
      <c r="B21483" s="34" t="s">
        <v>6972</v>
      </c>
      <c r="C21483" s="45" t="s">
        <v>8851</v>
      </c>
      <c r="D21483" s="23" t="s">
        <v>5583</v>
      </c>
      <c r="E21483" s="23" t="s">
        <v>4148</v>
      </c>
      <c r="F21483" s="40">
        <v>4.1647727272727274E-2</v>
      </c>
      <c r="G21483" s="25">
        <v>3385305.2450000001</v>
      </c>
      <c r="H21483" s="25">
        <v>140990</v>
      </c>
      <c r="I21483" s="25"/>
      <c r="J21483" s="58" t="e">
        <f>HYPERLINK("#"&amp;"Insumos"&amp;"!A"&amp;MATCH($B21483,#REF!,0),"Ins "&amp;$B21483)</f>
        <v>#REF!</v>
      </c>
      <c r="M21483" s="220"/>
    </row>
    <row r="21484" spans="1:13" x14ac:dyDescent="0.2">
      <c r="A21484" s="36" t="s">
        <v>11416</v>
      </c>
      <c r="B21484" s="26" t="s">
        <v>6816</v>
      </c>
      <c r="C21484" s="79" t="s">
        <v>11417</v>
      </c>
      <c r="D21484" s="37" t="s">
        <v>5608</v>
      </c>
      <c r="E21484" s="37" t="s">
        <v>4140</v>
      </c>
      <c r="F21484" s="41"/>
      <c r="G21484" s="27"/>
      <c r="H21484" s="27"/>
      <c r="I21484" s="27">
        <v>170796</v>
      </c>
      <c r="M21484" s="220">
        <f t="shared" si="335"/>
        <v>223674</v>
      </c>
    </row>
    <row r="21485" spans="1:13" x14ac:dyDescent="0.2">
      <c r="A21485" s="35" t="s">
        <v>11416</v>
      </c>
      <c r="B21485" s="34" t="s">
        <v>5581</v>
      </c>
      <c r="C21485" s="45" t="s">
        <v>5816</v>
      </c>
      <c r="D21485" s="23" t="s">
        <v>5583</v>
      </c>
      <c r="E21485" s="23" t="s">
        <v>4141</v>
      </c>
      <c r="F21485" s="40">
        <v>7.33</v>
      </c>
      <c r="G21485" s="25">
        <v>23301</v>
      </c>
      <c r="H21485" s="25">
        <v>170796</v>
      </c>
      <c r="I21485" s="25"/>
      <c r="J21485" s="58" t="e">
        <f>HYPERLINK("#"&amp;"Insumos"&amp;"!A"&amp;MATCH($B21485,#REF!,0),"Ins "&amp;$B21485)</f>
        <v>#REF!</v>
      </c>
      <c r="M21485" s="220"/>
    </row>
    <row r="21486" spans="1:13" s="176" customFormat="1" ht="40.15" customHeight="1" x14ac:dyDescent="0.2">
      <c r="A21486" s="170" t="s">
        <v>4121</v>
      </c>
      <c r="B21486" s="171"/>
      <c r="C21486" s="172" t="s">
        <v>598</v>
      </c>
      <c r="D21486" s="173" t="s">
        <v>5607</v>
      </c>
      <c r="E21486" s="173"/>
      <c r="F21486" s="174"/>
      <c r="G21486" s="175"/>
      <c r="H21486" s="175"/>
      <c r="I21486" s="175"/>
      <c r="M21486" s="220"/>
    </row>
    <row r="21487" spans="1:13" x14ac:dyDescent="0.2">
      <c r="A21487" s="36" t="s">
        <v>3885</v>
      </c>
      <c r="B21487" s="26" t="s">
        <v>6816</v>
      </c>
      <c r="C21487" s="79" t="s">
        <v>2101</v>
      </c>
      <c r="D21487" s="37" t="s">
        <v>5608</v>
      </c>
      <c r="E21487" s="37" t="s">
        <v>4134</v>
      </c>
      <c r="F21487" s="41"/>
      <c r="G21487" s="27"/>
      <c r="H21487" s="27"/>
      <c r="I21487" s="27">
        <v>52478</v>
      </c>
      <c r="M21487" s="220">
        <f t="shared" si="335"/>
        <v>68725</v>
      </c>
    </row>
    <row r="21488" spans="1:13" x14ac:dyDescent="0.2">
      <c r="A21488" s="35" t="s">
        <v>3885</v>
      </c>
      <c r="B21488" s="1" t="s">
        <v>5561</v>
      </c>
      <c r="C21488" s="45" t="s">
        <v>599</v>
      </c>
      <c r="D21488" s="23" t="s">
        <v>5534</v>
      </c>
      <c r="E21488" s="23" t="s">
        <v>4134</v>
      </c>
      <c r="F21488" s="40">
        <v>1</v>
      </c>
      <c r="G21488" s="25">
        <v>52478</v>
      </c>
      <c r="H21488" s="25">
        <v>52478</v>
      </c>
      <c r="I21488" s="25"/>
      <c r="J21488" s="58" t="e">
        <f>HYPERLINK("#"&amp;"Insumos"&amp;"!A"&amp;MATCH($B21488,#REF!,0),"Ins "&amp;$B21488)</f>
        <v>#REF!</v>
      </c>
      <c r="M21488" s="220"/>
    </row>
    <row r="21489" spans="1:13" x14ac:dyDescent="0.2">
      <c r="A21489" s="36" t="s">
        <v>3886</v>
      </c>
      <c r="B21489" s="26" t="s">
        <v>6816</v>
      </c>
      <c r="C21489" s="79" t="s">
        <v>2102</v>
      </c>
      <c r="D21489" s="37" t="s">
        <v>5608</v>
      </c>
      <c r="E21489" s="37" t="s">
        <v>4134</v>
      </c>
      <c r="F21489" s="41"/>
      <c r="G21489" s="27"/>
      <c r="H21489" s="27"/>
      <c r="I21489" s="27">
        <v>174306</v>
      </c>
      <c r="M21489" s="220">
        <f t="shared" si="335"/>
        <v>228271</v>
      </c>
    </row>
    <row r="21490" spans="1:13" x14ac:dyDescent="0.2">
      <c r="A21490" s="35" t="s">
        <v>3886</v>
      </c>
      <c r="B21490" s="1" t="s">
        <v>5562</v>
      </c>
      <c r="C21490" s="45" t="s">
        <v>713</v>
      </c>
      <c r="D21490" s="23" t="s">
        <v>5534</v>
      </c>
      <c r="E21490" s="23" t="s">
        <v>4134</v>
      </c>
      <c r="F21490" s="40">
        <v>1</v>
      </c>
      <c r="G21490" s="25">
        <v>174306</v>
      </c>
      <c r="H21490" s="25">
        <v>174306</v>
      </c>
      <c r="I21490" s="25"/>
      <c r="J21490" s="58" t="e">
        <f>HYPERLINK("#"&amp;"Insumos"&amp;"!A"&amp;MATCH($B21490,#REF!,0),"Ins "&amp;$B21490)</f>
        <v>#REF!</v>
      </c>
      <c r="M21490" s="220"/>
    </row>
    <row r="21491" spans="1:13" x14ac:dyDescent="0.2">
      <c r="A21491" s="36" t="s">
        <v>3887</v>
      </c>
      <c r="B21491" s="26" t="s">
        <v>6816</v>
      </c>
      <c r="C21491" s="79" t="s">
        <v>714</v>
      </c>
      <c r="D21491" s="37" t="s">
        <v>5608</v>
      </c>
      <c r="E21491" s="37" t="s">
        <v>4134</v>
      </c>
      <c r="F21491" s="41"/>
      <c r="G21491" s="27"/>
      <c r="H21491" s="27"/>
      <c r="I21491" s="27">
        <v>45660</v>
      </c>
      <c r="M21491" s="220">
        <f t="shared" si="335"/>
        <v>59796</v>
      </c>
    </row>
    <row r="21492" spans="1:13" x14ac:dyDescent="0.2">
      <c r="A21492" s="35" t="s">
        <v>3887</v>
      </c>
      <c r="B21492" s="1" t="s">
        <v>5563</v>
      </c>
      <c r="C21492" s="45" t="s">
        <v>714</v>
      </c>
      <c r="D21492" s="23" t="s">
        <v>5534</v>
      </c>
      <c r="E21492" s="23" t="s">
        <v>4134</v>
      </c>
      <c r="F21492" s="40">
        <v>1</v>
      </c>
      <c r="G21492" s="25">
        <v>45660</v>
      </c>
      <c r="H21492" s="25">
        <v>45660</v>
      </c>
      <c r="I21492" s="25"/>
      <c r="J21492" s="58" t="e">
        <f>HYPERLINK("#"&amp;"Insumos"&amp;"!A"&amp;MATCH($B21492,#REF!,0),"Ins "&amp;$B21492)</f>
        <v>#REF!</v>
      </c>
      <c r="M21492" s="220"/>
    </row>
    <row r="21493" spans="1:13" x14ac:dyDescent="0.2">
      <c r="A21493" s="36" t="s">
        <v>3888</v>
      </c>
      <c r="B21493" s="26" t="s">
        <v>6816</v>
      </c>
      <c r="C21493" s="79" t="s">
        <v>2103</v>
      </c>
      <c r="D21493" s="37" t="s">
        <v>5608</v>
      </c>
      <c r="E21493" s="37" t="s">
        <v>4134</v>
      </c>
      <c r="F21493" s="41"/>
      <c r="G21493" s="27"/>
      <c r="H21493" s="27"/>
      <c r="I21493" s="27">
        <v>391347</v>
      </c>
      <c r="M21493" s="220">
        <f t="shared" si="335"/>
        <v>512508</v>
      </c>
    </row>
    <row r="21494" spans="1:13" x14ac:dyDescent="0.2">
      <c r="A21494" s="35" t="s">
        <v>3888</v>
      </c>
      <c r="B21494" s="1" t="s">
        <v>5564</v>
      </c>
      <c r="C21494" s="45" t="s">
        <v>2103</v>
      </c>
      <c r="D21494" s="23" t="s">
        <v>5534</v>
      </c>
      <c r="E21494" s="23" t="s">
        <v>4134</v>
      </c>
      <c r="F21494" s="40">
        <v>1</v>
      </c>
      <c r="G21494" s="25">
        <v>391347</v>
      </c>
      <c r="H21494" s="25">
        <v>391347</v>
      </c>
      <c r="I21494" s="25"/>
      <c r="J21494" s="58" t="e">
        <f>HYPERLINK("#"&amp;"Insumos"&amp;"!A"&amp;MATCH($B21494,#REF!,0),"Ins "&amp;$B21494)</f>
        <v>#REF!</v>
      </c>
      <c r="M21494" s="220"/>
    </row>
    <row r="21495" spans="1:13" x14ac:dyDescent="0.2">
      <c r="A21495" s="36" t="s">
        <v>3889</v>
      </c>
      <c r="B21495" s="26" t="s">
        <v>6816</v>
      </c>
      <c r="C21495" s="79" t="s">
        <v>2105</v>
      </c>
      <c r="D21495" s="37" t="s">
        <v>5608</v>
      </c>
      <c r="E21495" s="37" t="s">
        <v>4134</v>
      </c>
      <c r="F21495" s="41"/>
      <c r="G21495" s="27"/>
      <c r="H21495" s="27"/>
      <c r="I21495" s="27">
        <v>26089</v>
      </c>
      <c r="M21495" s="220">
        <f t="shared" si="335"/>
        <v>34166</v>
      </c>
    </row>
    <row r="21496" spans="1:13" x14ac:dyDescent="0.2">
      <c r="A21496" s="35" t="s">
        <v>3889</v>
      </c>
      <c r="B21496" s="1" t="s">
        <v>5565</v>
      </c>
      <c r="C21496" s="45" t="s">
        <v>2141</v>
      </c>
      <c r="D21496" s="23" t="s">
        <v>5534</v>
      </c>
      <c r="E21496" s="23" t="s">
        <v>4134</v>
      </c>
      <c r="F21496" s="40">
        <v>1</v>
      </c>
      <c r="G21496" s="25">
        <v>26089</v>
      </c>
      <c r="H21496" s="25">
        <v>26089</v>
      </c>
      <c r="I21496" s="25"/>
      <c r="J21496" s="58" t="e">
        <f>HYPERLINK("#"&amp;"Insumos"&amp;"!A"&amp;MATCH($B21496,#REF!,0),"Ins "&amp;$B21496)</f>
        <v>#REF!</v>
      </c>
      <c r="M21496" s="220"/>
    </row>
    <row r="21497" spans="1:13" x14ac:dyDescent="0.2">
      <c r="A21497" s="36" t="s">
        <v>3890</v>
      </c>
      <c r="B21497" s="26" t="s">
        <v>6816</v>
      </c>
      <c r="C21497" s="79" t="s">
        <v>2107</v>
      </c>
      <c r="D21497" s="37" t="s">
        <v>5608</v>
      </c>
      <c r="E21497" s="37" t="s">
        <v>4134</v>
      </c>
      <c r="F21497" s="41"/>
      <c r="G21497" s="27"/>
      <c r="H21497" s="27"/>
      <c r="I21497" s="27">
        <v>54356</v>
      </c>
      <c r="M21497" s="220">
        <f t="shared" si="335"/>
        <v>71185</v>
      </c>
    </row>
    <row r="21498" spans="1:13" x14ac:dyDescent="0.2">
      <c r="A21498" s="35" t="s">
        <v>3890</v>
      </c>
      <c r="B21498" s="1" t="s">
        <v>5566</v>
      </c>
      <c r="C21498" s="45" t="s">
        <v>2107</v>
      </c>
      <c r="D21498" s="23" t="s">
        <v>5534</v>
      </c>
      <c r="E21498" s="23" t="s">
        <v>287</v>
      </c>
      <c r="F21498" s="40">
        <v>1</v>
      </c>
      <c r="G21498" s="25">
        <v>54356</v>
      </c>
      <c r="H21498" s="25">
        <v>54356</v>
      </c>
      <c r="I21498" s="25"/>
      <c r="J21498" s="58" t="e">
        <f>HYPERLINK("#"&amp;"Insumos"&amp;"!A"&amp;MATCH($B21498,#REF!,0),"Ins "&amp;$B21498)</f>
        <v>#REF!</v>
      </c>
      <c r="M21498" s="220"/>
    </row>
    <row r="21499" spans="1:13" x14ac:dyDescent="0.2">
      <c r="A21499" s="36" t="s">
        <v>3891</v>
      </c>
      <c r="B21499" s="26" t="s">
        <v>6816</v>
      </c>
      <c r="C21499" s="79" t="s">
        <v>2109</v>
      </c>
      <c r="D21499" s="37" t="s">
        <v>5608</v>
      </c>
      <c r="E21499" s="37" t="s">
        <v>4134</v>
      </c>
      <c r="F21499" s="41"/>
      <c r="G21499" s="27"/>
      <c r="H21499" s="27"/>
      <c r="I21499" s="27">
        <v>123760</v>
      </c>
      <c r="M21499" s="220">
        <f t="shared" si="335"/>
        <v>162076</v>
      </c>
    </row>
    <row r="21500" spans="1:13" x14ac:dyDescent="0.2">
      <c r="A21500" s="35" t="s">
        <v>3891</v>
      </c>
      <c r="B21500" s="1" t="s">
        <v>5567</v>
      </c>
      <c r="C21500" s="45" t="s">
        <v>2142</v>
      </c>
      <c r="D21500" s="23" t="s">
        <v>5534</v>
      </c>
      <c r="E21500" s="23" t="s">
        <v>4134</v>
      </c>
      <c r="F21500" s="40">
        <v>1</v>
      </c>
      <c r="G21500" s="25">
        <v>123760</v>
      </c>
      <c r="H21500" s="25">
        <v>123760</v>
      </c>
      <c r="I21500" s="25"/>
      <c r="J21500" s="58" t="e">
        <f>HYPERLINK("#"&amp;"Insumos"&amp;"!A"&amp;MATCH($B21500,#REF!,0),"Ins "&amp;$B21500)</f>
        <v>#REF!</v>
      </c>
      <c r="M21500" s="220"/>
    </row>
    <row r="21501" spans="1:13" x14ac:dyDescent="0.2">
      <c r="A21501" s="36" t="s">
        <v>3892</v>
      </c>
      <c r="B21501" s="26" t="s">
        <v>6816</v>
      </c>
      <c r="C21501" s="79" t="s">
        <v>2111</v>
      </c>
      <c r="D21501" s="37" t="s">
        <v>5608</v>
      </c>
      <c r="E21501" s="37" t="s">
        <v>4134</v>
      </c>
      <c r="F21501" s="41"/>
      <c r="G21501" s="27"/>
      <c r="H21501" s="27"/>
      <c r="I21501" s="27">
        <v>30940</v>
      </c>
      <c r="M21501" s="220">
        <f t="shared" si="335"/>
        <v>40519</v>
      </c>
    </row>
    <row r="21502" spans="1:13" x14ac:dyDescent="0.2">
      <c r="A21502" s="35" t="s">
        <v>3892</v>
      </c>
      <c r="B21502" s="1" t="s">
        <v>5568</v>
      </c>
      <c r="C21502" s="45" t="s">
        <v>2143</v>
      </c>
      <c r="D21502" s="23" t="s">
        <v>5534</v>
      </c>
      <c r="E21502" s="23" t="s">
        <v>4134</v>
      </c>
      <c r="F21502" s="40">
        <v>1</v>
      </c>
      <c r="G21502" s="25">
        <v>30940</v>
      </c>
      <c r="H21502" s="25">
        <v>30940</v>
      </c>
      <c r="I21502" s="25"/>
      <c r="J21502" s="58" t="e">
        <f>HYPERLINK("#"&amp;"Insumos"&amp;"!A"&amp;MATCH($B21502,#REF!,0),"Ins "&amp;$B21502)</f>
        <v>#REF!</v>
      </c>
      <c r="M21502" s="220"/>
    </row>
    <row r="21503" spans="1:13" x14ac:dyDescent="0.2">
      <c r="A21503" s="36" t="s">
        <v>3893</v>
      </c>
      <c r="B21503" s="26" t="s">
        <v>6816</v>
      </c>
      <c r="C21503" s="79" t="s">
        <v>2113</v>
      </c>
      <c r="D21503" s="37" t="s">
        <v>5608</v>
      </c>
      <c r="E21503" s="37" t="s">
        <v>4134</v>
      </c>
      <c r="F21503" s="41"/>
      <c r="G21503" s="27"/>
      <c r="H21503" s="27"/>
      <c r="I21503" s="27">
        <v>54356</v>
      </c>
      <c r="M21503" s="220">
        <f t="shared" si="335"/>
        <v>71185</v>
      </c>
    </row>
    <row r="21504" spans="1:13" x14ac:dyDescent="0.2">
      <c r="A21504" s="35" t="s">
        <v>3893</v>
      </c>
      <c r="B21504" s="1" t="s">
        <v>5569</v>
      </c>
      <c r="C21504" s="45" t="s">
        <v>2144</v>
      </c>
      <c r="D21504" s="23" t="s">
        <v>5534</v>
      </c>
      <c r="E21504" s="23" t="s">
        <v>4134</v>
      </c>
      <c r="F21504" s="40">
        <v>1</v>
      </c>
      <c r="G21504" s="25">
        <v>54356</v>
      </c>
      <c r="H21504" s="25">
        <v>54356</v>
      </c>
      <c r="I21504" s="25"/>
      <c r="J21504" s="58" t="e">
        <f>HYPERLINK("#"&amp;"Insumos"&amp;"!A"&amp;MATCH($B21504,#REF!,0),"Ins "&amp;$B21504)</f>
        <v>#REF!</v>
      </c>
      <c r="M21504" s="220"/>
    </row>
    <row r="21505" spans="1:13" ht="25.5" x14ac:dyDescent="0.2">
      <c r="A21505" s="36" t="s">
        <v>11978</v>
      </c>
      <c r="B21505" s="26" t="s">
        <v>6816</v>
      </c>
      <c r="C21505" s="79" t="s">
        <v>11985</v>
      </c>
      <c r="D21505" s="37" t="s">
        <v>5608</v>
      </c>
      <c r="E21505" s="37" t="s">
        <v>464</v>
      </c>
      <c r="F21505" s="41"/>
      <c r="G21505" s="27"/>
      <c r="H21505" s="27"/>
      <c r="I21505" s="27">
        <v>259896</v>
      </c>
      <c r="M21505" s="220">
        <f t="shared" si="335"/>
        <v>340360</v>
      </c>
    </row>
    <row r="21506" spans="1:13" ht="25.5" x14ac:dyDescent="0.2">
      <c r="A21506" s="35" t="s">
        <v>11978</v>
      </c>
      <c r="B21506" s="34" t="s">
        <v>11966</v>
      </c>
      <c r="C21506" s="45" t="s">
        <v>11985</v>
      </c>
      <c r="D21506" s="23" t="s">
        <v>11991</v>
      </c>
      <c r="E21506" s="23" t="s">
        <v>464</v>
      </c>
      <c r="F21506" s="40">
        <v>1</v>
      </c>
      <c r="G21506" s="25">
        <v>259896</v>
      </c>
      <c r="H21506" s="25">
        <v>259896</v>
      </c>
      <c r="I21506" s="25"/>
      <c r="J21506" s="58" t="e">
        <f>HYPERLINK("#"&amp;"Insumos"&amp;"!A"&amp;MATCH($B21506,#REF!,0),"Ins "&amp;$B21506)</f>
        <v>#REF!</v>
      </c>
      <c r="M21506" s="220"/>
    </row>
    <row r="21507" spans="1:13" ht="25.5" x14ac:dyDescent="0.2">
      <c r="A21507" s="36" t="s">
        <v>11979</v>
      </c>
      <c r="B21507" s="26" t="s">
        <v>6816</v>
      </c>
      <c r="C21507" s="79" t="s">
        <v>11986</v>
      </c>
      <c r="D21507" s="37" t="s">
        <v>5608</v>
      </c>
      <c r="E21507" s="37" t="s">
        <v>4134</v>
      </c>
      <c r="F21507" s="41"/>
      <c r="G21507" s="27"/>
      <c r="H21507" s="27"/>
      <c r="I21507" s="27">
        <v>61880</v>
      </c>
      <c r="M21507" s="220">
        <f t="shared" si="335"/>
        <v>81038</v>
      </c>
    </row>
    <row r="21508" spans="1:13" ht="25.5" x14ac:dyDescent="0.2">
      <c r="A21508" s="35" t="s">
        <v>11979</v>
      </c>
      <c r="B21508" s="34" t="s">
        <v>11967</v>
      </c>
      <c r="C21508" s="45" t="s">
        <v>11986</v>
      </c>
      <c r="D21508" s="23" t="s">
        <v>11991</v>
      </c>
      <c r="E21508" s="23" t="s">
        <v>463</v>
      </c>
      <c r="F21508" s="40">
        <v>1</v>
      </c>
      <c r="G21508" s="25">
        <v>61880</v>
      </c>
      <c r="H21508" s="25">
        <v>61880</v>
      </c>
      <c r="I21508" s="25"/>
      <c r="J21508" s="58" t="e">
        <f>HYPERLINK("#"&amp;"Insumos"&amp;"!A"&amp;MATCH($B21508,#REF!,0),"Ins "&amp;$B21508)</f>
        <v>#REF!</v>
      </c>
      <c r="M21508" s="220"/>
    </row>
    <row r="21509" spans="1:13" ht="25.5" x14ac:dyDescent="0.2">
      <c r="A21509" s="36" t="s">
        <v>11980</v>
      </c>
      <c r="B21509" s="26" t="s">
        <v>6816</v>
      </c>
      <c r="C21509" s="79" t="s">
        <v>11987</v>
      </c>
      <c r="D21509" s="37" t="s">
        <v>5608</v>
      </c>
      <c r="E21509" s="37" t="s">
        <v>4134</v>
      </c>
      <c r="F21509" s="41"/>
      <c r="G21509" s="27"/>
      <c r="H21509" s="27"/>
      <c r="I21509" s="27">
        <v>30940</v>
      </c>
      <c r="M21509" s="220">
        <f t="shared" ref="M21509:M21570" si="336">ROUND(I21509*(1+$L$2),0)</f>
        <v>40519</v>
      </c>
    </row>
    <row r="21510" spans="1:13" x14ac:dyDescent="0.2">
      <c r="A21510" s="35" t="s">
        <v>11980</v>
      </c>
      <c r="B21510" s="34" t="s">
        <v>11968</v>
      </c>
      <c r="C21510" s="45" t="s">
        <v>11987</v>
      </c>
      <c r="D21510" s="23" t="s">
        <v>11991</v>
      </c>
      <c r="E21510" s="23" t="s">
        <v>463</v>
      </c>
      <c r="F21510" s="40">
        <v>1</v>
      </c>
      <c r="G21510" s="25">
        <v>30940</v>
      </c>
      <c r="H21510" s="25">
        <v>30940</v>
      </c>
      <c r="I21510" s="25"/>
      <c r="J21510" s="58" t="e">
        <f>HYPERLINK("#"&amp;"Insumos"&amp;"!A"&amp;MATCH($B21510,#REF!,0),"Ins "&amp;$B21510)</f>
        <v>#REF!</v>
      </c>
      <c r="M21510" s="220"/>
    </row>
    <row r="21511" spans="1:13" x14ac:dyDescent="0.2">
      <c r="A21511" s="36" t="s">
        <v>11981</v>
      </c>
      <c r="B21511" s="26" t="s">
        <v>6816</v>
      </c>
      <c r="C21511" s="79" t="s">
        <v>11988</v>
      </c>
      <c r="D21511" s="37" t="s">
        <v>5608</v>
      </c>
      <c r="E21511" s="37" t="s">
        <v>4134</v>
      </c>
      <c r="F21511" s="41"/>
      <c r="G21511" s="27"/>
      <c r="H21511" s="27"/>
      <c r="I21511" s="27">
        <v>7426</v>
      </c>
      <c r="M21511" s="220">
        <f t="shared" si="336"/>
        <v>9725</v>
      </c>
    </row>
    <row r="21512" spans="1:13" x14ac:dyDescent="0.2">
      <c r="A21512" s="35" t="s">
        <v>11981</v>
      </c>
      <c r="B21512" s="34" t="s">
        <v>11969</v>
      </c>
      <c r="C21512" s="45" t="s">
        <v>11988</v>
      </c>
      <c r="D21512" s="23" t="s">
        <v>11991</v>
      </c>
      <c r="E21512" s="23" t="s">
        <v>463</v>
      </c>
      <c r="F21512" s="40">
        <v>1</v>
      </c>
      <c r="G21512" s="25">
        <v>7426</v>
      </c>
      <c r="H21512" s="25">
        <v>7426</v>
      </c>
      <c r="I21512" s="25"/>
      <c r="J21512" s="58" t="e">
        <f>HYPERLINK("#"&amp;"Insumos"&amp;"!A"&amp;MATCH($B21512,#REF!,0),"Ins "&amp;$B21512)</f>
        <v>#REF!</v>
      </c>
      <c r="M21512" s="220"/>
    </row>
    <row r="21513" spans="1:13" ht="25.5" x14ac:dyDescent="0.2">
      <c r="A21513" s="36" t="s">
        <v>11982</v>
      </c>
      <c r="B21513" s="26" t="s">
        <v>6816</v>
      </c>
      <c r="C21513" s="79" t="s">
        <v>11989</v>
      </c>
      <c r="D21513" s="37" t="s">
        <v>5608</v>
      </c>
      <c r="E21513" s="37" t="s">
        <v>4134</v>
      </c>
      <c r="F21513" s="41"/>
      <c r="G21513" s="27"/>
      <c r="H21513" s="27"/>
      <c r="I21513" s="27">
        <v>18564</v>
      </c>
      <c r="M21513" s="220">
        <f t="shared" si="336"/>
        <v>24311</v>
      </c>
    </row>
    <row r="21514" spans="1:13" ht="25.5" x14ac:dyDescent="0.2">
      <c r="A21514" s="35" t="s">
        <v>11982</v>
      </c>
      <c r="B21514" s="34" t="s">
        <v>11970</v>
      </c>
      <c r="C21514" s="45" t="s">
        <v>11989</v>
      </c>
      <c r="D21514" s="23" t="s">
        <v>11991</v>
      </c>
      <c r="E21514" s="23" t="s">
        <v>463</v>
      </c>
      <c r="F21514" s="40">
        <v>1</v>
      </c>
      <c r="G21514" s="25">
        <v>18564</v>
      </c>
      <c r="H21514" s="25">
        <v>18564</v>
      </c>
      <c r="I21514" s="25"/>
      <c r="J21514" s="58" t="e">
        <f>HYPERLINK("#"&amp;"Insumos"&amp;"!A"&amp;MATCH($B21514,#REF!,0),"Ins "&amp;$B21514)</f>
        <v>#REF!</v>
      </c>
      <c r="M21514" s="220"/>
    </row>
    <row r="21515" spans="1:13" x14ac:dyDescent="0.2">
      <c r="A21515" s="36" t="s">
        <v>11983</v>
      </c>
      <c r="B21515" s="26" t="s">
        <v>6816</v>
      </c>
      <c r="C21515" s="79" t="s">
        <v>11990</v>
      </c>
      <c r="D21515" s="37" t="s">
        <v>5608</v>
      </c>
      <c r="E21515" s="37" t="s">
        <v>11842</v>
      </c>
      <c r="F21515" s="41"/>
      <c r="G21515" s="27"/>
      <c r="H21515" s="27"/>
      <c r="I21515" s="27">
        <v>41253</v>
      </c>
      <c r="M21515" s="220">
        <f t="shared" si="336"/>
        <v>54025</v>
      </c>
    </row>
    <row r="21516" spans="1:13" x14ac:dyDescent="0.2">
      <c r="A21516" s="35" t="s">
        <v>11983</v>
      </c>
      <c r="B21516" s="34" t="s">
        <v>11971</v>
      </c>
      <c r="C21516" s="45" t="s">
        <v>11990</v>
      </c>
      <c r="D21516" s="23" t="s">
        <v>11991</v>
      </c>
      <c r="E21516" s="23" t="s">
        <v>4142</v>
      </c>
      <c r="F21516" s="40">
        <v>1</v>
      </c>
      <c r="G21516" s="25">
        <v>41253</v>
      </c>
      <c r="H21516" s="25">
        <v>41253</v>
      </c>
      <c r="I21516" s="25"/>
      <c r="J21516" s="58" t="e">
        <f>HYPERLINK("#"&amp;"Insumos"&amp;"!A"&amp;MATCH($B21516,#REF!,0),"Ins "&amp;$B21516)</f>
        <v>#REF!</v>
      </c>
      <c r="M21516" s="220"/>
    </row>
    <row r="21517" spans="1:13" ht="38.25" x14ac:dyDescent="0.2">
      <c r="A21517" s="36" t="s">
        <v>11984</v>
      </c>
      <c r="B21517" s="26" t="s">
        <v>6816</v>
      </c>
      <c r="C21517" s="79" t="s">
        <v>11995</v>
      </c>
      <c r="D21517" s="37" t="s">
        <v>5608</v>
      </c>
      <c r="E21517" s="37" t="s">
        <v>4134</v>
      </c>
      <c r="F21517" s="41"/>
      <c r="G21517" s="27"/>
      <c r="H21517" s="27"/>
      <c r="I21517" s="27">
        <v>2722720</v>
      </c>
      <c r="M21517" s="220">
        <f t="shared" si="336"/>
        <v>3565674</v>
      </c>
    </row>
    <row r="21518" spans="1:13" ht="38.25" x14ac:dyDescent="0.2">
      <c r="A21518" s="35" t="s">
        <v>11984</v>
      </c>
      <c r="B21518" s="34" t="s">
        <v>11972</v>
      </c>
      <c r="C21518" s="45" t="s">
        <v>11995</v>
      </c>
      <c r="D21518" s="23" t="s">
        <v>11991</v>
      </c>
      <c r="E21518" s="23" t="s">
        <v>463</v>
      </c>
      <c r="F21518" s="40">
        <v>1</v>
      </c>
      <c r="G21518" s="25">
        <v>2722720</v>
      </c>
      <c r="H21518" s="25">
        <v>2722720</v>
      </c>
      <c r="I21518" s="25"/>
      <c r="J21518" s="58" t="e">
        <f>HYPERLINK("#"&amp;"Insumos"&amp;"!A"&amp;MATCH($B21518,#REF!,0),"Ins "&amp;$B21518)</f>
        <v>#REF!</v>
      </c>
      <c r="M21518" s="220"/>
    </row>
    <row r="21519" spans="1:13" ht="38.25" x14ac:dyDescent="0.2">
      <c r="A21519" s="36" t="s">
        <v>11997</v>
      </c>
      <c r="B21519" s="26" t="s">
        <v>6816</v>
      </c>
      <c r="C21519" s="79" t="s">
        <v>11996</v>
      </c>
      <c r="D21519" s="37" t="s">
        <v>5608</v>
      </c>
      <c r="E21519" s="37" t="s">
        <v>4134</v>
      </c>
      <c r="F21519" s="41"/>
      <c r="G21519" s="27"/>
      <c r="H21519" s="27"/>
      <c r="I21519" s="27">
        <v>3094000</v>
      </c>
      <c r="M21519" s="220">
        <f t="shared" si="336"/>
        <v>4051902</v>
      </c>
    </row>
    <row r="21520" spans="1:13" ht="38.25" x14ac:dyDescent="0.2">
      <c r="A21520" s="35" t="s">
        <v>11997</v>
      </c>
      <c r="B21520" s="34" t="s">
        <v>11992</v>
      </c>
      <c r="C21520" s="45" t="s">
        <v>11996</v>
      </c>
      <c r="D21520" s="23" t="s">
        <v>11991</v>
      </c>
      <c r="E21520" s="23" t="s">
        <v>463</v>
      </c>
      <c r="F21520" s="40">
        <v>1</v>
      </c>
      <c r="G21520" s="25">
        <v>3094000</v>
      </c>
      <c r="H21520" s="25">
        <v>3094000</v>
      </c>
      <c r="I21520" s="25"/>
      <c r="J21520" s="58" t="e">
        <f>HYPERLINK("#"&amp;"Insumos"&amp;"!A"&amp;MATCH($B21520,#REF!,0),"Ins "&amp;$B21520)</f>
        <v>#REF!</v>
      </c>
      <c r="M21520" s="220"/>
    </row>
    <row r="21521" spans="1:13" s="176" customFormat="1" ht="40.15" customHeight="1" x14ac:dyDescent="0.2">
      <c r="A21521" s="170" t="s">
        <v>4122</v>
      </c>
      <c r="B21521" s="171"/>
      <c r="C21521" s="172" t="s">
        <v>9358</v>
      </c>
      <c r="D21521" s="173" t="s">
        <v>5607</v>
      </c>
      <c r="E21521" s="173"/>
      <c r="F21521" s="174"/>
      <c r="G21521" s="175"/>
      <c r="H21521" s="175"/>
      <c r="I21521" s="175"/>
      <c r="M21521" s="220"/>
    </row>
    <row r="21522" spans="1:13" ht="25.5" x14ac:dyDescent="0.2">
      <c r="A21522" s="36" t="s">
        <v>3894</v>
      </c>
      <c r="B21522" s="26" t="s">
        <v>6816</v>
      </c>
      <c r="C21522" s="79" t="s">
        <v>2191</v>
      </c>
      <c r="D21522" s="37" t="s">
        <v>5608</v>
      </c>
      <c r="E21522" s="37" t="s">
        <v>466</v>
      </c>
      <c r="F21522" s="41"/>
      <c r="G21522" s="27"/>
      <c r="H21522" s="27"/>
      <c r="I21522" s="27">
        <v>152717</v>
      </c>
      <c r="M21522" s="220">
        <f t="shared" si="336"/>
        <v>199998</v>
      </c>
    </row>
    <row r="21523" spans="1:13" x14ac:dyDescent="0.2">
      <c r="A21523" s="35" t="s">
        <v>3894</v>
      </c>
      <c r="B21523" s="1" t="s">
        <v>71</v>
      </c>
      <c r="C21523" s="45" t="s">
        <v>1022</v>
      </c>
      <c r="D21523" s="23" t="s">
        <v>5734</v>
      </c>
      <c r="E21523" s="23" t="s">
        <v>4141</v>
      </c>
      <c r="F21523" s="40">
        <v>0.91625000000000001</v>
      </c>
      <c r="G21523" s="25">
        <v>66987</v>
      </c>
      <c r="H21523" s="25">
        <v>61377</v>
      </c>
      <c r="I21523" s="25"/>
      <c r="J21523" s="58" t="e">
        <f>HYPERLINK("#"&amp;"Insumos"&amp;"!A"&amp;MATCH($B21523,#REF!,0),"Ins "&amp;$B21523)</f>
        <v>#REF!</v>
      </c>
      <c r="M21523" s="220"/>
    </row>
    <row r="21524" spans="1:13" x14ac:dyDescent="0.2">
      <c r="A21524" s="35" t="s">
        <v>3894</v>
      </c>
      <c r="B21524" s="34" t="s">
        <v>17</v>
      </c>
      <c r="C21524" s="45" t="s">
        <v>724</v>
      </c>
      <c r="D21524" s="23" t="s">
        <v>5534</v>
      </c>
      <c r="E21524" s="23" t="s">
        <v>4140</v>
      </c>
      <c r="F21524" s="40">
        <v>0.125</v>
      </c>
      <c r="G21524" s="25">
        <v>76236</v>
      </c>
      <c r="H21524" s="25">
        <v>9530</v>
      </c>
      <c r="I21524" s="25"/>
      <c r="J21524" s="58" t="e">
        <f>HYPERLINK("#"&amp;"Insumos"&amp;"!A"&amp;MATCH($B21524,#REF!,0),"Ins "&amp;$B21524)</f>
        <v>#REF!</v>
      </c>
      <c r="M21524" s="220"/>
    </row>
    <row r="21525" spans="1:13" x14ac:dyDescent="0.2">
      <c r="A21525" s="35" t="s">
        <v>3894</v>
      </c>
      <c r="B21525" s="1" t="s">
        <v>5533</v>
      </c>
      <c r="C21525" s="45" t="s">
        <v>5892</v>
      </c>
      <c r="D21525" s="23" t="s">
        <v>977</v>
      </c>
      <c r="E21525" s="23" t="s">
        <v>4134</v>
      </c>
      <c r="F21525" s="40">
        <v>0.02</v>
      </c>
      <c r="G21525" s="25">
        <v>3623</v>
      </c>
      <c r="H21525" s="25">
        <v>72</v>
      </c>
      <c r="I21525" s="25"/>
      <c r="J21525" s="58" t="e">
        <f>HYPERLINK("#"&amp;"Insumos"&amp;"!A"&amp;MATCH($B21525,#REF!,0),"Ins "&amp;$B21525)</f>
        <v>#REF!</v>
      </c>
      <c r="M21525" s="220"/>
    </row>
    <row r="21526" spans="1:13" x14ac:dyDescent="0.2">
      <c r="A21526" s="35" t="s">
        <v>3894</v>
      </c>
      <c r="B21526" s="1" t="s">
        <v>5007</v>
      </c>
      <c r="C21526" s="45" t="s">
        <v>720</v>
      </c>
      <c r="D21526" s="23" t="s">
        <v>5751</v>
      </c>
      <c r="E21526" s="23" t="s">
        <v>4134</v>
      </c>
      <c r="F21526" s="40">
        <v>0.6</v>
      </c>
      <c r="G21526" s="25">
        <v>1897</v>
      </c>
      <c r="H21526" s="25">
        <v>1138</v>
      </c>
      <c r="I21526" s="25"/>
      <c r="J21526" s="58" t="e">
        <f>HYPERLINK("#"&amp;"Insumos"&amp;"!A"&amp;MATCH($B21526,#REF!,0),"Ins "&amp;$B21526)</f>
        <v>#REF!</v>
      </c>
      <c r="M21526" s="220"/>
    </row>
    <row r="21527" spans="1:13" x14ac:dyDescent="0.2">
      <c r="A21527" s="35" t="s">
        <v>3894</v>
      </c>
      <c r="B21527" s="1" t="s">
        <v>1051</v>
      </c>
      <c r="C21527" s="45" t="s">
        <v>8807</v>
      </c>
      <c r="D21527" s="23" t="s">
        <v>5751</v>
      </c>
      <c r="E21527" s="23" t="s">
        <v>466</v>
      </c>
      <c r="F21527" s="40">
        <v>1.3</v>
      </c>
      <c r="G21527" s="25">
        <v>62000</v>
      </c>
      <c r="H21527" s="25">
        <v>80600</v>
      </c>
      <c r="I21527" s="25"/>
      <c r="J21527" s="58" t="e">
        <f>HYPERLINK("#"&amp;"Insumos"&amp;"!A"&amp;MATCH($B21527,#REF!,0),"Ins "&amp;$B21527)</f>
        <v>#REF!</v>
      </c>
      <c r="M21527" s="220"/>
    </row>
    <row r="21528" spans="1:13" ht="25.5" x14ac:dyDescent="0.2">
      <c r="A21528" s="36" t="s">
        <v>3895</v>
      </c>
      <c r="B21528" s="26" t="s">
        <v>6816</v>
      </c>
      <c r="C21528" s="79" t="s">
        <v>11018</v>
      </c>
      <c r="D21528" s="37" t="s">
        <v>5608</v>
      </c>
      <c r="E21528" s="37" t="s">
        <v>465</v>
      </c>
      <c r="F21528" s="41"/>
      <c r="G21528" s="27"/>
      <c r="H21528" s="27"/>
      <c r="I21528" s="27">
        <v>152511</v>
      </c>
      <c r="M21528" s="220">
        <f t="shared" si="336"/>
        <v>199728</v>
      </c>
    </row>
    <row r="21529" spans="1:13" x14ac:dyDescent="0.2">
      <c r="A21529" s="35" t="s">
        <v>3895</v>
      </c>
      <c r="B21529" s="1" t="s">
        <v>5589</v>
      </c>
      <c r="C21529" s="45" t="s">
        <v>5819</v>
      </c>
      <c r="D21529" s="23" t="s">
        <v>5585</v>
      </c>
      <c r="E21529" s="23" t="s">
        <v>466</v>
      </c>
      <c r="F21529" s="40">
        <v>0.10299999999999999</v>
      </c>
      <c r="G21529" s="25">
        <v>597780</v>
      </c>
      <c r="H21529" s="25">
        <v>61571</v>
      </c>
      <c r="I21529" s="25"/>
      <c r="M21529" s="220"/>
    </row>
    <row r="21530" spans="1:13" x14ac:dyDescent="0.2">
      <c r="A21530" s="35" t="s">
        <v>3895</v>
      </c>
      <c r="B21530" s="1" t="s">
        <v>80</v>
      </c>
      <c r="C21530" s="45" t="s">
        <v>1035</v>
      </c>
      <c r="D21530" s="23" t="s">
        <v>5734</v>
      </c>
      <c r="E21530" s="23" t="s">
        <v>4141</v>
      </c>
      <c r="F21530" s="40">
        <v>0.5</v>
      </c>
      <c r="G21530" s="25">
        <v>110673</v>
      </c>
      <c r="H21530" s="25">
        <v>55337</v>
      </c>
      <c r="I21530" s="25"/>
      <c r="J21530" s="58" t="e">
        <f>HYPERLINK("#"&amp;"Insumos"&amp;"!A"&amp;MATCH($B21530,#REF!,0),"Ins "&amp;$B21530)</f>
        <v>#REF!</v>
      </c>
      <c r="M21530" s="220"/>
    </row>
    <row r="21531" spans="1:13" x14ac:dyDescent="0.2">
      <c r="A21531" s="35" t="s">
        <v>3895</v>
      </c>
      <c r="B21531" s="1" t="s">
        <v>5551</v>
      </c>
      <c r="C21531" s="45" t="s">
        <v>1229</v>
      </c>
      <c r="D21531" s="23" t="s">
        <v>5534</v>
      </c>
      <c r="E21531" s="23" t="s">
        <v>4140</v>
      </c>
      <c r="F21531" s="40">
        <v>9</v>
      </c>
      <c r="G21531" s="25">
        <v>437</v>
      </c>
      <c r="H21531" s="25">
        <v>3933</v>
      </c>
      <c r="I21531" s="25"/>
      <c r="J21531" s="58" t="e">
        <f>HYPERLINK("#"&amp;"Insumos"&amp;"!A"&amp;MATCH($B21531,#REF!,0),"Ins "&amp;$B21531)</f>
        <v>#REF!</v>
      </c>
      <c r="M21531" s="220"/>
    </row>
    <row r="21532" spans="1:13" x14ac:dyDescent="0.2">
      <c r="A21532" s="35" t="s">
        <v>3895</v>
      </c>
      <c r="B21532" s="1" t="s">
        <v>263</v>
      </c>
      <c r="C21532" s="45" t="s">
        <v>696</v>
      </c>
      <c r="D21532" s="23" t="s">
        <v>5534</v>
      </c>
      <c r="E21532" s="23" t="s">
        <v>4140</v>
      </c>
      <c r="F21532" s="40">
        <v>8.6E-3</v>
      </c>
      <c r="G21532" s="25">
        <v>187426</v>
      </c>
      <c r="H21532" s="25">
        <v>1612</v>
      </c>
      <c r="I21532" s="25"/>
      <c r="J21532" s="58" t="e">
        <f>HYPERLINK("#"&amp;"Insumos"&amp;"!A"&amp;MATCH($B21532,#REF!,0),"Ins "&amp;$B21532)</f>
        <v>#REF!</v>
      </c>
      <c r="M21532" s="220"/>
    </row>
    <row r="21533" spans="1:13" x14ac:dyDescent="0.2">
      <c r="A21533" s="35" t="s">
        <v>3895</v>
      </c>
      <c r="B21533" s="1" t="s">
        <v>222</v>
      </c>
      <c r="C21533" s="45" t="s">
        <v>157</v>
      </c>
      <c r="D21533" s="23" t="s">
        <v>5534</v>
      </c>
      <c r="E21533" s="23" t="s">
        <v>4140</v>
      </c>
      <c r="F21533" s="40">
        <v>7.0000000000000001E-3</v>
      </c>
      <c r="G21533" s="25">
        <v>66212</v>
      </c>
      <c r="H21533" s="25">
        <v>463</v>
      </c>
      <c r="I21533" s="25"/>
      <c r="J21533" s="58" t="e">
        <f>HYPERLINK("#"&amp;"Insumos"&amp;"!A"&amp;MATCH($B21533,#REF!,0),"Ins "&amp;$B21533)</f>
        <v>#REF!</v>
      </c>
      <c r="M21533" s="220"/>
    </row>
    <row r="21534" spans="1:13" x14ac:dyDescent="0.2">
      <c r="A21534" s="35" t="s">
        <v>3895</v>
      </c>
      <c r="B21534" s="1" t="s">
        <v>102</v>
      </c>
      <c r="C21534" s="45" t="s">
        <v>1189</v>
      </c>
      <c r="D21534" s="23" t="s">
        <v>5534</v>
      </c>
      <c r="E21534" s="23" t="s">
        <v>4140</v>
      </c>
      <c r="F21534" s="40">
        <v>9</v>
      </c>
      <c r="G21534" s="25">
        <v>406</v>
      </c>
      <c r="H21534" s="25">
        <v>3654</v>
      </c>
      <c r="I21534" s="25"/>
      <c r="J21534" s="58" t="e">
        <f>HYPERLINK("#"&amp;"Insumos"&amp;"!A"&amp;MATCH($B21534,#REF!,0),"Ins "&amp;$B21534)</f>
        <v>#REF!</v>
      </c>
      <c r="M21534" s="220"/>
    </row>
    <row r="21535" spans="1:13" x14ac:dyDescent="0.2">
      <c r="A21535" s="35" t="s">
        <v>3895</v>
      </c>
      <c r="B21535" s="1" t="s">
        <v>2114</v>
      </c>
      <c r="C21535" s="45" t="s">
        <v>1722</v>
      </c>
      <c r="D21535" s="23" t="s">
        <v>5534</v>
      </c>
      <c r="E21535" s="23" t="s">
        <v>4140</v>
      </c>
      <c r="F21535" s="40">
        <v>0.125</v>
      </c>
      <c r="G21535" s="25">
        <v>90480</v>
      </c>
      <c r="H21535" s="25">
        <v>11310</v>
      </c>
      <c r="I21535" s="25"/>
      <c r="J21535" s="58" t="e">
        <f>HYPERLINK("#"&amp;"Insumos"&amp;"!A"&amp;MATCH($B21535,#REF!,0),"Ins "&amp;$B21535)</f>
        <v>#REF!</v>
      </c>
      <c r="M21535" s="220"/>
    </row>
    <row r="21536" spans="1:13" x14ac:dyDescent="0.2">
      <c r="A21536" s="35" t="s">
        <v>3895</v>
      </c>
      <c r="B21536" s="1" t="s">
        <v>5543</v>
      </c>
      <c r="C21536" s="45" t="s">
        <v>1226</v>
      </c>
      <c r="D21536" s="23" t="s">
        <v>5534</v>
      </c>
      <c r="E21536" s="23" t="s">
        <v>4140</v>
      </c>
      <c r="F21536" s="40">
        <v>9</v>
      </c>
      <c r="G21536" s="25">
        <v>239</v>
      </c>
      <c r="H21536" s="25">
        <v>2151</v>
      </c>
      <c r="I21536" s="25"/>
      <c r="J21536" s="58" t="e">
        <f>HYPERLINK("#"&amp;"Insumos"&amp;"!A"&amp;MATCH($B21536,#REF!,0),"Ins "&amp;$B21536)</f>
        <v>#REF!</v>
      </c>
      <c r="M21536" s="220"/>
    </row>
    <row r="21537" spans="1:13" x14ac:dyDescent="0.2">
      <c r="A21537" s="35" t="s">
        <v>3895</v>
      </c>
      <c r="B21537" s="1" t="s">
        <v>5533</v>
      </c>
      <c r="C21537" s="45" t="s">
        <v>5892</v>
      </c>
      <c r="D21537" s="23" t="s">
        <v>977</v>
      </c>
      <c r="E21537" s="23" t="s">
        <v>4134</v>
      </c>
      <c r="F21537" s="40">
        <v>0.5</v>
      </c>
      <c r="G21537" s="25">
        <v>3623</v>
      </c>
      <c r="H21537" s="25">
        <v>1812</v>
      </c>
      <c r="I21537" s="25"/>
      <c r="J21537" s="58" t="e">
        <f>HYPERLINK("#"&amp;"Insumos"&amp;"!A"&amp;MATCH($B21537,#REF!,0),"Ins "&amp;$B21537)</f>
        <v>#REF!</v>
      </c>
      <c r="M21537" s="220"/>
    </row>
    <row r="21538" spans="1:13" x14ac:dyDescent="0.2">
      <c r="A21538" s="35" t="s">
        <v>3895</v>
      </c>
      <c r="B21538" s="1" t="s">
        <v>5007</v>
      </c>
      <c r="C21538" s="45" t="s">
        <v>720</v>
      </c>
      <c r="D21538" s="23" t="s">
        <v>5751</v>
      </c>
      <c r="E21538" s="23" t="s">
        <v>4134</v>
      </c>
      <c r="F21538" s="40">
        <v>1.2</v>
      </c>
      <c r="G21538" s="25">
        <v>1897</v>
      </c>
      <c r="H21538" s="25">
        <v>2276</v>
      </c>
      <c r="I21538" s="25"/>
      <c r="J21538" s="58" t="e">
        <f>HYPERLINK("#"&amp;"Insumos"&amp;"!A"&amp;MATCH($B21538,#REF!,0),"Ins "&amp;$B21538)</f>
        <v>#REF!</v>
      </c>
      <c r="M21538" s="220"/>
    </row>
    <row r="21539" spans="1:13" x14ac:dyDescent="0.2">
      <c r="A21539" s="35" t="s">
        <v>3895</v>
      </c>
      <c r="B21539" s="1" t="s">
        <v>5483</v>
      </c>
      <c r="C21539" s="45" t="s">
        <v>1064</v>
      </c>
      <c r="D21539" s="23" t="s">
        <v>5751</v>
      </c>
      <c r="E21539" s="23" t="s">
        <v>467</v>
      </c>
      <c r="F21539" s="40">
        <v>0.5</v>
      </c>
      <c r="G21539" s="25">
        <v>6176</v>
      </c>
      <c r="H21539" s="25">
        <v>3088</v>
      </c>
      <c r="I21539" s="25"/>
      <c r="J21539" s="58" t="e">
        <f>HYPERLINK("#"&amp;"Insumos"&amp;"!A"&amp;MATCH($B21539,#REF!,0),"Ins "&amp;$B21539)</f>
        <v>#REF!</v>
      </c>
      <c r="M21539" s="220"/>
    </row>
    <row r="21540" spans="1:13" x14ac:dyDescent="0.2">
      <c r="A21540" s="35" t="s">
        <v>3895</v>
      </c>
      <c r="B21540" s="1" t="s">
        <v>5184</v>
      </c>
      <c r="C21540" s="45" t="s">
        <v>294</v>
      </c>
      <c r="D21540" s="23" t="s">
        <v>5751</v>
      </c>
      <c r="E21540" s="23" t="s">
        <v>4147</v>
      </c>
      <c r="F21540" s="40">
        <v>1</v>
      </c>
      <c r="G21540" s="25">
        <v>5304</v>
      </c>
      <c r="H21540" s="25">
        <v>5304</v>
      </c>
      <c r="I21540" s="25"/>
      <c r="J21540" s="58" t="e">
        <f>HYPERLINK("#"&amp;"Insumos"&amp;"!A"&amp;MATCH($B21540,#REF!,0),"Ins "&amp;$B21540)</f>
        <v>#REF!</v>
      </c>
      <c r="M21540" s="220"/>
    </row>
    <row r="21541" spans="1:13" ht="25.5" x14ac:dyDescent="0.2">
      <c r="A21541" s="36" t="s">
        <v>3896</v>
      </c>
      <c r="B21541" s="26" t="s">
        <v>6816</v>
      </c>
      <c r="C21541" s="79" t="s">
        <v>2192</v>
      </c>
      <c r="D21541" s="37" t="s">
        <v>5608</v>
      </c>
      <c r="E21541" s="37" t="s">
        <v>466</v>
      </c>
      <c r="F21541" s="41"/>
      <c r="G21541" s="27"/>
      <c r="H21541" s="27"/>
      <c r="I21541" s="27">
        <v>1569239</v>
      </c>
      <c r="M21541" s="220">
        <f t="shared" si="336"/>
        <v>2055075</v>
      </c>
    </row>
    <row r="21542" spans="1:13" x14ac:dyDescent="0.2">
      <c r="A21542" s="35" t="s">
        <v>3896</v>
      </c>
      <c r="B21542" s="1" t="s">
        <v>5589</v>
      </c>
      <c r="C21542" s="45" t="s">
        <v>5819</v>
      </c>
      <c r="D21542" s="23" t="s">
        <v>5585</v>
      </c>
      <c r="E21542" s="23" t="s">
        <v>466</v>
      </c>
      <c r="F21542" s="40">
        <v>1.05</v>
      </c>
      <c r="G21542" s="25">
        <v>597780</v>
      </c>
      <c r="H21542" s="25">
        <v>627669</v>
      </c>
      <c r="I21542" s="25"/>
      <c r="M21542" s="220"/>
    </row>
    <row r="21543" spans="1:13" x14ac:dyDescent="0.2">
      <c r="A21543" s="35" t="s">
        <v>3896</v>
      </c>
      <c r="B21543" s="1" t="s">
        <v>80</v>
      </c>
      <c r="C21543" s="45" t="s">
        <v>1035</v>
      </c>
      <c r="D21543" s="23" t="s">
        <v>5734</v>
      </c>
      <c r="E21543" s="23" t="s">
        <v>4141</v>
      </c>
      <c r="F21543" s="40">
        <v>4.5999999999999996</v>
      </c>
      <c r="G21543" s="25">
        <v>110673</v>
      </c>
      <c r="H21543" s="25">
        <v>509096</v>
      </c>
      <c r="I21543" s="25"/>
      <c r="J21543" s="58" t="e">
        <f>HYPERLINK("#"&amp;"Insumos"&amp;"!A"&amp;MATCH($B21543,#REF!,0),"Ins "&amp;$B21543)</f>
        <v>#REF!</v>
      </c>
      <c r="M21543" s="220"/>
    </row>
    <row r="21544" spans="1:13" ht="25.5" x14ac:dyDescent="0.2">
      <c r="A21544" s="35" t="s">
        <v>3896</v>
      </c>
      <c r="B21544" s="1" t="s">
        <v>597</v>
      </c>
      <c r="C21544" s="45" t="s">
        <v>8738</v>
      </c>
      <c r="D21544" s="23" t="s">
        <v>5534</v>
      </c>
      <c r="E21544" s="23" t="s">
        <v>8737</v>
      </c>
      <c r="F21544" s="40">
        <v>3</v>
      </c>
      <c r="G21544" s="25">
        <v>17302</v>
      </c>
      <c r="H21544" s="25">
        <v>51906</v>
      </c>
      <c r="I21544" s="25"/>
      <c r="J21544" s="58" t="e">
        <f>HYPERLINK("#"&amp;"Insumos"&amp;"!A"&amp;MATCH($B21544,#REF!,0),"Ins "&amp;$B21544)</f>
        <v>#REF!</v>
      </c>
      <c r="M21544" s="220"/>
    </row>
    <row r="21545" spans="1:13" x14ac:dyDescent="0.2">
      <c r="A21545" s="35" t="s">
        <v>3896</v>
      </c>
      <c r="B21545" s="1" t="s">
        <v>5548</v>
      </c>
      <c r="C21545" s="45" t="s">
        <v>297</v>
      </c>
      <c r="D21545" s="23" t="s">
        <v>5534</v>
      </c>
      <c r="E21545" s="23" t="s">
        <v>4140</v>
      </c>
      <c r="F21545" s="40">
        <v>6</v>
      </c>
      <c r="G21545" s="25">
        <v>150</v>
      </c>
      <c r="H21545" s="25">
        <v>900</v>
      </c>
      <c r="I21545" s="25"/>
      <c r="J21545" s="58" t="e">
        <f>HYPERLINK("#"&amp;"Insumos"&amp;"!A"&amp;MATCH($B21545,#REF!,0),"Ins "&amp;$B21545)</f>
        <v>#REF!</v>
      </c>
      <c r="M21545" s="220"/>
    </row>
    <row r="21546" spans="1:13" x14ac:dyDescent="0.2">
      <c r="A21546" s="35" t="s">
        <v>3896</v>
      </c>
      <c r="B21546" s="1" t="s">
        <v>5551</v>
      </c>
      <c r="C21546" s="45" t="s">
        <v>1229</v>
      </c>
      <c r="D21546" s="23" t="s">
        <v>5534</v>
      </c>
      <c r="E21546" s="23" t="s">
        <v>4140</v>
      </c>
      <c r="F21546" s="40">
        <v>3</v>
      </c>
      <c r="G21546" s="25">
        <v>437</v>
      </c>
      <c r="H21546" s="25">
        <v>1311</v>
      </c>
      <c r="I21546" s="25"/>
      <c r="J21546" s="58" t="e">
        <f>HYPERLINK("#"&amp;"Insumos"&amp;"!A"&amp;MATCH($B21546,#REF!,0),"Ins "&amp;$B21546)</f>
        <v>#REF!</v>
      </c>
      <c r="M21546" s="220"/>
    </row>
    <row r="21547" spans="1:13" x14ac:dyDescent="0.2">
      <c r="A21547" s="35" t="s">
        <v>3896</v>
      </c>
      <c r="B21547" s="1" t="s">
        <v>263</v>
      </c>
      <c r="C21547" s="45" t="s">
        <v>696</v>
      </c>
      <c r="D21547" s="23" t="s">
        <v>5534</v>
      </c>
      <c r="E21547" s="23" t="s">
        <v>4140</v>
      </c>
      <c r="F21547" s="40">
        <v>9.8500000000000004E-2</v>
      </c>
      <c r="G21547" s="25">
        <v>187426</v>
      </c>
      <c r="H21547" s="25">
        <v>18461</v>
      </c>
      <c r="I21547" s="25"/>
      <c r="J21547" s="58" t="e">
        <f>HYPERLINK("#"&amp;"Insumos"&amp;"!A"&amp;MATCH($B21547,#REF!,0),"Ins "&amp;$B21547)</f>
        <v>#REF!</v>
      </c>
      <c r="M21547" s="220"/>
    </row>
    <row r="21548" spans="1:13" x14ac:dyDescent="0.2">
      <c r="A21548" s="35" t="s">
        <v>3896</v>
      </c>
      <c r="B21548" s="1" t="s">
        <v>222</v>
      </c>
      <c r="C21548" s="45" t="s">
        <v>157</v>
      </c>
      <c r="D21548" s="23" t="s">
        <v>5534</v>
      </c>
      <c r="E21548" s="23" t="s">
        <v>4140</v>
      </c>
      <c r="F21548" s="40">
        <v>7.0000000000000007E-2</v>
      </c>
      <c r="G21548" s="25">
        <v>66212</v>
      </c>
      <c r="H21548" s="25">
        <v>4635</v>
      </c>
      <c r="I21548" s="25"/>
      <c r="J21548" s="58" t="e">
        <f>HYPERLINK("#"&amp;"Insumos"&amp;"!A"&amp;MATCH($B21548,#REF!,0),"Ins "&amp;$B21548)</f>
        <v>#REF!</v>
      </c>
      <c r="M21548" s="220"/>
    </row>
    <row r="21549" spans="1:13" x14ac:dyDescent="0.2">
      <c r="A21549" s="35" t="s">
        <v>3896</v>
      </c>
      <c r="B21549" s="1" t="s">
        <v>2114</v>
      </c>
      <c r="C21549" s="45" t="s">
        <v>1722</v>
      </c>
      <c r="D21549" s="23" t="s">
        <v>5534</v>
      </c>
      <c r="E21549" s="23" t="s">
        <v>4140</v>
      </c>
      <c r="F21549" s="40">
        <v>1</v>
      </c>
      <c r="G21549" s="25">
        <v>90480</v>
      </c>
      <c r="H21549" s="25">
        <v>90480</v>
      </c>
      <c r="I21549" s="25"/>
      <c r="J21549" s="58" t="e">
        <f>HYPERLINK("#"&amp;"Insumos"&amp;"!A"&amp;MATCH($B21549,#REF!,0),"Ins "&amp;$B21549)</f>
        <v>#REF!</v>
      </c>
      <c r="M21549" s="220"/>
    </row>
    <row r="21550" spans="1:13" x14ac:dyDescent="0.2">
      <c r="A21550" s="35" t="s">
        <v>3896</v>
      </c>
      <c r="B21550" s="1" t="s">
        <v>5533</v>
      </c>
      <c r="C21550" s="45" t="s">
        <v>5892</v>
      </c>
      <c r="D21550" s="23" t="s">
        <v>977</v>
      </c>
      <c r="E21550" s="23" t="s">
        <v>4134</v>
      </c>
      <c r="F21550" s="40">
        <v>4.5999999999999996</v>
      </c>
      <c r="G21550" s="25">
        <v>3623</v>
      </c>
      <c r="H21550" s="25">
        <v>16666</v>
      </c>
      <c r="I21550" s="25"/>
      <c r="J21550" s="58" t="e">
        <f>HYPERLINK("#"&amp;"Insumos"&amp;"!A"&amp;MATCH($B21550,#REF!,0),"Ins "&amp;$B21550)</f>
        <v>#REF!</v>
      </c>
      <c r="M21550" s="220"/>
    </row>
    <row r="21551" spans="1:13" x14ac:dyDescent="0.2">
      <c r="A21551" s="35" t="s">
        <v>3896</v>
      </c>
      <c r="B21551" s="1" t="s">
        <v>5007</v>
      </c>
      <c r="C21551" s="45" t="s">
        <v>720</v>
      </c>
      <c r="D21551" s="23" t="s">
        <v>5751</v>
      </c>
      <c r="E21551" s="23" t="s">
        <v>4134</v>
      </c>
      <c r="F21551" s="40">
        <v>12</v>
      </c>
      <c r="G21551" s="25">
        <v>1897</v>
      </c>
      <c r="H21551" s="25">
        <v>22764</v>
      </c>
      <c r="I21551" s="25"/>
      <c r="J21551" s="58" t="e">
        <f>HYPERLINK("#"&amp;"Insumos"&amp;"!A"&amp;MATCH($B21551,#REF!,0),"Ins "&amp;$B21551)</f>
        <v>#REF!</v>
      </c>
      <c r="M21551" s="220"/>
    </row>
    <row r="21552" spans="1:13" x14ac:dyDescent="0.2">
      <c r="A21552" s="35" t="s">
        <v>3896</v>
      </c>
      <c r="B21552" s="1" t="s">
        <v>5184</v>
      </c>
      <c r="C21552" s="45" t="s">
        <v>294</v>
      </c>
      <c r="D21552" s="23" t="s">
        <v>5751</v>
      </c>
      <c r="E21552" s="23" t="s">
        <v>4147</v>
      </c>
      <c r="F21552" s="40">
        <v>1</v>
      </c>
      <c r="G21552" s="25">
        <v>5304</v>
      </c>
      <c r="H21552" s="25">
        <v>5304</v>
      </c>
      <c r="I21552" s="25"/>
      <c r="J21552" s="58" t="e">
        <f>HYPERLINK("#"&amp;"Insumos"&amp;"!A"&amp;MATCH($B21552,#REF!,0),"Ins "&amp;$B21552)</f>
        <v>#REF!</v>
      </c>
      <c r="M21552" s="220"/>
    </row>
    <row r="21553" spans="1:13" x14ac:dyDescent="0.2">
      <c r="A21553" s="35" t="s">
        <v>3896</v>
      </c>
      <c r="B21553" s="1" t="s">
        <v>5199</v>
      </c>
      <c r="C21553" s="45" t="s">
        <v>8827</v>
      </c>
      <c r="D21553" s="23" t="s">
        <v>5751</v>
      </c>
      <c r="E21553" s="23" t="s">
        <v>467</v>
      </c>
      <c r="F21553" s="40">
        <v>2.2200000000000002</v>
      </c>
      <c r="G21553" s="25">
        <v>12480</v>
      </c>
      <c r="H21553" s="25">
        <v>27706</v>
      </c>
      <c r="I21553" s="25"/>
      <c r="J21553" s="58" t="e">
        <f>HYPERLINK("#"&amp;"Insumos"&amp;"!A"&amp;MATCH($B21553,#REF!,0),"Ins "&amp;$B21553)</f>
        <v>#REF!</v>
      </c>
      <c r="M21553" s="220"/>
    </row>
    <row r="21554" spans="1:13" x14ac:dyDescent="0.2">
      <c r="A21554" s="35" t="s">
        <v>3896</v>
      </c>
      <c r="B21554" s="1" t="s">
        <v>5200</v>
      </c>
      <c r="C21554" s="45" t="s">
        <v>9156</v>
      </c>
      <c r="D21554" s="23" t="s">
        <v>5751</v>
      </c>
      <c r="E21554" s="23" t="s">
        <v>467</v>
      </c>
      <c r="F21554" s="40">
        <v>0.67</v>
      </c>
      <c r="G21554" s="25">
        <v>19807</v>
      </c>
      <c r="H21554" s="25">
        <v>13271</v>
      </c>
      <c r="I21554" s="25"/>
      <c r="J21554" s="58" t="e">
        <f>HYPERLINK("#"&amp;"Insumos"&amp;"!A"&amp;MATCH($B21554,#REF!,0),"Ins "&amp;$B21554)</f>
        <v>#REF!</v>
      </c>
      <c r="M21554" s="220"/>
    </row>
    <row r="21555" spans="1:13" x14ac:dyDescent="0.2">
      <c r="A21555" s="35" t="s">
        <v>3896</v>
      </c>
      <c r="B21555" s="1" t="s">
        <v>5201</v>
      </c>
      <c r="C21555" s="45" t="s">
        <v>470</v>
      </c>
      <c r="D21555" s="23" t="s">
        <v>5751</v>
      </c>
      <c r="E21555" s="23" t="s">
        <v>287</v>
      </c>
      <c r="F21555" s="40">
        <v>3.5</v>
      </c>
      <c r="G21555" s="25">
        <v>7581</v>
      </c>
      <c r="H21555" s="25">
        <v>26534</v>
      </c>
      <c r="I21555" s="25"/>
      <c r="J21555" s="58" t="e">
        <f>HYPERLINK("#"&amp;"Insumos"&amp;"!A"&amp;MATCH($B21555,#REF!,0),"Ins "&amp;$B21555)</f>
        <v>#REF!</v>
      </c>
      <c r="M21555" s="220"/>
    </row>
    <row r="21556" spans="1:13" x14ac:dyDescent="0.2">
      <c r="A21556" s="35" t="s">
        <v>3896</v>
      </c>
      <c r="B21556" s="1" t="s">
        <v>4520</v>
      </c>
      <c r="C21556" s="45" t="s">
        <v>1407</v>
      </c>
      <c r="D21556" s="23" t="s">
        <v>5751</v>
      </c>
      <c r="E21556" s="23" t="s">
        <v>287</v>
      </c>
      <c r="F21556" s="40">
        <v>24</v>
      </c>
      <c r="G21556" s="25">
        <v>4866</v>
      </c>
      <c r="H21556" s="25">
        <v>116784</v>
      </c>
      <c r="I21556" s="25"/>
      <c r="J21556" s="58" t="e">
        <f>HYPERLINK("#"&amp;"Insumos"&amp;"!A"&amp;MATCH($B21556,#REF!,0),"Ins "&amp;$B21556)</f>
        <v>#REF!</v>
      </c>
      <c r="M21556" s="220"/>
    </row>
    <row r="21557" spans="1:13" x14ac:dyDescent="0.2">
      <c r="A21557" s="35" t="s">
        <v>3896</v>
      </c>
      <c r="B21557" s="1" t="s">
        <v>4537</v>
      </c>
      <c r="C21557" s="45" t="s">
        <v>12753</v>
      </c>
      <c r="D21557" s="23" t="s">
        <v>5751</v>
      </c>
      <c r="E21557" s="23" t="s">
        <v>287</v>
      </c>
      <c r="F21557" s="40">
        <v>2</v>
      </c>
      <c r="G21557" s="25">
        <v>3630</v>
      </c>
      <c r="H21557" s="25">
        <v>7260</v>
      </c>
      <c r="I21557" s="25"/>
      <c r="J21557" s="58" t="e">
        <f>HYPERLINK("#"&amp;"Insumos"&amp;"!A"&amp;MATCH($B21557,#REF!,0),"Ins "&amp;$B21557)</f>
        <v>#REF!</v>
      </c>
      <c r="M21557" s="220"/>
    </row>
    <row r="21558" spans="1:13" x14ac:dyDescent="0.2">
      <c r="A21558" s="35" t="s">
        <v>3896</v>
      </c>
      <c r="B21558" s="1" t="s">
        <v>4539</v>
      </c>
      <c r="C21558" s="45" t="s">
        <v>1424</v>
      </c>
      <c r="D21558" s="23" t="s">
        <v>5751</v>
      </c>
      <c r="E21558" s="23" t="s">
        <v>287</v>
      </c>
      <c r="F21558" s="40">
        <v>4</v>
      </c>
      <c r="G21558" s="25">
        <v>7123</v>
      </c>
      <c r="H21558" s="25">
        <v>28492</v>
      </c>
      <c r="I21558" s="25"/>
      <c r="J21558" s="58" t="e">
        <f>HYPERLINK("#"&amp;"Insumos"&amp;"!A"&amp;MATCH($B21558,#REF!,0),"Ins "&amp;$B21558)</f>
        <v>#REF!</v>
      </c>
      <c r="M21558" s="220"/>
    </row>
    <row r="21559" spans="1:13" x14ac:dyDescent="0.2">
      <c r="A21559" s="36" t="s">
        <v>3897</v>
      </c>
      <c r="B21559" s="26" t="s">
        <v>6816</v>
      </c>
      <c r="C21559" s="79" t="s">
        <v>11019</v>
      </c>
      <c r="D21559" s="37" t="s">
        <v>5608</v>
      </c>
      <c r="E21559" s="37" t="s">
        <v>464</v>
      </c>
      <c r="F21559" s="41"/>
      <c r="G21559" s="27"/>
      <c r="H21559" s="27"/>
      <c r="I21559" s="27">
        <v>111698</v>
      </c>
      <c r="M21559" s="220">
        <f t="shared" si="336"/>
        <v>146280</v>
      </c>
    </row>
    <row r="21560" spans="1:13" x14ac:dyDescent="0.2">
      <c r="A21560" s="35" t="s">
        <v>3897</v>
      </c>
      <c r="B21560" s="1" t="s">
        <v>5589</v>
      </c>
      <c r="C21560" s="45" t="s">
        <v>5819</v>
      </c>
      <c r="D21560" s="23" t="s">
        <v>5585</v>
      </c>
      <c r="E21560" s="23" t="s">
        <v>466</v>
      </c>
      <c r="F21560" s="40">
        <v>3.1E-2</v>
      </c>
      <c r="G21560" s="25">
        <v>597780</v>
      </c>
      <c r="H21560" s="25">
        <v>18531</v>
      </c>
      <c r="I21560" s="25"/>
      <c r="M21560" s="220"/>
    </row>
    <row r="21561" spans="1:13" x14ac:dyDescent="0.2">
      <c r="A21561" s="35" t="s">
        <v>3897</v>
      </c>
      <c r="B21561" s="1" t="s">
        <v>80</v>
      </c>
      <c r="C21561" s="45" t="s">
        <v>1035</v>
      </c>
      <c r="D21561" s="23" t="s">
        <v>5734</v>
      </c>
      <c r="E21561" s="23" t="s">
        <v>4141</v>
      </c>
      <c r="F21561" s="40">
        <v>0.35</v>
      </c>
      <c r="G21561" s="25">
        <v>110673</v>
      </c>
      <c r="H21561" s="25">
        <v>38736</v>
      </c>
      <c r="I21561" s="25"/>
      <c r="J21561" s="58" t="e">
        <f>HYPERLINK("#"&amp;"Insumos"&amp;"!A"&amp;MATCH($B21561,#REF!,0),"Ins "&amp;$B21561)</f>
        <v>#REF!</v>
      </c>
      <c r="M21561" s="220"/>
    </row>
    <row r="21562" spans="1:13" x14ac:dyDescent="0.2">
      <c r="A21562" s="35" t="s">
        <v>3897</v>
      </c>
      <c r="B21562" s="1" t="s">
        <v>5548</v>
      </c>
      <c r="C21562" s="45" t="s">
        <v>297</v>
      </c>
      <c r="D21562" s="23" t="s">
        <v>5534</v>
      </c>
      <c r="E21562" s="23" t="s">
        <v>4140</v>
      </c>
      <c r="F21562" s="40">
        <v>2</v>
      </c>
      <c r="G21562" s="25">
        <v>150</v>
      </c>
      <c r="H21562" s="25">
        <v>300</v>
      </c>
      <c r="I21562" s="25"/>
      <c r="J21562" s="58" t="e">
        <f>HYPERLINK("#"&amp;"Insumos"&amp;"!A"&amp;MATCH($B21562,#REF!,0),"Ins "&amp;$B21562)</f>
        <v>#REF!</v>
      </c>
      <c r="M21562" s="220"/>
    </row>
    <row r="21563" spans="1:13" x14ac:dyDescent="0.2">
      <c r="A21563" s="35" t="s">
        <v>3897</v>
      </c>
      <c r="B21563" s="1" t="s">
        <v>263</v>
      </c>
      <c r="C21563" s="45" t="s">
        <v>696</v>
      </c>
      <c r="D21563" s="23" t="s">
        <v>5534</v>
      </c>
      <c r="E21563" s="23" t="s">
        <v>4140</v>
      </c>
      <c r="F21563" s="40">
        <v>7.1999999999999998E-3</v>
      </c>
      <c r="G21563" s="25">
        <v>187426</v>
      </c>
      <c r="H21563" s="25">
        <v>1349</v>
      </c>
      <c r="I21563" s="25"/>
      <c r="J21563" s="58" t="e">
        <f>HYPERLINK("#"&amp;"Insumos"&amp;"!A"&amp;MATCH($B21563,#REF!,0),"Ins "&amp;$B21563)</f>
        <v>#REF!</v>
      </c>
      <c r="M21563" s="220"/>
    </row>
    <row r="21564" spans="1:13" x14ac:dyDescent="0.2">
      <c r="A21564" s="35" t="s">
        <v>3897</v>
      </c>
      <c r="B21564" s="1" t="s">
        <v>5533</v>
      </c>
      <c r="C21564" s="45" t="s">
        <v>5892</v>
      </c>
      <c r="D21564" s="23" t="s">
        <v>977</v>
      </c>
      <c r="E21564" s="23" t="s">
        <v>4134</v>
      </c>
      <c r="F21564" s="40">
        <v>0.02</v>
      </c>
      <c r="G21564" s="25">
        <v>3623</v>
      </c>
      <c r="H21564" s="25">
        <v>72</v>
      </c>
      <c r="I21564" s="25"/>
      <c r="J21564" s="58" t="e">
        <f>HYPERLINK("#"&amp;"Insumos"&amp;"!A"&amp;MATCH($B21564,#REF!,0),"Ins "&amp;$B21564)</f>
        <v>#REF!</v>
      </c>
      <c r="M21564" s="220"/>
    </row>
    <row r="21565" spans="1:13" x14ac:dyDescent="0.2">
      <c r="A21565" s="35" t="s">
        <v>3897</v>
      </c>
      <c r="B21565" s="1" t="s">
        <v>5007</v>
      </c>
      <c r="C21565" s="45" t="s">
        <v>720</v>
      </c>
      <c r="D21565" s="23" t="s">
        <v>5751</v>
      </c>
      <c r="E21565" s="23" t="s">
        <v>4134</v>
      </c>
      <c r="F21565" s="40">
        <v>1.5</v>
      </c>
      <c r="G21565" s="25">
        <v>1897</v>
      </c>
      <c r="H21565" s="25">
        <v>2846</v>
      </c>
      <c r="I21565" s="25"/>
      <c r="J21565" s="58" t="e">
        <f>HYPERLINK("#"&amp;"Insumos"&amp;"!A"&amp;MATCH($B21565,#REF!,0),"Ins "&amp;$B21565)</f>
        <v>#REF!</v>
      </c>
      <c r="M21565" s="220"/>
    </row>
    <row r="21566" spans="1:13" x14ac:dyDescent="0.2">
      <c r="A21566" s="35" t="s">
        <v>3897</v>
      </c>
      <c r="B21566" s="1" t="s">
        <v>5184</v>
      </c>
      <c r="C21566" s="45" t="s">
        <v>294</v>
      </c>
      <c r="D21566" s="23" t="s">
        <v>5751</v>
      </c>
      <c r="E21566" s="23" t="s">
        <v>4147</v>
      </c>
      <c r="F21566" s="40">
        <v>0.05</v>
      </c>
      <c r="G21566" s="25">
        <v>5304</v>
      </c>
      <c r="H21566" s="25">
        <v>265</v>
      </c>
      <c r="I21566" s="25"/>
      <c r="J21566" s="58" t="e">
        <f>HYPERLINK("#"&amp;"Insumos"&amp;"!A"&amp;MATCH($B21566,#REF!,0),"Ins "&amp;$B21566)</f>
        <v>#REF!</v>
      </c>
      <c r="M21566" s="220"/>
    </row>
    <row r="21567" spans="1:13" x14ac:dyDescent="0.2">
      <c r="A21567" s="35" t="s">
        <v>3897</v>
      </c>
      <c r="B21567" s="1" t="s">
        <v>4520</v>
      </c>
      <c r="C21567" s="45" t="s">
        <v>1407</v>
      </c>
      <c r="D21567" s="23" t="s">
        <v>5751</v>
      </c>
      <c r="E21567" s="23" t="s">
        <v>287</v>
      </c>
      <c r="F21567" s="40">
        <v>0.14000000000000001</v>
      </c>
      <c r="G21567" s="25">
        <v>4866</v>
      </c>
      <c r="H21567" s="25">
        <v>681</v>
      </c>
      <c r="I21567" s="25"/>
      <c r="J21567" s="58" t="e">
        <f>HYPERLINK("#"&amp;"Insumos"&amp;"!A"&amp;MATCH($B21567,#REF!,0),"Ins "&amp;$B21567)</f>
        <v>#REF!</v>
      </c>
      <c r="M21567" s="220"/>
    </row>
    <row r="21568" spans="1:13" x14ac:dyDescent="0.2">
      <c r="A21568" s="35" t="s">
        <v>3897</v>
      </c>
      <c r="B21568" s="1" t="s">
        <v>4537</v>
      </c>
      <c r="C21568" s="45" t="s">
        <v>12753</v>
      </c>
      <c r="D21568" s="23" t="s">
        <v>5751</v>
      </c>
      <c r="E21568" s="23" t="s">
        <v>287</v>
      </c>
      <c r="F21568" s="40">
        <v>0.05</v>
      </c>
      <c r="G21568" s="25">
        <v>3630</v>
      </c>
      <c r="H21568" s="25">
        <v>182</v>
      </c>
      <c r="I21568" s="25"/>
      <c r="J21568" s="58" t="e">
        <f>HYPERLINK("#"&amp;"Insumos"&amp;"!A"&amp;MATCH($B21568,#REF!,0),"Ins "&amp;$B21568)</f>
        <v>#REF!</v>
      </c>
      <c r="M21568" s="220"/>
    </row>
    <row r="21569" spans="1:13" x14ac:dyDescent="0.2">
      <c r="A21569" s="35" t="s">
        <v>3897</v>
      </c>
      <c r="B21569" s="1" t="s">
        <v>4538</v>
      </c>
      <c r="C21569" s="45" t="s">
        <v>1423</v>
      </c>
      <c r="D21569" s="23" t="s">
        <v>5751</v>
      </c>
      <c r="E21569" s="23" t="s">
        <v>4134</v>
      </c>
      <c r="F21569" s="40">
        <v>2</v>
      </c>
      <c r="G21569" s="25">
        <v>24368</v>
      </c>
      <c r="H21569" s="25">
        <v>48736</v>
      </c>
      <c r="I21569" s="25"/>
      <c r="J21569" s="58" t="e">
        <f>HYPERLINK("#"&amp;"Insumos"&amp;"!A"&amp;MATCH($B21569,#REF!,0),"Ins "&amp;$B21569)</f>
        <v>#REF!</v>
      </c>
      <c r="M21569" s="220"/>
    </row>
    <row r="21570" spans="1:13" ht="51" x14ac:dyDescent="0.2">
      <c r="A21570" s="36" t="s">
        <v>3898</v>
      </c>
      <c r="B21570" s="26" t="s">
        <v>6816</v>
      </c>
      <c r="C21570" s="79" t="s">
        <v>11020</v>
      </c>
      <c r="D21570" s="37" t="s">
        <v>5608</v>
      </c>
      <c r="E21570" s="37" t="s">
        <v>465</v>
      </c>
      <c r="F21570" s="41"/>
      <c r="G21570" s="27"/>
      <c r="H21570" s="27"/>
      <c r="I21570" s="27">
        <v>152181</v>
      </c>
      <c r="M21570" s="220">
        <f t="shared" si="336"/>
        <v>199296</v>
      </c>
    </row>
    <row r="21571" spans="1:13" x14ac:dyDescent="0.2">
      <c r="A21571" s="35" t="s">
        <v>3898</v>
      </c>
      <c r="B21571" s="1" t="s">
        <v>5605</v>
      </c>
      <c r="C21571" s="45" t="s">
        <v>541</v>
      </c>
      <c r="D21571" s="23" t="s">
        <v>5585</v>
      </c>
      <c r="E21571" s="23" t="s">
        <v>466</v>
      </c>
      <c r="F21571" s="40">
        <v>0.02</v>
      </c>
      <c r="G21571" s="25">
        <v>458377</v>
      </c>
      <c r="H21571" s="25">
        <v>9168</v>
      </c>
      <c r="I21571" s="25"/>
      <c r="M21571" s="220"/>
    </row>
    <row r="21572" spans="1:13" x14ac:dyDescent="0.2">
      <c r="A21572" s="35" t="s">
        <v>3898</v>
      </c>
      <c r="B21572" s="1" t="s">
        <v>5572</v>
      </c>
      <c r="C21572" s="45" t="s">
        <v>971</v>
      </c>
      <c r="D21572" s="23" t="s">
        <v>5734</v>
      </c>
      <c r="E21572" s="23" t="s">
        <v>4141</v>
      </c>
      <c r="F21572" s="40">
        <v>1.1299999999999999</v>
      </c>
      <c r="G21572" s="25">
        <v>37863</v>
      </c>
      <c r="H21572" s="25">
        <v>42785</v>
      </c>
      <c r="I21572" s="25"/>
      <c r="J21572" s="58" t="e">
        <f>HYPERLINK("#"&amp;"Insumos"&amp;"!A"&amp;MATCH($B21572,#REF!,0),"Ins "&amp;$B21572)</f>
        <v>#REF!</v>
      </c>
      <c r="M21572" s="220"/>
    </row>
    <row r="21573" spans="1:13" ht="25.5" x14ac:dyDescent="0.2">
      <c r="A21573" s="35" t="s">
        <v>3898</v>
      </c>
      <c r="B21573" s="1" t="s">
        <v>597</v>
      </c>
      <c r="C21573" s="45" t="s">
        <v>8738</v>
      </c>
      <c r="D21573" s="23" t="s">
        <v>5534</v>
      </c>
      <c r="E21573" s="23" t="s">
        <v>8737</v>
      </c>
      <c r="F21573" s="40">
        <v>1.4999999999999999E-2</v>
      </c>
      <c r="G21573" s="25">
        <v>17302</v>
      </c>
      <c r="H21573" s="25">
        <v>260</v>
      </c>
      <c r="I21573" s="25"/>
      <c r="J21573" s="58" t="e">
        <f>HYPERLINK("#"&amp;"Insumos"&amp;"!A"&amp;MATCH($B21573,#REF!,0),"Ins "&amp;$B21573)</f>
        <v>#REF!</v>
      </c>
      <c r="M21573" s="220"/>
    </row>
    <row r="21574" spans="1:13" x14ac:dyDescent="0.2">
      <c r="A21574" s="35" t="s">
        <v>3898</v>
      </c>
      <c r="B21574" s="1" t="s">
        <v>263</v>
      </c>
      <c r="C21574" s="45" t="s">
        <v>696</v>
      </c>
      <c r="D21574" s="23" t="s">
        <v>5534</v>
      </c>
      <c r="E21574" s="23" t="s">
        <v>4140</v>
      </c>
      <c r="F21574" s="40">
        <v>8.2000000000000007E-3</v>
      </c>
      <c r="G21574" s="25">
        <v>187426</v>
      </c>
      <c r="H21574" s="25">
        <v>1537</v>
      </c>
      <c r="I21574" s="25"/>
      <c r="J21574" s="58" t="e">
        <f>HYPERLINK("#"&amp;"Insumos"&amp;"!A"&amp;MATCH($B21574,#REF!,0),"Ins "&amp;$B21574)</f>
        <v>#REF!</v>
      </c>
      <c r="M21574" s="220"/>
    </row>
    <row r="21575" spans="1:13" x14ac:dyDescent="0.2">
      <c r="A21575" s="35" t="s">
        <v>3898</v>
      </c>
      <c r="B21575" s="1" t="s">
        <v>139</v>
      </c>
      <c r="C21575" s="45" t="s">
        <v>155</v>
      </c>
      <c r="D21575" s="23" t="s">
        <v>5534</v>
      </c>
      <c r="E21575" s="23" t="s">
        <v>4140</v>
      </c>
      <c r="F21575" s="40">
        <v>0.2</v>
      </c>
      <c r="G21575" s="25">
        <v>86632</v>
      </c>
      <c r="H21575" s="25">
        <v>17326</v>
      </c>
      <c r="I21575" s="25"/>
      <c r="J21575" s="58" t="e">
        <f>HYPERLINK("#"&amp;"Insumos"&amp;"!A"&amp;MATCH($B21575,#REF!,0),"Ins "&amp;$B21575)</f>
        <v>#REF!</v>
      </c>
      <c r="M21575" s="220"/>
    </row>
    <row r="21576" spans="1:13" x14ac:dyDescent="0.2">
      <c r="A21576" s="35" t="s">
        <v>3898</v>
      </c>
      <c r="B21576" s="1" t="s">
        <v>2112</v>
      </c>
      <c r="C21576" s="45" t="s">
        <v>2058</v>
      </c>
      <c r="D21576" s="23" t="s">
        <v>5534</v>
      </c>
      <c r="E21576" s="23" t="s">
        <v>4140</v>
      </c>
      <c r="F21576" s="40">
        <v>4.7999999999999996E-3</v>
      </c>
      <c r="G21576" s="25">
        <v>69183</v>
      </c>
      <c r="H21576" s="25">
        <v>332</v>
      </c>
      <c r="I21576" s="25"/>
      <c r="J21576" s="58" t="e">
        <f>HYPERLINK("#"&amp;"Insumos"&amp;"!A"&amp;MATCH($B21576,#REF!,0),"Ins "&amp;$B21576)</f>
        <v>#REF!</v>
      </c>
      <c r="M21576" s="220"/>
    </row>
    <row r="21577" spans="1:13" x14ac:dyDescent="0.2">
      <c r="A21577" s="35" t="s">
        <v>3898</v>
      </c>
      <c r="B21577" s="1" t="s">
        <v>5533</v>
      </c>
      <c r="C21577" s="45" t="s">
        <v>5892</v>
      </c>
      <c r="D21577" s="23" t="s">
        <v>977</v>
      </c>
      <c r="E21577" s="23" t="s">
        <v>4134</v>
      </c>
      <c r="F21577" s="40">
        <v>0.1</v>
      </c>
      <c r="G21577" s="25">
        <v>3623</v>
      </c>
      <c r="H21577" s="25">
        <v>362</v>
      </c>
      <c r="I21577" s="25"/>
      <c r="J21577" s="58" t="e">
        <f>HYPERLINK("#"&amp;"Insumos"&amp;"!A"&amp;MATCH($B21577,#REF!,0),"Ins "&amp;$B21577)</f>
        <v>#REF!</v>
      </c>
      <c r="M21577" s="220"/>
    </row>
    <row r="21578" spans="1:13" x14ac:dyDescent="0.2">
      <c r="A21578" s="35" t="s">
        <v>3898</v>
      </c>
      <c r="B21578" s="1" t="s">
        <v>5007</v>
      </c>
      <c r="C21578" s="45" t="s">
        <v>720</v>
      </c>
      <c r="D21578" s="23" t="s">
        <v>5751</v>
      </c>
      <c r="E21578" s="23" t="s">
        <v>4134</v>
      </c>
      <c r="F21578" s="40">
        <v>1.2</v>
      </c>
      <c r="G21578" s="25">
        <v>1897</v>
      </c>
      <c r="H21578" s="25">
        <v>2276</v>
      </c>
      <c r="I21578" s="25"/>
      <c r="J21578" s="58" t="e">
        <f>HYPERLINK("#"&amp;"Insumos"&amp;"!A"&amp;MATCH($B21578,#REF!,0),"Ins "&amp;$B21578)</f>
        <v>#REF!</v>
      </c>
      <c r="M21578" s="220"/>
    </row>
    <row r="21579" spans="1:13" x14ac:dyDescent="0.2">
      <c r="A21579" s="35" t="s">
        <v>3898</v>
      </c>
      <c r="B21579" s="1" t="s">
        <v>5482</v>
      </c>
      <c r="C21579" s="45" t="s">
        <v>67</v>
      </c>
      <c r="D21579" s="23" t="s">
        <v>5751</v>
      </c>
      <c r="E21579" s="23" t="s">
        <v>467</v>
      </c>
      <c r="F21579" s="40">
        <v>0.25</v>
      </c>
      <c r="G21579" s="25">
        <v>4423</v>
      </c>
      <c r="H21579" s="25">
        <v>1106</v>
      </c>
      <c r="I21579" s="25"/>
      <c r="J21579" s="58" t="e">
        <f>HYPERLINK("#"&amp;"Insumos"&amp;"!A"&amp;MATCH($B21579,#REF!,0),"Ins "&amp;$B21579)</f>
        <v>#REF!</v>
      </c>
      <c r="M21579" s="220"/>
    </row>
    <row r="21580" spans="1:13" x14ac:dyDescent="0.2">
      <c r="A21580" s="35" t="s">
        <v>3898</v>
      </c>
      <c r="B21580" s="1" t="s">
        <v>5376</v>
      </c>
      <c r="C21580" s="45" t="s">
        <v>1163</v>
      </c>
      <c r="D21580" s="23" t="s">
        <v>5751</v>
      </c>
      <c r="E21580" s="23" t="s">
        <v>466</v>
      </c>
      <c r="F21580" s="40">
        <v>0.03</v>
      </c>
      <c r="G21580" s="25">
        <v>716882</v>
      </c>
      <c r="H21580" s="25">
        <v>21506</v>
      </c>
      <c r="I21580" s="25"/>
      <c r="J21580" s="58" t="e">
        <f>HYPERLINK("#"&amp;"Insumos"&amp;"!A"&amp;MATCH($B21580,#REF!,0),"Ins "&amp;$B21580)</f>
        <v>#REF!</v>
      </c>
      <c r="M21580" s="220"/>
    </row>
    <row r="21581" spans="1:13" x14ac:dyDescent="0.2">
      <c r="A21581" s="35" t="s">
        <v>3898</v>
      </c>
      <c r="B21581" s="1" t="s">
        <v>5165</v>
      </c>
      <c r="C21581" s="45" t="s">
        <v>1205</v>
      </c>
      <c r="D21581" s="23" t="s">
        <v>5751</v>
      </c>
      <c r="E21581" s="23" t="s">
        <v>4134</v>
      </c>
      <c r="F21581" s="40">
        <v>0.02</v>
      </c>
      <c r="G21581" s="25">
        <v>55432</v>
      </c>
      <c r="H21581" s="25">
        <v>1109</v>
      </c>
      <c r="I21581" s="25"/>
      <c r="J21581" s="58" t="e">
        <f>HYPERLINK("#"&amp;"Insumos"&amp;"!A"&amp;MATCH($B21581,#REF!,0),"Ins "&amp;$B21581)</f>
        <v>#REF!</v>
      </c>
      <c r="M21581" s="220"/>
    </row>
    <row r="21582" spans="1:13" x14ac:dyDescent="0.2">
      <c r="A21582" s="35" t="s">
        <v>3898</v>
      </c>
      <c r="B21582" s="1" t="s">
        <v>5179</v>
      </c>
      <c r="C21582" s="45" t="s">
        <v>168</v>
      </c>
      <c r="D21582" s="23" t="s">
        <v>5751</v>
      </c>
      <c r="E21582" s="23" t="s">
        <v>4134</v>
      </c>
      <c r="F21582" s="40">
        <v>2E-3</v>
      </c>
      <c r="G21582" s="25">
        <v>594640</v>
      </c>
      <c r="H21582" s="25">
        <v>1189</v>
      </c>
      <c r="I21582" s="25"/>
      <c r="J21582" s="58" t="e">
        <f>HYPERLINK("#"&amp;"Insumos"&amp;"!A"&amp;MATCH($B21582,#REF!,0),"Ins "&amp;$B21582)</f>
        <v>#REF!</v>
      </c>
      <c r="M21582" s="220"/>
    </row>
    <row r="21583" spans="1:13" x14ac:dyDescent="0.2">
      <c r="A21583" s="35" t="s">
        <v>3898</v>
      </c>
      <c r="B21583" s="1" t="s">
        <v>5187</v>
      </c>
      <c r="C21583" s="45" t="s">
        <v>1213</v>
      </c>
      <c r="D21583" s="23" t="s">
        <v>5751</v>
      </c>
      <c r="E21583" s="23" t="s">
        <v>467</v>
      </c>
      <c r="F21583" s="40">
        <v>0.09</v>
      </c>
      <c r="G21583" s="25">
        <v>70374</v>
      </c>
      <c r="H21583" s="25">
        <v>6334</v>
      </c>
      <c r="I21583" s="25"/>
      <c r="J21583" s="58" t="e">
        <f>HYPERLINK("#"&amp;"Insumos"&amp;"!A"&amp;MATCH($B21583,#REF!,0),"Ins "&amp;$B21583)</f>
        <v>#REF!</v>
      </c>
      <c r="M21583" s="220"/>
    </row>
    <row r="21584" spans="1:13" ht="25.5" x14ac:dyDescent="0.2">
      <c r="A21584" s="35" t="s">
        <v>3898</v>
      </c>
      <c r="B21584" s="1" t="s">
        <v>4514</v>
      </c>
      <c r="C21584" s="45" t="s">
        <v>2193</v>
      </c>
      <c r="D21584" s="23" t="s">
        <v>5751</v>
      </c>
      <c r="E21584" s="23" t="s">
        <v>4134</v>
      </c>
      <c r="F21584" s="40">
        <v>13</v>
      </c>
      <c r="G21584" s="25">
        <v>3607</v>
      </c>
      <c r="H21584" s="25">
        <v>46891</v>
      </c>
      <c r="I21584" s="25"/>
      <c r="J21584" s="58" t="e">
        <f>HYPERLINK("#"&amp;"Insumos"&amp;"!A"&amp;MATCH($B21584,#REF!,0),"Ins "&amp;$B21584)</f>
        <v>#REF!</v>
      </c>
      <c r="M21584" s="220"/>
    </row>
    <row r="21585" spans="1:13" ht="38.25" x14ac:dyDescent="0.2">
      <c r="A21585" s="36" t="s">
        <v>3899</v>
      </c>
      <c r="B21585" s="26" t="s">
        <v>6816</v>
      </c>
      <c r="C21585" s="79" t="s">
        <v>12525</v>
      </c>
      <c r="D21585" s="37" t="s">
        <v>5608</v>
      </c>
      <c r="E21585" s="37" t="s">
        <v>465</v>
      </c>
      <c r="F21585" s="41"/>
      <c r="G21585" s="27"/>
      <c r="H21585" s="27"/>
      <c r="I21585" s="27">
        <v>289634</v>
      </c>
      <c r="M21585" s="220">
        <f t="shared" ref="M21585:M21628" si="337">ROUND(I21585*(1+$L$2),0)</f>
        <v>379305</v>
      </c>
    </row>
    <row r="21586" spans="1:13" x14ac:dyDescent="0.2">
      <c r="A21586" s="35" t="s">
        <v>3899</v>
      </c>
      <c r="B21586" s="1" t="s">
        <v>5589</v>
      </c>
      <c r="C21586" s="45" t="s">
        <v>5819</v>
      </c>
      <c r="D21586" s="23" t="s">
        <v>5585</v>
      </c>
      <c r="E21586" s="23" t="s">
        <v>466</v>
      </c>
      <c r="F21586" s="40">
        <v>0.18</v>
      </c>
      <c r="G21586" s="25">
        <v>597780</v>
      </c>
      <c r="H21586" s="25">
        <v>107600</v>
      </c>
      <c r="I21586" s="25"/>
      <c r="M21586" s="220"/>
    </row>
    <row r="21587" spans="1:13" x14ac:dyDescent="0.2">
      <c r="A21587" s="35" t="s">
        <v>3899</v>
      </c>
      <c r="B21587" s="1" t="s">
        <v>80</v>
      </c>
      <c r="C21587" s="45" t="s">
        <v>1035</v>
      </c>
      <c r="D21587" s="23" t="s">
        <v>5734</v>
      </c>
      <c r="E21587" s="23" t="s">
        <v>4141</v>
      </c>
      <c r="F21587" s="40">
        <v>1</v>
      </c>
      <c r="G21587" s="25">
        <v>110673</v>
      </c>
      <c r="H21587" s="25">
        <v>110673</v>
      </c>
      <c r="I21587" s="25"/>
      <c r="J21587" s="58" t="e">
        <f>HYPERLINK("#"&amp;"Insumos"&amp;"!A"&amp;MATCH($B21587,#REF!,0),"Ins "&amp;$B21587)</f>
        <v>#REF!</v>
      </c>
      <c r="M21587" s="220"/>
    </row>
    <row r="21588" spans="1:13" x14ac:dyDescent="0.2">
      <c r="A21588" s="35" t="s">
        <v>3899</v>
      </c>
      <c r="B21588" s="1" t="s">
        <v>263</v>
      </c>
      <c r="C21588" s="45" t="s">
        <v>696</v>
      </c>
      <c r="D21588" s="23" t="s">
        <v>5534</v>
      </c>
      <c r="E21588" s="23" t="s">
        <v>4140</v>
      </c>
      <c r="F21588" s="40">
        <v>7.7999999999999996E-3</v>
      </c>
      <c r="G21588" s="25">
        <v>187426</v>
      </c>
      <c r="H21588" s="25">
        <v>1462</v>
      </c>
      <c r="I21588" s="25"/>
      <c r="J21588" s="58" t="e">
        <f>HYPERLINK("#"&amp;"Insumos"&amp;"!A"&amp;MATCH($B21588,#REF!,0),"Ins "&amp;$B21588)</f>
        <v>#REF!</v>
      </c>
      <c r="M21588" s="220"/>
    </row>
    <row r="21589" spans="1:13" x14ac:dyDescent="0.2">
      <c r="A21589" s="35" t="s">
        <v>3899</v>
      </c>
      <c r="B21589" s="1" t="s">
        <v>222</v>
      </c>
      <c r="C21589" s="45" t="s">
        <v>157</v>
      </c>
      <c r="D21589" s="23" t="s">
        <v>5534</v>
      </c>
      <c r="E21589" s="23" t="s">
        <v>4140</v>
      </c>
      <c r="F21589" s="40">
        <v>0.27867745228932694</v>
      </c>
      <c r="G21589" s="25">
        <v>66212</v>
      </c>
      <c r="H21589" s="25">
        <v>18452</v>
      </c>
      <c r="I21589" s="25"/>
      <c r="J21589" s="58" t="e">
        <f>HYPERLINK("#"&amp;"Insumos"&amp;"!A"&amp;MATCH($B21589,#REF!,0),"Ins "&amp;$B21589)</f>
        <v>#REF!</v>
      </c>
      <c r="M21589" s="220"/>
    </row>
    <row r="21590" spans="1:13" x14ac:dyDescent="0.2">
      <c r="A21590" s="35" t="s">
        <v>3899</v>
      </c>
      <c r="B21590" s="1" t="s">
        <v>5533</v>
      </c>
      <c r="C21590" s="45" t="s">
        <v>5892</v>
      </c>
      <c r="D21590" s="23" t="s">
        <v>977</v>
      </c>
      <c r="E21590" s="23" t="s">
        <v>4134</v>
      </c>
      <c r="F21590" s="40">
        <v>0.65</v>
      </c>
      <c r="G21590" s="25">
        <v>3623</v>
      </c>
      <c r="H21590" s="25">
        <v>2355</v>
      </c>
      <c r="I21590" s="25"/>
      <c r="J21590" s="58" t="e">
        <f>HYPERLINK("#"&amp;"Insumos"&amp;"!A"&amp;MATCH($B21590,#REF!,0),"Ins "&amp;$B21590)</f>
        <v>#REF!</v>
      </c>
      <c r="M21590" s="220"/>
    </row>
    <row r="21591" spans="1:13" x14ac:dyDescent="0.2">
      <c r="A21591" s="35" t="s">
        <v>3899</v>
      </c>
      <c r="B21591" s="1" t="s">
        <v>5007</v>
      </c>
      <c r="C21591" s="45" t="s">
        <v>720</v>
      </c>
      <c r="D21591" s="23" t="s">
        <v>5751</v>
      </c>
      <c r="E21591" s="23" t="s">
        <v>4134</v>
      </c>
      <c r="F21591" s="40">
        <v>1.8</v>
      </c>
      <c r="G21591" s="25">
        <v>1897</v>
      </c>
      <c r="H21591" s="25">
        <v>3415</v>
      </c>
      <c r="I21591" s="25"/>
      <c r="J21591" s="58" t="e">
        <f>HYPERLINK("#"&amp;"Insumos"&amp;"!A"&amp;MATCH($B21591,#REF!,0),"Ins "&amp;$B21591)</f>
        <v>#REF!</v>
      </c>
      <c r="M21591" s="220"/>
    </row>
    <row r="21592" spans="1:13" x14ac:dyDescent="0.2">
      <c r="A21592" s="35" t="s">
        <v>3899</v>
      </c>
      <c r="B21592" s="1" t="s">
        <v>5483</v>
      </c>
      <c r="C21592" s="45" t="s">
        <v>1064</v>
      </c>
      <c r="D21592" s="23" t="s">
        <v>5751</v>
      </c>
      <c r="E21592" s="23" t="s">
        <v>467</v>
      </c>
      <c r="F21592" s="40">
        <v>7.7499999999999999E-2</v>
      </c>
      <c r="G21592" s="25">
        <v>6176</v>
      </c>
      <c r="H21592" s="25">
        <v>479</v>
      </c>
      <c r="I21592" s="25"/>
      <c r="J21592" s="58" t="e">
        <f>HYPERLINK("#"&amp;"Insumos"&amp;"!A"&amp;MATCH($B21592,#REF!,0),"Ins "&amp;$B21592)</f>
        <v>#REF!</v>
      </c>
      <c r="M21592" s="220"/>
    </row>
    <row r="21593" spans="1:13" x14ac:dyDescent="0.2">
      <c r="A21593" s="35" t="s">
        <v>3899</v>
      </c>
      <c r="B21593" s="1" t="s">
        <v>5184</v>
      </c>
      <c r="C21593" s="45" t="s">
        <v>294</v>
      </c>
      <c r="D21593" s="23" t="s">
        <v>5751</v>
      </c>
      <c r="E21593" s="23" t="s">
        <v>4147</v>
      </c>
      <c r="F21593" s="40">
        <v>0.23250000000000001</v>
      </c>
      <c r="G21593" s="25">
        <v>5304</v>
      </c>
      <c r="H21593" s="25">
        <v>1233</v>
      </c>
      <c r="I21593" s="25"/>
      <c r="J21593" s="58" t="e">
        <f>HYPERLINK("#"&amp;"Insumos"&amp;"!A"&amp;MATCH($B21593,#REF!,0),"Ins "&amp;$B21593)</f>
        <v>#REF!</v>
      </c>
      <c r="M21593" s="220"/>
    </row>
    <row r="21594" spans="1:13" x14ac:dyDescent="0.2">
      <c r="A21594" s="35" t="s">
        <v>3899</v>
      </c>
      <c r="B21594" s="1" t="s">
        <v>4536</v>
      </c>
      <c r="C21594" s="45" t="s">
        <v>12752</v>
      </c>
      <c r="D21594" s="23" t="s">
        <v>5751</v>
      </c>
      <c r="E21594" s="23" t="s">
        <v>287</v>
      </c>
      <c r="F21594" s="40">
        <v>0.54249999999999998</v>
      </c>
      <c r="G21594" s="25">
        <v>4457</v>
      </c>
      <c r="H21594" s="25">
        <v>2418</v>
      </c>
      <c r="I21594" s="25"/>
      <c r="J21594" s="58" t="e">
        <f>HYPERLINK("#"&amp;"Insumos"&amp;"!A"&amp;MATCH($B21594,#REF!,0),"Ins "&amp;$B21594)</f>
        <v>#REF!</v>
      </c>
      <c r="M21594" s="220"/>
    </row>
    <row r="21595" spans="1:13" x14ac:dyDescent="0.2">
      <c r="A21595" s="35" t="s">
        <v>3899</v>
      </c>
      <c r="B21595" s="1" t="s">
        <v>4538</v>
      </c>
      <c r="C21595" s="45" t="s">
        <v>1423</v>
      </c>
      <c r="D21595" s="23" t="s">
        <v>5751</v>
      </c>
      <c r="E21595" s="23" t="s">
        <v>4134</v>
      </c>
      <c r="F21595" s="40">
        <v>1.7050000000000001</v>
      </c>
      <c r="G21595" s="25">
        <v>24368</v>
      </c>
      <c r="H21595" s="25">
        <v>41547</v>
      </c>
      <c r="I21595" s="25"/>
      <c r="J21595" s="58" t="e">
        <f>HYPERLINK("#"&amp;"Insumos"&amp;"!A"&amp;MATCH($B21595,#REF!,0),"Ins "&amp;$B21595)</f>
        <v>#REF!</v>
      </c>
      <c r="M21595" s="220"/>
    </row>
    <row r="21596" spans="1:13" ht="25.5" x14ac:dyDescent="0.2">
      <c r="A21596" s="36" t="s">
        <v>3900</v>
      </c>
      <c r="B21596" s="26" t="s">
        <v>6816</v>
      </c>
      <c r="C21596" s="79" t="s">
        <v>2194</v>
      </c>
      <c r="D21596" s="37" t="s">
        <v>5608</v>
      </c>
      <c r="E21596" s="37" t="s">
        <v>465</v>
      </c>
      <c r="F21596" s="41"/>
      <c r="G21596" s="27"/>
      <c r="H21596" s="27"/>
      <c r="I21596" s="27">
        <v>144373</v>
      </c>
      <c r="M21596" s="220">
        <f t="shared" si="337"/>
        <v>189071</v>
      </c>
    </row>
    <row r="21597" spans="1:13" x14ac:dyDescent="0.2">
      <c r="A21597" s="35" t="s">
        <v>3900</v>
      </c>
      <c r="B21597" s="1" t="s">
        <v>5604</v>
      </c>
      <c r="C21597" s="45" t="s">
        <v>540</v>
      </c>
      <c r="D21597" s="23" t="s">
        <v>5585</v>
      </c>
      <c r="E21597" s="23" t="s">
        <v>466</v>
      </c>
      <c r="F21597" s="40">
        <v>1.0999999999999999E-2</v>
      </c>
      <c r="G21597" s="25">
        <v>531559</v>
      </c>
      <c r="H21597" s="25">
        <v>5847</v>
      </c>
      <c r="I21597" s="25"/>
      <c r="M21597" s="220"/>
    </row>
    <row r="21598" spans="1:13" x14ac:dyDescent="0.2">
      <c r="A21598" s="35" t="s">
        <v>3900</v>
      </c>
      <c r="B21598" s="1" t="s">
        <v>5589</v>
      </c>
      <c r="C21598" s="45" t="s">
        <v>5819</v>
      </c>
      <c r="D21598" s="23" t="s">
        <v>5585</v>
      </c>
      <c r="E21598" s="23" t="s">
        <v>466</v>
      </c>
      <c r="F21598" s="40">
        <v>0.125</v>
      </c>
      <c r="G21598" s="25">
        <v>597780</v>
      </c>
      <c r="H21598" s="25">
        <v>74723</v>
      </c>
      <c r="I21598" s="25"/>
      <c r="M21598" s="220"/>
    </row>
    <row r="21599" spans="1:13" x14ac:dyDescent="0.2">
      <c r="A21599" s="35" t="s">
        <v>3900</v>
      </c>
      <c r="B21599" s="1" t="s">
        <v>71</v>
      </c>
      <c r="C21599" s="45" t="s">
        <v>1022</v>
      </c>
      <c r="D21599" s="23" t="s">
        <v>5734</v>
      </c>
      <c r="E21599" s="23" t="s">
        <v>4141</v>
      </c>
      <c r="F21599" s="40">
        <v>0.65</v>
      </c>
      <c r="G21599" s="25">
        <v>66987</v>
      </c>
      <c r="H21599" s="25">
        <v>43542</v>
      </c>
      <c r="I21599" s="25"/>
      <c r="J21599" s="58" t="e">
        <f>HYPERLINK("#"&amp;"Insumos"&amp;"!A"&amp;MATCH($B21599,#REF!,0),"Ins "&amp;$B21599)</f>
        <v>#REF!</v>
      </c>
      <c r="M21599" s="220"/>
    </row>
    <row r="21600" spans="1:13" ht="25.5" x14ac:dyDescent="0.2">
      <c r="A21600" s="35" t="s">
        <v>3900</v>
      </c>
      <c r="B21600" s="1" t="s">
        <v>5547</v>
      </c>
      <c r="C21600" s="45" t="s">
        <v>1681</v>
      </c>
      <c r="D21600" s="23" t="s">
        <v>5534</v>
      </c>
      <c r="E21600" s="23" t="s">
        <v>4140</v>
      </c>
      <c r="F21600" s="40">
        <v>1.5</v>
      </c>
      <c r="G21600" s="25">
        <v>936</v>
      </c>
      <c r="H21600" s="25">
        <v>1404</v>
      </c>
      <c r="I21600" s="25"/>
      <c r="J21600" s="58" t="e">
        <f>HYPERLINK("#"&amp;"Insumos"&amp;"!A"&amp;MATCH($B21600,#REF!,0),"Ins "&amp;$B21600)</f>
        <v>#REF!</v>
      </c>
      <c r="M21600" s="220"/>
    </row>
    <row r="21601" spans="1:13" x14ac:dyDescent="0.2">
      <c r="A21601" s="35" t="s">
        <v>3900</v>
      </c>
      <c r="B21601" s="1" t="s">
        <v>263</v>
      </c>
      <c r="C21601" s="45" t="s">
        <v>696</v>
      </c>
      <c r="D21601" s="23" t="s">
        <v>5534</v>
      </c>
      <c r="E21601" s="23" t="s">
        <v>4140</v>
      </c>
      <c r="F21601" s="40">
        <v>9.2999999999999992E-3</v>
      </c>
      <c r="G21601" s="25">
        <v>187426</v>
      </c>
      <c r="H21601" s="25">
        <v>1743</v>
      </c>
      <c r="I21601" s="25"/>
      <c r="J21601" s="58" t="e">
        <f>HYPERLINK("#"&amp;"Insumos"&amp;"!A"&amp;MATCH($B21601,#REF!,0),"Ins "&amp;$B21601)</f>
        <v>#REF!</v>
      </c>
      <c r="M21601" s="220"/>
    </row>
    <row r="21602" spans="1:13" x14ac:dyDescent="0.2">
      <c r="A21602" s="35" t="s">
        <v>3900</v>
      </c>
      <c r="B21602" s="1" t="s">
        <v>222</v>
      </c>
      <c r="C21602" s="45" t="s">
        <v>157</v>
      </c>
      <c r="D21602" s="23" t="s">
        <v>5534</v>
      </c>
      <c r="E21602" s="23" t="s">
        <v>4140</v>
      </c>
      <c r="F21602" s="40">
        <v>3.7999999999999999E-2</v>
      </c>
      <c r="G21602" s="25">
        <v>66212</v>
      </c>
      <c r="H21602" s="25">
        <v>2516</v>
      </c>
      <c r="I21602" s="25"/>
      <c r="J21602" s="58" t="e">
        <f>HYPERLINK("#"&amp;"Insumos"&amp;"!A"&amp;MATCH($B21602,#REF!,0),"Ins "&amp;$B21602)</f>
        <v>#REF!</v>
      </c>
      <c r="M21602" s="220"/>
    </row>
    <row r="21603" spans="1:13" x14ac:dyDescent="0.2">
      <c r="A21603" s="35" t="s">
        <v>3900</v>
      </c>
      <c r="B21603" s="1" t="s">
        <v>5533</v>
      </c>
      <c r="C21603" s="45" t="s">
        <v>5892</v>
      </c>
      <c r="D21603" s="23" t="s">
        <v>977</v>
      </c>
      <c r="E21603" s="23" t="s">
        <v>4134</v>
      </c>
      <c r="F21603" s="40">
        <v>0.65</v>
      </c>
      <c r="G21603" s="25">
        <v>3623</v>
      </c>
      <c r="H21603" s="25">
        <v>2355</v>
      </c>
      <c r="I21603" s="25"/>
      <c r="J21603" s="58" t="e">
        <f>HYPERLINK("#"&amp;"Insumos"&amp;"!A"&amp;MATCH($B21603,#REF!,0),"Ins "&amp;$B21603)</f>
        <v>#REF!</v>
      </c>
      <c r="M21603" s="220"/>
    </row>
    <row r="21604" spans="1:13" x14ac:dyDescent="0.2">
      <c r="A21604" s="35" t="s">
        <v>3900</v>
      </c>
      <c r="B21604" s="1" t="s">
        <v>5007</v>
      </c>
      <c r="C21604" s="45" t="s">
        <v>720</v>
      </c>
      <c r="D21604" s="23" t="s">
        <v>5751</v>
      </c>
      <c r="E21604" s="23" t="s">
        <v>4134</v>
      </c>
      <c r="F21604" s="40">
        <v>1.8</v>
      </c>
      <c r="G21604" s="25">
        <v>1897</v>
      </c>
      <c r="H21604" s="25">
        <v>3415</v>
      </c>
      <c r="I21604" s="25"/>
      <c r="J21604" s="58" t="e">
        <f>HYPERLINK("#"&amp;"Insumos"&amp;"!A"&amp;MATCH($B21604,#REF!,0),"Ins "&amp;$B21604)</f>
        <v>#REF!</v>
      </c>
      <c r="M21604" s="220"/>
    </row>
    <row r="21605" spans="1:13" x14ac:dyDescent="0.2">
      <c r="A21605" s="35" t="s">
        <v>3900</v>
      </c>
      <c r="B21605" s="1" t="s">
        <v>5182</v>
      </c>
      <c r="C21605" s="45" t="s">
        <v>1211</v>
      </c>
      <c r="D21605" s="23" t="s">
        <v>5751</v>
      </c>
      <c r="E21605" s="23" t="s">
        <v>465</v>
      </c>
      <c r="F21605" s="40">
        <v>1</v>
      </c>
      <c r="G21605" s="25">
        <v>5121</v>
      </c>
      <c r="H21605" s="25">
        <v>5121</v>
      </c>
      <c r="I21605" s="25"/>
      <c r="J21605" s="58" t="e">
        <f>HYPERLINK("#"&amp;"Insumos"&amp;"!A"&amp;MATCH($B21605,#REF!,0),"Ins "&amp;$B21605)</f>
        <v>#REF!</v>
      </c>
      <c r="M21605" s="220"/>
    </row>
    <row r="21606" spans="1:13" x14ac:dyDescent="0.2">
      <c r="A21606" s="35" t="s">
        <v>3900</v>
      </c>
      <c r="B21606" s="1" t="s">
        <v>4519</v>
      </c>
      <c r="C21606" s="45" t="s">
        <v>1406</v>
      </c>
      <c r="D21606" s="23" t="s">
        <v>5751</v>
      </c>
      <c r="E21606" s="23" t="s">
        <v>287</v>
      </c>
      <c r="F21606" s="40">
        <v>0.8</v>
      </c>
      <c r="G21606" s="25">
        <v>4634</v>
      </c>
      <c r="H21606" s="25">
        <v>3707</v>
      </c>
      <c r="I21606" s="25"/>
      <c r="J21606" s="58" t="e">
        <f>HYPERLINK("#"&amp;"Insumos"&amp;"!A"&amp;MATCH($B21606,#REF!,0),"Ins "&amp;$B21606)</f>
        <v>#REF!</v>
      </c>
      <c r="M21606" s="220"/>
    </row>
    <row r="21607" spans="1:13" ht="25.5" x14ac:dyDescent="0.2">
      <c r="A21607" s="36" t="s">
        <v>3901</v>
      </c>
      <c r="B21607" s="26" t="s">
        <v>6816</v>
      </c>
      <c r="C21607" s="79" t="s">
        <v>2195</v>
      </c>
      <c r="D21607" s="37" t="s">
        <v>5608</v>
      </c>
      <c r="E21607" s="37" t="s">
        <v>465</v>
      </c>
      <c r="F21607" s="41"/>
      <c r="G21607" s="27"/>
      <c r="H21607" s="27"/>
      <c r="I21607" s="27">
        <v>44310</v>
      </c>
      <c r="M21607" s="220">
        <f t="shared" si="337"/>
        <v>58028</v>
      </c>
    </row>
    <row r="21608" spans="1:13" x14ac:dyDescent="0.2">
      <c r="A21608" s="35" t="s">
        <v>3901</v>
      </c>
      <c r="B21608" s="1" t="s">
        <v>5604</v>
      </c>
      <c r="C21608" s="45" t="s">
        <v>540</v>
      </c>
      <c r="D21608" s="23" t="s">
        <v>5585</v>
      </c>
      <c r="E21608" s="23" t="s">
        <v>466</v>
      </c>
      <c r="F21608" s="40">
        <v>0.05</v>
      </c>
      <c r="G21608" s="25">
        <v>531559</v>
      </c>
      <c r="H21608" s="25">
        <v>26578</v>
      </c>
      <c r="I21608" s="25"/>
      <c r="M21608" s="220"/>
    </row>
    <row r="21609" spans="1:13" x14ac:dyDescent="0.2">
      <c r="A21609" s="35" t="s">
        <v>3901</v>
      </c>
      <c r="B21609" s="1" t="s">
        <v>5572</v>
      </c>
      <c r="C21609" s="45" t="s">
        <v>971</v>
      </c>
      <c r="D21609" s="23" t="s">
        <v>5734</v>
      </c>
      <c r="E21609" s="23" t="s">
        <v>4141</v>
      </c>
      <c r="F21609" s="40">
        <v>0.33</v>
      </c>
      <c r="G21609" s="25">
        <v>37863</v>
      </c>
      <c r="H21609" s="25">
        <v>12495</v>
      </c>
      <c r="I21609" s="25"/>
      <c r="J21609" s="58" t="e">
        <f>HYPERLINK("#"&amp;"Insumos"&amp;"!A"&amp;MATCH($B21609,#REF!,0),"Ins "&amp;$B21609)</f>
        <v>#REF!</v>
      </c>
      <c r="M21609" s="220"/>
    </row>
    <row r="21610" spans="1:13" x14ac:dyDescent="0.2">
      <c r="A21610" s="35" t="s">
        <v>3901</v>
      </c>
      <c r="B21610" s="1" t="s">
        <v>263</v>
      </c>
      <c r="C21610" s="45" t="s">
        <v>696</v>
      </c>
      <c r="D21610" s="23" t="s">
        <v>5534</v>
      </c>
      <c r="E21610" s="23" t="s">
        <v>4140</v>
      </c>
      <c r="F21610" s="40">
        <v>3.5000000000000001E-3</v>
      </c>
      <c r="G21610" s="25">
        <v>187426</v>
      </c>
      <c r="H21610" s="25">
        <v>656</v>
      </c>
      <c r="I21610" s="25"/>
      <c r="J21610" s="58" t="e">
        <f>HYPERLINK("#"&amp;"Insumos"&amp;"!A"&amp;MATCH($B21610,#REF!,0),"Ins "&amp;$B21610)</f>
        <v>#REF!</v>
      </c>
      <c r="M21610" s="220"/>
    </row>
    <row r="21611" spans="1:13" x14ac:dyDescent="0.2">
      <c r="A21611" s="35" t="s">
        <v>3901</v>
      </c>
      <c r="B21611" s="1" t="s">
        <v>5533</v>
      </c>
      <c r="C21611" s="45" t="s">
        <v>5892</v>
      </c>
      <c r="D21611" s="23" t="s">
        <v>977</v>
      </c>
      <c r="E21611" s="23" t="s">
        <v>4134</v>
      </c>
      <c r="F21611" s="40">
        <v>0.02</v>
      </c>
      <c r="G21611" s="25">
        <v>3623</v>
      </c>
      <c r="H21611" s="25">
        <v>72</v>
      </c>
      <c r="I21611" s="25"/>
      <c r="J21611" s="58" t="e">
        <f>HYPERLINK("#"&amp;"Insumos"&amp;"!A"&amp;MATCH($B21611,#REF!,0),"Ins "&amp;$B21611)</f>
        <v>#REF!</v>
      </c>
      <c r="M21611" s="220"/>
    </row>
    <row r="21612" spans="1:13" x14ac:dyDescent="0.2">
      <c r="A21612" s="35" t="s">
        <v>3901</v>
      </c>
      <c r="B21612" s="1" t="s">
        <v>5007</v>
      </c>
      <c r="C21612" s="45" t="s">
        <v>720</v>
      </c>
      <c r="D21612" s="23" t="s">
        <v>5751</v>
      </c>
      <c r="E21612" s="23" t="s">
        <v>4134</v>
      </c>
      <c r="F21612" s="40">
        <v>0.7</v>
      </c>
      <c r="G21612" s="25">
        <v>1897</v>
      </c>
      <c r="H21612" s="25">
        <v>1328</v>
      </c>
      <c r="I21612" s="25"/>
      <c r="J21612" s="58" t="e">
        <f>HYPERLINK("#"&amp;"Insumos"&amp;"!A"&amp;MATCH($B21612,#REF!,0),"Ins "&amp;$B21612)</f>
        <v>#REF!</v>
      </c>
      <c r="M21612" s="220"/>
    </row>
    <row r="21613" spans="1:13" x14ac:dyDescent="0.2">
      <c r="A21613" s="35" t="s">
        <v>3901</v>
      </c>
      <c r="B21613" s="1" t="s">
        <v>5186</v>
      </c>
      <c r="C21613" s="45" t="s">
        <v>1212</v>
      </c>
      <c r="D21613" s="23" t="s">
        <v>5751</v>
      </c>
      <c r="E21613" s="23" t="s">
        <v>467</v>
      </c>
      <c r="F21613" s="40">
        <v>0.18375</v>
      </c>
      <c r="G21613" s="25">
        <v>17311</v>
      </c>
      <c r="H21613" s="25">
        <v>3181</v>
      </c>
      <c r="I21613" s="25"/>
      <c r="J21613" s="58" t="e">
        <f>HYPERLINK("#"&amp;"Insumos"&amp;"!A"&amp;MATCH($B21613,#REF!,0),"Ins "&amp;$B21613)</f>
        <v>#REF!</v>
      </c>
      <c r="M21613" s="220"/>
    </row>
    <row r="21614" spans="1:13" ht="25.5" x14ac:dyDescent="0.2">
      <c r="A21614" s="36" t="s">
        <v>3902</v>
      </c>
      <c r="B21614" s="26" t="s">
        <v>6816</v>
      </c>
      <c r="C21614" s="79" t="s">
        <v>2196</v>
      </c>
      <c r="D21614" s="37" t="s">
        <v>5608</v>
      </c>
      <c r="E21614" s="37" t="s">
        <v>464</v>
      </c>
      <c r="F21614" s="41"/>
      <c r="G21614" s="27"/>
      <c r="H21614" s="27"/>
      <c r="I21614" s="27">
        <v>206373</v>
      </c>
      <c r="M21614" s="220">
        <f t="shared" si="337"/>
        <v>270266</v>
      </c>
    </row>
    <row r="21615" spans="1:13" x14ac:dyDescent="0.2">
      <c r="A21615" s="35" t="s">
        <v>3902</v>
      </c>
      <c r="B21615" s="1" t="s">
        <v>5589</v>
      </c>
      <c r="C21615" s="45" t="s">
        <v>5819</v>
      </c>
      <c r="D21615" s="23" t="s">
        <v>5585</v>
      </c>
      <c r="E21615" s="23" t="s">
        <v>466</v>
      </c>
      <c r="F21615" s="40">
        <v>0.14499999999999999</v>
      </c>
      <c r="G21615" s="25">
        <v>597780</v>
      </c>
      <c r="H21615" s="25">
        <v>86678</v>
      </c>
      <c r="I21615" s="25"/>
      <c r="M21615" s="220"/>
    </row>
    <row r="21616" spans="1:13" x14ac:dyDescent="0.2">
      <c r="A21616" s="35" t="s">
        <v>3902</v>
      </c>
      <c r="B21616" s="1" t="s">
        <v>80</v>
      </c>
      <c r="C21616" s="45" t="s">
        <v>1035</v>
      </c>
      <c r="D21616" s="23" t="s">
        <v>5734</v>
      </c>
      <c r="E21616" s="23" t="s">
        <v>4141</v>
      </c>
      <c r="F21616" s="40">
        <v>0.63500000000000001</v>
      </c>
      <c r="G21616" s="25">
        <v>110673</v>
      </c>
      <c r="H21616" s="25">
        <v>70277</v>
      </c>
      <c r="I21616" s="25"/>
      <c r="J21616" s="58" t="e">
        <f>HYPERLINK("#"&amp;"Insumos"&amp;"!A"&amp;MATCH($B21616,#REF!,0),"Ins "&amp;$B21616)</f>
        <v>#REF!</v>
      </c>
      <c r="M21616" s="220"/>
    </row>
    <row r="21617" spans="1:13" ht="25.5" x14ac:dyDescent="0.2">
      <c r="A21617" s="35" t="s">
        <v>3902</v>
      </c>
      <c r="B21617" s="1" t="s">
        <v>597</v>
      </c>
      <c r="C21617" s="45" t="s">
        <v>8738</v>
      </c>
      <c r="D21617" s="23" t="s">
        <v>5534</v>
      </c>
      <c r="E21617" s="23" t="s">
        <v>8737</v>
      </c>
      <c r="F21617" s="40">
        <v>0.41399999999999998</v>
      </c>
      <c r="G21617" s="25">
        <v>17302</v>
      </c>
      <c r="H21617" s="25">
        <v>7163</v>
      </c>
      <c r="I21617" s="25"/>
      <c r="J21617" s="58" t="e">
        <f>HYPERLINK("#"&amp;"Insumos"&amp;"!A"&amp;MATCH($B21617,#REF!,0),"Ins "&amp;$B21617)</f>
        <v>#REF!</v>
      </c>
      <c r="M21617" s="220"/>
    </row>
    <row r="21618" spans="1:13" x14ac:dyDescent="0.2">
      <c r="A21618" s="35" t="s">
        <v>3902</v>
      </c>
      <c r="B21618" s="1" t="s">
        <v>5553</v>
      </c>
      <c r="C21618" s="45" t="s">
        <v>477</v>
      </c>
      <c r="D21618" s="23" t="s">
        <v>5534</v>
      </c>
      <c r="E21618" s="23" t="s">
        <v>4134</v>
      </c>
      <c r="F21618" s="40">
        <v>0.82799999999999996</v>
      </c>
      <c r="G21618" s="25">
        <v>18687</v>
      </c>
      <c r="H21618" s="25">
        <v>15473</v>
      </c>
      <c r="I21618" s="25"/>
      <c r="J21618" s="58" t="e">
        <f>HYPERLINK("#"&amp;"Insumos"&amp;"!A"&amp;MATCH($B21618,#REF!,0),"Ins "&amp;$B21618)</f>
        <v>#REF!</v>
      </c>
      <c r="M21618" s="220"/>
    </row>
    <row r="21619" spans="1:13" x14ac:dyDescent="0.2">
      <c r="A21619" s="35" t="s">
        <v>3902</v>
      </c>
      <c r="B21619" s="1" t="s">
        <v>263</v>
      </c>
      <c r="C21619" s="45" t="s">
        <v>696</v>
      </c>
      <c r="D21619" s="23" t="s">
        <v>5534</v>
      </c>
      <c r="E21619" s="23" t="s">
        <v>4140</v>
      </c>
      <c r="F21619" s="40">
        <v>1.2E-2</v>
      </c>
      <c r="G21619" s="25">
        <v>187426</v>
      </c>
      <c r="H21619" s="25">
        <v>2249</v>
      </c>
      <c r="I21619" s="25"/>
      <c r="J21619" s="58" t="e">
        <f>HYPERLINK("#"&amp;"Insumos"&amp;"!A"&amp;MATCH($B21619,#REF!,0),"Ins "&amp;$B21619)</f>
        <v>#REF!</v>
      </c>
      <c r="M21619" s="220"/>
    </row>
    <row r="21620" spans="1:13" x14ac:dyDescent="0.2">
      <c r="A21620" s="35" t="s">
        <v>3902</v>
      </c>
      <c r="B21620" s="1" t="s">
        <v>222</v>
      </c>
      <c r="C21620" s="45" t="s">
        <v>157</v>
      </c>
      <c r="D21620" s="23" t="s">
        <v>5534</v>
      </c>
      <c r="E21620" s="23" t="s">
        <v>4140</v>
      </c>
      <c r="F21620" s="40">
        <v>0.01</v>
      </c>
      <c r="G21620" s="25">
        <v>66212</v>
      </c>
      <c r="H21620" s="25">
        <v>662</v>
      </c>
      <c r="I21620" s="25"/>
      <c r="J21620" s="58" t="e">
        <f>HYPERLINK("#"&amp;"Insumos"&amp;"!A"&amp;MATCH($B21620,#REF!,0),"Ins "&amp;$B21620)</f>
        <v>#REF!</v>
      </c>
      <c r="M21620" s="220"/>
    </row>
    <row r="21621" spans="1:13" x14ac:dyDescent="0.2">
      <c r="A21621" s="35" t="s">
        <v>3902</v>
      </c>
      <c r="B21621" s="1" t="s">
        <v>2114</v>
      </c>
      <c r="C21621" s="45" t="s">
        <v>1722</v>
      </c>
      <c r="D21621" s="23" t="s">
        <v>5534</v>
      </c>
      <c r="E21621" s="23" t="s">
        <v>4140</v>
      </c>
      <c r="F21621" s="40">
        <v>0.13800000000000001</v>
      </c>
      <c r="G21621" s="25">
        <v>90480</v>
      </c>
      <c r="H21621" s="25">
        <v>12486</v>
      </c>
      <c r="I21621" s="25"/>
      <c r="J21621" s="58" t="e">
        <f>HYPERLINK("#"&amp;"Insumos"&amp;"!A"&amp;MATCH($B21621,#REF!,0),"Ins "&amp;$B21621)</f>
        <v>#REF!</v>
      </c>
      <c r="M21621" s="220"/>
    </row>
    <row r="21622" spans="1:13" x14ac:dyDescent="0.2">
      <c r="A21622" s="35" t="s">
        <v>3902</v>
      </c>
      <c r="B21622" s="1" t="s">
        <v>5533</v>
      </c>
      <c r="C21622" s="45" t="s">
        <v>5892</v>
      </c>
      <c r="D21622" s="23" t="s">
        <v>977</v>
      </c>
      <c r="E21622" s="23" t="s">
        <v>4134</v>
      </c>
      <c r="F21622" s="40">
        <v>0.63500000000000001</v>
      </c>
      <c r="G21622" s="25">
        <v>3623</v>
      </c>
      <c r="H21622" s="25">
        <v>2301</v>
      </c>
      <c r="I21622" s="25"/>
      <c r="J21622" s="58" t="e">
        <f>HYPERLINK("#"&amp;"Insumos"&amp;"!A"&amp;MATCH($B21622,#REF!,0),"Ins "&amp;$B21622)</f>
        <v>#REF!</v>
      </c>
      <c r="M21622" s="220"/>
    </row>
    <row r="21623" spans="1:13" x14ac:dyDescent="0.2">
      <c r="A21623" s="35" t="s">
        <v>3902</v>
      </c>
      <c r="B21623" s="1" t="s">
        <v>5007</v>
      </c>
      <c r="C21623" s="45" t="s">
        <v>720</v>
      </c>
      <c r="D21623" s="23" t="s">
        <v>5751</v>
      </c>
      <c r="E21623" s="23" t="s">
        <v>4134</v>
      </c>
      <c r="F21623" s="40">
        <v>1.6559999999999999</v>
      </c>
      <c r="G21623" s="25">
        <v>1897</v>
      </c>
      <c r="H21623" s="25">
        <v>3141</v>
      </c>
      <c r="I21623" s="25"/>
      <c r="J21623" s="58" t="e">
        <f>HYPERLINK("#"&amp;"Insumos"&amp;"!A"&amp;MATCH($B21623,#REF!,0),"Ins "&amp;$B21623)</f>
        <v>#REF!</v>
      </c>
      <c r="M21623" s="220"/>
    </row>
    <row r="21624" spans="1:13" x14ac:dyDescent="0.2">
      <c r="A21624" s="35" t="s">
        <v>3902</v>
      </c>
      <c r="B21624" s="1" t="s">
        <v>5483</v>
      </c>
      <c r="C21624" s="45" t="s">
        <v>1064</v>
      </c>
      <c r="D21624" s="23" t="s">
        <v>5751</v>
      </c>
      <c r="E21624" s="23" t="s">
        <v>467</v>
      </c>
      <c r="F21624" s="40">
        <v>6.9000000000000006E-2</v>
      </c>
      <c r="G21624" s="25">
        <v>6176</v>
      </c>
      <c r="H21624" s="25">
        <v>426</v>
      </c>
      <c r="I21624" s="25"/>
      <c r="J21624" s="58" t="e">
        <f>HYPERLINK("#"&amp;"Insumos"&amp;"!A"&amp;MATCH($B21624,#REF!,0),"Ins "&amp;$B21624)</f>
        <v>#REF!</v>
      </c>
      <c r="M21624" s="220"/>
    </row>
    <row r="21625" spans="1:13" x14ac:dyDescent="0.2">
      <c r="A21625" s="35" t="s">
        <v>3902</v>
      </c>
      <c r="B21625" s="1" t="s">
        <v>5184</v>
      </c>
      <c r="C21625" s="45" t="s">
        <v>294</v>
      </c>
      <c r="D21625" s="23" t="s">
        <v>5751</v>
      </c>
      <c r="E21625" s="23" t="s">
        <v>4147</v>
      </c>
      <c r="F21625" s="40">
        <v>0.1104</v>
      </c>
      <c r="G21625" s="25">
        <v>5304</v>
      </c>
      <c r="H21625" s="25">
        <v>586</v>
      </c>
      <c r="I21625" s="25"/>
      <c r="J21625" s="58" t="e">
        <f>HYPERLINK("#"&amp;"Insumos"&amp;"!A"&amp;MATCH($B21625,#REF!,0),"Ins "&amp;$B21625)</f>
        <v>#REF!</v>
      </c>
      <c r="M21625" s="220"/>
    </row>
    <row r="21626" spans="1:13" x14ac:dyDescent="0.2">
      <c r="A21626" s="35" t="s">
        <v>3902</v>
      </c>
      <c r="B21626" s="1" t="s">
        <v>5199</v>
      </c>
      <c r="C21626" s="45" t="s">
        <v>8827</v>
      </c>
      <c r="D21626" s="23" t="s">
        <v>5751</v>
      </c>
      <c r="E21626" s="23" t="s">
        <v>467</v>
      </c>
      <c r="F21626" s="40">
        <v>0.24840000000000001</v>
      </c>
      <c r="G21626" s="25">
        <v>12480</v>
      </c>
      <c r="H21626" s="25">
        <v>3100</v>
      </c>
      <c r="I21626" s="25"/>
      <c r="J21626" s="58" t="e">
        <f>HYPERLINK("#"&amp;"Insumos"&amp;"!A"&amp;MATCH($B21626,#REF!,0),"Ins "&amp;$B21626)</f>
        <v>#REF!</v>
      </c>
      <c r="M21626" s="220"/>
    </row>
    <row r="21627" spans="1:13" x14ac:dyDescent="0.2">
      <c r="A21627" s="35" t="s">
        <v>3902</v>
      </c>
      <c r="B21627" s="1" t="s">
        <v>5200</v>
      </c>
      <c r="C21627" s="45" t="s">
        <v>9156</v>
      </c>
      <c r="D21627" s="23" t="s">
        <v>5751</v>
      </c>
      <c r="E21627" s="23" t="s">
        <v>467</v>
      </c>
      <c r="F21627" s="40">
        <v>9.2460000000000001E-2</v>
      </c>
      <c r="G21627" s="25">
        <v>19807</v>
      </c>
      <c r="H21627" s="25">
        <v>1831</v>
      </c>
      <c r="I21627" s="25"/>
      <c r="J21627" s="58" t="e">
        <f>HYPERLINK("#"&amp;"Insumos"&amp;"!A"&amp;MATCH($B21627,#REF!,0),"Ins "&amp;$B21627)</f>
        <v>#REF!</v>
      </c>
      <c r="M21627" s="220"/>
    </row>
    <row r="21628" spans="1:13" ht="38.25" x14ac:dyDescent="0.2">
      <c r="A21628" s="36" t="s">
        <v>8745</v>
      </c>
      <c r="B21628" s="26" t="s">
        <v>6816</v>
      </c>
      <c r="C21628" s="79" t="s">
        <v>7265</v>
      </c>
      <c r="D21628" s="37" t="s">
        <v>5608</v>
      </c>
      <c r="E21628" s="37" t="s">
        <v>464</v>
      </c>
      <c r="F21628" s="41"/>
      <c r="G21628" s="27"/>
      <c r="H21628" s="27"/>
      <c r="I21628" s="27">
        <v>97939</v>
      </c>
      <c r="M21628" s="220">
        <f t="shared" si="337"/>
        <v>128261</v>
      </c>
    </row>
    <row r="21629" spans="1:13" x14ac:dyDescent="0.2">
      <c r="A21629" s="35" t="s">
        <v>8745</v>
      </c>
      <c r="B21629" s="1" t="s">
        <v>5589</v>
      </c>
      <c r="C21629" s="45" t="s">
        <v>5819</v>
      </c>
      <c r="D21629" s="23" t="s">
        <v>5585</v>
      </c>
      <c r="E21629" s="23" t="s">
        <v>466</v>
      </c>
      <c r="F21629" s="40">
        <v>3.5999999999999997E-2</v>
      </c>
      <c r="G21629" s="25">
        <v>597780</v>
      </c>
      <c r="H21629" s="25">
        <v>21520</v>
      </c>
      <c r="I21629" s="25"/>
      <c r="M21629" s="220"/>
    </row>
    <row r="21630" spans="1:13" x14ac:dyDescent="0.2">
      <c r="A21630" s="35" t="s">
        <v>8745</v>
      </c>
      <c r="B21630" s="1" t="s">
        <v>71</v>
      </c>
      <c r="C21630" s="45" t="s">
        <v>1022</v>
      </c>
      <c r="D21630" s="23" t="s">
        <v>5734</v>
      </c>
      <c r="E21630" s="23" t="s">
        <v>4141</v>
      </c>
      <c r="F21630" s="40">
        <v>0.7</v>
      </c>
      <c r="G21630" s="25">
        <v>66987</v>
      </c>
      <c r="H21630" s="25">
        <v>46891</v>
      </c>
      <c r="I21630" s="25"/>
      <c r="J21630" s="58" t="e">
        <f>HYPERLINK("#"&amp;"Insumos"&amp;"!A"&amp;MATCH($B21630,#REF!,0),"Ins "&amp;$B21630)</f>
        <v>#REF!</v>
      </c>
      <c r="M21630" s="220"/>
    </row>
    <row r="21631" spans="1:13" x14ac:dyDescent="0.2">
      <c r="A21631" s="35" t="s">
        <v>8745</v>
      </c>
      <c r="B21631" s="1" t="s">
        <v>263</v>
      </c>
      <c r="C21631" s="45" t="s">
        <v>696</v>
      </c>
      <c r="D21631" s="23" t="s">
        <v>5534</v>
      </c>
      <c r="E21631" s="23" t="s">
        <v>4140</v>
      </c>
      <c r="F21631" s="40">
        <v>8.9999999999999993E-3</v>
      </c>
      <c r="G21631" s="25">
        <v>187426</v>
      </c>
      <c r="H21631" s="25">
        <v>1687</v>
      </c>
      <c r="I21631" s="25"/>
      <c r="J21631" s="58" t="e">
        <f>HYPERLINK("#"&amp;"Insumos"&amp;"!A"&amp;MATCH($B21631,#REF!,0),"Ins "&amp;$B21631)</f>
        <v>#REF!</v>
      </c>
      <c r="M21631" s="220"/>
    </row>
    <row r="21632" spans="1:13" x14ac:dyDescent="0.2">
      <c r="A21632" s="35" t="s">
        <v>8745</v>
      </c>
      <c r="B21632" s="1" t="s">
        <v>16</v>
      </c>
      <c r="C21632" s="45" t="s">
        <v>733</v>
      </c>
      <c r="D21632" s="23" t="s">
        <v>5534</v>
      </c>
      <c r="E21632" s="23" t="s">
        <v>4141</v>
      </c>
      <c r="F21632" s="40">
        <v>0.5</v>
      </c>
      <c r="G21632" s="25">
        <v>8435</v>
      </c>
      <c r="H21632" s="25">
        <v>4218</v>
      </c>
      <c r="I21632" s="25"/>
      <c r="J21632" s="58" t="e">
        <f>HYPERLINK("#"&amp;"Insumos"&amp;"!A"&amp;MATCH($B21632,#REF!,0),"Ins "&amp;$B21632)</f>
        <v>#REF!</v>
      </c>
      <c r="M21632" s="220"/>
    </row>
    <row r="21633" spans="1:13" x14ac:dyDescent="0.2">
      <c r="A21633" s="35" t="s">
        <v>8745</v>
      </c>
      <c r="B21633" s="1" t="s">
        <v>5533</v>
      </c>
      <c r="C21633" s="45" t="s">
        <v>5892</v>
      </c>
      <c r="D21633" s="23" t="s">
        <v>977</v>
      </c>
      <c r="E21633" s="23" t="s">
        <v>4134</v>
      </c>
      <c r="F21633" s="40">
        <v>0.2</v>
      </c>
      <c r="G21633" s="25">
        <v>3623</v>
      </c>
      <c r="H21633" s="25">
        <v>725</v>
      </c>
      <c r="I21633" s="25"/>
      <c r="J21633" s="58" t="e">
        <f>HYPERLINK("#"&amp;"Insumos"&amp;"!A"&amp;MATCH($B21633,#REF!,0),"Ins "&amp;$B21633)</f>
        <v>#REF!</v>
      </c>
      <c r="M21633" s="220"/>
    </row>
    <row r="21634" spans="1:13" x14ac:dyDescent="0.2">
      <c r="A21634" s="35" t="s">
        <v>8745</v>
      </c>
      <c r="B21634" s="1" t="s">
        <v>5007</v>
      </c>
      <c r="C21634" s="45" t="s">
        <v>720</v>
      </c>
      <c r="D21634" s="23" t="s">
        <v>5751</v>
      </c>
      <c r="E21634" s="23" t="s">
        <v>4134</v>
      </c>
      <c r="F21634" s="40">
        <v>1.2</v>
      </c>
      <c r="G21634" s="25">
        <v>1897</v>
      </c>
      <c r="H21634" s="25">
        <v>2276</v>
      </c>
      <c r="I21634" s="25"/>
      <c r="J21634" s="58" t="e">
        <f>HYPERLINK("#"&amp;"Insumos"&amp;"!A"&amp;MATCH($B21634,#REF!,0),"Ins "&amp;$B21634)</f>
        <v>#REF!</v>
      </c>
      <c r="M21634" s="220"/>
    </row>
    <row r="21635" spans="1:13" x14ac:dyDescent="0.2">
      <c r="A21635" s="35" t="s">
        <v>8745</v>
      </c>
      <c r="B21635" s="1" t="s">
        <v>5184</v>
      </c>
      <c r="C21635" s="45" t="s">
        <v>294</v>
      </c>
      <c r="D21635" s="23" t="s">
        <v>5751</v>
      </c>
      <c r="E21635" s="23" t="s">
        <v>4147</v>
      </c>
      <c r="F21635" s="40">
        <v>0.1</v>
      </c>
      <c r="G21635" s="25">
        <v>5304</v>
      </c>
      <c r="H21635" s="25">
        <v>530</v>
      </c>
      <c r="I21635" s="25"/>
      <c r="J21635" s="58" t="e">
        <f>HYPERLINK("#"&amp;"Insumos"&amp;"!A"&amp;MATCH($B21635,#REF!,0),"Ins "&amp;$B21635)</f>
        <v>#REF!</v>
      </c>
      <c r="M21635" s="220"/>
    </row>
    <row r="21636" spans="1:13" x14ac:dyDescent="0.2">
      <c r="A21636" s="35" t="s">
        <v>8745</v>
      </c>
      <c r="B21636" s="1" t="s">
        <v>4519</v>
      </c>
      <c r="C21636" s="45" t="s">
        <v>1406</v>
      </c>
      <c r="D21636" s="23" t="s">
        <v>5751</v>
      </c>
      <c r="E21636" s="23" t="s">
        <v>287</v>
      </c>
      <c r="F21636" s="40">
        <v>2.145</v>
      </c>
      <c r="G21636" s="25">
        <v>4634</v>
      </c>
      <c r="H21636" s="25">
        <v>9940</v>
      </c>
      <c r="I21636" s="25"/>
      <c r="J21636" s="58" t="e">
        <f>HYPERLINK("#"&amp;"Insumos"&amp;"!A"&amp;MATCH($B21636,#REF!,0),"Ins "&amp;$B21636)</f>
        <v>#REF!</v>
      </c>
      <c r="M21636" s="220"/>
    </row>
    <row r="21637" spans="1:13" x14ac:dyDescent="0.2">
      <c r="A21637" s="35" t="s">
        <v>8745</v>
      </c>
      <c r="B21637" s="1" t="s">
        <v>4549</v>
      </c>
      <c r="C21637" s="45" t="s">
        <v>719</v>
      </c>
      <c r="D21637" s="23" t="s">
        <v>5751</v>
      </c>
      <c r="E21637" s="23" t="s">
        <v>4134</v>
      </c>
      <c r="F21637" s="40">
        <v>0.67</v>
      </c>
      <c r="G21637" s="25">
        <v>15152</v>
      </c>
      <c r="H21637" s="25">
        <v>10152</v>
      </c>
      <c r="I21637" s="25"/>
      <c r="J21637" s="58" t="e">
        <f>HYPERLINK("#"&amp;"Insumos"&amp;"!A"&amp;MATCH($B21637,#REF!,0),"Ins "&amp;$B21637)</f>
        <v>#REF!</v>
      </c>
      <c r="M21637" s="220"/>
    </row>
    <row r="21638" spans="1:13" ht="25.5" x14ac:dyDescent="0.2">
      <c r="A21638" s="36" t="s">
        <v>5960</v>
      </c>
      <c r="B21638" s="26" t="s">
        <v>6816</v>
      </c>
      <c r="C21638" s="79" t="s">
        <v>5961</v>
      </c>
      <c r="D21638" s="37" t="s">
        <v>5608</v>
      </c>
      <c r="E21638" s="37" t="s">
        <v>4134</v>
      </c>
      <c r="F21638" s="41"/>
      <c r="G21638" s="27"/>
      <c r="H21638" s="27"/>
      <c r="I21638" s="27">
        <v>520682</v>
      </c>
      <c r="M21638" s="220">
        <f t="shared" ref="M21638:M21694" si="338">ROUND(I21638*(1+$L$2),0)</f>
        <v>681885</v>
      </c>
    </row>
    <row r="21639" spans="1:13" x14ac:dyDescent="0.2">
      <c r="A21639" s="35" t="s">
        <v>5960</v>
      </c>
      <c r="B21639" s="1" t="s">
        <v>217</v>
      </c>
      <c r="C21639" s="45" t="s">
        <v>1018</v>
      </c>
      <c r="D21639" s="23" t="s">
        <v>5734</v>
      </c>
      <c r="E21639" s="23" t="s">
        <v>4141</v>
      </c>
      <c r="F21639" s="40">
        <v>2</v>
      </c>
      <c r="G21639" s="25">
        <v>57752</v>
      </c>
      <c r="H21639" s="25">
        <v>115504</v>
      </c>
      <c r="I21639" s="25"/>
      <c r="J21639" s="58" t="e">
        <f>HYPERLINK("#"&amp;"Insumos"&amp;"!A"&amp;MATCH($B21639,#REF!,0),"Ins "&amp;$B21639)</f>
        <v>#REF!</v>
      </c>
      <c r="M21639" s="220"/>
    </row>
    <row r="21640" spans="1:13" x14ac:dyDescent="0.2">
      <c r="A21640" s="35" t="s">
        <v>5960</v>
      </c>
      <c r="B21640" s="1" t="s">
        <v>5578</v>
      </c>
      <c r="C21640" s="45" t="s">
        <v>1015</v>
      </c>
      <c r="D21640" s="23" t="s">
        <v>5734</v>
      </c>
      <c r="E21640" s="23" t="s">
        <v>4141</v>
      </c>
      <c r="F21640" s="40">
        <v>1</v>
      </c>
      <c r="G21640" s="25">
        <v>52425</v>
      </c>
      <c r="H21640" s="25">
        <v>52425</v>
      </c>
      <c r="I21640" s="25"/>
      <c r="J21640" s="58" t="e">
        <f>HYPERLINK("#"&amp;"Insumos"&amp;"!A"&amp;MATCH($B21640,#REF!,0),"Ins "&amp;$B21640)</f>
        <v>#REF!</v>
      </c>
      <c r="M21640" s="220"/>
    </row>
    <row r="21641" spans="1:13" x14ac:dyDescent="0.2">
      <c r="A21641" s="35" t="s">
        <v>5960</v>
      </c>
      <c r="B21641" s="1" t="s">
        <v>263</v>
      </c>
      <c r="C21641" s="45" t="s">
        <v>696</v>
      </c>
      <c r="D21641" s="23" t="s">
        <v>5534</v>
      </c>
      <c r="E21641" s="23" t="s">
        <v>4140</v>
      </c>
      <c r="F21641" s="40">
        <v>0.1</v>
      </c>
      <c r="G21641" s="25">
        <v>187426</v>
      </c>
      <c r="H21641" s="25">
        <v>18743</v>
      </c>
      <c r="I21641" s="25"/>
      <c r="J21641" s="58" t="e">
        <f>HYPERLINK("#"&amp;"Insumos"&amp;"!A"&amp;MATCH($B21641,#REF!,0),"Ins "&amp;$B21641)</f>
        <v>#REF!</v>
      </c>
      <c r="M21641" s="220"/>
    </row>
    <row r="21642" spans="1:13" x14ac:dyDescent="0.2">
      <c r="A21642" s="35" t="s">
        <v>5960</v>
      </c>
      <c r="B21642" s="1" t="s">
        <v>5533</v>
      </c>
      <c r="C21642" s="45" t="s">
        <v>5892</v>
      </c>
      <c r="D21642" s="23" t="s">
        <v>977</v>
      </c>
      <c r="E21642" s="23" t="s">
        <v>4134</v>
      </c>
      <c r="F21642" s="40">
        <v>0.5</v>
      </c>
      <c r="G21642" s="25">
        <v>3623</v>
      </c>
      <c r="H21642" s="25">
        <v>1812</v>
      </c>
      <c r="I21642" s="25"/>
      <c r="J21642" s="58" t="e">
        <f>HYPERLINK("#"&amp;"Insumos"&amp;"!A"&amp;MATCH($B21642,#REF!,0),"Ins "&amp;$B21642)</f>
        <v>#REF!</v>
      </c>
      <c r="M21642" s="220"/>
    </row>
    <row r="21643" spans="1:13" x14ac:dyDescent="0.2">
      <c r="A21643" s="35" t="s">
        <v>5960</v>
      </c>
      <c r="B21643" s="1" t="s">
        <v>5007</v>
      </c>
      <c r="C21643" s="45" t="s">
        <v>720</v>
      </c>
      <c r="D21643" s="23" t="s">
        <v>5751</v>
      </c>
      <c r="E21643" s="23" t="s">
        <v>4134</v>
      </c>
      <c r="F21643" s="40">
        <v>0.5</v>
      </c>
      <c r="G21643" s="25">
        <v>1897</v>
      </c>
      <c r="H21643" s="25">
        <v>949</v>
      </c>
      <c r="I21643" s="25"/>
      <c r="J21643" s="58" t="e">
        <f>HYPERLINK("#"&amp;"Insumos"&amp;"!A"&amp;MATCH($B21643,#REF!,0),"Ins "&amp;$B21643)</f>
        <v>#REF!</v>
      </c>
      <c r="M21643" s="220"/>
    </row>
    <row r="21644" spans="1:13" x14ac:dyDescent="0.2">
      <c r="A21644" s="35" t="s">
        <v>5960</v>
      </c>
      <c r="B21644" s="1" t="s">
        <v>5837</v>
      </c>
      <c r="C21644" s="45" t="s">
        <v>5838</v>
      </c>
      <c r="D21644" s="23" t="s">
        <v>5751</v>
      </c>
      <c r="E21644" s="23" t="s">
        <v>4134</v>
      </c>
      <c r="F21644" s="40">
        <v>1</v>
      </c>
      <c r="G21644" s="25">
        <v>331249</v>
      </c>
      <c r="H21644" s="25">
        <v>331249</v>
      </c>
      <c r="I21644" s="25"/>
      <c r="J21644" s="58" t="e">
        <f>HYPERLINK("#"&amp;"Insumos"&amp;"!A"&amp;MATCH($B21644,#REF!,0),"Ins "&amp;$B21644)</f>
        <v>#REF!</v>
      </c>
      <c r="M21644" s="220"/>
    </row>
    <row r="21645" spans="1:13" ht="38.25" x14ac:dyDescent="0.2">
      <c r="A21645" s="36" t="s">
        <v>5962</v>
      </c>
      <c r="B21645" s="26" t="s">
        <v>6816</v>
      </c>
      <c r="C21645" s="79" t="s">
        <v>7266</v>
      </c>
      <c r="D21645" s="37" t="s">
        <v>5608</v>
      </c>
      <c r="E21645" s="37" t="s">
        <v>4134</v>
      </c>
      <c r="F21645" s="41"/>
      <c r="G21645" s="27"/>
      <c r="H21645" s="27"/>
      <c r="I21645" s="27">
        <v>1360250</v>
      </c>
      <c r="M21645" s="220">
        <f t="shared" si="338"/>
        <v>1781383</v>
      </c>
    </row>
    <row r="21646" spans="1:13" x14ac:dyDescent="0.2">
      <c r="A21646" s="35" t="s">
        <v>5962</v>
      </c>
      <c r="B21646" s="1" t="s">
        <v>5572</v>
      </c>
      <c r="C21646" s="45" t="s">
        <v>971</v>
      </c>
      <c r="D21646" s="23" t="s">
        <v>5734</v>
      </c>
      <c r="E21646" s="23" t="s">
        <v>4141</v>
      </c>
      <c r="F21646" s="40">
        <v>5</v>
      </c>
      <c r="G21646" s="25">
        <v>37863</v>
      </c>
      <c r="H21646" s="25">
        <v>189315</v>
      </c>
      <c r="I21646" s="25"/>
      <c r="J21646" s="58" t="e">
        <f>HYPERLINK("#"&amp;"Insumos"&amp;"!A"&amp;MATCH($B21646,#REF!,0),"Ins "&amp;$B21646)</f>
        <v>#REF!</v>
      </c>
      <c r="M21646" s="220"/>
    </row>
    <row r="21647" spans="1:13" x14ac:dyDescent="0.2">
      <c r="A21647" s="35" t="s">
        <v>5962</v>
      </c>
      <c r="B21647" s="1" t="s">
        <v>263</v>
      </c>
      <c r="C21647" s="45" t="s">
        <v>696</v>
      </c>
      <c r="D21647" s="23" t="s">
        <v>5534</v>
      </c>
      <c r="E21647" s="23" t="s">
        <v>4140</v>
      </c>
      <c r="F21647" s="40">
        <v>0.1</v>
      </c>
      <c r="G21647" s="25">
        <v>187426</v>
      </c>
      <c r="H21647" s="25">
        <v>18743</v>
      </c>
      <c r="I21647" s="25"/>
      <c r="J21647" s="58" t="e">
        <f>HYPERLINK("#"&amp;"Insumos"&amp;"!A"&amp;MATCH($B21647,#REF!,0),"Ins "&amp;$B21647)</f>
        <v>#REF!</v>
      </c>
      <c r="M21647" s="220"/>
    </row>
    <row r="21648" spans="1:13" x14ac:dyDescent="0.2">
      <c r="A21648" s="35" t="s">
        <v>5962</v>
      </c>
      <c r="B21648" s="1" t="s">
        <v>5533</v>
      </c>
      <c r="C21648" s="45" t="s">
        <v>5892</v>
      </c>
      <c r="D21648" s="23" t="s">
        <v>977</v>
      </c>
      <c r="E21648" s="23" t="s">
        <v>4134</v>
      </c>
      <c r="F21648" s="40">
        <v>1</v>
      </c>
      <c r="G21648" s="25">
        <v>3623</v>
      </c>
      <c r="H21648" s="25">
        <v>3623</v>
      </c>
      <c r="I21648" s="25"/>
      <c r="J21648" s="58" t="e">
        <f>HYPERLINK("#"&amp;"Insumos"&amp;"!A"&amp;MATCH($B21648,#REF!,0),"Ins "&amp;$B21648)</f>
        <v>#REF!</v>
      </c>
      <c r="M21648" s="220"/>
    </row>
    <row r="21649" spans="1:13" x14ac:dyDescent="0.2">
      <c r="A21649" s="35" t="s">
        <v>5962</v>
      </c>
      <c r="B21649" s="1" t="s">
        <v>5007</v>
      </c>
      <c r="C21649" s="45" t="s">
        <v>720</v>
      </c>
      <c r="D21649" s="23" t="s">
        <v>5751</v>
      </c>
      <c r="E21649" s="23" t="s">
        <v>4134</v>
      </c>
      <c r="F21649" s="40">
        <v>1</v>
      </c>
      <c r="G21649" s="25">
        <v>1897</v>
      </c>
      <c r="H21649" s="25">
        <v>1897</v>
      </c>
      <c r="I21649" s="25"/>
      <c r="J21649" s="58" t="e">
        <f>HYPERLINK("#"&amp;"Insumos"&amp;"!A"&amp;MATCH($B21649,#REF!,0),"Ins "&amp;$B21649)</f>
        <v>#REF!</v>
      </c>
      <c r="M21649" s="220"/>
    </row>
    <row r="21650" spans="1:13" ht="25.5" x14ac:dyDescent="0.2">
      <c r="A21650" s="35" t="s">
        <v>5962</v>
      </c>
      <c r="B21650" s="1" t="s">
        <v>5839</v>
      </c>
      <c r="C21650" s="45" t="s">
        <v>7145</v>
      </c>
      <c r="D21650" s="23" t="s">
        <v>5751</v>
      </c>
      <c r="E21650" s="23" t="s">
        <v>4134</v>
      </c>
      <c r="F21650" s="40">
        <v>1</v>
      </c>
      <c r="G21650" s="25">
        <v>1146672</v>
      </c>
      <c r="H21650" s="25">
        <v>1146672</v>
      </c>
      <c r="I21650" s="25"/>
      <c r="J21650" s="58" t="e">
        <f>HYPERLINK("#"&amp;"Insumos"&amp;"!A"&amp;MATCH($B21650,#REF!,0),"Ins "&amp;$B21650)</f>
        <v>#REF!</v>
      </c>
      <c r="M21650" s="220"/>
    </row>
    <row r="21651" spans="1:13" ht="25.5" x14ac:dyDescent="0.2">
      <c r="A21651" s="36" t="s">
        <v>3903</v>
      </c>
      <c r="B21651" s="26" t="s">
        <v>6816</v>
      </c>
      <c r="C21651" s="79" t="s">
        <v>11021</v>
      </c>
      <c r="D21651" s="37" t="s">
        <v>5608</v>
      </c>
      <c r="E21651" s="37" t="s">
        <v>4134</v>
      </c>
      <c r="F21651" s="41"/>
      <c r="G21651" s="27"/>
      <c r="H21651" s="27"/>
      <c r="I21651" s="27">
        <v>7951</v>
      </c>
      <c r="M21651" s="220">
        <f t="shared" si="338"/>
        <v>10413</v>
      </c>
    </row>
    <row r="21652" spans="1:13" x14ac:dyDescent="0.2">
      <c r="A21652" s="35" t="s">
        <v>3903</v>
      </c>
      <c r="B21652" s="1" t="s">
        <v>5572</v>
      </c>
      <c r="C21652" s="45" t="s">
        <v>971</v>
      </c>
      <c r="D21652" s="23" t="s">
        <v>5734</v>
      </c>
      <c r="E21652" s="23" t="s">
        <v>4141</v>
      </c>
      <c r="F21652" s="40">
        <v>0.1</v>
      </c>
      <c r="G21652" s="25">
        <v>37863</v>
      </c>
      <c r="H21652" s="25">
        <v>3786</v>
      </c>
      <c r="I21652" s="25"/>
      <c r="J21652" s="58" t="e">
        <f>HYPERLINK("#"&amp;"Insumos"&amp;"!A"&amp;MATCH($B21652,#REF!,0),"Ins "&amp;$B21652)</f>
        <v>#REF!</v>
      </c>
      <c r="M21652" s="220"/>
    </row>
    <row r="21653" spans="1:13" x14ac:dyDescent="0.2">
      <c r="A21653" s="35" t="s">
        <v>3903</v>
      </c>
      <c r="B21653" s="1" t="s">
        <v>263</v>
      </c>
      <c r="C21653" s="45" t="s">
        <v>696</v>
      </c>
      <c r="D21653" s="23" t="s">
        <v>5534</v>
      </c>
      <c r="E21653" s="23" t="s">
        <v>4140</v>
      </c>
      <c r="F21653" s="40">
        <v>6.9999999999999999E-4</v>
      </c>
      <c r="G21653" s="25">
        <v>187426</v>
      </c>
      <c r="H21653" s="25">
        <v>131</v>
      </c>
      <c r="I21653" s="25"/>
      <c r="J21653" s="58" t="e">
        <f>HYPERLINK("#"&amp;"Insumos"&amp;"!A"&amp;MATCH($B21653,#REF!,0),"Ins "&amp;$B21653)</f>
        <v>#REF!</v>
      </c>
      <c r="M21653" s="220"/>
    </row>
    <row r="21654" spans="1:13" x14ac:dyDescent="0.2">
      <c r="A21654" s="35" t="s">
        <v>3903</v>
      </c>
      <c r="B21654" s="34" t="s">
        <v>251</v>
      </c>
      <c r="C21654" s="45" t="s">
        <v>9368</v>
      </c>
      <c r="D21654" s="23" t="s">
        <v>5534</v>
      </c>
      <c r="E21654" s="23" t="s">
        <v>4141</v>
      </c>
      <c r="F21654" s="40">
        <v>0.1</v>
      </c>
      <c r="G21654" s="25">
        <v>10192</v>
      </c>
      <c r="H21654" s="25">
        <v>1019</v>
      </c>
      <c r="I21654" s="25"/>
      <c r="J21654" s="58" t="e">
        <f>HYPERLINK("#"&amp;"Insumos"&amp;"!A"&amp;MATCH($B21654,#REF!,0),"Ins "&amp;$B21654)</f>
        <v>#REF!</v>
      </c>
      <c r="M21654" s="220"/>
    </row>
    <row r="21655" spans="1:13" x14ac:dyDescent="0.2">
      <c r="A21655" s="35" t="s">
        <v>3903</v>
      </c>
      <c r="B21655" s="1" t="s">
        <v>5533</v>
      </c>
      <c r="C21655" s="45" t="s">
        <v>5892</v>
      </c>
      <c r="D21655" s="23" t="s">
        <v>977</v>
      </c>
      <c r="E21655" s="23" t="s">
        <v>4134</v>
      </c>
      <c r="F21655" s="40">
        <v>0.05</v>
      </c>
      <c r="G21655" s="25">
        <v>3623</v>
      </c>
      <c r="H21655" s="25">
        <v>181</v>
      </c>
      <c r="I21655" s="25"/>
      <c r="J21655" s="58" t="e">
        <f>HYPERLINK("#"&amp;"Insumos"&amp;"!A"&amp;MATCH($B21655,#REF!,0),"Ins "&amp;$B21655)</f>
        <v>#REF!</v>
      </c>
      <c r="M21655" s="220"/>
    </row>
    <row r="21656" spans="1:13" x14ac:dyDescent="0.2">
      <c r="A21656" s="35" t="s">
        <v>3903</v>
      </c>
      <c r="B21656" s="1" t="s">
        <v>5007</v>
      </c>
      <c r="C21656" s="45" t="s">
        <v>720</v>
      </c>
      <c r="D21656" s="23" t="s">
        <v>5751</v>
      </c>
      <c r="E21656" s="23" t="s">
        <v>4134</v>
      </c>
      <c r="F21656" s="40">
        <v>0.05</v>
      </c>
      <c r="G21656" s="25">
        <v>1897</v>
      </c>
      <c r="H21656" s="25">
        <v>95</v>
      </c>
      <c r="I21656" s="25"/>
      <c r="J21656" s="58" t="e">
        <f>HYPERLINK("#"&amp;"Insumos"&amp;"!A"&amp;MATCH($B21656,#REF!,0),"Ins "&amp;$B21656)</f>
        <v>#REF!</v>
      </c>
      <c r="M21656" s="220"/>
    </row>
    <row r="21657" spans="1:13" x14ac:dyDescent="0.2">
      <c r="A21657" s="35" t="s">
        <v>3903</v>
      </c>
      <c r="B21657" s="34" t="s">
        <v>5252</v>
      </c>
      <c r="C21657" s="45" t="s">
        <v>2138</v>
      </c>
      <c r="D21657" s="23" t="s">
        <v>5751</v>
      </c>
      <c r="E21657" s="23" t="s">
        <v>4134</v>
      </c>
      <c r="F21657" s="46">
        <v>3.3333333333333335E-3</v>
      </c>
      <c r="G21657" s="25">
        <v>821720</v>
      </c>
      <c r="H21657" s="25">
        <v>2739</v>
      </c>
      <c r="I21657" s="25"/>
      <c r="J21657" s="58" t="e">
        <f>HYPERLINK("#"&amp;"Insumos"&amp;"!A"&amp;MATCH($B21657,#REF!,0),"Ins "&amp;$B21657)</f>
        <v>#REF!</v>
      </c>
      <c r="M21657" s="220"/>
    </row>
    <row r="21658" spans="1:13" ht="25.5" x14ac:dyDescent="0.2">
      <c r="A21658" s="36" t="s">
        <v>3904</v>
      </c>
      <c r="B21658" s="26" t="s">
        <v>6816</v>
      </c>
      <c r="C21658" s="79" t="s">
        <v>11022</v>
      </c>
      <c r="D21658" s="37" t="s">
        <v>5608</v>
      </c>
      <c r="E21658" s="37" t="s">
        <v>4134</v>
      </c>
      <c r="F21658" s="41"/>
      <c r="G21658" s="27"/>
      <c r="H21658" s="27"/>
      <c r="I21658" s="27">
        <v>8476</v>
      </c>
      <c r="M21658" s="220">
        <f t="shared" si="338"/>
        <v>11100</v>
      </c>
    </row>
    <row r="21659" spans="1:13" x14ac:dyDescent="0.2">
      <c r="A21659" s="35" t="s">
        <v>3904</v>
      </c>
      <c r="B21659" s="1" t="s">
        <v>5572</v>
      </c>
      <c r="C21659" s="45" t="s">
        <v>971</v>
      </c>
      <c r="D21659" s="23" t="s">
        <v>5734</v>
      </c>
      <c r="E21659" s="23" t="s">
        <v>4141</v>
      </c>
      <c r="F21659" s="40">
        <v>0.1111111111111111</v>
      </c>
      <c r="G21659" s="25">
        <v>37863</v>
      </c>
      <c r="H21659" s="25">
        <v>4207</v>
      </c>
      <c r="I21659" s="25"/>
      <c r="J21659" s="58" t="e">
        <f>HYPERLINK("#"&amp;"Insumos"&amp;"!A"&amp;MATCH($B21659,#REF!,0),"Ins "&amp;$B21659)</f>
        <v>#REF!</v>
      </c>
      <c r="M21659" s="220"/>
    </row>
    <row r="21660" spans="1:13" x14ac:dyDescent="0.2">
      <c r="A21660" s="35" t="s">
        <v>3904</v>
      </c>
      <c r="B21660" s="1" t="s">
        <v>263</v>
      </c>
      <c r="C21660" s="45" t="s">
        <v>696</v>
      </c>
      <c r="D21660" s="23" t="s">
        <v>5534</v>
      </c>
      <c r="E21660" s="23" t="s">
        <v>4140</v>
      </c>
      <c r="F21660" s="40">
        <v>1.1000000000000001E-3</v>
      </c>
      <c r="G21660" s="25">
        <v>187426</v>
      </c>
      <c r="H21660" s="25">
        <v>206</v>
      </c>
      <c r="I21660" s="25"/>
      <c r="J21660" s="58" t="e">
        <f>HYPERLINK("#"&amp;"Insumos"&amp;"!A"&amp;MATCH($B21660,#REF!,0),"Ins "&amp;$B21660)</f>
        <v>#REF!</v>
      </c>
      <c r="M21660" s="220"/>
    </row>
    <row r="21661" spans="1:13" x14ac:dyDescent="0.2">
      <c r="A21661" s="35" t="s">
        <v>3904</v>
      </c>
      <c r="B21661" s="34" t="s">
        <v>251</v>
      </c>
      <c r="C21661" s="45" t="s">
        <v>9368</v>
      </c>
      <c r="D21661" s="23" t="s">
        <v>5534</v>
      </c>
      <c r="E21661" s="23" t="s">
        <v>4141</v>
      </c>
      <c r="F21661" s="40">
        <v>0.1111111111111111</v>
      </c>
      <c r="G21661" s="25">
        <v>10192</v>
      </c>
      <c r="H21661" s="25">
        <v>1132</v>
      </c>
      <c r="I21661" s="25"/>
      <c r="J21661" s="58" t="e">
        <f>HYPERLINK("#"&amp;"Insumos"&amp;"!A"&amp;MATCH($B21661,#REF!,0),"Ins "&amp;$B21661)</f>
        <v>#REF!</v>
      </c>
      <c r="M21661" s="220"/>
    </row>
    <row r="21662" spans="1:13" x14ac:dyDescent="0.2">
      <c r="A21662" s="35" t="s">
        <v>3904</v>
      </c>
      <c r="B21662" s="1" t="s">
        <v>5533</v>
      </c>
      <c r="C21662" s="45" t="s">
        <v>5892</v>
      </c>
      <c r="D21662" s="23" t="s">
        <v>977</v>
      </c>
      <c r="E21662" s="23" t="s">
        <v>4134</v>
      </c>
      <c r="F21662" s="40">
        <v>0.05</v>
      </c>
      <c r="G21662" s="25">
        <v>3623</v>
      </c>
      <c r="H21662" s="25">
        <v>181</v>
      </c>
      <c r="I21662" s="25"/>
      <c r="J21662" s="58" t="e">
        <f>HYPERLINK("#"&amp;"Insumos"&amp;"!A"&amp;MATCH($B21662,#REF!,0),"Ins "&amp;$B21662)</f>
        <v>#REF!</v>
      </c>
      <c r="M21662" s="220"/>
    </row>
    <row r="21663" spans="1:13" x14ac:dyDescent="0.2">
      <c r="A21663" s="35" t="s">
        <v>3904</v>
      </c>
      <c r="B21663" s="1" t="s">
        <v>5007</v>
      </c>
      <c r="C21663" s="45" t="s">
        <v>720</v>
      </c>
      <c r="D21663" s="23" t="s">
        <v>5751</v>
      </c>
      <c r="E21663" s="23" t="s">
        <v>4134</v>
      </c>
      <c r="F21663" s="40">
        <v>0.05</v>
      </c>
      <c r="G21663" s="25">
        <v>1897</v>
      </c>
      <c r="H21663" s="25">
        <v>95</v>
      </c>
      <c r="I21663" s="25"/>
      <c r="J21663" s="58" t="e">
        <f>HYPERLINK("#"&amp;"Insumos"&amp;"!A"&amp;MATCH($B21663,#REF!,0),"Ins "&amp;$B21663)</f>
        <v>#REF!</v>
      </c>
      <c r="M21663" s="220"/>
    </row>
    <row r="21664" spans="1:13" x14ac:dyDescent="0.2">
      <c r="A21664" s="35" t="s">
        <v>3904</v>
      </c>
      <c r="B21664" s="1" t="s">
        <v>5253</v>
      </c>
      <c r="C21664" s="45" t="s">
        <v>2139</v>
      </c>
      <c r="D21664" s="23" t="s">
        <v>5751</v>
      </c>
      <c r="E21664" s="23" t="s">
        <v>4134</v>
      </c>
      <c r="F21664" s="46">
        <v>3.3333333333333335E-3</v>
      </c>
      <c r="G21664" s="25">
        <v>796526</v>
      </c>
      <c r="H21664" s="25">
        <v>2655</v>
      </c>
      <c r="I21664" s="25"/>
      <c r="J21664" s="58" t="e">
        <f>HYPERLINK("#"&amp;"Insumos"&amp;"!A"&amp;MATCH($B21664,#REF!,0),"Ins "&amp;$B21664)</f>
        <v>#REF!</v>
      </c>
      <c r="M21664" s="220"/>
    </row>
    <row r="21665" spans="1:13" ht="25.5" x14ac:dyDescent="0.2">
      <c r="A21665" s="36" t="s">
        <v>3905</v>
      </c>
      <c r="B21665" s="26" t="s">
        <v>6816</v>
      </c>
      <c r="C21665" s="79" t="s">
        <v>11023</v>
      </c>
      <c r="D21665" s="37" t="s">
        <v>5608</v>
      </c>
      <c r="E21665" s="37" t="s">
        <v>4134</v>
      </c>
      <c r="F21665" s="41"/>
      <c r="G21665" s="27"/>
      <c r="H21665" s="27"/>
      <c r="I21665" s="27">
        <v>9238</v>
      </c>
      <c r="M21665" s="220">
        <f t="shared" si="338"/>
        <v>12098</v>
      </c>
    </row>
    <row r="21666" spans="1:13" x14ac:dyDescent="0.2">
      <c r="A21666" s="35" t="s">
        <v>3905</v>
      </c>
      <c r="B21666" s="1" t="s">
        <v>5572</v>
      </c>
      <c r="C21666" s="45" t="s">
        <v>971</v>
      </c>
      <c r="D21666" s="23" t="s">
        <v>5734</v>
      </c>
      <c r="E21666" s="23" t="s">
        <v>4141</v>
      </c>
      <c r="F21666" s="40">
        <v>0.125</v>
      </c>
      <c r="G21666" s="25">
        <v>37863</v>
      </c>
      <c r="H21666" s="25">
        <v>4733</v>
      </c>
      <c r="I21666" s="25"/>
      <c r="J21666" s="58" t="e">
        <f>HYPERLINK("#"&amp;"Insumos"&amp;"!A"&amp;MATCH($B21666,#REF!,0),"Ins "&amp;$B21666)</f>
        <v>#REF!</v>
      </c>
      <c r="M21666" s="220"/>
    </row>
    <row r="21667" spans="1:13" x14ac:dyDescent="0.2">
      <c r="A21667" s="35" t="s">
        <v>3905</v>
      </c>
      <c r="B21667" s="1" t="s">
        <v>263</v>
      </c>
      <c r="C21667" s="45" t="s">
        <v>696</v>
      </c>
      <c r="D21667" s="23" t="s">
        <v>5534</v>
      </c>
      <c r="E21667" s="23" t="s">
        <v>4140</v>
      </c>
      <c r="F21667" s="40">
        <v>1.6000000000000001E-3</v>
      </c>
      <c r="G21667" s="25">
        <v>187426</v>
      </c>
      <c r="H21667" s="25">
        <v>300</v>
      </c>
      <c r="I21667" s="25"/>
      <c r="J21667" s="58" t="e">
        <f>HYPERLINK("#"&amp;"Insumos"&amp;"!A"&amp;MATCH($B21667,#REF!,0),"Ins "&amp;$B21667)</f>
        <v>#REF!</v>
      </c>
      <c r="M21667" s="220"/>
    </row>
    <row r="21668" spans="1:13" x14ac:dyDescent="0.2">
      <c r="A21668" s="35" t="s">
        <v>3905</v>
      </c>
      <c r="B21668" s="34" t="s">
        <v>251</v>
      </c>
      <c r="C21668" s="45" t="s">
        <v>9368</v>
      </c>
      <c r="D21668" s="23" t="s">
        <v>5534</v>
      </c>
      <c r="E21668" s="23" t="s">
        <v>4141</v>
      </c>
      <c r="F21668" s="40">
        <v>0.125</v>
      </c>
      <c r="G21668" s="25">
        <v>10192</v>
      </c>
      <c r="H21668" s="25">
        <v>1274</v>
      </c>
      <c r="I21668" s="25"/>
      <c r="J21668" s="58" t="e">
        <f>HYPERLINK("#"&amp;"Insumos"&amp;"!A"&amp;MATCH($B21668,#REF!,0),"Ins "&amp;$B21668)</f>
        <v>#REF!</v>
      </c>
      <c r="M21668" s="220"/>
    </row>
    <row r="21669" spans="1:13" x14ac:dyDescent="0.2">
      <c r="A21669" s="35" t="s">
        <v>3905</v>
      </c>
      <c r="B21669" s="1" t="s">
        <v>5533</v>
      </c>
      <c r="C21669" s="45" t="s">
        <v>5892</v>
      </c>
      <c r="D21669" s="23" t="s">
        <v>977</v>
      </c>
      <c r="E21669" s="23" t="s">
        <v>4134</v>
      </c>
      <c r="F21669" s="40">
        <v>0.05</v>
      </c>
      <c r="G21669" s="25">
        <v>3623</v>
      </c>
      <c r="H21669" s="25">
        <v>181</v>
      </c>
      <c r="I21669" s="25"/>
      <c r="J21669" s="58" t="e">
        <f>HYPERLINK("#"&amp;"Insumos"&amp;"!A"&amp;MATCH($B21669,#REF!,0),"Ins "&amp;$B21669)</f>
        <v>#REF!</v>
      </c>
      <c r="M21669" s="220"/>
    </row>
    <row r="21670" spans="1:13" x14ac:dyDescent="0.2">
      <c r="A21670" s="35" t="s">
        <v>3905</v>
      </c>
      <c r="B21670" s="1" t="s">
        <v>5007</v>
      </c>
      <c r="C21670" s="45" t="s">
        <v>720</v>
      </c>
      <c r="D21670" s="23" t="s">
        <v>5751</v>
      </c>
      <c r="E21670" s="23" t="s">
        <v>4134</v>
      </c>
      <c r="F21670" s="40">
        <v>0.05</v>
      </c>
      <c r="G21670" s="25">
        <v>1897</v>
      </c>
      <c r="H21670" s="25">
        <v>95</v>
      </c>
      <c r="I21670" s="25"/>
      <c r="J21670" s="58" t="e">
        <f>HYPERLINK("#"&amp;"Insumos"&amp;"!A"&amp;MATCH($B21670,#REF!,0),"Ins "&amp;$B21670)</f>
        <v>#REF!</v>
      </c>
      <c r="M21670" s="220"/>
    </row>
    <row r="21671" spans="1:13" x14ac:dyDescent="0.2">
      <c r="A21671" s="35" t="s">
        <v>3905</v>
      </c>
      <c r="B21671" s="1" t="s">
        <v>5253</v>
      </c>
      <c r="C21671" s="45" t="s">
        <v>2139</v>
      </c>
      <c r="D21671" s="23" t="s">
        <v>5751</v>
      </c>
      <c r="E21671" s="23" t="s">
        <v>4134</v>
      </c>
      <c r="F21671" s="46">
        <v>3.3333333333333335E-3</v>
      </c>
      <c r="G21671" s="25">
        <v>796526</v>
      </c>
      <c r="H21671" s="25">
        <v>2655</v>
      </c>
      <c r="I21671" s="25"/>
      <c r="J21671" s="58" t="e">
        <f>HYPERLINK("#"&amp;"Insumos"&amp;"!A"&amp;MATCH($B21671,#REF!,0),"Ins "&amp;$B21671)</f>
        <v>#REF!</v>
      </c>
      <c r="M21671" s="220"/>
    </row>
    <row r="21672" spans="1:13" ht="25.5" x14ac:dyDescent="0.2">
      <c r="A21672" s="36" t="s">
        <v>3906</v>
      </c>
      <c r="B21672" s="26" t="s">
        <v>6816</v>
      </c>
      <c r="C21672" s="79" t="s">
        <v>11024</v>
      </c>
      <c r="D21672" s="37" t="s">
        <v>5608</v>
      </c>
      <c r="E21672" s="37" t="s">
        <v>4134</v>
      </c>
      <c r="F21672" s="41"/>
      <c r="G21672" s="27"/>
      <c r="H21672" s="27"/>
      <c r="I21672" s="27">
        <v>11373</v>
      </c>
      <c r="M21672" s="220">
        <f t="shared" si="338"/>
        <v>14894</v>
      </c>
    </row>
    <row r="21673" spans="1:13" x14ac:dyDescent="0.2">
      <c r="A21673" s="35" t="s">
        <v>3906</v>
      </c>
      <c r="B21673" s="1" t="s">
        <v>5572</v>
      </c>
      <c r="C21673" s="45" t="s">
        <v>971</v>
      </c>
      <c r="D21673" s="23" t="s">
        <v>5734</v>
      </c>
      <c r="E21673" s="23" t="s">
        <v>4141</v>
      </c>
      <c r="F21673" s="40">
        <v>0.1</v>
      </c>
      <c r="G21673" s="25">
        <v>37863</v>
      </c>
      <c r="H21673" s="25">
        <v>3786</v>
      </c>
      <c r="I21673" s="25"/>
      <c r="J21673" s="58" t="e">
        <f>HYPERLINK("#"&amp;"Insumos"&amp;"!A"&amp;MATCH($B21673,#REF!,0),"Ins "&amp;$B21673)</f>
        <v>#REF!</v>
      </c>
      <c r="M21673" s="220"/>
    </row>
    <row r="21674" spans="1:13" x14ac:dyDescent="0.2">
      <c r="A21674" s="35" t="s">
        <v>3906</v>
      </c>
      <c r="B21674" s="1" t="s">
        <v>263</v>
      </c>
      <c r="C21674" s="45" t="s">
        <v>696</v>
      </c>
      <c r="D21674" s="23" t="s">
        <v>5534</v>
      </c>
      <c r="E21674" s="23" t="s">
        <v>4140</v>
      </c>
      <c r="F21674" s="40">
        <v>8.0000000000000004E-4</v>
      </c>
      <c r="G21674" s="25">
        <v>187426</v>
      </c>
      <c r="H21674" s="25">
        <v>150</v>
      </c>
      <c r="I21674" s="25"/>
      <c r="J21674" s="58" t="e">
        <f>HYPERLINK("#"&amp;"Insumos"&amp;"!A"&amp;MATCH($B21674,#REF!,0),"Ins "&amp;$B21674)</f>
        <v>#REF!</v>
      </c>
      <c r="M21674" s="220"/>
    </row>
    <row r="21675" spans="1:13" x14ac:dyDescent="0.2">
      <c r="A21675" s="35" t="s">
        <v>3906</v>
      </c>
      <c r="B21675" s="34" t="s">
        <v>251</v>
      </c>
      <c r="C21675" s="45" t="s">
        <v>9368</v>
      </c>
      <c r="D21675" s="23" t="s">
        <v>5534</v>
      </c>
      <c r="E21675" s="23" t="s">
        <v>4141</v>
      </c>
      <c r="F21675" s="40">
        <v>0.1</v>
      </c>
      <c r="G21675" s="25">
        <v>10192</v>
      </c>
      <c r="H21675" s="25">
        <v>1019</v>
      </c>
      <c r="I21675" s="25"/>
      <c r="J21675" s="58" t="e">
        <f>HYPERLINK("#"&amp;"Insumos"&amp;"!A"&amp;MATCH($B21675,#REF!,0),"Ins "&amp;$B21675)</f>
        <v>#REF!</v>
      </c>
      <c r="M21675" s="220"/>
    </row>
    <row r="21676" spans="1:13" x14ac:dyDescent="0.2">
      <c r="A21676" s="35" t="s">
        <v>3906</v>
      </c>
      <c r="B21676" s="1" t="s">
        <v>5533</v>
      </c>
      <c r="C21676" s="45" t="s">
        <v>5892</v>
      </c>
      <c r="D21676" s="23" t="s">
        <v>977</v>
      </c>
      <c r="E21676" s="23" t="s">
        <v>4134</v>
      </c>
      <c r="F21676" s="40">
        <v>0.18</v>
      </c>
      <c r="G21676" s="25">
        <v>3623</v>
      </c>
      <c r="H21676" s="25">
        <v>652</v>
      </c>
      <c r="I21676" s="25"/>
      <c r="J21676" s="58" t="e">
        <f>HYPERLINK("#"&amp;"Insumos"&amp;"!A"&amp;MATCH($B21676,#REF!,0),"Ins "&amp;$B21676)</f>
        <v>#REF!</v>
      </c>
      <c r="M21676" s="220"/>
    </row>
    <row r="21677" spans="1:13" x14ac:dyDescent="0.2">
      <c r="A21677" s="35" t="s">
        <v>3906</v>
      </c>
      <c r="B21677" s="1" t="s">
        <v>5007</v>
      </c>
      <c r="C21677" s="45" t="s">
        <v>720</v>
      </c>
      <c r="D21677" s="23" t="s">
        <v>5751</v>
      </c>
      <c r="E21677" s="23" t="s">
        <v>4134</v>
      </c>
      <c r="F21677" s="40">
        <v>0.28999999999999998</v>
      </c>
      <c r="G21677" s="25">
        <v>1897</v>
      </c>
      <c r="H21677" s="25">
        <v>550</v>
      </c>
      <c r="I21677" s="25"/>
      <c r="J21677" s="58" t="e">
        <f>HYPERLINK("#"&amp;"Insumos"&amp;"!A"&amp;MATCH($B21677,#REF!,0),"Ins "&amp;$B21677)</f>
        <v>#REF!</v>
      </c>
      <c r="M21677" s="220"/>
    </row>
    <row r="21678" spans="1:13" x14ac:dyDescent="0.2">
      <c r="A21678" s="35" t="s">
        <v>3906</v>
      </c>
      <c r="B21678" s="1" t="s">
        <v>5482</v>
      </c>
      <c r="C21678" s="45" t="s">
        <v>67</v>
      </c>
      <c r="D21678" s="23" t="s">
        <v>5751</v>
      </c>
      <c r="E21678" s="23" t="s">
        <v>467</v>
      </c>
      <c r="F21678" s="40">
        <v>0.56000000000000005</v>
      </c>
      <c r="G21678" s="25">
        <v>4423</v>
      </c>
      <c r="H21678" s="25">
        <v>2477</v>
      </c>
      <c r="I21678" s="25"/>
      <c r="J21678" s="58" t="e">
        <f>HYPERLINK("#"&amp;"Insumos"&amp;"!A"&amp;MATCH($B21678,#REF!,0),"Ins "&amp;$B21678)</f>
        <v>#REF!</v>
      </c>
      <c r="M21678" s="220"/>
    </row>
    <row r="21679" spans="1:13" x14ac:dyDescent="0.2">
      <c r="A21679" s="35" t="s">
        <v>3906</v>
      </c>
      <c r="B21679" s="1" t="s">
        <v>5252</v>
      </c>
      <c r="C21679" s="45" t="s">
        <v>2138</v>
      </c>
      <c r="D21679" s="23" t="s">
        <v>5751</v>
      </c>
      <c r="E21679" s="23" t="s">
        <v>4134</v>
      </c>
      <c r="F21679" s="46">
        <v>3.3333333333333335E-3</v>
      </c>
      <c r="G21679" s="25">
        <v>821720</v>
      </c>
      <c r="H21679" s="25">
        <v>2739</v>
      </c>
      <c r="I21679" s="25"/>
      <c r="J21679" s="58" t="e">
        <f>HYPERLINK("#"&amp;"Insumos"&amp;"!A"&amp;MATCH($B21679,#REF!,0),"Ins "&amp;$B21679)</f>
        <v>#REF!</v>
      </c>
      <c r="M21679" s="220"/>
    </row>
    <row r="21680" spans="1:13" x14ac:dyDescent="0.2">
      <c r="A21680" s="36" t="s">
        <v>3907</v>
      </c>
      <c r="B21680" s="26" t="s">
        <v>6816</v>
      </c>
      <c r="C21680" s="79" t="s">
        <v>2197</v>
      </c>
      <c r="D21680" s="37" t="s">
        <v>5608</v>
      </c>
      <c r="E21680" s="37" t="s">
        <v>464</v>
      </c>
      <c r="F21680" s="41"/>
      <c r="G21680" s="27"/>
      <c r="H21680" s="27"/>
      <c r="I21680" s="27">
        <v>9539</v>
      </c>
      <c r="M21680" s="220">
        <f t="shared" si="338"/>
        <v>12492</v>
      </c>
    </row>
    <row r="21681" spans="1:13" x14ac:dyDescent="0.2">
      <c r="A21681" s="35" t="s">
        <v>3907</v>
      </c>
      <c r="B21681" s="1" t="s">
        <v>5572</v>
      </c>
      <c r="C21681" s="45" t="s">
        <v>971</v>
      </c>
      <c r="D21681" s="23" t="s">
        <v>5734</v>
      </c>
      <c r="E21681" s="23" t="s">
        <v>4141</v>
      </c>
      <c r="F21681" s="40">
        <v>0.03</v>
      </c>
      <c r="G21681" s="25">
        <v>37863</v>
      </c>
      <c r="H21681" s="25">
        <v>1136</v>
      </c>
      <c r="I21681" s="25"/>
      <c r="J21681" s="58" t="e">
        <f>HYPERLINK("#"&amp;"Insumos"&amp;"!A"&amp;MATCH($B21681,#REF!,0),"Ins "&amp;$B21681)</f>
        <v>#REF!</v>
      </c>
      <c r="M21681" s="220"/>
    </row>
    <row r="21682" spans="1:13" x14ac:dyDescent="0.2">
      <c r="A21682" s="35" t="s">
        <v>3907</v>
      </c>
      <c r="B21682" s="34" t="s">
        <v>112</v>
      </c>
      <c r="C21682" s="45" t="s">
        <v>8846</v>
      </c>
      <c r="D21682" s="23" t="s">
        <v>5534</v>
      </c>
      <c r="E21682" s="23" t="s">
        <v>464</v>
      </c>
      <c r="F21682" s="40">
        <v>1</v>
      </c>
      <c r="G21682" s="25">
        <v>7216</v>
      </c>
      <c r="H21682" s="25">
        <v>7216</v>
      </c>
      <c r="I21682" s="25"/>
      <c r="J21682" s="58" t="e">
        <f>HYPERLINK("#"&amp;"Insumos"&amp;"!A"&amp;MATCH($B21682,#REF!,0),"Ins "&amp;$B21682)</f>
        <v>#REF!</v>
      </c>
      <c r="M21682" s="220"/>
    </row>
    <row r="21683" spans="1:13" x14ac:dyDescent="0.2">
      <c r="A21683" s="35" t="s">
        <v>3907</v>
      </c>
      <c r="B21683" s="1" t="s">
        <v>5533</v>
      </c>
      <c r="C21683" s="45" t="s">
        <v>5892</v>
      </c>
      <c r="D21683" s="23" t="s">
        <v>977</v>
      </c>
      <c r="E21683" s="23" t="s">
        <v>4134</v>
      </c>
      <c r="F21683" s="40">
        <v>0.25</v>
      </c>
      <c r="G21683" s="25">
        <v>3623</v>
      </c>
      <c r="H21683" s="25">
        <v>906</v>
      </c>
      <c r="I21683" s="25"/>
      <c r="J21683" s="58" t="e">
        <f>HYPERLINK("#"&amp;"Insumos"&amp;"!A"&amp;MATCH($B21683,#REF!,0),"Ins "&amp;$B21683)</f>
        <v>#REF!</v>
      </c>
      <c r="M21683" s="220"/>
    </row>
    <row r="21684" spans="1:13" x14ac:dyDescent="0.2">
      <c r="A21684" s="35" t="s">
        <v>3907</v>
      </c>
      <c r="B21684" s="34" t="s">
        <v>263</v>
      </c>
      <c r="C21684" s="45" t="s">
        <v>696</v>
      </c>
      <c r="D21684" s="23" t="s">
        <v>5534</v>
      </c>
      <c r="E21684" s="23" t="s">
        <v>4140</v>
      </c>
      <c r="F21684" s="40">
        <v>1.5E-3</v>
      </c>
      <c r="G21684" s="25">
        <v>187426</v>
      </c>
      <c r="H21684" s="25">
        <v>281</v>
      </c>
      <c r="I21684" s="25"/>
      <c r="J21684" s="58" t="e">
        <f>HYPERLINK("#"&amp;"Insumos"&amp;"!A"&amp;MATCH($B21684,#REF!,0),"Ins "&amp;$B21684)</f>
        <v>#REF!</v>
      </c>
      <c r="M21684" s="220"/>
    </row>
    <row r="21685" spans="1:13" ht="25.5" x14ac:dyDescent="0.2">
      <c r="A21685" s="36" t="s">
        <v>3908</v>
      </c>
      <c r="B21685" s="26" t="s">
        <v>6816</v>
      </c>
      <c r="C21685" s="79" t="s">
        <v>2198</v>
      </c>
      <c r="D21685" s="37" t="s">
        <v>5608</v>
      </c>
      <c r="E21685" s="37" t="s">
        <v>465</v>
      </c>
      <c r="F21685" s="41"/>
      <c r="G21685" s="27"/>
      <c r="H21685" s="27"/>
      <c r="I21685" s="27">
        <v>123330</v>
      </c>
      <c r="M21685" s="220">
        <f t="shared" si="338"/>
        <v>161513</v>
      </c>
    </row>
    <row r="21686" spans="1:13" x14ac:dyDescent="0.2">
      <c r="A21686" s="35" t="s">
        <v>3908</v>
      </c>
      <c r="B21686" s="1" t="s">
        <v>5589</v>
      </c>
      <c r="C21686" s="45" t="s">
        <v>5819</v>
      </c>
      <c r="D21686" s="23" t="s">
        <v>5585</v>
      </c>
      <c r="E21686" s="23" t="s">
        <v>466</v>
      </c>
      <c r="F21686" s="40">
        <v>0.1</v>
      </c>
      <c r="G21686" s="25">
        <v>597780</v>
      </c>
      <c r="H21686" s="25">
        <v>59778</v>
      </c>
      <c r="I21686" s="25"/>
      <c r="M21686" s="220"/>
    </row>
    <row r="21687" spans="1:13" x14ac:dyDescent="0.2">
      <c r="A21687" s="35" t="s">
        <v>3908</v>
      </c>
      <c r="B21687" s="1" t="s">
        <v>71</v>
      </c>
      <c r="C21687" s="45" t="s">
        <v>1022</v>
      </c>
      <c r="D21687" s="23" t="s">
        <v>5734</v>
      </c>
      <c r="E21687" s="23" t="s">
        <v>4141</v>
      </c>
      <c r="F21687" s="40">
        <v>0.7</v>
      </c>
      <c r="G21687" s="25">
        <v>66987</v>
      </c>
      <c r="H21687" s="25">
        <v>46891</v>
      </c>
      <c r="I21687" s="25"/>
      <c r="J21687" s="58" t="e">
        <f>HYPERLINK("#"&amp;"Insumos"&amp;"!A"&amp;MATCH($B21687,#REF!,0),"Ins "&amp;$B21687)</f>
        <v>#REF!</v>
      </c>
      <c r="M21687" s="220"/>
    </row>
    <row r="21688" spans="1:13" ht="25.5" x14ac:dyDescent="0.2">
      <c r="A21688" s="35" t="s">
        <v>3908</v>
      </c>
      <c r="B21688" s="1" t="s">
        <v>5547</v>
      </c>
      <c r="C21688" s="45" t="s">
        <v>1681</v>
      </c>
      <c r="D21688" s="23" t="s">
        <v>5534</v>
      </c>
      <c r="E21688" s="23" t="s">
        <v>4140</v>
      </c>
      <c r="F21688" s="40">
        <v>1.75</v>
      </c>
      <c r="G21688" s="25">
        <v>936</v>
      </c>
      <c r="H21688" s="25">
        <v>1638</v>
      </c>
      <c r="I21688" s="25"/>
      <c r="J21688" s="58" t="e">
        <f>HYPERLINK("#"&amp;"Insumos"&amp;"!A"&amp;MATCH($B21688,#REF!,0),"Ins "&amp;$B21688)</f>
        <v>#REF!</v>
      </c>
      <c r="M21688" s="220"/>
    </row>
    <row r="21689" spans="1:13" x14ac:dyDescent="0.2">
      <c r="A21689" s="35" t="s">
        <v>3908</v>
      </c>
      <c r="B21689" s="1" t="s">
        <v>263</v>
      </c>
      <c r="C21689" s="45" t="s">
        <v>696</v>
      </c>
      <c r="D21689" s="23" t="s">
        <v>5534</v>
      </c>
      <c r="E21689" s="23" t="s">
        <v>4140</v>
      </c>
      <c r="F21689" s="40">
        <v>7.1000000000000004E-3</v>
      </c>
      <c r="G21689" s="25">
        <v>187426</v>
      </c>
      <c r="H21689" s="25">
        <v>1331</v>
      </c>
      <c r="I21689" s="25"/>
      <c r="J21689" s="58" t="e">
        <f>HYPERLINK("#"&amp;"Insumos"&amp;"!A"&amp;MATCH($B21689,#REF!,0),"Ins "&amp;$B21689)</f>
        <v>#REF!</v>
      </c>
      <c r="M21689" s="220"/>
    </row>
    <row r="21690" spans="1:13" x14ac:dyDescent="0.2">
      <c r="A21690" s="35" t="s">
        <v>3908</v>
      </c>
      <c r="B21690" s="1" t="s">
        <v>5533</v>
      </c>
      <c r="C21690" s="45" t="s">
        <v>5892</v>
      </c>
      <c r="D21690" s="23" t="s">
        <v>977</v>
      </c>
      <c r="E21690" s="23" t="s">
        <v>4134</v>
      </c>
      <c r="F21690" s="40">
        <v>0.4</v>
      </c>
      <c r="G21690" s="25">
        <v>3623</v>
      </c>
      <c r="H21690" s="25">
        <v>1449</v>
      </c>
      <c r="I21690" s="25"/>
      <c r="J21690" s="58" t="e">
        <f>HYPERLINK("#"&amp;"Insumos"&amp;"!A"&amp;MATCH($B21690,#REF!,0),"Ins "&amp;$B21690)</f>
        <v>#REF!</v>
      </c>
      <c r="M21690" s="220"/>
    </row>
    <row r="21691" spans="1:13" x14ac:dyDescent="0.2">
      <c r="A21691" s="35" t="s">
        <v>3908</v>
      </c>
      <c r="B21691" s="1" t="s">
        <v>5007</v>
      </c>
      <c r="C21691" s="45" t="s">
        <v>720</v>
      </c>
      <c r="D21691" s="23" t="s">
        <v>5751</v>
      </c>
      <c r="E21691" s="23" t="s">
        <v>4134</v>
      </c>
      <c r="F21691" s="40">
        <v>1.8</v>
      </c>
      <c r="G21691" s="25">
        <v>1897</v>
      </c>
      <c r="H21691" s="25">
        <v>3415</v>
      </c>
      <c r="I21691" s="25"/>
      <c r="J21691" s="58" t="e">
        <f>HYPERLINK("#"&amp;"Insumos"&amp;"!A"&amp;MATCH($B21691,#REF!,0),"Ins "&amp;$B21691)</f>
        <v>#REF!</v>
      </c>
      <c r="M21691" s="220"/>
    </row>
    <row r="21692" spans="1:13" x14ac:dyDescent="0.2">
      <c r="A21692" s="35" t="s">
        <v>3908</v>
      </c>
      <c r="B21692" s="1" t="s">
        <v>5182</v>
      </c>
      <c r="C21692" s="45" t="s">
        <v>1211</v>
      </c>
      <c r="D21692" s="23" t="s">
        <v>5751</v>
      </c>
      <c r="E21692" s="23" t="s">
        <v>465</v>
      </c>
      <c r="F21692" s="40">
        <v>1</v>
      </c>
      <c r="G21692" s="25">
        <v>5121</v>
      </c>
      <c r="H21692" s="25">
        <v>5121</v>
      </c>
      <c r="I21692" s="25"/>
      <c r="J21692" s="58" t="e">
        <f>HYPERLINK("#"&amp;"Insumos"&amp;"!A"&amp;MATCH($B21692,#REF!,0),"Ins "&amp;$B21692)</f>
        <v>#REF!</v>
      </c>
      <c r="M21692" s="220"/>
    </row>
    <row r="21693" spans="1:13" x14ac:dyDescent="0.2">
      <c r="A21693" s="35" t="s">
        <v>3908</v>
      </c>
      <c r="B21693" s="1" t="s">
        <v>4519</v>
      </c>
      <c r="C21693" s="45" t="s">
        <v>1406</v>
      </c>
      <c r="D21693" s="23" t="s">
        <v>5751</v>
      </c>
      <c r="E21693" s="23" t="s">
        <v>287</v>
      </c>
      <c r="F21693" s="40">
        <v>0.8</v>
      </c>
      <c r="G21693" s="25">
        <v>4634</v>
      </c>
      <c r="H21693" s="25">
        <v>3707</v>
      </c>
      <c r="I21693" s="25"/>
      <c r="J21693" s="58" t="e">
        <f>HYPERLINK("#"&amp;"Insumos"&amp;"!A"&amp;MATCH($B21693,#REF!,0),"Ins "&amp;$B21693)</f>
        <v>#REF!</v>
      </c>
      <c r="M21693" s="220"/>
    </row>
    <row r="21694" spans="1:13" ht="38.25" x14ac:dyDescent="0.2">
      <c r="A21694" s="36" t="s">
        <v>3909</v>
      </c>
      <c r="B21694" s="26" t="s">
        <v>6816</v>
      </c>
      <c r="C21694" s="79" t="s">
        <v>2199</v>
      </c>
      <c r="D21694" s="37" t="s">
        <v>5608</v>
      </c>
      <c r="E21694" s="37" t="s">
        <v>464</v>
      </c>
      <c r="F21694" s="41"/>
      <c r="G21694" s="27"/>
      <c r="H21694" s="27"/>
      <c r="I21694" s="27">
        <v>109279</v>
      </c>
      <c r="M21694" s="220">
        <f t="shared" si="338"/>
        <v>143112</v>
      </c>
    </row>
    <row r="21695" spans="1:13" x14ac:dyDescent="0.2">
      <c r="A21695" s="35" t="s">
        <v>3909</v>
      </c>
      <c r="B21695" s="1" t="s">
        <v>5589</v>
      </c>
      <c r="C21695" s="45" t="s">
        <v>5819</v>
      </c>
      <c r="D21695" s="23" t="s">
        <v>5585</v>
      </c>
      <c r="E21695" s="23" t="s">
        <v>466</v>
      </c>
      <c r="F21695" s="40">
        <v>4.2999999999999997E-2</v>
      </c>
      <c r="G21695" s="25">
        <v>597780</v>
      </c>
      <c r="H21695" s="25">
        <v>25705</v>
      </c>
      <c r="I21695" s="25"/>
      <c r="M21695" s="220"/>
    </row>
    <row r="21696" spans="1:13" x14ac:dyDescent="0.2">
      <c r="A21696" s="35" t="s">
        <v>3909</v>
      </c>
      <c r="B21696" s="1" t="s">
        <v>71</v>
      </c>
      <c r="C21696" s="45" t="s">
        <v>1022</v>
      </c>
      <c r="D21696" s="23" t="s">
        <v>5734</v>
      </c>
      <c r="E21696" s="23" t="s">
        <v>4141</v>
      </c>
      <c r="F21696" s="40">
        <v>0.75</v>
      </c>
      <c r="G21696" s="25">
        <v>66987</v>
      </c>
      <c r="H21696" s="25">
        <v>50240</v>
      </c>
      <c r="I21696" s="25"/>
      <c r="J21696" s="58" t="e">
        <f>HYPERLINK("#"&amp;"Insumos"&amp;"!A"&amp;MATCH($B21696,#REF!,0),"Ins "&amp;$B21696)</f>
        <v>#REF!</v>
      </c>
      <c r="M21696" s="220"/>
    </row>
    <row r="21697" spans="1:13" x14ac:dyDescent="0.2">
      <c r="A21697" s="35" t="s">
        <v>3909</v>
      </c>
      <c r="B21697" s="1" t="s">
        <v>263</v>
      </c>
      <c r="C21697" s="45" t="s">
        <v>696</v>
      </c>
      <c r="D21697" s="23" t="s">
        <v>5534</v>
      </c>
      <c r="E21697" s="23" t="s">
        <v>4140</v>
      </c>
      <c r="F21697" s="40">
        <v>8.0000000000000002E-3</v>
      </c>
      <c r="G21697" s="25">
        <v>187426</v>
      </c>
      <c r="H21697" s="25">
        <v>1499</v>
      </c>
      <c r="I21697" s="25"/>
      <c r="J21697" s="58" t="e">
        <f>HYPERLINK("#"&amp;"Insumos"&amp;"!A"&amp;MATCH($B21697,#REF!,0),"Ins "&amp;$B21697)</f>
        <v>#REF!</v>
      </c>
      <c r="M21697" s="220"/>
    </row>
    <row r="21698" spans="1:13" x14ac:dyDescent="0.2">
      <c r="A21698" s="35" t="s">
        <v>3909</v>
      </c>
      <c r="B21698" s="1" t="s">
        <v>16</v>
      </c>
      <c r="C21698" s="45" t="s">
        <v>733</v>
      </c>
      <c r="D21698" s="23" t="s">
        <v>5534</v>
      </c>
      <c r="E21698" s="23" t="s">
        <v>4141</v>
      </c>
      <c r="F21698" s="40">
        <v>0.25</v>
      </c>
      <c r="G21698" s="25">
        <v>8435</v>
      </c>
      <c r="H21698" s="25">
        <v>2109</v>
      </c>
      <c r="I21698" s="25"/>
      <c r="J21698" s="58" t="e">
        <f>HYPERLINK("#"&amp;"Insumos"&amp;"!A"&amp;MATCH($B21698,#REF!,0),"Ins "&amp;$B21698)</f>
        <v>#REF!</v>
      </c>
      <c r="M21698" s="220"/>
    </row>
    <row r="21699" spans="1:13" x14ac:dyDescent="0.2">
      <c r="A21699" s="35" t="s">
        <v>3909</v>
      </c>
      <c r="B21699" s="1" t="s">
        <v>5533</v>
      </c>
      <c r="C21699" s="45" t="s">
        <v>5892</v>
      </c>
      <c r="D21699" s="23" t="s">
        <v>977</v>
      </c>
      <c r="E21699" s="23" t="s">
        <v>4134</v>
      </c>
      <c r="F21699" s="40">
        <v>0.75</v>
      </c>
      <c r="G21699" s="25">
        <v>3623</v>
      </c>
      <c r="H21699" s="25">
        <v>2717</v>
      </c>
      <c r="I21699" s="25"/>
      <c r="J21699" s="58" t="e">
        <f>HYPERLINK("#"&amp;"Insumos"&amp;"!A"&amp;MATCH($B21699,#REF!,0),"Ins "&amp;$B21699)</f>
        <v>#REF!</v>
      </c>
      <c r="M21699" s="220"/>
    </row>
    <row r="21700" spans="1:13" x14ac:dyDescent="0.2">
      <c r="A21700" s="35" t="s">
        <v>3909</v>
      </c>
      <c r="B21700" s="1" t="s">
        <v>5007</v>
      </c>
      <c r="C21700" s="45" t="s">
        <v>720</v>
      </c>
      <c r="D21700" s="23" t="s">
        <v>5751</v>
      </c>
      <c r="E21700" s="23" t="s">
        <v>4134</v>
      </c>
      <c r="F21700" s="40">
        <v>1.5</v>
      </c>
      <c r="G21700" s="25">
        <v>1897</v>
      </c>
      <c r="H21700" s="25">
        <v>2846</v>
      </c>
      <c r="I21700" s="25"/>
      <c r="J21700" s="58" t="e">
        <f>HYPERLINK("#"&amp;"Insumos"&amp;"!A"&amp;MATCH($B21700,#REF!,0),"Ins "&amp;$B21700)</f>
        <v>#REF!</v>
      </c>
      <c r="M21700" s="220"/>
    </row>
    <row r="21701" spans="1:13" x14ac:dyDescent="0.2">
      <c r="A21701" s="35" t="s">
        <v>3909</v>
      </c>
      <c r="B21701" s="1" t="s">
        <v>5183</v>
      </c>
      <c r="C21701" s="45" t="s">
        <v>293</v>
      </c>
      <c r="D21701" s="23" t="s">
        <v>5751</v>
      </c>
      <c r="E21701" s="23" t="s">
        <v>4147</v>
      </c>
      <c r="F21701" s="40">
        <v>0.1</v>
      </c>
      <c r="G21701" s="25">
        <v>6448</v>
      </c>
      <c r="H21701" s="25">
        <v>645</v>
      </c>
      <c r="I21701" s="25"/>
      <c r="J21701" s="58" t="e">
        <f>HYPERLINK("#"&amp;"Insumos"&amp;"!A"&amp;MATCH($B21701,#REF!,0),"Ins "&amp;$B21701)</f>
        <v>#REF!</v>
      </c>
      <c r="M21701" s="220"/>
    </row>
    <row r="21702" spans="1:13" x14ac:dyDescent="0.2">
      <c r="A21702" s="35" t="s">
        <v>3909</v>
      </c>
      <c r="B21702" s="1" t="s">
        <v>5233</v>
      </c>
      <c r="C21702" s="45" t="s">
        <v>8805</v>
      </c>
      <c r="D21702" s="23" t="s">
        <v>5751</v>
      </c>
      <c r="E21702" s="23" t="s">
        <v>8806</v>
      </c>
      <c r="F21702" s="40">
        <v>0.01</v>
      </c>
      <c r="G21702" s="25">
        <v>13567</v>
      </c>
      <c r="H21702" s="25">
        <v>136</v>
      </c>
      <c r="I21702" s="25"/>
      <c r="J21702" s="58" t="e">
        <f>HYPERLINK("#"&amp;"Insumos"&amp;"!A"&amp;MATCH($B21702,#REF!,0),"Ins "&amp;$B21702)</f>
        <v>#REF!</v>
      </c>
      <c r="M21702" s="220"/>
    </row>
    <row r="21703" spans="1:13" x14ac:dyDescent="0.2">
      <c r="A21703" s="35" t="s">
        <v>3909</v>
      </c>
      <c r="B21703" s="1" t="s">
        <v>4519</v>
      </c>
      <c r="C21703" s="45" t="s">
        <v>1406</v>
      </c>
      <c r="D21703" s="23" t="s">
        <v>5751</v>
      </c>
      <c r="E21703" s="23" t="s">
        <v>287</v>
      </c>
      <c r="F21703" s="40">
        <v>0.3</v>
      </c>
      <c r="G21703" s="25">
        <v>4634</v>
      </c>
      <c r="H21703" s="25">
        <v>1390</v>
      </c>
      <c r="I21703" s="25"/>
      <c r="J21703" s="58" t="e">
        <f>HYPERLINK("#"&amp;"Insumos"&amp;"!A"&amp;MATCH($B21703,#REF!,0),"Ins "&amp;$B21703)</f>
        <v>#REF!</v>
      </c>
      <c r="M21703" s="220"/>
    </row>
    <row r="21704" spans="1:13" x14ac:dyDescent="0.2">
      <c r="A21704" s="35" t="s">
        <v>3909</v>
      </c>
      <c r="B21704" s="1" t="s">
        <v>4547</v>
      </c>
      <c r="C21704" s="45" t="s">
        <v>543</v>
      </c>
      <c r="D21704" s="23" t="s">
        <v>5751</v>
      </c>
      <c r="E21704" s="23" t="s">
        <v>4134</v>
      </c>
      <c r="F21704" s="40">
        <v>1</v>
      </c>
      <c r="G21704" s="25">
        <v>17996</v>
      </c>
      <c r="H21704" s="25">
        <v>17996</v>
      </c>
      <c r="I21704" s="25"/>
      <c r="J21704" s="58" t="e">
        <f>HYPERLINK("#"&amp;"Insumos"&amp;"!A"&amp;MATCH($B21704,#REF!,0),"Ins "&amp;$B21704)</f>
        <v>#REF!</v>
      </c>
      <c r="M21704" s="220"/>
    </row>
    <row r="21705" spans="1:13" x14ac:dyDescent="0.2">
      <c r="A21705" s="35" t="s">
        <v>3909</v>
      </c>
      <c r="B21705" s="1" t="s">
        <v>4548</v>
      </c>
      <c r="C21705" s="45" t="s">
        <v>1426</v>
      </c>
      <c r="D21705" s="23" t="s">
        <v>5751</v>
      </c>
      <c r="E21705" s="23" t="s">
        <v>4134</v>
      </c>
      <c r="F21705" s="40">
        <v>0.1</v>
      </c>
      <c r="G21705" s="25">
        <v>6632</v>
      </c>
      <c r="H21705" s="25">
        <v>663</v>
      </c>
      <c r="I21705" s="25"/>
      <c r="J21705" s="58" t="e">
        <f>HYPERLINK("#"&amp;"Insumos"&amp;"!A"&amp;MATCH($B21705,#REF!,0),"Ins "&amp;$B21705)</f>
        <v>#REF!</v>
      </c>
      <c r="M21705" s="220"/>
    </row>
    <row r="21706" spans="1:13" x14ac:dyDescent="0.2">
      <c r="A21706" s="35" t="s">
        <v>3909</v>
      </c>
      <c r="B21706" s="1" t="s">
        <v>4549</v>
      </c>
      <c r="C21706" s="45" t="s">
        <v>719</v>
      </c>
      <c r="D21706" s="23" t="s">
        <v>5751</v>
      </c>
      <c r="E21706" s="23" t="s">
        <v>4134</v>
      </c>
      <c r="F21706" s="40">
        <v>0.22</v>
      </c>
      <c r="G21706" s="25">
        <v>15152</v>
      </c>
      <c r="H21706" s="25">
        <v>3333</v>
      </c>
      <c r="I21706" s="25"/>
      <c r="J21706" s="58" t="e">
        <f>HYPERLINK("#"&amp;"Insumos"&amp;"!A"&amp;MATCH($B21706,#REF!,0),"Ins "&amp;$B21706)</f>
        <v>#REF!</v>
      </c>
      <c r="M21706" s="220"/>
    </row>
    <row r="21707" spans="1:13" ht="25.5" x14ac:dyDescent="0.2">
      <c r="A21707" s="36" t="s">
        <v>3910</v>
      </c>
      <c r="B21707" s="26" t="s">
        <v>6816</v>
      </c>
      <c r="C21707" s="79" t="s">
        <v>11025</v>
      </c>
      <c r="D21707" s="37" t="s">
        <v>5608</v>
      </c>
      <c r="E21707" s="37" t="s">
        <v>464</v>
      </c>
      <c r="F21707" s="41"/>
      <c r="G21707" s="27"/>
      <c r="H21707" s="27"/>
      <c r="I21707" s="27">
        <v>18830</v>
      </c>
      <c r="M21707" s="220">
        <f t="shared" ref="M21707:M21754" si="339">ROUND(I21707*(1+$L$2),0)</f>
        <v>24660</v>
      </c>
    </row>
    <row r="21708" spans="1:13" x14ac:dyDescent="0.2">
      <c r="A21708" s="35" t="s">
        <v>3910</v>
      </c>
      <c r="B21708" s="34" t="s">
        <v>5572</v>
      </c>
      <c r="C21708" s="45" t="s">
        <v>971</v>
      </c>
      <c r="D21708" s="23" t="s">
        <v>5734</v>
      </c>
      <c r="E21708" s="23" t="s">
        <v>4141</v>
      </c>
      <c r="F21708" s="40">
        <v>0.17</v>
      </c>
      <c r="G21708" s="25">
        <v>37863</v>
      </c>
      <c r="H21708" s="25">
        <v>6437</v>
      </c>
      <c r="I21708" s="25"/>
      <c r="J21708" s="58" t="e">
        <f>HYPERLINK("#"&amp;"Insumos"&amp;"!A"&amp;MATCH($B21708,#REF!,0),"Ins "&amp;$B21708)</f>
        <v>#REF!</v>
      </c>
      <c r="M21708" s="220"/>
    </row>
    <row r="21709" spans="1:13" x14ac:dyDescent="0.2">
      <c r="A21709" s="35" t="s">
        <v>3910</v>
      </c>
      <c r="B21709" s="1" t="s">
        <v>263</v>
      </c>
      <c r="C21709" s="45" t="s">
        <v>696</v>
      </c>
      <c r="D21709" s="23" t="s">
        <v>5534</v>
      </c>
      <c r="E21709" s="23" t="s">
        <v>4140</v>
      </c>
      <c r="F21709" s="40">
        <v>2E-3</v>
      </c>
      <c r="G21709" s="25">
        <v>187426</v>
      </c>
      <c r="H21709" s="25">
        <v>375</v>
      </c>
      <c r="I21709" s="25"/>
      <c r="J21709" s="58" t="e">
        <f>HYPERLINK("#"&amp;"Insumos"&amp;"!A"&amp;MATCH($B21709,#REF!,0),"Ins "&amp;$B21709)</f>
        <v>#REF!</v>
      </c>
      <c r="M21709" s="220"/>
    </row>
    <row r="21710" spans="1:13" x14ac:dyDescent="0.2">
      <c r="A21710" s="35" t="s">
        <v>3910</v>
      </c>
      <c r="B21710" s="1" t="s">
        <v>5533</v>
      </c>
      <c r="C21710" s="45" t="s">
        <v>5892</v>
      </c>
      <c r="D21710" s="23" t="s">
        <v>977</v>
      </c>
      <c r="E21710" s="23" t="s">
        <v>4134</v>
      </c>
      <c r="F21710" s="40">
        <v>0.12</v>
      </c>
      <c r="G21710" s="25">
        <v>3623</v>
      </c>
      <c r="H21710" s="25">
        <v>435</v>
      </c>
      <c r="I21710" s="25"/>
      <c r="J21710" s="58" t="e">
        <f>HYPERLINK("#"&amp;"Insumos"&amp;"!A"&amp;MATCH($B21710,#REF!,0),"Ins "&amp;$B21710)</f>
        <v>#REF!</v>
      </c>
      <c r="M21710" s="220"/>
    </row>
    <row r="21711" spans="1:13" x14ac:dyDescent="0.2">
      <c r="A21711" s="35" t="s">
        <v>3910</v>
      </c>
      <c r="B21711" s="1" t="s">
        <v>5007</v>
      </c>
      <c r="C21711" s="45" t="s">
        <v>720</v>
      </c>
      <c r="D21711" s="23" t="s">
        <v>5751</v>
      </c>
      <c r="E21711" s="23" t="s">
        <v>4134</v>
      </c>
      <c r="F21711" s="40">
        <v>0.3</v>
      </c>
      <c r="G21711" s="25">
        <v>1897</v>
      </c>
      <c r="H21711" s="25">
        <v>569</v>
      </c>
      <c r="I21711" s="25"/>
      <c r="J21711" s="58" t="e">
        <f>HYPERLINK("#"&amp;"Insumos"&amp;"!A"&amp;MATCH($B21711,#REF!,0),"Ins "&amp;$B21711)</f>
        <v>#REF!</v>
      </c>
      <c r="M21711" s="220"/>
    </row>
    <row r="21712" spans="1:13" x14ac:dyDescent="0.2">
      <c r="A21712" s="35" t="s">
        <v>3910</v>
      </c>
      <c r="B21712" s="34" t="s">
        <v>8834</v>
      </c>
      <c r="C21712" s="45" t="s">
        <v>8847</v>
      </c>
      <c r="D21712" s="23" t="s">
        <v>5751</v>
      </c>
      <c r="E21712" s="23" t="s">
        <v>464</v>
      </c>
      <c r="F21712" s="40">
        <v>1</v>
      </c>
      <c r="G21712" s="25">
        <v>728</v>
      </c>
      <c r="H21712" s="25">
        <v>728</v>
      </c>
      <c r="I21712" s="25"/>
      <c r="J21712" s="58" t="e">
        <f>HYPERLINK("#"&amp;"Insumos"&amp;"!A"&amp;MATCH($B21712,#REF!,0),"Ins "&amp;$B21712)</f>
        <v>#REF!</v>
      </c>
      <c r="M21712" s="220"/>
    </row>
    <row r="21713" spans="1:13" ht="25.5" x14ac:dyDescent="0.2">
      <c r="A21713" s="35" t="s">
        <v>3910</v>
      </c>
      <c r="B21713" s="34" t="s">
        <v>12358</v>
      </c>
      <c r="C21713" s="45" t="s">
        <v>12421</v>
      </c>
      <c r="D21713" s="23" t="s">
        <v>5751</v>
      </c>
      <c r="E21713" s="23" t="s">
        <v>12422</v>
      </c>
      <c r="F21713" s="40">
        <v>5.7142857142857143E-3</v>
      </c>
      <c r="G21713" s="25">
        <v>1800000</v>
      </c>
      <c r="H21713" s="25">
        <v>10286</v>
      </c>
      <c r="I21713" s="25"/>
      <c r="J21713" s="58" t="e">
        <f>HYPERLINK("#"&amp;"Insumos"&amp;"!A"&amp;MATCH($B21713,#REF!,0),"Ins "&amp;$B21713)</f>
        <v>#REF!</v>
      </c>
      <c r="M21713" s="220"/>
    </row>
    <row r="21714" spans="1:13" x14ac:dyDescent="0.2">
      <c r="A21714" s="36" t="s">
        <v>3911</v>
      </c>
      <c r="B21714" s="26" t="s">
        <v>6816</v>
      </c>
      <c r="C21714" s="79" t="s">
        <v>2200</v>
      </c>
      <c r="D21714" s="37" t="s">
        <v>5608</v>
      </c>
      <c r="E21714" s="37" t="s">
        <v>465</v>
      </c>
      <c r="F21714" s="41"/>
      <c r="G21714" s="27"/>
      <c r="H21714" s="27"/>
      <c r="I21714" s="27">
        <v>9587</v>
      </c>
      <c r="M21714" s="220">
        <f t="shared" si="339"/>
        <v>12555</v>
      </c>
    </row>
    <row r="21715" spans="1:13" x14ac:dyDescent="0.2">
      <c r="A21715" s="35" t="s">
        <v>3911</v>
      </c>
      <c r="B21715" s="1" t="s">
        <v>218</v>
      </c>
      <c r="C21715" s="45" t="s">
        <v>5580</v>
      </c>
      <c r="D21715" s="23" t="s">
        <v>5734</v>
      </c>
      <c r="E21715" s="23" t="s">
        <v>4141</v>
      </c>
      <c r="F21715" s="40">
        <v>0.5</v>
      </c>
      <c r="G21715" s="25">
        <v>14562</v>
      </c>
      <c r="H21715" s="25">
        <v>7281</v>
      </c>
      <c r="I21715" s="25"/>
      <c r="J21715" s="58" t="e">
        <f>HYPERLINK("#"&amp;"Insumos"&amp;"!A"&amp;MATCH($B21715,#REF!,0),"Ins "&amp;$B21715)</f>
        <v>#REF!</v>
      </c>
      <c r="M21715" s="220"/>
    </row>
    <row r="21716" spans="1:13" x14ac:dyDescent="0.2">
      <c r="A21716" s="35" t="s">
        <v>3911</v>
      </c>
      <c r="B21716" s="1" t="s">
        <v>5533</v>
      </c>
      <c r="C21716" s="45" t="s">
        <v>5892</v>
      </c>
      <c r="D21716" s="23" t="s">
        <v>977</v>
      </c>
      <c r="E21716" s="23" t="s">
        <v>4134</v>
      </c>
      <c r="F21716" s="40">
        <v>0.5</v>
      </c>
      <c r="G21716" s="25">
        <v>3623</v>
      </c>
      <c r="H21716" s="25">
        <v>1812</v>
      </c>
      <c r="I21716" s="25"/>
      <c r="J21716" s="58" t="e">
        <f>HYPERLINK("#"&amp;"Insumos"&amp;"!A"&amp;MATCH($B21716,#REF!,0),"Ins "&amp;$B21716)</f>
        <v>#REF!</v>
      </c>
      <c r="M21716" s="220"/>
    </row>
    <row r="21717" spans="1:13" x14ac:dyDescent="0.2">
      <c r="A21717" s="35" t="s">
        <v>3911</v>
      </c>
      <c r="B21717" s="1" t="s">
        <v>5244</v>
      </c>
      <c r="C21717" s="45" t="s">
        <v>1705</v>
      </c>
      <c r="D21717" s="23" t="s">
        <v>5751</v>
      </c>
      <c r="E21717" s="23" t="s">
        <v>4134</v>
      </c>
      <c r="F21717" s="40">
        <v>0.5</v>
      </c>
      <c r="G21717" s="25">
        <v>988</v>
      </c>
      <c r="H21717" s="25">
        <v>494</v>
      </c>
      <c r="I21717" s="25"/>
      <c r="J21717" s="58" t="e">
        <f>HYPERLINK("#"&amp;"Insumos"&amp;"!A"&amp;MATCH($B21717,#REF!,0),"Ins "&amp;$B21717)</f>
        <v>#REF!</v>
      </c>
      <c r="M21717" s="220"/>
    </row>
    <row r="21718" spans="1:13" ht="25.5" x14ac:dyDescent="0.2">
      <c r="A21718" s="36" t="s">
        <v>3912</v>
      </c>
      <c r="B21718" s="26" t="s">
        <v>6816</v>
      </c>
      <c r="C21718" s="79" t="s">
        <v>11026</v>
      </c>
      <c r="D21718" s="37" t="s">
        <v>5608</v>
      </c>
      <c r="E21718" s="37" t="s">
        <v>465</v>
      </c>
      <c r="F21718" s="41"/>
      <c r="G21718" s="27"/>
      <c r="H21718" s="27"/>
      <c r="I21718" s="27">
        <v>21693</v>
      </c>
      <c r="M21718" s="220">
        <f t="shared" si="339"/>
        <v>28409</v>
      </c>
    </row>
    <row r="21719" spans="1:13" x14ac:dyDescent="0.2">
      <c r="A21719" s="35" t="s">
        <v>3912</v>
      </c>
      <c r="B21719" s="1" t="s">
        <v>5572</v>
      </c>
      <c r="C21719" s="45" t="s">
        <v>971</v>
      </c>
      <c r="D21719" s="23" t="s">
        <v>5734</v>
      </c>
      <c r="E21719" s="23" t="s">
        <v>4141</v>
      </c>
      <c r="F21719" s="40">
        <v>0.5</v>
      </c>
      <c r="G21719" s="25">
        <v>37863</v>
      </c>
      <c r="H21719" s="25">
        <v>18932</v>
      </c>
      <c r="I21719" s="25"/>
      <c r="J21719" s="58" t="e">
        <f>HYPERLINK("#"&amp;"Insumos"&amp;"!A"&amp;MATCH($B21719,#REF!,0),"Ins "&amp;$B21719)</f>
        <v>#REF!</v>
      </c>
      <c r="M21719" s="220"/>
    </row>
    <row r="21720" spans="1:13" x14ac:dyDescent="0.2">
      <c r="A21720" s="35" t="s">
        <v>3912</v>
      </c>
      <c r="B21720" s="1" t="s">
        <v>5533</v>
      </c>
      <c r="C21720" s="45" t="s">
        <v>5892</v>
      </c>
      <c r="D21720" s="23" t="s">
        <v>977</v>
      </c>
      <c r="E21720" s="23" t="s">
        <v>4134</v>
      </c>
      <c r="F21720" s="40">
        <v>0.5</v>
      </c>
      <c r="G21720" s="25">
        <v>3623</v>
      </c>
      <c r="H21720" s="25">
        <v>1812</v>
      </c>
      <c r="I21720" s="25"/>
      <c r="J21720" s="58" t="e">
        <f>HYPERLINK("#"&amp;"Insumos"&amp;"!A"&amp;MATCH($B21720,#REF!,0),"Ins "&amp;$B21720)</f>
        <v>#REF!</v>
      </c>
      <c r="M21720" s="220"/>
    </row>
    <row r="21721" spans="1:13" x14ac:dyDescent="0.2">
      <c r="A21721" s="35" t="s">
        <v>3912</v>
      </c>
      <c r="B21721" s="1" t="s">
        <v>5007</v>
      </c>
      <c r="C21721" s="45" t="s">
        <v>720</v>
      </c>
      <c r="D21721" s="23" t="s">
        <v>5751</v>
      </c>
      <c r="E21721" s="23" t="s">
        <v>4134</v>
      </c>
      <c r="F21721" s="40">
        <v>0.5</v>
      </c>
      <c r="G21721" s="25">
        <v>1897</v>
      </c>
      <c r="H21721" s="25">
        <v>949</v>
      </c>
      <c r="I21721" s="25"/>
      <c r="J21721" s="58" t="e">
        <f>HYPERLINK("#"&amp;"Insumos"&amp;"!A"&amp;MATCH($B21721,#REF!,0),"Ins "&amp;$B21721)</f>
        <v>#REF!</v>
      </c>
      <c r="M21721" s="220"/>
    </row>
    <row r="21722" spans="1:13" x14ac:dyDescent="0.2">
      <c r="A21722" s="36" t="s">
        <v>3913</v>
      </c>
      <c r="B21722" s="26" t="s">
        <v>6816</v>
      </c>
      <c r="C21722" s="79" t="s">
        <v>2201</v>
      </c>
      <c r="D21722" s="37" t="s">
        <v>5608</v>
      </c>
      <c r="E21722" s="37" t="s">
        <v>465</v>
      </c>
      <c r="F21722" s="41"/>
      <c r="G21722" s="27"/>
      <c r="H21722" s="27"/>
      <c r="I21722" s="27">
        <v>21693</v>
      </c>
      <c r="M21722" s="220">
        <f t="shared" si="339"/>
        <v>28409</v>
      </c>
    </row>
    <row r="21723" spans="1:13" x14ac:dyDescent="0.2">
      <c r="A21723" s="35" t="s">
        <v>3913</v>
      </c>
      <c r="B21723" s="1" t="s">
        <v>5572</v>
      </c>
      <c r="C21723" s="45" t="s">
        <v>971</v>
      </c>
      <c r="D21723" s="23" t="s">
        <v>5734</v>
      </c>
      <c r="E21723" s="23" t="s">
        <v>4141</v>
      </c>
      <c r="F21723" s="40">
        <v>0.5</v>
      </c>
      <c r="G21723" s="25">
        <v>37863</v>
      </c>
      <c r="H21723" s="25">
        <v>18932</v>
      </c>
      <c r="I21723" s="25"/>
      <c r="J21723" s="58" t="e">
        <f>HYPERLINK("#"&amp;"Insumos"&amp;"!A"&amp;MATCH($B21723,#REF!,0),"Ins "&amp;$B21723)</f>
        <v>#REF!</v>
      </c>
      <c r="M21723" s="220"/>
    </row>
    <row r="21724" spans="1:13" x14ac:dyDescent="0.2">
      <c r="A21724" s="35" t="s">
        <v>3913</v>
      </c>
      <c r="B21724" s="1" t="s">
        <v>5533</v>
      </c>
      <c r="C21724" s="45" t="s">
        <v>5892</v>
      </c>
      <c r="D21724" s="23" t="s">
        <v>977</v>
      </c>
      <c r="E21724" s="23" t="s">
        <v>4134</v>
      </c>
      <c r="F21724" s="40">
        <v>0.5</v>
      </c>
      <c r="G21724" s="25">
        <v>3623</v>
      </c>
      <c r="H21724" s="25">
        <v>1812</v>
      </c>
      <c r="I21724" s="25"/>
      <c r="J21724" s="58" t="e">
        <f>HYPERLINK("#"&amp;"Insumos"&amp;"!A"&amp;MATCH($B21724,#REF!,0),"Ins "&amp;$B21724)</f>
        <v>#REF!</v>
      </c>
      <c r="M21724" s="220"/>
    </row>
    <row r="21725" spans="1:13" x14ac:dyDescent="0.2">
      <c r="A21725" s="35" t="s">
        <v>3913</v>
      </c>
      <c r="B21725" s="1" t="s">
        <v>5007</v>
      </c>
      <c r="C21725" s="45" t="s">
        <v>720</v>
      </c>
      <c r="D21725" s="23" t="s">
        <v>5751</v>
      </c>
      <c r="E21725" s="23" t="s">
        <v>4134</v>
      </c>
      <c r="F21725" s="40">
        <v>0.5</v>
      </c>
      <c r="G21725" s="25">
        <v>1897</v>
      </c>
      <c r="H21725" s="25">
        <v>949</v>
      </c>
      <c r="I21725" s="25"/>
      <c r="J21725" s="58" t="e">
        <f>HYPERLINK("#"&amp;"Insumos"&amp;"!A"&amp;MATCH($B21725,#REF!,0),"Ins "&amp;$B21725)</f>
        <v>#REF!</v>
      </c>
      <c r="M21725" s="220"/>
    </row>
    <row r="21726" spans="1:13" x14ac:dyDescent="0.2">
      <c r="A21726" s="36" t="s">
        <v>3914</v>
      </c>
      <c r="B21726" s="26" t="s">
        <v>6816</v>
      </c>
      <c r="C21726" s="79" t="s">
        <v>2202</v>
      </c>
      <c r="D21726" s="37" t="s">
        <v>5608</v>
      </c>
      <c r="E21726" s="37" t="s">
        <v>464</v>
      </c>
      <c r="F21726" s="41"/>
      <c r="G21726" s="27"/>
      <c r="H21726" s="27"/>
      <c r="I21726" s="27">
        <v>4049</v>
      </c>
      <c r="M21726" s="220">
        <f t="shared" si="339"/>
        <v>5303</v>
      </c>
    </row>
    <row r="21727" spans="1:13" x14ac:dyDescent="0.2">
      <c r="A21727" s="35" t="s">
        <v>3914</v>
      </c>
      <c r="B21727" s="1" t="s">
        <v>218</v>
      </c>
      <c r="C21727" s="45" t="s">
        <v>5580</v>
      </c>
      <c r="D21727" s="23" t="s">
        <v>5734</v>
      </c>
      <c r="E21727" s="23" t="s">
        <v>4141</v>
      </c>
      <c r="F21727" s="40">
        <v>7.0000000000000007E-2</v>
      </c>
      <c r="G21727" s="25">
        <v>14562</v>
      </c>
      <c r="H21727" s="25">
        <v>1019</v>
      </c>
      <c r="I21727" s="25"/>
      <c r="J21727" s="58" t="e">
        <f>HYPERLINK("#"&amp;"Insumos"&amp;"!A"&amp;MATCH($B21727,#REF!,0),"Ins "&amp;$B21727)</f>
        <v>#REF!</v>
      </c>
      <c r="M21727" s="220"/>
    </row>
    <row r="21728" spans="1:13" x14ac:dyDescent="0.2">
      <c r="A21728" s="35" t="s">
        <v>3914</v>
      </c>
      <c r="B21728" s="1" t="s">
        <v>5533</v>
      </c>
      <c r="C21728" s="45" t="s">
        <v>5892</v>
      </c>
      <c r="D21728" s="23" t="s">
        <v>977</v>
      </c>
      <c r="E21728" s="23" t="s">
        <v>4134</v>
      </c>
      <c r="F21728" s="40">
        <v>0.7</v>
      </c>
      <c r="G21728" s="25">
        <v>3623</v>
      </c>
      <c r="H21728" s="25">
        <v>2536</v>
      </c>
      <c r="I21728" s="25"/>
      <c r="J21728" s="58" t="e">
        <f>HYPERLINK("#"&amp;"Insumos"&amp;"!A"&amp;MATCH($B21728,#REF!,0),"Ins "&amp;$B21728)</f>
        <v>#REF!</v>
      </c>
      <c r="M21728" s="220"/>
    </row>
    <row r="21729" spans="1:13" x14ac:dyDescent="0.2">
      <c r="A21729" s="35" t="s">
        <v>3914</v>
      </c>
      <c r="B21729" s="1" t="s">
        <v>5244</v>
      </c>
      <c r="C21729" s="45" t="s">
        <v>1705</v>
      </c>
      <c r="D21729" s="23" t="s">
        <v>5751</v>
      </c>
      <c r="E21729" s="23" t="s">
        <v>4134</v>
      </c>
      <c r="F21729" s="40">
        <v>0.5</v>
      </c>
      <c r="G21729" s="25">
        <v>988</v>
      </c>
      <c r="H21729" s="25">
        <v>494</v>
      </c>
      <c r="I21729" s="25"/>
      <c r="J21729" s="58" t="e">
        <f>HYPERLINK("#"&amp;"Insumos"&amp;"!A"&amp;MATCH($B21729,#REF!,0),"Ins "&amp;$B21729)</f>
        <v>#REF!</v>
      </c>
      <c r="M21729" s="220"/>
    </row>
    <row r="21730" spans="1:13" x14ac:dyDescent="0.2">
      <c r="A21730" s="36" t="s">
        <v>3915</v>
      </c>
      <c r="B21730" s="26" t="s">
        <v>6816</v>
      </c>
      <c r="C21730" s="79" t="s">
        <v>2203</v>
      </c>
      <c r="D21730" s="37" t="s">
        <v>5608</v>
      </c>
      <c r="E21730" s="37" t="s">
        <v>464</v>
      </c>
      <c r="F21730" s="41"/>
      <c r="G21730" s="27"/>
      <c r="H21730" s="27"/>
      <c r="I21730" s="27">
        <v>4049</v>
      </c>
      <c r="M21730" s="220">
        <f t="shared" si="339"/>
        <v>5303</v>
      </c>
    </row>
    <row r="21731" spans="1:13" x14ac:dyDescent="0.2">
      <c r="A21731" s="35" t="s">
        <v>3915</v>
      </c>
      <c r="B21731" s="1" t="s">
        <v>218</v>
      </c>
      <c r="C21731" s="45" t="s">
        <v>5580</v>
      </c>
      <c r="D21731" s="23" t="s">
        <v>5734</v>
      </c>
      <c r="E21731" s="23" t="s">
        <v>4141</v>
      </c>
      <c r="F21731" s="40">
        <v>7.0000000000000007E-2</v>
      </c>
      <c r="G21731" s="25">
        <v>14562</v>
      </c>
      <c r="H21731" s="25">
        <v>1019</v>
      </c>
      <c r="I21731" s="25"/>
      <c r="J21731" s="58" t="e">
        <f>HYPERLINK("#"&amp;"Insumos"&amp;"!A"&amp;MATCH($B21731,#REF!,0),"Ins "&amp;$B21731)</f>
        <v>#REF!</v>
      </c>
      <c r="M21731" s="220"/>
    </row>
    <row r="21732" spans="1:13" x14ac:dyDescent="0.2">
      <c r="A21732" s="35" t="s">
        <v>3915</v>
      </c>
      <c r="B21732" s="1" t="s">
        <v>5533</v>
      </c>
      <c r="C21732" s="45" t="s">
        <v>5892</v>
      </c>
      <c r="D21732" s="23" t="s">
        <v>977</v>
      </c>
      <c r="E21732" s="23" t="s">
        <v>4134</v>
      </c>
      <c r="F21732" s="40">
        <v>0.7</v>
      </c>
      <c r="G21732" s="25">
        <v>3623</v>
      </c>
      <c r="H21732" s="25">
        <v>2536</v>
      </c>
      <c r="I21732" s="25"/>
      <c r="J21732" s="58" t="e">
        <f>HYPERLINK("#"&amp;"Insumos"&amp;"!A"&amp;MATCH($B21732,#REF!,0),"Ins "&amp;$B21732)</f>
        <v>#REF!</v>
      </c>
      <c r="M21732" s="220"/>
    </row>
    <row r="21733" spans="1:13" x14ac:dyDescent="0.2">
      <c r="A21733" s="35" t="s">
        <v>3915</v>
      </c>
      <c r="B21733" s="1" t="s">
        <v>5244</v>
      </c>
      <c r="C21733" s="45" t="s">
        <v>1705</v>
      </c>
      <c r="D21733" s="23" t="s">
        <v>5751</v>
      </c>
      <c r="E21733" s="23" t="s">
        <v>4134</v>
      </c>
      <c r="F21733" s="40">
        <v>0.5</v>
      </c>
      <c r="G21733" s="25">
        <v>988</v>
      </c>
      <c r="H21733" s="25">
        <v>494</v>
      </c>
      <c r="I21733" s="25"/>
      <c r="J21733" s="58" t="e">
        <f>HYPERLINK("#"&amp;"Insumos"&amp;"!A"&amp;MATCH($B21733,#REF!,0),"Ins "&amp;$B21733)</f>
        <v>#REF!</v>
      </c>
      <c r="M21733" s="220"/>
    </row>
    <row r="21734" spans="1:13" ht="25.5" x14ac:dyDescent="0.2">
      <c r="A21734" s="36" t="s">
        <v>3916</v>
      </c>
      <c r="B21734" s="26" t="s">
        <v>6816</v>
      </c>
      <c r="C21734" s="79" t="s">
        <v>12371</v>
      </c>
      <c r="D21734" s="37" t="s">
        <v>5608</v>
      </c>
      <c r="E21734" s="37" t="s">
        <v>464</v>
      </c>
      <c r="F21734" s="41"/>
      <c r="G21734" s="27"/>
      <c r="H21734" s="27"/>
      <c r="I21734" s="27">
        <v>17431</v>
      </c>
      <c r="M21734" s="220">
        <f t="shared" si="339"/>
        <v>22828</v>
      </c>
    </row>
    <row r="21735" spans="1:13" x14ac:dyDescent="0.2">
      <c r="A21735" s="35" t="s">
        <v>3916</v>
      </c>
      <c r="B21735" s="1" t="s">
        <v>217</v>
      </c>
      <c r="C21735" s="45" t="s">
        <v>1018</v>
      </c>
      <c r="D21735" s="23" t="s">
        <v>5734</v>
      </c>
      <c r="E21735" s="23" t="s">
        <v>4141</v>
      </c>
      <c r="F21735" s="40">
        <v>0.18</v>
      </c>
      <c r="G21735" s="25">
        <v>57752</v>
      </c>
      <c r="H21735" s="25">
        <v>10395</v>
      </c>
      <c r="I21735" s="25"/>
      <c r="J21735" s="58" t="e">
        <f>HYPERLINK("#"&amp;"Insumos"&amp;"!A"&amp;MATCH($B21735,#REF!,0),"Ins "&amp;$B21735)</f>
        <v>#REF!</v>
      </c>
      <c r="M21735" s="220"/>
    </row>
    <row r="21736" spans="1:13" x14ac:dyDescent="0.2">
      <c r="A21736" s="35" t="s">
        <v>3916</v>
      </c>
      <c r="B21736" s="1" t="s">
        <v>263</v>
      </c>
      <c r="C21736" s="45" t="s">
        <v>696</v>
      </c>
      <c r="D21736" s="23" t="s">
        <v>5534</v>
      </c>
      <c r="E21736" s="23" t="s">
        <v>4140</v>
      </c>
      <c r="F21736" s="40">
        <v>5.0000000000000001E-4</v>
      </c>
      <c r="G21736" s="25">
        <v>187426</v>
      </c>
      <c r="H21736" s="25">
        <v>94</v>
      </c>
      <c r="I21736" s="25"/>
      <c r="J21736" s="58" t="e">
        <f>HYPERLINK("#"&amp;"Insumos"&amp;"!A"&amp;MATCH($B21736,#REF!,0),"Ins "&amp;$B21736)</f>
        <v>#REF!</v>
      </c>
      <c r="M21736" s="220"/>
    </row>
    <row r="21737" spans="1:13" x14ac:dyDescent="0.2">
      <c r="A21737" s="35" t="s">
        <v>3916</v>
      </c>
      <c r="B21737" s="1" t="s">
        <v>254</v>
      </c>
      <c r="C21737" s="45" t="s">
        <v>751</v>
      </c>
      <c r="D21737" s="23" t="s">
        <v>5534</v>
      </c>
      <c r="E21737" s="23" t="s">
        <v>4141</v>
      </c>
      <c r="F21737" s="40">
        <v>0.01</v>
      </c>
      <c r="G21737" s="25">
        <v>46854</v>
      </c>
      <c r="H21737" s="25">
        <v>469</v>
      </c>
      <c r="I21737" s="25"/>
      <c r="J21737" s="58" t="e">
        <f>HYPERLINK("#"&amp;"Insumos"&amp;"!A"&amp;MATCH($B21737,#REF!,0),"Ins "&amp;$B21737)</f>
        <v>#REF!</v>
      </c>
      <c r="M21737" s="220"/>
    </row>
    <row r="21738" spans="1:13" x14ac:dyDescent="0.2">
      <c r="A21738" s="35" t="s">
        <v>3916</v>
      </c>
      <c r="B21738" s="1" t="s">
        <v>5533</v>
      </c>
      <c r="C21738" s="45" t="s">
        <v>5892</v>
      </c>
      <c r="D21738" s="23" t="s">
        <v>977</v>
      </c>
      <c r="E21738" s="23" t="s">
        <v>4134</v>
      </c>
      <c r="F21738" s="40">
        <v>0.18</v>
      </c>
      <c r="G21738" s="25">
        <v>3623</v>
      </c>
      <c r="H21738" s="25">
        <v>652</v>
      </c>
      <c r="I21738" s="25"/>
      <c r="J21738" s="58" t="e">
        <f>HYPERLINK("#"&amp;"Insumos"&amp;"!A"&amp;MATCH($B21738,#REF!,0),"Ins "&amp;$B21738)</f>
        <v>#REF!</v>
      </c>
      <c r="M21738" s="220"/>
    </row>
    <row r="21739" spans="1:13" x14ac:dyDescent="0.2">
      <c r="A21739" s="35" t="s">
        <v>3916</v>
      </c>
      <c r="B21739" s="1" t="s">
        <v>4579</v>
      </c>
      <c r="C21739" s="45" t="s">
        <v>1440</v>
      </c>
      <c r="D21739" s="23" t="s">
        <v>5751</v>
      </c>
      <c r="E21739" s="23" t="s">
        <v>4134</v>
      </c>
      <c r="F21739" s="40">
        <v>8.2000000000000003E-2</v>
      </c>
      <c r="G21739" s="25">
        <v>46696</v>
      </c>
      <c r="H21739" s="25">
        <v>3829</v>
      </c>
      <c r="I21739" s="25"/>
      <c r="J21739" s="58" t="e">
        <f>HYPERLINK("#"&amp;"Insumos"&amp;"!A"&amp;MATCH($B21739,#REF!,0),"Ins "&amp;$B21739)</f>
        <v>#REF!</v>
      </c>
      <c r="M21739" s="220"/>
    </row>
    <row r="21740" spans="1:13" x14ac:dyDescent="0.2">
      <c r="A21740" s="35" t="s">
        <v>3916</v>
      </c>
      <c r="B21740" s="1" t="s">
        <v>5007</v>
      </c>
      <c r="C21740" s="45" t="s">
        <v>720</v>
      </c>
      <c r="D21740" s="23" t="s">
        <v>5751</v>
      </c>
      <c r="E21740" s="23" t="s">
        <v>4134</v>
      </c>
      <c r="F21740" s="40">
        <v>0.2</v>
      </c>
      <c r="G21740" s="25">
        <v>1897</v>
      </c>
      <c r="H21740" s="25">
        <v>379</v>
      </c>
      <c r="I21740" s="25"/>
      <c r="J21740" s="58" t="e">
        <f>HYPERLINK("#"&amp;"Insumos"&amp;"!A"&amp;MATCH($B21740,#REF!,0),"Ins "&amp;$B21740)</f>
        <v>#REF!</v>
      </c>
      <c r="M21740" s="220"/>
    </row>
    <row r="21741" spans="1:13" x14ac:dyDescent="0.2">
      <c r="A21741" s="35" t="s">
        <v>3916</v>
      </c>
      <c r="B21741" s="1" t="s">
        <v>5193</v>
      </c>
      <c r="C21741" s="45" t="s">
        <v>1218</v>
      </c>
      <c r="D21741" s="23" t="s">
        <v>5751</v>
      </c>
      <c r="E21741" s="23" t="s">
        <v>4134</v>
      </c>
      <c r="F21741" s="40">
        <v>0.03</v>
      </c>
      <c r="G21741" s="25">
        <v>37291</v>
      </c>
      <c r="H21741" s="25">
        <v>1119</v>
      </c>
      <c r="I21741" s="25"/>
      <c r="J21741" s="58" t="e">
        <f>HYPERLINK("#"&amp;"Insumos"&amp;"!A"&amp;MATCH($B21741,#REF!,0),"Ins "&amp;$B21741)</f>
        <v>#REF!</v>
      </c>
      <c r="M21741" s="220"/>
    </row>
    <row r="21742" spans="1:13" x14ac:dyDescent="0.2">
      <c r="A21742" s="35" t="s">
        <v>3916</v>
      </c>
      <c r="B21742" s="1" t="s">
        <v>5244</v>
      </c>
      <c r="C21742" s="45" t="s">
        <v>1705</v>
      </c>
      <c r="D21742" s="23" t="s">
        <v>5751</v>
      </c>
      <c r="E21742" s="23" t="s">
        <v>4134</v>
      </c>
      <c r="F21742" s="40">
        <v>0.5</v>
      </c>
      <c r="G21742" s="25">
        <v>988</v>
      </c>
      <c r="H21742" s="25">
        <v>494</v>
      </c>
      <c r="I21742" s="25"/>
      <c r="J21742" s="58" t="e">
        <f>HYPERLINK("#"&amp;"Insumos"&amp;"!A"&amp;MATCH($B21742,#REF!,0),"Ins "&amp;$B21742)</f>
        <v>#REF!</v>
      </c>
      <c r="M21742" s="220"/>
    </row>
    <row r="21743" spans="1:13" ht="25.5" x14ac:dyDescent="0.2">
      <c r="A21743" s="36" t="s">
        <v>3917</v>
      </c>
      <c r="B21743" s="26" t="s">
        <v>6816</v>
      </c>
      <c r="C21743" s="79" t="s">
        <v>2205</v>
      </c>
      <c r="D21743" s="37" t="s">
        <v>5608</v>
      </c>
      <c r="E21743" s="37" t="s">
        <v>465</v>
      </c>
      <c r="F21743" s="41"/>
      <c r="G21743" s="27"/>
      <c r="H21743" s="27"/>
      <c r="I21743" s="27">
        <v>52172</v>
      </c>
      <c r="M21743" s="220">
        <f t="shared" si="339"/>
        <v>68324</v>
      </c>
    </row>
    <row r="21744" spans="1:13" x14ac:dyDescent="0.2">
      <c r="A21744" s="35" t="s">
        <v>3917</v>
      </c>
      <c r="B21744" s="1" t="s">
        <v>5578</v>
      </c>
      <c r="C21744" s="45" t="s">
        <v>1015</v>
      </c>
      <c r="D21744" s="23" t="s">
        <v>5734</v>
      </c>
      <c r="E21744" s="23" t="s">
        <v>4141</v>
      </c>
      <c r="F21744" s="40">
        <v>0.3</v>
      </c>
      <c r="G21744" s="25">
        <v>52425</v>
      </c>
      <c r="H21744" s="25">
        <v>15728</v>
      </c>
      <c r="I21744" s="25"/>
      <c r="J21744" s="58" t="e">
        <f>HYPERLINK("#"&amp;"Insumos"&amp;"!A"&amp;MATCH($B21744,#REF!,0),"Ins "&amp;$B21744)</f>
        <v>#REF!</v>
      </c>
      <c r="M21744" s="220"/>
    </row>
    <row r="21745" spans="1:13" ht="25.5" x14ac:dyDescent="0.2">
      <c r="A21745" s="35" t="s">
        <v>3917</v>
      </c>
      <c r="B21745" s="1" t="s">
        <v>597</v>
      </c>
      <c r="C21745" s="45" t="s">
        <v>8738</v>
      </c>
      <c r="D21745" s="23" t="s">
        <v>5534</v>
      </c>
      <c r="E21745" s="23" t="s">
        <v>8737</v>
      </c>
      <c r="F21745" s="40">
        <v>0.1</v>
      </c>
      <c r="G21745" s="25">
        <v>17302</v>
      </c>
      <c r="H21745" s="25">
        <v>1730</v>
      </c>
      <c r="I21745" s="25"/>
      <c r="J21745" s="58" t="e">
        <f>HYPERLINK("#"&amp;"Insumos"&amp;"!A"&amp;MATCH($B21745,#REF!,0),"Ins "&amp;$B21745)</f>
        <v>#REF!</v>
      </c>
      <c r="M21745" s="220"/>
    </row>
    <row r="21746" spans="1:13" x14ac:dyDescent="0.2">
      <c r="A21746" s="35" t="s">
        <v>3917</v>
      </c>
      <c r="B21746" s="1" t="s">
        <v>263</v>
      </c>
      <c r="C21746" s="45" t="s">
        <v>696</v>
      </c>
      <c r="D21746" s="23" t="s">
        <v>5534</v>
      </c>
      <c r="E21746" s="23" t="s">
        <v>4140</v>
      </c>
      <c r="F21746" s="40">
        <v>2.8999999999999998E-3</v>
      </c>
      <c r="G21746" s="25">
        <v>187426</v>
      </c>
      <c r="H21746" s="25">
        <v>544</v>
      </c>
      <c r="I21746" s="25"/>
      <c r="J21746" s="58" t="e">
        <f>HYPERLINK("#"&amp;"Insumos"&amp;"!A"&amp;MATCH($B21746,#REF!,0),"Ins "&amp;$B21746)</f>
        <v>#REF!</v>
      </c>
      <c r="M21746" s="220"/>
    </row>
    <row r="21747" spans="1:13" x14ac:dyDescent="0.2">
      <c r="A21747" s="35" t="s">
        <v>3917</v>
      </c>
      <c r="B21747" s="1" t="s">
        <v>139</v>
      </c>
      <c r="C21747" s="45" t="s">
        <v>155</v>
      </c>
      <c r="D21747" s="23" t="s">
        <v>5534</v>
      </c>
      <c r="E21747" s="23" t="s">
        <v>4140</v>
      </c>
      <c r="F21747" s="40">
        <v>2.5000000000000001E-2</v>
      </c>
      <c r="G21747" s="25">
        <v>86632</v>
      </c>
      <c r="H21747" s="25">
        <v>2166</v>
      </c>
      <c r="I21747" s="25"/>
      <c r="J21747" s="58" t="e">
        <f>HYPERLINK("#"&amp;"Insumos"&amp;"!A"&amp;MATCH($B21747,#REF!,0),"Ins "&amp;$B21747)</f>
        <v>#REF!</v>
      </c>
      <c r="M21747" s="220"/>
    </row>
    <row r="21748" spans="1:13" x14ac:dyDescent="0.2">
      <c r="A21748" s="35" t="s">
        <v>3917</v>
      </c>
      <c r="B21748" s="1" t="s">
        <v>767</v>
      </c>
      <c r="C21748" s="45" t="s">
        <v>1725</v>
      </c>
      <c r="D21748" s="23" t="s">
        <v>5534</v>
      </c>
      <c r="E21748" s="23" t="s">
        <v>4140</v>
      </c>
      <c r="F21748" s="40">
        <v>0.1</v>
      </c>
      <c r="G21748" s="25">
        <v>3262</v>
      </c>
      <c r="H21748" s="25">
        <v>326</v>
      </c>
      <c r="I21748" s="25"/>
      <c r="J21748" s="58" t="e">
        <f>HYPERLINK("#"&amp;"Insumos"&amp;"!A"&amp;MATCH($B21748,#REF!,0),"Ins "&amp;$B21748)</f>
        <v>#REF!</v>
      </c>
      <c r="M21748" s="220"/>
    </row>
    <row r="21749" spans="1:13" x14ac:dyDescent="0.2">
      <c r="A21749" s="35" t="s">
        <v>3917</v>
      </c>
      <c r="B21749" s="1" t="s">
        <v>5533</v>
      </c>
      <c r="C21749" s="45" t="s">
        <v>5892</v>
      </c>
      <c r="D21749" s="23" t="s">
        <v>977</v>
      </c>
      <c r="E21749" s="23" t="s">
        <v>4134</v>
      </c>
      <c r="F21749" s="40">
        <v>0.3</v>
      </c>
      <c r="G21749" s="25">
        <v>3623</v>
      </c>
      <c r="H21749" s="25">
        <v>1087</v>
      </c>
      <c r="I21749" s="25"/>
      <c r="J21749" s="58" t="e">
        <f>HYPERLINK("#"&amp;"Insumos"&amp;"!A"&amp;MATCH($B21749,#REF!,0),"Ins "&amp;$B21749)</f>
        <v>#REF!</v>
      </c>
      <c r="M21749" s="220"/>
    </row>
    <row r="21750" spans="1:13" x14ac:dyDescent="0.2">
      <c r="A21750" s="35" t="s">
        <v>3917</v>
      </c>
      <c r="B21750" s="1" t="s">
        <v>5007</v>
      </c>
      <c r="C21750" s="45" t="s">
        <v>720</v>
      </c>
      <c r="D21750" s="23" t="s">
        <v>5751</v>
      </c>
      <c r="E21750" s="23" t="s">
        <v>4134</v>
      </c>
      <c r="F21750" s="40">
        <v>0.372</v>
      </c>
      <c r="G21750" s="25">
        <v>1897</v>
      </c>
      <c r="H21750" s="25">
        <v>706</v>
      </c>
      <c r="I21750" s="25"/>
      <c r="J21750" s="58" t="e">
        <f>HYPERLINK("#"&amp;"Insumos"&amp;"!A"&amp;MATCH($B21750,#REF!,0),"Ins "&amp;$B21750)</f>
        <v>#REF!</v>
      </c>
      <c r="M21750" s="220"/>
    </row>
    <row r="21751" spans="1:13" ht="25.5" x14ac:dyDescent="0.2">
      <c r="A21751" s="35" t="s">
        <v>3917</v>
      </c>
      <c r="B21751" s="1" t="s">
        <v>5399</v>
      </c>
      <c r="C21751" s="45" t="s">
        <v>1172</v>
      </c>
      <c r="D21751" s="23" t="s">
        <v>5751</v>
      </c>
      <c r="E21751" s="23" t="s">
        <v>4134</v>
      </c>
      <c r="F21751" s="40">
        <v>8</v>
      </c>
      <c r="G21751" s="25">
        <v>426</v>
      </c>
      <c r="H21751" s="25">
        <v>3408</v>
      </c>
      <c r="I21751" s="25"/>
      <c r="J21751" s="58" t="e">
        <f>HYPERLINK("#"&amp;"Insumos"&amp;"!A"&amp;MATCH($B21751,#REF!,0),"Ins "&amp;$B21751)</f>
        <v>#REF!</v>
      </c>
      <c r="M21751" s="220"/>
    </row>
    <row r="21752" spans="1:13" x14ac:dyDescent="0.2">
      <c r="A21752" s="35" t="s">
        <v>3917</v>
      </c>
      <c r="B21752" s="1" t="s">
        <v>5402</v>
      </c>
      <c r="C21752" s="45" t="s">
        <v>2213</v>
      </c>
      <c r="D21752" s="23" t="s">
        <v>5751</v>
      </c>
      <c r="E21752" s="23" t="s">
        <v>4134</v>
      </c>
      <c r="F21752" s="40">
        <v>0.8</v>
      </c>
      <c r="G21752" s="25">
        <v>31550</v>
      </c>
      <c r="H21752" s="25">
        <v>25240</v>
      </c>
      <c r="I21752" s="25"/>
      <c r="J21752" s="58" t="e">
        <f>HYPERLINK("#"&amp;"Insumos"&amp;"!A"&amp;MATCH($B21752,#REF!,0),"Ins "&amp;$B21752)</f>
        <v>#REF!</v>
      </c>
      <c r="M21752" s="220"/>
    </row>
    <row r="21753" spans="1:13" x14ac:dyDescent="0.2">
      <c r="A21753" s="35" t="s">
        <v>3917</v>
      </c>
      <c r="B21753" s="1" t="s">
        <v>4527</v>
      </c>
      <c r="C21753" s="45" t="s">
        <v>1414</v>
      </c>
      <c r="D21753" s="23" t="s">
        <v>5751</v>
      </c>
      <c r="E21753" s="23" t="s">
        <v>287</v>
      </c>
      <c r="F21753" s="40">
        <v>0.1</v>
      </c>
      <c r="G21753" s="25">
        <v>12369</v>
      </c>
      <c r="H21753" s="25">
        <v>1237</v>
      </c>
      <c r="I21753" s="25"/>
      <c r="J21753" s="58" t="e">
        <f>HYPERLINK("#"&amp;"Insumos"&amp;"!A"&amp;MATCH($B21753,#REF!,0),"Ins "&amp;$B21753)</f>
        <v>#REF!</v>
      </c>
      <c r="M21753" s="220"/>
    </row>
    <row r="21754" spans="1:13" ht="25.5" x14ac:dyDescent="0.2">
      <c r="A21754" s="36" t="s">
        <v>3918</v>
      </c>
      <c r="B21754" s="26" t="s">
        <v>6816</v>
      </c>
      <c r="C21754" s="79" t="s">
        <v>2399</v>
      </c>
      <c r="D21754" s="37" t="s">
        <v>5608</v>
      </c>
      <c r="E21754" s="37" t="s">
        <v>465</v>
      </c>
      <c r="F21754" s="41"/>
      <c r="G21754" s="27"/>
      <c r="H21754" s="27"/>
      <c r="I21754" s="27">
        <v>54015</v>
      </c>
      <c r="M21754" s="220">
        <f t="shared" si="339"/>
        <v>70738</v>
      </c>
    </row>
    <row r="21755" spans="1:13" x14ac:dyDescent="0.2">
      <c r="A21755" s="35" t="s">
        <v>3918</v>
      </c>
      <c r="B21755" s="1" t="s">
        <v>5578</v>
      </c>
      <c r="C21755" s="45" t="s">
        <v>1015</v>
      </c>
      <c r="D21755" s="23" t="s">
        <v>5734</v>
      </c>
      <c r="E21755" s="23" t="s">
        <v>4141</v>
      </c>
      <c r="F21755" s="40">
        <v>0.3</v>
      </c>
      <c r="G21755" s="25">
        <v>52425</v>
      </c>
      <c r="H21755" s="25">
        <v>15728</v>
      </c>
      <c r="I21755" s="25"/>
      <c r="J21755" s="58" t="e">
        <f>HYPERLINK("#"&amp;"Insumos"&amp;"!A"&amp;MATCH($B21755,#REF!,0),"Ins "&amp;$B21755)</f>
        <v>#REF!</v>
      </c>
      <c r="M21755" s="220"/>
    </row>
    <row r="21756" spans="1:13" ht="25.5" x14ac:dyDescent="0.2">
      <c r="A21756" s="35" t="s">
        <v>3918</v>
      </c>
      <c r="B21756" s="1" t="s">
        <v>597</v>
      </c>
      <c r="C21756" s="45" t="s">
        <v>8738</v>
      </c>
      <c r="D21756" s="23" t="s">
        <v>5534</v>
      </c>
      <c r="E21756" s="23" t="s">
        <v>8737</v>
      </c>
      <c r="F21756" s="40">
        <v>0.1</v>
      </c>
      <c r="G21756" s="25">
        <v>17302</v>
      </c>
      <c r="H21756" s="25">
        <v>1730</v>
      </c>
      <c r="I21756" s="25"/>
      <c r="J21756" s="58" t="e">
        <f>HYPERLINK("#"&amp;"Insumos"&amp;"!A"&amp;MATCH($B21756,#REF!,0),"Ins "&amp;$B21756)</f>
        <v>#REF!</v>
      </c>
      <c r="M21756" s="220"/>
    </row>
    <row r="21757" spans="1:13" x14ac:dyDescent="0.2">
      <c r="A21757" s="35" t="s">
        <v>3918</v>
      </c>
      <c r="B21757" s="1" t="s">
        <v>263</v>
      </c>
      <c r="C21757" s="45" t="s">
        <v>696</v>
      </c>
      <c r="D21757" s="23" t="s">
        <v>5534</v>
      </c>
      <c r="E21757" s="23" t="s">
        <v>4140</v>
      </c>
      <c r="F21757" s="40">
        <v>3.0999999999999999E-3</v>
      </c>
      <c r="G21757" s="25">
        <v>187426</v>
      </c>
      <c r="H21757" s="25">
        <v>581</v>
      </c>
      <c r="I21757" s="25"/>
      <c r="J21757" s="58" t="e">
        <f>HYPERLINK("#"&amp;"Insumos"&amp;"!A"&amp;MATCH($B21757,#REF!,0),"Ins "&amp;$B21757)</f>
        <v>#REF!</v>
      </c>
      <c r="M21757" s="220"/>
    </row>
    <row r="21758" spans="1:13" x14ac:dyDescent="0.2">
      <c r="A21758" s="35" t="s">
        <v>3918</v>
      </c>
      <c r="B21758" s="1" t="s">
        <v>139</v>
      </c>
      <c r="C21758" s="45" t="s">
        <v>155</v>
      </c>
      <c r="D21758" s="23" t="s">
        <v>5534</v>
      </c>
      <c r="E21758" s="23" t="s">
        <v>4140</v>
      </c>
      <c r="F21758" s="40">
        <v>2.5000000000000001E-2</v>
      </c>
      <c r="G21758" s="25">
        <v>86632</v>
      </c>
      <c r="H21758" s="25">
        <v>2166</v>
      </c>
      <c r="I21758" s="25"/>
      <c r="J21758" s="58" t="e">
        <f>HYPERLINK("#"&amp;"Insumos"&amp;"!A"&amp;MATCH($B21758,#REF!,0),"Ins "&amp;$B21758)</f>
        <v>#REF!</v>
      </c>
      <c r="M21758" s="220"/>
    </row>
    <row r="21759" spans="1:13" x14ac:dyDescent="0.2">
      <c r="A21759" s="35" t="s">
        <v>3918</v>
      </c>
      <c r="B21759" s="1" t="s">
        <v>767</v>
      </c>
      <c r="C21759" s="45" t="s">
        <v>1725</v>
      </c>
      <c r="D21759" s="23" t="s">
        <v>5534</v>
      </c>
      <c r="E21759" s="23" t="s">
        <v>4140</v>
      </c>
      <c r="F21759" s="40">
        <v>0.1</v>
      </c>
      <c r="G21759" s="25">
        <v>3262</v>
      </c>
      <c r="H21759" s="25">
        <v>326</v>
      </c>
      <c r="I21759" s="25"/>
      <c r="J21759" s="58" t="e">
        <f>HYPERLINK("#"&amp;"Insumos"&amp;"!A"&amp;MATCH($B21759,#REF!,0),"Ins "&amp;$B21759)</f>
        <v>#REF!</v>
      </c>
      <c r="M21759" s="220"/>
    </row>
    <row r="21760" spans="1:13" x14ac:dyDescent="0.2">
      <c r="A21760" s="35" t="s">
        <v>3918</v>
      </c>
      <c r="B21760" s="1" t="s">
        <v>5533</v>
      </c>
      <c r="C21760" s="45" t="s">
        <v>5892</v>
      </c>
      <c r="D21760" s="23" t="s">
        <v>977</v>
      </c>
      <c r="E21760" s="23" t="s">
        <v>4134</v>
      </c>
      <c r="F21760" s="40">
        <v>0.3</v>
      </c>
      <c r="G21760" s="25">
        <v>3623</v>
      </c>
      <c r="H21760" s="25">
        <v>1087</v>
      </c>
      <c r="I21760" s="25"/>
      <c r="J21760" s="58" t="e">
        <f>HYPERLINK("#"&amp;"Insumos"&amp;"!A"&amp;MATCH($B21760,#REF!,0),"Ins "&amp;$B21760)</f>
        <v>#REF!</v>
      </c>
      <c r="M21760" s="220"/>
    </row>
    <row r="21761" spans="1:13" x14ac:dyDescent="0.2">
      <c r="A21761" s="35" t="s">
        <v>3918</v>
      </c>
      <c r="B21761" s="1" t="s">
        <v>5007</v>
      </c>
      <c r="C21761" s="45" t="s">
        <v>720</v>
      </c>
      <c r="D21761" s="23" t="s">
        <v>5751</v>
      </c>
      <c r="E21761" s="23" t="s">
        <v>4134</v>
      </c>
      <c r="F21761" s="40">
        <v>0.372</v>
      </c>
      <c r="G21761" s="25">
        <v>1897</v>
      </c>
      <c r="H21761" s="25">
        <v>706</v>
      </c>
      <c r="I21761" s="25"/>
      <c r="J21761" s="58" t="e">
        <f>HYPERLINK("#"&amp;"Insumos"&amp;"!A"&amp;MATCH($B21761,#REF!,0),"Ins "&amp;$B21761)</f>
        <v>#REF!</v>
      </c>
      <c r="M21761" s="220"/>
    </row>
    <row r="21762" spans="1:13" ht="25.5" x14ac:dyDescent="0.2">
      <c r="A21762" s="35" t="s">
        <v>3918</v>
      </c>
      <c r="B21762" s="1" t="s">
        <v>5399</v>
      </c>
      <c r="C21762" s="45" t="s">
        <v>1172</v>
      </c>
      <c r="D21762" s="23" t="s">
        <v>5751</v>
      </c>
      <c r="E21762" s="23" t="s">
        <v>4134</v>
      </c>
      <c r="F21762" s="40">
        <v>8</v>
      </c>
      <c r="G21762" s="25">
        <v>426</v>
      </c>
      <c r="H21762" s="25">
        <v>3408</v>
      </c>
      <c r="I21762" s="25"/>
      <c r="J21762" s="58" t="e">
        <f>HYPERLINK("#"&amp;"Insumos"&amp;"!A"&amp;MATCH($B21762,#REF!,0),"Ins "&amp;$B21762)</f>
        <v>#REF!</v>
      </c>
      <c r="M21762" s="220"/>
    </row>
    <row r="21763" spans="1:13" x14ac:dyDescent="0.2">
      <c r="A21763" s="35" t="s">
        <v>3918</v>
      </c>
      <c r="B21763" s="1" t="s">
        <v>5403</v>
      </c>
      <c r="C21763" s="45" t="s">
        <v>2204</v>
      </c>
      <c r="D21763" s="23" t="s">
        <v>5751</v>
      </c>
      <c r="E21763" s="23" t="s">
        <v>4134</v>
      </c>
      <c r="F21763" s="40">
        <v>0.8</v>
      </c>
      <c r="G21763" s="25">
        <v>33808</v>
      </c>
      <c r="H21763" s="25">
        <v>27046</v>
      </c>
      <c r="I21763" s="25"/>
      <c r="J21763" s="58" t="e">
        <f>HYPERLINK("#"&amp;"Insumos"&amp;"!A"&amp;MATCH($B21763,#REF!,0),"Ins "&amp;$B21763)</f>
        <v>#REF!</v>
      </c>
      <c r="M21763" s="220"/>
    </row>
    <row r="21764" spans="1:13" x14ac:dyDescent="0.2">
      <c r="A21764" s="35" t="s">
        <v>3918</v>
      </c>
      <c r="B21764" s="1" t="s">
        <v>4527</v>
      </c>
      <c r="C21764" s="45" t="s">
        <v>1414</v>
      </c>
      <c r="D21764" s="23" t="s">
        <v>5751</v>
      </c>
      <c r="E21764" s="23" t="s">
        <v>287</v>
      </c>
      <c r="F21764" s="40">
        <v>0.1</v>
      </c>
      <c r="G21764" s="25">
        <v>12369</v>
      </c>
      <c r="H21764" s="25">
        <v>1237</v>
      </c>
      <c r="I21764" s="25"/>
      <c r="J21764" s="58" t="e">
        <f>HYPERLINK("#"&amp;"Insumos"&amp;"!A"&amp;MATCH($B21764,#REF!,0),"Ins "&amp;$B21764)</f>
        <v>#REF!</v>
      </c>
      <c r="M21764" s="220"/>
    </row>
    <row r="21765" spans="1:13" ht="38.25" x14ac:dyDescent="0.2">
      <c r="A21765" s="36" t="s">
        <v>3919</v>
      </c>
      <c r="B21765" s="26" t="s">
        <v>6816</v>
      </c>
      <c r="C21765" s="79" t="s">
        <v>2206</v>
      </c>
      <c r="D21765" s="37" t="s">
        <v>5608</v>
      </c>
      <c r="E21765" s="37" t="s">
        <v>464</v>
      </c>
      <c r="F21765" s="41"/>
      <c r="G21765" s="27"/>
      <c r="H21765" s="27"/>
      <c r="I21765" s="27">
        <v>67716</v>
      </c>
      <c r="M21765" s="220">
        <f t="shared" ref="M21765:M21821" si="340">ROUND(I21765*(1+$L$2),0)</f>
        <v>88681</v>
      </c>
    </row>
    <row r="21766" spans="1:13" x14ac:dyDescent="0.2">
      <c r="A21766" s="35" t="s">
        <v>3919</v>
      </c>
      <c r="B21766" s="1" t="s">
        <v>5578</v>
      </c>
      <c r="C21766" s="45" t="s">
        <v>1015</v>
      </c>
      <c r="D21766" s="23" t="s">
        <v>5734</v>
      </c>
      <c r="E21766" s="23" t="s">
        <v>4141</v>
      </c>
      <c r="F21766" s="40">
        <v>0.35</v>
      </c>
      <c r="G21766" s="25">
        <v>52425</v>
      </c>
      <c r="H21766" s="25">
        <v>18349</v>
      </c>
      <c r="I21766" s="25"/>
      <c r="J21766" s="58" t="e">
        <f>HYPERLINK("#"&amp;"Insumos"&amp;"!A"&amp;MATCH($B21766,#REF!,0),"Ins "&amp;$B21766)</f>
        <v>#REF!</v>
      </c>
      <c r="M21766" s="220"/>
    </row>
    <row r="21767" spans="1:13" ht="25.5" x14ac:dyDescent="0.2">
      <c r="A21767" s="35" t="s">
        <v>3919</v>
      </c>
      <c r="B21767" s="1" t="s">
        <v>597</v>
      </c>
      <c r="C21767" s="45" t="s">
        <v>8738</v>
      </c>
      <c r="D21767" s="23" t="s">
        <v>5534</v>
      </c>
      <c r="E21767" s="23" t="s">
        <v>8737</v>
      </c>
      <c r="F21767" s="40">
        <v>0.1</v>
      </c>
      <c r="G21767" s="25">
        <v>17302</v>
      </c>
      <c r="H21767" s="25">
        <v>1730</v>
      </c>
      <c r="I21767" s="25"/>
      <c r="J21767" s="58" t="e">
        <f>HYPERLINK("#"&amp;"Insumos"&amp;"!A"&amp;MATCH($B21767,#REF!,0),"Ins "&amp;$B21767)</f>
        <v>#REF!</v>
      </c>
      <c r="M21767" s="220"/>
    </row>
    <row r="21768" spans="1:13" x14ac:dyDescent="0.2">
      <c r="A21768" s="35" t="s">
        <v>3919</v>
      </c>
      <c r="B21768" s="1" t="s">
        <v>263</v>
      </c>
      <c r="C21768" s="45" t="s">
        <v>696</v>
      </c>
      <c r="D21768" s="23" t="s">
        <v>5534</v>
      </c>
      <c r="E21768" s="23" t="s">
        <v>4140</v>
      </c>
      <c r="F21768" s="40">
        <v>4.1999999999999997E-3</v>
      </c>
      <c r="G21768" s="25">
        <v>187426</v>
      </c>
      <c r="H21768" s="25">
        <v>787</v>
      </c>
      <c r="I21768" s="25"/>
      <c r="J21768" s="58" t="e">
        <f>HYPERLINK("#"&amp;"Insumos"&amp;"!A"&amp;MATCH($B21768,#REF!,0),"Ins "&amp;$B21768)</f>
        <v>#REF!</v>
      </c>
      <c r="M21768" s="220"/>
    </row>
    <row r="21769" spans="1:13" x14ac:dyDescent="0.2">
      <c r="A21769" s="35" t="s">
        <v>3919</v>
      </c>
      <c r="B21769" s="1" t="s">
        <v>139</v>
      </c>
      <c r="C21769" s="45" t="s">
        <v>155</v>
      </c>
      <c r="D21769" s="23" t="s">
        <v>5534</v>
      </c>
      <c r="E21769" s="23" t="s">
        <v>4140</v>
      </c>
      <c r="F21769" s="40">
        <v>2.5000000000000001E-2</v>
      </c>
      <c r="G21769" s="25">
        <v>86632</v>
      </c>
      <c r="H21769" s="25">
        <v>2166</v>
      </c>
      <c r="I21769" s="25"/>
      <c r="J21769" s="58" t="e">
        <f>HYPERLINK("#"&amp;"Insumos"&amp;"!A"&amp;MATCH($B21769,#REF!,0),"Ins "&amp;$B21769)</f>
        <v>#REF!</v>
      </c>
      <c r="M21769" s="220"/>
    </row>
    <row r="21770" spans="1:13" x14ac:dyDescent="0.2">
      <c r="A21770" s="35" t="s">
        <v>3919</v>
      </c>
      <c r="B21770" s="1" t="s">
        <v>767</v>
      </c>
      <c r="C21770" s="45" t="s">
        <v>1725</v>
      </c>
      <c r="D21770" s="23" t="s">
        <v>5534</v>
      </c>
      <c r="E21770" s="23" t="s">
        <v>4140</v>
      </c>
      <c r="F21770" s="40">
        <v>0.1</v>
      </c>
      <c r="G21770" s="25">
        <v>3262</v>
      </c>
      <c r="H21770" s="25">
        <v>326</v>
      </c>
      <c r="I21770" s="25"/>
      <c r="J21770" s="58" t="e">
        <f>HYPERLINK("#"&amp;"Insumos"&amp;"!A"&amp;MATCH($B21770,#REF!,0),"Ins "&amp;$B21770)</f>
        <v>#REF!</v>
      </c>
      <c r="M21770" s="220"/>
    </row>
    <row r="21771" spans="1:13" x14ac:dyDescent="0.2">
      <c r="A21771" s="35" t="s">
        <v>3919</v>
      </c>
      <c r="B21771" s="1" t="s">
        <v>5533</v>
      </c>
      <c r="C21771" s="45" t="s">
        <v>5892</v>
      </c>
      <c r="D21771" s="23" t="s">
        <v>977</v>
      </c>
      <c r="E21771" s="23" t="s">
        <v>4134</v>
      </c>
      <c r="F21771" s="40">
        <v>0.35</v>
      </c>
      <c r="G21771" s="25">
        <v>3623</v>
      </c>
      <c r="H21771" s="25">
        <v>1268</v>
      </c>
      <c r="I21771" s="25"/>
      <c r="J21771" s="58" t="e">
        <f>HYPERLINK("#"&amp;"Insumos"&amp;"!A"&amp;MATCH($B21771,#REF!,0),"Ins "&amp;$B21771)</f>
        <v>#REF!</v>
      </c>
      <c r="M21771" s="220"/>
    </row>
    <row r="21772" spans="1:13" x14ac:dyDescent="0.2">
      <c r="A21772" s="35" t="s">
        <v>3919</v>
      </c>
      <c r="B21772" s="1" t="s">
        <v>5007</v>
      </c>
      <c r="C21772" s="45" t="s">
        <v>720</v>
      </c>
      <c r="D21772" s="23" t="s">
        <v>5751</v>
      </c>
      <c r="E21772" s="23" t="s">
        <v>4134</v>
      </c>
      <c r="F21772" s="40">
        <v>0.372</v>
      </c>
      <c r="G21772" s="25">
        <v>1897</v>
      </c>
      <c r="H21772" s="25">
        <v>706</v>
      </c>
      <c r="I21772" s="25"/>
      <c r="J21772" s="58" t="e">
        <f>HYPERLINK("#"&amp;"Insumos"&amp;"!A"&amp;MATCH($B21772,#REF!,0),"Ins "&amp;$B21772)</f>
        <v>#REF!</v>
      </c>
      <c r="M21772" s="220"/>
    </row>
    <row r="21773" spans="1:13" ht="25.5" x14ac:dyDescent="0.2">
      <c r="A21773" s="35" t="s">
        <v>3919</v>
      </c>
      <c r="B21773" s="1" t="s">
        <v>5399</v>
      </c>
      <c r="C21773" s="45" t="s">
        <v>1172</v>
      </c>
      <c r="D21773" s="23" t="s">
        <v>5751</v>
      </c>
      <c r="E21773" s="23" t="s">
        <v>4134</v>
      </c>
      <c r="F21773" s="40">
        <v>4</v>
      </c>
      <c r="G21773" s="25">
        <v>426</v>
      </c>
      <c r="H21773" s="25">
        <v>1704</v>
      </c>
      <c r="I21773" s="25"/>
      <c r="J21773" s="58" t="e">
        <f>HYPERLINK("#"&amp;"Insumos"&amp;"!A"&amp;MATCH($B21773,#REF!,0),"Ins "&amp;$B21773)</f>
        <v>#REF!</v>
      </c>
      <c r="M21773" s="220"/>
    </row>
    <row r="21774" spans="1:13" x14ac:dyDescent="0.2">
      <c r="A21774" s="35" t="s">
        <v>3919</v>
      </c>
      <c r="B21774" s="1" t="s">
        <v>5404</v>
      </c>
      <c r="C21774" s="45" t="s">
        <v>2208</v>
      </c>
      <c r="D21774" s="23" t="s">
        <v>5751</v>
      </c>
      <c r="E21774" s="23" t="s">
        <v>4134</v>
      </c>
      <c r="F21774" s="40">
        <v>1</v>
      </c>
      <c r="G21774" s="25">
        <v>39443</v>
      </c>
      <c r="H21774" s="25">
        <v>39443</v>
      </c>
      <c r="I21774" s="25"/>
      <c r="J21774" s="58" t="e">
        <f>HYPERLINK("#"&amp;"Insumos"&amp;"!A"&amp;MATCH($B21774,#REF!,0),"Ins "&amp;$B21774)</f>
        <v>#REF!</v>
      </c>
      <c r="M21774" s="220"/>
    </row>
    <row r="21775" spans="1:13" x14ac:dyDescent="0.2">
      <c r="A21775" s="35" t="s">
        <v>3919</v>
      </c>
      <c r="B21775" s="1" t="s">
        <v>4527</v>
      </c>
      <c r="C21775" s="45" t="s">
        <v>1414</v>
      </c>
      <c r="D21775" s="23" t="s">
        <v>5751</v>
      </c>
      <c r="E21775" s="23" t="s">
        <v>287</v>
      </c>
      <c r="F21775" s="40">
        <v>0.1</v>
      </c>
      <c r="G21775" s="25">
        <v>12369</v>
      </c>
      <c r="H21775" s="25">
        <v>1237</v>
      </c>
      <c r="I21775" s="25"/>
      <c r="J21775" s="58" t="e">
        <f>HYPERLINK("#"&amp;"Insumos"&amp;"!A"&amp;MATCH($B21775,#REF!,0),"Ins "&amp;$B21775)</f>
        <v>#REF!</v>
      </c>
      <c r="M21775" s="220"/>
    </row>
    <row r="21776" spans="1:13" ht="38.25" x14ac:dyDescent="0.2">
      <c r="A21776" s="36" t="s">
        <v>3920</v>
      </c>
      <c r="B21776" s="26" t="s">
        <v>6816</v>
      </c>
      <c r="C21776" s="79" t="s">
        <v>2207</v>
      </c>
      <c r="D21776" s="37" t="s">
        <v>5608</v>
      </c>
      <c r="E21776" s="37" t="s">
        <v>464</v>
      </c>
      <c r="F21776" s="41"/>
      <c r="G21776" s="27"/>
      <c r="H21776" s="27"/>
      <c r="I21776" s="27">
        <v>67716</v>
      </c>
      <c r="M21776" s="220">
        <f t="shared" si="340"/>
        <v>88681</v>
      </c>
    </row>
    <row r="21777" spans="1:13" x14ac:dyDescent="0.2">
      <c r="A21777" s="35" t="s">
        <v>3920</v>
      </c>
      <c r="B21777" s="1" t="s">
        <v>5578</v>
      </c>
      <c r="C21777" s="45" t="s">
        <v>1015</v>
      </c>
      <c r="D21777" s="23" t="s">
        <v>5734</v>
      </c>
      <c r="E21777" s="23" t="s">
        <v>4141</v>
      </c>
      <c r="F21777" s="40">
        <v>0.35</v>
      </c>
      <c r="G21777" s="25">
        <v>52425</v>
      </c>
      <c r="H21777" s="25">
        <v>18349</v>
      </c>
      <c r="I21777" s="25"/>
      <c r="J21777" s="58" t="e">
        <f>HYPERLINK("#"&amp;"Insumos"&amp;"!A"&amp;MATCH($B21777,#REF!,0),"Ins "&amp;$B21777)</f>
        <v>#REF!</v>
      </c>
      <c r="M21777" s="220"/>
    </row>
    <row r="21778" spans="1:13" ht="25.5" x14ac:dyDescent="0.2">
      <c r="A21778" s="35" t="s">
        <v>3920</v>
      </c>
      <c r="B21778" s="1" t="s">
        <v>597</v>
      </c>
      <c r="C21778" s="45" t="s">
        <v>8738</v>
      </c>
      <c r="D21778" s="23" t="s">
        <v>5534</v>
      </c>
      <c r="E21778" s="23" t="s">
        <v>8737</v>
      </c>
      <c r="F21778" s="40">
        <v>0.1</v>
      </c>
      <c r="G21778" s="25">
        <v>17302</v>
      </c>
      <c r="H21778" s="25">
        <v>1730</v>
      </c>
      <c r="I21778" s="25"/>
      <c r="J21778" s="58" t="e">
        <f>HYPERLINK("#"&amp;"Insumos"&amp;"!A"&amp;MATCH($B21778,#REF!,0),"Ins "&amp;$B21778)</f>
        <v>#REF!</v>
      </c>
      <c r="M21778" s="220"/>
    </row>
    <row r="21779" spans="1:13" x14ac:dyDescent="0.2">
      <c r="A21779" s="35" t="s">
        <v>3920</v>
      </c>
      <c r="B21779" s="1" t="s">
        <v>263</v>
      </c>
      <c r="C21779" s="45" t="s">
        <v>696</v>
      </c>
      <c r="D21779" s="23" t="s">
        <v>5534</v>
      </c>
      <c r="E21779" s="23" t="s">
        <v>4140</v>
      </c>
      <c r="F21779" s="40">
        <v>4.1999999999999997E-3</v>
      </c>
      <c r="G21779" s="25">
        <v>187426</v>
      </c>
      <c r="H21779" s="25">
        <v>787</v>
      </c>
      <c r="I21779" s="25"/>
      <c r="J21779" s="58" t="e">
        <f>HYPERLINK("#"&amp;"Insumos"&amp;"!A"&amp;MATCH($B21779,#REF!,0),"Ins "&amp;$B21779)</f>
        <v>#REF!</v>
      </c>
      <c r="M21779" s="220"/>
    </row>
    <row r="21780" spans="1:13" x14ac:dyDescent="0.2">
      <c r="A21780" s="35" t="s">
        <v>3920</v>
      </c>
      <c r="B21780" s="1" t="s">
        <v>139</v>
      </c>
      <c r="C21780" s="45" t="s">
        <v>155</v>
      </c>
      <c r="D21780" s="23" t="s">
        <v>5534</v>
      </c>
      <c r="E21780" s="23" t="s">
        <v>4140</v>
      </c>
      <c r="F21780" s="40">
        <v>2.5000000000000001E-2</v>
      </c>
      <c r="G21780" s="25">
        <v>86632</v>
      </c>
      <c r="H21780" s="25">
        <v>2166</v>
      </c>
      <c r="I21780" s="25"/>
      <c r="J21780" s="58" t="e">
        <f>HYPERLINK("#"&amp;"Insumos"&amp;"!A"&amp;MATCH($B21780,#REF!,0),"Ins "&amp;$B21780)</f>
        <v>#REF!</v>
      </c>
      <c r="M21780" s="220"/>
    </row>
    <row r="21781" spans="1:13" x14ac:dyDescent="0.2">
      <c r="A21781" s="35" t="s">
        <v>3920</v>
      </c>
      <c r="B21781" s="1" t="s">
        <v>767</v>
      </c>
      <c r="C21781" s="45" t="s">
        <v>1725</v>
      </c>
      <c r="D21781" s="23" t="s">
        <v>5534</v>
      </c>
      <c r="E21781" s="23" t="s">
        <v>4140</v>
      </c>
      <c r="F21781" s="40">
        <v>0.1</v>
      </c>
      <c r="G21781" s="25">
        <v>3262</v>
      </c>
      <c r="H21781" s="25">
        <v>326</v>
      </c>
      <c r="I21781" s="25"/>
      <c r="J21781" s="58" t="e">
        <f>HYPERLINK("#"&amp;"Insumos"&amp;"!A"&amp;MATCH($B21781,#REF!,0),"Ins "&amp;$B21781)</f>
        <v>#REF!</v>
      </c>
      <c r="M21781" s="220"/>
    </row>
    <row r="21782" spans="1:13" x14ac:dyDescent="0.2">
      <c r="A21782" s="35" t="s">
        <v>3920</v>
      </c>
      <c r="B21782" s="1" t="s">
        <v>5533</v>
      </c>
      <c r="C21782" s="45" t="s">
        <v>5892</v>
      </c>
      <c r="D21782" s="23" t="s">
        <v>977</v>
      </c>
      <c r="E21782" s="23" t="s">
        <v>4134</v>
      </c>
      <c r="F21782" s="40">
        <v>0.35</v>
      </c>
      <c r="G21782" s="25">
        <v>3623</v>
      </c>
      <c r="H21782" s="25">
        <v>1268</v>
      </c>
      <c r="I21782" s="25"/>
      <c r="J21782" s="58" t="e">
        <f>HYPERLINK("#"&amp;"Insumos"&amp;"!A"&amp;MATCH($B21782,#REF!,0),"Ins "&amp;$B21782)</f>
        <v>#REF!</v>
      </c>
      <c r="M21782" s="220"/>
    </row>
    <row r="21783" spans="1:13" x14ac:dyDescent="0.2">
      <c r="A21783" s="35" t="s">
        <v>3920</v>
      </c>
      <c r="B21783" s="1" t="s">
        <v>5007</v>
      </c>
      <c r="C21783" s="45" t="s">
        <v>720</v>
      </c>
      <c r="D21783" s="23" t="s">
        <v>5751</v>
      </c>
      <c r="E21783" s="23" t="s">
        <v>4134</v>
      </c>
      <c r="F21783" s="40">
        <v>0.372</v>
      </c>
      <c r="G21783" s="25">
        <v>1897</v>
      </c>
      <c r="H21783" s="25">
        <v>706</v>
      </c>
      <c r="I21783" s="25"/>
      <c r="J21783" s="58" t="e">
        <f>HYPERLINK("#"&amp;"Insumos"&amp;"!A"&amp;MATCH($B21783,#REF!,0),"Ins "&amp;$B21783)</f>
        <v>#REF!</v>
      </c>
      <c r="M21783" s="220"/>
    </row>
    <row r="21784" spans="1:13" ht="25.5" x14ac:dyDescent="0.2">
      <c r="A21784" s="35" t="s">
        <v>3920</v>
      </c>
      <c r="B21784" s="1" t="s">
        <v>5399</v>
      </c>
      <c r="C21784" s="45" t="s">
        <v>1172</v>
      </c>
      <c r="D21784" s="23" t="s">
        <v>5751</v>
      </c>
      <c r="E21784" s="23" t="s">
        <v>4134</v>
      </c>
      <c r="F21784" s="40">
        <v>4</v>
      </c>
      <c r="G21784" s="25">
        <v>426</v>
      </c>
      <c r="H21784" s="25">
        <v>1704</v>
      </c>
      <c r="I21784" s="25"/>
      <c r="J21784" s="58" t="e">
        <f>HYPERLINK("#"&amp;"Insumos"&amp;"!A"&amp;MATCH($B21784,#REF!,0),"Ins "&amp;$B21784)</f>
        <v>#REF!</v>
      </c>
      <c r="M21784" s="220"/>
    </row>
    <row r="21785" spans="1:13" x14ac:dyDescent="0.2">
      <c r="A21785" s="35" t="s">
        <v>3920</v>
      </c>
      <c r="B21785" s="1" t="s">
        <v>5405</v>
      </c>
      <c r="C21785" s="45" t="s">
        <v>2209</v>
      </c>
      <c r="D21785" s="23" t="s">
        <v>5751</v>
      </c>
      <c r="E21785" s="23" t="s">
        <v>4134</v>
      </c>
      <c r="F21785" s="40">
        <v>1</v>
      </c>
      <c r="G21785" s="25">
        <v>39443</v>
      </c>
      <c r="H21785" s="25">
        <v>39443</v>
      </c>
      <c r="I21785" s="25"/>
      <c r="J21785" s="58" t="e">
        <f>HYPERLINK("#"&amp;"Insumos"&amp;"!A"&amp;MATCH($B21785,#REF!,0),"Ins "&amp;$B21785)</f>
        <v>#REF!</v>
      </c>
      <c r="M21785" s="220"/>
    </row>
    <row r="21786" spans="1:13" x14ac:dyDescent="0.2">
      <c r="A21786" s="35" t="s">
        <v>3920</v>
      </c>
      <c r="B21786" s="1" t="s">
        <v>4527</v>
      </c>
      <c r="C21786" s="45" t="s">
        <v>1414</v>
      </c>
      <c r="D21786" s="23" t="s">
        <v>5751</v>
      </c>
      <c r="E21786" s="23" t="s">
        <v>287</v>
      </c>
      <c r="F21786" s="40">
        <v>0.1</v>
      </c>
      <c r="G21786" s="25">
        <v>12369</v>
      </c>
      <c r="H21786" s="25">
        <v>1237</v>
      </c>
      <c r="I21786" s="25"/>
      <c r="J21786" s="58" t="e">
        <f>HYPERLINK("#"&amp;"Insumos"&amp;"!A"&amp;MATCH($B21786,#REF!,0),"Ins "&amp;$B21786)</f>
        <v>#REF!</v>
      </c>
      <c r="M21786" s="220"/>
    </row>
    <row r="21787" spans="1:13" ht="25.5" x14ac:dyDescent="0.2">
      <c r="A21787" s="36" t="s">
        <v>3921</v>
      </c>
      <c r="B21787" s="26" t="s">
        <v>6816</v>
      </c>
      <c r="C21787" s="79" t="s">
        <v>2210</v>
      </c>
      <c r="D21787" s="37" t="s">
        <v>5608</v>
      </c>
      <c r="E21787" s="37" t="s">
        <v>464</v>
      </c>
      <c r="F21787" s="41"/>
      <c r="G21787" s="27"/>
      <c r="H21787" s="27"/>
      <c r="I21787" s="27">
        <v>89536</v>
      </c>
      <c r="M21787" s="220">
        <f t="shared" si="340"/>
        <v>117256</v>
      </c>
    </row>
    <row r="21788" spans="1:13" x14ac:dyDescent="0.2">
      <c r="A21788" s="35" t="s">
        <v>3921</v>
      </c>
      <c r="B21788" s="1" t="s">
        <v>5578</v>
      </c>
      <c r="C21788" s="45" t="s">
        <v>1015</v>
      </c>
      <c r="D21788" s="23" t="s">
        <v>5734</v>
      </c>
      <c r="E21788" s="23" t="s">
        <v>4141</v>
      </c>
      <c r="F21788" s="40">
        <v>0.35</v>
      </c>
      <c r="G21788" s="25">
        <v>52425</v>
      </c>
      <c r="H21788" s="25">
        <v>18349</v>
      </c>
      <c r="I21788" s="25"/>
      <c r="J21788" s="58" t="e">
        <f>HYPERLINK("#"&amp;"Insumos"&amp;"!A"&amp;MATCH($B21788,#REF!,0),"Ins "&amp;$B21788)</f>
        <v>#REF!</v>
      </c>
      <c r="M21788" s="220"/>
    </row>
    <row r="21789" spans="1:13" ht="25.5" x14ac:dyDescent="0.2">
      <c r="A21789" s="35" t="s">
        <v>3921</v>
      </c>
      <c r="B21789" s="1" t="s">
        <v>597</v>
      </c>
      <c r="C21789" s="45" t="s">
        <v>8738</v>
      </c>
      <c r="D21789" s="23" t="s">
        <v>5534</v>
      </c>
      <c r="E21789" s="23" t="s">
        <v>8737</v>
      </c>
      <c r="F21789" s="40">
        <v>0.1</v>
      </c>
      <c r="G21789" s="25">
        <v>17302</v>
      </c>
      <c r="H21789" s="25">
        <v>1730</v>
      </c>
      <c r="I21789" s="25"/>
      <c r="J21789" s="58" t="e">
        <f>HYPERLINK("#"&amp;"Insumos"&amp;"!A"&amp;MATCH($B21789,#REF!,0),"Ins "&amp;$B21789)</f>
        <v>#REF!</v>
      </c>
      <c r="M21789" s="220"/>
    </row>
    <row r="21790" spans="1:13" x14ac:dyDescent="0.2">
      <c r="A21790" s="35" t="s">
        <v>3921</v>
      </c>
      <c r="B21790" s="1" t="s">
        <v>263</v>
      </c>
      <c r="C21790" s="45" t="s">
        <v>696</v>
      </c>
      <c r="D21790" s="23" t="s">
        <v>5534</v>
      </c>
      <c r="E21790" s="23" t="s">
        <v>4140</v>
      </c>
      <c r="F21790" s="40">
        <v>6.4000000000000003E-3</v>
      </c>
      <c r="G21790" s="25">
        <v>187426</v>
      </c>
      <c r="H21790" s="25">
        <v>1200</v>
      </c>
      <c r="I21790" s="25"/>
      <c r="J21790" s="58" t="e">
        <f>HYPERLINK("#"&amp;"Insumos"&amp;"!A"&amp;MATCH($B21790,#REF!,0),"Ins "&amp;$B21790)</f>
        <v>#REF!</v>
      </c>
      <c r="M21790" s="220"/>
    </row>
    <row r="21791" spans="1:13" x14ac:dyDescent="0.2">
      <c r="A21791" s="35" t="s">
        <v>3921</v>
      </c>
      <c r="B21791" s="1" t="s">
        <v>139</v>
      </c>
      <c r="C21791" s="45" t="s">
        <v>155</v>
      </c>
      <c r="D21791" s="23" t="s">
        <v>5534</v>
      </c>
      <c r="E21791" s="23" t="s">
        <v>4140</v>
      </c>
      <c r="F21791" s="40">
        <v>2.5000000000000001E-2</v>
      </c>
      <c r="G21791" s="25">
        <v>86632</v>
      </c>
      <c r="H21791" s="25">
        <v>2166</v>
      </c>
      <c r="I21791" s="25"/>
      <c r="J21791" s="58" t="e">
        <f>HYPERLINK("#"&amp;"Insumos"&amp;"!A"&amp;MATCH($B21791,#REF!,0),"Ins "&amp;$B21791)</f>
        <v>#REF!</v>
      </c>
      <c r="M21791" s="220"/>
    </row>
    <row r="21792" spans="1:13" x14ac:dyDescent="0.2">
      <c r="A21792" s="35" t="s">
        <v>3921</v>
      </c>
      <c r="B21792" s="1" t="s">
        <v>767</v>
      </c>
      <c r="C21792" s="45" t="s">
        <v>1725</v>
      </c>
      <c r="D21792" s="23" t="s">
        <v>5534</v>
      </c>
      <c r="E21792" s="23" t="s">
        <v>4140</v>
      </c>
      <c r="F21792" s="40">
        <v>0.1</v>
      </c>
      <c r="G21792" s="25">
        <v>3262</v>
      </c>
      <c r="H21792" s="25">
        <v>326</v>
      </c>
      <c r="I21792" s="25"/>
      <c r="J21792" s="58" t="e">
        <f>HYPERLINK("#"&amp;"Insumos"&amp;"!A"&amp;MATCH($B21792,#REF!,0),"Ins "&amp;$B21792)</f>
        <v>#REF!</v>
      </c>
      <c r="M21792" s="220"/>
    </row>
    <row r="21793" spans="1:13" x14ac:dyDescent="0.2">
      <c r="A21793" s="35" t="s">
        <v>3921</v>
      </c>
      <c r="B21793" s="1" t="s">
        <v>5533</v>
      </c>
      <c r="C21793" s="45" t="s">
        <v>5892</v>
      </c>
      <c r="D21793" s="23" t="s">
        <v>977</v>
      </c>
      <c r="E21793" s="23" t="s">
        <v>4134</v>
      </c>
      <c r="F21793" s="40">
        <v>0.35</v>
      </c>
      <c r="G21793" s="25">
        <v>3623</v>
      </c>
      <c r="H21793" s="25">
        <v>1268</v>
      </c>
      <c r="I21793" s="25"/>
      <c r="J21793" s="58" t="e">
        <f>HYPERLINK("#"&amp;"Insumos"&amp;"!A"&amp;MATCH($B21793,#REF!,0),"Ins "&amp;$B21793)</f>
        <v>#REF!</v>
      </c>
      <c r="M21793" s="220"/>
    </row>
    <row r="21794" spans="1:13" x14ac:dyDescent="0.2">
      <c r="A21794" s="35" t="s">
        <v>3921</v>
      </c>
      <c r="B21794" s="1" t="s">
        <v>5007</v>
      </c>
      <c r="C21794" s="45" t="s">
        <v>720</v>
      </c>
      <c r="D21794" s="23" t="s">
        <v>5751</v>
      </c>
      <c r="E21794" s="23" t="s">
        <v>4134</v>
      </c>
      <c r="F21794" s="40">
        <v>0.372</v>
      </c>
      <c r="G21794" s="25">
        <v>1897</v>
      </c>
      <c r="H21794" s="25">
        <v>706</v>
      </c>
      <c r="I21794" s="25"/>
      <c r="J21794" s="58" t="e">
        <f>HYPERLINK("#"&amp;"Insumos"&amp;"!A"&amp;MATCH($B21794,#REF!,0),"Ins "&amp;$B21794)</f>
        <v>#REF!</v>
      </c>
      <c r="M21794" s="220"/>
    </row>
    <row r="21795" spans="1:13" ht="25.5" x14ac:dyDescent="0.2">
      <c r="A21795" s="35" t="s">
        <v>3921</v>
      </c>
      <c r="B21795" s="1" t="s">
        <v>5399</v>
      </c>
      <c r="C21795" s="45" t="s">
        <v>1172</v>
      </c>
      <c r="D21795" s="23" t="s">
        <v>5751</v>
      </c>
      <c r="E21795" s="23" t="s">
        <v>4134</v>
      </c>
      <c r="F21795" s="40">
        <v>4</v>
      </c>
      <c r="G21795" s="25">
        <v>426</v>
      </c>
      <c r="H21795" s="25">
        <v>1704</v>
      </c>
      <c r="I21795" s="25"/>
      <c r="J21795" s="58" t="e">
        <f>HYPERLINK("#"&amp;"Insumos"&amp;"!A"&amp;MATCH($B21795,#REF!,0),"Ins "&amp;$B21795)</f>
        <v>#REF!</v>
      </c>
      <c r="M21795" s="220"/>
    </row>
    <row r="21796" spans="1:13" x14ac:dyDescent="0.2">
      <c r="A21796" s="35" t="s">
        <v>3921</v>
      </c>
      <c r="B21796" s="1" t="s">
        <v>5406</v>
      </c>
      <c r="C21796" s="45" t="s">
        <v>2211</v>
      </c>
      <c r="D21796" s="23" t="s">
        <v>5751</v>
      </c>
      <c r="E21796" s="23" t="s">
        <v>4134</v>
      </c>
      <c r="F21796" s="40">
        <v>1</v>
      </c>
      <c r="G21796" s="25">
        <v>60850</v>
      </c>
      <c r="H21796" s="25">
        <v>60850</v>
      </c>
      <c r="I21796" s="25"/>
      <c r="J21796" s="58" t="e">
        <f>HYPERLINK("#"&amp;"Insumos"&amp;"!A"&amp;MATCH($B21796,#REF!,0),"Ins "&amp;$B21796)</f>
        <v>#REF!</v>
      </c>
      <c r="M21796" s="220"/>
    </row>
    <row r="21797" spans="1:13" x14ac:dyDescent="0.2">
      <c r="A21797" s="35" t="s">
        <v>3921</v>
      </c>
      <c r="B21797" s="1" t="s">
        <v>4527</v>
      </c>
      <c r="C21797" s="45" t="s">
        <v>1414</v>
      </c>
      <c r="D21797" s="23" t="s">
        <v>5751</v>
      </c>
      <c r="E21797" s="23" t="s">
        <v>287</v>
      </c>
      <c r="F21797" s="40">
        <v>0.1</v>
      </c>
      <c r="G21797" s="25">
        <v>12369</v>
      </c>
      <c r="H21797" s="25">
        <v>1237</v>
      </c>
      <c r="I21797" s="25"/>
      <c r="J21797" s="58" t="e">
        <f>HYPERLINK("#"&amp;"Insumos"&amp;"!A"&amp;MATCH($B21797,#REF!,0),"Ins "&amp;$B21797)</f>
        <v>#REF!</v>
      </c>
      <c r="M21797" s="220"/>
    </row>
    <row r="21798" spans="1:13" ht="25.5" x14ac:dyDescent="0.2">
      <c r="A21798" s="36" t="s">
        <v>3922</v>
      </c>
      <c r="B21798" s="26" t="s">
        <v>6816</v>
      </c>
      <c r="C21798" s="79" t="s">
        <v>2212</v>
      </c>
      <c r="D21798" s="37" t="s">
        <v>5608</v>
      </c>
      <c r="E21798" s="37" t="s">
        <v>464</v>
      </c>
      <c r="F21798" s="41"/>
      <c r="G21798" s="27"/>
      <c r="H21798" s="27"/>
      <c r="I21798" s="27">
        <v>89536</v>
      </c>
      <c r="M21798" s="220">
        <f t="shared" si="340"/>
        <v>117256</v>
      </c>
    </row>
    <row r="21799" spans="1:13" x14ac:dyDescent="0.2">
      <c r="A21799" s="35" t="s">
        <v>3922</v>
      </c>
      <c r="B21799" s="1" t="s">
        <v>5578</v>
      </c>
      <c r="C21799" s="45" t="s">
        <v>1015</v>
      </c>
      <c r="D21799" s="23" t="s">
        <v>5734</v>
      </c>
      <c r="E21799" s="23" t="s">
        <v>4141</v>
      </c>
      <c r="F21799" s="40">
        <v>0.35</v>
      </c>
      <c r="G21799" s="25">
        <v>52425</v>
      </c>
      <c r="H21799" s="25">
        <v>18349</v>
      </c>
      <c r="I21799" s="25"/>
      <c r="J21799" s="58" t="e">
        <f>HYPERLINK("#"&amp;"Insumos"&amp;"!A"&amp;MATCH($B21799,#REF!,0),"Ins "&amp;$B21799)</f>
        <v>#REF!</v>
      </c>
      <c r="M21799" s="220"/>
    </row>
    <row r="21800" spans="1:13" ht="25.5" x14ac:dyDescent="0.2">
      <c r="A21800" s="35" t="s">
        <v>3922</v>
      </c>
      <c r="B21800" s="1" t="s">
        <v>597</v>
      </c>
      <c r="C21800" s="45" t="s">
        <v>8738</v>
      </c>
      <c r="D21800" s="23" t="s">
        <v>5534</v>
      </c>
      <c r="E21800" s="23" t="s">
        <v>8737</v>
      </c>
      <c r="F21800" s="40">
        <v>0.1</v>
      </c>
      <c r="G21800" s="25">
        <v>17302</v>
      </c>
      <c r="H21800" s="25">
        <v>1730</v>
      </c>
      <c r="I21800" s="25"/>
      <c r="J21800" s="58" t="e">
        <f>HYPERLINK("#"&amp;"Insumos"&amp;"!A"&amp;MATCH($B21800,#REF!,0),"Ins "&amp;$B21800)</f>
        <v>#REF!</v>
      </c>
      <c r="M21800" s="220"/>
    </row>
    <row r="21801" spans="1:13" x14ac:dyDescent="0.2">
      <c r="A21801" s="35" t="s">
        <v>3922</v>
      </c>
      <c r="B21801" s="1" t="s">
        <v>263</v>
      </c>
      <c r="C21801" s="45" t="s">
        <v>696</v>
      </c>
      <c r="D21801" s="23" t="s">
        <v>5534</v>
      </c>
      <c r="E21801" s="23" t="s">
        <v>4140</v>
      </c>
      <c r="F21801" s="40">
        <v>6.4000000000000003E-3</v>
      </c>
      <c r="G21801" s="25">
        <v>187426</v>
      </c>
      <c r="H21801" s="25">
        <v>1200</v>
      </c>
      <c r="I21801" s="25"/>
      <c r="J21801" s="58" t="e">
        <f>HYPERLINK("#"&amp;"Insumos"&amp;"!A"&amp;MATCH($B21801,#REF!,0),"Ins "&amp;$B21801)</f>
        <v>#REF!</v>
      </c>
      <c r="M21801" s="220"/>
    </row>
    <row r="21802" spans="1:13" x14ac:dyDescent="0.2">
      <c r="A21802" s="35" t="s">
        <v>3922</v>
      </c>
      <c r="B21802" s="1" t="s">
        <v>139</v>
      </c>
      <c r="C21802" s="45" t="s">
        <v>155</v>
      </c>
      <c r="D21802" s="23" t="s">
        <v>5534</v>
      </c>
      <c r="E21802" s="23" t="s">
        <v>4140</v>
      </c>
      <c r="F21802" s="40">
        <v>2.5000000000000001E-2</v>
      </c>
      <c r="G21802" s="25">
        <v>86632</v>
      </c>
      <c r="H21802" s="25">
        <v>2166</v>
      </c>
      <c r="I21802" s="25"/>
      <c r="J21802" s="58" t="e">
        <f>HYPERLINK("#"&amp;"Insumos"&amp;"!A"&amp;MATCH($B21802,#REF!,0),"Ins "&amp;$B21802)</f>
        <v>#REF!</v>
      </c>
      <c r="M21802" s="220"/>
    </row>
    <row r="21803" spans="1:13" x14ac:dyDescent="0.2">
      <c r="A21803" s="35" t="s">
        <v>3922</v>
      </c>
      <c r="B21803" s="1" t="s">
        <v>767</v>
      </c>
      <c r="C21803" s="45" t="s">
        <v>1725</v>
      </c>
      <c r="D21803" s="23" t="s">
        <v>5534</v>
      </c>
      <c r="E21803" s="23" t="s">
        <v>4140</v>
      </c>
      <c r="F21803" s="40">
        <v>0.1</v>
      </c>
      <c r="G21803" s="25">
        <v>3262</v>
      </c>
      <c r="H21803" s="25">
        <v>326</v>
      </c>
      <c r="I21803" s="25"/>
      <c r="J21803" s="58" t="e">
        <f>HYPERLINK("#"&amp;"Insumos"&amp;"!A"&amp;MATCH($B21803,#REF!,0),"Ins "&amp;$B21803)</f>
        <v>#REF!</v>
      </c>
      <c r="M21803" s="220"/>
    </row>
    <row r="21804" spans="1:13" x14ac:dyDescent="0.2">
      <c r="A21804" s="35" t="s">
        <v>3922</v>
      </c>
      <c r="B21804" s="1" t="s">
        <v>5533</v>
      </c>
      <c r="C21804" s="45" t="s">
        <v>5892</v>
      </c>
      <c r="D21804" s="23" t="s">
        <v>977</v>
      </c>
      <c r="E21804" s="23" t="s">
        <v>4134</v>
      </c>
      <c r="F21804" s="40">
        <v>0.35</v>
      </c>
      <c r="G21804" s="25">
        <v>3623</v>
      </c>
      <c r="H21804" s="25">
        <v>1268</v>
      </c>
      <c r="I21804" s="25"/>
      <c r="J21804" s="58" t="e">
        <f>HYPERLINK("#"&amp;"Insumos"&amp;"!A"&amp;MATCH($B21804,#REF!,0),"Ins "&amp;$B21804)</f>
        <v>#REF!</v>
      </c>
      <c r="M21804" s="220"/>
    </row>
    <row r="21805" spans="1:13" x14ac:dyDescent="0.2">
      <c r="A21805" s="35" t="s">
        <v>3922</v>
      </c>
      <c r="B21805" s="1" t="s">
        <v>5007</v>
      </c>
      <c r="C21805" s="45" t="s">
        <v>720</v>
      </c>
      <c r="D21805" s="23" t="s">
        <v>5751</v>
      </c>
      <c r="E21805" s="23" t="s">
        <v>4134</v>
      </c>
      <c r="F21805" s="40">
        <v>0.372</v>
      </c>
      <c r="G21805" s="25">
        <v>1897</v>
      </c>
      <c r="H21805" s="25">
        <v>706</v>
      </c>
      <c r="I21805" s="25"/>
      <c r="J21805" s="58" t="e">
        <f>HYPERLINK("#"&amp;"Insumos"&amp;"!A"&amp;MATCH($B21805,#REF!,0),"Ins "&amp;$B21805)</f>
        <v>#REF!</v>
      </c>
      <c r="M21805" s="220"/>
    </row>
    <row r="21806" spans="1:13" ht="25.5" x14ac:dyDescent="0.2">
      <c r="A21806" s="35" t="s">
        <v>3922</v>
      </c>
      <c r="B21806" s="1" t="s">
        <v>5399</v>
      </c>
      <c r="C21806" s="45" t="s">
        <v>1172</v>
      </c>
      <c r="D21806" s="23" t="s">
        <v>5751</v>
      </c>
      <c r="E21806" s="23" t="s">
        <v>4134</v>
      </c>
      <c r="F21806" s="40">
        <v>4</v>
      </c>
      <c r="G21806" s="25">
        <v>426</v>
      </c>
      <c r="H21806" s="25">
        <v>1704</v>
      </c>
      <c r="I21806" s="25"/>
      <c r="J21806" s="58" t="e">
        <f>HYPERLINK("#"&amp;"Insumos"&amp;"!A"&amp;MATCH($B21806,#REF!,0),"Ins "&amp;$B21806)</f>
        <v>#REF!</v>
      </c>
      <c r="M21806" s="220"/>
    </row>
    <row r="21807" spans="1:13" x14ac:dyDescent="0.2">
      <c r="A21807" s="35" t="s">
        <v>3922</v>
      </c>
      <c r="B21807" s="1" t="s">
        <v>5406</v>
      </c>
      <c r="C21807" s="45" t="s">
        <v>2211</v>
      </c>
      <c r="D21807" s="23" t="s">
        <v>5751</v>
      </c>
      <c r="E21807" s="23" t="s">
        <v>4134</v>
      </c>
      <c r="F21807" s="40">
        <v>1</v>
      </c>
      <c r="G21807" s="25">
        <v>60850</v>
      </c>
      <c r="H21807" s="25">
        <v>60850</v>
      </c>
      <c r="I21807" s="25"/>
      <c r="J21807" s="58" t="e">
        <f>HYPERLINK("#"&amp;"Insumos"&amp;"!A"&amp;MATCH($B21807,#REF!,0),"Ins "&amp;$B21807)</f>
        <v>#REF!</v>
      </c>
      <c r="M21807" s="220"/>
    </row>
    <row r="21808" spans="1:13" x14ac:dyDescent="0.2">
      <c r="A21808" s="35" t="s">
        <v>3922</v>
      </c>
      <c r="B21808" s="1" t="s">
        <v>4527</v>
      </c>
      <c r="C21808" s="45" t="s">
        <v>1414</v>
      </c>
      <c r="D21808" s="23" t="s">
        <v>5751</v>
      </c>
      <c r="E21808" s="23" t="s">
        <v>287</v>
      </c>
      <c r="F21808" s="40">
        <v>0.1</v>
      </c>
      <c r="G21808" s="25">
        <v>12369</v>
      </c>
      <c r="H21808" s="25">
        <v>1237</v>
      </c>
      <c r="I21808" s="25"/>
      <c r="J21808" s="58" t="e">
        <f>HYPERLINK("#"&amp;"Insumos"&amp;"!A"&amp;MATCH($B21808,#REF!,0),"Ins "&amp;$B21808)</f>
        <v>#REF!</v>
      </c>
      <c r="M21808" s="220"/>
    </row>
    <row r="21809" spans="1:13" ht="25.5" x14ac:dyDescent="0.2">
      <c r="A21809" s="36" t="s">
        <v>3923</v>
      </c>
      <c r="B21809" s="26" t="s">
        <v>6816</v>
      </c>
      <c r="C21809" s="79" t="s">
        <v>11027</v>
      </c>
      <c r="D21809" s="37" t="s">
        <v>5608</v>
      </c>
      <c r="E21809" s="37" t="s">
        <v>4134</v>
      </c>
      <c r="F21809" s="41"/>
      <c r="G21809" s="27"/>
      <c r="H21809" s="27"/>
      <c r="I21809" s="27">
        <v>107927</v>
      </c>
      <c r="M21809" s="220">
        <f t="shared" si="340"/>
        <v>141341</v>
      </c>
    </row>
    <row r="21810" spans="1:13" x14ac:dyDescent="0.2">
      <c r="A21810" s="35" t="s">
        <v>3923</v>
      </c>
      <c r="B21810" s="1" t="s">
        <v>5578</v>
      </c>
      <c r="C21810" s="45" t="s">
        <v>1015</v>
      </c>
      <c r="D21810" s="23" t="s">
        <v>5734</v>
      </c>
      <c r="E21810" s="23" t="s">
        <v>4141</v>
      </c>
      <c r="F21810" s="40">
        <v>0.25</v>
      </c>
      <c r="G21810" s="25">
        <v>52425</v>
      </c>
      <c r="H21810" s="25">
        <v>13106</v>
      </c>
      <c r="I21810" s="25"/>
      <c r="J21810" s="58" t="e">
        <f>HYPERLINK("#"&amp;"Insumos"&amp;"!A"&amp;MATCH($B21810,#REF!,0),"Ins "&amp;$B21810)</f>
        <v>#REF!</v>
      </c>
      <c r="M21810" s="220"/>
    </row>
    <row r="21811" spans="1:13" ht="25.5" x14ac:dyDescent="0.2">
      <c r="A21811" s="35" t="s">
        <v>3923</v>
      </c>
      <c r="B21811" s="1" t="s">
        <v>597</v>
      </c>
      <c r="C21811" s="45" t="s">
        <v>8738</v>
      </c>
      <c r="D21811" s="23" t="s">
        <v>5534</v>
      </c>
      <c r="E21811" s="23" t="s">
        <v>8737</v>
      </c>
      <c r="F21811" s="40">
        <v>0.1</v>
      </c>
      <c r="G21811" s="25">
        <v>17302</v>
      </c>
      <c r="H21811" s="25">
        <v>1730</v>
      </c>
      <c r="I21811" s="25"/>
      <c r="J21811" s="58" t="e">
        <f>HYPERLINK("#"&amp;"Insumos"&amp;"!A"&amp;MATCH($B21811,#REF!,0),"Ins "&amp;$B21811)</f>
        <v>#REF!</v>
      </c>
      <c r="M21811" s="220"/>
    </row>
    <row r="21812" spans="1:13" x14ac:dyDescent="0.2">
      <c r="A21812" s="35" t="s">
        <v>3923</v>
      </c>
      <c r="B21812" s="1" t="s">
        <v>263</v>
      </c>
      <c r="C21812" s="45" t="s">
        <v>696</v>
      </c>
      <c r="D21812" s="23" t="s">
        <v>5534</v>
      </c>
      <c r="E21812" s="23" t="s">
        <v>4140</v>
      </c>
      <c r="F21812" s="40">
        <v>8.8000000000000005E-3</v>
      </c>
      <c r="G21812" s="25">
        <v>187426</v>
      </c>
      <c r="H21812" s="25">
        <v>1649</v>
      </c>
      <c r="I21812" s="25"/>
      <c r="J21812" s="58" t="e">
        <f>HYPERLINK("#"&amp;"Insumos"&amp;"!A"&amp;MATCH($B21812,#REF!,0),"Ins "&amp;$B21812)</f>
        <v>#REF!</v>
      </c>
      <c r="M21812" s="220"/>
    </row>
    <row r="21813" spans="1:13" x14ac:dyDescent="0.2">
      <c r="A21813" s="35" t="s">
        <v>3923</v>
      </c>
      <c r="B21813" s="1" t="s">
        <v>139</v>
      </c>
      <c r="C21813" s="45" t="s">
        <v>155</v>
      </c>
      <c r="D21813" s="23" t="s">
        <v>5534</v>
      </c>
      <c r="E21813" s="23" t="s">
        <v>4140</v>
      </c>
      <c r="F21813" s="40">
        <v>2.5000000000000001E-2</v>
      </c>
      <c r="G21813" s="25">
        <v>86632</v>
      </c>
      <c r="H21813" s="25">
        <v>2166</v>
      </c>
      <c r="I21813" s="25"/>
      <c r="J21813" s="58" t="e">
        <f>HYPERLINK("#"&amp;"Insumos"&amp;"!A"&amp;MATCH($B21813,#REF!,0),"Ins "&amp;$B21813)</f>
        <v>#REF!</v>
      </c>
      <c r="M21813" s="220"/>
    </row>
    <row r="21814" spans="1:13" x14ac:dyDescent="0.2">
      <c r="A21814" s="35" t="s">
        <v>3923</v>
      </c>
      <c r="B21814" s="1" t="s">
        <v>767</v>
      </c>
      <c r="C21814" s="45" t="s">
        <v>1725</v>
      </c>
      <c r="D21814" s="23" t="s">
        <v>5534</v>
      </c>
      <c r="E21814" s="23" t="s">
        <v>4140</v>
      </c>
      <c r="F21814" s="40">
        <v>0.1</v>
      </c>
      <c r="G21814" s="25">
        <v>3262</v>
      </c>
      <c r="H21814" s="25">
        <v>326</v>
      </c>
      <c r="I21814" s="25"/>
      <c r="J21814" s="58" t="e">
        <f>HYPERLINK("#"&amp;"Insumos"&amp;"!A"&amp;MATCH($B21814,#REF!,0),"Ins "&amp;$B21814)</f>
        <v>#REF!</v>
      </c>
      <c r="M21814" s="220"/>
    </row>
    <row r="21815" spans="1:13" x14ac:dyDescent="0.2">
      <c r="A21815" s="35" t="s">
        <v>3923</v>
      </c>
      <c r="B21815" s="1" t="s">
        <v>5533</v>
      </c>
      <c r="C21815" s="45" t="s">
        <v>5892</v>
      </c>
      <c r="D21815" s="23" t="s">
        <v>977</v>
      </c>
      <c r="E21815" s="23" t="s">
        <v>4134</v>
      </c>
      <c r="F21815" s="40">
        <v>0.35</v>
      </c>
      <c r="G21815" s="25">
        <v>3623</v>
      </c>
      <c r="H21815" s="25">
        <v>1268</v>
      </c>
      <c r="I21815" s="25"/>
      <c r="J21815" s="58" t="e">
        <f>HYPERLINK("#"&amp;"Insumos"&amp;"!A"&amp;MATCH($B21815,#REF!,0),"Ins "&amp;$B21815)</f>
        <v>#REF!</v>
      </c>
      <c r="M21815" s="220"/>
    </row>
    <row r="21816" spans="1:13" x14ac:dyDescent="0.2">
      <c r="A21816" s="35" t="s">
        <v>3923</v>
      </c>
      <c r="B21816" s="1" t="s">
        <v>5007</v>
      </c>
      <c r="C21816" s="45" t="s">
        <v>720</v>
      </c>
      <c r="D21816" s="23" t="s">
        <v>5751</v>
      </c>
      <c r="E21816" s="23" t="s">
        <v>4134</v>
      </c>
      <c r="F21816" s="40">
        <v>0.372</v>
      </c>
      <c r="G21816" s="25">
        <v>1897</v>
      </c>
      <c r="H21816" s="25">
        <v>706</v>
      </c>
      <c r="I21816" s="25"/>
      <c r="J21816" s="58" t="e">
        <f>HYPERLINK("#"&amp;"Insumos"&amp;"!A"&amp;MATCH($B21816,#REF!,0),"Ins "&amp;$B21816)</f>
        <v>#REF!</v>
      </c>
      <c r="M21816" s="220"/>
    </row>
    <row r="21817" spans="1:13" ht="25.5" x14ac:dyDescent="0.2">
      <c r="A21817" s="35" t="s">
        <v>3923</v>
      </c>
      <c r="B21817" s="1" t="s">
        <v>5399</v>
      </c>
      <c r="C21817" s="45" t="s">
        <v>1172</v>
      </c>
      <c r="D21817" s="23" t="s">
        <v>5751</v>
      </c>
      <c r="E21817" s="23" t="s">
        <v>4134</v>
      </c>
      <c r="F21817" s="40">
        <v>4</v>
      </c>
      <c r="G21817" s="25">
        <v>426</v>
      </c>
      <c r="H21817" s="25">
        <v>1704</v>
      </c>
      <c r="I21817" s="25"/>
      <c r="J21817" s="58" t="e">
        <f>HYPERLINK("#"&amp;"Insumos"&amp;"!A"&amp;MATCH($B21817,#REF!,0),"Ins "&amp;$B21817)</f>
        <v>#REF!</v>
      </c>
      <c r="M21817" s="220"/>
    </row>
    <row r="21818" spans="1:13" x14ac:dyDescent="0.2">
      <c r="A21818" s="35" t="s">
        <v>3923</v>
      </c>
      <c r="B21818" s="1" t="s">
        <v>5407</v>
      </c>
      <c r="C21818" s="45" t="s">
        <v>2214</v>
      </c>
      <c r="D21818" s="23" t="s">
        <v>5751</v>
      </c>
      <c r="E21818" s="23" t="s">
        <v>4134</v>
      </c>
      <c r="F21818" s="40">
        <v>1</v>
      </c>
      <c r="G21818" s="25">
        <v>70512</v>
      </c>
      <c r="H21818" s="25">
        <v>70512</v>
      </c>
      <c r="I21818" s="25"/>
      <c r="J21818" s="58" t="e">
        <f>HYPERLINK("#"&amp;"Insumos"&amp;"!A"&amp;MATCH($B21818,#REF!,0),"Ins "&amp;$B21818)</f>
        <v>#REF!</v>
      </c>
      <c r="M21818" s="220"/>
    </row>
    <row r="21819" spans="1:13" x14ac:dyDescent="0.2">
      <c r="A21819" s="35" t="s">
        <v>3923</v>
      </c>
      <c r="B21819" s="1" t="s">
        <v>5408</v>
      </c>
      <c r="C21819" s="45" t="s">
        <v>2215</v>
      </c>
      <c r="D21819" s="23" t="s">
        <v>5751</v>
      </c>
      <c r="E21819" s="23" t="s">
        <v>465</v>
      </c>
      <c r="F21819" s="40">
        <v>0.4</v>
      </c>
      <c r="G21819" s="25">
        <v>33808</v>
      </c>
      <c r="H21819" s="25">
        <v>13523</v>
      </c>
      <c r="I21819" s="25"/>
      <c r="J21819" s="58" t="e">
        <f>HYPERLINK("#"&amp;"Insumos"&amp;"!A"&amp;MATCH($B21819,#REF!,0),"Ins "&amp;$B21819)</f>
        <v>#REF!</v>
      </c>
      <c r="M21819" s="220"/>
    </row>
    <row r="21820" spans="1:13" x14ac:dyDescent="0.2">
      <c r="A21820" s="35" t="s">
        <v>3923</v>
      </c>
      <c r="B21820" s="1" t="s">
        <v>4527</v>
      </c>
      <c r="C21820" s="45" t="s">
        <v>1414</v>
      </c>
      <c r="D21820" s="23" t="s">
        <v>5751</v>
      </c>
      <c r="E21820" s="23" t="s">
        <v>287</v>
      </c>
      <c r="F21820" s="40">
        <v>0.1</v>
      </c>
      <c r="G21820" s="25">
        <v>12369</v>
      </c>
      <c r="H21820" s="25">
        <v>1237</v>
      </c>
      <c r="I21820" s="25"/>
      <c r="J21820" s="58" t="e">
        <f>HYPERLINK("#"&amp;"Insumos"&amp;"!A"&amp;MATCH($B21820,#REF!,0),"Ins "&amp;$B21820)</f>
        <v>#REF!</v>
      </c>
      <c r="M21820" s="220"/>
    </row>
    <row r="21821" spans="1:13" x14ac:dyDescent="0.2">
      <c r="A21821" s="36" t="s">
        <v>3924</v>
      </c>
      <c r="B21821" s="26" t="s">
        <v>6816</v>
      </c>
      <c r="C21821" s="79" t="s">
        <v>2218</v>
      </c>
      <c r="D21821" s="37" t="s">
        <v>5608</v>
      </c>
      <c r="E21821" s="37" t="s">
        <v>464</v>
      </c>
      <c r="F21821" s="41"/>
      <c r="G21821" s="27"/>
      <c r="H21821" s="27"/>
      <c r="I21821" s="27">
        <v>36905</v>
      </c>
      <c r="M21821" s="220">
        <f t="shared" si="340"/>
        <v>48331</v>
      </c>
    </row>
    <row r="21822" spans="1:13" x14ac:dyDescent="0.2">
      <c r="A21822" s="35" t="s">
        <v>3924</v>
      </c>
      <c r="B21822" s="1" t="s">
        <v>5578</v>
      </c>
      <c r="C21822" s="45" t="s">
        <v>1015</v>
      </c>
      <c r="D21822" s="23" t="s">
        <v>5734</v>
      </c>
      <c r="E21822" s="23" t="s">
        <v>4141</v>
      </c>
      <c r="F21822" s="40">
        <v>0.3</v>
      </c>
      <c r="G21822" s="25">
        <v>52425</v>
      </c>
      <c r="H21822" s="25">
        <v>15728</v>
      </c>
      <c r="I21822" s="25"/>
      <c r="J21822" s="58" t="e">
        <f>HYPERLINK("#"&amp;"Insumos"&amp;"!A"&amp;MATCH($B21822,#REF!,0),"Ins "&amp;$B21822)</f>
        <v>#REF!</v>
      </c>
      <c r="M21822" s="220"/>
    </row>
    <row r="21823" spans="1:13" ht="25.5" x14ac:dyDescent="0.2">
      <c r="A21823" s="35" t="s">
        <v>3924</v>
      </c>
      <c r="B21823" s="1" t="s">
        <v>597</v>
      </c>
      <c r="C21823" s="45" t="s">
        <v>8738</v>
      </c>
      <c r="D21823" s="23" t="s">
        <v>5534</v>
      </c>
      <c r="E21823" s="23" t="s">
        <v>8737</v>
      </c>
      <c r="F21823" s="40">
        <v>0.1</v>
      </c>
      <c r="G21823" s="25">
        <v>17302</v>
      </c>
      <c r="H21823" s="25">
        <v>1730</v>
      </c>
      <c r="I21823" s="25"/>
      <c r="J21823" s="58" t="e">
        <f>HYPERLINK("#"&amp;"Insumos"&amp;"!A"&amp;MATCH($B21823,#REF!,0),"Ins "&amp;$B21823)</f>
        <v>#REF!</v>
      </c>
      <c r="M21823" s="220"/>
    </row>
    <row r="21824" spans="1:13" x14ac:dyDescent="0.2">
      <c r="A21824" s="35" t="s">
        <v>3924</v>
      </c>
      <c r="B21824" s="1" t="s">
        <v>263</v>
      </c>
      <c r="C21824" s="45" t="s">
        <v>696</v>
      </c>
      <c r="D21824" s="23" t="s">
        <v>5534</v>
      </c>
      <c r="E21824" s="23" t="s">
        <v>4140</v>
      </c>
      <c r="F21824" s="40">
        <v>1.6999999999999999E-3</v>
      </c>
      <c r="G21824" s="25">
        <v>187426</v>
      </c>
      <c r="H21824" s="25">
        <v>319</v>
      </c>
      <c r="I21824" s="25"/>
      <c r="J21824" s="58" t="e">
        <f>HYPERLINK("#"&amp;"Insumos"&amp;"!A"&amp;MATCH($B21824,#REF!,0),"Ins "&amp;$B21824)</f>
        <v>#REF!</v>
      </c>
      <c r="M21824" s="220"/>
    </row>
    <row r="21825" spans="1:13" x14ac:dyDescent="0.2">
      <c r="A21825" s="35" t="s">
        <v>3924</v>
      </c>
      <c r="B21825" s="1" t="s">
        <v>767</v>
      </c>
      <c r="C21825" s="45" t="s">
        <v>1725</v>
      </c>
      <c r="D21825" s="23" t="s">
        <v>5534</v>
      </c>
      <c r="E21825" s="23" t="s">
        <v>4140</v>
      </c>
      <c r="F21825" s="40">
        <v>0.1</v>
      </c>
      <c r="G21825" s="25">
        <v>3262</v>
      </c>
      <c r="H21825" s="25">
        <v>326</v>
      </c>
      <c r="I21825" s="25"/>
      <c r="J21825" s="58" t="e">
        <f>HYPERLINK("#"&amp;"Insumos"&amp;"!A"&amp;MATCH($B21825,#REF!,0),"Ins "&amp;$B21825)</f>
        <v>#REF!</v>
      </c>
      <c r="M21825" s="220"/>
    </row>
    <row r="21826" spans="1:13" x14ac:dyDescent="0.2">
      <c r="A21826" s="35" t="s">
        <v>3924</v>
      </c>
      <c r="B21826" s="1" t="s">
        <v>5533</v>
      </c>
      <c r="C21826" s="45" t="s">
        <v>5892</v>
      </c>
      <c r="D21826" s="23" t="s">
        <v>977</v>
      </c>
      <c r="E21826" s="23" t="s">
        <v>4134</v>
      </c>
      <c r="F21826" s="40">
        <v>0.05</v>
      </c>
      <c r="G21826" s="25">
        <v>3623</v>
      </c>
      <c r="H21826" s="25">
        <v>181</v>
      </c>
      <c r="I21826" s="25"/>
      <c r="J21826" s="58" t="e">
        <f>HYPERLINK("#"&amp;"Insumos"&amp;"!A"&amp;MATCH($B21826,#REF!,0),"Ins "&amp;$B21826)</f>
        <v>#REF!</v>
      </c>
      <c r="M21826" s="220"/>
    </row>
    <row r="21827" spans="1:13" x14ac:dyDescent="0.2">
      <c r="A21827" s="35" t="s">
        <v>3924</v>
      </c>
      <c r="B21827" s="1" t="s">
        <v>5007</v>
      </c>
      <c r="C21827" s="45" t="s">
        <v>720</v>
      </c>
      <c r="D21827" s="23" t="s">
        <v>5751</v>
      </c>
      <c r="E21827" s="23" t="s">
        <v>4134</v>
      </c>
      <c r="F21827" s="40">
        <v>0.372</v>
      </c>
      <c r="G21827" s="25">
        <v>1897</v>
      </c>
      <c r="H21827" s="25">
        <v>706</v>
      </c>
      <c r="I21827" s="25"/>
      <c r="J21827" s="58" t="e">
        <f>HYPERLINK("#"&amp;"Insumos"&amp;"!A"&amp;MATCH($B21827,#REF!,0),"Ins "&amp;$B21827)</f>
        <v>#REF!</v>
      </c>
      <c r="M21827" s="220"/>
    </row>
    <row r="21828" spans="1:13" x14ac:dyDescent="0.2">
      <c r="A21828" s="35" t="s">
        <v>3924</v>
      </c>
      <c r="B21828" s="1" t="s">
        <v>5409</v>
      </c>
      <c r="C21828" s="45" t="s">
        <v>2216</v>
      </c>
      <c r="D21828" s="23" t="s">
        <v>5751</v>
      </c>
      <c r="E21828" s="23" t="s">
        <v>4134</v>
      </c>
      <c r="F21828" s="40">
        <v>0.4</v>
      </c>
      <c r="G21828" s="25">
        <v>30425</v>
      </c>
      <c r="H21828" s="25">
        <v>12170</v>
      </c>
      <c r="I21828" s="25"/>
      <c r="J21828" s="58" t="e">
        <f>HYPERLINK("#"&amp;"Insumos"&amp;"!A"&amp;MATCH($B21828,#REF!,0),"Ins "&amp;$B21828)</f>
        <v>#REF!</v>
      </c>
      <c r="M21828" s="220"/>
    </row>
    <row r="21829" spans="1:13" x14ac:dyDescent="0.2">
      <c r="A21829" s="35" t="s">
        <v>3924</v>
      </c>
      <c r="B21829" s="1" t="s">
        <v>5436</v>
      </c>
      <c r="C21829" s="45" t="s">
        <v>2217</v>
      </c>
      <c r="D21829" s="23" t="s">
        <v>5751</v>
      </c>
      <c r="E21829" s="23" t="s">
        <v>467</v>
      </c>
      <c r="F21829" s="40">
        <v>0.1</v>
      </c>
      <c r="G21829" s="25">
        <v>45075</v>
      </c>
      <c r="H21829" s="25">
        <v>4508</v>
      </c>
      <c r="I21829" s="25"/>
      <c r="J21829" s="58" t="e">
        <f>HYPERLINK("#"&amp;"Insumos"&amp;"!A"&amp;MATCH($B21829,#REF!,0),"Ins "&amp;$B21829)</f>
        <v>#REF!</v>
      </c>
      <c r="M21829" s="220"/>
    </row>
    <row r="21830" spans="1:13" x14ac:dyDescent="0.2">
      <c r="A21830" s="35" t="s">
        <v>3924</v>
      </c>
      <c r="B21830" s="1" t="s">
        <v>4527</v>
      </c>
      <c r="C21830" s="45" t="s">
        <v>1414</v>
      </c>
      <c r="D21830" s="23" t="s">
        <v>5751</v>
      </c>
      <c r="E21830" s="23" t="s">
        <v>287</v>
      </c>
      <c r="F21830" s="40">
        <v>0.1</v>
      </c>
      <c r="G21830" s="25">
        <v>12369</v>
      </c>
      <c r="H21830" s="25">
        <v>1237</v>
      </c>
      <c r="I21830" s="25"/>
      <c r="J21830" s="58" t="e">
        <f>HYPERLINK("#"&amp;"Insumos"&amp;"!A"&amp;MATCH($B21830,#REF!,0),"Ins "&amp;$B21830)</f>
        <v>#REF!</v>
      </c>
      <c r="M21830" s="220"/>
    </row>
    <row r="21831" spans="1:13" ht="25.5" x14ac:dyDescent="0.2">
      <c r="A21831" s="36" t="s">
        <v>3925</v>
      </c>
      <c r="B21831" s="26" t="s">
        <v>6816</v>
      </c>
      <c r="C21831" s="79" t="s">
        <v>11028</v>
      </c>
      <c r="D21831" s="37" t="s">
        <v>5608</v>
      </c>
      <c r="E21831" s="37" t="s">
        <v>465</v>
      </c>
      <c r="F21831" s="41"/>
      <c r="G21831" s="27"/>
      <c r="H21831" s="27"/>
      <c r="I21831" s="27">
        <v>71327</v>
      </c>
      <c r="M21831" s="220">
        <f t="shared" ref="M21831:M21888" si="341">ROUND(I21831*(1+$L$2),0)</f>
        <v>93410</v>
      </c>
    </row>
    <row r="21832" spans="1:13" x14ac:dyDescent="0.2">
      <c r="A21832" s="35" t="s">
        <v>3925</v>
      </c>
      <c r="B21832" s="1" t="s">
        <v>5578</v>
      </c>
      <c r="C21832" s="45" t="s">
        <v>1015</v>
      </c>
      <c r="D21832" s="23" t="s">
        <v>5734</v>
      </c>
      <c r="E21832" s="23" t="s">
        <v>4141</v>
      </c>
      <c r="F21832" s="40">
        <v>0.35</v>
      </c>
      <c r="G21832" s="25">
        <v>52425</v>
      </c>
      <c r="H21832" s="25">
        <v>18349</v>
      </c>
      <c r="I21832" s="25"/>
      <c r="J21832" s="58" t="e">
        <f>HYPERLINK("#"&amp;"Insumos"&amp;"!A"&amp;MATCH($B21832,#REF!,0),"Ins "&amp;$B21832)</f>
        <v>#REF!</v>
      </c>
      <c r="M21832" s="220"/>
    </row>
    <row r="21833" spans="1:13" ht="25.5" x14ac:dyDescent="0.2">
      <c r="A21833" s="35" t="s">
        <v>3925</v>
      </c>
      <c r="B21833" s="1" t="s">
        <v>597</v>
      </c>
      <c r="C21833" s="45" t="s">
        <v>8738</v>
      </c>
      <c r="D21833" s="23" t="s">
        <v>5534</v>
      </c>
      <c r="E21833" s="23" t="s">
        <v>8737</v>
      </c>
      <c r="F21833" s="40">
        <v>0.1</v>
      </c>
      <c r="G21833" s="25">
        <v>17302</v>
      </c>
      <c r="H21833" s="25">
        <v>1730</v>
      </c>
      <c r="I21833" s="25"/>
      <c r="J21833" s="58" t="e">
        <f>HYPERLINK("#"&amp;"Insumos"&amp;"!A"&amp;MATCH($B21833,#REF!,0),"Ins "&amp;$B21833)</f>
        <v>#REF!</v>
      </c>
      <c r="M21833" s="220"/>
    </row>
    <row r="21834" spans="1:13" x14ac:dyDescent="0.2">
      <c r="A21834" s="35" t="s">
        <v>3925</v>
      </c>
      <c r="B21834" s="1" t="s">
        <v>263</v>
      </c>
      <c r="C21834" s="45" t="s">
        <v>696</v>
      </c>
      <c r="D21834" s="23" t="s">
        <v>5534</v>
      </c>
      <c r="E21834" s="23" t="s">
        <v>4140</v>
      </c>
      <c r="F21834" s="40">
        <v>4.7000000000000002E-3</v>
      </c>
      <c r="G21834" s="25">
        <v>187426</v>
      </c>
      <c r="H21834" s="25">
        <v>881</v>
      </c>
      <c r="I21834" s="25"/>
      <c r="J21834" s="58" t="e">
        <f>HYPERLINK("#"&amp;"Insumos"&amp;"!A"&amp;MATCH($B21834,#REF!,0),"Ins "&amp;$B21834)</f>
        <v>#REF!</v>
      </c>
      <c r="M21834" s="220"/>
    </row>
    <row r="21835" spans="1:13" x14ac:dyDescent="0.2">
      <c r="A21835" s="35" t="s">
        <v>3925</v>
      </c>
      <c r="B21835" s="1" t="s">
        <v>767</v>
      </c>
      <c r="C21835" s="45" t="s">
        <v>1725</v>
      </c>
      <c r="D21835" s="23" t="s">
        <v>5534</v>
      </c>
      <c r="E21835" s="23" t="s">
        <v>4140</v>
      </c>
      <c r="F21835" s="40">
        <v>0.1</v>
      </c>
      <c r="G21835" s="25">
        <v>3262</v>
      </c>
      <c r="H21835" s="25">
        <v>326</v>
      </c>
      <c r="I21835" s="25"/>
      <c r="J21835" s="58" t="e">
        <f>HYPERLINK("#"&amp;"Insumos"&amp;"!A"&amp;MATCH($B21835,#REF!,0),"Ins "&amp;$B21835)</f>
        <v>#REF!</v>
      </c>
      <c r="M21835" s="220"/>
    </row>
    <row r="21836" spans="1:13" x14ac:dyDescent="0.2">
      <c r="A21836" s="35" t="s">
        <v>3925</v>
      </c>
      <c r="B21836" s="1" t="s">
        <v>5533</v>
      </c>
      <c r="C21836" s="45" t="s">
        <v>5892</v>
      </c>
      <c r="D21836" s="23" t="s">
        <v>977</v>
      </c>
      <c r="E21836" s="23" t="s">
        <v>4134</v>
      </c>
      <c r="F21836" s="40">
        <v>0.2</v>
      </c>
      <c r="G21836" s="25">
        <v>3623</v>
      </c>
      <c r="H21836" s="25">
        <v>725</v>
      </c>
      <c r="I21836" s="25"/>
      <c r="J21836" s="58" t="e">
        <f>HYPERLINK("#"&amp;"Insumos"&amp;"!A"&amp;MATCH($B21836,#REF!,0),"Ins "&amp;$B21836)</f>
        <v>#REF!</v>
      </c>
      <c r="M21836" s="220"/>
    </row>
    <row r="21837" spans="1:13" x14ac:dyDescent="0.2">
      <c r="A21837" s="35" t="s">
        <v>3925</v>
      </c>
      <c r="B21837" s="1" t="s">
        <v>5007</v>
      </c>
      <c r="C21837" s="45" t="s">
        <v>720</v>
      </c>
      <c r="D21837" s="23" t="s">
        <v>5751</v>
      </c>
      <c r="E21837" s="23" t="s">
        <v>4134</v>
      </c>
      <c r="F21837" s="40">
        <v>0.372</v>
      </c>
      <c r="G21837" s="25">
        <v>1897</v>
      </c>
      <c r="H21837" s="25">
        <v>706</v>
      </c>
      <c r="I21837" s="25"/>
      <c r="J21837" s="58" t="e">
        <f>HYPERLINK("#"&amp;"Insumos"&amp;"!A"&amp;MATCH($B21837,#REF!,0),"Ins "&amp;$B21837)</f>
        <v>#REF!</v>
      </c>
      <c r="M21837" s="220"/>
    </row>
    <row r="21838" spans="1:13" x14ac:dyDescent="0.2">
      <c r="A21838" s="35" t="s">
        <v>3925</v>
      </c>
      <c r="B21838" s="1" t="s">
        <v>5411</v>
      </c>
      <c r="C21838" s="45" t="s">
        <v>2220</v>
      </c>
      <c r="D21838" s="23" t="s">
        <v>5751</v>
      </c>
      <c r="E21838" s="23" t="s">
        <v>465</v>
      </c>
      <c r="F21838" s="40">
        <v>0.6</v>
      </c>
      <c r="G21838" s="25">
        <v>76625</v>
      </c>
      <c r="H21838" s="25">
        <v>45975</v>
      </c>
      <c r="I21838" s="25"/>
      <c r="J21838" s="58" t="e">
        <f>HYPERLINK("#"&amp;"Insumos"&amp;"!A"&amp;MATCH($B21838,#REF!,0),"Ins "&amp;$B21838)</f>
        <v>#REF!</v>
      </c>
      <c r="M21838" s="220"/>
    </row>
    <row r="21839" spans="1:13" x14ac:dyDescent="0.2">
      <c r="A21839" s="35" t="s">
        <v>3925</v>
      </c>
      <c r="B21839" s="1" t="s">
        <v>5412</v>
      </c>
      <c r="C21839" s="45" t="s">
        <v>8867</v>
      </c>
      <c r="D21839" s="23" t="s">
        <v>5751</v>
      </c>
      <c r="E21839" s="23" t="s">
        <v>4134</v>
      </c>
      <c r="F21839" s="40">
        <v>2</v>
      </c>
      <c r="G21839" s="25">
        <v>619</v>
      </c>
      <c r="H21839" s="25">
        <v>1238</v>
      </c>
      <c r="I21839" s="25"/>
      <c r="J21839" s="58" t="e">
        <f>HYPERLINK("#"&amp;"Insumos"&amp;"!A"&amp;MATCH($B21839,#REF!,0),"Ins "&amp;$B21839)</f>
        <v>#REF!</v>
      </c>
      <c r="M21839" s="220"/>
    </row>
    <row r="21840" spans="1:13" x14ac:dyDescent="0.2">
      <c r="A21840" s="35" t="s">
        <v>3925</v>
      </c>
      <c r="B21840" s="1" t="s">
        <v>5192</v>
      </c>
      <c r="C21840" s="45" t="s">
        <v>1217</v>
      </c>
      <c r="D21840" s="23" t="s">
        <v>5751</v>
      </c>
      <c r="E21840" s="23" t="s">
        <v>4134</v>
      </c>
      <c r="F21840" s="40">
        <v>0.01</v>
      </c>
      <c r="G21840" s="25">
        <v>15982</v>
      </c>
      <c r="H21840" s="25">
        <v>160</v>
      </c>
      <c r="I21840" s="25"/>
      <c r="J21840" s="58" t="e">
        <f>HYPERLINK("#"&amp;"Insumos"&amp;"!A"&amp;MATCH($B21840,#REF!,0),"Ins "&amp;$B21840)</f>
        <v>#REF!</v>
      </c>
      <c r="M21840" s="220"/>
    </row>
    <row r="21841" spans="1:13" x14ac:dyDescent="0.2">
      <c r="A21841" s="35" t="s">
        <v>3925</v>
      </c>
      <c r="B21841" s="1" t="s">
        <v>4527</v>
      </c>
      <c r="C21841" s="45" t="s">
        <v>1414</v>
      </c>
      <c r="D21841" s="23" t="s">
        <v>5751</v>
      </c>
      <c r="E21841" s="23" t="s">
        <v>287</v>
      </c>
      <c r="F21841" s="40">
        <v>0.1</v>
      </c>
      <c r="G21841" s="25">
        <v>12369</v>
      </c>
      <c r="H21841" s="25">
        <v>1237</v>
      </c>
      <c r="I21841" s="25"/>
      <c r="J21841" s="58" t="e">
        <f>HYPERLINK("#"&amp;"Insumos"&amp;"!A"&amp;MATCH($B21841,#REF!,0),"Ins "&amp;$B21841)</f>
        <v>#REF!</v>
      </c>
      <c r="M21841" s="220"/>
    </row>
    <row r="21842" spans="1:13" ht="25.5" x14ac:dyDescent="0.2">
      <c r="A21842" s="36" t="s">
        <v>3926</v>
      </c>
      <c r="B21842" s="26" t="s">
        <v>6816</v>
      </c>
      <c r="C21842" s="79" t="s">
        <v>11029</v>
      </c>
      <c r="D21842" s="37" t="s">
        <v>5608</v>
      </c>
      <c r="E21842" s="37" t="s">
        <v>465</v>
      </c>
      <c r="F21842" s="41"/>
      <c r="G21842" s="27"/>
      <c r="H21842" s="27"/>
      <c r="I21842" s="27">
        <v>65701</v>
      </c>
      <c r="M21842" s="220">
        <f t="shared" si="341"/>
        <v>86042</v>
      </c>
    </row>
    <row r="21843" spans="1:13" x14ac:dyDescent="0.2">
      <c r="A21843" s="35" t="s">
        <v>3926</v>
      </c>
      <c r="B21843" s="1" t="s">
        <v>5578</v>
      </c>
      <c r="C21843" s="45" t="s">
        <v>1015</v>
      </c>
      <c r="D21843" s="23" t="s">
        <v>5734</v>
      </c>
      <c r="E21843" s="23" t="s">
        <v>4141</v>
      </c>
      <c r="F21843" s="40">
        <v>0.35</v>
      </c>
      <c r="G21843" s="25">
        <v>52425</v>
      </c>
      <c r="H21843" s="25">
        <v>18349</v>
      </c>
      <c r="I21843" s="25"/>
      <c r="J21843" s="58" t="e">
        <f>HYPERLINK("#"&amp;"Insumos"&amp;"!A"&amp;MATCH($B21843,#REF!,0),"Ins "&amp;$B21843)</f>
        <v>#REF!</v>
      </c>
      <c r="M21843" s="220"/>
    </row>
    <row r="21844" spans="1:13" ht="25.5" x14ac:dyDescent="0.2">
      <c r="A21844" s="35" t="s">
        <v>3926</v>
      </c>
      <c r="B21844" s="1" t="s">
        <v>597</v>
      </c>
      <c r="C21844" s="45" t="s">
        <v>8738</v>
      </c>
      <c r="D21844" s="23" t="s">
        <v>5534</v>
      </c>
      <c r="E21844" s="23" t="s">
        <v>8737</v>
      </c>
      <c r="F21844" s="40">
        <v>0.12</v>
      </c>
      <c r="G21844" s="25">
        <v>17302</v>
      </c>
      <c r="H21844" s="25">
        <v>2076</v>
      </c>
      <c r="I21844" s="25"/>
      <c r="J21844" s="58" t="e">
        <f>HYPERLINK("#"&amp;"Insumos"&amp;"!A"&amp;MATCH($B21844,#REF!,0),"Ins "&amp;$B21844)</f>
        <v>#REF!</v>
      </c>
      <c r="M21844" s="220"/>
    </row>
    <row r="21845" spans="1:13" x14ac:dyDescent="0.2">
      <c r="A21845" s="35" t="s">
        <v>3926</v>
      </c>
      <c r="B21845" s="1" t="s">
        <v>263</v>
      </c>
      <c r="C21845" s="45" t="s">
        <v>696</v>
      </c>
      <c r="D21845" s="23" t="s">
        <v>5534</v>
      </c>
      <c r="E21845" s="23" t="s">
        <v>4140</v>
      </c>
      <c r="F21845" s="40">
        <v>4.1000000000000003E-3</v>
      </c>
      <c r="G21845" s="25">
        <v>187426</v>
      </c>
      <c r="H21845" s="25">
        <v>768</v>
      </c>
      <c r="I21845" s="25"/>
      <c r="J21845" s="58" t="e">
        <f>HYPERLINK("#"&amp;"Insumos"&amp;"!A"&amp;MATCH($B21845,#REF!,0),"Ins "&amp;$B21845)</f>
        <v>#REF!</v>
      </c>
      <c r="M21845" s="220"/>
    </row>
    <row r="21846" spans="1:13" x14ac:dyDescent="0.2">
      <c r="A21846" s="35" t="s">
        <v>3926</v>
      </c>
      <c r="B21846" s="1" t="s">
        <v>767</v>
      </c>
      <c r="C21846" s="45" t="s">
        <v>1725</v>
      </c>
      <c r="D21846" s="23" t="s">
        <v>5534</v>
      </c>
      <c r="E21846" s="23" t="s">
        <v>4140</v>
      </c>
      <c r="F21846" s="40">
        <v>0.1</v>
      </c>
      <c r="G21846" s="25">
        <v>3262</v>
      </c>
      <c r="H21846" s="25">
        <v>326</v>
      </c>
      <c r="I21846" s="25"/>
      <c r="J21846" s="58" t="e">
        <f>HYPERLINK("#"&amp;"Insumos"&amp;"!A"&amp;MATCH($B21846,#REF!,0),"Ins "&amp;$B21846)</f>
        <v>#REF!</v>
      </c>
      <c r="M21846" s="220"/>
    </row>
    <row r="21847" spans="1:13" x14ac:dyDescent="0.2">
      <c r="A21847" s="35" t="s">
        <v>3926</v>
      </c>
      <c r="B21847" s="1" t="s">
        <v>5533</v>
      </c>
      <c r="C21847" s="45" t="s">
        <v>5892</v>
      </c>
      <c r="D21847" s="23" t="s">
        <v>977</v>
      </c>
      <c r="E21847" s="23" t="s">
        <v>4134</v>
      </c>
      <c r="F21847" s="40">
        <v>0.2</v>
      </c>
      <c r="G21847" s="25">
        <v>3623</v>
      </c>
      <c r="H21847" s="25">
        <v>725</v>
      </c>
      <c r="I21847" s="25"/>
      <c r="J21847" s="58" t="e">
        <f>HYPERLINK("#"&amp;"Insumos"&amp;"!A"&amp;MATCH($B21847,#REF!,0),"Ins "&amp;$B21847)</f>
        <v>#REF!</v>
      </c>
      <c r="M21847" s="220"/>
    </row>
    <row r="21848" spans="1:13" x14ac:dyDescent="0.2">
      <c r="A21848" s="35" t="s">
        <v>3926</v>
      </c>
      <c r="B21848" s="1" t="s">
        <v>5007</v>
      </c>
      <c r="C21848" s="45" t="s">
        <v>720</v>
      </c>
      <c r="D21848" s="23" t="s">
        <v>5751</v>
      </c>
      <c r="E21848" s="23" t="s">
        <v>4134</v>
      </c>
      <c r="F21848" s="40">
        <v>0.372</v>
      </c>
      <c r="G21848" s="25">
        <v>1897</v>
      </c>
      <c r="H21848" s="25">
        <v>706</v>
      </c>
      <c r="I21848" s="25"/>
      <c r="J21848" s="58" t="e">
        <f>HYPERLINK("#"&amp;"Insumos"&amp;"!A"&amp;MATCH($B21848,#REF!,0),"Ins "&amp;$B21848)</f>
        <v>#REF!</v>
      </c>
      <c r="M21848" s="220"/>
    </row>
    <row r="21849" spans="1:13" x14ac:dyDescent="0.2">
      <c r="A21849" s="35" t="s">
        <v>3926</v>
      </c>
      <c r="B21849" s="1" t="s">
        <v>5410</v>
      </c>
      <c r="C21849" s="45" t="s">
        <v>2219</v>
      </c>
      <c r="D21849" s="23" t="s">
        <v>5751</v>
      </c>
      <c r="E21849" s="23" t="s">
        <v>465</v>
      </c>
      <c r="F21849" s="40">
        <v>0.35599999999999998</v>
      </c>
      <c r="G21849" s="25">
        <v>112686</v>
      </c>
      <c r="H21849" s="25">
        <v>40116</v>
      </c>
      <c r="I21849" s="25"/>
      <c r="J21849" s="58" t="e">
        <f>HYPERLINK("#"&amp;"Insumos"&amp;"!A"&amp;MATCH($B21849,#REF!,0),"Ins "&amp;$B21849)</f>
        <v>#REF!</v>
      </c>
      <c r="M21849" s="220"/>
    </row>
    <row r="21850" spans="1:13" x14ac:dyDescent="0.2">
      <c r="A21850" s="35" t="s">
        <v>3926</v>
      </c>
      <c r="B21850" s="1" t="s">
        <v>5412</v>
      </c>
      <c r="C21850" s="45" t="s">
        <v>8867</v>
      </c>
      <c r="D21850" s="23" t="s">
        <v>5751</v>
      </c>
      <c r="E21850" s="23" t="s">
        <v>4134</v>
      </c>
      <c r="F21850" s="40">
        <v>2</v>
      </c>
      <c r="G21850" s="25">
        <v>619</v>
      </c>
      <c r="H21850" s="25">
        <v>1238</v>
      </c>
      <c r="I21850" s="25"/>
      <c r="J21850" s="58" t="e">
        <f>HYPERLINK("#"&amp;"Insumos"&amp;"!A"&amp;MATCH($B21850,#REF!,0),"Ins "&amp;$B21850)</f>
        <v>#REF!</v>
      </c>
      <c r="M21850" s="220"/>
    </row>
    <row r="21851" spans="1:13" x14ac:dyDescent="0.2">
      <c r="A21851" s="35" t="s">
        <v>3926</v>
      </c>
      <c r="B21851" s="1" t="s">
        <v>5192</v>
      </c>
      <c r="C21851" s="45" t="s">
        <v>1217</v>
      </c>
      <c r="D21851" s="23" t="s">
        <v>5751</v>
      </c>
      <c r="E21851" s="23" t="s">
        <v>4134</v>
      </c>
      <c r="F21851" s="40">
        <v>0.01</v>
      </c>
      <c r="G21851" s="25">
        <v>15982</v>
      </c>
      <c r="H21851" s="25">
        <v>160</v>
      </c>
      <c r="I21851" s="25"/>
      <c r="J21851" s="58" t="e">
        <f>HYPERLINK("#"&amp;"Insumos"&amp;"!A"&amp;MATCH($B21851,#REF!,0),"Ins "&amp;$B21851)</f>
        <v>#REF!</v>
      </c>
      <c r="M21851" s="220"/>
    </row>
    <row r="21852" spans="1:13" x14ac:dyDescent="0.2">
      <c r="A21852" s="35" t="s">
        <v>3926</v>
      </c>
      <c r="B21852" s="1" t="s">
        <v>4527</v>
      </c>
      <c r="C21852" s="45" t="s">
        <v>1414</v>
      </c>
      <c r="D21852" s="23" t="s">
        <v>5751</v>
      </c>
      <c r="E21852" s="23" t="s">
        <v>287</v>
      </c>
      <c r="F21852" s="40">
        <v>0.1</v>
      </c>
      <c r="G21852" s="25">
        <v>12369</v>
      </c>
      <c r="H21852" s="25">
        <v>1237</v>
      </c>
      <c r="I21852" s="25"/>
      <c r="J21852" s="58" t="e">
        <f>HYPERLINK("#"&amp;"Insumos"&amp;"!A"&amp;MATCH($B21852,#REF!,0),"Ins "&amp;$B21852)</f>
        <v>#REF!</v>
      </c>
      <c r="M21852" s="220"/>
    </row>
    <row r="21853" spans="1:13" ht="25.5" x14ac:dyDescent="0.2">
      <c r="A21853" s="36" t="s">
        <v>3927</v>
      </c>
      <c r="B21853" s="26" t="s">
        <v>6816</v>
      </c>
      <c r="C21853" s="79" t="s">
        <v>2224</v>
      </c>
      <c r="D21853" s="37" t="s">
        <v>5608</v>
      </c>
      <c r="E21853" s="37" t="s">
        <v>465</v>
      </c>
      <c r="F21853" s="41"/>
      <c r="G21853" s="27"/>
      <c r="H21853" s="27"/>
      <c r="I21853" s="27">
        <v>179026</v>
      </c>
      <c r="M21853" s="220">
        <f t="shared" si="341"/>
        <v>234452</v>
      </c>
    </row>
    <row r="21854" spans="1:13" x14ac:dyDescent="0.2">
      <c r="A21854" s="35" t="s">
        <v>3927</v>
      </c>
      <c r="B21854" s="1" t="s">
        <v>5578</v>
      </c>
      <c r="C21854" s="45" t="s">
        <v>1015</v>
      </c>
      <c r="D21854" s="23" t="s">
        <v>5734</v>
      </c>
      <c r="E21854" s="23" t="s">
        <v>4141</v>
      </c>
      <c r="F21854" s="40">
        <v>0.35</v>
      </c>
      <c r="G21854" s="25">
        <v>52425</v>
      </c>
      <c r="H21854" s="25">
        <v>18349</v>
      </c>
      <c r="I21854" s="25"/>
      <c r="J21854" s="58" t="e">
        <f>HYPERLINK("#"&amp;"Insumos"&amp;"!A"&amp;MATCH($B21854,#REF!,0),"Ins "&amp;$B21854)</f>
        <v>#REF!</v>
      </c>
      <c r="M21854" s="220"/>
    </row>
    <row r="21855" spans="1:13" ht="25.5" x14ac:dyDescent="0.2">
      <c r="A21855" s="35" t="s">
        <v>3927</v>
      </c>
      <c r="B21855" s="1" t="s">
        <v>597</v>
      </c>
      <c r="C21855" s="45" t="s">
        <v>8738</v>
      </c>
      <c r="D21855" s="23" t="s">
        <v>5534</v>
      </c>
      <c r="E21855" s="23" t="s">
        <v>8737</v>
      </c>
      <c r="F21855" s="40">
        <v>0.12</v>
      </c>
      <c r="G21855" s="25">
        <v>17302</v>
      </c>
      <c r="H21855" s="25">
        <v>2076</v>
      </c>
      <c r="I21855" s="25"/>
      <c r="J21855" s="58" t="e">
        <f>HYPERLINK("#"&amp;"Insumos"&amp;"!A"&amp;MATCH($B21855,#REF!,0),"Ins "&amp;$B21855)</f>
        <v>#REF!</v>
      </c>
      <c r="M21855" s="220"/>
    </row>
    <row r="21856" spans="1:13" x14ac:dyDescent="0.2">
      <c r="A21856" s="35" t="s">
        <v>3927</v>
      </c>
      <c r="B21856" s="1" t="s">
        <v>263</v>
      </c>
      <c r="C21856" s="45" t="s">
        <v>696</v>
      </c>
      <c r="D21856" s="23" t="s">
        <v>5534</v>
      </c>
      <c r="E21856" s="23" t="s">
        <v>4140</v>
      </c>
      <c r="F21856" s="40">
        <v>1.5100000000000001E-2</v>
      </c>
      <c r="G21856" s="25">
        <v>187426</v>
      </c>
      <c r="H21856" s="25">
        <v>2830</v>
      </c>
      <c r="I21856" s="25"/>
      <c r="J21856" s="58" t="e">
        <f>HYPERLINK("#"&amp;"Insumos"&amp;"!A"&amp;MATCH($B21856,#REF!,0),"Ins "&amp;$B21856)</f>
        <v>#REF!</v>
      </c>
      <c r="M21856" s="220"/>
    </row>
    <row r="21857" spans="1:13" x14ac:dyDescent="0.2">
      <c r="A21857" s="35" t="s">
        <v>3927</v>
      </c>
      <c r="B21857" s="1" t="s">
        <v>139</v>
      </c>
      <c r="C21857" s="45" t="s">
        <v>155</v>
      </c>
      <c r="D21857" s="23" t="s">
        <v>5534</v>
      </c>
      <c r="E21857" s="23" t="s">
        <v>4140</v>
      </c>
      <c r="F21857" s="40">
        <v>2.5000000000000001E-2</v>
      </c>
      <c r="G21857" s="25">
        <v>86632</v>
      </c>
      <c r="H21857" s="25">
        <v>2166</v>
      </c>
      <c r="I21857" s="25"/>
      <c r="J21857" s="58" t="e">
        <f>HYPERLINK("#"&amp;"Insumos"&amp;"!A"&amp;MATCH($B21857,#REF!,0),"Ins "&amp;$B21857)</f>
        <v>#REF!</v>
      </c>
      <c r="M21857" s="220"/>
    </row>
    <row r="21858" spans="1:13" x14ac:dyDescent="0.2">
      <c r="A21858" s="35" t="s">
        <v>3927</v>
      </c>
      <c r="B21858" s="1" t="s">
        <v>767</v>
      </c>
      <c r="C21858" s="45" t="s">
        <v>1725</v>
      </c>
      <c r="D21858" s="23" t="s">
        <v>5534</v>
      </c>
      <c r="E21858" s="23" t="s">
        <v>4140</v>
      </c>
      <c r="F21858" s="40">
        <v>0.1</v>
      </c>
      <c r="G21858" s="25">
        <v>3262</v>
      </c>
      <c r="H21858" s="25">
        <v>326</v>
      </c>
      <c r="I21858" s="25"/>
      <c r="J21858" s="58" t="e">
        <f>HYPERLINK("#"&amp;"Insumos"&amp;"!A"&amp;MATCH($B21858,#REF!,0),"Ins "&amp;$B21858)</f>
        <v>#REF!</v>
      </c>
      <c r="M21858" s="220"/>
    </row>
    <row r="21859" spans="1:13" x14ac:dyDescent="0.2">
      <c r="A21859" s="35" t="s">
        <v>3927</v>
      </c>
      <c r="B21859" s="1" t="s">
        <v>5533</v>
      </c>
      <c r="C21859" s="45" t="s">
        <v>5892</v>
      </c>
      <c r="D21859" s="23" t="s">
        <v>977</v>
      </c>
      <c r="E21859" s="23" t="s">
        <v>4134</v>
      </c>
      <c r="F21859" s="40">
        <v>0.2</v>
      </c>
      <c r="G21859" s="25">
        <v>3623</v>
      </c>
      <c r="H21859" s="25">
        <v>725</v>
      </c>
      <c r="I21859" s="25"/>
      <c r="J21859" s="58" t="e">
        <f>HYPERLINK("#"&amp;"Insumos"&amp;"!A"&amp;MATCH($B21859,#REF!,0),"Ins "&amp;$B21859)</f>
        <v>#REF!</v>
      </c>
      <c r="M21859" s="220"/>
    </row>
    <row r="21860" spans="1:13" x14ac:dyDescent="0.2">
      <c r="A21860" s="35" t="s">
        <v>3927</v>
      </c>
      <c r="B21860" s="1" t="s">
        <v>5007</v>
      </c>
      <c r="C21860" s="45" t="s">
        <v>720</v>
      </c>
      <c r="D21860" s="23" t="s">
        <v>5751</v>
      </c>
      <c r="E21860" s="23" t="s">
        <v>4134</v>
      </c>
      <c r="F21860" s="40">
        <v>0.372</v>
      </c>
      <c r="G21860" s="25">
        <v>1897</v>
      </c>
      <c r="H21860" s="25">
        <v>706</v>
      </c>
      <c r="I21860" s="25"/>
      <c r="J21860" s="58" t="e">
        <f>HYPERLINK("#"&amp;"Insumos"&amp;"!A"&amp;MATCH($B21860,#REF!,0),"Ins "&amp;$B21860)</f>
        <v>#REF!</v>
      </c>
      <c r="M21860" s="220"/>
    </row>
    <row r="21861" spans="1:13" ht="25.5" x14ac:dyDescent="0.2">
      <c r="A21861" s="35" t="s">
        <v>3927</v>
      </c>
      <c r="B21861" s="1" t="s">
        <v>5399</v>
      </c>
      <c r="C21861" s="45" t="s">
        <v>1172</v>
      </c>
      <c r="D21861" s="23" t="s">
        <v>5751</v>
      </c>
      <c r="E21861" s="23" t="s">
        <v>4134</v>
      </c>
      <c r="F21861" s="40">
        <v>4</v>
      </c>
      <c r="G21861" s="25">
        <v>426</v>
      </c>
      <c r="H21861" s="25">
        <v>1704</v>
      </c>
      <c r="I21861" s="25"/>
      <c r="J21861" s="58" t="e">
        <f>HYPERLINK("#"&amp;"Insumos"&amp;"!A"&amp;MATCH($B21861,#REF!,0),"Ins "&amp;$B21861)</f>
        <v>#REF!</v>
      </c>
      <c r="M21861" s="220"/>
    </row>
    <row r="21862" spans="1:13" x14ac:dyDescent="0.2">
      <c r="A21862" s="35" t="s">
        <v>3927</v>
      </c>
      <c r="B21862" s="1" t="s">
        <v>5413</v>
      </c>
      <c r="C21862" s="45" t="s">
        <v>2221</v>
      </c>
      <c r="D21862" s="23" t="s">
        <v>5751</v>
      </c>
      <c r="E21862" s="23" t="s">
        <v>4134</v>
      </c>
      <c r="F21862" s="40">
        <v>0.12</v>
      </c>
      <c r="G21862" s="25">
        <v>1171939</v>
      </c>
      <c r="H21862" s="25">
        <v>140633</v>
      </c>
      <c r="I21862" s="25"/>
      <c r="J21862" s="58" t="e">
        <f>HYPERLINK("#"&amp;"Insumos"&amp;"!A"&amp;MATCH($B21862,#REF!,0),"Ins "&amp;$B21862)</f>
        <v>#REF!</v>
      </c>
      <c r="M21862" s="220"/>
    </row>
    <row r="21863" spans="1:13" x14ac:dyDescent="0.2">
      <c r="A21863" s="35" t="s">
        <v>3927</v>
      </c>
      <c r="B21863" s="1" t="s">
        <v>5414</v>
      </c>
      <c r="C21863" s="45" t="s">
        <v>2222</v>
      </c>
      <c r="D21863" s="23" t="s">
        <v>5751</v>
      </c>
      <c r="E21863" s="23" t="s">
        <v>4134</v>
      </c>
      <c r="F21863" s="40">
        <v>0.2</v>
      </c>
      <c r="G21863" s="25">
        <v>20286</v>
      </c>
      <c r="H21863" s="25">
        <v>4057</v>
      </c>
      <c r="I21863" s="25"/>
      <c r="J21863" s="58" t="e">
        <f>HYPERLINK("#"&amp;"Insumos"&amp;"!A"&amp;MATCH($B21863,#REF!,0),"Ins "&amp;$B21863)</f>
        <v>#REF!</v>
      </c>
      <c r="M21863" s="220"/>
    </row>
    <row r="21864" spans="1:13" x14ac:dyDescent="0.2">
      <c r="A21864" s="35" t="s">
        <v>3927</v>
      </c>
      <c r="B21864" s="1" t="s">
        <v>5415</v>
      </c>
      <c r="C21864" s="45" t="s">
        <v>2223</v>
      </c>
      <c r="D21864" s="23" t="s">
        <v>5751</v>
      </c>
      <c r="E21864" s="23" t="s">
        <v>4134</v>
      </c>
      <c r="F21864" s="40">
        <v>0.03</v>
      </c>
      <c r="G21864" s="25">
        <v>135223</v>
      </c>
      <c r="H21864" s="25">
        <v>4057</v>
      </c>
      <c r="I21864" s="25"/>
      <c r="J21864" s="58" t="e">
        <f>HYPERLINK("#"&amp;"Insumos"&amp;"!A"&amp;MATCH($B21864,#REF!,0),"Ins "&amp;$B21864)</f>
        <v>#REF!</v>
      </c>
      <c r="M21864" s="220"/>
    </row>
    <row r="21865" spans="1:13" x14ac:dyDescent="0.2">
      <c r="A21865" s="35" t="s">
        <v>3927</v>
      </c>
      <c r="B21865" s="1" t="s">
        <v>5192</v>
      </c>
      <c r="C21865" s="45" t="s">
        <v>1217</v>
      </c>
      <c r="D21865" s="23" t="s">
        <v>5751</v>
      </c>
      <c r="E21865" s="23" t="s">
        <v>4134</v>
      </c>
      <c r="F21865" s="40">
        <v>0.01</v>
      </c>
      <c r="G21865" s="25">
        <v>15982</v>
      </c>
      <c r="H21865" s="25">
        <v>160</v>
      </c>
      <c r="I21865" s="25"/>
      <c r="J21865" s="58" t="e">
        <f>HYPERLINK("#"&amp;"Insumos"&amp;"!A"&amp;MATCH($B21865,#REF!,0),"Ins "&amp;$B21865)</f>
        <v>#REF!</v>
      </c>
      <c r="M21865" s="220"/>
    </row>
    <row r="21866" spans="1:13" x14ac:dyDescent="0.2">
      <c r="A21866" s="35" t="s">
        <v>3927</v>
      </c>
      <c r="B21866" s="1" t="s">
        <v>4527</v>
      </c>
      <c r="C21866" s="45" t="s">
        <v>1414</v>
      </c>
      <c r="D21866" s="23" t="s">
        <v>5751</v>
      </c>
      <c r="E21866" s="23" t="s">
        <v>287</v>
      </c>
      <c r="F21866" s="40">
        <v>0.1</v>
      </c>
      <c r="G21866" s="25">
        <v>12369</v>
      </c>
      <c r="H21866" s="25">
        <v>1237</v>
      </c>
      <c r="I21866" s="25"/>
      <c r="J21866" s="58" t="e">
        <f>HYPERLINK("#"&amp;"Insumos"&amp;"!A"&amp;MATCH($B21866,#REF!,0),"Ins "&amp;$B21866)</f>
        <v>#REF!</v>
      </c>
      <c r="M21866" s="220"/>
    </row>
    <row r="21867" spans="1:13" ht="25.5" x14ac:dyDescent="0.2">
      <c r="A21867" s="36" t="s">
        <v>3928</v>
      </c>
      <c r="B21867" s="26" t="s">
        <v>6816</v>
      </c>
      <c r="C21867" s="79" t="s">
        <v>2225</v>
      </c>
      <c r="D21867" s="37" t="s">
        <v>5608</v>
      </c>
      <c r="E21867" s="37" t="s">
        <v>465</v>
      </c>
      <c r="F21867" s="41"/>
      <c r="G21867" s="27"/>
      <c r="H21867" s="27"/>
      <c r="I21867" s="27">
        <v>50983</v>
      </c>
      <c r="M21867" s="220">
        <f t="shared" si="341"/>
        <v>66767</v>
      </c>
    </row>
    <row r="21868" spans="1:13" x14ac:dyDescent="0.2">
      <c r="A21868" s="35" t="s">
        <v>3928</v>
      </c>
      <c r="B21868" s="1" t="s">
        <v>5578</v>
      </c>
      <c r="C21868" s="45" t="s">
        <v>1015</v>
      </c>
      <c r="D21868" s="23" t="s">
        <v>5734</v>
      </c>
      <c r="E21868" s="23" t="s">
        <v>4141</v>
      </c>
      <c r="F21868" s="40">
        <v>0.35</v>
      </c>
      <c r="G21868" s="25">
        <v>52425</v>
      </c>
      <c r="H21868" s="25">
        <v>18349</v>
      </c>
      <c r="I21868" s="25"/>
      <c r="J21868" s="58" t="e">
        <f>HYPERLINK("#"&amp;"Insumos"&amp;"!A"&amp;MATCH($B21868,#REF!,0),"Ins "&amp;$B21868)</f>
        <v>#REF!</v>
      </c>
      <c r="M21868" s="220"/>
    </row>
    <row r="21869" spans="1:13" ht="25.5" x14ac:dyDescent="0.2">
      <c r="A21869" s="35" t="s">
        <v>3928</v>
      </c>
      <c r="B21869" s="1" t="s">
        <v>597</v>
      </c>
      <c r="C21869" s="45" t="s">
        <v>8738</v>
      </c>
      <c r="D21869" s="23" t="s">
        <v>5534</v>
      </c>
      <c r="E21869" s="23" t="s">
        <v>8737</v>
      </c>
      <c r="F21869" s="40">
        <v>0.12</v>
      </c>
      <c r="G21869" s="25">
        <v>17302</v>
      </c>
      <c r="H21869" s="25">
        <v>2076</v>
      </c>
      <c r="I21869" s="25"/>
      <c r="J21869" s="58" t="e">
        <f>HYPERLINK("#"&amp;"Insumos"&amp;"!A"&amp;MATCH($B21869,#REF!,0),"Ins "&amp;$B21869)</f>
        <v>#REF!</v>
      </c>
      <c r="M21869" s="220"/>
    </row>
    <row r="21870" spans="1:13" x14ac:dyDescent="0.2">
      <c r="A21870" s="35" t="s">
        <v>3928</v>
      </c>
      <c r="B21870" s="1" t="s">
        <v>263</v>
      </c>
      <c r="C21870" s="45" t="s">
        <v>696</v>
      </c>
      <c r="D21870" s="23" t="s">
        <v>5534</v>
      </c>
      <c r="E21870" s="23" t="s">
        <v>4140</v>
      </c>
      <c r="F21870" s="40">
        <v>2.7000000000000001E-3</v>
      </c>
      <c r="G21870" s="25">
        <v>187426</v>
      </c>
      <c r="H21870" s="25">
        <v>506</v>
      </c>
      <c r="I21870" s="25"/>
      <c r="J21870" s="58" t="e">
        <f>HYPERLINK("#"&amp;"Insumos"&amp;"!A"&amp;MATCH($B21870,#REF!,0),"Ins "&amp;$B21870)</f>
        <v>#REF!</v>
      </c>
      <c r="M21870" s="220"/>
    </row>
    <row r="21871" spans="1:13" x14ac:dyDescent="0.2">
      <c r="A21871" s="35" t="s">
        <v>3928</v>
      </c>
      <c r="B21871" s="1" t="s">
        <v>767</v>
      </c>
      <c r="C21871" s="45" t="s">
        <v>1725</v>
      </c>
      <c r="D21871" s="23" t="s">
        <v>5534</v>
      </c>
      <c r="E21871" s="23" t="s">
        <v>4140</v>
      </c>
      <c r="F21871" s="40">
        <v>0.1</v>
      </c>
      <c r="G21871" s="25">
        <v>3262</v>
      </c>
      <c r="H21871" s="25">
        <v>326</v>
      </c>
      <c r="I21871" s="25"/>
      <c r="J21871" s="58" t="e">
        <f>HYPERLINK("#"&amp;"Insumos"&amp;"!A"&amp;MATCH($B21871,#REF!,0),"Ins "&amp;$B21871)</f>
        <v>#REF!</v>
      </c>
      <c r="M21871" s="220"/>
    </row>
    <row r="21872" spans="1:13" x14ac:dyDescent="0.2">
      <c r="A21872" s="35" t="s">
        <v>3928</v>
      </c>
      <c r="B21872" s="1" t="s">
        <v>5533</v>
      </c>
      <c r="C21872" s="45" t="s">
        <v>5892</v>
      </c>
      <c r="D21872" s="23" t="s">
        <v>977</v>
      </c>
      <c r="E21872" s="23" t="s">
        <v>4134</v>
      </c>
      <c r="F21872" s="40">
        <v>0.2</v>
      </c>
      <c r="G21872" s="25">
        <v>3623</v>
      </c>
      <c r="H21872" s="25">
        <v>725</v>
      </c>
      <c r="I21872" s="25"/>
      <c r="J21872" s="58" t="e">
        <f>HYPERLINK("#"&amp;"Insumos"&amp;"!A"&amp;MATCH($B21872,#REF!,0),"Ins "&amp;$B21872)</f>
        <v>#REF!</v>
      </c>
      <c r="M21872" s="220"/>
    </row>
    <row r="21873" spans="1:13" x14ac:dyDescent="0.2">
      <c r="A21873" s="35" t="s">
        <v>3928</v>
      </c>
      <c r="B21873" s="1" t="s">
        <v>5007</v>
      </c>
      <c r="C21873" s="45" t="s">
        <v>720</v>
      </c>
      <c r="D21873" s="23" t="s">
        <v>5751</v>
      </c>
      <c r="E21873" s="23" t="s">
        <v>4134</v>
      </c>
      <c r="F21873" s="40">
        <v>0.372</v>
      </c>
      <c r="G21873" s="25">
        <v>1897</v>
      </c>
      <c r="H21873" s="25">
        <v>706</v>
      </c>
      <c r="I21873" s="25"/>
      <c r="J21873" s="58" t="e">
        <f>HYPERLINK("#"&amp;"Insumos"&amp;"!A"&amp;MATCH($B21873,#REF!,0),"Ins "&amp;$B21873)</f>
        <v>#REF!</v>
      </c>
      <c r="M21873" s="220"/>
    </row>
    <row r="21874" spans="1:13" x14ac:dyDescent="0.2">
      <c r="A21874" s="35" t="s">
        <v>3928</v>
      </c>
      <c r="B21874" s="1" t="s">
        <v>5401</v>
      </c>
      <c r="C21874" s="45" t="s">
        <v>537</v>
      </c>
      <c r="D21874" s="23" t="s">
        <v>5751</v>
      </c>
      <c r="E21874" s="23" t="s">
        <v>4134</v>
      </c>
      <c r="F21874" s="40">
        <v>0.6</v>
      </c>
      <c r="G21874" s="25">
        <v>43033</v>
      </c>
      <c r="H21874" s="25">
        <v>25820</v>
      </c>
      <c r="I21874" s="25"/>
      <c r="J21874" s="58" t="e">
        <f>HYPERLINK("#"&amp;"Insumos"&amp;"!A"&amp;MATCH($B21874,#REF!,0),"Ins "&amp;$B21874)</f>
        <v>#REF!</v>
      </c>
      <c r="M21874" s="220"/>
    </row>
    <row r="21875" spans="1:13" x14ac:dyDescent="0.2">
      <c r="A21875" s="35" t="s">
        <v>3928</v>
      </c>
      <c r="B21875" s="1" t="s">
        <v>5412</v>
      </c>
      <c r="C21875" s="45" t="s">
        <v>8867</v>
      </c>
      <c r="D21875" s="23" t="s">
        <v>5751</v>
      </c>
      <c r="E21875" s="23" t="s">
        <v>4134</v>
      </c>
      <c r="F21875" s="40">
        <v>2</v>
      </c>
      <c r="G21875" s="25">
        <v>619</v>
      </c>
      <c r="H21875" s="25">
        <v>1238</v>
      </c>
      <c r="I21875" s="25"/>
      <c r="J21875" s="58" t="e">
        <f>HYPERLINK("#"&amp;"Insumos"&amp;"!A"&amp;MATCH($B21875,#REF!,0),"Ins "&amp;$B21875)</f>
        <v>#REF!</v>
      </c>
      <c r="M21875" s="220"/>
    </row>
    <row r="21876" spans="1:13" x14ac:dyDescent="0.2">
      <c r="A21876" s="35" t="s">
        <v>3928</v>
      </c>
      <c r="B21876" s="1" t="s">
        <v>4527</v>
      </c>
      <c r="C21876" s="45" t="s">
        <v>1414</v>
      </c>
      <c r="D21876" s="23" t="s">
        <v>5751</v>
      </c>
      <c r="E21876" s="23" t="s">
        <v>287</v>
      </c>
      <c r="F21876" s="40">
        <v>0.1</v>
      </c>
      <c r="G21876" s="25">
        <v>12369</v>
      </c>
      <c r="H21876" s="25">
        <v>1237</v>
      </c>
      <c r="I21876" s="25"/>
      <c r="J21876" s="58" t="e">
        <f>HYPERLINK("#"&amp;"Insumos"&amp;"!A"&amp;MATCH($B21876,#REF!,0),"Ins "&amp;$B21876)</f>
        <v>#REF!</v>
      </c>
      <c r="M21876" s="220"/>
    </row>
    <row r="21877" spans="1:13" ht="25.5" x14ac:dyDescent="0.2">
      <c r="A21877" s="36" t="s">
        <v>3929</v>
      </c>
      <c r="B21877" s="26" t="s">
        <v>6816</v>
      </c>
      <c r="C21877" s="79" t="s">
        <v>2227</v>
      </c>
      <c r="D21877" s="37" t="s">
        <v>5608</v>
      </c>
      <c r="E21877" s="37" t="s">
        <v>465</v>
      </c>
      <c r="F21877" s="41"/>
      <c r="G21877" s="27"/>
      <c r="H21877" s="27"/>
      <c r="I21877" s="27">
        <v>65960</v>
      </c>
      <c r="M21877" s="220">
        <f t="shared" si="341"/>
        <v>86381</v>
      </c>
    </row>
    <row r="21878" spans="1:13" x14ac:dyDescent="0.2">
      <c r="A21878" s="35" t="s">
        <v>3929</v>
      </c>
      <c r="B21878" s="1" t="s">
        <v>5578</v>
      </c>
      <c r="C21878" s="45" t="s">
        <v>1015</v>
      </c>
      <c r="D21878" s="23" t="s">
        <v>5734</v>
      </c>
      <c r="E21878" s="23" t="s">
        <v>4141</v>
      </c>
      <c r="F21878" s="40">
        <v>0.7</v>
      </c>
      <c r="G21878" s="25">
        <v>52425</v>
      </c>
      <c r="H21878" s="25">
        <v>36698</v>
      </c>
      <c r="I21878" s="25"/>
      <c r="J21878" s="58" t="e">
        <f>HYPERLINK("#"&amp;"Insumos"&amp;"!A"&amp;MATCH($B21878,#REF!,0),"Ins "&amp;$B21878)</f>
        <v>#REF!</v>
      </c>
      <c r="M21878" s="220"/>
    </row>
    <row r="21879" spans="1:13" ht="25.5" x14ac:dyDescent="0.2">
      <c r="A21879" s="35" t="s">
        <v>3929</v>
      </c>
      <c r="B21879" s="1" t="s">
        <v>597</v>
      </c>
      <c r="C21879" s="45" t="s">
        <v>8738</v>
      </c>
      <c r="D21879" s="23" t="s">
        <v>5534</v>
      </c>
      <c r="E21879" s="23" t="s">
        <v>8737</v>
      </c>
      <c r="F21879" s="40">
        <v>0.12</v>
      </c>
      <c r="G21879" s="25">
        <v>17302</v>
      </c>
      <c r="H21879" s="25">
        <v>2076</v>
      </c>
      <c r="I21879" s="25"/>
      <c r="J21879" s="58" t="e">
        <f>HYPERLINK("#"&amp;"Insumos"&amp;"!A"&amp;MATCH($B21879,#REF!,0),"Ins "&amp;$B21879)</f>
        <v>#REF!</v>
      </c>
      <c r="M21879" s="220"/>
    </row>
    <row r="21880" spans="1:13" x14ac:dyDescent="0.2">
      <c r="A21880" s="35" t="s">
        <v>3929</v>
      </c>
      <c r="B21880" s="1" t="s">
        <v>263</v>
      </c>
      <c r="C21880" s="45" t="s">
        <v>696</v>
      </c>
      <c r="D21880" s="23" t="s">
        <v>5534</v>
      </c>
      <c r="E21880" s="23" t="s">
        <v>4140</v>
      </c>
      <c r="F21880" s="40">
        <v>2.0000000000000001E-4</v>
      </c>
      <c r="G21880" s="25">
        <v>187426</v>
      </c>
      <c r="H21880" s="25">
        <v>37</v>
      </c>
      <c r="I21880" s="25"/>
      <c r="J21880" s="58" t="e">
        <f>HYPERLINK("#"&amp;"Insumos"&amp;"!A"&amp;MATCH($B21880,#REF!,0),"Ins "&amp;$B21880)</f>
        <v>#REF!</v>
      </c>
      <c r="M21880" s="220"/>
    </row>
    <row r="21881" spans="1:13" x14ac:dyDescent="0.2">
      <c r="A21881" s="35" t="s">
        <v>3929</v>
      </c>
      <c r="B21881" s="1" t="s">
        <v>139</v>
      </c>
      <c r="C21881" s="45" t="s">
        <v>155</v>
      </c>
      <c r="D21881" s="23" t="s">
        <v>5534</v>
      </c>
      <c r="E21881" s="23" t="s">
        <v>4140</v>
      </c>
      <c r="F21881" s="40">
        <v>2.5000000000000001E-2</v>
      </c>
      <c r="G21881" s="25">
        <v>86632</v>
      </c>
      <c r="H21881" s="25">
        <v>2166</v>
      </c>
      <c r="I21881" s="25"/>
      <c r="J21881" s="58" t="e">
        <f>HYPERLINK("#"&amp;"Insumos"&amp;"!A"&amp;MATCH($B21881,#REF!,0),"Ins "&amp;$B21881)</f>
        <v>#REF!</v>
      </c>
      <c r="M21881" s="220"/>
    </row>
    <row r="21882" spans="1:13" x14ac:dyDescent="0.2">
      <c r="A21882" s="35" t="s">
        <v>3929</v>
      </c>
      <c r="B21882" s="1" t="s">
        <v>767</v>
      </c>
      <c r="C21882" s="45" t="s">
        <v>1725</v>
      </c>
      <c r="D21882" s="23" t="s">
        <v>5534</v>
      </c>
      <c r="E21882" s="23" t="s">
        <v>4140</v>
      </c>
      <c r="F21882" s="40">
        <v>0.1</v>
      </c>
      <c r="G21882" s="25">
        <v>3262</v>
      </c>
      <c r="H21882" s="25">
        <v>326</v>
      </c>
      <c r="I21882" s="25"/>
      <c r="J21882" s="58" t="e">
        <f>HYPERLINK("#"&amp;"Insumos"&amp;"!A"&amp;MATCH($B21882,#REF!,0),"Ins "&amp;$B21882)</f>
        <v>#REF!</v>
      </c>
      <c r="M21882" s="220"/>
    </row>
    <row r="21883" spans="1:13" x14ac:dyDescent="0.2">
      <c r="A21883" s="35" t="s">
        <v>3929</v>
      </c>
      <c r="B21883" s="1" t="s">
        <v>5533</v>
      </c>
      <c r="C21883" s="45" t="s">
        <v>5892</v>
      </c>
      <c r="D21883" s="23" t="s">
        <v>977</v>
      </c>
      <c r="E21883" s="23" t="s">
        <v>4134</v>
      </c>
      <c r="F21883" s="40">
        <v>0.2</v>
      </c>
      <c r="G21883" s="25">
        <v>3623</v>
      </c>
      <c r="H21883" s="25">
        <v>725</v>
      </c>
      <c r="I21883" s="25"/>
      <c r="J21883" s="58" t="e">
        <f>HYPERLINK("#"&amp;"Insumos"&amp;"!A"&amp;MATCH($B21883,#REF!,0),"Ins "&amp;$B21883)</f>
        <v>#REF!</v>
      </c>
      <c r="M21883" s="220"/>
    </row>
    <row r="21884" spans="1:13" x14ac:dyDescent="0.2">
      <c r="A21884" s="35" t="s">
        <v>3929</v>
      </c>
      <c r="B21884" s="1" t="s">
        <v>5007</v>
      </c>
      <c r="C21884" s="45" t="s">
        <v>720</v>
      </c>
      <c r="D21884" s="23" t="s">
        <v>5751</v>
      </c>
      <c r="E21884" s="23" t="s">
        <v>4134</v>
      </c>
      <c r="F21884" s="40">
        <v>0.372</v>
      </c>
      <c r="G21884" s="25">
        <v>1897</v>
      </c>
      <c r="H21884" s="25">
        <v>706</v>
      </c>
      <c r="I21884" s="25"/>
      <c r="J21884" s="58" t="e">
        <f>HYPERLINK("#"&amp;"Insumos"&amp;"!A"&amp;MATCH($B21884,#REF!,0),"Ins "&amp;$B21884)</f>
        <v>#REF!</v>
      </c>
      <c r="M21884" s="220"/>
    </row>
    <row r="21885" spans="1:13" ht="25.5" x14ac:dyDescent="0.2">
      <c r="A21885" s="35" t="s">
        <v>3929</v>
      </c>
      <c r="B21885" s="1" t="s">
        <v>5399</v>
      </c>
      <c r="C21885" s="45" t="s">
        <v>1172</v>
      </c>
      <c r="D21885" s="23" t="s">
        <v>5751</v>
      </c>
      <c r="E21885" s="23" t="s">
        <v>4134</v>
      </c>
      <c r="F21885" s="40">
        <v>4</v>
      </c>
      <c r="G21885" s="25">
        <v>426</v>
      </c>
      <c r="H21885" s="25">
        <v>1704</v>
      </c>
      <c r="I21885" s="25"/>
      <c r="J21885" s="58" t="e">
        <f>HYPERLINK("#"&amp;"Insumos"&amp;"!A"&amp;MATCH($B21885,#REF!,0),"Ins "&amp;$B21885)</f>
        <v>#REF!</v>
      </c>
      <c r="M21885" s="220"/>
    </row>
    <row r="21886" spans="1:13" x14ac:dyDescent="0.2">
      <c r="A21886" s="35" t="s">
        <v>3929</v>
      </c>
      <c r="B21886" s="1" t="s">
        <v>5416</v>
      </c>
      <c r="C21886" s="45" t="s">
        <v>2226</v>
      </c>
      <c r="D21886" s="23" t="s">
        <v>5751</v>
      </c>
      <c r="E21886" s="23" t="s">
        <v>465</v>
      </c>
      <c r="F21886" s="40">
        <v>0.6</v>
      </c>
      <c r="G21886" s="25">
        <v>33808</v>
      </c>
      <c r="H21886" s="25">
        <v>20285</v>
      </c>
      <c r="I21886" s="25"/>
      <c r="J21886" s="58" t="e">
        <f>HYPERLINK("#"&amp;"Insumos"&amp;"!A"&amp;MATCH($B21886,#REF!,0),"Ins "&amp;$B21886)</f>
        <v>#REF!</v>
      </c>
      <c r="M21886" s="220"/>
    </row>
    <row r="21887" spans="1:13" x14ac:dyDescent="0.2">
      <c r="A21887" s="35" t="s">
        <v>3929</v>
      </c>
      <c r="B21887" s="1" t="s">
        <v>4527</v>
      </c>
      <c r="C21887" s="45" t="s">
        <v>1414</v>
      </c>
      <c r="D21887" s="23" t="s">
        <v>5751</v>
      </c>
      <c r="E21887" s="23" t="s">
        <v>287</v>
      </c>
      <c r="F21887" s="40">
        <v>0.1</v>
      </c>
      <c r="G21887" s="25">
        <v>12369</v>
      </c>
      <c r="H21887" s="25">
        <v>1237</v>
      </c>
      <c r="I21887" s="25"/>
      <c r="J21887" s="58" t="e">
        <f>HYPERLINK("#"&amp;"Insumos"&amp;"!A"&amp;MATCH($B21887,#REF!,0),"Ins "&amp;$B21887)</f>
        <v>#REF!</v>
      </c>
      <c r="M21887" s="220"/>
    </row>
    <row r="21888" spans="1:13" ht="25.5" x14ac:dyDescent="0.2">
      <c r="A21888" s="36" t="s">
        <v>3930</v>
      </c>
      <c r="B21888" s="26" t="s">
        <v>6816</v>
      </c>
      <c r="C21888" s="79" t="s">
        <v>2230</v>
      </c>
      <c r="D21888" s="37" t="s">
        <v>5608</v>
      </c>
      <c r="E21888" s="37" t="s">
        <v>465</v>
      </c>
      <c r="F21888" s="41"/>
      <c r="G21888" s="27"/>
      <c r="H21888" s="27"/>
      <c r="I21888" s="27">
        <v>33490</v>
      </c>
      <c r="M21888" s="220">
        <f t="shared" si="341"/>
        <v>43859</v>
      </c>
    </row>
    <row r="21889" spans="1:13" x14ac:dyDescent="0.2">
      <c r="A21889" s="35" t="s">
        <v>3930</v>
      </c>
      <c r="B21889" s="1" t="s">
        <v>5578</v>
      </c>
      <c r="C21889" s="45" t="s">
        <v>1015</v>
      </c>
      <c r="D21889" s="23" t="s">
        <v>5734</v>
      </c>
      <c r="E21889" s="23" t="s">
        <v>4141</v>
      </c>
      <c r="F21889" s="40">
        <v>0.2</v>
      </c>
      <c r="G21889" s="25">
        <v>52425</v>
      </c>
      <c r="H21889" s="25">
        <v>10485</v>
      </c>
      <c r="I21889" s="25"/>
      <c r="J21889" s="58" t="e">
        <f>HYPERLINK("#"&amp;"Insumos"&amp;"!A"&amp;MATCH($B21889,#REF!,0),"Ins "&amp;$B21889)</f>
        <v>#REF!</v>
      </c>
      <c r="M21889" s="220"/>
    </row>
    <row r="21890" spans="1:13" ht="25.5" x14ac:dyDescent="0.2">
      <c r="A21890" s="35" t="s">
        <v>3930</v>
      </c>
      <c r="B21890" s="1" t="s">
        <v>597</v>
      </c>
      <c r="C21890" s="45" t="s">
        <v>8738</v>
      </c>
      <c r="D21890" s="23" t="s">
        <v>5534</v>
      </c>
      <c r="E21890" s="23" t="s">
        <v>8737</v>
      </c>
      <c r="F21890" s="40">
        <v>0.12</v>
      </c>
      <c r="G21890" s="25">
        <v>17302</v>
      </c>
      <c r="H21890" s="25">
        <v>2076</v>
      </c>
      <c r="I21890" s="25"/>
      <c r="J21890" s="58" t="e">
        <f>HYPERLINK("#"&amp;"Insumos"&amp;"!A"&amp;MATCH($B21890,#REF!,0),"Ins "&amp;$B21890)</f>
        <v>#REF!</v>
      </c>
      <c r="M21890" s="220"/>
    </row>
    <row r="21891" spans="1:13" x14ac:dyDescent="0.2">
      <c r="A21891" s="35" t="s">
        <v>3930</v>
      </c>
      <c r="B21891" s="1" t="s">
        <v>263</v>
      </c>
      <c r="C21891" s="45" t="s">
        <v>696</v>
      </c>
      <c r="D21891" s="23" t="s">
        <v>5534</v>
      </c>
      <c r="E21891" s="23" t="s">
        <v>4140</v>
      </c>
      <c r="F21891" s="40">
        <v>3.0000000000000001E-3</v>
      </c>
      <c r="G21891" s="25">
        <v>187426</v>
      </c>
      <c r="H21891" s="25">
        <v>562</v>
      </c>
      <c r="I21891" s="25"/>
      <c r="J21891" s="58" t="e">
        <f>HYPERLINK("#"&amp;"Insumos"&amp;"!A"&amp;MATCH($B21891,#REF!,0),"Ins "&amp;$B21891)</f>
        <v>#REF!</v>
      </c>
      <c r="M21891" s="220"/>
    </row>
    <row r="21892" spans="1:13" x14ac:dyDescent="0.2">
      <c r="A21892" s="35" t="s">
        <v>3930</v>
      </c>
      <c r="B21892" s="1" t="s">
        <v>5533</v>
      </c>
      <c r="C21892" s="45" t="s">
        <v>5892</v>
      </c>
      <c r="D21892" s="23" t="s">
        <v>977</v>
      </c>
      <c r="E21892" s="23" t="s">
        <v>4134</v>
      </c>
      <c r="F21892" s="40">
        <v>0.2</v>
      </c>
      <c r="G21892" s="25">
        <v>3623</v>
      </c>
      <c r="H21892" s="25">
        <v>725</v>
      </c>
      <c r="I21892" s="25"/>
      <c r="J21892" s="58" t="e">
        <f>HYPERLINK("#"&amp;"Insumos"&amp;"!A"&amp;MATCH($B21892,#REF!,0),"Ins "&amp;$B21892)</f>
        <v>#REF!</v>
      </c>
      <c r="M21892" s="220"/>
    </row>
    <row r="21893" spans="1:13" x14ac:dyDescent="0.2">
      <c r="A21893" s="35" t="s">
        <v>3930</v>
      </c>
      <c r="B21893" s="1" t="s">
        <v>5007</v>
      </c>
      <c r="C21893" s="45" t="s">
        <v>720</v>
      </c>
      <c r="D21893" s="23" t="s">
        <v>5751</v>
      </c>
      <c r="E21893" s="23" t="s">
        <v>4134</v>
      </c>
      <c r="F21893" s="40">
        <v>0.372</v>
      </c>
      <c r="G21893" s="25">
        <v>1897</v>
      </c>
      <c r="H21893" s="25">
        <v>706</v>
      </c>
      <c r="I21893" s="25"/>
      <c r="J21893" s="58" t="e">
        <f>HYPERLINK("#"&amp;"Insumos"&amp;"!A"&amp;MATCH($B21893,#REF!,0),"Ins "&amp;$B21893)</f>
        <v>#REF!</v>
      </c>
      <c r="M21893" s="220"/>
    </row>
    <row r="21894" spans="1:13" x14ac:dyDescent="0.2">
      <c r="A21894" s="35" t="s">
        <v>3930</v>
      </c>
      <c r="B21894" s="1" t="s">
        <v>5417</v>
      </c>
      <c r="C21894" s="45" t="s">
        <v>2229</v>
      </c>
      <c r="D21894" s="23" t="s">
        <v>5751</v>
      </c>
      <c r="E21894" s="23" t="s">
        <v>4134</v>
      </c>
      <c r="F21894" s="40">
        <v>2.8</v>
      </c>
      <c r="G21894" s="25">
        <v>6763</v>
      </c>
      <c r="H21894" s="25">
        <v>18936</v>
      </c>
      <c r="I21894" s="25"/>
      <c r="J21894" s="58" t="e">
        <f>HYPERLINK("#"&amp;"Insumos"&amp;"!A"&amp;MATCH($B21894,#REF!,0),"Ins "&amp;$B21894)</f>
        <v>#REF!</v>
      </c>
      <c r="M21894" s="220"/>
    </row>
    <row r="21895" spans="1:13" ht="51" x14ac:dyDescent="0.2">
      <c r="A21895" s="36" t="s">
        <v>3931</v>
      </c>
      <c r="B21895" s="26" t="s">
        <v>6816</v>
      </c>
      <c r="C21895" s="79" t="s">
        <v>6624</v>
      </c>
      <c r="D21895" s="37" t="s">
        <v>5608</v>
      </c>
      <c r="E21895" s="37" t="s">
        <v>465</v>
      </c>
      <c r="F21895" s="41"/>
      <c r="G21895" s="27"/>
      <c r="H21895" s="27"/>
      <c r="I21895" s="27">
        <v>73525</v>
      </c>
      <c r="M21895" s="220">
        <f t="shared" ref="M21895:M21950" si="342">ROUND(I21895*(1+$L$2),0)</f>
        <v>96288</v>
      </c>
    </row>
    <row r="21896" spans="1:13" x14ac:dyDescent="0.2">
      <c r="A21896" s="35" t="s">
        <v>3931</v>
      </c>
      <c r="B21896" s="34" t="s">
        <v>10113</v>
      </c>
      <c r="C21896" s="45" t="s">
        <v>10114</v>
      </c>
      <c r="D21896" s="23" t="s">
        <v>5751</v>
      </c>
      <c r="E21896" s="23" t="s">
        <v>463</v>
      </c>
      <c r="F21896" s="40">
        <v>1.4</v>
      </c>
      <c r="G21896" s="25">
        <v>13728</v>
      </c>
      <c r="H21896" s="25">
        <v>19219</v>
      </c>
      <c r="I21896" s="25"/>
      <c r="J21896" s="58" t="e">
        <f>HYPERLINK("#"&amp;"Insumos"&amp;"!A"&amp;MATCH($B21896,#REF!,0),"Ins "&amp;$B21896)</f>
        <v>#REF!</v>
      </c>
      <c r="M21896" s="220"/>
    </row>
    <row r="21897" spans="1:13" x14ac:dyDescent="0.2">
      <c r="A21897" s="35" t="s">
        <v>3931</v>
      </c>
      <c r="B21897" s="34" t="s">
        <v>5120</v>
      </c>
      <c r="C21897" s="45" t="s">
        <v>6539</v>
      </c>
      <c r="D21897" s="23" t="s">
        <v>5751</v>
      </c>
      <c r="E21897" s="23" t="s">
        <v>464</v>
      </c>
      <c r="F21897" s="40">
        <v>0.58775510204081638</v>
      </c>
      <c r="G21897" s="25">
        <v>6240</v>
      </c>
      <c r="H21897" s="25">
        <v>3668</v>
      </c>
      <c r="I21897" s="25"/>
      <c r="J21897" s="58" t="e">
        <f>HYPERLINK("#"&amp;"Insumos"&amp;"!A"&amp;MATCH($B21897,#REF!,0),"Ins "&amp;$B21897)</f>
        <v>#REF!</v>
      </c>
      <c r="M21897" s="220"/>
    </row>
    <row r="21898" spans="1:13" x14ac:dyDescent="0.2">
      <c r="A21898" s="35" t="s">
        <v>3931</v>
      </c>
      <c r="B21898" s="34" t="s">
        <v>5121</v>
      </c>
      <c r="C21898" s="45" t="s">
        <v>6540</v>
      </c>
      <c r="D21898" s="23" t="s">
        <v>5751</v>
      </c>
      <c r="E21898" s="23" t="s">
        <v>464</v>
      </c>
      <c r="F21898" s="40">
        <v>3.2326530612244899</v>
      </c>
      <c r="G21898" s="25">
        <v>7280</v>
      </c>
      <c r="H21898" s="25">
        <v>23534</v>
      </c>
      <c r="I21898" s="25"/>
      <c r="J21898" s="58" t="e">
        <f>HYPERLINK("#"&amp;"Insumos"&amp;"!A"&amp;MATCH($B21898,#REF!,0),"Ins "&amp;$B21898)</f>
        <v>#REF!</v>
      </c>
      <c r="M21898" s="220"/>
    </row>
    <row r="21899" spans="1:13" x14ac:dyDescent="0.2">
      <c r="A21899" s="35" t="s">
        <v>3931</v>
      </c>
      <c r="B21899" s="34" t="s">
        <v>5987</v>
      </c>
      <c r="C21899" s="45" t="s">
        <v>5988</v>
      </c>
      <c r="D21899" s="23" t="s">
        <v>5751</v>
      </c>
      <c r="E21899" s="23" t="s">
        <v>4134</v>
      </c>
      <c r="F21899" s="40">
        <v>4</v>
      </c>
      <c r="G21899" s="25">
        <v>57</v>
      </c>
      <c r="H21899" s="25">
        <v>228</v>
      </c>
      <c r="I21899" s="25"/>
      <c r="J21899" s="58" t="e">
        <f>HYPERLINK("#"&amp;"Insumos"&amp;"!A"&amp;MATCH($B21899,#REF!,0),"Ins "&amp;$B21899)</f>
        <v>#REF!</v>
      </c>
      <c r="M21899" s="220"/>
    </row>
    <row r="21900" spans="1:13" x14ac:dyDescent="0.2">
      <c r="A21900" s="35" t="s">
        <v>3931</v>
      </c>
      <c r="B21900" s="34" t="s">
        <v>5352</v>
      </c>
      <c r="C21900" s="45" t="s">
        <v>9158</v>
      </c>
      <c r="D21900" s="23" t="s">
        <v>5751</v>
      </c>
      <c r="E21900" s="23" t="s">
        <v>467</v>
      </c>
      <c r="F21900" s="40">
        <v>0.1</v>
      </c>
      <c r="G21900" s="25">
        <v>9684</v>
      </c>
      <c r="H21900" s="25">
        <v>968</v>
      </c>
      <c r="I21900" s="25"/>
      <c r="J21900" s="58" t="e">
        <f>HYPERLINK("#"&amp;"Insumos"&amp;"!A"&amp;MATCH($B21900,#REF!,0),"Ins "&amp;$B21900)</f>
        <v>#REF!</v>
      </c>
      <c r="M21900" s="220"/>
    </row>
    <row r="21901" spans="1:13" ht="25.5" x14ac:dyDescent="0.2">
      <c r="A21901" s="35" t="s">
        <v>3931</v>
      </c>
      <c r="B21901" s="34" t="s">
        <v>4565</v>
      </c>
      <c r="C21901" s="45" t="s">
        <v>8858</v>
      </c>
      <c r="D21901" s="23" t="s">
        <v>5751</v>
      </c>
      <c r="E21901" s="23" t="s">
        <v>4138</v>
      </c>
      <c r="F21901" s="40">
        <v>2.5000000000000001E-2</v>
      </c>
      <c r="G21901" s="25">
        <v>62296</v>
      </c>
      <c r="H21901" s="25">
        <v>1557</v>
      </c>
      <c r="I21901" s="25"/>
      <c r="J21901" s="58" t="e">
        <f>HYPERLINK("#"&amp;"Insumos"&amp;"!A"&amp;MATCH($B21901,#REF!,0),"Ins "&amp;$B21901)</f>
        <v>#REF!</v>
      </c>
      <c r="M21901" s="220"/>
    </row>
    <row r="21902" spans="1:13" x14ac:dyDescent="0.2">
      <c r="A21902" s="35" t="s">
        <v>3931</v>
      </c>
      <c r="B21902" s="34" t="s">
        <v>5576</v>
      </c>
      <c r="C21902" s="45" t="s">
        <v>975</v>
      </c>
      <c r="D21902" s="23" t="s">
        <v>5734</v>
      </c>
      <c r="E21902" s="23" t="s">
        <v>4141</v>
      </c>
      <c r="F21902" s="40">
        <v>0.55000000000000004</v>
      </c>
      <c r="G21902" s="25">
        <v>42407</v>
      </c>
      <c r="H21902" s="25">
        <v>23324</v>
      </c>
      <c r="I21902" s="25"/>
      <c r="J21902" s="58" t="e">
        <f>HYPERLINK("#"&amp;"Insumos"&amp;"!A"&amp;MATCH($B21902,#REF!,0),"Ins "&amp;$B21902)</f>
        <v>#REF!</v>
      </c>
      <c r="M21902" s="220"/>
    </row>
    <row r="21903" spans="1:13" ht="25.5" x14ac:dyDescent="0.2">
      <c r="A21903" s="35" t="s">
        <v>3931</v>
      </c>
      <c r="B21903" s="34" t="s">
        <v>597</v>
      </c>
      <c r="C21903" s="45" t="s">
        <v>8738</v>
      </c>
      <c r="D21903" s="23" t="s">
        <v>5534</v>
      </c>
      <c r="E21903" s="23" t="s">
        <v>8737</v>
      </c>
      <c r="F21903" s="40">
        <v>1.6666666666666666E-2</v>
      </c>
      <c r="G21903" s="25">
        <v>17302</v>
      </c>
      <c r="H21903" s="25">
        <v>288</v>
      </c>
      <c r="I21903" s="25"/>
      <c r="J21903" s="58" t="e">
        <f>HYPERLINK("#"&amp;"Insumos"&amp;"!A"&amp;MATCH($B21903,#REF!,0),"Ins "&amp;$B21903)</f>
        <v>#REF!</v>
      </c>
      <c r="M21903" s="220"/>
    </row>
    <row r="21904" spans="1:13" x14ac:dyDescent="0.2">
      <c r="A21904" s="35" t="s">
        <v>3931</v>
      </c>
      <c r="B21904" s="34" t="s">
        <v>5533</v>
      </c>
      <c r="C21904" s="45" t="s">
        <v>5892</v>
      </c>
      <c r="D21904" s="23" t="s">
        <v>977</v>
      </c>
      <c r="E21904" s="23" t="s">
        <v>4134</v>
      </c>
      <c r="F21904" s="40">
        <v>0.1</v>
      </c>
      <c r="G21904" s="25">
        <v>3623</v>
      </c>
      <c r="H21904" s="25">
        <v>362</v>
      </c>
      <c r="I21904" s="25"/>
      <c r="J21904" s="58" t="e">
        <f>HYPERLINK("#"&amp;"Insumos"&amp;"!A"&amp;MATCH($B21904,#REF!,0),"Ins "&amp;$B21904)</f>
        <v>#REF!</v>
      </c>
      <c r="M21904" s="220"/>
    </row>
    <row r="21905" spans="1:13" x14ac:dyDescent="0.2">
      <c r="A21905" s="35" t="s">
        <v>3931</v>
      </c>
      <c r="B21905" s="34" t="s">
        <v>5007</v>
      </c>
      <c r="C21905" s="45" t="s">
        <v>720</v>
      </c>
      <c r="D21905" s="23" t="s">
        <v>5751</v>
      </c>
      <c r="E21905" s="23" t="s">
        <v>4134</v>
      </c>
      <c r="F21905" s="40">
        <v>0.1</v>
      </c>
      <c r="G21905" s="25">
        <v>1897</v>
      </c>
      <c r="H21905" s="25">
        <v>190</v>
      </c>
      <c r="I21905" s="25"/>
      <c r="J21905" s="58" t="e">
        <f>HYPERLINK("#"&amp;"Insumos"&amp;"!A"&amp;MATCH($B21905,#REF!,0),"Ins "&amp;$B21905)</f>
        <v>#REF!</v>
      </c>
      <c r="M21905" s="220"/>
    </row>
    <row r="21906" spans="1:13" x14ac:dyDescent="0.2">
      <c r="A21906" s="35" t="s">
        <v>3931</v>
      </c>
      <c r="B21906" s="34" t="s">
        <v>263</v>
      </c>
      <c r="C21906" s="45" t="s">
        <v>696</v>
      </c>
      <c r="D21906" s="23" t="s">
        <v>5534</v>
      </c>
      <c r="E21906" s="23" t="s">
        <v>4140</v>
      </c>
      <c r="F21906" s="40">
        <v>1E-3</v>
      </c>
      <c r="G21906" s="25">
        <v>187426</v>
      </c>
      <c r="H21906" s="25">
        <v>187</v>
      </c>
      <c r="I21906" s="25"/>
      <c r="J21906" s="58" t="e">
        <f>HYPERLINK("#"&amp;"Insumos"&amp;"!A"&amp;MATCH($B21906,#REF!,0),"Ins "&amp;$B21906)</f>
        <v>#REF!</v>
      </c>
      <c r="M21906" s="220"/>
    </row>
    <row r="21907" spans="1:13" ht="38.25" x14ac:dyDescent="0.2">
      <c r="A21907" s="36" t="s">
        <v>3932</v>
      </c>
      <c r="B21907" s="26" t="s">
        <v>6816</v>
      </c>
      <c r="C21907" s="79" t="s">
        <v>2233</v>
      </c>
      <c r="D21907" s="37" t="s">
        <v>5608</v>
      </c>
      <c r="E21907" s="37" t="s">
        <v>4134</v>
      </c>
      <c r="F21907" s="41"/>
      <c r="G21907" s="27"/>
      <c r="H21907" s="27"/>
      <c r="I21907" s="27">
        <v>806100</v>
      </c>
      <c r="M21907" s="220">
        <f t="shared" si="342"/>
        <v>1055669</v>
      </c>
    </row>
    <row r="21908" spans="1:13" x14ac:dyDescent="0.2">
      <c r="A21908" s="35" t="s">
        <v>3932</v>
      </c>
      <c r="B21908" s="1" t="s">
        <v>5573</v>
      </c>
      <c r="C21908" s="45" t="s">
        <v>973</v>
      </c>
      <c r="D21908" s="23" t="s">
        <v>5734</v>
      </c>
      <c r="E21908" s="23" t="s">
        <v>4141</v>
      </c>
      <c r="F21908" s="40">
        <v>2</v>
      </c>
      <c r="G21908" s="25">
        <v>41652</v>
      </c>
      <c r="H21908" s="25">
        <v>83304</v>
      </c>
      <c r="I21908" s="25"/>
      <c r="J21908" s="58" t="e">
        <f>HYPERLINK("#"&amp;"Insumos"&amp;"!A"&amp;MATCH($B21908,#REF!,0),"Ins "&amp;$B21908)</f>
        <v>#REF!</v>
      </c>
      <c r="M21908" s="220"/>
    </row>
    <row r="21909" spans="1:13" x14ac:dyDescent="0.2">
      <c r="A21909" s="35" t="s">
        <v>3932</v>
      </c>
      <c r="B21909" s="1" t="s">
        <v>263</v>
      </c>
      <c r="C21909" s="45" t="s">
        <v>696</v>
      </c>
      <c r="D21909" s="23" t="s">
        <v>5534</v>
      </c>
      <c r="E21909" s="23" t="s">
        <v>4140</v>
      </c>
      <c r="F21909" s="40">
        <v>2.0000000000000001E-4</v>
      </c>
      <c r="G21909" s="25">
        <v>187426</v>
      </c>
      <c r="H21909" s="25">
        <v>37</v>
      </c>
      <c r="I21909" s="25"/>
      <c r="J21909" s="58" t="e">
        <f>HYPERLINK("#"&amp;"Insumos"&amp;"!A"&amp;MATCH($B21909,#REF!,0),"Ins "&amp;$B21909)</f>
        <v>#REF!</v>
      </c>
      <c r="M21909" s="220"/>
    </row>
    <row r="21910" spans="1:13" x14ac:dyDescent="0.2">
      <c r="A21910" s="35" t="s">
        <v>3932</v>
      </c>
      <c r="B21910" s="1" t="s">
        <v>5533</v>
      </c>
      <c r="C21910" s="45" t="s">
        <v>5892</v>
      </c>
      <c r="D21910" s="23" t="s">
        <v>977</v>
      </c>
      <c r="E21910" s="23" t="s">
        <v>4134</v>
      </c>
      <c r="F21910" s="40">
        <v>0.15</v>
      </c>
      <c r="G21910" s="25">
        <v>3623</v>
      </c>
      <c r="H21910" s="25">
        <v>543</v>
      </c>
      <c r="I21910" s="25"/>
      <c r="J21910" s="58" t="e">
        <f>HYPERLINK("#"&amp;"Insumos"&amp;"!A"&amp;MATCH($B21910,#REF!,0),"Ins "&amp;$B21910)</f>
        <v>#REF!</v>
      </c>
      <c r="M21910" s="220"/>
    </row>
    <row r="21911" spans="1:13" ht="25.5" x14ac:dyDescent="0.2">
      <c r="A21911" s="35" t="s">
        <v>3932</v>
      </c>
      <c r="B21911" s="1" t="s">
        <v>5513</v>
      </c>
      <c r="C21911" s="45" t="s">
        <v>2232</v>
      </c>
      <c r="D21911" s="23" t="s">
        <v>5751</v>
      </c>
      <c r="E21911" s="23" t="s">
        <v>4134</v>
      </c>
      <c r="F21911" s="40">
        <v>1</v>
      </c>
      <c r="G21911" s="25">
        <v>721192</v>
      </c>
      <c r="H21911" s="25">
        <v>721192</v>
      </c>
      <c r="I21911" s="25"/>
      <c r="J21911" s="58" t="e">
        <f>HYPERLINK("#"&amp;"Insumos"&amp;"!A"&amp;MATCH($B21911,#REF!,0),"Ins "&amp;$B21911)</f>
        <v>#REF!</v>
      </c>
      <c r="M21911" s="220"/>
    </row>
    <row r="21912" spans="1:13" x14ac:dyDescent="0.2">
      <c r="A21912" s="35" t="s">
        <v>3932</v>
      </c>
      <c r="B21912" s="1" t="s">
        <v>5007</v>
      </c>
      <c r="C21912" s="45" t="s">
        <v>720</v>
      </c>
      <c r="D21912" s="23" t="s">
        <v>5751</v>
      </c>
      <c r="E21912" s="23" t="s">
        <v>4134</v>
      </c>
      <c r="F21912" s="40">
        <v>0.04</v>
      </c>
      <c r="G21912" s="25">
        <v>1897</v>
      </c>
      <c r="H21912" s="25">
        <v>76</v>
      </c>
      <c r="I21912" s="25"/>
      <c r="J21912" s="58" t="e">
        <f>HYPERLINK("#"&amp;"Insumos"&amp;"!A"&amp;MATCH($B21912,#REF!,0),"Ins "&amp;$B21912)</f>
        <v>#REF!</v>
      </c>
      <c r="M21912" s="220"/>
    </row>
    <row r="21913" spans="1:13" x14ac:dyDescent="0.2">
      <c r="A21913" s="35" t="s">
        <v>3932</v>
      </c>
      <c r="B21913" s="1" t="s">
        <v>5167</v>
      </c>
      <c r="C21913" s="45" t="s">
        <v>161</v>
      </c>
      <c r="D21913" s="23" t="s">
        <v>5751</v>
      </c>
      <c r="E21913" s="23" t="s">
        <v>467</v>
      </c>
      <c r="F21913" s="40">
        <v>0.5</v>
      </c>
      <c r="G21913" s="25">
        <v>1896</v>
      </c>
      <c r="H21913" s="25">
        <v>948</v>
      </c>
      <c r="I21913" s="25"/>
      <c r="J21913" s="58" t="e">
        <f>HYPERLINK("#"&amp;"Insumos"&amp;"!A"&amp;MATCH($B21913,#REF!,0),"Ins "&amp;$B21913)</f>
        <v>#REF!</v>
      </c>
      <c r="M21913" s="220"/>
    </row>
    <row r="21914" spans="1:13" ht="38.25" x14ac:dyDescent="0.2">
      <c r="A21914" s="36" t="s">
        <v>3933</v>
      </c>
      <c r="B21914" s="26" t="s">
        <v>6816</v>
      </c>
      <c r="C21914" s="79" t="s">
        <v>2235</v>
      </c>
      <c r="D21914" s="37" t="s">
        <v>5608</v>
      </c>
      <c r="E21914" s="37" t="s">
        <v>4134</v>
      </c>
      <c r="F21914" s="41"/>
      <c r="G21914" s="27"/>
      <c r="H21914" s="27"/>
      <c r="I21914" s="27">
        <v>85513</v>
      </c>
      <c r="M21914" s="220">
        <f t="shared" si="342"/>
        <v>111988</v>
      </c>
    </row>
    <row r="21915" spans="1:13" x14ac:dyDescent="0.2">
      <c r="A21915" s="35" t="s">
        <v>3933</v>
      </c>
      <c r="B21915" s="1" t="s">
        <v>5573</v>
      </c>
      <c r="C21915" s="45" t="s">
        <v>973</v>
      </c>
      <c r="D21915" s="23" t="s">
        <v>5734</v>
      </c>
      <c r="E21915" s="23" t="s">
        <v>4141</v>
      </c>
      <c r="F21915" s="40">
        <v>0.4</v>
      </c>
      <c r="G21915" s="25">
        <v>41652</v>
      </c>
      <c r="H21915" s="25">
        <v>16661</v>
      </c>
      <c r="I21915" s="25"/>
      <c r="J21915" s="58" t="e">
        <f>HYPERLINK("#"&amp;"Insumos"&amp;"!A"&amp;MATCH($B21915,#REF!,0),"Ins "&amp;$B21915)</f>
        <v>#REF!</v>
      </c>
      <c r="M21915" s="220"/>
    </row>
    <row r="21916" spans="1:13" x14ac:dyDescent="0.2">
      <c r="A21916" s="35" t="s">
        <v>3933</v>
      </c>
      <c r="B21916" s="1" t="s">
        <v>263</v>
      </c>
      <c r="C21916" s="45" t="s">
        <v>696</v>
      </c>
      <c r="D21916" s="23" t="s">
        <v>5534</v>
      </c>
      <c r="E21916" s="23" t="s">
        <v>4140</v>
      </c>
      <c r="F21916" s="40">
        <v>1E-4</v>
      </c>
      <c r="G21916" s="25">
        <v>187426</v>
      </c>
      <c r="H21916" s="25">
        <v>19</v>
      </c>
      <c r="I21916" s="25"/>
      <c r="J21916" s="58" t="e">
        <f>HYPERLINK("#"&amp;"Insumos"&amp;"!A"&amp;MATCH($B21916,#REF!,0),"Ins "&amp;$B21916)</f>
        <v>#REF!</v>
      </c>
      <c r="M21916" s="220"/>
    </row>
    <row r="21917" spans="1:13" x14ac:dyDescent="0.2">
      <c r="A21917" s="35" t="s">
        <v>3933</v>
      </c>
      <c r="B21917" s="1" t="s">
        <v>5533</v>
      </c>
      <c r="C21917" s="45" t="s">
        <v>5892</v>
      </c>
      <c r="D21917" s="23" t="s">
        <v>977</v>
      </c>
      <c r="E21917" s="23" t="s">
        <v>4134</v>
      </c>
      <c r="F21917" s="40">
        <v>0.15</v>
      </c>
      <c r="G21917" s="25">
        <v>3623</v>
      </c>
      <c r="H21917" s="25">
        <v>543</v>
      </c>
      <c r="I21917" s="25"/>
      <c r="J21917" s="58" t="e">
        <f>HYPERLINK("#"&amp;"Insumos"&amp;"!A"&amp;MATCH($B21917,#REF!,0),"Ins "&amp;$B21917)</f>
        <v>#REF!</v>
      </c>
      <c r="M21917" s="220"/>
    </row>
    <row r="21918" spans="1:13" x14ac:dyDescent="0.2">
      <c r="A21918" s="35" t="s">
        <v>3933</v>
      </c>
      <c r="B21918" s="1" t="s">
        <v>5514</v>
      </c>
      <c r="C21918" s="45" t="s">
        <v>2234</v>
      </c>
      <c r="D21918" s="23" t="s">
        <v>5751</v>
      </c>
      <c r="E21918" s="23" t="s">
        <v>4134</v>
      </c>
      <c r="F21918" s="40">
        <v>1</v>
      </c>
      <c r="G21918" s="25">
        <v>67610</v>
      </c>
      <c r="H21918" s="25">
        <v>67610</v>
      </c>
      <c r="I21918" s="25"/>
      <c r="J21918" s="58" t="e">
        <f>HYPERLINK("#"&amp;"Insumos"&amp;"!A"&amp;MATCH($B21918,#REF!,0),"Ins "&amp;$B21918)</f>
        <v>#REF!</v>
      </c>
      <c r="M21918" s="220"/>
    </row>
    <row r="21919" spans="1:13" x14ac:dyDescent="0.2">
      <c r="A21919" s="35" t="s">
        <v>3933</v>
      </c>
      <c r="B21919" s="1" t="s">
        <v>5007</v>
      </c>
      <c r="C21919" s="45" t="s">
        <v>720</v>
      </c>
      <c r="D21919" s="23" t="s">
        <v>5751</v>
      </c>
      <c r="E21919" s="23" t="s">
        <v>4134</v>
      </c>
      <c r="F21919" s="40">
        <v>8.0000000000000002E-3</v>
      </c>
      <c r="G21919" s="25">
        <v>1897</v>
      </c>
      <c r="H21919" s="25">
        <v>15</v>
      </c>
      <c r="I21919" s="25"/>
      <c r="J21919" s="58" t="e">
        <f>HYPERLINK("#"&amp;"Insumos"&amp;"!A"&amp;MATCH($B21919,#REF!,0),"Ins "&amp;$B21919)</f>
        <v>#REF!</v>
      </c>
      <c r="M21919" s="220"/>
    </row>
    <row r="21920" spans="1:13" x14ac:dyDescent="0.2">
      <c r="A21920" s="35" t="s">
        <v>3933</v>
      </c>
      <c r="B21920" s="1" t="s">
        <v>5314</v>
      </c>
      <c r="C21920" s="45" t="s">
        <v>1264</v>
      </c>
      <c r="D21920" s="23" t="s">
        <v>5751</v>
      </c>
      <c r="E21920" s="23" t="s">
        <v>4134</v>
      </c>
      <c r="F21920" s="40">
        <v>0.5</v>
      </c>
      <c r="G21920" s="25">
        <v>1330</v>
      </c>
      <c r="H21920" s="25">
        <v>665</v>
      </c>
      <c r="I21920" s="25"/>
      <c r="J21920" s="58" t="e">
        <f>HYPERLINK("#"&amp;"Insumos"&amp;"!A"&amp;MATCH($B21920,#REF!,0),"Ins "&amp;$B21920)</f>
        <v>#REF!</v>
      </c>
      <c r="M21920" s="220"/>
    </row>
    <row r="21921" spans="1:13" ht="38.25" x14ac:dyDescent="0.2">
      <c r="A21921" s="36" t="s">
        <v>3934</v>
      </c>
      <c r="B21921" s="26" t="s">
        <v>6816</v>
      </c>
      <c r="C21921" s="79" t="s">
        <v>2239</v>
      </c>
      <c r="D21921" s="37" t="s">
        <v>5608</v>
      </c>
      <c r="E21921" s="37" t="s">
        <v>4134</v>
      </c>
      <c r="F21921" s="41"/>
      <c r="G21921" s="27"/>
      <c r="H21921" s="27"/>
      <c r="I21921" s="27">
        <v>638369</v>
      </c>
      <c r="M21921" s="220">
        <f t="shared" si="342"/>
        <v>836008</v>
      </c>
    </row>
    <row r="21922" spans="1:13" x14ac:dyDescent="0.2">
      <c r="A21922" s="35" t="s">
        <v>3934</v>
      </c>
      <c r="B21922" s="1" t="s">
        <v>5572</v>
      </c>
      <c r="C21922" s="45" t="s">
        <v>971</v>
      </c>
      <c r="D21922" s="23" t="s">
        <v>5734</v>
      </c>
      <c r="E21922" s="23" t="s">
        <v>4141</v>
      </c>
      <c r="F21922" s="40">
        <v>4</v>
      </c>
      <c r="G21922" s="25">
        <v>37863</v>
      </c>
      <c r="H21922" s="25">
        <v>151452</v>
      </c>
      <c r="I21922" s="25"/>
      <c r="J21922" s="58" t="e">
        <f>HYPERLINK("#"&amp;"Insumos"&amp;"!A"&amp;MATCH($B21922,#REF!,0),"Ins "&amp;$B21922)</f>
        <v>#REF!</v>
      </c>
      <c r="M21922" s="220"/>
    </row>
    <row r="21923" spans="1:13" x14ac:dyDescent="0.2">
      <c r="A21923" s="35" t="s">
        <v>3934</v>
      </c>
      <c r="B21923" s="1" t="s">
        <v>263</v>
      </c>
      <c r="C21923" s="45" t="s">
        <v>696</v>
      </c>
      <c r="D21923" s="23" t="s">
        <v>5534</v>
      </c>
      <c r="E21923" s="23" t="s">
        <v>4140</v>
      </c>
      <c r="F21923" s="40">
        <v>4.87E-2</v>
      </c>
      <c r="G21923" s="25">
        <v>187426</v>
      </c>
      <c r="H21923" s="25">
        <v>9128</v>
      </c>
      <c r="I21923" s="25"/>
      <c r="J21923" s="58" t="e">
        <f>HYPERLINK("#"&amp;"Insumos"&amp;"!A"&amp;MATCH($B21923,#REF!,0),"Ins "&amp;$B21923)</f>
        <v>#REF!</v>
      </c>
      <c r="M21923" s="220"/>
    </row>
    <row r="21924" spans="1:13" x14ac:dyDescent="0.2">
      <c r="A21924" s="35" t="s">
        <v>3934</v>
      </c>
      <c r="B21924" s="1" t="s">
        <v>5533</v>
      </c>
      <c r="C21924" s="45" t="s">
        <v>5892</v>
      </c>
      <c r="D21924" s="23" t="s">
        <v>977</v>
      </c>
      <c r="E21924" s="23" t="s">
        <v>4134</v>
      </c>
      <c r="F21924" s="40">
        <v>0.1</v>
      </c>
      <c r="G21924" s="25">
        <v>3623</v>
      </c>
      <c r="H21924" s="25">
        <v>362</v>
      </c>
      <c r="I21924" s="25"/>
      <c r="J21924" s="58" t="e">
        <f>HYPERLINK("#"&amp;"Insumos"&amp;"!A"&amp;MATCH($B21924,#REF!,0),"Ins "&amp;$B21924)</f>
        <v>#REF!</v>
      </c>
      <c r="M21924" s="220"/>
    </row>
    <row r="21925" spans="1:13" ht="25.5" x14ac:dyDescent="0.2">
      <c r="A21925" s="35" t="s">
        <v>3934</v>
      </c>
      <c r="B21925" s="1" t="s">
        <v>5515</v>
      </c>
      <c r="C21925" s="45" t="s">
        <v>2236</v>
      </c>
      <c r="D21925" s="23" t="s">
        <v>5751</v>
      </c>
      <c r="E21925" s="23" t="s">
        <v>4134</v>
      </c>
      <c r="F21925" s="40">
        <v>1</v>
      </c>
      <c r="G21925" s="25">
        <v>473283</v>
      </c>
      <c r="H21925" s="25">
        <v>473283</v>
      </c>
      <c r="I21925" s="25"/>
      <c r="J21925" s="58" t="e">
        <f>HYPERLINK("#"&amp;"Insumos"&amp;"!A"&amp;MATCH($B21925,#REF!,0),"Ins "&amp;$B21925)</f>
        <v>#REF!</v>
      </c>
      <c r="M21925" s="220"/>
    </row>
    <row r="21926" spans="1:13" x14ac:dyDescent="0.2">
      <c r="A21926" s="35" t="s">
        <v>3934</v>
      </c>
      <c r="B21926" s="1" t="s">
        <v>5007</v>
      </c>
      <c r="C21926" s="45" t="s">
        <v>720</v>
      </c>
      <c r="D21926" s="23" t="s">
        <v>5751</v>
      </c>
      <c r="E21926" s="23" t="s">
        <v>4134</v>
      </c>
      <c r="F21926" s="40">
        <v>2.1</v>
      </c>
      <c r="G21926" s="25">
        <v>1897</v>
      </c>
      <c r="H21926" s="25">
        <v>3984</v>
      </c>
      <c r="I21926" s="25"/>
      <c r="J21926" s="58" t="e">
        <f>HYPERLINK("#"&amp;"Insumos"&amp;"!A"&amp;MATCH($B21926,#REF!,0),"Ins "&amp;$B21926)</f>
        <v>#REF!</v>
      </c>
      <c r="M21926" s="220"/>
    </row>
    <row r="21927" spans="1:13" x14ac:dyDescent="0.2">
      <c r="A21927" s="35" t="s">
        <v>3934</v>
      </c>
      <c r="B21927" s="1" t="s">
        <v>5192</v>
      </c>
      <c r="C21927" s="45" t="s">
        <v>1217</v>
      </c>
      <c r="D21927" s="23" t="s">
        <v>5751</v>
      </c>
      <c r="E21927" s="23" t="s">
        <v>4134</v>
      </c>
      <c r="F21927" s="40">
        <v>0.01</v>
      </c>
      <c r="G21927" s="25">
        <v>15982</v>
      </c>
      <c r="H21927" s="25">
        <v>160</v>
      </c>
      <c r="I21927" s="25"/>
      <c r="J21927" s="58" t="e">
        <f>HYPERLINK("#"&amp;"Insumos"&amp;"!A"&amp;MATCH($B21927,#REF!,0),"Ins "&amp;$B21927)</f>
        <v>#REF!</v>
      </c>
      <c r="M21927" s="220"/>
    </row>
    <row r="21928" spans="1:13" ht="38.25" x14ac:dyDescent="0.2">
      <c r="A21928" s="36" t="s">
        <v>3935</v>
      </c>
      <c r="B21928" s="26" t="s">
        <v>6816</v>
      </c>
      <c r="C21928" s="79" t="s">
        <v>2240</v>
      </c>
      <c r="D21928" s="37" t="s">
        <v>5608</v>
      </c>
      <c r="E21928" s="37" t="s">
        <v>4134</v>
      </c>
      <c r="F21928" s="41"/>
      <c r="G21928" s="27"/>
      <c r="H21928" s="27"/>
      <c r="I21928" s="27">
        <v>408648</v>
      </c>
      <c r="M21928" s="220">
        <f t="shared" si="342"/>
        <v>535165</v>
      </c>
    </row>
    <row r="21929" spans="1:13" x14ac:dyDescent="0.2">
      <c r="A21929" s="35" t="s">
        <v>3935</v>
      </c>
      <c r="B21929" s="1" t="s">
        <v>5572</v>
      </c>
      <c r="C21929" s="45" t="s">
        <v>971</v>
      </c>
      <c r="D21929" s="23" t="s">
        <v>5734</v>
      </c>
      <c r="E21929" s="23" t="s">
        <v>4141</v>
      </c>
      <c r="F21929" s="40">
        <v>4</v>
      </c>
      <c r="G21929" s="25">
        <v>37863</v>
      </c>
      <c r="H21929" s="25">
        <v>151452</v>
      </c>
      <c r="I21929" s="25"/>
      <c r="J21929" s="58" t="e">
        <f>HYPERLINK("#"&amp;"Insumos"&amp;"!A"&amp;MATCH($B21929,#REF!,0),"Ins "&amp;$B21929)</f>
        <v>#REF!</v>
      </c>
      <c r="M21929" s="220"/>
    </row>
    <row r="21930" spans="1:13" x14ac:dyDescent="0.2">
      <c r="A21930" s="35" t="s">
        <v>3935</v>
      </c>
      <c r="B21930" s="1" t="s">
        <v>263</v>
      </c>
      <c r="C21930" s="45" t="s">
        <v>696</v>
      </c>
      <c r="D21930" s="23" t="s">
        <v>5534</v>
      </c>
      <c r="E21930" s="23" t="s">
        <v>4140</v>
      </c>
      <c r="F21930" s="40">
        <v>2.5499999999999998E-2</v>
      </c>
      <c r="G21930" s="25">
        <v>187426</v>
      </c>
      <c r="H21930" s="25">
        <v>4779</v>
      </c>
      <c r="I21930" s="25"/>
      <c r="J21930" s="58" t="e">
        <f>HYPERLINK("#"&amp;"Insumos"&amp;"!A"&amp;MATCH($B21930,#REF!,0),"Ins "&amp;$B21930)</f>
        <v>#REF!</v>
      </c>
      <c r="M21930" s="220"/>
    </row>
    <row r="21931" spans="1:13" x14ac:dyDescent="0.2">
      <c r="A21931" s="35" t="s">
        <v>3935</v>
      </c>
      <c r="B21931" s="1" t="s">
        <v>5533</v>
      </c>
      <c r="C21931" s="45" t="s">
        <v>5892</v>
      </c>
      <c r="D21931" s="23" t="s">
        <v>977</v>
      </c>
      <c r="E21931" s="23" t="s">
        <v>4134</v>
      </c>
      <c r="F21931" s="40">
        <v>0.1</v>
      </c>
      <c r="G21931" s="25">
        <v>3623</v>
      </c>
      <c r="H21931" s="25">
        <v>362</v>
      </c>
      <c r="I21931" s="25"/>
      <c r="J21931" s="58" t="e">
        <f>HYPERLINK("#"&amp;"Insumos"&amp;"!A"&amp;MATCH($B21931,#REF!,0),"Ins "&amp;$B21931)</f>
        <v>#REF!</v>
      </c>
      <c r="M21931" s="220"/>
    </row>
    <row r="21932" spans="1:13" ht="25.5" x14ac:dyDescent="0.2">
      <c r="A21932" s="35" t="s">
        <v>3935</v>
      </c>
      <c r="B21932" s="1" t="s">
        <v>5516</v>
      </c>
      <c r="C21932" s="45" t="s">
        <v>2237</v>
      </c>
      <c r="D21932" s="23" t="s">
        <v>5751</v>
      </c>
      <c r="E21932" s="23" t="s">
        <v>4134</v>
      </c>
      <c r="F21932" s="40">
        <v>1</v>
      </c>
      <c r="G21932" s="25">
        <v>247911</v>
      </c>
      <c r="H21932" s="25">
        <v>247911</v>
      </c>
      <c r="I21932" s="25"/>
      <c r="J21932" s="58" t="e">
        <f>HYPERLINK("#"&amp;"Insumos"&amp;"!A"&amp;MATCH($B21932,#REF!,0),"Ins "&amp;$B21932)</f>
        <v>#REF!</v>
      </c>
      <c r="M21932" s="220"/>
    </row>
    <row r="21933" spans="1:13" x14ac:dyDescent="0.2">
      <c r="A21933" s="35" t="s">
        <v>3935</v>
      </c>
      <c r="B21933" s="1" t="s">
        <v>5007</v>
      </c>
      <c r="C21933" s="45" t="s">
        <v>720</v>
      </c>
      <c r="D21933" s="23" t="s">
        <v>5751</v>
      </c>
      <c r="E21933" s="23" t="s">
        <v>4134</v>
      </c>
      <c r="F21933" s="40">
        <v>2.1</v>
      </c>
      <c r="G21933" s="25">
        <v>1897</v>
      </c>
      <c r="H21933" s="25">
        <v>3984</v>
      </c>
      <c r="I21933" s="25"/>
      <c r="J21933" s="58" t="e">
        <f>HYPERLINK("#"&amp;"Insumos"&amp;"!A"&amp;MATCH($B21933,#REF!,0),"Ins "&amp;$B21933)</f>
        <v>#REF!</v>
      </c>
      <c r="M21933" s="220"/>
    </row>
    <row r="21934" spans="1:13" x14ac:dyDescent="0.2">
      <c r="A21934" s="35" t="s">
        <v>3935</v>
      </c>
      <c r="B21934" s="1" t="s">
        <v>5192</v>
      </c>
      <c r="C21934" s="45" t="s">
        <v>1217</v>
      </c>
      <c r="D21934" s="23" t="s">
        <v>5751</v>
      </c>
      <c r="E21934" s="23" t="s">
        <v>4134</v>
      </c>
      <c r="F21934" s="40">
        <v>0.01</v>
      </c>
      <c r="G21934" s="25">
        <v>15982</v>
      </c>
      <c r="H21934" s="25">
        <v>160</v>
      </c>
      <c r="I21934" s="25"/>
      <c r="J21934" s="58" t="e">
        <f>HYPERLINK("#"&amp;"Insumos"&amp;"!A"&amp;MATCH($B21934,#REF!,0),"Ins "&amp;$B21934)</f>
        <v>#REF!</v>
      </c>
      <c r="M21934" s="220"/>
    </row>
    <row r="21935" spans="1:13" ht="38.25" x14ac:dyDescent="0.2">
      <c r="A21935" s="36" t="s">
        <v>3936</v>
      </c>
      <c r="B21935" s="26" t="s">
        <v>6816</v>
      </c>
      <c r="C21935" s="79" t="s">
        <v>2241</v>
      </c>
      <c r="D21935" s="37" t="s">
        <v>5608</v>
      </c>
      <c r="E21935" s="37" t="s">
        <v>4134</v>
      </c>
      <c r="F21935" s="41"/>
      <c r="G21935" s="27"/>
      <c r="H21935" s="27"/>
      <c r="I21935" s="27">
        <v>454603</v>
      </c>
      <c r="M21935" s="220">
        <f t="shared" si="342"/>
        <v>595348</v>
      </c>
    </row>
    <row r="21936" spans="1:13" x14ac:dyDescent="0.2">
      <c r="A21936" s="35" t="s">
        <v>3936</v>
      </c>
      <c r="B21936" s="1" t="s">
        <v>5572</v>
      </c>
      <c r="C21936" s="45" t="s">
        <v>971</v>
      </c>
      <c r="D21936" s="23" t="s">
        <v>5734</v>
      </c>
      <c r="E21936" s="23" t="s">
        <v>4141</v>
      </c>
      <c r="F21936" s="40">
        <v>4</v>
      </c>
      <c r="G21936" s="25">
        <v>37863</v>
      </c>
      <c r="H21936" s="25">
        <v>151452</v>
      </c>
      <c r="I21936" s="25"/>
      <c r="J21936" s="58" t="e">
        <f>HYPERLINK("#"&amp;"Insumos"&amp;"!A"&amp;MATCH($B21936,#REF!,0),"Ins "&amp;$B21936)</f>
        <v>#REF!</v>
      </c>
      <c r="M21936" s="220"/>
    </row>
    <row r="21937" spans="1:13" x14ac:dyDescent="0.2">
      <c r="A21937" s="35" t="s">
        <v>3936</v>
      </c>
      <c r="B21937" s="1" t="s">
        <v>263</v>
      </c>
      <c r="C21937" s="45" t="s">
        <v>696</v>
      </c>
      <c r="D21937" s="23" t="s">
        <v>5534</v>
      </c>
      <c r="E21937" s="23" t="s">
        <v>4140</v>
      </c>
      <c r="F21937" s="40">
        <v>3.0200000000000001E-2</v>
      </c>
      <c r="G21937" s="25">
        <v>187426</v>
      </c>
      <c r="H21937" s="25">
        <v>5660</v>
      </c>
      <c r="I21937" s="25"/>
      <c r="J21937" s="58" t="e">
        <f>HYPERLINK("#"&amp;"Insumos"&amp;"!A"&amp;MATCH($B21937,#REF!,0),"Ins "&amp;$B21937)</f>
        <v>#REF!</v>
      </c>
      <c r="M21937" s="220"/>
    </row>
    <row r="21938" spans="1:13" x14ac:dyDescent="0.2">
      <c r="A21938" s="35" t="s">
        <v>3936</v>
      </c>
      <c r="B21938" s="1" t="s">
        <v>5533</v>
      </c>
      <c r="C21938" s="45" t="s">
        <v>5892</v>
      </c>
      <c r="D21938" s="23" t="s">
        <v>977</v>
      </c>
      <c r="E21938" s="23" t="s">
        <v>4134</v>
      </c>
      <c r="F21938" s="40">
        <v>0.1</v>
      </c>
      <c r="G21938" s="25">
        <v>3623</v>
      </c>
      <c r="H21938" s="25">
        <v>362</v>
      </c>
      <c r="I21938" s="25"/>
      <c r="J21938" s="58" t="e">
        <f>HYPERLINK("#"&amp;"Insumos"&amp;"!A"&amp;MATCH($B21938,#REF!,0),"Ins "&amp;$B21938)</f>
        <v>#REF!</v>
      </c>
      <c r="M21938" s="220"/>
    </row>
    <row r="21939" spans="1:13" ht="25.5" x14ac:dyDescent="0.2">
      <c r="A21939" s="35" t="s">
        <v>3936</v>
      </c>
      <c r="B21939" s="1" t="s">
        <v>5517</v>
      </c>
      <c r="C21939" s="45" t="s">
        <v>2238</v>
      </c>
      <c r="D21939" s="23" t="s">
        <v>5751</v>
      </c>
      <c r="E21939" s="23" t="s">
        <v>4134</v>
      </c>
      <c r="F21939" s="40">
        <v>1</v>
      </c>
      <c r="G21939" s="25">
        <v>292985</v>
      </c>
      <c r="H21939" s="25">
        <v>292985</v>
      </c>
      <c r="I21939" s="25"/>
      <c r="J21939" s="58" t="e">
        <f>HYPERLINK("#"&amp;"Insumos"&amp;"!A"&amp;MATCH($B21939,#REF!,0),"Ins "&amp;$B21939)</f>
        <v>#REF!</v>
      </c>
      <c r="M21939" s="220"/>
    </row>
    <row r="21940" spans="1:13" x14ac:dyDescent="0.2">
      <c r="A21940" s="35" t="s">
        <v>3936</v>
      </c>
      <c r="B21940" s="1" t="s">
        <v>5007</v>
      </c>
      <c r="C21940" s="45" t="s">
        <v>720</v>
      </c>
      <c r="D21940" s="23" t="s">
        <v>5751</v>
      </c>
      <c r="E21940" s="23" t="s">
        <v>4134</v>
      </c>
      <c r="F21940" s="40">
        <v>2.1</v>
      </c>
      <c r="G21940" s="25">
        <v>1897</v>
      </c>
      <c r="H21940" s="25">
        <v>3984</v>
      </c>
      <c r="I21940" s="25"/>
      <c r="J21940" s="58" t="e">
        <f>HYPERLINK("#"&amp;"Insumos"&amp;"!A"&amp;MATCH($B21940,#REF!,0),"Ins "&amp;$B21940)</f>
        <v>#REF!</v>
      </c>
      <c r="M21940" s="220"/>
    </row>
    <row r="21941" spans="1:13" x14ac:dyDescent="0.2">
      <c r="A21941" s="35" t="s">
        <v>3936</v>
      </c>
      <c r="B21941" s="1" t="s">
        <v>5192</v>
      </c>
      <c r="C21941" s="45" t="s">
        <v>1217</v>
      </c>
      <c r="D21941" s="23" t="s">
        <v>5751</v>
      </c>
      <c r="E21941" s="23" t="s">
        <v>4134</v>
      </c>
      <c r="F21941" s="40">
        <v>0.01</v>
      </c>
      <c r="G21941" s="25">
        <v>15982</v>
      </c>
      <c r="H21941" s="25">
        <v>160</v>
      </c>
      <c r="I21941" s="25"/>
      <c r="J21941" s="58" t="e">
        <f>HYPERLINK("#"&amp;"Insumos"&amp;"!A"&amp;MATCH($B21941,#REF!,0),"Ins "&amp;$B21941)</f>
        <v>#REF!</v>
      </c>
      <c r="M21941" s="220"/>
    </row>
    <row r="21942" spans="1:13" x14ac:dyDescent="0.2">
      <c r="A21942" s="36" t="s">
        <v>3937</v>
      </c>
      <c r="B21942" s="26" t="s">
        <v>6816</v>
      </c>
      <c r="C21942" s="79" t="s">
        <v>2243</v>
      </c>
      <c r="D21942" s="37" t="s">
        <v>5608</v>
      </c>
      <c r="E21942" s="37" t="s">
        <v>4134</v>
      </c>
      <c r="F21942" s="41"/>
      <c r="G21942" s="27"/>
      <c r="H21942" s="27"/>
      <c r="I21942" s="27">
        <v>77253</v>
      </c>
      <c r="M21942" s="220">
        <f t="shared" si="342"/>
        <v>101171</v>
      </c>
    </row>
    <row r="21943" spans="1:13" x14ac:dyDescent="0.2">
      <c r="A21943" s="35" t="s">
        <v>3937</v>
      </c>
      <c r="B21943" s="1" t="s">
        <v>5573</v>
      </c>
      <c r="C21943" s="45" t="s">
        <v>973</v>
      </c>
      <c r="D21943" s="23" t="s">
        <v>5734</v>
      </c>
      <c r="E21943" s="23" t="s">
        <v>4141</v>
      </c>
      <c r="F21943" s="40">
        <v>1.18</v>
      </c>
      <c r="G21943" s="25">
        <v>41652</v>
      </c>
      <c r="H21943" s="25">
        <v>49149</v>
      </c>
      <c r="I21943" s="25"/>
      <c r="J21943" s="58" t="e">
        <f>HYPERLINK("#"&amp;"Insumos"&amp;"!A"&amp;MATCH($B21943,#REF!,0),"Ins "&amp;$B21943)</f>
        <v>#REF!</v>
      </c>
      <c r="M21943" s="220"/>
    </row>
    <row r="21944" spans="1:13" x14ac:dyDescent="0.2">
      <c r="A21944" s="35" t="s">
        <v>3937</v>
      </c>
      <c r="B21944" s="1" t="s">
        <v>263</v>
      </c>
      <c r="C21944" s="45" t="s">
        <v>696</v>
      </c>
      <c r="D21944" s="23" t="s">
        <v>5534</v>
      </c>
      <c r="E21944" s="23" t="s">
        <v>4140</v>
      </c>
      <c r="F21944" s="40">
        <v>3.0000000000000001E-3</v>
      </c>
      <c r="G21944" s="25">
        <v>187426</v>
      </c>
      <c r="H21944" s="25">
        <v>562</v>
      </c>
      <c r="I21944" s="25"/>
      <c r="J21944" s="58" t="e">
        <f>HYPERLINK("#"&amp;"Insumos"&amp;"!A"&amp;MATCH($B21944,#REF!,0),"Ins "&amp;$B21944)</f>
        <v>#REF!</v>
      </c>
      <c r="M21944" s="220"/>
    </row>
    <row r="21945" spans="1:13" x14ac:dyDescent="0.2">
      <c r="A21945" s="35" t="s">
        <v>3937</v>
      </c>
      <c r="B21945" s="1" t="s">
        <v>5533</v>
      </c>
      <c r="C21945" s="45" t="s">
        <v>5892</v>
      </c>
      <c r="D21945" s="23" t="s">
        <v>977</v>
      </c>
      <c r="E21945" s="23" t="s">
        <v>4134</v>
      </c>
      <c r="F21945" s="40">
        <v>0.1</v>
      </c>
      <c r="G21945" s="25">
        <v>3623</v>
      </c>
      <c r="H21945" s="25">
        <v>362</v>
      </c>
      <c r="I21945" s="25"/>
      <c r="J21945" s="58" t="e">
        <f>HYPERLINK("#"&amp;"Insumos"&amp;"!A"&amp;MATCH($B21945,#REF!,0),"Ins "&amp;$B21945)</f>
        <v>#REF!</v>
      </c>
      <c r="M21945" s="220"/>
    </row>
    <row r="21946" spans="1:13" x14ac:dyDescent="0.2">
      <c r="A21946" s="35" t="s">
        <v>3937</v>
      </c>
      <c r="B21946" s="1" t="s">
        <v>5007</v>
      </c>
      <c r="C21946" s="45" t="s">
        <v>720</v>
      </c>
      <c r="D21946" s="23" t="s">
        <v>5751</v>
      </c>
      <c r="E21946" s="23" t="s">
        <v>4134</v>
      </c>
      <c r="F21946" s="40">
        <v>0.30768000000000001</v>
      </c>
      <c r="G21946" s="25">
        <v>1897</v>
      </c>
      <c r="H21946" s="25">
        <v>584</v>
      </c>
      <c r="I21946" s="25"/>
      <c r="J21946" s="58" t="e">
        <f>HYPERLINK("#"&amp;"Insumos"&amp;"!A"&amp;MATCH($B21946,#REF!,0),"Ins "&amp;$B21946)</f>
        <v>#REF!</v>
      </c>
      <c r="M21946" s="220"/>
    </row>
    <row r="21947" spans="1:13" x14ac:dyDescent="0.2">
      <c r="A21947" s="35" t="s">
        <v>3937</v>
      </c>
      <c r="B21947" s="1" t="s">
        <v>5167</v>
      </c>
      <c r="C21947" s="45" t="s">
        <v>161</v>
      </c>
      <c r="D21947" s="23" t="s">
        <v>5751</v>
      </c>
      <c r="E21947" s="23" t="s">
        <v>467</v>
      </c>
      <c r="F21947" s="40">
        <v>2</v>
      </c>
      <c r="G21947" s="25">
        <v>1896</v>
      </c>
      <c r="H21947" s="25">
        <v>3792</v>
      </c>
      <c r="I21947" s="25"/>
      <c r="J21947" s="58" t="e">
        <f>HYPERLINK("#"&amp;"Insumos"&amp;"!A"&amp;MATCH($B21947,#REF!,0),"Ins "&amp;$B21947)</f>
        <v>#REF!</v>
      </c>
      <c r="M21947" s="220"/>
    </row>
    <row r="21948" spans="1:13" x14ac:dyDescent="0.2">
      <c r="A21948" s="35" t="s">
        <v>3937</v>
      </c>
      <c r="B21948" s="1" t="s">
        <v>5255</v>
      </c>
      <c r="C21948" s="45" t="s">
        <v>2242</v>
      </c>
      <c r="D21948" s="23" t="s">
        <v>5751</v>
      </c>
      <c r="E21948" s="23" t="s">
        <v>4134</v>
      </c>
      <c r="F21948" s="40">
        <v>1</v>
      </c>
      <c r="G21948" s="25">
        <v>22538</v>
      </c>
      <c r="H21948" s="25">
        <v>22538</v>
      </c>
      <c r="I21948" s="25"/>
      <c r="J21948" s="58" t="e">
        <f>HYPERLINK("#"&amp;"Insumos"&amp;"!A"&amp;MATCH($B21948,#REF!,0),"Ins "&amp;$B21948)</f>
        <v>#REF!</v>
      </c>
      <c r="M21948" s="220"/>
    </row>
    <row r="21949" spans="1:13" x14ac:dyDescent="0.2">
      <c r="A21949" s="35" t="s">
        <v>3937</v>
      </c>
      <c r="B21949" s="1" t="s">
        <v>5314</v>
      </c>
      <c r="C21949" s="45" t="s">
        <v>1264</v>
      </c>
      <c r="D21949" s="23" t="s">
        <v>5751</v>
      </c>
      <c r="E21949" s="23" t="s">
        <v>4134</v>
      </c>
      <c r="F21949" s="40">
        <v>0.2</v>
      </c>
      <c r="G21949" s="25">
        <v>1330</v>
      </c>
      <c r="H21949" s="25">
        <v>266</v>
      </c>
      <c r="I21949" s="25"/>
      <c r="J21949" s="58" t="e">
        <f>HYPERLINK("#"&amp;"Insumos"&amp;"!A"&amp;MATCH($B21949,#REF!,0),"Ins "&amp;$B21949)</f>
        <v>#REF!</v>
      </c>
      <c r="M21949" s="220"/>
    </row>
    <row r="21950" spans="1:13" ht="38.25" x14ac:dyDescent="0.2">
      <c r="A21950" s="36" t="s">
        <v>3938</v>
      </c>
      <c r="B21950" s="26" t="s">
        <v>6816</v>
      </c>
      <c r="C21950" s="79" t="s">
        <v>2245</v>
      </c>
      <c r="D21950" s="37" t="s">
        <v>5608</v>
      </c>
      <c r="E21950" s="37" t="s">
        <v>4134</v>
      </c>
      <c r="F21950" s="41"/>
      <c r="G21950" s="27"/>
      <c r="H21950" s="27"/>
      <c r="I21950" s="27">
        <v>111649</v>
      </c>
      <c r="M21950" s="220">
        <f t="shared" si="342"/>
        <v>146216</v>
      </c>
    </row>
    <row r="21951" spans="1:13" x14ac:dyDescent="0.2">
      <c r="A21951" s="35" t="s">
        <v>3938</v>
      </c>
      <c r="B21951" s="1" t="s">
        <v>5579</v>
      </c>
      <c r="C21951" s="45" t="s">
        <v>1016</v>
      </c>
      <c r="D21951" s="23" t="s">
        <v>5734</v>
      </c>
      <c r="E21951" s="23" t="s">
        <v>4141</v>
      </c>
      <c r="F21951" s="40">
        <v>1</v>
      </c>
      <c r="G21951" s="25">
        <v>57672</v>
      </c>
      <c r="H21951" s="25">
        <v>57672</v>
      </c>
      <c r="I21951" s="25"/>
      <c r="J21951" s="58" t="e">
        <f>HYPERLINK("#"&amp;"Insumos"&amp;"!A"&amp;MATCH($B21951,#REF!,0),"Ins "&amp;$B21951)</f>
        <v>#REF!</v>
      </c>
      <c r="M21951" s="220"/>
    </row>
    <row r="21952" spans="1:13" x14ac:dyDescent="0.2">
      <c r="A21952" s="35" t="s">
        <v>3938</v>
      </c>
      <c r="B21952" s="1" t="s">
        <v>263</v>
      </c>
      <c r="C21952" s="45" t="s">
        <v>696</v>
      </c>
      <c r="D21952" s="23" t="s">
        <v>5534</v>
      </c>
      <c r="E21952" s="23" t="s">
        <v>4140</v>
      </c>
      <c r="F21952" s="40">
        <v>5.0000000000000001E-3</v>
      </c>
      <c r="G21952" s="25">
        <v>187426</v>
      </c>
      <c r="H21952" s="25">
        <v>937</v>
      </c>
      <c r="I21952" s="25"/>
      <c r="J21952" s="58" t="e">
        <f>HYPERLINK("#"&amp;"Insumos"&amp;"!A"&amp;MATCH($B21952,#REF!,0),"Ins "&amp;$B21952)</f>
        <v>#REF!</v>
      </c>
      <c r="M21952" s="220"/>
    </row>
    <row r="21953" spans="1:13" x14ac:dyDescent="0.2">
      <c r="A21953" s="35" t="s">
        <v>3938</v>
      </c>
      <c r="B21953" s="1" t="s">
        <v>5533</v>
      </c>
      <c r="C21953" s="45" t="s">
        <v>5892</v>
      </c>
      <c r="D21953" s="23" t="s">
        <v>977</v>
      </c>
      <c r="E21953" s="23" t="s">
        <v>4134</v>
      </c>
      <c r="F21953" s="40">
        <v>0.1</v>
      </c>
      <c r="G21953" s="25">
        <v>3623</v>
      </c>
      <c r="H21953" s="25">
        <v>362</v>
      </c>
      <c r="I21953" s="25"/>
      <c r="J21953" s="58" t="e">
        <f>HYPERLINK("#"&amp;"Insumos"&amp;"!A"&amp;MATCH($B21953,#REF!,0),"Ins "&amp;$B21953)</f>
        <v>#REF!</v>
      </c>
      <c r="M21953" s="220"/>
    </row>
    <row r="21954" spans="1:13" x14ac:dyDescent="0.2">
      <c r="A21954" s="35" t="s">
        <v>3938</v>
      </c>
      <c r="B21954" s="1" t="s">
        <v>5007</v>
      </c>
      <c r="C21954" s="45" t="s">
        <v>720</v>
      </c>
      <c r="D21954" s="23" t="s">
        <v>5751</v>
      </c>
      <c r="E21954" s="23" t="s">
        <v>4134</v>
      </c>
      <c r="F21954" s="40">
        <v>0.4</v>
      </c>
      <c r="G21954" s="25">
        <v>1897</v>
      </c>
      <c r="H21954" s="25">
        <v>759</v>
      </c>
      <c r="I21954" s="25"/>
      <c r="J21954" s="58" t="e">
        <f>HYPERLINK("#"&amp;"Insumos"&amp;"!A"&amp;MATCH($B21954,#REF!,0),"Ins "&amp;$B21954)</f>
        <v>#REF!</v>
      </c>
      <c r="M21954" s="220"/>
    </row>
    <row r="21955" spans="1:13" x14ac:dyDescent="0.2">
      <c r="A21955" s="35" t="s">
        <v>3938</v>
      </c>
      <c r="B21955" s="1" t="s">
        <v>4418</v>
      </c>
      <c r="C21955" s="45" t="s">
        <v>2244</v>
      </c>
      <c r="D21955" s="23" t="s">
        <v>5751</v>
      </c>
      <c r="E21955" s="23" t="s">
        <v>467</v>
      </c>
      <c r="F21955" s="40">
        <v>4.0000000000000001E-3</v>
      </c>
      <c r="G21955" s="25">
        <v>20286</v>
      </c>
      <c r="H21955" s="25">
        <v>81</v>
      </c>
      <c r="I21955" s="25"/>
      <c r="J21955" s="58" t="e">
        <f>HYPERLINK("#"&amp;"Insumos"&amp;"!A"&amp;MATCH($B21955,#REF!,0),"Ins "&amp;$B21955)</f>
        <v>#REF!</v>
      </c>
      <c r="M21955" s="220"/>
    </row>
    <row r="21956" spans="1:13" x14ac:dyDescent="0.2">
      <c r="A21956" s="35" t="s">
        <v>3938</v>
      </c>
      <c r="B21956" s="1" t="s">
        <v>4419</v>
      </c>
      <c r="C21956" s="45" t="s">
        <v>2246</v>
      </c>
      <c r="D21956" s="23" t="s">
        <v>5751</v>
      </c>
      <c r="E21956" s="23" t="s">
        <v>4134</v>
      </c>
      <c r="F21956" s="40">
        <v>1</v>
      </c>
      <c r="G21956" s="25">
        <v>51838</v>
      </c>
      <c r="H21956" s="25">
        <v>51838</v>
      </c>
      <c r="I21956" s="25"/>
      <c r="J21956" s="58" t="e">
        <f>HYPERLINK("#"&amp;"Insumos"&amp;"!A"&amp;MATCH($B21956,#REF!,0),"Ins "&amp;$B21956)</f>
        <v>#REF!</v>
      </c>
      <c r="M21956" s="220"/>
    </row>
    <row r="21957" spans="1:13" ht="38.25" x14ac:dyDescent="0.2">
      <c r="A21957" s="36" t="s">
        <v>3939</v>
      </c>
      <c r="B21957" s="26" t="s">
        <v>6816</v>
      </c>
      <c r="C21957" s="79" t="s">
        <v>2247</v>
      </c>
      <c r="D21957" s="37" t="s">
        <v>5608</v>
      </c>
      <c r="E21957" s="37" t="s">
        <v>4134</v>
      </c>
      <c r="F21957" s="41"/>
      <c r="G21957" s="27"/>
      <c r="H21957" s="27"/>
      <c r="I21957" s="27">
        <v>764785</v>
      </c>
      <c r="M21957" s="220">
        <f t="shared" ref="M21957:M22011" si="343">ROUND(I21957*(1+$L$2),0)</f>
        <v>1001562</v>
      </c>
    </row>
    <row r="21958" spans="1:13" x14ac:dyDescent="0.2">
      <c r="A21958" s="35" t="s">
        <v>3939</v>
      </c>
      <c r="B21958" s="1" t="s">
        <v>5604</v>
      </c>
      <c r="C21958" s="45" t="s">
        <v>540</v>
      </c>
      <c r="D21958" s="23" t="s">
        <v>5585</v>
      </c>
      <c r="E21958" s="23" t="s">
        <v>466</v>
      </c>
      <c r="F21958" s="40">
        <v>3.0000000000000001E-3</v>
      </c>
      <c r="G21958" s="25">
        <v>531559</v>
      </c>
      <c r="H21958" s="25">
        <v>1595</v>
      </c>
      <c r="I21958" s="25"/>
      <c r="M21958" s="220"/>
    </row>
    <row r="21959" spans="1:13" x14ac:dyDescent="0.2">
      <c r="A21959" s="35" t="s">
        <v>3939</v>
      </c>
      <c r="B21959" s="1" t="s">
        <v>5589</v>
      </c>
      <c r="C21959" s="45" t="s">
        <v>5819</v>
      </c>
      <c r="D21959" s="23" t="s">
        <v>5585</v>
      </c>
      <c r="E21959" s="23" t="s">
        <v>466</v>
      </c>
      <c r="F21959" s="40">
        <v>0.15</v>
      </c>
      <c r="G21959" s="25">
        <v>597780</v>
      </c>
      <c r="H21959" s="25">
        <v>89667</v>
      </c>
      <c r="I21959" s="25"/>
      <c r="M21959" s="220"/>
    </row>
    <row r="21960" spans="1:13" x14ac:dyDescent="0.2">
      <c r="A21960" s="35" t="s">
        <v>3939</v>
      </c>
      <c r="B21960" s="1" t="s">
        <v>199</v>
      </c>
      <c r="C21960" s="45" t="s">
        <v>1031</v>
      </c>
      <c r="D21960" s="23" t="s">
        <v>5734</v>
      </c>
      <c r="E21960" s="23" t="s">
        <v>4141</v>
      </c>
      <c r="F21960" s="40">
        <v>5</v>
      </c>
      <c r="G21960" s="25">
        <v>96111</v>
      </c>
      <c r="H21960" s="25">
        <v>480555</v>
      </c>
      <c r="I21960" s="25"/>
      <c r="J21960" s="58" t="e">
        <f>HYPERLINK("#"&amp;"Insumos"&amp;"!A"&amp;MATCH($B21960,#REF!,0),"Ins "&amp;$B21960)</f>
        <v>#REF!</v>
      </c>
      <c r="M21960" s="220"/>
    </row>
    <row r="21961" spans="1:13" x14ac:dyDescent="0.2">
      <c r="A21961" s="35" t="s">
        <v>3939</v>
      </c>
      <c r="B21961" s="1" t="s">
        <v>5551</v>
      </c>
      <c r="C21961" s="45" t="s">
        <v>1229</v>
      </c>
      <c r="D21961" s="23" t="s">
        <v>5534</v>
      </c>
      <c r="E21961" s="23" t="s">
        <v>4140</v>
      </c>
      <c r="F21961" s="40">
        <v>3</v>
      </c>
      <c r="G21961" s="25">
        <v>437</v>
      </c>
      <c r="H21961" s="25">
        <v>1311</v>
      </c>
      <c r="I21961" s="25"/>
      <c r="J21961" s="58" t="e">
        <f>HYPERLINK("#"&amp;"Insumos"&amp;"!A"&amp;MATCH($B21961,#REF!,0),"Ins "&amp;$B21961)</f>
        <v>#REF!</v>
      </c>
      <c r="M21961" s="220"/>
    </row>
    <row r="21962" spans="1:13" x14ac:dyDescent="0.2">
      <c r="A21962" s="35" t="s">
        <v>3939</v>
      </c>
      <c r="B21962" s="1" t="s">
        <v>263</v>
      </c>
      <c r="C21962" s="45" t="s">
        <v>696</v>
      </c>
      <c r="D21962" s="23" t="s">
        <v>5534</v>
      </c>
      <c r="E21962" s="23" t="s">
        <v>4140</v>
      </c>
      <c r="F21962" s="40">
        <v>5.8799999999999998E-2</v>
      </c>
      <c r="G21962" s="25">
        <v>187426</v>
      </c>
      <c r="H21962" s="25">
        <v>11021</v>
      </c>
      <c r="I21962" s="25"/>
      <c r="J21962" s="58" t="e">
        <f>HYPERLINK("#"&amp;"Insumos"&amp;"!A"&amp;MATCH($B21962,#REF!,0),"Ins "&amp;$B21962)</f>
        <v>#REF!</v>
      </c>
      <c r="M21962" s="220"/>
    </row>
    <row r="21963" spans="1:13" x14ac:dyDescent="0.2">
      <c r="A21963" s="35" t="s">
        <v>3939</v>
      </c>
      <c r="B21963" s="1" t="s">
        <v>5533</v>
      </c>
      <c r="C21963" s="45" t="s">
        <v>5892</v>
      </c>
      <c r="D21963" s="23" t="s">
        <v>977</v>
      </c>
      <c r="E21963" s="23" t="s">
        <v>4134</v>
      </c>
      <c r="F21963" s="40">
        <v>0.2</v>
      </c>
      <c r="G21963" s="25">
        <v>3623</v>
      </c>
      <c r="H21963" s="25">
        <v>725</v>
      </c>
      <c r="I21963" s="25"/>
      <c r="J21963" s="58" t="e">
        <f>HYPERLINK("#"&amp;"Insumos"&amp;"!A"&amp;MATCH($B21963,#REF!,0),"Ins "&amp;$B21963)</f>
        <v>#REF!</v>
      </c>
      <c r="M21963" s="220"/>
    </row>
    <row r="21964" spans="1:13" x14ac:dyDescent="0.2">
      <c r="A21964" s="35" t="s">
        <v>3939</v>
      </c>
      <c r="B21964" s="1" t="s">
        <v>4613</v>
      </c>
      <c r="C21964" s="45" t="s">
        <v>6547</v>
      </c>
      <c r="D21964" s="23" t="s">
        <v>5751</v>
      </c>
      <c r="E21964" s="23" t="s">
        <v>465</v>
      </c>
      <c r="F21964" s="40">
        <v>1.5</v>
      </c>
      <c r="G21964" s="25">
        <v>55581</v>
      </c>
      <c r="H21964" s="25">
        <v>83372</v>
      </c>
      <c r="I21964" s="25"/>
      <c r="J21964" s="58" t="e">
        <f>HYPERLINK("#"&amp;"Insumos"&amp;"!A"&amp;MATCH($B21964,#REF!,0),"Ins "&amp;$B21964)</f>
        <v>#REF!</v>
      </c>
      <c r="M21964" s="220"/>
    </row>
    <row r="21965" spans="1:13" x14ac:dyDescent="0.2">
      <c r="A21965" s="35" t="s">
        <v>3939</v>
      </c>
      <c r="B21965" s="1" t="s">
        <v>5007</v>
      </c>
      <c r="C21965" s="45" t="s">
        <v>720</v>
      </c>
      <c r="D21965" s="23" t="s">
        <v>5751</v>
      </c>
      <c r="E21965" s="23" t="s">
        <v>4134</v>
      </c>
      <c r="F21965" s="40">
        <v>0.35</v>
      </c>
      <c r="G21965" s="25">
        <v>1897</v>
      </c>
      <c r="H21965" s="25">
        <v>664</v>
      </c>
      <c r="I21965" s="25"/>
      <c r="J21965" s="58" t="e">
        <f>HYPERLINK("#"&amp;"Insumos"&amp;"!A"&amp;MATCH($B21965,#REF!,0),"Ins "&amp;$B21965)</f>
        <v>#REF!</v>
      </c>
      <c r="M21965" s="220"/>
    </row>
    <row r="21966" spans="1:13" x14ac:dyDescent="0.2">
      <c r="A21966" s="35" t="s">
        <v>3939</v>
      </c>
      <c r="B21966" s="1" t="s">
        <v>5176</v>
      </c>
      <c r="C21966" s="45" t="s">
        <v>167</v>
      </c>
      <c r="D21966" s="23" t="s">
        <v>5751</v>
      </c>
      <c r="E21966" s="23" t="s">
        <v>4134</v>
      </c>
      <c r="F21966" s="40">
        <v>1</v>
      </c>
      <c r="G21966" s="25">
        <v>32579</v>
      </c>
      <c r="H21966" s="25">
        <v>32579</v>
      </c>
      <c r="I21966" s="25"/>
      <c r="J21966" s="58" t="e">
        <f>HYPERLINK("#"&amp;"Insumos"&amp;"!A"&amp;MATCH($B21966,#REF!,0),"Ins "&amp;$B21966)</f>
        <v>#REF!</v>
      </c>
      <c r="M21966" s="220"/>
    </row>
    <row r="21967" spans="1:13" x14ac:dyDescent="0.2">
      <c r="A21967" s="35" t="s">
        <v>3939</v>
      </c>
      <c r="B21967" s="1" t="s">
        <v>5184</v>
      </c>
      <c r="C21967" s="45" t="s">
        <v>294</v>
      </c>
      <c r="D21967" s="23" t="s">
        <v>5751</v>
      </c>
      <c r="E21967" s="23" t="s">
        <v>4147</v>
      </c>
      <c r="F21967" s="40">
        <v>0.2</v>
      </c>
      <c r="G21967" s="25">
        <v>5304</v>
      </c>
      <c r="H21967" s="25">
        <v>1061</v>
      </c>
      <c r="I21967" s="25"/>
      <c r="J21967" s="58" t="e">
        <f>HYPERLINK("#"&amp;"Insumos"&amp;"!A"&amp;MATCH($B21967,#REF!,0),"Ins "&amp;$B21967)</f>
        <v>#REF!</v>
      </c>
      <c r="M21967" s="220"/>
    </row>
    <row r="21968" spans="1:13" x14ac:dyDescent="0.2">
      <c r="A21968" s="35" t="s">
        <v>3939</v>
      </c>
      <c r="B21968" s="1" t="s">
        <v>4783</v>
      </c>
      <c r="C21968" s="45" t="s">
        <v>2248</v>
      </c>
      <c r="D21968" s="23" t="s">
        <v>5751</v>
      </c>
      <c r="E21968" s="23" t="s">
        <v>287</v>
      </c>
      <c r="F21968" s="40">
        <v>1</v>
      </c>
      <c r="G21968" s="25">
        <v>6763</v>
      </c>
      <c r="H21968" s="25">
        <v>6763</v>
      </c>
      <c r="I21968" s="25"/>
      <c r="J21968" s="58" t="e">
        <f>HYPERLINK("#"&amp;"Insumos"&amp;"!A"&amp;MATCH($B21968,#REF!,0),"Ins "&amp;$B21968)</f>
        <v>#REF!</v>
      </c>
      <c r="M21968" s="220"/>
    </row>
    <row r="21969" spans="1:13" x14ac:dyDescent="0.2">
      <c r="A21969" s="35" t="s">
        <v>3939</v>
      </c>
      <c r="B21969" s="1" t="s">
        <v>4785</v>
      </c>
      <c r="C21969" s="45" t="s">
        <v>176</v>
      </c>
      <c r="D21969" s="23" t="s">
        <v>5751</v>
      </c>
      <c r="E21969" s="23" t="s">
        <v>4134</v>
      </c>
      <c r="F21969" s="40">
        <v>0.04</v>
      </c>
      <c r="G21969" s="25">
        <v>134508</v>
      </c>
      <c r="H21969" s="25">
        <v>5380</v>
      </c>
      <c r="I21969" s="25"/>
      <c r="J21969" s="58" t="e">
        <f>HYPERLINK("#"&amp;"Insumos"&amp;"!A"&amp;MATCH($B21969,#REF!,0),"Ins "&amp;$B21969)</f>
        <v>#REF!</v>
      </c>
      <c r="M21969" s="220"/>
    </row>
    <row r="21970" spans="1:13" x14ac:dyDescent="0.2">
      <c r="A21970" s="35" t="s">
        <v>3939</v>
      </c>
      <c r="B21970" s="1" t="s">
        <v>4218</v>
      </c>
      <c r="C21970" s="45" t="s">
        <v>1345</v>
      </c>
      <c r="D21970" s="23" t="s">
        <v>5751</v>
      </c>
      <c r="E21970" s="23" t="s">
        <v>287</v>
      </c>
      <c r="F21970" s="40">
        <v>0.3</v>
      </c>
      <c r="G21970" s="25">
        <v>39692</v>
      </c>
      <c r="H21970" s="25">
        <v>11908</v>
      </c>
      <c r="I21970" s="25"/>
      <c r="J21970" s="58" t="e">
        <f>HYPERLINK("#"&amp;"Insumos"&amp;"!A"&amp;MATCH($B21970,#REF!,0),"Ins "&amp;$B21970)</f>
        <v>#REF!</v>
      </c>
      <c r="M21970" s="220"/>
    </row>
    <row r="21971" spans="1:13" x14ac:dyDescent="0.2">
      <c r="A21971" s="35" t="s">
        <v>3939</v>
      </c>
      <c r="B21971" s="1" t="s">
        <v>4347</v>
      </c>
      <c r="C21971" s="45" t="s">
        <v>184</v>
      </c>
      <c r="D21971" s="23" t="s">
        <v>5751</v>
      </c>
      <c r="E21971" s="23" t="s">
        <v>287</v>
      </c>
      <c r="F21971" s="40">
        <v>1</v>
      </c>
      <c r="G21971" s="25">
        <v>8823</v>
      </c>
      <c r="H21971" s="25">
        <v>8823</v>
      </c>
      <c r="I21971" s="25"/>
      <c r="J21971" s="58" t="e">
        <f>HYPERLINK("#"&amp;"Insumos"&amp;"!A"&amp;MATCH($B21971,#REF!,0),"Ins "&amp;$B21971)</f>
        <v>#REF!</v>
      </c>
      <c r="M21971" s="220"/>
    </row>
    <row r="21972" spans="1:13" x14ac:dyDescent="0.2">
      <c r="A21972" s="35" t="s">
        <v>3939</v>
      </c>
      <c r="B21972" s="1" t="s">
        <v>4540</v>
      </c>
      <c r="C21972" s="45" t="s">
        <v>1425</v>
      </c>
      <c r="D21972" s="23" t="s">
        <v>5751</v>
      </c>
      <c r="E21972" s="23" t="s">
        <v>4134</v>
      </c>
      <c r="F21972" s="40">
        <v>1.5</v>
      </c>
      <c r="G21972" s="25">
        <v>19574</v>
      </c>
      <c r="H21972" s="25">
        <v>29361</v>
      </c>
      <c r="I21972" s="25"/>
      <c r="J21972" s="58" t="e">
        <f>HYPERLINK("#"&amp;"Insumos"&amp;"!A"&amp;MATCH($B21972,#REF!,0),"Ins "&amp;$B21972)</f>
        <v>#REF!</v>
      </c>
      <c r="M21972" s="220"/>
    </row>
    <row r="21973" spans="1:13" ht="25.5" x14ac:dyDescent="0.2">
      <c r="A21973" s="36" t="s">
        <v>3940</v>
      </c>
      <c r="B21973" s="26" t="s">
        <v>6816</v>
      </c>
      <c r="C21973" s="79" t="s">
        <v>2249</v>
      </c>
      <c r="D21973" s="37" t="s">
        <v>5608</v>
      </c>
      <c r="E21973" s="37" t="s">
        <v>465</v>
      </c>
      <c r="F21973" s="41"/>
      <c r="G21973" s="27"/>
      <c r="H21973" s="27"/>
      <c r="I21973" s="27">
        <v>331535</v>
      </c>
      <c r="M21973" s="220">
        <f t="shared" si="343"/>
        <v>434178</v>
      </c>
    </row>
    <row r="21974" spans="1:13" x14ac:dyDescent="0.2">
      <c r="A21974" s="35" t="s">
        <v>3940</v>
      </c>
      <c r="B21974" s="1" t="s">
        <v>217</v>
      </c>
      <c r="C21974" s="45" t="s">
        <v>1018</v>
      </c>
      <c r="D21974" s="23" t="s">
        <v>5734</v>
      </c>
      <c r="E21974" s="23" t="s">
        <v>4141</v>
      </c>
      <c r="F21974" s="40">
        <v>3.5</v>
      </c>
      <c r="G21974" s="25">
        <v>57752</v>
      </c>
      <c r="H21974" s="25">
        <v>202132</v>
      </c>
      <c r="I21974" s="25"/>
      <c r="J21974" s="58" t="e">
        <f>HYPERLINK("#"&amp;"Insumos"&amp;"!A"&amp;MATCH($B21974,#REF!,0),"Ins "&amp;$B21974)</f>
        <v>#REF!</v>
      </c>
      <c r="M21974" s="220"/>
    </row>
    <row r="21975" spans="1:13" x14ac:dyDescent="0.2">
      <c r="A21975" s="35" t="s">
        <v>3940</v>
      </c>
      <c r="B21975" s="1" t="s">
        <v>263</v>
      </c>
      <c r="C21975" s="45" t="s">
        <v>696</v>
      </c>
      <c r="D21975" s="23" t="s">
        <v>5534</v>
      </c>
      <c r="E21975" s="23" t="s">
        <v>4140</v>
      </c>
      <c r="F21975" s="40">
        <v>3.0000000000000001E-3</v>
      </c>
      <c r="G21975" s="25">
        <v>187426</v>
      </c>
      <c r="H21975" s="25">
        <v>562</v>
      </c>
      <c r="I21975" s="25"/>
      <c r="J21975" s="58" t="e">
        <f>HYPERLINK("#"&amp;"Insumos"&amp;"!A"&amp;MATCH($B21975,#REF!,0),"Ins "&amp;$B21975)</f>
        <v>#REF!</v>
      </c>
      <c r="M21975" s="220"/>
    </row>
    <row r="21976" spans="1:13" x14ac:dyDescent="0.2">
      <c r="A21976" s="35" t="s">
        <v>3940</v>
      </c>
      <c r="B21976" s="1" t="s">
        <v>254</v>
      </c>
      <c r="C21976" s="45" t="s">
        <v>751</v>
      </c>
      <c r="D21976" s="23" t="s">
        <v>5534</v>
      </c>
      <c r="E21976" s="23" t="s">
        <v>4141</v>
      </c>
      <c r="F21976" s="40">
        <v>0.01</v>
      </c>
      <c r="G21976" s="25">
        <v>46854</v>
      </c>
      <c r="H21976" s="25">
        <v>469</v>
      </c>
      <c r="I21976" s="25"/>
      <c r="J21976" s="58" t="e">
        <f>HYPERLINK("#"&amp;"Insumos"&amp;"!A"&amp;MATCH($B21976,#REF!,0),"Ins "&amp;$B21976)</f>
        <v>#REF!</v>
      </c>
      <c r="M21976" s="220"/>
    </row>
    <row r="21977" spans="1:13" x14ac:dyDescent="0.2">
      <c r="A21977" s="35" t="s">
        <v>3940</v>
      </c>
      <c r="B21977" s="1" t="s">
        <v>146</v>
      </c>
      <c r="C21977" s="45" t="s">
        <v>1723</v>
      </c>
      <c r="D21977" s="23" t="s">
        <v>5534</v>
      </c>
      <c r="E21977" s="23" t="s">
        <v>4141</v>
      </c>
      <c r="F21977" s="40">
        <v>0.01</v>
      </c>
      <c r="G21977" s="25">
        <v>65223</v>
      </c>
      <c r="H21977" s="25">
        <v>652</v>
      </c>
      <c r="I21977" s="25"/>
      <c r="J21977" s="58" t="e">
        <f>HYPERLINK("#"&amp;"Insumos"&amp;"!A"&amp;MATCH($B21977,#REF!,0),"Ins "&amp;$B21977)</f>
        <v>#REF!</v>
      </c>
      <c r="M21977" s="220"/>
    </row>
    <row r="21978" spans="1:13" x14ac:dyDescent="0.2">
      <c r="A21978" s="35" t="s">
        <v>3940</v>
      </c>
      <c r="B21978" s="1" t="s">
        <v>5533</v>
      </c>
      <c r="C21978" s="45" t="s">
        <v>5892</v>
      </c>
      <c r="D21978" s="23" t="s">
        <v>977</v>
      </c>
      <c r="E21978" s="23" t="s">
        <v>4134</v>
      </c>
      <c r="F21978" s="40">
        <v>0.18</v>
      </c>
      <c r="G21978" s="25">
        <v>3623</v>
      </c>
      <c r="H21978" s="25">
        <v>652</v>
      </c>
      <c r="I21978" s="25"/>
      <c r="J21978" s="58" t="e">
        <f>HYPERLINK("#"&amp;"Insumos"&amp;"!A"&amp;MATCH($B21978,#REF!,0),"Ins "&amp;$B21978)</f>
        <v>#REF!</v>
      </c>
      <c r="M21978" s="220"/>
    </row>
    <row r="21979" spans="1:13" ht="25.5" x14ac:dyDescent="0.2">
      <c r="A21979" s="35" t="s">
        <v>3940</v>
      </c>
      <c r="B21979" s="1" t="s">
        <v>4559</v>
      </c>
      <c r="C21979" s="45" t="s">
        <v>9471</v>
      </c>
      <c r="D21979" s="23" t="s">
        <v>5751</v>
      </c>
      <c r="E21979" s="23" t="s">
        <v>4138</v>
      </c>
      <c r="F21979" s="40">
        <v>0.15</v>
      </c>
      <c r="G21979" s="25">
        <v>140296</v>
      </c>
      <c r="H21979" s="25">
        <v>21044</v>
      </c>
      <c r="I21979" s="25"/>
      <c r="J21979" s="58" t="e">
        <f>HYPERLINK("#"&amp;"Insumos"&amp;"!A"&amp;MATCH($B21979,#REF!,0),"Ins "&amp;$B21979)</f>
        <v>#REF!</v>
      </c>
      <c r="M21979" s="220"/>
    </row>
    <row r="21980" spans="1:13" x14ac:dyDescent="0.2">
      <c r="A21980" s="35" t="s">
        <v>3940</v>
      </c>
      <c r="B21980" s="1" t="s">
        <v>4560</v>
      </c>
      <c r="C21980" s="45" t="s">
        <v>8792</v>
      </c>
      <c r="D21980" s="23" t="s">
        <v>5751</v>
      </c>
      <c r="E21980" s="23" t="s">
        <v>4138</v>
      </c>
      <c r="F21980" s="40">
        <v>0.03</v>
      </c>
      <c r="G21980" s="25">
        <v>126880</v>
      </c>
      <c r="H21980" s="25">
        <v>3806</v>
      </c>
      <c r="I21980" s="25"/>
      <c r="J21980" s="58" t="e">
        <f>HYPERLINK("#"&amp;"Insumos"&amp;"!A"&amp;MATCH($B21980,#REF!,0),"Ins "&amp;$B21980)</f>
        <v>#REF!</v>
      </c>
      <c r="M21980" s="220"/>
    </row>
    <row r="21981" spans="1:13" x14ac:dyDescent="0.2">
      <c r="A21981" s="35" t="s">
        <v>3940</v>
      </c>
      <c r="B21981" s="1" t="s">
        <v>4579</v>
      </c>
      <c r="C21981" s="45" t="s">
        <v>1440</v>
      </c>
      <c r="D21981" s="23" t="s">
        <v>5751</v>
      </c>
      <c r="E21981" s="23" t="s">
        <v>4134</v>
      </c>
      <c r="F21981" s="40">
        <v>8.2000000000000003E-2</v>
      </c>
      <c r="G21981" s="25">
        <v>46696</v>
      </c>
      <c r="H21981" s="25">
        <v>3829</v>
      </c>
      <c r="I21981" s="25"/>
      <c r="J21981" s="58" t="e">
        <f>HYPERLINK("#"&amp;"Insumos"&amp;"!A"&amp;MATCH($B21981,#REF!,0),"Ins "&amp;$B21981)</f>
        <v>#REF!</v>
      </c>
      <c r="M21981" s="220"/>
    </row>
    <row r="21982" spans="1:13" x14ac:dyDescent="0.2">
      <c r="A21982" s="35" t="s">
        <v>3940</v>
      </c>
      <c r="B21982" s="1" t="s">
        <v>5473</v>
      </c>
      <c r="C21982" s="45" t="s">
        <v>2251</v>
      </c>
      <c r="D21982" s="23" t="s">
        <v>5751</v>
      </c>
      <c r="E21982" s="23" t="s">
        <v>287</v>
      </c>
      <c r="F21982" s="40">
        <v>15</v>
      </c>
      <c r="G21982" s="25">
        <v>5634</v>
      </c>
      <c r="H21982" s="25">
        <v>84510</v>
      </c>
      <c r="I21982" s="25"/>
      <c r="J21982" s="58" t="e">
        <f>HYPERLINK("#"&amp;"Insumos"&amp;"!A"&amp;MATCH($B21982,#REF!,0),"Ins "&amp;$B21982)</f>
        <v>#REF!</v>
      </c>
      <c r="M21982" s="220"/>
    </row>
    <row r="21983" spans="1:13" x14ac:dyDescent="0.2">
      <c r="A21983" s="35" t="s">
        <v>3940</v>
      </c>
      <c r="B21983" s="1" t="s">
        <v>5007</v>
      </c>
      <c r="C21983" s="45" t="s">
        <v>720</v>
      </c>
      <c r="D21983" s="23" t="s">
        <v>5751</v>
      </c>
      <c r="E21983" s="23" t="s">
        <v>4134</v>
      </c>
      <c r="F21983" s="40">
        <v>0.2</v>
      </c>
      <c r="G21983" s="25">
        <v>1897</v>
      </c>
      <c r="H21983" s="25">
        <v>379</v>
      </c>
      <c r="I21983" s="25"/>
      <c r="J21983" s="58" t="e">
        <f>HYPERLINK("#"&amp;"Insumos"&amp;"!A"&amp;MATCH($B21983,#REF!,0),"Ins "&amp;$B21983)</f>
        <v>#REF!</v>
      </c>
      <c r="M21983" s="220"/>
    </row>
    <row r="21984" spans="1:13" ht="25.5" x14ac:dyDescent="0.2">
      <c r="A21984" s="35" t="s">
        <v>3940</v>
      </c>
      <c r="B21984" s="1" t="s">
        <v>5194</v>
      </c>
      <c r="C21984" s="45" t="s">
        <v>1219</v>
      </c>
      <c r="D21984" s="23" t="s">
        <v>5751</v>
      </c>
      <c r="E21984" s="23" t="s">
        <v>467</v>
      </c>
      <c r="F21984" s="40">
        <v>0.6</v>
      </c>
      <c r="G21984" s="25">
        <v>22500</v>
      </c>
      <c r="H21984" s="25">
        <v>13500</v>
      </c>
      <c r="I21984" s="25"/>
      <c r="J21984" s="58" t="e">
        <f>HYPERLINK("#"&amp;"Insumos"&amp;"!A"&amp;MATCH($B21984,#REF!,0),"Ins "&amp;$B21984)</f>
        <v>#REF!</v>
      </c>
      <c r="M21984" s="220"/>
    </row>
    <row r="21985" spans="1:13" ht="25.5" x14ac:dyDescent="0.2">
      <c r="A21985" s="36" t="s">
        <v>3941</v>
      </c>
      <c r="B21985" s="26" t="s">
        <v>6816</v>
      </c>
      <c r="C21985" s="79" t="s">
        <v>2252</v>
      </c>
      <c r="D21985" s="37" t="s">
        <v>5608</v>
      </c>
      <c r="E21985" s="37" t="s">
        <v>465</v>
      </c>
      <c r="F21985" s="41"/>
      <c r="G21985" s="27"/>
      <c r="H21985" s="27"/>
      <c r="I21985" s="27">
        <v>318650</v>
      </c>
      <c r="M21985" s="220">
        <f t="shared" si="343"/>
        <v>417304</v>
      </c>
    </row>
    <row r="21986" spans="1:13" x14ac:dyDescent="0.2">
      <c r="A21986" s="35" t="s">
        <v>3941</v>
      </c>
      <c r="B21986" s="1" t="s">
        <v>217</v>
      </c>
      <c r="C21986" s="45" t="s">
        <v>1018</v>
      </c>
      <c r="D21986" s="23" t="s">
        <v>5734</v>
      </c>
      <c r="E21986" s="23" t="s">
        <v>4141</v>
      </c>
      <c r="F21986" s="40">
        <v>3.5</v>
      </c>
      <c r="G21986" s="25">
        <v>57752</v>
      </c>
      <c r="H21986" s="25">
        <v>202132</v>
      </c>
      <c r="I21986" s="25"/>
      <c r="J21986" s="58" t="e">
        <f>HYPERLINK("#"&amp;"Insumos"&amp;"!A"&amp;MATCH($B21986,#REF!,0),"Ins "&amp;$B21986)</f>
        <v>#REF!</v>
      </c>
      <c r="M21986" s="220"/>
    </row>
    <row r="21987" spans="1:13" x14ac:dyDescent="0.2">
      <c r="A21987" s="35" t="s">
        <v>3941</v>
      </c>
      <c r="B21987" s="1" t="s">
        <v>263</v>
      </c>
      <c r="C21987" s="45" t="s">
        <v>696</v>
      </c>
      <c r="D21987" s="23" t="s">
        <v>5534</v>
      </c>
      <c r="E21987" s="23" t="s">
        <v>4140</v>
      </c>
      <c r="F21987" s="40">
        <v>3.0000000000000001E-3</v>
      </c>
      <c r="G21987" s="25">
        <v>187426</v>
      </c>
      <c r="H21987" s="25">
        <v>562</v>
      </c>
      <c r="I21987" s="25"/>
      <c r="J21987" s="58" t="e">
        <f>HYPERLINK("#"&amp;"Insumos"&amp;"!A"&amp;MATCH($B21987,#REF!,0),"Ins "&amp;$B21987)</f>
        <v>#REF!</v>
      </c>
      <c r="M21987" s="220"/>
    </row>
    <row r="21988" spans="1:13" x14ac:dyDescent="0.2">
      <c r="A21988" s="35" t="s">
        <v>3941</v>
      </c>
      <c r="B21988" s="1" t="s">
        <v>254</v>
      </c>
      <c r="C21988" s="45" t="s">
        <v>751</v>
      </c>
      <c r="D21988" s="23" t="s">
        <v>5534</v>
      </c>
      <c r="E21988" s="23" t="s">
        <v>4141</v>
      </c>
      <c r="F21988" s="40">
        <v>0.01</v>
      </c>
      <c r="G21988" s="25">
        <v>46854</v>
      </c>
      <c r="H21988" s="25">
        <v>469</v>
      </c>
      <c r="I21988" s="25"/>
      <c r="J21988" s="58" t="e">
        <f>HYPERLINK("#"&amp;"Insumos"&amp;"!A"&amp;MATCH($B21988,#REF!,0),"Ins "&amp;$B21988)</f>
        <v>#REF!</v>
      </c>
      <c r="M21988" s="220"/>
    </row>
    <row r="21989" spans="1:13" x14ac:dyDescent="0.2">
      <c r="A21989" s="35" t="s">
        <v>3941</v>
      </c>
      <c r="B21989" s="1" t="s">
        <v>146</v>
      </c>
      <c r="C21989" s="45" t="s">
        <v>1723</v>
      </c>
      <c r="D21989" s="23" t="s">
        <v>5534</v>
      </c>
      <c r="E21989" s="23" t="s">
        <v>4141</v>
      </c>
      <c r="F21989" s="40">
        <v>0.01</v>
      </c>
      <c r="G21989" s="25">
        <v>65223</v>
      </c>
      <c r="H21989" s="25">
        <v>652</v>
      </c>
      <c r="I21989" s="25"/>
      <c r="J21989" s="58" t="e">
        <f>HYPERLINK("#"&amp;"Insumos"&amp;"!A"&amp;MATCH($B21989,#REF!,0),"Ins "&amp;$B21989)</f>
        <v>#REF!</v>
      </c>
      <c r="M21989" s="220"/>
    </row>
    <row r="21990" spans="1:13" x14ac:dyDescent="0.2">
      <c r="A21990" s="35" t="s">
        <v>3941</v>
      </c>
      <c r="B21990" s="1" t="s">
        <v>5533</v>
      </c>
      <c r="C21990" s="45" t="s">
        <v>5892</v>
      </c>
      <c r="D21990" s="23" t="s">
        <v>977</v>
      </c>
      <c r="E21990" s="23" t="s">
        <v>4134</v>
      </c>
      <c r="F21990" s="40">
        <v>0.18</v>
      </c>
      <c r="G21990" s="25">
        <v>3623</v>
      </c>
      <c r="H21990" s="25">
        <v>652</v>
      </c>
      <c r="I21990" s="25"/>
      <c r="J21990" s="58" t="e">
        <f>HYPERLINK("#"&amp;"Insumos"&amp;"!A"&amp;MATCH($B21990,#REF!,0),"Ins "&amp;$B21990)</f>
        <v>#REF!</v>
      </c>
      <c r="M21990" s="220"/>
    </row>
    <row r="21991" spans="1:13" ht="25.5" x14ac:dyDescent="0.2">
      <c r="A21991" s="35" t="s">
        <v>3941</v>
      </c>
      <c r="B21991" s="1" t="s">
        <v>4559</v>
      </c>
      <c r="C21991" s="45" t="s">
        <v>9471</v>
      </c>
      <c r="D21991" s="23" t="s">
        <v>5751</v>
      </c>
      <c r="E21991" s="23" t="s">
        <v>4138</v>
      </c>
      <c r="F21991" s="40">
        <v>0.15</v>
      </c>
      <c r="G21991" s="25">
        <v>140296</v>
      </c>
      <c r="H21991" s="25">
        <v>21044</v>
      </c>
      <c r="I21991" s="25"/>
      <c r="J21991" s="58" t="e">
        <f>HYPERLINK("#"&amp;"Insumos"&amp;"!A"&amp;MATCH($B21991,#REF!,0),"Ins "&amp;$B21991)</f>
        <v>#REF!</v>
      </c>
      <c r="M21991" s="220"/>
    </row>
    <row r="21992" spans="1:13" x14ac:dyDescent="0.2">
      <c r="A21992" s="35" t="s">
        <v>3941</v>
      </c>
      <c r="B21992" s="1" t="s">
        <v>4560</v>
      </c>
      <c r="C21992" s="45" t="s">
        <v>8792</v>
      </c>
      <c r="D21992" s="23" t="s">
        <v>5751</v>
      </c>
      <c r="E21992" s="23" t="s">
        <v>4138</v>
      </c>
      <c r="F21992" s="40">
        <v>0.03</v>
      </c>
      <c r="G21992" s="25">
        <v>126880</v>
      </c>
      <c r="H21992" s="25">
        <v>3806</v>
      </c>
      <c r="I21992" s="25"/>
      <c r="J21992" s="58" t="e">
        <f>HYPERLINK("#"&amp;"Insumos"&amp;"!A"&amp;MATCH($B21992,#REF!,0),"Ins "&amp;$B21992)</f>
        <v>#REF!</v>
      </c>
      <c r="M21992" s="220"/>
    </row>
    <row r="21993" spans="1:13" x14ac:dyDescent="0.2">
      <c r="A21993" s="35" t="s">
        <v>3941</v>
      </c>
      <c r="B21993" s="1" t="s">
        <v>4579</v>
      </c>
      <c r="C21993" s="45" t="s">
        <v>1440</v>
      </c>
      <c r="D21993" s="23" t="s">
        <v>5751</v>
      </c>
      <c r="E21993" s="23" t="s">
        <v>4134</v>
      </c>
      <c r="F21993" s="40">
        <v>8.2000000000000003E-2</v>
      </c>
      <c r="G21993" s="25">
        <v>46696</v>
      </c>
      <c r="H21993" s="25">
        <v>3829</v>
      </c>
      <c r="I21993" s="25"/>
      <c r="J21993" s="58" t="e">
        <f>HYPERLINK("#"&amp;"Insumos"&amp;"!A"&amp;MATCH($B21993,#REF!,0),"Ins "&amp;$B21993)</f>
        <v>#REF!</v>
      </c>
      <c r="M21993" s="220"/>
    </row>
    <row r="21994" spans="1:13" x14ac:dyDescent="0.2">
      <c r="A21994" s="35" t="s">
        <v>3941</v>
      </c>
      <c r="B21994" s="34" t="s">
        <v>11206</v>
      </c>
      <c r="C21994" s="45" t="s">
        <v>11348</v>
      </c>
      <c r="D21994" s="23" t="s">
        <v>5751</v>
      </c>
      <c r="E21994" s="23" t="s">
        <v>287</v>
      </c>
      <c r="F21994" s="40">
        <v>15</v>
      </c>
      <c r="G21994" s="25">
        <v>4775</v>
      </c>
      <c r="H21994" s="25">
        <v>71625</v>
      </c>
      <c r="I21994" s="25"/>
      <c r="J21994" s="58" t="e">
        <f>HYPERLINK("#"&amp;"Insumos"&amp;"!A"&amp;MATCH($B21994,#REF!,0),"Ins "&amp;$B21994)</f>
        <v>#REF!</v>
      </c>
      <c r="M21994" s="220"/>
    </row>
    <row r="21995" spans="1:13" x14ac:dyDescent="0.2">
      <c r="A21995" s="35" t="s">
        <v>3941</v>
      </c>
      <c r="B21995" s="1" t="s">
        <v>5007</v>
      </c>
      <c r="C21995" s="45" t="s">
        <v>720</v>
      </c>
      <c r="D21995" s="23" t="s">
        <v>5751</v>
      </c>
      <c r="E21995" s="23" t="s">
        <v>4134</v>
      </c>
      <c r="F21995" s="40">
        <v>0.2</v>
      </c>
      <c r="G21995" s="25">
        <v>1897</v>
      </c>
      <c r="H21995" s="25">
        <v>379</v>
      </c>
      <c r="I21995" s="25"/>
      <c r="J21995" s="58" t="e">
        <f>HYPERLINK("#"&amp;"Insumos"&amp;"!A"&amp;MATCH($B21995,#REF!,0),"Ins "&amp;$B21995)</f>
        <v>#REF!</v>
      </c>
      <c r="M21995" s="220"/>
    </row>
    <row r="21996" spans="1:13" ht="25.5" x14ac:dyDescent="0.2">
      <c r="A21996" s="35" t="s">
        <v>3941</v>
      </c>
      <c r="B21996" s="1" t="s">
        <v>5194</v>
      </c>
      <c r="C21996" s="45" t="s">
        <v>1219</v>
      </c>
      <c r="D21996" s="23" t="s">
        <v>5751</v>
      </c>
      <c r="E21996" s="23" t="s">
        <v>467</v>
      </c>
      <c r="F21996" s="40">
        <v>0.6</v>
      </c>
      <c r="G21996" s="25">
        <v>22500</v>
      </c>
      <c r="H21996" s="25">
        <v>13500</v>
      </c>
      <c r="I21996" s="25"/>
      <c r="J21996" s="58" t="e">
        <f>HYPERLINK("#"&amp;"Insumos"&amp;"!A"&amp;MATCH($B21996,#REF!,0),"Ins "&amp;$B21996)</f>
        <v>#REF!</v>
      </c>
      <c r="M21996" s="220"/>
    </row>
    <row r="21997" spans="1:13" ht="25.5" x14ac:dyDescent="0.2">
      <c r="A21997" s="36" t="s">
        <v>3942</v>
      </c>
      <c r="B21997" s="26" t="s">
        <v>6816</v>
      </c>
      <c r="C21997" s="79" t="s">
        <v>2253</v>
      </c>
      <c r="D21997" s="37" t="s">
        <v>5608</v>
      </c>
      <c r="E21997" s="37" t="s">
        <v>465</v>
      </c>
      <c r="F21997" s="41"/>
      <c r="G21997" s="27"/>
      <c r="H21997" s="27"/>
      <c r="I21997" s="27">
        <v>222006</v>
      </c>
      <c r="M21997" s="220">
        <f t="shared" si="343"/>
        <v>290739</v>
      </c>
    </row>
    <row r="21998" spans="1:13" x14ac:dyDescent="0.2">
      <c r="A21998" s="35" t="s">
        <v>3942</v>
      </c>
      <c r="B21998" s="1" t="s">
        <v>217</v>
      </c>
      <c r="C21998" s="45" t="s">
        <v>1018</v>
      </c>
      <c r="D21998" s="23" t="s">
        <v>5734</v>
      </c>
      <c r="E21998" s="23" t="s">
        <v>4141</v>
      </c>
      <c r="F21998" s="40">
        <v>1.1000000000000001</v>
      </c>
      <c r="G21998" s="25">
        <v>57752</v>
      </c>
      <c r="H21998" s="25">
        <v>63527</v>
      </c>
      <c r="I21998" s="25"/>
      <c r="J21998" s="58" t="e">
        <f>HYPERLINK("#"&amp;"Insumos"&amp;"!A"&amp;MATCH($B21998,#REF!,0),"Ins "&amp;$B21998)</f>
        <v>#REF!</v>
      </c>
      <c r="M21998" s="220"/>
    </row>
    <row r="21999" spans="1:13" x14ac:dyDescent="0.2">
      <c r="A21999" s="35" t="s">
        <v>3942</v>
      </c>
      <c r="B21999" s="1" t="s">
        <v>263</v>
      </c>
      <c r="C21999" s="45" t="s">
        <v>696</v>
      </c>
      <c r="D21999" s="23" t="s">
        <v>5534</v>
      </c>
      <c r="E21999" s="23" t="s">
        <v>4140</v>
      </c>
      <c r="F21999" s="40">
        <v>1.3100000000000001E-2</v>
      </c>
      <c r="G21999" s="25">
        <v>187426</v>
      </c>
      <c r="H21999" s="25">
        <v>2455</v>
      </c>
      <c r="I21999" s="25"/>
      <c r="J21999" s="58" t="e">
        <f>HYPERLINK("#"&amp;"Insumos"&amp;"!A"&amp;MATCH($B21999,#REF!,0),"Ins "&amp;$B21999)</f>
        <v>#REF!</v>
      </c>
      <c r="M21999" s="220"/>
    </row>
    <row r="22000" spans="1:13" x14ac:dyDescent="0.2">
      <c r="A22000" s="35" t="s">
        <v>3942</v>
      </c>
      <c r="B22000" s="1" t="s">
        <v>254</v>
      </c>
      <c r="C22000" s="45" t="s">
        <v>751</v>
      </c>
      <c r="D22000" s="23" t="s">
        <v>5534</v>
      </c>
      <c r="E22000" s="23" t="s">
        <v>4141</v>
      </c>
      <c r="F22000" s="40">
        <v>0.01</v>
      </c>
      <c r="G22000" s="25">
        <v>46854</v>
      </c>
      <c r="H22000" s="25">
        <v>469</v>
      </c>
      <c r="I22000" s="25"/>
      <c r="J22000" s="58" t="e">
        <f>HYPERLINK("#"&amp;"Insumos"&amp;"!A"&amp;MATCH($B22000,#REF!,0),"Ins "&amp;$B22000)</f>
        <v>#REF!</v>
      </c>
      <c r="M22000" s="220"/>
    </row>
    <row r="22001" spans="1:13" x14ac:dyDescent="0.2">
      <c r="A22001" s="35" t="s">
        <v>3942</v>
      </c>
      <c r="B22001" s="1" t="s">
        <v>146</v>
      </c>
      <c r="C22001" s="45" t="s">
        <v>1723</v>
      </c>
      <c r="D22001" s="23" t="s">
        <v>5534</v>
      </c>
      <c r="E22001" s="23" t="s">
        <v>4141</v>
      </c>
      <c r="F22001" s="40">
        <v>0.01</v>
      </c>
      <c r="G22001" s="25">
        <v>65223</v>
      </c>
      <c r="H22001" s="25">
        <v>652</v>
      </c>
      <c r="I22001" s="25"/>
      <c r="J22001" s="58" t="e">
        <f>HYPERLINK("#"&amp;"Insumos"&amp;"!A"&amp;MATCH($B22001,#REF!,0),"Ins "&amp;$B22001)</f>
        <v>#REF!</v>
      </c>
      <c r="M22001" s="220"/>
    </row>
    <row r="22002" spans="1:13" x14ac:dyDescent="0.2">
      <c r="A22002" s="35" t="s">
        <v>3942</v>
      </c>
      <c r="B22002" s="1" t="s">
        <v>5533</v>
      </c>
      <c r="C22002" s="45" t="s">
        <v>5892</v>
      </c>
      <c r="D22002" s="23" t="s">
        <v>977</v>
      </c>
      <c r="E22002" s="23" t="s">
        <v>4134</v>
      </c>
      <c r="F22002" s="40">
        <v>0.18</v>
      </c>
      <c r="G22002" s="25">
        <v>3623</v>
      </c>
      <c r="H22002" s="25">
        <v>652</v>
      </c>
      <c r="I22002" s="25"/>
      <c r="J22002" s="58" t="e">
        <f>HYPERLINK("#"&amp;"Insumos"&amp;"!A"&amp;MATCH($B22002,#REF!,0),"Ins "&amp;$B22002)</f>
        <v>#REF!</v>
      </c>
      <c r="M22002" s="220"/>
    </row>
    <row r="22003" spans="1:13" ht="25.5" x14ac:dyDescent="0.2">
      <c r="A22003" s="35" t="s">
        <v>3942</v>
      </c>
      <c r="B22003" s="1" t="s">
        <v>4559</v>
      </c>
      <c r="C22003" s="45" t="s">
        <v>9471</v>
      </c>
      <c r="D22003" s="23" t="s">
        <v>5751</v>
      </c>
      <c r="E22003" s="23" t="s">
        <v>4138</v>
      </c>
      <c r="F22003" s="40">
        <v>0.15</v>
      </c>
      <c r="G22003" s="25">
        <v>140296</v>
      </c>
      <c r="H22003" s="25">
        <v>21044</v>
      </c>
      <c r="I22003" s="25"/>
      <c r="J22003" s="58" t="e">
        <f>HYPERLINK("#"&amp;"Insumos"&amp;"!A"&amp;MATCH($B22003,#REF!,0),"Ins "&amp;$B22003)</f>
        <v>#REF!</v>
      </c>
      <c r="M22003" s="220"/>
    </row>
    <row r="22004" spans="1:13" x14ac:dyDescent="0.2">
      <c r="A22004" s="35" t="s">
        <v>3942</v>
      </c>
      <c r="B22004" s="1" t="s">
        <v>4560</v>
      </c>
      <c r="C22004" s="45" t="s">
        <v>8792</v>
      </c>
      <c r="D22004" s="23" t="s">
        <v>5751</v>
      </c>
      <c r="E22004" s="23" t="s">
        <v>4138</v>
      </c>
      <c r="F22004" s="40">
        <v>0.03</v>
      </c>
      <c r="G22004" s="25">
        <v>126880</v>
      </c>
      <c r="H22004" s="25">
        <v>3806</v>
      </c>
      <c r="I22004" s="25"/>
      <c r="J22004" s="58" t="e">
        <f>HYPERLINK("#"&amp;"Insumos"&amp;"!A"&amp;MATCH($B22004,#REF!,0),"Ins "&amp;$B22004)</f>
        <v>#REF!</v>
      </c>
      <c r="M22004" s="220"/>
    </row>
    <row r="22005" spans="1:13" x14ac:dyDescent="0.2">
      <c r="A22005" s="35" t="s">
        <v>3942</v>
      </c>
      <c r="B22005" s="1" t="s">
        <v>4579</v>
      </c>
      <c r="C22005" s="45" t="s">
        <v>1440</v>
      </c>
      <c r="D22005" s="23" t="s">
        <v>5751</v>
      </c>
      <c r="E22005" s="23" t="s">
        <v>4134</v>
      </c>
      <c r="F22005" s="40">
        <v>8.2000000000000003E-2</v>
      </c>
      <c r="G22005" s="25">
        <v>46696</v>
      </c>
      <c r="H22005" s="25">
        <v>3829</v>
      </c>
      <c r="I22005" s="25"/>
      <c r="J22005" s="58" t="e">
        <f>HYPERLINK("#"&amp;"Insumos"&amp;"!A"&amp;MATCH($B22005,#REF!,0),"Ins "&amp;$B22005)</f>
        <v>#REF!</v>
      </c>
      <c r="M22005" s="220"/>
    </row>
    <row r="22006" spans="1:13" x14ac:dyDescent="0.2">
      <c r="A22006" s="35" t="s">
        <v>3942</v>
      </c>
      <c r="B22006" s="1" t="s">
        <v>5473</v>
      </c>
      <c r="C22006" s="45" t="s">
        <v>2251</v>
      </c>
      <c r="D22006" s="23" t="s">
        <v>5751</v>
      </c>
      <c r="E22006" s="23" t="s">
        <v>287</v>
      </c>
      <c r="F22006" s="40">
        <v>5</v>
      </c>
      <c r="G22006" s="25">
        <v>5634</v>
      </c>
      <c r="H22006" s="25">
        <v>28170</v>
      </c>
      <c r="I22006" s="25"/>
      <c r="J22006" s="58" t="e">
        <f>HYPERLINK("#"&amp;"Insumos"&amp;"!A"&amp;MATCH($B22006,#REF!,0),"Ins "&amp;$B22006)</f>
        <v>#REF!</v>
      </c>
      <c r="M22006" s="220"/>
    </row>
    <row r="22007" spans="1:13" x14ac:dyDescent="0.2">
      <c r="A22007" s="35" t="s">
        <v>3942</v>
      </c>
      <c r="B22007" s="1" t="s">
        <v>5007</v>
      </c>
      <c r="C22007" s="45" t="s">
        <v>720</v>
      </c>
      <c r="D22007" s="23" t="s">
        <v>5751</v>
      </c>
      <c r="E22007" s="23" t="s">
        <v>4134</v>
      </c>
      <c r="F22007" s="40">
        <v>0.2</v>
      </c>
      <c r="G22007" s="25">
        <v>1897</v>
      </c>
      <c r="H22007" s="25">
        <v>379</v>
      </c>
      <c r="I22007" s="25"/>
      <c r="J22007" s="58" t="e">
        <f>HYPERLINK("#"&amp;"Insumos"&amp;"!A"&amp;MATCH($B22007,#REF!,0),"Ins "&amp;$B22007)</f>
        <v>#REF!</v>
      </c>
      <c r="M22007" s="220"/>
    </row>
    <row r="22008" spans="1:13" x14ac:dyDescent="0.2">
      <c r="A22008" s="35" t="s">
        <v>3942</v>
      </c>
      <c r="B22008" s="1" t="s">
        <v>5129</v>
      </c>
      <c r="C22008" s="45" t="s">
        <v>502</v>
      </c>
      <c r="D22008" s="23" t="s">
        <v>5751</v>
      </c>
      <c r="E22008" s="23" t="s">
        <v>465</v>
      </c>
      <c r="F22008" s="40">
        <v>0.9</v>
      </c>
      <c r="G22008" s="25">
        <v>21514</v>
      </c>
      <c r="H22008" s="25">
        <v>19363</v>
      </c>
      <c r="I22008" s="25"/>
      <c r="J22008" s="58" t="e">
        <f>HYPERLINK("#"&amp;"Insumos"&amp;"!A"&amp;MATCH($B22008,#REF!,0),"Ins "&amp;$B22008)</f>
        <v>#REF!</v>
      </c>
      <c r="M22008" s="220"/>
    </row>
    <row r="22009" spans="1:13" x14ac:dyDescent="0.2">
      <c r="A22009" s="35" t="s">
        <v>3942</v>
      </c>
      <c r="B22009" s="1" t="s">
        <v>5350</v>
      </c>
      <c r="C22009" s="45" t="s">
        <v>2254</v>
      </c>
      <c r="D22009" s="23" t="s">
        <v>5751</v>
      </c>
      <c r="E22009" s="23" t="s">
        <v>287</v>
      </c>
      <c r="F22009" s="40">
        <v>4</v>
      </c>
      <c r="G22009" s="25">
        <v>16040</v>
      </c>
      <c r="H22009" s="25">
        <v>64160</v>
      </c>
      <c r="I22009" s="25"/>
      <c r="J22009" s="58" t="e">
        <f>HYPERLINK("#"&amp;"Insumos"&amp;"!A"&amp;MATCH($B22009,#REF!,0),"Ins "&amp;$B22009)</f>
        <v>#REF!</v>
      </c>
      <c r="M22009" s="220"/>
    </row>
    <row r="22010" spans="1:13" ht="25.5" x14ac:dyDescent="0.2">
      <c r="A22010" s="35" t="s">
        <v>3942</v>
      </c>
      <c r="B22010" s="1" t="s">
        <v>5194</v>
      </c>
      <c r="C22010" s="45" t="s">
        <v>1219</v>
      </c>
      <c r="D22010" s="23" t="s">
        <v>5751</v>
      </c>
      <c r="E22010" s="23" t="s">
        <v>467</v>
      </c>
      <c r="F22010" s="40">
        <v>0.6</v>
      </c>
      <c r="G22010" s="25">
        <v>22500</v>
      </c>
      <c r="H22010" s="25">
        <v>13500</v>
      </c>
      <c r="I22010" s="25"/>
      <c r="J22010" s="58" t="e">
        <f>HYPERLINK("#"&amp;"Insumos"&amp;"!A"&amp;MATCH($B22010,#REF!,0),"Ins "&amp;$B22010)</f>
        <v>#REF!</v>
      </c>
      <c r="M22010" s="220"/>
    </row>
    <row r="22011" spans="1:13" ht="25.5" x14ac:dyDescent="0.2">
      <c r="A22011" s="36" t="s">
        <v>3943</v>
      </c>
      <c r="B22011" s="26" t="s">
        <v>6816</v>
      </c>
      <c r="C22011" s="79" t="s">
        <v>2255</v>
      </c>
      <c r="D22011" s="37" t="s">
        <v>5608</v>
      </c>
      <c r="E22011" s="37" t="s">
        <v>465</v>
      </c>
      <c r="F22011" s="41"/>
      <c r="G22011" s="27"/>
      <c r="H22011" s="27"/>
      <c r="I22011" s="27">
        <v>221747</v>
      </c>
      <c r="M22011" s="220">
        <f t="shared" si="343"/>
        <v>290400</v>
      </c>
    </row>
    <row r="22012" spans="1:13" x14ac:dyDescent="0.2">
      <c r="A22012" s="35" t="s">
        <v>3943</v>
      </c>
      <c r="B22012" s="1" t="s">
        <v>217</v>
      </c>
      <c r="C22012" s="45" t="s">
        <v>1018</v>
      </c>
      <c r="D22012" s="23" t="s">
        <v>5734</v>
      </c>
      <c r="E22012" s="23" t="s">
        <v>4141</v>
      </c>
      <c r="F22012" s="40">
        <v>1.1000000000000001</v>
      </c>
      <c r="G22012" s="25">
        <v>57752</v>
      </c>
      <c r="H22012" s="25">
        <v>63527</v>
      </c>
      <c r="I22012" s="25"/>
      <c r="J22012" s="58" t="e">
        <f>HYPERLINK("#"&amp;"Insumos"&amp;"!A"&amp;MATCH($B22012,#REF!,0),"Ins "&amp;$B22012)</f>
        <v>#REF!</v>
      </c>
      <c r="M22012" s="220"/>
    </row>
    <row r="22013" spans="1:13" x14ac:dyDescent="0.2">
      <c r="A22013" s="35" t="s">
        <v>3943</v>
      </c>
      <c r="B22013" s="1" t="s">
        <v>263</v>
      </c>
      <c r="C22013" s="45" t="s">
        <v>696</v>
      </c>
      <c r="D22013" s="23" t="s">
        <v>5534</v>
      </c>
      <c r="E22013" s="23" t="s">
        <v>4140</v>
      </c>
      <c r="F22013" s="40">
        <v>1.5800000000000002E-2</v>
      </c>
      <c r="G22013" s="25">
        <v>187426</v>
      </c>
      <c r="H22013" s="25">
        <v>2961</v>
      </c>
      <c r="I22013" s="25"/>
      <c r="J22013" s="58" t="e">
        <f>HYPERLINK("#"&amp;"Insumos"&amp;"!A"&amp;MATCH($B22013,#REF!,0),"Ins "&amp;$B22013)</f>
        <v>#REF!</v>
      </c>
      <c r="M22013" s="220"/>
    </row>
    <row r="22014" spans="1:13" x14ac:dyDescent="0.2">
      <c r="A22014" s="35" t="s">
        <v>3943</v>
      </c>
      <c r="B22014" s="1" t="s">
        <v>254</v>
      </c>
      <c r="C22014" s="45" t="s">
        <v>751</v>
      </c>
      <c r="D22014" s="23" t="s">
        <v>5534</v>
      </c>
      <c r="E22014" s="23" t="s">
        <v>4141</v>
      </c>
      <c r="F22014" s="40">
        <v>0.01</v>
      </c>
      <c r="G22014" s="25">
        <v>46854</v>
      </c>
      <c r="H22014" s="25">
        <v>469</v>
      </c>
      <c r="I22014" s="25"/>
      <c r="J22014" s="58" t="e">
        <f>HYPERLINK("#"&amp;"Insumos"&amp;"!A"&amp;MATCH($B22014,#REF!,0),"Ins "&amp;$B22014)</f>
        <v>#REF!</v>
      </c>
      <c r="M22014" s="220"/>
    </row>
    <row r="22015" spans="1:13" x14ac:dyDescent="0.2">
      <c r="A22015" s="35" t="s">
        <v>3943</v>
      </c>
      <c r="B22015" s="1" t="s">
        <v>5533</v>
      </c>
      <c r="C22015" s="45" t="s">
        <v>5892</v>
      </c>
      <c r="D22015" s="23" t="s">
        <v>977</v>
      </c>
      <c r="E22015" s="23" t="s">
        <v>4134</v>
      </c>
      <c r="F22015" s="40">
        <v>0.18</v>
      </c>
      <c r="G22015" s="25">
        <v>3623</v>
      </c>
      <c r="H22015" s="25">
        <v>652</v>
      </c>
      <c r="I22015" s="25"/>
      <c r="J22015" s="58" t="e">
        <f>HYPERLINK("#"&amp;"Insumos"&amp;"!A"&amp;MATCH($B22015,#REF!,0),"Ins "&amp;$B22015)</f>
        <v>#REF!</v>
      </c>
      <c r="M22015" s="220"/>
    </row>
    <row r="22016" spans="1:13" ht="25.5" x14ac:dyDescent="0.2">
      <c r="A22016" s="35" t="s">
        <v>3943</v>
      </c>
      <c r="B22016" s="1" t="s">
        <v>4559</v>
      </c>
      <c r="C22016" s="45" t="s">
        <v>9471</v>
      </c>
      <c r="D22016" s="23" t="s">
        <v>5751</v>
      </c>
      <c r="E22016" s="23" t="s">
        <v>4138</v>
      </c>
      <c r="F22016" s="40">
        <v>0.01</v>
      </c>
      <c r="G22016" s="25">
        <v>140296</v>
      </c>
      <c r="H22016" s="25">
        <v>1403</v>
      </c>
      <c r="I22016" s="25"/>
      <c r="J22016" s="58" t="e">
        <f>HYPERLINK("#"&amp;"Insumos"&amp;"!A"&amp;MATCH($B22016,#REF!,0),"Ins "&amp;$B22016)</f>
        <v>#REF!</v>
      </c>
      <c r="M22016" s="220"/>
    </row>
    <row r="22017" spans="1:13" x14ac:dyDescent="0.2">
      <c r="A22017" s="35" t="s">
        <v>3943</v>
      </c>
      <c r="B22017" s="1" t="s">
        <v>5007</v>
      </c>
      <c r="C22017" s="45" t="s">
        <v>720</v>
      </c>
      <c r="D22017" s="23" t="s">
        <v>5751</v>
      </c>
      <c r="E22017" s="23" t="s">
        <v>4134</v>
      </c>
      <c r="F22017" s="40">
        <v>0.2</v>
      </c>
      <c r="G22017" s="25">
        <v>1897</v>
      </c>
      <c r="H22017" s="25">
        <v>379</v>
      </c>
      <c r="I22017" s="25"/>
      <c r="J22017" s="58" t="e">
        <f>HYPERLINK("#"&amp;"Insumos"&amp;"!A"&amp;MATCH($B22017,#REF!,0),"Ins "&amp;$B22017)</f>
        <v>#REF!</v>
      </c>
      <c r="M22017" s="220"/>
    </row>
    <row r="22018" spans="1:13" x14ac:dyDescent="0.2">
      <c r="A22018" s="35" t="s">
        <v>3943</v>
      </c>
      <c r="B22018" s="1" t="s">
        <v>5123</v>
      </c>
      <c r="C22018" s="45" t="s">
        <v>2256</v>
      </c>
      <c r="D22018" s="23" t="s">
        <v>5751</v>
      </c>
      <c r="E22018" s="23" t="s">
        <v>4134</v>
      </c>
      <c r="F22018" s="40">
        <v>6.1</v>
      </c>
      <c r="G22018" s="25">
        <v>24793</v>
      </c>
      <c r="H22018" s="25">
        <v>151237</v>
      </c>
      <c r="I22018" s="25"/>
      <c r="J22018" s="58" t="e">
        <f>HYPERLINK("#"&amp;"Insumos"&amp;"!A"&amp;MATCH($B22018,#REF!,0),"Ins "&amp;$B22018)</f>
        <v>#REF!</v>
      </c>
      <c r="M22018" s="220"/>
    </row>
    <row r="22019" spans="1:13" x14ac:dyDescent="0.2">
      <c r="A22019" s="35" t="s">
        <v>3943</v>
      </c>
      <c r="B22019" s="1" t="s">
        <v>5193</v>
      </c>
      <c r="C22019" s="45" t="s">
        <v>1218</v>
      </c>
      <c r="D22019" s="23" t="s">
        <v>5751</v>
      </c>
      <c r="E22019" s="23" t="s">
        <v>4134</v>
      </c>
      <c r="F22019" s="40">
        <v>0.03</v>
      </c>
      <c r="G22019" s="25">
        <v>37291</v>
      </c>
      <c r="H22019" s="25">
        <v>1119</v>
      </c>
      <c r="I22019" s="25"/>
      <c r="J22019" s="58" t="e">
        <f>HYPERLINK("#"&amp;"Insumos"&amp;"!A"&amp;MATCH($B22019,#REF!,0),"Ins "&amp;$B22019)</f>
        <v>#REF!</v>
      </c>
      <c r="M22019" s="220"/>
    </row>
    <row r="22020" spans="1:13" ht="25.5" x14ac:dyDescent="0.2">
      <c r="A22020" s="36" t="s">
        <v>3944</v>
      </c>
      <c r="B22020" s="26" t="s">
        <v>6816</v>
      </c>
      <c r="C22020" s="79" t="s">
        <v>2265</v>
      </c>
      <c r="D22020" s="37" t="s">
        <v>5608</v>
      </c>
      <c r="E22020" s="37" t="s">
        <v>464</v>
      </c>
      <c r="F22020" s="41"/>
      <c r="G22020" s="27"/>
      <c r="H22020" s="27"/>
      <c r="I22020" s="27">
        <v>273415</v>
      </c>
      <c r="M22020" s="220">
        <f t="shared" ref="M22020:M22078" si="344">ROUND(I22020*(1+$L$2),0)</f>
        <v>358064</v>
      </c>
    </row>
    <row r="22021" spans="1:13" x14ac:dyDescent="0.2">
      <c r="A22021" s="35" t="s">
        <v>3944</v>
      </c>
      <c r="B22021" s="1" t="s">
        <v>5575</v>
      </c>
      <c r="C22021" s="45" t="s">
        <v>974</v>
      </c>
      <c r="D22021" s="23" t="s">
        <v>5734</v>
      </c>
      <c r="E22021" s="23" t="s">
        <v>4141</v>
      </c>
      <c r="F22021" s="40">
        <v>1</v>
      </c>
      <c r="G22021" s="25">
        <v>41004</v>
      </c>
      <c r="H22021" s="25">
        <v>41004</v>
      </c>
      <c r="I22021" s="25"/>
      <c r="J22021" s="58" t="e">
        <f>HYPERLINK("#"&amp;"Insumos"&amp;"!A"&amp;MATCH($B22021,#REF!,0),"Ins "&amp;$B22021)</f>
        <v>#REF!</v>
      </c>
      <c r="M22021" s="220"/>
    </row>
    <row r="22022" spans="1:13" x14ac:dyDescent="0.2">
      <c r="A22022" s="35" t="s">
        <v>3944</v>
      </c>
      <c r="B22022" s="1" t="s">
        <v>263</v>
      </c>
      <c r="C22022" s="45" t="s">
        <v>696</v>
      </c>
      <c r="D22022" s="23" t="s">
        <v>5534</v>
      </c>
      <c r="E22022" s="23" t="s">
        <v>4140</v>
      </c>
      <c r="F22022" s="40">
        <v>2.2800000000000001E-2</v>
      </c>
      <c r="G22022" s="25">
        <v>187426</v>
      </c>
      <c r="H22022" s="25">
        <v>4273</v>
      </c>
      <c r="I22022" s="25"/>
      <c r="J22022" s="58" t="e">
        <f>HYPERLINK("#"&amp;"Insumos"&amp;"!A"&amp;MATCH($B22022,#REF!,0),"Ins "&amp;$B22022)</f>
        <v>#REF!</v>
      </c>
      <c r="M22022" s="220"/>
    </row>
    <row r="22023" spans="1:13" x14ac:dyDescent="0.2">
      <c r="A22023" s="35" t="s">
        <v>3944</v>
      </c>
      <c r="B22023" s="1" t="s">
        <v>5533</v>
      </c>
      <c r="C22023" s="45" t="s">
        <v>5892</v>
      </c>
      <c r="D22023" s="23" t="s">
        <v>977</v>
      </c>
      <c r="E22023" s="23" t="s">
        <v>4134</v>
      </c>
      <c r="F22023" s="40">
        <v>0.5</v>
      </c>
      <c r="G22023" s="25">
        <v>3623</v>
      </c>
      <c r="H22023" s="25">
        <v>1812</v>
      </c>
      <c r="I22023" s="25"/>
      <c r="J22023" s="58" t="e">
        <f>HYPERLINK("#"&amp;"Insumos"&amp;"!A"&amp;MATCH($B22023,#REF!,0),"Ins "&amp;$B22023)</f>
        <v>#REF!</v>
      </c>
      <c r="M22023" s="220"/>
    </row>
    <row r="22024" spans="1:13" ht="25.5" x14ac:dyDescent="0.2">
      <c r="A22024" s="35" t="s">
        <v>3944</v>
      </c>
      <c r="B22024" s="1" t="s">
        <v>4559</v>
      </c>
      <c r="C22024" s="45" t="s">
        <v>9471</v>
      </c>
      <c r="D22024" s="23" t="s">
        <v>5751</v>
      </c>
      <c r="E22024" s="23" t="s">
        <v>4138</v>
      </c>
      <c r="F22024" s="40">
        <v>0.08</v>
      </c>
      <c r="G22024" s="25">
        <v>140296</v>
      </c>
      <c r="H22024" s="25">
        <v>11224</v>
      </c>
      <c r="I22024" s="25"/>
      <c r="J22024" s="58" t="e">
        <f>HYPERLINK("#"&amp;"Insumos"&amp;"!A"&amp;MATCH($B22024,#REF!,0),"Ins "&amp;$B22024)</f>
        <v>#REF!</v>
      </c>
      <c r="M22024" s="220"/>
    </row>
    <row r="22025" spans="1:13" x14ac:dyDescent="0.2">
      <c r="A22025" s="35" t="s">
        <v>3944</v>
      </c>
      <c r="B22025" s="1" t="s">
        <v>4560</v>
      </c>
      <c r="C22025" s="45" t="s">
        <v>8792</v>
      </c>
      <c r="D22025" s="23" t="s">
        <v>5751</v>
      </c>
      <c r="E22025" s="23" t="s">
        <v>4138</v>
      </c>
      <c r="F22025" s="40">
        <v>0.05</v>
      </c>
      <c r="G22025" s="25">
        <v>126880</v>
      </c>
      <c r="H22025" s="25">
        <v>6344</v>
      </c>
      <c r="I22025" s="25"/>
      <c r="J22025" s="58" t="e">
        <f>HYPERLINK("#"&amp;"Insumos"&amp;"!A"&amp;MATCH($B22025,#REF!,0),"Ins "&amp;$B22025)</f>
        <v>#REF!</v>
      </c>
      <c r="M22025" s="220"/>
    </row>
    <row r="22026" spans="1:13" x14ac:dyDescent="0.2">
      <c r="A22026" s="35" t="s">
        <v>3944</v>
      </c>
      <c r="B22026" s="1" t="s">
        <v>5007</v>
      </c>
      <c r="C22026" s="45" t="s">
        <v>720</v>
      </c>
      <c r="D22026" s="23" t="s">
        <v>5751</v>
      </c>
      <c r="E22026" s="23" t="s">
        <v>4134</v>
      </c>
      <c r="F22026" s="40">
        <v>0.27257999999999999</v>
      </c>
      <c r="G22026" s="25">
        <v>1897</v>
      </c>
      <c r="H22026" s="25">
        <v>517</v>
      </c>
      <c r="I22026" s="25"/>
      <c r="J22026" s="58" t="e">
        <f>HYPERLINK("#"&amp;"Insumos"&amp;"!A"&amp;MATCH($B22026,#REF!,0),"Ins "&amp;$B22026)</f>
        <v>#REF!</v>
      </c>
      <c r="M22026" s="220"/>
    </row>
    <row r="22027" spans="1:13" x14ac:dyDescent="0.2">
      <c r="A22027" s="35" t="s">
        <v>3944</v>
      </c>
      <c r="B22027" s="1" t="s">
        <v>5347</v>
      </c>
      <c r="C22027" s="45" t="s">
        <v>2263</v>
      </c>
      <c r="D22027" s="23" t="s">
        <v>5751</v>
      </c>
      <c r="E22027" s="23" t="s">
        <v>287</v>
      </c>
      <c r="F22027" s="40">
        <v>3</v>
      </c>
      <c r="G22027" s="25">
        <v>63104</v>
      </c>
      <c r="H22027" s="25">
        <v>189312</v>
      </c>
      <c r="I22027" s="25"/>
      <c r="J22027" s="58" t="e">
        <f>HYPERLINK("#"&amp;"Insumos"&amp;"!A"&amp;MATCH($B22027,#REF!,0),"Ins "&amp;$B22027)</f>
        <v>#REF!</v>
      </c>
      <c r="M22027" s="220"/>
    </row>
    <row r="22028" spans="1:13" ht="25.5" x14ac:dyDescent="0.2">
      <c r="A22028" s="35" t="s">
        <v>3944</v>
      </c>
      <c r="B22028" s="1" t="s">
        <v>5194</v>
      </c>
      <c r="C22028" s="45" t="s">
        <v>1219</v>
      </c>
      <c r="D22028" s="23" t="s">
        <v>5751</v>
      </c>
      <c r="E22028" s="23" t="s">
        <v>467</v>
      </c>
      <c r="F22028" s="40">
        <v>0.05</v>
      </c>
      <c r="G22028" s="25">
        <v>22500</v>
      </c>
      <c r="H22028" s="25">
        <v>1125</v>
      </c>
      <c r="I22028" s="25"/>
      <c r="J22028" s="58" t="e">
        <f>HYPERLINK("#"&amp;"Insumos"&amp;"!A"&amp;MATCH($B22028,#REF!,0),"Ins "&amp;$B22028)</f>
        <v>#REF!</v>
      </c>
      <c r="M22028" s="220"/>
    </row>
    <row r="22029" spans="1:13" x14ac:dyDescent="0.2">
      <c r="A22029" s="35" t="s">
        <v>3944</v>
      </c>
      <c r="B22029" s="1" t="s">
        <v>4790</v>
      </c>
      <c r="C22029" s="45" t="s">
        <v>2257</v>
      </c>
      <c r="D22029" s="23" t="s">
        <v>5751</v>
      </c>
      <c r="E22029" s="23" t="s">
        <v>4134</v>
      </c>
      <c r="F22029" s="40">
        <v>0.2</v>
      </c>
      <c r="G22029" s="25">
        <v>54087</v>
      </c>
      <c r="H22029" s="25">
        <v>10817</v>
      </c>
      <c r="I22029" s="25"/>
      <c r="J22029" s="58" t="e">
        <f>HYPERLINK("#"&amp;"Insumos"&amp;"!A"&amp;MATCH($B22029,#REF!,0),"Ins "&amp;$B22029)</f>
        <v>#REF!</v>
      </c>
      <c r="M22029" s="220"/>
    </row>
    <row r="22030" spans="1:13" x14ac:dyDescent="0.2">
      <c r="A22030" s="35" t="s">
        <v>3944</v>
      </c>
      <c r="B22030" s="1" t="s">
        <v>4792</v>
      </c>
      <c r="C22030" s="45" t="s">
        <v>2259</v>
      </c>
      <c r="D22030" s="23" t="s">
        <v>5751</v>
      </c>
      <c r="E22030" s="23" t="s">
        <v>4134</v>
      </c>
      <c r="F22030" s="40">
        <v>0.2</v>
      </c>
      <c r="G22030" s="25">
        <v>19159</v>
      </c>
      <c r="H22030" s="25">
        <v>3832</v>
      </c>
      <c r="I22030" s="25"/>
      <c r="J22030" s="58" t="e">
        <f>HYPERLINK("#"&amp;"Insumos"&amp;"!A"&amp;MATCH($B22030,#REF!,0),"Ins "&amp;$B22030)</f>
        <v>#REF!</v>
      </c>
      <c r="M22030" s="220"/>
    </row>
    <row r="22031" spans="1:13" x14ac:dyDescent="0.2">
      <c r="A22031" s="35" t="s">
        <v>3944</v>
      </c>
      <c r="B22031" s="1" t="s">
        <v>4794</v>
      </c>
      <c r="C22031" s="45" t="s">
        <v>2261</v>
      </c>
      <c r="D22031" s="23" t="s">
        <v>5751</v>
      </c>
      <c r="E22031" s="23" t="s">
        <v>4134</v>
      </c>
      <c r="F22031" s="40">
        <v>0.2</v>
      </c>
      <c r="G22031" s="25">
        <v>15774</v>
      </c>
      <c r="H22031" s="25">
        <v>3155</v>
      </c>
      <c r="I22031" s="25"/>
      <c r="J22031" s="58" t="e">
        <f>HYPERLINK("#"&amp;"Insumos"&amp;"!A"&amp;MATCH($B22031,#REF!,0),"Ins "&amp;$B22031)</f>
        <v>#REF!</v>
      </c>
      <c r="M22031" s="220"/>
    </row>
    <row r="22032" spans="1:13" ht="38.25" x14ac:dyDescent="0.2">
      <c r="A22032" s="36" t="s">
        <v>3945</v>
      </c>
      <c r="B22032" s="26" t="s">
        <v>6816</v>
      </c>
      <c r="C22032" s="79" t="s">
        <v>2267</v>
      </c>
      <c r="D22032" s="37" t="s">
        <v>5608</v>
      </c>
      <c r="E22032" s="37" t="s">
        <v>465</v>
      </c>
      <c r="F22032" s="41"/>
      <c r="G22032" s="27"/>
      <c r="H22032" s="27"/>
      <c r="I22032" s="27">
        <v>185131</v>
      </c>
      <c r="M22032" s="220">
        <f t="shared" si="344"/>
        <v>242448</v>
      </c>
    </row>
    <row r="22033" spans="1:13" x14ac:dyDescent="0.2">
      <c r="A22033" s="35" t="s">
        <v>3945</v>
      </c>
      <c r="B22033" s="1" t="s">
        <v>217</v>
      </c>
      <c r="C22033" s="45" t="s">
        <v>1018</v>
      </c>
      <c r="D22033" s="23" t="s">
        <v>5734</v>
      </c>
      <c r="E22033" s="23" t="s">
        <v>4141</v>
      </c>
      <c r="F22033" s="40">
        <v>1.1000000000000001</v>
      </c>
      <c r="G22033" s="25">
        <v>57752</v>
      </c>
      <c r="H22033" s="25">
        <v>63527</v>
      </c>
      <c r="I22033" s="25"/>
      <c r="J22033" s="58" t="e">
        <f>HYPERLINK("#"&amp;"Insumos"&amp;"!A"&amp;MATCH($B22033,#REF!,0),"Ins "&amp;$B22033)</f>
        <v>#REF!</v>
      </c>
      <c r="M22033" s="220"/>
    </row>
    <row r="22034" spans="1:13" x14ac:dyDescent="0.2">
      <c r="A22034" s="35" t="s">
        <v>3945</v>
      </c>
      <c r="B22034" s="1" t="s">
        <v>263</v>
      </c>
      <c r="C22034" s="45" t="s">
        <v>696</v>
      </c>
      <c r="D22034" s="23" t="s">
        <v>5534</v>
      </c>
      <c r="E22034" s="23" t="s">
        <v>4140</v>
      </c>
      <c r="F22034" s="40">
        <v>1.0800000000000001E-2</v>
      </c>
      <c r="G22034" s="25">
        <v>187426</v>
      </c>
      <c r="H22034" s="25">
        <v>2024</v>
      </c>
      <c r="I22034" s="25"/>
      <c r="J22034" s="58" t="e">
        <f>HYPERLINK("#"&amp;"Insumos"&amp;"!A"&amp;MATCH($B22034,#REF!,0),"Ins "&amp;$B22034)</f>
        <v>#REF!</v>
      </c>
      <c r="M22034" s="220"/>
    </row>
    <row r="22035" spans="1:13" x14ac:dyDescent="0.2">
      <c r="A22035" s="35" t="s">
        <v>3945</v>
      </c>
      <c r="B22035" s="1" t="s">
        <v>254</v>
      </c>
      <c r="C22035" s="45" t="s">
        <v>751</v>
      </c>
      <c r="D22035" s="23" t="s">
        <v>5534</v>
      </c>
      <c r="E22035" s="23" t="s">
        <v>4141</v>
      </c>
      <c r="F22035" s="40">
        <v>0.01</v>
      </c>
      <c r="G22035" s="25">
        <v>46854</v>
      </c>
      <c r="H22035" s="25">
        <v>469</v>
      </c>
      <c r="I22035" s="25"/>
      <c r="J22035" s="58" t="e">
        <f>HYPERLINK("#"&amp;"Insumos"&amp;"!A"&amp;MATCH($B22035,#REF!,0),"Ins "&amp;$B22035)</f>
        <v>#REF!</v>
      </c>
      <c r="M22035" s="220"/>
    </row>
    <row r="22036" spans="1:13" x14ac:dyDescent="0.2">
      <c r="A22036" s="35" t="s">
        <v>3945</v>
      </c>
      <c r="B22036" s="1" t="s">
        <v>146</v>
      </c>
      <c r="C22036" s="45" t="s">
        <v>1723</v>
      </c>
      <c r="D22036" s="23" t="s">
        <v>5534</v>
      </c>
      <c r="E22036" s="23" t="s">
        <v>4141</v>
      </c>
      <c r="F22036" s="40">
        <v>0.01</v>
      </c>
      <c r="G22036" s="25">
        <v>65223</v>
      </c>
      <c r="H22036" s="25">
        <v>652</v>
      </c>
      <c r="I22036" s="25"/>
      <c r="J22036" s="58" t="e">
        <f>HYPERLINK("#"&amp;"Insumos"&amp;"!A"&amp;MATCH($B22036,#REF!,0),"Ins "&amp;$B22036)</f>
        <v>#REF!</v>
      </c>
      <c r="M22036" s="220"/>
    </row>
    <row r="22037" spans="1:13" x14ac:dyDescent="0.2">
      <c r="A22037" s="35" t="s">
        <v>3945</v>
      </c>
      <c r="B22037" s="1" t="s">
        <v>5533</v>
      </c>
      <c r="C22037" s="45" t="s">
        <v>5892</v>
      </c>
      <c r="D22037" s="23" t="s">
        <v>977</v>
      </c>
      <c r="E22037" s="23" t="s">
        <v>4134</v>
      </c>
      <c r="F22037" s="40">
        <v>0.18</v>
      </c>
      <c r="G22037" s="25">
        <v>3623</v>
      </c>
      <c r="H22037" s="25">
        <v>652</v>
      </c>
      <c r="I22037" s="25"/>
      <c r="J22037" s="58" t="e">
        <f>HYPERLINK("#"&amp;"Insumos"&amp;"!A"&amp;MATCH($B22037,#REF!,0),"Ins "&amp;$B22037)</f>
        <v>#REF!</v>
      </c>
      <c r="M22037" s="220"/>
    </row>
    <row r="22038" spans="1:13" ht="25.5" x14ac:dyDescent="0.2">
      <c r="A22038" s="35" t="s">
        <v>3945</v>
      </c>
      <c r="B22038" s="1" t="s">
        <v>4559</v>
      </c>
      <c r="C22038" s="45" t="s">
        <v>9471</v>
      </c>
      <c r="D22038" s="23" t="s">
        <v>5751</v>
      </c>
      <c r="E22038" s="23" t="s">
        <v>4138</v>
      </c>
      <c r="F22038" s="40">
        <v>1.4999999999999999E-2</v>
      </c>
      <c r="G22038" s="25">
        <v>140296</v>
      </c>
      <c r="H22038" s="25">
        <v>2104</v>
      </c>
      <c r="I22038" s="25"/>
      <c r="J22038" s="58" t="e">
        <f>HYPERLINK("#"&amp;"Insumos"&amp;"!A"&amp;MATCH($B22038,#REF!,0),"Ins "&amp;$B22038)</f>
        <v>#REF!</v>
      </c>
      <c r="M22038" s="220"/>
    </row>
    <row r="22039" spans="1:13" x14ac:dyDescent="0.2">
      <c r="A22039" s="35" t="s">
        <v>3945</v>
      </c>
      <c r="B22039" s="1" t="s">
        <v>4560</v>
      </c>
      <c r="C22039" s="45" t="s">
        <v>8792</v>
      </c>
      <c r="D22039" s="23" t="s">
        <v>5751</v>
      </c>
      <c r="E22039" s="23" t="s">
        <v>4138</v>
      </c>
      <c r="F22039" s="40">
        <v>0.01</v>
      </c>
      <c r="G22039" s="25">
        <v>126880</v>
      </c>
      <c r="H22039" s="25">
        <v>1269</v>
      </c>
      <c r="I22039" s="25"/>
      <c r="J22039" s="58" t="e">
        <f>HYPERLINK("#"&amp;"Insumos"&amp;"!A"&amp;MATCH($B22039,#REF!,0),"Ins "&amp;$B22039)</f>
        <v>#REF!</v>
      </c>
      <c r="M22039" s="220"/>
    </row>
    <row r="22040" spans="1:13" x14ac:dyDescent="0.2">
      <c r="A22040" s="35" t="s">
        <v>3945</v>
      </c>
      <c r="B22040" s="1" t="s">
        <v>4579</v>
      </c>
      <c r="C22040" s="45" t="s">
        <v>1440</v>
      </c>
      <c r="D22040" s="23" t="s">
        <v>5751</v>
      </c>
      <c r="E22040" s="23" t="s">
        <v>4134</v>
      </c>
      <c r="F22040" s="40">
        <v>8.2000000000000003E-2</v>
      </c>
      <c r="G22040" s="25">
        <v>46696</v>
      </c>
      <c r="H22040" s="25">
        <v>3829</v>
      </c>
      <c r="I22040" s="25"/>
      <c r="J22040" s="58" t="e">
        <f>HYPERLINK("#"&amp;"Insumos"&amp;"!A"&amp;MATCH($B22040,#REF!,0),"Ins "&amp;$B22040)</f>
        <v>#REF!</v>
      </c>
      <c r="M22040" s="220"/>
    </row>
    <row r="22041" spans="1:13" x14ac:dyDescent="0.2">
      <c r="A22041" s="35" t="s">
        <v>3945</v>
      </c>
      <c r="B22041" s="1" t="s">
        <v>5473</v>
      </c>
      <c r="C22041" s="45" t="s">
        <v>2251</v>
      </c>
      <c r="D22041" s="23" t="s">
        <v>5751</v>
      </c>
      <c r="E22041" s="23" t="s">
        <v>287</v>
      </c>
      <c r="F22041" s="40">
        <v>4.5</v>
      </c>
      <c r="G22041" s="25">
        <v>5634</v>
      </c>
      <c r="H22041" s="25">
        <v>25353</v>
      </c>
      <c r="I22041" s="25"/>
      <c r="J22041" s="58" t="e">
        <f>HYPERLINK("#"&amp;"Insumos"&amp;"!A"&amp;MATCH($B22041,#REF!,0),"Ins "&amp;$B22041)</f>
        <v>#REF!</v>
      </c>
      <c r="M22041" s="220"/>
    </row>
    <row r="22042" spans="1:13" x14ac:dyDescent="0.2">
      <c r="A22042" s="35" t="s">
        <v>3945</v>
      </c>
      <c r="B22042" s="1" t="s">
        <v>5007</v>
      </c>
      <c r="C22042" s="45" t="s">
        <v>720</v>
      </c>
      <c r="D22042" s="23" t="s">
        <v>5751</v>
      </c>
      <c r="E22042" s="23" t="s">
        <v>4134</v>
      </c>
      <c r="F22042" s="40">
        <v>0.2</v>
      </c>
      <c r="G22042" s="25">
        <v>1897</v>
      </c>
      <c r="H22042" s="25">
        <v>379</v>
      </c>
      <c r="I22042" s="25"/>
      <c r="J22042" s="58" t="e">
        <f>HYPERLINK("#"&amp;"Insumos"&amp;"!A"&amp;MATCH($B22042,#REF!,0),"Ins "&amp;$B22042)</f>
        <v>#REF!</v>
      </c>
      <c r="M22042" s="220"/>
    </row>
    <row r="22043" spans="1:13" x14ac:dyDescent="0.2">
      <c r="A22043" s="35" t="s">
        <v>3945</v>
      </c>
      <c r="B22043" s="1" t="s">
        <v>5129</v>
      </c>
      <c r="C22043" s="45" t="s">
        <v>502</v>
      </c>
      <c r="D22043" s="23" t="s">
        <v>5751</v>
      </c>
      <c r="E22043" s="23" t="s">
        <v>465</v>
      </c>
      <c r="F22043" s="40">
        <v>0.9</v>
      </c>
      <c r="G22043" s="25">
        <v>21514</v>
      </c>
      <c r="H22043" s="25">
        <v>19363</v>
      </c>
      <c r="I22043" s="25"/>
      <c r="J22043" s="58" t="e">
        <f>HYPERLINK("#"&amp;"Insumos"&amp;"!A"&amp;MATCH($B22043,#REF!,0),"Ins "&amp;$B22043)</f>
        <v>#REF!</v>
      </c>
      <c r="M22043" s="220"/>
    </row>
    <row r="22044" spans="1:13" x14ac:dyDescent="0.2">
      <c r="A22044" s="35" t="s">
        <v>3945</v>
      </c>
      <c r="B22044" s="1" t="s">
        <v>5350</v>
      </c>
      <c r="C22044" s="45" t="s">
        <v>2254</v>
      </c>
      <c r="D22044" s="23" t="s">
        <v>5751</v>
      </c>
      <c r="E22044" s="23" t="s">
        <v>287</v>
      </c>
      <c r="F22044" s="40">
        <v>4</v>
      </c>
      <c r="G22044" s="25">
        <v>16040</v>
      </c>
      <c r="H22044" s="25">
        <v>64160</v>
      </c>
      <c r="I22044" s="25"/>
      <c r="J22044" s="58" t="e">
        <f>HYPERLINK("#"&amp;"Insumos"&amp;"!A"&amp;MATCH($B22044,#REF!,0),"Ins "&amp;$B22044)</f>
        <v>#REF!</v>
      </c>
      <c r="M22044" s="220"/>
    </row>
    <row r="22045" spans="1:13" ht="25.5" x14ac:dyDescent="0.2">
      <c r="A22045" s="35" t="s">
        <v>3945</v>
      </c>
      <c r="B22045" s="1" t="s">
        <v>5194</v>
      </c>
      <c r="C22045" s="45" t="s">
        <v>1219</v>
      </c>
      <c r="D22045" s="23" t="s">
        <v>5751</v>
      </c>
      <c r="E22045" s="23" t="s">
        <v>467</v>
      </c>
      <c r="F22045" s="40">
        <v>0.06</v>
      </c>
      <c r="G22045" s="25">
        <v>22500</v>
      </c>
      <c r="H22045" s="25">
        <v>1350</v>
      </c>
      <c r="I22045" s="25"/>
      <c r="J22045" s="58" t="e">
        <f>HYPERLINK("#"&amp;"Insumos"&amp;"!A"&amp;MATCH($B22045,#REF!,0),"Ins "&amp;$B22045)</f>
        <v>#REF!</v>
      </c>
      <c r="M22045" s="220"/>
    </row>
    <row r="22046" spans="1:13" ht="38.25" x14ac:dyDescent="0.2">
      <c r="A22046" s="36" t="s">
        <v>3946</v>
      </c>
      <c r="B22046" s="26" t="s">
        <v>6816</v>
      </c>
      <c r="C22046" s="79" t="s">
        <v>1988</v>
      </c>
      <c r="D22046" s="37" t="s">
        <v>5608</v>
      </c>
      <c r="E22046" s="37" t="s">
        <v>4134</v>
      </c>
      <c r="F22046" s="41"/>
      <c r="G22046" s="27"/>
      <c r="H22046" s="27"/>
      <c r="I22046" s="27">
        <v>275541</v>
      </c>
      <c r="M22046" s="220">
        <f t="shared" si="344"/>
        <v>360848</v>
      </c>
    </row>
    <row r="22047" spans="1:13" x14ac:dyDescent="0.2">
      <c r="A22047" s="35" t="s">
        <v>3946</v>
      </c>
      <c r="B22047" s="1" t="s">
        <v>5575</v>
      </c>
      <c r="C22047" s="45" t="s">
        <v>974</v>
      </c>
      <c r="D22047" s="23" t="s">
        <v>5734</v>
      </c>
      <c r="E22047" s="23" t="s">
        <v>4141</v>
      </c>
      <c r="F22047" s="40">
        <v>1</v>
      </c>
      <c r="G22047" s="25">
        <v>41004</v>
      </c>
      <c r="H22047" s="25">
        <v>41004</v>
      </c>
      <c r="I22047" s="25"/>
      <c r="J22047" s="58" t="e">
        <f>HYPERLINK("#"&amp;"Insumos"&amp;"!A"&amp;MATCH($B22047,#REF!,0),"Ins "&amp;$B22047)</f>
        <v>#REF!</v>
      </c>
      <c r="M22047" s="220"/>
    </row>
    <row r="22048" spans="1:13" x14ac:dyDescent="0.2">
      <c r="A22048" s="35" t="s">
        <v>3946</v>
      </c>
      <c r="B22048" s="1" t="s">
        <v>263</v>
      </c>
      <c r="C22048" s="45" t="s">
        <v>696</v>
      </c>
      <c r="D22048" s="23" t="s">
        <v>5534</v>
      </c>
      <c r="E22048" s="23" t="s">
        <v>4140</v>
      </c>
      <c r="F22048" s="40">
        <v>2.3199999999999998E-2</v>
      </c>
      <c r="G22048" s="25">
        <v>187426</v>
      </c>
      <c r="H22048" s="25">
        <v>4348</v>
      </c>
      <c r="I22048" s="25"/>
      <c r="J22048" s="58" t="e">
        <f>HYPERLINK("#"&amp;"Insumos"&amp;"!A"&amp;MATCH($B22048,#REF!,0),"Ins "&amp;$B22048)</f>
        <v>#REF!</v>
      </c>
      <c r="M22048" s="220"/>
    </row>
    <row r="22049" spans="1:13" x14ac:dyDescent="0.2">
      <c r="A22049" s="35" t="s">
        <v>3946</v>
      </c>
      <c r="B22049" s="1" t="s">
        <v>5533</v>
      </c>
      <c r="C22049" s="45" t="s">
        <v>5892</v>
      </c>
      <c r="D22049" s="23" t="s">
        <v>977</v>
      </c>
      <c r="E22049" s="23" t="s">
        <v>4134</v>
      </c>
      <c r="F22049" s="40">
        <v>0.02</v>
      </c>
      <c r="G22049" s="25">
        <v>3623</v>
      </c>
      <c r="H22049" s="25">
        <v>72</v>
      </c>
      <c r="I22049" s="25"/>
      <c r="J22049" s="58" t="e">
        <f>HYPERLINK("#"&amp;"Insumos"&amp;"!A"&amp;MATCH($B22049,#REF!,0),"Ins "&amp;$B22049)</f>
        <v>#REF!</v>
      </c>
      <c r="M22049" s="220"/>
    </row>
    <row r="22050" spans="1:13" x14ac:dyDescent="0.2">
      <c r="A22050" s="35" t="s">
        <v>3946</v>
      </c>
      <c r="B22050" s="1" t="s">
        <v>5007</v>
      </c>
      <c r="C22050" s="45" t="s">
        <v>720</v>
      </c>
      <c r="D22050" s="23" t="s">
        <v>5751</v>
      </c>
      <c r="E22050" s="23" t="s">
        <v>4134</v>
      </c>
      <c r="F22050" s="40">
        <v>2.5</v>
      </c>
      <c r="G22050" s="25">
        <v>1897</v>
      </c>
      <c r="H22050" s="25">
        <v>4743</v>
      </c>
      <c r="I22050" s="25"/>
      <c r="J22050" s="58" t="e">
        <f>HYPERLINK("#"&amp;"Insumos"&amp;"!A"&amp;MATCH($B22050,#REF!,0),"Ins "&amp;$B22050)</f>
        <v>#REF!</v>
      </c>
      <c r="M22050" s="220"/>
    </row>
    <row r="22051" spans="1:13" x14ac:dyDescent="0.2">
      <c r="A22051" s="35" t="s">
        <v>3946</v>
      </c>
      <c r="B22051" s="1" t="s">
        <v>5369</v>
      </c>
      <c r="C22051" s="45" t="s">
        <v>2268</v>
      </c>
      <c r="D22051" s="23" t="s">
        <v>5751</v>
      </c>
      <c r="E22051" s="23" t="s">
        <v>4134</v>
      </c>
      <c r="F22051" s="40">
        <v>1</v>
      </c>
      <c r="G22051" s="25">
        <v>225374</v>
      </c>
      <c r="H22051" s="25">
        <v>225374</v>
      </c>
      <c r="I22051" s="25"/>
      <c r="J22051" s="58" t="e">
        <f>HYPERLINK("#"&amp;"Insumos"&amp;"!A"&amp;MATCH($B22051,#REF!,0),"Ins "&amp;$B22051)</f>
        <v>#REF!</v>
      </c>
      <c r="M22051" s="220"/>
    </row>
    <row r="22052" spans="1:13" ht="25.5" x14ac:dyDescent="0.2">
      <c r="A22052" s="36" t="s">
        <v>3947</v>
      </c>
      <c r="B22052" s="26" t="s">
        <v>6816</v>
      </c>
      <c r="C22052" s="79" t="s">
        <v>2269</v>
      </c>
      <c r="D22052" s="37" t="s">
        <v>5608</v>
      </c>
      <c r="E22052" s="37" t="s">
        <v>465</v>
      </c>
      <c r="F22052" s="41"/>
      <c r="G22052" s="27"/>
      <c r="H22052" s="27"/>
      <c r="I22052" s="27">
        <v>17718</v>
      </c>
      <c r="M22052" s="220">
        <f t="shared" si="344"/>
        <v>23203</v>
      </c>
    </row>
    <row r="22053" spans="1:13" x14ac:dyDescent="0.2">
      <c r="A22053" s="35" t="s">
        <v>3947</v>
      </c>
      <c r="B22053" s="1" t="s">
        <v>5574</v>
      </c>
      <c r="C22053" s="45" t="s">
        <v>972</v>
      </c>
      <c r="D22053" s="23" t="s">
        <v>5734</v>
      </c>
      <c r="E22053" s="23" t="s">
        <v>4141</v>
      </c>
      <c r="F22053" s="40">
        <v>0.3</v>
      </c>
      <c r="G22053" s="25">
        <v>41004</v>
      </c>
      <c r="H22053" s="25">
        <v>12301</v>
      </c>
      <c r="I22053" s="25"/>
      <c r="J22053" s="58" t="e">
        <f>HYPERLINK("#"&amp;"Insumos"&amp;"!A"&amp;MATCH($B22053,#REF!,0),"Ins "&amp;$B22053)</f>
        <v>#REF!</v>
      </c>
      <c r="M22053" s="220"/>
    </row>
    <row r="22054" spans="1:13" x14ac:dyDescent="0.2">
      <c r="A22054" s="35" t="s">
        <v>3947</v>
      </c>
      <c r="B22054" s="1" t="s">
        <v>263</v>
      </c>
      <c r="C22054" s="45" t="s">
        <v>696</v>
      </c>
      <c r="D22054" s="23" t="s">
        <v>5534</v>
      </c>
      <c r="E22054" s="23" t="s">
        <v>4140</v>
      </c>
      <c r="F22054" s="40">
        <v>1E-4</v>
      </c>
      <c r="G22054" s="25">
        <v>187426</v>
      </c>
      <c r="H22054" s="25">
        <v>19</v>
      </c>
      <c r="I22054" s="25"/>
      <c r="J22054" s="58" t="e">
        <f>HYPERLINK("#"&amp;"Insumos"&amp;"!A"&amp;MATCH($B22054,#REF!,0),"Ins "&amp;$B22054)</f>
        <v>#REF!</v>
      </c>
      <c r="M22054" s="220"/>
    </row>
    <row r="22055" spans="1:13" x14ac:dyDescent="0.2">
      <c r="A22055" s="35" t="s">
        <v>3947</v>
      </c>
      <c r="B22055" s="1" t="s">
        <v>5533</v>
      </c>
      <c r="C22055" s="45" t="s">
        <v>5892</v>
      </c>
      <c r="D22055" s="23" t="s">
        <v>977</v>
      </c>
      <c r="E22055" s="23" t="s">
        <v>4134</v>
      </c>
      <c r="F22055" s="40">
        <v>0.3</v>
      </c>
      <c r="G22055" s="25">
        <v>3623</v>
      </c>
      <c r="H22055" s="25">
        <v>1087</v>
      </c>
      <c r="I22055" s="25"/>
      <c r="J22055" s="58" t="e">
        <f>HYPERLINK("#"&amp;"Insumos"&amp;"!A"&amp;MATCH($B22055,#REF!,0),"Ins "&amp;$B22055)</f>
        <v>#REF!</v>
      </c>
      <c r="M22055" s="220"/>
    </row>
    <row r="22056" spans="1:13" x14ac:dyDescent="0.2">
      <c r="A22056" s="35" t="s">
        <v>3947</v>
      </c>
      <c r="B22056" s="1" t="s">
        <v>4589</v>
      </c>
      <c r="C22056" s="45" t="s">
        <v>1871</v>
      </c>
      <c r="D22056" s="23" t="s">
        <v>5751</v>
      </c>
      <c r="E22056" s="23" t="s">
        <v>467</v>
      </c>
      <c r="F22056" s="40">
        <v>0.1</v>
      </c>
      <c r="G22056" s="25">
        <v>8566</v>
      </c>
      <c r="H22056" s="25">
        <v>857</v>
      </c>
      <c r="I22056" s="25"/>
      <c r="J22056" s="58" t="e">
        <f>HYPERLINK("#"&amp;"Insumos"&amp;"!A"&amp;MATCH($B22056,#REF!,0),"Ins "&amp;$B22056)</f>
        <v>#REF!</v>
      </c>
      <c r="M22056" s="220"/>
    </row>
    <row r="22057" spans="1:13" x14ac:dyDescent="0.2">
      <c r="A22057" s="35" t="s">
        <v>3947</v>
      </c>
      <c r="B22057" s="1" t="s">
        <v>4595</v>
      </c>
      <c r="C22057" s="45" t="s">
        <v>2270</v>
      </c>
      <c r="D22057" s="23" t="s">
        <v>5751</v>
      </c>
      <c r="E22057" s="23" t="s">
        <v>4138</v>
      </c>
      <c r="F22057" s="40">
        <v>0.04</v>
      </c>
      <c r="G22057" s="25">
        <v>72120</v>
      </c>
      <c r="H22057" s="25">
        <v>2885</v>
      </c>
      <c r="I22057" s="25"/>
      <c r="J22057" s="58" t="e">
        <f>HYPERLINK("#"&amp;"Insumos"&amp;"!A"&amp;MATCH($B22057,#REF!,0),"Ins "&amp;$B22057)</f>
        <v>#REF!</v>
      </c>
      <c r="M22057" s="220"/>
    </row>
    <row r="22058" spans="1:13" x14ac:dyDescent="0.2">
      <c r="A22058" s="35" t="s">
        <v>3947</v>
      </c>
      <c r="B22058" s="1" t="s">
        <v>5007</v>
      </c>
      <c r="C22058" s="45" t="s">
        <v>720</v>
      </c>
      <c r="D22058" s="23" t="s">
        <v>5751</v>
      </c>
      <c r="E22058" s="23" t="s">
        <v>4134</v>
      </c>
      <c r="F22058" s="40">
        <v>0.3</v>
      </c>
      <c r="G22058" s="25">
        <v>1897</v>
      </c>
      <c r="H22058" s="25">
        <v>569</v>
      </c>
      <c r="I22058" s="25"/>
      <c r="J22058" s="58" t="e">
        <f>HYPERLINK("#"&amp;"Insumos"&amp;"!A"&amp;MATCH($B22058,#REF!,0),"Ins "&amp;$B22058)</f>
        <v>#REF!</v>
      </c>
      <c r="M22058" s="220"/>
    </row>
    <row r="22059" spans="1:13" ht="25.5" x14ac:dyDescent="0.2">
      <c r="A22059" s="36" t="s">
        <v>3948</v>
      </c>
      <c r="B22059" s="26" t="s">
        <v>6816</v>
      </c>
      <c r="C22059" s="79" t="s">
        <v>2271</v>
      </c>
      <c r="D22059" s="37" t="s">
        <v>5608</v>
      </c>
      <c r="E22059" s="37" t="s">
        <v>465</v>
      </c>
      <c r="F22059" s="41"/>
      <c r="G22059" s="27"/>
      <c r="H22059" s="27"/>
      <c r="I22059" s="27">
        <v>17632</v>
      </c>
      <c r="M22059" s="220">
        <f t="shared" si="344"/>
        <v>23091</v>
      </c>
    </row>
    <row r="22060" spans="1:13" x14ac:dyDescent="0.2">
      <c r="A22060" s="35" t="s">
        <v>3948</v>
      </c>
      <c r="B22060" s="1" t="s">
        <v>5574</v>
      </c>
      <c r="C22060" s="45" t="s">
        <v>972</v>
      </c>
      <c r="D22060" s="23" t="s">
        <v>5734</v>
      </c>
      <c r="E22060" s="23" t="s">
        <v>4141</v>
      </c>
      <c r="F22060" s="40">
        <v>0.3</v>
      </c>
      <c r="G22060" s="25">
        <v>41004</v>
      </c>
      <c r="H22060" s="25">
        <v>12301</v>
      </c>
      <c r="I22060" s="25"/>
      <c r="J22060" s="58" t="e">
        <f>HYPERLINK("#"&amp;"Insumos"&amp;"!A"&amp;MATCH($B22060,#REF!,0),"Ins "&amp;$B22060)</f>
        <v>#REF!</v>
      </c>
      <c r="M22060" s="220"/>
    </row>
    <row r="22061" spans="1:13" x14ac:dyDescent="0.2">
      <c r="A22061" s="35" t="s">
        <v>3948</v>
      </c>
      <c r="B22061" s="1" t="s">
        <v>263</v>
      </c>
      <c r="C22061" s="45" t="s">
        <v>696</v>
      </c>
      <c r="D22061" s="23" t="s">
        <v>5534</v>
      </c>
      <c r="E22061" s="23" t="s">
        <v>4140</v>
      </c>
      <c r="F22061" s="40">
        <v>1E-4</v>
      </c>
      <c r="G22061" s="25">
        <v>187426</v>
      </c>
      <c r="H22061" s="25">
        <v>19</v>
      </c>
      <c r="I22061" s="25"/>
      <c r="J22061" s="58" t="e">
        <f>HYPERLINK("#"&amp;"Insumos"&amp;"!A"&amp;MATCH($B22061,#REF!,0),"Ins "&amp;$B22061)</f>
        <v>#REF!</v>
      </c>
      <c r="M22061" s="220"/>
    </row>
    <row r="22062" spans="1:13" x14ac:dyDescent="0.2">
      <c r="A22062" s="35" t="s">
        <v>3948</v>
      </c>
      <c r="B22062" s="1" t="s">
        <v>5533</v>
      </c>
      <c r="C22062" s="45" t="s">
        <v>5892</v>
      </c>
      <c r="D22062" s="23" t="s">
        <v>977</v>
      </c>
      <c r="E22062" s="23" t="s">
        <v>4134</v>
      </c>
      <c r="F22062" s="40">
        <v>0.3</v>
      </c>
      <c r="G22062" s="25">
        <v>3623</v>
      </c>
      <c r="H22062" s="25">
        <v>1087</v>
      </c>
      <c r="I22062" s="25"/>
      <c r="J22062" s="58" t="e">
        <f>HYPERLINK("#"&amp;"Insumos"&amp;"!A"&amp;MATCH($B22062,#REF!,0),"Ins "&amp;$B22062)</f>
        <v>#REF!</v>
      </c>
      <c r="M22062" s="220"/>
    </row>
    <row r="22063" spans="1:13" x14ac:dyDescent="0.2">
      <c r="A22063" s="35" t="s">
        <v>3948</v>
      </c>
      <c r="B22063" s="1" t="s">
        <v>4589</v>
      </c>
      <c r="C22063" s="45" t="s">
        <v>1871</v>
      </c>
      <c r="D22063" s="23" t="s">
        <v>5751</v>
      </c>
      <c r="E22063" s="23" t="s">
        <v>467</v>
      </c>
      <c r="F22063" s="40">
        <v>0.09</v>
      </c>
      <c r="G22063" s="25">
        <v>8566</v>
      </c>
      <c r="H22063" s="25">
        <v>771</v>
      </c>
      <c r="I22063" s="25"/>
      <c r="J22063" s="58" t="e">
        <f>HYPERLINK("#"&amp;"Insumos"&amp;"!A"&amp;MATCH($B22063,#REF!,0),"Ins "&amp;$B22063)</f>
        <v>#REF!</v>
      </c>
      <c r="M22063" s="220"/>
    </row>
    <row r="22064" spans="1:13" x14ac:dyDescent="0.2">
      <c r="A22064" s="35" t="s">
        <v>3948</v>
      </c>
      <c r="B22064" s="1" t="s">
        <v>4595</v>
      </c>
      <c r="C22064" s="45" t="s">
        <v>2270</v>
      </c>
      <c r="D22064" s="23" t="s">
        <v>5751</v>
      </c>
      <c r="E22064" s="23" t="s">
        <v>4138</v>
      </c>
      <c r="F22064" s="40">
        <v>0.04</v>
      </c>
      <c r="G22064" s="25">
        <v>72120</v>
      </c>
      <c r="H22064" s="25">
        <v>2885</v>
      </c>
      <c r="I22064" s="25"/>
      <c r="J22064" s="58" t="e">
        <f>HYPERLINK("#"&amp;"Insumos"&amp;"!A"&amp;MATCH($B22064,#REF!,0),"Ins "&amp;$B22064)</f>
        <v>#REF!</v>
      </c>
      <c r="M22064" s="220"/>
    </row>
    <row r="22065" spans="1:13" x14ac:dyDescent="0.2">
      <c r="A22065" s="35" t="s">
        <v>3948</v>
      </c>
      <c r="B22065" s="1" t="s">
        <v>5007</v>
      </c>
      <c r="C22065" s="45" t="s">
        <v>720</v>
      </c>
      <c r="D22065" s="23" t="s">
        <v>5751</v>
      </c>
      <c r="E22065" s="23" t="s">
        <v>4134</v>
      </c>
      <c r="F22065" s="40">
        <v>0.3</v>
      </c>
      <c r="G22065" s="25">
        <v>1897</v>
      </c>
      <c r="H22065" s="25">
        <v>569</v>
      </c>
      <c r="I22065" s="25"/>
      <c r="J22065" s="58" t="e">
        <f>HYPERLINK("#"&amp;"Insumos"&amp;"!A"&amp;MATCH($B22065,#REF!,0),"Ins "&amp;$B22065)</f>
        <v>#REF!</v>
      </c>
      <c r="M22065" s="220"/>
    </row>
    <row r="22066" spans="1:13" ht="38.25" x14ac:dyDescent="0.2">
      <c r="A22066" s="36" t="s">
        <v>3949</v>
      </c>
      <c r="B22066" s="26" t="s">
        <v>6816</v>
      </c>
      <c r="C22066" s="79" t="s">
        <v>11030</v>
      </c>
      <c r="D22066" s="37" t="s">
        <v>5608</v>
      </c>
      <c r="E22066" s="37" t="s">
        <v>465</v>
      </c>
      <c r="F22066" s="41"/>
      <c r="G22066" s="27"/>
      <c r="H22066" s="27"/>
      <c r="I22066" s="27">
        <v>31133</v>
      </c>
      <c r="M22066" s="220">
        <f t="shared" si="344"/>
        <v>40772</v>
      </c>
    </row>
    <row r="22067" spans="1:13" x14ac:dyDescent="0.2">
      <c r="A22067" s="35" t="s">
        <v>3949</v>
      </c>
      <c r="B22067" s="1" t="s">
        <v>5574</v>
      </c>
      <c r="C22067" s="45" t="s">
        <v>972</v>
      </c>
      <c r="D22067" s="23" t="s">
        <v>5734</v>
      </c>
      <c r="E22067" s="23" t="s">
        <v>4141</v>
      </c>
      <c r="F22067" s="40">
        <v>0.25</v>
      </c>
      <c r="G22067" s="25">
        <v>41004</v>
      </c>
      <c r="H22067" s="25">
        <v>10251</v>
      </c>
      <c r="I22067" s="25"/>
      <c r="J22067" s="58" t="e">
        <f>HYPERLINK("#"&amp;"Insumos"&amp;"!A"&amp;MATCH($B22067,#REF!,0),"Ins "&amp;$B22067)</f>
        <v>#REF!</v>
      </c>
      <c r="M22067" s="220"/>
    </row>
    <row r="22068" spans="1:13" x14ac:dyDescent="0.2">
      <c r="A22068" s="35" t="s">
        <v>3949</v>
      </c>
      <c r="B22068" s="1" t="s">
        <v>263</v>
      </c>
      <c r="C22068" s="45" t="s">
        <v>696</v>
      </c>
      <c r="D22068" s="23" t="s">
        <v>5534</v>
      </c>
      <c r="E22068" s="23" t="s">
        <v>4140</v>
      </c>
      <c r="F22068" s="40">
        <v>2E-3</v>
      </c>
      <c r="G22068" s="25">
        <v>187426</v>
      </c>
      <c r="H22068" s="25">
        <v>375</v>
      </c>
      <c r="I22068" s="25"/>
      <c r="J22068" s="58" t="e">
        <f>HYPERLINK("#"&amp;"Insumos"&amp;"!A"&amp;MATCH($B22068,#REF!,0),"Ins "&amp;$B22068)</f>
        <v>#REF!</v>
      </c>
      <c r="M22068" s="220"/>
    </row>
    <row r="22069" spans="1:13" x14ac:dyDescent="0.2">
      <c r="A22069" s="35" t="s">
        <v>3949</v>
      </c>
      <c r="B22069" s="1" t="s">
        <v>5533</v>
      </c>
      <c r="C22069" s="45" t="s">
        <v>5892</v>
      </c>
      <c r="D22069" s="23" t="s">
        <v>977</v>
      </c>
      <c r="E22069" s="23" t="s">
        <v>4134</v>
      </c>
      <c r="F22069" s="40">
        <v>0.25</v>
      </c>
      <c r="G22069" s="25">
        <v>3623</v>
      </c>
      <c r="H22069" s="25">
        <v>906</v>
      </c>
      <c r="I22069" s="25"/>
      <c r="J22069" s="58" t="e">
        <f>HYPERLINK("#"&amp;"Insumos"&amp;"!A"&amp;MATCH($B22069,#REF!,0),"Ins "&amp;$B22069)</f>
        <v>#REF!</v>
      </c>
      <c r="M22069" s="220"/>
    </row>
    <row r="22070" spans="1:13" x14ac:dyDescent="0.2">
      <c r="A22070" s="35" t="s">
        <v>3949</v>
      </c>
      <c r="B22070" s="1" t="s">
        <v>4560</v>
      </c>
      <c r="C22070" s="45" t="s">
        <v>8792</v>
      </c>
      <c r="D22070" s="23" t="s">
        <v>5751</v>
      </c>
      <c r="E22070" s="23" t="s">
        <v>4138</v>
      </c>
      <c r="F22070" s="40">
        <v>0.15</v>
      </c>
      <c r="G22070" s="25">
        <v>126880</v>
      </c>
      <c r="H22070" s="25">
        <v>19032</v>
      </c>
      <c r="I22070" s="25"/>
      <c r="J22070" s="58" t="e">
        <f>HYPERLINK("#"&amp;"Insumos"&amp;"!A"&amp;MATCH($B22070,#REF!,0),"Ins "&amp;$B22070)</f>
        <v>#REF!</v>
      </c>
      <c r="M22070" s="220"/>
    </row>
    <row r="22071" spans="1:13" x14ac:dyDescent="0.2">
      <c r="A22071" s="35" t="s">
        <v>3949</v>
      </c>
      <c r="B22071" s="1" t="s">
        <v>5007</v>
      </c>
      <c r="C22071" s="45" t="s">
        <v>720</v>
      </c>
      <c r="D22071" s="23" t="s">
        <v>5751</v>
      </c>
      <c r="E22071" s="23" t="s">
        <v>4134</v>
      </c>
      <c r="F22071" s="40">
        <v>0.3</v>
      </c>
      <c r="G22071" s="25">
        <v>1897</v>
      </c>
      <c r="H22071" s="25">
        <v>569</v>
      </c>
      <c r="I22071" s="25"/>
      <c r="J22071" s="58" t="e">
        <f>HYPERLINK("#"&amp;"Insumos"&amp;"!A"&amp;MATCH($B22071,#REF!,0),"Ins "&amp;$B22071)</f>
        <v>#REF!</v>
      </c>
      <c r="M22071" s="220"/>
    </row>
    <row r="22072" spans="1:13" ht="38.25" x14ac:dyDescent="0.2">
      <c r="A22072" s="36" t="s">
        <v>3950</v>
      </c>
      <c r="B22072" s="26" t="s">
        <v>6816</v>
      </c>
      <c r="C22072" s="79" t="s">
        <v>11031</v>
      </c>
      <c r="D22072" s="37" t="s">
        <v>5608</v>
      </c>
      <c r="E22072" s="37" t="s">
        <v>464</v>
      </c>
      <c r="F22072" s="41"/>
      <c r="G22072" s="27"/>
      <c r="H22072" s="27"/>
      <c r="I22072" s="27">
        <v>27252</v>
      </c>
      <c r="M22072" s="220">
        <f t="shared" si="344"/>
        <v>35689</v>
      </c>
    </row>
    <row r="22073" spans="1:13" x14ac:dyDescent="0.2">
      <c r="A22073" s="35" t="s">
        <v>3950</v>
      </c>
      <c r="B22073" s="1" t="s">
        <v>5574</v>
      </c>
      <c r="C22073" s="45" t="s">
        <v>972</v>
      </c>
      <c r="D22073" s="23" t="s">
        <v>5734</v>
      </c>
      <c r="E22073" s="23" t="s">
        <v>4141</v>
      </c>
      <c r="F22073" s="40">
        <v>0.25</v>
      </c>
      <c r="G22073" s="25">
        <v>41004</v>
      </c>
      <c r="H22073" s="25">
        <v>10251</v>
      </c>
      <c r="I22073" s="25"/>
      <c r="J22073" s="58" t="e">
        <f>HYPERLINK("#"&amp;"Insumos"&amp;"!A"&amp;MATCH($B22073,#REF!,0),"Ins "&amp;$B22073)</f>
        <v>#REF!</v>
      </c>
      <c r="M22073" s="220"/>
    </row>
    <row r="22074" spans="1:13" x14ac:dyDescent="0.2">
      <c r="A22074" s="35" t="s">
        <v>3950</v>
      </c>
      <c r="B22074" s="1" t="s">
        <v>263</v>
      </c>
      <c r="C22074" s="45" t="s">
        <v>696</v>
      </c>
      <c r="D22074" s="23" t="s">
        <v>5534</v>
      </c>
      <c r="E22074" s="23" t="s">
        <v>4140</v>
      </c>
      <c r="F22074" s="40">
        <v>1.6000000000000001E-3</v>
      </c>
      <c r="G22074" s="25">
        <v>187426</v>
      </c>
      <c r="H22074" s="25">
        <v>300</v>
      </c>
      <c r="I22074" s="25"/>
      <c r="J22074" s="58" t="e">
        <f>HYPERLINK("#"&amp;"Insumos"&amp;"!A"&amp;MATCH($B22074,#REF!,0),"Ins "&amp;$B22074)</f>
        <v>#REF!</v>
      </c>
      <c r="M22074" s="220"/>
    </row>
    <row r="22075" spans="1:13" x14ac:dyDescent="0.2">
      <c r="A22075" s="35" t="s">
        <v>3950</v>
      </c>
      <c r="B22075" s="1" t="s">
        <v>5533</v>
      </c>
      <c r="C22075" s="45" t="s">
        <v>5892</v>
      </c>
      <c r="D22075" s="23" t="s">
        <v>977</v>
      </c>
      <c r="E22075" s="23" t="s">
        <v>4134</v>
      </c>
      <c r="F22075" s="40">
        <v>0.25</v>
      </c>
      <c r="G22075" s="25">
        <v>3623</v>
      </c>
      <c r="H22075" s="25">
        <v>906</v>
      </c>
      <c r="I22075" s="25"/>
      <c r="J22075" s="58" t="e">
        <f>HYPERLINK("#"&amp;"Insumos"&amp;"!A"&amp;MATCH($B22075,#REF!,0),"Ins "&amp;$B22075)</f>
        <v>#REF!</v>
      </c>
      <c r="M22075" s="220"/>
    </row>
    <row r="22076" spans="1:13" x14ac:dyDescent="0.2">
      <c r="A22076" s="35" t="s">
        <v>3950</v>
      </c>
      <c r="B22076" s="1" t="s">
        <v>4560</v>
      </c>
      <c r="C22076" s="45" t="s">
        <v>8792</v>
      </c>
      <c r="D22076" s="23" t="s">
        <v>5751</v>
      </c>
      <c r="E22076" s="23" t="s">
        <v>4138</v>
      </c>
      <c r="F22076" s="40">
        <v>0.12</v>
      </c>
      <c r="G22076" s="25">
        <v>126880</v>
      </c>
      <c r="H22076" s="25">
        <v>15226</v>
      </c>
      <c r="I22076" s="25"/>
      <c r="J22076" s="58" t="e">
        <f>HYPERLINK("#"&amp;"Insumos"&amp;"!A"&amp;MATCH($B22076,#REF!,0),"Ins "&amp;$B22076)</f>
        <v>#REF!</v>
      </c>
      <c r="M22076" s="220"/>
    </row>
    <row r="22077" spans="1:13" x14ac:dyDescent="0.2">
      <c r="A22077" s="35" t="s">
        <v>3950</v>
      </c>
      <c r="B22077" s="1" t="s">
        <v>5007</v>
      </c>
      <c r="C22077" s="45" t="s">
        <v>720</v>
      </c>
      <c r="D22077" s="23" t="s">
        <v>5751</v>
      </c>
      <c r="E22077" s="23" t="s">
        <v>4134</v>
      </c>
      <c r="F22077" s="40">
        <v>0.3</v>
      </c>
      <c r="G22077" s="25">
        <v>1897</v>
      </c>
      <c r="H22077" s="25">
        <v>569</v>
      </c>
      <c r="I22077" s="25"/>
      <c r="J22077" s="58" t="e">
        <f>HYPERLINK("#"&amp;"Insumos"&amp;"!A"&amp;MATCH($B22077,#REF!,0),"Ins "&amp;$B22077)</f>
        <v>#REF!</v>
      </c>
      <c r="M22077" s="220"/>
    </row>
    <row r="22078" spans="1:13" x14ac:dyDescent="0.2">
      <c r="A22078" s="36" t="s">
        <v>3951</v>
      </c>
      <c r="B22078" s="26" t="s">
        <v>6816</v>
      </c>
      <c r="C22078" s="79" t="s">
        <v>2272</v>
      </c>
      <c r="D22078" s="37" t="s">
        <v>5608</v>
      </c>
      <c r="E22078" s="37" t="s">
        <v>465</v>
      </c>
      <c r="F22078" s="41"/>
      <c r="G22078" s="27"/>
      <c r="H22078" s="27"/>
      <c r="I22078" s="27">
        <v>16502</v>
      </c>
      <c r="M22078" s="220">
        <f t="shared" si="344"/>
        <v>21611</v>
      </c>
    </row>
    <row r="22079" spans="1:13" x14ac:dyDescent="0.2">
      <c r="A22079" s="35" t="s">
        <v>3951</v>
      </c>
      <c r="B22079" s="1" t="s">
        <v>217</v>
      </c>
      <c r="C22079" s="45" t="s">
        <v>1018</v>
      </c>
      <c r="D22079" s="23" t="s">
        <v>5734</v>
      </c>
      <c r="E22079" s="23" t="s">
        <v>4141</v>
      </c>
      <c r="F22079" s="40">
        <v>0.2</v>
      </c>
      <c r="G22079" s="25">
        <v>57752</v>
      </c>
      <c r="H22079" s="25">
        <v>11550</v>
      </c>
      <c r="I22079" s="25"/>
      <c r="J22079" s="58" t="e">
        <f>HYPERLINK("#"&amp;"Insumos"&amp;"!A"&amp;MATCH($B22079,#REF!,0),"Ins "&amp;$B22079)</f>
        <v>#REF!</v>
      </c>
      <c r="M22079" s="220"/>
    </row>
    <row r="22080" spans="1:13" x14ac:dyDescent="0.2">
      <c r="A22080" s="35" t="s">
        <v>3951</v>
      </c>
      <c r="B22080" s="1" t="s">
        <v>263</v>
      </c>
      <c r="C22080" s="45" t="s">
        <v>696</v>
      </c>
      <c r="D22080" s="23" t="s">
        <v>5534</v>
      </c>
      <c r="E22080" s="23" t="s">
        <v>4140</v>
      </c>
      <c r="F22080" s="40">
        <v>2.9999999999999997E-4</v>
      </c>
      <c r="G22080" s="25">
        <v>187426</v>
      </c>
      <c r="H22080" s="25">
        <v>56</v>
      </c>
      <c r="I22080" s="25"/>
      <c r="J22080" s="58" t="e">
        <f>HYPERLINK("#"&amp;"Insumos"&amp;"!A"&amp;MATCH($B22080,#REF!,0),"Ins "&amp;$B22080)</f>
        <v>#REF!</v>
      </c>
      <c r="M22080" s="220"/>
    </row>
    <row r="22081" spans="1:13" x14ac:dyDescent="0.2">
      <c r="A22081" s="35" t="s">
        <v>3951</v>
      </c>
      <c r="B22081" s="1" t="s">
        <v>5533</v>
      </c>
      <c r="C22081" s="45" t="s">
        <v>5892</v>
      </c>
      <c r="D22081" s="23" t="s">
        <v>977</v>
      </c>
      <c r="E22081" s="23" t="s">
        <v>4134</v>
      </c>
      <c r="F22081" s="40">
        <v>0.1</v>
      </c>
      <c r="G22081" s="25">
        <v>3623</v>
      </c>
      <c r="H22081" s="25">
        <v>362</v>
      </c>
      <c r="I22081" s="25"/>
      <c r="J22081" s="58" t="e">
        <f>HYPERLINK("#"&amp;"Insumos"&amp;"!A"&amp;MATCH($B22081,#REF!,0),"Ins "&amp;$B22081)</f>
        <v>#REF!</v>
      </c>
      <c r="M22081" s="220"/>
    </row>
    <row r="22082" spans="1:13" x14ac:dyDescent="0.2">
      <c r="A22082" s="35" t="s">
        <v>3951</v>
      </c>
      <c r="B22082" s="1" t="s">
        <v>4579</v>
      </c>
      <c r="C22082" s="45" t="s">
        <v>1440</v>
      </c>
      <c r="D22082" s="23" t="s">
        <v>5751</v>
      </c>
      <c r="E22082" s="23" t="s">
        <v>4134</v>
      </c>
      <c r="F22082" s="40">
        <v>0.05</v>
      </c>
      <c r="G22082" s="25">
        <v>46696</v>
      </c>
      <c r="H22082" s="25">
        <v>2335</v>
      </c>
      <c r="I22082" s="25"/>
      <c r="J22082" s="58" t="e">
        <f>HYPERLINK("#"&amp;"Insumos"&amp;"!A"&amp;MATCH($B22082,#REF!,0),"Ins "&amp;$B22082)</f>
        <v>#REF!</v>
      </c>
      <c r="M22082" s="220"/>
    </row>
    <row r="22083" spans="1:13" x14ac:dyDescent="0.2">
      <c r="A22083" s="35" t="s">
        <v>3951</v>
      </c>
      <c r="B22083" s="1" t="s">
        <v>4580</v>
      </c>
      <c r="C22083" s="45" t="s">
        <v>1441</v>
      </c>
      <c r="D22083" s="23" t="s">
        <v>5751</v>
      </c>
      <c r="E22083" s="23" t="s">
        <v>4134</v>
      </c>
      <c r="F22083" s="40">
        <v>0.04</v>
      </c>
      <c r="G22083" s="25">
        <v>37336</v>
      </c>
      <c r="H22083" s="25">
        <v>1493</v>
      </c>
      <c r="I22083" s="25"/>
      <c r="J22083" s="58" t="e">
        <f>HYPERLINK("#"&amp;"Insumos"&amp;"!A"&amp;MATCH($B22083,#REF!,0),"Ins "&amp;$B22083)</f>
        <v>#REF!</v>
      </c>
      <c r="M22083" s="220"/>
    </row>
    <row r="22084" spans="1:13" x14ac:dyDescent="0.2">
      <c r="A22084" s="35" t="s">
        <v>3951</v>
      </c>
      <c r="B22084" s="1" t="s">
        <v>5007</v>
      </c>
      <c r="C22084" s="45" t="s">
        <v>720</v>
      </c>
      <c r="D22084" s="23" t="s">
        <v>5751</v>
      </c>
      <c r="E22084" s="23" t="s">
        <v>4134</v>
      </c>
      <c r="F22084" s="40">
        <v>0.372</v>
      </c>
      <c r="G22084" s="25">
        <v>1897</v>
      </c>
      <c r="H22084" s="25">
        <v>706</v>
      </c>
      <c r="I22084" s="25"/>
      <c r="J22084" s="58" t="e">
        <f>HYPERLINK("#"&amp;"Insumos"&amp;"!A"&amp;MATCH($B22084,#REF!,0),"Ins "&amp;$B22084)</f>
        <v>#REF!</v>
      </c>
      <c r="M22084" s="220"/>
    </row>
    <row r="22085" spans="1:13" x14ac:dyDescent="0.2">
      <c r="A22085" s="36" t="s">
        <v>3952</v>
      </c>
      <c r="B22085" s="26" t="s">
        <v>6816</v>
      </c>
      <c r="C22085" s="79" t="s">
        <v>2272</v>
      </c>
      <c r="D22085" s="37" t="s">
        <v>5608</v>
      </c>
      <c r="E22085" s="37" t="s">
        <v>465</v>
      </c>
      <c r="F22085" s="41"/>
      <c r="G22085" s="27"/>
      <c r="H22085" s="27"/>
      <c r="I22085" s="27">
        <v>11033</v>
      </c>
      <c r="M22085" s="220">
        <f t="shared" ref="M22085:M22146" si="345">ROUND(I22085*(1+$L$2),0)</f>
        <v>14449</v>
      </c>
    </row>
    <row r="22086" spans="1:13" x14ac:dyDescent="0.2">
      <c r="A22086" s="35" t="s">
        <v>3952</v>
      </c>
      <c r="B22086" s="1" t="s">
        <v>217</v>
      </c>
      <c r="C22086" s="45" t="s">
        <v>1018</v>
      </c>
      <c r="D22086" s="23" t="s">
        <v>5734</v>
      </c>
      <c r="E22086" s="23" t="s">
        <v>4141</v>
      </c>
      <c r="F22086" s="40">
        <v>0.15</v>
      </c>
      <c r="G22086" s="25">
        <v>57752</v>
      </c>
      <c r="H22086" s="25">
        <v>8663</v>
      </c>
      <c r="I22086" s="25"/>
      <c r="J22086" s="58" t="e">
        <f>HYPERLINK("#"&amp;"Insumos"&amp;"!A"&amp;MATCH($B22086,#REF!,0),"Ins "&amp;$B22086)</f>
        <v>#REF!</v>
      </c>
      <c r="M22086" s="220"/>
    </row>
    <row r="22087" spans="1:13" x14ac:dyDescent="0.2">
      <c r="A22087" s="35" t="s">
        <v>3952</v>
      </c>
      <c r="B22087" s="1" t="s">
        <v>263</v>
      </c>
      <c r="C22087" s="45" t="s">
        <v>696</v>
      </c>
      <c r="D22087" s="23" t="s">
        <v>5534</v>
      </c>
      <c r="E22087" s="23" t="s">
        <v>4140</v>
      </c>
      <c r="F22087" s="40">
        <v>2.0000000000000001E-4</v>
      </c>
      <c r="G22087" s="25">
        <v>187426</v>
      </c>
      <c r="H22087" s="25">
        <v>37</v>
      </c>
      <c r="I22087" s="25"/>
      <c r="J22087" s="58" t="e">
        <f>HYPERLINK("#"&amp;"Insumos"&amp;"!A"&amp;MATCH($B22087,#REF!,0),"Ins "&amp;$B22087)</f>
        <v>#REF!</v>
      </c>
      <c r="M22087" s="220"/>
    </row>
    <row r="22088" spans="1:13" x14ac:dyDescent="0.2">
      <c r="A22088" s="35" t="s">
        <v>3952</v>
      </c>
      <c r="B22088" s="1" t="s">
        <v>5533</v>
      </c>
      <c r="C22088" s="45" t="s">
        <v>5892</v>
      </c>
      <c r="D22088" s="23" t="s">
        <v>977</v>
      </c>
      <c r="E22088" s="23" t="s">
        <v>4134</v>
      </c>
      <c r="F22088" s="40">
        <v>0.1</v>
      </c>
      <c r="G22088" s="25">
        <v>3623</v>
      </c>
      <c r="H22088" s="25">
        <v>362</v>
      </c>
      <c r="I22088" s="25"/>
      <c r="J22088" s="58" t="e">
        <f>HYPERLINK("#"&amp;"Insumos"&amp;"!A"&amp;MATCH($B22088,#REF!,0),"Ins "&amp;$B22088)</f>
        <v>#REF!</v>
      </c>
      <c r="M22088" s="220"/>
    </row>
    <row r="22089" spans="1:13" x14ac:dyDescent="0.2">
      <c r="A22089" s="35" t="s">
        <v>3952</v>
      </c>
      <c r="B22089" s="1" t="s">
        <v>4579</v>
      </c>
      <c r="C22089" s="45" t="s">
        <v>1440</v>
      </c>
      <c r="D22089" s="23" t="s">
        <v>5751</v>
      </c>
      <c r="E22089" s="23" t="s">
        <v>4134</v>
      </c>
      <c r="F22089" s="40">
        <v>2.5000000000000001E-2</v>
      </c>
      <c r="G22089" s="25">
        <v>46696</v>
      </c>
      <c r="H22089" s="25">
        <v>1167</v>
      </c>
      <c r="I22089" s="25"/>
      <c r="J22089" s="58" t="e">
        <f>HYPERLINK("#"&amp;"Insumos"&amp;"!A"&amp;MATCH($B22089,#REF!,0),"Ins "&amp;$B22089)</f>
        <v>#REF!</v>
      </c>
      <c r="M22089" s="220"/>
    </row>
    <row r="22090" spans="1:13" x14ac:dyDescent="0.2">
      <c r="A22090" s="35" t="s">
        <v>3952</v>
      </c>
      <c r="B22090" s="1" t="s">
        <v>4580</v>
      </c>
      <c r="C22090" s="45" t="s">
        <v>1441</v>
      </c>
      <c r="D22090" s="23" t="s">
        <v>5751</v>
      </c>
      <c r="E22090" s="23" t="s">
        <v>4134</v>
      </c>
      <c r="F22090" s="40">
        <v>0.02</v>
      </c>
      <c r="G22090" s="25">
        <v>37336</v>
      </c>
      <c r="H22090" s="25">
        <v>747</v>
      </c>
      <c r="I22090" s="25"/>
      <c r="J22090" s="58" t="e">
        <f>HYPERLINK("#"&amp;"Insumos"&amp;"!A"&amp;MATCH($B22090,#REF!,0),"Ins "&amp;$B22090)</f>
        <v>#REF!</v>
      </c>
      <c r="M22090" s="220"/>
    </row>
    <row r="22091" spans="1:13" x14ac:dyDescent="0.2">
      <c r="A22091" s="35" t="s">
        <v>3952</v>
      </c>
      <c r="B22091" s="1" t="s">
        <v>5007</v>
      </c>
      <c r="C22091" s="45" t="s">
        <v>720</v>
      </c>
      <c r="D22091" s="23" t="s">
        <v>5751</v>
      </c>
      <c r="E22091" s="23" t="s">
        <v>4134</v>
      </c>
      <c r="F22091" s="40">
        <v>0.03</v>
      </c>
      <c r="G22091" s="25">
        <v>1897</v>
      </c>
      <c r="H22091" s="25">
        <v>57</v>
      </c>
      <c r="I22091" s="25"/>
      <c r="J22091" s="58" t="e">
        <f>HYPERLINK("#"&amp;"Insumos"&amp;"!A"&amp;MATCH($B22091,#REF!,0),"Ins "&amp;$B22091)</f>
        <v>#REF!</v>
      </c>
      <c r="M22091" s="220"/>
    </row>
    <row r="22092" spans="1:13" ht="25.5" x14ac:dyDescent="0.2">
      <c r="A22092" s="36" t="s">
        <v>3953</v>
      </c>
      <c r="B22092" s="26" t="s">
        <v>6816</v>
      </c>
      <c r="C22092" s="79" t="s">
        <v>2273</v>
      </c>
      <c r="D22092" s="37" t="s">
        <v>5608</v>
      </c>
      <c r="E22092" s="37" t="s">
        <v>465</v>
      </c>
      <c r="F22092" s="41"/>
      <c r="G22092" s="27"/>
      <c r="H22092" s="27"/>
      <c r="I22092" s="27">
        <v>6352</v>
      </c>
      <c r="M22092" s="220">
        <f t="shared" si="345"/>
        <v>8319</v>
      </c>
    </row>
    <row r="22093" spans="1:13" x14ac:dyDescent="0.2">
      <c r="A22093" s="35" t="s">
        <v>3953</v>
      </c>
      <c r="B22093" s="1" t="s">
        <v>218</v>
      </c>
      <c r="C22093" s="45" t="s">
        <v>5580</v>
      </c>
      <c r="D22093" s="23" t="s">
        <v>5734</v>
      </c>
      <c r="E22093" s="23" t="s">
        <v>4141</v>
      </c>
      <c r="F22093" s="40">
        <v>0.17</v>
      </c>
      <c r="G22093" s="25">
        <v>14562</v>
      </c>
      <c r="H22093" s="25">
        <v>2476</v>
      </c>
      <c r="I22093" s="25"/>
      <c r="J22093" s="58" t="e">
        <f>HYPERLINK("#"&amp;"Insumos"&amp;"!A"&amp;MATCH($B22093,#REF!,0),"Ins "&amp;$B22093)</f>
        <v>#REF!</v>
      </c>
      <c r="M22093" s="220"/>
    </row>
    <row r="22094" spans="1:13" x14ac:dyDescent="0.2">
      <c r="A22094" s="35" t="s">
        <v>3953</v>
      </c>
      <c r="B22094" s="1" t="s">
        <v>113</v>
      </c>
      <c r="C22094" s="45" t="s">
        <v>291</v>
      </c>
      <c r="D22094" s="23" t="s">
        <v>5534</v>
      </c>
      <c r="E22094" s="23" t="s">
        <v>4140</v>
      </c>
      <c r="F22094" s="40">
        <v>0.03</v>
      </c>
      <c r="G22094" s="25">
        <v>92820</v>
      </c>
      <c r="H22094" s="25">
        <v>2785</v>
      </c>
      <c r="I22094" s="25"/>
      <c r="J22094" s="58" t="e">
        <f>HYPERLINK("#"&amp;"Insumos"&amp;"!A"&amp;MATCH($B22094,#REF!,0),"Ins "&amp;$B22094)</f>
        <v>#REF!</v>
      </c>
      <c r="M22094" s="220"/>
    </row>
    <row r="22095" spans="1:13" x14ac:dyDescent="0.2">
      <c r="A22095" s="35" t="s">
        <v>3953</v>
      </c>
      <c r="B22095" s="1" t="s">
        <v>263</v>
      </c>
      <c r="C22095" s="45" t="s">
        <v>696</v>
      </c>
      <c r="D22095" s="23" t="s">
        <v>5534</v>
      </c>
      <c r="E22095" s="23" t="s">
        <v>4140</v>
      </c>
      <c r="F22095" s="40">
        <v>1E-3</v>
      </c>
      <c r="G22095" s="25">
        <v>187426</v>
      </c>
      <c r="H22095" s="25">
        <v>187</v>
      </c>
      <c r="I22095" s="25"/>
      <c r="J22095" s="58" t="e">
        <f>HYPERLINK("#"&amp;"Insumos"&amp;"!A"&amp;MATCH($B22095,#REF!,0),"Ins "&amp;$B22095)</f>
        <v>#REF!</v>
      </c>
      <c r="M22095" s="220"/>
    </row>
    <row r="22096" spans="1:13" x14ac:dyDescent="0.2">
      <c r="A22096" s="35" t="s">
        <v>3953</v>
      </c>
      <c r="B22096" s="1" t="s">
        <v>5533</v>
      </c>
      <c r="C22096" s="45" t="s">
        <v>5892</v>
      </c>
      <c r="D22096" s="23" t="s">
        <v>977</v>
      </c>
      <c r="E22096" s="23" t="s">
        <v>4134</v>
      </c>
      <c r="F22096" s="40">
        <v>0.04</v>
      </c>
      <c r="G22096" s="25">
        <v>3623</v>
      </c>
      <c r="H22096" s="25">
        <v>145</v>
      </c>
      <c r="I22096" s="25"/>
      <c r="J22096" s="58" t="e">
        <f>HYPERLINK("#"&amp;"Insumos"&amp;"!A"&amp;MATCH($B22096,#REF!,0),"Ins "&amp;$B22096)</f>
        <v>#REF!</v>
      </c>
      <c r="M22096" s="220"/>
    </row>
    <row r="22097" spans="1:13" x14ac:dyDescent="0.2">
      <c r="A22097" s="35" t="s">
        <v>3953</v>
      </c>
      <c r="B22097" s="1" t="s">
        <v>5007</v>
      </c>
      <c r="C22097" s="45" t="s">
        <v>720</v>
      </c>
      <c r="D22097" s="23" t="s">
        <v>5751</v>
      </c>
      <c r="E22097" s="23" t="s">
        <v>4134</v>
      </c>
      <c r="F22097" s="40">
        <v>0.4</v>
      </c>
      <c r="G22097" s="25">
        <v>1897</v>
      </c>
      <c r="H22097" s="25">
        <v>759</v>
      </c>
      <c r="I22097" s="25"/>
      <c r="J22097" s="58" t="e">
        <f>HYPERLINK("#"&amp;"Insumos"&amp;"!A"&amp;MATCH($B22097,#REF!,0),"Ins "&amp;$B22097)</f>
        <v>#REF!</v>
      </c>
      <c r="M22097" s="220"/>
    </row>
    <row r="22098" spans="1:13" ht="25.5" x14ac:dyDescent="0.2">
      <c r="A22098" s="36" t="s">
        <v>3954</v>
      </c>
      <c r="B22098" s="26" t="s">
        <v>6816</v>
      </c>
      <c r="C22098" s="79" t="s">
        <v>2277</v>
      </c>
      <c r="D22098" s="37" t="s">
        <v>5608</v>
      </c>
      <c r="E22098" s="37" t="s">
        <v>465</v>
      </c>
      <c r="F22098" s="41"/>
      <c r="G22098" s="27"/>
      <c r="H22098" s="27"/>
      <c r="I22098" s="27">
        <v>58403</v>
      </c>
      <c r="M22098" s="220">
        <f t="shared" si="345"/>
        <v>76485</v>
      </c>
    </row>
    <row r="22099" spans="1:13" x14ac:dyDescent="0.2">
      <c r="A22099" s="35" t="s">
        <v>3954</v>
      </c>
      <c r="B22099" s="1" t="s">
        <v>5572</v>
      </c>
      <c r="C22099" s="45" t="s">
        <v>971</v>
      </c>
      <c r="D22099" s="23" t="s">
        <v>5734</v>
      </c>
      <c r="E22099" s="23" t="s">
        <v>4141</v>
      </c>
      <c r="F22099" s="40">
        <v>0.5</v>
      </c>
      <c r="G22099" s="25">
        <v>37863</v>
      </c>
      <c r="H22099" s="25">
        <v>18932</v>
      </c>
      <c r="I22099" s="25"/>
      <c r="J22099" s="58" t="e">
        <f>HYPERLINK("#"&amp;"Insumos"&amp;"!A"&amp;MATCH($B22099,#REF!,0),"Ins "&amp;$B22099)</f>
        <v>#REF!</v>
      </c>
      <c r="M22099" s="220"/>
    </row>
    <row r="22100" spans="1:13" x14ac:dyDescent="0.2">
      <c r="A22100" s="35" t="s">
        <v>3954</v>
      </c>
      <c r="B22100" s="1" t="s">
        <v>263</v>
      </c>
      <c r="C22100" s="45" t="s">
        <v>696</v>
      </c>
      <c r="D22100" s="23" t="s">
        <v>5534</v>
      </c>
      <c r="E22100" s="23" t="s">
        <v>4140</v>
      </c>
      <c r="F22100" s="40">
        <v>3.7000000000000002E-3</v>
      </c>
      <c r="G22100" s="25">
        <v>187426</v>
      </c>
      <c r="H22100" s="25">
        <v>693</v>
      </c>
      <c r="I22100" s="25"/>
      <c r="J22100" s="58" t="e">
        <f>HYPERLINK("#"&amp;"Insumos"&amp;"!A"&amp;MATCH($B22100,#REF!,0),"Ins "&amp;$B22100)</f>
        <v>#REF!</v>
      </c>
      <c r="M22100" s="220"/>
    </row>
    <row r="22101" spans="1:13" x14ac:dyDescent="0.2">
      <c r="A22101" s="35" t="s">
        <v>3954</v>
      </c>
      <c r="B22101" s="1" t="s">
        <v>5533</v>
      </c>
      <c r="C22101" s="45" t="s">
        <v>5892</v>
      </c>
      <c r="D22101" s="23" t="s">
        <v>977</v>
      </c>
      <c r="E22101" s="23" t="s">
        <v>4134</v>
      </c>
      <c r="F22101" s="40">
        <v>0.4</v>
      </c>
      <c r="G22101" s="25">
        <v>3623</v>
      </c>
      <c r="H22101" s="25">
        <v>1449</v>
      </c>
      <c r="I22101" s="25"/>
      <c r="J22101" s="58" t="e">
        <f>HYPERLINK("#"&amp;"Insumos"&amp;"!A"&amp;MATCH($B22101,#REF!,0),"Ins "&amp;$B22101)</f>
        <v>#REF!</v>
      </c>
      <c r="M22101" s="220"/>
    </row>
    <row r="22102" spans="1:13" x14ac:dyDescent="0.2">
      <c r="A22102" s="35" t="s">
        <v>3954</v>
      </c>
      <c r="B22102" s="1" t="s">
        <v>5007</v>
      </c>
      <c r="C22102" s="45" t="s">
        <v>720</v>
      </c>
      <c r="D22102" s="23" t="s">
        <v>5751</v>
      </c>
      <c r="E22102" s="23" t="s">
        <v>4134</v>
      </c>
      <c r="F22102" s="40">
        <v>0.59260000000000002</v>
      </c>
      <c r="G22102" s="25">
        <v>1897</v>
      </c>
      <c r="H22102" s="25">
        <v>1124</v>
      </c>
      <c r="I22102" s="25"/>
      <c r="J22102" s="58" t="e">
        <f>HYPERLINK("#"&amp;"Insumos"&amp;"!A"&amp;MATCH($B22102,#REF!,0),"Ins "&amp;$B22102)</f>
        <v>#REF!</v>
      </c>
      <c r="M22102" s="220"/>
    </row>
    <row r="22103" spans="1:13" x14ac:dyDescent="0.2">
      <c r="A22103" s="35" t="s">
        <v>3954</v>
      </c>
      <c r="B22103" s="1" t="s">
        <v>5418</v>
      </c>
      <c r="C22103" s="45" t="s">
        <v>2274</v>
      </c>
      <c r="D22103" s="23" t="s">
        <v>5751</v>
      </c>
      <c r="E22103" s="23" t="s">
        <v>465</v>
      </c>
      <c r="F22103" s="40">
        <v>1</v>
      </c>
      <c r="G22103" s="25">
        <v>33808</v>
      </c>
      <c r="H22103" s="25">
        <v>33808</v>
      </c>
      <c r="I22103" s="25"/>
      <c r="J22103" s="58" t="e">
        <f>HYPERLINK("#"&amp;"Insumos"&amp;"!A"&amp;MATCH($B22103,#REF!,0),"Ins "&amp;$B22103)</f>
        <v>#REF!</v>
      </c>
      <c r="M22103" s="220"/>
    </row>
    <row r="22104" spans="1:13" x14ac:dyDescent="0.2">
      <c r="A22104" s="35" t="s">
        <v>3954</v>
      </c>
      <c r="B22104" s="1" t="s">
        <v>5192</v>
      </c>
      <c r="C22104" s="45" t="s">
        <v>1217</v>
      </c>
      <c r="D22104" s="23" t="s">
        <v>5751</v>
      </c>
      <c r="E22104" s="23" t="s">
        <v>4134</v>
      </c>
      <c r="F22104" s="40">
        <v>0.15</v>
      </c>
      <c r="G22104" s="25">
        <v>15982</v>
      </c>
      <c r="H22104" s="25">
        <v>2397</v>
      </c>
      <c r="I22104" s="25"/>
      <c r="J22104" s="58" t="e">
        <f>HYPERLINK("#"&amp;"Insumos"&amp;"!A"&amp;MATCH($B22104,#REF!,0),"Ins "&amp;$B22104)</f>
        <v>#REF!</v>
      </c>
      <c r="M22104" s="220"/>
    </row>
    <row r="22105" spans="1:13" ht="25.5" x14ac:dyDescent="0.2">
      <c r="A22105" s="36" t="s">
        <v>3955</v>
      </c>
      <c r="B22105" s="26" t="s">
        <v>6816</v>
      </c>
      <c r="C22105" s="79" t="s">
        <v>5963</v>
      </c>
      <c r="D22105" s="37" t="s">
        <v>5608</v>
      </c>
      <c r="E22105" s="37" t="s">
        <v>465</v>
      </c>
      <c r="F22105" s="41"/>
      <c r="G22105" s="27"/>
      <c r="H22105" s="27"/>
      <c r="I22105" s="27">
        <v>76537</v>
      </c>
      <c r="M22105" s="220">
        <f t="shared" si="345"/>
        <v>100233</v>
      </c>
    </row>
    <row r="22106" spans="1:13" x14ac:dyDescent="0.2">
      <c r="A22106" s="35" t="s">
        <v>3955</v>
      </c>
      <c r="B22106" s="1" t="s">
        <v>5572</v>
      </c>
      <c r="C22106" s="45" t="s">
        <v>971</v>
      </c>
      <c r="D22106" s="23" t="s">
        <v>5734</v>
      </c>
      <c r="E22106" s="23" t="s">
        <v>4141</v>
      </c>
      <c r="F22106" s="40">
        <v>0.6</v>
      </c>
      <c r="G22106" s="25">
        <v>37863</v>
      </c>
      <c r="H22106" s="25">
        <v>22718</v>
      </c>
      <c r="I22106" s="25"/>
      <c r="J22106" s="58" t="e">
        <f>HYPERLINK("#"&amp;"Insumos"&amp;"!A"&amp;MATCH($B22106,#REF!,0),"Ins "&amp;$B22106)</f>
        <v>#REF!</v>
      </c>
      <c r="M22106" s="220"/>
    </row>
    <row r="22107" spans="1:13" x14ac:dyDescent="0.2">
      <c r="A22107" s="35" t="s">
        <v>3955</v>
      </c>
      <c r="B22107" s="1" t="s">
        <v>263</v>
      </c>
      <c r="C22107" s="45" t="s">
        <v>696</v>
      </c>
      <c r="D22107" s="23" t="s">
        <v>5534</v>
      </c>
      <c r="E22107" s="23" t="s">
        <v>4140</v>
      </c>
      <c r="F22107" s="40">
        <v>5.1999999999999998E-3</v>
      </c>
      <c r="G22107" s="25">
        <v>187426</v>
      </c>
      <c r="H22107" s="25">
        <v>975</v>
      </c>
      <c r="I22107" s="25"/>
      <c r="J22107" s="58" t="e">
        <f>HYPERLINK("#"&amp;"Insumos"&amp;"!A"&amp;MATCH($B22107,#REF!,0),"Ins "&amp;$B22107)</f>
        <v>#REF!</v>
      </c>
      <c r="M22107" s="220"/>
    </row>
    <row r="22108" spans="1:13" x14ac:dyDescent="0.2">
      <c r="A22108" s="35" t="s">
        <v>3955</v>
      </c>
      <c r="B22108" s="1" t="s">
        <v>5533</v>
      </c>
      <c r="C22108" s="45" t="s">
        <v>5892</v>
      </c>
      <c r="D22108" s="23" t="s">
        <v>977</v>
      </c>
      <c r="E22108" s="23" t="s">
        <v>4134</v>
      </c>
      <c r="F22108" s="40">
        <v>0.4</v>
      </c>
      <c r="G22108" s="25">
        <v>3623</v>
      </c>
      <c r="H22108" s="25">
        <v>1449</v>
      </c>
      <c r="I22108" s="25"/>
      <c r="J22108" s="58" t="e">
        <f>HYPERLINK("#"&amp;"Insumos"&amp;"!A"&amp;MATCH($B22108,#REF!,0),"Ins "&amp;$B22108)</f>
        <v>#REF!</v>
      </c>
      <c r="M22108" s="220"/>
    </row>
    <row r="22109" spans="1:13" x14ac:dyDescent="0.2">
      <c r="A22109" s="35" t="s">
        <v>3955</v>
      </c>
      <c r="B22109" s="1" t="s">
        <v>5007</v>
      </c>
      <c r="C22109" s="45" t="s">
        <v>720</v>
      </c>
      <c r="D22109" s="23" t="s">
        <v>5751</v>
      </c>
      <c r="E22109" s="23" t="s">
        <v>4134</v>
      </c>
      <c r="F22109" s="40">
        <v>0.71109999999999995</v>
      </c>
      <c r="G22109" s="25">
        <v>1897</v>
      </c>
      <c r="H22109" s="25">
        <v>1349</v>
      </c>
      <c r="I22109" s="25"/>
      <c r="J22109" s="58" t="e">
        <f>HYPERLINK("#"&amp;"Insumos"&amp;"!A"&amp;MATCH($B22109,#REF!,0),"Ins "&amp;$B22109)</f>
        <v>#REF!</v>
      </c>
      <c r="M22109" s="220"/>
    </row>
    <row r="22110" spans="1:13" x14ac:dyDescent="0.2">
      <c r="A22110" s="35" t="s">
        <v>3955</v>
      </c>
      <c r="B22110" s="1" t="s">
        <v>5419</v>
      </c>
      <c r="C22110" s="45" t="s">
        <v>2275</v>
      </c>
      <c r="D22110" s="23" t="s">
        <v>5751</v>
      </c>
      <c r="E22110" s="23" t="s">
        <v>465</v>
      </c>
      <c r="F22110" s="40">
        <v>1</v>
      </c>
      <c r="G22110" s="25">
        <v>47329</v>
      </c>
      <c r="H22110" s="25">
        <v>47329</v>
      </c>
      <c r="I22110" s="25"/>
      <c r="J22110" s="58" t="e">
        <f>HYPERLINK("#"&amp;"Insumos"&amp;"!A"&amp;MATCH($B22110,#REF!,0),"Ins "&amp;$B22110)</f>
        <v>#REF!</v>
      </c>
      <c r="M22110" s="220"/>
    </row>
    <row r="22111" spans="1:13" x14ac:dyDescent="0.2">
      <c r="A22111" s="35" t="s">
        <v>3955</v>
      </c>
      <c r="B22111" s="1" t="s">
        <v>5192</v>
      </c>
      <c r="C22111" s="45" t="s">
        <v>1217</v>
      </c>
      <c r="D22111" s="23" t="s">
        <v>5751</v>
      </c>
      <c r="E22111" s="23" t="s">
        <v>4134</v>
      </c>
      <c r="F22111" s="40">
        <v>0.17</v>
      </c>
      <c r="G22111" s="25">
        <v>15982</v>
      </c>
      <c r="H22111" s="25">
        <v>2717</v>
      </c>
      <c r="I22111" s="25"/>
      <c r="J22111" s="58" t="e">
        <f>HYPERLINK("#"&amp;"Insumos"&amp;"!A"&amp;MATCH($B22111,#REF!,0),"Ins "&amp;$B22111)</f>
        <v>#REF!</v>
      </c>
      <c r="M22111" s="220"/>
    </row>
    <row r="22112" spans="1:13" ht="25.5" x14ac:dyDescent="0.2">
      <c r="A22112" s="36" t="s">
        <v>3956</v>
      </c>
      <c r="B22112" s="26" t="s">
        <v>6816</v>
      </c>
      <c r="C22112" s="79" t="s">
        <v>5964</v>
      </c>
      <c r="D22112" s="37" t="s">
        <v>5608</v>
      </c>
      <c r="E22112" s="37" t="s">
        <v>465</v>
      </c>
      <c r="F22112" s="41"/>
      <c r="G22112" s="27"/>
      <c r="H22112" s="27"/>
      <c r="I22112" s="27">
        <v>110601</v>
      </c>
      <c r="M22112" s="220">
        <f t="shared" si="345"/>
        <v>144843</v>
      </c>
    </row>
    <row r="22113" spans="1:13" x14ac:dyDescent="0.2">
      <c r="A22113" s="35" t="s">
        <v>3956</v>
      </c>
      <c r="B22113" s="1" t="s">
        <v>5572</v>
      </c>
      <c r="C22113" s="45" t="s">
        <v>971</v>
      </c>
      <c r="D22113" s="23" t="s">
        <v>5734</v>
      </c>
      <c r="E22113" s="23" t="s">
        <v>4141</v>
      </c>
      <c r="F22113" s="40">
        <v>0.75</v>
      </c>
      <c r="G22113" s="25">
        <v>37863</v>
      </c>
      <c r="H22113" s="25">
        <v>28397</v>
      </c>
      <c r="I22113" s="25"/>
      <c r="J22113" s="58" t="e">
        <f>HYPERLINK("#"&amp;"Insumos"&amp;"!A"&amp;MATCH($B22113,#REF!,0),"Ins "&amp;$B22113)</f>
        <v>#REF!</v>
      </c>
      <c r="M22113" s="220"/>
    </row>
    <row r="22114" spans="1:13" x14ac:dyDescent="0.2">
      <c r="A22114" s="35" t="s">
        <v>3956</v>
      </c>
      <c r="B22114" s="1" t="s">
        <v>263</v>
      </c>
      <c r="C22114" s="45" t="s">
        <v>696</v>
      </c>
      <c r="D22114" s="23" t="s">
        <v>5534</v>
      </c>
      <c r="E22114" s="23" t="s">
        <v>4140</v>
      </c>
      <c r="F22114" s="40">
        <v>8.0000000000000002E-3</v>
      </c>
      <c r="G22114" s="25">
        <v>187426</v>
      </c>
      <c r="H22114" s="25">
        <v>1499</v>
      </c>
      <c r="I22114" s="25"/>
      <c r="J22114" s="58" t="e">
        <f>HYPERLINK("#"&amp;"Insumos"&amp;"!A"&amp;MATCH($B22114,#REF!,0),"Ins "&amp;$B22114)</f>
        <v>#REF!</v>
      </c>
      <c r="M22114" s="220"/>
    </row>
    <row r="22115" spans="1:13" x14ac:dyDescent="0.2">
      <c r="A22115" s="35" t="s">
        <v>3956</v>
      </c>
      <c r="B22115" s="1" t="s">
        <v>5533</v>
      </c>
      <c r="C22115" s="45" t="s">
        <v>5892</v>
      </c>
      <c r="D22115" s="23" t="s">
        <v>977</v>
      </c>
      <c r="E22115" s="23" t="s">
        <v>4134</v>
      </c>
      <c r="F22115" s="40">
        <v>0.4</v>
      </c>
      <c r="G22115" s="25">
        <v>3623</v>
      </c>
      <c r="H22115" s="25">
        <v>1449</v>
      </c>
      <c r="I22115" s="25"/>
      <c r="J22115" s="58" t="e">
        <f>HYPERLINK("#"&amp;"Insumos"&amp;"!A"&amp;MATCH($B22115,#REF!,0),"Ins "&amp;$B22115)</f>
        <v>#REF!</v>
      </c>
      <c r="M22115" s="220"/>
    </row>
    <row r="22116" spans="1:13" x14ac:dyDescent="0.2">
      <c r="A22116" s="35" t="s">
        <v>3956</v>
      </c>
      <c r="B22116" s="1" t="s">
        <v>5007</v>
      </c>
      <c r="C22116" s="45" t="s">
        <v>720</v>
      </c>
      <c r="D22116" s="23" t="s">
        <v>5751</v>
      </c>
      <c r="E22116" s="23" t="s">
        <v>4134</v>
      </c>
      <c r="F22116" s="40">
        <v>0.88880000000000003</v>
      </c>
      <c r="G22116" s="25">
        <v>1897</v>
      </c>
      <c r="H22116" s="25">
        <v>1686</v>
      </c>
      <c r="I22116" s="25"/>
      <c r="J22116" s="58" t="e">
        <f>HYPERLINK("#"&amp;"Insumos"&amp;"!A"&amp;MATCH($B22116,#REF!,0),"Ins "&amp;$B22116)</f>
        <v>#REF!</v>
      </c>
      <c r="M22116" s="220"/>
    </row>
    <row r="22117" spans="1:13" x14ac:dyDescent="0.2">
      <c r="A22117" s="35" t="s">
        <v>3956</v>
      </c>
      <c r="B22117" s="1" t="s">
        <v>5420</v>
      </c>
      <c r="C22117" s="45" t="s">
        <v>2276</v>
      </c>
      <c r="D22117" s="23" t="s">
        <v>5751</v>
      </c>
      <c r="E22117" s="23" t="s">
        <v>465</v>
      </c>
      <c r="F22117" s="40">
        <v>1</v>
      </c>
      <c r="G22117" s="25">
        <v>74374</v>
      </c>
      <c r="H22117" s="25">
        <v>74374</v>
      </c>
      <c r="I22117" s="25"/>
      <c r="J22117" s="58" t="e">
        <f>HYPERLINK("#"&amp;"Insumos"&amp;"!A"&amp;MATCH($B22117,#REF!,0),"Ins "&amp;$B22117)</f>
        <v>#REF!</v>
      </c>
      <c r="M22117" s="220"/>
    </row>
    <row r="22118" spans="1:13" x14ac:dyDescent="0.2">
      <c r="A22118" s="35" t="s">
        <v>3956</v>
      </c>
      <c r="B22118" s="1" t="s">
        <v>5192</v>
      </c>
      <c r="C22118" s="45" t="s">
        <v>1217</v>
      </c>
      <c r="D22118" s="23" t="s">
        <v>5751</v>
      </c>
      <c r="E22118" s="23" t="s">
        <v>4134</v>
      </c>
      <c r="F22118" s="40">
        <v>0.2</v>
      </c>
      <c r="G22118" s="25">
        <v>15982</v>
      </c>
      <c r="H22118" s="25">
        <v>3196</v>
      </c>
      <c r="I22118" s="25"/>
      <c r="J22118" s="58" t="e">
        <f>HYPERLINK("#"&amp;"Insumos"&amp;"!A"&amp;MATCH($B22118,#REF!,0),"Ins "&amp;$B22118)</f>
        <v>#REF!</v>
      </c>
      <c r="M22118" s="220"/>
    </row>
    <row r="22119" spans="1:13" x14ac:dyDescent="0.2">
      <c r="A22119" s="36" t="s">
        <v>3957</v>
      </c>
      <c r="B22119" s="26" t="s">
        <v>6816</v>
      </c>
      <c r="C22119" s="79" t="s">
        <v>2278</v>
      </c>
      <c r="D22119" s="37" t="s">
        <v>5608</v>
      </c>
      <c r="E22119" s="37" t="s">
        <v>465</v>
      </c>
      <c r="F22119" s="41"/>
      <c r="G22119" s="27"/>
      <c r="H22119" s="27"/>
      <c r="I22119" s="27">
        <v>18732</v>
      </c>
      <c r="M22119" s="220">
        <f t="shared" si="345"/>
        <v>24531</v>
      </c>
    </row>
    <row r="22120" spans="1:13" x14ac:dyDescent="0.2">
      <c r="A22120" s="35" t="s">
        <v>3957</v>
      </c>
      <c r="B22120" s="1" t="s">
        <v>5572</v>
      </c>
      <c r="C22120" s="45" t="s">
        <v>971</v>
      </c>
      <c r="D22120" s="23" t="s">
        <v>5734</v>
      </c>
      <c r="E22120" s="23" t="s">
        <v>4141</v>
      </c>
      <c r="F22120" s="40">
        <v>0.45</v>
      </c>
      <c r="G22120" s="25">
        <v>37863</v>
      </c>
      <c r="H22120" s="25">
        <v>17038</v>
      </c>
      <c r="I22120" s="25"/>
      <c r="J22120" s="58" t="e">
        <f>HYPERLINK("#"&amp;"Insumos"&amp;"!A"&amp;MATCH($B22120,#REF!,0),"Ins "&amp;$B22120)</f>
        <v>#REF!</v>
      </c>
      <c r="M22120" s="220"/>
    </row>
    <row r="22121" spans="1:13" x14ac:dyDescent="0.2">
      <c r="A22121" s="35" t="s">
        <v>3957</v>
      </c>
      <c r="B22121" s="1" t="s">
        <v>5533</v>
      </c>
      <c r="C22121" s="45" t="s">
        <v>5892</v>
      </c>
      <c r="D22121" s="23" t="s">
        <v>977</v>
      </c>
      <c r="E22121" s="23" t="s">
        <v>4134</v>
      </c>
      <c r="F22121" s="40">
        <v>0.3</v>
      </c>
      <c r="G22121" s="25">
        <v>3623</v>
      </c>
      <c r="H22121" s="25">
        <v>1087</v>
      </c>
      <c r="I22121" s="25"/>
      <c r="J22121" s="58" t="e">
        <f>HYPERLINK("#"&amp;"Insumos"&amp;"!A"&amp;MATCH($B22121,#REF!,0),"Ins "&amp;$B22121)</f>
        <v>#REF!</v>
      </c>
      <c r="M22121" s="220"/>
    </row>
    <row r="22122" spans="1:13" x14ac:dyDescent="0.2">
      <c r="A22122" s="35" t="s">
        <v>3957</v>
      </c>
      <c r="B22122" s="1" t="s">
        <v>5007</v>
      </c>
      <c r="C22122" s="45" t="s">
        <v>720</v>
      </c>
      <c r="D22122" s="23" t="s">
        <v>5751</v>
      </c>
      <c r="E22122" s="23" t="s">
        <v>4134</v>
      </c>
      <c r="F22122" s="40">
        <v>0.32</v>
      </c>
      <c r="G22122" s="25">
        <v>1897</v>
      </c>
      <c r="H22122" s="25">
        <v>607</v>
      </c>
      <c r="I22122" s="25"/>
      <c r="J22122" s="58" t="e">
        <f>HYPERLINK("#"&amp;"Insumos"&amp;"!A"&amp;MATCH($B22122,#REF!,0),"Ins "&amp;$B22122)</f>
        <v>#REF!</v>
      </c>
      <c r="M22122" s="220"/>
    </row>
    <row r="22123" spans="1:13" ht="25.5" x14ac:dyDescent="0.2">
      <c r="A22123" s="36" t="s">
        <v>3958</v>
      </c>
      <c r="B22123" s="26" t="s">
        <v>6816</v>
      </c>
      <c r="C22123" s="79" t="s">
        <v>2253</v>
      </c>
      <c r="D22123" s="37" t="s">
        <v>5608</v>
      </c>
      <c r="E22123" s="37" t="s">
        <v>464</v>
      </c>
      <c r="F22123" s="41"/>
      <c r="G22123" s="27"/>
      <c r="H22123" s="27"/>
      <c r="I22123" s="27">
        <v>233287</v>
      </c>
      <c r="M22123" s="220">
        <f t="shared" si="345"/>
        <v>305513</v>
      </c>
    </row>
    <row r="22124" spans="1:13" x14ac:dyDescent="0.2">
      <c r="A22124" s="35" t="s">
        <v>3958</v>
      </c>
      <c r="B22124" s="1" t="s">
        <v>5589</v>
      </c>
      <c r="C22124" s="45" t="s">
        <v>5819</v>
      </c>
      <c r="D22124" s="23" t="s">
        <v>5585</v>
      </c>
      <c r="E22124" s="23" t="s">
        <v>466</v>
      </c>
      <c r="F22124" s="40">
        <v>0.03</v>
      </c>
      <c r="G22124" s="25">
        <v>597780</v>
      </c>
      <c r="H22124" s="25">
        <v>17933</v>
      </c>
      <c r="I22124" s="25"/>
      <c r="M22124" s="220"/>
    </row>
    <row r="22125" spans="1:13" x14ac:dyDescent="0.2">
      <c r="A22125" s="35" t="s">
        <v>3958</v>
      </c>
      <c r="B22125" s="1" t="s">
        <v>217</v>
      </c>
      <c r="C22125" s="45" t="s">
        <v>1018</v>
      </c>
      <c r="D22125" s="23" t="s">
        <v>5734</v>
      </c>
      <c r="E22125" s="23" t="s">
        <v>4141</v>
      </c>
      <c r="F22125" s="40">
        <v>3</v>
      </c>
      <c r="G22125" s="25">
        <v>57752</v>
      </c>
      <c r="H22125" s="25">
        <v>173256</v>
      </c>
      <c r="I22125" s="25"/>
      <c r="J22125" s="58" t="e">
        <f>HYPERLINK("#"&amp;"Insumos"&amp;"!A"&amp;MATCH($B22125,#REF!,0),"Ins "&amp;$B22125)</f>
        <v>#REF!</v>
      </c>
      <c r="M22125" s="220"/>
    </row>
    <row r="22126" spans="1:13" x14ac:dyDescent="0.2">
      <c r="A22126" s="35" t="s">
        <v>3958</v>
      </c>
      <c r="B22126" s="1" t="s">
        <v>263</v>
      </c>
      <c r="C22126" s="45" t="s">
        <v>696</v>
      </c>
      <c r="D22126" s="23" t="s">
        <v>5534</v>
      </c>
      <c r="E22126" s="23" t="s">
        <v>4140</v>
      </c>
      <c r="F22126" s="40">
        <v>3.3E-3</v>
      </c>
      <c r="G22126" s="25">
        <v>187426</v>
      </c>
      <c r="H22126" s="25">
        <v>619</v>
      </c>
      <c r="I22126" s="25"/>
      <c r="J22126" s="58" t="e">
        <f>HYPERLINK("#"&amp;"Insumos"&amp;"!A"&amp;MATCH($B22126,#REF!,0),"Ins "&amp;$B22126)</f>
        <v>#REF!</v>
      </c>
      <c r="M22126" s="220"/>
    </row>
    <row r="22127" spans="1:13" x14ac:dyDescent="0.2">
      <c r="A22127" s="35" t="s">
        <v>3958</v>
      </c>
      <c r="B22127" s="1" t="s">
        <v>254</v>
      </c>
      <c r="C22127" s="45" t="s">
        <v>751</v>
      </c>
      <c r="D22127" s="23" t="s">
        <v>5534</v>
      </c>
      <c r="E22127" s="23" t="s">
        <v>4141</v>
      </c>
      <c r="F22127" s="40">
        <v>0.2</v>
      </c>
      <c r="G22127" s="25">
        <v>46854</v>
      </c>
      <c r="H22127" s="25">
        <v>9371</v>
      </c>
      <c r="I22127" s="25"/>
      <c r="J22127" s="58" t="e">
        <f>HYPERLINK("#"&amp;"Insumos"&amp;"!A"&amp;MATCH($B22127,#REF!,0),"Ins "&amp;$B22127)</f>
        <v>#REF!</v>
      </c>
      <c r="M22127" s="220"/>
    </row>
    <row r="22128" spans="1:13" x14ac:dyDescent="0.2">
      <c r="A22128" s="35" t="s">
        <v>3958</v>
      </c>
      <c r="B22128" s="1" t="s">
        <v>146</v>
      </c>
      <c r="C22128" s="45" t="s">
        <v>1723</v>
      </c>
      <c r="D22128" s="23" t="s">
        <v>5534</v>
      </c>
      <c r="E22128" s="23" t="s">
        <v>4141</v>
      </c>
      <c r="F22128" s="40">
        <v>0.1</v>
      </c>
      <c r="G22128" s="25">
        <v>65223</v>
      </c>
      <c r="H22128" s="25">
        <v>6522</v>
      </c>
      <c r="I22128" s="25"/>
      <c r="J22128" s="58" t="e">
        <f>HYPERLINK("#"&amp;"Insumos"&amp;"!A"&amp;MATCH($B22128,#REF!,0),"Ins "&amp;$B22128)</f>
        <v>#REF!</v>
      </c>
      <c r="M22128" s="220"/>
    </row>
    <row r="22129" spans="1:13" x14ac:dyDescent="0.2">
      <c r="A22129" s="35" t="s">
        <v>3958</v>
      </c>
      <c r="B22129" s="1" t="s">
        <v>5533</v>
      </c>
      <c r="C22129" s="45" t="s">
        <v>5892</v>
      </c>
      <c r="D22129" s="23" t="s">
        <v>977</v>
      </c>
      <c r="E22129" s="23" t="s">
        <v>4134</v>
      </c>
      <c r="F22129" s="40">
        <v>1</v>
      </c>
      <c r="G22129" s="25">
        <v>3623</v>
      </c>
      <c r="H22129" s="25">
        <v>3623</v>
      </c>
      <c r="I22129" s="25"/>
      <c r="J22129" s="58" t="e">
        <f>HYPERLINK("#"&amp;"Insumos"&amp;"!A"&amp;MATCH($B22129,#REF!,0),"Ins "&amp;$B22129)</f>
        <v>#REF!</v>
      </c>
      <c r="M22129" s="220"/>
    </row>
    <row r="22130" spans="1:13" x14ac:dyDescent="0.2">
      <c r="A22130" s="35" t="s">
        <v>3958</v>
      </c>
      <c r="B22130" s="1" t="s">
        <v>5007</v>
      </c>
      <c r="C22130" s="45" t="s">
        <v>720</v>
      </c>
      <c r="D22130" s="23" t="s">
        <v>5751</v>
      </c>
      <c r="E22130" s="23" t="s">
        <v>4134</v>
      </c>
      <c r="F22130" s="40">
        <v>0.37741999999999998</v>
      </c>
      <c r="G22130" s="25">
        <v>1897</v>
      </c>
      <c r="H22130" s="25">
        <v>716</v>
      </c>
      <c r="I22130" s="25"/>
      <c r="J22130" s="58" t="e">
        <f>HYPERLINK("#"&amp;"Insumos"&amp;"!A"&amp;MATCH($B22130,#REF!,0),"Ins "&amp;$B22130)</f>
        <v>#REF!</v>
      </c>
      <c r="M22130" s="220"/>
    </row>
    <row r="22131" spans="1:13" x14ac:dyDescent="0.2">
      <c r="A22131" s="35" t="s">
        <v>3958</v>
      </c>
      <c r="B22131" s="1" t="s">
        <v>5352</v>
      </c>
      <c r="C22131" s="45" t="s">
        <v>9158</v>
      </c>
      <c r="D22131" s="23" t="s">
        <v>5751</v>
      </c>
      <c r="E22131" s="23" t="s">
        <v>467</v>
      </c>
      <c r="F22131" s="40">
        <v>0.8</v>
      </c>
      <c r="G22131" s="25">
        <v>9684</v>
      </c>
      <c r="H22131" s="25">
        <v>7747</v>
      </c>
      <c r="I22131" s="25"/>
      <c r="J22131" s="58" t="e">
        <f>HYPERLINK("#"&amp;"Insumos"&amp;"!A"&amp;MATCH($B22131,#REF!,0),"Ins "&amp;$B22131)</f>
        <v>#REF!</v>
      </c>
      <c r="M22131" s="220"/>
    </row>
    <row r="22132" spans="1:13" ht="25.5" x14ac:dyDescent="0.2">
      <c r="A22132" s="35" t="s">
        <v>3958</v>
      </c>
      <c r="B22132" s="1" t="s">
        <v>5194</v>
      </c>
      <c r="C22132" s="45" t="s">
        <v>1219</v>
      </c>
      <c r="D22132" s="23" t="s">
        <v>5751</v>
      </c>
      <c r="E22132" s="23" t="s">
        <v>467</v>
      </c>
      <c r="F22132" s="40">
        <v>0.6</v>
      </c>
      <c r="G22132" s="25">
        <v>22500</v>
      </c>
      <c r="H22132" s="25">
        <v>13500</v>
      </c>
      <c r="I22132" s="25"/>
      <c r="J22132" s="58" t="e">
        <f>HYPERLINK("#"&amp;"Insumos"&amp;"!A"&amp;MATCH($B22132,#REF!,0),"Ins "&amp;$B22132)</f>
        <v>#REF!</v>
      </c>
      <c r="M22132" s="220"/>
    </row>
    <row r="22133" spans="1:13" ht="25.5" x14ac:dyDescent="0.2">
      <c r="A22133" s="36" t="s">
        <v>3959</v>
      </c>
      <c r="B22133" s="26" t="s">
        <v>6816</v>
      </c>
      <c r="C22133" s="79" t="s">
        <v>2279</v>
      </c>
      <c r="D22133" s="37" t="s">
        <v>5608</v>
      </c>
      <c r="E22133" s="37" t="s">
        <v>464</v>
      </c>
      <c r="F22133" s="41"/>
      <c r="G22133" s="27"/>
      <c r="H22133" s="27"/>
      <c r="I22133" s="27">
        <v>10725</v>
      </c>
      <c r="M22133" s="220">
        <f t="shared" si="345"/>
        <v>14045</v>
      </c>
    </row>
    <row r="22134" spans="1:13" x14ac:dyDescent="0.2">
      <c r="A22134" s="35" t="s">
        <v>3959</v>
      </c>
      <c r="B22134" s="1" t="s">
        <v>5572</v>
      </c>
      <c r="C22134" s="45" t="s">
        <v>971</v>
      </c>
      <c r="D22134" s="23" t="s">
        <v>5734</v>
      </c>
      <c r="E22134" s="23" t="s">
        <v>4141</v>
      </c>
      <c r="F22134" s="40">
        <v>0.05</v>
      </c>
      <c r="G22134" s="25">
        <v>37863</v>
      </c>
      <c r="H22134" s="25">
        <v>1893</v>
      </c>
      <c r="I22134" s="25"/>
      <c r="J22134" s="58" t="e">
        <f>HYPERLINK("#"&amp;"Insumos"&amp;"!A"&amp;MATCH($B22134,#REF!,0),"Ins "&amp;$B22134)</f>
        <v>#REF!</v>
      </c>
      <c r="M22134" s="220"/>
    </row>
    <row r="22135" spans="1:13" x14ac:dyDescent="0.2">
      <c r="A22135" s="35" t="s">
        <v>3959</v>
      </c>
      <c r="B22135" s="1" t="s">
        <v>263</v>
      </c>
      <c r="C22135" s="45" t="s">
        <v>696</v>
      </c>
      <c r="D22135" s="23" t="s">
        <v>5534</v>
      </c>
      <c r="E22135" s="23" t="s">
        <v>4140</v>
      </c>
      <c r="F22135" s="40">
        <v>9.7999999999999997E-4</v>
      </c>
      <c r="G22135" s="25">
        <v>187426</v>
      </c>
      <c r="H22135" s="25">
        <v>184</v>
      </c>
      <c r="I22135" s="25"/>
      <c r="J22135" s="58" t="e">
        <f>HYPERLINK("#"&amp;"Insumos"&amp;"!A"&amp;MATCH($B22135,#REF!,0),"Ins "&amp;$B22135)</f>
        <v>#REF!</v>
      </c>
      <c r="M22135" s="220"/>
    </row>
    <row r="22136" spans="1:13" x14ac:dyDescent="0.2">
      <c r="A22136" s="35" t="s">
        <v>3959</v>
      </c>
      <c r="B22136" s="1" t="s">
        <v>5533</v>
      </c>
      <c r="C22136" s="45" t="s">
        <v>5892</v>
      </c>
      <c r="D22136" s="23" t="s">
        <v>977</v>
      </c>
      <c r="E22136" s="23" t="s">
        <v>4134</v>
      </c>
      <c r="F22136" s="40">
        <v>0.05</v>
      </c>
      <c r="G22136" s="25">
        <v>3623</v>
      </c>
      <c r="H22136" s="25">
        <v>181</v>
      </c>
      <c r="I22136" s="25"/>
      <c r="J22136" s="58" t="e">
        <f>HYPERLINK("#"&amp;"Insumos"&amp;"!A"&amp;MATCH($B22136,#REF!,0),"Ins "&amp;$B22136)</f>
        <v>#REF!</v>
      </c>
      <c r="M22136" s="220"/>
    </row>
    <row r="22137" spans="1:13" x14ac:dyDescent="0.2">
      <c r="A22137" s="35" t="s">
        <v>3959</v>
      </c>
      <c r="B22137" s="1" t="s">
        <v>5007</v>
      </c>
      <c r="C22137" s="45" t="s">
        <v>720</v>
      </c>
      <c r="D22137" s="23" t="s">
        <v>5751</v>
      </c>
      <c r="E22137" s="23" t="s">
        <v>4134</v>
      </c>
      <c r="F22137" s="40">
        <v>5.2999999999999999E-2</v>
      </c>
      <c r="G22137" s="25">
        <v>1897</v>
      </c>
      <c r="H22137" s="25">
        <v>101</v>
      </c>
      <c r="I22137" s="25"/>
      <c r="J22137" s="58" t="e">
        <f>HYPERLINK("#"&amp;"Insumos"&amp;"!A"&amp;MATCH($B22137,#REF!,0),"Ins "&amp;$B22137)</f>
        <v>#REF!</v>
      </c>
      <c r="M22137" s="220"/>
    </row>
    <row r="22138" spans="1:13" x14ac:dyDescent="0.2">
      <c r="A22138" s="35" t="s">
        <v>3959</v>
      </c>
      <c r="B22138" s="1" t="s">
        <v>5209</v>
      </c>
      <c r="C22138" s="45" t="s">
        <v>8852</v>
      </c>
      <c r="D22138" s="23" t="s">
        <v>5751</v>
      </c>
      <c r="E22138" s="23" t="s">
        <v>4134</v>
      </c>
      <c r="F22138" s="40">
        <v>0.13</v>
      </c>
      <c r="G22138" s="25">
        <v>61471</v>
      </c>
      <c r="H22138" s="25">
        <v>7991</v>
      </c>
      <c r="I22138" s="25"/>
      <c r="J22138" s="58" t="e">
        <f>HYPERLINK("#"&amp;"Insumos"&amp;"!A"&amp;MATCH($B22138,#REF!,0),"Ins "&amp;$B22138)</f>
        <v>#REF!</v>
      </c>
      <c r="M22138" s="220"/>
    </row>
    <row r="22139" spans="1:13" x14ac:dyDescent="0.2">
      <c r="A22139" s="35" t="s">
        <v>3959</v>
      </c>
      <c r="B22139" s="1" t="s">
        <v>5210</v>
      </c>
      <c r="C22139" s="45" t="s">
        <v>555</v>
      </c>
      <c r="D22139" s="23" t="s">
        <v>5751</v>
      </c>
      <c r="E22139" s="23" t="s">
        <v>287</v>
      </c>
      <c r="F22139" s="40">
        <v>2.2999999999999998</v>
      </c>
      <c r="G22139" s="25">
        <v>163</v>
      </c>
      <c r="H22139" s="25">
        <v>375</v>
      </c>
      <c r="I22139" s="25"/>
      <c r="J22139" s="58" t="e">
        <f>HYPERLINK("#"&amp;"Insumos"&amp;"!A"&amp;MATCH($B22139,#REF!,0),"Ins "&amp;$B22139)</f>
        <v>#REF!</v>
      </c>
      <c r="M22139" s="220"/>
    </row>
    <row r="22140" spans="1:13" ht="25.5" x14ac:dyDescent="0.2">
      <c r="A22140" s="36" t="s">
        <v>3960</v>
      </c>
      <c r="B22140" s="26" t="s">
        <v>6816</v>
      </c>
      <c r="C22140" s="79" t="s">
        <v>2280</v>
      </c>
      <c r="D22140" s="37" t="s">
        <v>5608</v>
      </c>
      <c r="E22140" s="37" t="s">
        <v>466</v>
      </c>
      <c r="F22140" s="41"/>
      <c r="G22140" s="27"/>
      <c r="H22140" s="27"/>
      <c r="I22140" s="27">
        <v>145654</v>
      </c>
      <c r="M22140" s="220">
        <f t="shared" si="345"/>
        <v>190748</v>
      </c>
    </row>
    <row r="22141" spans="1:13" x14ac:dyDescent="0.2">
      <c r="A22141" s="35" t="s">
        <v>3960</v>
      </c>
      <c r="B22141" s="1" t="s">
        <v>218</v>
      </c>
      <c r="C22141" s="45" t="s">
        <v>5580</v>
      </c>
      <c r="D22141" s="23" t="s">
        <v>5734</v>
      </c>
      <c r="E22141" s="23" t="s">
        <v>4141</v>
      </c>
      <c r="F22141" s="40">
        <v>1</v>
      </c>
      <c r="G22141" s="25">
        <v>14562</v>
      </c>
      <c r="H22141" s="25">
        <v>14562</v>
      </c>
      <c r="I22141" s="25"/>
      <c r="J22141" s="58" t="e">
        <f>HYPERLINK("#"&amp;"Insumos"&amp;"!A"&amp;MATCH($B22141,#REF!,0),"Ins "&amp;$B22141)</f>
        <v>#REF!</v>
      </c>
      <c r="M22141" s="220"/>
    </row>
    <row r="22142" spans="1:13" x14ac:dyDescent="0.2">
      <c r="A22142" s="35" t="s">
        <v>3960</v>
      </c>
      <c r="B22142" s="1" t="s">
        <v>138</v>
      </c>
      <c r="C22142" s="45" t="s">
        <v>2061</v>
      </c>
      <c r="D22142" s="23" t="s">
        <v>5534</v>
      </c>
      <c r="E22142" s="23" t="s">
        <v>4141</v>
      </c>
      <c r="F22142" s="40">
        <v>0.15</v>
      </c>
      <c r="G22142" s="25">
        <v>304381</v>
      </c>
      <c r="H22142" s="25">
        <v>45657</v>
      </c>
      <c r="I22142" s="25"/>
      <c r="J22142" s="58" t="e">
        <f>HYPERLINK("#"&amp;"Insumos"&amp;"!A"&amp;MATCH($B22142,#REF!,0),"Ins "&amp;$B22142)</f>
        <v>#REF!</v>
      </c>
      <c r="M22142" s="220"/>
    </row>
    <row r="22143" spans="1:13" ht="26.65" customHeight="1" x14ac:dyDescent="0.2">
      <c r="A22143" s="35" t="s">
        <v>3960</v>
      </c>
      <c r="B22143" s="1" t="s">
        <v>105</v>
      </c>
      <c r="C22143" s="45" t="s">
        <v>8798</v>
      </c>
      <c r="D22143" s="23" t="s">
        <v>5534</v>
      </c>
      <c r="E22143" s="23" t="s">
        <v>4142</v>
      </c>
      <c r="F22143" s="40">
        <v>0.25</v>
      </c>
      <c r="G22143" s="25">
        <v>322400</v>
      </c>
      <c r="H22143" s="25">
        <v>80600</v>
      </c>
      <c r="I22143" s="25"/>
      <c r="J22143" s="58" t="e">
        <f>HYPERLINK("#"&amp;"Insumos"&amp;"!A"&amp;MATCH($B22143,#REF!,0),"Ins "&amp;$B22143)</f>
        <v>#REF!</v>
      </c>
      <c r="M22143" s="220"/>
    </row>
    <row r="22144" spans="1:13" x14ac:dyDescent="0.2">
      <c r="A22144" s="35" t="s">
        <v>3960</v>
      </c>
      <c r="B22144" s="1" t="s">
        <v>5533</v>
      </c>
      <c r="C22144" s="45" t="s">
        <v>5892</v>
      </c>
      <c r="D22144" s="23" t="s">
        <v>977</v>
      </c>
      <c r="E22144" s="23" t="s">
        <v>4134</v>
      </c>
      <c r="F22144" s="40">
        <v>1</v>
      </c>
      <c r="G22144" s="25">
        <v>3623</v>
      </c>
      <c r="H22144" s="25">
        <v>3623</v>
      </c>
      <c r="I22144" s="25"/>
      <c r="J22144" s="58" t="e">
        <f>HYPERLINK("#"&amp;"Insumos"&amp;"!A"&amp;MATCH($B22144,#REF!,0),"Ins "&amp;$B22144)</f>
        <v>#REF!</v>
      </c>
      <c r="M22144" s="220"/>
    </row>
    <row r="22145" spans="1:13" x14ac:dyDescent="0.2">
      <c r="A22145" s="35" t="s">
        <v>3960</v>
      </c>
      <c r="B22145" s="1" t="s">
        <v>5007</v>
      </c>
      <c r="C22145" s="45" t="s">
        <v>720</v>
      </c>
      <c r="D22145" s="23" t="s">
        <v>5751</v>
      </c>
      <c r="E22145" s="23" t="s">
        <v>4134</v>
      </c>
      <c r="F22145" s="40">
        <v>0.63900000000000001</v>
      </c>
      <c r="G22145" s="25">
        <v>1897</v>
      </c>
      <c r="H22145" s="25">
        <v>1212</v>
      </c>
      <c r="I22145" s="25"/>
      <c r="J22145" s="58" t="e">
        <f>HYPERLINK("#"&amp;"Insumos"&amp;"!A"&amp;MATCH($B22145,#REF!,0),"Ins "&amp;$B22145)</f>
        <v>#REF!</v>
      </c>
      <c r="M22145" s="220"/>
    </row>
    <row r="22146" spans="1:13" x14ac:dyDescent="0.2">
      <c r="A22146" s="36" t="s">
        <v>3961</v>
      </c>
      <c r="B22146" s="26" t="s">
        <v>6816</v>
      </c>
      <c r="C22146" s="79" t="s">
        <v>2281</v>
      </c>
      <c r="D22146" s="37" t="s">
        <v>5608</v>
      </c>
      <c r="E22146" s="37" t="s">
        <v>465</v>
      </c>
      <c r="F22146" s="41"/>
      <c r="G22146" s="27"/>
      <c r="H22146" s="27"/>
      <c r="I22146" s="27">
        <v>8702</v>
      </c>
      <c r="M22146" s="220">
        <f t="shared" si="345"/>
        <v>11396</v>
      </c>
    </row>
    <row r="22147" spans="1:13" x14ac:dyDescent="0.2">
      <c r="A22147" s="35" t="s">
        <v>3961</v>
      </c>
      <c r="B22147" s="1" t="s">
        <v>5572</v>
      </c>
      <c r="C22147" s="45" t="s">
        <v>971</v>
      </c>
      <c r="D22147" s="23" t="s">
        <v>5734</v>
      </c>
      <c r="E22147" s="23" t="s">
        <v>4141</v>
      </c>
      <c r="F22147" s="40">
        <v>0.2</v>
      </c>
      <c r="G22147" s="25">
        <v>37863</v>
      </c>
      <c r="H22147" s="25">
        <v>7573</v>
      </c>
      <c r="I22147" s="25"/>
      <c r="J22147" s="58" t="e">
        <f>HYPERLINK("#"&amp;"Insumos"&amp;"!A"&amp;MATCH($B22147,#REF!,0),"Ins "&amp;$B22147)</f>
        <v>#REF!</v>
      </c>
      <c r="M22147" s="220"/>
    </row>
    <row r="22148" spans="1:13" x14ac:dyDescent="0.2">
      <c r="A22148" s="35" t="s">
        <v>3961</v>
      </c>
      <c r="B22148" s="1" t="s">
        <v>5533</v>
      </c>
      <c r="C22148" s="45" t="s">
        <v>5892</v>
      </c>
      <c r="D22148" s="23" t="s">
        <v>977</v>
      </c>
      <c r="E22148" s="23" t="s">
        <v>4134</v>
      </c>
      <c r="F22148" s="40">
        <v>0.2</v>
      </c>
      <c r="G22148" s="25">
        <v>3623</v>
      </c>
      <c r="H22148" s="25">
        <v>725</v>
      </c>
      <c r="I22148" s="25"/>
      <c r="J22148" s="58" t="e">
        <f>HYPERLINK("#"&amp;"Insumos"&amp;"!A"&amp;MATCH($B22148,#REF!,0),"Ins "&amp;$B22148)</f>
        <v>#REF!</v>
      </c>
      <c r="M22148" s="220"/>
    </row>
    <row r="22149" spans="1:13" x14ac:dyDescent="0.2">
      <c r="A22149" s="35" t="s">
        <v>3961</v>
      </c>
      <c r="B22149" s="1" t="s">
        <v>5007</v>
      </c>
      <c r="C22149" s="45" t="s">
        <v>720</v>
      </c>
      <c r="D22149" s="23" t="s">
        <v>5751</v>
      </c>
      <c r="E22149" s="23" t="s">
        <v>4134</v>
      </c>
      <c r="F22149" s="40">
        <v>0.2132</v>
      </c>
      <c r="G22149" s="25">
        <v>1897</v>
      </c>
      <c r="H22149" s="25">
        <v>404</v>
      </c>
      <c r="I22149" s="25"/>
      <c r="J22149" s="58" t="e">
        <f>HYPERLINK("#"&amp;"Insumos"&amp;"!A"&amp;MATCH($B22149,#REF!,0),"Ins "&amp;$B22149)</f>
        <v>#REF!</v>
      </c>
      <c r="M22149" s="220"/>
    </row>
    <row r="22150" spans="1:13" x14ac:dyDescent="0.2">
      <c r="A22150" s="36" t="s">
        <v>3962</v>
      </c>
      <c r="B22150" s="26" t="s">
        <v>6816</v>
      </c>
      <c r="C22150" s="79" t="s">
        <v>11032</v>
      </c>
      <c r="D22150" s="37" t="s">
        <v>5608</v>
      </c>
      <c r="E22150" s="37" t="s">
        <v>465</v>
      </c>
      <c r="F22150" s="41"/>
      <c r="G22150" s="27"/>
      <c r="H22150" s="27"/>
      <c r="I22150" s="27">
        <v>58191</v>
      </c>
      <c r="M22150" s="220">
        <f t="shared" ref="M22150:M22210" si="346">ROUND(I22150*(1+$L$2),0)</f>
        <v>76207</v>
      </c>
    </row>
    <row r="22151" spans="1:13" x14ac:dyDescent="0.2">
      <c r="A22151" s="35" t="s">
        <v>3962</v>
      </c>
      <c r="B22151" s="1" t="s">
        <v>76</v>
      </c>
      <c r="C22151" s="45" t="s">
        <v>1028</v>
      </c>
      <c r="D22151" s="23" t="s">
        <v>5734</v>
      </c>
      <c r="E22151" s="23" t="s">
        <v>4141</v>
      </c>
      <c r="F22151" s="40">
        <v>0.15</v>
      </c>
      <c r="G22151" s="25">
        <v>81549</v>
      </c>
      <c r="H22151" s="25">
        <v>12232</v>
      </c>
      <c r="I22151" s="25"/>
      <c r="J22151" s="58" t="e">
        <f>HYPERLINK("#"&amp;"Insumos"&amp;"!A"&amp;MATCH($B22151,#REF!,0),"Ins "&amp;$B22151)</f>
        <v>#REF!</v>
      </c>
      <c r="M22151" s="220"/>
    </row>
    <row r="22152" spans="1:13" ht="25.5" x14ac:dyDescent="0.2">
      <c r="A22152" s="35" t="s">
        <v>3962</v>
      </c>
      <c r="B22152" s="1" t="s">
        <v>105</v>
      </c>
      <c r="C22152" s="45" t="s">
        <v>8798</v>
      </c>
      <c r="D22152" s="23" t="s">
        <v>5534</v>
      </c>
      <c r="E22152" s="23" t="s">
        <v>4142</v>
      </c>
      <c r="F22152" s="40">
        <v>0.06</v>
      </c>
      <c r="G22152" s="25">
        <v>322400</v>
      </c>
      <c r="H22152" s="25">
        <v>19344</v>
      </c>
      <c r="I22152" s="25"/>
      <c r="J22152" s="58" t="e">
        <f>HYPERLINK("#"&amp;"Insumos"&amp;"!A"&amp;MATCH($B22152,#REF!,0),"Ins "&amp;$B22152)</f>
        <v>#REF!</v>
      </c>
      <c r="M22152" s="220"/>
    </row>
    <row r="22153" spans="1:13" x14ac:dyDescent="0.2">
      <c r="A22153" s="35" t="s">
        <v>3962</v>
      </c>
      <c r="B22153" s="1" t="s">
        <v>2110</v>
      </c>
      <c r="C22153" s="45" t="s">
        <v>8818</v>
      </c>
      <c r="D22153" s="23" t="s">
        <v>5534</v>
      </c>
      <c r="E22153" s="23" t="s">
        <v>4141</v>
      </c>
      <c r="F22153" s="40">
        <v>0.32</v>
      </c>
      <c r="G22153" s="25">
        <v>79206</v>
      </c>
      <c r="H22153" s="25">
        <v>25346</v>
      </c>
      <c r="I22153" s="25"/>
      <c r="J22153" s="58" t="e">
        <f>HYPERLINK("#"&amp;"Insumos"&amp;"!A"&amp;MATCH($B22153,#REF!,0),"Ins "&amp;$B22153)</f>
        <v>#REF!</v>
      </c>
      <c r="M22153" s="220"/>
    </row>
    <row r="22154" spans="1:13" x14ac:dyDescent="0.2">
      <c r="A22154" s="35" t="s">
        <v>3962</v>
      </c>
      <c r="B22154" s="1" t="s">
        <v>5533</v>
      </c>
      <c r="C22154" s="45" t="s">
        <v>5892</v>
      </c>
      <c r="D22154" s="23" t="s">
        <v>977</v>
      </c>
      <c r="E22154" s="23" t="s">
        <v>4134</v>
      </c>
      <c r="F22154" s="40">
        <v>0.15</v>
      </c>
      <c r="G22154" s="25">
        <v>3623</v>
      </c>
      <c r="H22154" s="25">
        <v>543</v>
      </c>
      <c r="I22154" s="25"/>
      <c r="J22154" s="58" t="e">
        <f>HYPERLINK("#"&amp;"Insumos"&amp;"!A"&amp;MATCH($B22154,#REF!,0),"Ins "&amp;$B22154)</f>
        <v>#REF!</v>
      </c>
      <c r="M22154" s="220"/>
    </row>
    <row r="22155" spans="1:13" x14ac:dyDescent="0.2">
      <c r="A22155" s="35" t="s">
        <v>3962</v>
      </c>
      <c r="B22155" s="1" t="s">
        <v>5007</v>
      </c>
      <c r="C22155" s="45" t="s">
        <v>720</v>
      </c>
      <c r="D22155" s="23" t="s">
        <v>5751</v>
      </c>
      <c r="E22155" s="23" t="s">
        <v>4134</v>
      </c>
      <c r="F22155" s="40">
        <v>0.38290000000000002</v>
      </c>
      <c r="G22155" s="25">
        <v>1897</v>
      </c>
      <c r="H22155" s="25">
        <v>726</v>
      </c>
      <c r="I22155" s="25"/>
      <c r="J22155" s="58" t="e">
        <f>HYPERLINK("#"&amp;"Insumos"&amp;"!A"&amp;MATCH($B22155,#REF!,0),"Ins "&amp;$B22155)</f>
        <v>#REF!</v>
      </c>
      <c r="M22155" s="220"/>
    </row>
    <row r="22156" spans="1:13" ht="25.5" x14ac:dyDescent="0.2">
      <c r="A22156" s="36" t="s">
        <v>3963</v>
      </c>
      <c r="B22156" s="26" t="s">
        <v>6816</v>
      </c>
      <c r="C22156" s="79" t="s">
        <v>11033</v>
      </c>
      <c r="D22156" s="37" t="s">
        <v>5608</v>
      </c>
      <c r="E22156" s="37" t="s">
        <v>464</v>
      </c>
      <c r="F22156" s="41"/>
      <c r="G22156" s="27"/>
      <c r="H22156" s="27"/>
      <c r="I22156" s="27">
        <v>32971</v>
      </c>
      <c r="M22156" s="220">
        <f t="shared" si="346"/>
        <v>43179</v>
      </c>
    </row>
    <row r="22157" spans="1:13" x14ac:dyDescent="0.2">
      <c r="A22157" s="35" t="s">
        <v>3963</v>
      </c>
      <c r="B22157" s="1" t="s">
        <v>5572</v>
      </c>
      <c r="C22157" s="45" t="s">
        <v>971</v>
      </c>
      <c r="D22157" s="23" t="s">
        <v>5734</v>
      </c>
      <c r="E22157" s="23" t="s">
        <v>4141</v>
      </c>
      <c r="F22157" s="40">
        <v>0.75</v>
      </c>
      <c r="G22157" s="25">
        <v>37863</v>
      </c>
      <c r="H22157" s="25">
        <v>28397</v>
      </c>
      <c r="I22157" s="25"/>
      <c r="J22157" s="58" t="e">
        <f>HYPERLINK("#"&amp;"Insumos"&amp;"!A"&amp;MATCH($B22157,#REF!,0),"Ins "&amp;$B22157)</f>
        <v>#REF!</v>
      </c>
      <c r="M22157" s="220"/>
    </row>
    <row r="22158" spans="1:13" ht="25.5" x14ac:dyDescent="0.2">
      <c r="A22158" s="35" t="s">
        <v>3963</v>
      </c>
      <c r="B22158" s="1" t="s">
        <v>105</v>
      </c>
      <c r="C22158" s="45" t="s">
        <v>8798</v>
      </c>
      <c r="D22158" s="23" t="s">
        <v>5534</v>
      </c>
      <c r="E22158" s="23" t="s">
        <v>4142</v>
      </c>
      <c r="F22158" s="40">
        <v>2E-3</v>
      </c>
      <c r="G22158" s="25">
        <v>322400</v>
      </c>
      <c r="H22158" s="25">
        <v>645</v>
      </c>
      <c r="I22158" s="25"/>
      <c r="J22158" s="58" t="e">
        <f>HYPERLINK("#"&amp;"Insumos"&amp;"!A"&amp;MATCH($B22158,#REF!,0),"Ins "&amp;$B22158)</f>
        <v>#REF!</v>
      </c>
      <c r="M22158" s="220"/>
    </row>
    <row r="22159" spans="1:13" x14ac:dyDescent="0.2">
      <c r="A22159" s="35" t="s">
        <v>3963</v>
      </c>
      <c r="B22159" s="1" t="s">
        <v>5533</v>
      </c>
      <c r="C22159" s="45" t="s">
        <v>5892</v>
      </c>
      <c r="D22159" s="23" t="s">
        <v>977</v>
      </c>
      <c r="E22159" s="23" t="s">
        <v>4134</v>
      </c>
      <c r="F22159" s="40">
        <v>0.75</v>
      </c>
      <c r="G22159" s="25">
        <v>3623</v>
      </c>
      <c r="H22159" s="25">
        <v>2717</v>
      </c>
      <c r="I22159" s="25"/>
      <c r="J22159" s="58" t="e">
        <f>HYPERLINK("#"&amp;"Insumos"&amp;"!A"&amp;MATCH($B22159,#REF!,0),"Ins "&amp;$B22159)</f>
        <v>#REF!</v>
      </c>
      <c r="M22159" s="220"/>
    </row>
    <row r="22160" spans="1:13" x14ac:dyDescent="0.2">
      <c r="A22160" s="35" t="s">
        <v>3963</v>
      </c>
      <c r="B22160" s="1" t="s">
        <v>5007</v>
      </c>
      <c r="C22160" s="45" t="s">
        <v>720</v>
      </c>
      <c r="D22160" s="23" t="s">
        <v>5751</v>
      </c>
      <c r="E22160" s="23" t="s">
        <v>4134</v>
      </c>
      <c r="F22160" s="40">
        <v>0.63900000000000001</v>
      </c>
      <c r="G22160" s="25">
        <v>1897</v>
      </c>
      <c r="H22160" s="25">
        <v>1212</v>
      </c>
      <c r="I22160" s="25"/>
      <c r="J22160" s="58" t="e">
        <f>HYPERLINK("#"&amp;"Insumos"&amp;"!A"&amp;MATCH($B22160,#REF!,0),"Ins "&amp;$B22160)</f>
        <v>#REF!</v>
      </c>
      <c r="M22160" s="220"/>
    </row>
    <row r="22161" spans="1:13" x14ac:dyDescent="0.2">
      <c r="A22161" s="36" t="s">
        <v>3964</v>
      </c>
      <c r="B22161" s="26" t="s">
        <v>6816</v>
      </c>
      <c r="C22161" s="79" t="s">
        <v>2282</v>
      </c>
      <c r="D22161" s="37" t="s">
        <v>5608</v>
      </c>
      <c r="E22161" s="37" t="s">
        <v>465</v>
      </c>
      <c r="F22161" s="41"/>
      <c r="G22161" s="27"/>
      <c r="H22161" s="27"/>
      <c r="I22161" s="27">
        <v>5360</v>
      </c>
      <c r="M22161" s="220">
        <f t="shared" si="346"/>
        <v>7019</v>
      </c>
    </row>
    <row r="22162" spans="1:13" x14ac:dyDescent="0.2">
      <c r="A22162" s="35" t="s">
        <v>3964</v>
      </c>
      <c r="B22162" s="1" t="s">
        <v>5572</v>
      </c>
      <c r="C22162" s="45" t="s">
        <v>971</v>
      </c>
      <c r="D22162" s="23" t="s">
        <v>5734</v>
      </c>
      <c r="E22162" s="23" t="s">
        <v>4141</v>
      </c>
      <c r="F22162" s="40">
        <v>0.1</v>
      </c>
      <c r="G22162" s="25">
        <v>37863</v>
      </c>
      <c r="H22162" s="25">
        <v>3786</v>
      </c>
      <c r="I22162" s="25"/>
      <c r="J22162" s="58" t="e">
        <f>HYPERLINK("#"&amp;"Insumos"&amp;"!A"&amp;MATCH($B22162,#REF!,0),"Ins "&amp;$B22162)</f>
        <v>#REF!</v>
      </c>
      <c r="M22162" s="220"/>
    </row>
    <row r="22163" spans="1:13" x14ac:dyDescent="0.2">
      <c r="A22163" s="35" t="s">
        <v>3964</v>
      </c>
      <c r="B22163" s="1" t="s">
        <v>5533</v>
      </c>
      <c r="C22163" s="45" t="s">
        <v>5892</v>
      </c>
      <c r="D22163" s="23" t="s">
        <v>977</v>
      </c>
      <c r="E22163" s="23" t="s">
        <v>4134</v>
      </c>
      <c r="F22163" s="40">
        <v>0.1</v>
      </c>
      <c r="G22163" s="25">
        <v>3623</v>
      </c>
      <c r="H22163" s="25">
        <v>362</v>
      </c>
      <c r="I22163" s="25"/>
      <c r="J22163" s="58" t="e">
        <f>HYPERLINK("#"&amp;"Insumos"&amp;"!A"&amp;MATCH($B22163,#REF!,0),"Ins "&amp;$B22163)</f>
        <v>#REF!</v>
      </c>
      <c r="M22163" s="220"/>
    </row>
    <row r="22164" spans="1:13" x14ac:dyDescent="0.2">
      <c r="A22164" s="35" t="s">
        <v>3964</v>
      </c>
      <c r="B22164" s="1" t="s">
        <v>5007</v>
      </c>
      <c r="C22164" s="45" t="s">
        <v>720</v>
      </c>
      <c r="D22164" s="23" t="s">
        <v>5751</v>
      </c>
      <c r="E22164" s="23" t="s">
        <v>4134</v>
      </c>
      <c r="F22164" s="40">
        <v>0.63900000000000001</v>
      </c>
      <c r="G22164" s="25">
        <v>1897</v>
      </c>
      <c r="H22164" s="25">
        <v>1212</v>
      </c>
      <c r="I22164" s="25"/>
      <c r="J22164" s="58" t="e">
        <f>HYPERLINK("#"&amp;"Insumos"&amp;"!A"&amp;MATCH($B22164,#REF!,0),"Ins "&amp;$B22164)</f>
        <v>#REF!</v>
      </c>
      <c r="M22164" s="220"/>
    </row>
    <row r="22165" spans="1:13" x14ac:dyDescent="0.2">
      <c r="A22165" s="36" t="s">
        <v>3965</v>
      </c>
      <c r="B22165" s="26" t="s">
        <v>6816</v>
      </c>
      <c r="C22165" s="79" t="s">
        <v>2283</v>
      </c>
      <c r="D22165" s="37" t="s">
        <v>5608</v>
      </c>
      <c r="E22165" s="37" t="s">
        <v>465</v>
      </c>
      <c r="F22165" s="41"/>
      <c r="G22165" s="27"/>
      <c r="H22165" s="27"/>
      <c r="I22165" s="27">
        <v>7434</v>
      </c>
      <c r="M22165" s="220">
        <f t="shared" si="346"/>
        <v>9736</v>
      </c>
    </row>
    <row r="22166" spans="1:13" x14ac:dyDescent="0.2">
      <c r="A22166" s="35" t="s">
        <v>3965</v>
      </c>
      <c r="B22166" s="1" t="s">
        <v>5572</v>
      </c>
      <c r="C22166" s="45" t="s">
        <v>971</v>
      </c>
      <c r="D22166" s="23" t="s">
        <v>5734</v>
      </c>
      <c r="E22166" s="23" t="s">
        <v>4141</v>
      </c>
      <c r="F22166" s="40">
        <v>0.15</v>
      </c>
      <c r="G22166" s="25">
        <v>37863</v>
      </c>
      <c r="H22166" s="25">
        <v>5679</v>
      </c>
      <c r="I22166" s="25"/>
      <c r="J22166" s="58" t="e">
        <f>HYPERLINK("#"&amp;"Insumos"&amp;"!A"&amp;MATCH($B22166,#REF!,0),"Ins "&amp;$B22166)</f>
        <v>#REF!</v>
      </c>
      <c r="M22166" s="220"/>
    </row>
    <row r="22167" spans="1:13" x14ac:dyDescent="0.2">
      <c r="A22167" s="35" t="s">
        <v>3965</v>
      </c>
      <c r="B22167" s="1" t="s">
        <v>5533</v>
      </c>
      <c r="C22167" s="45" t="s">
        <v>5892</v>
      </c>
      <c r="D22167" s="23" t="s">
        <v>977</v>
      </c>
      <c r="E22167" s="23" t="s">
        <v>4134</v>
      </c>
      <c r="F22167" s="40">
        <v>0.15</v>
      </c>
      <c r="G22167" s="25">
        <v>3623</v>
      </c>
      <c r="H22167" s="25">
        <v>543</v>
      </c>
      <c r="I22167" s="25"/>
      <c r="J22167" s="58" t="e">
        <f>HYPERLINK("#"&amp;"Insumos"&amp;"!A"&amp;MATCH($B22167,#REF!,0),"Ins "&amp;$B22167)</f>
        <v>#REF!</v>
      </c>
      <c r="M22167" s="220"/>
    </row>
    <row r="22168" spans="1:13" x14ac:dyDescent="0.2">
      <c r="A22168" s="35" t="s">
        <v>3965</v>
      </c>
      <c r="B22168" s="1" t="s">
        <v>5007</v>
      </c>
      <c r="C22168" s="45" t="s">
        <v>720</v>
      </c>
      <c r="D22168" s="23" t="s">
        <v>5751</v>
      </c>
      <c r="E22168" s="23" t="s">
        <v>4134</v>
      </c>
      <c r="F22168" s="40">
        <v>0.63900000000000001</v>
      </c>
      <c r="G22168" s="25">
        <v>1897</v>
      </c>
      <c r="H22168" s="25">
        <v>1212</v>
      </c>
      <c r="I22168" s="25"/>
      <c r="J22168" s="58" t="e">
        <f>HYPERLINK("#"&amp;"Insumos"&amp;"!A"&amp;MATCH($B22168,#REF!,0),"Ins "&amp;$B22168)</f>
        <v>#REF!</v>
      </c>
      <c r="M22168" s="220"/>
    </row>
    <row r="22169" spans="1:13" x14ac:dyDescent="0.2">
      <c r="A22169" s="36" t="s">
        <v>3966</v>
      </c>
      <c r="B22169" s="26" t="s">
        <v>6816</v>
      </c>
      <c r="C22169" s="79" t="s">
        <v>2284</v>
      </c>
      <c r="D22169" s="37" t="s">
        <v>5608</v>
      </c>
      <c r="E22169" s="37" t="s">
        <v>465</v>
      </c>
      <c r="F22169" s="41"/>
      <c r="G22169" s="27"/>
      <c r="H22169" s="27"/>
      <c r="I22169" s="27">
        <v>12828</v>
      </c>
      <c r="M22169" s="220">
        <f t="shared" si="346"/>
        <v>16800</v>
      </c>
    </row>
    <row r="22170" spans="1:13" x14ac:dyDescent="0.2">
      <c r="A22170" s="35" t="s">
        <v>3966</v>
      </c>
      <c r="B22170" s="1" t="s">
        <v>5572</v>
      </c>
      <c r="C22170" s="45" t="s">
        <v>971</v>
      </c>
      <c r="D22170" s="23" t="s">
        <v>5734</v>
      </c>
      <c r="E22170" s="23" t="s">
        <v>4141</v>
      </c>
      <c r="F22170" s="40">
        <v>0.28000000000000003</v>
      </c>
      <c r="G22170" s="25">
        <v>37863</v>
      </c>
      <c r="H22170" s="25">
        <v>10602</v>
      </c>
      <c r="I22170" s="25"/>
      <c r="J22170" s="58" t="e">
        <f>HYPERLINK("#"&amp;"Insumos"&amp;"!A"&amp;MATCH($B22170,#REF!,0),"Ins "&amp;$B22170)</f>
        <v>#REF!</v>
      </c>
      <c r="M22170" s="220"/>
    </row>
    <row r="22171" spans="1:13" x14ac:dyDescent="0.2">
      <c r="A22171" s="35" t="s">
        <v>3966</v>
      </c>
      <c r="B22171" s="1" t="s">
        <v>5533</v>
      </c>
      <c r="C22171" s="45" t="s">
        <v>5892</v>
      </c>
      <c r="D22171" s="23" t="s">
        <v>977</v>
      </c>
      <c r="E22171" s="23" t="s">
        <v>4134</v>
      </c>
      <c r="F22171" s="40">
        <v>0.28000000000000003</v>
      </c>
      <c r="G22171" s="25">
        <v>3623</v>
      </c>
      <c r="H22171" s="25">
        <v>1014</v>
      </c>
      <c r="I22171" s="25"/>
      <c r="J22171" s="58" t="e">
        <f>HYPERLINK("#"&amp;"Insumos"&amp;"!A"&amp;MATCH($B22171,#REF!,0),"Ins "&amp;$B22171)</f>
        <v>#REF!</v>
      </c>
      <c r="M22171" s="220"/>
    </row>
    <row r="22172" spans="1:13" x14ac:dyDescent="0.2">
      <c r="A22172" s="35" t="s">
        <v>3966</v>
      </c>
      <c r="B22172" s="1" t="s">
        <v>5007</v>
      </c>
      <c r="C22172" s="45" t="s">
        <v>720</v>
      </c>
      <c r="D22172" s="23" t="s">
        <v>5751</v>
      </c>
      <c r="E22172" s="23" t="s">
        <v>4134</v>
      </c>
      <c r="F22172" s="40">
        <v>0.63900000000000001</v>
      </c>
      <c r="G22172" s="25">
        <v>1897</v>
      </c>
      <c r="H22172" s="25">
        <v>1212</v>
      </c>
      <c r="I22172" s="25"/>
      <c r="J22172" s="58" t="e">
        <f>HYPERLINK("#"&amp;"Insumos"&amp;"!A"&amp;MATCH($B22172,#REF!,0),"Ins "&amp;$B22172)</f>
        <v>#REF!</v>
      </c>
      <c r="M22172" s="220"/>
    </row>
    <row r="22173" spans="1:13" x14ac:dyDescent="0.2">
      <c r="A22173" s="36" t="s">
        <v>3967</v>
      </c>
      <c r="B22173" s="26" t="s">
        <v>6816</v>
      </c>
      <c r="C22173" s="79" t="s">
        <v>2285</v>
      </c>
      <c r="D22173" s="37" t="s">
        <v>5608</v>
      </c>
      <c r="E22173" s="37" t="s">
        <v>5619</v>
      </c>
      <c r="F22173" s="41"/>
      <c r="G22173" s="27"/>
      <c r="H22173" s="27"/>
      <c r="I22173" s="27">
        <v>38258</v>
      </c>
      <c r="M22173" s="220">
        <f t="shared" si="346"/>
        <v>50103</v>
      </c>
    </row>
    <row r="22174" spans="1:13" x14ac:dyDescent="0.2">
      <c r="A22174" s="35" t="s">
        <v>3967</v>
      </c>
      <c r="B22174" s="1" t="s">
        <v>218</v>
      </c>
      <c r="C22174" s="45" t="s">
        <v>5580</v>
      </c>
      <c r="D22174" s="23" t="s">
        <v>5734</v>
      </c>
      <c r="E22174" s="23" t="s">
        <v>4141</v>
      </c>
      <c r="F22174" s="40">
        <v>2.5</v>
      </c>
      <c r="G22174" s="25">
        <v>14562</v>
      </c>
      <c r="H22174" s="25">
        <v>36405</v>
      </c>
      <c r="I22174" s="25"/>
      <c r="J22174" s="58" t="e">
        <f>HYPERLINK("#"&amp;"Insumos"&amp;"!A"&amp;MATCH($B22174,#REF!,0),"Ins "&amp;$B22174)</f>
        <v>#REF!</v>
      </c>
      <c r="M22174" s="220"/>
    </row>
    <row r="22175" spans="1:13" x14ac:dyDescent="0.2">
      <c r="A22175" s="35" t="s">
        <v>3967</v>
      </c>
      <c r="B22175" s="1" t="s">
        <v>108</v>
      </c>
      <c r="C22175" s="45" t="s">
        <v>763</v>
      </c>
      <c r="D22175" s="23" t="s">
        <v>5534</v>
      </c>
      <c r="E22175" s="23" t="s">
        <v>4134</v>
      </c>
      <c r="F22175" s="40">
        <v>1E-3</v>
      </c>
      <c r="G22175" s="25">
        <v>243651</v>
      </c>
      <c r="H22175" s="25">
        <v>244</v>
      </c>
      <c r="I22175" s="25"/>
      <c r="J22175" s="58" t="e">
        <f>HYPERLINK("#"&amp;"Insumos"&amp;"!A"&amp;MATCH($B22175,#REF!,0),"Ins "&amp;$B22175)</f>
        <v>#REF!</v>
      </c>
      <c r="M22175" s="220"/>
    </row>
    <row r="22176" spans="1:13" x14ac:dyDescent="0.2">
      <c r="A22176" s="35" t="s">
        <v>3967</v>
      </c>
      <c r="B22176" s="1" t="s">
        <v>5533</v>
      </c>
      <c r="C22176" s="45" t="s">
        <v>5892</v>
      </c>
      <c r="D22176" s="23" t="s">
        <v>977</v>
      </c>
      <c r="E22176" s="23" t="s">
        <v>4134</v>
      </c>
      <c r="F22176" s="40">
        <v>2.5000000000000001E-2</v>
      </c>
      <c r="G22176" s="25">
        <v>3623</v>
      </c>
      <c r="H22176" s="25">
        <v>91</v>
      </c>
      <c r="I22176" s="25"/>
      <c r="J22176" s="58" t="e">
        <f>HYPERLINK("#"&amp;"Insumos"&amp;"!A"&amp;MATCH($B22176,#REF!,0),"Ins "&amp;$B22176)</f>
        <v>#REF!</v>
      </c>
      <c r="M22176" s="220"/>
    </row>
    <row r="22177" spans="1:13" x14ac:dyDescent="0.2">
      <c r="A22177" s="35" t="s">
        <v>3967</v>
      </c>
      <c r="B22177" s="1" t="s">
        <v>5007</v>
      </c>
      <c r="C22177" s="45" t="s">
        <v>720</v>
      </c>
      <c r="D22177" s="23" t="s">
        <v>5751</v>
      </c>
      <c r="E22177" s="23" t="s">
        <v>4134</v>
      </c>
      <c r="F22177" s="40">
        <v>0.8</v>
      </c>
      <c r="G22177" s="25">
        <v>1897</v>
      </c>
      <c r="H22177" s="25">
        <v>1518</v>
      </c>
      <c r="I22177" s="25"/>
      <c r="J22177" s="58" t="e">
        <f>HYPERLINK("#"&amp;"Insumos"&amp;"!A"&amp;MATCH($B22177,#REF!,0),"Ins "&amp;$B22177)</f>
        <v>#REF!</v>
      </c>
      <c r="M22177" s="220"/>
    </row>
    <row r="22178" spans="1:13" x14ac:dyDescent="0.2">
      <c r="A22178" s="36" t="s">
        <v>3968</v>
      </c>
      <c r="B22178" s="26" t="s">
        <v>6816</v>
      </c>
      <c r="C22178" s="79" t="s">
        <v>298</v>
      </c>
      <c r="D22178" s="37" t="s">
        <v>5608</v>
      </c>
      <c r="E22178" s="37" t="s">
        <v>465</v>
      </c>
      <c r="F22178" s="41"/>
      <c r="G22178" s="27"/>
      <c r="H22178" s="27"/>
      <c r="I22178" s="27">
        <v>4915</v>
      </c>
      <c r="M22178" s="220">
        <f t="shared" si="346"/>
        <v>6437</v>
      </c>
    </row>
    <row r="22179" spans="1:13" x14ac:dyDescent="0.2">
      <c r="A22179" s="35" t="s">
        <v>3968</v>
      </c>
      <c r="B22179" s="1" t="s">
        <v>5533</v>
      </c>
      <c r="C22179" s="45" t="s">
        <v>5892</v>
      </c>
      <c r="D22179" s="23" t="s">
        <v>977</v>
      </c>
      <c r="E22179" s="23" t="s">
        <v>4134</v>
      </c>
      <c r="F22179" s="40">
        <v>0.1</v>
      </c>
      <c r="G22179" s="25">
        <v>3623</v>
      </c>
      <c r="H22179" s="25">
        <v>362</v>
      </c>
      <c r="I22179" s="25"/>
      <c r="J22179" s="58" t="e">
        <f>HYPERLINK("#"&amp;"Insumos"&amp;"!A"&amp;MATCH($B22179,#REF!,0),"Ins "&amp;$B22179)</f>
        <v>#REF!</v>
      </c>
      <c r="M22179" s="220"/>
    </row>
    <row r="22180" spans="1:13" ht="25.5" x14ac:dyDescent="0.2">
      <c r="A22180" s="35" t="s">
        <v>3968</v>
      </c>
      <c r="B22180" s="1" t="s">
        <v>5004</v>
      </c>
      <c r="C22180" s="45" t="s">
        <v>1628</v>
      </c>
      <c r="D22180" s="23" t="s">
        <v>5751</v>
      </c>
      <c r="E22180" s="23" t="s">
        <v>465</v>
      </c>
      <c r="F22180" s="40">
        <v>1</v>
      </c>
      <c r="G22180" s="25">
        <v>2269</v>
      </c>
      <c r="H22180" s="25">
        <v>2269</v>
      </c>
      <c r="I22180" s="25"/>
      <c r="J22180" s="58" t="e">
        <f>HYPERLINK("#"&amp;"Insumos"&amp;"!A"&amp;MATCH($B22180,#REF!,0),"Ins "&amp;$B22180)</f>
        <v>#REF!</v>
      </c>
      <c r="M22180" s="220"/>
    </row>
    <row r="22181" spans="1:13" x14ac:dyDescent="0.2">
      <c r="A22181" s="35" t="s">
        <v>3968</v>
      </c>
      <c r="B22181" s="1" t="s">
        <v>5184</v>
      </c>
      <c r="C22181" s="45" t="s">
        <v>294</v>
      </c>
      <c r="D22181" s="23" t="s">
        <v>5751</v>
      </c>
      <c r="E22181" s="23" t="s">
        <v>4147</v>
      </c>
      <c r="F22181" s="40">
        <v>0.02</v>
      </c>
      <c r="G22181" s="25">
        <v>5304</v>
      </c>
      <c r="H22181" s="25">
        <v>106</v>
      </c>
      <c r="I22181" s="25"/>
      <c r="J22181" s="58" t="e">
        <f>HYPERLINK("#"&amp;"Insumos"&amp;"!A"&amp;MATCH($B22181,#REF!,0),"Ins "&amp;$B22181)</f>
        <v>#REF!</v>
      </c>
      <c r="M22181" s="220"/>
    </row>
    <row r="22182" spans="1:13" x14ac:dyDescent="0.2">
      <c r="A22182" s="35" t="s">
        <v>3968</v>
      </c>
      <c r="B22182" s="1" t="s">
        <v>4518</v>
      </c>
      <c r="C22182" s="45" t="s">
        <v>461</v>
      </c>
      <c r="D22182" s="23" t="s">
        <v>5751</v>
      </c>
      <c r="E22182" s="23" t="s">
        <v>287</v>
      </c>
      <c r="F22182" s="40">
        <v>0.4</v>
      </c>
      <c r="G22182" s="25">
        <v>5444</v>
      </c>
      <c r="H22182" s="25">
        <v>2178</v>
      </c>
      <c r="I22182" s="25"/>
      <c r="J22182" s="58" t="e">
        <f>HYPERLINK("#"&amp;"Insumos"&amp;"!A"&amp;MATCH($B22182,#REF!,0),"Ins "&amp;$B22182)</f>
        <v>#REF!</v>
      </c>
      <c r="M22182" s="220"/>
    </row>
    <row r="22183" spans="1:13" ht="25.5" x14ac:dyDescent="0.2">
      <c r="A22183" s="36" t="s">
        <v>3969</v>
      </c>
      <c r="B22183" s="26" t="s">
        <v>6816</v>
      </c>
      <c r="C22183" s="79" t="s">
        <v>2286</v>
      </c>
      <c r="D22183" s="37" t="s">
        <v>5608</v>
      </c>
      <c r="E22183" s="37" t="s">
        <v>466</v>
      </c>
      <c r="F22183" s="41"/>
      <c r="G22183" s="27"/>
      <c r="H22183" s="27"/>
      <c r="I22183" s="27">
        <v>247480</v>
      </c>
      <c r="M22183" s="220">
        <f t="shared" si="346"/>
        <v>324100</v>
      </c>
    </row>
    <row r="22184" spans="1:13" x14ac:dyDescent="0.2">
      <c r="A22184" s="35" t="s">
        <v>3969</v>
      </c>
      <c r="B22184" s="1" t="s">
        <v>76</v>
      </c>
      <c r="C22184" s="45" t="s">
        <v>1028</v>
      </c>
      <c r="D22184" s="23" t="s">
        <v>5734</v>
      </c>
      <c r="E22184" s="23" t="s">
        <v>4141</v>
      </c>
      <c r="F22184" s="40">
        <v>3</v>
      </c>
      <c r="G22184" s="25">
        <v>81549</v>
      </c>
      <c r="H22184" s="25">
        <v>244647</v>
      </c>
      <c r="I22184" s="25"/>
      <c r="J22184" s="58" t="e">
        <f>HYPERLINK("#"&amp;"Insumos"&amp;"!A"&amp;MATCH($B22184,#REF!,0),"Ins "&amp;$B22184)</f>
        <v>#REF!</v>
      </c>
      <c r="M22184" s="220"/>
    </row>
    <row r="22185" spans="1:13" x14ac:dyDescent="0.2">
      <c r="A22185" s="35" t="s">
        <v>3969</v>
      </c>
      <c r="B22185" s="1" t="s">
        <v>98</v>
      </c>
      <c r="C22185" s="45" t="s">
        <v>566</v>
      </c>
      <c r="D22185" s="23" t="s">
        <v>5534</v>
      </c>
      <c r="E22185" s="23" t="s">
        <v>4140</v>
      </c>
      <c r="F22185" s="40">
        <v>0.02</v>
      </c>
      <c r="G22185" s="25">
        <v>69183</v>
      </c>
      <c r="H22185" s="25">
        <v>1384</v>
      </c>
      <c r="I22185" s="25"/>
      <c r="J22185" s="58" t="e">
        <f>HYPERLINK("#"&amp;"Insumos"&amp;"!A"&amp;MATCH($B22185,#REF!,0),"Ins "&amp;$B22185)</f>
        <v>#REF!</v>
      </c>
      <c r="M22185" s="220"/>
    </row>
    <row r="22186" spans="1:13" x14ac:dyDescent="0.2">
      <c r="A22186" s="35" t="s">
        <v>3969</v>
      </c>
      <c r="B22186" s="1" t="s">
        <v>5533</v>
      </c>
      <c r="C22186" s="45" t="s">
        <v>5892</v>
      </c>
      <c r="D22186" s="23" t="s">
        <v>977</v>
      </c>
      <c r="E22186" s="23" t="s">
        <v>4134</v>
      </c>
      <c r="F22186" s="40">
        <v>0.4</v>
      </c>
      <c r="G22186" s="25">
        <v>3623</v>
      </c>
      <c r="H22186" s="25">
        <v>1449</v>
      </c>
      <c r="I22186" s="25"/>
      <c r="J22186" s="58" t="e">
        <f>HYPERLINK("#"&amp;"Insumos"&amp;"!A"&amp;MATCH($B22186,#REF!,0),"Ins "&amp;$B22186)</f>
        <v>#REF!</v>
      </c>
      <c r="M22186" s="220"/>
    </row>
    <row r="22187" spans="1:13" x14ac:dyDescent="0.2">
      <c r="A22187" s="36" t="s">
        <v>3970</v>
      </c>
      <c r="B22187" s="26" t="s">
        <v>6816</v>
      </c>
      <c r="C22187" s="79" t="s">
        <v>2287</v>
      </c>
      <c r="D22187" s="37" t="s">
        <v>5608</v>
      </c>
      <c r="E22187" s="37" t="s">
        <v>466</v>
      </c>
      <c r="F22187" s="41"/>
      <c r="G22187" s="27"/>
      <c r="H22187" s="27"/>
      <c r="I22187" s="27">
        <v>288601</v>
      </c>
      <c r="M22187" s="220">
        <f t="shared" si="346"/>
        <v>377952</v>
      </c>
    </row>
    <row r="22188" spans="1:13" x14ac:dyDescent="0.2">
      <c r="A22188" s="35" t="s">
        <v>3970</v>
      </c>
      <c r="B22188" s="1" t="s">
        <v>76</v>
      </c>
      <c r="C22188" s="45" t="s">
        <v>1028</v>
      </c>
      <c r="D22188" s="23" t="s">
        <v>5734</v>
      </c>
      <c r="E22188" s="23" t="s">
        <v>4141</v>
      </c>
      <c r="F22188" s="40">
        <v>3.5</v>
      </c>
      <c r="G22188" s="25">
        <v>81549</v>
      </c>
      <c r="H22188" s="25">
        <v>285422</v>
      </c>
      <c r="I22188" s="25"/>
      <c r="J22188" s="58" t="e">
        <f>HYPERLINK("#"&amp;"Insumos"&amp;"!A"&amp;MATCH($B22188,#REF!,0),"Ins "&amp;$B22188)</f>
        <v>#REF!</v>
      </c>
      <c r="M22188" s="220"/>
    </row>
    <row r="22189" spans="1:13" x14ac:dyDescent="0.2">
      <c r="A22189" s="35" t="s">
        <v>3970</v>
      </c>
      <c r="B22189" s="1" t="s">
        <v>98</v>
      </c>
      <c r="C22189" s="45" t="s">
        <v>566</v>
      </c>
      <c r="D22189" s="23" t="s">
        <v>5534</v>
      </c>
      <c r="E22189" s="23" t="s">
        <v>4140</v>
      </c>
      <c r="F22189" s="40">
        <v>2.5000000000000001E-2</v>
      </c>
      <c r="G22189" s="25">
        <v>69183</v>
      </c>
      <c r="H22189" s="25">
        <v>1730</v>
      </c>
      <c r="I22189" s="25"/>
      <c r="J22189" s="58" t="e">
        <f>HYPERLINK("#"&amp;"Insumos"&amp;"!A"&amp;MATCH($B22189,#REF!,0),"Ins "&amp;$B22189)</f>
        <v>#REF!</v>
      </c>
      <c r="M22189" s="220"/>
    </row>
    <row r="22190" spans="1:13" x14ac:dyDescent="0.2">
      <c r="A22190" s="35" t="s">
        <v>3970</v>
      </c>
      <c r="B22190" s="1" t="s">
        <v>5533</v>
      </c>
      <c r="C22190" s="45" t="s">
        <v>5892</v>
      </c>
      <c r="D22190" s="23" t="s">
        <v>977</v>
      </c>
      <c r="E22190" s="23" t="s">
        <v>4134</v>
      </c>
      <c r="F22190" s="40">
        <v>0.4</v>
      </c>
      <c r="G22190" s="25">
        <v>3623</v>
      </c>
      <c r="H22190" s="25">
        <v>1449</v>
      </c>
      <c r="I22190" s="25"/>
      <c r="J22190" s="58" t="e">
        <f>HYPERLINK("#"&amp;"Insumos"&amp;"!A"&amp;MATCH($B22190,#REF!,0),"Ins "&amp;$B22190)</f>
        <v>#REF!</v>
      </c>
      <c r="M22190" s="220"/>
    </row>
    <row r="22191" spans="1:13" x14ac:dyDescent="0.2">
      <c r="A22191" s="36" t="s">
        <v>3971</v>
      </c>
      <c r="B22191" s="26" t="s">
        <v>6816</v>
      </c>
      <c r="C22191" s="79" t="s">
        <v>11034</v>
      </c>
      <c r="D22191" s="37" t="s">
        <v>5608</v>
      </c>
      <c r="E22191" s="37" t="s">
        <v>464</v>
      </c>
      <c r="F22191" s="41"/>
      <c r="G22191" s="27"/>
      <c r="H22191" s="27"/>
      <c r="I22191" s="27">
        <v>76390</v>
      </c>
      <c r="M22191" s="220">
        <f t="shared" si="346"/>
        <v>100040</v>
      </c>
    </row>
    <row r="22192" spans="1:13" x14ac:dyDescent="0.2">
      <c r="A22192" s="35" t="s">
        <v>3971</v>
      </c>
      <c r="B22192" s="34" t="s">
        <v>5572</v>
      </c>
      <c r="C22192" s="45" t="s">
        <v>971</v>
      </c>
      <c r="D22192" s="23" t="s">
        <v>5734</v>
      </c>
      <c r="E22192" s="23" t="s">
        <v>4141</v>
      </c>
      <c r="F22192" s="40">
        <v>1.8</v>
      </c>
      <c r="G22192" s="25">
        <v>37863</v>
      </c>
      <c r="H22192" s="25">
        <v>68153</v>
      </c>
      <c r="I22192" s="25"/>
      <c r="J22192" s="58" t="e">
        <f>HYPERLINK("#"&amp;"Insumos"&amp;"!A"&amp;MATCH($B22192,#REF!,0),"Ins "&amp;$B22192)</f>
        <v>#REF!</v>
      </c>
      <c r="M22192" s="220"/>
    </row>
    <row r="22193" spans="1:13" x14ac:dyDescent="0.2">
      <c r="A22193" s="35" t="s">
        <v>3971</v>
      </c>
      <c r="B22193" s="1" t="s">
        <v>5533</v>
      </c>
      <c r="C22193" s="45" t="s">
        <v>5892</v>
      </c>
      <c r="D22193" s="23" t="s">
        <v>977</v>
      </c>
      <c r="E22193" s="23" t="s">
        <v>4134</v>
      </c>
      <c r="F22193" s="40">
        <v>1.75</v>
      </c>
      <c r="G22193" s="25">
        <v>3623</v>
      </c>
      <c r="H22193" s="25">
        <v>6340</v>
      </c>
      <c r="I22193" s="25"/>
      <c r="J22193" s="58" t="e">
        <f>HYPERLINK("#"&amp;"Insumos"&amp;"!A"&amp;MATCH($B22193,#REF!,0),"Ins "&amp;$B22193)</f>
        <v>#REF!</v>
      </c>
      <c r="M22193" s="220"/>
    </row>
    <row r="22194" spans="1:13" x14ac:dyDescent="0.2">
      <c r="A22194" s="35" t="s">
        <v>3971</v>
      </c>
      <c r="B22194" s="1" t="s">
        <v>5007</v>
      </c>
      <c r="C22194" s="45" t="s">
        <v>720</v>
      </c>
      <c r="D22194" s="23" t="s">
        <v>5751</v>
      </c>
      <c r="E22194" s="23" t="s">
        <v>4134</v>
      </c>
      <c r="F22194" s="40">
        <v>1</v>
      </c>
      <c r="G22194" s="25">
        <v>1897</v>
      </c>
      <c r="H22194" s="25">
        <v>1897</v>
      </c>
      <c r="I22194" s="25"/>
      <c r="J22194" s="58" t="e">
        <f>HYPERLINK("#"&amp;"Insumos"&amp;"!A"&amp;MATCH($B22194,#REF!,0),"Ins "&amp;$B22194)</f>
        <v>#REF!</v>
      </c>
      <c r="M22194" s="220"/>
    </row>
    <row r="22195" spans="1:13" ht="25.5" x14ac:dyDescent="0.2">
      <c r="A22195" s="36" t="s">
        <v>3972</v>
      </c>
      <c r="B22195" s="26" t="s">
        <v>6816</v>
      </c>
      <c r="C22195" s="79" t="s">
        <v>2288</v>
      </c>
      <c r="D22195" s="37" t="s">
        <v>5608</v>
      </c>
      <c r="E22195" s="37" t="s">
        <v>465</v>
      </c>
      <c r="F22195" s="41"/>
      <c r="G22195" s="27"/>
      <c r="H22195" s="27"/>
      <c r="I22195" s="27">
        <v>203382</v>
      </c>
      <c r="M22195" s="220">
        <f t="shared" si="346"/>
        <v>266349</v>
      </c>
    </row>
    <row r="22196" spans="1:13" x14ac:dyDescent="0.2">
      <c r="A22196" s="35" t="s">
        <v>3972</v>
      </c>
      <c r="B22196" s="1" t="s">
        <v>5589</v>
      </c>
      <c r="C22196" s="45" t="s">
        <v>5819</v>
      </c>
      <c r="D22196" s="23" t="s">
        <v>5585</v>
      </c>
      <c r="E22196" s="23" t="s">
        <v>466</v>
      </c>
      <c r="F22196" s="40">
        <v>0.15</v>
      </c>
      <c r="G22196" s="25">
        <v>597780</v>
      </c>
      <c r="H22196" s="25">
        <v>89667</v>
      </c>
      <c r="I22196" s="25"/>
      <c r="M22196" s="220"/>
    </row>
    <row r="22197" spans="1:13" x14ac:dyDescent="0.2">
      <c r="A22197" s="35" t="s">
        <v>3972</v>
      </c>
      <c r="B22197" s="1" t="s">
        <v>80</v>
      </c>
      <c r="C22197" s="45" t="s">
        <v>1035</v>
      </c>
      <c r="D22197" s="23" t="s">
        <v>5734</v>
      </c>
      <c r="E22197" s="23" t="s">
        <v>4141</v>
      </c>
      <c r="F22197" s="40">
        <v>0.7</v>
      </c>
      <c r="G22197" s="25">
        <v>110673</v>
      </c>
      <c r="H22197" s="25">
        <v>77471</v>
      </c>
      <c r="I22197" s="25"/>
      <c r="J22197" s="58" t="e">
        <f>HYPERLINK("#"&amp;"Insumos"&amp;"!A"&amp;MATCH($B22197,#REF!,0),"Ins "&amp;$B22197)</f>
        <v>#REF!</v>
      </c>
      <c r="M22197" s="220"/>
    </row>
    <row r="22198" spans="1:13" x14ac:dyDescent="0.2">
      <c r="A22198" s="35" t="s">
        <v>3972</v>
      </c>
      <c r="B22198" s="1" t="s">
        <v>263</v>
      </c>
      <c r="C22198" s="45" t="s">
        <v>696</v>
      </c>
      <c r="D22198" s="23" t="s">
        <v>5534</v>
      </c>
      <c r="E22198" s="23" t="s">
        <v>4140</v>
      </c>
      <c r="F22198" s="40">
        <v>1.2E-2</v>
      </c>
      <c r="G22198" s="25">
        <v>187426</v>
      </c>
      <c r="H22198" s="25">
        <v>2249</v>
      </c>
      <c r="I22198" s="25"/>
      <c r="J22198" s="58" t="e">
        <f>HYPERLINK("#"&amp;"Insumos"&amp;"!A"&amp;MATCH($B22198,#REF!,0),"Ins "&amp;$B22198)</f>
        <v>#REF!</v>
      </c>
      <c r="M22198" s="220"/>
    </row>
    <row r="22199" spans="1:13" x14ac:dyDescent="0.2">
      <c r="A22199" s="35" t="s">
        <v>3972</v>
      </c>
      <c r="B22199" s="1" t="s">
        <v>222</v>
      </c>
      <c r="C22199" s="45" t="s">
        <v>157</v>
      </c>
      <c r="D22199" s="23" t="s">
        <v>5534</v>
      </c>
      <c r="E22199" s="23" t="s">
        <v>4140</v>
      </c>
      <c r="F22199" s="40">
        <v>1.4E-2</v>
      </c>
      <c r="G22199" s="25">
        <v>66212</v>
      </c>
      <c r="H22199" s="25">
        <v>927</v>
      </c>
      <c r="I22199" s="25"/>
      <c r="J22199" s="58" t="e">
        <f>HYPERLINK("#"&amp;"Insumos"&amp;"!A"&amp;MATCH($B22199,#REF!,0),"Ins "&amp;$B22199)</f>
        <v>#REF!</v>
      </c>
      <c r="M22199" s="220"/>
    </row>
    <row r="22200" spans="1:13" x14ac:dyDescent="0.2">
      <c r="A22200" s="35" t="s">
        <v>3972</v>
      </c>
      <c r="B22200" s="1" t="s">
        <v>5533</v>
      </c>
      <c r="C22200" s="45" t="s">
        <v>5892</v>
      </c>
      <c r="D22200" s="23" t="s">
        <v>977</v>
      </c>
      <c r="E22200" s="23" t="s">
        <v>4134</v>
      </c>
      <c r="F22200" s="40">
        <v>0.06</v>
      </c>
      <c r="G22200" s="25">
        <v>3623</v>
      </c>
      <c r="H22200" s="25">
        <v>217</v>
      </c>
      <c r="I22200" s="25"/>
      <c r="J22200" s="58" t="e">
        <f>HYPERLINK("#"&amp;"Insumos"&amp;"!A"&amp;MATCH($B22200,#REF!,0),"Ins "&amp;$B22200)</f>
        <v>#REF!</v>
      </c>
      <c r="M22200" s="220"/>
    </row>
    <row r="22201" spans="1:13" x14ac:dyDescent="0.2">
      <c r="A22201" s="35" t="s">
        <v>3972</v>
      </c>
      <c r="B22201" s="1" t="s">
        <v>5007</v>
      </c>
      <c r="C22201" s="45" t="s">
        <v>720</v>
      </c>
      <c r="D22201" s="23" t="s">
        <v>5751</v>
      </c>
      <c r="E22201" s="23" t="s">
        <v>4134</v>
      </c>
      <c r="F22201" s="40">
        <v>1.9</v>
      </c>
      <c r="G22201" s="25">
        <v>1897</v>
      </c>
      <c r="H22201" s="25">
        <v>3604</v>
      </c>
      <c r="I22201" s="25"/>
      <c r="J22201" s="58" t="e">
        <f>HYPERLINK("#"&amp;"Insumos"&amp;"!A"&amp;MATCH($B22201,#REF!,0),"Ins "&amp;$B22201)</f>
        <v>#REF!</v>
      </c>
      <c r="M22201" s="220"/>
    </row>
    <row r="22202" spans="1:13" x14ac:dyDescent="0.2">
      <c r="A22202" s="35" t="s">
        <v>3972</v>
      </c>
      <c r="B22202" s="1" t="s">
        <v>5184</v>
      </c>
      <c r="C22202" s="45" t="s">
        <v>294</v>
      </c>
      <c r="D22202" s="23" t="s">
        <v>5751</v>
      </c>
      <c r="E22202" s="23" t="s">
        <v>4147</v>
      </c>
      <c r="F22202" s="40">
        <v>0.2</v>
      </c>
      <c r="G22202" s="25">
        <v>5304</v>
      </c>
      <c r="H22202" s="25">
        <v>1061</v>
      </c>
      <c r="I22202" s="25"/>
      <c r="J22202" s="58" t="e">
        <f>HYPERLINK("#"&amp;"Insumos"&amp;"!A"&amp;MATCH($B22202,#REF!,0),"Ins "&amp;$B22202)</f>
        <v>#REF!</v>
      </c>
      <c r="M22202" s="220"/>
    </row>
    <row r="22203" spans="1:13" x14ac:dyDescent="0.2">
      <c r="A22203" s="35" t="s">
        <v>3972</v>
      </c>
      <c r="B22203" s="1" t="s">
        <v>5466</v>
      </c>
      <c r="C22203" s="45" t="s">
        <v>1066</v>
      </c>
      <c r="D22203" s="23" t="s">
        <v>5751</v>
      </c>
      <c r="E22203" s="23" t="s">
        <v>467</v>
      </c>
      <c r="F22203" s="40">
        <v>4</v>
      </c>
      <c r="G22203" s="25">
        <v>5200</v>
      </c>
      <c r="H22203" s="25">
        <v>20800</v>
      </c>
      <c r="I22203" s="25"/>
      <c r="J22203" s="58" t="e">
        <f>HYPERLINK("#"&amp;"Insumos"&amp;"!A"&amp;MATCH($B22203,#REF!,0),"Ins "&amp;$B22203)</f>
        <v>#REF!</v>
      </c>
      <c r="M22203" s="220"/>
    </row>
    <row r="22204" spans="1:13" x14ac:dyDescent="0.2">
      <c r="A22204" s="35" t="s">
        <v>3972</v>
      </c>
      <c r="B22204" s="1" t="s">
        <v>4519</v>
      </c>
      <c r="C22204" s="45" t="s">
        <v>1406</v>
      </c>
      <c r="D22204" s="23" t="s">
        <v>5751</v>
      </c>
      <c r="E22204" s="23" t="s">
        <v>287</v>
      </c>
      <c r="F22204" s="40">
        <v>0.2</v>
      </c>
      <c r="G22204" s="25">
        <v>4634</v>
      </c>
      <c r="H22204" s="25">
        <v>927</v>
      </c>
      <c r="I22204" s="25"/>
      <c r="J22204" s="58" t="e">
        <f>HYPERLINK("#"&amp;"Insumos"&amp;"!A"&amp;MATCH($B22204,#REF!,0),"Ins "&amp;$B22204)</f>
        <v>#REF!</v>
      </c>
      <c r="M22204" s="220"/>
    </row>
    <row r="22205" spans="1:13" x14ac:dyDescent="0.2">
      <c r="A22205" s="35" t="s">
        <v>3972</v>
      </c>
      <c r="B22205" s="1" t="s">
        <v>4540</v>
      </c>
      <c r="C22205" s="45" t="s">
        <v>1425</v>
      </c>
      <c r="D22205" s="23" t="s">
        <v>5751</v>
      </c>
      <c r="E22205" s="23" t="s">
        <v>4134</v>
      </c>
      <c r="F22205" s="40">
        <v>0.33</v>
      </c>
      <c r="G22205" s="25">
        <v>19574</v>
      </c>
      <c r="H22205" s="25">
        <v>6459</v>
      </c>
      <c r="I22205" s="25"/>
      <c r="J22205" s="58" t="e">
        <f>HYPERLINK("#"&amp;"Insumos"&amp;"!A"&amp;MATCH($B22205,#REF!,0),"Ins "&amp;$B22205)</f>
        <v>#REF!</v>
      </c>
      <c r="M22205" s="220"/>
    </row>
    <row r="22206" spans="1:13" x14ac:dyDescent="0.2">
      <c r="A22206" s="36" t="s">
        <v>3973</v>
      </c>
      <c r="B22206" s="26" t="s">
        <v>6816</v>
      </c>
      <c r="C22206" s="79" t="s">
        <v>2289</v>
      </c>
      <c r="D22206" s="37" t="s">
        <v>5608</v>
      </c>
      <c r="E22206" s="37" t="s">
        <v>464</v>
      </c>
      <c r="F22206" s="41"/>
      <c r="G22206" s="27"/>
      <c r="H22206" s="27"/>
      <c r="I22206" s="27">
        <v>79131</v>
      </c>
      <c r="M22206" s="220">
        <f t="shared" si="346"/>
        <v>103630</v>
      </c>
    </row>
    <row r="22207" spans="1:13" x14ac:dyDescent="0.2">
      <c r="A22207" s="35" t="s">
        <v>3973</v>
      </c>
      <c r="B22207" s="1" t="s">
        <v>5578</v>
      </c>
      <c r="C22207" s="45" t="s">
        <v>1015</v>
      </c>
      <c r="D22207" s="23" t="s">
        <v>5734</v>
      </c>
      <c r="E22207" s="23" t="s">
        <v>4141</v>
      </c>
      <c r="F22207" s="40">
        <v>1.4</v>
      </c>
      <c r="G22207" s="25">
        <v>52425</v>
      </c>
      <c r="H22207" s="25">
        <v>73395</v>
      </c>
      <c r="I22207" s="25"/>
      <c r="J22207" s="58" t="e">
        <f>HYPERLINK("#"&amp;"Insumos"&amp;"!A"&amp;MATCH($B22207,#REF!,0),"Ins "&amp;$B22207)</f>
        <v>#REF!</v>
      </c>
      <c r="M22207" s="220"/>
    </row>
    <row r="22208" spans="1:13" x14ac:dyDescent="0.2">
      <c r="A22208" s="35" t="s">
        <v>3973</v>
      </c>
      <c r="B22208" s="1" t="s">
        <v>5533</v>
      </c>
      <c r="C22208" s="45" t="s">
        <v>5892</v>
      </c>
      <c r="D22208" s="23" t="s">
        <v>977</v>
      </c>
      <c r="E22208" s="23" t="s">
        <v>4134</v>
      </c>
      <c r="F22208" s="40">
        <v>1.4</v>
      </c>
      <c r="G22208" s="25">
        <v>3623</v>
      </c>
      <c r="H22208" s="25">
        <v>5072</v>
      </c>
      <c r="I22208" s="25"/>
      <c r="J22208" s="58" t="e">
        <f>HYPERLINK("#"&amp;"Insumos"&amp;"!A"&amp;MATCH($B22208,#REF!,0),"Ins "&amp;$B22208)</f>
        <v>#REF!</v>
      </c>
      <c r="M22208" s="220"/>
    </row>
    <row r="22209" spans="1:13" x14ac:dyDescent="0.2">
      <c r="A22209" s="35" t="s">
        <v>3973</v>
      </c>
      <c r="B22209" s="1" t="s">
        <v>5007</v>
      </c>
      <c r="C22209" s="45" t="s">
        <v>720</v>
      </c>
      <c r="D22209" s="23" t="s">
        <v>5751</v>
      </c>
      <c r="E22209" s="23" t="s">
        <v>4134</v>
      </c>
      <c r="F22209" s="40">
        <v>0.35</v>
      </c>
      <c r="G22209" s="25">
        <v>1897</v>
      </c>
      <c r="H22209" s="25">
        <v>664</v>
      </c>
      <c r="I22209" s="25"/>
      <c r="J22209" s="58" t="e">
        <f>HYPERLINK("#"&amp;"Insumos"&amp;"!A"&amp;MATCH($B22209,#REF!,0),"Ins "&amp;$B22209)</f>
        <v>#REF!</v>
      </c>
      <c r="M22209" s="220"/>
    </row>
    <row r="22210" spans="1:13" ht="38.25" x14ac:dyDescent="0.2">
      <c r="A22210" s="36" t="s">
        <v>3974</v>
      </c>
      <c r="B22210" s="26" t="s">
        <v>6816</v>
      </c>
      <c r="C22210" s="79" t="s">
        <v>11035</v>
      </c>
      <c r="D22210" s="37" t="s">
        <v>5608</v>
      </c>
      <c r="E22210" s="37" t="s">
        <v>465</v>
      </c>
      <c r="F22210" s="41"/>
      <c r="G22210" s="27"/>
      <c r="H22210" s="27"/>
      <c r="I22210" s="27">
        <v>137381</v>
      </c>
      <c r="M22210" s="220">
        <f t="shared" si="346"/>
        <v>179914</v>
      </c>
    </row>
    <row r="22211" spans="1:13" x14ac:dyDescent="0.2">
      <c r="A22211" s="35" t="s">
        <v>3974</v>
      </c>
      <c r="B22211" s="1" t="s">
        <v>78</v>
      </c>
      <c r="C22211" s="45" t="s">
        <v>1019</v>
      </c>
      <c r="D22211" s="23" t="s">
        <v>5734</v>
      </c>
      <c r="E22211" s="23" t="s">
        <v>4141</v>
      </c>
      <c r="F22211" s="40">
        <v>0.8</v>
      </c>
      <c r="G22211" s="25">
        <v>58718</v>
      </c>
      <c r="H22211" s="25">
        <v>46974</v>
      </c>
      <c r="I22211" s="25"/>
      <c r="J22211" s="58" t="e">
        <f>HYPERLINK("#"&amp;"Insumos"&amp;"!A"&amp;MATCH($B22211,#REF!,0),"Ins "&amp;$B22211)</f>
        <v>#REF!</v>
      </c>
      <c r="M22211" s="220"/>
    </row>
    <row r="22212" spans="1:13" ht="25.5" x14ac:dyDescent="0.2">
      <c r="A22212" s="35" t="s">
        <v>3974</v>
      </c>
      <c r="B22212" s="1" t="s">
        <v>597</v>
      </c>
      <c r="C22212" s="45" t="s">
        <v>8738</v>
      </c>
      <c r="D22212" s="23" t="s">
        <v>5534</v>
      </c>
      <c r="E22212" s="23" t="s">
        <v>8737</v>
      </c>
      <c r="F22212" s="40">
        <v>1.4999999999999999E-2</v>
      </c>
      <c r="G22212" s="25">
        <v>17302</v>
      </c>
      <c r="H22212" s="25">
        <v>260</v>
      </c>
      <c r="I22212" s="25"/>
      <c r="J22212" s="58" t="e">
        <f>HYPERLINK("#"&amp;"Insumos"&amp;"!A"&amp;MATCH($B22212,#REF!,0),"Ins "&amp;$B22212)</f>
        <v>#REF!</v>
      </c>
      <c r="M22212" s="220"/>
    </row>
    <row r="22213" spans="1:13" x14ac:dyDescent="0.2">
      <c r="A22213" s="35" t="s">
        <v>3974</v>
      </c>
      <c r="B22213" s="1" t="s">
        <v>263</v>
      </c>
      <c r="C22213" s="45" t="s">
        <v>696</v>
      </c>
      <c r="D22213" s="23" t="s">
        <v>5534</v>
      </c>
      <c r="E22213" s="23" t="s">
        <v>4140</v>
      </c>
      <c r="F22213" s="40">
        <v>9.2999999999999992E-3</v>
      </c>
      <c r="G22213" s="25">
        <v>187426</v>
      </c>
      <c r="H22213" s="25">
        <v>1743</v>
      </c>
      <c r="I22213" s="25"/>
      <c r="J22213" s="58" t="e">
        <f>HYPERLINK("#"&amp;"Insumos"&amp;"!A"&amp;MATCH($B22213,#REF!,0),"Ins "&amp;$B22213)</f>
        <v>#REF!</v>
      </c>
      <c r="M22213" s="220"/>
    </row>
    <row r="22214" spans="1:13" ht="25.5" x14ac:dyDescent="0.2">
      <c r="A22214" s="35" t="s">
        <v>3974</v>
      </c>
      <c r="B22214" s="1" t="s">
        <v>4565</v>
      </c>
      <c r="C22214" s="45" t="s">
        <v>8858</v>
      </c>
      <c r="D22214" s="23" t="s">
        <v>5751</v>
      </c>
      <c r="E22214" s="23" t="s">
        <v>4138</v>
      </c>
      <c r="F22214" s="40">
        <v>0.08</v>
      </c>
      <c r="G22214" s="25">
        <v>62296</v>
      </c>
      <c r="H22214" s="25">
        <v>4984</v>
      </c>
      <c r="I22214" s="25"/>
      <c r="J22214" s="58" t="e">
        <f>HYPERLINK("#"&amp;"Insumos"&amp;"!A"&amp;MATCH($B22214,#REF!,0),"Ins "&amp;$B22214)</f>
        <v>#REF!</v>
      </c>
      <c r="M22214" s="220"/>
    </row>
    <row r="22215" spans="1:13" ht="25.5" x14ac:dyDescent="0.2">
      <c r="A22215" s="35" t="s">
        <v>3974</v>
      </c>
      <c r="B22215" s="1" t="s">
        <v>4578</v>
      </c>
      <c r="C22215" s="45" t="s">
        <v>8875</v>
      </c>
      <c r="D22215" s="23" t="s">
        <v>5751</v>
      </c>
      <c r="E22215" s="23" t="s">
        <v>4138</v>
      </c>
      <c r="F22215" s="40">
        <v>0.16</v>
      </c>
      <c r="G22215" s="25">
        <v>109097</v>
      </c>
      <c r="H22215" s="25">
        <v>17456</v>
      </c>
      <c r="I22215" s="25"/>
      <c r="J22215" s="58" t="e">
        <f>HYPERLINK("#"&amp;"Insumos"&amp;"!A"&amp;MATCH($B22215,#REF!,0),"Ins "&amp;$B22215)</f>
        <v>#REF!</v>
      </c>
      <c r="M22215" s="220"/>
    </row>
    <row r="22216" spans="1:13" x14ac:dyDescent="0.2">
      <c r="A22216" s="35" t="s">
        <v>3974</v>
      </c>
      <c r="B22216" s="1" t="s">
        <v>5007</v>
      </c>
      <c r="C22216" s="45" t="s">
        <v>720</v>
      </c>
      <c r="D22216" s="23" t="s">
        <v>5751</v>
      </c>
      <c r="E22216" s="23" t="s">
        <v>4134</v>
      </c>
      <c r="F22216" s="40">
        <v>0.1</v>
      </c>
      <c r="G22216" s="25">
        <v>1897</v>
      </c>
      <c r="H22216" s="25">
        <v>190</v>
      </c>
      <c r="I22216" s="25"/>
      <c r="J22216" s="58" t="e">
        <f>HYPERLINK("#"&amp;"Insumos"&amp;"!A"&amp;MATCH($B22216,#REF!,0),"Ins "&amp;$B22216)</f>
        <v>#REF!</v>
      </c>
      <c r="M22216" s="220"/>
    </row>
    <row r="22217" spans="1:13" x14ac:dyDescent="0.2">
      <c r="A22217" s="35" t="s">
        <v>3974</v>
      </c>
      <c r="B22217" s="1" t="s">
        <v>5422</v>
      </c>
      <c r="C22217" s="45" t="s">
        <v>8876</v>
      </c>
      <c r="D22217" s="23" t="s">
        <v>5751</v>
      </c>
      <c r="E22217" s="23" t="s">
        <v>4135</v>
      </c>
      <c r="F22217" s="40">
        <v>5.0000000000000001E-3</v>
      </c>
      <c r="G22217" s="25">
        <v>9880</v>
      </c>
      <c r="H22217" s="25">
        <v>49</v>
      </c>
      <c r="I22217" s="25"/>
      <c r="J22217" s="58" t="e">
        <f>HYPERLINK("#"&amp;"Insumos"&amp;"!A"&amp;MATCH($B22217,#REF!,0),"Ins "&amp;$B22217)</f>
        <v>#REF!</v>
      </c>
      <c r="M22217" s="220"/>
    </row>
    <row r="22218" spans="1:13" x14ac:dyDescent="0.2">
      <c r="A22218" s="35" t="s">
        <v>3974</v>
      </c>
      <c r="B22218" s="1" t="s">
        <v>5447</v>
      </c>
      <c r="C22218" s="45" t="s">
        <v>8877</v>
      </c>
      <c r="D22218" s="23" t="s">
        <v>5751</v>
      </c>
      <c r="E22218" s="23" t="s">
        <v>4139</v>
      </c>
      <c r="F22218" s="40">
        <v>0.08</v>
      </c>
      <c r="G22218" s="25">
        <v>64376</v>
      </c>
      <c r="H22218" s="25">
        <v>5150</v>
      </c>
      <c r="I22218" s="25"/>
      <c r="J22218" s="58" t="e">
        <f>HYPERLINK("#"&amp;"Insumos"&amp;"!A"&amp;MATCH($B22218,#REF!,0),"Ins "&amp;$B22218)</f>
        <v>#REF!</v>
      </c>
      <c r="M22218" s="220"/>
    </row>
    <row r="22219" spans="1:13" x14ac:dyDescent="0.2">
      <c r="A22219" s="35" t="s">
        <v>3974</v>
      </c>
      <c r="B22219" s="1" t="s">
        <v>5448</v>
      </c>
      <c r="C22219" s="45" t="s">
        <v>8878</v>
      </c>
      <c r="D22219" s="23" t="s">
        <v>5751</v>
      </c>
      <c r="E22219" s="23" t="s">
        <v>4134</v>
      </c>
      <c r="F22219" s="40">
        <v>0.82</v>
      </c>
      <c r="G22219" s="25">
        <v>6708</v>
      </c>
      <c r="H22219" s="25">
        <v>5501</v>
      </c>
      <c r="I22219" s="25"/>
      <c r="J22219" s="58" t="e">
        <f>HYPERLINK("#"&amp;"Insumos"&amp;"!A"&amp;MATCH($B22219,#REF!,0),"Ins "&amp;$B22219)</f>
        <v>#REF!</v>
      </c>
      <c r="M22219" s="220"/>
    </row>
    <row r="22220" spans="1:13" x14ac:dyDescent="0.2">
      <c r="A22220" s="35" t="s">
        <v>3974</v>
      </c>
      <c r="B22220" s="1" t="s">
        <v>5426</v>
      </c>
      <c r="C22220" s="45" t="s">
        <v>8879</v>
      </c>
      <c r="D22220" s="23" t="s">
        <v>5751</v>
      </c>
      <c r="E22220" s="23" t="s">
        <v>4134</v>
      </c>
      <c r="F22220" s="40">
        <v>1</v>
      </c>
      <c r="G22220" s="25">
        <v>7748</v>
      </c>
      <c r="H22220" s="25">
        <v>7748</v>
      </c>
      <c r="I22220" s="25"/>
      <c r="J22220" s="58" t="e">
        <f>HYPERLINK("#"&amp;"Insumos"&amp;"!A"&amp;MATCH($B22220,#REF!,0),"Ins "&amp;$B22220)</f>
        <v>#REF!</v>
      </c>
      <c r="M22220" s="220"/>
    </row>
    <row r="22221" spans="1:13" ht="25.5" x14ac:dyDescent="0.2">
      <c r="A22221" s="35" t="s">
        <v>3974</v>
      </c>
      <c r="B22221" s="1" t="s">
        <v>5427</v>
      </c>
      <c r="C22221" s="45" t="s">
        <v>1175</v>
      </c>
      <c r="D22221" s="23" t="s">
        <v>5751</v>
      </c>
      <c r="E22221" s="23" t="s">
        <v>4134</v>
      </c>
      <c r="F22221" s="40">
        <v>1.05</v>
      </c>
      <c r="G22221" s="25">
        <v>44200</v>
      </c>
      <c r="H22221" s="25">
        <v>46410</v>
      </c>
      <c r="I22221" s="25"/>
      <c r="J22221" s="58" t="e">
        <f>HYPERLINK("#"&amp;"Insumos"&amp;"!A"&amp;MATCH($B22221,#REF!,0),"Ins "&amp;$B22221)</f>
        <v>#REF!</v>
      </c>
      <c r="M22221" s="220"/>
    </row>
    <row r="22222" spans="1:13" x14ac:dyDescent="0.2">
      <c r="A22222" s="35" t="s">
        <v>3974</v>
      </c>
      <c r="B22222" s="1" t="s">
        <v>5432</v>
      </c>
      <c r="C22222" s="45" t="s">
        <v>257</v>
      </c>
      <c r="D22222" s="23" t="s">
        <v>5751</v>
      </c>
      <c r="E22222" s="23" t="s">
        <v>4134</v>
      </c>
      <c r="F22222" s="40">
        <v>2</v>
      </c>
      <c r="G22222" s="25">
        <v>44</v>
      </c>
      <c r="H22222" s="25">
        <v>88</v>
      </c>
      <c r="I22222" s="25"/>
      <c r="J22222" s="58" t="e">
        <f>HYPERLINK("#"&amp;"Insumos"&amp;"!A"&amp;MATCH($B22222,#REF!,0),"Ins "&amp;$B22222)</f>
        <v>#REF!</v>
      </c>
      <c r="M22222" s="220"/>
    </row>
    <row r="22223" spans="1:13" x14ac:dyDescent="0.2">
      <c r="A22223" s="35" t="s">
        <v>3974</v>
      </c>
      <c r="B22223" s="1" t="s">
        <v>5433</v>
      </c>
      <c r="C22223" s="45" t="s">
        <v>1179</v>
      </c>
      <c r="D22223" s="23" t="s">
        <v>5751</v>
      </c>
      <c r="E22223" s="23" t="s">
        <v>4134</v>
      </c>
      <c r="F22223" s="40">
        <v>15</v>
      </c>
      <c r="G22223" s="25">
        <v>44</v>
      </c>
      <c r="H22223" s="25">
        <v>660</v>
      </c>
      <c r="I22223" s="25"/>
      <c r="J22223" s="58" t="e">
        <f>HYPERLINK("#"&amp;"Insumos"&amp;"!A"&amp;MATCH($B22223,#REF!,0),"Ins "&amp;$B22223)</f>
        <v>#REF!</v>
      </c>
      <c r="M22223" s="220"/>
    </row>
    <row r="22224" spans="1:13" x14ac:dyDescent="0.2">
      <c r="A22224" s="35" t="s">
        <v>3974</v>
      </c>
      <c r="B22224" s="1" t="s">
        <v>5434</v>
      </c>
      <c r="C22224" s="45" t="s">
        <v>1180</v>
      </c>
      <c r="D22224" s="23" t="s">
        <v>5751</v>
      </c>
      <c r="E22224" s="23" t="s">
        <v>4134</v>
      </c>
      <c r="F22224" s="40">
        <v>2.1</v>
      </c>
      <c r="G22224" s="25">
        <v>80</v>
      </c>
      <c r="H22224" s="25">
        <v>168</v>
      </c>
      <c r="I22224" s="25"/>
      <c r="J22224" s="58" t="e">
        <f>HYPERLINK("#"&amp;"Insumos"&amp;"!A"&amp;MATCH($B22224,#REF!,0),"Ins "&amp;$B22224)</f>
        <v>#REF!</v>
      </c>
      <c r="M22224" s="220"/>
    </row>
    <row r="22225" spans="1:13" ht="25.5" x14ac:dyDescent="0.2">
      <c r="A22225" s="36" t="s">
        <v>3975</v>
      </c>
      <c r="B22225" s="26" t="s">
        <v>6816</v>
      </c>
      <c r="C22225" s="79" t="s">
        <v>2347</v>
      </c>
      <c r="D22225" s="37" t="s">
        <v>5608</v>
      </c>
      <c r="E22225" s="37" t="s">
        <v>464</v>
      </c>
      <c r="F22225" s="41"/>
      <c r="G22225" s="27"/>
      <c r="H22225" s="27"/>
      <c r="I22225" s="27">
        <v>8476</v>
      </c>
      <c r="M22225" s="220">
        <f t="shared" ref="M22225:M22267" si="347">ROUND(I22225*(1+$L$2),0)</f>
        <v>11100</v>
      </c>
    </row>
    <row r="22226" spans="1:13" x14ac:dyDescent="0.2">
      <c r="A22226" s="35" t="s">
        <v>3975</v>
      </c>
      <c r="B22226" s="1" t="s">
        <v>5577</v>
      </c>
      <c r="C22226" s="45" t="s">
        <v>6346</v>
      </c>
      <c r="D22226" s="23" t="s">
        <v>5734</v>
      </c>
      <c r="E22226" s="23" t="s">
        <v>4141</v>
      </c>
      <c r="F22226" s="40">
        <v>6.5000000000000002E-2</v>
      </c>
      <c r="G22226" s="25">
        <v>53481</v>
      </c>
      <c r="H22226" s="25">
        <v>3476</v>
      </c>
      <c r="I22226" s="25"/>
      <c r="J22226" s="58" t="e">
        <f>HYPERLINK("#"&amp;"Insumos"&amp;"!A"&amp;MATCH($B22226,#REF!,0),"Ins "&amp;$B22226)</f>
        <v>#REF!</v>
      </c>
      <c r="M22226" s="220"/>
    </row>
    <row r="22227" spans="1:13" x14ac:dyDescent="0.2">
      <c r="A22227" s="35" t="s">
        <v>3975</v>
      </c>
      <c r="B22227" s="1" t="s">
        <v>263</v>
      </c>
      <c r="C22227" s="45" t="s">
        <v>696</v>
      </c>
      <c r="D22227" s="23" t="s">
        <v>5534</v>
      </c>
      <c r="E22227" s="23" t="s">
        <v>4140</v>
      </c>
      <c r="F22227" s="40">
        <v>5.0000000000000001E-4</v>
      </c>
      <c r="G22227" s="25">
        <v>187426</v>
      </c>
      <c r="H22227" s="25">
        <v>94</v>
      </c>
      <c r="I22227" s="25"/>
      <c r="J22227" s="58" t="e">
        <f>HYPERLINK("#"&amp;"Insumos"&amp;"!A"&amp;MATCH($B22227,#REF!,0),"Ins "&amp;$B22227)</f>
        <v>#REF!</v>
      </c>
      <c r="M22227" s="220"/>
    </row>
    <row r="22228" spans="1:13" x14ac:dyDescent="0.2">
      <c r="A22228" s="35" t="s">
        <v>3975</v>
      </c>
      <c r="B22228" s="1" t="s">
        <v>5533</v>
      </c>
      <c r="C22228" s="45" t="s">
        <v>5892</v>
      </c>
      <c r="D22228" s="23" t="s">
        <v>977</v>
      </c>
      <c r="E22228" s="23" t="s">
        <v>4134</v>
      </c>
      <c r="F22228" s="40">
        <v>6.5000000000000002E-2</v>
      </c>
      <c r="G22228" s="25">
        <v>3623</v>
      </c>
      <c r="H22228" s="25">
        <v>235</v>
      </c>
      <c r="I22228" s="25"/>
      <c r="J22228" s="58" t="e">
        <f>HYPERLINK("#"&amp;"Insumos"&amp;"!A"&amp;MATCH($B22228,#REF!,0),"Ins "&amp;$B22228)</f>
        <v>#REF!</v>
      </c>
      <c r="M22228" s="220"/>
    </row>
    <row r="22229" spans="1:13" x14ac:dyDescent="0.2">
      <c r="A22229" s="35" t="s">
        <v>3975</v>
      </c>
      <c r="B22229" s="1" t="s">
        <v>4231</v>
      </c>
      <c r="C22229" s="45" t="s">
        <v>2354</v>
      </c>
      <c r="D22229" s="23" t="s">
        <v>5751</v>
      </c>
      <c r="E22229" s="23" t="s">
        <v>287</v>
      </c>
      <c r="F22229" s="40">
        <v>1</v>
      </c>
      <c r="G22229" s="25">
        <v>4505</v>
      </c>
      <c r="H22229" s="25">
        <v>4505</v>
      </c>
      <c r="I22229" s="25"/>
      <c r="J22229" s="58" t="e">
        <f>HYPERLINK("#"&amp;"Insumos"&amp;"!A"&amp;MATCH($B22229,#REF!,0),"Ins "&amp;$B22229)</f>
        <v>#REF!</v>
      </c>
      <c r="M22229" s="220"/>
    </row>
    <row r="22230" spans="1:13" x14ac:dyDescent="0.2">
      <c r="A22230" s="35" t="s">
        <v>3975</v>
      </c>
      <c r="B22230" s="1" t="s">
        <v>5007</v>
      </c>
      <c r="C22230" s="45" t="s">
        <v>720</v>
      </c>
      <c r="D22230" s="23" t="s">
        <v>5751</v>
      </c>
      <c r="E22230" s="23" t="s">
        <v>4134</v>
      </c>
      <c r="F22230" s="40">
        <v>8.7440000000000004E-2</v>
      </c>
      <c r="G22230" s="25">
        <v>1897</v>
      </c>
      <c r="H22230" s="25">
        <v>166</v>
      </c>
      <c r="I22230" s="25"/>
      <c r="J22230" s="58" t="e">
        <f>HYPERLINK("#"&amp;"Insumos"&amp;"!A"&amp;MATCH($B22230,#REF!,0),"Ins "&amp;$B22230)</f>
        <v>#REF!</v>
      </c>
      <c r="M22230" s="220"/>
    </row>
    <row r="22231" spans="1:13" ht="25.5" x14ac:dyDescent="0.2">
      <c r="A22231" s="36" t="s">
        <v>3976</v>
      </c>
      <c r="B22231" s="26" t="s">
        <v>6816</v>
      </c>
      <c r="C22231" s="79" t="s">
        <v>2352</v>
      </c>
      <c r="D22231" s="37" t="s">
        <v>5608</v>
      </c>
      <c r="E22231" s="37" t="s">
        <v>464</v>
      </c>
      <c r="F22231" s="41"/>
      <c r="G22231" s="27"/>
      <c r="H22231" s="27"/>
      <c r="I22231" s="27">
        <v>7316</v>
      </c>
      <c r="M22231" s="220">
        <f t="shared" si="347"/>
        <v>9581</v>
      </c>
    </row>
    <row r="22232" spans="1:13" x14ac:dyDescent="0.2">
      <c r="A22232" s="35" t="s">
        <v>3976</v>
      </c>
      <c r="B22232" s="1" t="s">
        <v>5577</v>
      </c>
      <c r="C22232" s="45" t="s">
        <v>6346</v>
      </c>
      <c r="D22232" s="23" t="s">
        <v>5734</v>
      </c>
      <c r="E22232" s="23" t="s">
        <v>4141</v>
      </c>
      <c r="F22232" s="40">
        <v>6.5000000000000002E-2</v>
      </c>
      <c r="G22232" s="25">
        <v>53481</v>
      </c>
      <c r="H22232" s="25">
        <v>3476</v>
      </c>
      <c r="I22232" s="25"/>
      <c r="J22232" s="58" t="e">
        <f>HYPERLINK("#"&amp;"Insumos"&amp;"!A"&amp;MATCH($B22232,#REF!,0),"Ins "&amp;$B22232)</f>
        <v>#REF!</v>
      </c>
      <c r="M22232" s="220"/>
    </row>
    <row r="22233" spans="1:13" x14ac:dyDescent="0.2">
      <c r="A22233" s="35" t="s">
        <v>3976</v>
      </c>
      <c r="B22233" s="1" t="s">
        <v>263</v>
      </c>
      <c r="C22233" s="45" t="s">
        <v>696</v>
      </c>
      <c r="D22233" s="23" t="s">
        <v>5534</v>
      </c>
      <c r="E22233" s="23" t="s">
        <v>4140</v>
      </c>
      <c r="F22233" s="40">
        <v>2.9999999999999997E-4</v>
      </c>
      <c r="G22233" s="25">
        <v>187426</v>
      </c>
      <c r="H22233" s="25">
        <v>56</v>
      </c>
      <c r="I22233" s="25"/>
      <c r="J22233" s="58" t="e">
        <f>HYPERLINK("#"&amp;"Insumos"&amp;"!A"&amp;MATCH($B22233,#REF!,0),"Ins "&amp;$B22233)</f>
        <v>#REF!</v>
      </c>
      <c r="M22233" s="220"/>
    </row>
    <row r="22234" spans="1:13" x14ac:dyDescent="0.2">
      <c r="A22234" s="35" t="s">
        <v>3976</v>
      </c>
      <c r="B22234" s="1" t="s">
        <v>5533</v>
      </c>
      <c r="C22234" s="45" t="s">
        <v>5892</v>
      </c>
      <c r="D22234" s="23" t="s">
        <v>977</v>
      </c>
      <c r="E22234" s="23" t="s">
        <v>4134</v>
      </c>
      <c r="F22234" s="40">
        <v>6.5000000000000002E-2</v>
      </c>
      <c r="G22234" s="25">
        <v>3623</v>
      </c>
      <c r="H22234" s="25">
        <v>235</v>
      </c>
      <c r="I22234" s="25"/>
      <c r="J22234" s="58" t="e">
        <f>HYPERLINK("#"&amp;"Insumos"&amp;"!A"&amp;MATCH($B22234,#REF!,0),"Ins "&amp;$B22234)</f>
        <v>#REF!</v>
      </c>
      <c r="M22234" s="220"/>
    </row>
    <row r="22235" spans="1:13" x14ac:dyDescent="0.2">
      <c r="A22235" s="35" t="s">
        <v>3976</v>
      </c>
      <c r="B22235" s="1" t="s">
        <v>4232</v>
      </c>
      <c r="C22235" s="45" t="s">
        <v>2355</v>
      </c>
      <c r="D22235" s="23" t="s">
        <v>5751</v>
      </c>
      <c r="E22235" s="23" t="s">
        <v>287</v>
      </c>
      <c r="F22235" s="40">
        <v>1</v>
      </c>
      <c r="G22235" s="25">
        <v>3383</v>
      </c>
      <c r="H22235" s="25">
        <v>3383</v>
      </c>
      <c r="I22235" s="25"/>
      <c r="J22235" s="58" t="e">
        <f>HYPERLINK("#"&amp;"Insumos"&amp;"!A"&amp;MATCH($B22235,#REF!,0),"Ins "&amp;$B22235)</f>
        <v>#REF!</v>
      </c>
      <c r="M22235" s="220"/>
    </row>
    <row r="22236" spans="1:13" x14ac:dyDescent="0.2">
      <c r="A22236" s="35" t="s">
        <v>3976</v>
      </c>
      <c r="B22236" s="1" t="s">
        <v>5007</v>
      </c>
      <c r="C22236" s="45" t="s">
        <v>720</v>
      </c>
      <c r="D22236" s="23" t="s">
        <v>5751</v>
      </c>
      <c r="E22236" s="23" t="s">
        <v>4134</v>
      </c>
      <c r="F22236" s="40">
        <v>8.7440000000000004E-2</v>
      </c>
      <c r="G22236" s="25">
        <v>1897</v>
      </c>
      <c r="H22236" s="25">
        <v>166</v>
      </c>
      <c r="I22236" s="25"/>
      <c r="J22236" s="58" t="e">
        <f>HYPERLINK("#"&amp;"Insumos"&amp;"!A"&amp;MATCH($B22236,#REF!,0),"Ins "&amp;$B22236)</f>
        <v>#REF!</v>
      </c>
      <c r="M22236" s="220"/>
    </row>
    <row r="22237" spans="1:13" ht="25.5" x14ac:dyDescent="0.2">
      <c r="A22237" s="36" t="s">
        <v>3977</v>
      </c>
      <c r="B22237" s="26" t="s">
        <v>6816</v>
      </c>
      <c r="C22237" s="79" t="s">
        <v>2353</v>
      </c>
      <c r="D22237" s="37" t="s">
        <v>5608</v>
      </c>
      <c r="E22237" s="37" t="s">
        <v>464</v>
      </c>
      <c r="F22237" s="41"/>
      <c r="G22237" s="27"/>
      <c r="H22237" s="27"/>
      <c r="I22237" s="27">
        <v>5783</v>
      </c>
      <c r="M22237" s="220">
        <f t="shared" si="347"/>
        <v>7573</v>
      </c>
    </row>
    <row r="22238" spans="1:13" x14ac:dyDescent="0.2">
      <c r="A22238" s="35" t="s">
        <v>3977</v>
      </c>
      <c r="B22238" s="1" t="s">
        <v>5577</v>
      </c>
      <c r="C22238" s="45" t="s">
        <v>6346</v>
      </c>
      <c r="D22238" s="23" t="s">
        <v>5734</v>
      </c>
      <c r="E22238" s="23" t="s">
        <v>4141</v>
      </c>
      <c r="F22238" s="40">
        <v>4.4999999999999998E-2</v>
      </c>
      <c r="G22238" s="25">
        <v>53481</v>
      </c>
      <c r="H22238" s="25">
        <v>2407</v>
      </c>
      <c r="I22238" s="25"/>
      <c r="J22238" s="58" t="e">
        <f>HYPERLINK("#"&amp;"Insumos"&amp;"!A"&amp;MATCH($B22238,#REF!,0),"Ins "&amp;$B22238)</f>
        <v>#REF!</v>
      </c>
      <c r="M22238" s="220"/>
    </row>
    <row r="22239" spans="1:13" x14ac:dyDescent="0.2">
      <c r="A22239" s="35" t="s">
        <v>3977</v>
      </c>
      <c r="B22239" s="1" t="s">
        <v>263</v>
      </c>
      <c r="C22239" s="45" t="s">
        <v>696</v>
      </c>
      <c r="D22239" s="23" t="s">
        <v>5534</v>
      </c>
      <c r="E22239" s="23" t="s">
        <v>4140</v>
      </c>
      <c r="F22239" s="40">
        <v>2.9999999999999997E-4</v>
      </c>
      <c r="G22239" s="25">
        <v>187426</v>
      </c>
      <c r="H22239" s="25">
        <v>56</v>
      </c>
      <c r="I22239" s="25"/>
      <c r="J22239" s="58" t="e">
        <f>HYPERLINK("#"&amp;"Insumos"&amp;"!A"&amp;MATCH($B22239,#REF!,0),"Ins "&amp;$B22239)</f>
        <v>#REF!</v>
      </c>
      <c r="M22239" s="220"/>
    </row>
    <row r="22240" spans="1:13" x14ac:dyDescent="0.2">
      <c r="A22240" s="35" t="s">
        <v>3977</v>
      </c>
      <c r="B22240" s="1" t="s">
        <v>5533</v>
      </c>
      <c r="C22240" s="45" t="s">
        <v>5892</v>
      </c>
      <c r="D22240" s="23" t="s">
        <v>977</v>
      </c>
      <c r="E22240" s="23" t="s">
        <v>4134</v>
      </c>
      <c r="F22240" s="40">
        <v>4.4999999999999998E-2</v>
      </c>
      <c r="G22240" s="25">
        <v>3623</v>
      </c>
      <c r="H22240" s="25">
        <v>163</v>
      </c>
      <c r="I22240" s="25"/>
      <c r="J22240" s="58" t="e">
        <f>HYPERLINK("#"&amp;"Insumos"&amp;"!A"&amp;MATCH($B22240,#REF!,0),"Ins "&amp;$B22240)</f>
        <v>#REF!</v>
      </c>
      <c r="M22240" s="220"/>
    </row>
    <row r="22241" spans="1:13" x14ac:dyDescent="0.2">
      <c r="A22241" s="35" t="s">
        <v>3977</v>
      </c>
      <c r="B22241" s="1" t="s">
        <v>4233</v>
      </c>
      <c r="C22241" s="45" t="s">
        <v>2356</v>
      </c>
      <c r="D22241" s="23" t="s">
        <v>5751</v>
      </c>
      <c r="E22241" s="23" t="s">
        <v>287</v>
      </c>
      <c r="F22241" s="40">
        <v>1</v>
      </c>
      <c r="G22241" s="25">
        <v>3042</v>
      </c>
      <c r="H22241" s="25">
        <v>3042</v>
      </c>
      <c r="I22241" s="25"/>
      <c r="J22241" s="58" t="e">
        <f>HYPERLINK("#"&amp;"Insumos"&amp;"!A"&amp;MATCH($B22241,#REF!,0),"Ins "&amp;$B22241)</f>
        <v>#REF!</v>
      </c>
      <c r="M22241" s="220"/>
    </row>
    <row r="22242" spans="1:13" x14ac:dyDescent="0.2">
      <c r="A22242" s="35" t="s">
        <v>3977</v>
      </c>
      <c r="B22242" s="1" t="s">
        <v>5007</v>
      </c>
      <c r="C22242" s="45" t="s">
        <v>720</v>
      </c>
      <c r="D22242" s="23" t="s">
        <v>5751</v>
      </c>
      <c r="E22242" s="23" t="s">
        <v>4134</v>
      </c>
      <c r="F22242" s="40">
        <v>6.0560000000000003E-2</v>
      </c>
      <c r="G22242" s="25">
        <v>1897</v>
      </c>
      <c r="H22242" s="25">
        <v>115</v>
      </c>
      <c r="I22242" s="25"/>
      <c r="J22242" s="58" t="e">
        <f>HYPERLINK("#"&amp;"Insumos"&amp;"!A"&amp;MATCH($B22242,#REF!,0),"Ins "&amp;$B22242)</f>
        <v>#REF!</v>
      </c>
      <c r="M22242" s="220"/>
    </row>
    <row r="22243" spans="1:13" ht="25.5" x14ac:dyDescent="0.2">
      <c r="A22243" s="36" t="s">
        <v>3978</v>
      </c>
      <c r="B22243" s="26" t="s">
        <v>6816</v>
      </c>
      <c r="C22243" s="79" t="s">
        <v>2360</v>
      </c>
      <c r="D22243" s="37" t="s">
        <v>5608</v>
      </c>
      <c r="E22243" s="37" t="s">
        <v>464</v>
      </c>
      <c r="F22243" s="41"/>
      <c r="G22243" s="27"/>
      <c r="H22243" s="27"/>
      <c r="I22243" s="27">
        <v>17884</v>
      </c>
      <c r="M22243" s="220">
        <f t="shared" si="347"/>
        <v>23421</v>
      </c>
    </row>
    <row r="22244" spans="1:13" x14ac:dyDescent="0.2">
      <c r="A22244" s="35" t="s">
        <v>3978</v>
      </c>
      <c r="B22244" s="1" t="s">
        <v>5577</v>
      </c>
      <c r="C22244" s="45" t="s">
        <v>6346</v>
      </c>
      <c r="D22244" s="23" t="s">
        <v>5734</v>
      </c>
      <c r="E22244" s="23" t="s">
        <v>4141</v>
      </c>
      <c r="F22244" s="40">
        <v>6.5000000000000002E-2</v>
      </c>
      <c r="G22244" s="25">
        <v>53481</v>
      </c>
      <c r="H22244" s="25">
        <v>3476</v>
      </c>
      <c r="I22244" s="25"/>
      <c r="J22244" s="58" t="e">
        <f>HYPERLINK("#"&amp;"Insumos"&amp;"!A"&amp;MATCH($B22244,#REF!,0),"Ins "&amp;$B22244)</f>
        <v>#REF!</v>
      </c>
      <c r="M22244" s="220"/>
    </row>
    <row r="22245" spans="1:13" x14ac:dyDescent="0.2">
      <c r="A22245" s="35" t="s">
        <v>3978</v>
      </c>
      <c r="B22245" s="1" t="s">
        <v>263</v>
      </c>
      <c r="C22245" s="45" t="s">
        <v>696</v>
      </c>
      <c r="D22245" s="23" t="s">
        <v>5534</v>
      </c>
      <c r="E22245" s="23" t="s">
        <v>4140</v>
      </c>
      <c r="F22245" s="40">
        <v>1.4E-3</v>
      </c>
      <c r="G22245" s="25">
        <v>187426</v>
      </c>
      <c r="H22245" s="25">
        <v>262</v>
      </c>
      <c r="I22245" s="25"/>
      <c r="J22245" s="58" t="e">
        <f>HYPERLINK("#"&amp;"Insumos"&amp;"!A"&amp;MATCH($B22245,#REF!,0),"Ins "&amp;$B22245)</f>
        <v>#REF!</v>
      </c>
      <c r="M22245" s="220"/>
    </row>
    <row r="22246" spans="1:13" x14ac:dyDescent="0.2">
      <c r="A22246" s="35" t="s">
        <v>3978</v>
      </c>
      <c r="B22246" s="1" t="s">
        <v>5533</v>
      </c>
      <c r="C22246" s="45" t="s">
        <v>5892</v>
      </c>
      <c r="D22246" s="23" t="s">
        <v>977</v>
      </c>
      <c r="E22246" s="23" t="s">
        <v>4134</v>
      </c>
      <c r="F22246" s="40">
        <v>6.5000000000000002E-2</v>
      </c>
      <c r="G22246" s="25">
        <v>3623</v>
      </c>
      <c r="H22246" s="25">
        <v>235</v>
      </c>
      <c r="I22246" s="25"/>
      <c r="J22246" s="58" t="e">
        <f>HYPERLINK("#"&amp;"Insumos"&amp;"!A"&amp;MATCH($B22246,#REF!,0),"Ins "&amp;$B22246)</f>
        <v>#REF!</v>
      </c>
      <c r="M22246" s="220"/>
    </row>
    <row r="22247" spans="1:13" x14ac:dyDescent="0.2">
      <c r="A22247" s="35" t="s">
        <v>3978</v>
      </c>
      <c r="B22247" s="1" t="s">
        <v>4234</v>
      </c>
      <c r="C22247" s="45" t="s">
        <v>2348</v>
      </c>
      <c r="D22247" s="23" t="s">
        <v>5751</v>
      </c>
      <c r="E22247" s="23" t="s">
        <v>287</v>
      </c>
      <c r="F22247" s="40">
        <v>1</v>
      </c>
      <c r="G22247" s="25">
        <v>13745</v>
      </c>
      <c r="H22247" s="25">
        <v>13745</v>
      </c>
      <c r="I22247" s="25"/>
      <c r="J22247" s="58" t="e">
        <f>HYPERLINK("#"&amp;"Insumos"&amp;"!A"&amp;MATCH($B22247,#REF!,0),"Ins "&amp;$B22247)</f>
        <v>#REF!</v>
      </c>
      <c r="M22247" s="220"/>
    </row>
    <row r="22248" spans="1:13" x14ac:dyDescent="0.2">
      <c r="A22248" s="35" t="s">
        <v>3978</v>
      </c>
      <c r="B22248" s="1" t="s">
        <v>5007</v>
      </c>
      <c r="C22248" s="45" t="s">
        <v>720</v>
      </c>
      <c r="D22248" s="23" t="s">
        <v>5751</v>
      </c>
      <c r="E22248" s="23" t="s">
        <v>4134</v>
      </c>
      <c r="F22248" s="40">
        <v>8.7440000000000004E-2</v>
      </c>
      <c r="G22248" s="25">
        <v>1897</v>
      </c>
      <c r="H22248" s="25">
        <v>166</v>
      </c>
      <c r="I22248" s="25"/>
      <c r="J22248" s="58" t="e">
        <f>HYPERLINK("#"&amp;"Insumos"&amp;"!A"&amp;MATCH($B22248,#REF!,0),"Ins "&amp;$B22248)</f>
        <v>#REF!</v>
      </c>
      <c r="M22248" s="220"/>
    </row>
    <row r="22249" spans="1:13" ht="25.5" x14ac:dyDescent="0.2">
      <c r="A22249" s="36" t="s">
        <v>3979</v>
      </c>
      <c r="B22249" s="26" t="s">
        <v>6816</v>
      </c>
      <c r="C22249" s="79" t="s">
        <v>2358</v>
      </c>
      <c r="D22249" s="37" t="s">
        <v>5608</v>
      </c>
      <c r="E22249" s="37" t="s">
        <v>464</v>
      </c>
      <c r="F22249" s="41"/>
      <c r="G22249" s="27"/>
      <c r="H22249" s="27"/>
      <c r="I22249" s="27">
        <v>13306</v>
      </c>
      <c r="M22249" s="220">
        <f t="shared" si="347"/>
        <v>17426</v>
      </c>
    </row>
    <row r="22250" spans="1:13" x14ac:dyDescent="0.2">
      <c r="A22250" s="35" t="s">
        <v>3979</v>
      </c>
      <c r="B22250" s="1" t="s">
        <v>5577</v>
      </c>
      <c r="C22250" s="45" t="s">
        <v>6346</v>
      </c>
      <c r="D22250" s="23" t="s">
        <v>5734</v>
      </c>
      <c r="E22250" s="23" t="s">
        <v>4141</v>
      </c>
      <c r="F22250" s="40">
        <v>6.5000000000000002E-2</v>
      </c>
      <c r="G22250" s="25">
        <v>53481</v>
      </c>
      <c r="H22250" s="25">
        <v>3476</v>
      </c>
      <c r="I22250" s="25"/>
      <c r="J22250" s="58" t="e">
        <f>HYPERLINK("#"&amp;"Insumos"&amp;"!A"&amp;MATCH($B22250,#REF!,0),"Ins "&amp;$B22250)</f>
        <v>#REF!</v>
      </c>
      <c r="M22250" s="220"/>
    </row>
    <row r="22251" spans="1:13" x14ac:dyDescent="0.2">
      <c r="A22251" s="35" t="s">
        <v>3979</v>
      </c>
      <c r="B22251" s="1" t="s">
        <v>263</v>
      </c>
      <c r="C22251" s="45" t="s">
        <v>696</v>
      </c>
      <c r="D22251" s="23" t="s">
        <v>5534</v>
      </c>
      <c r="E22251" s="23" t="s">
        <v>4140</v>
      </c>
      <c r="F22251" s="40">
        <v>1E-3</v>
      </c>
      <c r="G22251" s="25">
        <v>187426</v>
      </c>
      <c r="H22251" s="25">
        <v>187</v>
      </c>
      <c r="I22251" s="25"/>
      <c r="J22251" s="58" t="e">
        <f>HYPERLINK("#"&amp;"Insumos"&amp;"!A"&amp;MATCH($B22251,#REF!,0),"Ins "&amp;$B22251)</f>
        <v>#REF!</v>
      </c>
      <c r="M22251" s="220"/>
    </row>
    <row r="22252" spans="1:13" x14ac:dyDescent="0.2">
      <c r="A22252" s="35" t="s">
        <v>3979</v>
      </c>
      <c r="B22252" s="1" t="s">
        <v>5533</v>
      </c>
      <c r="C22252" s="45" t="s">
        <v>5892</v>
      </c>
      <c r="D22252" s="23" t="s">
        <v>977</v>
      </c>
      <c r="E22252" s="23" t="s">
        <v>4134</v>
      </c>
      <c r="F22252" s="40">
        <v>6.5000000000000002E-2</v>
      </c>
      <c r="G22252" s="25">
        <v>3623</v>
      </c>
      <c r="H22252" s="25">
        <v>235</v>
      </c>
      <c r="I22252" s="25"/>
      <c r="J22252" s="58" t="e">
        <f>HYPERLINK("#"&amp;"Insumos"&amp;"!A"&amp;MATCH($B22252,#REF!,0),"Ins "&amp;$B22252)</f>
        <v>#REF!</v>
      </c>
      <c r="M22252" s="220"/>
    </row>
    <row r="22253" spans="1:13" x14ac:dyDescent="0.2">
      <c r="A22253" s="35" t="s">
        <v>3979</v>
      </c>
      <c r="B22253" s="1" t="s">
        <v>4235</v>
      </c>
      <c r="C22253" s="45" t="s">
        <v>2349</v>
      </c>
      <c r="D22253" s="23" t="s">
        <v>5751</v>
      </c>
      <c r="E22253" s="23" t="s">
        <v>287</v>
      </c>
      <c r="F22253" s="40">
        <v>1</v>
      </c>
      <c r="G22253" s="25">
        <v>9242</v>
      </c>
      <c r="H22253" s="25">
        <v>9242</v>
      </c>
      <c r="I22253" s="25"/>
      <c r="J22253" s="58" t="e">
        <f>HYPERLINK("#"&amp;"Insumos"&amp;"!A"&amp;MATCH($B22253,#REF!,0),"Ins "&amp;$B22253)</f>
        <v>#REF!</v>
      </c>
      <c r="M22253" s="220"/>
    </row>
    <row r="22254" spans="1:13" x14ac:dyDescent="0.2">
      <c r="A22254" s="35" t="s">
        <v>3979</v>
      </c>
      <c r="B22254" s="1" t="s">
        <v>5007</v>
      </c>
      <c r="C22254" s="45" t="s">
        <v>720</v>
      </c>
      <c r="D22254" s="23" t="s">
        <v>5751</v>
      </c>
      <c r="E22254" s="23" t="s">
        <v>4134</v>
      </c>
      <c r="F22254" s="40">
        <v>8.7440000000000004E-2</v>
      </c>
      <c r="G22254" s="25">
        <v>1897</v>
      </c>
      <c r="H22254" s="25">
        <v>166</v>
      </c>
      <c r="I22254" s="25"/>
      <c r="J22254" s="58" t="e">
        <f>HYPERLINK("#"&amp;"Insumos"&amp;"!A"&amp;MATCH($B22254,#REF!,0),"Ins "&amp;$B22254)</f>
        <v>#REF!</v>
      </c>
      <c r="M22254" s="220"/>
    </row>
    <row r="22255" spans="1:13" ht="25.5" x14ac:dyDescent="0.2">
      <c r="A22255" s="36" t="s">
        <v>3980</v>
      </c>
      <c r="B22255" s="26" t="s">
        <v>6816</v>
      </c>
      <c r="C22255" s="79" t="s">
        <v>2357</v>
      </c>
      <c r="D22255" s="37" t="s">
        <v>5608</v>
      </c>
      <c r="E22255" s="37" t="s">
        <v>464</v>
      </c>
      <c r="F22255" s="41"/>
      <c r="G22255" s="27"/>
      <c r="H22255" s="27"/>
      <c r="I22255" s="27">
        <v>10545</v>
      </c>
      <c r="M22255" s="220">
        <f t="shared" si="347"/>
        <v>13810</v>
      </c>
    </row>
    <row r="22256" spans="1:13" x14ac:dyDescent="0.2">
      <c r="A22256" s="35" t="s">
        <v>3980</v>
      </c>
      <c r="B22256" s="1" t="s">
        <v>5577</v>
      </c>
      <c r="C22256" s="45" t="s">
        <v>6346</v>
      </c>
      <c r="D22256" s="23" t="s">
        <v>5734</v>
      </c>
      <c r="E22256" s="23" t="s">
        <v>4141</v>
      </c>
      <c r="F22256" s="40">
        <v>6.5000000000000002E-2</v>
      </c>
      <c r="G22256" s="25">
        <v>53481</v>
      </c>
      <c r="H22256" s="25">
        <v>3476</v>
      </c>
      <c r="I22256" s="25"/>
      <c r="J22256" s="58" t="e">
        <f>HYPERLINK("#"&amp;"Insumos"&amp;"!A"&amp;MATCH($B22256,#REF!,0),"Ins "&amp;$B22256)</f>
        <v>#REF!</v>
      </c>
      <c r="M22256" s="220"/>
    </row>
    <row r="22257" spans="1:13" x14ac:dyDescent="0.2">
      <c r="A22257" s="35" t="s">
        <v>3980</v>
      </c>
      <c r="B22257" s="1" t="s">
        <v>263</v>
      </c>
      <c r="C22257" s="45" t="s">
        <v>696</v>
      </c>
      <c r="D22257" s="23" t="s">
        <v>5534</v>
      </c>
      <c r="E22257" s="23" t="s">
        <v>4140</v>
      </c>
      <c r="F22257" s="40">
        <v>6.9999999999999999E-4</v>
      </c>
      <c r="G22257" s="25">
        <v>187426</v>
      </c>
      <c r="H22257" s="25">
        <v>131</v>
      </c>
      <c r="I22257" s="25"/>
      <c r="J22257" s="58" t="e">
        <f>HYPERLINK("#"&amp;"Insumos"&amp;"!A"&amp;MATCH($B22257,#REF!,0),"Ins "&amp;$B22257)</f>
        <v>#REF!</v>
      </c>
      <c r="M22257" s="220"/>
    </row>
    <row r="22258" spans="1:13" x14ac:dyDescent="0.2">
      <c r="A22258" s="35" t="s">
        <v>3980</v>
      </c>
      <c r="B22258" s="1" t="s">
        <v>5533</v>
      </c>
      <c r="C22258" s="45" t="s">
        <v>5892</v>
      </c>
      <c r="D22258" s="23" t="s">
        <v>977</v>
      </c>
      <c r="E22258" s="23" t="s">
        <v>4134</v>
      </c>
      <c r="F22258" s="40">
        <v>6.5000000000000002E-2</v>
      </c>
      <c r="G22258" s="25">
        <v>3623</v>
      </c>
      <c r="H22258" s="25">
        <v>235</v>
      </c>
      <c r="I22258" s="25"/>
      <c r="J22258" s="58" t="e">
        <f>HYPERLINK("#"&amp;"Insumos"&amp;"!A"&amp;MATCH($B22258,#REF!,0),"Ins "&amp;$B22258)</f>
        <v>#REF!</v>
      </c>
      <c r="M22258" s="220"/>
    </row>
    <row r="22259" spans="1:13" x14ac:dyDescent="0.2">
      <c r="A22259" s="35" t="s">
        <v>3980</v>
      </c>
      <c r="B22259" s="1" t="s">
        <v>4236</v>
      </c>
      <c r="C22259" s="45" t="s">
        <v>2350</v>
      </c>
      <c r="D22259" s="23" t="s">
        <v>5751</v>
      </c>
      <c r="E22259" s="23" t="s">
        <v>287</v>
      </c>
      <c r="F22259" s="40">
        <v>1</v>
      </c>
      <c r="G22259" s="25">
        <v>6537</v>
      </c>
      <c r="H22259" s="25">
        <v>6537</v>
      </c>
      <c r="I22259" s="25"/>
      <c r="J22259" s="58" t="e">
        <f>HYPERLINK("#"&amp;"Insumos"&amp;"!A"&amp;MATCH($B22259,#REF!,0),"Ins "&amp;$B22259)</f>
        <v>#REF!</v>
      </c>
      <c r="M22259" s="220"/>
    </row>
    <row r="22260" spans="1:13" x14ac:dyDescent="0.2">
      <c r="A22260" s="35" t="s">
        <v>3980</v>
      </c>
      <c r="B22260" s="1" t="s">
        <v>5007</v>
      </c>
      <c r="C22260" s="45" t="s">
        <v>720</v>
      </c>
      <c r="D22260" s="23" t="s">
        <v>5751</v>
      </c>
      <c r="E22260" s="23" t="s">
        <v>4134</v>
      </c>
      <c r="F22260" s="40">
        <v>8.7440000000000004E-2</v>
      </c>
      <c r="G22260" s="25">
        <v>1897</v>
      </c>
      <c r="H22260" s="25">
        <v>166</v>
      </c>
      <c r="I22260" s="25"/>
      <c r="J22260" s="58" t="e">
        <f>HYPERLINK("#"&amp;"Insumos"&amp;"!A"&amp;MATCH($B22260,#REF!,0),"Ins "&amp;$B22260)</f>
        <v>#REF!</v>
      </c>
      <c r="M22260" s="220"/>
    </row>
    <row r="22261" spans="1:13" ht="25.5" x14ac:dyDescent="0.2">
      <c r="A22261" s="36" t="s">
        <v>3981</v>
      </c>
      <c r="B22261" s="26" t="s">
        <v>6816</v>
      </c>
      <c r="C22261" s="79" t="s">
        <v>2359</v>
      </c>
      <c r="D22261" s="37" t="s">
        <v>5608</v>
      </c>
      <c r="E22261" s="37" t="s">
        <v>464</v>
      </c>
      <c r="F22261" s="41"/>
      <c r="G22261" s="27"/>
      <c r="H22261" s="27"/>
      <c r="I22261" s="27">
        <v>8476</v>
      </c>
      <c r="M22261" s="220">
        <f t="shared" si="347"/>
        <v>11100</v>
      </c>
    </row>
    <row r="22262" spans="1:13" x14ac:dyDescent="0.2">
      <c r="A22262" s="35" t="s">
        <v>3981</v>
      </c>
      <c r="B22262" s="1" t="s">
        <v>5577</v>
      </c>
      <c r="C22262" s="45" t="s">
        <v>6346</v>
      </c>
      <c r="D22262" s="23" t="s">
        <v>5734</v>
      </c>
      <c r="E22262" s="23" t="s">
        <v>4141</v>
      </c>
      <c r="F22262" s="40">
        <v>6.5000000000000002E-2</v>
      </c>
      <c r="G22262" s="25">
        <v>53481</v>
      </c>
      <c r="H22262" s="25">
        <v>3476</v>
      </c>
      <c r="I22262" s="25"/>
      <c r="J22262" s="58" t="e">
        <f>HYPERLINK("#"&amp;"Insumos"&amp;"!A"&amp;MATCH($B22262,#REF!,0),"Ins "&amp;$B22262)</f>
        <v>#REF!</v>
      </c>
      <c r="M22262" s="220"/>
    </row>
    <row r="22263" spans="1:13" x14ac:dyDescent="0.2">
      <c r="A22263" s="35" t="s">
        <v>3981</v>
      </c>
      <c r="B22263" s="1" t="s">
        <v>263</v>
      </c>
      <c r="C22263" s="45" t="s">
        <v>696</v>
      </c>
      <c r="D22263" s="23" t="s">
        <v>5534</v>
      </c>
      <c r="E22263" s="23" t="s">
        <v>4140</v>
      </c>
      <c r="F22263" s="40">
        <v>5.0000000000000001E-4</v>
      </c>
      <c r="G22263" s="25">
        <v>187426</v>
      </c>
      <c r="H22263" s="25">
        <v>94</v>
      </c>
      <c r="I22263" s="25"/>
      <c r="J22263" s="58" t="e">
        <f>HYPERLINK("#"&amp;"Insumos"&amp;"!A"&amp;MATCH($B22263,#REF!,0),"Ins "&amp;$B22263)</f>
        <v>#REF!</v>
      </c>
      <c r="M22263" s="220"/>
    </row>
    <row r="22264" spans="1:13" x14ac:dyDescent="0.2">
      <c r="A22264" s="35" t="s">
        <v>3981</v>
      </c>
      <c r="B22264" s="1" t="s">
        <v>5533</v>
      </c>
      <c r="C22264" s="45" t="s">
        <v>5892</v>
      </c>
      <c r="D22264" s="23" t="s">
        <v>977</v>
      </c>
      <c r="E22264" s="23" t="s">
        <v>4134</v>
      </c>
      <c r="F22264" s="40">
        <v>6.5000000000000002E-2</v>
      </c>
      <c r="G22264" s="25">
        <v>3623</v>
      </c>
      <c r="H22264" s="25">
        <v>235</v>
      </c>
      <c r="I22264" s="25"/>
      <c r="J22264" s="58" t="e">
        <f>HYPERLINK("#"&amp;"Insumos"&amp;"!A"&amp;MATCH($B22264,#REF!,0),"Ins "&amp;$B22264)</f>
        <v>#REF!</v>
      </c>
      <c r="M22264" s="220"/>
    </row>
    <row r="22265" spans="1:13" x14ac:dyDescent="0.2">
      <c r="A22265" s="35" t="s">
        <v>3981</v>
      </c>
      <c r="B22265" s="1" t="s">
        <v>4237</v>
      </c>
      <c r="C22265" s="45" t="s">
        <v>2351</v>
      </c>
      <c r="D22265" s="23" t="s">
        <v>5751</v>
      </c>
      <c r="E22265" s="23" t="s">
        <v>287</v>
      </c>
      <c r="F22265" s="40">
        <v>1</v>
      </c>
      <c r="G22265" s="25">
        <v>4505</v>
      </c>
      <c r="H22265" s="25">
        <v>4505</v>
      </c>
      <c r="I22265" s="25"/>
      <c r="J22265" s="58" t="e">
        <f>HYPERLINK("#"&amp;"Insumos"&amp;"!A"&amp;MATCH($B22265,#REF!,0),"Ins "&amp;$B22265)</f>
        <v>#REF!</v>
      </c>
      <c r="M22265" s="220"/>
    </row>
    <row r="22266" spans="1:13" x14ac:dyDescent="0.2">
      <c r="A22266" s="35" t="s">
        <v>3981</v>
      </c>
      <c r="B22266" s="1" t="s">
        <v>5007</v>
      </c>
      <c r="C22266" s="45" t="s">
        <v>720</v>
      </c>
      <c r="D22266" s="23" t="s">
        <v>5751</v>
      </c>
      <c r="E22266" s="23" t="s">
        <v>4134</v>
      </c>
      <c r="F22266" s="40">
        <v>8.7440000000000004E-2</v>
      </c>
      <c r="G22266" s="25">
        <v>1897</v>
      </c>
      <c r="H22266" s="25">
        <v>166</v>
      </c>
      <c r="I22266" s="25"/>
      <c r="J22266" s="58" t="e">
        <f>HYPERLINK("#"&amp;"Insumos"&amp;"!A"&amp;MATCH($B22266,#REF!,0),"Ins "&amp;$B22266)</f>
        <v>#REF!</v>
      </c>
      <c r="M22266" s="220"/>
    </row>
    <row r="22267" spans="1:13" ht="25.5" x14ac:dyDescent="0.2">
      <c r="A22267" s="36" t="s">
        <v>3982</v>
      </c>
      <c r="B22267" s="26" t="s">
        <v>6816</v>
      </c>
      <c r="C22267" s="79" t="s">
        <v>2361</v>
      </c>
      <c r="D22267" s="37" t="s">
        <v>5608</v>
      </c>
      <c r="E22267" s="37" t="s">
        <v>464</v>
      </c>
      <c r="F22267" s="41"/>
      <c r="G22267" s="27"/>
      <c r="H22267" s="27"/>
      <c r="I22267" s="27">
        <v>32888</v>
      </c>
      <c r="M22267" s="220">
        <f t="shared" si="347"/>
        <v>43070</v>
      </c>
    </row>
    <row r="22268" spans="1:13" x14ac:dyDescent="0.2">
      <c r="A22268" s="35" t="s">
        <v>3982</v>
      </c>
      <c r="B22268" s="1" t="s">
        <v>81</v>
      </c>
      <c r="C22268" s="45" t="s">
        <v>1020</v>
      </c>
      <c r="D22268" s="23" t="s">
        <v>5734</v>
      </c>
      <c r="E22268" s="23" t="s">
        <v>4141</v>
      </c>
      <c r="F22268" s="40">
        <v>0.12</v>
      </c>
      <c r="G22268" s="25">
        <v>75325</v>
      </c>
      <c r="H22268" s="25">
        <v>9039</v>
      </c>
      <c r="I22268" s="25"/>
      <c r="J22268" s="58" t="e">
        <f>HYPERLINK("#"&amp;"Insumos"&amp;"!A"&amp;MATCH($B22268,#REF!,0),"Ins "&amp;$B22268)</f>
        <v>#REF!</v>
      </c>
      <c r="M22268" s="220"/>
    </row>
    <row r="22269" spans="1:13" x14ac:dyDescent="0.2">
      <c r="A22269" s="35" t="s">
        <v>3982</v>
      </c>
      <c r="B22269" s="1" t="s">
        <v>263</v>
      </c>
      <c r="C22269" s="45" t="s">
        <v>696</v>
      </c>
      <c r="D22269" s="23" t="s">
        <v>5534</v>
      </c>
      <c r="E22269" s="23" t="s">
        <v>4140</v>
      </c>
      <c r="F22269" s="40">
        <v>2.2000000000000001E-3</v>
      </c>
      <c r="G22269" s="25">
        <v>187426</v>
      </c>
      <c r="H22269" s="25">
        <v>412</v>
      </c>
      <c r="I22269" s="25"/>
      <c r="J22269" s="58" t="e">
        <f>HYPERLINK("#"&amp;"Insumos"&amp;"!A"&amp;MATCH($B22269,#REF!,0),"Ins "&amp;$B22269)</f>
        <v>#REF!</v>
      </c>
      <c r="M22269" s="220"/>
    </row>
    <row r="22270" spans="1:13" x14ac:dyDescent="0.2">
      <c r="A22270" s="35" t="s">
        <v>3982</v>
      </c>
      <c r="B22270" s="1" t="s">
        <v>5533</v>
      </c>
      <c r="C22270" s="45" t="s">
        <v>5892</v>
      </c>
      <c r="D22270" s="23" t="s">
        <v>977</v>
      </c>
      <c r="E22270" s="23" t="s">
        <v>4134</v>
      </c>
      <c r="F22270" s="40">
        <v>0.1</v>
      </c>
      <c r="G22270" s="25">
        <v>3623</v>
      </c>
      <c r="H22270" s="25">
        <v>362</v>
      </c>
      <c r="I22270" s="25"/>
      <c r="J22270" s="58" t="e">
        <f>HYPERLINK("#"&amp;"Insumos"&amp;"!A"&amp;MATCH($B22270,#REF!,0),"Ins "&amp;$B22270)</f>
        <v>#REF!</v>
      </c>
      <c r="M22270" s="220"/>
    </row>
    <row r="22271" spans="1:13" x14ac:dyDescent="0.2">
      <c r="A22271" s="35" t="s">
        <v>3982</v>
      </c>
      <c r="B22271" s="1" t="s">
        <v>4235</v>
      </c>
      <c r="C22271" s="45" t="s">
        <v>2349</v>
      </c>
      <c r="D22271" s="23" t="s">
        <v>5751</v>
      </c>
      <c r="E22271" s="23" t="s">
        <v>287</v>
      </c>
      <c r="F22271" s="40">
        <v>2.0299999999999998</v>
      </c>
      <c r="G22271" s="25">
        <v>9242</v>
      </c>
      <c r="H22271" s="25">
        <v>18761</v>
      </c>
      <c r="I22271" s="25"/>
      <c r="J22271" s="58" t="e">
        <f>HYPERLINK("#"&amp;"Insumos"&amp;"!A"&amp;MATCH($B22271,#REF!,0),"Ins "&amp;$B22271)</f>
        <v>#REF!</v>
      </c>
      <c r="M22271" s="220"/>
    </row>
    <row r="22272" spans="1:13" x14ac:dyDescent="0.2">
      <c r="A22272" s="35" t="s">
        <v>3982</v>
      </c>
      <c r="B22272" s="1" t="s">
        <v>4887</v>
      </c>
      <c r="C22272" s="45" t="s">
        <v>378</v>
      </c>
      <c r="D22272" s="23" t="s">
        <v>5751</v>
      </c>
      <c r="E22272" s="23" t="s">
        <v>287</v>
      </c>
      <c r="F22272" s="40">
        <v>1</v>
      </c>
      <c r="G22272" s="25">
        <v>2946</v>
      </c>
      <c r="H22272" s="25">
        <v>2946</v>
      </c>
      <c r="I22272" s="25"/>
      <c r="J22272" s="58" t="e">
        <f>HYPERLINK("#"&amp;"Insumos"&amp;"!A"&amp;MATCH($B22272,#REF!,0),"Ins "&amp;$B22272)</f>
        <v>#REF!</v>
      </c>
      <c r="M22272" s="220"/>
    </row>
    <row r="22273" spans="1:13" x14ac:dyDescent="0.2">
      <c r="A22273" s="35" t="s">
        <v>3982</v>
      </c>
      <c r="B22273" s="1" t="s">
        <v>5007</v>
      </c>
      <c r="C22273" s="45" t="s">
        <v>720</v>
      </c>
      <c r="D22273" s="23" t="s">
        <v>5751</v>
      </c>
      <c r="E22273" s="23" t="s">
        <v>4134</v>
      </c>
      <c r="F22273" s="40">
        <v>0.22703999999999999</v>
      </c>
      <c r="G22273" s="25">
        <v>1897</v>
      </c>
      <c r="H22273" s="25">
        <v>431</v>
      </c>
      <c r="I22273" s="25"/>
      <c r="J22273" s="58" t="e">
        <f>HYPERLINK("#"&amp;"Insumos"&amp;"!A"&amp;MATCH($B22273,#REF!,0),"Ins "&amp;$B22273)</f>
        <v>#REF!</v>
      </c>
      <c r="M22273" s="220"/>
    </row>
    <row r="22274" spans="1:13" x14ac:dyDescent="0.2">
      <c r="A22274" s="35" t="s">
        <v>3982</v>
      </c>
      <c r="B22274" s="1" t="s">
        <v>4759</v>
      </c>
      <c r="C22274" s="45" t="s">
        <v>1287</v>
      </c>
      <c r="D22274" s="23" t="s">
        <v>5751</v>
      </c>
      <c r="E22274" s="23" t="s">
        <v>4134</v>
      </c>
      <c r="F22274" s="40">
        <v>2E-3</v>
      </c>
      <c r="G22274" s="25">
        <v>64889</v>
      </c>
      <c r="H22274" s="25">
        <v>130</v>
      </c>
      <c r="I22274" s="25"/>
      <c r="J22274" s="58" t="e">
        <f>HYPERLINK("#"&amp;"Insumos"&amp;"!A"&amp;MATCH($B22274,#REF!,0),"Ins "&amp;$B22274)</f>
        <v>#REF!</v>
      </c>
      <c r="M22274" s="220"/>
    </row>
    <row r="22275" spans="1:13" x14ac:dyDescent="0.2">
      <c r="A22275" s="35" t="s">
        <v>3982</v>
      </c>
      <c r="B22275" s="1" t="s">
        <v>4785</v>
      </c>
      <c r="C22275" s="45" t="s">
        <v>176</v>
      </c>
      <c r="D22275" s="23" t="s">
        <v>5751</v>
      </c>
      <c r="E22275" s="23" t="s">
        <v>4134</v>
      </c>
      <c r="F22275" s="40">
        <v>6.0000000000000001E-3</v>
      </c>
      <c r="G22275" s="25">
        <v>134508</v>
      </c>
      <c r="H22275" s="25">
        <v>807</v>
      </c>
      <c r="I22275" s="25"/>
      <c r="J22275" s="58" t="e">
        <f>HYPERLINK("#"&amp;"Insumos"&amp;"!A"&amp;MATCH($B22275,#REF!,0),"Ins "&amp;$B22275)</f>
        <v>#REF!</v>
      </c>
      <c r="M22275" s="220"/>
    </row>
    <row r="22276" spans="1:13" ht="25.5" x14ac:dyDescent="0.2">
      <c r="A22276" s="36" t="s">
        <v>3983</v>
      </c>
      <c r="B22276" s="26" t="s">
        <v>6816</v>
      </c>
      <c r="C22276" s="79" t="s">
        <v>2362</v>
      </c>
      <c r="D22276" s="37" t="s">
        <v>5608</v>
      </c>
      <c r="E22276" s="37" t="s">
        <v>464</v>
      </c>
      <c r="F22276" s="41"/>
      <c r="G22276" s="27"/>
      <c r="H22276" s="27"/>
      <c r="I22276" s="27">
        <v>41396</v>
      </c>
      <c r="M22276" s="220">
        <f t="shared" ref="M22276:M22333" si="348">ROUND(I22276*(1+$L$2),0)</f>
        <v>54212</v>
      </c>
    </row>
    <row r="22277" spans="1:13" x14ac:dyDescent="0.2">
      <c r="A22277" s="35" t="s">
        <v>3983</v>
      </c>
      <c r="B22277" s="1" t="s">
        <v>81</v>
      </c>
      <c r="C22277" s="45" t="s">
        <v>1020</v>
      </c>
      <c r="D22277" s="23" t="s">
        <v>5734</v>
      </c>
      <c r="E22277" s="23" t="s">
        <v>4141</v>
      </c>
      <c r="F22277" s="40">
        <v>0.15</v>
      </c>
      <c r="G22277" s="25">
        <v>75325</v>
      </c>
      <c r="H22277" s="25">
        <v>11299</v>
      </c>
      <c r="I22277" s="25"/>
      <c r="J22277" s="58" t="e">
        <f>HYPERLINK("#"&amp;"Insumos"&amp;"!A"&amp;MATCH($B22277,#REF!,0),"Ins "&amp;$B22277)</f>
        <v>#REF!</v>
      </c>
      <c r="M22277" s="220"/>
    </row>
    <row r="22278" spans="1:13" x14ac:dyDescent="0.2">
      <c r="A22278" s="35" t="s">
        <v>3983</v>
      </c>
      <c r="B22278" s="1" t="s">
        <v>263</v>
      </c>
      <c r="C22278" s="45" t="s">
        <v>696</v>
      </c>
      <c r="D22278" s="23" t="s">
        <v>5534</v>
      </c>
      <c r="E22278" s="23" t="s">
        <v>4140</v>
      </c>
      <c r="F22278" s="40">
        <v>2.8999999999999998E-3</v>
      </c>
      <c r="G22278" s="25">
        <v>187426</v>
      </c>
      <c r="H22278" s="25">
        <v>544</v>
      </c>
      <c r="I22278" s="25"/>
      <c r="J22278" s="58" t="e">
        <f>HYPERLINK("#"&amp;"Insumos"&amp;"!A"&amp;MATCH($B22278,#REF!,0),"Ins "&amp;$B22278)</f>
        <v>#REF!</v>
      </c>
      <c r="M22278" s="220"/>
    </row>
    <row r="22279" spans="1:13" x14ac:dyDescent="0.2">
      <c r="A22279" s="35" t="s">
        <v>3983</v>
      </c>
      <c r="B22279" s="1" t="s">
        <v>5533</v>
      </c>
      <c r="C22279" s="45" t="s">
        <v>5892</v>
      </c>
      <c r="D22279" s="23" t="s">
        <v>977</v>
      </c>
      <c r="E22279" s="23" t="s">
        <v>4134</v>
      </c>
      <c r="F22279" s="40">
        <v>0.1</v>
      </c>
      <c r="G22279" s="25">
        <v>3623</v>
      </c>
      <c r="H22279" s="25">
        <v>362</v>
      </c>
      <c r="I22279" s="25"/>
      <c r="J22279" s="58" t="e">
        <f>HYPERLINK("#"&amp;"Insumos"&amp;"!A"&amp;MATCH($B22279,#REF!,0),"Ins "&amp;$B22279)</f>
        <v>#REF!</v>
      </c>
      <c r="M22279" s="220"/>
    </row>
    <row r="22280" spans="1:13" x14ac:dyDescent="0.2">
      <c r="A22280" s="35" t="s">
        <v>3983</v>
      </c>
      <c r="B22280" s="1" t="s">
        <v>4235</v>
      </c>
      <c r="C22280" s="45" t="s">
        <v>2349</v>
      </c>
      <c r="D22280" s="23" t="s">
        <v>5751</v>
      </c>
      <c r="E22280" s="23" t="s">
        <v>287</v>
      </c>
      <c r="F22280" s="40">
        <v>2.0299999999999998</v>
      </c>
      <c r="G22280" s="25">
        <v>9242</v>
      </c>
      <c r="H22280" s="25">
        <v>18761</v>
      </c>
      <c r="I22280" s="25"/>
      <c r="J22280" s="58" t="e">
        <f>HYPERLINK("#"&amp;"Insumos"&amp;"!A"&amp;MATCH($B22280,#REF!,0),"Ins "&amp;$B22280)</f>
        <v>#REF!</v>
      </c>
      <c r="M22280" s="220"/>
    </row>
    <row r="22281" spans="1:13" x14ac:dyDescent="0.2">
      <c r="A22281" s="35" t="s">
        <v>3983</v>
      </c>
      <c r="B22281" s="1" t="s">
        <v>4236</v>
      </c>
      <c r="C22281" s="45" t="s">
        <v>2350</v>
      </c>
      <c r="D22281" s="23" t="s">
        <v>5751</v>
      </c>
      <c r="E22281" s="23" t="s">
        <v>287</v>
      </c>
      <c r="F22281" s="40">
        <v>1</v>
      </c>
      <c r="G22281" s="25">
        <v>6537</v>
      </c>
      <c r="H22281" s="25">
        <v>6537</v>
      </c>
      <c r="I22281" s="25"/>
      <c r="J22281" s="58" t="e">
        <f>HYPERLINK("#"&amp;"Insumos"&amp;"!A"&amp;MATCH($B22281,#REF!,0),"Ins "&amp;$B22281)</f>
        <v>#REF!</v>
      </c>
      <c r="M22281" s="220"/>
    </row>
    <row r="22282" spans="1:13" x14ac:dyDescent="0.2">
      <c r="A22282" s="35" t="s">
        <v>3983</v>
      </c>
      <c r="B22282" s="1" t="s">
        <v>4884</v>
      </c>
      <c r="C22282" s="45" t="s">
        <v>375</v>
      </c>
      <c r="D22282" s="23" t="s">
        <v>5751</v>
      </c>
      <c r="E22282" s="23" t="s">
        <v>287</v>
      </c>
      <c r="F22282" s="40">
        <v>1</v>
      </c>
      <c r="G22282" s="25">
        <v>2418</v>
      </c>
      <c r="H22282" s="25">
        <v>2418</v>
      </c>
      <c r="I22282" s="25"/>
      <c r="J22282" s="58" t="e">
        <f>HYPERLINK("#"&amp;"Insumos"&amp;"!A"&amp;MATCH($B22282,#REF!,0),"Ins "&amp;$B22282)</f>
        <v>#REF!</v>
      </c>
      <c r="M22282" s="220"/>
    </row>
    <row r="22283" spans="1:13" x14ac:dyDescent="0.2">
      <c r="A22283" s="35" t="s">
        <v>3983</v>
      </c>
      <c r="B22283" s="1" t="s">
        <v>5007</v>
      </c>
      <c r="C22283" s="45" t="s">
        <v>720</v>
      </c>
      <c r="D22283" s="23" t="s">
        <v>5751</v>
      </c>
      <c r="E22283" s="23" t="s">
        <v>4134</v>
      </c>
      <c r="F22283" s="40">
        <v>0.28383999999999998</v>
      </c>
      <c r="G22283" s="25">
        <v>1897</v>
      </c>
      <c r="H22283" s="25">
        <v>538</v>
      </c>
      <c r="I22283" s="25"/>
      <c r="J22283" s="58" t="e">
        <f>HYPERLINK("#"&amp;"Insumos"&amp;"!A"&amp;MATCH($B22283,#REF!,0),"Ins "&amp;$B22283)</f>
        <v>#REF!</v>
      </c>
      <c r="M22283" s="220"/>
    </row>
    <row r="22284" spans="1:13" x14ac:dyDescent="0.2">
      <c r="A22284" s="35" t="s">
        <v>3983</v>
      </c>
      <c r="B22284" s="1" t="s">
        <v>4759</v>
      </c>
      <c r="C22284" s="45" t="s">
        <v>1287</v>
      </c>
      <c r="D22284" s="23" t="s">
        <v>5751</v>
      </c>
      <c r="E22284" s="23" t="s">
        <v>4134</v>
      </c>
      <c r="F22284" s="40">
        <v>2E-3</v>
      </c>
      <c r="G22284" s="25">
        <v>64889</v>
      </c>
      <c r="H22284" s="25">
        <v>130</v>
      </c>
      <c r="I22284" s="25"/>
      <c r="J22284" s="58" t="e">
        <f>HYPERLINK("#"&amp;"Insumos"&amp;"!A"&amp;MATCH($B22284,#REF!,0),"Ins "&amp;$B22284)</f>
        <v>#REF!</v>
      </c>
      <c r="M22284" s="220"/>
    </row>
    <row r="22285" spans="1:13" x14ac:dyDescent="0.2">
      <c r="A22285" s="35" t="s">
        <v>3983</v>
      </c>
      <c r="B22285" s="1" t="s">
        <v>4785</v>
      </c>
      <c r="C22285" s="45" t="s">
        <v>176</v>
      </c>
      <c r="D22285" s="23" t="s">
        <v>5751</v>
      </c>
      <c r="E22285" s="23" t="s">
        <v>4134</v>
      </c>
      <c r="F22285" s="40">
        <v>6.0000000000000001E-3</v>
      </c>
      <c r="G22285" s="25">
        <v>134508</v>
      </c>
      <c r="H22285" s="25">
        <v>807</v>
      </c>
      <c r="I22285" s="25"/>
      <c r="J22285" s="58" t="e">
        <f>HYPERLINK("#"&amp;"Insumos"&amp;"!A"&amp;MATCH($B22285,#REF!,0),"Ins "&amp;$B22285)</f>
        <v>#REF!</v>
      </c>
      <c r="M22285" s="220"/>
    </row>
    <row r="22286" spans="1:13" ht="25.5" x14ac:dyDescent="0.2">
      <c r="A22286" s="36" t="s">
        <v>3984</v>
      </c>
      <c r="B22286" s="26" t="s">
        <v>6816</v>
      </c>
      <c r="C22286" s="79" t="s">
        <v>2364</v>
      </c>
      <c r="D22286" s="37" t="s">
        <v>5608</v>
      </c>
      <c r="E22286" s="37" t="s">
        <v>464</v>
      </c>
      <c r="F22286" s="41"/>
      <c r="G22286" s="27"/>
      <c r="H22286" s="27"/>
      <c r="I22286" s="27">
        <v>63684</v>
      </c>
      <c r="M22286" s="220">
        <f t="shared" si="348"/>
        <v>83401</v>
      </c>
    </row>
    <row r="22287" spans="1:13" x14ac:dyDescent="0.2">
      <c r="A22287" s="35" t="s">
        <v>3984</v>
      </c>
      <c r="B22287" s="1" t="s">
        <v>81</v>
      </c>
      <c r="C22287" s="45" t="s">
        <v>1020</v>
      </c>
      <c r="D22287" s="23" t="s">
        <v>5734</v>
      </c>
      <c r="E22287" s="23" t="s">
        <v>4141</v>
      </c>
      <c r="F22287" s="40">
        <v>0.18</v>
      </c>
      <c r="G22287" s="25">
        <v>75325</v>
      </c>
      <c r="H22287" s="25">
        <v>13559</v>
      </c>
      <c r="I22287" s="25"/>
      <c r="J22287" s="58" t="e">
        <f>HYPERLINK("#"&amp;"Insumos"&amp;"!A"&amp;MATCH($B22287,#REF!,0),"Ins "&amp;$B22287)</f>
        <v>#REF!</v>
      </c>
      <c r="M22287" s="220"/>
    </row>
    <row r="22288" spans="1:13" x14ac:dyDescent="0.2">
      <c r="A22288" s="35" t="s">
        <v>3984</v>
      </c>
      <c r="B22288" s="1" t="s">
        <v>263</v>
      </c>
      <c r="C22288" s="45" t="s">
        <v>696</v>
      </c>
      <c r="D22288" s="23" t="s">
        <v>5534</v>
      </c>
      <c r="E22288" s="23" t="s">
        <v>4140</v>
      </c>
      <c r="F22288" s="40">
        <v>4.7000000000000002E-3</v>
      </c>
      <c r="G22288" s="25">
        <v>187426</v>
      </c>
      <c r="H22288" s="25">
        <v>881</v>
      </c>
      <c r="I22288" s="25"/>
      <c r="J22288" s="58" t="e">
        <f>HYPERLINK("#"&amp;"Insumos"&amp;"!A"&amp;MATCH($B22288,#REF!,0),"Ins "&amp;$B22288)</f>
        <v>#REF!</v>
      </c>
      <c r="M22288" s="220"/>
    </row>
    <row r="22289" spans="1:13" x14ac:dyDescent="0.2">
      <c r="A22289" s="35" t="s">
        <v>3984</v>
      </c>
      <c r="B22289" s="1" t="s">
        <v>5533</v>
      </c>
      <c r="C22289" s="45" t="s">
        <v>5892</v>
      </c>
      <c r="D22289" s="23" t="s">
        <v>977</v>
      </c>
      <c r="E22289" s="23" t="s">
        <v>4134</v>
      </c>
      <c r="F22289" s="40">
        <v>0.1</v>
      </c>
      <c r="G22289" s="25">
        <v>3623</v>
      </c>
      <c r="H22289" s="25">
        <v>362</v>
      </c>
      <c r="I22289" s="25"/>
      <c r="J22289" s="58" t="e">
        <f>HYPERLINK("#"&amp;"Insumos"&amp;"!A"&amp;MATCH($B22289,#REF!,0),"Ins "&amp;$B22289)</f>
        <v>#REF!</v>
      </c>
      <c r="M22289" s="220"/>
    </row>
    <row r="22290" spans="1:13" x14ac:dyDescent="0.2">
      <c r="A22290" s="35" t="s">
        <v>3984</v>
      </c>
      <c r="B22290" s="1" t="s">
        <v>4235</v>
      </c>
      <c r="C22290" s="45" t="s">
        <v>2349</v>
      </c>
      <c r="D22290" s="23" t="s">
        <v>5751</v>
      </c>
      <c r="E22290" s="23" t="s">
        <v>287</v>
      </c>
      <c r="F22290" s="40">
        <v>4.03</v>
      </c>
      <c r="G22290" s="25">
        <v>9242</v>
      </c>
      <c r="H22290" s="25">
        <v>37245</v>
      </c>
      <c r="I22290" s="25"/>
      <c r="J22290" s="58" t="e">
        <f>HYPERLINK("#"&amp;"Insumos"&amp;"!A"&amp;MATCH($B22290,#REF!,0),"Ins "&amp;$B22290)</f>
        <v>#REF!</v>
      </c>
      <c r="M22290" s="220"/>
    </row>
    <row r="22291" spans="1:13" x14ac:dyDescent="0.2">
      <c r="A22291" s="35" t="s">
        <v>3984</v>
      </c>
      <c r="B22291" s="1" t="s">
        <v>4886</v>
      </c>
      <c r="C22291" s="45" t="s">
        <v>377</v>
      </c>
      <c r="D22291" s="23" t="s">
        <v>5751</v>
      </c>
      <c r="E22291" s="23" t="s">
        <v>287</v>
      </c>
      <c r="F22291" s="40">
        <v>1</v>
      </c>
      <c r="G22291" s="25">
        <v>10054</v>
      </c>
      <c r="H22291" s="25">
        <v>10054</v>
      </c>
      <c r="I22291" s="25"/>
      <c r="J22291" s="58" t="e">
        <f>HYPERLINK("#"&amp;"Insumos"&amp;"!A"&amp;MATCH($B22291,#REF!,0),"Ins "&amp;$B22291)</f>
        <v>#REF!</v>
      </c>
      <c r="M22291" s="220"/>
    </row>
    <row r="22292" spans="1:13" x14ac:dyDescent="0.2">
      <c r="A22292" s="35" t="s">
        <v>3984</v>
      </c>
      <c r="B22292" s="1" t="s">
        <v>5007</v>
      </c>
      <c r="C22292" s="45" t="s">
        <v>720</v>
      </c>
      <c r="D22292" s="23" t="s">
        <v>5751</v>
      </c>
      <c r="E22292" s="23" t="s">
        <v>4134</v>
      </c>
      <c r="F22292" s="40">
        <v>0.34055999999999997</v>
      </c>
      <c r="G22292" s="25">
        <v>1897</v>
      </c>
      <c r="H22292" s="25">
        <v>646</v>
      </c>
      <c r="I22292" s="25"/>
      <c r="J22292" s="58" t="e">
        <f>HYPERLINK("#"&amp;"Insumos"&amp;"!A"&amp;MATCH($B22292,#REF!,0),"Ins "&amp;$B22292)</f>
        <v>#REF!</v>
      </c>
      <c r="M22292" s="220"/>
    </row>
    <row r="22293" spans="1:13" x14ac:dyDescent="0.2">
      <c r="A22293" s="35" t="s">
        <v>3984</v>
      </c>
      <c r="B22293" s="1" t="s">
        <v>4759</v>
      </c>
      <c r="C22293" s="45" t="s">
        <v>1287</v>
      </c>
      <c r="D22293" s="23" t="s">
        <v>5751</v>
      </c>
      <c r="E22293" s="23" t="s">
        <v>4134</v>
      </c>
      <c r="F22293" s="40">
        <v>2E-3</v>
      </c>
      <c r="G22293" s="25">
        <v>64889</v>
      </c>
      <c r="H22293" s="25">
        <v>130</v>
      </c>
      <c r="I22293" s="25"/>
      <c r="J22293" s="58" t="e">
        <f>HYPERLINK("#"&amp;"Insumos"&amp;"!A"&amp;MATCH($B22293,#REF!,0),"Ins "&amp;$B22293)</f>
        <v>#REF!</v>
      </c>
      <c r="M22293" s="220"/>
    </row>
    <row r="22294" spans="1:13" x14ac:dyDescent="0.2">
      <c r="A22294" s="35" t="s">
        <v>3984</v>
      </c>
      <c r="B22294" s="1" t="s">
        <v>4785</v>
      </c>
      <c r="C22294" s="45" t="s">
        <v>176</v>
      </c>
      <c r="D22294" s="23" t="s">
        <v>5751</v>
      </c>
      <c r="E22294" s="23" t="s">
        <v>4134</v>
      </c>
      <c r="F22294" s="40">
        <v>6.0000000000000001E-3</v>
      </c>
      <c r="G22294" s="25">
        <v>134508</v>
      </c>
      <c r="H22294" s="25">
        <v>807</v>
      </c>
      <c r="I22294" s="25"/>
      <c r="J22294" s="58" t="e">
        <f>HYPERLINK("#"&amp;"Insumos"&amp;"!A"&amp;MATCH($B22294,#REF!,0),"Ins "&amp;$B22294)</f>
        <v>#REF!</v>
      </c>
      <c r="M22294" s="220"/>
    </row>
    <row r="22295" spans="1:13" ht="25.5" x14ac:dyDescent="0.2">
      <c r="A22295" s="36" t="s">
        <v>3985</v>
      </c>
      <c r="B22295" s="26" t="s">
        <v>6816</v>
      </c>
      <c r="C22295" s="79" t="s">
        <v>2363</v>
      </c>
      <c r="D22295" s="37" t="s">
        <v>5608</v>
      </c>
      <c r="E22295" s="37" t="s">
        <v>464</v>
      </c>
      <c r="F22295" s="41"/>
      <c r="G22295" s="27"/>
      <c r="H22295" s="27"/>
      <c r="I22295" s="27">
        <v>77867</v>
      </c>
      <c r="M22295" s="220">
        <f t="shared" si="348"/>
        <v>101975</v>
      </c>
    </row>
    <row r="22296" spans="1:13" x14ac:dyDescent="0.2">
      <c r="A22296" s="35" t="s">
        <v>3985</v>
      </c>
      <c r="B22296" s="1" t="s">
        <v>81</v>
      </c>
      <c r="C22296" s="45" t="s">
        <v>1020</v>
      </c>
      <c r="D22296" s="23" t="s">
        <v>5734</v>
      </c>
      <c r="E22296" s="23" t="s">
        <v>4141</v>
      </c>
      <c r="F22296" s="40">
        <v>0.18</v>
      </c>
      <c r="G22296" s="25">
        <v>75325</v>
      </c>
      <c r="H22296" s="25">
        <v>13559</v>
      </c>
      <c r="I22296" s="25"/>
      <c r="J22296" s="58" t="e">
        <f>HYPERLINK("#"&amp;"Insumos"&amp;"!A"&amp;MATCH($B22296,#REF!,0),"Ins "&amp;$B22296)</f>
        <v>#REF!</v>
      </c>
      <c r="M22296" s="220"/>
    </row>
    <row r="22297" spans="1:13" x14ac:dyDescent="0.2">
      <c r="A22297" s="35" t="s">
        <v>3985</v>
      </c>
      <c r="B22297" s="1" t="s">
        <v>263</v>
      </c>
      <c r="C22297" s="45" t="s">
        <v>696</v>
      </c>
      <c r="D22297" s="23" t="s">
        <v>5534</v>
      </c>
      <c r="E22297" s="23" t="s">
        <v>4140</v>
      </c>
      <c r="F22297" s="40">
        <v>6.1000000000000004E-3</v>
      </c>
      <c r="G22297" s="25">
        <v>187426</v>
      </c>
      <c r="H22297" s="25">
        <v>1143</v>
      </c>
      <c r="I22297" s="25"/>
      <c r="J22297" s="58" t="e">
        <f>HYPERLINK("#"&amp;"Insumos"&amp;"!A"&amp;MATCH($B22297,#REF!,0),"Ins "&amp;$B22297)</f>
        <v>#REF!</v>
      </c>
      <c r="M22297" s="220"/>
    </row>
    <row r="22298" spans="1:13" x14ac:dyDescent="0.2">
      <c r="A22298" s="35" t="s">
        <v>3985</v>
      </c>
      <c r="B22298" s="1" t="s">
        <v>5533</v>
      </c>
      <c r="C22298" s="45" t="s">
        <v>5892</v>
      </c>
      <c r="D22298" s="23" t="s">
        <v>977</v>
      </c>
      <c r="E22298" s="23" t="s">
        <v>4134</v>
      </c>
      <c r="F22298" s="40">
        <v>0.1</v>
      </c>
      <c r="G22298" s="25">
        <v>3623</v>
      </c>
      <c r="H22298" s="25">
        <v>362</v>
      </c>
      <c r="I22298" s="25"/>
      <c r="J22298" s="58" t="e">
        <f>HYPERLINK("#"&amp;"Insumos"&amp;"!A"&amp;MATCH($B22298,#REF!,0),"Ins "&amp;$B22298)</f>
        <v>#REF!</v>
      </c>
      <c r="M22298" s="220"/>
    </row>
    <row r="22299" spans="1:13" x14ac:dyDescent="0.2">
      <c r="A22299" s="35" t="s">
        <v>3985</v>
      </c>
      <c r="B22299" s="1" t="s">
        <v>4234</v>
      </c>
      <c r="C22299" s="45" t="s">
        <v>2348</v>
      </c>
      <c r="D22299" s="23" t="s">
        <v>5751</v>
      </c>
      <c r="E22299" s="23" t="s">
        <v>287</v>
      </c>
      <c r="F22299" s="40">
        <v>3.03</v>
      </c>
      <c r="G22299" s="25">
        <v>13745</v>
      </c>
      <c r="H22299" s="25">
        <v>41647</v>
      </c>
      <c r="I22299" s="25"/>
      <c r="J22299" s="58" t="e">
        <f>HYPERLINK("#"&amp;"Insumos"&amp;"!A"&amp;MATCH($B22299,#REF!,0),"Ins "&amp;$B22299)</f>
        <v>#REF!</v>
      </c>
      <c r="M22299" s="220"/>
    </row>
    <row r="22300" spans="1:13" x14ac:dyDescent="0.2">
      <c r="A22300" s="35" t="s">
        <v>3985</v>
      </c>
      <c r="B22300" s="1" t="s">
        <v>4235</v>
      </c>
      <c r="C22300" s="45" t="s">
        <v>2349</v>
      </c>
      <c r="D22300" s="23" t="s">
        <v>5751</v>
      </c>
      <c r="E22300" s="23" t="s">
        <v>287</v>
      </c>
      <c r="F22300" s="40">
        <v>1.03</v>
      </c>
      <c r="G22300" s="25">
        <v>9242</v>
      </c>
      <c r="H22300" s="25">
        <v>9519</v>
      </c>
      <c r="I22300" s="25"/>
      <c r="J22300" s="58" t="e">
        <f>HYPERLINK("#"&amp;"Insumos"&amp;"!A"&amp;MATCH($B22300,#REF!,0),"Ins "&amp;$B22300)</f>
        <v>#REF!</v>
      </c>
      <c r="M22300" s="220"/>
    </row>
    <row r="22301" spans="1:13" x14ac:dyDescent="0.2">
      <c r="A22301" s="35" t="s">
        <v>3985</v>
      </c>
      <c r="B22301" s="1" t="s">
        <v>4886</v>
      </c>
      <c r="C22301" s="45" t="s">
        <v>377</v>
      </c>
      <c r="D22301" s="23" t="s">
        <v>5751</v>
      </c>
      <c r="E22301" s="23" t="s">
        <v>287</v>
      </c>
      <c r="F22301" s="40">
        <v>1</v>
      </c>
      <c r="G22301" s="25">
        <v>10054</v>
      </c>
      <c r="H22301" s="25">
        <v>10054</v>
      </c>
      <c r="I22301" s="25"/>
      <c r="J22301" s="58" t="e">
        <f>HYPERLINK("#"&amp;"Insumos"&amp;"!A"&amp;MATCH($B22301,#REF!,0),"Ins "&amp;$B22301)</f>
        <v>#REF!</v>
      </c>
      <c r="M22301" s="220"/>
    </row>
    <row r="22302" spans="1:13" x14ac:dyDescent="0.2">
      <c r="A22302" s="35" t="s">
        <v>3985</v>
      </c>
      <c r="B22302" s="1" t="s">
        <v>5007</v>
      </c>
      <c r="C22302" s="45" t="s">
        <v>720</v>
      </c>
      <c r="D22302" s="23" t="s">
        <v>5751</v>
      </c>
      <c r="E22302" s="23" t="s">
        <v>4134</v>
      </c>
      <c r="F22302" s="40">
        <v>0.34055999999999997</v>
      </c>
      <c r="G22302" s="25">
        <v>1897</v>
      </c>
      <c r="H22302" s="25">
        <v>646</v>
      </c>
      <c r="I22302" s="25"/>
      <c r="J22302" s="58" t="e">
        <f>HYPERLINK("#"&amp;"Insumos"&amp;"!A"&amp;MATCH($B22302,#REF!,0),"Ins "&amp;$B22302)</f>
        <v>#REF!</v>
      </c>
      <c r="M22302" s="220"/>
    </row>
    <row r="22303" spans="1:13" x14ac:dyDescent="0.2">
      <c r="A22303" s="35" t="s">
        <v>3985</v>
      </c>
      <c r="B22303" s="1" t="s">
        <v>4759</v>
      </c>
      <c r="C22303" s="45" t="s">
        <v>1287</v>
      </c>
      <c r="D22303" s="23" t="s">
        <v>5751</v>
      </c>
      <c r="E22303" s="23" t="s">
        <v>4134</v>
      </c>
      <c r="F22303" s="40">
        <v>2E-3</v>
      </c>
      <c r="G22303" s="25">
        <v>64889</v>
      </c>
      <c r="H22303" s="25">
        <v>130</v>
      </c>
      <c r="I22303" s="25"/>
      <c r="J22303" s="58" t="e">
        <f>HYPERLINK("#"&amp;"Insumos"&amp;"!A"&amp;MATCH($B22303,#REF!,0),"Ins "&amp;$B22303)</f>
        <v>#REF!</v>
      </c>
      <c r="M22303" s="220"/>
    </row>
    <row r="22304" spans="1:13" x14ac:dyDescent="0.2">
      <c r="A22304" s="35" t="s">
        <v>3985</v>
      </c>
      <c r="B22304" s="1" t="s">
        <v>4785</v>
      </c>
      <c r="C22304" s="45" t="s">
        <v>176</v>
      </c>
      <c r="D22304" s="23" t="s">
        <v>5751</v>
      </c>
      <c r="E22304" s="23" t="s">
        <v>4134</v>
      </c>
      <c r="F22304" s="40">
        <v>6.0000000000000001E-3</v>
      </c>
      <c r="G22304" s="25">
        <v>134508</v>
      </c>
      <c r="H22304" s="25">
        <v>807</v>
      </c>
      <c r="I22304" s="25"/>
      <c r="J22304" s="58" t="e">
        <f>HYPERLINK("#"&amp;"Insumos"&amp;"!A"&amp;MATCH($B22304,#REF!,0),"Ins "&amp;$B22304)</f>
        <v>#REF!</v>
      </c>
      <c r="M22304" s="220"/>
    </row>
    <row r="22305" spans="1:13" ht="25.5" x14ac:dyDescent="0.2">
      <c r="A22305" s="36" t="s">
        <v>3986</v>
      </c>
      <c r="B22305" s="26" t="s">
        <v>6816</v>
      </c>
      <c r="C22305" s="79" t="s">
        <v>2366</v>
      </c>
      <c r="D22305" s="37" t="s">
        <v>5608</v>
      </c>
      <c r="E22305" s="37" t="s">
        <v>4134</v>
      </c>
      <c r="F22305" s="41"/>
      <c r="G22305" s="27"/>
      <c r="H22305" s="27"/>
      <c r="I22305" s="27">
        <v>456625</v>
      </c>
      <c r="M22305" s="220">
        <f t="shared" si="348"/>
        <v>597996</v>
      </c>
    </row>
    <row r="22306" spans="1:13" x14ac:dyDescent="0.2">
      <c r="A22306" s="35" t="s">
        <v>3986</v>
      </c>
      <c r="B22306" s="1" t="s">
        <v>81</v>
      </c>
      <c r="C22306" s="45" t="s">
        <v>1020</v>
      </c>
      <c r="D22306" s="23" t="s">
        <v>5734</v>
      </c>
      <c r="E22306" s="23" t="s">
        <v>4141</v>
      </c>
      <c r="F22306" s="40">
        <v>3.2</v>
      </c>
      <c r="G22306" s="25">
        <v>75325</v>
      </c>
      <c r="H22306" s="25">
        <v>241040</v>
      </c>
      <c r="I22306" s="25"/>
      <c r="J22306" s="58" t="e">
        <f>HYPERLINK("#"&amp;"Insumos"&amp;"!A"&amp;MATCH($B22306,#REF!,0),"Ins "&amp;$B22306)</f>
        <v>#REF!</v>
      </c>
      <c r="M22306" s="220"/>
    </row>
    <row r="22307" spans="1:13" x14ac:dyDescent="0.2">
      <c r="A22307" s="35" t="s">
        <v>3986</v>
      </c>
      <c r="B22307" s="1" t="s">
        <v>263</v>
      </c>
      <c r="C22307" s="45" t="s">
        <v>696</v>
      </c>
      <c r="D22307" s="23" t="s">
        <v>5534</v>
      </c>
      <c r="E22307" s="23" t="s">
        <v>4140</v>
      </c>
      <c r="F22307" s="40">
        <v>2.0199999999999999E-2</v>
      </c>
      <c r="G22307" s="25">
        <v>187426</v>
      </c>
      <c r="H22307" s="25">
        <v>3786</v>
      </c>
      <c r="I22307" s="25"/>
      <c r="J22307" s="58" t="e">
        <f>HYPERLINK("#"&amp;"Insumos"&amp;"!A"&amp;MATCH($B22307,#REF!,0),"Ins "&amp;$B22307)</f>
        <v>#REF!</v>
      </c>
      <c r="M22307" s="220"/>
    </row>
    <row r="22308" spans="1:13" x14ac:dyDescent="0.2">
      <c r="A22308" s="35" t="s">
        <v>3986</v>
      </c>
      <c r="B22308" s="1" t="s">
        <v>5533</v>
      </c>
      <c r="C22308" s="45" t="s">
        <v>5892</v>
      </c>
      <c r="D22308" s="23" t="s">
        <v>977</v>
      </c>
      <c r="E22308" s="23" t="s">
        <v>4134</v>
      </c>
      <c r="F22308" s="40">
        <v>1</v>
      </c>
      <c r="G22308" s="25">
        <v>3623</v>
      </c>
      <c r="H22308" s="25">
        <v>3623</v>
      </c>
      <c r="I22308" s="25"/>
      <c r="J22308" s="58" t="e">
        <f>HYPERLINK("#"&amp;"Insumos"&amp;"!A"&amp;MATCH($B22308,#REF!,0),"Ins "&amp;$B22308)</f>
        <v>#REF!</v>
      </c>
      <c r="M22308" s="220"/>
    </row>
    <row r="22309" spans="1:13" x14ac:dyDescent="0.2">
      <c r="A22309" s="35" t="s">
        <v>3986</v>
      </c>
      <c r="B22309" s="1" t="s">
        <v>4654</v>
      </c>
      <c r="C22309" s="45" t="s">
        <v>4</v>
      </c>
      <c r="D22309" s="23" t="s">
        <v>5751</v>
      </c>
      <c r="E22309" s="23" t="s">
        <v>4134</v>
      </c>
      <c r="F22309" s="40">
        <v>2</v>
      </c>
      <c r="G22309" s="25">
        <v>2562</v>
      </c>
      <c r="H22309" s="25">
        <v>5124</v>
      </c>
      <c r="I22309" s="25"/>
      <c r="J22309" s="58" t="e">
        <f>HYPERLINK("#"&amp;"Insumos"&amp;"!A"&amp;MATCH($B22309,#REF!,0),"Ins "&amp;$B22309)</f>
        <v>#REF!</v>
      </c>
      <c r="M22309" s="220"/>
    </row>
    <row r="22310" spans="1:13" x14ac:dyDescent="0.2">
      <c r="A22310" s="35" t="s">
        <v>3986</v>
      </c>
      <c r="B22310" s="1" t="s">
        <v>4932</v>
      </c>
      <c r="C22310" s="45" t="s">
        <v>2365</v>
      </c>
      <c r="D22310" s="23" t="s">
        <v>5751</v>
      </c>
      <c r="E22310" s="23" t="s">
        <v>4134</v>
      </c>
      <c r="F22310" s="40">
        <v>1</v>
      </c>
      <c r="G22310" s="25">
        <v>191566</v>
      </c>
      <c r="H22310" s="25">
        <v>191566</v>
      </c>
      <c r="I22310" s="25"/>
      <c r="J22310" s="58" t="e">
        <f>HYPERLINK("#"&amp;"Insumos"&amp;"!A"&amp;MATCH($B22310,#REF!,0),"Ins "&amp;$B22310)</f>
        <v>#REF!</v>
      </c>
      <c r="M22310" s="220"/>
    </row>
    <row r="22311" spans="1:13" x14ac:dyDescent="0.2">
      <c r="A22311" s="35" t="s">
        <v>3986</v>
      </c>
      <c r="B22311" s="1" t="s">
        <v>5007</v>
      </c>
      <c r="C22311" s="45" t="s">
        <v>720</v>
      </c>
      <c r="D22311" s="23" t="s">
        <v>5751</v>
      </c>
      <c r="E22311" s="23" t="s">
        <v>4134</v>
      </c>
      <c r="F22311" s="40">
        <v>6.0548799999999998</v>
      </c>
      <c r="G22311" s="25">
        <v>1897</v>
      </c>
      <c r="H22311" s="25">
        <v>11486</v>
      </c>
      <c r="I22311" s="25"/>
      <c r="J22311" s="58" t="e">
        <f>HYPERLINK("#"&amp;"Insumos"&amp;"!A"&amp;MATCH($B22311,#REF!,0),"Ins "&amp;$B22311)</f>
        <v>#REF!</v>
      </c>
      <c r="M22311" s="220"/>
    </row>
    <row r="22312" spans="1:13" ht="25.5" x14ac:dyDescent="0.2">
      <c r="A22312" s="36" t="s">
        <v>3987</v>
      </c>
      <c r="B22312" s="26" t="s">
        <v>6816</v>
      </c>
      <c r="C22312" s="79" t="s">
        <v>2371</v>
      </c>
      <c r="D22312" s="37" t="s">
        <v>5608</v>
      </c>
      <c r="E22312" s="37" t="s">
        <v>4134</v>
      </c>
      <c r="F22312" s="41"/>
      <c r="G22312" s="27"/>
      <c r="H22312" s="27"/>
      <c r="I22312" s="27">
        <v>811441</v>
      </c>
      <c r="M22312" s="220">
        <f t="shared" si="348"/>
        <v>1062663</v>
      </c>
    </row>
    <row r="22313" spans="1:13" x14ac:dyDescent="0.2">
      <c r="A22313" s="35" t="s">
        <v>3987</v>
      </c>
      <c r="B22313" s="1" t="s">
        <v>81</v>
      </c>
      <c r="C22313" s="45" t="s">
        <v>1020</v>
      </c>
      <c r="D22313" s="23" t="s">
        <v>5734</v>
      </c>
      <c r="E22313" s="23" t="s">
        <v>4141</v>
      </c>
      <c r="F22313" s="40">
        <v>3.7</v>
      </c>
      <c r="G22313" s="25">
        <v>75325</v>
      </c>
      <c r="H22313" s="25">
        <v>278703</v>
      </c>
      <c r="I22313" s="25"/>
      <c r="J22313" s="58" t="e">
        <f>HYPERLINK("#"&amp;"Insumos"&amp;"!A"&amp;MATCH($B22313,#REF!,0),"Ins "&amp;$B22313)</f>
        <v>#REF!</v>
      </c>
      <c r="M22313" s="220"/>
    </row>
    <row r="22314" spans="1:13" x14ac:dyDescent="0.2">
      <c r="A22314" s="35" t="s">
        <v>3987</v>
      </c>
      <c r="B22314" s="1" t="s">
        <v>263</v>
      </c>
      <c r="C22314" s="45" t="s">
        <v>696</v>
      </c>
      <c r="D22314" s="23" t="s">
        <v>5534</v>
      </c>
      <c r="E22314" s="23" t="s">
        <v>4140</v>
      </c>
      <c r="F22314" s="40">
        <v>5.21E-2</v>
      </c>
      <c r="G22314" s="25">
        <v>187426</v>
      </c>
      <c r="H22314" s="25">
        <v>9765</v>
      </c>
      <c r="I22314" s="25"/>
      <c r="J22314" s="58" t="e">
        <f>HYPERLINK("#"&amp;"Insumos"&amp;"!A"&amp;MATCH($B22314,#REF!,0),"Ins "&amp;$B22314)</f>
        <v>#REF!</v>
      </c>
      <c r="M22314" s="220"/>
    </row>
    <row r="22315" spans="1:13" x14ac:dyDescent="0.2">
      <c r="A22315" s="35" t="s">
        <v>3987</v>
      </c>
      <c r="B22315" s="1" t="s">
        <v>5533</v>
      </c>
      <c r="C22315" s="45" t="s">
        <v>5892</v>
      </c>
      <c r="D22315" s="23" t="s">
        <v>977</v>
      </c>
      <c r="E22315" s="23" t="s">
        <v>4134</v>
      </c>
      <c r="F22315" s="40">
        <v>1</v>
      </c>
      <c r="G22315" s="25">
        <v>3623</v>
      </c>
      <c r="H22315" s="25">
        <v>3623</v>
      </c>
      <c r="I22315" s="25"/>
      <c r="J22315" s="58" t="e">
        <f>HYPERLINK("#"&amp;"Insumos"&amp;"!A"&amp;MATCH($B22315,#REF!,0),"Ins "&amp;$B22315)</f>
        <v>#REF!</v>
      </c>
      <c r="M22315" s="220"/>
    </row>
    <row r="22316" spans="1:13" x14ac:dyDescent="0.2">
      <c r="A22316" s="35" t="s">
        <v>3987</v>
      </c>
      <c r="B22316" s="1" t="s">
        <v>4654</v>
      </c>
      <c r="C22316" s="45" t="s">
        <v>4</v>
      </c>
      <c r="D22316" s="23" t="s">
        <v>5751</v>
      </c>
      <c r="E22316" s="23" t="s">
        <v>4134</v>
      </c>
      <c r="F22316" s="40">
        <v>4</v>
      </c>
      <c r="G22316" s="25">
        <v>2562</v>
      </c>
      <c r="H22316" s="25">
        <v>10248</v>
      </c>
      <c r="I22316" s="25"/>
      <c r="J22316" s="58" t="e">
        <f>HYPERLINK("#"&amp;"Insumos"&amp;"!A"&amp;MATCH($B22316,#REF!,0),"Ins "&amp;$B22316)</f>
        <v>#REF!</v>
      </c>
      <c r="M22316" s="220"/>
    </row>
    <row r="22317" spans="1:13" x14ac:dyDescent="0.2">
      <c r="A22317" s="35" t="s">
        <v>3987</v>
      </c>
      <c r="B22317" s="1" t="s">
        <v>4935</v>
      </c>
      <c r="C22317" s="45" t="s">
        <v>2372</v>
      </c>
      <c r="D22317" s="23" t="s">
        <v>5751</v>
      </c>
      <c r="E22317" s="23" t="s">
        <v>4134</v>
      </c>
      <c r="F22317" s="40">
        <v>1</v>
      </c>
      <c r="G22317" s="25">
        <v>495821</v>
      </c>
      <c r="H22317" s="25">
        <v>495821</v>
      </c>
      <c r="I22317" s="25"/>
      <c r="J22317" s="58" t="e">
        <f>HYPERLINK("#"&amp;"Insumos"&amp;"!A"&amp;MATCH($B22317,#REF!,0),"Ins "&amp;$B22317)</f>
        <v>#REF!</v>
      </c>
      <c r="M22317" s="220"/>
    </row>
    <row r="22318" spans="1:13" x14ac:dyDescent="0.2">
      <c r="A22318" s="35" t="s">
        <v>3987</v>
      </c>
      <c r="B22318" s="1" t="s">
        <v>5007</v>
      </c>
      <c r="C22318" s="45" t="s">
        <v>720</v>
      </c>
      <c r="D22318" s="23" t="s">
        <v>5751</v>
      </c>
      <c r="E22318" s="23" t="s">
        <v>4134</v>
      </c>
      <c r="F22318" s="40">
        <v>7.0009600000000001</v>
      </c>
      <c r="G22318" s="25">
        <v>1897</v>
      </c>
      <c r="H22318" s="25">
        <v>13281</v>
      </c>
      <c r="I22318" s="25"/>
      <c r="J22318" s="58" t="e">
        <f>HYPERLINK("#"&amp;"Insumos"&amp;"!A"&amp;MATCH($B22318,#REF!,0),"Ins "&amp;$B22318)</f>
        <v>#REF!</v>
      </c>
      <c r="M22318" s="220"/>
    </row>
    <row r="22319" spans="1:13" ht="25.5" x14ac:dyDescent="0.2">
      <c r="A22319" s="36" t="s">
        <v>3988</v>
      </c>
      <c r="B22319" s="26" t="s">
        <v>6816</v>
      </c>
      <c r="C22319" s="79" t="s">
        <v>2374</v>
      </c>
      <c r="D22319" s="37" t="s">
        <v>5608</v>
      </c>
      <c r="E22319" s="37" t="s">
        <v>4134</v>
      </c>
      <c r="F22319" s="41"/>
      <c r="G22319" s="27"/>
      <c r="H22319" s="27"/>
      <c r="I22319" s="27">
        <v>972945</v>
      </c>
      <c r="M22319" s="220">
        <f t="shared" si="348"/>
        <v>1274169</v>
      </c>
    </row>
    <row r="22320" spans="1:13" x14ac:dyDescent="0.2">
      <c r="A22320" s="35" t="s">
        <v>3988</v>
      </c>
      <c r="B22320" s="1" t="s">
        <v>81</v>
      </c>
      <c r="C22320" s="45" t="s">
        <v>1020</v>
      </c>
      <c r="D22320" s="23" t="s">
        <v>5734</v>
      </c>
      <c r="E22320" s="23" t="s">
        <v>4141</v>
      </c>
      <c r="F22320" s="40">
        <v>4</v>
      </c>
      <c r="G22320" s="25">
        <v>75325</v>
      </c>
      <c r="H22320" s="25">
        <v>301300</v>
      </c>
      <c r="I22320" s="25"/>
      <c r="J22320" s="58" t="e">
        <f>HYPERLINK("#"&amp;"Insumos"&amp;"!A"&amp;MATCH($B22320,#REF!,0),"Ins "&amp;$B22320)</f>
        <v>#REF!</v>
      </c>
      <c r="M22320" s="220"/>
    </row>
    <row r="22321" spans="1:13" x14ac:dyDescent="0.2">
      <c r="A22321" s="35" t="s">
        <v>3988</v>
      </c>
      <c r="B22321" s="1" t="s">
        <v>263</v>
      </c>
      <c r="C22321" s="45" t="s">
        <v>696</v>
      </c>
      <c r="D22321" s="23" t="s">
        <v>5534</v>
      </c>
      <c r="E22321" s="23" t="s">
        <v>4140</v>
      </c>
      <c r="F22321" s="40">
        <v>6.6000000000000003E-2</v>
      </c>
      <c r="G22321" s="25">
        <v>187426</v>
      </c>
      <c r="H22321" s="25">
        <v>12370</v>
      </c>
      <c r="I22321" s="25"/>
      <c r="J22321" s="58" t="e">
        <f>HYPERLINK("#"&amp;"Insumos"&amp;"!A"&amp;MATCH($B22321,#REF!,0),"Ins "&amp;$B22321)</f>
        <v>#REF!</v>
      </c>
      <c r="M22321" s="220"/>
    </row>
    <row r="22322" spans="1:13" x14ac:dyDescent="0.2">
      <c r="A22322" s="35" t="s">
        <v>3988</v>
      </c>
      <c r="B22322" s="1" t="s">
        <v>5533</v>
      </c>
      <c r="C22322" s="45" t="s">
        <v>5892</v>
      </c>
      <c r="D22322" s="23" t="s">
        <v>977</v>
      </c>
      <c r="E22322" s="23" t="s">
        <v>4134</v>
      </c>
      <c r="F22322" s="40">
        <v>1</v>
      </c>
      <c r="G22322" s="25">
        <v>3623</v>
      </c>
      <c r="H22322" s="25">
        <v>3623</v>
      </c>
      <c r="I22322" s="25"/>
      <c r="J22322" s="58" t="e">
        <f>HYPERLINK("#"&amp;"Insumos"&amp;"!A"&amp;MATCH($B22322,#REF!,0),"Ins "&amp;$B22322)</f>
        <v>#REF!</v>
      </c>
      <c r="M22322" s="220"/>
    </row>
    <row r="22323" spans="1:13" x14ac:dyDescent="0.2">
      <c r="A22323" s="35" t="s">
        <v>3988</v>
      </c>
      <c r="B22323" s="1" t="s">
        <v>4654</v>
      </c>
      <c r="C22323" s="45" t="s">
        <v>4</v>
      </c>
      <c r="D22323" s="23" t="s">
        <v>5751</v>
      </c>
      <c r="E22323" s="23" t="s">
        <v>4134</v>
      </c>
      <c r="F22323" s="40">
        <v>4</v>
      </c>
      <c r="G22323" s="25">
        <v>2562</v>
      </c>
      <c r="H22323" s="25">
        <v>10248</v>
      </c>
      <c r="I22323" s="25"/>
      <c r="J22323" s="58" t="e">
        <f>HYPERLINK("#"&amp;"Insumos"&amp;"!A"&amp;MATCH($B22323,#REF!,0),"Ins "&amp;$B22323)</f>
        <v>#REF!</v>
      </c>
      <c r="M22323" s="220"/>
    </row>
    <row r="22324" spans="1:13" x14ac:dyDescent="0.2">
      <c r="A22324" s="35" t="s">
        <v>3988</v>
      </c>
      <c r="B22324" s="1" t="s">
        <v>4936</v>
      </c>
      <c r="C22324" s="45" t="s">
        <v>2373</v>
      </c>
      <c r="D22324" s="23" t="s">
        <v>5751</v>
      </c>
      <c r="E22324" s="23" t="s">
        <v>4134</v>
      </c>
      <c r="F22324" s="40">
        <v>1</v>
      </c>
      <c r="G22324" s="25">
        <v>631046</v>
      </c>
      <c r="H22324" s="25">
        <v>631046</v>
      </c>
      <c r="I22324" s="25"/>
      <c r="J22324" s="58" t="e">
        <f>HYPERLINK("#"&amp;"Insumos"&amp;"!A"&amp;MATCH($B22324,#REF!,0),"Ins "&amp;$B22324)</f>
        <v>#REF!</v>
      </c>
      <c r="M22324" s="220"/>
    </row>
    <row r="22325" spans="1:13" x14ac:dyDescent="0.2">
      <c r="A22325" s="35" t="s">
        <v>3988</v>
      </c>
      <c r="B22325" s="1" t="s">
        <v>5007</v>
      </c>
      <c r="C22325" s="45" t="s">
        <v>720</v>
      </c>
      <c r="D22325" s="23" t="s">
        <v>5751</v>
      </c>
      <c r="E22325" s="23" t="s">
        <v>4134</v>
      </c>
      <c r="F22325" s="40">
        <v>7.5686400000000003</v>
      </c>
      <c r="G22325" s="25">
        <v>1897</v>
      </c>
      <c r="H22325" s="25">
        <v>14358</v>
      </c>
      <c r="I22325" s="25"/>
      <c r="J22325" s="58" t="e">
        <f>HYPERLINK("#"&amp;"Insumos"&amp;"!A"&amp;MATCH($B22325,#REF!,0),"Ins "&amp;$B22325)</f>
        <v>#REF!</v>
      </c>
      <c r="M22325" s="220"/>
    </row>
    <row r="22326" spans="1:13" ht="25.5" x14ac:dyDescent="0.2">
      <c r="A22326" s="36" t="s">
        <v>3989</v>
      </c>
      <c r="B22326" s="26" t="s">
        <v>6816</v>
      </c>
      <c r="C22326" s="79" t="s">
        <v>2368</v>
      </c>
      <c r="D22326" s="37" t="s">
        <v>5608</v>
      </c>
      <c r="E22326" s="37" t="s">
        <v>4134</v>
      </c>
      <c r="F22326" s="41"/>
      <c r="G22326" s="27"/>
      <c r="H22326" s="27"/>
      <c r="I22326" s="27">
        <v>228772</v>
      </c>
      <c r="M22326" s="220">
        <f t="shared" si="348"/>
        <v>299600</v>
      </c>
    </row>
    <row r="22327" spans="1:13" x14ac:dyDescent="0.2">
      <c r="A22327" s="35" t="s">
        <v>3989</v>
      </c>
      <c r="B22327" s="1" t="s">
        <v>81</v>
      </c>
      <c r="C22327" s="45" t="s">
        <v>1020</v>
      </c>
      <c r="D22327" s="23" t="s">
        <v>5734</v>
      </c>
      <c r="E22327" s="23" t="s">
        <v>4141</v>
      </c>
      <c r="F22327" s="40">
        <v>1.3</v>
      </c>
      <c r="G22327" s="25">
        <v>75325</v>
      </c>
      <c r="H22327" s="25">
        <v>97923</v>
      </c>
      <c r="I22327" s="25"/>
      <c r="J22327" s="58" t="e">
        <f>HYPERLINK("#"&amp;"Insumos"&amp;"!A"&amp;MATCH($B22327,#REF!,0),"Ins "&amp;$B22327)</f>
        <v>#REF!</v>
      </c>
      <c r="M22327" s="220"/>
    </row>
    <row r="22328" spans="1:13" x14ac:dyDescent="0.2">
      <c r="A22328" s="35" t="s">
        <v>3989</v>
      </c>
      <c r="B22328" s="1" t="s">
        <v>263</v>
      </c>
      <c r="C22328" s="45" t="s">
        <v>696</v>
      </c>
      <c r="D22328" s="23" t="s">
        <v>5534</v>
      </c>
      <c r="E22328" s="23" t="s">
        <v>4140</v>
      </c>
      <c r="F22328" s="40">
        <v>1.26E-2</v>
      </c>
      <c r="G22328" s="25">
        <v>187426</v>
      </c>
      <c r="H22328" s="25">
        <v>2362</v>
      </c>
      <c r="I22328" s="25"/>
      <c r="J22328" s="58" t="e">
        <f>HYPERLINK("#"&amp;"Insumos"&amp;"!A"&amp;MATCH($B22328,#REF!,0),"Ins "&amp;$B22328)</f>
        <v>#REF!</v>
      </c>
      <c r="M22328" s="220"/>
    </row>
    <row r="22329" spans="1:13" x14ac:dyDescent="0.2">
      <c r="A22329" s="35" t="s">
        <v>3989</v>
      </c>
      <c r="B22329" s="1" t="s">
        <v>5533</v>
      </c>
      <c r="C22329" s="45" t="s">
        <v>5892</v>
      </c>
      <c r="D22329" s="23" t="s">
        <v>977</v>
      </c>
      <c r="E22329" s="23" t="s">
        <v>4134</v>
      </c>
      <c r="F22329" s="40">
        <v>0.5</v>
      </c>
      <c r="G22329" s="25">
        <v>3623</v>
      </c>
      <c r="H22329" s="25">
        <v>1812</v>
      </c>
      <c r="I22329" s="25"/>
      <c r="J22329" s="58" t="e">
        <f>HYPERLINK("#"&amp;"Insumos"&amp;"!A"&amp;MATCH($B22329,#REF!,0),"Ins "&amp;$B22329)</f>
        <v>#REF!</v>
      </c>
      <c r="M22329" s="220"/>
    </row>
    <row r="22330" spans="1:13" x14ac:dyDescent="0.2">
      <c r="A22330" s="35" t="s">
        <v>3989</v>
      </c>
      <c r="B22330" s="1" t="s">
        <v>4654</v>
      </c>
      <c r="C22330" s="45" t="s">
        <v>4</v>
      </c>
      <c r="D22330" s="23" t="s">
        <v>5751</v>
      </c>
      <c r="E22330" s="23" t="s">
        <v>4134</v>
      </c>
      <c r="F22330" s="40">
        <v>1</v>
      </c>
      <c r="G22330" s="25">
        <v>2562</v>
      </c>
      <c r="H22330" s="25">
        <v>2562</v>
      </c>
      <c r="I22330" s="25"/>
      <c r="J22330" s="58" t="e">
        <f>HYPERLINK("#"&amp;"Insumos"&amp;"!A"&amp;MATCH($B22330,#REF!,0),"Ins "&amp;$B22330)</f>
        <v>#REF!</v>
      </c>
      <c r="M22330" s="220"/>
    </row>
    <row r="22331" spans="1:13" x14ac:dyDescent="0.2">
      <c r="A22331" s="35" t="s">
        <v>3989</v>
      </c>
      <c r="B22331" s="1" t="s">
        <v>4933</v>
      </c>
      <c r="C22331" s="45" t="s">
        <v>2367</v>
      </c>
      <c r="D22331" s="23" t="s">
        <v>5751</v>
      </c>
      <c r="E22331" s="23" t="s">
        <v>4134</v>
      </c>
      <c r="F22331" s="40">
        <v>1</v>
      </c>
      <c r="G22331" s="25">
        <v>119447</v>
      </c>
      <c r="H22331" s="25">
        <v>119447</v>
      </c>
      <c r="I22331" s="25"/>
      <c r="J22331" s="58" t="e">
        <f>HYPERLINK("#"&amp;"Insumos"&amp;"!A"&amp;MATCH($B22331,#REF!,0),"Ins "&amp;$B22331)</f>
        <v>#REF!</v>
      </c>
      <c r="M22331" s="220"/>
    </row>
    <row r="22332" spans="1:13" x14ac:dyDescent="0.2">
      <c r="A22332" s="35" t="s">
        <v>3989</v>
      </c>
      <c r="B22332" s="1" t="s">
        <v>5007</v>
      </c>
      <c r="C22332" s="45" t="s">
        <v>720</v>
      </c>
      <c r="D22332" s="23" t="s">
        <v>5751</v>
      </c>
      <c r="E22332" s="23" t="s">
        <v>4134</v>
      </c>
      <c r="F22332" s="40">
        <v>2.4598399999999998</v>
      </c>
      <c r="G22332" s="25">
        <v>1897</v>
      </c>
      <c r="H22332" s="25">
        <v>4666</v>
      </c>
      <c r="I22332" s="25"/>
      <c r="J22332" s="58" t="e">
        <f>HYPERLINK("#"&amp;"Insumos"&amp;"!A"&amp;MATCH($B22332,#REF!,0),"Ins "&amp;$B22332)</f>
        <v>#REF!</v>
      </c>
      <c r="M22332" s="220"/>
    </row>
    <row r="22333" spans="1:13" ht="25.5" x14ac:dyDescent="0.2">
      <c r="A22333" s="36" t="s">
        <v>3990</v>
      </c>
      <c r="B22333" s="26" t="s">
        <v>6816</v>
      </c>
      <c r="C22333" s="79" t="s">
        <v>2375</v>
      </c>
      <c r="D22333" s="37" t="s">
        <v>5608</v>
      </c>
      <c r="E22333" s="37" t="s">
        <v>4134</v>
      </c>
      <c r="F22333" s="41"/>
      <c r="G22333" s="27"/>
      <c r="H22333" s="27"/>
      <c r="I22333" s="27">
        <v>386589</v>
      </c>
      <c r="M22333" s="220">
        <f t="shared" si="348"/>
        <v>506277</v>
      </c>
    </row>
    <row r="22334" spans="1:13" x14ac:dyDescent="0.2">
      <c r="A22334" s="35" t="s">
        <v>3990</v>
      </c>
      <c r="B22334" s="1" t="s">
        <v>81</v>
      </c>
      <c r="C22334" s="45" t="s">
        <v>1020</v>
      </c>
      <c r="D22334" s="23" t="s">
        <v>5734</v>
      </c>
      <c r="E22334" s="23" t="s">
        <v>4141</v>
      </c>
      <c r="F22334" s="40">
        <v>2.2000000000000002</v>
      </c>
      <c r="G22334" s="25">
        <v>75325</v>
      </c>
      <c r="H22334" s="25">
        <v>165715</v>
      </c>
      <c r="I22334" s="25"/>
      <c r="J22334" s="58" t="e">
        <f>HYPERLINK("#"&amp;"Insumos"&amp;"!A"&amp;MATCH($B22334,#REF!,0),"Ins "&amp;$B22334)</f>
        <v>#REF!</v>
      </c>
      <c r="M22334" s="220"/>
    </row>
    <row r="22335" spans="1:13" x14ac:dyDescent="0.2">
      <c r="A22335" s="35" t="s">
        <v>3990</v>
      </c>
      <c r="B22335" s="1" t="s">
        <v>263</v>
      </c>
      <c r="C22335" s="45" t="s">
        <v>696</v>
      </c>
      <c r="D22335" s="23" t="s">
        <v>5534</v>
      </c>
      <c r="E22335" s="23" t="s">
        <v>4140</v>
      </c>
      <c r="F22335" s="40">
        <v>2.1100000000000001E-2</v>
      </c>
      <c r="G22335" s="25">
        <v>187426</v>
      </c>
      <c r="H22335" s="25">
        <v>3955</v>
      </c>
      <c r="I22335" s="25"/>
      <c r="J22335" s="58" t="e">
        <f>HYPERLINK("#"&amp;"Insumos"&amp;"!A"&amp;MATCH($B22335,#REF!,0),"Ins "&amp;$B22335)</f>
        <v>#REF!</v>
      </c>
      <c r="M22335" s="220"/>
    </row>
    <row r="22336" spans="1:13" x14ac:dyDescent="0.2">
      <c r="A22336" s="35" t="s">
        <v>3990</v>
      </c>
      <c r="B22336" s="1" t="s">
        <v>5533</v>
      </c>
      <c r="C22336" s="45" t="s">
        <v>5892</v>
      </c>
      <c r="D22336" s="23" t="s">
        <v>977</v>
      </c>
      <c r="E22336" s="23" t="s">
        <v>4134</v>
      </c>
      <c r="F22336" s="40">
        <v>1</v>
      </c>
      <c r="G22336" s="25">
        <v>3623</v>
      </c>
      <c r="H22336" s="25">
        <v>3623</v>
      </c>
      <c r="I22336" s="25"/>
      <c r="J22336" s="58" t="e">
        <f>HYPERLINK("#"&amp;"Insumos"&amp;"!A"&amp;MATCH($B22336,#REF!,0),"Ins "&amp;$B22336)</f>
        <v>#REF!</v>
      </c>
      <c r="M22336" s="220"/>
    </row>
    <row r="22337" spans="1:13" x14ac:dyDescent="0.2">
      <c r="A22337" s="35" t="s">
        <v>3990</v>
      </c>
      <c r="B22337" s="1" t="s">
        <v>4654</v>
      </c>
      <c r="C22337" s="45" t="s">
        <v>4</v>
      </c>
      <c r="D22337" s="23" t="s">
        <v>5751</v>
      </c>
      <c r="E22337" s="23" t="s">
        <v>4134</v>
      </c>
      <c r="F22337" s="40">
        <v>1</v>
      </c>
      <c r="G22337" s="25">
        <v>2562</v>
      </c>
      <c r="H22337" s="25">
        <v>2562</v>
      </c>
      <c r="I22337" s="25"/>
      <c r="J22337" s="58" t="e">
        <f>HYPERLINK("#"&amp;"Insumos"&amp;"!A"&amp;MATCH($B22337,#REF!,0),"Ins "&amp;$B22337)</f>
        <v>#REF!</v>
      </c>
      <c r="M22337" s="220"/>
    </row>
    <row r="22338" spans="1:13" x14ac:dyDescent="0.2">
      <c r="A22338" s="35" t="s">
        <v>3990</v>
      </c>
      <c r="B22338" s="1" t="s">
        <v>4937</v>
      </c>
      <c r="C22338" s="45" t="s">
        <v>2377</v>
      </c>
      <c r="D22338" s="23" t="s">
        <v>5751</v>
      </c>
      <c r="E22338" s="23" t="s">
        <v>4134</v>
      </c>
      <c r="F22338" s="40">
        <v>1</v>
      </c>
      <c r="G22338" s="25">
        <v>202837</v>
      </c>
      <c r="H22338" s="25">
        <v>202837</v>
      </c>
      <c r="I22338" s="25"/>
      <c r="J22338" s="58" t="e">
        <f>HYPERLINK("#"&amp;"Insumos"&amp;"!A"&amp;MATCH($B22338,#REF!,0),"Ins "&amp;$B22338)</f>
        <v>#REF!</v>
      </c>
      <c r="M22338" s="220"/>
    </row>
    <row r="22339" spans="1:13" x14ac:dyDescent="0.2">
      <c r="A22339" s="35" t="s">
        <v>3990</v>
      </c>
      <c r="B22339" s="1" t="s">
        <v>5007</v>
      </c>
      <c r="C22339" s="45" t="s">
        <v>720</v>
      </c>
      <c r="D22339" s="23" t="s">
        <v>5751</v>
      </c>
      <c r="E22339" s="23" t="s">
        <v>4134</v>
      </c>
      <c r="F22339" s="40">
        <v>4.1627200000000002</v>
      </c>
      <c r="G22339" s="25">
        <v>1897</v>
      </c>
      <c r="H22339" s="25">
        <v>7897</v>
      </c>
      <c r="I22339" s="25"/>
      <c r="J22339" s="58" t="e">
        <f>HYPERLINK("#"&amp;"Insumos"&amp;"!A"&amp;MATCH($B22339,#REF!,0),"Ins "&amp;$B22339)</f>
        <v>#REF!</v>
      </c>
      <c r="M22339" s="220"/>
    </row>
    <row r="22340" spans="1:13" ht="25.5" x14ac:dyDescent="0.2">
      <c r="A22340" s="36" t="s">
        <v>3991</v>
      </c>
      <c r="B22340" s="26" t="s">
        <v>6816</v>
      </c>
      <c r="C22340" s="79" t="s">
        <v>2376</v>
      </c>
      <c r="D22340" s="37" t="s">
        <v>5608</v>
      </c>
      <c r="E22340" s="37" t="s">
        <v>4134</v>
      </c>
      <c r="F22340" s="41"/>
      <c r="G22340" s="27"/>
      <c r="H22340" s="27"/>
      <c r="I22340" s="27">
        <v>444018</v>
      </c>
      <c r="M22340" s="220">
        <f t="shared" ref="M22340:M22400" si="349">ROUND(I22340*(1+$L$2),0)</f>
        <v>581486</v>
      </c>
    </row>
    <row r="22341" spans="1:13" x14ac:dyDescent="0.2">
      <c r="A22341" s="35" t="s">
        <v>3991</v>
      </c>
      <c r="B22341" s="1" t="s">
        <v>81</v>
      </c>
      <c r="C22341" s="45" t="s">
        <v>1020</v>
      </c>
      <c r="D22341" s="23" t="s">
        <v>5734</v>
      </c>
      <c r="E22341" s="23" t="s">
        <v>4141</v>
      </c>
      <c r="F22341" s="40">
        <v>2.2000000000000002</v>
      </c>
      <c r="G22341" s="25">
        <v>75325</v>
      </c>
      <c r="H22341" s="25">
        <v>165715</v>
      </c>
      <c r="I22341" s="25"/>
      <c r="J22341" s="58" t="e">
        <f>HYPERLINK("#"&amp;"Insumos"&amp;"!A"&amp;MATCH($B22341,#REF!,0),"Ins "&amp;$B22341)</f>
        <v>#REF!</v>
      </c>
      <c r="M22341" s="220"/>
    </row>
    <row r="22342" spans="1:13" x14ac:dyDescent="0.2">
      <c r="A22342" s="35" t="s">
        <v>3991</v>
      </c>
      <c r="B22342" s="1" t="s">
        <v>263</v>
      </c>
      <c r="C22342" s="45" t="s">
        <v>696</v>
      </c>
      <c r="D22342" s="23" t="s">
        <v>5534</v>
      </c>
      <c r="E22342" s="23" t="s">
        <v>4140</v>
      </c>
      <c r="F22342" s="40">
        <v>2.69E-2</v>
      </c>
      <c r="G22342" s="25">
        <v>187426</v>
      </c>
      <c r="H22342" s="25">
        <v>5042</v>
      </c>
      <c r="I22342" s="25"/>
      <c r="J22342" s="58" t="e">
        <f>HYPERLINK("#"&amp;"Insumos"&amp;"!A"&amp;MATCH($B22342,#REF!,0),"Ins "&amp;$B22342)</f>
        <v>#REF!</v>
      </c>
      <c r="M22342" s="220"/>
    </row>
    <row r="22343" spans="1:13" x14ac:dyDescent="0.2">
      <c r="A22343" s="35" t="s">
        <v>3991</v>
      </c>
      <c r="B22343" s="1" t="s">
        <v>5533</v>
      </c>
      <c r="C22343" s="45" t="s">
        <v>5892</v>
      </c>
      <c r="D22343" s="23" t="s">
        <v>977</v>
      </c>
      <c r="E22343" s="23" t="s">
        <v>4134</v>
      </c>
      <c r="F22343" s="40">
        <v>1</v>
      </c>
      <c r="G22343" s="25">
        <v>3623</v>
      </c>
      <c r="H22343" s="25">
        <v>3623</v>
      </c>
      <c r="I22343" s="25"/>
      <c r="J22343" s="58" t="e">
        <f>HYPERLINK("#"&amp;"Insumos"&amp;"!A"&amp;MATCH($B22343,#REF!,0),"Ins "&amp;$B22343)</f>
        <v>#REF!</v>
      </c>
      <c r="M22343" s="220"/>
    </row>
    <row r="22344" spans="1:13" x14ac:dyDescent="0.2">
      <c r="A22344" s="35" t="s">
        <v>3991</v>
      </c>
      <c r="B22344" s="1" t="s">
        <v>4654</v>
      </c>
      <c r="C22344" s="45" t="s">
        <v>4</v>
      </c>
      <c r="D22344" s="23" t="s">
        <v>5751</v>
      </c>
      <c r="E22344" s="23" t="s">
        <v>4134</v>
      </c>
      <c r="F22344" s="40">
        <v>1</v>
      </c>
      <c r="G22344" s="25">
        <v>2562</v>
      </c>
      <c r="H22344" s="25">
        <v>2562</v>
      </c>
      <c r="I22344" s="25"/>
      <c r="J22344" s="58" t="e">
        <f>HYPERLINK("#"&amp;"Insumos"&amp;"!A"&amp;MATCH($B22344,#REF!,0),"Ins "&amp;$B22344)</f>
        <v>#REF!</v>
      </c>
      <c r="M22344" s="220"/>
    </row>
    <row r="22345" spans="1:13" x14ac:dyDescent="0.2">
      <c r="A22345" s="35" t="s">
        <v>3991</v>
      </c>
      <c r="B22345" s="1" t="s">
        <v>4938</v>
      </c>
      <c r="C22345" s="45" t="s">
        <v>2378</v>
      </c>
      <c r="D22345" s="23" t="s">
        <v>5751</v>
      </c>
      <c r="E22345" s="23" t="s">
        <v>4134</v>
      </c>
      <c r="F22345" s="40">
        <v>1</v>
      </c>
      <c r="G22345" s="25">
        <v>259179</v>
      </c>
      <c r="H22345" s="25">
        <v>259179</v>
      </c>
      <c r="I22345" s="25"/>
      <c r="J22345" s="58" t="e">
        <f>HYPERLINK("#"&amp;"Insumos"&amp;"!A"&amp;MATCH($B22345,#REF!,0),"Ins "&amp;$B22345)</f>
        <v>#REF!</v>
      </c>
      <c r="M22345" s="220"/>
    </row>
    <row r="22346" spans="1:13" x14ac:dyDescent="0.2">
      <c r="A22346" s="35" t="s">
        <v>3991</v>
      </c>
      <c r="B22346" s="1" t="s">
        <v>5007</v>
      </c>
      <c r="C22346" s="45" t="s">
        <v>720</v>
      </c>
      <c r="D22346" s="23" t="s">
        <v>5751</v>
      </c>
      <c r="E22346" s="23" t="s">
        <v>4134</v>
      </c>
      <c r="F22346" s="40">
        <v>4.1627200000000002</v>
      </c>
      <c r="G22346" s="25">
        <v>1897</v>
      </c>
      <c r="H22346" s="25">
        <v>7897</v>
      </c>
      <c r="I22346" s="25"/>
      <c r="J22346" s="58" t="e">
        <f>HYPERLINK("#"&amp;"Insumos"&amp;"!A"&amp;MATCH($B22346,#REF!,0),"Ins "&amp;$B22346)</f>
        <v>#REF!</v>
      </c>
      <c r="M22346" s="220"/>
    </row>
    <row r="22347" spans="1:13" ht="25.5" x14ac:dyDescent="0.2">
      <c r="A22347" s="36" t="s">
        <v>3992</v>
      </c>
      <c r="B22347" s="26" t="s">
        <v>6816</v>
      </c>
      <c r="C22347" s="79" t="s">
        <v>2369</v>
      </c>
      <c r="D22347" s="37" t="s">
        <v>5608</v>
      </c>
      <c r="E22347" s="37" t="s">
        <v>4134</v>
      </c>
      <c r="F22347" s="41"/>
      <c r="G22347" s="27"/>
      <c r="H22347" s="27"/>
      <c r="I22347" s="27">
        <v>397649</v>
      </c>
      <c r="M22347" s="220">
        <f t="shared" si="349"/>
        <v>520761</v>
      </c>
    </row>
    <row r="22348" spans="1:13" x14ac:dyDescent="0.2">
      <c r="A22348" s="35" t="s">
        <v>3992</v>
      </c>
      <c r="B22348" s="1" t="s">
        <v>81</v>
      </c>
      <c r="C22348" s="45" t="s">
        <v>1020</v>
      </c>
      <c r="D22348" s="23" t="s">
        <v>5734</v>
      </c>
      <c r="E22348" s="23" t="s">
        <v>4141</v>
      </c>
      <c r="F22348" s="40">
        <v>1.3</v>
      </c>
      <c r="G22348" s="25">
        <v>75325</v>
      </c>
      <c r="H22348" s="25">
        <v>97923</v>
      </c>
      <c r="I22348" s="25"/>
      <c r="J22348" s="58" t="e">
        <f>HYPERLINK("#"&amp;"Insumos"&amp;"!A"&amp;MATCH($B22348,#REF!,0),"Ins "&amp;$B22348)</f>
        <v>#REF!</v>
      </c>
      <c r="M22348" s="220"/>
    </row>
    <row r="22349" spans="1:13" x14ac:dyDescent="0.2">
      <c r="A22349" s="35" t="s">
        <v>3992</v>
      </c>
      <c r="B22349" s="1" t="s">
        <v>263</v>
      </c>
      <c r="C22349" s="45" t="s">
        <v>696</v>
      </c>
      <c r="D22349" s="23" t="s">
        <v>5534</v>
      </c>
      <c r="E22349" s="23" t="s">
        <v>4140</v>
      </c>
      <c r="F22349" s="40">
        <v>2.3599999999999999E-2</v>
      </c>
      <c r="G22349" s="25">
        <v>187426</v>
      </c>
      <c r="H22349" s="25">
        <v>4423</v>
      </c>
      <c r="I22349" s="25"/>
      <c r="J22349" s="58" t="e">
        <f>HYPERLINK("#"&amp;"Insumos"&amp;"!A"&amp;MATCH($B22349,#REF!,0),"Ins "&amp;$B22349)</f>
        <v>#REF!</v>
      </c>
      <c r="M22349" s="220"/>
    </row>
    <row r="22350" spans="1:13" x14ac:dyDescent="0.2">
      <c r="A22350" s="35" t="s">
        <v>3992</v>
      </c>
      <c r="B22350" s="1" t="s">
        <v>5533</v>
      </c>
      <c r="C22350" s="45" t="s">
        <v>5892</v>
      </c>
      <c r="D22350" s="23" t="s">
        <v>977</v>
      </c>
      <c r="E22350" s="23" t="s">
        <v>4134</v>
      </c>
      <c r="F22350" s="40">
        <v>0.5</v>
      </c>
      <c r="G22350" s="25">
        <v>3623</v>
      </c>
      <c r="H22350" s="25">
        <v>1812</v>
      </c>
      <c r="I22350" s="25"/>
      <c r="J22350" s="58" t="e">
        <f>HYPERLINK("#"&amp;"Insumos"&amp;"!A"&amp;MATCH($B22350,#REF!,0),"Ins "&amp;$B22350)</f>
        <v>#REF!</v>
      </c>
      <c r="M22350" s="220"/>
    </row>
    <row r="22351" spans="1:13" x14ac:dyDescent="0.2">
      <c r="A22351" s="35" t="s">
        <v>3992</v>
      </c>
      <c r="B22351" s="1" t="s">
        <v>4234</v>
      </c>
      <c r="C22351" s="45" t="s">
        <v>2348</v>
      </c>
      <c r="D22351" s="23" t="s">
        <v>5751</v>
      </c>
      <c r="E22351" s="23" t="s">
        <v>287</v>
      </c>
      <c r="F22351" s="40">
        <v>1</v>
      </c>
      <c r="G22351" s="25">
        <v>13745</v>
      </c>
      <c r="H22351" s="25">
        <v>13745</v>
      </c>
      <c r="I22351" s="25"/>
      <c r="J22351" s="58" t="e">
        <f>HYPERLINK("#"&amp;"Insumos"&amp;"!A"&amp;MATCH($B22351,#REF!,0),"Ins "&amp;$B22351)</f>
        <v>#REF!</v>
      </c>
      <c r="M22351" s="220"/>
    </row>
    <row r="22352" spans="1:13" x14ac:dyDescent="0.2">
      <c r="A22352" s="35" t="s">
        <v>3992</v>
      </c>
      <c r="B22352" s="1" t="s">
        <v>4264</v>
      </c>
      <c r="C22352" s="45" t="s">
        <v>316</v>
      </c>
      <c r="D22352" s="23" t="s">
        <v>5751</v>
      </c>
      <c r="E22352" s="23" t="s">
        <v>4134</v>
      </c>
      <c r="F22352" s="40">
        <v>1</v>
      </c>
      <c r="G22352" s="25">
        <v>8317</v>
      </c>
      <c r="H22352" s="25">
        <v>8317</v>
      </c>
      <c r="I22352" s="25"/>
      <c r="J22352" s="58" t="e">
        <f>HYPERLINK("#"&amp;"Insumos"&amp;"!A"&amp;MATCH($B22352,#REF!,0),"Ins "&amp;$B22352)</f>
        <v>#REF!</v>
      </c>
      <c r="M22352" s="220"/>
    </row>
    <row r="22353" spans="1:13" x14ac:dyDescent="0.2">
      <c r="A22353" s="35" t="s">
        <v>3992</v>
      </c>
      <c r="B22353" s="1" t="s">
        <v>4898</v>
      </c>
      <c r="C22353" s="45" t="s">
        <v>303</v>
      </c>
      <c r="D22353" s="23" t="s">
        <v>5751</v>
      </c>
      <c r="E22353" s="23" t="s">
        <v>4134</v>
      </c>
      <c r="F22353" s="40">
        <v>1</v>
      </c>
      <c r="G22353" s="25">
        <v>260000</v>
      </c>
      <c r="H22353" s="25">
        <v>260000</v>
      </c>
      <c r="I22353" s="25"/>
      <c r="J22353" s="58" t="e">
        <f>HYPERLINK("#"&amp;"Insumos"&amp;"!A"&amp;MATCH($B22353,#REF!,0),"Ins "&amp;$B22353)</f>
        <v>#REF!</v>
      </c>
      <c r="M22353" s="220"/>
    </row>
    <row r="22354" spans="1:13" x14ac:dyDescent="0.2">
      <c r="A22354" s="35" t="s">
        <v>3992</v>
      </c>
      <c r="B22354" s="1" t="s">
        <v>4934</v>
      </c>
      <c r="C22354" s="45" t="s">
        <v>2370</v>
      </c>
      <c r="D22354" s="23" t="s">
        <v>5751</v>
      </c>
      <c r="E22354" s="23" t="s">
        <v>4134</v>
      </c>
      <c r="F22354" s="40">
        <v>1</v>
      </c>
      <c r="G22354" s="25">
        <v>6763</v>
      </c>
      <c r="H22354" s="25">
        <v>6763</v>
      </c>
      <c r="I22354" s="25"/>
      <c r="J22354" s="58" t="e">
        <f>HYPERLINK("#"&amp;"Insumos"&amp;"!A"&amp;MATCH($B22354,#REF!,0),"Ins "&amp;$B22354)</f>
        <v>#REF!</v>
      </c>
      <c r="M22354" s="220"/>
    </row>
    <row r="22355" spans="1:13" x14ac:dyDescent="0.2">
      <c r="A22355" s="35" t="s">
        <v>3992</v>
      </c>
      <c r="B22355" s="1" t="s">
        <v>5007</v>
      </c>
      <c r="C22355" s="45" t="s">
        <v>720</v>
      </c>
      <c r="D22355" s="23" t="s">
        <v>5751</v>
      </c>
      <c r="E22355" s="23" t="s">
        <v>4134</v>
      </c>
      <c r="F22355" s="40">
        <v>2.4598399999999998</v>
      </c>
      <c r="G22355" s="25">
        <v>1897</v>
      </c>
      <c r="H22355" s="25">
        <v>4666</v>
      </c>
      <c r="I22355" s="25"/>
      <c r="J22355" s="58" t="e">
        <f>HYPERLINK("#"&amp;"Insumos"&amp;"!A"&amp;MATCH($B22355,#REF!,0),"Ins "&amp;$B22355)</f>
        <v>#REF!</v>
      </c>
      <c r="M22355" s="220"/>
    </row>
    <row r="22356" spans="1:13" ht="25.5" x14ac:dyDescent="0.2">
      <c r="A22356" s="36" t="s">
        <v>3993</v>
      </c>
      <c r="B22356" s="26" t="s">
        <v>6816</v>
      </c>
      <c r="C22356" s="79" t="s">
        <v>11036</v>
      </c>
      <c r="D22356" s="37" t="s">
        <v>5608</v>
      </c>
      <c r="E22356" s="37" t="s">
        <v>4134</v>
      </c>
      <c r="F22356" s="41"/>
      <c r="G22356" s="27"/>
      <c r="H22356" s="27"/>
      <c r="I22356" s="27">
        <v>43613</v>
      </c>
      <c r="M22356" s="220">
        <f t="shared" si="349"/>
        <v>57116</v>
      </c>
    </row>
    <row r="22357" spans="1:13" x14ac:dyDescent="0.2">
      <c r="A22357" s="35" t="s">
        <v>3993</v>
      </c>
      <c r="B22357" s="1" t="s">
        <v>5577</v>
      </c>
      <c r="C22357" s="45" t="s">
        <v>6346</v>
      </c>
      <c r="D22357" s="23" t="s">
        <v>5734</v>
      </c>
      <c r="E22357" s="23" t="s">
        <v>4141</v>
      </c>
      <c r="F22357" s="40">
        <v>0.5</v>
      </c>
      <c r="G22357" s="25">
        <v>53481</v>
      </c>
      <c r="H22357" s="25">
        <v>26741</v>
      </c>
      <c r="I22357" s="25"/>
      <c r="J22357" s="58" t="e">
        <f>HYPERLINK("#"&amp;"Insumos"&amp;"!A"&amp;MATCH($B22357,#REF!,0),"Ins "&amp;$B22357)</f>
        <v>#REF!</v>
      </c>
      <c r="M22357" s="220"/>
    </row>
    <row r="22358" spans="1:13" x14ac:dyDescent="0.2">
      <c r="A22358" s="35" t="s">
        <v>3993</v>
      </c>
      <c r="B22358" s="1" t="s">
        <v>263</v>
      </c>
      <c r="C22358" s="45" t="s">
        <v>696</v>
      </c>
      <c r="D22358" s="23" t="s">
        <v>5534</v>
      </c>
      <c r="E22358" s="23" t="s">
        <v>4140</v>
      </c>
      <c r="F22358" s="40">
        <v>1.4E-3</v>
      </c>
      <c r="G22358" s="25">
        <v>187426</v>
      </c>
      <c r="H22358" s="25">
        <v>262</v>
      </c>
      <c r="I22358" s="25"/>
      <c r="J22358" s="58" t="e">
        <f>HYPERLINK("#"&amp;"Insumos"&amp;"!A"&amp;MATCH($B22358,#REF!,0),"Ins "&amp;$B22358)</f>
        <v>#REF!</v>
      </c>
      <c r="M22358" s="220"/>
    </row>
    <row r="22359" spans="1:13" x14ac:dyDescent="0.2">
      <c r="A22359" s="35" t="s">
        <v>3993</v>
      </c>
      <c r="B22359" s="1" t="s">
        <v>5533</v>
      </c>
      <c r="C22359" s="45" t="s">
        <v>5892</v>
      </c>
      <c r="D22359" s="23" t="s">
        <v>977</v>
      </c>
      <c r="E22359" s="23" t="s">
        <v>4134</v>
      </c>
      <c r="F22359" s="40">
        <v>0.5</v>
      </c>
      <c r="G22359" s="25">
        <v>3623</v>
      </c>
      <c r="H22359" s="25">
        <v>1812</v>
      </c>
      <c r="I22359" s="25"/>
      <c r="J22359" s="58" t="e">
        <f>HYPERLINK("#"&amp;"Insumos"&amp;"!A"&amp;MATCH($B22359,#REF!,0),"Ins "&amp;$B22359)</f>
        <v>#REF!</v>
      </c>
      <c r="M22359" s="220"/>
    </row>
    <row r="22360" spans="1:13" x14ac:dyDescent="0.2">
      <c r="A22360" s="35" t="s">
        <v>3993</v>
      </c>
      <c r="B22360" s="1" t="s">
        <v>4939</v>
      </c>
      <c r="C22360" s="45" t="s">
        <v>2379</v>
      </c>
      <c r="D22360" s="23" t="s">
        <v>5751</v>
      </c>
      <c r="E22360" s="23" t="s">
        <v>4134</v>
      </c>
      <c r="F22360" s="40">
        <v>1</v>
      </c>
      <c r="G22360" s="25">
        <v>13522</v>
      </c>
      <c r="H22360" s="25">
        <v>13522</v>
      </c>
      <c r="I22360" s="25"/>
      <c r="J22360" s="58" t="e">
        <f>HYPERLINK("#"&amp;"Insumos"&amp;"!A"&amp;MATCH($B22360,#REF!,0),"Ins "&amp;$B22360)</f>
        <v>#REF!</v>
      </c>
      <c r="M22360" s="220"/>
    </row>
    <row r="22361" spans="1:13" x14ac:dyDescent="0.2">
      <c r="A22361" s="35" t="s">
        <v>3993</v>
      </c>
      <c r="B22361" s="1" t="s">
        <v>5007</v>
      </c>
      <c r="C22361" s="45" t="s">
        <v>720</v>
      </c>
      <c r="D22361" s="23" t="s">
        <v>5751</v>
      </c>
      <c r="E22361" s="23" t="s">
        <v>4134</v>
      </c>
      <c r="F22361" s="40">
        <v>0.67256000000000005</v>
      </c>
      <c r="G22361" s="25">
        <v>1897</v>
      </c>
      <c r="H22361" s="25">
        <v>1276</v>
      </c>
      <c r="I22361" s="25"/>
      <c r="J22361" s="58" t="e">
        <f>HYPERLINK("#"&amp;"Insumos"&amp;"!A"&amp;MATCH($B22361,#REF!,0),"Ins "&amp;$B22361)</f>
        <v>#REF!</v>
      </c>
      <c r="M22361" s="220"/>
    </row>
    <row r="22362" spans="1:13" ht="25.5" x14ac:dyDescent="0.2">
      <c r="A22362" s="36" t="s">
        <v>3994</v>
      </c>
      <c r="B22362" s="26" t="s">
        <v>6816</v>
      </c>
      <c r="C22362" s="79" t="s">
        <v>11037</v>
      </c>
      <c r="D22362" s="37" t="s">
        <v>5608</v>
      </c>
      <c r="E22362" s="37" t="s">
        <v>4134</v>
      </c>
      <c r="F22362" s="41"/>
      <c r="G22362" s="27"/>
      <c r="H22362" s="27"/>
      <c r="I22362" s="27">
        <v>64293</v>
      </c>
      <c r="M22362" s="220">
        <f t="shared" si="349"/>
        <v>84198</v>
      </c>
    </row>
    <row r="22363" spans="1:13" x14ac:dyDescent="0.2">
      <c r="A22363" s="35" t="s">
        <v>3994</v>
      </c>
      <c r="B22363" s="1" t="s">
        <v>5577</v>
      </c>
      <c r="C22363" s="45" t="s">
        <v>6346</v>
      </c>
      <c r="D22363" s="23" t="s">
        <v>5734</v>
      </c>
      <c r="E22363" s="23" t="s">
        <v>4141</v>
      </c>
      <c r="F22363" s="40">
        <v>0.5</v>
      </c>
      <c r="G22363" s="25">
        <v>53481</v>
      </c>
      <c r="H22363" s="25">
        <v>26741</v>
      </c>
      <c r="I22363" s="25"/>
      <c r="J22363" s="58" t="e">
        <f>HYPERLINK("#"&amp;"Insumos"&amp;"!A"&amp;MATCH($B22363,#REF!,0),"Ins "&amp;$B22363)</f>
        <v>#REF!</v>
      </c>
      <c r="M22363" s="220"/>
    </row>
    <row r="22364" spans="1:13" x14ac:dyDescent="0.2">
      <c r="A22364" s="35" t="s">
        <v>3994</v>
      </c>
      <c r="B22364" s="1" t="s">
        <v>263</v>
      </c>
      <c r="C22364" s="45" t="s">
        <v>696</v>
      </c>
      <c r="D22364" s="23" t="s">
        <v>5534</v>
      </c>
      <c r="E22364" s="23" t="s">
        <v>4140</v>
      </c>
      <c r="F22364" s="40">
        <v>3.5000000000000001E-3</v>
      </c>
      <c r="G22364" s="25">
        <v>187426</v>
      </c>
      <c r="H22364" s="25">
        <v>656</v>
      </c>
      <c r="I22364" s="25"/>
      <c r="J22364" s="58" t="e">
        <f>HYPERLINK("#"&amp;"Insumos"&amp;"!A"&amp;MATCH($B22364,#REF!,0),"Ins "&amp;$B22364)</f>
        <v>#REF!</v>
      </c>
      <c r="M22364" s="220"/>
    </row>
    <row r="22365" spans="1:13" x14ac:dyDescent="0.2">
      <c r="A22365" s="35" t="s">
        <v>3994</v>
      </c>
      <c r="B22365" s="1" t="s">
        <v>5533</v>
      </c>
      <c r="C22365" s="45" t="s">
        <v>5892</v>
      </c>
      <c r="D22365" s="23" t="s">
        <v>977</v>
      </c>
      <c r="E22365" s="23" t="s">
        <v>4134</v>
      </c>
      <c r="F22365" s="40">
        <v>0.5</v>
      </c>
      <c r="G22365" s="25">
        <v>3623</v>
      </c>
      <c r="H22365" s="25">
        <v>1812</v>
      </c>
      <c r="I22365" s="25"/>
      <c r="J22365" s="58" t="e">
        <f>HYPERLINK("#"&amp;"Insumos"&amp;"!A"&amp;MATCH($B22365,#REF!,0),"Ins "&amp;$B22365)</f>
        <v>#REF!</v>
      </c>
      <c r="M22365" s="220"/>
    </row>
    <row r="22366" spans="1:13" x14ac:dyDescent="0.2">
      <c r="A22366" s="35" t="s">
        <v>3994</v>
      </c>
      <c r="B22366" s="1" t="s">
        <v>4940</v>
      </c>
      <c r="C22366" s="45" t="s">
        <v>2380</v>
      </c>
      <c r="D22366" s="23" t="s">
        <v>5751</v>
      </c>
      <c r="E22366" s="23" t="s">
        <v>4134</v>
      </c>
      <c r="F22366" s="40">
        <v>1</v>
      </c>
      <c r="G22366" s="25">
        <v>33808</v>
      </c>
      <c r="H22366" s="25">
        <v>33808</v>
      </c>
      <c r="I22366" s="25"/>
      <c r="J22366" s="58" t="e">
        <f>HYPERLINK("#"&amp;"Insumos"&amp;"!A"&amp;MATCH($B22366,#REF!,0),"Ins "&amp;$B22366)</f>
        <v>#REF!</v>
      </c>
      <c r="M22366" s="220"/>
    </row>
    <row r="22367" spans="1:13" x14ac:dyDescent="0.2">
      <c r="A22367" s="35" t="s">
        <v>3994</v>
      </c>
      <c r="B22367" s="1" t="s">
        <v>5007</v>
      </c>
      <c r="C22367" s="45" t="s">
        <v>720</v>
      </c>
      <c r="D22367" s="23" t="s">
        <v>5751</v>
      </c>
      <c r="E22367" s="23" t="s">
        <v>4134</v>
      </c>
      <c r="F22367" s="40">
        <v>0.67256000000000005</v>
      </c>
      <c r="G22367" s="25">
        <v>1897</v>
      </c>
      <c r="H22367" s="25">
        <v>1276</v>
      </c>
      <c r="I22367" s="25"/>
      <c r="J22367" s="58" t="e">
        <f>HYPERLINK("#"&amp;"Insumos"&amp;"!A"&amp;MATCH($B22367,#REF!,0),"Ins "&amp;$B22367)</f>
        <v>#REF!</v>
      </c>
      <c r="M22367" s="220"/>
    </row>
    <row r="22368" spans="1:13" ht="25.5" x14ac:dyDescent="0.2">
      <c r="A22368" s="36" t="s">
        <v>3995</v>
      </c>
      <c r="B22368" s="26" t="s">
        <v>6816</v>
      </c>
      <c r="C22368" s="79" t="s">
        <v>11038</v>
      </c>
      <c r="D22368" s="37" t="s">
        <v>5608</v>
      </c>
      <c r="E22368" s="37" t="s">
        <v>4134</v>
      </c>
      <c r="F22368" s="41"/>
      <c r="G22368" s="27"/>
      <c r="H22368" s="27"/>
      <c r="I22368" s="27">
        <v>96443</v>
      </c>
      <c r="M22368" s="220">
        <f t="shared" si="349"/>
        <v>126302</v>
      </c>
    </row>
    <row r="22369" spans="1:13" x14ac:dyDescent="0.2">
      <c r="A22369" s="35" t="s">
        <v>3995</v>
      </c>
      <c r="B22369" s="1" t="s">
        <v>5577</v>
      </c>
      <c r="C22369" s="45" t="s">
        <v>6346</v>
      </c>
      <c r="D22369" s="23" t="s">
        <v>5734</v>
      </c>
      <c r="E22369" s="23" t="s">
        <v>4141</v>
      </c>
      <c r="F22369" s="40">
        <v>0.5</v>
      </c>
      <c r="G22369" s="25">
        <v>53481</v>
      </c>
      <c r="H22369" s="25">
        <v>26741</v>
      </c>
      <c r="I22369" s="25"/>
      <c r="J22369" s="58" t="e">
        <f>HYPERLINK("#"&amp;"Insumos"&amp;"!A"&amp;MATCH($B22369,#REF!,0),"Ins "&amp;$B22369)</f>
        <v>#REF!</v>
      </c>
      <c r="M22369" s="220"/>
    </row>
    <row r="22370" spans="1:13" x14ac:dyDescent="0.2">
      <c r="A22370" s="35" t="s">
        <v>3995</v>
      </c>
      <c r="B22370" s="1" t="s">
        <v>263</v>
      </c>
      <c r="C22370" s="45" t="s">
        <v>696</v>
      </c>
      <c r="D22370" s="23" t="s">
        <v>5534</v>
      </c>
      <c r="E22370" s="23" t="s">
        <v>4140</v>
      </c>
      <c r="F22370" s="40">
        <v>6.7000000000000002E-3</v>
      </c>
      <c r="G22370" s="25">
        <v>187426</v>
      </c>
      <c r="H22370" s="25">
        <v>1256</v>
      </c>
      <c r="I22370" s="25"/>
      <c r="J22370" s="58" t="e">
        <f>HYPERLINK("#"&amp;"Insumos"&amp;"!A"&amp;MATCH($B22370,#REF!,0),"Ins "&amp;$B22370)</f>
        <v>#REF!</v>
      </c>
      <c r="M22370" s="220"/>
    </row>
    <row r="22371" spans="1:13" x14ac:dyDescent="0.2">
      <c r="A22371" s="35" t="s">
        <v>3995</v>
      </c>
      <c r="B22371" s="1" t="s">
        <v>5533</v>
      </c>
      <c r="C22371" s="45" t="s">
        <v>5892</v>
      </c>
      <c r="D22371" s="23" t="s">
        <v>977</v>
      </c>
      <c r="E22371" s="23" t="s">
        <v>4134</v>
      </c>
      <c r="F22371" s="40">
        <v>0.5</v>
      </c>
      <c r="G22371" s="25">
        <v>3623</v>
      </c>
      <c r="H22371" s="25">
        <v>1812</v>
      </c>
      <c r="I22371" s="25"/>
      <c r="J22371" s="58" t="e">
        <f>HYPERLINK("#"&amp;"Insumos"&amp;"!A"&amp;MATCH($B22371,#REF!,0),"Ins "&amp;$B22371)</f>
        <v>#REF!</v>
      </c>
      <c r="M22371" s="220"/>
    </row>
    <row r="22372" spans="1:13" x14ac:dyDescent="0.2">
      <c r="A22372" s="35" t="s">
        <v>3995</v>
      </c>
      <c r="B22372" s="1" t="s">
        <v>4941</v>
      </c>
      <c r="C22372" s="45" t="s">
        <v>2381</v>
      </c>
      <c r="D22372" s="23" t="s">
        <v>5751</v>
      </c>
      <c r="E22372" s="23" t="s">
        <v>4134</v>
      </c>
      <c r="F22372" s="40">
        <v>1</v>
      </c>
      <c r="G22372" s="25">
        <v>65358</v>
      </c>
      <c r="H22372" s="25">
        <v>65358</v>
      </c>
      <c r="I22372" s="25"/>
      <c r="J22372" s="58" t="e">
        <f>HYPERLINK("#"&amp;"Insumos"&amp;"!A"&amp;MATCH($B22372,#REF!,0),"Ins "&amp;$B22372)</f>
        <v>#REF!</v>
      </c>
      <c r="M22372" s="220"/>
    </row>
    <row r="22373" spans="1:13" x14ac:dyDescent="0.2">
      <c r="A22373" s="35" t="s">
        <v>3995</v>
      </c>
      <c r="B22373" s="1" t="s">
        <v>5007</v>
      </c>
      <c r="C22373" s="45" t="s">
        <v>720</v>
      </c>
      <c r="D22373" s="23" t="s">
        <v>5751</v>
      </c>
      <c r="E22373" s="23" t="s">
        <v>4134</v>
      </c>
      <c r="F22373" s="40">
        <v>0.67256000000000005</v>
      </c>
      <c r="G22373" s="25">
        <v>1897</v>
      </c>
      <c r="H22373" s="25">
        <v>1276</v>
      </c>
      <c r="I22373" s="25"/>
      <c r="J22373" s="58" t="e">
        <f>HYPERLINK("#"&amp;"Insumos"&amp;"!A"&amp;MATCH($B22373,#REF!,0),"Ins "&amp;$B22373)</f>
        <v>#REF!</v>
      </c>
      <c r="M22373" s="220"/>
    </row>
    <row r="22374" spans="1:13" ht="25.5" x14ac:dyDescent="0.2">
      <c r="A22374" s="36" t="s">
        <v>3996</v>
      </c>
      <c r="B22374" s="26" t="s">
        <v>6816</v>
      </c>
      <c r="C22374" s="79" t="s">
        <v>2384</v>
      </c>
      <c r="D22374" s="37" t="s">
        <v>5608</v>
      </c>
      <c r="E22374" s="37" t="s">
        <v>4134</v>
      </c>
      <c r="F22374" s="41"/>
      <c r="G22374" s="27"/>
      <c r="H22374" s="27"/>
      <c r="I22374" s="27">
        <v>12753</v>
      </c>
      <c r="M22374" s="220">
        <f t="shared" si="349"/>
        <v>16701</v>
      </c>
    </row>
    <row r="22375" spans="1:13" x14ac:dyDescent="0.2">
      <c r="A22375" s="35" t="s">
        <v>3996</v>
      </c>
      <c r="B22375" s="1" t="s">
        <v>5577</v>
      </c>
      <c r="C22375" s="45" t="s">
        <v>6346</v>
      </c>
      <c r="D22375" s="23" t="s">
        <v>5734</v>
      </c>
      <c r="E22375" s="23" t="s">
        <v>4141</v>
      </c>
      <c r="F22375" s="40">
        <v>0.15</v>
      </c>
      <c r="G22375" s="25">
        <v>53481</v>
      </c>
      <c r="H22375" s="25">
        <v>8022</v>
      </c>
      <c r="I22375" s="25"/>
      <c r="J22375" s="58" t="e">
        <f>HYPERLINK("#"&amp;"Insumos"&amp;"!A"&amp;MATCH($B22375,#REF!,0),"Ins "&amp;$B22375)</f>
        <v>#REF!</v>
      </c>
      <c r="M22375" s="220"/>
    </row>
    <row r="22376" spans="1:13" x14ac:dyDescent="0.2">
      <c r="A22376" s="35" t="s">
        <v>3996</v>
      </c>
      <c r="B22376" s="1" t="s">
        <v>263</v>
      </c>
      <c r="C22376" s="45" t="s">
        <v>696</v>
      </c>
      <c r="D22376" s="23" t="s">
        <v>5534</v>
      </c>
      <c r="E22376" s="23" t="s">
        <v>4140</v>
      </c>
      <c r="F22376" s="40">
        <v>2.9999999999999997E-4</v>
      </c>
      <c r="G22376" s="25">
        <v>187426</v>
      </c>
      <c r="H22376" s="25">
        <v>56</v>
      </c>
      <c r="I22376" s="25"/>
      <c r="J22376" s="58" t="e">
        <f>HYPERLINK("#"&amp;"Insumos"&amp;"!A"&amp;MATCH($B22376,#REF!,0),"Ins "&amp;$B22376)</f>
        <v>#REF!</v>
      </c>
      <c r="M22376" s="220"/>
    </row>
    <row r="22377" spans="1:13" x14ac:dyDescent="0.2">
      <c r="A22377" s="35" t="s">
        <v>3996</v>
      </c>
      <c r="B22377" s="1" t="s">
        <v>5533</v>
      </c>
      <c r="C22377" s="45" t="s">
        <v>5892</v>
      </c>
      <c r="D22377" s="23" t="s">
        <v>977</v>
      </c>
      <c r="E22377" s="23" t="s">
        <v>4134</v>
      </c>
      <c r="F22377" s="40">
        <v>0.5</v>
      </c>
      <c r="G22377" s="25">
        <v>3623</v>
      </c>
      <c r="H22377" s="25">
        <v>1812</v>
      </c>
      <c r="I22377" s="25"/>
      <c r="J22377" s="58" t="e">
        <f>HYPERLINK("#"&amp;"Insumos"&amp;"!A"&amp;MATCH($B22377,#REF!,0),"Ins "&amp;$B22377)</f>
        <v>#REF!</v>
      </c>
      <c r="M22377" s="220"/>
    </row>
    <row r="22378" spans="1:13" x14ac:dyDescent="0.2">
      <c r="A22378" s="35" t="s">
        <v>3996</v>
      </c>
      <c r="B22378" s="1" t="s">
        <v>4942</v>
      </c>
      <c r="C22378" s="45" t="s">
        <v>2382</v>
      </c>
      <c r="D22378" s="23" t="s">
        <v>5751</v>
      </c>
      <c r="E22378" s="23" t="s">
        <v>4134</v>
      </c>
      <c r="F22378" s="40">
        <v>1</v>
      </c>
      <c r="G22378" s="25">
        <v>2480</v>
      </c>
      <c r="H22378" s="25">
        <v>2480</v>
      </c>
      <c r="I22378" s="25"/>
      <c r="J22378" s="58" t="e">
        <f>HYPERLINK("#"&amp;"Insumos"&amp;"!A"&amp;MATCH($B22378,#REF!,0),"Ins "&amp;$B22378)</f>
        <v>#REF!</v>
      </c>
      <c r="M22378" s="220"/>
    </row>
    <row r="22379" spans="1:13" x14ac:dyDescent="0.2">
      <c r="A22379" s="35" t="s">
        <v>3996</v>
      </c>
      <c r="B22379" s="1" t="s">
        <v>5007</v>
      </c>
      <c r="C22379" s="45" t="s">
        <v>720</v>
      </c>
      <c r="D22379" s="23" t="s">
        <v>5751</v>
      </c>
      <c r="E22379" s="23" t="s">
        <v>4134</v>
      </c>
      <c r="F22379" s="40">
        <v>0.20175999999999999</v>
      </c>
      <c r="G22379" s="25">
        <v>1897</v>
      </c>
      <c r="H22379" s="25">
        <v>383</v>
      </c>
      <c r="I22379" s="25"/>
      <c r="J22379" s="58" t="e">
        <f>HYPERLINK("#"&amp;"Insumos"&amp;"!A"&amp;MATCH($B22379,#REF!,0),"Ins "&amp;$B22379)</f>
        <v>#REF!</v>
      </c>
      <c r="M22379" s="220"/>
    </row>
    <row r="22380" spans="1:13" x14ac:dyDescent="0.2">
      <c r="A22380" s="36" t="s">
        <v>3997</v>
      </c>
      <c r="B22380" s="26" t="s">
        <v>6816</v>
      </c>
      <c r="C22380" s="79" t="s">
        <v>11039</v>
      </c>
      <c r="D22380" s="37" t="s">
        <v>5608</v>
      </c>
      <c r="E22380" s="37" t="s">
        <v>4134</v>
      </c>
      <c r="F22380" s="41"/>
      <c r="G22380" s="27"/>
      <c r="H22380" s="27"/>
      <c r="I22380" s="27">
        <v>19349</v>
      </c>
      <c r="M22380" s="220">
        <f t="shared" si="349"/>
        <v>25339</v>
      </c>
    </row>
    <row r="22381" spans="1:13" x14ac:dyDescent="0.2">
      <c r="A22381" s="35" t="s">
        <v>3997</v>
      </c>
      <c r="B22381" s="1" t="s">
        <v>5577</v>
      </c>
      <c r="C22381" s="45" t="s">
        <v>6346</v>
      </c>
      <c r="D22381" s="23" t="s">
        <v>5734</v>
      </c>
      <c r="E22381" s="23" t="s">
        <v>4141</v>
      </c>
      <c r="F22381" s="40">
        <v>0.3</v>
      </c>
      <c r="G22381" s="25">
        <v>53481</v>
      </c>
      <c r="H22381" s="25">
        <v>16044</v>
      </c>
      <c r="I22381" s="25"/>
      <c r="J22381" s="58" t="e">
        <f>HYPERLINK("#"&amp;"Insumos"&amp;"!A"&amp;MATCH($B22381,#REF!,0),"Ins "&amp;$B22381)</f>
        <v>#REF!</v>
      </c>
      <c r="M22381" s="220"/>
    </row>
    <row r="22382" spans="1:13" x14ac:dyDescent="0.2">
      <c r="A22382" s="35" t="s">
        <v>3997</v>
      </c>
      <c r="B22382" s="1" t="s">
        <v>263</v>
      </c>
      <c r="C22382" s="45" t="s">
        <v>696</v>
      </c>
      <c r="D22382" s="23" t="s">
        <v>5534</v>
      </c>
      <c r="E22382" s="23" t="s">
        <v>4140</v>
      </c>
      <c r="F22382" s="40">
        <v>2.0000000000000001E-4</v>
      </c>
      <c r="G22382" s="25">
        <v>187426</v>
      </c>
      <c r="H22382" s="25">
        <v>37</v>
      </c>
      <c r="I22382" s="25"/>
      <c r="J22382" s="58" t="e">
        <f>HYPERLINK("#"&amp;"Insumos"&amp;"!A"&amp;MATCH($B22382,#REF!,0),"Ins "&amp;$B22382)</f>
        <v>#REF!</v>
      </c>
      <c r="M22382" s="220"/>
    </row>
    <row r="22383" spans="1:13" x14ac:dyDescent="0.2">
      <c r="A22383" s="35" t="s">
        <v>3997</v>
      </c>
      <c r="B22383" s="1" t="s">
        <v>5533</v>
      </c>
      <c r="C22383" s="45" t="s">
        <v>5892</v>
      </c>
      <c r="D22383" s="23" t="s">
        <v>977</v>
      </c>
      <c r="E22383" s="23" t="s">
        <v>4134</v>
      </c>
      <c r="F22383" s="40">
        <v>0.1</v>
      </c>
      <c r="G22383" s="25">
        <v>3623</v>
      </c>
      <c r="H22383" s="25">
        <v>362</v>
      </c>
      <c r="I22383" s="25"/>
      <c r="J22383" s="58" t="e">
        <f>HYPERLINK("#"&amp;"Insumos"&amp;"!A"&amp;MATCH($B22383,#REF!,0),"Ins "&amp;$B22383)</f>
        <v>#REF!</v>
      </c>
      <c r="M22383" s="220"/>
    </row>
    <row r="22384" spans="1:13" x14ac:dyDescent="0.2">
      <c r="A22384" s="35" t="s">
        <v>3997</v>
      </c>
      <c r="B22384" s="1" t="s">
        <v>4943</v>
      </c>
      <c r="C22384" s="45" t="s">
        <v>2383</v>
      </c>
      <c r="D22384" s="23" t="s">
        <v>5751</v>
      </c>
      <c r="E22384" s="23" t="s">
        <v>4134</v>
      </c>
      <c r="F22384" s="40">
        <v>1</v>
      </c>
      <c r="G22384" s="25">
        <v>2028</v>
      </c>
      <c r="H22384" s="25">
        <v>2028</v>
      </c>
      <c r="I22384" s="25"/>
      <c r="J22384" s="58" t="e">
        <f>HYPERLINK("#"&amp;"Insumos"&amp;"!A"&amp;MATCH($B22384,#REF!,0),"Ins "&amp;$B22384)</f>
        <v>#REF!</v>
      </c>
      <c r="M22384" s="220"/>
    </row>
    <row r="22385" spans="1:13" x14ac:dyDescent="0.2">
      <c r="A22385" s="35" t="s">
        <v>3997</v>
      </c>
      <c r="B22385" s="1" t="s">
        <v>5007</v>
      </c>
      <c r="C22385" s="45" t="s">
        <v>720</v>
      </c>
      <c r="D22385" s="23" t="s">
        <v>5751</v>
      </c>
      <c r="E22385" s="23" t="s">
        <v>4134</v>
      </c>
      <c r="F22385" s="40">
        <v>0.40351999999999999</v>
      </c>
      <c r="G22385" s="25">
        <v>1897</v>
      </c>
      <c r="H22385" s="25">
        <v>765</v>
      </c>
      <c r="I22385" s="25"/>
      <c r="J22385" s="58" t="e">
        <f>HYPERLINK("#"&amp;"Insumos"&amp;"!A"&amp;MATCH($B22385,#REF!,0),"Ins "&amp;$B22385)</f>
        <v>#REF!</v>
      </c>
      <c r="M22385" s="220"/>
    </row>
    <row r="22386" spans="1:13" x14ac:dyDescent="0.2">
      <c r="A22386" s="35" t="s">
        <v>3997</v>
      </c>
      <c r="B22386" s="1" t="s">
        <v>5256</v>
      </c>
      <c r="C22386" s="45" t="s">
        <v>2385</v>
      </c>
      <c r="D22386" s="23" t="s">
        <v>5751</v>
      </c>
      <c r="E22386" s="23" t="s">
        <v>4134</v>
      </c>
      <c r="F22386" s="40">
        <v>2.5000000000000001E-2</v>
      </c>
      <c r="G22386" s="25">
        <v>4505</v>
      </c>
      <c r="H22386" s="25">
        <v>113</v>
      </c>
      <c r="I22386" s="25"/>
      <c r="J22386" s="58" t="e">
        <f>HYPERLINK("#"&amp;"Insumos"&amp;"!A"&amp;MATCH($B22386,#REF!,0),"Ins "&amp;$B22386)</f>
        <v>#REF!</v>
      </c>
      <c r="M22386" s="220"/>
    </row>
    <row r="22387" spans="1:13" x14ac:dyDescent="0.2">
      <c r="A22387" s="36" t="s">
        <v>3998</v>
      </c>
      <c r="B22387" s="26" t="s">
        <v>6816</v>
      </c>
      <c r="C22387" s="79" t="s">
        <v>2387</v>
      </c>
      <c r="D22387" s="37" t="s">
        <v>5608</v>
      </c>
      <c r="E22387" s="37" t="s">
        <v>4134</v>
      </c>
      <c r="F22387" s="41"/>
      <c r="G22387" s="27"/>
      <c r="H22387" s="27"/>
      <c r="I22387" s="27">
        <v>335140</v>
      </c>
      <c r="M22387" s="220">
        <f t="shared" si="349"/>
        <v>438899</v>
      </c>
    </row>
    <row r="22388" spans="1:13" x14ac:dyDescent="0.2">
      <c r="A22388" s="35" t="s">
        <v>3998</v>
      </c>
      <c r="B22388" s="1" t="s">
        <v>5577</v>
      </c>
      <c r="C22388" s="45" t="s">
        <v>6346</v>
      </c>
      <c r="D22388" s="23" t="s">
        <v>5734</v>
      </c>
      <c r="E22388" s="23" t="s">
        <v>4141</v>
      </c>
      <c r="F22388" s="40">
        <v>3</v>
      </c>
      <c r="G22388" s="25">
        <v>53481</v>
      </c>
      <c r="H22388" s="25">
        <v>160443</v>
      </c>
      <c r="I22388" s="25"/>
      <c r="J22388" s="58" t="e">
        <f>HYPERLINK("#"&amp;"Insumos"&amp;"!A"&amp;MATCH($B22388,#REF!,0),"Ins "&amp;$B22388)</f>
        <v>#REF!</v>
      </c>
      <c r="M22388" s="220"/>
    </row>
    <row r="22389" spans="1:13" x14ac:dyDescent="0.2">
      <c r="A22389" s="35" t="s">
        <v>3998</v>
      </c>
      <c r="B22389" s="1" t="s">
        <v>263</v>
      </c>
      <c r="C22389" s="45" t="s">
        <v>696</v>
      </c>
      <c r="D22389" s="23" t="s">
        <v>5534</v>
      </c>
      <c r="E22389" s="23" t="s">
        <v>4140</v>
      </c>
      <c r="F22389" s="40">
        <v>1.6500000000000001E-2</v>
      </c>
      <c r="G22389" s="25">
        <v>187426</v>
      </c>
      <c r="H22389" s="25">
        <v>3093</v>
      </c>
      <c r="I22389" s="25"/>
      <c r="J22389" s="58" t="e">
        <f>HYPERLINK("#"&amp;"Insumos"&amp;"!A"&amp;MATCH($B22389,#REF!,0),"Ins "&amp;$B22389)</f>
        <v>#REF!</v>
      </c>
      <c r="M22389" s="220"/>
    </row>
    <row r="22390" spans="1:13" x14ac:dyDescent="0.2">
      <c r="A22390" s="35" t="s">
        <v>3998</v>
      </c>
      <c r="B22390" s="1" t="s">
        <v>5533</v>
      </c>
      <c r="C22390" s="45" t="s">
        <v>5892</v>
      </c>
      <c r="D22390" s="23" t="s">
        <v>977</v>
      </c>
      <c r="E22390" s="23" t="s">
        <v>4134</v>
      </c>
      <c r="F22390" s="40">
        <v>1</v>
      </c>
      <c r="G22390" s="25">
        <v>3623</v>
      </c>
      <c r="H22390" s="25">
        <v>3623</v>
      </c>
      <c r="I22390" s="25"/>
      <c r="J22390" s="58" t="e">
        <f>HYPERLINK("#"&amp;"Insumos"&amp;"!A"&amp;MATCH($B22390,#REF!,0),"Ins "&amp;$B22390)</f>
        <v>#REF!</v>
      </c>
      <c r="M22390" s="220"/>
    </row>
    <row r="22391" spans="1:13" x14ac:dyDescent="0.2">
      <c r="A22391" s="35" t="s">
        <v>3998</v>
      </c>
      <c r="B22391" s="1" t="s">
        <v>4654</v>
      </c>
      <c r="C22391" s="45" t="s">
        <v>4</v>
      </c>
      <c r="D22391" s="23" t="s">
        <v>5751</v>
      </c>
      <c r="E22391" s="23" t="s">
        <v>4134</v>
      </c>
      <c r="F22391" s="40">
        <v>1</v>
      </c>
      <c r="G22391" s="25">
        <v>2562</v>
      </c>
      <c r="H22391" s="25">
        <v>2562</v>
      </c>
      <c r="I22391" s="25"/>
      <c r="J22391" s="58" t="e">
        <f>HYPERLINK("#"&amp;"Insumos"&amp;"!A"&amp;MATCH($B22391,#REF!,0),"Ins "&amp;$B22391)</f>
        <v>#REF!</v>
      </c>
      <c r="M22391" s="220"/>
    </row>
    <row r="22392" spans="1:13" x14ac:dyDescent="0.2">
      <c r="A22392" s="35" t="s">
        <v>3998</v>
      </c>
      <c r="B22392" s="1" t="s">
        <v>4944</v>
      </c>
      <c r="C22392" s="45" t="s">
        <v>2386</v>
      </c>
      <c r="D22392" s="23" t="s">
        <v>5751</v>
      </c>
      <c r="E22392" s="23" t="s">
        <v>4134</v>
      </c>
      <c r="F22392" s="40">
        <v>1</v>
      </c>
      <c r="G22392" s="25">
        <v>157764</v>
      </c>
      <c r="H22392" s="25">
        <v>157764</v>
      </c>
      <c r="I22392" s="25"/>
      <c r="J22392" s="58" t="e">
        <f>HYPERLINK("#"&amp;"Insumos"&amp;"!A"&amp;MATCH($B22392,#REF!,0),"Ins "&amp;$B22392)</f>
        <v>#REF!</v>
      </c>
      <c r="M22392" s="220"/>
    </row>
    <row r="22393" spans="1:13" x14ac:dyDescent="0.2">
      <c r="A22393" s="35" t="s">
        <v>3998</v>
      </c>
      <c r="B22393" s="1" t="s">
        <v>5007</v>
      </c>
      <c r="C22393" s="45" t="s">
        <v>720</v>
      </c>
      <c r="D22393" s="23" t="s">
        <v>5751</v>
      </c>
      <c r="E22393" s="23" t="s">
        <v>4134</v>
      </c>
      <c r="F22393" s="40">
        <v>4.0353599999999998</v>
      </c>
      <c r="G22393" s="25">
        <v>1897</v>
      </c>
      <c r="H22393" s="25">
        <v>7655</v>
      </c>
      <c r="I22393" s="25"/>
      <c r="J22393" s="58" t="e">
        <f>HYPERLINK("#"&amp;"Insumos"&amp;"!A"&amp;MATCH($B22393,#REF!,0),"Ins "&amp;$B22393)</f>
        <v>#REF!</v>
      </c>
      <c r="M22393" s="220"/>
    </row>
    <row r="22394" spans="1:13" ht="51" x14ac:dyDescent="0.2">
      <c r="A22394" s="36" t="s">
        <v>3999</v>
      </c>
      <c r="B22394" s="26" t="s">
        <v>6816</v>
      </c>
      <c r="C22394" s="79" t="s">
        <v>11040</v>
      </c>
      <c r="D22394" s="37" t="s">
        <v>5608</v>
      </c>
      <c r="E22394" s="37" t="s">
        <v>4134</v>
      </c>
      <c r="F22394" s="41"/>
      <c r="G22394" s="27"/>
      <c r="H22394" s="27"/>
      <c r="I22394" s="27">
        <v>300890</v>
      </c>
      <c r="M22394" s="220">
        <f t="shared" si="349"/>
        <v>394046</v>
      </c>
    </row>
    <row r="22395" spans="1:13" x14ac:dyDescent="0.2">
      <c r="A22395" s="35" t="s">
        <v>3999</v>
      </c>
      <c r="B22395" s="1" t="s">
        <v>81</v>
      </c>
      <c r="C22395" s="45" t="s">
        <v>1020</v>
      </c>
      <c r="D22395" s="23" t="s">
        <v>5734</v>
      </c>
      <c r="E22395" s="23" t="s">
        <v>4141</v>
      </c>
      <c r="F22395" s="40">
        <v>2.5</v>
      </c>
      <c r="G22395" s="25">
        <v>75325</v>
      </c>
      <c r="H22395" s="25">
        <v>188313</v>
      </c>
      <c r="I22395" s="25"/>
      <c r="J22395" s="58" t="e">
        <f>HYPERLINK("#"&amp;"Insumos"&amp;"!A"&amp;MATCH($B22395,#REF!,0),"Ins "&amp;$B22395)</f>
        <v>#REF!</v>
      </c>
      <c r="M22395" s="220"/>
    </row>
    <row r="22396" spans="1:13" x14ac:dyDescent="0.2">
      <c r="A22396" s="35" t="s">
        <v>3999</v>
      </c>
      <c r="B22396" s="1" t="s">
        <v>263</v>
      </c>
      <c r="C22396" s="45" t="s">
        <v>696</v>
      </c>
      <c r="D22396" s="23" t="s">
        <v>5534</v>
      </c>
      <c r="E22396" s="23" t="s">
        <v>4140</v>
      </c>
      <c r="F22396" s="40">
        <v>1.04E-2</v>
      </c>
      <c r="G22396" s="25">
        <v>187426</v>
      </c>
      <c r="H22396" s="25">
        <v>1949</v>
      </c>
      <c r="I22396" s="25"/>
      <c r="J22396" s="58" t="e">
        <f>HYPERLINK("#"&amp;"Insumos"&amp;"!A"&amp;MATCH($B22396,#REF!,0),"Ins "&amp;$B22396)</f>
        <v>#REF!</v>
      </c>
      <c r="M22396" s="220"/>
    </row>
    <row r="22397" spans="1:13" x14ac:dyDescent="0.2">
      <c r="A22397" s="35" t="s">
        <v>3999</v>
      </c>
      <c r="B22397" s="1" t="s">
        <v>5533</v>
      </c>
      <c r="C22397" s="45" t="s">
        <v>5892</v>
      </c>
      <c r="D22397" s="23" t="s">
        <v>977</v>
      </c>
      <c r="E22397" s="23" t="s">
        <v>4134</v>
      </c>
      <c r="F22397" s="40">
        <v>0.5</v>
      </c>
      <c r="G22397" s="25">
        <v>3623</v>
      </c>
      <c r="H22397" s="25">
        <v>1812</v>
      </c>
      <c r="I22397" s="25"/>
      <c r="J22397" s="58" t="e">
        <f>HYPERLINK("#"&amp;"Insumos"&amp;"!A"&amp;MATCH($B22397,#REF!,0),"Ins "&amp;$B22397)</f>
        <v>#REF!</v>
      </c>
      <c r="M22397" s="220"/>
    </row>
    <row r="22398" spans="1:13" ht="51" x14ac:dyDescent="0.2">
      <c r="A22398" s="35" t="s">
        <v>3999</v>
      </c>
      <c r="B22398" s="1" t="s">
        <v>4819</v>
      </c>
      <c r="C22398" s="45" t="s">
        <v>2388</v>
      </c>
      <c r="D22398" s="23" t="s">
        <v>5751</v>
      </c>
      <c r="E22398" s="23" t="s">
        <v>4134</v>
      </c>
      <c r="F22398" s="40">
        <v>1</v>
      </c>
      <c r="G22398" s="25">
        <v>101418</v>
      </c>
      <c r="H22398" s="25">
        <v>101418</v>
      </c>
      <c r="I22398" s="25"/>
      <c r="J22398" s="58" t="e">
        <f>HYPERLINK("#"&amp;"Insumos"&amp;"!A"&amp;MATCH($B22398,#REF!,0),"Ins "&amp;$B22398)</f>
        <v>#REF!</v>
      </c>
      <c r="M22398" s="220"/>
    </row>
    <row r="22399" spans="1:13" x14ac:dyDescent="0.2">
      <c r="A22399" s="35" t="s">
        <v>3999</v>
      </c>
      <c r="B22399" s="1" t="s">
        <v>5007</v>
      </c>
      <c r="C22399" s="45" t="s">
        <v>720</v>
      </c>
      <c r="D22399" s="23" t="s">
        <v>5751</v>
      </c>
      <c r="E22399" s="23" t="s">
        <v>4134</v>
      </c>
      <c r="F22399" s="40">
        <v>3.9</v>
      </c>
      <c r="G22399" s="25">
        <v>1897</v>
      </c>
      <c r="H22399" s="25">
        <v>7398</v>
      </c>
      <c r="I22399" s="25"/>
      <c r="J22399" s="58" t="e">
        <f>HYPERLINK("#"&amp;"Insumos"&amp;"!A"&amp;MATCH($B22399,#REF!,0),"Ins "&amp;$B22399)</f>
        <v>#REF!</v>
      </c>
      <c r="M22399" s="220"/>
    </row>
    <row r="22400" spans="1:13" ht="63.75" x14ac:dyDescent="0.2">
      <c r="A22400" s="36" t="s">
        <v>4000</v>
      </c>
      <c r="B22400" s="26" t="s">
        <v>6816</v>
      </c>
      <c r="C22400" s="79" t="s">
        <v>8483</v>
      </c>
      <c r="D22400" s="37" t="s">
        <v>5608</v>
      </c>
      <c r="E22400" s="37" t="s">
        <v>4134</v>
      </c>
      <c r="F22400" s="41"/>
      <c r="G22400" s="27"/>
      <c r="H22400" s="27"/>
      <c r="I22400" s="27">
        <v>418568</v>
      </c>
      <c r="M22400" s="220">
        <f t="shared" si="349"/>
        <v>548157</v>
      </c>
    </row>
    <row r="22401" spans="1:13" x14ac:dyDescent="0.2">
      <c r="A22401" s="35" t="s">
        <v>4000</v>
      </c>
      <c r="B22401" s="1" t="s">
        <v>81</v>
      </c>
      <c r="C22401" s="45" t="s">
        <v>1020</v>
      </c>
      <c r="D22401" s="23" t="s">
        <v>5734</v>
      </c>
      <c r="E22401" s="23" t="s">
        <v>4141</v>
      </c>
      <c r="F22401" s="40">
        <v>3</v>
      </c>
      <c r="G22401" s="25">
        <v>75325</v>
      </c>
      <c r="H22401" s="25">
        <v>225975</v>
      </c>
      <c r="I22401" s="25"/>
      <c r="J22401" s="58" t="e">
        <f>HYPERLINK("#"&amp;"Insumos"&amp;"!A"&amp;MATCH($B22401,#REF!,0),"Ins "&amp;$B22401)</f>
        <v>#REF!</v>
      </c>
      <c r="M22401" s="220"/>
    </row>
    <row r="22402" spans="1:13" x14ac:dyDescent="0.2">
      <c r="A22402" s="35" t="s">
        <v>4000</v>
      </c>
      <c r="B22402" s="1" t="s">
        <v>263</v>
      </c>
      <c r="C22402" s="45" t="s">
        <v>696</v>
      </c>
      <c r="D22402" s="23" t="s">
        <v>5534</v>
      </c>
      <c r="E22402" s="23" t="s">
        <v>4140</v>
      </c>
      <c r="F22402" s="40">
        <v>1.5299999999999999E-2</v>
      </c>
      <c r="G22402" s="25">
        <v>187426</v>
      </c>
      <c r="H22402" s="25">
        <v>2868</v>
      </c>
      <c r="I22402" s="25"/>
      <c r="J22402" s="58" t="e">
        <f>HYPERLINK("#"&amp;"Insumos"&amp;"!A"&amp;MATCH($B22402,#REF!,0),"Ins "&amp;$B22402)</f>
        <v>#REF!</v>
      </c>
      <c r="M22402" s="220"/>
    </row>
    <row r="22403" spans="1:13" x14ac:dyDescent="0.2">
      <c r="A22403" s="35" t="s">
        <v>4000</v>
      </c>
      <c r="B22403" s="1" t="s">
        <v>5533</v>
      </c>
      <c r="C22403" s="45" t="s">
        <v>5892</v>
      </c>
      <c r="D22403" s="23" t="s">
        <v>977</v>
      </c>
      <c r="E22403" s="23" t="s">
        <v>4134</v>
      </c>
      <c r="F22403" s="40">
        <v>0.5</v>
      </c>
      <c r="G22403" s="25">
        <v>3623</v>
      </c>
      <c r="H22403" s="25">
        <v>1812</v>
      </c>
      <c r="I22403" s="25"/>
      <c r="J22403" s="58" t="e">
        <f>HYPERLINK("#"&amp;"Insumos"&amp;"!A"&amp;MATCH($B22403,#REF!,0),"Ins "&amp;$B22403)</f>
        <v>#REF!</v>
      </c>
      <c r="M22403" s="220"/>
    </row>
    <row r="22404" spans="1:13" ht="51" x14ac:dyDescent="0.2">
      <c r="A22404" s="35" t="s">
        <v>4000</v>
      </c>
      <c r="B22404" s="1" t="s">
        <v>4821</v>
      </c>
      <c r="C22404" s="45" t="s">
        <v>7330</v>
      </c>
      <c r="D22404" s="23" t="s">
        <v>5751</v>
      </c>
      <c r="E22404" s="23" t="s">
        <v>4134</v>
      </c>
      <c r="F22404" s="40">
        <v>1</v>
      </c>
      <c r="G22404" s="25">
        <v>148747</v>
      </c>
      <c r="H22404" s="25">
        <v>148747</v>
      </c>
      <c r="I22404" s="25"/>
      <c r="J22404" s="58" t="e">
        <f>HYPERLINK("#"&amp;"Insumos"&amp;"!A"&amp;MATCH($B22404,#REF!,0),"Ins "&amp;$B22404)</f>
        <v>#REF!</v>
      </c>
      <c r="M22404" s="220"/>
    </row>
    <row r="22405" spans="1:13" x14ac:dyDescent="0.2">
      <c r="A22405" s="35" t="s">
        <v>4000</v>
      </c>
      <c r="B22405" s="1" t="s">
        <v>5007</v>
      </c>
      <c r="C22405" s="45" t="s">
        <v>720</v>
      </c>
      <c r="D22405" s="23" t="s">
        <v>5751</v>
      </c>
      <c r="E22405" s="23" t="s">
        <v>4134</v>
      </c>
      <c r="F22405" s="40">
        <v>5.5</v>
      </c>
      <c r="G22405" s="25">
        <v>1897</v>
      </c>
      <c r="H22405" s="25">
        <v>10434</v>
      </c>
      <c r="I22405" s="25"/>
      <c r="J22405" s="58" t="e">
        <f>HYPERLINK("#"&amp;"Insumos"&amp;"!A"&amp;MATCH($B22405,#REF!,0),"Ins "&amp;$B22405)</f>
        <v>#REF!</v>
      </c>
      <c r="M22405" s="220"/>
    </row>
    <row r="22406" spans="1:13" x14ac:dyDescent="0.2">
      <c r="A22406" s="35" t="s">
        <v>4000</v>
      </c>
      <c r="B22406" s="1" t="s">
        <v>6090</v>
      </c>
      <c r="C22406" s="45" t="s">
        <v>6091</v>
      </c>
      <c r="D22406" s="23" t="s">
        <v>5751</v>
      </c>
      <c r="E22406" s="23" t="s">
        <v>464</v>
      </c>
      <c r="F22406" s="40">
        <v>4</v>
      </c>
      <c r="G22406" s="25">
        <v>3200</v>
      </c>
      <c r="H22406" s="25">
        <v>12800</v>
      </c>
      <c r="I22406" s="25"/>
      <c r="J22406" s="58" t="e">
        <f>HYPERLINK("#"&amp;"Insumos"&amp;"!A"&amp;MATCH($B22406,#REF!,0),"Ins "&amp;$B22406)</f>
        <v>#REF!</v>
      </c>
      <c r="M22406" s="220"/>
    </row>
    <row r="22407" spans="1:13" x14ac:dyDescent="0.2">
      <c r="A22407" s="35" t="s">
        <v>4000</v>
      </c>
      <c r="B22407" s="1" t="s">
        <v>6119</v>
      </c>
      <c r="C22407" s="45" t="s">
        <v>6120</v>
      </c>
      <c r="D22407" s="23" t="s">
        <v>5751</v>
      </c>
      <c r="E22407" s="23" t="s">
        <v>4134</v>
      </c>
      <c r="F22407" s="40">
        <v>8</v>
      </c>
      <c r="G22407" s="25">
        <v>1492</v>
      </c>
      <c r="H22407" s="25">
        <v>11936</v>
      </c>
      <c r="I22407" s="25"/>
      <c r="J22407" s="58" t="e">
        <f>HYPERLINK("#"&amp;"Insumos"&amp;"!A"&amp;MATCH($B22407,#REF!,0),"Ins "&amp;$B22407)</f>
        <v>#REF!</v>
      </c>
      <c r="M22407" s="220"/>
    </row>
    <row r="22408" spans="1:13" x14ac:dyDescent="0.2">
      <c r="A22408" s="35" t="s">
        <v>4000</v>
      </c>
      <c r="B22408" s="1" t="s">
        <v>7408</v>
      </c>
      <c r="C22408" s="45" t="s">
        <v>7409</v>
      </c>
      <c r="D22408" s="23" t="s">
        <v>5751</v>
      </c>
      <c r="E22408" s="23" t="s">
        <v>4134</v>
      </c>
      <c r="F22408" s="40">
        <v>4</v>
      </c>
      <c r="G22408" s="25">
        <v>999</v>
      </c>
      <c r="H22408" s="25">
        <v>3996</v>
      </c>
      <c r="I22408" s="25"/>
      <c r="J22408" s="58" t="e">
        <f>HYPERLINK("#"&amp;"Insumos"&amp;"!A"&amp;MATCH($B22408,#REF!,0),"Ins "&amp;$B22408)</f>
        <v>#REF!</v>
      </c>
      <c r="M22408" s="220"/>
    </row>
    <row r="22409" spans="1:13" ht="38.25" x14ac:dyDescent="0.2">
      <c r="A22409" s="36" t="s">
        <v>4001</v>
      </c>
      <c r="B22409" s="26" t="s">
        <v>6816</v>
      </c>
      <c r="C22409" s="79" t="s">
        <v>11041</v>
      </c>
      <c r="D22409" s="37" t="s">
        <v>5608</v>
      </c>
      <c r="E22409" s="37" t="s">
        <v>4134</v>
      </c>
      <c r="F22409" s="41"/>
      <c r="G22409" s="27"/>
      <c r="H22409" s="27"/>
      <c r="I22409" s="27">
        <v>319293</v>
      </c>
      <c r="M22409" s="220">
        <f t="shared" ref="M22409:M22465" si="350">ROUND(I22409*(1+$L$2),0)</f>
        <v>418146</v>
      </c>
    </row>
    <row r="22410" spans="1:13" x14ac:dyDescent="0.2">
      <c r="A22410" s="35" t="s">
        <v>4001</v>
      </c>
      <c r="B22410" s="1" t="s">
        <v>5584</v>
      </c>
      <c r="C22410" s="45" t="s">
        <v>6973</v>
      </c>
      <c r="D22410" s="23" t="s">
        <v>5585</v>
      </c>
      <c r="E22410" s="23" t="s">
        <v>467</v>
      </c>
      <c r="F22410" s="40">
        <v>0.6</v>
      </c>
      <c r="G22410" s="25">
        <v>8042</v>
      </c>
      <c r="H22410" s="25">
        <v>4825</v>
      </c>
      <c r="I22410" s="25"/>
      <c r="M22410" s="220"/>
    </row>
    <row r="22411" spans="1:13" x14ac:dyDescent="0.2">
      <c r="A22411" s="35" t="s">
        <v>4001</v>
      </c>
      <c r="B22411" s="1" t="s">
        <v>5589</v>
      </c>
      <c r="C22411" s="45" t="s">
        <v>5819</v>
      </c>
      <c r="D22411" s="23" t="s">
        <v>5585</v>
      </c>
      <c r="E22411" s="23" t="s">
        <v>466</v>
      </c>
      <c r="F22411" s="40">
        <v>0.1</v>
      </c>
      <c r="G22411" s="25">
        <v>597780</v>
      </c>
      <c r="H22411" s="25">
        <v>59778</v>
      </c>
      <c r="I22411" s="25"/>
      <c r="M22411" s="220"/>
    </row>
    <row r="22412" spans="1:13" x14ac:dyDescent="0.2">
      <c r="A22412" s="35" t="s">
        <v>4001</v>
      </c>
      <c r="B22412" s="1" t="s">
        <v>73</v>
      </c>
      <c r="C22412" s="45" t="s">
        <v>1032</v>
      </c>
      <c r="D22412" s="23" t="s">
        <v>5734</v>
      </c>
      <c r="E22412" s="23" t="s">
        <v>4141</v>
      </c>
      <c r="F22412" s="40">
        <v>1.8</v>
      </c>
      <c r="G22412" s="25">
        <v>105732</v>
      </c>
      <c r="H22412" s="25">
        <v>190318</v>
      </c>
      <c r="I22412" s="25"/>
      <c r="J22412" s="58" t="e">
        <f>HYPERLINK("#"&amp;"Insumos"&amp;"!A"&amp;MATCH($B22412,#REF!,0),"Ins "&amp;$B22412)</f>
        <v>#REF!</v>
      </c>
      <c r="M22412" s="220"/>
    </row>
    <row r="22413" spans="1:13" x14ac:dyDescent="0.2">
      <c r="A22413" s="35" t="s">
        <v>4001</v>
      </c>
      <c r="B22413" s="1" t="s">
        <v>5546</v>
      </c>
      <c r="C22413" s="45" t="s">
        <v>12041</v>
      </c>
      <c r="D22413" s="23" t="s">
        <v>5534</v>
      </c>
      <c r="E22413" s="23" t="s">
        <v>12040</v>
      </c>
      <c r="F22413" s="40">
        <v>6</v>
      </c>
      <c r="G22413" s="25">
        <v>2140</v>
      </c>
      <c r="H22413" s="25">
        <v>12840</v>
      </c>
      <c r="I22413" s="25"/>
      <c r="J22413" s="58" t="e">
        <f>HYPERLINK("#"&amp;"Insumos"&amp;"!A"&amp;MATCH($B22413,#REF!,0),"Ins "&amp;$B22413)</f>
        <v>#REF!</v>
      </c>
      <c r="M22413" s="220"/>
    </row>
    <row r="22414" spans="1:13" x14ac:dyDescent="0.2">
      <c r="A22414" s="35" t="s">
        <v>4001</v>
      </c>
      <c r="B22414" s="1" t="s">
        <v>263</v>
      </c>
      <c r="C22414" s="45" t="s">
        <v>696</v>
      </c>
      <c r="D22414" s="23" t="s">
        <v>5534</v>
      </c>
      <c r="E22414" s="23" t="s">
        <v>4140</v>
      </c>
      <c r="F22414" s="40">
        <v>1.12E-2</v>
      </c>
      <c r="G22414" s="25">
        <v>187426</v>
      </c>
      <c r="H22414" s="25">
        <v>2099</v>
      </c>
      <c r="I22414" s="25"/>
      <c r="J22414" s="58" t="e">
        <f>HYPERLINK("#"&amp;"Insumos"&amp;"!A"&amp;MATCH($B22414,#REF!,0),"Ins "&amp;$B22414)</f>
        <v>#REF!</v>
      </c>
      <c r="M22414" s="220"/>
    </row>
    <row r="22415" spans="1:13" x14ac:dyDescent="0.2">
      <c r="A22415" s="35" t="s">
        <v>4001</v>
      </c>
      <c r="B22415" s="1" t="s">
        <v>5533</v>
      </c>
      <c r="C22415" s="45" t="s">
        <v>5892</v>
      </c>
      <c r="D22415" s="23" t="s">
        <v>977</v>
      </c>
      <c r="E22415" s="23" t="s">
        <v>4134</v>
      </c>
      <c r="F22415" s="40">
        <v>0.35</v>
      </c>
      <c r="G22415" s="25">
        <v>3623</v>
      </c>
      <c r="H22415" s="25">
        <v>1268</v>
      </c>
      <c r="I22415" s="25"/>
      <c r="J22415" s="58" t="e">
        <f>HYPERLINK("#"&amp;"Insumos"&amp;"!A"&amp;MATCH($B22415,#REF!,0),"Ins "&amp;$B22415)</f>
        <v>#REF!</v>
      </c>
      <c r="M22415" s="220"/>
    </row>
    <row r="22416" spans="1:13" x14ac:dyDescent="0.2">
      <c r="A22416" s="35" t="s">
        <v>4001</v>
      </c>
      <c r="B22416" s="1" t="s">
        <v>5474</v>
      </c>
      <c r="C22416" s="45" t="s">
        <v>2250</v>
      </c>
      <c r="D22416" s="23" t="s">
        <v>5751</v>
      </c>
      <c r="E22416" s="23" t="s">
        <v>287</v>
      </c>
      <c r="F22416" s="40">
        <v>0.25</v>
      </c>
      <c r="G22416" s="25">
        <v>4775</v>
      </c>
      <c r="H22416" s="25">
        <v>1194</v>
      </c>
      <c r="I22416" s="25"/>
      <c r="J22416" s="58" t="e">
        <f>HYPERLINK("#"&amp;"Insumos"&amp;"!A"&amp;MATCH($B22416,#REF!,0),"Ins "&amp;$B22416)</f>
        <v>#REF!</v>
      </c>
      <c r="M22416" s="220"/>
    </row>
    <row r="22417" spans="1:13" x14ac:dyDescent="0.2">
      <c r="A22417" s="35" t="s">
        <v>4001</v>
      </c>
      <c r="B22417" s="1" t="s">
        <v>5007</v>
      </c>
      <c r="C22417" s="45" t="s">
        <v>720</v>
      </c>
      <c r="D22417" s="23" t="s">
        <v>5751</v>
      </c>
      <c r="E22417" s="23" t="s">
        <v>4134</v>
      </c>
      <c r="F22417" s="40">
        <v>4.7653600000000003</v>
      </c>
      <c r="G22417" s="25">
        <v>1897</v>
      </c>
      <c r="H22417" s="25">
        <v>9040</v>
      </c>
      <c r="I22417" s="25"/>
      <c r="J22417" s="58" t="e">
        <f>HYPERLINK("#"&amp;"Insumos"&amp;"!A"&amp;MATCH($B22417,#REF!,0),"Ins "&amp;$B22417)</f>
        <v>#REF!</v>
      </c>
      <c r="M22417" s="220"/>
    </row>
    <row r="22418" spans="1:13" x14ac:dyDescent="0.2">
      <c r="A22418" s="35" t="s">
        <v>4001</v>
      </c>
      <c r="B22418" s="1" t="s">
        <v>5350</v>
      </c>
      <c r="C22418" s="45" t="s">
        <v>2254</v>
      </c>
      <c r="D22418" s="23" t="s">
        <v>5751</v>
      </c>
      <c r="E22418" s="23" t="s">
        <v>287</v>
      </c>
      <c r="F22418" s="40">
        <v>2</v>
      </c>
      <c r="G22418" s="25">
        <v>16040</v>
      </c>
      <c r="H22418" s="25">
        <v>32080</v>
      </c>
      <c r="I22418" s="25"/>
      <c r="J22418" s="58" t="e">
        <f>HYPERLINK("#"&amp;"Insumos"&amp;"!A"&amp;MATCH($B22418,#REF!,0),"Ins "&amp;$B22418)</f>
        <v>#REF!</v>
      </c>
      <c r="M22418" s="220"/>
    </row>
    <row r="22419" spans="1:13" x14ac:dyDescent="0.2">
      <c r="A22419" s="35" t="s">
        <v>4001</v>
      </c>
      <c r="B22419" s="1" t="s">
        <v>5483</v>
      </c>
      <c r="C22419" s="45" t="s">
        <v>1064</v>
      </c>
      <c r="D22419" s="23" t="s">
        <v>5751</v>
      </c>
      <c r="E22419" s="23" t="s">
        <v>467</v>
      </c>
      <c r="F22419" s="40">
        <v>1.7999999999999999E-2</v>
      </c>
      <c r="G22419" s="25">
        <v>6176</v>
      </c>
      <c r="H22419" s="25">
        <v>111</v>
      </c>
      <c r="I22419" s="25"/>
      <c r="J22419" s="58" t="e">
        <f>HYPERLINK("#"&amp;"Insumos"&amp;"!A"&amp;MATCH($B22419,#REF!,0),"Ins "&amp;$B22419)</f>
        <v>#REF!</v>
      </c>
      <c r="M22419" s="220"/>
    </row>
    <row r="22420" spans="1:13" x14ac:dyDescent="0.2">
      <c r="A22420" s="35" t="s">
        <v>4001</v>
      </c>
      <c r="B22420" s="1" t="s">
        <v>5195</v>
      </c>
      <c r="C22420" s="45" t="s">
        <v>462</v>
      </c>
      <c r="D22420" s="23" t="s">
        <v>5751</v>
      </c>
      <c r="E22420" s="23" t="s">
        <v>467</v>
      </c>
      <c r="F22420" s="40">
        <v>0.2</v>
      </c>
      <c r="G22420" s="25">
        <v>22500</v>
      </c>
      <c r="H22420" s="25">
        <v>4500</v>
      </c>
      <c r="I22420" s="25"/>
      <c r="J22420" s="58" t="e">
        <f>HYPERLINK("#"&amp;"Insumos"&amp;"!A"&amp;MATCH($B22420,#REF!,0),"Ins "&amp;$B22420)</f>
        <v>#REF!</v>
      </c>
      <c r="M22420" s="220"/>
    </row>
    <row r="22421" spans="1:13" x14ac:dyDescent="0.2">
      <c r="A22421" s="35" t="s">
        <v>4001</v>
      </c>
      <c r="B22421" s="1" t="s">
        <v>1051</v>
      </c>
      <c r="C22421" s="45" t="s">
        <v>8807</v>
      </c>
      <c r="D22421" s="23" t="s">
        <v>5751</v>
      </c>
      <c r="E22421" s="23" t="s">
        <v>466</v>
      </c>
      <c r="F22421" s="40">
        <v>0.02</v>
      </c>
      <c r="G22421" s="25">
        <v>62000</v>
      </c>
      <c r="H22421" s="25">
        <v>1240</v>
      </c>
      <c r="I22421" s="25"/>
      <c r="J22421" s="58" t="e">
        <f>HYPERLINK("#"&amp;"Insumos"&amp;"!A"&amp;MATCH($B22421,#REF!,0),"Ins "&amp;$B22421)</f>
        <v>#REF!</v>
      </c>
      <c r="M22421" s="220"/>
    </row>
    <row r="22422" spans="1:13" ht="38.25" x14ac:dyDescent="0.2">
      <c r="A22422" s="36" t="s">
        <v>4002</v>
      </c>
      <c r="B22422" s="26" t="s">
        <v>6816</v>
      </c>
      <c r="C22422" s="79" t="s">
        <v>11042</v>
      </c>
      <c r="D22422" s="37" t="s">
        <v>5608</v>
      </c>
      <c r="E22422" s="37" t="s">
        <v>4134</v>
      </c>
      <c r="F22422" s="41"/>
      <c r="G22422" s="27"/>
      <c r="H22422" s="27"/>
      <c r="I22422" s="27">
        <v>791154</v>
      </c>
      <c r="M22422" s="220">
        <f t="shared" si="350"/>
        <v>1036095</v>
      </c>
    </row>
    <row r="22423" spans="1:13" x14ac:dyDescent="0.2">
      <c r="A22423" s="35" t="s">
        <v>4002</v>
      </c>
      <c r="B22423" s="1" t="s">
        <v>5584</v>
      </c>
      <c r="C22423" s="45" t="s">
        <v>6973</v>
      </c>
      <c r="D22423" s="23" t="s">
        <v>5585</v>
      </c>
      <c r="E22423" s="23" t="s">
        <v>467</v>
      </c>
      <c r="F22423" s="40">
        <v>3</v>
      </c>
      <c r="G22423" s="25">
        <v>8042</v>
      </c>
      <c r="H22423" s="25">
        <v>24126</v>
      </c>
      <c r="I22423" s="25"/>
      <c r="M22423" s="220"/>
    </row>
    <row r="22424" spans="1:13" x14ac:dyDescent="0.2">
      <c r="A22424" s="35" t="s">
        <v>4002</v>
      </c>
      <c r="B22424" s="1" t="s">
        <v>5589</v>
      </c>
      <c r="C22424" s="45" t="s">
        <v>5819</v>
      </c>
      <c r="D22424" s="23" t="s">
        <v>5585</v>
      </c>
      <c r="E22424" s="23" t="s">
        <v>466</v>
      </c>
      <c r="F22424" s="40">
        <v>0.4</v>
      </c>
      <c r="G22424" s="25">
        <v>597780</v>
      </c>
      <c r="H22424" s="25">
        <v>239112</v>
      </c>
      <c r="I22424" s="25"/>
      <c r="M22424" s="220"/>
    </row>
    <row r="22425" spans="1:13" x14ac:dyDescent="0.2">
      <c r="A22425" s="35" t="s">
        <v>4002</v>
      </c>
      <c r="B22425" s="1" t="s">
        <v>73</v>
      </c>
      <c r="C22425" s="45" t="s">
        <v>1032</v>
      </c>
      <c r="D22425" s="23" t="s">
        <v>5734</v>
      </c>
      <c r="E22425" s="23" t="s">
        <v>4141</v>
      </c>
      <c r="F22425" s="40">
        <v>4</v>
      </c>
      <c r="G22425" s="25">
        <v>105732</v>
      </c>
      <c r="H22425" s="25">
        <v>422928</v>
      </c>
      <c r="I22425" s="25"/>
      <c r="J22425" s="58" t="e">
        <f>HYPERLINK("#"&amp;"Insumos"&amp;"!A"&amp;MATCH($B22425,#REF!,0),"Ins "&amp;$B22425)</f>
        <v>#REF!</v>
      </c>
      <c r="M22425" s="220"/>
    </row>
    <row r="22426" spans="1:13" x14ac:dyDescent="0.2">
      <c r="A22426" s="35" t="s">
        <v>4002</v>
      </c>
      <c r="B22426" s="1" t="s">
        <v>5546</v>
      </c>
      <c r="C22426" s="45" t="s">
        <v>12041</v>
      </c>
      <c r="D22426" s="23" t="s">
        <v>5534</v>
      </c>
      <c r="E22426" s="23" t="s">
        <v>12040</v>
      </c>
      <c r="F22426" s="40">
        <v>12</v>
      </c>
      <c r="G22426" s="25">
        <v>2140</v>
      </c>
      <c r="H22426" s="25">
        <v>25680</v>
      </c>
      <c r="I22426" s="25"/>
      <c r="J22426" s="58" t="e">
        <f>HYPERLINK("#"&amp;"Insumos"&amp;"!A"&amp;MATCH($B22426,#REF!,0),"Ins "&amp;$B22426)</f>
        <v>#REF!</v>
      </c>
      <c r="M22426" s="220"/>
    </row>
    <row r="22427" spans="1:13" x14ac:dyDescent="0.2">
      <c r="A22427" s="35" t="s">
        <v>4002</v>
      </c>
      <c r="B22427" s="1" t="s">
        <v>263</v>
      </c>
      <c r="C22427" s="45" t="s">
        <v>696</v>
      </c>
      <c r="D22427" s="23" t="s">
        <v>5534</v>
      </c>
      <c r="E22427" s="23" t="s">
        <v>4140</v>
      </c>
      <c r="F22427" s="40">
        <v>3.2599999999999997E-2</v>
      </c>
      <c r="G22427" s="25">
        <v>187426</v>
      </c>
      <c r="H22427" s="25">
        <v>6110</v>
      </c>
      <c r="I22427" s="25"/>
      <c r="J22427" s="58" t="e">
        <f>HYPERLINK("#"&amp;"Insumos"&amp;"!A"&amp;MATCH($B22427,#REF!,0),"Ins "&amp;$B22427)</f>
        <v>#REF!</v>
      </c>
      <c r="M22427" s="220"/>
    </row>
    <row r="22428" spans="1:13" x14ac:dyDescent="0.2">
      <c r="A22428" s="35" t="s">
        <v>4002</v>
      </c>
      <c r="B22428" s="1" t="s">
        <v>5533</v>
      </c>
      <c r="C22428" s="45" t="s">
        <v>5892</v>
      </c>
      <c r="D22428" s="23" t="s">
        <v>977</v>
      </c>
      <c r="E22428" s="23" t="s">
        <v>4134</v>
      </c>
      <c r="F22428" s="40">
        <v>1</v>
      </c>
      <c r="G22428" s="25">
        <v>3623</v>
      </c>
      <c r="H22428" s="25">
        <v>3623</v>
      </c>
      <c r="I22428" s="25"/>
      <c r="J22428" s="58" t="e">
        <f>HYPERLINK("#"&amp;"Insumos"&amp;"!A"&amp;MATCH($B22428,#REF!,0),"Ins "&amp;$B22428)</f>
        <v>#REF!</v>
      </c>
      <c r="M22428" s="220"/>
    </row>
    <row r="22429" spans="1:13" x14ac:dyDescent="0.2">
      <c r="A22429" s="35" t="s">
        <v>4002</v>
      </c>
      <c r="B22429" s="1" t="s">
        <v>5474</v>
      </c>
      <c r="C22429" s="45" t="s">
        <v>2250</v>
      </c>
      <c r="D22429" s="23" t="s">
        <v>5751</v>
      </c>
      <c r="E22429" s="23" t="s">
        <v>287</v>
      </c>
      <c r="F22429" s="40">
        <v>2</v>
      </c>
      <c r="G22429" s="25">
        <v>4775</v>
      </c>
      <c r="H22429" s="25">
        <v>9550</v>
      </c>
      <c r="I22429" s="25"/>
      <c r="J22429" s="58" t="e">
        <f>HYPERLINK("#"&amp;"Insumos"&amp;"!A"&amp;MATCH($B22429,#REF!,0),"Ins "&amp;$B22429)</f>
        <v>#REF!</v>
      </c>
      <c r="M22429" s="220"/>
    </row>
    <row r="22430" spans="1:13" x14ac:dyDescent="0.2">
      <c r="A22430" s="35" t="s">
        <v>4002</v>
      </c>
      <c r="B22430" s="1" t="s">
        <v>5007</v>
      </c>
      <c r="C22430" s="45" t="s">
        <v>720</v>
      </c>
      <c r="D22430" s="23" t="s">
        <v>5751</v>
      </c>
      <c r="E22430" s="23" t="s">
        <v>4134</v>
      </c>
      <c r="F22430" s="40">
        <v>10.58976</v>
      </c>
      <c r="G22430" s="25">
        <v>1897</v>
      </c>
      <c r="H22430" s="25">
        <v>20089</v>
      </c>
      <c r="I22430" s="25"/>
      <c r="J22430" s="58" t="e">
        <f>HYPERLINK("#"&amp;"Insumos"&amp;"!A"&amp;MATCH($B22430,#REF!,0),"Ins "&amp;$B22430)</f>
        <v>#REF!</v>
      </c>
      <c r="M22430" s="220"/>
    </row>
    <row r="22431" spans="1:13" x14ac:dyDescent="0.2">
      <c r="A22431" s="35" t="s">
        <v>4002</v>
      </c>
      <c r="B22431" s="1" t="s">
        <v>5350</v>
      </c>
      <c r="C22431" s="45" t="s">
        <v>2254</v>
      </c>
      <c r="D22431" s="23" t="s">
        <v>5751</v>
      </c>
      <c r="E22431" s="23" t="s">
        <v>287</v>
      </c>
      <c r="F22431" s="40">
        <v>2</v>
      </c>
      <c r="G22431" s="25">
        <v>16040</v>
      </c>
      <c r="H22431" s="25">
        <v>32080</v>
      </c>
      <c r="I22431" s="25"/>
      <c r="J22431" s="58" t="e">
        <f>HYPERLINK("#"&amp;"Insumos"&amp;"!A"&amp;MATCH($B22431,#REF!,0),"Ins "&amp;$B22431)</f>
        <v>#REF!</v>
      </c>
      <c r="M22431" s="220"/>
    </row>
    <row r="22432" spans="1:13" x14ac:dyDescent="0.2">
      <c r="A22432" s="35" t="s">
        <v>4002</v>
      </c>
      <c r="B22432" s="1" t="s">
        <v>5483</v>
      </c>
      <c r="C22432" s="45" t="s">
        <v>1064</v>
      </c>
      <c r="D22432" s="23" t="s">
        <v>5751</v>
      </c>
      <c r="E22432" s="23" t="s">
        <v>467</v>
      </c>
      <c r="F22432" s="40">
        <v>0.06</v>
      </c>
      <c r="G22432" s="25">
        <v>6176</v>
      </c>
      <c r="H22432" s="25">
        <v>371</v>
      </c>
      <c r="I22432" s="25"/>
      <c r="J22432" s="58" t="e">
        <f>HYPERLINK("#"&amp;"Insumos"&amp;"!A"&amp;MATCH($B22432,#REF!,0),"Ins "&amp;$B22432)</f>
        <v>#REF!</v>
      </c>
      <c r="M22432" s="220"/>
    </row>
    <row r="22433" spans="1:13" x14ac:dyDescent="0.2">
      <c r="A22433" s="35" t="s">
        <v>4002</v>
      </c>
      <c r="B22433" s="1" t="s">
        <v>5195</v>
      </c>
      <c r="C22433" s="45" t="s">
        <v>462</v>
      </c>
      <c r="D22433" s="23" t="s">
        <v>5751</v>
      </c>
      <c r="E22433" s="23" t="s">
        <v>467</v>
      </c>
      <c r="F22433" s="40">
        <v>0.25</v>
      </c>
      <c r="G22433" s="25">
        <v>22500</v>
      </c>
      <c r="H22433" s="25">
        <v>5625</v>
      </c>
      <c r="I22433" s="25"/>
      <c r="J22433" s="58" t="e">
        <f>HYPERLINK("#"&amp;"Insumos"&amp;"!A"&amp;MATCH($B22433,#REF!,0),"Ins "&amp;$B22433)</f>
        <v>#REF!</v>
      </c>
      <c r="M22433" s="220"/>
    </row>
    <row r="22434" spans="1:13" x14ac:dyDescent="0.2">
      <c r="A22434" s="35" t="s">
        <v>4002</v>
      </c>
      <c r="B22434" s="1" t="s">
        <v>1051</v>
      </c>
      <c r="C22434" s="45" t="s">
        <v>8807</v>
      </c>
      <c r="D22434" s="23" t="s">
        <v>5751</v>
      </c>
      <c r="E22434" s="23" t="s">
        <v>466</v>
      </c>
      <c r="F22434" s="40">
        <v>0.03</v>
      </c>
      <c r="G22434" s="25">
        <v>62000</v>
      </c>
      <c r="H22434" s="25">
        <v>1860</v>
      </c>
      <c r="I22434" s="25"/>
      <c r="J22434" s="58" t="e">
        <f>HYPERLINK("#"&amp;"Insumos"&amp;"!A"&amp;MATCH($B22434,#REF!,0),"Ins "&amp;$B22434)</f>
        <v>#REF!</v>
      </c>
      <c r="M22434" s="220"/>
    </row>
    <row r="22435" spans="1:13" ht="38.25" x14ac:dyDescent="0.2">
      <c r="A22435" s="36" t="s">
        <v>4003</v>
      </c>
      <c r="B22435" s="26" t="s">
        <v>6816</v>
      </c>
      <c r="C22435" s="79" t="s">
        <v>11043</v>
      </c>
      <c r="D22435" s="37" t="s">
        <v>5608</v>
      </c>
      <c r="E22435" s="37" t="s">
        <v>4134</v>
      </c>
      <c r="F22435" s="41"/>
      <c r="G22435" s="27"/>
      <c r="H22435" s="27"/>
      <c r="I22435" s="27">
        <v>571051</v>
      </c>
      <c r="M22435" s="220">
        <f t="shared" si="350"/>
        <v>747848</v>
      </c>
    </row>
    <row r="22436" spans="1:13" x14ac:dyDescent="0.2">
      <c r="A22436" s="35" t="s">
        <v>4003</v>
      </c>
      <c r="B22436" s="1" t="s">
        <v>5584</v>
      </c>
      <c r="C22436" s="45" t="s">
        <v>6973</v>
      </c>
      <c r="D22436" s="23" t="s">
        <v>5585</v>
      </c>
      <c r="E22436" s="23" t="s">
        <v>467</v>
      </c>
      <c r="F22436" s="40">
        <v>0.6</v>
      </c>
      <c r="G22436" s="25">
        <v>8042</v>
      </c>
      <c r="H22436" s="25">
        <v>4825</v>
      </c>
      <c r="I22436" s="25"/>
      <c r="M22436" s="220"/>
    </row>
    <row r="22437" spans="1:13" x14ac:dyDescent="0.2">
      <c r="A22437" s="35" t="s">
        <v>4003</v>
      </c>
      <c r="B22437" s="1" t="s">
        <v>5589</v>
      </c>
      <c r="C22437" s="45" t="s">
        <v>5819</v>
      </c>
      <c r="D22437" s="23" t="s">
        <v>5585</v>
      </c>
      <c r="E22437" s="23" t="s">
        <v>466</v>
      </c>
      <c r="F22437" s="40">
        <v>0.3</v>
      </c>
      <c r="G22437" s="25">
        <v>597780</v>
      </c>
      <c r="H22437" s="25">
        <v>179334</v>
      </c>
      <c r="I22437" s="25"/>
      <c r="M22437" s="220"/>
    </row>
    <row r="22438" spans="1:13" x14ac:dyDescent="0.2">
      <c r="A22438" s="35" t="s">
        <v>4003</v>
      </c>
      <c r="B22438" s="1" t="s">
        <v>73</v>
      </c>
      <c r="C22438" s="45" t="s">
        <v>1032</v>
      </c>
      <c r="D22438" s="23" t="s">
        <v>5734</v>
      </c>
      <c r="E22438" s="23" t="s">
        <v>4141</v>
      </c>
      <c r="F22438" s="40">
        <v>2.7</v>
      </c>
      <c r="G22438" s="25">
        <v>105732</v>
      </c>
      <c r="H22438" s="25">
        <v>285476</v>
      </c>
      <c r="I22438" s="25"/>
      <c r="J22438" s="58" t="e">
        <f>HYPERLINK("#"&amp;"Insumos"&amp;"!A"&amp;MATCH($B22438,#REF!,0),"Ins "&amp;$B22438)</f>
        <v>#REF!</v>
      </c>
      <c r="M22438" s="220"/>
    </row>
    <row r="22439" spans="1:13" x14ac:dyDescent="0.2">
      <c r="A22439" s="35" t="s">
        <v>4003</v>
      </c>
      <c r="B22439" s="1" t="s">
        <v>5546</v>
      </c>
      <c r="C22439" s="45" t="s">
        <v>12041</v>
      </c>
      <c r="D22439" s="23" t="s">
        <v>5534</v>
      </c>
      <c r="E22439" s="23" t="s">
        <v>12040</v>
      </c>
      <c r="F22439" s="40">
        <v>12</v>
      </c>
      <c r="G22439" s="25">
        <v>2140</v>
      </c>
      <c r="H22439" s="25">
        <v>25680</v>
      </c>
      <c r="I22439" s="25"/>
      <c r="J22439" s="58" t="e">
        <f>HYPERLINK("#"&amp;"Insumos"&amp;"!A"&amp;MATCH($B22439,#REF!,0),"Ins "&amp;$B22439)</f>
        <v>#REF!</v>
      </c>
      <c r="M22439" s="220"/>
    </row>
    <row r="22440" spans="1:13" x14ac:dyDescent="0.2">
      <c r="A22440" s="35" t="s">
        <v>4003</v>
      </c>
      <c r="B22440" s="1" t="s">
        <v>263</v>
      </c>
      <c r="C22440" s="45" t="s">
        <v>696</v>
      </c>
      <c r="D22440" s="23" t="s">
        <v>5534</v>
      </c>
      <c r="E22440" s="23" t="s">
        <v>4140</v>
      </c>
      <c r="F22440" s="40">
        <v>2.53E-2</v>
      </c>
      <c r="G22440" s="25">
        <v>187426</v>
      </c>
      <c r="H22440" s="25">
        <v>4742</v>
      </c>
      <c r="I22440" s="25"/>
      <c r="J22440" s="58" t="e">
        <f>HYPERLINK("#"&amp;"Insumos"&amp;"!A"&amp;MATCH($B22440,#REF!,0),"Ins "&amp;$B22440)</f>
        <v>#REF!</v>
      </c>
      <c r="M22440" s="220"/>
    </row>
    <row r="22441" spans="1:13" x14ac:dyDescent="0.2">
      <c r="A22441" s="35" t="s">
        <v>4003</v>
      </c>
      <c r="B22441" s="1" t="s">
        <v>5533</v>
      </c>
      <c r="C22441" s="45" t="s">
        <v>5892</v>
      </c>
      <c r="D22441" s="23" t="s">
        <v>977</v>
      </c>
      <c r="E22441" s="23" t="s">
        <v>4134</v>
      </c>
      <c r="F22441" s="40">
        <v>1</v>
      </c>
      <c r="G22441" s="25">
        <v>3623</v>
      </c>
      <c r="H22441" s="25">
        <v>3623</v>
      </c>
      <c r="I22441" s="25"/>
      <c r="J22441" s="58" t="e">
        <f>HYPERLINK("#"&amp;"Insumos"&amp;"!A"&amp;MATCH($B22441,#REF!,0),"Ins "&amp;$B22441)</f>
        <v>#REF!</v>
      </c>
      <c r="M22441" s="220"/>
    </row>
    <row r="22442" spans="1:13" x14ac:dyDescent="0.2">
      <c r="A22442" s="35" t="s">
        <v>4003</v>
      </c>
      <c r="B22442" s="1" t="s">
        <v>5474</v>
      </c>
      <c r="C22442" s="45" t="s">
        <v>2250</v>
      </c>
      <c r="D22442" s="23" t="s">
        <v>5751</v>
      </c>
      <c r="E22442" s="23" t="s">
        <v>287</v>
      </c>
      <c r="F22442" s="40">
        <v>3</v>
      </c>
      <c r="G22442" s="25">
        <v>4775</v>
      </c>
      <c r="H22442" s="25">
        <v>14325</v>
      </c>
      <c r="I22442" s="25"/>
      <c r="J22442" s="58" t="e">
        <f>HYPERLINK("#"&amp;"Insumos"&amp;"!A"&amp;MATCH($B22442,#REF!,0),"Ins "&amp;$B22442)</f>
        <v>#REF!</v>
      </c>
      <c r="M22442" s="220"/>
    </row>
    <row r="22443" spans="1:13" x14ac:dyDescent="0.2">
      <c r="A22443" s="35" t="s">
        <v>4003</v>
      </c>
      <c r="B22443" s="1" t="s">
        <v>5007</v>
      </c>
      <c r="C22443" s="45" t="s">
        <v>720</v>
      </c>
      <c r="D22443" s="23" t="s">
        <v>5751</v>
      </c>
      <c r="E22443" s="23" t="s">
        <v>4134</v>
      </c>
      <c r="F22443" s="40">
        <v>7.1480800000000002</v>
      </c>
      <c r="G22443" s="25">
        <v>1897</v>
      </c>
      <c r="H22443" s="25">
        <v>13560</v>
      </c>
      <c r="I22443" s="25"/>
      <c r="J22443" s="58" t="e">
        <f>HYPERLINK("#"&amp;"Insumos"&amp;"!A"&amp;MATCH($B22443,#REF!,0),"Ins "&amp;$B22443)</f>
        <v>#REF!</v>
      </c>
      <c r="M22443" s="220"/>
    </row>
    <row r="22444" spans="1:13" x14ac:dyDescent="0.2">
      <c r="A22444" s="35" t="s">
        <v>4003</v>
      </c>
      <c r="B22444" s="1" t="s">
        <v>5350</v>
      </c>
      <c r="C22444" s="45" t="s">
        <v>2254</v>
      </c>
      <c r="D22444" s="23" t="s">
        <v>5751</v>
      </c>
      <c r="E22444" s="23" t="s">
        <v>287</v>
      </c>
      <c r="F22444" s="40">
        <v>2.1</v>
      </c>
      <c r="G22444" s="25">
        <v>16040</v>
      </c>
      <c r="H22444" s="25">
        <v>33684</v>
      </c>
      <c r="I22444" s="25"/>
      <c r="J22444" s="58" t="e">
        <f>HYPERLINK("#"&amp;"Insumos"&amp;"!A"&amp;MATCH($B22444,#REF!,0),"Ins "&amp;$B22444)</f>
        <v>#REF!</v>
      </c>
      <c r="M22444" s="220"/>
    </row>
    <row r="22445" spans="1:13" x14ac:dyDescent="0.2">
      <c r="A22445" s="35" t="s">
        <v>4003</v>
      </c>
      <c r="B22445" s="1" t="s">
        <v>5483</v>
      </c>
      <c r="C22445" s="45" t="s">
        <v>1064</v>
      </c>
      <c r="D22445" s="23" t="s">
        <v>5751</v>
      </c>
      <c r="E22445" s="23" t="s">
        <v>467</v>
      </c>
      <c r="F22445" s="40">
        <v>0.01</v>
      </c>
      <c r="G22445" s="25">
        <v>6176</v>
      </c>
      <c r="H22445" s="25">
        <v>62</v>
      </c>
      <c r="I22445" s="25"/>
      <c r="J22445" s="58" t="e">
        <f>HYPERLINK("#"&amp;"Insumos"&amp;"!A"&amp;MATCH($B22445,#REF!,0),"Ins "&amp;$B22445)</f>
        <v>#REF!</v>
      </c>
      <c r="M22445" s="220"/>
    </row>
    <row r="22446" spans="1:13" x14ac:dyDescent="0.2">
      <c r="A22446" s="35" t="s">
        <v>4003</v>
      </c>
      <c r="B22446" s="1" t="s">
        <v>5195</v>
      </c>
      <c r="C22446" s="45" t="s">
        <v>462</v>
      </c>
      <c r="D22446" s="23" t="s">
        <v>5751</v>
      </c>
      <c r="E22446" s="23" t="s">
        <v>467</v>
      </c>
      <c r="F22446" s="40">
        <v>0.2</v>
      </c>
      <c r="G22446" s="25">
        <v>22500</v>
      </c>
      <c r="H22446" s="25">
        <v>4500</v>
      </c>
      <c r="I22446" s="25"/>
      <c r="J22446" s="58" t="e">
        <f>HYPERLINK("#"&amp;"Insumos"&amp;"!A"&amp;MATCH($B22446,#REF!,0),"Ins "&amp;$B22446)</f>
        <v>#REF!</v>
      </c>
      <c r="M22446" s="220"/>
    </row>
    <row r="22447" spans="1:13" x14ac:dyDescent="0.2">
      <c r="A22447" s="35" t="s">
        <v>4003</v>
      </c>
      <c r="B22447" s="1" t="s">
        <v>1051</v>
      </c>
      <c r="C22447" s="45" t="s">
        <v>8807</v>
      </c>
      <c r="D22447" s="23" t="s">
        <v>5751</v>
      </c>
      <c r="E22447" s="23" t="s">
        <v>466</v>
      </c>
      <c r="F22447" s="40">
        <v>0.02</v>
      </c>
      <c r="G22447" s="25">
        <v>62000</v>
      </c>
      <c r="H22447" s="25">
        <v>1240</v>
      </c>
      <c r="I22447" s="25"/>
      <c r="J22447" s="58" t="e">
        <f>HYPERLINK("#"&amp;"Insumos"&amp;"!A"&amp;MATCH($B22447,#REF!,0),"Ins "&amp;$B22447)</f>
        <v>#REF!</v>
      </c>
      <c r="M22447" s="220"/>
    </row>
    <row r="22448" spans="1:13" ht="38.25" x14ac:dyDescent="0.2">
      <c r="A22448" s="36" t="s">
        <v>4004</v>
      </c>
      <c r="B22448" s="26" t="s">
        <v>6816</v>
      </c>
      <c r="C22448" s="79" t="s">
        <v>11044</v>
      </c>
      <c r="D22448" s="37" t="s">
        <v>5608</v>
      </c>
      <c r="E22448" s="37" t="s">
        <v>4134</v>
      </c>
      <c r="F22448" s="41"/>
      <c r="G22448" s="27"/>
      <c r="H22448" s="27"/>
      <c r="I22448" s="27">
        <v>1261474</v>
      </c>
      <c r="M22448" s="220">
        <f t="shared" si="350"/>
        <v>1652026</v>
      </c>
    </row>
    <row r="22449" spans="1:13" x14ac:dyDescent="0.2">
      <c r="A22449" s="35" t="s">
        <v>4004</v>
      </c>
      <c r="B22449" s="1" t="s">
        <v>5584</v>
      </c>
      <c r="C22449" s="45" t="s">
        <v>6973</v>
      </c>
      <c r="D22449" s="23" t="s">
        <v>5585</v>
      </c>
      <c r="E22449" s="23" t="s">
        <v>467</v>
      </c>
      <c r="F22449" s="40">
        <v>0.6</v>
      </c>
      <c r="G22449" s="25">
        <v>8042</v>
      </c>
      <c r="H22449" s="25">
        <v>4825</v>
      </c>
      <c r="I22449" s="25"/>
      <c r="M22449" s="220"/>
    </row>
    <row r="22450" spans="1:13" x14ac:dyDescent="0.2">
      <c r="A22450" s="35" t="s">
        <v>4004</v>
      </c>
      <c r="B22450" s="1" t="s">
        <v>5589</v>
      </c>
      <c r="C22450" s="45" t="s">
        <v>5819</v>
      </c>
      <c r="D22450" s="23" t="s">
        <v>5585</v>
      </c>
      <c r="E22450" s="23" t="s">
        <v>466</v>
      </c>
      <c r="F22450" s="40">
        <v>0.73</v>
      </c>
      <c r="G22450" s="25">
        <v>597780</v>
      </c>
      <c r="H22450" s="25">
        <v>436379</v>
      </c>
      <c r="I22450" s="25"/>
      <c r="M22450" s="220"/>
    </row>
    <row r="22451" spans="1:13" x14ac:dyDescent="0.2">
      <c r="A22451" s="35" t="s">
        <v>4004</v>
      </c>
      <c r="B22451" s="1" t="s">
        <v>79</v>
      </c>
      <c r="C22451" s="45" t="s">
        <v>1036</v>
      </c>
      <c r="D22451" s="23" t="s">
        <v>5734</v>
      </c>
      <c r="E22451" s="23" t="s">
        <v>4141</v>
      </c>
      <c r="F22451" s="40">
        <v>4.8</v>
      </c>
      <c r="G22451" s="25">
        <v>121752</v>
      </c>
      <c r="H22451" s="25">
        <v>584410</v>
      </c>
      <c r="I22451" s="25"/>
      <c r="J22451" s="58" t="e">
        <f>HYPERLINK("#"&amp;"Insumos"&amp;"!A"&amp;MATCH($B22451,#REF!,0),"Ins "&amp;$B22451)</f>
        <v>#REF!</v>
      </c>
      <c r="M22451" s="220"/>
    </row>
    <row r="22452" spans="1:13" x14ac:dyDescent="0.2">
      <c r="A22452" s="35" t="s">
        <v>4004</v>
      </c>
      <c r="B22452" s="1" t="s">
        <v>5546</v>
      </c>
      <c r="C22452" s="45" t="s">
        <v>12041</v>
      </c>
      <c r="D22452" s="23" t="s">
        <v>5534</v>
      </c>
      <c r="E22452" s="23" t="s">
        <v>12040</v>
      </c>
      <c r="F22452" s="40">
        <v>36</v>
      </c>
      <c r="G22452" s="25">
        <v>2140</v>
      </c>
      <c r="H22452" s="25">
        <v>77040</v>
      </c>
      <c r="I22452" s="25"/>
      <c r="J22452" s="58" t="e">
        <f>HYPERLINK("#"&amp;"Insumos"&amp;"!A"&amp;MATCH($B22452,#REF!,0),"Ins "&amp;$B22452)</f>
        <v>#REF!</v>
      </c>
      <c r="M22452" s="220"/>
    </row>
    <row r="22453" spans="1:13" x14ac:dyDescent="0.2">
      <c r="A22453" s="35" t="s">
        <v>4004</v>
      </c>
      <c r="B22453" s="1" t="s">
        <v>263</v>
      </c>
      <c r="C22453" s="45" t="s">
        <v>696</v>
      </c>
      <c r="D22453" s="23" t="s">
        <v>5534</v>
      </c>
      <c r="E22453" s="23" t="s">
        <v>4140</v>
      </c>
      <c r="F22453" s="40">
        <v>5.96E-2</v>
      </c>
      <c r="G22453" s="25">
        <v>187426</v>
      </c>
      <c r="H22453" s="25">
        <v>11171</v>
      </c>
      <c r="I22453" s="25"/>
      <c r="J22453" s="58" t="e">
        <f>HYPERLINK("#"&amp;"Insumos"&amp;"!A"&amp;MATCH($B22453,#REF!,0),"Ins "&amp;$B22453)</f>
        <v>#REF!</v>
      </c>
      <c r="M22453" s="220"/>
    </row>
    <row r="22454" spans="1:13" x14ac:dyDescent="0.2">
      <c r="A22454" s="35" t="s">
        <v>4004</v>
      </c>
      <c r="B22454" s="1" t="s">
        <v>5533</v>
      </c>
      <c r="C22454" s="45" t="s">
        <v>5892</v>
      </c>
      <c r="D22454" s="23" t="s">
        <v>977</v>
      </c>
      <c r="E22454" s="23" t="s">
        <v>4134</v>
      </c>
      <c r="F22454" s="40">
        <v>1.5</v>
      </c>
      <c r="G22454" s="25">
        <v>3623</v>
      </c>
      <c r="H22454" s="25">
        <v>5435</v>
      </c>
      <c r="I22454" s="25"/>
      <c r="J22454" s="58" t="e">
        <f>HYPERLINK("#"&amp;"Insumos"&amp;"!A"&amp;MATCH($B22454,#REF!,0),"Ins "&amp;$B22454)</f>
        <v>#REF!</v>
      </c>
      <c r="M22454" s="220"/>
    </row>
    <row r="22455" spans="1:13" x14ac:dyDescent="0.2">
      <c r="A22455" s="35" t="s">
        <v>4004</v>
      </c>
      <c r="B22455" s="1" t="s">
        <v>5474</v>
      </c>
      <c r="C22455" s="45" t="s">
        <v>2250</v>
      </c>
      <c r="D22455" s="23" t="s">
        <v>5751</v>
      </c>
      <c r="E22455" s="23" t="s">
        <v>287</v>
      </c>
      <c r="F22455" s="40">
        <v>10</v>
      </c>
      <c r="G22455" s="25">
        <v>4775</v>
      </c>
      <c r="H22455" s="25">
        <v>47750</v>
      </c>
      <c r="I22455" s="25"/>
      <c r="J22455" s="58" t="e">
        <f>HYPERLINK("#"&amp;"Insumos"&amp;"!A"&amp;MATCH($B22455,#REF!,0),"Ins "&amp;$B22455)</f>
        <v>#REF!</v>
      </c>
      <c r="M22455" s="220"/>
    </row>
    <row r="22456" spans="1:13" x14ac:dyDescent="0.2">
      <c r="A22456" s="35" t="s">
        <v>4004</v>
      </c>
      <c r="B22456" s="1" t="s">
        <v>5007</v>
      </c>
      <c r="C22456" s="45" t="s">
        <v>720</v>
      </c>
      <c r="D22456" s="23" t="s">
        <v>5751</v>
      </c>
      <c r="E22456" s="23" t="s">
        <v>4134</v>
      </c>
      <c r="F22456" s="40">
        <v>14.63312</v>
      </c>
      <c r="G22456" s="25">
        <v>1897</v>
      </c>
      <c r="H22456" s="25">
        <v>27759</v>
      </c>
      <c r="I22456" s="25"/>
      <c r="J22456" s="58" t="e">
        <f>HYPERLINK("#"&amp;"Insumos"&amp;"!A"&amp;MATCH($B22456,#REF!,0),"Ins "&amp;$B22456)</f>
        <v>#REF!</v>
      </c>
      <c r="M22456" s="220"/>
    </row>
    <row r="22457" spans="1:13" x14ac:dyDescent="0.2">
      <c r="A22457" s="35" t="s">
        <v>4004</v>
      </c>
      <c r="B22457" s="1" t="s">
        <v>5350</v>
      </c>
      <c r="C22457" s="45" t="s">
        <v>2254</v>
      </c>
      <c r="D22457" s="23" t="s">
        <v>5751</v>
      </c>
      <c r="E22457" s="23" t="s">
        <v>287</v>
      </c>
      <c r="F22457" s="40">
        <v>3.6</v>
      </c>
      <c r="G22457" s="25">
        <v>16040</v>
      </c>
      <c r="H22457" s="25">
        <v>57744</v>
      </c>
      <c r="I22457" s="25"/>
      <c r="J22457" s="58" t="e">
        <f>HYPERLINK("#"&amp;"Insumos"&amp;"!A"&amp;MATCH($B22457,#REF!,0),"Ins "&amp;$B22457)</f>
        <v>#REF!</v>
      </c>
      <c r="M22457" s="220"/>
    </row>
    <row r="22458" spans="1:13" x14ac:dyDescent="0.2">
      <c r="A22458" s="35" t="s">
        <v>4004</v>
      </c>
      <c r="B22458" s="1" t="s">
        <v>5483</v>
      </c>
      <c r="C22458" s="45" t="s">
        <v>1064</v>
      </c>
      <c r="D22458" s="23" t="s">
        <v>5751</v>
      </c>
      <c r="E22458" s="23" t="s">
        <v>467</v>
      </c>
      <c r="F22458" s="40">
        <v>0.12</v>
      </c>
      <c r="G22458" s="25">
        <v>6176</v>
      </c>
      <c r="H22458" s="25">
        <v>741</v>
      </c>
      <c r="I22458" s="25"/>
      <c r="J22458" s="58" t="e">
        <f>HYPERLINK("#"&amp;"Insumos"&amp;"!A"&amp;MATCH($B22458,#REF!,0),"Ins "&amp;$B22458)</f>
        <v>#REF!</v>
      </c>
      <c r="M22458" s="220"/>
    </row>
    <row r="22459" spans="1:13" x14ac:dyDescent="0.2">
      <c r="A22459" s="35" t="s">
        <v>4004</v>
      </c>
      <c r="B22459" s="1" t="s">
        <v>5195</v>
      </c>
      <c r="C22459" s="45" t="s">
        <v>462</v>
      </c>
      <c r="D22459" s="23" t="s">
        <v>5751</v>
      </c>
      <c r="E22459" s="23" t="s">
        <v>467</v>
      </c>
      <c r="F22459" s="40">
        <v>0.2</v>
      </c>
      <c r="G22459" s="25">
        <v>22500</v>
      </c>
      <c r="H22459" s="25">
        <v>4500</v>
      </c>
      <c r="I22459" s="25"/>
      <c r="J22459" s="58" t="e">
        <f>HYPERLINK("#"&amp;"Insumos"&amp;"!A"&amp;MATCH($B22459,#REF!,0),"Ins "&amp;$B22459)</f>
        <v>#REF!</v>
      </c>
      <c r="M22459" s="220"/>
    </row>
    <row r="22460" spans="1:13" x14ac:dyDescent="0.2">
      <c r="A22460" s="35" t="s">
        <v>4004</v>
      </c>
      <c r="B22460" s="1" t="s">
        <v>1051</v>
      </c>
      <c r="C22460" s="45" t="s">
        <v>8807</v>
      </c>
      <c r="D22460" s="23" t="s">
        <v>5751</v>
      </c>
      <c r="E22460" s="23" t="s">
        <v>466</v>
      </c>
      <c r="F22460" s="40">
        <v>0.06</v>
      </c>
      <c r="G22460" s="25">
        <v>62000</v>
      </c>
      <c r="H22460" s="25">
        <v>3720</v>
      </c>
      <c r="I22460" s="25"/>
      <c r="J22460" s="58" t="e">
        <f>HYPERLINK("#"&amp;"Insumos"&amp;"!A"&amp;MATCH($B22460,#REF!,0),"Ins "&amp;$B22460)</f>
        <v>#REF!</v>
      </c>
      <c r="M22460" s="220"/>
    </row>
    <row r="22461" spans="1:13" x14ac:dyDescent="0.2">
      <c r="A22461" s="36" t="s">
        <v>4005</v>
      </c>
      <c r="B22461" s="26" t="s">
        <v>6816</v>
      </c>
      <c r="C22461" s="79" t="s">
        <v>2389</v>
      </c>
      <c r="D22461" s="37" t="s">
        <v>5608</v>
      </c>
      <c r="E22461" s="37" t="s">
        <v>4134</v>
      </c>
      <c r="F22461" s="41"/>
      <c r="G22461" s="27"/>
      <c r="H22461" s="27"/>
      <c r="I22461" s="27">
        <v>65621</v>
      </c>
      <c r="M22461" s="220">
        <f t="shared" si="350"/>
        <v>85937</v>
      </c>
    </row>
    <row r="22462" spans="1:13" x14ac:dyDescent="0.2">
      <c r="A22462" s="35" t="s">
        <v>4005</v>
      </c>
      <c r="B22462" s="1" t="s">
        <v>5577</v>
      </c>
      <c r="C22462" s="45" t="s">
        <v>6346</v>
      </c>
      <c r="D22462" s="23" t="s">
        <v>5734</v>
      </c>
      <c r="E22462" s="23" t="s">
        <v>4141</v>
      </c>
      <c r="F22462" s="40">
        <v>1.1000000000000001</v>
      </c>
      <c r="G22462" s="25">
        <v>53481</v>
      </c>
      <c r="H22462" s="25">
        <v>58829</v>
      </c>
      <c r="I22462" s="25"/>
      <c r="J22462" s="58" t="e">
        <f>HYPERLINK("#"&amp;"Insumos"&amp;"!A"&amp;MATCH($B22462,#REF!,0),"Ins "&amp;$B22462)</f>
        <v>#REF!</v>
      </c>
      <c r="M22462" s="220"/>
    </row>
    <row r="22463" spans="1:13" x14ac:dyDescent="0.2">
      <c r="A22463" s="35" t="s">
        <v>4005</v>
      </c>
      <c r="B22463" s="1" t="s">
        <v>5533</v>
      </c>
      <c r="C22463" s="45" t="s">
        <v>5892</v>
      </c>
      <c r="D22463" s="23" t="s">
        <v>977</v>
      </c>
      <c r="E22463" s="23" t="s">
        <v>4134</v>
      </c>
      <c r="F22463" s="40">
        <v>1.1000000000000001</v>
      </c>
      <c r="G22463" s="25">
        <v>3623</v>
      </c>
      <c r="H22463" s="25">
        <v>3985</v>
      </c>
      <c r="I22463" s="25"/>
      <c r="J22463" s="58" t="e">
        <f>HYPERLINK("#"&amp;"Insumos"&amp;"!A"&amp;MATCH($B22463,#REF!,0),"Ins "&amp;$B22463)</f>
        <v>#REF!</v>
      </c>
      <c r="M22463" s="220"/>
    </row>
    <row r="22464" spans="1:13" x14ac:dyDescent="0.2">
      <c r="A22464" s="35" t="s">
        <v>4005</v>
      </c>
      <c r="B22464" s="1" t="s">
        <v>5007</v>
      </c>
      <c r="C22464" s="45" t="s">
        <v>720</v>
      </c>
      <c r="D22464" s="23" t="s">
        <v>5751</v>
      </c>
      <c r="E22464" s="23" t="s">
        <v>4134</v>
      </c>
      <c r="F22464" s="40">
        <v>1.4796</v>
      </c>
      <c r="G22464" s="25">
        <v>1897</v>
      </c>
      <c r="H22464" s="25">
        <v>2807</v>
      </c>
      <c r="I22464" s="25"/>
      <c r="J22464" s="58" t="e">
        <f>HYPERLINK("#"&amp;"Insumos"&amp;"!A"&amp;MATCH($B22464,#REF!,0),"Ins "&amp;$B22464)</f>
        <v>#REF!</v>
      </c>
      <c r="M22464" s="220"/>
    </row>
    <row r="22465" spans="1:13" ht="25.5" x14ac:dyDescent="0.2">
      <c r="A22465" s="36" t="s">
        <v>4006</v>
      </c>
      <c r="B22465" s="26" t="s">
        <v>6816</v>
      </c>
      <c r="C22465" s="79" t="s">
        <v>11375</v>
      </c>
      <c r="D22465" s="37" t="s">
        <v>5608</v>
      </c>
      <c r="E22465" s="37" t="s">
        <v>4134</v>
      </c>
      <c r="F22465" s="41"/>
      <c r="G22465" s="27"/>
      <c r="H22465" s="27"/>
      <c r="I22465" s="27">
        <v>69238</v>
      </c>
      <c r="M22465" s="220">
        <f t="shared" si="350"/>
        <v>90674</v>
      </c>
    </row>
    <row r="22466" spans="1:13" x14ac:dyDescent="0.2">
      <c r="A22466" s="35" t="s">
        <v>4006</v>
      </c>
      <c r="B22466" s="1" t="s">
        <v>5577</v>
      </c>
      <c r="C22466" s="45" t="s">
        <v>6346</v>
      </c>
      <c r="D22466" s="23" t="s">
        <v>5734</v>
      </c>
      <c r="E22466" s="23" t="s">
        <v>4141</v>
      </c>
      <c r="F22466" s="40">
        <v>0.75</v>
      </c>
      <c r="G22466" s="25">
        <v>53481</v>
      </c>
      <c r="H22466" s="25">
        <v>40111</v>
      </c>
      <c r="I22466" s="25"/>
      <c r="J22466" s="58" t="e">
        <f>HYPERLINK("#"&amp;"Insumos"&amp;"!A"&amp;MATCH($B22466,#REF!,0),"Ins "&amp;$B22466)</f>
        <v>#REF!</v>
      </c>
      <c r="M22466" s="220"/>
    </row>
    <row r="22467" spans="1:13" x14ac:dyDescent="0.2">
      <c r="A22467" s="35" t="s">
        <v>4006</v>
      </c>
      <c r="B22467" s="1" t="s">
        <v>263</v>
      </c>
      <c r="C22467" s="45" t="s">
        <v>696</v>
      </c>
      <c r="D22467" s="23" t="s">
        <v>5534</v>
      </c>
      <c r="E22467" s="23" t="s">
        <v>4140</v>
      </c>
      <c r="F22467" s="40">
        <v>2.5999999999999999E-3</v>
      </c>
      <c r="G22467" s="25">
        <v>187426</v>
      </c>
      <c r="H22467" s="25">
        <v>487</v>
      </c>
      <c r="I22467" s="25"/>
      <c r="J22467" s="58" t="e">
        <f>HYPERLINK("#"&amp;"Insumos"&amp;"!A"&amp;MATCH($B22467,#REF!,0),"Ins "&amp;$B22467)</f>
        <v>#REF!</v>
      </c>
      <c r="M22467" s="220"/>
    </row>
    <row r="22468" spans="1:13" x14ac:dyDescent="0.2">
      <c r="A22468" s="35" t="s">
        <v>4006</v>
      </c>
      <c r="B22468" s="1" t="s">
        <v>5533</v>
      </c>
      <c r="C22468" s="45" t="s">
        <v>5892</v>
      </c>
      <c r="D22468" s="23" t="s">
        <v>977</v>
      </c>
      <c r="E22468" s="23" t="s">
        <v>4134</v>
      </c>
      <c r="F22468" s="40">
        <v>0.1</v>
      </c>
      <c r="G22468" s="25">
        <v>3623</v>
      </c>
      <c r="H22468" s="25">
        <v>362</v>
      </c>
      <c r="I22468" s="25"/>
      <c r="J22468" s="58" t="e">
        <f>HYPERLINK("#"&amp;"Insumos"&amp;"!A"&amp;MATCH($B22468,#REF!,0),"Ins "&amp;$B22468)</f>
        <v>#REF!</v>
      </c>
      <c r="M22468" s="220"/>
    </row>
    <row r="22469" spans="1:13" x14ac:dyDescent="0.2">
      <c r="A22469" s="35" t="s">
        <v>4006</v>
      </c>
      <c r="B22469" s="1" t="s">
        <v>4680</v>
      </c>
      <c r="C22469" s="45" t="s">
        <v>205</v>
      </c>
      <c r="D22469" s="23" t="s">
        <v>5751</v>
      </c>
      <c r="E22469" s="23" t="s">
        <v>4134</v>
      </c>
      <c r="F22469" s="40">
        <v>1</v>
      </c>
      <c r="G22469" s="25">
        <v>520</v>
      </c>
      <c r="H22469" s="25">
        <v>520</v>
      </c>
      <c r="I22469" s="25"/>
      <c r="J22469" s="58" t="e">
        <f>HYPERLINK("#"&amp;"Insumos"&amp;"!A"&amp;MATCH($B22469,#REF!,0),"Ins "&amp;$B22469)</f>
        <v>#REF!</v>
      </c>
      <c r="M22469" s="220"/>
    </row>
    <row r="22470" spans="1:13" x14ac:dyDescent="0.2">
      <c r="A22470" s="35" t="s">
        <v>4006</v>
      </c>
      <c r="B22470" s="1" t="s">
        <v>4887</v>
      </c>
      <c r="C22470" s="45" t="s">
        <v>378</v>
      </c>
      <c r="D22470" s="23" t="s">
        <v>5751</v>
      </c>
      <c r="E22470" s="23" t="s">
        <v>287</v>
      </c>
      <c r="F22470" s="40">
        <v>1.03</v>
      </c>
      <c r="G22470" s="25">
        <v>2946</v>
      </c>
      <c r="H22470" s="25">
        <v>3034</v>
      </c>
      <c r="I22470" s="25"/>
      <c r="J22470" s="58" t="e">
        <f>HYPERLINK("#"&amp;"Insumos"&amp;"!A"&amp;MATCH($B22470,#REF!,0),"Ins "&amp;$B22470)</f>
        <v>#REF!</v>
      </c>
      <c r="M22470" s="220"/>
    </row>
    <row r="22471" spans="1:13" x14ac:dyDescent="0.2">
      <c r="A22471" s="35" t="s">
        <v>4006</v>
      </c>
      <c r="B22471" s="1" t="s">
        <v>4945</v>
      </c>
      <c r="C22471" s="45" t="s">
        <v>2390</v>
      </c>
      <c r="D22471" s="23" t="s">
        <v>5751</v>
      </c>
      <c r="E22471" s="23" t="s">
        <v>464</v>
      </c>
      <c r="F22471" s="40">
        <v>1.05</v>
      </c>
      <c r="G22471" s="25">
        <v>21415</v>
      </c>
      <c r="H22471" s="25">
        <v>22486</v>
      </c>
      <c r="I22471" s="25"/>
      <c r="J22471" s="58" t="e">
        <f>HYPERLINK("#"&amp;"Insumos"&amp;"!A"&amp;MATCH($B22471,#REF!,0),"Ins "&amp;$B22471)</f>
        <v>#REF!</v>
      </c>
      <c r="M22471" s="220"/>
    </row>
    <row r="22472" spans="1:13" x14ac:dyDescent="0.2">
      <c r="A22472" s="35" t="s">
        <v>4006</v>
      </c>
      <c r="B22472" s="1" t="s">
        <v>5007</v>
      </c>
      <c r="C22472" s="45" t="s">
        <v>720</v>
      </c>
      <c r="D22472" s="23" t="s">
        <v>5751</v>
      </c>
      <c r="E22472" s="23" t="s">
        <v>4134</v>
      </c>
      <c r="F22472" s="40">
        <v>1.00888</v>
      </c>
      <c r="G22472" s="25">
        <v>1897</v>
      </c>
      <c r="H22472" s="25">
        <v>1914</v>
      </c>
      <c r="I22472" s="25"/>
      <c r="J22472" s="58" t="e">
        <f>HYPERLINK("#"&amp;"Insumos"&amp;"!A"&amp;MATCH($B22472,#REF!,0),"Ins "&amp;$B22472)</f>
        <v>#REF!</v>
      </c>
      <c r="M22472" s="220"/>
    </row>
    <row r="22473" spans="1:13" x14ac:dyDescent="0.2">
      <c r="A22473" s="35" t="s">
        <v>4006</v>
      </c>
      <c r="B22473" s="1" t="s">
        <v>4759</v>
      </c>
      <c r="C22473" s="45" t="s">
        <v>1287</v>
      </c>
      <c r="D22473" s="23" t="s">
        <v>5751</v>
      </c>
      <c r="E22473" s="23" t="s">
        <v>4134</v>
      </c>
      <c r="F22473" s="40">
        <v>5.0000000000000001E-3</v>
      </c>
      <c r="G22473" s="25">
        <v>64889</v>
      </c>
      <c r="H22473" s="25">
        <v>324</v>
      </c>
      <c r="I22473" s="25"/>
      <c r="J22473" s="58" t="e">
        <f>HYPERLINK("#"&amp;"Insumos"&amp;"!A"&amp;MATCH($B22473,#REF!,0),"Ins "&amp;$B22473)</f>
        <v>#REF!</v>
      </c>
      <c r="M22473" s="220"/>
    </row>
    <row r="22474" spans="1:13" ht="25.5" x14ac:dyDescent="0.2">
      <c r="A22474" s="36" t="s">
        <v>4007</v>
      </c>
      <c r="B22474" s="26" t="s">
        <v>6816</v>
      </c>
      <c r="C22474" s="79" t="s">
        <v>11045</v>
      </c>
      <c r="D22474" s="37" t="s">
        <v>5608</v>
      </c>
      <c r="E22474" s="37" t="s">
        <v>4134</v>
      </c>
      <c r="F22474" s="41"/>
      <c r="G22474" s="27"/>
      <c r="H22474" s="27"/>
      <c r="I22474" s="27">
        <v>6742003</v>
      </c>
      <c r="M22474" s="220">
        <f t="shared" ref="M22474:M22531" si="351">ROUND(I22474*(1+$L$2),0)</f>
        <v>8829327</v>
      </c>
    </row>
    <row r="22475" spans="1:13" x14ac:dyDescent="0.2">
      <c r="A22475" s="35" t="s">
        <v>4007</v>
      </c>
      <c r="B22475" s="1" t="s">
        <v>5584</v>
      </c>
      <c r="C22475" s="45" t="s">
        <v>6973</v>
      </c>
      <c r="D22475" s="23" t="s">
        <v>5585</v>
      </c>
      <c r="E22475" s="23" t="s">
        <v>467</v>
      </c>
      <c r="F22475" s="40">
        <v>65</v>
      </c>
      <c r="G22475" s="25">
        <v>8042</v>
      </c>
      <c r="H22475" s="25">
        <v>522730</v>
      </c>
      <c r="I22475" s="25"/>
      <c r="M22475" s="220"/>
    </row>
    <row r="22476" spans="1:13" x14ac:dyDescent="0.2">
      <c r="A22476" s="35" t="s">
        <v>4007</v>
      </c>
      <c r="B22476" s="1" t="s">
        <v>5589</v>
      </c>
      <c r="C22476" s="45" t="s">
        <v>5819</v>
      </c>
      <c r="D22476" s="23" t="s">
        <v>5585</v>
      </c>
      <c r="E22476" s="23" t="s">
        <v>466</v>
      </c>
      <c r="F22476" s="40">
        <v>1</v>
      </c>
      <c r="G22476" s="25">
        <v>597780</v>
      </c>
      <c r="H22476" s="25">
        <v>597780</v>
      </c>
      <c r="I22476" s="25"/>
      <c r="M22476" s="220"/>
    </row>
    <row r="22477" spans="1:13" x14ac:dyDescent="0.2">
      <c r="A22477" s="35" t="s">
        <v>4007</v>
      </c>
      <c r="B22477" s="1" t="s">
        <v>76</v>
      </c>
      <c r="C22477" s="45" t="s">
        <v>1028</v>
      </c>
      <c r="D22477" s="23" t="s">
        <v>5734</v>
      </c>
      <c r="E22477" s="23" t="s">
        <v>4141</v>
      </c>
      <c r="F22477" s="40">
        <v>10</v>
      </c>
      <c r="G22477" s="25">
        <v>81549</v>
      </c>
      <c r="H22477" s="25">
        <v>815490</v>
      </c>
      <c r="I22477" s="25"/>
      <c r="J22477" s="58" t="e">
        <f>HYPERLINK("#"&amp;"Insumos"&amp;"!A"&amp;MATCH($B22477,#REF!,0),"Ins "&amp;$B22477)</f>
        <v>#REF!</v>
      </c>
      <c r="M22477" s="220"/>
    </row>
    <row r="22478" spans="1:13" ht="25.5" x14ac:dyDescent="0.2">
      <c r="A22478" s="35" t="s">
        <v>4007</v>
      </c>
      <c r="B22478" s="1" t="s">
        <v>5547</v>
      </c>
      <c r="C22478" s="45" t="s">
        <v>1681</v>
      </c>
      <c r="D22478" s="23" t="s">
        <v>5534</v>
      </c>
      <c r="E22478" s="23" t="s">
        <v>4140</v>
      </c>
      <c r="F22478" s="40">
        <v>12</v>
      </c>
      <c r="G22478" s="25">
        <v>936</v>
      </c>
      <c r="H22478" s="25">
        <v>11232</v>
      </c>
      <c r="I22478" s="25"/>
      <c r="J22478" s="58" t="e">
        <f>HYPERLINK("#"&amp;"Insumos"&amp;"!A"&amp;MATCH($B22478,#REF!,0),"Ins "&amp;$B22478)</f>
        <v>#REF!</v>
      </c>
      <c r="M22478" s="220"/>
    </row>
    <row r="22479" spans="1:13" x14ac:dyDescent="0.2">
      <c r="A22479" s="35" t="s">
        <v>4007</v>
      </c>
      <c r="B22479" s="1" t="s">
        <v>263</v>
      </c>
      <c r="C22479" s="45" t="s">
        <v>696</v>
      </c>
      <c r="D22479" s="23" t="s">
        <v>5534</v>
      </c>
      <c r="E22479" s="23" t="s">
        <v>4140</v>
      </c>
      <c r="F22479" s="40">
        <v>0.58609999999999995</v>
      </c>
      <c r="G22479" s="25">
        <v>187426</v>
      </c>
      <c r="H22479" s="25">
        <v>109850</v>
      </c>
      <c r="I22479" s="25"/>
      <c r="J22479" s="58" t="e">
        <f>HYPERLINK("#"&amp;"Insumos"&amp;"!A"&amp;MATCH($B22479,#REF!,0),"Ins "&amp;$B22479)</f>
        <v>#REF!</v>
      </c>
      <c r="M22479" s="220"/>
    </row>
    <row r="22480" spans="1:13" x14ac:dyDescent="0.2">
      <c r="A22480" s="35" t="s">
        <v>4007</v>
      </c>
      <c r="B22480" s="1" t="s">
        <v>5533</v>
      </c>
      <c r="C22480" s="45" t="s">
        <v>5892</v>
      </c>
      <c r="D22480" s="23" t="s">
        <v>977</v>
      </c>
      <c r="E22480" s="23" t="s">
        <v>4134</v>
      </c>
      <c r="F22480" s="40">
        <v>10</v>
      </c>
      <c r="G22480" s="25">
        <v>3623</v>
      </c>
      <c r="H22480" s="25">
        <v>36230</v>
      </c>
      <c r="I22480" s="25"/>
      <c r="J22480" s="58" t="e">
        <f>HYPERLINK("#"&amp;"Insumos"&amp;"!A"&amp;MATCH($B22480,#REF!,0),"Ins "&amp;$B22480)</f>
        <v>#REF!</v>
      </c>
      <c r="M22480" s="220"/>
    </row>
    <row r="22481" spans="1:13" x14ac:dyDescent="0.2">
      <c r="A22481" s="35" t="s">
        <v>4007</v>
      </c>
      <c r="B22481" s="1" t="s">
        <v>4946</v>
      </c>
      <c r="C22481" s="45" t="s">
        <v>2391</v>
      </c>
      <c r="D22481" s="23" t="s">
        <v>5751</v>
      </c>
      <c r="E22481" s="23" t="s">
        <v>4134</v>
      </c>
      <c r="F22481" s="40">
        <v>1</v>
      </c>
      <c r="G22481" s="25">
        <v>3831337</v>
      </c>
      <c r="H22481" s="25">
        <v>3831337</v>
      </c>
      <c r="I22481" s="25"/>
      <c r="J22481" s="58" t="e">
        <f>HYPERLINK("#"&amp;"Insumos"&amp;"!A"&amp;MATCH($B22481,#REF!,0),"Ins "&amp;$B22481)</f>
        <v>#REF!</v>
      </c>
      <c r="M22481" s="220"/>
    </row>
    <row r="22482" spans="1:13" x14ac:dyDescent="0.2">
      <c r="A22482" s="35" t="s">
        <v>4007</v>
      </c>
      <c r="B22482" s="1" t="s">
        <v>4947</v>
      </c>
      <c r="C22482" s="45" t="s">
        <v>2392</v>
      </c>
      <c r="D22482" s="23" t="s">
        <v>5751</v>
      </c>
      <c r="E22482" s="23" t="s">
        <v>4134</v>
      </c>
      <c r="F22482" s="40">
        <v>1</v>
      </c>
      <c r="G22482" s="25">
        <v>766265</v>
      </c>
      <c r="H22482" s="25">
        <v>766265</v>
      </c>
      <c r="I22482" s="25"/>
      <c r="J22482" s="58" t="e">
        <f>HYPERLINK("#"&amp;"Insumos"&amp;"!A"&amp;MATCH($B22482,#REF!,0),"Ins "&amp;$B22482)</f>
        <v>#REF!</v>
      </c>
      <c r="M22482" s="220"/>
    </row>
    <row r="22483" spans="1:13" x14ac:dyDescent="0.2">
      <c r="A22483" s="35" t="s">
        <v>4007</v>
      </c>
      <c r="B22483" s="1" t="s">
        <v>5007</v>
      </c>
      <c r="C22483" s="45" t="s">
        <v>720</v>
      </c>
      <c r="D22483" s="23" t="s">
        <v>5751</v>
      </c>
      <c r="E22483" s="23" t="s">
        <v>4134</v>
      </c>
      <c r="F22483" s="40">
        <v>20.420000000000002</v>
      </c>
      <c r="G22483" s="25">
        <v>1897</v>
      </c>
      <c r="H22483" s="25">
        <v>38737</v>
      </c>
      <c r="I22483" s="25"/>
      <c r="J22483" s="58" t="e">
        <f>HYPERLINK("#"&amp;"Insumos"&amp;"!A"&amp;MATCH($B22483,#REF!,0),"Ins "&amp;$B22483)</f>
        <v>#REF!</v>
      </c>
      <c r="M22483" s="220"/>
    </row>
    <row r="22484" spans="1:13" x14ac:dyDescent="0.2">
      <c r="A22484" s="35" t="s">
        <v>4007</v>
      </c>
      <c r="B22484" s="1" t="s">
        <v>5483</v>
      </c>
      <c r="C22484" s="45" t="s">
        <v>1064</v>
      </c>
      <c r="D22484" s="23" t="s">
        <v>5751</v>
      </c>
      <c r="E22484" s="23" t="s">
        <v>467</v>
      </c>
      <c r="F22484" s="40">
        <v>2</v>
      </c>
      <c r="G22484" s="25">
        <v>6176</v>
      </c>
      <c r="H22484" s="25">
        <v>12352</v>
      </c>
      <c r="I22484" s="25"/>
      <c r="J22484" s="58" t="e">
        <f>HYPERLINK("#"&amp;"Insumos"&amp;"!A"&amp;MATCH($B22484,#REF!,0),"Ins "&amp;$B22484)</f>
        <v>#REF!</v>
      </c>
      <c r="M22484" s="220"/>
    </row>
    <row r="22485" spans="1:13" x14ac:dyDescent="0.2">
      <c r="A22485" s="36" t="s">
        <v>4008</v>
      </c>
      <c r="B22485" s="26" t="s">
        <v>6816</v>
      </c>
      <c r="C22485" s="79" t="s">
        <v>2393</v>
      </c>
      <c r="D22485" s="37" t="s">
        <v>5608</v>
      </c>
      <c r="E22485" s="37" t="s">
        <v>4134</v>
      </c>
      <c r="F22485" s="41"/>
      <c r="G22485" s="27"/>
      <c r="H22485" s="27"/>
      <c r="I22485" s="27">
        <v>232294</v>
      </c>
      <c r="M22485" s="220">
        <f t="shared" si="351"/>
        <v>304212</v>
      </c>
    </row>
    <row r="22486" spans="1:13" x14ac:dyDescent="0.2">
      <c r="A22486" s="35" t="s">
        <v>4008</v>
      </c>
      <c r="B22486" s="1" t="s">
        <v>5577</v>
      </c>
      <c r="C22486" s="45" t="s">
        <v>6346</v>
      </c>
      <c r="D22486" s="23" t="s">
        <v>5734</v>
      </c>
      <c r="E22486" s="23" t="s">
        <v>4141</v>
      </c>
      <c r="F22486" s="40">
        <v>3</v>
      </c>
      <c r="G22486" s="25">
        <v>53481</v>
      </c>
      <c r="H22486" s="25">
        <v>160443</v>
      </c>
      <c r="I22486" s="25"/>
      <c r="J22486" s="58" t="e">
        <f>HYPERLINK("#"&amp;"Insumos"&amp;"!A"&amp;MATCH($B22486,#REF!,0),"Ins "&amp;$B22486)</f>
        <v>#REF!</v>
      </c>
      <c r="M22486" s="220"/>
    </row>
    <row r="22487" spans="1:13" x14ac:dyDescent="0.2">
      <c r="A22487" s="35" t="s">
        <v>4008</v>
      </c>
      <c r="B22487" s="1" t="s">
        <v>263</v>
      </c>
      <c r="C22487" s="45" t="s">
        <v>696</v>
      </c>
      <c r="D22487" s="23" t="s">
        <v>5534</v>
      </c>
      <c r="E22487" s="23" t="s">
        <v>4140</v>
      </c>
      <c r="F22487" s="40">
        <v>5.3E-3</v>
      </c>
      <c r="G22487" s="25">
        <v>187426</v>
      </c>
      <c r="H22487" s="25">
        <v>993</v>
      </c>
      <c r="I22487" s="25"/>
      <c r="J22487" s="58" t="e">
        <f>HYPERLINK("#"&amp;"Insumos"&amp;"!A"&amp;MATCH($B22487,#REF!,0),"Ins "&amp;$B22487)</f>
        <v>#REF!</v>
      </c>
      <c r="M22487" s="220"/>
    </row>
    <row r="22488" spans="1:13" x14ac:dyDescent="0.2">
      <c r="A22488" s="35" t="s">
        <v>4008</v>
      </c>
      <c r="B22488" s="1" t="s">
        <v>5533</v>
      </c>
      <c r="C22488" s="45" t="s">
        <v>5892</v>
      </c>
      <c r="D22488" s="23" t="s">
        <v>977</v>
      </c>
      <c r="E22488" s="23" t="s">
        <v>4134</v>
      </c>
      <c r="F22488" s="40">
        <v>3</v>
      </c>
      <c r="G22488" s="25">
        <v>3623</v>
      </c>
      <c r="H22488" s="25">
        <v>10869</v>
      </c>
      <c r="I22488" s="25"/>
      <c r="J22488" s="58" t="e">
        <f>HYPERLINK("#"&amp;"Insumos"&amp;"!A"&amp;MATCH($B22488,#REF!,0),"Ins "&amp;$B22488)</f>
        <v>#REF!</v>
      </c>
      <c r="M22488" s="220"/>
    </row>
    <row r="22489" spans="1:13" x14ac:dyDescent="0.2">
      <c r="A22489" s="35" t="s">
        <v>4008</v>
      </c>
      <c r="B22489" s="1" t="s">
        <v>4885</v>
      </c>
      <c r="C22489" s="45" t="s">
        <v>376</v>
      </c>
      <c r="D22489" s="23" t="s">
        <v>5751</v>
      </c>
      <c r="E22489" s="23" t="s">
        <v>287</v>
      </c>
      <c r="F22489" s="40">
        <v>1.03</v>
      </c>
      <c r="G22489" s="25">
        <v>2254</v>
      </c>
      <c r="H22489" s="25">
        <v>2322</v>
      </c>
      <c r="I22489" s="25"/>
      <c r="J22489" s="58" t="e">
        <f>HYPERLINK("#"&amp;"Insumos"&amp;"!A"&amp;MATCH($B22489,#REF!,0),"Ins "&amp;$B22489)</f>
        <v>#REF!</v>
      </c>
      <c r="M22489" s="220"/>
    </row>
    <row r="22490" spans="1:13" x14ac:dyDescent="0.2">
      <c r="A22490" s="35" t="s">
        <v>4008</v>
      </c>
      <c r="B22490" s="1" t="s">
        <v>4948</v>
      </c>
      <c r="C22490" s="45" t="s">
        <v>2394</v>
      </c>
      <c r="D22490" s="23" t="s">
        <v>5751</v>
      </c>
      <c r="E22490" s="23" t="s">
        <v>464</v>
      </c>
      <c r="F22490" s="40">
        <v>1</v>
      </c>
      <c r="G22490" s="25">
        <v>11270</v>
      </c>
      <c r="H22490" s="25">
        <v>11270</v>
      </c>
      <c r="I22490" s="25"/>
      <c r="J22490" s="58" t="e">
        <f>HYPERLINK("#"&amp;"Insumos"&amp;"!A"&amp;MATCH($B22490,#REF!,0),"Ins "&amp;$B22490)</f>
        <v>#REF!</v>
      </c>
      <c r="M22490" s="220"/>
    </row>
    <row r="22491" spans="1:13" x14ac:dyDescent="0.2">
      <c r="A22491" s="35" t="s">
        <v>4008</v>
      </c>
      <c r="B22491" s="1" t="s">
        <v>4949</v>
      </c>
      <c r="C22491" s="45" t="s">
        <v>2395</v>
      </c>
      <c r="D22491" s="23" t="s">
        <v>5751</v>
      </c>
      <c r="E22491" s="23" t="s">
        <v>4134</v>
      </c>
      <c r="F22491" s="40">
        <v>1</v>
      </c>
      <c r="G22491" s="25">
        <v>27045</v>
      </c>
      <c r="H22491" s="25">
        <v>27045</v>
      </c>
      <c r="I22491" s="25"/>
      <c r="J22491" s="58" t="e">
        <f>HYPERLINK("#"&amp;"Insumos"&amp;"!A"&amp;MATCH($B22491,#REF!,0),"Ins "&amp;$B22491)</f>
        <v>#REF!</v>
      </c>
      <c r="M22491" s="220"/>
    </row>
    <row r="22492" spans="1:13" x14ac:dyDescent="0.2">
      <c r="A22492" s="35" t="s">
        <v>4008</v>
      </c>
      <c r="B22492" s="1" t="s">
        <v>4950</v>
      </c>
      <c r="C22492" s="45" t="s">
        <v>2396</v>
      </c>
      <c r="D22492" s="23" t="s">
        <v>5751</v>
      </c>
      <c r="E22492" s="23" t="s">
        <v>4134</v>
      </c>
      <c r="F22492" s="40">
        <v>2</v>
      </c>
      <c r="G22492" s="25">
        <v>4284</v>
      </c>
      <c r="H22492" s="25">
        <v>8568</v>
      </c>
      <c r="I22492" s="25"/>
      <c r="J22492" s="58" t="e">
        <f>HYPERLINK("#"&amp;"Insumos"&amp;"!A"&amp;MATCH($B22492,#REF!,0),"Ins "&amp;$B22492)</f>
        <v>#REF!</v>
      </c>
      <c r="M22492" s="220"/>
    </row>
    <row r="22493" spans="1:13" x14ac:dyDescent="0.2">
      <c r="A22493" s="35" t="s">
        <v>4008</v>
      </c>
      <c r="B22493" s="1" t="s">
        <v>4951</v>
      </c>
      <c r="C22493" s="45" t="s">
        <v>2397</v>
      </c>
      <c r="D22493" s="23" t="s">
        <v>5751</v>
      </c>
      <c r="E22493" s="23" t="s">
        <v>4134</v>
      </c>
      <c r="F22493" s="40">
        <v>1</v>
      </c>
      <c r="G22493" s="25">
        <v>2480</v>
      </c>
      <c r="H22493" s="25">
        <v>2480</v>
      </c>
      <c r="I22493" s="25"/>
      <c r="J22493" s="58" t="e">
        <f>HYPERLINK("#"&amp;"Insumos"&amp;"!A"&amp;MATCH($B22493,#REF!,0),"Ins "&amp;$B22493)</f>
        <v>#REF!</v>
      </c>
      <c r="M22493" s="220"/>
    </row>
    <row r="22494" spans="1:13" x14ac:dyDescent="0.2">
      <c r="A22494" s="35" t="s">
        <v>4008</v>
      </c>
      <c r="B22494" s="1" t="s">
        <v>5007</v>
      </c>
      <c r="C22494" s="45" t="s">
        <v>720</v>
      </c>
      <c r="D22494" s="23" t="s">
        <v>5751</v>
      </c>
      <c r="E22494" s="23" t="s">
        <v>4134</v>
      </c>
      <c r="F22494" s="40">
        <v>4.0353599999999998</v>
      </c>
      <c r="G22494" s="25">
        <v>1897</v>
      </c>
      <c r="H22494" s="25">
        <v>7655</v>
      </c>
      <c r="I22494" s="25"/>
      <c r="J22494" s="58" t="e">
        <f>HYPERLINK("#"&amp;"Insumos"&amp;"!A"&amp;MATCH($B22494,#REF!,0),"Ins "&amp;$B22494)</f>
        <v>#REF!</v>
      </c>
      <c r="M22494" s="220"/>
    </row>
    <row r="22495" spans="1:13" x14ac:dyDescent="0.2">
      <c r="A22495" s="35" t="s">
        <v>4008</v>
      </c>
      <c r="B22495" s="1" t="s">
        <v>4759</v>
      </c>
      <c r="C22495" s="45" t="s">
        <v>1287</v>
      </c>
      <c r="D22495" s="23" t="s">
        <v>5751</v>
      </c>
      <c r="E22495" s="23" t="s">
        <v>4134</v>
      </c>
      <c r="F22495" s="40">
        <v>0.01</v>
      </c>
      <c r="G22495" s="25">
        <v>64889</v>
      </c>
      <c r="H22495" s="25">
        <v>649</v>
      </c>
      <c r="I22495" s="25"/>
      <c r="J22495" s="58" t="e">
        <f>HYPERLINK("#"&amp;"Insumos"&amp;"!A"&amp;MATCH($B22495,#REF!,0),"Ins "&amp;$B22495)</f>
        <v>#REF!</v>
      </c>
      <c r="M22495" s="220"/>
    </row>
    <row r="22496" spans="1:13" ht="25.5" x14ac:dyDescent="0.2">
      <c r="A22496" s="36" t="s">
        <v>4009</v>
      </c>
      <c r="B22496" s="26" t="s">
        <v>6816</v>
      </c>
      <c r="C22496" s="79" t="s">
        <v>11376</v>
      </c>
      <c r="D22496" s="37" t="s">
        <v>5608</v>
      </c>
      <c r="E22496" s="37" t="s">
        <v>4134</v>
      </c>
      <c r="F22496" s="41"/>
      <c r="G22496" s="27"/>
      <c r="H22496" s="27"/>
      <c r="I22496" s="27">
        <v>46801</v>
      </c>
      <c r="M22496" s="220">
        <f t="shared" si="351"/>
        <v>61291</v>
      </c>
    </row>
    <row r="22497" spans="1:13" x14ac:dyDescent="0.2">
      <c r="A22497" s="35" t="s">
        <v>4009</v>
      </c>
      <c r="B22497" s="1" t="s">
        <v>5577</v>
      </c>
      <c r="C22497" s="45" t="s">
        <v>6346</v>
      </c>
      <c r="D22497" s="23" t="s">
        <v>5734</v>
      </c>
      <c r="E22497" s="23" t="s">
        <v>4141</v>
      </c>
      <c r="F22497" s="40">
        <v>0.3</v>
      </c>
      <c r="G22497" s="25">
        <v>53481</v>
      </c>
      <c r="H22497" s="25">
        <v>16044</v>
      </c>
      <c r="I22497" s="25"/>
      <c r="J22497" s="58" t="e">
        <f>HYPERLINK("#"&amp;"Insumos"&amp;"!A"&amp;MATCH($B22497,#REF!,0),"Ins "&amp;$B22497)</f>
        <v>#REF!</v>
      </c>
      <c r="M22497" s="220"/>
    </row>
    <row r="22498" spans="1:13" x14ac:dyDescent="0.2">
      <c r="A22498" s="35" t="s">
        <v>4009</v>
      </c>
      <c r="B22498" s="1" t="s">
        <v>263</v>
      </c>
      <c r="C22498" s="45" t="s">
        <v>696</v>
      </c>
      <c r="D22498" s="23" t="s">
        <v>5534</v>
      </c>
      <c r="E22498" s="23" t="s">
        <v>4140</v>
      </c>
      <c r="F22498" s="40">
        <v>2.8E-3</v>
      </c>
      <c r="G22498" s="25">
        <v>187426</v>
      </c>
      <c r="H22498" s="25">
        <v>525</v>
      </c>
      <c r="I22498" s="25"/>
      <c r="J22498" s="58" t="e">
        <f>HYPERLINK("#"&amp;"Insumos"&amp;"!A"&amp;MATCH($B22498,#REF!,0),"Ins "&amp;$B22498)</f>
        <v>#REF!</v>
      </c>
      <c r="M22498" s="220"/>
    </row>
    <row r="22499" spans="1:13" x14ac:dyDescent="0.2">
      <c r="A22499" s="35" t="s">
        <v>4009</v>
      </c>
      <c r="B22499" s="1" t="s">
        <v>5533</v>
      </c>
      <c r="C22499" s="45" t="s">
        <v>5892</v>
      </c>
      <c r="D22499" s="23" t="s">
        <v>977</v>
      </c>
      <c r="E22499" s="23" t="s">
        <v>4134</v>
      </c>
      <c r="F22499" s="40">
        <v>0.3</v>
      </c>
      <c r="G22499" s="25">
        <v>3623</v>
      </c>
      <c r="H22499" s="25">
        <v>1087</v>
      </c>
      <c r="I22499" s="25"/>
      <c r="J22499" s="58" t="e">
        <f>HYPERLINK("#"&amp;"Insumos"&amp;"!A"&amp;MATCH($B22499,#REF!,0),"Ins "&amp;$B22499)</f>
        <v>#REF!</v>
      </c>
      <c r="M22499" s="220"/>
    </row>
    <row r="22500" spans="1:13" x14ac:dyDescent="0.2">
      <c r="A22500" s="35" t="s">
        <v>4009</v>
      </c>
      <c r="B22500" s="1" t="s">
        <v>4680</v>
      </c>
      <c r="C22500" s="45" t="s">
        <v>205</v>
      </c>
      <c r="D22500" s="23" t="s">
        <v>5751</v>
      </c>
      <c r="E22500" s="23" t="s">
        <v>4134</v>
      </c>
      <c r="F22500" s="40">
        <v>2</v>
      </c>
      <c r="G22500" s="25">
        <v>520</v>
      </c>
      <c r="H22500" s="25">
        <v>1040</v>
      </c>
      <c r="I22500" s="25"/>
      <c r="J22500" s="58" t="e">
        <f>HYPERLINK("#"&amp;"Insumos"&amp;"!A"&amp;MATCH($B22500,#REF!,0),"Ins "&amp;$B22500)</f>
        <v>#REF!</v>
      </c>
      <c r="M22500" s="220"/>
    </row>
    <row r="22501" spans="1:13" x14ac:dyDescent="0.2">
      <c r="A22501" s="35" t="s">
        <v>4009</v>
      </c>
      <c r="B22501" s="1" t="s">
        <v>4885</v>
      </c>
      <c r="C22501" s="45" t="s">
        <v>376</v>
      </c>
      <c r="D22501" s="23" t="s">
        <v>5751</v>
      </c>
      <c r="E22501" s="23" t="s">
        <v>287</v>
      </c>
      <c r="F22501" s="40">
        <v>1.03</v>
      </c>
      <c r="G22501" s="25">
        <v>2254</v>
      </c>
      <c r="H22501" s="25">
        <v>2322</v>
      </c>
      <c r="I22501" s="25"/>
      <c r="J22501" s="58" t="e">
        <f>HYPERLINK("#"&amp;"Insumos"&amp;"!A"&amp;MATCH($B22501,#REF!,0),"Ins "&amp;$B22501)</f>
        <v>#REF!</v>
      </c>
      <c r="M22501" s="220"/>
    </row>
    <row r="22502" spans="1:13" x14ac:dyDescent="0.2">
      <c r="A22502" s="35" t="s">
        <v>4009</v>
      </c>
      <c r="B22502" s="1" t="s">
        <v>4951</v>
      </c>
      <c r="C22502" s="45" t="s">
        <v>2397</v>
      </c>
      <c r="D22502" s="23" t="s">
        <v>5751</v>
      </c>
      <c r="E22502" s="23" t="s">
        <v>4134</v>
      </c>
      <c r="F22502" s="40">
        <v>1</v>
      </c>
      <c r="G22502" s="25">
        <v>2480</v>
      </c>
      <c r="H22502" s="25">
        <v>2480</v>
      </c>
      <c r="I22502" s="25"/>
      <c r="J22502" s="58" t="e">
        <f>HYPERLINK("#"&amp;"Insumos"&amp;"!A"&amp;MATCH($B22502,#REF!,0),"Ins "&amp;$B22502)</f>
        <v>#REF!</v>
      </c>
      <c r="M22502" s="220"/>
    </row>
    <row r="22503" spans="1:13" x14ac:dyDescent="0.2">
      <c r="A22503" s="35" t="s">
        <v>4009</v>
      </c>
      <c r="B22503" s="1" t="s">
        <v>4952</v>
      </c>
      <c r="C22503" s="45" t="s">
        <v>2398</v>
      </c>
      <c r="D22503" s="23" t="s">
        <v>5751</v>
      </c>
      <c r="E22503" s="23" t="s">
        <v>4134</v>
      </c>
      <c r="F22503" s="40">
        <v>1</v>
      </c>
      <c r="G22503" s="25">
        <v>22538</v>
      </c>
      <c r="H22503" s="25">
        <v>22538</v>
      </c>
      <c r="I22503" s="25"/>
      <c r="J22503" s="58" t="e">
        <f>HYPERLINK("#"&amp;"Insumos"&amp;"!A"&amp;MATCH($B22503,#REF!,0),"Ins "&amp;$B22503)</f>
        <v>#REF!</v>
      </c>
      <c r="M22503" s="220"/>
    </row>
    <row r="22504" spans="1:13" x14ac:dyDescent="0.2">
      <c r="A22504" s="35" t="s">
        <v>4009</v>
      </c>
      <c r="B22504" s="1" t="s">
        <v>5007</v>
      </c>
      <c r="C22504" s="45" t="s">
        <v>720</v>
      </c>
      <c r="D22504" s="23" t="s">
        <v>5751</v>
      </c>
      <c r="E22504" s="23" t="s">
        <v>4134</v>
      </c>
      <c r="F22504" s="40">
        <v>0.40351999999999999</v>
      </c>
      <c r="G22504" s="25">
        <v>1897</v>
      </c>
      <c r="H22504" s="25">
        <v>765</v>
      </c>
      <c r="I22504" s="25"/>
      <c r="J22504" s="58" t="e">
        <f>HYPERLINK("#"&amp;"Insumos"&amp;"!A"&amp;MATCH($B22504,#REF!,0),"Ins "&amp;$B22504)</f>
        <v>#REF!</v>
      </c>
      <c r="M22504" s="220"/>
    </row>
    <row r="22505" spans="1:13" x14ac:dyDescent="0.2">
      <c r="A22505" s="36" t="s">
        <v>5729</v>
      </c>
      <c r="B22505" s="26" t="s">
        <v>6816</v>
      </c>
      <c r="C22505" s="79" t="s">
        <v>2228</v>
      </c>
      <c r="D22505" s="37" t="s">
        <v>5608</v>
      </c>
      <c r="E22505" s="37" t="s">
        <v>465</v>
      </c>
      <c r="F22505" s="41"/>
      <c r="G22505" s="27"/>
      <c r="H22505" s="27"/>
      <c r="I22505" s="27">
        <v>13286</v>
      </c>
      <c r="M22505" s="220">
        <f t="shared" si="351"/>
        <v>17399</v>
      </c>
    </row>
    <row r="22506" spans="1:13" x14ac:dyDescent="0.2">
      <c r="A22506" s="35" t="s">
        <v>5729</v>
      </c>
      <c r="B22506" s="1" t="s">
        <v>5578</v>
      </c>
      <c r="C22506" s="45" t="s">
        <v>1015</v>
      </c>
      <c r="D22506" s="23" t="s">
        <v>5734</v>
      </c>
      <c r="E22506" s="23" t="s">
        <v>4141</v>
      </c>
      <c r="F22506" s="40">
        <v>0.2</v>
      </c>
      <c r="G22506" s="25">
        <v>52425</v>
      </c>
      <c r="H22506" s="25">
        <v>10485</v>
      </c>
      <c r="I22506" s="25"/>
      <c r="J22506" s="58" t="e">
        <f>HYPERLINK("#"&amp;"Insumos"&amp;"!A"&amp;MATCH($B22506,#REF!,0),"Ins "&amp;$B22506)</f>
        <v>#REF!</v>
      </c>
      <c r="M22506" s="220"/>
    </row>
    <row r="22507" spans="1:13" ht="25.5" x14ac:dyDescent="0.2">
      <c r="A22507" s="35" t="s">
        <v>5729</v>
      </c>
      <c r="B22507" s="1" t="s">
        <v>597</v>
      </c>
      <c r="C22507" s="45" t="s">
        <v>8738</v>
      </c>
      <c r="D22507" s="23" t="s">
        <v>5534</v>
      </c>
      <c r="E22507" s="23" t="s">
        <v>8737</v>
      </c>
      <c r="F22507" s="40">
        <v>0.12</v>
      </c>
      <c r="G22507" s="25">
        <v>17302</v>
      </c>
      <c r="H22507" s="25">
        <v>2076</v>
      </c>
      <c r="I22507" s="25"/>
      <c r="J22507" s="58" t="e">
        <f>HYPERLINK("#"&amp;"Insumos"&amp;"!A"&amp;MATCH($B22507,#REF!,0),"Ins "&amp;$B22507)</f>
        <v>#REF!</v>
      </c>
      <c r="M22507" s="220"/>
    </row>
    <row r="22508" spans="1:13" x14ac:dyDescent="0.2">
      <c r="A22508" s="35" t="s">
        <v>5729</v>
      </c>
      <c r="B22508" s="1" t="s">
        <v>5533</v>
      </c>
      <c r="C22508" s="45" t="s">
        <v>5892</v>
      </c>
      <c r="D22508" s="23" t="s">
        <v>977</v>
      </c>
      <c r="E22508" s="23" t="s">
        <v>4134</v>
      </c>
      <c r="F22508" s="40">
        <v>0.2</v>
      </c>
      <c r="G22508" s="25">
        <v>3623</v>
      </c>
      <c r="H22508" s="25">
        <v>725</v>
      </c>
      <c r="I22508" s="25"/>
      <c r="J22508" s="58" t="e">
        <f>HYPERLINK("#"&amp;"Insumos"&amp;"!A"&amp;MATCH($B22508,#REF!,0),"Ins "&amp;$B22508)</f>
        <v>#REF!</v>
      </c>
      <c r="M22508" s="220"/>
    </row>
    <row r="22509" spans="1:13" ht="25.5" x14ac:dyDescent="0.2">
      <c r="A22509" s="36" t="s">
        <v>5730</v>
      </c>
      <c r="B22509" s="26" t="s">
        <v>6816</v>
      </c>
      <c r="C22509" s="79" t="s">
        <v>2266</v>
      </c>
      <c r="D22509" s="37" t="s">
        <v>5608</v>
      </c>
      <c r="E22509" s="37" t="s">
        <v>464</v>
      </c>
      <c r="F22509" s="41"/>
      <c r="G22509" s="27"/>
      <c r="H22509" s="27"/>
      <c r="I22509" s="27">
        <v>394256</v>
      </c>
      <c r="M22509" s="220">
        <f t="shared" si="351"/>
        <v>516318</v>
      </c>
    </row>
    <row r="22510" spans="1:13" x14ac:dyDescent="0.2">
      <c r="A22510" s="35" t="s">
        <v>5730</v>
      </c>
      <c r="B22510" s="1" t="s">
        <v>5575</v>
      </c>
      <c r="C22510" s="45" t="s">
        <v>974</v>
      </c>
      <c r="D22510" s="23" t="s">
        <v>5734</v>
      </c>
      <c r="E22510" s="23" t="s">
        <v>4141</v>
      </c>
      <c r="F22510" s="40">
        <v>1</v>
      </c>
      <c r="G22510" s="25">
        <v>41004</v>
      </c>
      <c r="H22510" s="25">
        <v>41004</v>
      </c>
      <c r="I22510" s="25"/>
      <c r="J22510" s="58" t="e">
        <f>HYPERLINK("#"&amp;"Insumos"&amp;"!A"&amp;MATCH($B22510,#REF!,0),"Ins "&amp;$B22510)</f>
        <v>#REF!</v>
      </c>
      <c r="M22510" s="220"/>
    </row>
    <row r="22511" spans="1:13" x14ac:dyDescent="0.2">
      <c r="A22511" s="35" t="s">
        <v>5730</v>
      </c>
      <c r="B22511" s="1" t="s">
        <v>263</v>
      </c>
      <c r="C22511" s="45" t="s">
        <v>696</v>
      </c>
      <c r="D22511" s="23" t="s">
        <v>5534</v>
      </c>
      <c r="E22511" s="23" t="s">
        <v>4140</v>
      </c>
      <c r="F22511" s="40">
        <v>3.5000000000000003E-2</v>
      </c>
      <c r="G22511" s="25">
        <v>187426</v>
      </c>
      <c r="H22511" s="25">
        <v>6560</v>
      </c>
      <c r="I22511" s="25"/>
      <c r="J22511" s="58" t="e">
        <f>HYPERLINK("#"&amp;"Insumos"&amp;"!A"&amp;MATCH($B22511,#REF!,0),"Ins "&amp;$B22511)</f>
        <v>#REF!</v>
      </c>
      <c r="M22511" s="220"/>
    </row>
    <row r="22512" spans="1:13" x14ac:dyDescent="0.2">
      <c r="A22512" s="35" t="s">
        <v>5730</v>
      </c>
      <c r="B22512" s="1" t="s">
        <v>5533</v>
      </c>
      <c r="C22512" s="45" t="s">
        <v>5892</v>
      </c>
      <c r="D22512" s="23" t="s">
        <v>977</v>
      </c>
      <c r="E22512" s="23" t="s">
        <v>4134</v>
      </c>
      <c r="F22512" s="40">
        <v>0.5</v>
      </c>
      <c r="G22512" s="25">
        <v>3623</v>
      </c>
      <c r="H22512" s="25">
        <v>1812</v>
      </c>
      <c r="I22512" s="25"/>
      <c r="J22512" s="58" t="e">
        <f>HYPERLINK("#"&amp;"Insumos"&amp;"!A"&amp;MATCH($B22512,#REF!,0),"Ins "&amp;$B22512)</f>
        <v>#REF!</v>
      </c>
      <c r="M22512" s="220"/>
    </row>
    <row r="22513" spans="1:13" ht="25.5" x14ac:dyDescent="0.2">
      <c r="A22513" s="35" t="s">
        <v>5730</v>
      </c>
      <c r="B22513" s="1" t="s">
        <v>4559</v>
      </c>
      <c r="C22513" s="45" t="s">
        <v>9471</v>
      </c>
      <c r="D22513" s="23" t="s">
        <v>5751</v>
      </c>
      <c r="E22513" s="23" t="s">
        <v>4138</v>
      </c>
      <c r="F22513" s="40">
        <v>0.08</v>
      </c>
      <c r="G22513" s="25">
        <v>140296</v>
      </c>
      <c r="H22513" s="25">
        <v>11224</v>
      </c>
      <c r="I22513" s="25"/>
      <c r="J22513" s="58" t="e">
        <f>HYPERLINK("#"&amp;"Insumos"&amp;"!A"&amp;MATCH($B22513,#REF!,0),"Ins "&amp;$B22513)</f>
        <v>#REF!</v>
      </c>
      <c r="M22513" s="220"/>
    </row>
    <row r="22514" spans="1:13" x14ac:dyDescent="0.2">
      <c r="A22514" s="35" t="s">
        <v>5730</v>
      </c>
      <c r="B22514" s="1" t="s">
        <v>4560</v>
      </c>
      <c r="C22514" s="45" t="s">
        <v>8792</v>
      </c>
      <c r="D22514" s="23" t="s">
        <v>5751</v>
      </c>
      <c r="E22514" s="23" t="s">
        <v>4138</v>
      </c>
      <c r="F22514" s="40">
        <v>0.05</v>
      </c>
      <c r="G22514" s="25">
        <v>126880</v>
      </c>
      <c r="H22514" s="25">
        <v>6344</v>
      </c>
      <c r="I22514" s="25"/>
      <c r="J22514" s="58" t="e">
        <f>HYPERLINK("#"&amp;"Insumos"&amp;"!A"&amp;MATCH($B22514,#REF!,0),"Ins "&amp;$B22514)</f>
        <v>#REF!</v>
      </c>
      <c r="M22514" s="220"/>
    </row>
    <row r="22515" spans="1:13" x14ac:dyDescent="0.2">
      <c r="A22515" s="35" t="s">
        <v>5730</v>
      </c>
      <c r="B22515" s="1" t="s">
        <v>5007</v>
      </c>
      <c r="C22515" s="45" t="s">
        <v>720</v>
      </c>
      <c r="D22515" s="23" t="s">
        <v>5751</v>
      </c>
      <c r="E22515" s="23" t="s">
        <v>4134</v>
      </c>
      <c r="F22515" s="40">
        <v>0.27257999999999999</v>
      </c>
      <c r="G22515" s="25">
        <v>1897</v>
      </c>
      <c r="H22515" s="25">
        <v>517</v>
      </c>
      <c r="I22515" s="25"/>
      <c r="J22515" s="58" t="e">
        <f>HYPERLINK("#"&amp;"Insumos"&amp;"!A"&amp;MATCH($B22515,#REF!,0),"Ins "&amp;$B22515)</f>
        <v>#REF!</v>
      </c>
      <c r="M22515" s="220"/>
    </row>
    <row r="22516" spans="1:13" x14ac:dyDescent="0.2">
      <c r="A22516" s="35" t="s">
        <v>5730</v>
      </c>
      <c r="B22516" s="1" t="s">
        <v>5348</v>
      </c>
      <c r="C22516" s="45" t="s">
        <v>2264</v>
      </c>
      <c r="D22516" s="23" t="s">
        <v>5751</v>
      </c>
      <c r="E22516" s="23" t="s">
        <v>287</v>
      </c>
      <c r="F22516" s="40">
        <v>3</v>
      </c>
      <c r="G22516" s="25">
        <v>96912</v>
      </c>
      <c r="H22516" s="25">
        <v>290736</v>
      </c>
      <c r="I22516" s="25"/>
      <c r="J22516" s="58" t="e">
        <f>HYPERLINK("#"&amp;"Insumos"&amp;"!A"&amp;MATCH($B22516,#REF!,0),"Ins "&amp;$B22516)</f>
        <v>#REF!</v>
      </c>
      <c r="M22516" s="220"/>
    </row>
    <row r="22517" spans="1:13" ht="25.5" x14ac:dyDescent="0.2">
      <c r="A22517" s="35" t="s">
        <v>5730</v>
      </c>
      <c r="B22517" s="1" t="s">
        <v>5194</v>
      </c>
      <c r="C22517" s="45" t="s">
        <v>1219</v>
      </c>
      <c r="D22517" s="23" t="s">
        <v>5751</v>
      </c>
      <c r="E22517" s="23" t="s">
        <v>467</v>
      </c>
      <c r="F22517" s="40">
        <v>0.05</v>
      </c>
      <c r="G22517" s="25">
        <v>22500</v>
      </c>
      <c r="H22517" s="25">
        <v>1125</v>
      </c>
      <c r="I22517" s="25"/>
      <c r="J22517" s="58" t="e">
        <f>HYPERLINK("#"&amp;"Insumos"&amp;"!A"&amp;MATCH($B22517,#REF!,0),"Ins "&amp;$B22517)</f>
        <v>#REF!</v>
      </c>
      <c r="M22517" s="220"/>
    </row>
    <row r="22518" spans="1:13" x14ac:dyDescent="0.2">
      <c r="A22518" s="35" t="s">
        <v>5730</v>
      </c>
      <c r="B22518" s="1" t="s">
        <v>4791</v>
      </c>
      <c r="C22518" s="45" t="s">
        <v>2258</v>
      </c>
      <c r="D22518" s="23" t="s">
        <v>5751</v>
      </c>
      <c r="E22518" s="23" t="s">
        <v>4134</v>
      </c>
      <c r="F22518" s="40">
        <v>0.2</v>
      </c>
      <c r="G22518" s="25">
        <v>90150</v>
      </c>
      <c r="H22518" s="25">
        <v>18030</v>
      </c>
      <c r="I22518" s="25"/>
      <c r="J22518" s="58" t="e">
        <f>HYPERLINK("#"&amp;"Insumos"&amp;"!A"&amp;MATCH($B22518,#REF!,0),"Ins "&amp;$B22518)</f>
        <v>#REF!</v>
      </c>
      <c r="M22518" s="220"/>
    </row>
    <row r="22519" spans="1:13" x14ac:dyDescent="0.2">
      <c r="A22519" s="35" t="s">
        <v>5730</v>
      </c>
      <c r="B22519" s="1" t="s">
        <v>4793</v>
      </c>
      <c r="C22519" s="45" t="s">
        <v>2260</v>
      </c>
      <c r="D22519" s="23" t="s">
        <v>5751</v>
      </c>
      <c r="E22519" s="23" t="s">
        <v>4134</v>
      </c>
      <c r="F22519" s="40">
        <v>0.2</v>
      </c>
      <c r="G22519" s="25">
        <v>45075</v>
      </c>
      <c r="H22519" s="25">
        <v>9015</v>
      </c>
      <c r="I22519" s="25"/>
      <c r="J22519" s="58" t="e">
        <f>HYPERLINK("#"&amp;"Insumos"&amp;"!A"&amp;MATCH($B22519,#REF!,0),"Ins "&amp;$B22519)</f>
        <v>#REF!</v>
      </c>
      <c r="M22519" s="220"/>
    </row>
    <row r="22520" spans="1:13" x14ac:dyDescent="0.2">
      <c r="A22520" s="35" t="s">
        <v>5730</v>
      </c>
      <c r="B22520" s="1" t="s">
        <v>4795</v>
      </c>
      <c r="C22520" s="45" t="s">
        <v>2262</v>
      </c>
      <c r="D22520" s="23" t="s">
        <v>5751</v>
      </c>
      <c r="E22520" s="23" t="s">
        <v>4134</v>
      </c>
      <c r="F22520" s="40">
        <v>0.2</v>
      </c>
      <c r="G22520" s="25">
        <v>39443</v>
      </c>
      <c r="H22520" s="25">
        <v>7889</v>
      </c>
      <c r="I22520" s="25"/>
      <c r="J22520" s="58" t="e">
        <f>HYPERLINK("#"&amp;"Insumos"&amp;"!A"&amp;MATCH($B22520,#REF!,0),"Ins "&amp;$B22520)</f>
        <v>#REF!</v>
      </c>
      <c r="M22520" s="220"/>
    </row>
    <row r="22521" spans="1:13" ht="38.25" x14ac:dyDescent="0.2">
      <c r="A22521" s="36" t="s">
        <v>5769</v>
      </c>
      <c r="B22521" s="26" t="s">
        <v>6816</v>
      </c>
      <c r="C22521" s="79" t="s">
        <v>5770</v>
      </c>
      <c r="D22521" s="37" t="s">
        <v>5608</v>
      </c>
      <c r="E22521" s="37" t="s">
        <v>287</v>
      </c>
      <c r="F22521" s="41"/>
      <c r="G22521" s="27"/>
      <c r="H22521" s="27"/>
      <c r="I22521" s="27">
        <v>305261</v>
      </c>
      <c r="M22521" s="220">
        <f t="shared" si="351"/>
        <v>399770</v>
      </c>
    </row>
    <row r="22522" spans="1:13" x14ac:dyDescent="0.2">
      <c r="A22522" s="35" t="s">
        <v>5769</v>
      </c>
      <c r="B22522" s="1" t="s">
        <v>5584</v>
      </c>
      <c r="C22522" s="45" t="s">
        <v>6973</v>
      </c>
      <c r="D22522" s="23" t="s">
        <v>5585</v>
      </c>
      <c r="E22522" s="23" t="s">
        <v>467</v>
      </c>
      <c r="F22522" s="40">
        <v>5.3</v>
      </c>
      <c r="G22522" s="25">
        <v>8042</v>
      </c>
      <c r="H22522" s="25">
        <v>42623</v>
      </c>
      <c r="I22522" s="25"/>
      <c r="M22522" s="220"/>
    </row>
    <row r="22523" spans="1:13" x14ac:dyDescent="0.2">
      <c r="A22523" s="35" t="s">
        <v>5769</v>
      </c>
      <c r="B22523" s="1" t="s">
        <v>5604</v>
      </c>
      <c r="C22523" s="45" t="s">
        <v>540</v>
      </c>
      <c r="D22523" s="23" t="s">
        <v>5585</v>
      </c>
      <c r="E22523" s="23" t="s">
        <v>466</v>
      </c>
      <c r="F22523" s="40">
        <v>2.1000000000000001E-2</v>
      </c>
      <c r="G22523" s="25">
        <v>531559</v>
      </c>
      <c r="H22523" s="25">
        <v>11163</v>
      </c>
      <c r="I22523" s="25"/>
      <c r="M22523" s="220"/>
    </row>
    <row r="22524" spans="1:13" x14ac:dyDescent="0.2">
      <c r="A22524" s="35" t="s">
        <v>5769</v>
      </c>
      <c r="B22524" s="1" t="s">
        <v>5589</v>
      </c>
      <c r="C22524" s="45" t="s">
        <v>5819</v>
      </c>
      <c r="D22524" s="23" t="s">
        <v>5585</v>
      </c>
      <c r="E22524" s="23" t="s">
        <v>466</v>
      </c>
      <c r="F22524" s="40">
        <v>0.11600000000000001</v>
      </c>
      <c r="G22524" s="25">
        <v>597780</v>
      </c>
      <c r="H22524" s="25">
        <v>69342</v>
      </c>
      <c r="I22524" s="25"/>
      <c r="M22524" s="220"/>
    </row>
    <row r="22525" spans="1:13" x14ac:dyDescent="0.2">
      <c r="A22525" s="35" t="s">
        <v>5769</v>
      </c>
      <c r="B22525" s="1" t="s">
        <v>5572</v>
      </c>
      <c r="C22525" s="45" t="s">
        <v>971</v>
      </c>
      <c r="D22525" s="23" t="s">
        <v>5734</v>
      </c>
      <c r="E22525" s="23" t="s">
        <v>4141</v>
      </c>
      <c r="F22525" s="40">
        <v>0.8</v>
      </c>
      <c r="G22525" s="25">
        <v>37863</v>
      </c>
      <c r="H22525" s="25">
        <v>30290</v>
      </c>
      <c r="I22525" s="25"/>
      <c r="J22525" s="58" t="e">
        <f>HYPERLINK("#"&amp;"Insumos"&amp;"!A"&amp;MATCH($B22525,#REF!,0),"Ins "&amp;$B22525)</f>
        <v>#REF!</v>
      </c>
      <c r="M22525" s="220"/>
    </row>
    <row r="22526" spans="1:13" x14ac:dyDescent="0.2">
      <c r="A22526" s="35" t="s">
        <v>5769</v>
      </c>
      <c r="B22526" s="1" t="s">
        <v>5533</v>
      </c>
      <c r="C22526" s="45" t="s">
        <v>5892</v>
      </c>
      <c r="D22526" s="23" t="s">
        <v>977</v>
      </c>
      <c r="E22526" s="23" t="s">
        <v>4134</v>
      </c>
      <c r="F22526" s="40">
        <v>0.5</v>
      </c>
      <c r="G22526" s="25">
        <v>3623</v>
      </c>
      <c r="H22526" s="25">
        <v>1812</v>
      </c>
      <c r="I22526" s="25"/>
      <c r="J22526" s="58" t="e">
        <f>HYPERLINK("#"&amp;"Insumos"&amp;"!A"&amp;MATCH($B22526,#REF!,0),"Ins "&amp;$B22526)</f>
        <v>#REF!</v>
      </c>
      <c r="M22526" s="220"/>
    </row>
    <row r="22527" spans="1:13" x14ac:dyDescent="0.2">
      <c r="A22527" s="35" t="s">
        <v>5769</v>
      </c>
      <c r="B22527" s="1" t="s">
        <v>4638</v>
      </c>
      <c r="C22527" s="45" t="s">
        <v>1627</v>
      </c>
      <c r="D22527" s="23" t="s">
        <v>5751</v>
      </c>
      <c r="E22527" s="23" t="s">
        <v>4146</v>
      </c>
      <c r="F22527" s="40">
        <v>1.1539999999999999</v>
      </c>
      <c r="G22527" s="25">
        <v>24793</v>
      </c>
      <c r="H22527" s="25">
        <v>28611</v>
      </c>
      <c r="I22527" s="25"/>
      <c r="J22527" s="58" t="e">
        <f>HYPERLINK("#"&amp;"Insumos"&amp;"!A"&amp;MATCH($B22527,#REF!,0),"Ins "&amp;$B22527)</f>
        <v>#REF!</v>
      </c>
      <c r="M22527" s="220"/>
    </row>
    <row r="22528" spans="1:13" x14ac:dyDescent="0.2">
      <c r="A22528" s="35" t="s">
        <v>5769</v>
      </c>
      <c r="B22528" s="1" t="s">
        <v>5167</v>
      </c>
      <c r="C22528" s="45" t="s">
        <v>161</v>
      </c>
      <c r="D22528" s="23" t="s">
        <v>5751</v>
      </c>
      <c r="E22528" s="23" t="s">
        <v>467</v>
      </c>
      <c r="F22528" s="40">
        <v>28.35</v>
      </c>
      <c r="G22528" s="25">
        <v>1896</v>
      </c>
      <c r="H22528" s="25">
        <v>53752</v>
      </c>
      <c r="I22528" s="25"/>
      <c r="J22528" s="58" t="e">
        <f>HYPERLINK("#"&amp;"Insumos"&amp;"!A"&amp;MATCH($B22528,#REF!,0),"Ins "&amp;$B22528)</f>
        <v>#REF!</v>
      </c>
      <c r="M22528" s="220"/>
    </row>
    <row r="22529" spans="1:13" x14ac:dyDescent="0.2">
      <c r="A22529" s="35" t="s">
        <v>5769</v>
      </c>
      <c r="B22529" s="1" t="s">
        <v>4540</v>
      </c>
      <c r="C22529" s="45" t="s">
        <v>1425</v>
      </c>
      <c r="D22529" s="23" t="s">
        <v>5751</v>
      </c>
      <c r="E22529" s="23" t="s">
        <v>4134</v>
      </c>
      <c r="F22529" s="40">
        <v>1.4850000000000001</v>
      </c>
      <c r="G22529" s="25">
        <v>19574</v>
      </c>
      <c r="H22529" s="25">
        <v>29067</v>
      </c>
      <c r="I22529" s="25"/>
      <c r="J22529" s="58" t="e">
        <f>HYPERLINK("#"&amp;"Insumos"&amp;"!A"&amp;MATCH($B22529,#REF!,0),"Ins "&amp;$B22529)</f>
        <v>#REF!</v>
      </c>
      <c r="M22529" s="220"/>
    </row>
    <row r="22530" spans="1:13" x14ac:dyDescent="0.2">
      <c r="A22530" s="35" t="s">
        <v>5769</v>
      </c>
      <c r="B22530" s="1" t="s">
        <v>4547</v>
      </c>
      <c r="C22530" s="45" t="s">
        <v>543</v>
      </c>
      <c r="D22530" s="23" t="s">
        <v>5751</v>
      </c>
      <c r="E22530" s="23" t="s">
        <v>4134</v>
      </c>
      <c r="F22530" s="40">
        <v>2.145</v>
      </c>
      <c r="G22530" s="25">
        <v>17996</v>
      </c>
      <c r="H22530" s="25">
        <v>38601</v>
      </c>
      <c r="I22530" s="25"/>
      <c r="J22530" s="58" t="e">
        <f>HYPERLINK("#"&amp;"Insumos"&amp;"!A"&amp;MATCH($B22530,#REF!,0),"Ins "&amp;$B22530)</f>
        <v>#REF!</v>
      </c>
      <c r="M22530" s="220"/>
    </row>
    <row r="22531" spans="1:13" ht="38.25" x14ac:dyDescent="0.2">
      <c r="A22531" s="36" t="s">
        <v>5801</v>
      </c>
      <c r="B22531" s="26" t="s">
        <v>6816</v>
      </c>
      <c r="C22531" s="79" t="s">
        <v>5802</v>
      </c>
      <c r="D22531" s="37" t="s">
        <v>5608</v>
      </c>
      <c r="E22531" s="37" t="s">
        <v>464</v>
      </c>
      <c r="F22531" s="41"/>
      <c r="G22531" s="27"/>
      <c r="H22531" s="27"/>
      <c r="I22531" s="27">
        <v>656243</v>
      </c>
      <c r="M22531" s="220">
        <f t="shared" si="351"/>
        <v>859416</v>
      </c>
    </row>
    <row r="22532" spans="1:13" x14ac:dyDescent="0.2">
      <c r="A22532" s="35" t="s">
        <v>5801</v>
      </c>
      <c r="B22532" s="1" t="s">
        <v>5572</v>
      </c>
      <c r="C22532" s="45" t="s">
        <v>971</v>
      </c>
      <c r="D22532" s="23" t="s">
        <v>5734</v>
      </c>
      <c r="E22532" s="23" t="s">
        <v>4141</v>
      </c>
      <c r="F22532" s="40">
        <v>0.37</v>
      </c>
      <c r="G22532" s="25">
        <v>37863</v>
      </c>
      <c r="H22532" s="25">
        <v>14009</v>
      </c>
      <c r="I22532" s="25"/>
      <c r="J22532" s="58" t="e">
        <f>HYPERLINK("#"&amp;"Insumos"&amp;"!A"&amp;MATCH($B22532,#REF!,0),"Ins "&amp;$B22532)</f>
        <v>#REF!</v>
      </c>
      <c r="M22532" s="220"/>
    </row>
    <row r="22533" spans="1:13" x14ac:dyDescent="0.2">
      <c r="A22533" s="35" t="s">
        <v>5801</v>
      </c>
      <c r="B22533" s="1" t="s">
        <v>5533</v>
      </c>
      <c r="C22533" s="45" t="s">
        <v>5892</v>
      </c>
      <c r="D22533" s="23" t="s">
        <v>977</v>
      </c>
      <c r="E22533" s="23" t="s">
        <v>4134</v>
      </c>
      <c r="F22533" s="40">
        <v>0.15</v>
      </c>
      <c r="G22533" s="25">
        <v>3623</v>
      </c>
      <c r="H22533" s="25">
        <v>543</v>
      </c>
      <c r="I22533" s="25"/>
      <c r="J22533" s="58" t="e">
        <f>HYPERLINK("#"&amp;"Insumos"&amp;"!A"&amp;MATCH($B22533,#REF!,0),"Ins "&amp;$B22533)</f>
        <v>#REF!</v>
      </c>
      <c r="M22533" s="220"/>
    </row>
    <row r="22534" spans="1:13" x14ac:dyDescent="0.2">
      <c r="A22534" s="35" t="s">
        <v>5801</v>
      </c>
      <c r="B22534" s="1" t="s">
        <v>5772</v>
      </c>
      <c r="C22534" s="45" t="s">
        <v>5773</v>
      </c>
      <c r="D22534" s="23" t="s">
        <v>5751</v>
      </c>
      <c r="E22534" s="23" t="s">
        <v>464</v>
      </c>
      <c r="F22534" s="40">
        <v>1</v>
      </c>
      <c r="G22534" s="25">
        <v>641691</v>
      </c>
      <c r="H22534" s="25">
        <v>641691</v>
      </c>
      <c r="I22534" s="25"/>
      <c r="J22534" s="58" t="e">
        <f>HYPERLINK("#"&amp;"Insumos"&amp;"!A"&amp;MATCH($B22534,#REF!,0),"Ins "&amp;$B22534)</f>
        <v>#REF!</v>
      </c>
      <c r="M22534" s="220"/>
    </row>
    <row r="22535" spans="1:13" ht="25.5" x14ac:dyDescent="0.2">
      <c r="A22535" s="36" t="s">
        <v>5803</v>
      </c>
      <c r="B22535" s="26" t="s">
        <v>6816</v>
      </c>
      <c r="C22535" s="79" t="s">
        <v>5804</v>
      </c>
      <c r="D22535" s="37" t="s">
        <v>5608</v>
      </c>
      <c r="E22535" s="37" t="s">
        <v>464</v>
      </c>
      <c r="F22535" s="41"/>
      <c r="G22535" s="27"/>
      <c r="H22535" s="27"/>
      <c r="I22535" s="27">
        <v>11111</v>
      </c>
      <c r="M22535" s="220">
        <f t="shared" ref="M22535:M22590" si="352">ROUND(I22535*(1+$L$2),0)</f>
        <v>14551</v>
      </c>
    </row>
    <row r="22536" spans="1:13" x14ac:dyDescent="0.2">
      <c r="A22536" s="35" t="s">
        <v>5803</v>
      </c>
      <c r="B22536" s="1" t="s">
        <v>5574</v>
      </c>
      <c r="C22536" s="45" t="s">
        <v>972</v>
      </c>
      <c r="D22536" s="23" t="s">
        <v>5734</v>
      </c>
      <c r="E22536" s="23" t="s">
        <v>4141</v>
      </c>
      <c r="F22536" s="40">
        <v>0.1</v>
      </c>
      <c r="G22536" s="25">
        <v>41004</v>
      </c>
      <c r="H22536" s="25">
        <v>4100</v>
      </c>
      <c r="I22536" s="25"/>
      <c r="J22536" s="58" t="e">
        <f>HYPERLINK("#"&amp;"Insumos"&amp;"!A"&amp;MATCH($B22536,#REF!,0),"Ins "&amp;$B22536)</f>
        <v>#REF!</v>
      </c>
      <c r="M22536" s="220"/>
    </row>
    <row r="22537" spans="1:13" ht="25.5" x14ac:dyDescent="0.2">
      <c r="A22537" s="35" t="s">
        <v>5803</v>
      </c>
      <c r="B22537" s="1" t="s">
        <v>597</v>
      </c>
      <c r="C22537" s="45" t="s">
        <v>8738</v>
      </c>
      <c r="D22537" s="23" t="s">
        <v>5534</v>
      </c>
      <c r="E22537" s="23" t="s">
        <v>8737</v>
      </c>
      <c r="F22537" s="40">
        <v>0.1</v>
      </c>
      <c r="G22537" s="25">
        <v>17302</v>
      </c>
      <c r="H22537" s="25">
        <v>1730</v>
      </c>
      <c r="I22537" s="25"/>
      <c r="J22537" s="58" t="e">
        <f>HYPERLINK("#"&amp;"Insumos"&amp;"!A"&amp;MATCH($B22537,#REF!,0),"Ins "&amp;$B22537)</f>
        <v>#REF!</v>
      </c>
      <c r="M22537" s="220"/>
    </row>
    <row r="22538" spans="1:13" x14ac:dyDescent="0.2">
      <c r="A22538" s="35" t="s">
        <v>5803</v>
      </c>
      <c r="B22538" s="1" t="s">
        <v>767</v>
      </c>
      <c r="C22538" s="45" t="s">
        <v>1725</v>
      </c>
      <c r="D22538" s="23" t="s">
        <v>5534</v>
      </c>
      <c r="E22538" s="23" t="s">
        <v>4140</v>
      </c>
      <c r="F22538" s="40">
        <v>0.15</v>
      </c>
      <c r="G22538" s="25">
        <v>3262</v>
      </c>
      <c r="H22538" s="25">
        <v>489</v>
      </c>
      <c r="I22538" s="25"/>
      <c r="J22538" s="58" t="e">
        <f>HYPERLINK("#"&amp;"Insumos"&amp;"!A"&amp;MATCH($B22538,#REF!,0),"Ins "&amp;$B22538)</f>
        <v>#REF!</v>
      </c>
      <c r="M22538" s="220"/>
    </row>
    <row r="22539" spans="1:13" x14ac:dyDescent="0.2">
      <c r="A22539" s="35" t="s">
        <v>5803</v>
      </c>
      <c r="B22539" s="1" t="s">
        <v>5533</v>
      </c>
      <c r="C22539" s="45" t="s">
        <v>5892</v>
      </c>
      <c r="D22539" s="23" t="s">
        <v>977</v>
      </c>
      <c r="E22539" s="23" t="s">
        <v>4134</v>
      </c>
      <c r="F22539" s="40">
        <v>0.05</v>
      </c>
      <c r="G22539" s="25">
        <v>3623</v>
      </c>
      <c r="H22539" s="25">
        <v>181</v>
      </c>
      <c r="I22539" s="25"/>
      <c r="J22539" s="58" t="e">
        <f>HYPERLINK("#"&amp;"Insumos"&amp;"!A"&amp;MATCH($B22539,#REF!,0),"Ins "&amp;$B22539)</f>
        <v>#REF!</v>
      </c>
      <c r="M22539" s="220"/>
    </row>
    <row r="22540" spans="1:13" x14ac:dyDescent="0.2">
      <c r="A22540" s="35" t="s">
        <v>5803</v>
      </c>
      <c r="B22540" s="1" t="s">
        <v>5190</v>
      </c>
      <c r="C22540" s="45" t="s">
        <v>1215</v>
      </c>
      <c r="D22540" s="23" t="s">
        <v>5751</v>
      </c>
      <c r="E22540" s="23" t="s">
        <v>4134</v>
      </c>
      <c r="F22540" s="40">
        <v>0.1</v>
      </c>
      <c r="G22540" s="25">
        <v>46112</v>
      </c>
      <c r="H22540" s="25">
        <v>4611</v>
      </c>
      <c r="I22540" s="25"/>
      <c r="J22540" s="58" t="e">
        <f>HYPERLINK("#"&amp;"Insumos"&amp;"!A"&amp;MATCH($B22540,#REF!,0),"Ins "&amp;$B22540)</f>
        <v>#REF!</v>
      </c>
      <c r="M22540" s="220"/>
    </row>
    <row r="22541" spans="1:13" x14ac:dyDescent="0.2">
      <c r="A22541" s="36" t="s">
        <v>5805</v>
      </c>
      <c r="B22541" s="26" t="s">
        <v>6816</v>
      </c>
      <c r="C22541" s="79" t="s">
        <v>5806</v>
      </c>
      <c r="D22541" s="37" t="s">
        <v>5608</v>
      </c>
      <c r="E22541" s="37" t="s">
        <v>464</v>
      </c>
      <c r="F22541" s="41"/>
      <c r="G22541" s="27"/>
      <c r="H22541" s="27"/>
      <c r="I22541" s="27">
        <v>199954</v>
      </c>
      <c r="M22541" s="220">
        <f t="shared" si="352"/>
        <v>261860</v>
      </c>
    </row>
    <row r="22542" spans="1:13" x14ac:dyDescent="0.2">
      <c r="A22542" s="35" t="s">
        <v>5805</v>
      </c>
      <c r="B22542" s="1" t="s">
        <v>5589</v>
      </c>
      <c r="C22542" s="45" t="s">
        <v>5819</v>
      </c>
      <c r="D22542" s="23" t="s">
        <v>5585</v>
      </c>
      <c r="E22542" s="23" t="s">
        <v>466</v>
      </c>
      <c r="F22542" s="40">
        <v>0.06</v>
      </c>
      <c r="G22542" s="25">
        <v>597780</v>
      </c>
      <c r="H22542" s="25">
        <v>35867</v>
      </c>
      <c r="I22542" s="25"/>
      <c r="M22542" s="220"/>
    </row>
    <row r="22543" spans="1:13" x14ac:dyDescent="0.2">
      <c r="A22543" s="35" t="s">
        <v>5805</v>
      </c>
      <c r="B22543" s="1" t="s">
        <v>5572</v>
      </c>
      <c r="C22543" s="45" t="s">
        <v>971</v>
      </c>
      <c r="D22543" s="23" t="s">
        <v>5734</v>
      </c>
      <c r="E22543" s="23" t="s">
        <v>4141</v>
      </c>
      <c r="F22543" s="40">
        <v>4</v>
      </c>
      <c r="G22543" s="25">
        <v>37863</v>
      </c>
      <c r="H22543" s="25">
        <v>151452</v>
      </c>
      <c r="I22543" s="25"/>
      <c r="J22543" s="58" t="e">
        <f>HYPERLINK("#"&amp;"Insumos"&amp;"!A"&amp;MATCH($B22543,#REF!,0),"Ins "&amp;$B22543)</f>
        <v>#REF!</v>
      </c>
      <c r="M22543" s="220"/>
    </row>
    <row r="22544" spans="1:13" x14ac:dyDescent="0.2">
      <c r="A22544" s="35" t="s">
        <v>5805</v>
      </c>
      <c r="B22544" s="1" t="s">
        <v>5533</v>
      </c>
      <c r="C22544" s="45" t="s">
        <v>5892</v>
      </c>
      <c r="D22544" s="23" t="s">
        <v>977</v>
      </c>
      <c r="E22544" s="23" t="s">
        <v>4134</v>
      </c>
      <c r="F22544" s="40">
        <v>0.3</v>
      </c>
      <c r="G22544" s="25">
        <v>3623</v>
      </c>
      <c r="H22544" s="25">
        <v>1087</v>
      </c>
      <c r="I22544" s="25"/>
      <c r="J22544" s="58" t="e">
        <f>HYPERLINK("#"&amp;"Insumos"&amp;"!A"&amp;MATCH($B22544,#REF!,0),"Ins "&amp;$B22544)</f>
        <v>#REF!</v>
      </c>
      <c r="M22544" s="220"/>
    </row>
    <row r="22545" spans="1:13" x14ac:dyDescent="0.2">
      <c r="A22545" s="35" t="s">
        <v>5805</v>
      </c>
      <c r="B22545" s="1" t="s">
        <v>4519</v>
      </c>
      <c r="C22545" s="45" t="s">
        <v>1406</v>
      </c>
      <c r="D22545" s="23" t="s">
        <v>5751</v>
      </c>
      <c r="E22545" s="23" t="s">
        <v>287</v>
      </c>
      <c r="F22545" s="40">
        <v>0.33</v>
      </c>
      <c r="G22545" s="25">
        <v>4634</v>
      </c>
      <c r="H22545" s="25">
        <v>1529</v>
      </c>
      <c r="I22545" s="25"/>
      <c r="J22545" s="58" t="e">
        <f>HYPERLINK("#"&amp;"Insumos"&amp;"!A"&amp;MATCH($B22545,#REF!,0),"Ins "&amp;$B22545)</f>
        <v>#REF!</v>
      </c>
      <c r="M22545" s="220"/>
    </row>
    <row r="22546" spans="1:13" x14ac:dyDescent="0.2">
      <c r="A22546" s="35" t="s">
        <v>5805</v>
      </c>
      <c r="B22546" s="1" t="s">
        <v>4540</v>
      </c>
      <c r="C22546" s="45" t="s">
        <v>1425</v>
      </c>
      <c r="D22546" s="23" t="s">
        <v>5751</v>
      </c>
      <c r="E22546" s="23" t="s">
        <v>4134</v>
      </c>
      <c r="F22546" s="40">
        <v>0.4</v>
      </c>
      <c r="G22546" s="25">
        <v>19574</v>
      </c>
      <c r="H22546" s="25">
        <v>7830</v>
      </c>
      <c r="I22546" s="25"/>
      <c r="J22546" s="58" t="e">
        <f>HYPERLINK("#"&amp;"Insumos"&amp;"!A"&amp;MATCH($B22546,#REF!,0),"Ins "&amp;$B22546)</f>
        <v>#REF!</v>
      </c>
      <c r="M22546" s="220"/>
    </row>
    <row r="22547" spans="1:13" x14ac:dyDescent="0.2">
      <c r="A22547" s="35" t="s">
        <v>5805</v>
      </c>
      <c r="B22547" s="1" t="s">
        <v>4548</v>
      </c>
      <c r="C22547" s="45" t="s">
        <v>1426</v>
      </c>
      <c r="D22547" s="23" t="s">
        <v>5751</v>
      </c>
      <c r="E22547" s="23" t="s">
        <v>4134</v>
      </c>
      <c r="F22547" s="40">
        <v>0.33</v>
      </c>
      <c r="G22547" s="25">
        <v>6632</v>
      </c>
      <c r="H22547" s="25">
        <v>2189</v>
      </c>
      <c r="I22547" s="25"/>
      <c r="J22547" s="58" t="e">
        <f>HYPERLINK("#"&amp;"Insumos"&amp;"!A"&amp;MATCH($B22547,#REF!,0),"Ins "&amp;$B22547)</f>
        <v>#REF!</v>
      </c>
      <c r="M22547" s="220"/>
    </row>
    <row r="22548" spans="1:13" ht="25.5" x14ac:dyDescent="0.2">
      <c r="A22548" s="36" t="s">
        <v>5807</v>
      </c>
      <c r="B22548" s="26" t="s">
        <v>6816</v>
      </c>
      <c r="C22548" s="79" t="s">
        <v>5808</v>
      </c>
      <c r="D22548" s="37" t="s">
        <v>5608</v>
      </c>
      <c r="E22548" s="37" t="s">
        <v>464</v>
      </c>
      <c r="F22548" s="41"/>
      <c r="G22548" s="27"/>
      <c r="H22548" s="27"/>
      <c r="I22548" s="27">
        <v>42360</v>
      </c>
      <c r="M22548" s="220">
        <f t="shared" si="352"/>
        <v>55475</v>
      </c>
    </row>
    <row r="22549" spans="1:13" x14ac:dyDescent="0.2">
      <c r="A22549" s="35" t="s">
        <v>5807</v>
      </c>
      <c r="B22549" s="1" t="s">
        <v>5572</v>
      </c>
      <c r="C22549" s="45" t="s">
        <v>971</v>
      </c>
      <c r="D22549" s="23" t="s">
        <v>5734</v>
      </c>
      <c r="E22549" s="23" t="s">
        <v>4141</v>
      </c>
      <c r="F22549" s="40">
        <v>0.6</v>
      </c>
      <c r="G22549" s="25">
        <v>37863</v>
      </c>
      <c r="H22549" s="25">
        <v>22718</v>
      </c>
      <c r="I22549" s="25"/>
      <c r="J22549" s="58" t="e">
        <f>HYPERLINK("#"&amp;"Insumos"&amp;"!A"&amp;MATCH($B22549,#REF!,0),"Ins "&amp;$B22549)</f>
        <v>#REF!</v>
      </c>
      <c r="M22549" s="220"/>
    </row>
    <row r="22550" spans="1:13" x14ac:dyDescent="0.2">
      <c r="A22550" s="35" t="s">
        <v>5807</v>
      </c>
      <c r="B22550" s="1" t="s">
        <v>5533</v>
      </c>
      <c r="C22550" s="45" t="s">
        <v>5892</v>
      </c>
      <c r="D22550" s="23" t="s">
        <v>977</v>
      </c>
      <c r="E22550" s="23" t="s">
        <v>4134</v>
      </c>
      <c r="F22550" s="40">
        <v>0.6</v>
      </c>
      <c r="G22550" s="25">
        <v>3623</v>
      </c>
      <c r="H22550" s="25">
        <v>2174</v>
      </c>
      <c r="I22550" s="25"/>
      <c r="J22550" s="58" t="e">
        <f>HYPERLINK("#"&amp;"Insumos"&amp;"!A"&amp;MATCH($B22550,#REF!,0),"Ins "&amp;$B22550)</f>
        <v>#REF!</v>
      </c>
      <c r="M22550" s="220"/>
    </row>
    <row r="22551" spans="1:13" x14ac:dyDescent="0.2">
      <c r="A22551" s="35" t="s">
        <v>5807</v>
      </c>
      <c r="B22551" s="1" t="s">
        <v>5007</v>
      </c>
      <c r="C22551" s="45" t="s">
        <v>720</v>
      </c>
      <c r="D22551" s="23" t="s">
        <v>5751</v>
      </c>
      <c r="E22551" s="23" t="s">
        <v>4134</v>
      </c>
      <c r="F22551" s="40">
        <v>1.1000000000000001</v>
      </c>
      <c r="G22551" s="25">
        <v>1897</v>
      </c>
      <c r="H22551" s="25">
        <v>2087</v>
      </c>
      <c r="I22551" s="25"/>
      <c r="J22551" s="58" t="e">
        <f>HYPERLINK("#"&amp;"Insumos"&amp;"!A"&amp;MATCH($B22551,#REF!,0),"Ins "&amp;$B22551)</f>
        <v>#REF!</v>
      </c>
      <c r="M22551" s="220"/>
    </row>
    <row r="22552" spans="1:13" x14ac:dyDescent="0.2">
      <c r="A22552" s="35" t="s">
        <v>5807</v>
      </c>
      <c r="B22552" s="1" t="s">
        <v>5778</v>
      </c>
      <c r="C22552" s="45" t="s">
        <v>5779</v>
      </c>
      <c r="D22552" s="23" t="s">
        <v>5751</v>
      </c>
      <c r="E22552" s="23" t="s">
        <v>464</v>
      </c>
      <c r="F22552" s="40">
        <v>1</v>
      </c>
      <c r="G22552" s="25">
        <v>9925</v>
      </c>
      <c r="H22552" s="25">
        <v>9925</v>
      </c>
      <c r="I22552" s="25"/>
      <c r="J22552" s="58" t="e">
        <f>HYPERLINK("#"&amp;"Insumos"&amp;"!A"&amp;MATCH($B22552,#REF!,0),"Ins "&amp;$B22552)</f>
        <v>#REF!</v>
      </c>
      <c r="M22552" s="220"/>
    </row>
    <row r="22553" spans="1:13" x14ac:dyDescent="0.2">
      <c r="A22553" s="35" t="s">
        <v>5807</v>
      </c>
      <c r="B22553" s="1" t="s">
        <v>5436</v>
      </c>
      <c r="C22553" s="45" t="s">
        <v>2217</v>
      </c>
      <c r="D22553" s="23" t="s">
        <v>5751</v>
      </c>
      <c r="E22553" s="23" t="s">
        <v>467</v>
      </c>
      <c r="F22553" s="40">
        <v>0.1</v>
      </c>
      <c r="G22553" s="25">
        <v>45075</v>
      </c>
      <c r="H22553" s="25">
        <v>4508</v>
      </c>
      <c r="I22553" s="25"/>
      <c r="J22553" s="58" t="e">
        <f>HYPERLINK("#"&amp;"Insumos"&amp;"!A"&amp;MATCH($B22553,#REF!,0),"Ins "&amp;$B22553)</f>
        <v>#REF!</v>
      </c>
      <c r="M22553" s="220"/>
    </row>
    <row r="22554" spans="1:13" x14ac:dyDescent="0.2">
      <c r="A22554" s="35" t="s">
        <v>5807</v>
      </c>
      <c r="B22554" s="1" t="s">
        <v>5167</v>
      </c>
      <c r="C22554" s="45" t="s">
        <v>161</v>
      </c>
      <c r="D22554" s="23" t="s">
        <v>5751</v>
      </c>
      <c r="E22554" s="23" t="s">
        <v>467</v>
      </c>
      <c r="F22554" s="40">
        <v>0.5</v>
      </c>
      <c r="G22554" s="25">
        <v>1896</v>
      </c>
      <c r="H22554" s="25">
        <v>948</v>
      </c>
      <c r="I22554" s="25"/>
      <c r="J22554" s="58" t="e">
        <f>HYPERLINK("#"&amp;"Insumos"&amp;"!A"&amp;MATCH($B22554,#REF!,0),"Ins "&amp;$B22554)</f>
        <v>#REF!</v>
      </c>
      <c r="M22554" s="220"/>
    </row>
    <row r="22555" spans="1:13" ht="25.5" x14ac:dyDescent="0.2">
      <c r="A22555" s="36" t="s">
        <v>5809</v>
      </c>
      <c r="B22555" s="26" t="s">
        <v>6816</v>
      </c>
      <c r="C22555" s="79" t="s">
        <v>5810</v>
      </c>
      <c r="D22555" s="37" t="s">
        <v>5608</v>
      </c>
      <c r="E22555" s="37" t="s">
        <v>464</v>
      </c>
      <c r="F22555" s="41"/>
      <c r="G22555" s="27"/>
      <c r="H22555" s="27"/>
      <c r="I22555" s="27">
        <v>634966</v>
      </c>
      <c r="M22555" s="220">
        <f t="shared" si="352"/>
        <v>831551</v>
      </c>
    </row>
    <row r="22556" spans="1:13" x14ac:dyDescent="0.2">
      <c r="A22556" s="35" t="s">
        <v>5809</v>
      </c>
      <c r="B22556" s="1" t="s">
        <v>5572</v>
      </c>
      <c r="C22556" s="45" t="s">
        <v>971</v>
      </c>
      <c r="D22556" s="23" t="s">
        <v>5734</v>
      </c>
      <c r="E22556" s="23" t="s">
        <v>4141</v>
      </c>
      <c r="F22556" s="40">
        <v>1.1000000000000001</v>
      </c>
      <c r="G22556" s="25">
        <v>37863</v>
      </c>
      <c r="H22556" s="25">
        <v>41649</v>
      </c>
      <c r="I22556" s="25"/>
      <c r="J22556" s="58" t="e">
        <f>HYPERLINK("#"&amp;"Insumos"&amp;"!A"&amp;MATCH($B22556,#REF!,0),"Ins "&amp;$B22556)</f>
        <v>#REF!</v>
      </c>
      <c r="M22556" s="220"/>
    </row>
    <row r="22557" spans="1:13" x14ac:dyDescent="0.2">
      <c r="A22557" s="35" t="s">
        <v>5809</v>
      </c>
      <c r="B22557" s="1" t="s">
        <v>263</v>
      </c>
      <c r="C22557" s="45" t="s">
        <v>696</v>
      </c>
      <c r="D22557" s="23" t="s">
        <v>5534</v>
      </c>
      <c r="E22557" s="23" t="s">
        <v>4140</v>
      </c>
      <c r="F22557" s="40">
        <v>0.01</v>
      </c>
      <c r="G22557" s="25">
        <v>187426</v>
      </c>
      <c r="H22557" s="25">
        <v>1874</v>
      </c>
      <c r="I22557" s="25"/>
      <c r="J22557" s="58" t="e">
        <f>HYPERLINK("#"&amp;"Insumos"&amp;"!A"&amp;MATCH($B22557,#REF!,0),"Ins "&amp;$B22557)</f>
        <v>#REF!</v>
      </c>
      <c r="M22557" s="220"/>
    </row>
    <row r="22558" spans="1:13" x14ac:dyDescent="0.2">
      <c r="A22558" s="35" t="s">
        <v>5809</v>
      </c>
      <c r="B22558" s="1" t="s">
        <v>5533</v>
      </c>
      <c r="C22558" s="45" t="s">
        <v>5892</v>
      </c>
      <c r="D22558" s="23" t="s">
        <v>977</v>
      </c>
      <c r="E22558" s="23" t="s">
        <v>4134</v>
      </c>
      <c r="F22558" s="40">
        <v>0.3</v>
      </c>
      <c r="G22558" s="25">
        <v>3623</v>
      </c>
      <c r="H22558" s="25">
        <v>1087</v>
      </c>
      <c r="I22558" s="25"/>
      <c r="J22558" s="58" t="e">
        <f>HYPERLINK("#"&amp;"Insumos"&amp;"!A"&amp;MATCH($B22558,#REF!,0),"Ins "&amp;$B22558)</f>
        <v>#REF!</v>
      </c>
      <c r="M22558" s="220"/>
    </row>
    <row r="22559" spans="1:13" x14ac:dyDescent="0.2">
      <c r="A22559" s="35" t="s">
        <v>5809</v>
      </c>
      <c r="B22559" s="1" t="s">
        <v>5782</v>
      </c>
      <c r="C22559" s="45" t="s">
        <v>5783</v>
      </c>
      <c r="D22559" s="23" t="s">
        <v>5751</v>
      </c>
      <c r="E22559" s="23" t="s">
        <v>464</v>
      </c>
      <c r="F22559" s="40">
        <v>1</v>
      </c>
      <c r="G22559" s="25">
        <v>590356</v>
      </c>
      <c r="H22559" s="25">
        <v>590356</v>
      </c>
      <c r="I22559" s="25"/>
      <c r="J22559" s="58" t="e">
        <f>HYPERLINK("#"&amp;"Insumos"&amp;"!A"&amp;MATCH($B22559,#REF!,0),"Ins "&amp;$B22559)</f>
        <v>#REF!</v>
      </c>
      <c r="M22559" s="220"/>
    </row>
    <row r="22560" spans="1:13" ht="25.5" x14ac:dyDescent="0.2">
      <c r="A22560" s="36" t="s">
        <v>5811</v>
      </c>
      <c r="B22560" s="26" t="s">
        <v>6816</v>
      </c>
      <c r="C22560" s="79" t="s">
        <v>5812</v>
      </c>
      <c r="D22560" s="37" t="s">
        <v>5608</v>
      </c>
      <c r="E22560" s="37" t="s">
        <v>4134</v>
      </c>
      <c r="F22560" s="41"/>
      <c r="G22560" s="27"/>
      <c r="H22560" s="27"/>
      <c r="I22560" s="27">
        <v>1071314</v>
      </c>
      <c r="M22560" s="220">
        <f t="shared" si="352"/>
        <v>1402993</v>
      </c>
    </row>
    <row r="22561" spans="1:13" x14ac:dyDescent="0.2">
      <c r="A22561" s="35" t="s">
        <v>5811</v>
      </c>
      <c r="B22561" s="1" t="s">
        <v>5572</v>
      </c>
      <c r="C22561" s="45" t="s">
        <v>971</v>
      </c>
      <c r="D22561" s="23" t="s">
        <v>5734</v>
      </c>
      <c r="E22561" s="23" t="s">
        <v>4141</v>
      </c>
      <c r="F22561" s="40">
        <v>1.1000000000000001</v>
      </c>
      <c r="G22561" s="25">
        <v>37863</v>
      </c>
      <c r="H22561" s="25">
        <v>41649</v>
      </c>
      <c r="I22561" s="25"/>
      <c r="J22561" s="58" t="e">
        <f>HYPERLINK("#"&amp;"Insumos"&amp;"!A"&amp;MATCH($B22561,#REF!,0),"Ins "&amp;$B22561)</f>
        <v>#REF!</v>
      </c>
      <c r="M22561" s="220"/>
    </row>
    <row r="22562" spans="1:13" x14ac:dyDescent="0.2">
      <c r="A22562" s="35" t="s">
        <v>5811</v>
      </c>
      <c r="B22562" s="1" t="s">
        <v>263</v>
      </c>
      <c r="C22562" s="45" t="s">
        <v>696</v>
      </c>
      <c r="D22562" s="23" t="s">
        <v>5534</v>
      </c>
      <c r="E22562" s="23" t="s">
        <v>4140</v>
      </c>
      <c r="F22562" s="40">
        <v>0.01</v>
      </c>
      <c r="G22562" s="25">
        <v>187426</v>
      </c>
      <c r="H22562" s="25">
        <v>1874</v>
      </c>
      <c r="I22562" s="25"/>
      <c r="J22562" s="58" t="e">
        <f>HYPERLINK("#"&amp;"Insumos"&amp;"!A"&amp;MATCH($B22562,#REF!,0),"Ins "&amp;$B22562)</f>
        <v>#REF!</v>
      </c>
      <c r="M22562" s="220"/>
    </row>
    <row r="22563" spans="1:13" x14ac:dyDescent="0.2">
      <c r="A22563" s="35" t="s">
        <v>5811</v>
      </c>
      <c r="B22563" s="1" t="s">
        <v>5533</v>
      </c>
      <c r="C22563" s="45" t="s">
        <v>5892</v>
      </c>
      <c r="D22563" s="23" t="s">
        <v>977</v>
      </c>
      <c r="E22563" s="23" t="s">
        <v>4134</v>
      </c>
      <c r="F22563" s="40">
        <v>0.3</v>
      </c>
      <c r="G22563" s="25">
        <v>3623</v>
      </c>
      <c r="H22563" s="25">
        <v>1087</v>
      </c>
      <c r="I22563" s="25"/>
      <c r="J22563" s="58" t="e">
        <f>HYPERLINK("#"&amp;"Insumos"&amp;"!A"&amp;MATCH($B22563,#REF!,0),"Ins "&amp;$B22563)</f>
        <v>#REF!</v>
      </c>
      <c r="M22563" s="220"/>
    </row>
    <row r="22564" spans="1:13" ht="25.5" x14ac:dyDescent="0.2">
      <c r="A22564" s="35" t="s">
        <v>5811</v>
      </c>
      <c r="B22564" s="1" t="s">
        <v>5784</v>
      </c>
      <c r="C22564" s="45" t="s">
        <v>5785</v>
      </c>
      <c r="D22564" s="23" t="s">
        <v>5751</v>
      </c>
      <c r="E22564" s="23" t="s">
        <v>4134</v>
      </c>
      <c r="F22564" s="40">
        <v>1</v>
      </c>
      <c r="G22564" s="25">
        <v>1026704</v>
      </c>
      <c r="H22564" s="25">
        <v>1026704</v>
      </c>
      <c r="I22564" s="25"/>
      <c r="J22564" s="58" t="e">
        <f>HYPERLINK("#"&amp;"Insumos"&amp;"!A"&amp;MATCH($B22564,#REF!,0),"Ins "&amp;$B22564)</f>
        <v>#REF!</v>
      </c>
      <c r="M22564" s="220"/>
    </row>
    <row r="22565" spans="1:13" ht="25.5" x14ac:dyDescent="0.2">
      <c r="A22565" s="36" t="s">
        <v>5965</v>
      </c>
      <c r="B22565" s="26" t="s">
        <v>6816</v>
      </c>
      <c r="C22565" s="79" t="s">
        <v>6009</v>
      </c>
      <c r="D22565" s="37" t="s">
        <v>5608</v>
      </c>
      <c r="E22565" s="37" t="s">
        <v>464</v>
      </c>
      <c r="F22565" s="41"/>
      <c r="G22565" s="27"/>
      <c r="H22565" s="27"/>
      <c r="I22565" s="27">
        <v>373484</v>
      </c>
      <c r="M22565" s="220">
        <f t="shared" si="352"/>
        <v>489115</v>
      </c>
    </row>
    <row r="22566" spans="1:13" x14ac:dyDescent="0.2">
      <c r="A22566" s="35" t="s">
        <v>5965</v>
      </c>
      <c r="B22566" s="1" t="s">
        <v>5572</v>
      </c>
      <c r="C22566" s="45" t="s">
        <v>971</v>
      </c>
      <c r="D22566" s="23" t="s">
        <v>5734</v>
      </c>
      <c r="E22566" s="23" t="s">
        <v>4141</v>
      </c>
      <c r="F22566" s="40">
        <v>1.1000000000000001</v>
      </c>
      <c r="G22566" s="25">
        <v>37863</v>
      </c>
      <c r="H22566" s="25">
        <v>41649</v>
      </c>
      <c r="I22566" s="25"/>
      <c r="J22566" s="58" t="e">
        <f>HYPERLINK("#"&amp;"Insumos"&amp;"!A"&amp;MATCH($B22566,#REF!,0),"Ins "&amp;$B22566)</f>
        <v>#REF!</v>
      </c>
      <c r="M22566" s="220"/>
    </row>
    <row r="22567" spans="1:13" x14ac:dyDescent="0.2">
      <c r="A22567" s="35" t="s">
        <v>5965</v>
      </c>
      <c r="B22567" s="1" t="s">
        <v>263</v>
      </c>
      <c r="C22567" s="45" t="s">
        <v>696</v>
      </c>
      <c r="D22567" s="23" t="s">
        <v>5534</v>
      </c>
      <c r="E22567" s="23" t="s">
        <v>4140</v>
      </c>
      <c r="F22567" s="40">
        <v>0.01</v>
      </c>
      <c r="G22567" s="25">
        <v>187426</v>
      </c>
      <c r="H22567" s="25">
        <v>1874</v>
      </c>
      <c r="I22567" s="25"/>
      <c r="J22567" s="58" t="e">
        <f>HYPERLINK("#"&amp;"Insumos"&amp;"!A"&amp;MATCH($B22567,#REF!,0),"Ins "&amp;$B22567)</f>
        <v>#REF!</v>
      </c>
      <c r="M22567" s="220"/>
    </row>
    <row r="22568" spans="1:13" x14ac:dyDescent="0.2">
      <c r="A22568" s="35" t="s">
        <v>5965</v>
      </c>
      <c r="B22568" s="1" t="s">
        <v>5533</v>
      </c>
      <c r="C22568" s="45" t="s">
        <v>5892</v>
      </c>
      <c r="D22568" s="23" t="s">
        <v>977</v>
      </c>
      <c r="E22568" s="23" t="s">
        <v>4134</v>
      </c>
      <c r="F22568" s="40">
        <v>0.3</v>
      </c>
      <c r="G22568" s="25">
        <v>3623</v>
      </c>
      <c r="H22568" s="25">
        <v>1087</v>
      </c>
      <c r="I22568" s="25"/>
      <c r="J22568" s="58" t="e">
        <f>HYPERLINK("#"&amp;"Insumos"&amp;"!A"&amp;MATCH($B22568,#REF!,0),"Ins "&amp;$B22568)</f>
        <v>#REF!</v>
      </c>
      <c r="M22568" s="220"/>
    </row>
    <row r="22569" spans="1:13" x14ac:dyDescent="0.2">
      <c r="A22569" s="35" t="s">
        <v>5965</v>
      </c>
      <c r="B22569" s="1" t="s">
        <v>5851</v>
      </c>
      <c r="C22569" s="45" t="s">
        <v>5976</v>
      </c>
      <c r="D22569" s="23" t="s">
        <v>5751</v>
      </c>
      <c r="E22569" s="23" t="s">
        <v>464</v>
      </c>
      <c r="F22569" s="40">
        <v>1</v>
      </c>
      <c r="G22569" s="25">
        <v>328874</v>
      </c>
      <c r="H22569" s="25">
        <v>328874</v>
      </c>
      <c r="I22569" s="25"/>
      <c r="J22569" s="58" t="e">
        <f>HYPERLINK("#"&amp;"Insumos"&amp;"!A"&amp;MATCH($B22569,#REF!,0),"Ins "&amp;$B22569)</f>
        <v>#REF!</v>
      </c>
      <c r="M22569" s="220"/>
    </row>
    <row r="22570" spans="1:13" ht="25.5" x14ac:dyDescent="0.2">
      <c r="A22570" s="36" t="s">
        <v>5966</v>
      </c>
      <c r="B22570" s="26" t="s">
        <v>6816</v>
      </c>
      <c r="C22570" s="79" t="s">
        <v>5961</v>
      </c>
      <c r="D22570" s="37" t="s">
        <v>5608</v>
      </c>
      <c r="E22570" s="37" t="s">
        <v>4134</v>
      </c>
      <c r="F22570" s="41"/>
      <c r="G22570" s="27"/>
      <c r="H22570" s="27"/>
      <c r="I22570" s="27">
        <v>520682</v>
      </c>
      <c r="M22570" s="220">
        <f t="shared" si="352"/>
        <v>681885</v>
      </c>
    </row>
    <row r="22571" spans="1:13" x14ac:dyDescent="0.2">
      <c r="A22571" s="35" t="s">
        <v>5966</v>
      </c>
      <c r="B22571" s="1" t="s">
        <v>217</v>
      </c>
      <c r="C22571" s="45" t="s">
        <v>1018</v>
      </c>
      <c r="D22571" s="23" t="s">
        <v>5734</v>
      </c>
      <c r="E22571" s="23" t="s">
        <v>4141</v>
      </c>
      <c r="F22571" s="40">
        <v>2</v>
      </c>
      <c r="G22571" s="25">
        <v>57752</v>
      </c>
      <c r="H22571" s="25">
        <v>115504</v>
      </c>
      <c r="I22571" s="25"/>
      <c r="J22571" s="58" t="e">
        <f>HYPERLINK("#"&amp;"Insumos"&amp;"!A"&amp;MATCH($B22571,#REF!,0),"Ins "&amp;$B22571)</f>
        <v>#REF!</v>
      </c>
      <c r="M22571" s="220"/>
    </row>
    <row r="22572" spans="1:13" x14ac:dyDescent="0.2">
      <c r="A22572" s="35" t="s">
        <v>5966</v>
      </c>
      <c r="B22572" s="1" t="s">
        <v>5578</v>
      </c>
      <c r="C22572" s="45" t="s">
        <v>1015</v>
      </c>
      <c r="D22572" s="23" t="s">
        <v>5734</v>
      </c>
      <c r="E22572" s="23" t="s">
        <v>4141</v>
      </c>
      <c r="F22572" s="40">
        <v>1</v>
      </c>
      <c r="G22572" s="25">
        <v>52425</v>
      </c>
      <c r="H22572" s="25">
        <v>52425</v>
      </c>
      <c r="I22572" s="25"/>
      <c r="J22572" s="58" t="e">
        <f>HYPERLINK("#"&amp;"Insumos"&amp;"!A"&amp;MATCH($B22572,#REF!,0),"Ins "&amp;$B22572)</f>
        <v>#REF!</v>
      </c>
      <c r="M22572" s="220"/>
    </row>
    <row r="22573" spans="1:13" x14ac:dyDescent="0.2">
      <c r="A22573" s="35" t="s">
        <v>5966</v>
      </c>
      <c r="B22573" s="1" t="s">
        <v>263</v>
      </c>
      <c r="C22573" s="45" t="s">
        <v>696</v>
      </c>
      <c r="D22573" s="23" t="s">
        <v>5534</v>
      </c>
      <c r="E22573" s="23" t="s">
        <v>4140</v>
      </c>
      <c r="F22573" s="40">
        <v>0.1</v>
      </c>
      <c r="G22573" s="25">
        <v>187426</v>
      </c>
      <c r="H22573" s="25">
        <v>18743</v>
      </c>
      <c r="I22573" s="25"/>
      <c r="J22573" s="58" t="e">
        <f>HYPERLINK("#"&amp;"Insumos"&amp;"!A"&amp;MATCH($B22573,#REF!,0),"Ins "&amp;$B22573)</f>
        <v>#REF!</v>
      </c>
      <c r="M22573" s="220"/>
    </row>
    <row r="22574" spans="1:13" x14ac:dyDescent="0.2">
      <c r="A22574" s="35" t="s">
        <v>5966</v>
      </c>
      <c r="B22574" s="1" t="s">
        <v>5533</v>
      </c>
      <c r="C22574" s="45" t="s">
        <v>5892</v>
      </c>
      <c r="D22574" s="23" t="s">
        <v>977</v>
      </c>
      <c r="E22574" s="23" t="s">
        <v>4134</v>
      </c>
      <c r="F22574" s="40">
        <v>0.5</v>
      </c>
      <c r="G22574" s="25">
        <v>3623</v>
      </c>
      <c r="H22574" s="25">
        <v>1812</v>
      </c>
      <c r="I22574" s="25"/>
      <c r="J22574" s="58" t="e">
        <f>HYPERLINK("#"&amp;"Insumos"&amp;"!A"&amp;MATCH($B22574,#REF!,0),"Ins "&amp;$B22574)</f>
        <v>#REF!</v>
      </c>
      <c r="M22574" s="220"/>
    </row>
    <row r="22575" spans="1:13" x14ac:dyDescent="0.2">
      <c r="A22575" s="35" t="s">
        <v>5966</v>
      </c>
      <c r="B22575" s="1" t="s">
        <v>5007</v>
      </c>
      <c r="C22575" s="45" t="s">
        <v>720</v>
      </c>
      <c r="D22575" s="23" t="s">
        <v>5751</v>
      </c>
      <c r="E22575" s="23" t="s">
        <v>4134</v>
      </c>
      <c r="F22575" s="40">
        <v>0.5</v>
      </c>
      <c r="G22575" s="25">
        <v>1897</v>
      </c>
      <c r="H22575" s="25">
        <v>949</v>
      </c>
      <c r="I22575" s="25"/>
      <c r="J22575" s="58" t="e">
        <f>HYPERLINK("#"&amp;"Insumos"&amp;"!A"&amp;MATCH($B22575,#REF!,0),"Ins "&amp;$B22575)</f>
        <v>#REF!</v>
      </c>
      <c r="M22575" s="220"/>
    </row>
    <row r="22576" spans="1:13" x14ac:dyDescent="0.2">
      <c r="A22576" s="35" t="s">
        <v>5966</v>
      </c>
      <c r="B22576" s="1" t="s">
        <v>5837</v>
      </c>
      <c r="C22576" s="45" t="s">
        <v>5838</v>
      </c>
      <c r="D22576" s="23" t="s">
        <v>5751</v>
      </c>
      <c r="E22576" s="23" t="s">
        <v>4134</v>
      </c>
      <c r="F22576" s="40">
        <v>1</v>
      </c>
      <c r="G22576" s="25">
        <v>331249</v>
      </c>
      <c r="H22576" s="25">
        <v>331249</v>
      </c>
      <c r="I22576" s="25"/>
      <c r="J22576" s="58" t="e">
        <f>HYPERLINK("#"&amp;"Insumos"&amp;"!A"&amp;MATCH($B22576,#REF!,0),"Ins "&amp;$B22576)</f>
        <v>#REF!</v>
      </c>
      <c r="M22576" s="220"/>
    </row>
    <row r="22577" spans="1:13" ht="25.5" x14ac:dyDescent="0.2">
      <c r="A22577" s="36" t="s">
        <v>5967</v>
      </c>
      <c r="B22577" s="26" t="s">
        <v>6816</v>
      </c>
      <c r="C22577" s="79" t="s">
        <v>6010</v>
      </c>
      <c r="D22577" s="37" t="s">
        <v>5608</v>
      </c>
      <c r="E22577" s="37" t="s">
        <v>464</v>
      </c>
      <c r="F22577" s="41"/>
      <c r="G22577" s="27"/>
      <c r="H22577" s="27"/>
      <c r="I22577" s="27">
        <v>539829</v>
      </c>
      <c r="M22577" s="220">
        <f t="shared" si="352"/>
        <v>706960</v>
      </c>
    </row>
    <row r="22578" spans="1:13" x14ac:dyDescent="0.2">
      <c r="A22578" s="35" t="s">
        <v>5967</v>
      </c>
      <c r="B22578" s="1" t="s">
        <v>5578</v>
      </c>
      <c r="C22578" s="45" t="s">
        <v>1015</v>
      </c>
      <c r="D22578" s="23" t="s">
        <v>5734</v>
      </c>
      <c r="E22578" s="23" t="s">
        <v>4141</v>
      </c>
      <c r="F22578" s="40">
        <v>1</v>
      </c>
      <c r="G22578" s="25">
        <v>52425</v>
      </c>
      <c r="H22578" s="25">
        <v>52425</v>
      </c>
      <c r="I22578" s="25"/>
      <c r="J22578" s="58" t="e">
        <f>HYPERLINK("#"&amp;"Insumos"&amp;"!A"&amp;MATCH($B22578,#REF!,0),"Ins "&amp;$B22578)</f>
        <v>#REF!</v>
      </c>
      <c r="M22578" s="220"/>
    </row>
    <row r="22579" spans="1:13" x14ac:dyDescent="0.2">
      <c r="A22579" s="35" t="s">
        <v>5967</v>
      </c>
      <c r="B22579" s="1" t="s">
        <v>263</v>
      </c>
      <c r="C22579" s="45" t="s">
        <v>696</v>
      </c>
      <c r="D22579" s="23" t="s">
        <v>5534</v>
      </c>
      <c r="E22579" s="23" t="s">
        <v>4140</v>
      </c>
      <c r="F22579" s="40">
        <v>0.01</v>
      </c>
      <c r="G22579" s="25">
        <v>187426</v>
      </c>
      <c r="H22579" s="25">
        <v>1874</v>
      </c>
      <c r="I22579" s="25"/>
      <c r="J22579" s="58" t="e">
        <f>HYPERLINK("#"&amp;"Insumos"&amp;"!A"&amp;MATCH($B22579,#REF!,0),"Ins "&amp;$B22579)</f>
        <v>#REF!</v>
      </c>
      <c r="M22579" s="220"/>
    </row>
    <row r="22580" spans="1:13" x14ac:dyDescent="0.2">
      <c r="A22580" s="35" t="s">
        <v>5967</v>
      </c>
      <c r="B22580" s="1" t="s">
        <v>5533</v>
      </c>
      <c r="C22580" s="45" t="s">
        <v>5892</v>
      </c>
      <c r="D22580" s="23" t="s">
        <v>977</v>
      </c>
      <c r="E22580" s="23" t="s">
        <v>4134</v>
      </c>
      <c r="F22580" s="40">
        <v>0.6</v>
      </c>
      <c r="G22580" s="25">
        <v>3623</v>
      </c>
      <c r="H22580" s="25">
        <v>2174</v>
      </c>
      <c r="I22580" s="25"/>
      <c r="J22580" s="58" t="e">
        <f>HYPERLINK("#"&amp;"Insumos"&amp;"!A"&amp;MATCH($B22580,#REF!,0),"Ins "&amp;$B22580)</f>
        <v>#REF!</v>
      </c>
      <c r="M22580" s="220"/>
    </row>
    <row r="22581" spans="1:13" x14ac:dyDescent="0.2">
      <c r="A22581" s="35" t="s">
        <v>5967</v>
      </c>
      <c r="B22581" s="1" t="s">
        <v>5007</v>
      </c>
      <c r="C22581" s="45" t="s">
        <v>720</v>
      </c>
      <c r="D22581" s="23" t="s">
        <v>5751</v>
      </c>
      <c r="E22581" s="23" t="s">
        <v>4134</v>
      </c>
      <c r="F22581" s="40">
        <v>0.5</v>
      </c>
      <c r="G22581" s="25">
        <v>1897</v>
      </c>
      <c r="H22581" s="25">
        <v>949</v>
      </c>
      <c r="I22581" s="25"/>
      <c r="J22581" s="58" t="e">
        <f>HYPERLINK("#"&amp;"Insumos"&amp;"!A"&amp;MATCH($B22581,#REF!,0),"Ins "&amp;$B22581)</f>
        <v>#REF!</v>
      </c>
      <c r="M22581" s="220"/>
    </row>
    <row r="22582" spans="1:13" ht="38.25" x14ac:dyDescent="0.2">
      <c r="A22582" s="35" t="s">
        <v>5967</v>
      </c>
      <c r="B22582" s="1" t="s">
        <v>5852</v>
      </c>
      <c r="C22582" s="45" t="s">
        <v>5977</v>
      </c>
      <c r="D22582" s="23" t="s">
        <v>5751</v>
      </c>
      <c r="E22582" s="23" t="s">
        <v>4134</v>
      </c>
      <c r="F22582" s="40">
        <v>1</v>
      </c>
      <c r="G22582" s="25">
        <v>482407</v>
      </c>
      <c r="H22582" s="25">
        <v>482407</v>
      </c>
      <c r="I22582" s="25"/>
      <c r="J22582" s="58" t="e">
        <f>HYPERLINK("#"&amp;"Insumos"&amp;"!A"&amp;MATCH($B22582,#REF!,0),"Ins "&amp;$B22582)</f>
        <v>#REF!</v>
      </c>
      <c r="M22582" s="220"/>
    </row>
    <row r="22583" spans="1:13" ht="38.25" x14ac:dyDescent="0.2">
      <c r="A22583" s="36" t="s">
        <v>5968</v>
      </c>
      <c r="B22583" s="26" t="s">
        <v>6816</v>
      </c>
      <c r="C22583" s="79" t="s">
        <v>6011</v>
      </c>
      <c r="D22583" s="37" t="s">
        <v>5608</v>
      </c>
      <c r="E22583" s="37" t="s">
        <v>4134</v>
      </c>
      <c r="F22583" s="41"/>
      <c r="G22583" s="27"/>
      <c r="H22583" s="27"/>
      <c r="I22583" s="27">
        <v>650132</v>
      </c>
      <c r="M22583" s="220">
        <f t="shared" si="352"/>
        <v>851413</v>
      </c>
    </row>
    <row r="22584" spans="1:13" x14ac:dyDescent="0.2">
      <c r="A22584" s="35" t="s">
        <v>5968</v>
      </c>
      <c r="B22584" s="1" t="s">
        <v>217</v>
      </c>
      <c r="C22584" s="45" t="s">
        <v>1018</v>
      </c>
      <c r="D22584" s="23" t="s">
        <v>5734</v>
      </c>
      <c r="E22584" s="23" t="s">
        <v>4141</v>
      </c>
      <c r="F22584" s="40">
        <v>2</v>
      </c>
      <c r="G22584" s="25">
        <v>57752</v>
      </c>
      <c r="H22584" s="25">
        <v>115504</v>
      </c>
      <c r="I22584" s="25"/>
      <c r="J22584" s="58" t="e">
        <f>HYPERLINK("#"&amp;"Insumos"&amp;"!A"&amp;MATCH($B22584,#REF!,0),"Ins "&amp;$B22584)</f>
        <v>#REF!</v>
      </c>
      <c r="M22584" s="220"/>
    </row>
    <row r="22585" spans="1:13" x14ac:dyDescent="0.2">
      <c r="A22585" s="35" t="s">
        <v>5968</v>
      </c>
      <c r="B22585" s="1" t="s">
        <v>5578</v>
      </c>
      <c r="C22585" s="45" t="s">
        <v>1015</v>
      </c>
      <c r="D22585" s="23" t="s">
        <v>5734</v>
      </c>
      <c r="E22585" s="23" t="s">
        <v>4141</v>
      </c>
      <c r="F22585" s="40">
        <v>1</v>
      </c>
      <c r="G22585" s="25">
        <v>52425</v>
      </c>
      <c r="H22585" s="25">
        <v>52425</v>
      </c>
      <c r="I22585" s="25"/>
      <c r="J22585" s="58" t="e">
        <f>HYPERLINK("#"&amp;"Insumos"&amp;"!A"&amp;MATCH($B22585,#REF!,0),"Ins "&amp;$B22585)</f>
        <v>#REF!</v>
      </c>
      <c r="M22585" s="220"/>
    </row>
    <row r="22586" spans="1:13" x14ac:dyDescent="0.2">
      <c r="A22586" s="35" t="s">
        <v>5968</v>
      </c>
      <c r="B22586" s="1" t="s">
        <v>263</v>
      </c>
      <c r="C22586" s="45" t="s">
        <v>696</v>
      </c>
      <c r="D22586" s="23" t="s">
        <v>5534</v>
      </c>
      <c r="E22586" s="23" t="s">
        <v>4140</v>
      </c>
      <c r="F22586" s="40">
        <v>0.02</v>
      </c>
      <c r="G22586" s="25">
        <v>187426</v>
      </c>
      <c r="H22586" s="25">
        <v>3749</v>
      </c>
      <c r="I22586" s="25"/>
      <c r="J22586" s="58" t="e">
        <f>HYPERLINK("#"&amp;"Insumos"&amp;"!A"&amp;MATCH($B22586,#REF!,0),"Ins "&amp;$B22586)</f>
        <v>#REF!</v>
      </c>
      <c r="M22586" s="220"/>
    </row>
    <row r="22587" spans="1:13" x14ac:dyDescent="0.2">
      <c r="A22587" s="35" t="s">
        <v>5968</v>
      </c>
      <c r="B22587" s="1" t="s">
        <v>5533</v>
      </c>
      <c r="C22587" s="45" t="s">
        <v>5892</v>
      </c>
      <c r="D22587" s="23" t="s">
        <v>977</v>
      </c>
      <c r="E22587" s="23" t="s">
        <v>4134</v>
      </c>
      <c r="F22587" s="40">
        <v>0.5</v>
      </c>
      <c r="G22587" s="25">
        <v>3623</v>
      </c>
      <c r="H22587" s="25">
        <v>1812</v>
      </c>
      <c r="I22587" s="25"/>
      <c r="J22587" s="58" t="e">
        <f>HYPERLINK("#"&amp;"Insumos"&amp;"!A"&amp;MATCH($B22587,#REF!,0),"Ins "&amp;$B22587)</f>
        <v>#REF!</v>
      </c>
      <c r="M22587" s="220"/>
    </row>
    <row r="22588" spans="1:13" x14ac:dyDescent="0.2">
      <c r="A22588" s="35" t="s">
        <v>5968</v>
      </c>
      <c r="B22588" s="1" t="s">
        <v>5007</v>
      </c>
      <c r="C22588" s="45" t="s">
        <v>720</v>
      </c>
      <c r="D22588" s="23" t="s">
        <v>5751</v>
      </c>
      <c r="E22588" s="23" t="s">
        <v>4134</v>
      </c>
      <c r="F22588" s="40">
        <v>1</v>
      </c>
      <c r="G22588" s="25">
        <v>1897</v>
      </c>
      <c r="H22588" s="25">
        <v>1897</v>
      </c>
      <c r="I22588" s="25"/>
      <c r="J22588" s="58" t="e">
        <f>HYPERLINK("#"&amp;"Insumos"&amp;"!A"&amp;MATCH($B22588,#REF!,0),"Ins "&amp;$B22588)</f>
        <v>#REF!</v>
      </c>
      <c r="M22588" s="220"/>
    </row>
    <row r="22589" spans="1:13" ht="25.5" x14ac:dyDescent="0.2">
      <c r="A22589" s="35" t="s">
        <v>5968</v>
      </c>
      <c r="B22589" s="1" t="s">
        <v>5853</v>
      </c>
      <c r="C22589" s="45" t="s">
        <v>5978</v>
      </c>
      <c r="D22589" s="23" t="s">
        <v>5751</v>
      </c>
      <c r="E22589" s="23" t="s">
        <v>4134</v>
      </c>
      <c r="F22589" s="40">
        <v>1</v>
      </c>
      <c r="G22589" s="25">
        <v>474745</v>
      </c>
      <c r="H22589" s="25">
        <v>474745</v>
      </c>
      <c r="I22589" s="25"/>
      <c r="J22589" s="58" t="e">
        <f>HYPERLINK("#"&amp;"Insumos"&amp;"!A"&amp;MATCH($B22589,#REF!,0),"Ins "&amp;$B22589)</f>
        <v>#REF!</v>
      </c>
      <c r="M22589" s="220"/>
    </row>
    <row r="22590" spans="1:13" ht="25.5" x14ac:dyDescent="0.2">
      <c r="A22590" s="36" t="s">
        <v>5969</v>
      </c>
      <c r="B22590" s="26" t="s">
        <v>6816</v>
      </c>
      <c r="C22590" s="79" t="s">
        <v>6012</v>
      </c>
      <c r="D22590" s="37" t="s">
        <v>5608</v>
      </c>
      <c r="E22590" s="37" t="s">
        <v>4134</v>
      </c>
      <c r="F22590" s="41"/>
      <c r="G22590" s="27"/>
      <c r="H22590" s="27"/>
      <c r="I22590" s="27">
        <v>714859</v>
      </c>
      <c r="M22590" s="220">
        <f t="shared" si="352"/>
        <v>936179</v>
      </c>
    </row>
    <row r="22591" spans="1:13" x14ac:dyDescent="0.2">
      <c r="A22591" s="35" t="s">
        <v>5969</v>
      </c>
      <c r="B22591" s="1" t="s">
        <v>217</v>
      </c>
      <c r="C22591" s="45" t="s">
        <v>1018</v>
      </c>
      <c r="D22591" s="23" t="s">
        <v>5734</v>
      </c>
      <c r="E22591" s="23" t="s">
        <v>4141</v>
      </c>
      <c r="F22591" s="40">
        <v>2</v>
      </c>
      <c r="G22591" s="25">
        <v>57752</v>
      </c>
      <c r="H22591" s="25">
        <v>115504</v>
      </c>
      <c r="I22591" s="25"/>
      <c r="J22591" s="58" t="e">
        <f>HYPERLINK("#"&amp;"Insumos"&amp;"!A"&amp;MATCH($B22591,#REF!,0),"Ins "&amp;$B22591)</f>
        <v>#REF!</v>
      </c>
      <c r="M22591" s="220"/>
    </row>
    <row r="22592" spans="1:13" x14ac:dyDescent="0.2">
      <c r="A22592" s="35" t="s">
        <v>5969</v>
      </c>
      <c r="B22592" s="1" t="s">
        <v>5578</v>
      </c>
      <c r="C22592" s="45" t="s">
        <v>1015</v>
      </c>
      <c r="D22592" s="23" t="s">
        <v>5734</v>
      </c>
      <c r="E22592" s="23" t="s">
        <v>4141</v>
      </c>
      <c r="F22592" s="40">
        <v>1</v>
      </c>
      <c r="G22592" s="25">
        <v>52425</v>
      </c>
      <c r="H22592" s="25">
        <v>52425</v>
      </c>
      <c r="I22592" s="25"/>
      <c r="J22592" s="58" t="e">
        <f>HYPERLINK("#"&amp;"Insumos"&amp;"!A"&amp;MATCH($B22592,#REF!,0),"Ins "&amp;$B22592)</f>
        <v>#REF!</v>
      </c>
      <c r="M22592" s="220"/>
    </row>
    <row r="22593" spans="1:13" x14ac:dyDescent="0.2">
      <c r="A22593" s="35" t="s">
        <v>5969</v>
      </c>
      <c r="B22593" s="1" t="s">
        <v>263</v>
      </c>
      <c r="C22593" s="45" t="s">
        <v>696</v>
      </c>
      <c r="D22593" s="23" t="s">
        <v>5534</v>
      </c>
      <c r="E22593" s="23" t="s">
        <v>4140</v>
      </c>
      <c r="F22593" s="40">
        <v>0.2</v>
      </c>
      <c r="G22593" s="25">
        <v>187426</v>
      </c>
      <c r="H22593" s="25">
        <v>37485</v>
      </c>
      <c r="I22593" s="25"/>
      <c r="J22593" s="58" t="e">
        <f>HYPERLINK("#"&amp;"Insumos"&amp;"!A"&amp;MATCH($B22593,#REF!,0),"Ins "&amp;$B22593)</f>
        <v>#REF!</v>
      </c>
      <c r="M22593" s="220"/>
    </row>
    <row r="22594" spans="1:13" x14ac:dyDescent="0.2">
      <c r="A22594" s="35" t="s">
        <v>5969</v>
      </c>
      <c r="B22594" s="1" t="s">
        <v>5533</v>
      </c>
      <c r="C22594" s="45" t="s">
        <v>5892</v>
      </c>
      <c r="D22594" s="23" t="s">
        <v>977</v>
      </c>
      <c r="E22594" s="23" t="s">
        <v>4134</v>
      </c>
      <c r="F22594" s="40">
        <v>1</v>
      </c>
      <c r="G22594" s="25">
        <v>3623</v>
      </c>
      <c r="H22594" s="25">
        <v>3623</v>
      </c>
      <c r="I22594" s="25"/>
      <c r="J22594" s="58" t="e">
        <f>HYPERLINK("#"&amp;"Insumos"&amp;"!A"&amp;MATCH($B22594,#REF!,0),"Ins "&amp;$B22594)</f>
        <v>#REF!</v>
      </c>
      <c r="M22594" s="220"/>
    </row>
    <row r="22595" spans="1:13" x14ac:dyDescent="0.2">
      <c r="A22595" s="35" t="s">
        <v>5969</v>
      </c>
      <c r="B22595" s="1" t="s">
        <v>5007</v>
      </c>
      <c r="C22595" s="45" t="s">
        <v>720</v>
      </c>
      <c r="D22595" s="23" t="s">
        <v>5751</v>
      </c>
      <c r="E22595" s="23" t="s">
        <v>4134</v>
      </c>
      <c r="F22595" s="40">
        <v>1</v>
      </c>
      <c r="G22595" s="25">
        <v>1897</v>
      </c>
      <c r="H22595" s="25">
        <v>1897</v>
      </c>
      <c r="I22595" s="25"/>
      <c r="J22595" s="58" t="e">
        <f>HYPERLINK("#"&amp;"Insumos"&amp;"!A"&amp;MATCH($B22595,#REF!,0),"Ins "&amp;$B22595)</f>
        <v>#REF!</v>
      </c>
      <c r="M22595" s="220"/>
    </row>
    <row r="22596" spans="1:13" ht="38.25" x14ac:dyDescent="0.2">
      <c r="A22596" s="35" t="s">
        <v>5969</v>
      </c>
      <c r="B22596" s="1" t="s">
        <v>5854</v>
      </c>
      <c r="C22596" s="45" t="s">
        <v>5979</v>
      </c>
      <c r="D22596" s="23" t="s">
        <v>5751</v>
      </c>
      <c r="E22596" s="23" t="s">
        <v>4134</v>
      </c>
      <c r="F22596" s="40">
        <v>1</v>
      </c>
      <c r="G22596" s="25">
        <v>503925</v>
      </c>
      <c r="H22596" s="25">
        <v>503925</v>
      </c>
      <c r="I22596" s="25"/>
      <c r="J22596" s="58" t="e">
        <f>HYPERLINK("#"&amp;"Insumos"&amp;"!A"&amp;MATCH($B22596,#REF!,0),"Ins "&amp;$B22596)</f>
        <v>#REF!</v>
      </c>
      <c r="M22596" s="220"/>
    </row>
    <row r="22597" spans="1:13" x14ac:dyDescent="0.2">
      <c r="A22597" s="36" t="s">
        <v>5970</v>
      </c>
      <c r="B22597" s="26" t="s">
        <v>6816</v>
      </c>
      <c r="C22597" s="79" t="s">
        <v>5971</v>
      </c>
      <c r="D22597" s="37" t="s">
        <v>5608</v>
      </c>
      <c r="E22597" s="37" t="s">
        <v>465</v>
      </c>
      <c r="F22597" s="41"/>
      <c r="G22597" s="27"/>
      <c r="H22597" s="27"/>
      <c r="I22597" s="27">
        <v>27807</v>
      </c>
      <c r="M22597" s="220">
        <f t="shared" ref="M22597:M22656" si="353">ROUND(I22597*(1+$L$2),0)</f>
        <v>36416</v>
      </c>
    </row>
    <row r="22598" spans="1:13" x14ac:dyDescent="0.2">
      <c r="A22598" s="35" t="s">
        <v>5970</v>
      </c>
      <c r="B22598" s="1" t="s">
        <v>5572</v>
      </c>
      <c r="C22598" s="45" t="s">
        <v>971</v>
      </c>
      <c r="D22598" s="23" t="s">
        <v>5734</v>
      </c>
      <c r="E22598" s="23" t="s">
        <v>4141</v>
      </c>
      <c r="F22598" s="40">
        <v>0.25</v>
      </c>
      <c r="G22598" s="25">
        <v>37863</v>
      </c>
      <c r="H22598" s="25">
        <v>9466</v>
      </c>
      <c r="I22598" s="25"/>
      <c r="J22598" s="58" t="e">
        <f>HYPERLINK("#"&amp;"Insumos"&amp;"!A"&amp;MATCH($B22598,#REF!,0),"Ins "&amp;$B22598)</f>
        <v>#REF!</v>
      </c>
      <c r="M22598" s="220"/>
    </row>
    <row r="22599" spans="1:13" ht="25.5" x14ac:dyDescent="0.2">
      <c r="A22599" s="35" t="s">
        <v>5970</v>
      </c>
      <c r="B22599" s="1" t="s">
        <v>597</v>
      </c>
      <c r="C22599" s="45" t="s">
        <v>8738</v>
      </c>
      <c r="D22599" s="23" t="s">
        <v>5534</v>
      </c>
      <c r="E22599" s="23" t="s">
        <v>8737</v>
      </c>
      <c r="F22599" s="40">
        <v>0.1</v>
      </c>
      <c r="G22599" s="25">
        <v>17302</v>
      </c>
      <c r="H22599" s="25">
        <v>1730</v>
      </c>
      <c r="I22599" s="25"/>
      <c r="J22599" s="58" t="e">
        <f>HYPERLINK("#"&amp;"Insumos"&amp;"!A"&amp;MATCH($B22599,#REF!,0),"Ins "&amp;$B22599)</f>
        <v>#REF!</v>
      </c>
      <c r="M22599" s="220"/>
    </row>
    <row r="22600" spans="1:13" x14ac:dyDescent="0.2">
      <c r="A22600" s="35" t="s">
        <v>5970</v>
      </c>
      <c r="B22600" s="1" t="s">
        <v>254</v>
      </c>
      <c r="C22600" s="45" t="s">
        <v>751</v>
      </c>
      <c r="D22600" s="23" t="s">
        <v>5534</v>
      </c>
      <c r="E22600" s="23" t="s">
        <v>4141</v>
      </c>
      <c r="F22600" s="40">
        <v>0.25</v>
      </c>
      <c r="G22600" s="25">
        <v>46854</v>
      </c>
      <c r="H22600" s="25">
        <v>11714</v>
      </c>
      <c r="I22600" s="25"/>
      <c r="J22600" s="58" t="e">
        <f>HYPERLINK("#"&amp;"Insumos"&amp;"!A"&amp;MATCH($B22600,#REF!,0),"Ins "&amp;$B22600)</f>
        <v>#REF!</v>
      </c>
      <c r="M22600" s="220"/>
    </row>
    <row r="22601" spans="1:13" x14ac:dyDescent="0.2">
      <c r="A22601" s="35" t="s">
        <v>5970</v>
      </c>
      <c r="B22601" s="1" t="s">
        <v>5533</v>
      </c>
      <c r="C22601" s="45" t="s">
        <v>5892</v>
      </c>
      <c r="D22601" s="23" t="s">
        <v>977</v>
      </c>
      <c r="E22601" s="23" t="s">
        <v>4134</v>
      </c>
      <c r="F22601" s="40">
        <v>0.1</v>
      </c>
      <c r="G22601" s="25">
        <v>3623</v>
      </c>
      <c r="H22601" s="25">
        <v>362</v>
      </c>
      <c r="I22601" s="25"/>
      <c r="J22601" s="58" t="e">
        <f>HYPERLINK("#"&amp;"Insumos"&amp;"!A"&amp;MATCH($B22601,#REF!,0),"Ins "&amp;$B22601)</f>
        <v>#REF!</v>
      </c>
      <c r="M22601" s="220"/>
    </row>
    <row r="22602" spans="1:13" x14ac:dyDescent="0.2">
      <c r="A22602" s="35" t="s">
        <v>5970</v>
      </c>
      <c r="B22602" s="1" t="s">
        <v>5481</v>
      </c>
      <c r="C22602" s="45" t="s">
        <v>197</v>
      </c>
      <c r="D22602" s="23" t="s">
        <v>5751</v>
      </c>
      <c r="E22602" s="23" t="s">
        <v>467</v>
      </c>
      <c r="F22602" s="40">
        <v>0.3</v>
      </c>
      <c r="G22602" s="25">
        <v>4733</v>
      </c>
      <c r="H22602" s="25">
        <v>1420</v>
      </c>
      <c r="I22602" s="25"/>
      <c r="J22602" s="58" t="e">
        <f>HYPERLINK("#"&amp;"Insumos"&amp;"!A"&amp;MATCH($B22602,#REF!,0),"Ins "&amp;$B22602)</f>
        <v>#REF!</v>
      </c>
      <c r="M22602" s="220"/>
    </row>
    <row r="22603" spans="1:13" x14ac:dyDescent="0.2">
      <c r="A22603" s="35" t="s">
        <v>5970</v>
      </c>
      <c r="B22603" s="1" t="s">
        <v>5007</v>
      </c>
      <c r="C22603" s="45" t="s">
        <v>720</v>
      </c>
      <c r="D22603" s="23" t="s">
        <v>5751</v>
      </c>
      <c r="E22603" s="23" t="s">
        <v>4134</v>
      </c>
      <c r="F22603" s="40">
        <v>0.1</v>
      </c>
      <c r="G22603" s="25">
        <v>1897</v>
      </c>
      <c r="H22603" s="25">
        <v>190</v>
      </c>
      <c r="I22603" s="25"/>
      <c r="J22603" s="58" t="e">
        <f>HYPERLINK("#"&amp;"Insumos"&amp;"!A"&amp;MATCH($B22603,#REF!,0),"Ins "&amp;$B22603)</f>
        <v>#REF!</v>
      </c>
      <c r="M22603" s="220"/>
    </row>
    <row r="22604" spans="1:13" x14ac:dyDescent="0.2">
      <c r="A22604" s="35" t="s">
        <v>5970</v>
      </c>
      <c r="B22604" s="1" t="s">
        <v>5195</v>
      </c>
      <c r="C22604" s="45" t="s">
        <v>462</v>
      </c>
      <c r="D22604" s="23" t="s">
        <v>5751</v>
      </c>
      <c r="E22604" s="23" t="s">
        <v>467</v>
      </c>
      <c r="F22604" s="40">
        <v>0.13</v>
      </c>
      <c r="G22604" s="25">
        <v>22500</v>
      </c>
      <c r="H22604" s="25">
        <v>2925</v>
      </c>
      <c r="I22604" s="25"/>
      <c r="J22604" s="58" t="e">
        <f>HYPERLINK("#"&amp;"Insumos"&amp;"!A"&amp;MATCH($B22604,#REF!,0),"Ins "&amp;$B22604)</f>
        <v>#REF!</v>
      </c>
      <c r="M22604" s="220"/>
    </row>
    <row r="22605" spans="1:13" x14ac:dyDescent="0.2">
      <c r="A22605" s="36" t="s">
        <v>5972</v>
      </c>
      <c r="B22605" s="26" t="s">
        <v>6816</v>
      </c>
      <c r="C22605" s="79" t="s">
        <v>5973</v>
      </c>
      <c r="D22605" s="37" t="s">
        <v>5608</v>
      </c>
      <c r="E22605" s="37" t="s">
        <v>464</v>
      </c>
      <c r="F22605" s="41"/>
      <c r="G22605" s="27"/>
      <c r="H22605" s="27"/>
      <c r="I22605" s="27">
        <v>97751</v>
      </c>
      <c r="M22605" s="220">
        <f t="shared" si="353"/>
        <v>128015</v>
      </c>
    </row>
    <row r="22606" spans="1:13" x14ac:dyDescent="0.2">
      <c r="A22606" s="35" t="s">
        <v>5972</v>
      </c>
      <c r="B22606" s="1" t="s">
        <v>5575</v>
      </c>
      <c r="C22606" s="45" t="s">
        <v>974</v>
      </c>
      <c r="D22606" s="23" t="s">
        <v>5734</v>
      </c>
      <c r="E22606" s="23" t="s">
        <v>4141</v>
      </c>
      <c r="F22606" s="40">
        <v>1</v>
      </c>
      <c r="G22606" s="25">
        <v>41004</v>
      </c>
      <c r="H22606" s="25">
        <v>41004</v>
      </c>
      <c r="I22606" s="25"/>
      <c r="J22606" s="58" t="e">
        <f>HYPERLINK("#"&amp;"Insumos"&amp;"!A"&amp;MATCH($B22606,#REF!,0),"Ins "&amp;$B22606)</f>
        <v>#REF!</v>
      </c>
      <c r="M22606" s="220"/>
    </row>
    <row r="22607" spans="1:13" ht="25.5" x14ac:dyDescent="0.2">
      <c r="A22607" s="35" t="s">
        <v>5972</v>
      </c>
      <c r="B22607" s="1" t="s">
        <v>597</v>
      </c>
      <c r="C22607" s="45" t="s">
        <v>8738</v>
      </c>
      <c r="D22607" s="23" t="s">
        <v>5534</v>
      </c>
      <c r="E22607" s="23" t="s">
        <v>8737</v>
      </c>
      <c r="F22607" s="40">
        <v>0.05</v>
      </c>
      <c r="G22607" s="25">
        <v>17302</v>
      </c>
      <c r="H22607" s="25">
        <v>865</v>
      </c>
      <c r="I22607" s="25"/>
      <c r="J22607" s="58" t="e">
        <f>HYPERLINK("#"&amp;"Insumos"&amp;"!A"&amp;MATCH($B22607,#REF!,0),"Ins "&amp;$B22607)</f>
        <v>#REF!</v>
      </c>
      <c r="M22607" s="220"/>
    </row>
    <row r="22608" spans="1:13" x14ac:dyDescent="0.2">
      <c r="A22608" s="35" t="s">
        <v>5972</v>
      </c>
      <c r="B22608" s="1" t="s">
        <v>263</v>
      </c>
      <c r="C22608" s="45" t="s">
        <v>696</v>
      </c>
      <c r="D22608" s="23" t="s">
        <v>5534</v>
      </c>
      <c r="E22608" s="23" t="s">
        <v>4140</v>
      </c>
      <c r="F22608" s="40">
        <v>2E-3</v>
      </c>
      <c r="G22608" s="25">
        <v>187426</v>
      </c>
      <c r="H22608" s="25">
        <v>375</v>
      </c>
      <c r="I22608" s="25"/>
      <c r="J22608" s="58" t="e">
        <f>HYPERLINK("#"&amp;"Insumos"&amp;"!A"&amp;MATCH($B22608,#REF!,0),"Ins "&amp;$B22608)</f>
        <v>#REF!</v>
      </c>
      <c r="M22608" s="220"/>
    </row>
    <row r="22609" spans="1:13" x14ac:dyDescent="0.2">
      <c r="A22609" s="35" t="s">
        <v>5972</v>
      </c>
      <c r="B22609" s="1" t="s">
        <v>254</v>
      </c>
      <c r="C22609" s="45" t="s">
        <v>751</v>
      </c>
      <c r="D22609" s="23" t="s">
        <v>5534</v>
      </c>
      <c r="E22609" s="23" t="s">
        <v>4141</v>
      </c>
      <c r="F22609" s="40">
        <v>0.1</v>
      </c>
      <c r="G22609" s="25">
        <v>46854</v>
      </c>
      <c r="H22609" s="25">
        <v>4685</v>
      </c>
      <c r="I22609" s="25"/>
      <c r="J22609" s="58" t="e">
        <f>HYPERLINK("#"&amp;"Insumos"&amp;"!A"&amp;MATCH($B22609,#REF!,0),"Ins "&amp;$B22609)</f>
        <v>#REF!</v>
      </c>
      <c r="M22609" s="220"/>
    </row>
    <row r="22610" spans="1:13" x14ac:dyDescent="0.2">
      <c r="A22610" s="35" t="s">
        <v>5972</v>
      </c>
      <c r="B22610" s="1" t="s">
        <v>5533</v>
      </c>
      <c r="C22610" s="45" t="s">
        <v>5892</v>
      </c>
      <c r="D22610" s="23" t="s">
        <v>977</v>
      </c>
      <c r="E22610" s="23" t="s">
        <v>4134</v>
      </c>
      <c r="F22610" s="40">
        <v>0.05</v>
      </c>
      <c r="G22610" s="25">
        <v>3623</v>
      </c>
      <c r="H22610" s="25">
        <v>181</v>
      </c>
      <c r="I22610" s="25"/>
      <c r="J22610" s="58" t="e">
        <f>HYPERLINK("#"&amp;"Insumos"&amp;"!A"&amp;MATCH($B22610,#REF!,0),"Ins "&amp;$B22610)</f>
        <v>#REF!</v>
      </c>
      <c r="M22610" s="220"/>
    </row>
    <row r="22611" spans="1:13" x14ac:dyDescent="0.2">
      <c r="A22611" s="35" t="s">
        <v>5972</v>
      </c>
      <c r="B22611" s="1" t="s">
        <v>5481</v>
      </c>
      <c r="C22611" s="45" t="s">
        <v>197</v>
      </c>
      <c r="D22611" s="23" t="s">
        <v>5751</v>
      </c>
      <c r="E22611" s="23" t="s">
        <v>467</v>
      </c>
      <c r="F22611" s="40">
        <v>2</v>
      </c>
      <c r="G22611" s="25">
        <v>4733</v>
      </c>
      <c r="H22611" s="25">
        <v>9466</v>
      </c>
      <c r="I22611" s="25"/>
      <c r="J22611" s="58" t="e">
        <f>HYPERLINK("#"&amp;"Insumos"&amp;"!A"&amp;MATCH($B22611,#REF!,0),"Ins "&amp;$B22611)</f>
        <v>#REF!</v>
      </c>
      <c r="M22611" s="220"/>
    </row>
    <row r="22612" spans="1:13" x14ac:dyDescent="0.2">
      <c r="A22612" s="35" t="s">
        <v>5972</v>
      </c>
      <c r="B22612" s="1" t="s">
        <v>5007</v>
      </c>
      <c r="C22612" s="45" t="s">
        <v>720</v>
      </c>
      <c r="D22612" s="23" t="s">
        <v>5751</v>
      </c>
      <c r="E22612" s="23" t="s">
        <v>4134</v>
      </c>
      <c r="F22612" s="40">
        <v>0.05</v>
      </c>
      <c r="G22612" s="25">
        <v>1897</v>
      </c>
      <c r="H22612" s="25">
        <v>95</v>
      </c>
      <c r="I22612" s="25"/>
      <c r="J22612" s="58" t="e">
        <f>HYPERLINK("#"&amp;"Insumos"&amp;"!A"&amp;MATCH($B22612,#REF!,0),"Ins "&amp;$B22612)</f>
        <v>#REF!</v>
      </c>
      <c r="M22612" s="220"/>
    </row>
    <row r="22613" spans="1:13" x14ac:dyDescent="0.2">
      <c r="A22613" s="35" t="s">
        <v>5972</v>
      </c>
      <c r="B22613" s="1" t="s">
        <v>5350</v>
      </c>
      <c r="C22613" s="45" t="s">
        <v>2254</v>
      </c>
      <c r="D22613" s="23" t="s">
        <v>5751</v>
      </c>
      <c r="E22613" s="23" t="s">
        <v>287</v>
      </c>
      <c r="F22613" s="40">
        <v>2</v>
      </c>
      <c r="G22613" s="25">
        <v>16040</v>
      </c>
      <c r="H22613" s="25">
        <v>32080</v>
      </c>
      <c r="I22613" s="25"/>
      <c r="J22613" s="58" t="e">
        <f>HYPERLINK("#"&amp;"Insumos"&amp;"!A"&amp;MATCH($B22613,#REF!,0),"Ins "&amp;$B22613)</f>
        <v>#REF!</v>
      </c>
      <c r="M22613" s="220"/>
    </row>
    <row r="22614" spans="1:13" x14ac:dyDescent="0.2">
      <c r="A22614" s="35" t="s">
        <v>5972</v>
      </c>
      <c r="B22614" s="1" t="s">
        <v>5195</v>
      </c>
      <c r="C22614" s="45" t="s">
        <v>462</v>
      </c>
      <c r="D22614" s="23" t="s">
        <v>5751</v>
      </c>
      <c r="E22614" s="23" t="s">
        <v>467</v>
      </c>
      <c r="F22614" s="40">
        <v>0.4</v>
      </c>
      <c r="G22614" s="25">
        <v>22500</v>
      </c>
      <c r="H22614" s="25">
        <v>9000</v>
      </c>
      <c r="I22614" s="25"/>
      <c r="J22614" s="58" t="e">
        <f>HYPERLINK("#"&amp;"Insumos"&amp;"!A"&amp;MATCH($B22614,#REF!,0),"Ins "&amp;$B22614)</f>
        <v>#REF!</v>
      </c>
      <c r="M22614" s="220"/>
    </row>
    <row r="22615" spans="1:13" ht="89.25" x14ac:dyDescent="0.2">
      <c r="A22615" s="36" t="s">
        <v>5974</v>
      </c>
      <c r="B22615" s="26" t="s">
        <v>6816</v>
      </c>
      <c r="C22615" s="79" t="s">
        <v>6013</v>
      </c>
      <c r="D22615" s="37" t="s">
        <v>5608</v>
      </c>
      <c r="E22615" s="37" t="s">
        <v>4134</v>
      </c>
      <c r="F22615" s="41"/>
      <c r="G22615" s="27"/>
      <c r="H22615" s="27"/>
      <c r="I22615" s="27">
        <v>9585272</v>
      </c>
      <c r="M22615" s="220">
        <f t="shared" si="353"/>
        <v>12552872</v>
      </c>
    </row>
    <row r="22616" spans="1:13" x14ac:dyDescent="0.2">
      <c r="A22616" s="35" t="s">
        <v>5974</v>
      </c>
      <c r="B22616" s="1" t="s">
        <v>77</v>
      </c>
      <c r="C22616" s="45" t="s">
        <v>1024</v>
      </c>
      <c r="D22616" s="23" t="s">
        <v>5734</v>
      </c>
      <c r="E22616" s="23" t="s">
        <v>4141</v>
      </c>
      <c r="F22616" s="40">
        <v>5</v>
      </c>
      <c r="G22616" s="25">
        <v>74500</v>
      </c>
      <c r="H22616" s="25">
        <v>372500</v>
      </c>
      <c r="I22616" s="25"/>
      <c r="J22616" s="58" t="e">
        <f>HYPERLINK("#"&amp;"Insumos"&amp;"!A"&amp;MATCH($B22616,#REF!,0),"Ins "&amp;$B22616)</f>
        <v>#REF!</v>
      </c>
      <c r="M22616" s="220"/>
    </row>
    <row r="22617" spans="1:13" ht="25.5" x14ac:dyDescent="0.2">
      <c r="A22617" s="35" t="s">
        <v>5974</v>
      </c>
      <c r="B22617" s="1" t="s">
        <v>105</v>
      </c>
      <c r="C22617" s="45" t="s">
        <v>8798</v>
      </c>
      <c r="D22617" s="23" t="s">
        <v>5534</v>
      </c>
      <c r="E22617" s="23" t="s">
        <v>4142</v>
      </c>
      <c r="F22617" s="40">
        <v>0.5</v>
      </c>
      <c r="G22617" s="25">
        <v>322400</v>
      </c>
      <c r="H22617" s="25">
        <v>161200</v>
      </c>
      <c r="I22617" s="25"/>
      <c r="J22617" s="58" t="e">
        <f>HYPERLINK("#"&amp;"Insumos"&amp;"!A"&amp;MATCH($B22617,#REF!,0),"Ins "&amp;$B22617)</f>
        <v>#REF!</v>
      </c>
      <c r="M22617" s="220"/>
    </row>
    <row r="22618" spans="1:13" x14ac:dyDescent="0.2">
      <c r="A22618" s="35" t="s">
        <v>5974</v>
      </c>
      <c r="B22618" s="1" t="s">
        <v>5533</v>
      </c>
      <c r="C22618" s="45" t="s">
        <v>5892</v>
      </c>
      <c r="D22618" s="23" t="s">
        <v>977</v>
      </c>
      <c r="E22618" s="23" t="s">
        <v>4134</v>
      </c>
      <c r="F22618" s="40">
        <v>0.5</v>
      </c>
      <c r="G22618" s="25">
        <v>3623</v>
      </c>
      <c r="H22618" s="25">
        <v>1812</v>
      </c>
      <c r="I22618" s="25"/>
      <c r="J22618" s="58" t="e">
        <f>HYPERLINK("#"&amp;"Insumos"&amp;"!A"&amp;MATCH($B22618,#REF!,0),"Ins "&amp;$B22618)</f>
        <v>#REF!</v>
      </c>
      <c r="M22618" s="220"/>
    </row>
    <row r="22619" spans="1:13" x14ac:dyDescent="0.2">
      <c r="A22619" s="35" t="s">
        <v>5974</v>
      </c>
      <c r="B22619" s="1" t="s">
        <v>5007</v>
      </c>
      <c r="C22619" s="45" t="s">
        <v>720</v>
      </c>
      <c r="D22619" s="23" t="s">
        <v>5751</v>
      </c>
      <c r="E22619" s="23" t="s">
        <v>4134</v>
      </c>
      <c r="F22619" s="40">
        <v>1</v>
      </c>
      <c r="G22619" s="25">
        <v>1897</v>
      </c>
      <c r="H22619" s="25">
        <v>1897</v>
      </c>
      <c r="I22619" s="25"/>
      <c r="J22619" s="58" t="e">
        <f>HYPERLINK("#"&amp;"Insumos"&amp;"!A"&amp;MATCH($B22619,#REF!,0),"Ins "&amp;$B22619)</f>
        <v>#REF!</v>
      </c>
      <c r="M22619" s="220"/>
    </row>
    <row r="22620" spans="1:13" ht="89.25" x14ac:dyDescent="0.2">
      <c r="A22620" s="35" t="s">
        <v>5974</v>
      </c>
      <c r="B22620" s="1" t="s">
        <v>5891</v>
      </c>
      <c r="C22620" s="45" t="s">
        <v>5980</v>
      </c>
      <c r="D22620" s="23" t="s">
        <v>5751</v>
      </c>
      <c r="E22620" s="23" t="s">
        <v>4134</v>
      </c>
      <c r="F22620" s="40">
        <v>1</v>
      </c>
      <c r="G22620" s="25">
        <v>9047863</v>
      </c>
      <c r="H22620" s="25">
        <v>9047863</v>
      </c>
      <c r="I22620" s="25"/>
      <c r="J22620" s="58" t="e">
        <f>HYPERLINK("#"&amp;"Insumos"&amp;"!A"&amp;MATCH($B22620,#REF!,0),"Ins "&amp;$B22620)</f>
        <v>#REF!</v>
      </c>
      <c r="M22620" s="220"/>
    </row>
    <row r="22621" spans="1:13" ht="140.25" x14ac:dyDescent="0.2">
      <c r="A22621" s="36" t="s">
        <v>6014</v>
      </c>
      <c r="B22621" s="26" t="s">
        <v>6816</v>
      </c>
      <c r="C22621" s="79" t="s">
        <v>6015</v>
      </c>
      <c r="D22621" s="37" t="s">
        <v>5608</v>
      </c>
      <c r="E22621" s="37" t="s">
        <v>4134</v>
      </c>
      <c r="F22621" s="41"/>
      <c r="G22621" s="27"/>
      <c r="H22621" s="27"/>
      <c r="I22621" s="27">
        <v>4772206</v>
      </c>
      <c r="M22621" s="220">
        <f t="shared" si="353"/>
        <v>6249681</v>
      </c>
    </row>
    <row r="22622" spans="1:13" x14ac:dyDescent="0.2">
      <c r="A22622" s="35" t="s">
        <v>6014</v>
      </c>
      <c r="B22622" s="1" t="s">
        <v>5579</v>
      </c>
      <c r="C22622" s="45" t="s">
        <v>1016</v>
      </c>
      <c r="D22622" s="23" t="s">
        <v>5734</v>
      </c>
      <c r="E22622" s="23" t="s">
        <v>4141</v>
      </c>
      <c r="F22622" s="40">
        <v>3</v>
      </c>
      <c r="G22622" s="25">
        <v>57672</v>
      </c>
      <c r="H22622" s="25">
        <v>173016</v>
      </c>
      <c r="I22622" s="25"/>
      <c r="J22622" s="58" t="e">
        <f>HYPERLINK("#"&amp;"Insumos"&amp;"!A"&amp;MATCH($B22622,#REF!,0),"Ins "&amp;$B22622)</f>
        <v>#REF!</v>
      </c>
      <c r="M22622" s="220"/>
    </row>
    <row r="22623" spans="1:13" ht="25.5" x14ac:dyDescent="0.2">
      <c r="A22623" s="35" t="s">
        <v>6014</v>
      </c>
      <c r="B22623" s="1" t="s">
        <v>597</v>
      </c>
      <c r="C22623" s="45" t="s">
        <v>8738</v>
      </c>
      <c r="D22623" s="23" t="s">
        <v>5534</v>
      </c>
      <c r="E22623" s="23" t="s">
        <v>8737</v>
      </c>
      <c r="F22623" s="40">
        <v>1</v>
      </c>
      <c r="G22623" s="25">
        <v>17302</v>
      </c>
      <c r="H22623" s="25">
        <v>17302</v>
      </c>
      <c r="I22623" s="25"/>
      <c r="J22623" s="58" t="e">
        <f>HYPERLINK("#"&amp;"Insumos"&amp;"!A"&amp;MATCH($B22623,#REF!,0),"Ins "&amp;$B22623)</f>
        <v>#REF!</v>
      </c>
      <c r="M22623" s="220"/>
    </row>
    <row r="22624" spans="1:13" x14ac:dyDescent="0.2">
      <c r="A22624" s="35" t="s">
        <v>6014</v>
      </c>
      <c r="B22624" s="1" t="s">
        <v>263</v>
      </c>
      <c r="C22624" s="45" t="s">
        <v>696</v>
      </c>
      <c r="D22624" s="23" t="s">
        <v>5534</v>
      </c>
      <c r="E22624" s="23" t="s">
        <v>4140</v>
      </c>
      <c r="F22624" s="40">
        <v>0.5</v>
      </c>
      <c r="G22624" s="25">
        <v>187426</v>
      </c>
      <c r="H22624" s="25">
        <v>93713</v>
      </c>
      <c r="I22624" s="25"/>
      <c r="J22624" s="58" t="e">
        <f>HYPERLINK("#"&amp;"Insumos"&amp;"!A"&amp;MATCH($B22624,#REF!,0),"Ins "&amp;$B22624)</f>
        <v>#REF!</v>
      </c>
      <c r="M22624" s="220"/>
    </row>
    <row r="22625" spans="1:13" x14ac:dyDescent="0.2">
      <c r="A22625" s="35" t="s">
        <v>6014</v>
      </c>
      <c r="B22625" s="1" t="s">
        <v>5533</v>
      </c>
      <c r="C22625" s="45" t="s">
        <v>5892</v>
      </c>
      <c r="D22625" s="23" t="s">
        <v>977</v>
      </c>
      <c r="E22625" s="23" t="s">
        <v>4134</v>
      </c>
      <c r="F22625" s="40">
        <v>1</v>
      </c>
      <c r="G22625" s="25">
        <v>3623</v>
      </c>
      <c r="H22625" s="25">
        <v>3623</v>
      </c>
      <c r="I22625" s="25"/>
      <c r="J22625" s="58" t="e">
        <f>HYPERLINK("#"&amp;"Insumos"&amp;"!A"&amp;MATCH($B22625,#REF!,0),"Ins "&amp;$B22625)</f>
        <v>#REF!</v>
      </c>
      <c r="M22625" s="220"/>
    </row>
    <row r="22626" spans="1:13" ht="25.5" x14ac:dyDescent="0.2">
      <c r="A22626" s="35" t="s">
        <v>6014</v>
      </c>
      <c r="B22626" s="1" t="s">
        <v>5991</v>
      </c>
      <c r="C22626" s="45" t="s">
        <v>5992</v>
      </c>
      <c r="D22626" s="23" t="s">
        <v>5751</v>
      </c>
      <c r="E22626" s="23" t="s">
        <v>4134</v>
      </c>
      <c r="F22626" s="40">
        <v>1</v>
      </c>
      <c r="G22626" s="25">
        <v>4484552</v>
      </c>
      <c r="H22626" s="25">
        <v>4484552</v>
      </c>
      <c r="I22626" s="25"/>
      <c r="J22626" s="58" t="e">
        <f>HYPERLINK("#"&amp;"Insumos"&amp;"!A"&amp;MATCH($B22626,#REF!,0),"Ins "&amp;$B22626)</f>
        <v>#REF!</v>
      </c>
      <c r="M22626" s="220"/>
    </row>
    <row r="22627" spans="1:13" ht="25.5" x14ac:dyDescent="0.2">
      <c r="A22627" s="36" t="s">
        <v>6016</v>
      </c>
      <c r="B22627" s="26" t="s">
        <v>6816</v>
      </c>
      <c r="C22627" s="79" t="s">
        <v>6017</v>
      </c>
      <c r="D22627" s="37" t="s">
        <v>5608</v>
      </c>
      <c r="E22627" s="37" t="s">
        <v>464</v>
      </c>
      <c r="F22627" s="41"/>
      <c r="G22627" s="27"/>
      <c r="H22627" s="27"/>
      <c r="I22627" s="27">
        <v>317575</v>
      </c>
      <c r="M22627" s="220">
        <f t="shared" si="353"/>
        <v>415896</v>
      </c>
    </row>
    <row r="22628" spans="1:13" x14ac:dyDescent="0.2">
      <c r="A22628" s="35" t="s">
        <v>6016</v>
      </c>
      <c r="B22628" s="1" t="s">
        <v>5579</v>
      </c>
      <c r="C22628" s="45" t="s">
        <v>1016</v>
      </c>
      <c r="D22628" s="23" t="s">
        <v>5734</v>
      </c>
      <c r="E22628" s="23" t="s">
        <v>4141</v>
      </c>
      <c r="F22628" s="40">
        <v>1</v>
      </c>
      <c r="G22628" s="25">
        <v>57672</v>
      </c>
      <c r="H22628" s="25">
        <v>57672</v>
      </c>
      <c r="I22628" s="25"/>
      <c r="J22628" s="58" t="e">
        <f>HYPERLINK("#"&amp;"Insumos"&amp;"!A"&amp;MATCH($B22628,#REF!,0),"Ins "&amp;$B22628)</f>
        <v>#REF!</v>
      </c>
      <c r="M22628" s="220"/>
    </row>
    <row r="22629" spans="1:13" ht="25.5" x14ac:dyDescent="0.2">
      <c r="A22629" s="35" t="s">
        <v>6016</v>
      </c>
      <c r="B22629" s="1" t="s">
        <v>597</v>
      </c>
      <c r="C22629" s="45" t="s">
        <v>8738</v>
      </c>
      <c r="D22629" s="23" t="s">
        <v>5534</v>
      </c>
      <c r="E22629" s="23" t="s">
        <v>8737</v>
      </c>
      <c r="F22629" s="40">
        <v>0.3</v>
      </c>
      <c r="G22629" s="25">
        <v>17302</v>
      </c>
      <c r="H22629" s="25">
        <v>5191</v>
      </c>
      <c r="I22629" s="25"/>
      <c r="J22629" s="58" t="e">
        <f>HYPERLINK("#"&amp;"Insumos"&amp;"!A"&amp;MATCH($B22629,#REF!,0),"Ins "&amp;$B22629)</f>
        <v>#REF!</v>
      </c>
      <c r="M22629" s="220"/>
    </row>
    <row r="22630" spans="1:13" x14ac:dyDescent="0.2">
      <c r="A22630" s="35" t="s">
        <v>6016</v>
      </c>
      <c r="B22630" s="1" t="s">
        <v>263</v>
      </c>
      <c r="C22630" s="45" t="s">
        <v>696</v>
      </c>
      <c r="D22630" s="23" t="s">
        <v>5534</v>
      </c>
      <c r="E22630" s="23" t="s">
        <v>4140</v>
      </c>
      <c r="F22630" s="40">
        <v>0.01</v>
      </c>
      <c r="G22630" s="25">
        <v>187426</v>
      </c>
      <c r="H22630" s="25">
        <v>1874</v>
      </c>
      <c r="I22630" s="25"/>
      <c r="J22630" s="58" t="e">
        <f>HYPERLINK("#"&amp;"Insumos"&amp;"!A"&amp;MATCH($B22630,#REF!,0),"Ins "&amp;$B22630)</f>
        <v>#REF!</v>
      </c>
      <c r="M22630" s="220"/>
    </row>
    <row r="22631" spans="1:13" x14ac:dyDescent="0.2">
      <c r="A22631" s="35" t="s">
        <v>6016</v>
      </c>
      <c r="B22631" s="1" t="s">
        <v>5533</v>
      </c>
      <c r="C22631" s="45" t="s">
        <v>5892</v>
      </c>
      <c r="D22631" s="23" t="s">
        <v>977</v>
      </c>
      <c r="E22631" s="23" t="s">
        <v>4134</v>
      </c>
      <c r="F22631" s="40">
        <v>0.3</v>
      </c>
      <c r="G22631" s="25">
        <v>3623</v>
      </c>
      <c r="H22631" s="25">
        <v>1087</v>
      </c>
      <c r="I22631" s="25"/>
      <c r="J22631" s="58" t="e">
        <f>HYPERLINK("#"&amp;"Insumos"&amp;"!A"&amp;MATCH($B22631,#REF!,0),"Ins "&amp;$B22631)</f>
        <v>#REF!</v>
      </c>
      <c r="M22631" s="220"/>
    </row>
    <row r="22632" spans="1:13" ht="25.5" x14ac:dyDescent="0.2">
      <c r="A22632" s="35" t="s">
        <v>6016</v>
      </c>
      <c r="B22632" s="1" t="s">
        <v>5993</v>
      </c>
      <c r="C22632" s="45" t="s">
        <v>5994</v>
      </c>
      <c r="D22632" s="23" t="s">
        <v>5751</v>
      </c>
      <c r="E22632" s="23" t="s">
        <v>464</v>
      </c>
      <c r="F22632" s="40">
        <v>1</v>
      </c>
      <c r="G22632" s="25">
        <v>251751</v>
      </c>
      <c r="H22632" s="25">
        <v>251751</v>
      </c>
      <c r="I22632" s="25"/>
      <c r="J22632" s="58" t="e">
        <f>HYPERLINK("#"&amp;"Insumos"&amp;"!A"&amp;MATCH($B22632,#REF!,0),"Ins "&amp;$B22632)</f>
        <v>#REF!</v>
      </c>
      <c r="M22632" s="220"/>
    </row>
    <row r="22633" spans="1:13" ht="38.25" x14ac:dyDescent="0.2">
      <c r="A22633" s="36" t="s">
        <v>6018</v>
      </c>
      <c r="B22633" s="26" t="s">
        <v>6816</v>
      </c>
      <c r="C22633" s="79" t="s">
        <v>6019</v>
      </c>
      <c r="D22633" s="37" t="s">
        <v>5608</v>
      </c>
      <c r="E22633" s="37" t="s">
        <v>4134</v>
      </c>
      <c r="F22633" s="41"/>
      <c r="G22633" s="27"/>
      <c r="H22633" s="27"/>
      <c r="I22633" s="27">
        <v>1504314</v>
      </c>
      <c r="M22633" s="220">
        <f t="shared" si="353"/>
        <v>1970050</v>
      </c>
    </row>
    <row r="22634" spans="1:13" x14ac:dyDescent="0.2">
      <c r="A22634" s="35" t="s">
        <v>6018</v>
      </c>
      <c r="B22634" s="1" t="s">
        <v>5572</v>
      </c>
      <c r="C22634" s="45" t="s">
        <v>971</v>
      </c>
      <c r="D22634" s="23" t="s">
        <v>5734</v>
      </c>
      <c r="E22634" s="23" t="s">
        <v>4141</v>
      </c>
      <c r="F22634" s="40">
        <v>2</v>
      </c>
      <c r="G22634" s="25">
        <v>37863</v>
      </c>
      <c r="H22634" s="25">
        <v>75726</v>
      </c>
      <c r="I22634" s="25"/>
      <c r="J22634" s="58" t="e">
        <f>HYPERLINK("#"&amp;"Insumos"&amp;"!A"&amp;MATCH($B22634,#REF!,0),"Ins "&amp;$B22634)</f>
        <v>#REF!</v>
      </c>
      <c r="M22634" s="220"/>
    </row>
    <row r="22635" spans="1:13" x14ac:dyDescent="0.2">
      <c r="A22635" s="35" t="s">
        <v>6018</v>
      </c>
      <c r="B22635" s="1" t="s">
        <v>263</v>
      </c>
      <c r="C22635" s="45" t="s">
        <v>696</v>
      </c>
      <c r="D22635" s="23" t="s">
        <v>5534</v>
      </c>
      <c r="E22635" s="23" t="s">
        <v>4140</v>
      </c>
      <c r="F22635" s="40">
        <v>0.06</v>
      </c>
      <c r="G22635" s="25">
        <v>187426</v>
      </c>
      <c r="H22635" s="25">
        <v>11246</v>
      </c>
      <c r="I22635" s="25"/>
      <c r="J22635" s="58" t="e">
        <f>HYPERLINK("#"&amp;"Insumos"&amp;"!A"&amp;MATCH($B22635,#REF!,0),"Ins "&amp;$B22635)</f>
        <v>#REF!</v>
      </c>
      <c r="M22635" s="220"/>
    </row>
    <row r="22636" spans="1:13" x14ac:dyDescent="0.2">
      <c r="A22636" s="35" t="s">
        <v>6018</v>
      </c>
      <c r="B22636" s="1" t="s">
        <v>5533</v>
      </c>
      <c r="C22636" s="45" t="s">
        <v>5892</v>
      </c>
      <c r="D22636" s="23" t="s">
        <v>977</v>
      </c>
      <c r="E22636" s="23" t="s">
        <v>4134</v>
      </c>
      <c r="F22636" s="40">
        <v>0.3</v>
      </c>
      <c r="G22636" s="25">
        <v>3623</v>
      </c>
      <c r="H22636" s="25">
        <v>1087</v>
      </c>
      <c r="I22636" s="25"/>
      <c r="J22636" s="58" t="e">
        <f>HYPERLINK("#"&amp;"Insumos"&amp;"!A"&amp;MATCH($B22636,#REF!,0),"Ins "&amp;$B22636)</f>
        <v>#REF!</v>
      </c>
      <c r="M22636" s="220"/>
    </row>
    <row r="22637" spans="1:13" ht="25.5" x14ac:dyDescent="0.2">
      <c r="A22637" s="35" t="s">
        <v>6018</v>
      </c>
      <c r="B22637" s="1" t="s">
        <v>5995</v>
      </c>
      <c r="C22637" s="45" t="s">
        <v>5996</v>
      </c>
      <c r="D22637" s="23" t="s">
        <v>5751</v>
      </c>
      <c r="E22637" s="23" t="s">
        <v>4134</v>
      </c>
      <c r="F22637" s="40">
        <v>1</v>
      </c>
      <c r="G22637" s="25">
        <v>1416255</v>
      </c>
      <c r="H22637" s="25">
        <v>1416255</v>
      </c>
      <c r="I22637" s="25"/>
      <c r="J22637" s="58" t="e">
        <f>HYPERLINK("#"&amp;"Insumos"&amp;"!A"&amp;MATCH($B22637,#REF!,0),"Ins "&amp;$B22637)</f>
        <v>#REF!</v>
      </c>
      <c r="M22637" s="220"/>
    </row>
    <row r="22638" spans="1:13" ht="51" x14ac:dyDescent="0.2">
      <c r="A22638" s="36" t="s">
        <v>6529</v>
      </c>
      <c r="B22638" s="26" t="s">
        <v>6816</v>
      </c>
      <c r="C22638" s="79" t="s">
        <v>6530</v>
      </c>
      <c r="D22638" s="37" t="s">
        <v>5608</v>
      </c>
      <c r="E22638" s="37" t="s">
        <v>4134</v>
      </c>
      <c r="F22638" s="41"/>
      <c r="G22638" s="27"/>
      <c r="H22638" s="27"/>
      <c r="I22638" s="27">
        <v>1915569</v>
      </c>
      <c r="M22638" s="220">
        <f t="shared" si="353"/>
        <v>2508629</v>
      </c>
    </row>
    <row r="22639" spans="1:13" x14ac:dyDescent="0.2">
      <c r="A22639" s="35" t="s">
        <v>6529</v>
      </c>
      <c r="B22639" s="1" t="s">
        <v>5572</v>
      </c>
      <c r="C22639" s="45" t="s">
        <v>971</v>
      </c>
      <c r="D22639" s="23" t="s">
        <v>5734</v>
      </c>
      <c r="E22639" s="23" t="s">
        <v>4141</v>
      </c>
      <c r="F22639" s="40">
        <v>1.1000000000000001</v>
      </c>
      <c r="G22639" s="25">
        <v>37863</v>
      </c>
      <c r="H22639" s="25">
        <v>41649</v>
      </c>
      <c r="I22639" s="25"/>
      <c r="J22639" s="58" t="e">
        <f>HYPERLINK("#"&amp;"Insumos"&amp;"!A"&amp;MATCH($B22639,#REF!,0),"Ins "&amp;$B22639)</f>
        <v>#REF!</v>
      </c>
      <c r="M22639" s="220"/>
    </row>
    <row r="22640" spans="1:13" x14ac:dyDescent="0.2">
      <c r="A22640" s="35" t="s">
        <v>6529</v>
      </c>
      <c r="B22640" s="1" t="s">
        <v>263</v>
      </c>
      <c r="C22640" s="45" t="s">
        <v>696</v>
      </c>
      <c r="D22640" s="23" t="s">
        <v>5534</v>
      </c>
      <c r="E22640" s="23" t="s">
        <v>4140</v>
      </c>
      <c r="F22640" s="40">
        <v>0.01</v>
      </c>
      <c r="G22640" s="25">
        <v>187426</v>
      </c>
      <c r="H22640" s="25">
        <v>1874</v>
      </c>
      <c r="I22640" s="25"/>
      <c r="J22640" s="58" t="e">
        <f>HYPERLINK("#"&amp;"Insumos"&amp;"!A"&amp;MATCH($B22640,#REF!,0),"Ins "&amp;$B22640)</f>
        <v>#REF!</v>
      </c>
      <c r="M22640" s="220"/>
    </row>
    <row r="22641" spans="1:13" x14ac:dyDescent="0.2">
      <c r="A22641" s="35" t="s">
        <v>6529</v>
      </c>
      <c r="B22641" s="1" t="s">
        <v>5533</v>
      </c>
      <c r="C22641" s="45" t="s">
        <v>5892</v>
      </c>
      <c r="D22641" s="23" t="s">
        <v>977</v>
      </c>
      <c r="E22641" s="23" t="s">
        <v>4134</v>
      </c>
      <c r="F22641" s="40">
        <v>0.3</v>
      </c>
      <c r="G22641" s="25">
        <v>3623</v>
      </c>
      <c r="H22641" s="25">
        <v>1087</v>
      </c>
      <c r="I22641" s="25"/>
      <c r="J22641" s="58" t="e">
        <f>HYPERLINK("#"&amp;"Insumos"&amp;"!A"&amp;MATCH($B22641,#REF!,0),"Ins "&amp;$B22641)</f>
        <v>#REF!</v>
      </c>
      <c r="M22641" s="220"/>
    </row>
    <row r="22642" spans="1:13" x14ac:dyDescent="0.2">
      <c r="A22642" s="35" t="s">
        <v>6529</v>
      </c>
      <c r="B22642" s="1" t="s">
        <v>5007</v>
      </c>
      <c r="C22642" s="45" t="s">
        <v>720</v>
      </c>
      <c r="D22642" s="23" t="s">
        <v>5751</v>
      </c>
      <c r="E22642" s="23" t="s">
        <v>4134</v>
      </c>
      <c r="F22642" s="40">
        <v>1</v>
      </c>
      <c r="G22642" s="25">
        <v>1897</v>
      </c>
      <c r="H22642" s="25">
        <v>1897</v>
      </c>
      <c r="I22642" s="25"/>
      <c r="J22642" s="58" t="e">
        <f>HYPERLINK("#"&amp;"Insumos"&amp;"!A"&amp;MATCH($B22642,#REF!,0),"Ins "&amp;$B22642)</f>
        <v>#REF!</v>
      </c>
      <c r="M22642" s="220"/>
    </row>
    <row r="22643" spans="1:13" ht="38.25" x14ac:dyDescent="0.2">
      <c r="A22643" s="35" t="s">
        <v>6529</v>
      </c>
      <c r="B22643" s="1" t="s">
        <v>6027</v>
      </c>
      <c r="C22643" s="45" t="s">
        <v>6028</v>
      </c>
      <c r="D22643" s="23" t="s">
        <v>5751</v>
      </c>
      <c r="E22643" s="23" t="s">
        <v>4134</v>
      </c>
      <c r="F22643" s="40">
        <v>1</v>
      </c>
      <c r="G22643" s="25">
        <v>1869062</v>
      </c>
      <c r="H22643" s="25">
        <v>1869062</v>
      </c>
      <c r="I22643" s="25"/>
      <c r="J22643" s="58" t="e">
        <f>HYPERLINK("#"&amp;"Insumos"&amp;"!A"&amp;MATCH($B22643,#REF!,0),"Ins "&amp;$B22643)</f>
        <v>#REF!</v>
      </c>
      <c r="M22643" s="220"/>
    </row>
    <row r="22644" spans="1:13" ht="25.5" x14ac:dyDescent="0.2">
      <c r="A22644" s="36" t="s">
        <v>6531</v>
      </c>
      <c r="B22644" s="26" t="s">
        <v>6816</v>
      </c>
      <c r="C22644" s="79" t="s">
        <v>6532</v>
      </c>
      <c r="D22644" s="37" t="s">
        <v>5608</v>
      </c>
      <c r="E22644" s="37" t="s">
        <v>464</v>
      </c>
      <c r="F22644" s="41"/>
      <c r="G22644" s="27"/>
      <c r="H22644" s="27"/>
      <c r="I22644" s="27">
        <v>210717</v>
      </c>
      <c r="M22644" s="220">
        <f t="shared" si="353"/>
        <v>275955</v>
      </c>
    </row>
    <row r="22645" spans="1:13" x14ac:dyDescent="0.2">
      <c r="A22645" s="35" t="s">
        <v>6531</v>
      </c>
      <c r="B22645" s="1" t="s">
        <v>5589</v>
      </c>
      <c r="C22645" s="45" t="s">
        <v>5819</v>
      </c>
      <c r="D22645" s="23" t="s">
        <v>5585</v>
      </c>
      <c r="E22645" s="23" t="s">
        <v>466</v>
      </c>
      <c r="F22645" s="40">
        <v>9.6000000000000002E-2</v>
      </c>
      <c r="G22645" s="25">
        <v>597780</v>
      </c>
      <c r="H22645" s="25">
        <v>57387</v>
      </c>
      <c r="I22645" s="25"/>
      <c r="M22645" s="220"/>
    </row>
    <row r="22646" spans="1:13" x14ac:dyDescent="0.2">
      <c r="A22646" s="35" t="s">
        <v>6531</v>
      </c>
      <c r="B22646" s="1" t="s">
        <v>5578</v>
      </c>
      <c r="C22646" s="45" t="s">
        <v>1015</v>
      </c>
      <c r="D22646" s="23" t="s">
        <v>5734</v>
      </c>
      <c r="E22646" s="23" t="s">
        <v>4141</v>
      </c>
      <c r="F22646" s="40">
        <v>2</v>
      </c>
      <c r="G22646" s="25">
        <v>52425</v>
      </c>
      <c r="H22646" s="25">
        <v>104850</v>
      </c>
      <c r="I22646" s="25"/>
      <c r="J22646" s="58" t="e">
        <f>HYPERLINK("#"&amp;"Insumos"&amp;"!A"&amp;MATCH($B22646,#REF!,0),"Ins "&amp;$B22646)</f>
        <v>#REF!</v>
      </c>
      <c r="M22646" s="220"/>
    </row>
    <row r="22647" spans="1:13" x14ac:dyDescent="0.2">
      <c r="A22647" s="35" t="s">
        <v>6531</v>
      </c>
      <c r="B22647" s="1" t="s">
        <v>263</v>
      </c>
      <c r="C22647" s="45" t="s">
        <v>696</v>
      </c>
      <c r="D22647" s="23" t="s">
        <v>5534</v>
      </c>
      <c r="E22647" s="23" t="s">
        <v>4140</v>
      </c>
      <c r="F22647" s="40">
        <v>1.2E-2</v>
      </c>
      <c r="G22647" s="25">
        <v>187426</v>
      </c>
      <c r="H22647" s="25">
        <v>2249</v>
      </c>
      <c r="I22647" s="25"/>
      <c r="J22647" s="58" t="e">
        <f>HYPERLINK("#"&amp;"Insumos"&amp;"!A"&amp;MATCH($B22647,#REF!,0),"Ins "&amp;$B22647)</f>
        <v>#REF!</v>
      </c>
      <c r="M22647" s="220"/>
    </row>
    <row r="22648" spans="1:13" x14ac:dyDescent="0.2">
      <c r="A22648" s="35" t="s">
        <v>6531</v>
      </c>
      <c r="B22648" s="1" t="s">
        <v>222</v>
      </c>
      <c r="C22648" s="45" t="s">
        <v>157</v>
      </c>
      <c r="D22648" s="23" t="s">
        <v>5534</v>
      </c>
      <c r="E22648" s="23" t="s">
        <v>4140</v>
      </c>
      <c r="F22648" s="40">
        <v>0.01</v>
      </c>
      <c r="G22648" s="25">
        <v>66212</v>
      </c>
      <c r="H22648" s="25">
        <v>662</v>
      </c>
      <c r="I22648" s="25"/>
      <c r="J22648" s="58" t="e">
        <f>HYPERLINK("#"&amp;"Insumos"&amp;"!A"&amp;MATCH($B22648,#REF!,0),"Ins "&amp;$B22648)</f>
        <v>#REF!</v>
      </c>
      <c r="M22648" s="220"/>
    </row>
    <row r="22649" spans="1:13" x14ac:dyDescent="0.2">
      <c r="A22649" s="35" t="s">
        <v>6531</v>
      </c>
      <c r="B22649" s="1" t="s">
        <v>5533</v>
      </c>
      <c r="C22649" s="45" t="s">
        <v>5892</v>
      </c>
      <c r="D22649" s="23" t="s">
        <v>977</v>
      </c>
      <c r="E22649" s="23" t="s">
        <v>4134</v>
      </c>
      <c r="F22649" s="40">
        <v>0.63500000000000001</v>
      </c>
      <c r="G22649" s="25">
        <v>3623</v>
      </c>
      <c r="H22649" s="25">
        <v>2301</v>
      </c>
      <c r="I22649" s="25"/>
      <c r="J22649" s="58" t="e">
        <f>HYPERLINK("#"&amp;"Insumos"&amp;"!A"&amp;MATCH($B22649,#REF!,0),"Ins "&amp;$B22649)</f>
        <v>#REF!</v>
      </c>
      <c r="M22649" s="220"/>
    </row>
    <row r="22650" spans="1:13" x14ac:dyDescent="0.2">
      <c r="A22650" s="35" t="s">
        <v>6531</v>
      </c>
      <c r="B22650" s="1" t="s">
        <v>5007</v>
      </c>
      <c r="C22650" s="45" t="s">
        <v>720</v>
      </c>
      <c r="D22650" s="23" t="s">
        <v>5751</v>
      </c>
      <c r="E22650" s="23" t="s">
        <v>4134</v>
      </c>
      <c r="F22650" s="40">
        <v>1.6559999999999999</v>
      </c>
      <c r="G22650" s="25">
        <v>1897</v>
      </c>
      <c r="H22650" s="25">
        <v>3141</v>
      </c>
      <c r="I22650" s="25"/>
      <c r="J22650" s="58" t="e">
        <f>HYPERLINK("#"&amp;"Insumos"&amp;"!A"&amp;MATCH($B22650,#REF!,0),"Ins "&amp;$B22650)</f>
        <v>#REF!</v>
      </c>
      <c r="M22650" s="220"/>
    </row>
    <row r="22651" spans="1:13" x14ac:dyDescent="0.2">
      <c r="A22651" s="35" t="s">
        <v>6531</v>
      </c>
      <c r="B22651" s="1" t="s">
        <v>5483</v>
      </c>
      <c r="C22651" s="45" t="s">
        <v>1064</v>
      </c>
      <c r="D22651" s="23" t="s">
        <v>5751</v>
      </c>
      <c r="E22651" s="23" t="s">
        <v>467</v>
      </c>
      <c r="F22651" s="40">
        <v>6.9000000000000006E-2</v>
      </c>
      <c r="G22651" s="25">
        <v>6176</v>
      </c>
      <c r="H22651" s="25">
        <v>426</v>
      </c>
      <c r="I22651" s="25"/>
      <c r="J22651" s="58" t="e">
        <f>HYPERLINK("#"&amp;"Insumos"&amp;"!A"&amp;MATCH($B22651,#REF!,0),"Ins "&amp;$B22651)</f>
        <v>#REF!</v>
      </c>
      <c r="M22651" s="220"/>
    </row>
    <row r="22652" spans="1:13" x14ac:dyDescent="0.2">
      <c r="A22652" s="35" t="s">
        <v>6531</v>
      </c>
      <c r="B22652" s="1" t="s">
        <v>5184</v>
      </c>
      <c r="C22652" s="45" t="s">
        <v>294</v>
      </c>
      <c r="D22652" s="23" t="s">
        <v>5751</v>
      </c>
      <c r="E22652" s="23" t="s">
        <v>4147</v>
      </c>
      <c r="F22652" s="40">
        <v>0.3</v>
      </c>
      <c r="G22652" s="25">
        <v>5304</v>
      </c>
      <c r="H22652" s="25">
        <v>1591</v>
      </c>
      <c r="I22652" s="25"/>
      <c r="J22652" s="58" t="e">
        <f>HYPERLINK("#"&amp;"Insumos"&amp;"!A"&amp;MATCH($B22652,#REF!,0),"Ins "&amp;$B22652)</f>
        <v>#REF!</v>
      </c>
      <c r="M22652" s="220"/>
    </row>
    <row r="22653" spans="1:13" ht="25.5" x14ac:dyDescent="0.2">
      <c r="A22653" s="35" t="s">
        <v>6531</v>
      </c>
      <c r="B22653" s="1" t="s">
        <v>5468</v>
      </c>
      <c r="C22653" s="45" t="s">
        <v>7326</v>
      </c>
      <c r="D22653" s="23" t="s">
        <v>5751</v>
      </c>
      <c r="E22653" s="23" t="s">
        <v>467</v>
      </c>
      <c r="F22653" s="40">
        <v>2.9</v>
      </c>
      <c r="G22653" s="25">
        <v>5200</v>
      </c>
      <c r="H22653" s="25">
        <v>15080</v>
      </c>
      <c r="I22653" s="25"/>
      <c r="J22653" s="58" t="e">
        <f>HYPERLINK("#"&amp;"Insumos"&amp;"!A"&amp;MATCH($B22653,#REF!,0),"Ins "&amp;$B22653)</f>
        <v>#REF!</v>
      </c>
      <c r="M22653" s="220"/>
    </row>
    <row r="22654" spans="1:13" x14ac:dyDescent="0.2">
      <c r="A22654" s="35" t="s">
        <v>6531</v>
      </c>
      <c r="B22654" s="1" t="s">
        <v>4519</v>
      </c>
      <c r="C22654" s="45" t="s">
        <v>1406</v>
      </c>
      <c r="D22654" s="23" t="s">
        <v>5751</v>
      </c>
      <c r="E22654" s="23" t="s">
        <v>287</v>
      </c>
      <c r="F22654" s="40">
        <v>1.7</v>
      </c>
      <c r="G22654" s="25">
        <v>4634</v>
      </c>
      <c r="H22654" s="25">
        <v>7878</v>
      </c>
      <c r="I22654" s="25"/>
      <c r="J22654" s="58" t="e">
        <f>HYPERLINK("#"&amp;"Insumos"&amp;"!A"&amp;MATCH($B22654,#REF!,0),"Ins "&amp;$B22654)</f>
        <v>#REF!</v>
      </c>
      <c r="M22654" s="220"/>
    </row>
    <row r="22655" spans="1:13" x14ac:dyDescent="0.2">
      <c r="A22655" s="35" t="s">
        <v>6531</v>
      </c>
      <c r="B22655" s="1" t="s">
        <v>4549</v>
      </c>
      <c r="C22655" s="45" t="s">
        <v>719</v>
      </c>
      <c r="D22655" s="23" t="s">
        <v>5751</v>
      </c>
      <c r="E22655" s="23" t="s">
        <v>4134</v>
      </c>
      <c r="F22655" s="40">
        <v>1</v>
      </c>
      <c r="G22655" s="25">
        <v>15152</v>
      </c>
      <c r="H22655" s="25">
        <v>15152</v>
      </c>
      <c r="I22655" s="25"/>
      <c r="J22655" s="58" t="e">
        <f>HYPERLINK("#"&amp;"Insumos"&amp;"!A"&amp;MATCH($B22655,#REF!,0),"Ins "&amp;$B22655)</f>
        <v>#REF!</v>
      </c>
      <c r="M22655" s="220"/>
    </row>
    <row r="22656" spans="1:13" ht="25.5" x14ac:dyDescent="0.2">
      <c r="A22656" s="36" t="s">
        <v>6533</v>
      </c>
      <c r="B22656" s="26" t="s">
        <v>6816</v>
      </c>
      <c r="C22656" s="79" t="s">
        <v>6534</v>
      </c>
      <c r="D22656" s="37" t="s">
        <v>5608</v>
      </c>
      <c r="E22656" s="37" t="s">
        <v>464</v>
      </c>
      <c r="F22656" s="41"/>
      <c r="G22656" s="27"/>
      <c r="H22656" s="27"/>
      <c r="I22656" s="27">
        <v>280505</v>
      </c>
      <c r="M22656" s="220">
        <f t="shared" si="353"/>
        <v>367349</v>
      </c>
    </row>
    <row r="22657" spans="1:13" x14ac:dyDescent="0.2">
      <c r="A22657" s="35" t="s">
        <v>6533</v>
      </c>
      <c r="B22657" s="1" t="s">
        <v>217</v>
      </c>
      <c r="C22657" s="45" t="s">
        <v>1018</v>
      </c>
      <c r="D22657" s="23" t="s">
        <v>5734</v>
      </c>
      <c r="E22657" s="23" t="s">
        <v>4141</v>
      </c>
      <c r="F22657" s="40">
        <v>3.5</v>
      </c>
      <c r="G22657" s="25">
        <v>57752</v>
      </c>
      <c r="H22657" s="25">
        <v>202132</v>
      </c>
      <c r="I22657" s="25"/>
      <c r="J22657" s="58" t="e">
        <f>HYPERLINK("#"&amp;"Insumos"&amp;"!A"&amp;MATCH($B22657,#REF!,0),"Ins "&amp;$B22657)</f>
        <v>#REF!</v>
      </c>
      <c r="M22657" s="220"/>
    </row>
    <row r="22658" spans="1:13" x14ac:dyDescent="0.2">
      <c r="A22658" s="35" t="s">
        <v>6533</v>
      </c>
      <c r="B22658" s="1" t="s">
        <v>263</v>
      </c>
      <c r="C22658" s="45" t="s">
        <v>696</v>
      </c>
      <c r="D22658" s="23" t="s">
        <v>5534</v>
      </c>
      <c r="E22658" s="23" t="s">
        <v>4140</v>
      </c>
      <c r="F22658" s="40">
        <v>3.0000000000000001E-3</v>
      </c>
      <c r="G22658" s="25">
        <v>187426</v>
      </c>
      <c r="H22658" s="25">
        <v>562</v>
      </c>
      <c r="I22658" s="25"/>
      <c r="J22658" s="58" t="e">
        <f>HYPERLINK("#"&amp;"Insumos"&amp;"!A"&amp;MATCH($B22658,#REF!,0),"Ins "&amp;$B22658)</f>
        <v>#REF!</v>
      </c>
      <c r="M22658" s="220"/>
    </row>
    <row r="22659" spans="1:13" x14ac:dyDescent="0.2">
      <c r="A22659" s="35" t="s">
        <v>6533</v>
      </c>
      <c r="B22659" s="1" t="s">
        <v>254</v>
      </c>
      <c r="C22659" s="45" t="s">
        <v>751</v>
      </c>
      <c r="D22659" s="23" t="s">
        <v>5534</v>
      </c>
      <c r="E22659" s="23" t="s">
        <v>4141</v>
      </c>
      <c r="F22659" s="40">
        <v>0.01</v>
      </c>
      <c r="G22659" s="25">
        <v>46854</v>
      </c>
      <c r="H22659" s="25">
        <v>469</v>
      </c>
      <c r="I22659" s="25"/>
      <c r="J22659" s="58" t="e">
        <f>HYPERLINK("#"&amp;"Insumos"&amp;"!A"&amp;MATCH($B22659,#REF!,0),"Ins "&amp;$B22659)</f>
        <v>#REF!</v>
      </c>
      <c r="M22659" s="220"/>
    </row>
    <row r="22660" spans="1:13" x14ac:dyDescent="0.2">
      <c r="A22660" s="35" t="s">
        <v>6533</v>
      </c>
      <c r="B22660" s="1" t="s">
        <v>5533</v>
      </c>
      <c r="C22660" s="45" t="s">
        <v>5892</v>
      </c>
      <c r="D22660" s="23" t="s">
        <v>977</v>
      </c>
      <c r="E22660" s="23" t="s">
        <v>4134</v>
      </c>
      <c r="F22660" s="40">
        <v>0.18</v>
      </c>
      <c r="G22660" s="25">
        <v>3623</v>
      </c>
      <c r="H22660" s="25">
        <v>652</v>
      </c>
      <c r="I22660" s="25"/>
      <c r="J22660" s="58" t="e">
        <f>HYPERLINK("#"&amp;"Insumos"&amp;"!A"&amp;MATCH($B22660,#REF!,0),"Ins "&amp;$B22660)</f>
        <v>#REF!</v>
      </c>
      <c r="M22660" s="220"/>
    </row>
    <row r="22661" spans="1:13" x14ac:dyDescent="0.2">
      <c r="A22661" s="35" t="s">
        <v>6533</v>
      </c>
      <c r="B22661" s="1" t="s">
        <v>5472</v>
      </c>
      <c r="C22661" s="45" t="s">
        <v>68</v>
      </c>
      <c r="D22661" s="23" t="s">
        <v>5751</v>
      </c>
      <c r="E22661" s="23" t="s">
        <v>287</v>
      </c>
      <c r="F22661" s="40">
        <v>5</v>
      </c>
      <c r="G22661" s="25">
        <v>7431</v>
      </c>
      <c r="H22661" s="25">
        <v>37155</v>
      </c>
      <c r="I22661" s="25"/>
      <c r="J22661" s="58" t="e">
        <f>HYPERLINK("#"&amp;"Insumos"&amp;"!A"&amp;MATCH($B22661,#REF!,0),"Ins "&amp;$B22661)</f>
        <v>#REF!</v>
      </c>
      <c r="M22661" s="220"/>
    </row>
    <row r="22662" spans="1:13" x14ac:dyDescent="0.2">
      <c r="A22662" s="35" t="s">
        <v>6533</v>
      </c>
      <c r="B22662" s="1" t="s">
        <v>5007</v>
      </c>
      <c r="C22662" s="45" t="s">
        <v>720</v>
      </c>
      <c r="D22662" s="23" t="s">
        <v>5751</v>
      </c>
      <c r="E22662" s="23" t="s">
        <v>4134</v>
      </c>
      <c r="F22662" s="40">
        <v>0.2</v>
      </c>
      <c r="G22662" s="25">
        <v>1897</v>
      </c>
      <c r="H22662" s="25">
        <v>379</v>
      </c>
      <c r="I22662" s="25"/>
      <c r="J22662" s="58" t="e">
        <f>HYPERLINK("#"&amp;"Insumos"&amp;"!A"&amp;MATCH($B22662,#REF!,0),"Ins "&amp;$B22662)</f>
        <v>#REF!</v>
      </c>
      <c r="M22662" s="220"/>
    </row>
    <row r="22663" spans="1:13" x14ac:dyDescent="0.2">
      <c r="A22663" s="35" t="s">
        <v>6533</v>
      </c>
      <c r="B22663" s="1" t="s">
        <v>5349</v>
      </c>
      <c r="C22663" s="45" t="s">
        <v>529</v>
      </c>
      <c r="D22663" s="23" t="s">
        <v>5751</v>
      </c>
      <c r="E22663" s="23" t="s">
        <v>287</v>
      </c>
      <c r="F22663" s="40">
        <v>1.27</v>
      </c>
      <c r="G22663" s="25">
        <v>21973</v>
      </c>
      <c r="H22663" s="25">
        <v>27906</v>
      </c>
      <c r="I22663" s="25"/>
      <c r="J22663" s="58" t="e">
        <f>HYPERLINK("#"&amp;"Insumos"&amp;"!A"&amp;MATCH($B22663,#REF!,0),"Ins "&amp;$B22663)</f>
        <v>#REF!</v>
      </c>
      <c r="M22663" s="220"/>
    </row>
    <row r="22664" spans="1:13" ht="25.5" x14ac:dyDescent="0.2">
      <c r="A22664" s="35" t="s">
        <v>6533</v>
      </c>
      <c r="B22664" s="1" t="s">
        <v>5194</v>
      </c>
      <c r="C22664" s="45" t="s">
        <v>1219</v>
      </c>
      <c r="D22664" s="23" t="s">
        <v>5751</v>
      </c>
      <c r="E22664" s="23" t="s">
        <v>467</v>
      </c>
      <c r="F22664" s="40">
        <v>0.5</v>
      </c>
      <c r="G22664" s="25">
        <v>22500</v>
      </c>
      <c r="H22664" s="25">
        <v>11250</v>
      </c>
      <c r="I22664" s="25"/>
      <c r="J22664" s="58" t="e">
        <f>HYPERLINK("#"&amp;"Insumos"&amp;"!A"&amp;MATCH($B22664,#REF!,0),"Ins "&amp;$B22664)</f>
        <v>#REF!</v>
      </c>
      <c r="M22664" s="220"/>
    </row>
    <row r="22665" spans="1:13" x14ac:dyDescent="0.2">
      <c r="A22665" s="36" t="s">
        <v>6535</v>
      </c>
      <c r="B22665" s="26" t="s">
        <v>6816</v>
      </c>
      <c r="C22665" s="79" t="s">
        <v>6536</v>
      </c>
      <c r="D22665" s="37" t="s">
        <v>5608</v>
      </c>
      <c r="E22665" s="37" t="s">
        <v>465</v>
      </c>
      <c r="F22665" s="41"/>
      <c r="G22665" s="27"/>
      <c r="H22665" s="27"/>
      <c r="I22665" s="27">
        <v>41129</v>
      </c>
      <c r="M22665" s="220">
        <f t="shared" ref="M22665:M22720" si="354">ROUND(I22665*(1+$L$2),0)</f>
        <v>53863</v>
      </c>
    </row>
    <row r="22666" spans="1:13" x14ac:dyDescent="0.2">
      <c r="A22666" s="35" t="s">
        <v>6535</v>
      </c>
      <c r="B22666" s="1" t="s">
        <v>5604</v>
      </c>
      <c r="C22666" s="45" t="s">
        <v>540</v>
      </c>
      <c r="D22666" s="23" t="s">
        <v>5585</v>
      </c>
      <c r="E22666" s="23" t="s">
        <v>466</v>
      </c>
      <c r="F22666" s="40">
        <v>0.05</v>
      </c>
      <c r="G22666" s="25">
        <v>531559</v>
      </c>
      <c r="H22666" s="25">
        <v>26578</v>
      </c>
      <c r="I22666" s="25"/>
      <c r="M22666" s="220"/>
    </row>
    <row r="22667" spans="1:13" x14ac:dyDescent="0.2">
      <c r="A22667" s="35" t="s">
        <v>6535</v>
      </c>
      <c r="B22667" s="1" t="s">
        <v>5572</v>
      </c>
      <c r="C22667" s="45" t="s">
        <v>971</v>
      </c>
      <c r="D22667" s="23" t="s">
        <v>5734</v>
      </c>
      <c r="E22667" s="23" t="s">
        <v>4141</v>
      </c>
      <c r="F22667" s="40">
        <v>0.33</v>
      </c>
      <c r="G22667" s="25">
        <v>37863</v>
      </c>
      <c r="H22667" s="25">
        <v>12495</v>
      </c>
      <c r="I22667" s="25"/>
      <c r="J22667" s="58" t="e">
        <f>HYPERLINK("#"&amp;"Insumos"&amp;"!A"&amp;MATCH($B22667,#REF!,0),"Ins "&amp;$B22667)</f>
        <v>#REF!</v>
      </c>
      <c r="M22667" s="220"/>
    </row>
    <row r="22668" spans="1:13" x14ac:dyDescent="0.2">
      <c r="A22668" s="35" t="s">
        <v>6535</v>
      </c>
      <c r="B22668" s="1" t="s">
        <v>263</v>
      </c>
      <c r="C22668" s="45" t="s">
        <v>696</v>
      </c>
      <c r="D22668" s="23" t="s">
        <v>5534</v>
      </c>
      <c r="E22668" s="23" t="s">
        <v>4140</v>
      </c>
      <c r="F22668" s="40">
        <v>3.5000000000000001E-3</v>
      </c>
      <c r="G22668" s="25">
        <v>187426</v>
      </c>
      <c r="H22668" s="25">
        <v>656</v>
      </c>
      <c r="I22668" s="25"/>
      <c r="J22668" s="58" t="e">
        <f>HYPERLINK("#"&amp;"Insumos"&amp;"!A"&amp;MATCH($B22668,#REF!,0),"Ins "&amp;$B22668)</f>
        <v>#REF!</v>
      </c>
      <c r="M22668" s="220"/>
    </row>
    <row r="22669" spans="1:13" x14ac:dyDescent="0.2">
      <c r="A22669" s="35" t="s">
        <v>6535</v>
      </c>
      <c r="B22669" s="1" t="s">
        <v>5533</v>
      </c>
      <c r="C22669" s="45" t="s">
        <v>5892</v>
      </c>
      <c r="D22669" s="23" t="s">
        <v>977</v>
      </c>
      <c r="E22669" s="23" t="s">
        <v>4134</v>
      </c>
      <c r="F22669" s="40">
        <v>0.02</v>
      </c>
      <c r="G22669" s="25">
        <v>3623</v>
      </c>
      <c r="H22669" s="25">
        <v>72</v>
      </c>
      <c r="I22669" s="25"/>
      <c r="J22669" s="58" t="e">
        <f>HYPERLINK("#"&amp;"Insumos"&amp;"!A"&amp;MATCH($B22669,#REF!,0),"Ins "&amp;$B22669)</f>
        <v>#REF!</v>
      </c>
      <c r="M22669" s="220"/>
    </row>
    <row r="22670" spans="1:13" x14ac:dyDescent="0.2">
      <c r="A22670" s="35" t="s">
        <v>6535</v>
      </c>
      <c r="B22670" s="1" t="s">
        <v>5007</v>
      </c>
      <c r="C22670" s="45" t="s">
        <v>720</v>
      </c>
      <c r="D22670" s="23" t="s">
        <v>5751</v>
      </c>
      <c r="E22670" s="23" t="s">
        <v>4134</v>
      </c>
      <c r="F22670" s="40">
        <v>0.7</v>
      </c>
      <c r="G22670" s="25">
        <v>1897</v>
      </c>
      <c r="H22670" s="25">
        <v>1328</v>
      </c>
      <c r="I22670" s="25"/>
      <c r="J22670" s="58" t="e">
        <f>HYPERLINK("#"&amp;"Insumos"&amp;"!A"&amp;MATCH($B22670,#REF!,0),"Ins "&amp;$B22670)</f>
        <v>#REF!</v>
      </c>
      <c r="M22670" s="220"/>
    </row>
    <row r="22671" spans="1:13" ht="102" x14ac:dyDescent="0.2">
      <c r="A22671" s="36" t="s">
        <v>6778</v>
      </c>
      <c r="B22671" s="26" t="s">
        <v>6816</v>
      </c>
      <c r="C22671" s="79" t="s">
        <v>6779</v>
      </c>
      <c r="D22671" s="37" t="s">
        <v>5608</v>
      </c>
      <c r="E22671" s="37" t="s">
        <v>4134</v>
      </c>
      <c r="F22671" s="41"/>
      <c r="G22671" s="27"/>
      <c r="H22671" s="27"/>
      <c r="I22671" s="27">
        <v>115924726</v>
      </c>
      <c r="M22671" s="220">
        <f t="shared" si="354"/>
        <v>151815021</v>
      </c>
    </row>
    <row r="22672" spans="1:13" ht="25.5" x14ac:dyDescent="0.2">
      <c r="A22672" s="35" t="s">
        <v>6778</v>
      </c>
      <c r="B22672" s="1" t="s">
        <v>6557</v>
      </c>
      <c r="C22672" s="45" t="s">
        <v>6558</v>
      </c>
      <c r="D22672" s="23" t="s">
        <v>5751</v>
      </c>
      <c r="E22672" s="23" t="s">
        <v>4134</v>
      </c>
      <c r="F22672" s="40">
        <v>1</v>
      </c>
      <c r="G22672" s="25">
        <v>115924726</v>
      </c>
      <c r="H22672" s="25">
        <v>115924726</v>
      </c>
      <c r="I22672" s="25"/>
      <c r="J22672" s="58" t="e">
        <f>HYPERLINK("#"&amp;"Insumos"&amp;"!A"&amp;MATCH($B22672,#REF!,0),"Ins "&amp;$B22672)</f>
        <v>#REF!</v>
      </c>
      <c r="M22672" s="220"/>
    </row>
    <row r="22673" spans="1:13" x14ac:dyDescent="0.2">
      <c r="A22673" s="36" t="s">
        <v>6780</v>
      </c>
      <c r="B22673" s="26" t="s">
        <v>6816</v>
      </c>
      <c r="C22673" s="79" t="s">
        <v>6781</v>
      </c>
      <c r="D22673" s="37" t="s">
        <v>5608</v>
      </c>
      <c r="E22673" s="37" t="s">
        <v>4134</v>
      </c>
      <c r="F22673" s="41"/>
      <c r="G22673" s="27"/>
      <c r="H22673" s="27"/>
      <c r="I22673" s="27">
        <v>175190</v>
      </c>
      <c r="M22673" s="220">
        <f t="shared" si="354"/>
        <v>229429</v>
      </c>
    </row>
    <row r="22674" spans="1:13" x14ac:dyDescent="0.2">
      <c r="A22674" s="35" t="s">
        <v>6780</v>
      </c>
      <c r="B22674" s="1" t="s">
        <v>77</v>
      </c>
      <c r="C22674" s="45" t="s">
        <v>1024</v>
      </c>
      <c r="D22674" s="23" t="s">
        <v>5734</v>
      </c>
      <c r="E22674" s="23" t="s">
        <v>4141</v>
      </c>
      <c r="F22674" s="40">
        <v>2</v>
      </c>
      <c r="G22674" s="25">
        <v>74500</v>
      </c>
      <c r="H22674" s="25">
        <v>149000</v>
      </c>
      <c r="I22674" s="25"/>
      <c r="J22674" s="58" t="e">
        <f>HYPERLINK("#"&amp;"Insumos"&amp;"!A"&amp;MATCH($B22674,#REF!,0),"Ins "&amp;$B22674)</f>
        <v>#REF!</v>
      </c>
      <c r="M22674" s="220"/>
    </row>
    <row r="22675" spans="1:13" x14ac:dyDescent="0.2">
      <c r="A22675" s="35" t="s">
        <v>6780</v>
      </c>
      <c r="B22675" s="34" t="s">
        <v>221</v>
      </c>
      <c r="C22675" s="45" t="s">
        <v>8817</v>
      </c>
      <c r="D22675" s="23" t="s">
        <v>5534</v>
      </c>
      <c r="E22675" s="23" t="s">
        <v>4142</v>
      </c>
      <c r="F22675" s="40">
        <v>0.125</v>
      </c>
      <c r="G22675" s="25">
        <v>165360</v>
      </c>
      <c r="H22675" s="25">
        <v>20670</v>
      </c>
      <c r="I22675" s="25"/>
      <c r="J22675" s="58" t="e">
        <f>HYPERLINK("#"&amp;"Insumos"&amp;"!A"&amp;MATCH($B22675,#REF!,0),"Ins "&amp;$B22675)</f>
        <v>#REF!</v>
      </c>
      <c r="M22675" s="220"/>
    </row>
    <row r="22676" spans="1:13" x14ac:dyDescent="0.2">
      <c r="A22676" s="35" t="s">
        <v>6780</v>
      </c>
      <c r="B22676" s="1" t="s">
        <v>5533</v>
      </c>
      <c r="C22676" s="45" t="s">
        <v>5892</v>
      </c>
      <c r="D22676" s="23" t="s">
        <v>977</v>
      </c>
      <c r="E22676" s="23" t="s">
        <v>4134</v>
      </c>
      <c r="F22676" s="40">
        <v>1</v>
      </c>
      <c r="G22676" s="25">
        <v>3623</v>
      </c>
      <c r="H22676" s="25">
        <v>3623</v>
      </c>
      <c r="I22676" s="25"/>
      <c r="J22676" s="58" t="e">
        <f>HYPERLINK("#"&amp;"Insumos"&amp;"!A"&amp;MATCH($B22676,#REF!,0),"Ins "&amp;$B22676)</f>
        <v>#REF!</v>
      </c>
      <c r="M22676" s="220"/>
    </row>
    <row r="22677" spans="1:13" x14ac:dyDescent="0.2">
      <c r="A22677" s="35" t="s">
        <v>6780</v>
      </c>
      <c r="B22677" s="1" t="s">
        <v>5007</v>
      </c>
      <c r="C22677" s="45" t="s">
        <v>720</v>
      </c>
      <c r="D22677" s="23" t="s">
        <v>5751</v>
      </c>
      <c r="E22677" s="23" t="s">
        <v>4134</v>
      </c>
      <c r="F22677" s="40">
        <v>1</v>
      </c>
      <c r="G22677" s="25">
        <v>1897</v>
      </c>
      <c r="H22677" s="25">
        <v>1897</v>
      </c>
      <c r="I22677" s="25"/>
      <c r="J22677" s="58" t="e">
        <f>HYPERLINK("#"&amp;"Insumos"&amp;"!A"&amp;MATCH($B22677,#REF!,0),"Ins "&amp;$B22677)</f>
        <v>#REF!</v>
      </c>
      <c r="M22677" s="220"/>
    </row>
    <row r="22678" spans="1:13" ht="25.5" x14ac:dyDescent="0.2">
      <c r="A22678" s="36" t="s">
        <v>6782</v>
      </c>
      <c r="B22678" s="26" t="s">
        <v>6816</v>
      </c>
      <c r="C22678" s="79" t="s">
        <v>6783</v>
      </c>
      <c r="D22678" s="37" t="s">
        <v>5608</v>
      </c>
      <c r="E22678" s="37" t="s">
        <v>464</v>
      </c>
      <c r="F22678" s="41"/>
      <c r="G22678" s="27"/>
      <c r="H22678" s="27"/>
      <c r="I22678" s="27">
        <v>8892</v>
      </c>
      <c r="M22678" s="220">
        <f t="shared" si="354"/>
        <v>11645</v>
      </c>
    </row>
    <row r="22679" spans="1:13" x14ac:dyDescent="0.2">
      <c r="A22679" s="35" t="s">
        <v>6782</v>
      </c>
      <c r="B22679" s="1" t="s">
        <v>5574</v>
      </c>
      <c r="C22679" s="45" t="s">
        <v>972</v>
      </c>
      <c r="D22679" s="23" t="s">
        <v>5734</v>
      </c>
      <c r="E22679" s="23" t="s">
        <v>4141</v>
      </c>
      <c r="F22679" s="40">
        <v>0.1</v>
      </c>
      <c r="G22679" s="25">
        <v>41004</v>
      </c>
      <c r="H22679" s="25">
        <v>4100</v>
      </c>
      <c r="I22679" s="25"/>
      <c r="J22679" s="58" t="e">
        <f>HYPERLINK("#"&amp;"Insumos"&amp;"!A"&amp;MATCH($B22679,#REF!,0),"Ins "&amp;$B22679)</f>
        <v>#REF!</v>
      </c>
      <c r="M22679" s="220"/>
    </row>
    <row r="22680" spans="1:13" x14ac:dyDescent="0.2">
      <c r="A22680" s="35" t="s">
        <v>6782</v>
      </c>
      <c r="B22680" s="1" t="s">
        <v>5533</v>
      </c>
      <c r="C22680" s="45" t="s">
        <v>5892</v>
      </c>
      <c r="D22680" s="23" t="s">
        <v>977</v>
      </c>
      <c r="E22680" s="23" t="s">
        <v>4134</v>
      </c>
      <c r="F22680" s="40">
        <v>0.05</v>
      </c>
      <c r="G22680" s="25">
        <v>3623</v>
      </c>
      <c r="H22680" s="25">
        <v>181</v>
      </c>
      <c r="I22680" s="25"/>
      <c r="J22680" s="58" t="e">
        <f>HYPERLINK("#"&amp;"Insumos"&amp;"!A"&amp;MATCH($B22680,#REF!,0),"Ins "&amp;$B22680)</f>
        <v>#REF!</v>
      </c>
      <c r="M22680" s="220"/>
    </row>
    <row r="22681" spans="1:13" x14ac:dyDescent="0.2">
      <c r="A22681" s="35" t="s">
        <v>6782</v>
      </c>
      <c r="B22681" s="1" t="s">
        <v>5190</v>
      </c>
      <c r="C22681" s="45" t="s">
        <v>1215</v>
      </c>
      <c r="D22681" s="23" t="s">
        <v>5751</v>
      </c>
      <c r="E22681" s="23" t="s">
        <v>4134</v>
      </c>
      <c r="F22681" s="40">
        <v>0.1</v>
      </c>
      <c r="G22681" s="25">
        <v>46112</v>
      </c>
      <c r="H22681" s="25">
        <v>4611</v>
      </c>
      <c r="I22681" s="25"/>
      <c r="J22681" s="58" t="e">
        <f>HYPERLINK("#"&amp;"Insumos"&amp;"!A"&amp;MATCH($B22681,#REF!,0),"Ins "&amp;$B22681)</f>
        <v>#REF!</v>
      </c>
      <c r="M22681" s="220"/>
    </row>
    <row r="22682" spans="1:13" ht="165.75" x14ac:dyDescent="0.2">
      <c r="A22682" s="36" t="s">
        <v>6784</v>
      </c>
      <c r="B22682" s="26" t="s">
        <v>6816</v>
      </c>
      <c r="C22682" s="79" t="s">
        <v>6785</v>
      </c>
      <c r="D22682" s="37" t="s">
        <v>5608</v>
      </c>
      <c r="E22682" s="37" t="s">
        <v>4134</v>
      </c>
      <c r="F22682" s="41"/>
      <c r="G22682" s="27"/>
      <c r="H22682" s="27"/>
      <c r="I22682" s="27">
        <v>10100533</v>
      </c>
      <c r="M22682" s="220">
        <f t="shared" si="354"/>
        <v>13227658</v>
      </c>
    </row>
    <row r="22683" spans="1:13" ht="153" x14ac:dyDescent="0.2">
      <c r="A22683" s="35" t="s">
        <v>6784</v>
      </c>
      <c r="B22683" s="1" t="s">
        <v>6569</v>
      </c>
      <c r="C22683" s="45" t="s">
        <v>6570</v>
      </c>
      <c r="D22683" s="23" t="s">
        <v>5751</v>
      </c>
      <c r="E22683" s="23" t="s">
        <v>4134</v>
      </c>
      <c r="F22683" s="40">
        <v>1</v>
      </c>
      <c r="G22683" s="25">
        <v>10100533</v>
      </c>
      <c r="H22683" s="25">
        <v>10100533</v>
      </c>
      <c r="I22683" s="25"/>
      <c r="J22683" s="58" t="e">
        <f>HYPERLINK("#"&amp;"Insumos"&amp;"!A"&amp;MATCH($B22683,#REF!,0),"Ins "&amp;$B22683)</f>
        <v>#REF!</v>
      </c>
      <c r="M22683" s="220"/>
    </row>
    <row r="22684" spans="1:13" ht="76.5" x14ac:dyDescent="0.2">
      <c r="A22684" s="36" t="s">
        <v>6786</v>
      </c>
      <c r="B22684" s="26" t="s">
        <v>6816</v>
      </c>
      <c r="C22684" s="79" t="s">
        <v>6787</v>
      </c>
      <c r="D22684" s="37" t="s">
        <v>5608</v>
      </c>
      <c r="E22684" s="37" t="s">
        <v>465</v>
      </c>
      <c r="F22684" s="41"/>
      <c r="G22684" s="27"/>
      <c r="H22684" s="27"/>
      <c r="I22684" s="27">
        <v>142239</v>
      </c>
      <c r="M22684" s="220">
        <f t="shared" si="354"/>
        <v>186276</v>
      </c>
    </row>
    <row r="22685" spans="1:13" x14ac:dyDescent="0.2">
      <c r="A22685" s="35" t="s">
        <v>6786</v>
      </c>
      <c r="B22685" s="1" t="s">
        <v>263</v>
      </c>
      <c r="C22685" s="45" t="s">
        <v>696</v>
      </c>
      <c r="D22685" s="23" t="s">
        <v>5534</v>
      </c>
      <c r="E22685" s="23" t="s">
        <v>4140</v>
      </c>
      <c r="F22685" s="40">
        <v>2.0729999999999998E-2</v>
      </c>
      <c r="G22685" s="25">
        <v>187426</v>
      </c>
      <c r="H22685" s="25">
        <v>3885</v>
      </c>
      <c r="I22685" s="25"/>
      <c r="J22685" s="58" t="e">
        <f>HYPERLINK("#"&amp;"Insumos"&amp;"!A"&amp;MATCH($B22685,#REF!,0),"Ins "&amp;$B22685)</f>
        <v>#REF!</v>
      </c>
      <c r="M22685" s="220"/>
    </row>
    <row r="22686" spans="1:13" ht="25.5" x14ac:dyDescent="0.2">
      <c r="A22686" s="35" t="s">
        <v>6786</v>
      </c>
      <c r="B22686" s="1" t="s">
        <v>6577</v>
      </c>
      <c r="C22686" s="45" t="s">
        <v>6578</v>
      </c>
      <c r="D22686" s="23" t="s">
        <v>5751</v>
      </c>
      <c r="E22686" s="23" t="s">
        <v>465</v>
      </c>
      <c r="F22686" s="40">
        <v>1</v>
      </c>
      <c r="G22686" s="25">
        <v>138354</v>
      </c>
      <c r="H22686" s="25">
        <v>138354</v>
      </c>
      <c r="I22686" s="25"/>
      <c r="J22686" s="58" t="e">
        <f>HYPERLINK("#"&amp;"Insumos"&amp;"!A"&amp;MATCH($B22686,#REF!,0),"Ins "&amp;$B22686)</f>
        <v>#REF!</v>
      </c>
      <c r="M22686" s="220"/>
    </row>
    <row r="22687" spans="1:13" ht="51" x14ac:dyDescent="0.2">
      <c r="A22687" s="36" t="s">
        <v>6788</v>
      </c>
      <c r="B22687" s="26" t="s">
        <v>6816</v>
      </c>
      <c r="C22687" s="79" t="s">
        <v>6789</v>
      </c>
      <c r="D22687" s="37" t="s">
        <v>5608</v>
      </c>
      <c r="E22687" s="37" t="s">
        <v>465</v>
      </c>
      <c r="F22687" s="41"/>
      <c r="G22687" s="27"/>
      <c r="H22687" s="27"/>
      <c r="I22687" s="27">
        <v>124816</v>
      </c>
      <c r="M22687" s="220">
        <f t="shared" si="354"/>
        <v>163459</v>
      </c>
    </row>
    <row r="22688" spans="1:13" x14ac:dyDescent="0.2">
      <c r="A22688" s="35" t="s">
        <v>6788</v>
      </c>
      <c r="B22688" s="1" t="s">
        <v>78</v>
      </c>
      <c r="C22688" s="45" t="s">
        <v>1019</v>
      </c>
      <c r="D22688" s="23" t="s">
        <v>5734</v>
      </c>
      <c r="E22688" s="23" t="s">
        <v>4141</v>
      </c>
      <c r="F22688" s="40">
        <v>0.75</v>
      </c>
      <c r="G22688" s="25">
        <v>58718</v>
      </c>
      <c r="H22688" s="25">
        <v>44039</v>
      </c>
      <c r="I22688" s="25"/>
      <c r="J22688" s="58" t="e">
        <f>HYPERLINK("#"&amp;"Insumos"&amp;"!A"&amp;MATCH($B22688,#REF!,0),"Ins "&amp;$B22688)</f>
        <v>#REF!</v>
      </c>
      <c r="M22688" s="220"/>
    </row>
    <row r="22689" spans="1:13" ht="25.5" x14ac:dyDescent="0.2">
      <c r="A22689" s="35" t="s">
        <v>6788</v>
      </c>
      <c r="B22689" s="1" t="s">
        <v>597</v>
      </c>
      <c r="C22689" s="45" t="s">
        <v>8738</v>
      </c>
      <c r="D22689" s="23" t="s">
        <v>5534</v>
      </c>
      <c r="E22689" s="23" t="s">
        <v>8737</v>
      </c>
      <c r="F22689" s="40">
        <v>0.5</v>
      </c>
      <c r="G22689" s="25">
        <v>17302</v>
      </c>
      <c r="H22689" s="25">
        <v>8651</v>
      </c>
      <c r="I22689" s="25"/>
      <c r="J22689" s="58" t="e">
        <f>HYPERLINK("#"&amp;"Insumos"&amp;"!A"&amp;MATCH($B22689,#REF!,0),"Ins "&amp;$B22689)</f>
        <v>#REF!</v>
      </c>
      <c r="M22689" s="220"/>
    </row>
    <row r="22690" spans="1:13" x14ac:dyDescent="0.2">
      <c r="A22690" s="35" t="s">
        <v>6788</v>
      </c>
      <c r="B22690" s="1" t="s">
        <v>263</v>
      </c>
      <c r="C22690" s="45" t="s">
        <v>696</v>
      </c>
      <c r="D22690" s="23" t="s">
        <v>5534</v>
      </c>
      <c r="E22690" s="23" t="s">
        <v>4140</v>
      </c>
      <c r="F22690" s="40">
        <v>3.2000000000000002E-3</v>
      </c>
      <c r="G22690" s="25">
        <v>187426</v>
      </c>
      <c r="H22690" s="25">
        <v>600</v>
      </c>
      <c r="I22690" s="25"/>
      <c r="J22690" s="58" t="e">
        <f>HYPERLINK("#"&amp;"Insumos"&amp;"!A"&amp;MATCH($B22690,#REF!,0),"Ins "&amp;$B22690)</f>
        <v>#REF!</v>
      </c>
      <c r="M22690" s="220"/>
    </row>
    <row r="22691" spans="1:13" x14ac:dyDescent="0.2">
      <c r="A22691" s="35" t="s">
        <v>6788</v>
      </c>
      <c r="B22691" s="1" t="s">
        <v>5120</v>
      </c>
      <c r="C22691" s="45" t="s">
        <v>6539</v>
      </c>
      <c r="D22691" s="23" t="s">
        <v>5751</v>
      </c>
      <c r="E22691" s="23" t="s">
        <v>464</v>
      </c>
      <c r="F22691" s="40">
        <v>0.2</v>
      </c>
      <c r="G22691" s="25">
        <v>6240</v>
      </c>
      <c r="H22691" s="25">
        <v>1248</v>
      </c>
      <c r="I22691" s="25"/>
      <c r="J22691" s="58" t="e">
        <f>HYPERLINK("#"&amp;"Insumos"&amp;"!A"&amp;MATCH($B22691,#REF!,0),"Ins "&amp;$B22691)</f>
        <v>#REF!</v>
      </c>
      <c r="M22691" s="220"/>
    </row>
    <row r="22692" spans="1:13" x14ac:dyDescent="0.2">
      <c r="A22692" s="35" t="s">
        <v>6788</v>
      </c>
      <c r="B22692" s="1" t="s">
        <v>5007</v>
      </c>
      <c r="C22692" s="45" t="s">
        <v>720</v>
      </c>
      <c r="D22692" s="23" t="s">
        <v>5751</v>
      </c>
      <c r="E22692" s="23" t="s">
        <v>4134</v>
      </c>
      <c r="F22692" s="40">
        <v>0.7</v>
      </c>
      <c r="G22692" s="25">
        <v>1897</v>
      </c>
      <c r="H22692" s="25">
        <v>1328</v>
      </c>
      <c r="I22692" s="25"/>
      <c r="J22692" s="58" t="e">
        <f>HYPERLINK("#"&amp;"Insumos"&amp;"!A"&amp;MATCH($B22692,#REF!,0),"Ins "&amp;$B22692)</f>
        <v>#REF!</v>
      </c>
      <c r="M22692" s="220"/>
    </row>
    <row r="22693" spans="1:13" x14ac:dyDescent="0.2">
      <c r="A22693" s="35" t="s">
        <v>6788</v>
      </c>
      <c r="B22693" s="1" t="s">
        <v>5121</v>
      </c>
      <c r="C22693" s="45" t="s">
        <v>6540</v>
      </c>
      <c r="D22693" s="23" t="s">
        <v>5751</v>
      </c>
      <c r="E22693" s="23" t="s">
        <v>464</v>
      </c>
      <c r="F22693" s="40">
        <v>0.3</v>
      </c>
      <c r="G22693" s="25">
        <v>7280</v>
      </c>
      <c r="H22693" s="25">
        <v>2184</v>
      </c>
      <c r="I22693" s="25"/>
      <c r="J22693" s="58" t="e">
        <f>HYPERLINK("#"&amp;"Insumos"&amp;"!A"&amp;MATCH($B22693,#REF!,0),"Ins "&amp;$B22693)</f>
        <v>#REF!</v>
      </c>
      <c r="M22693" s="220"/>
    </row>
    <row r="22694" spans="1:13" x14ac:dyDescent="0.2">
      <c r="A22694" s="35" t="s">
        <v>6788</v>
      </c>
      <c r="B22694" s="1" t="s">
        <v>5122</v>
      </c>
      <c r="C22694" s="45" t="s">
        <v>2231</v>
      </c>
      <c r="D22694" s="23" t="s">
        <v>5751</v>
      </c>
      <c r="E22694" s="23" t="s">
        <v>4134</v>
      </c>
      <c r="F22694" s="40">
        <v>6</v>
      </c>
      <c r="G22694" s="25">
        <v>135</v>
      </c>
      <c r="H22694" s="25">
        <v>810</v>
      </c>
      <c r="I22694" s="25"/>
      <c r="J22694" s="58" t="e">
        <f>HYPERLINK("#"&amp;"Insumos"&amp;"!A"&amp;MATCH($B22694,#REF!,0),"Ins "&amp;$B22694)</f>
        <v>#REF!</v>
      </c>
      <c r="M22694" s="220"/>
    </row>
    <row r="22695" spans="1:13" x14ac:dyDescent="0.2">
      <c r="A22695" s="35" t="s">
        <v>6788</v>
      </c>
      <c r="B22695" s="1" t="s">
        <v>6639</v>
      </c>
      <c r="C22695" s="45" t="s">
        <v>6640</v>
      </c>
      <c r="D22695" s="23" t="s">
        <v>5751</v>
      </c>
      <c r="E22695" s="23" t="s">
        <v>4134</v>
      </c>
      <c r="F22695" s="40">
        <v>1</v>
      </c>
      <c r="G22695" s="25">
        <v>65859</v>
      </c>
      <c r="H22695" s="25">
        <v>65859</v>
      </c>
      <c r="I22695" s="25"/>
      <c r="J22695" s="58" t="e">
        <f>HYPERLINK("#"&amp;"Insumos"&amp;"!A"&amp;MATCH($B22695,#REF!,0),"Ins "&amp;$B22695)</f>
        <v>#REF!</v>
      </c>
      <c r="M22695" s="220"/>
    </row>
    <row r="22696" spans="1:13" x14ac:dyDescent="0.2">
      <c r="A22696" s="35" t="s">
        <v>6788</v>
      </c>
      <c r="B22696" s="1" t="s">
        <v>5352</v>
      </c>
      <c r="C22696" s="45" t="s">
        <v>9158</v>
      </c>
      <c r="D22696" s="23" t="s">
        <v>5751</v>
      </c>
      <c r="E22696" s="23" t="s">
        <v>467</v>
      </c>
      <c r="F22696" s="40">
        <v>0.01</v>
      </c>
      <c r="G22696" s="25">
        <v>9684</v>
      </c>
      <c r="H22696" s="25">
        <v>97</v>
      </c>
      <c r="I22696" s="25"/>
      <c r="J22696" s="58" t="e">
        <f>HYPERLINK("#"&amp;"Insumos"&amp;"!A"&amp;MATCH($B22696,#REF!,0),"Ins "&amp;$B22696)</f>
        <v>#REF!</v>
      </c>
      <c r="M22696" s="220"/>
    </row>
    <row r="22697" spans="1:13" ht="51" x14ac:dyDescent="0.2">
      <c r="A22697" s="36" t="s">
        <v>6790</v>
      </c>
      <c r="B22697" s="26" t="s">
        <v>6816</v>
      </c>
      <c r="C22697" s="79" t="s">
        <v>6791</v>
      </c>
      <c r="D22697" s="37" t="s">
        <v>5608</v>
      </c>
      <c r="E22697" s="37" t="s">
        <v>465</v>
      </c>
      <c r="F22697" s="41"/>
      <c r="G22697" s="27"/>
      <c r="H22697" s="27"/>
      <c r="I22697" s="27">
        <v>16108</v>
      </c>
      <c r="M22697" s="220">
        <f t="shared" si="354"/>
        <v>21095</v>
      </c>
    </row>
    <row r="22698" spans="1:13" x14ac:dyDescent="0.2">
      <c r="A22698" s="35" t="s">
        <v>6790</v>
      </c>
      <c r="B22698" s="1" t="s">
        <v>5572</v>
      </c>
      <c r="C22698" s="45" t="s">
        <v>971</v>
      </c>
      <c r="D22698" s="23" t="s">
        <v>5734</v>
      </c>
      <c r="E22698" s="23" t="s">
        <v>4141</v>
      </c>
      <c r="F22698" s="40">
        <v>0.02</v>
      </c>
      <c r="G22698" s="25">
        <v>37863</v>
      </c>
      <c r="H22698" s="25">
        <v>757</v>
      </c>
      <c r="I22698" s="25"/>
      <c r="J22698" s="58" t="e">
        <f>HYPERLINK("#"&amp;"Insumos"&amp;"!A"&amp;MATCH($B22698,#REF!,0),"Ins "&amp;$B22698)</f>
        <v>#REF!</v>
      </c>
      <c r="M22698" s="220"/>
    </row>
    <row r="22699" spans="1:13" ht="25.5" x14ac:dyDescent="0.2">
      <c r="A22699" s="35" t="s">
        <v>6790</v>
      </c>
      <c r="B22699" s="1" t="s">
        <v>597</v>
      </c>
      <c r="C22699" s="45" t="s">
        <v>8738</v>
      </c>
      <c r="D22699" s="23" t="s">
        <v>5534</v>
      </c>
      <c r="E22699" s="23" t="s">
        <v>8737</v>
      </c>
      <c r="F22699" s="40">
        <v>0.2</v>
      </c>
      <c r="G22699" s="25">
        <v>17302</v>
      </c>
      <c r="H22699" s="25">
        <v>3460</v>
      </c>
      <c r="I22699" s="25"/>
      <c r="J22699" s="58" t="e">
        <f>HYPERLINK("#"&amp;"Insumos"&amp;"!A"&amp;MATCH($B22699,#REF!,0),"Ins "&amp;$B22699)</f>
        <v>#REF!</v>
      </c>
      <c r="M22699" s="220"/>
    </row>
    <row r="22700" spans="1:13" x14ac:dyDescent="0.2">
      <c r="A22700" s="35" t="s">
        <v>6790</v>
      </c>
      <c r="B22700" s="1" t="s">
        <v>263</v>
      </c>
      <c r="C22700" s="45" t="s">
        <v>696</v>
      </c>
      <c r="D22700" s="23" t="s">
        <v>5534</v>
      </c>
      <c r="E22700" s="23" t="s">
        <v>4140</v>
      </c>
      <c r="F22700" s="40">
        <v>1E-3</v>
      </c>
      <c r="G22700" s="25">
        <v>187426</v>
      </c>
      <c r="H22700" s="25">
        <v>187</v>
      </c>
      <c r="I22700" s="25"/>
      <c r="J22700" s="58" t="e">
        <f>HYPERLINK("#"&amp;"Insumos"&amp;"!A"&amp;MATCH($B22700,#REF!,0),"Ins "&amp;$B22700)</f>
        <v>#REF!</v>
      </c>
      <c r="M22700" s="220"/>
    </row>
    <row r="22701" spans="1:13" x14ac:dyDescent="0.2">
      <c r="A22701" s="35" t="s">
        <v>6790</v>
      </c>
      <c r="B22701" s="1" t="s">
        <v>5533</v>
      </c>
      <c r="C22701" s="45" t="s">
        <v>5892</v>
      </c>
      <c r="D22701" s="23" t="s">
        <v>977</v>
      </c>
      <c r="E22701" s="23" t="s">
        <v>4134</v>
      </c>
      <c r="F22701" s="40">
        <v>0.05</v>
      </c>
      <c r="G22701" s="25">
        <v>3623</v>
      </c>
      <c r="H22701" s="25">
        <v>181</v>
      </c>
      <c r="I22701" s="25"/>
      <c r="J22701" s="58" t="e">
        <f>HYPERLINK("#"&amp;"Insumos"&amp;"!A"&amp;MATCH($B22701,#REF!,0),"Ins "&amp;$B22701)</f>
        <v>#REF!</v>
      </c>
      <c r="M22701" s="220"/>
    </row>
    <row r="22702" spans="1:13" x14ac:dyDescent="0.2">
      <c r="A22702" s="35" t="s">
        <v>6790</v>
      </c>
      <c r="B22702" s="1" t="s">
        <v>5007</v>
      </c>
      <c r="C22702" s="45" t="s">
        <v>720</v>
      </c>
      <c r="D22702" s="23" t="s">
        <v>5751</v>
      </c>
      <c r="E22702" s="23" t="s">
        <v>4134</v>
      </c>
      <c r="F22702" s="40">
        <v>0.45</v>
      </c>
      <c r="G22702" s="25">
        <v>1897</v>
      </c>
      <c r="H22702" s="25">
        <v>854</v>
      </c>
      <c r="I22702" s="25"/>
      <c r="J22702" s="58" t="e">
        <f>HYPERLINK("#"&amp;"Insumos"&amp;"!A"&amp;MATCH($B22702,#REF!,0),"Ins "&amp;$B22702)</f>
        <v>#REF!</v>
      </c>
      <c r="M22702" s="220"/>
    </row>
    <row r="22703" spans="1:13" ht="25.5" x14ac:dyDescent="0.2">
      <c r="A22703" s="35" t="s">
        <v>6790</v>
      </c>
      <c r="B22703" s="1" t="s">
        <v>6625</v>
      </c>
      <c r="C22703" s="45" t="s">
        <v>6626</v>
      </c>
      <c r="D22703" s="23" t="s">
        <v>5751</v>
      </c>
      <c r="E22703" s="23" t="s">
        <v>465</v>
      </c>
      <c r="F22703" s="40">
        <v>1.05</v>
      </c>
      <c r="G22703" s="25">
        <v>10161</v>
      </c>
      <c r="H22703" s="25">
        <v>10669</v>
      </c>
      <c r="I22703" s="25"/>
      <c r="J22703" s="58" t="e">
        <f>HYPERLINK("#"&amp;"Insumos"&amp;"!A"&amp;MATCH($B22703,#REF!,0),"Ins "&amp;$B22703)</f>
        <v>#REF!</v>
      </c>
      <c r="M22703" s="220"/>
    </row>
    <row r="22704" spans="1:13" ht="51" x14ac:dyDescent="0.2">
      <c r="A22704" s="36" t="s">
        <v>7080</v>
      </c>
      <c r="B22704" s="26" t="s">
        <v>6816</v>
      </c>
      <c r="C22704" s="79" t="s">
        <v>7081</v>
      </c>
      <c r="D22704" s="37" t="s">
        <v>5608</v>
      </c>
      <c r="E22704" s="37" t="s">
        <v>465</v>
      </c>
      <c r="F22704" s="41"/>
      <c r="G22704" s="27"/>
      <c r="H22704" s="27"/>
      <c r="I22704" s="27">
        <v>44282</v>
      </c>
      <c r="M22704" s="220">
        <f t="shared" si="354"/>
        <v>57992</v>
      </c>
    </row>
    <row r="22705" spans="1:13" x14ac:dyDescent="0.2">
      <c r="A22705" s="35" t="s">
        <v>7080</v>
      </c>
      <c r="B22705" s="1" t="s">
        <v>5572</v>
      </c>
      <c r="C22705" s="45" t="s">
        <v>971</v>
      </c>
      <c r="D22705" s="23" t="s">
        <v>5734</v>
      </c>
      <c r="E22705" s="23" t="s">
        <v>4141</v>
      </c>
      <c r="F22705" s="40">
        <v>0.5</v>
      </c>
      <c r="G22705" s="25">
        <v>37863</v>
      </c>
      <c r="H22705" s="25">
        <v>18932</v>
      </c>
      <c r="I22705" s="25"/>
      <c r="J22705" s="58" t="e">
        <f>HYPERLINK("#"&amp;"Insumos"&amp;"!A"&amp;MATCH($B22705,#REF!,0),"Ins "&amp;$B22705)</f>
        <v>#REF!</v>
      </c>
      <c r="M22705" s="220"/>
    </row>
    <row r="22706" spans="1:13" ht="25.5" x14ac:dyDescent="0.2">
      <c r="A22706" s="35" t="s">
        <v>7080</v>
      </c>
      <c r="B22706" s="1" t="s">
        <v>597</v>
      </c>
      <c r="C22706" s="45" t="s">
        <v>8738</v>
      </c>
      <c r="D22706" s="23" t="s">
        <v>5534</v>
      </c>
      <c r="E22706" s="23" t="s">
        <v>8737</v>
      </c>
      <c r="F22706" s="40">
        <v>0.5</v>
      </c>
      <c r="G22706" s="25">
        <v>17302</v>
      </c>
      <c r="H22706" s="25">
        <v>8651</v>
      </c>
      <c r="I22706" s="25"/>
      <c r="J22706" s="58" t="e">
        <f>HYPERLINK("#"&amp;"Insumos"&amp;"!A"&amp;MATCH($B22706,#REF!,0),"Ins "&amp;$B22706)</f>
        <v>#REF!</v>
      </c>
      <c r="M22706" s="220"/>
    </row>
    <row r="22707" spans="1:13" x14ac:dyDescent="0.2">
      <c r="A22707" s="35" t="s">
        <v>7080</v>
      </c>
      <c r="B22707" s="1" t="s">
        <v>113</v>
      </c>
      <c r="C22707" s="45" t="s">
        <v>291</v>
      </c>
      <c r="D22707" s="23" t="s">
        <v>5534</v>
      </c>
      <c r="E22707" s="23" t="s">
        <v>4140</v>
      </c>
      <c r="F22707" s="40">
        <v>0.1</v>
      </c>
      <c r="G22707" s="25">
        <v>92820</v>
      </c>
      <c r="H22707" s="25">
        <v>9282</v>
      </c>
      <c r="I22707" s="25"/>
      <c r="J22707" s="58" t="e">
        <f>HYPERLINK("#"&amp;"Insumos"&amp;"!A"&amp;MATCH($B22707,#REF!,0),"Ins "&amp;$B22707)</f>
        <v>#REF!</v>
      </c>
      <c r="M22707" s="220"/>
    </row>
    <row r="22708" spans="1:13" x14ac:dyDescent="0.2">
      <c r="A22708" s="35" t="s">
        <v>7080</v>
      </c>
      <c r="B22708" s="1" t="s">
        <v>5533</v>
      </c>
      <c r="C22708" s="45" t="s">
        <v>5892</v>
      </c>
      <c r="D22708" s="23" t="s">
        <v>977</v>
      </c>
      <c r="E22708" s="23" t="s">
        <v>4134</v>
      </c>
      <c r="F22708" s="40">
        <v>1</v>
      </c>
      <c r="G22708" s="25">
        <v>3623</v>
      </c>
      <c r="H22708" s="25">
        <v>3623</v>
      </c>
      <c r="I22708" s="25"/>
      <c r="J22708" s="58" t="e">
        <f>HYPERLINK("#"&amp;"Insumos"&amp;"!A"&amp;MATCH($B22708,#REF!,0),"Ins "&amp;$B22708)</f>
        <v>#REF!</v>
      </c>
      <c r="M22708" s="220"/>
    </row>
    <row r="22709" spans="1:13" x14ac:dyDescent="0.2">
      <c r="A22709" s="35" t="s">
        <v>7080</v>
      </c>
      <c r="B22709" s="1" t="s">
        <v>5007</v>
      </c>
      <c r="C22709" s="45" t="s">
        <v>720</v>
      </c>
      <c r="D22709" s="23" t="s">
        <v>5751</v>
      </c>
      <c r="E22709" s="23" t="s">
        <v>4134</v>
      </c>
      <c r="F22709" s="40">
        <v>2</v>
      </c>
      <c r="G22709" s="25">
        <v>1897</v>
      </c>
      <c r="H22709" s="25">
        <v>3794</v>
      </c>
      <c r="I22709" s="25"/>
      <c r="J22709" s="58" t="e">
        <f>HYPERLINK("#"&amp;"Insumos"&amp;"!A"&amp;MATCH($B22709,#REF!,0),"Ins "&amp;$B22709)</f>
        <v>#REF!</v>
      </c>
      <c r="M22709" s="220"/>
    </row>
    <row r="22710" spans="1:13" x14ac:dyDescent="0.2">
      <c r="A22710" s="36" t="s">
        <v>7082</v>
      </c>
      <c r="B22710" s="26" t="s">
        <v>6816</v>
      </c>
      <c r="C22710" s="79" t="s">
        <v>6840</v>
      </c>
      <c r="D22710" s="37" t="s">
        <v>5608</v>
      </c>
      <c r="E22710" s="37" t="s">
        <v>464</v>
      </c>
      <c r="F22710" s="41"/>
      <c r="G22710" s="27"/>
      <c r="H22710" s="27"/>
      <c r="I22710" s="27">
        <v>1656</v>
      </c>
      <c r="M22710" s="220">
        <f t="shared" si="354"/>
        <v>2169</v>
      </c>
    </row>
    <row r="22711" spans="1:13" x14ac:dyDescent="0.2">
      <c r="A22711" s="35" t="s">
        <v>7082</v>
      </c>
      <c r="B22711" s="1" t="s">
        <v>218</v>
      </c>
      <c r="C22711" s="45" t="s">
        <v>5580</v>
      </c>
      <c r="D22711" s="23" t="s">
        <v>5734</v>
      </c>
      <c r="E22711" s="23" t="s">
        <v>4141</v>
      </c>
      <c r="F22711" s="40">
        <v>0.1</v>
      </c>
      <c r="G22711" s="25">
        <v>14562</v>
      </c>
      <c r="H22711" s="25">
        <v>1456</v>
      </c>
      <c r="I22711" s="25"/>
      <c r="J22711" s="58" t="e">
        <f>HYPERLINK("#"&amp;"Insumos"&amp;"!A"&amp;MATCH($B22711,#REF!,0),"Ins "&amp;$B22711)</f>
        <v>#REF!</v>
      </c>
      <c r="M22711" s="220"/>
    </row>
    <row r="22712" spans="1:13" x14ac:dyDescent="0.2">
      <c r="A22712" s="35" t="s">
        <v>7082</v>
      </c>
      <c r="B22712" s="1" t="s">
        <v>6839</v>
      </c>
      <c r="C22712" s="45" t="s">
        <v>6840</v>
      </c>
      <c r="D22712" s="23" t="s">
        <v>5751</v>
      </c>
      <c r="E22712" s="23" t="s">
        <v>464</v>
      </c>
      <c r="F22712" s="40">
        <v>1</v>
      </c>
      <c r="G22712" s="25">
        <v>200</v>
      </c>
      <c r="H22712" s="25">
        <v>200</v>
      </c>
      <c r="I22712" s="25"/>
      <c r="J22712" s="58" t="e">
        <f>HYPERLINK("#"&amp;"Insumos"&amp;"!A"&amp;MATCH($B22712,#REF!,0),"Ins "&amp;$B22712)</f>
        <v>#REF!</v>
      </c>
      <c r="M22712" s="220"/>
    </row>
    <row r="22713" spans="1:13" ht="102" x14ac:dyDescent="0.2">
      <c r="A22713" s="36" t="s">
        <v>7083</v>
      </c>
      <c r="B22713" s="26" t="s">
        <v>6816</v>
      </c>
      <c r="C22713" s="79" t="s">
        <v>7084</v>
      </c>
      <c r="D22713" s="37" t="s">
        <v>5608</v>
      </c>
      <c r="E22713" s="37" t="s">
        <v>465</v>
      </c>
      <c r="F22713" s="41"/>
      <c r="G22713" s="27"/>
      <c r="H22713" s="27"/>
      <c r="I22713" s="27">
        <v>4001</v>
      </c>
      <c r="M22713" s="220">
        <f t="shared" si="354"/>
        <v>5240</v>
      </c>
    </row>
    <row r="22714" spans="1:13" ht="102" x14ac:dyDescent="0.2">
      <c r="A22714" s="35" t="s">
        <v>7083</v>
      </c>
      <c r="B22714" s="1" t="s">
        <v>6845</v>
      </c>
      <c r="C22714" s="45" t="s">
        <v>6846</v>
      </c>
      <c r="D22714" s="23" t="s">
        <v>5751</v>
      </c>
      <c r="E22714" s="23" t="s">
        <v>465</v>
      </c>
      <c r="F22714" s="40">
        <v>1</v>
      </c>
      <c r="G22714" s="25">
        <v>4001</v>
      </c>
      <c r="H22714" s="25">
        <v>4001</v>
      </c>
      <c r="I22714" s="25"/>
      <c r="J22714" s="58" t="e">
        <f>HYPERLINK("#"&amp;"Insumos"&amp;"!A"&amp;MATCH($B22714,#REF!,0),"Ins "&amp;$B22714)</f>
        <v>#REF!</v>
      </c>
      <c r="M22714" s="220"/>
    </row>
    <row r="22715" spans="1:13" ht="51" x14ac:dyDescent="0.2">
      <c r="A22715" s="36" t="s">
        <v>7085</v>
      </c>
      <c r="B22715" s="26" t="s">
        <v>6816</v>
      </c>
      <c r="C22715" s="79" t="s">
        <v>8797</v>
      </c>
      <c r="D22715" s="37" t="s">
        <v>5608</v>
      </c>
      <c r="E22715" s="37" t="s">
        <v>4140</v>
      </c>
      <c r="F22715" s="41"/>
      <c r="G22715" s="27"/>
      <c r="H22715" s="27"/>
      <c r="I22715" s="27">
        <v>56984</v>
      </c>
      <c r="M22715" s="220">
        <f t="shared" si="354"/>
        <v>74626</v>
      </c>
    </row>
    <row r="22716" spans="1:13" x14ac:dyDescent="0.2">
      <c r="A22716" s="35" t="s">
        <v>7085</v>
      </c>
      <c r="B22716" s="1" t="s">
        <v>5572</v>
      </c>
      <c r="C22716" s="45" t="s">
        <v>971</v>
      </c>
      <c r="D22716" s="23" t="s">
        <v>5734</v>
      </c>
      <c r="E22716" s="23" t="s">
        <v>4141</v>
      </c>
      <c r="F22716" s="40">
        <v>0.3</v>
      </c>
      <c r="G22716" s="25">
        <v>37863</v>
      </c>
      <c r="H22716" s="25">
        <v>11359</v>
      </c>
      <c r="I22716" s="25"/>
      <c r="J22716" s="58" t="e">
        <f>HYPERLINK("#"&amp;"Insumos"&amp;"!A"&amp;MATCH($B22716,#REF!,0),"Ins "&amp;$B22716)</f>
        <v>#REF!</v>
      </c>
      <c r="M22716" s="220"/>
    </row>
    <row r="22717" spans="1:13" ht="25.5" x14ac:dyDescent="0.2">
      <c r="A22717" s="35" t="s">
        <v>7085</v>
      </c>
      <c r="B22717" s="34" t="s">
        <v>8795</v>
      </c>
      <c r="C22717" s="45" t="s">
        <v>8796</v>
      </c>
      <c r="D22717" s="23" t="s">
        <v>5534</v>
      </c>
      <c r="E22717" s="23" t="s">
        <v>8737</v>
      </c>
      <c r="F22717" s="40">
        <v>1</v>
      </c>
      <c r="G22717" s="25">
        <v>42314</v>
      </c>
      <c r="H22717" s="25">
        <v>42314</v>
      </c>
      <c r="I22717" s="25"/>
      <c r="J22717" s="58" t="e">
        <f>HYPERLINK("#"&amp;"Insumos"&amp;"!A"&amp;MATCH($B22717,#REF!,0),"Ins "&amp;$B22717)</f>
        <v>#REF!</v>
      </c>
      <c r="M22717" s="220"/>
    </row>
    <row r="22718" spans="1:13" x14ac:dyDescent="0.2">
      <c r="A22718" s="35" t="s">
        <v>7085</v>
      </c>
      <c r="B22718" s="1" t="s">
        <v>5533</v>
      </c>
      <c r="C22718" s="45" t="s">
        <v>5892</v>
      </c>
      <c r="D22718" s="23" t="s">
        <v>977</v>
      </c>
      <c r="E22718" s="23" t="s">
        <v>4134</v>
      </c>
      <c r="F22718" s="40">
        <v>0.5</v>
      </c>
      <c r="G22718" s="25">
        <v>3623</v>
      </c>
      <c r="H22718" s="25">
        <v>1812</v>
      </c>
      <c r="I22718" s="25"/>
      <c r="J22718" s="58" t="e">
        <f>HYPERLINK("#"&amp;"Insumos"&amp;"!A"&amp;MATCH($B22718,#REF!,0),"Ins "&amp;$B22718)</f>
        <v>#REF!</v>
      </c>
      <c r="M22718" s="220"/>
    </row>
    <row r="22719" spans="1:13" x14ac:dyDescent="0.2">
      <c r="A22719" s="35" t="s">
        <v>7085</v>
      </c>
      <c r="B22719" s="1" t="s">
        <v>5007</v>
      </c>
      <c r="C22719" s="45" t="s">
        <v>720</v>
      </c>
      <c r="D22719" s="23" t="s">
        <v>5751</v>
      </c>
      <c r="E22719" s="23" t="s">
        <v>4134</v>
      </c>
      <c r="F22719" s="40">
        <v>0.79</v>
      </c>
      <c r="G22719" s="25">
        <v>1897</v>
      </c>
      <c r="H22719" s="25">
        <v>1499</v>
      </c>
      <c r="I22719" s="25"/>
      <c r="J22719" s="58" t="e">
        <f>HYPERLINK("#"&amp;"Insumos"&amp;"!A"&amp;MATCH($B22719,#REF!,0),"Ins "&amp;$B22719)</f>
        <v>#REF!</v>
      </c>
      <c r="M22719" s="220"/>
    </row>
    <row r="22720" spans="1:13" ht="25.5" x14ac:dyDescent="0.2">
      <c r="A22720" s="36" t="s">
        <v>7086</v>
      </c>
      <c r="B22720" s="26" t="s">
        <v>6816</v>
      </c>
      <c r="C22720" s="79" t="s">
        <v>7087</v>
      </c>
      <c r="D22720" s="37" t="s">
        <v>5608</v>
      </c>
      <c r="E22720" s="37" t="s">
        <v>465</v>
      </c>
      <c r="F22720" s="41"/>
      <c r="G22720" s="27"/>
      <c r="H22720" s="27"/>
      <c r="I22720" s="27">
        <v>17304</v>
      </c>
      <c r="M22720" s="220">
        <f t="shared" si="354"/>
        <v>22661</v>
      </c>
    </row>
    <row r="22721" spans="1:13" x14ac:dyDescent="0.2">
      <c r="A22721" s="35" t="s">
        <v>7086</v>
      </c>
      <c r="B22721" s="1" t="s">
        <v>5572</v>
      </c>
      <c r="C22721" s="45" t="s">
        <v>971</v>
      </c>
      <c r="D22721" s="23" t="s">
        <v>5734</v>
      </c>
      <c r="E22721" s="23" t="s">
        <v>4141</v>
      </c>
      <c r="F22721" s="40">
        <v>0.05</v>
      </c>
      <c r="G22721" s="25">
        <v>37863</v>
      </c>
      <c r="H22721" s="25">
        <v>1893</v>
      </c>
      <c r="I22721" s="25"/>
      <c r="J22721" s="58" t="e">
        <f>HYPERLINK("#"&amp;"Insumos"&amp;"!A"&amp;MATCH($B22721,#REF!,0),"Ins "&amp;$B22721)</f>
        <v>#REF!</v>
      </c>
      <c r="M22721" s="220"/>
    </row>
    <row r="22722" spans="1:13" x14ac:dyDescent="0.2">
      <c r="A22722" s="35" t="s">
        <v>7086</v>
      </c>
      <c r="B22722" s="1" t="s">
        <v>5533</v>
      </c>
      <c r="C22722" s="45" t="s">
        <v>5892</v>
      </c>
      <c r="D22722" s="23" t="s">
        <v>977</v>
      </c>
      <c r="E22722" s="23" t="s">
        <v>4134</v>
      </c>
      <c r="F22722" s="40">
        <v>0.05</v>
      </c>
      <c r="G22722" s="25">
        <v>3623</v>
      </c>
      <c r="H22722" s="25">
        <v>181</v>
      </c>
      <c r="I22722" s="25"/>
      <c r="J22722" s="58" t="e">
        <f>HYPERLINK("#"&amp;"Insumos"&amp;"!A"&amp;MATCH($B22722,#REF!,0),"Ins "&amp;$B22722)</f>
        <v>#REF!</v>
      </c>
      <c r="M22722" s="220"/>
    </row>
    <row r="22723" spans="1:13" x14ac:dyDescent="0.2">
      <c r="A22723" s="35" t="s">
        <v>7086</v>
      </c>
      <c r="B22723" s="1" t="s">
        <v>5007</v>
      </c>
      <c r="C22723" s="45" t="s">
        <v>720</v>
      </c>
      <c r="D22723" s="23" t="s">
        <v>5751</v>
      </c>
      <c r="E22723" s="23" t="s">
        <v>4134</v>
      </c>
      <c r="F22723" s="40">
        <v>0.1</v>
      </c>
      <c r="G22723" s="25">
        <v>1897</v>
      </c>
      <c r="H22723" s="25">
        <v>190</v>
      </c>
      <c r="I22723" s="25"/>
      <c r="J22723" s="58" t="e">
        <f>HYPERLINK("#"&amp;"Insumos"&amp;"!A"&amp;MATCH($B22723,#REF!,0),"Ins "&amp;$B22723)</f>
        <v>#REF!</v>
      </c>
      <c r="M22723" s="220"/>
    </row>
    <row r="22724" spans="1:13" x14ac:dyDescent="0.2">
      <c r="A22724" s="35" t="s">
        <v>7086</v>
      </c>
      <c r="B22724" s="1" t="s">
        <v>5184</v>
      </c>
      <c r="C22724" s="45" t="s">
        <v>294</v>
      </c>
      <c r="D22724" s="23" t="s">
        <v>5751</v>
      </c>
      <c r="E22724" s="23" t="s">
        <v>4147</v>
      </c>
      <c r="F22724" s="40">
        <v>0.6</v>
      </c>
      <c r="G22724" s="25">
        <v>5304</v>
      </c>
      <c r="H22724" s="25">
        <v>3182</v>
      </c>
      <c r="I22724" s="25"/>
      <c r="J22724" s="58" t="e">
        <f>HYPERLINK("#"&amp;"Insumos"&amp;"!A"&amp;MATCH($B22724,#REF!,0),"Ins "&amp;$B22724)</f>
        <v>#REF!</v>
      </c>
      <c r="M22724" s="220"/>
    </row>
    <row r="22725" spans="1:13" x14ac:dyDescent="0.2">
      <c r="A22725" s="35" t="s">
        <v>7086</v>
      </c>
      <c r="B22725" s="1" t="s">
        <v>5247</v>
      </c>
      <c r="C22725" s="45" t="s">
        <v>9366</v>
      </c>
      <c r="D22725" s="23" t="s">
        <v>5751</v>
      </c>
      <c r="E22725" s="23" t="s">
        <v>465</v>
      </c>
      <c r="F22725" s="40">
        <v>1</v>
      </c>
      <c r="G22725" s="25">
        <v>2590</v>
      </c>
      <c r="H22725" s="25">
        <v>2590</v>
      </c>
      <c r="I22725" s="25"/>
      <c r="J22725" s="58" t="e">
        <f>HYPERLINK("#"&amp;"Insumos"&amp;"!A"&amp;MATCH($B22725,#REF!,0),"Ins "&amp;$B22725)</f>
        <v>#REF!</v>
      </c>
      <c r="M22725" s="220"/>
    </row>
    <row r="22726" spans="1:13" x14ac:dyDescent="0.2">
      <c r="A22726" s="35" t="s">
        <v>7086</v>
      </c>
      <c r="B22726" s="1" t="s">
        <v>4519</v>
      </c>
      <c r="C22726" s="45" t="s">
        <v>1406</v>
      </c>
      <c r="D22726" s="23" t="s">
        <v>5751</v>
      </c>
      <c r="E22726" s="23" t="s">
        <v>287</v>
      </c>
      <c r="F22726" s="40">
        <v>2</v>
      </c>
      <c r="G22726" s="25">
        <v>4634</v>
      </c>
      <c r="H22726" s="25">
        <v>9268</v>
      </c>
      <c r="I22726" s="25"/>
      <c r="J22726" s="58" t="e">
        <f>HYPERLINK("#"&amp;"Insumos"&amp;"!A"&amp;MATCH($B22726,#REF!,0),"Ins "&amp;$B22726)</f>
        <v>#REF!</v>
      </c>
      <c r="M22726" s="220"/>
    </row>
    <row r="22727" spans="1:13" ht="25.5" x14ac:dyDescent="0.2">
      <c r="A22727" s="36" t="s">
        <v>7088</v>
      </c>
      <c r="B22727" s="26" t="s">
        <v>6816</v>
      </c>
      <c r="C22727" s="79" t="s">
        <v>6856</v>
      </c>
      <c r="D22727" s="37" t="s">
        <v>5608</v>
      </c>
      <c r="E22727" s="37" t="s">
        <v>4134</v>
      </c>
      <c r="F22727" s="41"/>
      <c r="G22727" s="27"/>
      <c r="H22727" s="27"/>
      <c r="I22727" s="27">
        <v>4663648</v>
      </c>
      <c r="M22727" s="220">
        <f t="shared" ref="M22727:M22786" si="355">ROUND(I22727*(1+$L$2),0)</f>
        <v>6107513</v>
      </c>
    </row>
    <row r="22728" spans="1:13" ht="25.5" x14ac:dyDescent="0.2">
      <c r="A22728" s="35" t="s">
        <v>7088</v>
      </c>
      <c r="B22728" s="1" t="s">
        <v>6855</v>
      </c>
      <c r="C22728" s="45" t="s">
        <v>6856</v>
      </c>
      <c r="D22728" s="23" t="s">
        <v>5751</v>
      </c>
      <c r="E22728" s="23" t="s">
        <v>4134</v>
      </c>
      <c r="F22728" s="40">
        <v>1</v>
      </c>
      <c r="G22728" s="25">
        <v>4663648</v>
      </c>
      <c r="H22728" s="25">
        <v>4663648</v>
      </c>
      <c r="I22728" s="25"/>
      <c r="J22728" s="58" t="e">
        <f>HYPERLINK("#"&amp;"Insumos"&amp;"!A"&amp;MATCH($B22728,#REF!,0),"Ins "&amp;$B22728)</f>
        <v>#REF!</v>
      </c>
      <c r="M22728" s="220"/>
    </row>
    <row r="22729" spans="1:13" ht="25.5" x14ac:dyDescent="0.2">
      <c r="A22729" s="36" t="s">
        <v>7089</v>
      </c>
      <c r="B22729" s="26" t="s">
        <v>6816</v>
      </c>
      <c r="C22729" s="79" t="s">
        <v>6858</v>
      </c>
      <c r="D22729" s="37" t="s">
        <v>5608</v>
      </c>
      <c r="E22729" s="37" t="s">
        <v>4134</v>
      </c>
      <c r="F22729" s="41"/>
      <c r="G22729" s="27"/>
      <c r="H22729" s="27"/>
      <c r="I22729" s="27">
        <v>84878</v>
      </c>
      <c r="M22729" s="220">
        <f t="shared" si="355"/>
        <v>111156</v>
      </c>
    </row>
    <row r="22730" spans="1:13" ht="25.5" x14ac:dyDescent="0.2">
      <c r="A22730" s="35" t="s">
        <v>7089</v>
      </c>
      <c r="B22730" s="1" t="s">
        <v>6857</v>
      </c>
      <c r="C22730" s="45" t="s">
        <v>6858</v>
      </c>
      <c r="D22730" s="23" t="s">
        <v>5751</v>
      </c>
      <c r="E22730" s="23" t="s">
        <v>4134</v>
      </c>
      <c r="F22730" s="40">
        <v>1</v>
      </c>
      <c r="G22730" s="25">
        <v>84878</v>
      </c>
      <c r="H22730" s="25">
        <v>84878</v>
      </c>
      <c r="I22730" s="25"/>
      <c r="J22730" s="58" t="e">
        <f>HYPERLINK("#"&amp;"Insumos"&amp;"!A"&amp;MATCH($B22730,#REF!,0),"Ins "&amp;$B22730)</f>
        <v>#REF!</v>
      </c>
      <c r="M22730" s="220"/>
    </row>
    <row r="22731" spans="1:13" ht="63.75" x14ac:dyDescent="0.2">
      <c r="A22731" s="36" t="s">
        <v>7090</v>
      </c>
      <c r="B22731" s="26" t="s">
        <v>6816</v>
      </c>
      <c r="C22731" s="79" t="s">
        <v>7091</v>
      </c>
      <c r="D22731" s="37" t="s">
        <v>5608</v>
      </c>
      <c r="E22731" s="37" t="s">
        <v>465</v>
      </c>
      <c r="F22731" s="41"/>
      <c r="G22731" s="27"/>
      <c r="H22731" s="27"/>
      <c r="I22731" s="27">
        <v>378608</v>
      </c>
      <c r="M22731" s="220">
        <f t="shared" si="355"/>
        <v>495825</v>
      </c>
    </row>
    <row r="22732" spans="1:13" x14ac:dyDescent="0.2">
      <c r="A22732" s="35" t="s">
        <v>7090</v>
      </c>
      <c r="B22732" s="1" t="s">
        <v>5589</v>
      </c>
      <c r="C22732" s="45" t="s">
        <v>5819</v>
      </c>
      <c r="D22732" s="23" t="s">
        <v>5585</v>
      </c>
      <c r="E22732" s="23" t="s">
        <v>466</v>
      </c>
      <c r="F22732" s="40">
        <v>4.3999999999999997E-2</v>
      </c>
      <c r="G22732" s="25">
        <v>597780</v>
      </c>
      <c r="H22732" s="25">
        <v>26302</v>
      </c>
      <c r="I22732" s="25"/>
      <c r="M22732" s="220"/>
    </row>
    <row r="22733" spans="1:13" x14ac:dyDescent="0.2">
      <c r="A22733" s="35" t="s">
        <v>7090</v>
      </c>
      <c r="B22733" s="1" t="s">
        <v>5579</v>
      </c>
      <c r="C22733" s="45" t="s">
        <v>1016</v>
      </c>
      <c r="D22733" s="23" t="s">
        <v>5734</v>
      </c>
      <c r="E22733" s="23" t="s">
        <v>4141</v>
      </c>
      <c r="F22733" s="40">
        <v>1</v>
      </c>
      <c r="G22733" s="25">
        <v>57672</v>
      </c>
      <c r="H22733" s="25">
        <v>57672</v>
      </c>
      <c r="I22733" s="25"/>
      <c r="J22733" s="58" t="e">
        <f>HYPERLINK("#"&amp;"Insumos"&amp;"!A"&amp;MATCH($B22733,#REF!,0),"Ins "&amp;$B22733)</f>
        <v>#REF!</v>
      </c>
      <c r="M22733" s="220"/>
    </row>
    <row r="22734" spans="1:13" x14ac:dyDescent="0.2">
      <c r="A22734" s="35" t="s">
        <v>7090</v>
      </c>
      <c r="B22734" s="1" t="s">
        <v>263</v>
      </c>
      <c r="C22734" s="45" t="s">
        <v>696</v>
      </c>
      <c r="D22734" s="23" t="s">
        <v>5534</v>
      </c>
      <c r="E22734" s="23" t="s">
        <v>4140</v>
      </c>
      <c r="F22734" s="40">
        <v>0.02</v>
      </c>
      <c r="G22734" s="25">
        <v>187426</v>
      </c>
      <c r="H22734" s="25">
        <v>3749</v>
      </c>
      <c r="I22734" s="25"/>
      <c r="J22734" s="58" t="e">
        <f>HYPERLINK("#"&amp;"Insumos"&amp;"!A"&amp;MATCH($B22734,#REF!,0),"Ins "&amp;$B22734)</f>
        <v>#REF!</v>
      </c>
      <c r="M22734" s="220"/>
    </row>
    <row r="22735" spans="1:13" x14ac:dyDescent="0.2">
      <c r="A22735" s="35" t="s">
        <v>7090</v>
      </c>
      <c r="B22735" s="1" t="s">
        <v>5533</v>
      </c>
      <c r="C22735" s="45" t="s">
        <v>5892</v>
      </c>
      <c r="D22735" s="23" t="s">
        <v>977</v>
      </c>
      <c r="E22735" s="23" t="s">
        <v>4134</v>
      </c>
      <c r="F22735" s="40">
        <v>1</v>
      </c>
      <c r="G22735" s="25">
        <v>3623</v>
      </c>
      <c r="H22735" s="25">
        <v>3623</v>
      </c>
      <c r="I22735" s="25"/>
      <c r="J22735" s="58" t="e">
        <f>HYPERLINK("#"&amp;"Insumos"&amp;"!A"&amp;MATCH($B22735,#REF!,0),"Ins "&amp;$B22735)</f>
        <v>#REF!</v>
      </c>
      <c r="M22735" s="220"/>
    </row>
    <row r="22736" spans="1:13" ht="25.5" x14ac:dyDescent="0.2">
      <c r="A22736" s="35" t="s">
        <v>7090</v>
      </c>
      <c r="B22736" s="1" t="s">
        <v>4559</v>
      </c>
      <c r="C22736" s="45" t="s">
        <v>9471</v>
      </c>
      <c r="D22736" s="23" t="s">
        <v>5751</v>
      </c>
      <c r="E22736" s="23" t="s">
        <v>4138</v>
      </c>
      <c r="F22736" s="40">
        <v>0.2</v>
      </c>
      <c r="G22736" s="25">
        <v>140296</v>
      </c>
      <c r="H22736" s="25">
        <v>28059</v>
      </c>
      <c r="I22736" s="25"/>
      <c r="J22736" s="58" t="e">
        <f>HYPERLINK("#"&amp;"Insumos"&amp;"!A"&amp;MATCH($B22736,#REF!,0),"Ins "&amp;$B22736)</f>
        <v>#REF!</v>
      </c>
      <c r="M22736" s="220"/>
    </row>
    <row r="22737" spans="1:13" ht="25.5" x14ac:dyDescent="0.2">
      <c r="A22737" s="35" t="s">
        <v>7090</v>
      </c>
      <c r="B22737" s="1" t="s">
        <v>5471</v>
      </c>
      <c r="C22737" s="45" t="s">
        <v>4133</v>
      </c>
      <c r="D22737" s="23" t="s">
        <v>5751</v>
      </c>
      <c r="E22737" s="23" t="s">
        <v>467</v>
      </c>
      <c r="F22737" s="40">
        <v>4</v>
      </c>
      <c r="G22737" s="25">
        <v>5200</v>
      </c>
      <c r="H22737" s="25">
        <v>20800</v>
      </c>
      <c r="I22737" s="25"/>
      <c r="J22737" s="58" t="e">
        <f>HYPERLINK("#"&amp;"Insumos"&amp;"!A"&amp;MATCH($B22737,#REF!,0),"Ins "&amp;$B22737)</f>
        <v>#REF!</v>
      </c>
      <c r="M22737" s="220"/>
    </row>
    <row r="22738" spans="1:13" x14ac:dyDescent="0.2">
      <c r="A22738" s="35" t="s">
        <v>7090</v>
      </c>
      <c r="B22738" s="1" t="s">
        <v>5062</v>
      </c>
      <c r="C22738" s="45" t="s">
        <v>1575</v>
      </c>
      <c r="D22738" s="23" t="s">
        <v>5751</v>
      </c>
      <c r="E22738" s="23" t="s">
        <v>4134</v>
      </c>
      <c r="F22738" s="40">
        <v>2.8</v>
      </c>
      <c r="G22738" s="25">
        <v>9114</v>
      </c>
      <c r="H22738" s="25">
        <v>25519</v>
      </c>
      <c r="I22738" s="25"/>
      <c r="J22738" s="58" t="e">
        <f>HYPERLINK("#"&amp;"Insumos"&amp;"!A"&amp;MATCH($B22738,#REF!,0),"Ins "&amp;$B22738)</f>
        <v>#REF!</v>
      </c>
      <c r="M22738" s="220"/>
    </row>
    <row r="22739" spans="1:13" x14ac:dyDescent="0.2">
      <c r="A22739" s="35" t="s">
        <v>7090</v>
      </c>
      <c r="B22739" s="1" t="s">
        <v>5007</v>
      </c>
      <c r="C22739" s="45" t="s">
        <v>720</v>
      </c>
      <c r="D22739" s="23" t="s">
        <v>5751</v>
      </c>
      <c r="E22739" s="23" t="s">
        <v>4134</v>
      </c>
      <c r="F22739" s="40">
        <v>1</v>
      </c>
      <c r="G22739" s="25">
        <v>1897</v>
      </c>
      <c r="H22739" s="25">
        <v>1897</v>
      </c>
      <c r="I22739" s="25"/>
      <c r="J22739" s="58" t="e">
        <f>HYPERLINK("#"&amp;"Insumos"&amp;"!A"&amp;MATCH($B22739,#REF!,0),"Ins "&amp;$B22739)</f>
        <v>#REF!</v>
      </c>
      <c r="M22739" s="220"/>
    </row>
    <row r="22740" spans="1:13" ht="25.5" x14ac:dyDescent="0.2">
      <c r="A22740" s="35" t="s">
        <v>7090</v>
      </c>
      <c r="B22740" s="1" t="s">
        <v>6212</v>
      </c>
      <c r="C22740" s="45" t="s">
        <v>6213</v>
      </c>
      <c r="D22740" s="23" t="s">
        <v>5751</v>
      </c>
      <c r="E22740" s="23" t="s">
        <v>467</v>
      </c>
      <c r="F22740" s="40">
        <v>0.35</v>
      </c>
      <c r="G22740" s="25">
        <v>15364</v>
      </c>
      <c r="H22740" s="25">
        <v>5377</v>
      </c>
      <c r="I22740" s="25"/>
      <c r="J22740" s="58" t="e">
        <f>HYPERLINK("#"&amp;"Insumos"&amp;"!A"&amp;MATCH($B22740,#REF!,0),"Ins "&amp;$B22740)</f>
        <v>#REF!</v>
      </c>
      <c r="M22740" s="220"/>
    </row>
    <row r="22741" spans="1:13" x14ac:dyDescent="0.2">
      <c r="A22741" s="35" t="s">
        <v>7090</v>
      </c>
      <c r="B22741" s="1" t="s">
        <v>6875</v>
      </c>
      <c r="C22741" s="45" t="s">
        <v>6876</v>
      </c>
      <c r="D22741" s="23" t="s">
        <v>5751</v>
      </c>
      <c r="E22741" s="23" t="s">
        <v>4134</v>
      </c>
      <c r="F22741" s="40">
        <v>0.03</v>
      </c>
      <c r="G22741" s="25">
        <v>376662</v>
      </c>
      <c r="H22741" s="25">
        <v>11300</v>
      </c>
      <c r="I22741" s="25"/>
      <c r="J22741" s="58" t="e">
        <f>HYPERLINK("#"&amp;"Insumos"&amp;"!A"&amp;MATCH($B22741,#REF!,0),"Ins "&amp;$B22741)</f>
        <v>#REF!</v>
      </c>
      <c r="M22741" s="220"/>
    </row>
    <row r="22742" spans="1:13" x14ac:dyDescent="0.2">
      <c r="A22742" s="35" t="s">
        <v>7090</v>
      </c>
      <c r="B22742" s="1" t="s">
        <v>6877</v>
      </c>
      <c r="C22742" s="45" t="s">
        <v>6878</v>
      </c>
      <c r="D22742" s="23" t="s">
        <v>5751</v>
      </c>
      <c r="E22742" s="23" t="s">
        <v>4134</v>
      </c>
      <c r="F22742" s="40">
        <v>2.78</v>
      </c>
      <c r="G22742" s="25">
        <v>7534</v>
      </c>
      <c r="H22742" s="25">
        <v>20945</v>
      </c>
      <c r="I22742" s="25"/>
      <c r="J22742" s="58" t="e">
        <f>HYPERLINK("#"&amp;"Insumos"&amp;"!A"&amp;MATCH($B22742,#REF!,0),"Ins "&amp;$B22742)</f>
        <v>#REF!</v>
      </c>
      <c r="M22742" s="220"/>
    </row>
    <row r="22743" spans="1:13" x14ac:dyDescent="0.2">
      <c r="A22743" s="35" t="s">
        <v>7090</v>
      </c>
      <c r="B22743" s="1" t="s">
        <v>5349</v>
      </c>
      <c r="C22743" s="45" t="s">
        <v>529</v>
      </c>
      <c r="D22743" s="23" t="s">
        <v>5751</v>
      </c>
      <c r="E22743" s="23" t="s">
        <v>287</v>
      </c>
      <c r="F22743" s="40">
        <v>2.5</v>
      </c>
      <c r="G22743" s="25">
        <v>21973</v>
      </c>
      <c r="H22743" s="25">
        <v>54933</v>
      </c>
      <c r="I22743" s="25"/>
      <c r="J22743" s="58" t="e">
        <f>HYPERLINK("#"&amp;"Insumos"&amp;"!A"&amp;MATCH($B22743,#REF!,0),"Ins "&amp;$B22743)</f>
        <v>#REF!</v>
      </c>
      <c r="M22743" s="220"/>
    </row>
    <row r="22744" spans="1:13" x14ac:dyDescent="0.2">
      <c r="A22744" s="35" t="s">
        <v>7090</v>
      </c>
      <c r="B22744" s="1" t="s">
        <v>1014</v>
      </c>
      <c r="C22744" s="45" t="s">
        <v>1076</v>
      </c>
      <c r="D22744" s="23" t="s">
        <v>5751</v>
      </c>
      <c r="E22744" s="23" t="s">
        <v>4134</v>
      </c>
      <c r="F22744" s="40">
        <v>2.1</v>
      </c>
      <c r="G22744" s="25">
        <v>18029</v>
      </c>
      <c r="H22744" s="25">
        <v>37861</v>
      </c>
      <c r="I22744" s="25"/>
      <c r="J22744" s="58" t="e">
        <f>HYPERLINK("#"&amp;"Insumos"&amp;"!A"&amp;MATCH($B22744,#REF!,0),"Ins "&amp;$B22744)</f>
        <v>#REF!</v>
      </c>
      <c r="M22744" s="220"/>
    </row>
    <row r="22745" spans="1:13" x14ac:dyDescent="0.2">
      <c r="A22745" s="35" t="s">
        <v>7090</v>
      </c>
      <c r="B22745" s="1" t="s">
        <v>5394</v>
      </c>
      <c r="C22745" s="45" t="s">
        <v>250</v>
      </c>
      <c r="D22745" s="23" t="s">
        <v>5751</v>
      </c>
      <c r="E22745" s="23" t="s">
        <v>467</v>
      </c>
      <c r="F22745" s="40">
        <v>6</v>
      </c>
      <c r="G22745" s="25">
        <v>5949</v>
      </c>
      <c r="H22745" s="25">
        <v>35694</v>
      </c>
      <c r="I22745" s="25"/>
      <c r="J22745" s="58" t="e">
        <f>HYPERLINK("#"&amp;"Insumos"&amp;"!A"&amp;MATCH($B22745,#REF!,0),"Ins "&amp;$B22745)</f>
        <v>#REF!</v>
      </c>
      <c r="M22745" s="220"/>
    </row>
    <row r="22746" spans="1:13" x14ac:dyDescent="0.2">
      <c r="A22746" s="35" t="s">
        <v>7090</v>
      </c>
      <c r="B22746" s="1" t="s">
        <v>5455</v>
      </c>
      <c r="C22746" s="45" t="s">
        <v>158</v>
      </c>
      <c r="D22746" s="23" t="s">
        <v>5751</v>
      </c>
      <c r="E22746" s="23" t="s">
        <v>4134</v>
      </c>
      <c r="F22746" s="40">
        <v>9</v>
      </c>
      <c r="G22746" s="25">
        <v>4195</v>
      </c>
      <c r="H22746" s="25">
        <v>37755</v>
      </c>
      <c r="I22746" s="25"/>
      <c r="J22746" s="58" t="e">
        <f>HYPERLINK("#"&amp;"Insumos"&amp;"!A"&amp;MATCH($B22746,#REF!,0),"Ins "&amp;$B22746)</f>
        <v>#REF!</v>
      </c>
      <c r="M22746" s="220"/>
    </row>
    <row r="22747" spans="1:13" x14ac:dyDescent="0.2">
      <c r="A22747" s="35" t="s">
        <v>7090</v>
      </c>
      <c r="B22747" s="1" t="s">
        <v>5276</v>
      </c>
      <c r="C22747" s="45" t="s">
        <v>1245</v>
      </c>
      <c r="D22747" s="23" t="s">
        <v>5751</v>
      </c>
      <c r="E22747" s="23" t="s">
        <v>4134</v>
      </c>
      <c r="F22747" s="40">
        <v>0.44</v>
      </c>
      <c r="G22747" s="25">
        <v>7384</v>
      </c>
      <c r="H22747" s="25">
        <v>3249</v>
      </c>
      <c r="I22747" s="25"/>
      <c r="J22747" s="58" t="e">
        <f>HYPERLINK("#"&amp;"Insumos"&amp;"!A"&amp;MATCH($B22747,#REF!,0),"Ins "&amp;$B22747)</f>
        <v>#REF!</v>
      </c>
      <c r="M22747" s="220"/>
    </row>
    <row r="22748" spans="1:13" x14ac:dyDescent="0.2">
      <c r="A22748" s="35" t="s">
        <v>7090</v>
      </c>
      <c r="B22748" s="1" t="s">
        <v>4217</v>
      </c>
      <c r="C22748" s="45" t="s">
        <v>9577</v>
      </c>
      <c r="D22748" s="23" t="s">
        <v>5751</v>
      </c>
      <c r="E22748" s="23" t="s">
        <v>287</v>
      </c>
      <c r="F22748" s="40">
        <v>0.56000000000000005</v>
      </c>
      <c r="G22748" s="25">
        <v>6916</v>
      </c>
      <c r="H22748" s="25">
        <v>3873</v>
      </c>
      <c r="I22748" s="25"/>
      <c r="J22748" s="58" t="e">
        <f>HYPERLINK("#"&amp;"Insumos"&amp;"!A"&amp;MATCH($B22748,#REF!,0),"Ins "&amp;$B22748)</f>
        <v>#REF!</v>
      </c>
      <c r="M22748" s="220"/>
    </row>
    <row r="22749" spans="1:13" ht="51" x14ac:dyDescent="0.2">
      <c r="A22749" s="36" t="s">
        <v>8484</v>
      </c>
      <c r="B22749" s="26" t="s">
        <v>6816</v>
      </c>
      <c r="C22749" s="79" t="s">
        <v>7611</v>
      </c>
      <c r="D22749" s="37" t="s">
        <v>5608</v>
      </c>
      <c r="E22749" s="37" t="s">
        <v>465</v>
      </c>
      <c r="F22749" s="41"/>
      <c r="G22749" s="27"/>
      <c r="H22749" s="27"/>
      <c r="I22749" s="27">
        <v>115422</v>
      </c>
      <c r="M22749" s="220">
        <f t="shared" si="355"/>
        <v>151157</v>
      </c>
    </row>
    <row r="22750" spans="1:13" ht="38.25" x14ac:dyDescent="0.2">
      <c r="A22750" s="35" t="s">
        <v>8484</v>
      </c>
      <c r="B22750" s="1" t="s">
        <v>7610</v>
      </c>
      <c r="C22750" s="45" t="s">
        <v>7611</v>
      </c>
      <c r="D22750" s="23" t="s">
        <v>5751</v>
      </c>
      <c r="E22750" s="23" t="s">
        <v>465</v>
      </c>
      <c r="F22750" s="40">
        <v>1</v>
      </c>
      <c r="G22750" s="25">
        <v>115422</v>
      </c>
      <c r="H22750" s="25">
        <v>115422</v>
      </c>
      <c r="I22750" s="25"/>
      <c r="J22750" s="58" t="e">
        <f>HYPERLINK("#"&amp;"Insumos"&amp;"!A"&amp;MATCH($B22750,#REF!,0),"Ins "&amp;$B22750)</f>
        <v>#REF!</v>
      </c>
      <c r="M22750" s="220"/>
    </row>
    <row r="22751" spans="1:13" ht="25.5" x14ac:dyDescent="0.2">
      <c r="A22751" s="36" t="s">
        <v>7092</v>
      </c>
      <c r="B22751" s="26" t="s">
        <v>6816</v>
      </c>
      <c r="C22751" s="79" t="s">
        <v>7093</v>
      </c>
      <c r="D22751" s="37" t="s">
        <v>5608</v>
      </c>
      <c r="E22751" s="37" t="s">
        <v>4134</v>
      </c>
      <c r="F22751" s="41"/>
      <c r="G22751" s="27"/>
      <c r="H22751" s="27"/>
      <c r="I22751" s="27">
        <v>33321</v>
      </c>
      <c r="M22751" s="220">
        <f t="shared" si="355"/>
        <v>43637</v>
      </c>
    </row>
    <row r="22752" spans="1:13" x14ac:dyDescent="0.2">
      <c r="A22752" s="35" t="s">
        <v>7092</v>
      </c>
      <c r="B22752" s="1" t="s">
        <v>5577</v>
      </c>
      <c r="C22752" s="45" t="s">
        <v>6346</v>
      </c>
      <c r="D22752" s="23" t="s">
        <v>5734</v>
      </c>
      <c r="E22752" s="23" t="s">
        <v>4141</v>
      </c>
      <c r="F22752" s="40">
        <v>0.17</v>
      </c>
      <c r="G22752" s="25">
        <v>53481</v>
      </c>
      <c r="H22752" s="25">
        <v>9092</v>
      </c>
      <c r="I22752" s="25"/>
      <c r="J22752" s="58" t="e">
        <f>HYPERLINK("#"&amp;"Insumos"&amp;"!A"&amp;MATCH($B22752,#REF!,0),"Ins "&amp;$B22752)</f>
        <v>#REF!</v>
      </c>
      <c r="M22752" s="220"/>
    </row>
    <row r="22753" spans="1:13" x14ac:dyDescent="0.2">
      <c r="A22753" s="35" t="s">
        <v>7092</v>
      </c>
      <c r="B22753" s="1" t="s">
        <v>5533</v>
      </c>
      <c r="C22753" s="45" t="s">
        <v>5892</v>
      </c>
      <c r="D22753" s="23" t="s">
        <v>977</v>
      </c>
      <c r="E22753" s="23" t="s">
        <v>4134</v>
      </c>
      <c r="F22753" s="40">
        <v>0.2</v>
      </c>
      <c r="G22753" s="25">
        <v>3623</v>
      </c>
      <c r="H22753" s="25">
        <v>725</v>
      </c>
      <c r="I22753" s="25"/>
      <c r="J22753" s="58" t="e">
        <f>HYPERLINK("#"&amp;"Insumos"&amp;"!A"&amp;MATCH($B22753,#REF!,0),"Ins "&amp;$B22753)</f>
        <v>#REF!</v>
      </c>
      <c r="M22753" s="220"/>
    </row>
    <row r="22754" spans="1:13" ht="25.5" x14ac:dyDescent="0.2">
      <c r="A22754" s="35" t="s">
        <v>7092</v>
      </c>
      <c r="B22754" s="1" t="s">
        <v>6881</v>
      </c>
      <c r="C22754" s="45" t="s">
        <v>6882</v>
      </c>
      <c r="D22754" s="23" t="s">
        <v>5751</v>
      </c>
      <c r="E22754" s="23" t="s">
        <v>4134</v>
      </c>
      <c r="F22754" s="40">
        <v>1</v>
      </c>
      <c r="G22754" s="25">
        <v>23504</v>
      </c>
      <c r="H22754" s="25">
        <v>23504</v>
      </c>
      <c r="I22754" s="25"/>
      <c r="J22754" s="58" t="e">
        <f>HYPERLINK("#"&amp;"Insumos"&amp;"!A"&amp;MATCH($B22754,#REF!,0),"Ins "&amp;$B22754)</f>
        <v>#REF!</v>
      </c>
      <c r="M22754" s="220"/>
    </row>
    <row r="22755" spans="1:13" ht="51" x14ac:dyDescent="0.2">
      <c r="A22755" s="36" t="s">
        <v>7094</v>
      </c>
      <c r="B22755" s="26" t="s">
        <v>6816</v>
      </c>
      <c r="C22755" s="79" t="s">
        <v>6884</v>
      </c>
      <c r="D22755" s="37" t="s">
        <v>5608</v>
      </c>
      <c r="E22755" s="37" t="s">
        <v>4134</v>
      </c>
      <c r="F22755" s="41"/>
      <c r="G22755" s="27"/>
      <c r="H22755" s="27"/>
      <c r="I22755" s="27">
        <v>1675790</v>
      </c>
      <c r="M22755" s="220">
        <f t="shared" si="355"/>
        <v>2194615</v>
      </c>
    </row>
    <row r="22756" spans="1:13" ht="51" x14ac:dyDescent="0.2">
      <c r="A22756" s="35" t="s">
        <v>7094</v>
      </c>
      <c r="B22756" s="1" t="s">
        <v>6883</v>
      </c>
      <c r="C22756" s="45" t="s">
        <v>6884</v>
      </c>
      <c r="D22756" s="23" t="s">
        <v>5751</v>
      </c>
      <c r="E22756" s="23" t="s">
        <v>4134</v>
      </c>
      <c r="F22756" s="40">
        <v>1</v>
      </c>
      <c r="G22756" s="25">
        <v>1675790</v>
      </c>
      <c r="H22756" s="25">
        <v>1675790</v>
      </c>
      <c r="I22756" s="25"/>
      <c r="J22756" s="58" t="e">
        <f>HYPERLINK("#"&amp;"Insumos"&amp;"!A"&amp;MATCH($B22756,#REF!,0),"Ins "&amp;$B22756)</f>
        <v>#REF!</v>
      </c>
      <c r="M22756" s="220"/>
    </row>
    <row r="22757" spans="1:13" ht="38.25" x14ac:dyDescent="0.2">
      <c r="A22757" s="36" t="s">
        <v>7095</v>
      </c>
      <c r="B22757" s="26" t="s">
        <v>6816</v>
      </c>
      <c r="C22757" s="79" t="s">
        <v>6886</v>
      </c>
      <c r="D22757" s="37" t="s">
        <v>5608</v>
      </c>
      <c r="E22757" s="37" t="s">
        <v>4134</v>
      </c>
      <c r="F22757" s="41"/>
      <c r="G22757" s="27"/>
      <c r="H22757" s="27"/>
      <c r="I22757" s="27">
        <v>340536</v>
      </c>
      <c r="M22757" s="220">
        <f t="shared" si="355"/>
        <v>445966</v>
      </c>
    </row>
    <row r="22758" spans="1:13" ht="38.25" x14ac:dyDescent="0.2">
      <c r="A22758" s="35" t="s">
        <v>7095</v>
      </c>
      <c r="B22758" s="1" t="s">
        <v>6885</v>
      </c>
      <c r="C22758" s="45" t="s">
        <v>6886</v>
      </c>
      <c r="D22758" s="23" t="s">
        <v>5751</v>
      </c>
      <c r="E22758" s="23" t="s">
        <v>4134</v>
      </c>
      <c r="F22758" s="40">
        <v>1</v>
      </c>
      <c r="G22758" s="25">
        <v>340536</v>
      </c>
      <c r="H22758" s="25">
        <v>340536</v>
      </c>
      <c r="I22758" s="25"/>
      <c r="J22758" s="58" t="e">
        <f>HYPERLINK("#"&amp;"Insumos"&amp;"!A"&amp;MATCH($B22758,#REF!,0),"Ins "&amp;$B22758)</f>
        <v>#REF!</v>
      </c>
      <c r="M22758" s="220"/>
    </row>
    <row r="22759" spans="1:13" ht="38.25" x14ac:dyDescent="0.2">
      <c r="A22759" s="36" t="s">
        <v>7096</v>
      </c>
      <c r="B22759" s="26" t="s">
        <v>6816</v>
      </c>
      <c r="C22759" s="79" t="s">
        <v>6888</v>
      </c>
      <c r="D22759" s="37" t="s">
        <v>5608</v>
      </c>
      <c r="E22759" s="37" t="s">
        <v>4134</v>
      </c>
      <c r="F22759" s="41"/>
      <c r="G22759" s="27"/>
      <c r="H22759" s="27"/>
      <c r="I22759" s="27">
        <v>1369118</v>
      </c>
      <c r="M22759" s="220">
        <f t="shared" si="355"/>
        <v>1792997</v>
      </c>
    </row>
    <row r="22760" spans="1:13" ht="25.5" x14ac:dyDescent="0.2">
      <c r="A22760" s="35" t="s">
        <v>7096</v>
      </c>
      <c r="B22760" s="1" t="s">
        <v>6887</v>
      </c>
      <c r="C22760" s="45" t="s">
        <v>6888</v>
      </c>
      <c r="D22760" s="23" t="s">
        <v>5751</v>
      </c>
      <c r="E22760" s="23" t="s">
        <v>4134</v>
      </c>
      <c r="F22760" s="40">
        <v>1</v>
      </c>
      <c r="G22760" s="25">
        <v>1369118</v>
      </c>
      <c r="H22760" s="25">
        <v>1369118</v>
      </c>
      <c r="I22760" s="25"/>
      <c r="J22760" s="58" t="e">
        <f>HYPERLINK("#"&amp;"Insumos"&amp;"!A"&amp;MATCH($B22760,#REF!,0),"Ins "&amp;$B22760)</f>
        <v>#REF!</v>
      </c>
      <c r="M22760" s="220"/>
    </row>
    <row r="22761" spans="1:13" ht="25.5" x14ac:dyDescent="0.2">
      <c r="A22761" s="36" t="s">
        <v>7097</v>
      </c>
      <c r="B22761" s="26" t="s">
        <v>6816</v>
      </c>
      <c r="C22761" s="79" t="s">
        <v>7098</v>
      </c>
      <c r="D22761" s="37" t="s">
        <v>5608</v>
      </c>
      <c r="E22761" s="37" t="s">
        <v>4134</v>
      </c>
      <c r="F22761" s="41"/>
      <c r="G22761" s="27"/>
      <c r="H22761" s="27"/>
      <c r="I22761" s="27">
        <v>248686</v>
      </c>
      <c r="M22761" s="220">
        <f t="shared" si="355"/>
        <v>325679</v>
      </c>
    </row>
    <row r="22762" spans="1:13" x14ac:dyDescent="0.2">
      <c r="A22762" s="35" t="s">
        <v>7097</v>
      </c>
      <c r="B22762" s="1" t="s">
        <v>5578</v>
      </c>
      <c r="C22762" s="45" t="s">
        <v>1015</v>
      </c>
      <c r="D22762" s="23" t="s">
        <v>5734</v>
      </c>
      <c r="E22762" s="23" t="s">
        <v>4141</v>
      </c>
      <c r="F22762" s="40">
        <v>2</v>
      </c>
      <c r="G22762" s="25">
        <v>52425</v>
      </c>
      <c r="H22762" s="25">
        <v>104850</v>
      </c>
      <c r="I22762" s="25"/>
      <c r="J22762" s="58" t="e">
        <f>HYPERLINK("#"&amp;"Insumos"&amp;"!A"&amp;MATCH($B22762,#REF!,0),"Ins "&amp;$B22762)</f>
        <v>#REF!</v>
      </c>
      <c r="M22762" s="220"/>
    </row>
    <row r="22763" spans="1:13" x14ac:dyDescent="0.2">
      <c r="A22763" s="35" t="s">
        <v>7097</v>
      </c>
      <c r="B22763" s="1" t="s">
        <v>263</v>
      </c>
      <c r="C22763" s="45" t="s">
        <v>696</v>
      </c>
      <c r="D22763" s="23" t="s">
        <v>5534</v>
      </c>
      <c r="E22763" s="23" t="s">
        <v>4140</v>
      </c>
      <c r="F22763" s="40">
        <v>0.05</v>
      </c>
      <c r="G22763" s="25">
        <v>187426</v>
      </c>
      <c r="H22763" s="25">
        <v>9371</v>
      </c>
      <c r="I22763" s="25"/>
      <c r="J22763" s="58" t="e">
        <f>HYPERLINK("#"&amp;"Insumos"&amp;"!A"&amp;MATCH($B22763,#REF!,0),"Ins "&amp;$B22763)</f>
        <v>#REF!</v>
      </c>
      <c r="M22763" s="220"/>
    </row>
    <row r="22764" spans="1:13" x14ac:dyDescent="0.2">
      <c r="A22764" s="35" t="s">
        <v>7097</v>
      </c>
      <c r="B22764" s="1" t="s">
        <v>5533</v>
      </c>
      <c r="C22764" s="45" t="s">
        <v>5892</v>
      </c>
      <c r="D22764" s="23" t="s">
        <v>977</v>
      </c>
      <c r="E22764" s="23" t="s">
        <v>4134</v>
      </c>
      <c r="F22764" s="40">
        <v>0.2</v>
      </c>
      <c r="G22764" s="25">
        <v>3623</v>
      </c>
      <c r="H22764" s="25">
        <v>725</v>
      </c>
      <c r="I22764" s="25"/>
      <c r="J22764" s="58" t="e">
        <f>HYPERLINK("#"&amp;"Insumos"&amp;"!A"&amp;MATCH($B22764,#REF!,0),"Ins "&amp;$B22764)</f>
        <v>#REF!</v>
      </c>
      <c r="M22764" s="220"/>
    </row>
    <row r="22765" spans="1:13" x14ac:dyDescent="0.2">
      <c r="A22765" s="35" t="s">
        <v>7097</v>
      </c>
      <c r="B22765" s="1" t="s">
        <v>5007</v>
      </c>
      <c r="C22765" s="45" t="s">
        <v>720</v>
      </c>
      <c r="D22765" s="23" t="s">
        <v>5751</v>
      </c>
      <c r="E22765" s="23" t="s">
        <v>4134</v>
      </c>
      <c r="F22765" s="40">
        <v>1</v>
      </c>
      <c r="G22765" s="25">
        <v>1897</v>
      </c>
      <c r="H22765" s="25">
        <v>1897</v>
      </c>
      <c r="I22765" s="25"/>
      <c r="J22765" s="58" t="e">
        <f>HYPERLINK("#"&amp;"Insumos"&amp;"!A"&amp;MATCH($B22765,#REF!,0),"Ins "&amp;$B22765)</f>
        <v>#REF!</v>
      </c>
      <c r="M22765" s="220"/>
    </row>
    <row r="22766" spans="1:13" ht="25.5" x14ac:dyDescent="0.2">
      <c r="A22766" s="35" t="s">
        <v>7097</v>
      </c>
      <c r="B22766" s="1" t="s">
        <v>6889</v>
      </c>
      <c r="C22766" s="45" t="s">
        <v>6890</v>
      </c>
      <c r="D22766" s="23" t="s">
        <v>5751</v>
      </c>
      <c r="E22766" s="23" t="s">
        <v>4134</v>
      </c>
      <c r="F22766" s="40">
        <v>1</v>
      </c>
      <c r="G22766" s="25">
        <v>131843</v>
      </c>
      <c r="H22766" s="25">
        <v>131843</v>
      </c>
      <c r="I22766" s="25"/>
      <c r="J22766" s="58" t="e">
        <f>HYPERLINK("#"&amp;"Insumos"&amp;"!A"&amp;MATCH($B22766,#REF!,0),"Ins "&amp;$B22766)</f>
        <v>#REF!</v>
      </c>
      <c r="M22766" s="220"/>
    </row>
    <row r="22767" spans="1:13" ht="51" x14ac:dyDescent="0.2">
      <c r="A22767" s="36" t="s">
        <v>7099</v>
      </c>
      <c r="B22767" s="26" t="s">
        <v>6816</v>
      </c>
      <c r="C22767" s="79" t="s">
        <v>6892</v>
      </c>
      <c r="D22767" s="37" t="s">
        <v>5608</v>
      </c>
      <c r="E22767" s="37" t="s">
        <v>4134</v>
      </c>
      <c r="F22767" s="41"/>
      <c r="G22767" s="27"/>
      <c r="H22767" s="27"/>
      <c r="I22767" s="27">
        <v>770743</v>
      </c>
      <c r="M22767" s="220">
        <f t="shared" si="355"/>
        <v>1009365</v>
      </c>
    </row>
    <row r="22768" spans="1:13" ht="51" x14ac:dyDescent="0.2">
      <c r="A22768" s="35" t="s">
        <v>7099</v>
      </c>
      <c r="B22768" s="1" t="s">
        <v>6891</v>
      </c>
      <c r="C22768" s="45" t="s">
        <v>6892</v>
      </c>
      <c r="D22768" s="23" t="s">
        <v>5751</v>
      </c>
      <c r="E22768" s="23" t="s">
        <v>4134</v>
      </c>
      <c r="F22768" s="40">
        <v>1</v>
      </c>
      <c r="G22768" s="25">
        <v>770743</v>
      </c>
      <c r="H22768" s="25">
        <v>770743</v>
      </c>
      <c r="I22768" s="25"/>
      <c r="J22768" s="58" t="e">
        <f>HYPERLINK("#"&amp;"Insumos"&amp;"!A"&amp;MATCH($B22768,#REF!,0),"Ins "&amp;$B22768)</f>
        <v>#REF!</v>
      </c>
      <c r="M22768" s="220"/>
    </row>
    <row r="22769" spans="1:13" ht="25.5" x14ac:dyDescent="0.2">
      <c r="A22769" s="36" t="s">
        <v>7100</v>
      </c>
      <c r="B22769" s="26" t="s">
        <v>6816</v>
      </c>
      <c r="C22769" s="79" t="s">
        <v>7101</v>
      </c>
      <c r="D22769" s="37" t="s">
        <v>5608</v>
      </c>
      <c r="E22769" s="37" t="s">
        <v>465</v>
      </c>
      <c r="F22769" s="41"/>
      <c r="G22769" s="27"/>
      <c r="H22769" s="27"/>
      <c r="I22769" s="27">
        <v>26062</v>
      </c>
      <c r="M22769" s="220">
        <f t="shared" si="355"/>
        <v>34131</v>
      </c>
    </row>
    <row r="22770" spans="1:13" x14ac:dyDescent="0.2">
      <c r="A22770" s="35" t="s">
        <v>7100</v>
      </c>
      <c r="B22770" s="1" t="s">
        <v>5578</v>
      </c>
      <c r="C22770" s="45" t="s">
        <v>1015</v>
      </c>
      <c r="D22770" s="23" t="s">
        <v>5734</v>
      </c>
      <c r="E22770" s="23" t="s">
        <v>4141</v>
      </c>
      <c r="F22770" s="40">
        <v>0.3</v>
      </c>
      <c r="G22770" s="25">
        <v>52425</v>
      </c>
      <c r="H22770" s="25">
        <v>15728</v>
      </c>
      <c r="I22770" s="25"/>
      <c r="J22770" s="58" t="e">
        <f>HYPERLINK("#"&amp;"Insumos"&amp;"!A"&amp;MATCH($B22770,#REF!,0),"Ins "&amp;$B22770)</f>
        <v>#REF!</v>
      </c>
      <c r="M22770" s="220"/>
    </row>
    <row r="22771" spans="1:13" ht="25.5" x14ac:dyDescent="0.2">
      <c r="A22771" s="35" t="s">
        <v>7100</v>
      </c>
      <c r="B22771" s="1" t="s">
        <v>597</v>
      </c>
      <c r="C22771" s="45" t="s">
        <v>8738</v>
      </c>
      <c r="D22771" s="23" t="s">
        <v>5534</v>
      </c>
      <c r="E22771" s="23" t="s">
        <v>8737</v>
      </c>
      <c r="F22771" s="40">
        <v>0.1</v>
      </c>
      <c r="G22771" s="25">
        <v>17302</v>
      </c>
      <c r="H22771" s="25">
        <v>1730</v>
      </c>
      <c r="I22771" s="25"/>
      <c r="J22771" s="58" t="e">
        <f>HYPERLINK("#"&amp;"Insumos"&amp;"!A"&amp;MATCH($B22771,#REF!,0),"Ins "&amp;$B22771)</f>
        <v>#REF!</v>
      </c>
      <c r="M22771" s="220"/>
    </row>
    <row r="22772" spans="1:13" x14ac:dyDescent="0.2">
      <c r="A22772" s="35" t="s">
        <v>7100</v>
      </c>
      <c r="B22772" s="1" t="s">
        <v>263</v>
      </c>
      <c r="C22772" s="45" t="s">
        <v>696</v>
      </c>
      <c r="D22772" s="23" t="s">
        <v>5534</v>
      </c>
      <c r="E22772" s="23" t="s">
        <v>4140</v>
      </c>
      <c r="F22772" s="40">
        <v>2.8999999999999998E-3</v>
      </c>
      <c r="G22772" s="25">
        <v>187426</v>
      </c>
      <c r="H22772" s="25">
        <v>544</v>
      </c>
      <c r="I22772" s="25"/>
      <c r="J22772" s="58" t="e">
        <f>HYPERLINK("#"&amp;"Insumos"&amp;"!A"&amp;MATCH($B22772,#REF!,0),"Ins "&amp;$B22772)</f>
        <v>#REF!</v>
      </c>
      <c r="M22772" s="220"/>
    </row>
    <row r="22773" spans="1:13" x14ac:dyDescent="0.2">
      <c r="A22773" s="35" t="s">
        <v>7100</v>
      </c>
      <c r="B22773" s="1" t="s">
        <v>139</v>
      </c>
      <c r="C22773" s="45" t="s">
        <v>155</v>
      </c>
      <c r="D22773" s="23" t="s">
        <v>5534</v>
      </c>
      <c r="E22773" s="23" t="s">
        <v>4140</v>
      </c>
      <c r="F22773" s="40">
        <v>2.5000000000000001E-2</v>
      </c>
      <c r="G22773" s="25">
        <v>86632</v>
      </c>
      <c r="H22773" s="25">
        <v>2166</v>
      </c>
      <c r="I22773" s="25"/>
      <c r="J22773" s="58" t="e">
        <f>HYPERLINK("#"&amp;"Insumos"&amp;"!A"&amp;MATCH($B22773,#REF!,0),"Ins "&amp;$B22773)</f>
        <v>#REF!</v>
      </c>
      <c r="M22773" s="220"/>
    </row>
    <row r="22774" spans="1:13" x14ac:dyDescent="0.2">
      <c r="A22774" s="35" t="s">
        <v>7100</v>
      </c>
      <c r="B22774" s="1" t="s">
        <v>5533</v>
      </c>
      <c r="C22774" s="45" t="s">
        <v>5892</v>
      </c>
      <c r="D22774" s="23" t="s">
        <v>977</v>
      </c>
      <c r="E22774" s="23" t="s">
        <v>4134</v>
      </c>
      <c r="F22774" s="40">
        <v>0.15</v>
      </c>
      <c r="G22774" s="25">
        <v>3623</v>
      </c>
      <c r="H22774" s="25">
        <v>543</v>
      </c>
      <c r="I22774" s="25"/>
      <c r="J22774" s="58" t="e">
        <f>HYPERLINK("#"&amp;"Insumos"&amp;"!A"&amp;MATCH($B22774,#REF!,0),"Ins "&amp;$B22774)</f>
        <v>#REF!</v>
      </c>
      <c r="M22774" s="220"/>
    </row>
    <row r="22775" spans="1:13" x14ac:dyDescent="0.2">
      <c r="A22775" s="35" t="s">
        <v>7100</v>
      </c>
      <c r="B22775" s="1" t="s">
        <v>5007</v>
      </c>
      <c r="C22775" s="45" t="s">
        <v>720</v>
      </c>
      <c r="D22775" s="23" t="s">
        <v>5751</v>
      </c>
      <c r="E22775" s="23" t="s">
        <v>4134</v>
      </c>
      <c r="F22775" s="40">
        <v>0.372</v>
      </c>
      <c r="G22775" s="25">
        <v>1897</v>
      </c>
      <c r="H22775" s="25">
        <v>706</v>
      </c>
      <c r="I22775" s="25"/>
      <c r="J22775" s="58" t="e">
        <f>HYPERLINK("#"&amp;"Insumos"&amp;"!A"&amp;MATCH($B22775,#REF!,0),"Ins "&amp;$B22775)</f>
        <v>#REF!</v>
      </c>
      <c r="M22775" s="220"/>
    </row>
    <row r="22776" spans="1:13" ht="25.5" x14ac:dyDescent="0.2">
      <c r="A22776" s="35" t="s">
        <v>7100</v>
      </c>
      <c r="B22776" s="1" t="s">
        <v>5399</v>
      </c>
      <c r="C22776" s="45" t="s">
        <v>1172</v>
      </c>
      <c r="D22776" s="23" t="s">
        <v>5751</v>
      </c>
      <c r="E22776" s="23" t="s">
        <v>4134</v>
      </c>
      <c r="F22776" s="40">
        <v>8</v>
      </c>
      <c r="G22776" s="25">
        <v>426</v>
      </c>
      <c r="H22776" s="25">
        <v>3408</v>
      </c>
      <c r="I22776" s="25"/>
      <c r="J22776" s="58" t="e">
        <f>HYPERLINK("#"&amp;"Insumos"&amp;"!A"&amp;MATCH($B22776,#REF!,0),"Ins "&amp;$B22776)</f>
        <v>#REF!</v>
      </c>
      <c r="M22776" s="220"/>
    </row>
    <row r="22777" spans="1:13" x14ac:dyDescent="0.2">
      <c r="A22777" s="35" t="s">
        <v>7100</v>
      </c>
      <c r="B22777" s="1" t="s">
        <v>4527</v>
      </c>
      <c r="C22777" s="45" t="s">
        <v>1414</v>
      </c>
      <c r="D22777" s="23" t="s">
        <v>5751</v>
      </c>
      <c r="E22777" s="23" t="s">
        <v>287</v>
      </c>
      <c r="F22777" s="40">
        <v>0.1</v>
      </c>
      <c r="G22777" s="25">
        <v>12369</v>
      </c>
      <c r="H22777" s="25">
        <v>1237</v>
      </c>
      <c r="I22777" s="25"/>
      <c r="J22777" s="58" t="e">
        <f>HYPERLINK("#"&amp;"Insumos"&amp;"!A"&amp;MATCH($B22777,#REF!,0),"Ins "&amp;$B22777)</f>
        <v>#REF!</v>
      </c>
      <c r="M22777" s="220"/>
    </row>
    <row r="22778" spans="1:13" x14ac:dyDescent="0.2">
      <c r="A22778" s="36" t="s">
        <v>7102</v>
      </c>
      <c r="B22778" s="26" t="s">
        <v>6816</v>
      </c>
      <c r="C22778" s="79" t="s">
        <v>6918</v>
      </c>
      <c r="D22778" s="37" t="s">
        <v>5608</v>
      </c>
      <c r="E22778" s="37" t="s">
        <v>4134</v>
      </c>
      <c r="F22778" s="41"/>
      <c r="G22778" s="27"/>
      <c r="H22778" s="27"/>
      <c r="I22778" s="27">
        <v>301329</v>
      </c>
      <c r="M22778" s="220">
        <f t="shared" si="355"/>
        <v>394620</v>
      </c>
    </row>
    <row r="22779" spans="1:13" x14ac:dyDescent="0.2">
      <c r="A22779" s="35" t="s">
        <v>7102</v>
      </c>
      <c r="B22779" s="1" t="s">
        <v>6917</v>
      </c>
      <c r="C22779" s="45" t="s">
        <v>6918</v>
      </c>
      <c r="D22779" s="23" t="s">
        <v>5751</v>
      </c>
      <c r="E22779" s="23" t="s">
        <v>4134</v>
      </c>
      <c r="F22779" s="40">
        <v>1</v>
      </c>
      <c r="G22779" s="25">
        <v>301329</v>
      </c>
      <c r="H22779" s="25">
        <v>301329</v>
      </c>
      <c r="I22779" s="25"/>
      <c r="J22779" s="58" t="e">
        <f>HYPERLINK("#"&amp;"Insumos"&amp;"!A"&amp;MATCH($B22779,#REF!,0),"Ins "&amp;$B22779)</f>
        <v>#REF!</v>
      </c>
      <c r="M22779" s="220"/>
    </row>
    <row r="22780" spans="1:13" ht="25.5" x14ac:dyDescent="0.2">
      <c r="A22780" s="36" t="s">
        <v>7103</v>
      </c>
      <c r="B22780" s="26" t="s">
        <v>6816</v>
      </c>
      <c r="C22780" s="79" t="s">
        <v>7104</v>
      </c>
      <c r="D22780" s="37" t="s">
        <v>5608</v>
      </c>
      <c r="E22780" s="37" t="s">
        <v>465</v>
      </c>
      <c r="F22780" s="41"/>
      <c r="G22780" s="27"/>
      <c r="H22780" s="27"/>
      <c r="I22780" s="27">
        <v>60140</v>
      </c>
      <c r="M22780" s="220">
        <f t="shared" si="355"/>
        <v>78759</v>
      </c>
    </row>
    <row r="22781" spans="1:13" x14ac:dyDescent="0.2">
      <c r="A22781" s="35" t="s">
        <v>7103</v>
      </c>
      <c r="B22781" s="1" t="s">
        <v>5574</v>
      </c>
      <c r="C22781" s="45" t="s">
        <v>972</v>
      </c>
      <c r="D22781" s="23" t="s">
        <v>5734</v>
      </c>
      <c r="E22781" s="23" t="s">
        <v>4141</v>
      </c>
      <c r="F22781" s="40">
        <v>0.52</v>
      </c>
      <c r="G22781" s="25">
        <v>41004</v>
      </c>
      <c r="H22781" s="25">
        <v>21322</v>
      </c>
      <c r="I22781" s="25"/>
      <c r="J22781" s="58" t="e">
        <f>HYPERLINK("#"&amp;"Insumos"&amp;"!A"&amp;MATCH($B22781,#REF!,0),"Ins "&amp;$B22781)</f>
        <v>#REF!</v>
      </c>
      <c r="M22781" s="220"/>
    </row>
    <row r="22782" spans="1:13" x14ac:dyDescent="0.2">
      <c r="A22782" s="35" t="s">
        <v>7103</v>
      </c>
      <c r="B22782" s="1" t="s">
        <v>263</v>
      </c>
      <c r="C22782" s="45" t="s">
        <v>696</v>
      </c>
      <c r="D22782" s="23" t="s">
        <v>5534</v>
      </c>
      <c r="E22782" s="23" t="s">
        <v>4140</v>
      </c>
      <c r="F22782" s="40">
        <v>5.0000000000000001E-3</v>
      </c>
      <c r="G22782" s="25">
        <v>187426</v>
      </c>
      <c r="H22782" s="25">
        <v>937</v>
      </c>
      <c r="I22782" s="25"/>
      <c r="J22782" s="58" t="e">
        <f>HYPERLINK("#"&amp;"Insumos"&amp;"!A"&amp;MATCH($B22782,#REF!,0),"Ins "&amp;$B22782)</f>
        <v>#REF!</v>
      </c>
      <c r="M22782" s="220"/>
    </row>
    <row r="22783" spans="1:13" x14ac:dyDescent="0.2">
      <c r="A22783" s="35" t="s">
        <v>7103</v>
      </c>
      <c r="B22783" s="1" t="s">
        <v>770</v>
      </c>
      <c r="C22783" s="45" t="s">
        <v>9841</v>
      </c>
      <c r="D22783" s="23" t="s">
        <v>5534</v>
      </c>
      <c r="E22783" s="23" t="s">
        <v>4140</v>
      </c>
      <c r="F22783" s="40">
        <v>1.2999999999999999E-2</v>
      </c>
      <c r="G22783" s="25">
        <v>54356</v>
      </c>
      <c r="H22783" s="25">
        <v>707</v>
      </c>
      <c r="I22783" s="25"/>
      <c r="J22783" s="58" t="e">
        <f>HYPERLINK("#"&amp;"Insumos"&amp;"!A"&amp;MATCH($B22783,#REF!,0),"Ins "&amp;$B22783)</f>
        <v>#REF!</v>
      </c>
      <c r="M22783" s="220"/>
    </row>
    <row r="22784" spans="1:13" x14ac:dyDescent="0.2">
      <c r="A22784" s="35" t="s">
        <v>7103</v>
      </c>
      <c r="B22784" s="1" t="s">
        <v>5533</v>
      </c>
      <c r="C22784" s="45" t="s">
        <v>5892</v>
      </c>
      <c r="D22784" s="23" t="s">
        <v>977</v>
      </c>
      <c r="E22784" s="23" t="s">
        <v>4134</v>
      </c>
      <c r="F22784" s="40">
        <v>0.2</v>
      </c>
      <c r="G22784" s="25">
        <v>3623</v>
      </c>
      <c r="H22784" s="25">
        <v>725</v>
      </c>
      <c r="I22784" s="25"/>
      <c r="J22784" s="58" t="e">
        <f>HYPERLINK("#"&amp;"Insumos"&amp;"!A"&amp;MATCH($B22784,#REF!,0),"Ins "&amp;$B22784)</f>
        <v>#REF!</v>
      </c>
      <c r="M22784" s="220"/>
    </row>
    <row r="22785" spans="1:13" x14ac:dyDescent="0.2">
      <c r="A22785" s="35" t="s">
        <v>7103</v>
      </c>
      <c r="B22785" s="1" t="s">
        <v>6921</v>
      </c>
      <c r="C22785" s="45" t="s">
        <v>6922</v>
      </c>
      <c r="D22785" s="23" t="s">
        <v>5751</v>
      </c>
      <c r="E22785" s="23" t="s">
        <v>4138</v>
      </c>
      <c r="F22785" s="40">
        <v>0.2</v>
      </c>
      <c r="G22785" s="25">
        <v>182244</v>
      </c>
      <c r="H22785" s="25">
        <v>36449</v>
      </c>
      <c r="I22785" s="25"/>
      <c r="J22785" s="58" t="e">
        <f>HYPERLINK("#"&amp;"Insumos"&amp;"!A"&amp;MATCH($B22785,#REF!,0),"Ins "&amp;$B22785)</f>
        <v>#REF!</v>
      </c>
      <c r="M22785" s="220"/>
    </row>
    <row r="22786" spans="1:13" ht="38.25" x14ac:dyDescent="0.2">
      <c r="A22786" s="36" t="s">
        <v>7105</v>
      </c>
      <c r="B22786" s="26" t="s">
        <v>6816</v>
      </c>
      <c r="C22786" s="79" t="s">
        <v>7106</v>
      </c>
      <c r="D22786" s="37" t="s">
        <v>5608</v>
      </c>
      <c r="E22786" s="37" t="s">
        <v>465</v>
      </c>
      <c r="F22786" s="41"/>
      <c r="G22786" s="27"/>
      <c r="H22786" s="27"/>
      <c r="I22786" s="27">
        <v>8707</v>
      </c>
      <c r="M22786" s="220">
        <f t="shared" si="355"/>
        <v>11403</v>
      </c>
    </row>
    <row r="22787" spans="1:13" x14ac:dyDescent="0.2">
      <c r="A22787" s="35" t="s">
        <v>7105</v>
      </c>
      <c r="B22787" s="1" t="s">
        <v>5572</v>
      </c>
      <c r="C22787" s="45" t="s">
        <v>971</v>
      </c>
      <c r="D22787" s="23" t="s">
        <v>5734</v>
      </c>
      <c r="E22787" s="23" t="s">
        <v>4141</v>
      </c>
      <c r="F22787" s="40">
        <v>0.15</v>
      </c>
      <c r="G22787" s="25">
        <v>37863</v>
      </c>
      <c r="H22787" s="25">
        <v>5679</v>
      </c>
      <c r="I22787" s="25"/>
      <c r="J22787" s="58" t="e">
        <f>HYPERLINK("#"&amp;"Insumos"&amp;"!A"&amp;MATCH($B22787,#REF!,0),"Ins "&amp;$B22787)</f>
        <v>#REF!</v>
      </c>
      <c r="M22787" s="220"/>
    </row>
    <row r="22788" spans="1:13" x14ac:dyDescent="0.2">
      <c r="A22788" s="35" t="s">
        <v>7105</v>
      </c>
      <c r="B22788" s="1" t="s">
        <v>263</v>
      </c>
      <c r="C22788" s="45" t="s">
        <v>696</v>
      </c>
      <c r="D22788" s="23" t="s">
        <v>5534</v>
      </c>
      <c r="E22788" s="23" t="s">
        <v>4140</v>
      </c>
      <c r="F22788" s="40">
        <v>2E-3</v>
      </c>
      <c r="G22788" s="25">
        <v>187426</v>
      </c>
      <c r="H22788" s="25">
        <v>375</v>
      </c>
      <c r="I22788" s="25"/>
      <c r="J22788" s="58" t="e">
        <f>HYPERLINK("#"&amp;"Insumos"&amp;"!A"&amp;MATCH($B22788,#REF!,0),"Ins "&amp;$B22788)</f>
        <v>#REF!</v>
      </c>
      <c r="M22788" s="220"/>
    </row>
    <row r="22789" spans="1:13" x14ac:dyDescent="0.2">
      <c r="A22789" s="35" t="s">
        <v>7105</v>
      </c>
      <c r="B22789" s="1" t="s">
        <v>5533</v>
      </c>
      <c r="C22789" s="45" t="s">
        <v>5892</v>
      </c>
      <c r="D22789" s="23" t="s">
        <v>977</v>
      </c>
      <c r="E22789" s="23" t="s">
        <v>4134</v>
      </c>
      <c r="F22789" s="40">
        <v>0.1</v>
      </c>
      <c r="G22789" s="25">
        <v>3623</v>
      </c>
      <c r="H22789" s="25">
        <v>362</v>
      </c>
      <c r="I22789" s="25"/>
      <c r="J22789" s="58" t="e">
        <f>HYPERLINK("#"&amp;"Insumos"&amp;"!A"&amp;MATCH($B22789,#REF!,0),"Ins "&amp;$B22789)</f>
        <v>#REF!</v>
      </c>
      <c r="M22789" s="220"/>
    </row>
    <row r="22790" spans="1:13" x14ac:dyDescent="0.2">
      <c r="A22790" s="35" t="s">
        <v>7105</v>
      </c>
      <c r="B22790" s="1" t="s">
        <v>4654</v>
      </c>
      <c r="C22790" s="45" t="s">
        <v>4</v>
      </c>
      <c r="D22790" s="23" t="s">
        <v>5751</v>
      </c>
      <c r="E22790" s="23" t="s">
        <v>4134</v>
      </c>
      <c r="F22790" s="40">
        <v>0.2</v>
      </c>
      <c r="G22790" s="25">
        <v>2562</v>
      </c>
      <c r="H22790" s="25">
        <v>512</v>
      </c>
      <c r="I22790" s="25"/>
      <c r="J22790" s="58" t="e">
        <f>HYPERLINK("#"&amp;"Insumos"&amp;"!A"&amp;MATCH($B22790,#REF!,0),"Ins "&amp;$B22790)</f>
        <v>#REF!</v>
      </c>
      <c r="M22790" s="220"/>
    </row>
    <row r="22791" spans="1:13" x14ac:dyDescent="0.2">
      <c r="A22791" s="35" t="s">
        <v>7105</v>
      </c>
      <c r="B22791" s="1" t="s">
        <v>5007</v>
      </c>
      <c r="C22791" s="45" t="s">
        <v>720</v>
      </c>
      <c r="D22791" s="23" t="s">
        <v>5751</v>
      </c>
      <c r="E22791" s="23" t="s">
        <v>4134</v>
      </c>
      <c r="F22791" s="40">
        <v>0.1</v>
      </c>
      <c r="G22791" s="25">
        <v>1897</v>
      </c>
      <c r="H22791" s="25">
        <v>190</v>
      </c>
      <c r="I22791" s="25"/>
      <c r="J22791" s="58" t="e">
        <f>HYPERLINK("#"&amp;"Insumos"&amp;"!A"&amp;MATCH($B22791,#REF!,0),"Ins "&amp;$B22791)</f>
        <v>#REF!</v>
      </c>
      <c r="M22791" s="220"/>
    </row>
    <row r="22792" spans="1:13" x14ac:dyDescent="0.2">
      <c r="A22792" s="35" t="s">
        <v>7105</v>
      </c>
      <c r="B22792" s="1" t="s">
        <v>6923</v>
      </c>
      <c r="C22792" s="45" t="s">
        <v>6924</v>
      </c>
      <c r="D22792" s="23" t="s">
        <v>5751</v>
      </c>
      <c r="E22792" s="23" t="s">
        <v>465</v>
      </c>
      <c r="F22792" s="40">
        <v>1.05</v>
      </c>
      <c r="G22792" s="25">
        <v>1513</v>
      </c>
      <c r="H22792" s="25">
        <v>1589</v>
      </c>
      <c r="I22792" s="25"/>
      <c r="J22792" s="58" t="e">
        <f>HYPERLINK("#"&amp;"Insumos"&amp;"!A"&amp;MATCH($B22792,#REF!,0),"Ins "&amp;$B22792)</f>
        <v>#REF!</v>
      </c>
      <c r="M22792" s="220"/>
    </row>
    <row r="22793" spans="1:13" x14ac:dyDescent="0.2">
      <c r="A22793" s="36" t="s">
        <v>7107</v>
      </c>
      <c r="B22793" s="26" t="s">
        <v>6816</v>
      </c>
      <c r="C22793" s="79" t="s">
        <v>7108</v>
      </c>
      <c r="D22793" s="37" t="s">
        <v>5608</v>
      </c>
      <c r="E22793" s="37" t="s">
        <v>4134</v>
      </c>
      <c r="F22793" s="41"/>
      <c r="G22793" s="27"/>
      <c r="H22793" s="27"/>
      <c r="I22793" s="27">
        <v>48774</v>
      </c>
      <c r="M22793" s="220">
        <f t="shared" ref="M22793:M22851" si="356">ROUND(I22793*(1+$L$2),0)</f>
        <v>63874</v>
      </c>
    </row>
    <row r="22794" spans="1:13" x14ac:dyDescent="0.2">
      <c r="A22794" s="35" t="s">
        <v>7107</v>
      </c>
      <c r="B22794" s="1" t="s">
        <v>5579</v>
      </c>
      <c r="C22794" s="45" t="s">
        <v>1016</v>
      </c>
      <c r="D22794" s="23" t="s">
        <v>5734</v>
      </c>
      <c r="E22794" s="23" t="s">
        <v>4141</v>
      </c>
      <c r="F22794" s="40">
        <v>0.75</v>
      </c>
      <c r="G22794" s="25">
        <v>57672</v>
      </c>
      <c r="H22794" s="25">
        <v>43254</v>
      </c>
      <c r="I22794" s="25"/>
      <c r="J22794" s="58" t="e">
        <f>HYPERLINK("#"&amp;"Insumos"&amp;"!A"&amp;MATCH($B22794,#REF!,0),"Ins "&amp;$B22794)</f>
        <v>#REF!</v>
      </c>
      <c r="M22794" s="220"/>
    </row>
    <row r="22795" spans="1:13" x14ac:dyDescent="0.2">
      <c r="A22795" s="35" t="s">
        <v>7107</v>
      </c>
      <c r="B22795" s="1" t="s">
        <v>5533</v>
      </c>
      <c r="C22795" s="45" t="s">
        <v>5892</v>
      </c>
      <c r="D22795" s="23" t="s">
        <v>977</v>
      </c>
      <c r="E22795" s="23" t="s">
        <v>4134</v>
      </c>
      <c r="F22795" s="40">
        <v>1</v>
      </c>
      <c r="G22795" s="25">
        <v>3623</v>
      </c>
      <c r="H22795" s="25">
        <v>3623</v>
      </c>
      <c r="I22795" s="25"/>
      <c r="J22795" s="58" t="e">
        <f>HYPERLINK("#"&amp;"Insumos"&amp;"!A"&amp;MATCH($B22795,#REF!,0),"Ins "&amp;$B22795)</f>
        <v>#REF!</v>
      </c>
      <c r="M22795" s="220"/>
    </row>
    <row r="22796" spans="1:13" x14ac:dyDescent="0.2">
      <c r="A22796" s="35" t="s">
        <v>7107</v>
      </c>
      <c r="B22796" s="1" t="s">
        <v>5007</v>
      </c>
      <c r="C22796" s="45" t="s">
        <v>720</v>
      </c>
      <c r="D22796" s="23" t="s">
        <v>5751</v>
      </c>
      <c r="E22796" s="23" t="s">
        <v>4134</v>
      </c>
      <c r="F22796" s="40">
        <v>1</v>
      </c>
      <c r="G22796" s="25">
        <v>1897</v>
      </c>
      <c r="H22796" s="25">
        <v>1897</v>
      </c>
      <c r="I22796" s="25"/>
      <c r="J22796" s="58" t="e">
        <f>HYPERLINK("#"&amp;"Insumos"&amp;"!A"&amp;MATCH($B22796,#REF!,0),"Ins "&amp;$B22796)</f>
        <v>#REF!</v>
      </c>
      <c r="M22796" s="220"/>
    </row>
    <row r="22797" spans="1:13" ht="25.5" x14ac:dyDescent="0.2">
      <c r="A22797" s="36" t="s">
        <v>7109</v>
      </c>
      <c r="B22797" s="26" t="s">
        <v>6816</v>
      </c>
      <c r="C22797" s="79" t="s">
        <v>7110</v>
      </c>
      <c r="D22797" s="37" t="s">
        <v>5608</v>
      </c>
      <c r="E22797" s="37" t="s">
        <v>465</v>
      </c>
      <c r="F22797" s="41"/>
      <c r="G22797" s="27"/>
      <c r="H22797" s="27"/>
      <c r="I22797" s="27">
        <v>7832</v>
      </c>
      <c r="M22797" s="220">
        <f t="shared" si="356"/>
        <v>10257</v>
      </c>
    </row>
    <row r="22798" spans="1:13" x14ac:dyDescent="0.2">
      <c r="A22798" s="35" t="s">
        <v>7109</v>
      </c>
      <c r="B22798" s="1" t="s">
        <v>5572</v>
      </c>
      <c r="C22798" s="45" t="s">
        <v>971</v>
      </c>
      <c r="D22798" s="23" t="s">
        <v>5734</v>
      </c>
      <c r="E22798" s="23" t="s">
        <v>4141</v>
      </c>
      <c r="F22798" s="40">
        <v>0.1</v>
      </c>
      <c r="G22798" s="25">
        <v>37863</v>
      </c>
      <c r="H22798" s="25">
        <v>3786</v>
      </c>
      <c r="I22798" s="25"/>
      <c r="J22798" s="58" t="e">
        <f>HYPERLINK("#"&amp;"Insumos"&amp;"!A"&amp;MATCH($B22798,#REF!,0),"Ins "&amp;$B22798)</f>
        <v>#REF!</v>
      </c>
      <c r="M22798" s="220"/>
    </row>
    <row r="22799" spans="1:13" x14ac:dyDescent="0.2">
      <c r="A22799" s="35" t="s">
        <v>7109</v>
      </c>
      <c r="B22799" s="1" t="s">
        <v>263</v>
      </c>
      <c r="C22799" s="45" t="s">
        <v>696</v>
      </c>
      <c r="D22799" s="23" t="s">
        <v>5534</v>
      </c>
      <c r="E22799" s="23" t="s">
        <v>4140</v>
      </c>
      <c r="F22799" s="40">
        <v>5.9999999999999995E-4</v>
      </c>
      <c r="G22799" s="25">
        <v>187426</v>
      </c>
      <c r="H22799" s="25">
        <v>112</v>
      </c>
      <c r="I22799" s="25"/>
      <c r="J22799" s="58" t="e">
        <f>HYPERLINK("#"&amp;"Insumos"&amp;"!A"&amp;MATCH($B22799,#REF!,0),"Ins "&amp;$B22799)</f>
        <v>#REF!</v>
      </c>
      <c r="M22799" s="220"/>
    </row>
    <row r="22800" spans="1:13" x14ac:dyDescent="0.2">
      <c r="A22800" s="35" t="s">
        <v>7109</v>
      </c>
      <c r="B22800" s="1" t="s">
        <v>5533</v>
      </c>
      <c r="C22800" s="45" t="s">
        <v>5892</v>
      </c>
      <c r="D22800" s="23" t="s">
        <v>977</v>
      </c>
      <c r="E22800" s="23" t="s">
        <v>4134</v>
      </c>
      <c r="F22800" s="40">
        <v>0.12</v>
      </c>
      <c r="G22800" s="25">
        <v>3623</v>
      </c>
      <c r="H22800" s="25">
        <v>435</v>
      </c>
      <c r="I22800" s="25"/>
      <c r="J22800" s="58" t="e">
        <f>HYPERLINK("#"&amp;"Insumos"&amp;"!A"&amp;MATCH($B22800,#REF!,0),"Ins "&amp;$B22800)</f>
        <v>#REF!</v>
      </c>
      <c r="M22800" s="220"/>
    </row>
    <row r="22801" spans="1:13" x14ac:dyDescent="0.2">
      <c r="A22801" s="35" t="s">
        <v>7109</v>
      </c>
      <c r="B22801" s="1" t="s">
        <v>5007</v>
      </c>
      <c r="C22801" s="45" t="s">
        <v>720</v>
      </c>
      <c r="D22801" s="23" t="s">
        <v>5751</v>
      </c>
      <c r="E22801" s="23" t="s">
        <v>4134</v>
      </c>
      <c r="F22801" s="40">
        <v>0.2</v>
      </c>
      <c r="G22801" s="25">
        <v>1897</v>
      </c>
      <c r="H22801" s="25">
        <v>379</v>
      </c>
      <c r="I22801" s="25"/>
      <c r="J22801" s="58" t="e">
        <f>HYPERLINK("#"&amp;"Insumos"&amp;"!A"&amp;MATCH($B22801,#REF!,0),"Ins "&amp;$B22801)</f>
        <v>#REF!</v>
      </c>
      <c r="M22801" s="220"/>
    </row>
    <row r="22802" spans="1:13" x14ac:dyDescent="0.2">
      <c r="A22802" s="35" t="s">
        <v>7109</v>
      </c>
      <c r="B22802" s="1" t="s">
        <v>5199</v>
      </c>
      <c r="C22802" s="45" t="s">
        <v>8827</v>
      </c>
      <c r="D22802" s="23" t="s">
        <v>5751</v>
      </c>
      <c r="E22802" s="23" t="s">
        <v>467</v>
      </c>
      <c r="F22802" s="40">
        <v>0.25</v>
      </c>
      <c r="G22802" s="25">
        <v>12480</v>
      </c>
      <c r="H22802" s="25">
        <v>3120</v>
      </c>
      <c r="I22802" s="25"/>
      <c r="J22802" s="58" t="e">
        <f>HYPERLINK("#"&amp;"Insumos"&amp;"!A"&amp;MATCH($B22802,#REF!,0),"Ins "&amp;$B22802)</f>
        <v>#REF!</v>
      </c>
      <c r="M22802" s="220"/>
    </row>
    <row r="22803" spans="1:13" ht="25.5" x14ac:dyDescent="0.2">
      <c r="A22803" s="36" t="s">
        <v>7111</v>
      </c>
      <c r="B22803" s="26" t="s">
        <v>6816</v>
      </c>
      <c r="C22803" s="79" t="s">
        <v>10132</v>
      </c>
      <c r="D22803" s="37" t="s">
        <v>5608</v>
      </c>
      <c r="E22803" s="37" t="s">
        <v>466</v>
      </c>
      <c r="F22803" s="41"/>
      <c r="G22803" s="27"/>
      <c r="H22803" s="27"/>
      <c r="I22803" s="27">
        <v>222463</v>
      </c>
      <c r="M22803" s="220">
        <f t="shared" si="356"/>
        <v>291338</v>
      </c>
    </row>
    <row r="22804" spans="1:13" x14ac:dyDescent="0.2">
      <c r="A22804" s="35" t="s">
        <v>7111</v>
      </c>
      <c r="B22804" s="1" t="s">
        <v>5572</v>
      </c>
      <c r="C22804" s="45" t="s">
        <v>971</v>
      </c>
      <c r="D22804" s="23" t="s">
        <v>5734</v>
      </c>
      <c r="E22804" s="23" t="s">
        <v>4141</v>
      </c>
      <c r="F22804" s="40">
        <v>1</v>
      </c>
      <c r="G22804" s="25">
        <v>37863</v>
      </c>
      <c r="H22804" s="25">
        <v>37863</v>
      </c>
      <c r="I22804" s="25"/>
      <c r="J22804" s="58" t="e">
        <f>HYPERLINK("#"&amp;"Insumos"&amp;"!A"&amp;MATCH($B22804,#REF!,0),"Ins "&amp;$B22804)</f>
        <v>#REF!</v>
      </c>
      <c r="M22804" s="220"/>
    </row>
    <row r="22805" spans="1:13" x14ac:dyDescent="0.2">
      <c r="A22805" s="35" t="s">
        <v>7111</v>
      </c>
      <c r="B22805" s="34" t="s">
        <v>1042</v>
      </c>
      <c r="C22805" s="45" t="s">
        <v>8771</v>
      </c>
      <c r="D22805" s="23" t="s">
        <v>5751</v>
      </c>
      <c r="E22805" s="23" t="s">
        <v>466</v>
      </c>
      <c r="F22805" s="40">
        <v>1.3</v>
      </c>
      <c r="G22805" s="25">
        <v>142000</v>
      </c>
      <c r="H22805" s="25">
        <v>184600</v>
      </c>
      <c r="I22805" s="25"/>
      <c r="J22805" s="58" t="e">
        <f>HYPERLINK("#"&amp;"Insumos"&amp;"!A"&amp;MATCH($B22805,#REF!,0),"Ins "&amp;$B22805)</f>
        <v>#REF!</v>
      </c>
      <c r="M22805" s="220"/>
    </row>
    <row r="22806" spans="1:13" x14ac:dyDescent="0.2">
      <c r="A22806" s="36" t="s">
        <v>7112</v>
      </c>
      <c r="B22806" s="26" t="s">
        <v>6816</v>
      </c>
      <c r="C22806" s="79" t="s">
        <v>7113</v>
      </c>
      <c r="D22806" s="37" t="s">
        <v>5608</v>
      </c>
      <c r="E22806" s="37" t="s">
        <v>4134</v>
      </c>
      <c r="F22806" s="41"/>
      <c r="G22806" s="27"/>
      <c r="H22806" s="27"/>
      <c r="I22806" s="27">
        <v>73827</v>
      </c>
      <c r="M22806" s="220">
        <f t="shared" si="356"/>
        <v>96684</v>
      </c>
    </row>
    <row r="22807" spans="1:13" x14ac:dyDescent="0.2">
      <c r="A22807" s="35" t="s">
        <v>7112</v>
      </c>
      <c r="B22807" s="1" t="s">
        <v>5572</v>
      </c>
      <c r="C22807" s="45" t="s">
        <v>971</v>
      </c>
      <c r="D22807" s="23" t="s">
        <v>5734</v>
      </c>
      <c r="E22807" s="23" t="s">
        <v>4141</v>
      </c>
      <c r="F22807" s="40">
        <v>1</v>
      </c>
      <c r="G22807" s="25">
        <v>37863</v>
      </c>
      <c r="H22807" s="25">
        <v>37863</v>
      </c>
      <c r="I22807" s="25"/>
      <c r="J22807" s="58" t="e">
        <f>HYPERLINK("#"&amp;"Insumos"&amp;"!A"&amp;MATCH($B22807,#REF!,0),"Ins "&amp;$B22807)</f>
        <v>#REF!</v>
      </c>
      <c r="M22807" s="220"/>
    </row>
    <row r="22808" spans="1:13" x14ac:dyDescent="0.2">
      <c r="A22808" s="35" t="s">
        <v>7112</v>
      </c>
      <c r="B22808" s="1" t="s">
        <v>139</v>
      </c>
      <c r="C22808" s="45" t="s">
        <v>155</v>
      </c>
      <c r="D22808" s="23" t="s">
        <v>5534</v>
      </c>
      <c r="E22808" s="23" t="s">
        <v>4140</v>
      </c>
      <c r="F22808" s="40">
        <v>0.25</v>
      </c>
      <c r="G22808" s="25">
        <v>86632</v>
      </c>
      <c r="H22808" s="25">
        <v>21658</v>
      </c>
      <c r="I22808" s="25"/>
      <c r="J22808" s="58" t="e">
        <f>HYPERLINK("#"&amp;"Insumos"&amp;"!A"&amp;MATCH($B22808,#REF!,0),"Ins "&amp;$B22808)</f>
        <v>#REF!</v>
      </c>
      <c r="M22808" s="220"/>
    </row>
    <row r="22809" spans="1:13" x14ac:dyDescent="0.2">
      <c r="A22809" s="35" t="s">
        <v>7112</v>
      </c>
      <c r="B22809" s="1" t="s">
        <v>5533</v>
      </c>
      <c r="C22809" s="45" t="s">
        <v>5892</v>
      </c>
      <c r="D22809" s="23" t="s">
        <v>977</v>
      </c>
      <c r="E22809" s="23" t="s">
        <v>4134</v>
      </c>
      <c r="F22809" s="40">
        <v>0.2</v>
      </c>
      <c r="G22809" s="25">
        <v>3623</v>
      </c>
      <c r="H22809" s="25">
        <v>725</v>
      </c>
      <c r="I22809" s="25"/>
      <c r="J22809" s="58" t="e">
        <f>HYPERLINK("#"&amp;"Insumos"&amp;"!A"&amp;MATCH($B22809,#REF!,0),"Ins "&amp;$B22809)</f>
        <v>#REF!</v>
      </c>
      <c r="M22809" s="220"/>
    </row>
    <row r="22810" spans="1:13" x14ac:dyDescent="0.2">
      <c r="A22810" s="35" t="s">
        <v>7112</v>
      </c>
      <c r="B22810" s="1" t="s">
        <v>5007</v>
      </c>
      <c r="C22810" s="45" t="s">
        <v>720</v>
      </c>
      <c r="D22810" s="23" t="s">
        <v>5751</v>
      </c>
      <c r="E22810" s="23" t="s">
        <v>4134</v>
      </c>
      <c r="F22810" s="40">
        <v>0.5</v>
      </c>
      <c r="G22810" s="25">
        <v>1897</v>
      </c>
      <c r="H22810" s="25">
        <v>949</v>
      </c>
      <c r="I22810" s="25"/>
      <c r="J22810" s="58" t="e">
        <f>HYPERLINK("#"&amp;"Insumos"&amp;"!A"&amp;MATCH($B22810,#REF!,0),"Ins "&amp;$B22810)</f>
        <v>#REF!</v>
      </c>
      <c r="M22810" s="220"/>
    </row>
    <row r="22811" spans="1:13" x14ac:dyDescent="0.2">
      <c r="A22811" s="35" t="s">
        <v>7112</v>
      </c>
      <c r="B22811" s="1" t="s">
        <v>5432</v>
      </c>
      <c r="C22811" s="45" t="s">
        <v>257</v>
      </c>
      <c r="D22811" s="23" t="s">
        <v>5751</v>
      </c>
      <c r="E22811" s="23" t="s">
        <v>4134</v>
      </c>
      <c r="F22811" s="40">
        <v>8</v>
      </c>
      <c r="G22811" s="25">
        <v>44</v>
      </c>
      <c r="H22811" s="25">
        <v>352</v>
      </c>
      <c r="I22811" s="25"/>
      <c r="J22811" s="58" t="e">
        <f>HYPERLINK("#"&amp;"Insumos"&amp;"!A"&amp;MATCH($B22811,#REF!,0),"Ins "&amp;$B22811)</f>
        <v>#REF!</v>
      </c>
      <c r="M22811" s="220"/>
    </row>
    <row r="22812" spans="1:13" x14ac:dyDescent="0.2">
      <c r="A22812" s="35" t="s">
        <v>7112</v>
      </c>
      <c r="B22812" s="1" t="s">
        <v>5169</v>
      </c>
      <c r="C22812" s="45" t="s">
        <v>163</v>
      </c>
      <c r="D22812" s="23" t="s">
        <v>5751</v>
      </c>
      <c r="E22812" s="23" t="s">
        <v>4134</v>
      </c>
      <c r="F22812" s="40">
        <v>8</v>
      </c>
      <c r="G22812" s="25">
        <v>1535</v>
      </c>
      <c r="H22812" s="25">
        <v>12280</v>
      </c>
      <c r="I22812" s="25"/>
      <c r="J22812" s="58" t="e">
        <f>HYPERLINK("#"&amp;"Insumos"&amp;"!A"&amp;MATCH($B22812,#REF!,0),"Ins "&amp;$B22812)</f>
        <v>#REF!</v>
      </c>
      <c r="M22812" s="220"/>
    </row>
    <row r="22813" spans="1:13" ht="38.25" x14ac:dyDescent="0.2">
      <c r="A22813" s="36" t="s">
        <v>7114</v>
      </c>
      <c r="B22813" s="26" t="s">
        <v>6816</v>
      </c>
      <c r="C22813" s="79" t="s">
        <v>7115</v>
      </c>
      <c r="D22813" s="37" t="s">
        <v>5608</v>
      </c>
      <c r="E22813" s="37" t="s">
        <v>465</v>
      </c>
      <c r="F22813" s="41"/>
      <c r="G22813" s="27"/>
      <c r="H22813" s="27"/>
      <c r="I22813" s="27">
        <v>7929</v>
      </c>
      <c r="M22813" s="220">
        <f t="shared" si="356"/>
        <v>10384</v>
      </c>
    </row>
    <row r="22814" spans="1:13" x14ac:dyDescent="0.2">
      <c r="A22814" s="35" t="s">
        <v>7114</v>
      </c>
      <c r="B22814" s="1" t="s">
        <v>5572</v>
      </c>
      <c r="C22814" s="45" t="s">
        <v>971</v>
      </c>
      <c r="D22814" s="23" t="s">
        <v>5734</v>
      </c>
      <c r="E22814" s="23" t="s">
        <v>4141</v>
      </c>
      <c r="F22814" s="40">
        <v>0.02</v>
      </c>
      <c r="G22814" s="25">
        <v>37863</v>
      </c>
      <c r="H22814" s="25">
        <v>757</v>
      </c>
      <c r="I22814" s="25"/>
      <c r="J22814" s="58" t="e">
        <f>HYPERLINK("#"&amp;"Insumos"&amp;"!A"&amp;MATCH($B22814,#REF!,0),"Ins "&amp;$B22814)</f>
        <v>#REF!</v>
      </c>
      <c r="M22814" s="220"/>
    </row>
    <row r="22815" spans="1:13" ht="25.5" x14ac:dyDescent="0.2">
      <c r="A22815" s="35" t="s">
        <v>7114</v>
      </c>
      <c r="B22815" s="1" t="s">
        <v>597</v>
      </c>
      <c r="C22815" s="45" t="s">
        <v>8738</v>
      </c>
      <c r="D22815" s="23" t="s">
        <v>5534</v>
      </c>
      <c r="E22815" s="23" t="s">
        <v>8737</v>
      </c>
      <c r="F22815" s="40">
        <v>0.2</v>
      </c>
      <c r="G22815" s="25">
        <v>17302</v>
      </c>
      <c r="H22815" s="25">
        <v>3460</v>
      </c>
      <c r="I22815" s="25"/>
      <c r="J22815" s="58" t="e">
        <f>HYPERLINK("#"&amp;"Insumos"&amp;"!A"&amp;MATCH($B22815,#REF!,0),"Ins "&amp;$B22815)</f>
        <v>#REF!</v>
      </c>
      <c r="M22815" s="220"/>
    </row>
    <row r="22816" spans="1:13" x14ac:dyDescent="0.2">
      <c r="A22816" s="35" t="s">
        <v>7114</v>
      </c>
      <c r="B22816" s="1" t="s">
        <v>263</v>
      </c>
      <c r="C22816" s="45" t="s">
        <v>696</v>
      </c>
      <c r="D22816" s="23" t="s">
        <v>5534</v>
      </c>
      <c r="E22816" s="23" t="s">
        <v>4140</v>
      </c>
      <c r="F22816" s="40">
        <v>1E-3</v>
      </c>
      <c r="G22816" s="25">
        <v>187426</v>
      </c>
      <c r="H22816" s="25">
        <v>187</v>
      </c>
      <c r="I22816" s="25"/>
      <c r="J22816" s="58" t="e">
        <f>HYPERLINK("#"&amp;"Insumos"&amp;"!A"&amp;MATCH($B22816,#REF!,0),"Ins "&amp;$B22816)</f>
        <v>#REF!</v>
      </c>
      <c r="M22816" s="220"/>
    </row>
    <row r="22817" spans="1:13" x14ac:dyDescent="0.2">
      <c r="A22817" s="35" t="s">
        <v>7114</v>
      </c>
      <c r="B22817" s="1" t="s">
        <v>5533</v>
      </c>
      <c r="C22817" s="45" t="s">
        <v>5892</v>
      </c>
      <c r="D22817" s="23" t="s">
        <v>977</v>
      </c>
      <c r="E22817" s="23" t="s">
        <v>4134</v>
      </c>
      <c r="F22817" s="40">
        <v>0.05</v>
      </c>
      <c r="G22817" s="25">
        <v>3623</v>
      </c>
      <c r="H22817" s="25">
        <v>181</v>
      </c>
      <c r="I22817" s="25"/>
      <c r="J22817" s="58" t="e">
        <f>HYPERLINK("#"&amp;"Insumos"&amp;"!A"&amp;MATCH($B22817,#REF!,0),"Ins "&amp;$B22817)</f>
        <v>#REF!</v>
      </c>
      <c r="M22817" s="220"/>
    </row>
    <row r="22818" spans="1:13" x14ac:dyDescent="0.2">
      <c r="A22818" s="35" t="s">
        <v>7114</v>
      </c>
      <c r="B22818" s="1" t="s">
        <v>5007</v>
      </c>
      <c r="C22818" s="45" t="s">
        <v>720</v>
      </c>
      <c r="D22818" s="23" t="s">
        <v>5751</v>
      </c>
      <c r="E22818" s="23" t="s">
        <v>4134</v>
      </c>
      <c r="F22818" s="40">
        <v>0.45</v>
      </c>
      <c r="G22818" s="25">
        <v>1897</v>
      </c>
      <c r="H22818" s="25">
        <v>854</v>
      </c>
      <c r="I22818" s="25"/>
      <c r="J22818" s="58" t="e">
        <f>HYPERLINK("#"&amp;"Insumos"&amp;"!A"&amp;MATCH($B22818,#REF!,0),"Ins "&amp;$B22818)</f>
        <v>#REF!</v>
      </c>
      <c r="M22818" s="220"/>
    </row>
    <row r="22819" spans="1:13" x14ac:dyDescent="0.2">
      <c r="A22819" s="35" t="s">
        <v>7114</v>
      </c>
      <c r="B22819" s="1" t="s">
        <v>6841</v>
      </c>
      <c r="C22819" s="45" t="s">
        <v>6842</v>
      </c>
      <c r="D22819" s="23" t="s">
        <v>5751</v>
      </c>
      <c r="E22819" s="23" t="s">
        <v>465</v>
      </c>
      <c r="F22819" s="40">
        <v>1.05</v>
      </c>
      <c r="G22819" s="25">
        <v>2371</v>
      </c>
      <c r="H22819" s="25">
        <v>2490</v>
      </c>
      <c r="I22819" s="25"/>
      <c r="J22819" s="58" t="e">
        <f>HYPERLINK("#"&amp;"Insumos"&amp;"!A"&amp;MATCH($B22819,#REF!,0),"Ins "&amp;$B22819)</f>
        <v>#REF!</v>
      </c>
      <c r="M22819" s="220"/>
    </row>
    <row r="22820" spans="1:13" x14ac:dyDescent="0.2">
      <c r="A22820" s="36" t="s">
        <v>7116</v>
      </c>
      <c r="B22820" s="26" t="s">
        <v>6816</v>
      </c>
      <c r="C22820" s="79" t="s">
        <v>7117</v>
      </c>
      <c r="D22820" s="37" t="s">
        <v>5608</v>
      </c>
      <c r="E22820" s="37" t="s">
        <v>4134</v>
      </c>
      <c r="F22820" s="41"/>
      <c r="G22820" s="27"/>
      <c r="H22820" s="27"/>
      <c r="I22820" s="27">
        <v>70183</v>
      </c>
      <c r="M22820" s="220">
        <f t="shared" si="356"/>
        <v>91912</v>
      </c>
    </row>
    <row r="22821" spans="1:13" x14ac:dyDescent="0.2">
      <c r="A22821" s="35" t="s">
        <v>7116</v>
      </c>
      <c r="B22821" s="1" t="s">
        <v>5572</v>
      </c>
      <c r="C22821" s="45" t="s">
        <v>971</v>
      </c>
      <c r="D22821" s="23" t="s">
        <v>5734</v>
      </c>
      <c r="E22821" s="23" t="s">
        <v>4141</v>
      </c>
      <c r="F22821" s="40">
        <v>1.4</v>
      </c>
      <c r="G22821" s="25">
        <v>37863</v>
      </c>
      <c r="H22821" s="25">
        <v>53008</v>
      </c>
      <c r="I22821" s="25"/>
      <c r="J22821" s="58" t="e">
        <f>HYPERLINK("#"&amp;"Insumos"&amp;"!A"&amp;MATCH($B22821,#REF!,0),"Ins "&amp;$B22821)</f>
        <v>#REF!</v>
      </c>
      <c r="M22821" s="220"/>
    </row>
    <row r="22822" spans="1:13" ht="25.5" x14ac:dyDescent="0.2">
      <c r="A22822" s="35" t="s">
        <v>7116</v>
      </c>
      <c r="B22822" s="1" t="s">
        <v>105</v>
      </c>
      <c r="C22822" s="45" t="s">
        <v>8798</v>
      </c>
      <c r="D22822" s="23" t="s">
        <v>5534</v>
      </c>
      <c r="E22822" s="23" t="s">
        <v>4142</v>
      </c>
      <c r="F22822" s="40">
        <v>0.03</v>
      </c>
      <c r="G22822" s="25">
        <v>322400</v>
      </c>
      <c r="H22822" s="25">
        <v>9672</v>
      </c>
      <c r="I22822" s="25"/>
      <c r="J22822" s="58" t="e">
        <f>HYPERLINK("#"&amp;"Insumos"&amp;"!A"&amp;MATCH($B22822,#REF!,0),"Ins "&amp;$B22822)</f>
        <v>#REF!</v>
      </c>
      <c r="M22822" s="220"/>
    </row>
    <row r="22823" spans="1:13" x14ac:dyDescent="0.2">
      <c r="A22823" s="35" t="s">
        <v>7116</v>
      </c>
      <c r="B22823" s="1" t="s">
        <v>5533</v>
      </c>
      <c r="C22823" s="45" t="s">
        <v>5892</v>
      </c>
      <c r="D22823" s="23" t="s">
        <v>977</v>
      </c>
      <c r="E22823" s="23" t="s">
        <v>4134</v>
      </c>
      <c r="F22823" s="40">
        <v>0.5</v>
      </c>
      <c r="G22823" s="25">
        <v>3623</v>
      </c>
      <c r="H22823" s="25">
        <v>1812</v>
      </c>
      <c r="I22823" s="25"/>
      <c r="J22823" s="58" t="e">
        <f>HYPERLINK("#"&amp;"Insumos"&amp;"!A"&amp;MATCH($B22823,#REF!,0),"Ins "&amp;$B22823)</f>
        <v>#REF!</v>
      </c>
      <c r="M22823" s="220"/>
    </row>
    <row r="22824" spans="1:13" x14ac:dyDescent="0.2">
      <c r="A22824" s="35" t="s">
        <v>7116</v>
      </c>
      <c r="B22824" s="1" t="s">
        <v>5007</v>
      </c>
      <c r="C22824" s="45" t="s">
        <v>720</v>
      </c>
      <c r="D22824" s="23" t="s">
        <v>5751</v>
      </c>
      <c r="E22824" s="23" t="s">
        <v>4134</v>
      </c>
      <c r="F22824" s="40">
        <v>3</v>
      </c>
      <c r="G22824" s="25">
        <v>1897</v>
      </c>
      <c r="H22824" s="25">
        <v>5691</v>
      </c>
      <c r="I22824" s="25"/>
      <c r="J22824" s="58" t="e">
        <f>HYPERLINK("#"&amp;"Insumos"&amp;"!A"&amp;MATCH($B22824,#REF!,0),"Ins "&amp;$B22824)</f>
        <v>#REF!</v>
      </c>
      <c r="M22824" s="220"/>
    </row>
    <row r="22825" spans="1:13" ht="25.5" x14ac:dyDescent="0.2">
      <c r="A22825" s="36" t="s">
        <v>7118</v>
      </c>
      <c r="B22825" s="26" t="s">
        <v>6816</v>
      </c>
      <c r="C22825" s="79" t="s">
        <v>7119</v>
      </c>
      <c r="D22825" s="37" t="s">
        <v>5608</v>
      </c>
      <c r="E22825" s="37" t="s">
        <v>4134</v>
      </c>
      <c r="F22825" s="41"/>
      <c r="G22825" s="27"/>
      <c r="H22825" s="27"/>
      <c r="I22825" s="27">
        <v>277067</v>
      </c>
      <c r="M22825" s="220">
        <f t="shared" si="356"/>
        <v>362847</v>
      </c>
    </row>
    <row r="22826" spans="1:13" x14ac:dyDescent="0.2">
      <c r="A22826" s="35" t="s">
        <v>7118</v>
      </c>
      <c r="B22826" s="1" t="s">
        <v>5573</v>
      </c>
      <c r="C22826" s="45" t="s">
        <v>973</v>
      </c>
      <c r="D22826" s="23" t="s">
        <v>5734</v>
      </c>
      <c r="E22826" s="23" t="s">
        <v>4141</v>
      </c>
      <c r="F22826" s="40">
        <v>4</v>
      </c>
      <c r="G22826" s="25">
        <v>41652</v>
      </c>
      <c r="H22826" s="25">
        <v>166608</v>
      </c>
      <c r="I22826" s="25"/>
      <c r="J22826" s="58" t="e">
        <f>HYPERLINK("#"&amp;"Insumos"&amp;"!A"&amp;MATCH($B22826,#REF!,0),"Ins "&amp;$B22826)</f>
        <v>#REF!</v>
      </c>
      <c r="M22826" s="220"/>
    </row>
    <row r="22827" spans="1:13" x14ac:dyDescent="0.2">
      <c r="A22827" s="35" t="s">
        <v>7118</v>
      </c>
      <c r="B22827" s="1" t="s">
        <v>263</v>
      </c>
      <c r="C22827" s="45" t="s">
        <v>696</v>
      </c>
      <c r="D22827" s="23" t="s">
        <v>5534</v>
      </c>
      <c r="E22827" s="23" t="s">
        <v>4140</v>
      </c>
      <c r="F22827" s="40">
        <v>1.4999999999999999E-2</v>
      </c>
      <c r="G22827" s="25">
        <v>187426</v>
      </c>
      <c r="H22827" s="25">
        <v>2811</v>
      </c>
      <c r="I22827" s="25"/>
      <c r="J22827" s="58" t="e">
        <f>HYPERLINK("#"&amp;"Insumos"&amp;"!A"&amp;MATCH($B22827,#REF!,0),"Ins "&amp;$B22827)</f>
        <v>#REF!</v>
      </c>
      <c r="M22827" s="220"/>
    </row>
    <row r="22828" spans="1:13" x14ac:dyDescent="0.2">
      <c r="A22828" s="35" t="s">
        <v>7118</v>
      </c>
      <c r="B22828" s="1" t="s">
        <v>5533</v>
      </c>
      <c r="C22828" s="45" t="s">
        <v>5892</v>
      </c>
      <c r="D22828" s="23" t="s">
        <v>977</v>
      </c>
      <c r="E22828" s="23" t="s">
        <v>4134</v>
      </c>
      <c r="F22828" s="40">
        <v>1</v>
      </c>
      <c r="G22828" s="25">
        <v>3623</v>
      </c>
      <c r="H22828" s="25">
        <v>3623</v>
      </c>
      <c r="I22828" s="25"/>
      <c r="J22828" s="58" t="e">
        <f>HYPERLINK("#"&amp;"Insumos"&amp;"!A"&amp;MATCH($B22828,#REF!,0),"Ins "&amp;$B22828)</f>
        <v>#REF!</v>
      </c>
      <c r="M22828" s="220"/>
    </row>
    <row r="22829" spans="1:13" x14ac:dyDescent="0.2">
      <c r="A22829" s="35" t="s">
        <v>7118</v>
      </c>
      <c r="B22829" s="1" t="s">
        <v>5007</v>
      </c>
      <c r="C22829" s="45" t="s">
        <v>720</v>
      </c>
      <c r="D22829" s="23" t="s">
        <v>5751</v>
      </c>
      <c r="E22829" s="23" t="s">
        <v>4134</v>
      </c>
      <c r="F22829" s="40">
        <v>1</v>
      </c>
      <c r="G22829" s="25">
        <v>1897</v>
      </c>
      <c r="H22829" s="25">
        <v>1897</v>
      </c>
      <c r="I22829" s="25"/>
      <c r="J22829" s="58" t="e">
        <f>HYPERLINK("#"&amp;"Insumos"&amp;"!A"&amp;MATCH($B22829,#REF!,0),"Ins "&amp;$B22829)</f>
        <v>#REF!</v>
      </c>
      <c r="M22829" s="220"/>
    </row>
    <row r="22830" spans="1:13" x14ac:dyDescent="0.2">
      <c r="A22830" s="35" t="s">
        <v>7118</v>
      </c>
      <c r="B22830" s="1" t="s">
        <v>6635</v>
      </c>
      <c r="C22830" s="45" t="s">
        <v>6636</v>
      </c>
      <c r="D22830" s="23" t="s">
        <v>5751</v>
      </c>
      <c r="E22830" s="23" t="s">
        <v>4134</v>
      </c>
      <c r="F22830" s="40">
        <v>2</v>
      </c>
      <c r="G22830" s="25">
        <v>33298</v>
      </c>
      <c r="H22830" s="25">
        <v>66596</v>
      </c>
      <c r="I22830" s="25"/>
      <c r="J22830" s="58" t="e">
        <f>HYPERLINK("#"&amp;"Insumos"&amp;"!A"&amp;MATCH($B22830,#REF!,0),"Ins "&amp;$B22830)</f>
        <v>#REF!</v>
      </c>
      <c r="M22830" s="220"/>
    </row>
    <row r="22831" spans="1:13" x14ac:dyDescent="0.2">
      <c r="A22831" s="35" t="s">
        <v>7118</v>
      </c>
      <c r="B22831" s="1" t="s">
        <v>6937</v>
      </c>
      <c r="C22831" s="45" t="s">
        <v>6938</v>
      </c>
      <c r="D22831" s="23" t="s">
        <v>5751</v>
      </c>
      <c r="E22831" s="23" t="s">
        <v>464</v>
      </c>
      <c r="F22831" s="40">
        <v>3.3</v>
      </c>
      <c r="G22831" s="25">
        <v>4234</v>
      </c>
      <c r="H22831" s="25">
        <v>13972</v>
      </c>
      <c r="I22831" s="25"/>
      <c r="J22831" s="58" t="e">
        <f>HYPERLINK("#"&amp;"Insumos"&amp;"!A"&amp;MATCH($B22831,#REF!,0),"Ins "&amp;$B22831)</f>
        <v>#REF!</v>
      </c>
      <c r="M22831" s="220"/>
    </row>
    <row r="22832" spans="1:13" x14ac:dyDescent="0.2">
      <c r="A22832" s="35" t="s">
        <v>7118</v>
      </c>
      <c r="B22832" s="1" t="s">
        <v>6939</v>
      </c>
      <c r="C22832" s="45" t="s">
        <v>6940</v>
      </c>
      <c r="D22832" s="23" t="s">
        <v>5751</v>
      </c>
      <c r="E22832" s="23" t="s">
        <v>4134</v>
      </c>
      <c r="F22832" s="40">
        <v>1</v>
      </c>
      <c r="G22832" s="25">
        <v>21560</v>
      </c>
      <c r="H22832" s="25">
        <v>21560</v>
      </c>
      <c r="I22832" s="25"/>
      <c r="J22832" s="58" t="e">
        <f>HYPERLINK("#"&amp;"Insumos"&amp;"!A"&amp;MATCH($B22832,#REF!,0),"Ins "&amp;$B22832)</f>
        <v>#REF!</v>
      </c>
      <c r="M22832" s="220"/>
    </row>
    <row r="22833" spans="1:13" ht="25.5" x14ac:dyDescent="0.2">
      <c r="A22833" s="36" t="s">
        <v>7120</v>
      </c>
      <c r="B22833" s="26" t="s">
        <v>6816</v>
      </c>
      <c r="C22833" s="79" t="s">
        <v>7121</v>
      </c>
      <c r="D22833" s="37" t="s">
        <v>5608</v>
      </c>
      <c r="E22833" s="37" t="s">
        <v>464</v>
      </c>
      <c r="F22833" s="41"/>
      <c r="G22833" s="27"/>
      <c r="H22833" s="27"/>
      <c r="I22833" s="27">
        <v>31556</v>
      </c>
      <c r="M22833" s="220">
        <f t="shared" si="356"/>
        <v>41326</v>
      </c>
    </row>
    <row r="22834" spans="1:13" x14ac:dyDescent="0.2">
      <c r="A22834" s="35" t="s">
        <v>7120</v>
      </c>
      <c r="B22834" s="1" t="s">
        <v>5604</v>
      </c>
      <c r="C22834" s="45" t="s">
        <v>540</v>
      </c>
      <c r="D22834" s="23" t="s">
        <v>5585</v>
      </c>
      <c r="E22834" s="23" t="s">
        <v>466</v>
      </c>
      <c r="F22834" s="40">
        <v>0.01</v>
      </c>
      <c r="G22834" s="25">
        <v>531559</v>
      </c>
      <c r="H22834" s="25">
        <v>5316</v>
      </c>
      <c r="I22834" s="25"/>
      <c r="M22834" s="220"/>
    </row>
    <row r="22835" spans="1:13" x14ac:dyDescent="0.2">
      <c r="A22835" s="35" t="s">
        <v>7120</v>
      </c>
      <c r="B22835" s="1" t="s">
        <v>5572</v>
      </c>
      <c r="C22835" s="45" t="s">
        <v>971</v>
      </c>
      <c r="D22835" s="23" t="s">
        <v>5734</v>
      </c>
      <c r="E22835" s="23" t="s">
        <v>4141</v>
      </c>
      <c r="F22835" s="40">
        <v>0.6</v>
      </c>
      <c r="G22835" s="25">
        <v>37863</v>
      </c>
      <c r="H22835" s="25">
        <v>22718</v>
      </c>
      <c r="I22835" s="25"/>
      <c r="J22835" s="58" t="e">
        <f>HYPERLINK("#"&amp;"Insumos"&amp;"!A"&amp;MATCH($B22835,#REF!,0),"Ins "&amp;$B22835)</f>
        <v>#REF!</v>
      </c>
      <c r="M22835" s="220"/>
    </row>
    <row r="22836" spans="1:13" x14ac:dyDescent="0.2">
      <c r="A22836" s="35" t="s">
        <v>7120</v>
      </c>
      <c r="B22836" s="1" t="s">
        <v>263</v>
      </c>
      <c r="C22836" s="45" t="s">
        <v>696</v>
      </c>
      <c r="D22836" s="23" t="s">
        <v>5534</v>
      </c>
      <c r="E22836" s="23" t="s">
        <v>4140</v>
      </c>
      <c r="F22836" s="40">
        <v>1.5E-3</v>
      </c>
      <c r="G22836" s="25">
        <v>187426</v>
      </c>
      <c r="H22836" s="25">
        <v>281</v>
      </c>
      <c r="I22836" s="25"/>
      <c r="J22836" s="58" t="e">
        <f>HYPERLINK("#"&amp;"Insumos"&amp;"!A"&amp;MATCH($B22836,#REF!,0),"Ins "&amp;$B22836)</f>
        <v>#REF!</v>
      </c>
      <c r="M22836" s="220"/>
    </row>
    <row r="22837" spans="1:13" x14ac:dyDescent="0.2">
      <c r="A22837" s="35" t="s">
        <v>7120</v>
      </c>
      <c r="B22837" s="1" t="s">
        <v>5533</v>
      </c>
      <c r="C22837" s="45" t="s">
        <v>5892</v>
      </c>
      <c r="D22837" s="23" t="s">
        <v>977</v>
      </c>
      <c r="E22837" s="23" t="s">
        <v>4134</v>
      </c>
      <c r="F22837" s="40">
        <v>0.2</v>
      </c>
      <c r="G22837" s="25">
        <v>3623</v>
      </c>
      <c r="H22837" s="25">
        <v>725</v>
      </c>
      <c r="I22837" s="25"/>
      <c r="J22837" s="58" t="e">
        <f>HYPERLINK("#"&amp;"Insumos"&amp;"!A"&amp;MATCH($B22837,#REF!,0),"Ins "&amp;$B22837)</f>
        <v>#REF!</v>
      </c>
      <c r="M22837" s="220"/>
    </row>
    <row r="22838" spans="1:13" x14ac:dyDescent="0.2">
      <c r="A22838" s="35" t="s">
        <v>7120</v>
      </c>
      <c r="B22838" s="1" t="s">
        <v>5007</v>
      </c>
      <c r="C22838" s="45" t="s">
        <v>720</v>
      </c>
      <c r="D22838" s="23" t="s">
        <v>5751</v>
      </c>
      <c r="E22838" s="23" t="s">
        <v>4134</v>
      </c>
      <c r="F22838" s="40">
        <v>0.2</v>
      </c>
      <c r="G22838" s="25">
        <v>1897</v>
      </c>
      <c r="H22838" s="25">
        <v>379</v>
      </c>
      <c r="I22838" s="25"/>
      <c r="J22838" s="58" t="e">
        <f>HYPERLINK("#"&amp;"Insumos"&amp;"!A"&amp;MATCH($B22838,#REF!,0),"Ins "&amp;$B22838)</f>
        <v>#REF!</v>
      </c>
      <c r="M22838" s="220"/>
    </row>
    <row r="22839" spans="1:13" x14ac:dyDescent="0.2">
      <c r="A22839" s="35" t="s">
        <v>7120</v>
      </c>
      <c r="B22839" s="1" t="s">
        <v>4539</v>
      </c>
      <c r="C22839" s="45" t="s">
        <v>1424</v>
      </c>
      <c r="D22839" s="23" t="s">
        <v>5751</v>
      </c>
      <c r="E22839" s="23" t="s">
        <v>287</v>
      </c>
      <c r="F22839" s="40">
        <v>0.3</v>
      </c>
      <c r="G22839" s="25">
        <v>7123</v>
      </c>
      <c r="H22839" s="25">
        <v>2137</v>
      </c>
      <c r="I22839" s="25"/>
      <c r="J22839" s="58" t="e">
        <f>HYPERLINK("#"&amp;"Insumos"&amp;"!A"&amp;MATCH($B22839,#REF!,0),"Ins "&amp;$B22839)</f>
        <v>#REF!</v>
      </c>
      <c r="M22839" s="220"/>
    </row>
    <row r="22840" spans="1:13" ht="76.5" x14ac:dyDescent="0.2">
      <c r="A22840" s="36" t="s">
        <v>7122</v>
      </c>
      <c r="B22840" s="26" t="s">
        <v>6816</v>
      </c>
      <c r="C22840" s="79" t="s">
        <v>7123</v>
      </c>
      <c r="D22840" s="37" t="s">
        <v>5608</v>
      </c>
      <c r="E22840" s="37" t="s">
        <v>4134</v>
      </c>
      <c r="F22840" s="41"/>
      <c r="G22840" s="27"/>
      <c r="H22840" s="27"/>
      <c r="I22840" s="27">
        <v>5946584</v>
      </c>
      <c r="M22840" s="220">
        <f t="shared" si="356"/>
        <v>7787646</v>
      </c>
    </row>
    <row r="22841" spans="1:13" ht="89.25" x14ac:dyDescent="0.2">
      <c r="A22841" s="35" t="s">
        <v>7122</v>
      </c>
      <c r="B22841" s="1" t="s">
        <v>6941</v>
      </c>
      <c r="C22841" s="45" t="s">
        <v>6942</v>
      </c>
      <c r="D22841" s="23" t="s">
        <v>5751</v>
      </c>
      <c r="E22841" s="23" t="s">
        <v>4134</v>
      </c>
      <c r="F22841" s="40">
        <v>1</v>
      </c>
      <c r="G22841" s="25">
        <v>5946584</v>
      </c>
      <c r="H22841" s="25">
        <v>5946584</v>
      </c>
      <c r="I22841" s="25"/>
      <c r="J22841" s="58" t="e">
        <f>HYPERLINK("#"&amp;"Insumos"&amp;"!A"&amp;MATCH($B22841,#REF!,0),"Ins "&amp;$B22841)</f>
        <v>#REF!</v>
      </c>
      <c r="M22841" s="220"/>
    </row>
    <row r="22842" spans="1:13" ht="76.5" x14ac:dyDescent="0.2">
      <c r="A22842" s="36" t="s">
        <v>7124</v>
      </c>
      <c r="B22842" s="26" t="s">
        <v>6816</v>
      </c>
      <c r="C22842" s="79" t="s">
        <v>7125</v>
      </c>
      <c r="D22842" s="37" t="s">
        <v>5608</v>
      </c>
      <c r="E22842" s="37" t="s">
        <v>4134</v>
      </c>
      <c r="F22842" s="41"/>
      <c r="G22842" s="27"/>
      <c r="H22842" s="27"/>
      <c r="I22842" s="27">
        <v>3476158</v>
      </c>
      <c r="M22842" s="220">
        <f t="shared" si="356"/>
        <v>4552377</v>
      </c>
    </row>
    <row r="22843" spans="1:13" ht="76.5" x14ac:dyDescent="0.2">
      <c r="A22843" s="35" t="s">
        <v>7124</v>
      </c>
      <c r="B22843" s="1" t="s">
        <v>6943</v>
      </c>
      <c r="C22843" s="45" t="s">
        <v>6944</v>
      </c>
      <c r="D22843" s="23" t="s">
        <v>5751</v>
      </c>
      <c r="E22843" s="23" t="s">
        <v>4134</v>
      </c>
      <c r="F22843" s="40">
        <v>1</v>
      </c>
      <c r="G22843" s="25">
        <v>3476158</v>
      </c>
      <c r="H22843" s="25">
        <v>3476158</v>
      </c>
      <c r="I22843" s="25"/>
      <c r="J22843" s="58" t="e">
        <f>HYPERLINK("#"&amp;"Insumos"&amp;"!A"&amp;MATCH($B22843,#REF!,0),"Ins "&amp;$B22843)</f>
        <v>#REF!</v>
      </c>
      <c r="M22843" s="220"/>
    </row>
    <row r="22844" spans="1:13" ht="76.5" x14ac:dyDescent="0.2">
      <c r="A22844" s="36" t="s">
        <v>7126</v>
      </c>
      <c r="B22844" s="26" t="s">
        <v>6816</v>
      </c>
      <c r="C22844" s="79" t="s">
        <v>7127</v>
      </c>
      <c r="D22844" s="37" t="s">
        <v>5608</v>
      </c>
      <c r="E22844" s="37" t="s">
        <v>4134</v>
      </c>
      <c r="F22844" s="41"/>
      <c r="G22844" s="27"/>
      <c r="H22844" s="27"/>
      <c r="I22844" s="27">
        <v>1795950</v>
      </c>
      <c r="M22844" s="220">
        <f t="shared" si="356"/>
        <v>2351976</v>
      </c>
    </row>
    <row r="22845" spans="1:13" ht="76.5" x14ac:dyDescent="0.2">
      <c r="A22845" s="35" t="s">
        <v>7126</v>
      </c>
      <c r="B22845" s="1" t="s">
        <v>6945</v>
      </c>
      <c r="C22845" s="45" t="s">
        <v>6946</v>
      </c>
      <c r="D22845" s="23" t="s">
        <v>5751</v>
      </c>
      <c r="E22845" s="23" t="s">
        <v>4134</v>
      </c>
      <c r="F22845" s="40">
        <v>1</v>
      </c>
      <c r="G22845" s="25">
        <v>1795950</v>
      </c>
      <c r="H22845" s="25">
        <v>1795950</v>
      </c>
      <c r="I22845" s="25"/>
      <c r="J22845" s="58" t="e">
        <f>HYPERLINK("#"&amp;"Insumos"&amp;"!A"&amp;MATCH($B22845,#REF!,0),"Ins "&amp;$B22845)</f>
        <v>#REF!</v>
      </c>
      <c r="M22845" s="220"/>
    </row>
    <row r="22846" spans="1:13" x14ac:dyDescent="0.2">
      <c r="A22846" s="36" t="s">
        <v>7128</v>
      </c>
      <c r="B22846" s="26" t="s">
        <v>6816</v>
      </c>
      <c r="C22846" s="79" t="s">
        <v>7129</v>
      </c>
      <c r="D22846" s="37" t="s">
        <v>5608</v>
      </c>
      <c r="E22846" s="37" t="s">
        <v>464</v>
      </c>
      <c r="F22846" s="41"/>
      <c r="G22846" s="27"/>
      <c r="H22846" s="27"/>
      <c r="I22846" s="27">
        <v>10944</v>
      </c>
      <c r="M22846" s="220">
        <f t="shared" si="356"/>
        <v>14332</v>
      </c>
    </row>
    <row r="22847" spans="1:13" x14ac:dyDescent="0.2">
      <c r="A22847" s="35" t="s">
        <v>7128</v>
      </c>
      <c r="B22847" s="1" t="s">
        <v>5572</v>
      </c>
      <c r="C22847" s="45" t="s">
        <v>971</v>
      </c>
      <c r="D22847" s="23" t="s">
        <v>5734</v>
      </c>
      <c r="E22847" s="23" t="s">
        <v>4141</v>
      </c>
      <c r="F22847" s="40">
        <v>0.21</v>
      </c>
      <c r="G22847" s="25">
        <v>37863</v>
      </c>
      <c r="H22847" s="25">
        <v>7951</v>
      </c>
      <c r="I22847" s="25"/>
      <c r="J22847" s="58" t="e">
        <f>HYPERLINK("#"&amp;"Insumos"&amp;"!A"&amp;MATCH($B22847,#REF!,0),"Ins "&amp;$B22847)</f>
        <v>#REF!</v>
      </c>
      <c r="M22847" s="220"/>
    </row>
    <row r="22848" spans="1:13" x14ac:dyDescent="0.2">
      <c r="A22848" s="35" t="s">
        <v>7128</v>
      </c>
      <c r="B22848" s="1" t="s">
        <v>2112</v>
      </c>
      <c r="C22848" s="45" t="s">
        <v>2058</v>
      </c>
      <c r="D22848" s="23" t="s">
        <v>5534</v>
      </c>
      <c r="E22848" s="23" t="s">
        <v>4140</v>
      </c>
      <c r="F22848" s="40">
        <v>0.02</v>
      </c>
      <c r="G22848" s="25">
        <v>69183</v>
      </c>
      <c r="H22848" s="25">
        <v>1384</v>
      </c>
      <c r="I22848" s="25"/>
      <c r="J22848" s="58" t="e">
        <f>HYPERLINK("#"&amp;"Insumos"&amp;"!A"&amp;MATCH($B22848,#REF!,0),"Ins "&amp;$B22848)</f>
        <v>#REF!</v>
      </c>
      <c r="M22848" s="220"/>
    </row>
    <row r="22849" spans="1:13" x14ac:dyDescent="0.2">
      <c r="A22849" s="35" t="s">
        <v>7128</v>
      </c>
      <c r="B22849" s="1" t="s">
        <v>5533</v>
      </c>
      <c r="C22849" s="45" t="s">
        <v>5892</v>
      </c>
      <c r="D22849" s="23" t="s">
        <v>977</v>
      </c>
      <c r="E22849" s="23" t="s">
        <v>4134</v>
      </c>
      <c r="F22849" s="40">
        <v>0.21</v>
      </c>
      <c r="G22849" s="25">
        <v>3623</v>
      </c>
      <c r="H22849" s="25">
        <v>761</v>
      </c>
      <c r="I22849" s="25"/>
      <c r="J22849" s="58" t="e">
        <f>HYPERLINK("#"&amp;"Insumos"&amp;"!A"&amp;MATCH($B22849,#REF!,0),"Ins "&amp;$B22849)</f>
        <v>#REF!</v>
      </c>
      <c r="M22849" s="220"/>
    </row>
    <row r="22850" spans="1:13" x14ac:dyDescent="0.2">
      <c r="A22850" s="35" t="s">
        <v>7128</v>
      </c>
      <c r="B22850" s="1" t="s">
        <v>5007</v>
      </c>
      <c r="C22850" s="45" t="s">
        <v>720</v>
      </c>
      <c r="D22850" s="23" t="s">
        <v>5751</v>
      </c>
      <c r="E22850" s="23" t="s">
        <v>4134</v>
      </c>
      <c r="F22850" s="40">
        <v>0.44700000000000001</v>
      </c>
      <c r="G22850" s="25">
        <v>1897</v>
      </c>
      <c r="H22850" s="25">
        <v>848</v>
      </c>
      <c r="I22850" s="25"/>
      <c r="J22850" s="58" t="e">
        <f>HYPERLINK("#"&amp;"Insumos"&amp;"!A"&amp;MATCH($B22850,#REF!,0),"Ins "&amp;$B22850)</f>
        <v>#REF!</v>
      </c>
      <c r="M22850" s="220"/>
    </row>
    <row r="22851" spans="1:13" ht="51" x14ac:dyDescent="0.2">
      <c r="A22851" s="36" t="s">
        <v>7130</v>
      </c>
      <c r="B22851" s="26" t="s">
        <v>6816</v>
      </c>
      <c r="C22851" s="79" t="s">
        <v>7131</v>
      </c>
      <c r="D22851" s="37" t="s">
        <v>5608</v>
      </c>
      <c r="E22851" s="37" t="s">
        <v>464</v>
      </c>
      <c r="F22851" s="41"/>
      <c r="G22851" s="27"/>
      <c r="H22851" s="27"/>
      <c r="I22851" s="27">
        <v>316395</v>
      </c>
      <c r="M22851" s="220">
        <f t="shared" si="356"/>
        <v>414351</v>
      </c>
    </row>
    <row r="22852" spans="1:13" ht="38.25" x14ac:dyDescent="0.2">
      <c r="A22852" s="35" t="s">
        <v>7130</v>
      </c>
      <c r="B22852" s="1" t="s">
        <v>6962</v>
      </c>
      <c r="C22852" s="45" t="s">
        <v>6963</v>
      </c>
      <c r="D22852" s="23" t="s">
        <v>5751</v>
      </c>
      <c r="E22852" s="23" t="s">
        <v>464</v>
      </c>
      <c r="F22852" s="40">
        <v>1</v>
      </c>
      <c r="G22852" s="25">
        <v>316395</v>
      </c>
      <c r="H22852" s="25">
        <v>316395</v>
      </c>
      <c r="I22852" s="25"/>
      <c r="J22852" s="58" t="e">
        <f>HYPERLINK("#"&amp;"Insumos"&amp;"!A"&amp;MATCH($B22852,#REF!,0),"Ins "&amp;$B22852)</f>
        <v>#REF!</v>
      </c>
      <c r="M22852" s="220"/>
    </row>
    <row r="22853" spans="1:13" ht="51" x14ac:dyDescent="0.2">
      <c r="A22853" s="36" t="s">
        <v>7132</v>
      </c>
      <c r="B22853" s="26" t="s">
        <v>6816</v>
      </c>
      <c r="C22853" s="79" t="s">
        <v>7131</v>
      </c>
      <c r="D22853" s="37" t="s">
        <v>5608</v>
      </c>
      <c r="E22853" s="37" t="s">
        <v>464</v>
      </c>
      <c r="F22853" s="41"/>
      <c r="G22853" s="27"/>
      <c r="H22853" s="27"/>
      <c r="I22853" s="27">
        <v>316395</v>
      </c>
      <c r="M22853" s="220">
        <f t="shared" ref="M22853:M22914" si="357">ROUND(I22853*(1+$L$2),0)</f>
        <v>414351</v>
      </c>
    </row>
    <row r="22854" spans="1:13" ht="38.25" x14ac:dyDescent="0.2">
      <c r="A22854" s="35" t="s">
        <v>7132</v>
      </c>
      <c r="B22854" s="1" t="s">
        <v>6962</v>
      </c>
      <c r="C22854" s="45" t="s">
        <v>6963</v>
      </c>
      <c r="D22854" s="23" t="s">
        <v>5751</v>
      </c>
      <c r="E22854" s="23" t="s">
        <v>464</v>
      </c>
      <c r="F22854" s="40">
        <v>1</v>
      </c>
      <c r="G22854" s="25">
        <v>316395</v>
      </c>
      <c r="H22854" s="25">
        <v>316395</v>
      </c>
      <c r="I22854" s="25"/>
      <c r="J22854" s="58" t="e">
        <f>HYPERLINK("#"&amp;"Insumos"&amp;"!A"&amp;MATCH($B22854,#REF!,0),"Ins "&amp;$B22854)</f>
        <v>#REF!</v>
      </c>
      <c r="M22854" s="220"/>
    </row>
    <row r="22855" spans="1:13" ht="25.5" x14ac:dyDescent="0.2">
      <c r="A22855" s="36" t="s">
        <v>7133</v>
      </c>
      <c r="B22855" s="26" t="s">
        <v>6816</v>
      </c>
      <c r="C22855" s="79" t="s">
        <v>7134</v>
      </c>
      <c r="D22855" s="37" t="s">
        <v>5608</v>
      </c>
      <c r="E22855" s="37" t="s">
        <v>464</v>
      </c>
      <c r="F22855" s="41"/>
      <c r="G22855" s="27"/>
      <c r="H22855" s="27"/>
      <c r="I22855" s="27">
        <v>91447</v>
      </c>
      <c r="M22855" s="220">
        <f t="shared" si="357"/>
        <v>119759</v>
      </c>
    </row>
    <row r="22856" spans="1:13" x14ac:dyDescent="0.2">
      <c r="A22856" s="35" t="s">
        <v>7133</v>
      </c>
      <c r="B22856" s="1" t="s">
        <v>5573</v>
      </c>
      <c r="C22856" s="45" t="s">
        <v>973</v>
      </c>
      <c r="D22856" s="23" t="s">
        <v>5734</v>
      </c>
      <c r="E22856" s="23" t="s">
        <v>4141</v>
      </c>
      <c r="F22856" s="40">
        <v>0.15</v>
      </c>
      <c r="G22856" s="25">
        <v>41652</v>
      </c>
      <c r="H22856" s="25">
        <v>6248</v>
      </c>
      <c r="I22856" s="25"/>
      <c r="J22856" s="58" t="e">
        <f>HYPERLINK("#"&amp;"Insumos"&amp;"!A"&amp;MATCH($B22856,#REF!,0),"Ins "&amp;$B22856)</f>
        <v>#REF!</v>
      </c>
      <c r="M22856" s="220"/>
    </row>
    <row r="22857" spans="1:13" x14ac:dyDescent="0.2">
      <c r="A22857" s="35" t="s">
        <v>7133</v>
      </c>
      <c r="B22857" s="1" t="s">
        <v>263</v>
      </c>
      <c r="C22857" s="45" t="s">
        <v>696</v>
      </c>
      <c r="D22857" s="23" t="s">
        <v>5534</v>
      </c>
      <c r="E22857" s="23" t="s">
        <v>4140</v>
      </c>
      <c r="F22857" s="40">
        <v>8.9999999999999993E-3</v>
      </c>
      <c r="G22857" s="25">
        <v>187426</v>
      </c>
      <c r="H22857" s="25">
        <v>1687</v>
      </c>
      <c r="I22857" s="25"/>
      <c r="J22857" s="58" t="e">
        <f>HYPERLINK("#"&amp;"Insumos"&amp;"!A"&amp;MATCH($B22857,#REF!,0),"Ins "&amp;$B22857)</f>
        <v>#REF!</v>
      </c>
      <c r="M22857" s="220"/>
    </row>
    <row r="22858" spans="1:13" x14ac:dyDescent="0.2">
      <c r="A22858" s="35" t="s">
        <v>7133</v>
      </c>
      <c r="B22858" s="1" t="s">
        <v>5533</v>
      </c>
      <c r="C22858" s="45" t="s">
        <v>5892</v>
      </c>
      <c r="D22858" s="23" t="s">
        <v>977</v>
      </c>
      <c r="E22858" s="23" t="s">
        <v>4134</v>
      </c>
      <c r="F22858" s="40">
        <v>0.36</v>
      </c>
      <c r="G22858" s="25">
        <v>3623</v>
      </c>
      <c r="H22858" s="25">
        <v>1304</v>
      </c>
      <c r="I22858" s="25"/>
      <c r="J22858" s="58" t="e">
        <f>HYPERLINK("#"&amp;"Insumos"&amp;"!A"&amp;MATCH($B22858,#REF!,0),"Ins "&amp;$B22858)</f>
        <v>#REF!</v>
      </c>
      <c r="M22858" s="220"/>
    </row>
    <row r="22859" spans="1:13" x14ac:dyDescent="0.2">
      <c r="A22859" s="35" t="s">
        <v>7133</v>
      </c>
      <c r="B22859" s="1" t="s">
        <v>5007</v>
      </c>
      <c r="C22859" s="45" t="s">
        <v>720</v>
      </c>
      <c r="D22859" s="23" t="s">
        <v>5751</v>
      </c>
      <c r="E22859" s="23" t="s">
        <v>4134</v>
      </c>
      <c r="F22859" s="40">
        <v>0.4</v>
      </c>
      <c r="G22859" s="25">
        <v>1897</v>
      </c>
      <c r="H22859" s="25">
        <v>759</v>
      </c>
      <c r="I22859" s="25"/>
      <c r="J22859" s="58" t="e">
        <f>HYPERLINK("#"&amp;"Insumos"&amp;"!A"&amp;MATCH($B22859,#REF!,0),"Ins "&amp;$B22859)</f>
        <v>#REF!</v>
      </c>
      <c r="M22859" s="220"/>
    </row>
    <row r="22860" spans="1:13" ht="25.5" x14ac:dyDescent="0.2">
      <c r="A22860" s="35" t="s">
        <v>7133</v>
      </c>
      <c r="B22860" s="1" t="s">
        <v>6966</v>
      </c>
      <c r="C22860" s="45" t="s">
        <v>6967</v>
      </c>
      <c r="D22860" s="23" t="s">
        <v>5751</v>
      </c>
      <c r="E22860" s="23" t="s">
        <v>4134</v>
      </c>
      <c r="F22860" s="40">
        <v>1.75</v>
      </c>
      <c r="G22860" s="25">
        <v>46542</v>
      </c>
      <c r="H22860" s="25">
        <v>81449</v>
      </c>
      <c r="I22860" s="25"/>
      <c r="J22860" s="58" t="e">
        <f>HYPERLINK("#"&amp;"Insumos"&amp;"!A"&amp;MATCH($B22860,#REF!,0),"Ins "&amp;$B22860)</f>
        <v>#REF!</v>
      </c>
      <c r="M22860" s="220"/>
    </row>
    <row r="22861" spans="1:13" ht="25.5" x14ac:dyDescent="0.2">
      <c r="A22861" s="36" t="s">
        <v>7135</v>
      </c>
      <c r="B22861" s="26" t="s">
        <v>6816</v>
      </c>
      <c r="C22861" s="79" t="s">
        <v>7136</v>
      </c>
      <c r="D22861" s="37" t="s">
        <v>5608</v>
      </c>
      <c r="E22861" s="37" t="s">
        <v>4134</v>
      </c>
      <c r="F22861" s="41"/>
      <c r="G22861" s="27"/>
      <c r="H22861" s="27"/>
      <c r="I22861" s="27">
        <v>499983</v>
      </c>
      <c r="M22861" s="220">
        <f t="shared" si="357"/>
        <v>654778</v>
      </c>
    </row>
    <row r="22862" spans="1:13" x14ac:dyDescent="0.2">
      <c r="A22862" s="35" t="s">
        <v>7135</v>
      </c>
      <c r="B22862" s="1" t="s">
        <v>5589</v>
      </c>
      <c r="C22862" s="45" t="s">
        <v>5819</v>
      </c>
      <c r="D22862" s="23" t="s">
        <v>5585</v>
      </c>
      <c r="E22862" s="23" t="s">
        <v>466</v>
      </c>
      <c r="F22862" s="40">
        <v>2.1000000000000001E-2</v>
      </c>
      <c r="G22862" s="25">
        <v>597780</v>
      </c>
      <c r="H22862" s="25">
        <v>12553</v>
      </c>
      <c r="I22862" s="25"/>
      <c r="M22862" s="220"/>
    </row>
    <row r="22863" spans="1:13" x14ac:dyDescent="0.2">
      <c r="A22863" s="35" t="s">
        <v>7135</v>
      </c>
      <c r="B22863" s="1" t="s">
        <v>74</v>
      </c>
      <c r="C22863" s="45" t="s">
        <v>1023</v>
      </c>
      <c r="D22863" s="23" t="s">
        <v>5734</v>
      </c>
      <c r="E22863" s="23" t="s">
        <v>4141</v>
      </c>
      <c r="F22863" s="40">
        <v>0.15</v>
      </c>
      <c r="G22863" s="25">
        <v>73692</v>
      </c>
      <c r="H22863" s="25">
        <v>11054</v>
      </c>
      <c r="I22863" s="25"/>
      <c r="J22863" s="58" t="e">
        <f>HYPERLINK("#"&amp;"Insumos"&amp;"!A"&amp;MATCH($B22863,#REF!,0),"Ins "&amp;$B22863)</f>
        <v>#REF!</v>
      </c>
      <c r="M22863" s="220"/>
    </row>
    <row r="22864" spans="1:13" x14ac:dyDescent="0.2">
      <c r="A22864" s="35" t="s">
        <v>7135</v>
      </c>
      <c r="B22864" s="1" t="s">
        <v>263</v>
      </c>
      <c r="C22864" s="45" t="s">
        <v>696</v>
      </c>
      <c r="D22864" s="23" t="s">
        <v>5534</v>
      </c>
      <c r="E22864" s="23" t="s">
        <v>4140</v>
      </c>
      <c r="F22864" s="40">
        <v>0.01</v>
      </c>
      <c r="G22864" s="25">
        <v>187426</v>
      </c>
      <c r="H22864" s="25">
        <v>1874</v>
      </c>
      <c r="I22864" s="25"/>
      <c r="J22864" s="58" t="e">
        <f>HYPERLINK("#"&amp;"Insumos"&amp;"!A"&amp;MATCH($B22864,#REF!,0),"Ins "&amp;$B22864)</f>
        <v>#REF!</v>
      </c>
      <c r="M22864" s="220"/>
    </row>
    <row r="22865" spans="1:13" x14ac:dyDescent="0.2">
      <c r="A22865" s="35" t="s">
        <v>7135</v>
      </c>
      <c r="B22865" s="1" t="s">
        <v>5533</v>
      </c>
      <c r="C22865" s="45" t="s">
        <v>5892</v>
      </c>
      <c r="D22865" s="23" t="s">
        <v>977</v>
      </c>
      <c r="E22865" s="23" t="s">
        <v>4134</v>
      </c>
      <c r="F22865" s="40">
        <v>0.5</v>
      </c>
      <c r="G22865" s="25">
        <v>3623</v>
      </c>
      <c r="H22865" s="25">
        <v>1812</v>
      </c>
      <c r="I22865" s="25"/>
      <c r="J22865" s="58" t="e">
        <f>HYPERLINK("#"&amp;"Insumos"&amp;"!A"&amp;MATCH($B22865,#REF!,0),"Ins "&amp;$B22865)</f>
        <v>#REF!</v>
      </c>
      <c r="M22865" s="220"/>
    </row>
    <row r="22866" spans="1:13" x14ac:dyDescent="0.2">
      <c r="A22866" s="35" t="s">
        <v>7135</v>
      </c>
      <c r="B22866" s="1" t="s">
        <v>5007</v>
      </c>
      <c r="C22866" s="45" t="s">
        <v>720</v>
      </c>
      <c r="D22866" s="23" t="s">
        <v>5751</v>
      </c>
      <c r="E22866" s="23" t="s">
        <v>4134</v>
      </c>
      <c r="F22866" s="40">
        <v>1</v>
      </c>
      <c r="G22866" s="25">
        <v>1897</v>
      </c>
      <c r="H22866" s="25">
        <v>1897</v>
      </c>
      <c r="I22866" s="25"/>
      <c r="J22866" s="58" t="e">
        <f>HYPERLINK("#"&amp;"Insumos"&amp;"!A"&amp;MATCH($B22866,#REF!,0),"Ins "&amp;$B22866)</f>
        <v>#REF!</v>
      </c>
      <c r="M22866" s="220"/>
    </row>
    <row r="22867" spans="1:13" ht="25.5" x14ac:dyDescent="0.2">
      <c r="A22867" s="35" t="s">
        <v>7135</v>
      </c>
      <c r="B22867" s="1" t="s">
        <v>6968</v>
      </c>
      <c r="C22867" s="45" t="s">
        <v>6969</v>
      </c>
      <c r="D22867" s="23" t="s">
        <v>5751</v>
      </c>
      <c r="E22867" s="23" t="s">
        <v>4134</v>
      </c>
      <c r="F22867" s="40">
        <v>1</v>
      </c>
      <c r="G22867" s="25">
        <v>470793</v>
      </c>
      <c r="H22867" s="25">
        <v>470793</v>
      </c>
      <c r="I22867" s="25"/>
      <c r="J22867" s="58" t="e">
        <f>HYPERLINK("#"&amp;"Insumos"&amp;"!A"&amp;MATCH($B22867,#REF!,0),"Ins "&amp;$B22867)</f>
        <v>#REF!</v>
      </c>
      <c r="M22867" s="220"/>
    </row>
    <row r="22868" spans="1:13" ht="25.5" x14ac:dyDescent="0.2">
      <c r="A22868" s="36" t="s">
        <v>7137</v>
      </c>
      <c r="B22868" s="26" t="s">
        <v>6816</v>
      </c>
      <c r="C22868" s="79" t="s">
        <v>8835</v>
      </c>
      <c r="D22868" s="37" t="s">
        <v>5608</v>
      </c>
      <c r="E22868" s="37" t="s">
        <v>465</v>
      </c>
      <c r="F22868" s="41"/>
      <c r="G22868" s="27"/>
      <c r="H22868" s="27"/>
      <c r="I22868" s="27">
        <v>180689</v>
      </c>
      <c r="M22868" s="220">
        <f t="shared" si="357"/>
        <v>236630</v>
      </c>
    </row>
    <row r="22869" spans="1:13" x14ac:dyDescent="0.2">
      <c r="A22869" s="35" t="s">
        <v>7137</v>
      </c>
      <c r="B22869" s="1" t="s">
        <v>5572</v>
      </c>
      <c r="C22869" s="45" t="s">
        <v>971</v>
      </c>
      <c r="D22869" s="23" t="s">
        <v>5734</v>
      </c>
      <c r="E22869" s="23" t="s">
        <v>4141</v>
      </c>
      <c r="F22869" s="40">
        <v>0.66</v>
      </c>
      <c r="G22869" s="25">
        <v>37863</v>
      </c>
      <c r="H22869" s="25">
        <v>24990</v>
      </c>
      <c r="I22869" s="25"/>
      <c r="J22869" s="58" t="e">
        <f>HYPERLINK("#"&amp;"Insumos"&amp;"!A"&amp;MATCH($B22869,#REF!,0),"Ins "&amp;$B22869)</f>
        <v>#REF!</v>
      </c>
      <c r="M22869" s="220"/>
    </row>
    <row r="22870" spans="1:13" x14ac:dyDescent="0.2">
      <c r="A22870" s="35" t="s">
        <v>7137</v>
      </c>
      <c r="B22870" s="34" t="s">
        <v>90</v>
      </c>
      <c r="C22870" s="45" t="s">
        <v>723</v>
      </c>
      <c r="D22870" s="23" t="s">
        <v>5534</v>
      </c>
      <c r="E22870" s="23" t="s">
        <v>4140</v>
      </c>
      <c r="F22870" s="40">
        <v>0.1</v>
      </c>
      <c r="G22870" s="25">
        <v>47771</v>
      </c>
      <c r="H22870" s="25">
        <v>4777</v>
      </c>
      <c r="I22870" s="25"/>
      <c r="J22870" s="58" t="e">
        <f>HYPERLINK("#"&amp;"Insumos"&amp;"!A"&amp;MATCH($B22870,#REF!,0),"Ins "&amp;$B22870)</f>
        <v>#REF!</v>
      </c>
      <c r="M22870" s="220"/>
    </row>
    <row r="22871" spans="1:13" x14ac:dyDescent="0.2">
      <c r="A22871" s="35" t="s">
        <v>7137</v>
      </c>
      <c r="B22871" s="34" t="s">
        <v>263</v>
      </c>
      <c r="C22871" s="45" t="s">
        <v>696</v>
      </c>
      <c r="D22871" s="23" t="s">
        <v>5534</v>
      </c>
      <c r="E22871" s="23" t="s">
        <v>4140</v>
      </c>
      <c r="F22871" s="40">
        <v>5.0000000000000001E-3</v>
      </c>
      <c r="G22871" s="25">
        <v>187426</v>
      </c>
      <c r="H22871" s="25">
        <v>937</v>
      </c>
      <c r="I22871" s="25"/>
      <c r="J22871" s="58" t="e">
        <f>HYPERLINK("#"&amp;"Insumos"&amp;"!A"&amp;MATCH($B22871,#REF!,0),"Ins "&amp;$B22871)</f>
        <v>#REF!</v>
      </c>
      <c r="M22871" s="220"/>
    </row>
    <row r="22872" spans="1:13" x14ac:dyDescent="0.2">
      <c r="A22872" s="35" t="s">
        <v>7137</v>
      </c>
      <c r="B22872" s="1" t="s">
        <v>5533</v>
      </c>
      <c r="C22872" s="45" t="s">
        <v>5892</v>
      </c>
      <c r="D22872" s="23" t="s">
        <v>977</v>
      </c>
      <c r="E22872" s="23" t="s">
        <v>4134</v>
      </c>
      <c r="F22872" s="40">
        <v>0.02</v>
      </c>
      <c r="G22872" s="25">
        <v>3623</v>
      </c>
      <c r="H22872" s="25">
        <v>72</v>
      </c>
      <c r="I22872" s="25"/>
      <c r="J22872" s="58" t="e">
        <f>HYPERLINK("#"&amp;"Insumos"&amp;"!A"&amp;MATCH($B22872,#REF!,0),"Ins "&amp;$B22872)</f>
        <v>#REF!</v>
      </c>
      <c r="M22872" s="220"/>
    </row>
    <row r="22873" spans="1:13" x14ac:dyDescent="0.2">
      <c r="A22873" s="35" t="s">
        <v>7137</v>
      </c>
      <c r="B22873" s="1" t="s">
        <v>5007</v>
      </c>
      <c r="C22873" s="45" t="s">
        <v>720</v>
      </c>
      <c r="D22873" s="23" t="s">
        <v>5751</v>
      </c>
      <c r="E22873" s="23" t="s">
        <v>4134</v>
      </c>
      <c r="F22873" s="40">
        <v>0.7</v>
      </c>
      <c r="G22873" s="25">
        <v>1897</v>
      </c>
      <c r="H22873" s="25">
        <v>1328</v>
      </c>
      <c r="I22873" s="25"/>
      <c r="J22873" s="58" t="e">
        <f>HYPERLINK("#"&amp;"Insumos"&amp;"!A"&amp;MATCH($B22873,#REF!,0),"Ins "&amp;$B22873)</f>
        <v>#REF!</v>
      </c>
      <c r="M22873" s="220"/>
    </row>
    <row r="22874" spans="1:13" ht="25.5" x14ac:dyDescent="0.2">
      <c r="A22874" s="35" t="s">
        <v>7137</v>
      </c>
      <c r="B22874" s="34" t="s">
        <v>8832</v>
      </c>
      <c r="C22874" s="45" t="s">
        <v>8830</v>
      </c>
      <c r="D22874" s="23" t="s">
        <v>5751</v>
      </c>
      <c r="E22874" s="23" t="s">
        <v>4134</v>
      </c>
      <c r="F22874" s="40">
        <v>4.0999999999999996</v>
      </c>
      <c r="G22874" s="25">
        <v>34346</v>
      </c>
      <c r="H22874" s="25">
        <v>140819</v>
      </c>
      <c r="I22874" s="25"/>
      <c r="J22874" s="58" t="e">
        <f>HYPERLINK("#"&amp;"Insumos"&amp;"!A"&amp;MATCH($B22874,#REF!,0),"Ins "&amp;$B22874)</f>
        <v>#REF!</v>
      </c>
      <c r="M22874" s="220"/>
    </row>
    <row r="22875" spans="1:13" x14ac:dyDescent="0.2">
      <c r="A22875" s="35" t="s">
        <v>7137</v>
      </c>
      <c r="B22875" s="1" t="s">
        <v>1040</v>
      </c>
      <c r="C22875" s="45" t="s">
        <v>8773</v>
      </c>
      <c r="D22875" s="23" t="s">
        <v>5751</v>
      </c>
      <c r="E22875" s="23" t="s">
        <v>466</v>
      </c>
      <c r="F22875" s="40">
        <v>7.0000000000000007E-2</v>
      </c>
      <c r="G22875" s="25">
        <v>110940</v>
      </c>
      <c r="H22875" s="25">
        <v>7766</v>
      </c>
      <c r="I22875" s="25"/>
      <c r="J22875" s="58" t="e">
        <f>HYPERLINK("#"&amp;"Insumos"&amp;"!A"&amp;MATCH($B22875,#REF!,0),"Ins "&amp;$B22875)</f>
        <v>#REF!</v>
      </c>
      <c r="M22875" s="220"/>
    </row>
    <row r="22876" spans="1:13" ht="25.5" x14ac:dyDescent="0.2">
      <c r="A22876" s="36" t="s">
        <v>7138</v>
      </c>
      <c r="B22876" s="26" t="s">
        <v>6816</v>
      </c>
      <c r="C22876" s="79" t="s">
        <v>8836</v>
      </c>
      <c r="D22876" s="37" t="s">
        <v>5608</v>
      </c>
      <c r="E22876" s="37" t="s">
        <v>465</v>
      </c>
      <c r="F22876" s="41"/>
      <c r="G22876" s="27"/>
      <c r="H22876" s="27"/>
      <c r="I22876" s="27">
        <v>249704</v>
      </c>
      <c r="M22876" s="220">
        <f t="shared" si="357"/>
        <v>327012</v>
      </c>
    </row>
    <row r="22877" spans="1:13" x14ac:dyDescent="0.2">
      <c r="A22877" s="35" t="s">
        <v>7138</v>
      </c>
      <c r="B22877" s="1" t="s">
        <v>5572</v>
      </c>
      <c r="C22877" s="45" t="s">
        <v>971</v>
      </c>
      <c r="D22877" s="23" t="s">
        <v>5734</v>
      </c>
      <c r="E22877" s="23" t="s">
        <v>4141</v>
      </c>
      <c r="F22877" s="40">
        <v>0.66</v>
      </c>
      <c r="G22877" s="25">
        <v>37863</v>
      </c>
      <c r="H22877" s="25">
        <v>24990</v>
      </c>
      <c r="I22877" s="25"/>
      <c r="J22877" s="58" t="e">
        <f>HYPERLINK("#"&amp;"Insumos"&amp;"!A"&amp;MATCH($B22877,#REF!,0),"Ins "&amp;$B22877)</f>
        <v>#REF!</v>
      </c>
      <c r="M22877" s="220"/>
    </row>
    <row r="22878" spans="1:13" x14ac:dyDescent="0.2">
      <c r="A22878" s="35" t="s">
        <v>7138</v>
      </c>
      <c r="B22878" s="34" t="s">
        <v>90</v>
      </c>
      <c r="C22878" s="45" t="s">
        <v>723</v>
      </c>
      <c r="D22878" s="23" t="s">
        <v>5534</v>
      </c>
      <c r="E22878" s="23" t="s">
        <v>4140</v>
      </c>
      <c r="F22878" s="40">
        <v>0.1</v>
      </c>
      <c r="G22878" s="25">
        <v>47771</v>
      </c>
      <c r="H22878" s="25">
        <v>4777</v>
      </c>
      <c r="I22878" s="25"/>
      <c r="J22878" s="58" t="e">
        <f>HYPERLINK("#"&amp;"Insumos"&amp;"!A"&amp;MATCH($B22878,#REF!,0),"Ins "&amp;$B22878)</f>
        <v>#REF!</v>
      </c>
      <c r="M22878" s="220"/>
    </row>
    <row r="22879" spans="1:13" x14ac:dyDescent="0.2">
      <c r="A22879" s="35" t="s">
        <v>7138</v>
      </c>
      <c r="B22879" s="1" t="s">
        <v>263</v>
      </c>
      <c r="C22879" s="45" t="s">
        <v>696</v>
      </c>
      <c r="D22879" s="23" t="s">
        <v>5534</v>
      </c>
      <c r="E22879" s="23" t="s">
        <v>4140</v>
      </c>
      <c r="F22879" s="40">
        <v>5.0000000000000001E-3</v>
      </c>
      <c r="G22879" s="25">
        <v>187426</v>
      </c>
      <c r="H22879" s="25">
        <v>937</v>
      </c>
      <c r="I22879" s="25"/>
      <c r="J22879" s="58" t="e">
        <f>HYPERLINK("#"&amp;"Insumos"&amp;"!A"&amp;MATCH($B22879,#REF!,0),"Ins "&amp;$B22879)</f>
        <v>#REF!</v>
      </c>
      <c r="M22879" s="220"/>
    </row>
    <row r="22880" spans="1:13" x14ac:dyDescent="0.2">
      <c r="A22880" s="35" t="s">
        <v>7138</v>
      </c>
      <c r="B22880" s="1" t="s">
        <v>5533</v>
      </c>
      <c r="C22880" s="45" t="s">
        <v>5892</v>
      </c>
      <c r="D22880" s="23" t="s">
        <v>977</v>
      </c>
      <c r="E22880" s="23" t="s">
        <v>4134</v>
      </c>
      <c r="F22880" s="40">
        <v>0.02</v>
      </c>
      <c r="G22880" s="25">
        <v>3623</v>
      </c>
      <c r="H22880" s="25">
        <v>72</v>
      </c>
      <c r="I22880" s="25"/>
      <c r="J22880" s="58" t="e">
        <f>HYPERLINK("#"&amp;"Insumos"&amp;"!A"&amp;MATCH($B22880,#REF!,0),"Ins "&amp;$B22880)</f>
        <v>#REF!</v>
      </c>
      <c r="M22880" s="220"/>
    </row>
    <row r="22881" spans="1:13" x14ac:dyDescent="0.2">
      <c r="A22881" s="35" t="s">
        <v>7138</v>
      </c>
      <c r="B22881" s="1" t="s">
        <v>5007</v>
      </c>
      <c r="C22881" s="45" t="s">
        <v>720</v>
      </c>
      <c r="D22881" s="23" t="s">
        <v>5751</v>
      </c>
      <c r="E22881" s="23" t="s">
        <v>4134</v>
      </c>
      <c r="F22881" s="40">
        <v>0.7</v>
      </c>
      <c r="G22881" s="25">
        <v>1897</v>
      </c>
      <c r="H22881" s="25">
        <v>1328</v>
      </c>
      <c r="I22881" s="25"/>
      <c r="J22881" s="58" t="e">
        <f>HYPERLINK("#"&amp;"Insumos"&amp;"!A"&amp;MATCH($B22881,#REF!,0),"Ins "&amp;$B22881)</f>
        <v>#REF!</v>
      </c>
      <c r="M22881" s="220"/>
    </row>
    <row r="22882" spans="1:13" ht="38.25" x14ac:dyDescent="0.2">
      <c r="A22882" s="35" t="s">
        <v>7138</v>
      </c>
      <c r="B22882" s="34" t="s">
        <v>6971</v>
      </c>
      <c r="C22882" s="45" t="s">
        <v>8829</v>
      </c>
      <c r="D22882" s="23" t="s">
        <v>5751</v>
      </c>
      <c r="E22882" s="23" t="s">
        <v>4134</v>
      </c>
      <c r="F22882" s="40">
        <v>4.0999999999999996</v>
      </c>
      <c r="G22882" s="25">
        <v>51179</v>
      </c>
      <c r="H22882" s="25">
        <v>209834</v>
      </c>
      <c r="I22882" s="25"/>
      <c r="J22882" s="58" t="e">
        <f>HYPERLINK("#"&amp;"Insumos"&amp;"!A"&amp;MATCH($B22882,#REF!,0),"Ins "&amp;$B22882)</f>
        <v>#REF!</v>
      </c>
      <c r="M22882" s="220"/>
    </row>
    <row r="22883" spans="1:13" x14ac:dyDescent="0.2">
      <c r="A22883" s="35" t="s">
        <v>7138</v>
      </c>
      <c r="B22883" s="1" t="s">
        <v>1040</v>
      </c>
      <c r="C22883" s="45" t="s">
        <v>8773</v>
      </c>
      <c r="D22883" s="23" t="s">
        <v>5751</v>
      </c>
      <c r="E22883" s="23" t="s">
        <v>466</v>
      </c>
      <c r="F22883" s="40">
        <v>7.0000000000000007E-2</v>
      </c>
      <c r="G22883" s="25">
        <v>110940</v>
      </c>
      <c r="H22883" s="25">
        <v>7766</v>
      </c>
      <c r="I22883" s="25"/>
      <c r="J22883" s="58" t="e">
        <f>HYPERLINK("#"&amp;"Insumos"&amp;"!A"&amp;MATCH($B22883,#REF!,0),"Ins "&amp;$B22883)</f>
        <v>#REF!</v>
      </c>
      <c r="M22883" s="220"/>
    </row>
    <row r="22884" spans="1:13" ht="25.5" x14ac:dyDescent="0.2">
      <c r="A22884" s="36" t="s">
        <v>7139</v>
      </c>
      <c r="B22884" s="26" t="s">
        <v>6816</v>
      </c>
      <c r="C22884" s="79" t="s">
        <v>8838</v>
      </c>
      <c r="D22884" s="37" t="s">
        <v>5608</v>
      </c>
      <c r="E22884" s="37" t="s">
        <v>465</v>
      </c>
      <c r="F22884" s="41"/>
      <c r="G22884" s="27"/>
      <c r="H22884" s="27"/>
      <c r="I22884" s="27">
        <v>202406</v>
      </c>
      <c r="M22884" s="220">
        <f t="shared" si="357"/>
        <v>265071</v>
      </c>
    </row>
    <row r="22885" spans="1:13" x14ac:dyDescent="0.2">
      <c r="A22885" s="35" t="s">
        <v>7139</v>
      </c>
      <c r="B22885" s="1" t="s">
        <v>5572</v>
      </c>
      <c r="C22885" s="45" t="s">
        <v>971</v>
      </c>
      <c r="D22885" s="23" t="s">
        <v>5734</v>
      </c>
      <c r="E22885" s="23" t="s">
        <v>4141</v>
      </c>
      <c r="F22885" s="40">
        <v>0.66</v>
      </c>
      <c r="G22885" s="25">
        <v>37863</v>
      </c>
      <c r="H22885" s="25">
        <v>24990</v>
      </c>
      <c r="I22885" s="25"/>
      <c r="J22885" s="58" t="e">
        <f>HYPERLINK("#"&amp;"Insumos"&amp;"!A"&amp;MATCH($B22885,#REF!,0),"Ins "&amp;$B22885)</f>
        <v>#REF!</v>
      </c>
      <c r="M22885" s="220"/>
    </row>
    <row r="22886" spans="1:13" x14ac:dyDescent="0.2">
      <c r="A22886" s="35" t="s">
        <v>7139</v>
      </c>
      <c r="B22886" s="34" t="s">
        <v>90</v>
      </c>
      <c r="C22886" s="45" t="s">
        <v>723</v>
      </c>
      <c r="D22886" s="23" t="s">
        <v>5534</v>
      </c>
      <c r="E22886" s="23" t="s">
        <v>4140</v>
      </c>
      <c r="F22886" s="40">
        <v>0.1</v>
      </c>
      <c r="G22886" s="25">
        <v>47771</v>
      </c>
      <c r="H22886" s="25">
        <v>4777</v>
      </c>
      <c r="I22886" s="25"/>
      <c r="J22886" s="58" t="e">
        <f>HYPERLINK("#"&amp;"Insumos"&amp;"!A"&amp;MATCH($B22886,#REF!,0),"Ins "&amp;$B22886)</f>
        <v>#REF!</v>
      </c>
      <c r="M22886" s="220"/>
    </row>
    <row r="22887" spans="1:13" x14ac:dyDescent="0.2">
      <c r="A22887" s="35" t="s">
        <v>7139</v>
      </c>
      <c r="B22887" s="1" t="s">
        <v>263</v>
      </c>
      <c r="C22887" s="45" t="s">
        <v>696</v>
      </c>
      <c r="D22887" s="23" t="s">
        <v>5534</v>
      </c>
      <c r="E22887" s="23" t="s">
        <v>4140</v>
      </c>
      <c r="F22887" s="40">
        <v>5.0000000000000001E-3</v>
      </c>
      <c r="G22887" s="25">
        <v>187426</v>
      </c>
      <c r="H22887" s="25">
        <v>937</v>
      </c>
      <c r="I22887" s="25"/>
      <c r="J22887" s="58" t="e">
        <f>HYPERLINK("#"&amp;"Insumos"&amp;"!A"&amp;MATCH($B22887,#REF!,0),"Ins "&amp;$B22887)</f>
        <v>#REF!</v>
      </c>
      <c r="M22887" s="220"/>
    </row>
    <row r="22888" spans="1:13" x14ac:dyDescent="0.2">
      <c r="A22888" s="35" t="s">
        <v>7139</v>
      </c>
      <c r="B22888" s="1" t="s">
        <v>5533</v>
      </c>
      <c r="C22888" s="45" t="s">
        <v>5892</v>
      </c>
      <c r="D22888" s="23" t="s">
        <v>977</v>
      </c>
      <c r="E22888" s="23" t="s">
        <v>4134</v>
      </c>
      <c r="F22888" s="40">
        <v>0.02</v>
      </c>
      <c r="G22888" s="25">
        <v>3623</v>
      </c>
      <c r="H22888" s="25">
        <v>72</v>
      </c>
      <c r="I22888" s="25"/>
      <c r="J22888" s="58" t="e">
        <f>HYPERLINK("#"&amp;"Insumos"&amp;"!A"&amp;MATCH($B22888,#REF!,0),"Ins "&amp;$B22888)</f>
        <v>#REF!</v>
      </c>
      <c r="M22888" s="220"/>
    </row>
    <row r="22889" spans="1:13" x14ac:dyDescent="0.2">
      <c r="A22889" s="35" t="s">
        <v>7139</v>
      </c>
      <c r="B22889" s="1" t="s">
        <v>5007</v>
      </c>
      <c r="C22889" s="45" t="s">
        <v>720</v>
      </c>
      <c r="D22889" s="23" t="s">
        <v>5751</v>
      </c>
      <c r="E22889" s="23" t="s">
        <v>4134</v>
      </c>
      <c r="F22889" s="40">
        <v>0.7</v>
      </c>
      <c r="G22889" s="25">
        <v>1897</v>
      </c>
      <c r="H22889" s="25">
        <v>1328</v>
      </c>
      <c r="I22889" s="25"/>
      <c r="J22889" s="58" t="e">
        <f>HYPERLINK("#"&amp;"Insumos"&amp;"!A"&amp;MATCH($B22889,#REF!,0),"Ins "&amp;$B22889)</f>
        <v>#REF!</v>
      </c>
      <c r="M22889" s="220"/>
    </row>
    <row r="22890" spans="1:13" ht="38.25" x14ac:dyDescent="0.2">
      <c r="A22890" s="35" t="s">
        <v>7139</v>
      </c>
      <c r="B22890" s="34" t="s">
        <v>8831</v>
      </c>
      <c r="C22890" s="45" t="s">
        <v>8839</v>
      </c>
      <c r="D22890" s="23" t="s">
        <v>5751</v>
      </c>
      <c r="E22890" s="23" t="s">
        <v>4134</v>
      </c>
      <c r="F22890" s="40">
        <v>4.0999999999999996</v>
      </c>
      <c r="G22890" s="25">
        <v>39643</v>
      </c>
      <c r="H22890" s="25">
        <v>162536</v>
      </c>
      <c r="I22890" s="25"/>
      <c r="J22890" s="58" t="e">
        <f>HYPERLINK("#"&amp;"Insumos"&amp;"!A"&amp;MATCH($B22890,#REF!,0),"Ins "&amp;$B22890)</f>
        <v>#REF!</v>
      </c>
      <c r="M22890" s="220"/>
    </row>
    <row r="22891" spans="1:13" x14ac:dyDescent="0.2">
      <c r="A22891" s="35" t="s">
        <v>7139</v>
      </c>
      <c r="B22891" s="1" t="s">
        <v>1040</v>
      </c>
      <c r="C22891" s="45" t="s">
        <v>8773</v>
      </c>
      <c r="D22891" s="23" t="s">
        <v>5751</v>
      </c>
      <c r="E22891" s="23" t="s">
        <v>466</v>
      </c>
      <c r="F22891" s="40">
        <v>7.0000000000000007E-2</v>
      </c>
      <c r="G22891" s="25">
        <v>110940</v>
      </c>
      <c r="H22891" s="25">
        <v>7766</v>
      </c>
      <c r="I22891" s="25"/>
      <c r="J22891" s="58" t="e">
        <f>HYPERLINK("#"&amp;"Insumos"&amp;"!A"&amp;MATCH($B22891,#REF!,0),"Ins "&amp;$B22891)</f>
        <v>#REF!</v>
      </c>
      <c r="M22891" s="220"/>
    </row>
    <row r="22892" spans="1:13" ht="25.5" x14ac:dyDescent="0.2">
      <c r="A22892" s="36" t="s">
        <v>7140</v>
      </c>
      <c r="B22892" s="26" t="s">
        <v>6816</v>
      </c>
      <c r="C22892" s="79" t="s">
        <v>8837</v>
      </c>
      <c r="D22892" s="37" t="s">
        <v>5608</v>
      </c>
      <c r="E22892" s="37" t="s">
        <v>465</v>
      </c>
      <c r="F22892" s="41"/>
      <c r="G22892" s="27"/>
      <c r="H22892" s="27"/>
      <c r="I22892" s="27">
        <v>275522</v>
      </c>
      <c r="M22892" s="220">
        <f t="shared" si="357"/>
        <v>360824</v>
      </c>
    </row>
    <row r="22893" spans="1:13" x14ac:dyDescent="0.2">
      <c r="A22893" s="35" t="s">
        <v>7140</v>
      </c>
      <c r="B22893" s="1" t="s">
        <v>5572</v>
      </c>
      <c r="C22893" s="45" t="s">
        <v>971</v>
      </c>
      <c r="D22893" s="23" t="s">
        <v>5734</v>
      </c>
      <c r="E22893" s="23" t="s">
        <v>4141</v>
      </c>
      <c r="F22893" s="40">
        <v>0.66</v>
      </c>
      <c r="G22893" s="25">
        <v>37863</v>
      </c>
      <c r="H22893" s="25">
        <v>24990</v>
      </c>
      <c r="I22893" s="25"/>
      <c r="J22893" s="58" t="e">
        <f>HYPERLINK("#"&amp;"Insumos"&amp;"!A"&amp;MATCH($B22893,#REF!,0),"Ins "&amp;$B22893)</f>
        <v>#REF!</v>
      </c>
      <c r="M22893" s="220"/>
    </row>
    <row r="22894" spans="1:13" x14ac:dyDescent="0.2">
      <c r="A22894" s="35" t="s">
        <v>7140</v>
      </c>
      <c r="B22894" s="34" t="s">
        <v>90</v>
      </c>
      <c r="C22894" s="45" t="s">
        <v>723</v>
      </c>
      <c r="D22894" s="23" t="s">
        <v>5534</v>
      </c>
      <c r="E22894" s="23" t="s">
        <v>4140</v>
      </c>
      <c r="F22894" s="40">
        <v>0.1</v>
      </c>
      <c r="G22894" s="25">
        <v>47771</v>
      </c>
      <c r="H22894" s="25">
        <v>4777</v>
      </c>
      <c r="I22894" s="25"/>
      <c r="J22894" s="58" t="e">
        <f>HYPERLINK("#"&amp;"Insumos"&amp;"!A"&amp;MATCH($B22894,#REF!,0),"Ins "&amp;$B22894)</f>
        <v>#REF!</v>
      </c>
      <c r="M22894" s="220"/>
    </row>
    <row r="22895" spans="1:13" x14ac:dyDescent="0.2">
      <c r="A22895" s="35" t="s">
        <v>7140</v>
      </c>
      <c r="B22895" s="1" t="s">
        <v>263</v>
      </c>
      <c r="C22895" s="45" t="s">
        <v>696</v>
      </c>
      <c r="D22895" s="23" t="s">
        <v>5534</v>
      </c>
      <c r="E22895" s="23" t="s">
        <v>4140</v>
      </c>
      <c r="F22895" s="40">
        <v>5.0000000000000001E-3</v>
      </c>
      <c r="G22895" s="25">
        <v>187426</v>
      </c>
      <c r="H22895" s="25">
        <v>937</v>
      </c>
      <c r="I22895" s="25"/>
      <c r="J22895" s="58" t="e">
        <f>HYPERLINK("#"&amp;"Insumos"&amp;"!A"&amp;MATCH($B22895,#REF!,0),"Ins "&amp;$B22895)</f>
        <v>#REF!</v>
      </c>
      <c r="M22895" s="220"/>
    </row>
    <row r="22896" spans="1:13" x14ac:dyDescent="0.2">
      <c r="A22896" s="35" t="s">
        <v>7140</v>
      </c>
      <c r="B22896" s="1" t="s">
        <v>5533</v>
      </c>
      <c r="C22896" s="45" t="s">
        <v>5892</v>
      </c>
      <c r="D22896" s="23" t="s">
        <v>977</v>
      </c>
      <c r="E22896" s="23" t="s">
        <v>4134</v>
      </c>
      <c r="F22896" s="40">
        <v>0.02</v>
      </c>
      <c r="G22896" s="25">
        <v>3623</v>
      </c>
      <c r="H22896" s="25">
        <v>72</v>
      </c>
      <c r="I22896" s="25"/>
      <c r="J22896" s="58" t="e">
        <f>HYPERLINK("#"&amp;"Insumos"&amp;"!A"&amp;MATCH($B22896,#REF!,0),"Ins "&amp;$B22896)</f>
        <v>#REF!</v>
      </c>
      <c r="M22896" s="220"/>
    </row>
    <row r="22897" spans="1:13" x14ac:dyDescent="0.2">
      <c r="A22897" s="35" t="s">
        <v>7140</v>
      </c>
      <c r="B22897" s="1" t="s">
        <v>5007</v>
      </c>
      <c r="C22897" s="45" t="s">
        <v>720</v>
      </c>
      <c r="D22897" s="23" t="s">
        <v>5751</v>
      </c>
      <c r="E22897" s="23" t="s">
        <v>4134</v>
      </c>
      <c r="F22897" s="40">
        <v>0.7</v>
      </c>
      <c r="G22897" s="25">
        <v>1897</v>
      </c>
      <c r="H22897" s="25">
        <v>1328</v>
      </c>
      <c r="I22897" s="25"/>
      <c r="J22897" s="58" t="e">
        <f>HYPERLINK("#"&amp;"Insumos"&amp;"!A"&amp;MATCH($B22897,#REF!,0),"Ins "&amp;$B22897)</f>
        <v>#REF!</v>
      </c>
      <c r="M22897" s="220"/>
    </row>
    <row r="22898" spans="1:13" ht="38.25" x14ac:dyDescent="0.2">
      <c r="A22898" s="35" t="s">
        <v>7140</v>
      </c>
      <c r="B22898" s="34" t="s">
        <v>6970</v>
      </c>
      <c r="C22898" s="45" t="s">
        <v>8840</v>
      </c>
      <c r="D22898" s="23" t="s">
        <v>5751</v>
      </c>
      <c r="E22898" s="23" t="s">
        <v>4134</v>
      </c>
      <c r="F22898" s="40">
        <v>4.0999999999999996</v>
      </c>
      <c r="G22898" s="25">
        <v>57476</v>
      </c>
      <c r="H22898" s="25">
        <v>235652</v>
      </c>
      <c r="I22898" s="25"/>
      <c r="J22898" s="58" t="e">
        <f>HYPERLINK("#"&amp;"Insumos"&amp;"!A"&amp;MATCH($B22898,#REF!,0),"Ins "&amp;$B22898)</f>
        <v>#REF!</v>
      </c>
      <c r="M22898" s="220"/>
    </row>
    <row r="22899" spans="1:13" x14ac:dyDescent="0.2">
      <c r="A22899" s="35" t="s">
        <v>7140</v>
      </c>
      <c r="B22899" s="1" t="s">
        <v>1040</v>
      </c>
      <c r="C22899" s="45" t="s">
        <v>8773</v>
      </c>
      <c r="D22899" s="23" t="s">
        <v>5751</v>
      </c>
      <c r="E22899" s="23" t="s">
        <v>466</v>
      </c>
      <c r="F22899" s="40">
        <v>7.0000000000000007E-2</v>
      </c>
      <c r="G22899" s="25">
        <v>110940</v>
      </c>
      <c r="H22899" s="25">
        <v>7766</v>
      </c>
      <c r="I22899" s="25"/>
      <c r="J22899" s="58" t="e">
        <f>HYPERLINK("#"&amp;"Insumos"&amp;"!A"&amp;MATCH($B22899,#REF!,0),"Ins "&amp;$B22899)</f>
        <v>#REF!</v>
      </c>
      <c r="M22899" s="220"/>
    </row>
    <row r="22900" spans="1:13" ht="76.5" x14ac:dyDescent="0.2">
      <c r="A22900" s="36" t="s">
        <v>7267</v>
      </c>
      <c r="B22900" s="26" t="s">
        <v>6816</v>
      </c>
      <c r="C22900" s="79" t="s">
        <v>7268</v>
      </c>
      <c r="D22900" s="37" t="s">
        <v>5608</v>
      </c>
      <c r="E22900" s="37" t="s">
        <v>4140</v>
      </c>
      <c r="F22900" s="41"/>
      <c r="G22900" s="27"/>
      <c r="H22900" s="27"/>
      <c r="I22900" s="27">
        <v>2296</v>
      </c>
      <c r="M22900" s="220">
        <f t="shared" si="357"/>
        <v>3007</v>
      </c>
    </row>
    <row r="22901" spans="1:13" x14ac:dyDescent="0.2">
      <c r="A22901" s="35" t="s">
        <v>7267</v>
      </c>
      <c r="B22901" s="1" t="s">
        <v>7148</v>
      </c>
      <c r="C22901" s="45" t="s">
        <v>7149</v>
      </c>
      <c r="D22901" s="23" t="s">
        <v>5751</v>
      </c>
      <c r="E22901" s="23" t="s">
        <v>4134</v>
      </c>
      <c r="F22901" s="40">
        <v>2</v>
      </c>
      <c r="G22901" s="25">
        <v>339</v>
      </c>
      <c r="H22901" s="25">
        <v>678</v>
      </c>
      <c r="I22901" s="25"/>
      <c r="J22901" s="58" t="e">
        <f>HYPERLINK("#"&amp;"Insumos"&amp;"!A"&amp;MATCH($B22901,#REF!,0),"Ins "&amp;$B22901)</f>
        <v>#REF!</v>
      </c>
      <c r="M22901" s="220"/>
    </row>
    <row r="22902" spans="1:13" x14ac:dyDescent="0.2">
      <c r="A22902" s="35" t="s">
        <v>7267</v>
      </c>
      <c r="B22902" s="1" t="s">
        <v>7150</v>
      </c>
      <c r="C22902" s="45" t="s">
        <v>7151</v>
      </c>
      <c r="D22902" s="23" t="s">
        <v>5751</v>
      </c>
      <c r="E22902" s="23" t="s">
        <v>4136</v>
      </c>
      <c r="F22902" s="40">
        <v>0.03</v>
      </c>
      <c r="G22902" s="25">
        <v>11469</v>
      </c>
      <c r="H22902" s="25">
        <v>344</v>
      </c>
      <c r="I22902" s="25"/>
      <c r="J22902" s="58" t="e">
        <f>HYPERLINK("#"&amp;"Insumos"&amp;"!A"&amp;MATCH($B22902,#REF!,0),"Ins "&amp;$B22902)</f>
        <v>#REF!</v>
      </c>
      <c r="M22902" s="220"/>
    </row>
    <row r="22903" spans="1:13" x14ac:dyDescent="0.2">
      <c r="A22903" s="35" t="s">
        <v>7267</v>
      </c>
      <c r="B22903" s="1" t="s">
        <v>7152</v>
      </c>
      <c r="C22903" s="45" t="s">
        <v>7153</v>
      </c>
      <c r="D22903" s="23" t="s">
        <v>5751</v>
      </c>
      <c r="E22903" s="23" t="s">
        <v>4136</v>
      </c>
      <c r="F22903" s="40">
        <v>0.01</v>
      </c>
      <c r="G22903" s="25">
        <v>31352</v>
      </c>
      <c r="H22903" s="25">
        <v>314</v>
      </c>
      <c r="I22903" s="25"/>
      <c r="J22903" s="58" t="e">
        <f>HYPERLINK("#"&amp;"Insumos"&amp;"!A"&amp;MATCH($B22903,#REF!,0),"Ins "&amp;$B22903)</f>
        <v>#REF!</v>
      </c>
      <c r="M22903" s="220"/>
    </row>
    <row r="22904" spans="1:13" x14ac:dyDescent="0.2">
      <c r="A22904" s="35" t="s">
        <v>7267</v>
      </c>
      <c r="B22904" s="1" t="s">
        <v>7154</v>
      </c>
      <c r="C22904" s="45" t="s">
        <v>7155</v>
      </c>
      <c r="D22904" s="23" t="s">
        <v>5751</v>
      </c>
      <c r="E22904" s="23" t="s">
        <v>4134</v>
      </c>
      <c r="F22904" s="40">
        <v>8</v>
      </c>
      <c r="G22904" s="25">
        <v>60</v>
      </c>
      <c r="H22904" s="25">
        <v>480</v>
      </c>
      <c r="I22904" s="25"/>
      <c r="J22904" s="58" t="e">
        <f>HYPERLINK("#"&amp;"Insumos"&amp;"!A"&amp;MATCH($B22904,#REF!,0),"Ins "&amp;$B22904)</f>
        <v>#REF!</v>
      </c>
      <c r="M22904" s="220"/>
    </row>
    <row r="22905" spans="1:13" x14ac:dyDescent="0.2">
      <c r="A22905" s="35" t="s">
        <v>7267</v>
      </c>
      <c r="B22905" s="1" t="s">
        <v>7156</v>
      </c>
      <c r="C22905" s="45" t="s">
        <v>7157</v>
      </c>
      <c r="D22905" s="23" t="s">
        <v>5751</v>
      </c>
      <c r="E22905" s="23" t="s">
        <v>4136</v>
      </c>
      <c r="F22905" s="40">
        <v>0.01</v>
      </c>
      <c r="G22905" s="25">
        <v>12340</v>
      </c>
      <c r="H22905" s="25">
        <v>123</v>
      </c>
      <c r="I22905" s="25"/>
      <c r="J22905" s="58" t="e">
        <f>HYPERLINK("#"&amp;"Insumos"&amp;"!A"&amp;MATCH($B22905,#REF!,0),"Ins "&amp;$B22905)</f>
        <v>#REF!</v>
      </c>
      <c r="M22905" s="220"/>
    </row>
    <row r="22906" spans="1:13" ht="25.5" x14ac:dyDescent="0.2">
      <c r="A22906" s="35" t="s">
        <v>7267</v>
      </c>
      <c r="B22906" s="1" t="s">
        <v>7158</v>
      </c>
      <c r="C22906" s="45" t="s">
        <v>7159</v>
      </c>
      <c r="D22906" s="23" t="s">
        <v>5751</v>
      </c>
      <c r="E22906" s="23" t="s">
        <v>4136</v>
      </c>
      <c r="F22906" s="40">
        <v>0.05</v>
      </c>
      <c r="G22906" s="25">
        <v>5</v>
      </c>
      <c r="H22906" s="25">
        <v>0</v>
      </c>
      <c r="I22906" s="25"/>
      <c r="J22906" s="58" t="e">
        <f>HYPERLINK("#"&amp;"Insumos"&amp;"!A"&amp;MATCH($B22906,#REF!,0),"Ins "&amp;$B22906)</f>
        <v>#REF!</v>
      </c>
      <c r="M22906" s="220"/>
    </row>
    <row r="22907" spans="1:13" x14ac:dyDescent="0.2">
      <c r="A22907" s="35" t="s">
        <v>7267</v>
      </c>
      <c r="B22907" s="1" t="s">
        <v>7160</v>
      </c>
      <c r="C22907" s="45" t="s">
        <v>7161</v>
      </c>
      <c r="D22907" s="23" t="s">
        <v>5751</v>
      </c>
      <c r="E22907" s="23" t="s">
        <v>4136</v>
      </c>
      <c r="F22907" s="40">
        <v>22.2</v>
      </c>
      <c r="G22907" s="25">
        <v>3</v>
      </c>
      <c r="H22907" s="25">
        <v>67</v>
      </c>
      <c r="I22907" s="25"/>
      <c r="J22907" s="58" t="e">
        <f>HYPERLINK("#"&amp;"Insumos"&amp;"!A"&amp;MATCH($B22907,#REF!,0),"Ins "&amp;$B22907)</f>
        <v>#REF!</v>
      </c>
      <c r="M22907" s="220"/>
    </row>
    <row r="22908" spans="1:13" x14ac:dyDescent="0.2">
      <c r="A22908" s="35" t="s">
        <v>7267</v>
      </c>
      <c r="B22908" s="1" t="s">
        <v>7170</v>
      </c>
      <c r="C22908" s="45" t="s">
        <v>7171</v>
      </c>
      <c r="D22908" s="23" t="s">
        <v>5751</v>
      </c>
      <c r="E22908" s="23" t="s">
        <v>4134</v>
      </c>
      <c r="F22908" s="40">
        <v>0.02</v>
      </c>
      <c r="G22908" s="25">
        <v>14514</v>
      </c>
      <c r="H22908" s="25">
        <v>290</v>
      </c>
      <c r="I22908" s="25"/>
      <c r="J22908" s="58" t="e">
        <f>HYPERLINK("#"&amp;"Insumos"&amp;"!A"&amp;MATCH($B22908,#REF!,0),"Ins "&amp;$B22908)</f>
        <v>#REF!</v>
      </c>
      <c r="M22908" s="220"/>
    </row>
    <row r="22909" spans="1:13" ht="51" x14ac:dyDescent="0.2">
      <c r="A22909" s="36" t="s">
        <v>7269</v>
      </c>
      <c r="B22909" s="26" t="s">
        <v>6816</v>
      </c>
      <c r="C22909" s="79" t="s">
        <v>7270</v>
      </c>
      <c r="D22909" s="37" t="s">
        <v>5608</v>
      </c>
      <c r="E22909" s="37" t="s">
        <v>4134</v>
      </c>
      <c r="F22909" s="41"/>
      <c r="G22909" s="27"/>
      <c r="H22909" s="27"/>
      <c r="I22909" s="27">
        <v>4800950</v>
      </c>
      <c r="M22909" s="220">
        <f t="shared" si="357"/>
        <v>6287324</v>
      </c>
    </row>
    <row r="22910" spans="1:13" x14ac:dyDescent="0.2">
      <c r="A22910" s="35" t="s">
        <v>7269</v>
      </c>
      <c r="B22910" s="1" t="s">
        <v>5573</v>
      </c>
      <c r="C22910" s="45" t="s">
        <v>973</v>
      </c>
      <c r="D22910" s="23" t="s">
        <v>5734</v>
      </c>
      <c r="E22910" s="23" t="s">
        <v>4141</v>
      </c>
      <c r="F22910" s="40">
        <v>3</v>
      </c>
      <c r="G22910" s="25">
        <v>41652</v>
      </c>
      <c r="H22910" s="25">
        <v>124956</v>
      </c>
      <c r="I22910" s="25"/>
      <c r="J22910" s="58" t="e">
        <f>HYPERLINK("#"&amp;"Insumos"&amp;"!A"&amp;MATCH($B22910,#REF!,0),"Ins "&amp;$B22910)</f>
        <v>#REF!</v>
      </c>
      <c r="M22910" s="220"/>
    </row>
    <row r="22911" spans="1:13" x14ac:dyDescent="0.2">
      <c r="A22911" s="35" t="s">
        <v>7269</v>
      </c>
      <c r="B22911" s="1" t="s">
        <v>263</v>
      </c>
      <c r="C22911" s="45" t="s">
        <v>696</v>
      </c>
      <c r="D22911" s="23" t="s">
        <v>5534</v>
      </c>
      <c r="E22911" s="23" t="s">
        <v>4140</v>
      </c>
      <c r="F22911" s="40">
        <v>5.2900000000000003E-2</v>
      </c>
      <c r="G22911" s="25">
        <v>187426</v>
      </c>
      <c r="H22911" s="25">
        <v>9915</v>
      </c>
      <c r="I22911" s="25"/>
      <c r="J22911" s="58" t="e">
        <f>HYPERLINK("#"&amp;"Insumos"&amp;"!A"&amp;MATCH($B22911,#REF!,0),"Ins "&amp;$B22911)</f>
        <v>#REF!</v>
      </c>
      <c r="M22911" s="220"/>
    </row>
    <row r="22912" spans="1:13" x14ac:dyDescent="0.2">
      <c r="A22912" s="35" t="s">
        <v>7269</v>
      </c>
      <c r="B22912" s="1" t="s">
        <v>5007</v>
      </c>
      <c r="C22912" s="45" t="s">
        <v>720</v>
      </c>
      <c r="D22912" s="23" t="s">
        <v>5751</v>
      </c>
      <c r="E22912" s="23" t="s">
        <v>4134</v>
      </c>
      <c r="F22912" s="40">
        <v>1.3</v>
      </c>
      <c r="G22912" s="25">
        <v>1897</v>
      </c>
      <c r="H22912" s="25">
        <v>2466</v>
      </c>
      <c r="I22912" s="25"/>
      <c r="J22912" s="58" t="e">
        <f>HYPERLINK("#"&amp;"Insumos"&amp;"!A"&amp;MATCH($B22912,#REF!,0),"Ins "&amp;$B22912)</f>
        <v>#REF!</v>
      </c>
      <c r="M22912" s="220"/>
    </row>
    <row r="22913" spans="1:13" x14ac:dyDescent="0.2">
      <c r="A22913" s="35" t="s">
        <v>7269</v>
      </c>
      <c r="B22913" s="1" t="s">
        <v>7162</v>
      </c>
      <c r="C22913" s="45" t="s">
        <v>7163</v>
      </c>
      <c r="D22913" s="23" t="s">
        <v>5751</v>
      </c>
      <c r="E22913" s="23" t="s">
        <v>4134</v>
      </c>
      <c r="F22913" s="40">
        <v>1</v>
      </c>
      <c r="G22913" s="25">
        <v>4663613</v>
      </c>
      <c r="H22913" s="25">
        <v>4663613</v>
      </c>
      <c r="I22913" s="25"/>
      <c r="J22913" s="58" t="e">
        <f>HYPERLINK("#"&amp;"Insumos"&amp;"!A"&amp;MATCH($B22913,#REF!,0),"Ins "&amp;$B22913)</f>
        <v>#REF!</v>
      </c>
      <c r="M22913" s="220"/>
    </row>
    <row r="22914" spans="1:13" ht="38.25" x14ac:dyDescent="0.2">
      <c r="A22914" s="36" t="s">
        <v>7271</v>
      </c>
      <c r="B22914" s="26" t="s">
        <v>6816</v>
      </c>
      <c r="C22914" s="79" t="s">
        <v>7272</v>
      </c>
      <c r="D22914" s="37" t="s">
        <v>5608</v>
      </c>
      <c r="E22914" s="37" t="s">
        <v>4134</v>
      </c>
      <c r="F22914" s="41"/>
      <c r="G22914" s="27"/>
      <c r="H22914" s="27"/>
      <c r="I22914" s="27">
        <v>701430</v>
      </c>
      <c r="M22914" s="220">
        <f t="shared" si="357"/>
        <v>918593</v>
      </c>
    </row>
    <row r="22915" spans="1:13" x14ac:dyDescent="0.2">
      <c r="A22915" s="35" t="s">
        <v>7271</v>
      </c>
      <c r="B22915" s="1" t="s">
        <v>7164</v>
      </c>
      <c r="C22915" s="45" t="s">
        <v>7165</v>
      </c>
      <c r="D22915" s="23" t="s">
        <v>5751</v>
      </c>
      <c r="E22915" s="23" t="s">
        <v>4134</v>
      </c>
      <c r="F22915" s="40">
        <v>1</v>
      </c>
      <c r="G22915" s="25">
        <v>701430</v>
      </c>
      <c r="H22915" s="25">
        <v>701430</v>
      </c>
      <c r="I22915" s="25"/>
      <c r="J22915" s="58" t="e">
        <f>HYPERLINK("#"&amp;"Insumos"&amp;"!A"&amp;MATCH($B22915,#REF!,0),"Ins "&amp;$B22915)</f>
        <v>#REF!</v>
      </c>
      <c r="M22915" s="220"/>
    </row>
    <row r="22916" spans="1:13" ht="51" x14ac:dyDescent="0.2">
      <c r="A22916" s="36" t="s">
        <v>7273</v>
      </c>
      <c r="B22916" s="26" t="s">
        <v>6816</v>
      </c>
      <c r="C22916" s="79" t="s">
        <v>7274</v>
      </c>
      <c r="D22916" s="37" t="s">
        <v>5608</v>
      </c>
      <c r="E22916" s="37" t="s">
        <v>4140</v>
      </c>
      <c r="F22916" s="41"/>
      <c r="G22916" s="27"/>
      <c r="H22916" s="27"/>
      <c r="I22916" s="27">
        <v>13722</v>
      </c>
      <c r="M22916" s="220">
        <f t="shared" ref="M22916:M22979" si="358">ROUND(I22916*(1+$L$2),0)</f>
        <v>17970</v>
      </c>
    </row>
    <row r="22917" spans="1:13" x14ac:dyDescent="0.2">
      <c r="A22917" s="35" t="s">
        <v>7273</v>
      </c>
      <c r="B22917" s="1" t="s">
        <v>7236</v>
      </c>
      <c r="C22917" s="45" t="s">
        <v>7237</v>
      </c>
      <c r="D22917" s="23" t="s">
        <v>5734</v>
      </c>
      <c r="E22917" s="23" t="s">
        <v>4140</v>
      </c>
      <c r="F22917" s="40">
        <v>1</v>
      </c>
      <c r="G22917" s="25">
        <v>13721.905261619771</v>
      </c>
      <c r="H22917" s="25">
        <v>13722</v>
      </c>
      <c r="I22917" s="25"/>
      <c r="J22917" s="58" t="e">
        <f>HYPERLINK("#"&amp;"Insumos"&amp;"!A"&amp;MATCH($B22917,#REF!,0),"Ins "&amp;$B22917)</f>
        <v>#REF!</v>
      </c>
      <c r="M22917" s="220"/>
    </row>
    <row r="22918" spans="1:13" ht="76.5" x14ac:dyDescent="0.2">
      <c r="A22918" s="36" t="s">
        <v>7275</v>
      </c>
      <c r="B22918" s="26" t="s">
        <v>6816</v>
      </c>
      <c r="C22918" s="79" t="s">
        <v>7276</v>
      </c>
      <c r="D22918" s="37" t="s">
        <v>5608</v>
      </c>
      <c r="E22918" s="37" t="s">
        <v>4140</v>
      </c>
      <c r="F22918" s="41"/>
      <c r="G22918" s="27"/>
      <c r="H22918" s="27"/>
      <c r="I22918" s="27">
        <v>435446</v>
      </c>
      <c r="M22918" s="220">
        <f t="shared" si="358"/>
        <v>570260</v>
      </c>
    </row>
    <row r="22919" spans="1:13" x14ac:dyDescent="0.2">
      <c r="A22919" s="35" t="s">
        <v>7275</v>
      </c>
      <c r="B22919" s="1" t="s">
        <v>7234</v>
      </c>
      <c r="C22919" s="45" t="s">
        <v>7235</v>
      </c>
      <c r="D22919" s="23" t="s">
        <v>5534</v>
      </c>
      <c r="E22919" s="23" t="s">
        <v>4140</v>
      </c>
      <c r="F22919" s="40">
        <v>1</v>
      </c>
      <c r="G22919" s="25">
        <v>435446</v>
      </c>
      <c r="H22919" s="25">
        <v>435446</v>
      </c>
      <c r="I22919" s="25"/>
      <c r="J22919" s="58" t="e">
        <f>HYPERLINK("#"&amp;"Insumos"&amp;"!A"&amp;MATCH($B22919,#REF!,0),"Ins "&amp;$B22919)</f>
        <v>#REF!</v>
      </c>
      <c r="M22919" s="220"/>
    </row>
    <row r="22920" spans="1:13" ht="38.25" x14ac:dyDescent="0.2">
      <c r="A22920" s="36" t="s">
        <v>7277</v>
      </c>
      <c r="B22920" s="26" t="s">
        <v>6816</v>
      </c>
      <c r="C22920" s="79" t="s">
        <v>7278</v>
      </c>
      <c r="D22920" s="37" t="s">
        <v>5608</v>
      </c>
      <c r="E22920" s="37" t="s">
        <v>4140</v>
      </c>
      <c r="F22920" s="41"/>
      <c r="G22920" s="27"/>
      <c r="H22920" s="27"/>
      <c r="I22920" s="27">
        <v>21772</v>
      </c>
      <c r="M22920" s="220">
        <f t="shared" si="358"/>
        <v>28513</v>
      </c>
    </row>
    <row r="22921" spans="1:13" ht="25.5" x14ac:dyDescent="0.2">
      <c r="A22921" s="35" t="s">
        <v>7277</v>
      </c>
      <c r="B22921" s="1" t="s">
        <v>7210</v>
      </c>
      <c r="C22921" s="45" t="s">
        <v>7211</v>
      </c>
      <c r="D22921" s="23" t="s">
        <v>5751</v>
      </c>
      <c r="E22921" s="23" t="s">
        <v>4140</v>
      </c>
      <c r="F22921" s="40">
        <v>1</v>
      </c>
      <c r="G22921" s="25">
        <v>21772</v>
      </c>
      <c r="H22921" s="25">
        <v>21772</v>
      </c>
      <c r="I22921" s="25"/>
      <c r="J22921" s="58" t="e">
        <f>HYPERLINK("#"&amp;"Insumos"&amp;"!A"&amp;MATCH($B22921,#REF!,0),"Ins "&amp;$B22921)</f>
        <v>#REF!</v>
      </c>
      <c r="M22921" s="220"/>
    </row>
    <row r="22922" spans="1:13" ht="25.5" x14ac:dyDescent="0.2">
      <c r="A22922" s="36" t="s">
        <v>7279</v>
      </c>
      <c r="B22922" s="26" t="s">
        <v>6816</v>
      </c>
      <c r="C22922" s="79" t="s">
        <v>7213</v>
      </c>
      <c r="D22922" s="37" t="s">
        <v>5608</v>
      </c>
      <c r="E22922" s="37" t="s">
        <v>4134</v>
      </c>
      <c r="F22922" s="41"/>
      <c r="G22922" s="27"/>
      <c r="H22922" s="27"/>
      <c r="I22922" s="27">
        <v>435446</v>
      </c>
      <c r="M22922" s="220">
        <f t="shared" si="358"/>
        <v>570260</v>
      </c>
    </row>
    <row r="22923" spans="1:13" ht="25.5" x14ac:dyDescent="0.2">
      <c r="A22923" s="35" t="s">
        <v>7279</v>
      </c>
      <c r="B22923" s="1" t="s">
        <v>7212</v>
      </c>
      <c r="C22923" s="45" t="s">
        <v>7213</v>
      </c>
      <c r="D22923" s="23" t="s">
        <v>5751</v>
      </c>
      <c r="E22923" s="23" t="s">
        <v>4134</v>
      </c>
      <c r="F22923" s="40">
        <v>1</v>
      </c>
      <c r="G22923" s="25">
        <v>435446</v>
      </c>
      <c r="H22923" s="25">
        <v>435446</v>
      </c>
      <c r="I22923" s="25"/>
      <c r="J22923" s="58" t="e">
        <f>HYPERLINK("#"&amp;"Insumos"&amp;"!A"&amp;MATCH($B22923,#REF!,0),"Ins "&amp;$B22923)</f>
        <v>#REF!</v>
      </c>
      <c r="M22923" s="220"/>
    </row>
    <row r="22924" spans="1:13" x14ac:dyDescent="0.2">
      <c r="A22924" s="36" t="s">
        <v>7280</v>
      </c>
      <c r="B22924" s="26" t="s">
        <v>6816</v>
      </c>
      <c r="C22924" s="79" t="s">
        <v>7281</v>
      </c>
      <c r="D22924" s="37" t="s">
        <v>5608</v>
      </c>
      <c r="E22924" s="37" t="s">
        <v>464</v>
      </c>
      <c r="F22924" s="41"/>
      <c r="G22924" s="27"/>
      <c r="H22924" s="27"/>
      <c r="I22924" s="27">
        <v>10944</v>
      </c>
      <c r="M22924" s="220">
        <f t="shared" si="358"/>
        <v>14332</v>
      </c>
    </row>
    <row r="22925" spans="1:13" x14ac:dyDescent="0.2">
      <c r="A22925" s="35" t="s">
        <v>7280</v>
      </c>
      <c r="B22925" s="1" t="s">
        <v>5572</v>
      </c>
      <c r="C22925" s="45" t="s">
        <v>971</v>
      </c>
      <c r="D22925" s="23" t="s">
        <v>5734</v>
      </c>
      <c r="E22925" s="23" t="s">
        <v>4141</v>
      </c>
      <c r="F22925" s="40">
        <v>0.21</v>
      </c>
      <c r="G22925" s="25">
        <v>37863</v>
      </c>
      <c r="H22925" s="25">
        <v>7951</v>
      </c>
      <c r="I22925" s="25"/>
      <c r="J22925" s="58" t="e">
        <f>HYPERLINK("#"&amp;"Insumos"&amp;"!A"&amp;MATCH($B22925,#REF!,0),"Ins "&amp;$B22925)</f>
        <v>#REF!</v>
      </c>
      <c r="M22925" s="220"/>
    </row>
    <row r="22926" spans="1:13" x14ac:dyDescent="0.2">
      <c r="A22926" s="35" t="s">
        <v>7280</v>
      </c>
      <c r="B22926" s="1" t="s">
        <v>2112</v>
      </c>
      <c r="C22926" s="45" t="s">
        <v>2058</v>
      </c>
      <c r="D22926" s="23" t="s">
        <v>5534</v>
      </c>
      <c r="E22926" s="23" t="s">
        <v>4140</v>
      </c>
      <c r="F22926" s="40">
        <v>0.02</v>
      </c>
      <c r="G22926" s="25">
        <v>69183</v>
      </c>
      <c r="H22926" s="25">
        <v>1384</v>
      </c>
      <c r="I22926" s="25"/>
      <c r="J22926" s="58" t="e">
        <f>HYPERLINK("#"&amp;"Insumos"&amp;"!A"&amp;MATCH($B22926,#REF!,0),"Ins "&amp;$B22926)</f>
        <v>#REF!</v>
      </c>
      <c r="M22926" s="220"/>
    </row>
    <row r="22927" spans="1:13" x14ac:dyDescent="0.2">
      <c r="A22927" s="35" t="s">
        <v>7280</v>
      </c>
      <c r="B22927" s="1" t="s">
        <v>5533</v>
      </c>
      <c r="C22927" s="45" t="s">
        <v>5892</v>
      </c>
      <c r="D22927" s="23" t="s">
        <v>977</v>
      </c>
      <c r="E22927" s="23" t="s">
        <v>4134</v>
      </c>
      <c r="F22927" s="40">
        <v>0.21</v>
      </c>
      <c r="G22927" s="25">
        <v>3623</v>
      </c>
      <c r="H22927" s="25">
        <v>761</v>
      </c>
      <c r="I22927" s="25"/>
      <c r="J22927" s="58" t="e">
        <f>HYPERLINK("#"&amp;"Insumos"&amp;"!A"&amp;MATCH($B22927,#REF!,0),"Ins "&amp;$B22927)</f>
        <v>#REF!</v>
      </c>
      <c r="M22927" s="220"/>
    </row>
    <row r="22928" spans="1:13" x14ac:dyDescent="0.2">
      <c r="A22928" s="35" t="s">
        <v>7280</v>
      </c>
      <c r="B22928" s="1" t="s">
        <v>5007</v>
      </c>
      <c r="C22928" s="45" t="s">
        <v>720</v>
      </c>
      <c r="D22928" s="23" t="s">
        <v>5751</v>
      </c>
      <c r="E22928" s="23" t="s">
        <v>4134</v>
      </c>
      <c r="F22928" s="40">
        <v>0.44700000000000001</v>
      </c>
      <c r="G22928" s="25">
        <v>1897</v>
      </c>
      <c r="H22928" s="25">
        <v>848</v>
      </c>
      <c r="I22928" s="25"/>
      <c r="J22928" s="58" t="e">
        <f>HYPERLINK("#"&amp;"Insumos"&amp;"!A"&amp;MATCH($B22928,#REF!,0),"Ins "&amp;$B22928)</f>
        <v>#REF!</v>
      </c>
      <c r="M22928" s="220"/>
    </row>
    <row r="22929" spans="1:13" ht="76.5" x14ac:dyDescent="0.2">
      <c r="A22929" s="36" t="s">
        <v>7282</v>
      </c>
      <c r="B22929" s="26" t="s">
        <v>6816</v>
      </c>
      <c r="C22929" s="79" t="s">
        <v>7283</v>
      </c>
      <c r="D22929" s="37" t="s">
        <v>5608</v>
      </c>
      <c r="E22929" s="37" t="s">
        <v>4134</v>
      </c>
      <c r="F22929" s="41"/>
      <c r="G22929" s="27"/>
      <c r="H22929" s="27"/>
      <c r="I22929" s="27">
        <v>232237</v>
      </c>
      <c r="M22929" s="220">
        <f t="shared" si="358"/>
        <v>304138</v>
      </c>
    </row>
    <row r="22930" spans="1:13" x14ac:dyDescent="0.2">
      <c r="A22930" s="35" t="s">
        <v>7282</v>
      </c>
      <c r="B22930" s="1" t="s">
        <v>7180</v>
      </c>
      <c r="C22930" s="45" t="s">
        <v>7181</v>
      </c>
      <c r="D22930" s="23" t="s">
        <v>5751</v>
      </c>
      <c r="E22930" s="23" t="s">
        <v>4134</v>
      </c>
      <c r="F22930" s="40">
        <v>1</v>
      </c>
      <c r="G22930" s="25">
        <v>232237</v>
      </c>
      <c r="H22930" s="25">
        <v>232237</v>
      </c>
      <c r="I22930" s="25"/>
      <c r="J22930" s="58" t="e">
        <f>HYPERLINK("#"&amp;"Insumos"&amp;"!A"&amp;MATCH($B22930,#REF!,0),"Ins "&amp;$B22930)</f>
        <v>#REF!</v>
      </c>
      <c r="M22930" s="220"/>
    </row>
    <row r="22931" spans="1:13" ht="76.5" x14ac:dyDescent="0.2">
      <c r="A22931" s="36" t="s">
        <v>7284</v>
      </c>
      <c r="B22931" s="26" t="s">
        <v>6816</v>
      </c>
      <c r="C22931" s="79" t="s">
        <v>7285</v>
      </c>
      <c r="D22931" s="37" t="s">
        <v>5608</v>
      </c>
      <c r="E22931" s="37" t="s">
        <v>4134</v>
      </c>
      <c r="F22931" s="41"/>
      <c r="G22931" s="27"/>
      <c r="H22931" s="27"/>
      <c r="I22931" s="27">
        <v>217721</v>
      </c>
      <c r="M22931" s="220">
        <f t="shared" si="358"/>
        <v>285127</v>
      </c>
    </row>
    <row r="22932" spans="1:13" x14ac:dyDescent="0.2">
      <c r="A22932" s="35" t="s">
        <v>7284</v>
      </c>
      <c r="B22932" s="1" t="s">
        <v>7182</v>
      </c>
      <c r="C22932" s="45" t="s">
        <v>7183</v>
      </c>
      <c r="D22932" s="23" t="s">
        <v>5751</v>
      </c>
      <c r="E22932" s="23" t="s">
        <v>4134</v>
      </c>
      <c r="F22932" s="40">
        <v>1</v>
      </c>
      <c r="G22932" s="25">
        <v>217721</v>
      </c>
      <c r="H22932" s="25">
        <v>217721</v>
      </c>
      <c r="I22932" s="25"/>
      <c r="J22932" s="58" t="e">
        <f>HYPERLINK("#"&amp;"Insumos"&amp;"!A"&amp;MATCH($B22932,#REF!,0),"Ins "&amp;$B22932)</f>
        <v>#REF!</v>
      </c>
      <c r="M22932" s="220"/>
    </row>
    <row r="22933" spans="1:13" ht="76.5" x14ac:dyDescent="0.2">
      <c r="A22933" s="36" t="s">
        <v>7286</v>
      </c>
      <c r="B22933" s="26" t="s">
        <v>6816</v>
      </c>
      <c r="C22933" s="79" t="s">
        <v>7287</v>
      </c>
      <c r="D22933" s="37" t="s">
        <v>5608</v>
      </c>
      <c r="E22933" s="37" t="s">
        <v>465</v>
      </c>
      <c r="F22933" s="41"/>
      <c r="G22933" s="27"/>
      <c r="H22933" s="27"/>
      <c r="I22933" s="27">
        <v>398448</v>
      </c>
      <c r="M22933" s="220">
        <f t="shared" si="358"/>
        <v>521808</v>
      </c>
    </row>
    <row r="22934" spans="1:13" x14ac:dyDescent="0.2">
      <c r="A22934" s="35" t="s">
        <v>7286</v>
      </c>
      <c r="B22934" s="1" t="s">
        <v>7184</v>
      </c>
      <c r="C22934" s="45" t="s">
        <v>7185</v>
      </c>
      <c r="D22934" s="23" t="s">
        <v>5751</v>
      </c>
      <c r="E22934" s="23" t="s">
        <v>465</v>
      </c>
      <c r="F22934" s="40">
        <v>1</v>
      </c>
      <c r="G22934" s="25">
        <v>398448</v>
      </c>
      <c r="H22934" s="25">
        <v>398448</v>
      </c>
      <c r="I22934" s="25"/>
      <c r="J22934" s="58" t="e">
        <f>HYPERLINK("#"&amp;"Insumos"&amp;"!A"&amp;MATCH($B22934,#REF!,0),"Ins "&amp;$B22934)</f>
        <v>#REF!</v>
      </c>
      <c r="M22934" s="220"/>
    </row>
    <row r="22935" spans="1:13" ht="76.5" x14ac:dyDescent="0.2">
      <c r="A22935" s="36" t="s">
        <v>7288</v>
      </c>
      <c r="B22935" s="26" t="s">
        <v>6816</v>
      </c>
      <c r="C22935" s="79" t="s">
        <v>7289</v>
      </c>
      <c r="D22935" s="37" t="s">
        <v>5608</v>
      </c>
      <c r="E22935" s="37" t="s">
        <v>4134</v>
      </c>
      <c r="F22935" s="41"/>
      <c r="G22935" s="27"/>
      <c r="H22935" s="27"/>
      <c r="I22935" s="27">
        <v>428187</v>
      </c>
      <c r="M22935" s="220">
        <f t="shared" si="358"/>
        <v>560754</v>
      </c>
    </row>
    <row r="22936" spans="1:13" x14ac:dyDescent="0.2">
      <c r="A22936" s="35" t="s">
        <v>7288</v>
      </c>
      <c r="B22936" s="1" t="s">
        <v>7186</v>
      </c>
      <c r="C22936" s="45" t="s">
        <v>7187</v>
      </c>
      <c r="D22936" s="23" t="s">
        <v>5751</v>
      </c>
      <c r="E22936" s="23" t="s">
        <v>4134</v>
      </c>
      <c r="F22936" s="40">
        <v>1</v>
      </c>
      <c r="G22936" s="25">
        <v>428187</v>
      </c>
      <c r="H22936" s="25">
        <v>428187</v>
      </c>
      <c r="I22936" s="25"/>
      <c r="J22936" s="58" t="e">
        <f>HYPERLINK("#"&amp;"Insumos"&amp;"!A"&amp;MATCH($B22936,#REF!,0),"Ins "&amp;$B22936)</f>
        <v>#REF!</v>
      </c>
      <c r="M22936" s="220"/>
    </row>
    <row r="22937" spans="1:13" ht="89.25" x14ac:dyDescent="0.2">
      <c r="A22937" s="36" t="s">
        <v>7290</v>
      </c>
      <c r="B22937" s="26" t="s">
        <v>6816</v>
      </c>
      <c r="C22937" s="79" t="s">
        <v>7291</v>
      </c>
      <c r="D22937" s="37" t="s">
        <v>5608</v>
      </c>
      <c r="E22937" s="37" t="s">
        <v>465</v>
      </c>
      <c r="F22937" s="41"/>
      <c r="G22937" s="27"/>
      <c r="H22937" s="27"/>
      <c r="I22937" s="27">
        <v>314504</v>
      </c>
      <c r="M22937" s="220">
        <f t="shared" si="358"/>
        <v>411874</v>
      </c>
    </row>
    <row r="22938" spans="1:13" ht="25.5" x14ac:dyDescent="0.2">
      <c r="A22938" s="35" t="s">
        <v>7290</v>
      </c>
      <c r="B22938" s="1" t="s">
        <v>7188</v>
      </c>
      <c r="C22938" s="45" t="s">
        <v>7189</v>
      </c>
      <c r="D22938" s="23" t="s">
        <v>5751</v>
      </c>
      <c r="E22938" s="23" t="s">
        <v>465</v>
      </c>
      <c r="F22938" s="40">
        <v>1</v>
      </c>
      <c r="G22938" s="25">
        <v>314504</v>
      </c>
      <c r="H22938" s="25">
        <v>314504</v>
      </c>
      <c r="I22938" s="25"/>
      <c r="J22938" s="58" t="e">
        <f>HYPERLINK("#"&amp;"Insumos"&amp;"!A"&amp;MATCH($B22938,#REF!,0),"Ins "&amp;$B22938)</f>
        <v>#REF!</v>
      </c>
      <c r="M22938" s="220"/>
    </row>
    <row r="22939" spans="1:13" ht="89.25" x14ac:dyDescent="0.2">
      <c r="A22939" s="36" t="s">
        <v>7292</v>
      </c>
      <c r="B22939" s="26" t="s">
        <v>6816</v>
      </c>
      <c r="C22939" s="79" t="s">
        <v>7293</v>
      </c>
      <c r="D22939" s="37" t="s">
        <v>5608</v>
      </c>
      <c r="E22939" s="37" t="s">
        <v>4134</v>
      </c>
      <c r="F22939" s="41"/>
      <c r="G22939" s="27"/>
      <c r="H22939" s="27"/>
      <c r="I22939" s="27">
        <v>314504</v>
      </c>
      <c r="M22939" s="220">
        <f t="shared" si="358"/>
        <v>411874</v>
      </c>
    </row>
    <row r="22940" spans="1:13" ht="25.5" x14ac:dyDescent="0.2">
      <c r="A22940" s="35" t="s">
        <v>7292</v>
      </c>
      <c r="B22940" s="1" t="s">
        <v>7188</v>
      </c>
      <c r="C22940" s="45" t="s">
        <v>7189</v>
      </c>
      <c r="D22940" s="23" t="s">
        <v>5751</v>
      </c>
      <c r="E22940" s="23" t="s">
        <v>465</v>
      </c>
      <c r="F22940" s="40">
        <v>1</v>
      </c>
      <c r="G22940" s="25">
        <v>314504</v>
      </c>
      <c r="H22940" s="25">
        <v>314504</v>
      </c>
      <c r="I22940" s="25"/>
      <c r="J22940" s="58" t="e">
        <f>HYPERLINK("#"&amp;"Insumos"&amp;"!A"&amp;MATCH($B22940,#REF!,0),"Ins "&amp;$B22940)</f>
        <v>#REF!</v>
      </c>
      <c r="M22940" s="220"/>
    </row>
    <row r="22941" spans="1:13" ht="38.25" x14ac:dyDescent="0.2">
      <c r="A22941" s="36" t="s">
        <v>7294</v>
      </c>
      <c r="B22941" s="26" t="s">
        <v>6816</v>
      </c>
      <c r="C22941" s="79" t="s">
        <v>7295</v>
      </c>
      <c r="D22941" s="37" t="s">
        <v>5608</v>
      </c>
      <c r="E22941" s="37" t="s">
        <v>4134</v>
      </c>
      <c r="F22941" s="41"/>
      <c r="G22941" s="27"/>
      <c r="H22941" s="27"/>
      <c r="I22941" s="27">
        <v>1669205</v>
      </c>
      <c r="M22941" s="220">
        <f t="shared" si="358"/>
        <v>2185991</v>
      </c>
    </row>
    <row r="22942" spans="1:13" x14ac:dyDescent="0.2">
      <c r="A22942" s="35" t="s">
        <v>7294</v>
      </c>
      <c r="B22942" s="1" t="s">
        <v>7190</v>
      </c>
      <c r="C22942" s="45" t="s">
        <v>7191</v>
      </c>
      <c r="D22942" s="23" t="s">
        <v>5751</v>
      </c>
      <c r="E22942" s="23" t="s">
        <v>4134</v>
      </c>
      <c r="F22942" s="40">
        <v>1</v>
      </c>
      <c r="G22942" s="25">
        <v>1669205</v>
      </c>
      <c r="H22942" s="25">
        <v>1669205</v>
      </c>
      <c r="I22942" s="25"/>
      <c r="J22942" s="58" t="e">
        <f>HYPERLINK("#"&amp;"Insumos"&amp;"!A"&amp;MATCH($B22942,#REF!,0),"Ins "&amp;$B22942)</f>
        <v>#REF!</v>
      </c>
      <c r="M22942" s="220"/>
    </row>
    <row r="22943" spans="1:13" ht="63.75" x14ac:dyDescent="0.2">
      <c r="A22943" s="36" t="s">
        <v>7296</v>
      </c>
      <c r="B22943" s="26" t="s">
        <v>6816</v>
      </c>
      <c r="C22943" s="79" t="s">
        <v>7297</v>
      </c>
      <c r="D22943" s="37" t="s">
        <v>5608</v>
      </c>
      <c r="E22943" s="37" t="s">
        <v>464</v>
      </c>
      <c r="F22943" s="41"/>
      <c r="G22943" s="27"/>
      <c r="H22943" s="27"/>
      <c r="I22943" s="27">
        <v>406414</v>
      </c>
      <c r="M22943" s="220">
        <f t="shared" si="358"/>
        <v>532240</v>
      </c>
    </row>
    <row r="22944" spans="1:13" x14ac:dyDescent="0.2">
      <c r="A22944" s="35" t="s">
        <v>7296</v>
      </c>
      <c r="B22944" s="1" t="s">
        <v>7192</v>
      </c>
      <c r="C22944" s="45" t="s">
        <v>7193</v>
      </c>
      <c r="D22944" s="23" t="s">
        <v>5751</v>
      </c>
      <c r="E22944" s="23" t="s">
        <v>467</v>
      </c>
      <c r="F22944" s="40">
        <v>1</v>
      </c>
      <c r="G22944" s="25">
        <v>406414</v>
      </c>
      <c r="H22944" s="25">
        <v>406414</v>
      </c>
      <c r="I22944" s="25"/>
      <c r="J22944" s="58" t="e">
        <f>HYPERLINK("#"&amp;"Insumos"&amp;"!A"&amp;MATCH($B22944,#REF!,0),"Ins "&amp;$B22944)</f>
        <v>#REF!</v>
      </c>
      <c r="M22944" s="220"/>
    </row>
    <row r="22945" spans="1:13" ht="102" x14ac:dyDescent="0.2">
      <c r="A22945" s="36" t="s">
        <v>7298</v>
      </c>
      <c r="B22945" s="26" t="s">
        <v>6816</v>
      </c>
      <c r="C22945" s="79" t="s">
        <v>7299</v>
      </c>
      <c r="D22945" s="37" t="s">
        <v>5608</v>
      </c>
      <c r="E22945" s="37" t="s">
        <v>4134</v>
      </c>
      <c r="F22945" s="41"/>
      <c r="G22945" s="27"/>
      <c r="H22945" s="27"/>
      <c r="I22945" s="27">
        <v>4644744</v>
      </c>
      <c r="M22945" s="220">
        <f t="shared" si="358"/>
        <v>6082757</v>
      </c>
    </row>
    <row r="22946" spans="1:13" x14ac:dyDescent="0.2">
      <c r="A22946" s="35" t="s">
        <v>7298</v>
      </c>
      <c r="B22946" s="1" t="s">
        <v>7194</v>
      </c>
      <c r="C22946" s="45" t="s">
        <v>7195</v>
      </c>
      <c r="D22946" s="23" t="s">
        <v>5751</v>
      </c>
      <c r="E22946" s="23" t="s">
        <v>4134</v>
      </c>
      <c r="F22946" s="40">
        <v>1</v>
      </c>
      <c r="G22946" s="25">
        <v>4644744</v>
      </c>
      <c r="H22946" s="25">
        <v>4644744</v>
      </c>
      <c r="I22946" s="25"/>
      <c r="J22946" s="58" t="e">
        <f>HYPERLINK("#"&amp;"Insumos"&amp;"!A"&amp;MATCH($B22946,#REF!,0),"Ins "&amp;$B22946)</f>
        <v>#REF!</v>
      </c>
      <c r="M22946" s="220"/>
    </row>
    <row r="22947" spans="1:13" ht="25.5" x14ac:dyDescent="0.2">
      <c r="A22947" s="36" t="s">
        <v>7300</v>
      </c>
      <c r="B22947" s="26" t="s">
        <v>6816</v>
      </c>
      <c r="C22947" s="79" t="s">
        <v>7301</v>
      </c>
      <c r="D22947" s="37" t="s">
        <v>5608</v>
      </c>
      <c r="E22947" s="37" t="s">
        <v>464</v>
      </c>
      <c r="F22947" s="41"/>
      <c r="G22947" s="27"/>
      <c r="H22947" s="27"/>
      <c r="I22947" s="27">
        <v>246752</v>
      </c>
      <c r="M22947" s="220">
        <f t="shared" si="358"/>
        <v>323146</v>
      </c>
    </row>
    <row r="22948" spans="1:13" x14ac:dyDescent="0.2">
      <c r="A22948" s="35" t="s">
        <v>7300</v>
      </c>
      <c r="B22948" s="1" t="s">
        <v>7196</v>
      </c>
      <c r="C22948" s="45" t="s">
        <v>7197</v>
      </c>
      <c r="D22948" s="23" t="s">
        <v>5751</v>
      </c>
      <c r="E22948" s="23" t="s">
        <v>464</v>
      </c>
      <c r="F22948" s="40">
        <v>1</v>
      </c>
      <c r="G22948" s="25">
        <v>246752</v>
      </c>
      <c r="H22948" s="25">
        <v>246752</v>
      </c>
      <c r="I22948" s="25"/>
      <c r="J22948" s="58" t="e">
        <f>HYPERLINK("#"&amp;"Insumos"&amp;"!A"&amp;MATCH($B22948,#REF!,0),"Ins "&amp;$B22948)</f>
        <v>#REF!</v>
      </c>
      <c r="M22948" s="220"/>
    </row>
    <row r="22949" spans="1:13" ht="51" x14ac:dyDescent="0.2">
      <c r="A22949" s="36" t="s">
        <v>7302</v>
      </c>
      <c r="B22949" s="26" t="s">
        <v>6816</v>
      </c>
      <c r="C22949" s="79" t="s">
        <v>7303</v>
      </c>
      <c r="D22949" s="37" t="s">
        <v>5608</v>
      </c>
      <c r="E22949" s="37" t="s">
        <v>464</v>
      </c>
      <c r="F22949" s="41"/>
      <c r="G22949" s="27"/>
      <c r="H22949" s="27"/>
      <c r="I22949" s="27">
        <v>304812</v>
      </c>
      <c r="M22949" s="220">
        <f t="shared" si="358"/>
        <v>399182</v>
      </c>
    </row>
    <row r="22950" spans="1:13" ht="25.5" x14ac:dyDescent="0.2">
      <c r="A22950" s="35" t="s">
        <v>7302</v>
      </c>
      <c r="B22950" s="1" t="s">
        <v>7198</v>
      </c>
      <c r="C22950" s="45" t="s">
        <v>7199</v>
      </c>
      <c r="D22950" s="23" t="s">
        <v>5751</v>
      </c>
      <c r="E22950" s="23" t="s">
        <v>464</v>
      </c>
      <c r="F22950" s="40">
        <v>1</v>
      </c>
      <c r="G22950" s="25">
        <v>304812</v>
      </c>
      <c r="H22950" s="25">
        <v>304812</v>
      </c>
      <c r="I22950" s="25"/>
      <c r="J22950" s="58" t="e">
        <f>HYPERLINK("#"&amp;"Insumos"&amp;"!A"&amp;MATCH($B22950,#REF!,0),"Ins "&amp;$B22950)</f>
        <v>#REF!</v>
      </c>
      <c r="M22950" s="220"/>
    </row>
    <row r="22951" spans="1:13" ht="89.25" x14ac:dyDescent="0.2">
      <c r="A22951" s="36" t="s">
        <v>7304</v>
      </c>
      <c r="B22951" s="26" t="s">
        <v>6816</v>
      </c>
      <c r="C22951" s="79" t="s">
        <v>7305</v>
      </c>
      <c r="D22951" s="37" t="s">
        <v>5608</v>
      </c>
      <c r="E22951" s="37" t="s">
        <v>4134</v>
      </c>
      <c r="F22951" s="41"/>
      <c r="G22951" s="27"/>
      <c r="H22951" s="27"/>
      <c r="I22951" s="27">
        <v>3592419</v>
      </c>
      <c r="M22951" s="220">
        <f t="shared" si="358"/>
        <v>4704632</v>
      </c>
    </row>
    <row r="22952" spans="1:13" ht="25.5" x14ac:dyDescent="0.2">
      <c r="A22952" s="35" t="s">
        <v>7304</v>
      </c>
      <c r="B22952" s="1" t="s">
        <v>7200</v>
      </c>
      <c r="C22952" s="45" t="s">
        <v>7201</v>
      </c>
      <c r="D22952" s="23" t="s">
        <v>5751</v>
      </c>
      <c r="E22952" s="23" t="s">
        <v>4134</v>
      </c>
      <c r="F22952" s="40">
        <v>1</v>
      </c>
      <c r="G22952" s="25">
        <v>3592419</v>
      </c>
      <c r="H22952" s="25">
        <v>3592419</v>
      </c>
      <c r="I22952" s="25"/>
      <c r="J22952" s="58" t="e">
        <f>HYPERLINK("#"&amp;"Insumos"&amp;"!A"&amp;MATCH($B22952,#REF!,0),"Ins "&amp;$B22952)</f>
        <v>#REF!</v>
      </c>
      <c r="M22952" s="220"/>
    </row>
    <row r="22953" spans="1:13" ht="114.75" x14ac:dyDescent="0.2">
      <c r="A22953" s="36" t="s">
        <v>7306</v>
      </c>
      <c r="B22953" s="26" t="s">
        <v>6816</v>
      </c>
      <c r="C22953" s="79" t="s">
        <v>7307</v>
      </c>
      <c r="D22953" s="37" t="s">
        <v>5608</v>
      </c>
      <c r="E22953" s="37" t="s">
        <v>4134</v>
      </c>
      <c r="F22953" s="41"/>
      <c r="G22953" s="27"/>
      <c r="H22953" s="27"/>
      <c r="I22953" s="27">
        <v>1765006</v>
      </c>
      <c r="M22953" s="220">
        <f t="shared" si="358"/>
        <v>2311452</v>
      </c>
    </row>
    <row r="22954" spans="1:13" ht="25.5" x14ac:dyDescent="0.2">
      <c r="A22954" s="35" t="s">
        <v>7306</v>
      </c>
      <c r="B22954" s="1" t="s">
        <v>7202</v>
      </c>
      <c r="C22954" s="45" t="s">
        <v>7203</v>
      </c>
      <c r="D22954" s="23" t="s">
        <v>5751</v>
      </c>
      <c r="E22954" s="23" t="s">
        <v>4134</v>
      </c>
      <c r="F22954" s="40">
        <v>1</v>
      </c>
      <c r="G22954" s="25">
        <v>1765006</v>
      </c>
      <c r="H22954" s="25">
        <v>1765006</v>
      </c>
      <c r="I22954" s="25"/>
      <c r="J22954" s="58" t="e">
        <f>HYPERLINK("#"&amp;"Insumos"&amp;"!A"&amp;MATCH($B22954,#REF!,0),"Ins "&amp;$B22954)</f>
        <v>#REF!</v>
      </c>
      <c r="M22954" s="220"/>
    </row>
    <row r="22955" spans="1:13" ht="89.25" x14ac:dyDescent="0.2">
      <c r="A22955" s="36" t="s">
        <v>7308</v>
      </c>
      <c r="B22955" s="26" t="s">
        <v>6816</v>
      </c>
      <c r="C22955" s="79" t="s">
        <v>7309</v>
      </c>
      <c r="D22955" s="37" t="s">
        <v>5608</v>
      </c>
      <c r="E22955" s="37" t="s">
        <v>465</v>
      </c>
      <c r="F22955" s="41"/>
      <c r="G22955" s="27"/>
      <c r="H22955" s="27"/>
      <c r="I22955" s="27">
        <v>740258</v>
      </c>
      <c r="M22955" s="220">
        <f t="shared" si="358"/>
        <v>969442</v>
      </c>
    </row>
    <row r="22956" spans="1:13" x14ac:dyDescent="0.2">
      <c r="A22956" s="35" t="s">
        <v>7308</v>
      </c>
      <c r="B22956" s="1" t="s">
        <v>7204</v>
      </c>
      <c r="C22956" s="45" t="s">
        <v>7205</v>
      </c>
      <c r="D22956" s="23" t="s">
        <v>5751</v>
      </c>
      <c r="E22956" s="23" t="s">
        <v>465</v>
      </c>
      <c r="F22956" s="40">
        <v>1</v>
      </c>
      <c r="G22956" s="25">
        <v>740258</v>
      </c>
      <c r="H22956" s="25">
        <v>740258</v>
      </c>
      <c r="I22956" s="25"/>
      <c r="J22956" s="58" t="e">
        <f>HYPERLINK("#"&amp;"Insumos"&amp;"!A"&amp;MATCH($B22956,#REF!,0),"Ins "&amp;$B22956)</f>
        <v>#REF!</v>
      </c>
      <c r="M22956" s="220"/>
    </row>
    <row r="22957" spans="1:13" ht="102" x14ac:dyDescent="0.2">
      <c r="A22957" s="36" t="s">
        <v>7310</v>
      </c>
      <c r="B22957" s="26" t="s">
        <v>6816</v>
      </c>
      <c r="C22957" s="79" t="s">
        <v>7311</v>
      </c>
      <c r="D22957" s="37" t="s">
        <v>5608</v>
      </c>
      <c r="E22957" s="37" t="s">
        <v>4134</v>
      </c>
      <c r="F22957" s="41"/>
      <c r="G22957" s="27"/>
      <c r="H22957" s="27"/>
      <c r="I22957" s="27">
        <v>3410984</v>
      </c>
      <c r="M22957" s="220">
        <f t="shared" si="358"/>
        <v>4467025</v>
      </c>
    </row>
    <row r="22958" spans="1:13" x14ac:dyDescent="0.2">
      <c r="A22958" s="35" t="s">
        <v>7310</v>
      </c>
      <c r="B22958" s="1" t="s">
        <v>7206</v>
      </c>
      <c r="C22958" s="45" t="s">
        <v>7207</v>
      </c>
      <c r="D22958" s="23" t="s">
        <v>5751</v>
      </c>
      <c r="E22958" s="23" t="s">
        <v>4134</v>
      </c>
      <c r="F22958" s="40">
        <v>1</v>
      </c>
      <c r="G22958" s="25">
        <v>3410984</v>
      </c>
      <c r="H22958" s="25">
        <v>3410984</v>
      </c>
      <c r="I22958" s="25"/>
      <c r="J22958" s="58" t="e">
        <f>HYPERLINK("#"&amp;"Insumos"&amp;"!A"&amp;MATCH($B22958,#REF!,0),"Ins "&amp;$B22958)</f>
        <v>#REF!</v>
      </c>
      <c r="M22958" s="220"/>
    </row>
    <row r="22959" spans="1:13" ht="89.25" x14ac:dyDescent="0.2">
      <c r="A22959" s="36" t="s">
        <v>7312</v>
      </c>
      <c r="B22959" s="26" t="s">
        <v>6816</v>
      </c>
      <c r="C22959" s="79" t="s">
        <v>7313</v>
      </c>
      <c r="D22959" s="37" t="s">
        <v>5608</v>
      </c>
      <c r="E22959" s="37" t="s">
        <v>4134</v>
      </c>
      <c r="F22959" s="41"/>
      <c r="G22959" s="27"/>
      <c r="H22959" s="27"/>
      <c r="I22959" s="27">
        <v>1323753</v>
      </c>
      <c r="M22959" s="220">
        <f t="shared" si="358"/>
        <v>1733587</v>
      </c>
    </row>
    <row r="22960" spans="1:13" ht="25.5" x14ac:dyDescent="0.2">
      <c r="A22960" s="35" t="s">
        <v>7312</v>
      </c>
      <c r="B22960" s="1" t="s">
        <v>7208</v>
      </c>
      <c r="C22960" s="45" t="s">
        <v>7209</v>
      </c>
      <c r="D22960" s="23" t="s">
        <v>5751</v>
      </c>
      <c r="E22960" s="23" t="s">
        <v>4134</v>
      </c>
      <c r="F22960" s="40">
        <v>1</v>
      </c>
      <c r="G22960" s="25">
        <v>1323753</v>
      </c>
      <c r="H22960" s="25">
        <v>1323753</v>
      </c>
      <c r="I22960" s="25"/>
      <c r="J22960" s="58" t="e">
        <f>HYPERLINK("#"&amp;"Insumos"&amp;"!A"&amp;MATCH($B22960,#REF!,0),"Ins "&amp;$B22960)</f>
        <v>#REF!</v>
      </c>
      <c r="M22960" s="220"/>
    </row>
    <row r="22961" spans="1:13" ht="25.5" x14ac:dyDescent="0.2">
      <c r="A22961" s="36" t="s">
        <v>7314</v>
      </c>
      <c r="B22961" s="26" t="s">
        <v>6816</v>
      </c>
      <c r="C22961" s="79" t="s">
        <v>7215</v>
      </c>
      <c r="D22961" s="37" t="s">
        <v>5608</v>
      </c>
      <c r="E22961" s="37" t="s">
        <v>4140</v>
      </c>
      <c r="F22961" s="41"/>
      <c r="G22961" s="27"/>
      <c r="H22961" s="27"/>
      <c r="I22961" s="27">
        <v>726</v>
      </c>
      <c r="M22961" s="220">
        <f t="shared" si="358"/>
        <v>951</v>
      </c>
    </row>
    <row r="22962" spans="1:13" ht="25.5" x14ac:dyDescent="0.2">
      <c r="A22962" s="35" t="s">
        <v>7314</v>
      </c>
      <c r="B22962" s="1" t="s">
        <v>7214</v>
      </c>
      <c r="C22962" s="45" t="s">
        <v>7215</v>
      </c>
      <c r="D22962" s="23" t="s">
        <v>5751</v>
      </c>
      <c r="E22962" s="23" t="s">
        <v>4140</v>
      </c>
      <c r="F22962" s="40">
        <v>1</v>
      </c>
      <c r="G22962" s="25">
        <v>726</v>
      </c>
      <c r="H22962" s="25">
        <v>726</v>
      </c>
      <c r="I22962" s="25"/>
      <c r="J22962" s="58" t="e">
        <f>HYPERLINK("#"&amp;"Insumos"&amp;"!A"&amp;MATCH($B22962,#REF!,0),"Ins "&amp;$B22962)</f>
        <v>#REF!</v>
      </c>
      <c r="M22962" s="220"/>
    </row>
    <row r="22963" spans="1:13" ht="25.5" x14ac:dyDescent="0.2">
      <c r="A22963" s="36" t="s">
        <v>7315</v>
      </c>
      <c r="B22963" s="26" t="s">
        <v>6816</v>
      </c>
      <c r="C22963" s="79" t="s">
        <v>7240</v>
      </c>
      <c r="D22963" s="37" t="s">
        <v>5608</v>
      </c>
      <c r="E22963" s="37" t="s">
        <v>4140</v>
      </c>
      <c r="F22963" s="41"/>
      <c r="G22963" s="27"/>
      <c r="H22963" s="27"/>
      <c r="I22963" s="27">
        <v>106747</v>
      </c>
      <c r="M22963" s="220">
        <f t="shared" si="358"/>
        <v>139796</v>
      </c>
    </row>
    <row r="22964" spans="1:13" ht="25.5" x14ac:dyDescent="0.2">
      <c r="A22964" s="35" t="s">
        <v>7315</v>
      </c>
      <c r="B22964" s="1" t="s">
        <v>7238</v>
      </c>
      <c r="C22964" s="45" t="s">
        <v>7239</v>
      </c>
      <c r="D22964" s="23" t="s">
        <v>5734</v>
      </c>
      <c r="E22964" s="23" t="s">
        <v>4141</v>
      </c>
      <c r="F22964" s="40">
        <v>7.33</v>
      </c>
      <c r="G22964" s="25">
        <v>14563.007025920873</v>
      </c>
      <c r="H22964" s="25">
        <v>106747</v>
      </c>
      <c r="I22964" s="25"/>
      <c r="J22964" s="58" t="e">
        <f>HYPERLINK("#"&amp;"Insumos"&amp;"!A"&amp;MATCH($B22964,#REF!,0),"Ins "&amp;$B22964)</f>
        <v>#REF!</v>
      </c>
      <c r="M22964" s="220"/>
    </row>
    <row r="22965" spans="1:13" ht="25.5" x14ac:dyDescent="0.2">
      <c r="A22965" s="36" t="s">
        <v>7316</v>
      </c>
      <c r="B22965" s="26" t="s">
        <v>6816</v>
      </c>
      <c r="C22965" s="79" t="s">
        <v>7217</v>
      </c>
      <c r="D22965" s="37" t="s">
        <v>5608</v>
      </c>
      <c r="E22965" s="37" t="s">
        <v>4134</v>
      </c>
      <c r="F22965" s="41"/>
      <c r="G22965" s="27"/>
      <c r="H22965" s="27"/>
      <c r="I22965" s="27">
        <v>94347</v>
      </c>
      <c r="M22965" s="220">
        <f t="shared" si="358"/>
        <v>123557</v>
      </c>
    </row>
    <row r="22966" spans="1:13" ht="25.5" x14ac:dyDescent="0.2">
      <c r="A22966" s="35" t="s">
        <v>7316</v>
      </c>
      <c r="B22966" s="1" t="s">
        <v>7216</v>
      </c>
      <c r="C22966" s="45" t="s">
        <v>7217</v>
      </c>
      <c r="D22966" s="23" t="s">
        <v>5751</v>
      </c>
      <c r="E22966" s="23" t="s">
        <v>4134</v>
      </c>
      <c r="F22966" s="40">
        <v>1</v>
      </c>
      <c r="G22966" s="25">
        <v>94347</v>
      </c>
      <c r="H22966" s="25">
        <v>94347</v>
      </c>
      <c r="I22966" s="25"/>
      <c r="J22966" s="58" t="e">
        <f>HYPERLINK("#"&amp;"Insumos"&amp;"!A"&amp;MATCH($B22966,#REF!,0),"Ins "&amp;$B22966)</f>
        <v>#REF!</v>
      </c>
      <c r="M22966" s="220"/>
    </row>
    <row r="22967" spans="1:13" x14ac:dyDescent="0.2">
      <c r="A22967" s="36" t="s">
        <v>7317</v>
      </c>
      <c r="B22967" s="26" t="s">
        <v>6816</v>
      </c>
      <c r="C22967" s="79" t="s">
        <v>7219</v>
      </c>
      <c r="D22967" s="37" t="s">
        <v>5608</v>
      </c>
      <c r="E22967" s="37" t="s">
        <v>4134</v>
      </c>
      <c r="F22967" s="41"/>
      <c r="G22967" s="27"/>
      <c r="H22967" s="27"/>
      <c r="I22967" s="27">
        <v>260979</v>
      </c>
      <c r="M22967" s="220">
        <f t="shared" si="358"/>
        <v>341778</v>
      </c>
    </row>
    <row r="22968" spans="1:13" x14ac:dyDescent="0.2">
      <c r="A22968" s="35" t="s">
        <v>7317</v>
      </c>
      <c r="B22968" s="1" t="s">
        <v>7218</v>
      </c>
      <c r="C22968" s="45" t="s">
        <v>7219</v>
      </c>
      <c r="D22968" s="23" t="s">
        <v>5751</v>
      </c>
      <c r="E22968" s="23" t="s">
        <v>4134</v>
      </c>
      <c r="F22968" s="40">
        <v>1</v>
      </c>
      <c r="G22968" s="25">
        <v>260979</v>
      </c>
      <c r="H22968" s="25">
        <v>260979</v>
      </c>
      <c r="I22968" s="25"/>
      <c r="J22968" s="58" t="e">
        <f>HYPERLINK("#"&amp;"Insumos"&amp;"!A"&amp;MATCH($B22968,#REF!,0),"Ins "&amp;$B22968)</f>
        <v>#REF!</v>
      </c>
      <c r="M22968" s="220"/>
    </row>
    <row r="22969" spans="1:13" x14ac:dyDescent="0.2">
      <c r="A22969" s="36" t="s">
        <v>7318</v>
      </c>
      <c r="B22969" s="26" t="s">
        <v>6816</v>
      </c>
      <c r="C22969" s="79" t="s">
        <v>7221</v>
      </c>
      <c r="D22969" s="37" t="s">
        <v>5608</v>
      </c>
      <c r="E22969" s="37" t="s">
        <v>4134</v>
      </c>
      <c r="F22969" s="41"/>
      <c r="G22969" s="27"/>
      <c r="H22969" s="27"/>
      <c r="I22969" s="27">
        <v>29033</v>
      </c>
      <c r="M22969" s="220">
        <f t="shared" si="358"/>
        <v>38022</v>
      </c>
    </row>
    <row r="22970" spans="1:13" x14ac:dyDescent="0.2">
      <c r="A22970" s="35" t="s">
        <v>7318</v>
      </c>
      <c r="B22970" s="1" t="s">
        <v>7220</v>
      </c>
      <c r="C22970" s="45" t="s">
        <v>7221</v>
      </c>
      <c r="D22970" s="23" t="s">
        <v>5751</v>
      </c>
      <c r="E22970" s="23" t="s">
        <v>4134</v>
      </c>
      <c r="F22970" s="40">
        <v>1</v>
      </c>
      <c r="G22970" s="25">
        <v>29033</v>
      </c>
      <c r="H22970" s="25">
        <v>29033</v>
      </c>
      <c r="I22970" s="25"/>
      <c r="J22970" s="58" t="e">
        <f>HYPERLINK("#"&amp;"Insumos"&amp;"!A"&amp;MATCH($B22970,#REF!,0),"Ins "&amp;$B22970)</f>
        <v>#REF!</v>
      </c>
      <c r="M22970" s="220"/>
    </row>
    <row r="22971" spans="1:13" x14ac:dyDescent="0.2">
      <c r="A22971" s="36" t="s">
        <v>7319</v>
      </c>
      <c r="B22971" s="26" t="s">
        <v>6816</v>
      </c>
      <c r="C22971" s="79" t="s">
        <v>7147</v>
      </c>
      <c r="D22971" s="37" t="s">
        <v>5608</v>
      </c>
      <c r="E22971" s="37" t="s">
        <v>4134</v>
      </c>
      <c r="F22971" s="41"/>
      <c r="G22971" s="27"/>
      <c r="H22971" s="27"/>
      <c r="I22971" s="27">
        <v>626</v>
      </c>
      <c r="M22971" s="220">
        <f t="shared" si="358"/>
        <v>820</v>
      </c>
    </row>
    <row r="22972" spans="1:13" x14ac:dyDescent="0.2">
      <c r="A22972" s="35" t="s">
        <v>7319</v>
      </c>
      <c r="B22972" s="1" t="s">
        <v>7146</v>
      </c>
      <c r="C22972" s="45" t="s">
        <v>7147</v>
      </c>
      <c r="D22972" s="23" t="s">
        <v>5751</v>
      </c>
      <c r="E22972" s="23" t="s">
        <v>4134</v>
      </c>
      <c r="F22972" s="40">
        <v>1</v>
      </c>
      <c r="G22972" s="25">
        <v>626</v>
      </c>
      <c r="H22972" s="25">
        <v>626</v>
      </c>
      <c r="I22972" s="25"/>
      <c r="J22972" s="58" t="e">
        <f>HYPERLINK("#"&amp;"Insumos"&amp;"!A"&amp;MATCH($B22972,#REF!,0),"Ins "&amp;$B22972)</f>
        <v>#REF!</v>
      </c>
      <c r="M22972" s="220"/>
    </row>
    <row r="22973" spans="1:13" x14ac:dyDescent="0.2">
      <c r="A22973" s="36" t="s">
        <v>7320</v>
      </c>
      <c r="B22973" s="26" t="s">
        <v>6816</v>
      </c>
      <c r="C22973" s="79" t="s">
        <v>7223</v>
      </c>
      <c r="D22973" s="37" t="s">
        <v>5608</v>
      </c>
      <c r="E22973" s="37" t="s">
        <v>4134</v>
      </c>
      <c r="F22973" s="41"/>
      <c r="G22973" s="27"/>
      <c r="H22973" s="27"/>
      <c r="I22973" s="27">
        <v>29033</v>
      </c>
      <c r="M22973" s="220">
        <f t="shared" si="358"/>
        <v>38022</v>
      </c>
    </row>
    <row r="22974" spans="1:13" x14ac:dyDescent="0.2">
      <c r="A22974" s="35" t="s">
        <v>7320</v>
      </c>
      <c r="B22974" s="1" t="s">
        <v>7222</v>
      </c>
      <c r="C22974" s="45" t="s">
        <v>7223</v>
      </c>
      <c r="D22974" s="23" t="s">
        <v>5751</v>
      </c>
      <c r="E22974" s="23" t="s">
        <v>4134</v>
      </c>
      <c r="F22974" s="40">
        <v>1</v>
      </c>
      <c r="G22974" s="25">
        <v>29033</v>
      </c>
      <c r="H22974" s="25">
        <v>29033</v>
      </c>
      <c r="I22974" s="25"/>
      <c r="J22974" s="58" t="e">
        <f>HYPERLINK("#"&amp;"Insumos"&amp;"!A"&amp;MATCH($B22974,#REF!,0),"Ins "&amp;$B22974)</f>
        <v>#REF!</v>
      </c>
      <c r="M22974" s="220"/>
    </row>
    <row r="22975" spans="1:13" ht="63.75" x14ac:dyDescent="0.2">
      <c r="A22975" s="36" t="s">
        <v>7321</v>
      </c>
      <c r="B22975" s="26" t="s">
        <v>6816</v>
      </c>
      <c r="C22975" s="79" t="s">
        <v>7322</v>
      </c>
      <c r="D22975" s="37" t="s">
        <v>5608</v>
      </c>
      <c r="E22975" s="37" t="s">
        <v>4134</v>
      </c>
      <c r="F22975" s="41"/>
      <c r="G22975" s="27"/>
      <c r="H22975" s="27"/>
      <c r="I22975" s="27">
        <v>2467521</v>
      </c>
      <c r="M22975" s="220">
        <f t="shared" si="358"/>
        <v>3231466</v>
      </c>
    </row>
    <row r="22976" spans="1:13" x14ac:dyDescent="0.2">
      <c r="A22976" s="35" t="s">
        <v>7321</v>
      </c>
      <c r="B22976" s="1" t="s">
        <v>7226</v>
      </c>
      <c r="C22976" s="45" t="s">
        <v>7227</v>
      </c>
      <c r="D22976" s="23" t="s">
        <v>5751</v>
      </c>
      <c r="E22976" s="23" t="s">
        <v>4134</v>
      </c>
      <c r="F22976" s="40">
        <v>1</v>
      </c>
      <c r="G22976" s="25">
        <v>2467521</v>
      </c>
      <c r="H22976" s="25">
        <v>2467521</v>
      </c>
      <c r="I22976" s="25"/>
      <c r="J22976" s="58" t="e">
        <f>HYPERLINK("#"&amp;"Insumos"&amp;"!A"&amp;MATCH($B22976,#REF!,0),"Ins "&amp;$B22976)</f>
        <v>#REF!</v>
      </c>
      <c r="M22976" s="220"/>
    </row>
    <row r="22977" spans="1:13" ht="63.75" x14ac:dyDescent="0.2">
      <c r="A22977" s="36" t="s">
        <v>7323</v>
      </c>
      <c r="B22977" s="26" t="s">
        <v>6816</v>
      </c>
      <c r="C22977" s="79" t="s">
        <v>10140</v>
      </c>
      <c r="D22977" s="37" t="s">
        <v>5608</v>
      </c>
      <c r="E22977" s="37" t="s">
        <v>4134</v>
      </c>
      <c r="F22977" s="41"/>
      <c r="G22977" s="27"/>
      <c r="H22977" s="27"/>
      <c r="I22977" s="27">
        <v>653165</v>
      </c>
      <c r="M22977" s="220">
        <f t="shared" si="358"/>
        <v>855385</v>
      </c>
    </row>
    <row r="22978" spans="1:13" x14ac:dyDescent="0.2">
      <c r="A22978" s="35" t="s">
        <v>7323</v>
      </c>
      <c r="B22978" s="1" t="s">
        <v>7228</v>
      </c>
      <c r="C22978" s="45" t="s">
        <v>7229</v>
      </c>
      <c r="D22978" s="23" t="s">
        <v>5751</v>
      </c>
      <c r="E22978" s="23" t="s">
        <v>4134</v>
      </c>
      <c r="F22978" s="40">
        <v>1</v>
      </c>
      <c r="G22978" s="25">
        <v>653165</v>
      </c>
      <c r="H22978" s="25">
        <v>653165</v>
      </c>
      <c r="I22978" s="25"/>
      <c r="J22978" s="58" t="e">
        <f>HYPERLINK("#"&amp;"Insumos"&amp;"!A"&amp;MATCH($B22978,#REF!,0),"Ins "&amp;$B22978)</f>
        <v>#REF!</v>
      </c>
      <c r="M22978" s="220"/>
    </row>
    <row r="22979" spans="1:13" ht="38.25" x14ac:dyDescent="0.2">
      <c r="A22979" s="36" t="s">
        <v>7324</v>
      </c>
      <c r="B22979" s="26" t="s">
        <v>6816</v>
      </c>
      <c r="C22979" s="79" t="s">
        <v>7325</v>
      </c>
      <c r="D22979" s="37" t="s">
        <v>5608</v>
      </c>
      <c r="E22979" s="37" t="s">
        <v>4134</v>
      </c>
      <c r="F22979" s="41"/>
      <c r="G22979" s="27"/>
      <c r="H22979" s="27"/>
      <c r="I22979" s="27">
        <v>1306336</v>
      </c>
      <c r="M22979" s="220">
        <f t="shared" si="358"/>
        <v>1710778</v>
      </c>
    </row>
    <row r="22980" spans="1:13" x14ac:dyDescent="0.2">
      <c r="A22980" s="35" t="s">
        <v>7324</v>
      </c>
      <c r="B22980" s="1" t="s">
        <v>7230</v>
      </c>
      <c r="C22980" s="45" t="s">
        <v>7231</v>
      </c>
      <c r="D22980" s="23" t="s">
        <v>5751</v>
      </c>
      <c r="E22980" s="23" t="s">
        <v>4134</v>
      </c>
      <c r="F22980" s="40">
        <v>1</v>
      </c>
      <c r="G22980" s="25">
        <v>1306336</v>
      </c>
      <c r="H22980" s="25">
        <v>1306336</v>
      </c>
      <c r="I22980" s="25"/>
      <c r="J22980" s="58" t="e">
        <f>HYPERLINK("#"&amp;"Insumos"&amp;"!A"&amp;MATCH($B22980,#REF!,0),"Ins "&amp;$B22980)</f>
        <v>#REF!</v>
      </c>
      <c r="M22980" s="220"/>
    </row>
    <row r="22981" spans="1:13" x14ac:dyDescent="0.2">
      <c r="A22981" s="36" t="s">
        <v>8485</v>
      </c>
      <c r="B22981" s="26" t="s">
        <v>6816</v>
      </c>
      <c r="C22981" s="79" t="s">
        <v>8486</v>
      </c>
      <c r="D22981" s="37" t="s">
        <v>5608</v>
      </c>
      <c r="E22981" s="37" t="s">
        <v>465</v>
      </c>
      <c r="F22981" s="41"/>
      <c r="G22981" s="27"/>
      <c r="H22981" s="27"/>
      <c r="I22981" s="27">
        <v>28669</v>
      </c>
      <c r="M22981" s="220">
        <f t="shared" ref="M22981:M23042" si="359">ROUND(I22981*(1+$L$2),0)</f>
        <v>37545</v>
      </c>
    </row>
    <row r="22982" spans="1:13" x14ac:dyDescent="0.2">
      <c r="A22982" s="35" t="s">
        <v>8485</v>
      </c>
      <c r="B22982" s="1" t="s">
        <v>5572</v>
      </c>
      <c r="C22982" s="45" t="s">
        <v>971</v>
      </c>
      <c r="D22982" s="23" t="s">
        <v>5734</v>
      </c>
      <c r="E22982" s="23" t="s">
        <v>4141</v>
      </c>
      <c r="F22982" s="40">
        <v>0.4</v>
      </c>
      <c r="G22982" s="25">
        <v>37863</v>
      </c>
      <c r="H22982" s="25">
        <v>15145</v>
      </c>
      <c r="I22982" s="25"/>
      <c r="J22982" s="58" t="e">
        <f>HYPERLINK("#"&amp;"Insumos"&amp;"!A"&amp;MATCH($B22982,#REF!,0),"Ins "&amp;$B22982)</f>
        <v>#REF!</v>
      </c>
      <c r="M22982" s="220"/>
    </row>
    <row r="22983" spans="1:13" x14ac:dyDescent="0.2">
      <c r="A22983" s="35" t="s">
        <v>8485</v>
      </c>
      <c r="B22983" s="1" t="s">
        <v>263</v>
      </c>
      <c r="C22983" s="45" t="s">
        <v>696</v>
      </c>
      <c r="D22983" s="23" t="s">
        <v>5534</v>
      </c>
      <c r="E22983" s="23" t="s">
        <v>4140</v>
      </c>
      <c r="F22983" s="40">
        <v>1E-3</v>
      </c>
      <c r="G22983" s="25">
        <v>187426</v>
      </c>
      <c r="H22983" s="25">
        <v>187</v>
      </c>
      <c r="I22983" s="25"/>
      <c r="J22983" s="58" t="e">
        <f>HYPERLINK("#"&amp;"Insumos"&amp;"!A"&amp;MATCH($B22983,#REF!,0),"Ins "&amp;$B22983)</f>
        <v>#REF!</v>
      </c>
      <c r="M22983" s="220"/>
    </row>
    <row r="22984" spans="1:13" x14ac:dyDescent="0.2">
      <c r="A22984" s="35" t="s">
        <v>8485</v>
      </c>
      <c r="B22984" s="1" t="s">
        <v>5533</v>
      </c>
      <c r="C22984" s="45" t="s">
        <v>5892</v>
      </c>
      <c r="D22984" s="23" t="s">
        <v>977</v>
      </c>
      <c r="E22984" s="23" t="s">
        <v>4134</v>
      </c>
      <c r="F22984" s="40">
        <v>0.05</v>
      </c>
      <c r="G22984" s="25">
        <v>3623</v>
      </c>
      <c r="H22984" s="25">
        <v>181</v>
      </c>
      <c r="I22984" s="25"/>
      <c r="J22984" s="58" t="e">
        <f>HYPERLINK("#"&amp;"Insumos"&amp;"!A"&amp;MATCH($B22984,#REF!,0),"Ins "&amp;$B22984)</f>
        <v>#REF!</v>
      </c>
      <c r="M22984" s="220"/>
    </row>
    <row r="22985" spans="1:13" x14ac:dyDescent="0.2">
      <c r="A22985" s="35" t="s">
        <v>8485</v>
      </c>
      <c r="B22985" s="1" t="s">
        <v>4562</v>
      </c>
      <c r="C22985" s="45" t="s">
        <v>8856</v>
      </c>
      <c r="D22985" s="23" t="s">
        <v>5751</v>
      </c>
      <c r="E22985" s="23" t="s">
        <v>4138</v>
      </c>
      <c r="F22985" s="40">
        <v>0.05</v>
      </c>
      <c r="G22985" s="25">
        <v>25896</v>
      </c>
      <c r="H22985" s="25">
        <v>1295</v>
      </c>
      <c r="I22985" s="25"/>
      <c r="J22985" s="58" t="e">
        <f>HYPERLINK("#"&amp;"Insumos"&amp;"!A"&amp;MATCH($B22985,#REF!,0),"Ins "&amp;$B22985)</f>
        <v>#REF!</v>
      </c>
      <c r="M22985" s="220"/>
    </row>
    <row r="22986" spans="1:13" ht="25.5" x14ac:dyDescent="0.2">
      <c r="A22986" s="35" t="s">
        <v>8485</v>
      </c>
      <c r="B22986" s="1" t="s">
        <v>4578</v>
      </c>
      <c r="C22986" s="45" t="s">
        <v>8875</v>
      </c>
      <c r="D22986" s="23" t="s">
        <v>5751</v>
      </c>
      <c r="E22986" s="23" t="s">
        <v>4138</v>
      </c>
      <c r="F22986" s="40">
        <v>0.1</v>
      </c>
      <c r="G22986" s="25">
        <v>109097</v>
      </c>
      <c r="H22986" s="25">
        <v>10910</v>
      </c>
      <c r="I22986" s="25"/>
      <c r="J22986" s="58" t="e">
        <f>HYPERLINK("#"&amp;"Insumos"&amp;"!A"&amp;MATCH($B22986,#REF!,0),"Ins "&amp;$B22986)</f>
        <v>#REF!</v>
      </c>
      <c r="M22986" s="220"/>
    </row>
    <row r="22987" spans="1:13" x14ac:dyDescent="0.2">
      <c r="A22987" s="35" t="s">
        <v>8485</v>
      </c>
      <c r="B22987" s="1" t="s">
        <v>5007</v>
      </c>
      <c r="C22987" s="45" t="s">
        <v>720</v>
      </c>
      <c r="D22987" s="23" t="s">
        <v>5751</v>
      </c>
      <c r="E22987" s="23" t="s">
        <v>4134</v>
      </c>
      <c r="F22987" s="40">
        <v>0.45</v>
      </c>
      <c r="G22987" s="25">
        <v>1897</v>
      </c>
      <c r="H22987" s="25">
        <v>854</v>
      </c>
      <c r="I22987" s="25"/>
      <c r="J22987" s="58" t="e">
        <f>HYPERLINK("#"&amp;"Insumos"&amp;"!A"&amp;MATCH($B22987,#REF!,0),"Ins "&amp;$B22987)</f>
        <v>#REF!</v>
      </c>
      <c r="M22987" s="220"/>
    </row>
    <row r="22988" spans="1:13" x14ac:dyDescent="0.2">
      <c r="A22988" s="35" t="s">
        <v>8485</v>
      </c>
      <c r="B22988" s="1" t="s">
        <v>5177</v>
      </c>
      <c r="C22988" s="45" t="s">
        <v>1208</v>
      </c>
      <c r="D22988" s="23" t="s">
        <v>5751</v>
      </c>
      <c r="E22988" s="23" t="s">
        <v>4134</v>
      </c>
      <c r="F22988" s="40">
        <v>0.02</v>
      </c>
      <c r="G22988" s="25">
        <v>4846</v>
      </c>
      <c r="H22988" s="25">
        <v>97</v>
      </c>
      <c r="I22988" s="25"/>
      <c r="J22988" s="58" t="e">
        <f>HYPERLINK("#"&amp;"Insumos"&amp;"!A"&amp;MATCH($B22988,#REF!,0),"Ins "&amp;$B22988)</f>
        <v>#REF!</v>
      </c>
      <c r="M22988" s="220"/>
    </row>
    <row r="22989" spans="1:13" x14ac:dyDescent="0.2">
      <c r="A22989" s="36" t="s">
        <v>8487</v>
      </c>
      <c r="B22989" s="26" t="s">
        <v>6816</v>
      </c>
      <c r="C22989" s="79" t="s">
        <v>8488</v>
      </c>
      <c r="D22989" s="37" t="s">
        <v>5608</v>
      </c>
      <c r="E22989" s="37" t="s">
        <v>4140</v>
      </c>
      <c r="F22989" s="41"/>
      <c r="G22989" s="27"/>
      <c r="H22989" s="27"/>
      <c r="I22989" s="27">
        <v>2006</v>
      </c>
      <c r="M22989" s="220">
        <f t="shared" si="359"/>
        <v>2627</v>
      </c>
    </row>
    <row r="22990" spans="1:13" x14ac:dyDescent="0.2">
      <c r="A22990" s="35" t="s">
        <v>8487</v>
      </c>
      <c r="B22990" s="1" t="s">
        <v>7148</v>
      </c>
      <c r="C22990" s="45" t="s">
        <v>7149</v>
      </c>
      <c r="D22990" s="23" t="s">
        <v>5751</v>
      </c>
      <c r="E22990" s="23" t="s">
        <v>4134</v>
      </c>
      <c r="F22990" s="40">
        <v>2</v>
      </c>
      <c r="G22990" s="25">
        <v>339</v>
      </c>
      <c r="H22990" s="25">
        <v>678</v>
      </c>
      <c r="I22990" s="25"/>
      <c r="J22990" s="58" t="e">
        <f>HYPERLINK("#"&amp;"Insumos"&amp;"!A"&amp;MATCH($B22990,#REF!,0),"Ins "&amp;$B22990)</f>
        <v>#REF!</v>
      </c>
      <c r="M22990" s="220"/>
    </row>
    <row r="22991" spans="1:13" x14ac:dyDescent="0.2">
      <c r="A22991" s="35" t="s">
        <v>8487</v>
      </c>
      <c r="B22991" s="1" t="s">
        <v>7150</v>
      </c>
      <c r="C22991" s="45" t="s">
        <v>7151</v>
      </c>
      <c r="D22991" s="23" t="s">
        <v>5751</v>
      </c>
      <c r="E22991" s="23" t="s">
        <v>4136</v>
      </c>
      <c r="F22991" s="40">
        <v>0.03</v>
      </c>
      <c r="G22991" s="25">
        <v>11469</v>
      </c>
      <c r="H22991" s="25">
        <v>344</v>
      </c>
      <c r="I22991" s="25"/>
      <c r="J22991" s="58" t="e">
        <f>HYPERLINK("#"&amp;"Insumos"&amp;"!A"&amp;MATCH($B22991,#REF!,0),"Ins "&amp;$B22991)</f>
        <v>#REF!</v>
      </c>
      <c r="M22991" s="220"/>
    </row>
    <row r="22992" spans="1:13" x14ac:dyDescent="0.2">
      <c r="A22992" s="35" t="s">
        <v>8487</v>
      </c>
      <c r="B22992" s="1" t="s">
        <v>7152</v>
      </c>
      <c r="C22992" s="45" t="s">
        <v>7153</v>
      </c>
      <c r="D22992" s="23" t="s">
        <v>5751</v>
      </c>
      <c r="E22992" s="23" t="s">
        <v>4136</v>
      </c>
      <c r="F22992" s="40">
        <v>0.01</v>
      </c>
      <c r="G22992" s="25">
        <v>31352</v>
      </c>
      <c r="H22992" s="25">
        <v>314</v>
      </c>
      <c r="I22992" s="25"/>
      <c r="J22992" s="58" t="e">
        <f>HYPERLINK("#"&amp;"Insumos"&amp;"!A"&amp;MATCH($B22992,#REF!,0),"Ins "&amp;$B22992)</f>
        <v>#REF!</v>
      </c>
      <c r="M22992" s="220"/>
    </row>
    <row r="22993" spans="1:13" x14ac:dyDescent="0.2">
      <c r="A22993" s="35" t="s">
        <v>8487</v>
      </c>
      <c r="B22993" s="1" t="s">
        <v>7154</v>
      </c>
      <c r="C22993" s="45" t="s">
        <v>7155</v>
      </c>
      <c r="D22993" s="23" t="s">
        <v>5751</v>
      </c>
      <c r="E22993" s="23" t="s">
        <v>4134</v>
      </c>
      <c r="F22993" s="40">
        <v>8</v>
      </c>
      <c r="G22993" s="25">
        <v>60</v>
      </c>
      <c r="H22993" s="25">
        <v>480</v>
      </c>
      <c r="I22993" s="25"/>
      <c r="J22993" s="58" t="e">
        <f>HYPERLINK("#"&amp;"Insumos"&amp;"!A"&amp;MATCH($B22993,#REF!,0),"Ins "&amp;$B22993)</f>
        <v>#REF!</v>
      </c>
      <c r="M22993" s="220"/>
    </row>
    <row r="22994" spans="1:13" x14ac:dyDescent="0.2">
      <c r="A22994" s="35" t="s">
        <v>8487</v>
      </c>
      <c r="B22994" s="1" t="s">
        <v>7156</v>
      </c>
      <c r="C22994" s="45" t="s">
        <v>7157</v>
      </c>
      <c r="D22994" s="23" t="s">
        <v>5751</v>
      </c>
      <c r="E22994" s="23" t="s">
        <v>4136</v>
      </c>
      <c r="F22994" s="40">
        <v>0.01</v>
      </c>
      <c r="G22994" s="25">
        <v>12340</v>
      </c>
      <c r="H22994" s="25">
        <v>123</v>
      </c>
      <c r="I22994" s="25"/>
      <c r="J22994" s="58" t="e">
        <f>HYPERLINK("#"&amp;"Insumos"&amp;"!A"&amp;MATCH($B22994,#REF!,0),"Ins "&amp;$B22994)</f>
        <v>#REF!</v>
      </c>
      <c r="M22994" s="220"/>
    </row>
    <row r="22995" spans="1:13" x14ac:dyDescent="0.2">
      <c r="A22995" s="35" t="s">
        <v>8487</v>
      </c>
      <c r="B22995" s="1" t="s">
        <v>7160</v>
      </c>
      <c r="C22995" s="45" t="s">
        <v>7161</v>
      </c>
      <c r="D22995" s="23" t="s">
        <v>5751</v>
      </c>
      <c r="E22995" s="23" t="s">
        <v>4136</v>
      </c>
      <c r="F22995" s="40">
        <v>22.2</v>
      </c>
      <c r="G22995" s="25">
        <v>3</v>
      </c>
      <c r="H22995" s="25">
        <v>67</v>
      </c>
      <c r="I22995" s="25"/>
      <c r="J22995" s="58" t="e">
        <f>HYPERLINK("#"&amp;"Insumos"&amp;"!A"&amp;MATCH($B22995,#REF!,0),"Ins "&amp;$B22995)</f>
        <v>#REF!</v>
      </c>
      <c r="M22995" s="220"/>
    </row>
    <row r="22996" spans="1:13" ht="38.25" x14ac:dyDescent="0.2">
      <c r="A22996" s="36" t="s">
        <v>8489</v>
      </c>
      <c r="B22996" s="26" t="s">
        <v>6816</v>
      </c>
      <c r="C22996" s="79" t="s">
        <v>8490</v>
      </c>
      <c r="D22996" s="37" t="s">
        <v>5608</v>
      </c>
      <c r="E22996" s="37" t="s">
        <v>465</v>
      </c>
      <c r="F22996" s="41"/>
      <c r="G22996" s="27"/>
      <c r="H22996" s="27"/>
      <c r="I22996" s="27">
        <v>52173</v>
      </c>
      <c r="M22996" s="220">
        <f t="shared" si="359"/>
        <v>68326</v>
      </c>
    </row>
    <row r="22997" spans="1:13" x14ac:dyDescent="0.2">
      <c r="A22997" s="35" t="s">
        <v>8489</v>
      </c>
      <c r="B22997" s="1" t="s">
        <v>5572</v>
      </c>
      <c r="C22997" s="45" t="s">
        <v>971</v>
      </c>
      <c r="D22997" s="23" t="s">
        <v>5734</v>
      </c>
      <c r="E22997" s="23" t="s">
        <v>4141</v>
      </c>
      <c r="F22997" s="40">
        <v>0.2</v>
      </c>
      <c r="G22997" s="25">
        <v>37863</v>
      </c>
      <c r="H22997" s="25">
        <v>7573</v>
      </c>
      <c r="I22997" s="25"/>
      <c r="J22997" s="58" t="e">
        <f>HYPERLINK("#"&amp;"Insumos"&amp;"!A"&amp;MATCH($B22997,#REF!,0),"Ins "&amp;$B22997)</f>
        <v>#REF!</v>
      </c>
      <c r="M22997" s="220"/>
    </row>
    <row r="22998" spans="1:13" x14ac:dyDescent="0.2">
      <c r="A22998" s="35" t="s">
        <v>8489</v>
      </c>
      <c r="B22998" s="1" t="s">
        <v>5533</v>
      </c>
      <c r="C22998" s="45" t="s">
        <v>5892</v>
      </c>
      <c r="D22998" s="23" t="s">
        <v>977</v>
      </c>
      <c r="E22998" s="23" t="s">
        <v>4134</v>
      </c>
      <c r="F22998" s="40">
        <v>1</v>
      </c>
      <c r="G22998" s="25">
        <v>3623</v>
      </c>
      <c r="H22998" s="25">
        <v>3623</v>
      </c>
      <c r="I22998" s="25"/>
      <c r="J22998" s="58" t="e">
        <f>HYPERLINK("#"&amp;"Insumos"&amp;"!A"&amp;MATCH($B22998,#REF!,0),"Ins "&amp;$B22998)</f>
        <v>#REF!</v>
      </c>
      <c r="M22998" s="220"/>
    </row>
    <row r="22999" spans="1:13" x14ac:dyDescent="0.2">
      <c r="A22999" s="35" t="s">
        <v>8489</v>
      </c>
      <c r="B22999" s="1" t="s">
        <v>4654</v>
      </c>
      <c r="C22999" s="45" t="s">
        <v>4</v>
      </c>
      <c r="D22999" s="23" t="s">
        <v>5751</v>
      </c>
      <c r="E22999" s="23" t="s">
        <v>4134</v>
      </c>
      <c r="F22999" s="40">
        <v>4</v>
      </c>
      <c r="G22999" s="25">
        <v>2562</v>
      </c>
      <c r="H22999" s="25">
        <v>10248</v>
      </c>
      <c r="I22999" s="25"/>
      <c r="J22999" s="58" t="e">
        <f>HYPERLINK("#"&amp;"Insumos"&amp;"!A"&amp;MATCH($B22999,#REF!,0),"Ins "&amp;$B22999)</f>
        <v>#REF!</v>
      </c>
      <c r="M22999" s="220"/>
    </row>
    <row r="23000" spans="1:13" x14ac:dyDescent="0.2">
      <c r="A23000" s="35" t="s">
        <v>8489</v>
      </c>
      <c r="B23000" s="1" t="s">
        <v>5007</v>
      </c>
      <c r="C23000" s="45" t="s">
        <v>720</v>
      </c>
      <c r="D23000" s="23" t="s">
        <v>5751</v>
      </c>
      <c r="E23000" s="23" t="s">
        <v>4134</v>
      </c>
      <c r="F23000" s="40">
        <v>1</v>
      </c>
      <c r="G23000" s="25">
        <v>1897</v>
      </c>
      <c r="H23000" s="25">
        <v>1897</v>
      </c>
      <c r="I23000" s="25"/>
      <c r="J23000" s="58" t="e">
        <f>HYPERLINK("#"&amp;"Insumos"&amp;"!A"&amp;MATCH($B23000,#REF!,0),"Ins "&amp;$B23000)</f>
        <v>#REF!</v>
      </c>
      <c r="M23000" s="220"/>
    </row>
    <row r="23001" spans="1:13" x14ac:dyDescent="0.2">
      <c r="A23001" s="35" t="s">
        <v>8489</v>
      </c>
      <c r="B23001" s="1" t="s">
        <v>7956</v>
      </c>
      <c r="C23001" s="45" t="s">
        <v>7957</v>
      </c>
      <c r="D23001" s="23" t="s">
        <v>5751</v>
      </c>
      <c r="E23001" s="23" t="s">
        <v>465</v>
      </c>
      <c r="F23001" s="40">
        <v>0.22</v>
      </c>
      <c r="G23001" s="25">
        <v>131054</v>
      </c>
      <c r="H23001" s="25">
        <v>28832</v>
      </c>
      <c r="I23001" s="25"/>
      <c r="J23001" s="58" t="e">
        <f>HYPERLINK("#"&amp;"Insumos"&amp;"!A"&amp;MATCH($B23001,#REF!,0),"Ins "&amp;$B23001)</f>
        <v>#REF!</v>
      </c>
      <c r="M23001" s="220"/>
    </row>
    <row r="23002" spans="1:13" ht="25.5" x14ac:dyDescent="0.2">
      <c r="A23002" s="36" t="s">
        <v>8604</v>
      </c>
      <c r="B23002" s="26" t="s">
        <v>6816</v>
      </c>
      <c r="C23002" s="79" t="s">
        <v>8605</v>
      </c>
      <c r="D23002" s="37" t="s">
        <v>5608</v>
      </c>
      <c r="E23002" s="37" t="s">
        <v>465</v>
      </c>
      <c r="F23002" s="41"/>
      <c r="G23002" s="27"/>
      <c r="H23002" s="27"/>
      <c r="I23002" s="27">
        <v>145920</v>
      </c>
      <c r="M23002" s="220">
        <f t="shared" si="359"/>
        <v>191097</v>
      </c>
    </row>
    <row r="23003" spans="1:13" x14ac:dyDescent="0.2">
      <c r="A23003" s="35" t="s">
        <v>8604</v>
      </c>
      <c r="B23003" s="1" t="s">
        <v>8600</v>
      </c>
      <c r="C23003" s="45" t="s">
        <v>8601</v>
      </c>
      <c r="D23003" s="23" t="s">
        <v>5751</v>
      </c>
      <c r="E23003" s="23" t="s">
        <v>8602</v>
      </c>
      <c r="F23003" s="40">
        <v>0.1</v>
      </c>
      <c r="G23003" s="25">
        <v>823680</v>
      </c>
      <c r="H23003" s="25">
        <v>82368</v>
      </c>
      <c r="I23003" s="25"/>
      <c r="J23003" s="58" t="e">
        <f>HYPERLINK("#"&amp;"Insumos"&amp;"!A"&amp;MATCH($B23003,#REF!,0),"Ins "&amp;$B23003)</f>
        <v>#REF!</v>
      </c>
      <c r="M23003" s="220"/>
    </row>
    <row r="23004" spans="1:13" x14ac:dyDescent="0.2">
      <c r="A23004" s="35" t="s">
        <v>8604</v>
      </c>
      <c r="B23004" s="1" t="s">
        <v>71</v>
      </c>
      <c r="C23004" s="45" t="s">
        <v>1022</v>
      </c>
      <c r="D23004" s="23" t="s">
        <v>5734</v>
      </c>
      <c r="E23004" s="23" t="s">
        <v>4141</v>
      </c>
      <c r="F23004" s="40">
        <v>0.7</v>
      </c>
      <c r="G23004" s="25">
        <v>66987</v>
      </c>
      <c r="H23004" s="25">
        <v>46891</v>
      </c>
      <c r="I23004" s="25"/>
      <c r="J23004" s="58" t="e">
        <f>HYPERLINK("#"&amp;"Insumos"&amp;"!A"&amp;MATCH($B23004,#REF!,0),"Ins "&amp;$B23004)</f>
        <v>#REF!</v>
      </c>
      <c r="M23004" s="220"/>
    </row>
    <row r="23005" spans="1:13" ht="25.5" x14ac:dyDescent="0.2">
      <c r="A23005" s="35" t="s">
        <v>8604</v>
      </c>
      <c r="B23005" s="1" t="s">
        <v>5547</v>
      </c>
      <c r="C23005" s="45" t="s">
        <v>1681</v>
      </c>
      <c r="D23005" s="23" t="s">
        <v>5534</v>
      </c>
      <c r="E23005" s="23" t="s">
        <v>4140</v>
      </c>
      <c r="F23005" s="40">
        <v>1.75</v>
      </c>
      <c r="G23005" s="25">
        <v>936</v>
      </c>
      <c r="H23005" s="25">
        <v>1638</v>
      </c>
      <c r="I23005" s="25"/>
      <c r="J23005" s="58" t="e">
        <f>HYPERLINK("#"&amp;"Insumos"&amp;"!A"&amp;MATCH($B23005,#REF!,0),"Ins "&amp;$B23005)</f>
        <v>#REF!</v>
      </c>
      <c r="M23005" s="220"/>
    </row>
    <row r="23006" spans="1:13" x14ac:dyDescent="0.2">
      <c r="A23006" s="35" t="s">
        <v>8604</v>
      </c>
      <c r="B23006" s="1" t="s">
        <v>263</v>
      </c>
      <c r="C23006" s="45" t="s">
        <v>696</v>
      </c>
      <c r="D23006" s="23" t="s">
        <v>5534</v>
      </c>
      <c r="E23006" s="23" t="s">
        <v>4140</v>
      </c>
      <c r="F23006" s="40">
        <v>7.1000000000000004E-3</v>
      </c>
      <c r="G23006" s="25">
        <v>187426</v>
      </c>
      <c r="H23006" s="25">
        <v>1331</v>
      </c>
      <c r="I23006" s="25"/>
      <c r="J23006" s="58" t="e">
        <f>HYPERLINK("#"&amp;"Insumos"&amp;"!A"&amp;MATCH($B23006,#REF!,0),"Ins "&amp;$B23006)</f>
        <v>#REF!</v>
      </c>
      <c r="M23006" s="220"/>
    </row>
    <row r="23007" spans="1:13" x14ac:dyDescent="0.2">
      <c r="A23007" s="35" t="s">
        <v>8604</v>
      </c>
      <c r="B23007" s="1" t="s">
        <v>5533</v>
      </c>
      <c r="C23007" s="45" t="s">
        <v>5892</v>
      </c>
      <c r="D23007" s="23" t="s">
        <v>977</v>
      </c>
      <c r="E23007" s="23" t="s">
        <v>4134</v>
      </c>
      <c r="F23007" s="40">
        <v>0.4</v>
      </c>
      <c r="G23007" s="25">
        <v>3623</v>
      </c>
      <c r="H23007" s="25">
        <v>1449</v>
      </c>
      <c r="I23007" s="25"/>
      <c r="J23007" s="58" t="e">
        <f>HYPERLINK("#"&amp;"Insumos"&amp;"!A"&amp;MATCH($B23007,#REF!,0),"Ins "&amp;$B23007)</f>
        <v>#REF!</v>
      </c>
      <c r="M23007" s="220"/>
    </row>
    <row r="23008" spans="1:13" x14ac:dyDescent="0.2">
      <c r="A23008" s="35" t="s">
        <v>8604</v>
      </c>
      <c r="B23008" s="1" t="s">
        <v>5007</v>
      </c>
      <c r="C23008" s="45" t="s">
        <v>720</v>
      </c>
      <c r="D23008" s="23" t="s">
        <v>5751</v>
      </c>
      <c r="E23008" s="23" t="s">
        <v>4134</v>
      </c>
      <c r="F23008" s="40">
        <v>1.8</v>
      </c>
      <c r="G23008" s="25">
        <v>1897</v>
      </c>
      <c r="H23008" s="25">
        <v>3415</v>
      </c>
      <c r="I23008" s="25"/>
      <c r="J23008" s="58" t="e">
        <f>HYPERLINK("#"&amp;"Insumos"&amp;"!A"&amp;MATCH($B23008,#REF!,0),"Ins "&amp;$B23008)</f>
        <v>#REF!</v>
      </c>
      <c r="M23008" s="220"/>
    </row>
    <row r="23009" spans="1:13" x14ac:dyDescent="0.2">
      <c r="A23009" s="35" t="s">
        <v>8604</v>
      </c>
      <c r="B23009" s="1" t="s">
        <v>5182</v>
      </c>
      <c r="C23009" s="45" t="s">
        <v>1211</v>
      </c>
      <c r="D23009" s="23" t="s">
        <v>5751</v>
      </c>
      <c r="E23009" s="23" t="s">
        <v>465</v>
      </c>
      <c r="F23009" s="40">
        <v>1</v>
      </c>
      <c r="G23009" s="25">
        <v>5121</v>
      </c>
      <c r="H23009" s="25">
        <v>5121</v>
      </c>
      <c r="I23009" s="25"/>
      <c r="J23009" s="58" t="e">
        <f>HYPERLINK("#"&amp;"Insumos"&amp;"!A"&amp;MATCH($B23009,#REF!,0),"Ins "&amp;$B23009)</f>
        <v>#REF!</v>
      </c>
      <c r="M23009" s="220"/>
    </row>
    <row r="23010" spans="1:13" x14ac:dyDescent="0.2">
      <c r="A23010" s="35" t="s">
        <v>8604</v>
      </c>
      <c r="B23010" s="1" t="s">
        <v>4519</v>
      </c>
      <c r="C23010" s="45" t="s">
        <v>1406</v>
      </c>
      <c r="D23010" s="23" t="s">
        <v>5751</v>
      </c>
      <c r="E23010" s="23" t="s">
        <v>287</v>
      </c>
      <c r="F23010" s="40">
        <v>0.8</v>
      </c>
      <c r="G23010" s="25">
        <v>4634</v>
      </c>
      <c r="H23010" s="25">
        <v>3707</v>
      </c>
      <c r="I23010" s="25"/>
      <c r="J23010" s="58" t="e">
        <f>HYPERLINK("#"&amp;"Insumos"&amp;"!A"&amp;MATCH($B23010,#REF!,0),"Ins "&amp;$B23010)</f>
        <v>#REF!</v>
      </c>
      <c r="M23010" s="220"/>
    </row>
    <row r="23011" spans="1:13" x14ac:dyDescent="0.2">
      <c r="A23011" s="36" t="s">
        <v>8775</v>
      </c>
      <c r="B23011" s="26" t="s">
        <v>6816</v>
      </c>
      <c r="C23011" s="79" t="s">
        <v>8776</v>
      </c>
      <c r="D23011" s="37" t="s">
        <v>5608</v>
      </c>
      <c r="E23011" s="37" t="s">
        <v>8511</v>
      </c>
      <c r="F23011" s="41"/>
      <c r="G23011" s="27"/>
      <c r="H23011" s="27"/>
      <c r="I23011" s="27">
        <v>1788</v>
      </c>
      <c r="M23011" s="220">
        <f t="shared" si="359"/>
        <v>2342</v>
      </c>
    </row>
    <row r="23012" spans="1:13" x14ac:dyDescent="0.2">
      <c r="A23012" s="35" t="s">
        <v>8775</v>
      </c>
      <c r="B23012" s="34" t="s">
        <v>8506</v>
      </c>
      <c r="C23012" s="45" t="s">
        <v>8507</v>
      </c>
      <c r="D23012" s="23" t="s">
        <v>5534</v>
      </c>
      <c r="E23012" s="23" t="s">
        <v>4140</v>
      </c>
      <c r="F23012" s="46">
        <v>1.2520000000000001E-3</v>
      </c>
      <c r="G23012" s="25">
        <v>1428000</v>
      </c>
      <c r="H23012" s="25">
        <v>1788</v>
      </c>
      <c r="I23012" s="25"/>
      <c r="J23012" s="58" t="e">
        <f>HYPERLINK("#"&amp;"Insumos"&amp;"!A"&amp;MATCH($B23012,#REF!,0),"Ins "&amp;$B23012)</f>
        <v>#REF!</v>
      </c>
      <c r="M23012" s="220"/>
    </row>
    <row r="23013" spans="1:13" ht="25.5" x14ac:dyDescent="0.2">
      <c r="A23013" s="36" t="s">
        <v>8937</v>
      </c>
      <c r="B23013" s="26" t="s">
        <v>6816</v>
      </c>
      <c r="C23013" s="79" t="s">
        <v>8945</v>
      </c>
      <c r="D23013" s="37" t="s">
        <v>5608</v>
      </c>
      <c r="E23013" s="37" t="s">
        <v>5643</v>
      </c>
      <c r="F23013" s="41"/>
      <c r="G23013" s="27"/>
      <c r="H23013" s="27"/>
      <c r="I23013" s="27">
        <v>121347</v>
      </c>
      <c r="M23013" s="220">
        <f t="shared" si="359"/>
        <v>158916</v>
      </c>
    </row>
    <row r="23014" spans="1:13" x14ac:dyDescent="0.2">
      <c r="A23014" s="35" t="s">
        <v>8937</v>
      </c>
      <c r="B23014" s="34" t="s">
        <v>5533</v>
      </c>
      <c r="C23014" s="45" t="s">
        <v>5892</v>
      </c>
      <c r="D23014" s="23" t="s">
        <v>977</v>
      </c>
      <c r="E23014" s="23" t="s">
        <v>4134</v>
      </c>
      <c r="F23014" s="40">
        <v>0.2</v>
      </c>
      <c r="G23014" s="25">
        <v>3623</v>
      </c>
      <c r="H23014" s="25">
        <v>725</v>
      </c>
      <c r="I23014" s="25"/>
      <c r="J23014" s="58" t="e">
        <f>HYPERLINK("#"&amp;"Insumos"&amp;"!A"&amp;MATCH($B23014,#REF!,0),"Ins "&amp;$B23014)</f>
        <v>#REF!</v>
      </c>
      <c r="M23014" s="220"/>
    </row>
    <row r="23015" spans="1:13" ht="25.5" x14ac:dyDescent="0.2">
      <c r="A23015" s="35" t="s">
        <v>8937</v>
      </c>
      <c r="B23015" s="34" t="s">
        <v>2108</v>
      </c>
      <c r="C23015" s="45" t="s">
        <v>1182</v>
      </c>
      <c r="D23015" s="23" t="s">
        <v>5534</v>
      </c>
      <c r="E23015" s="23" t="s">
        <v>4141</v>
      </c>
      <c r="F23015" s="40">
        <v>0.06</v>
      </c>
      <c r="G23015" s="25">
        <v>106741</v>
      </c>
      <c r="H23015" s="25">
        <v>6404</v>
      </c>
      <c r="I23015" s="25"/>
      <c r="J23015" s="58" t="e">
        <f>HYPERLINK("#"&amp;"Insumos"&amp;"!A"&amp;MATCH($B23015,#REF!,0),"Ins "&amp;$B23015)</f>
        <v>#REF!</v>
      </c>
      <c r="M23015" s="220"/>
    </row>
    <row r="23016" spans="1:13" x14ac:dyDescent="0.2">
      <c r="A23016" s="35" t="s">
        <v>8937</v>
      </c>
      <c r="B23016" s="34" t="s">
        <v>8946</v>
      </c>
      <c r="C23016" s="45" t="s">
        <v>8947</v>
      </c>
      <c r="D23016" s="23" t="s">
        <v>5534</v>
      </c>
      <c r="E23016" s="23" t="s">
        <v>4141</v>
      </c>
      <c r="F23016" s="40">
        <v>0.06</v>
      </c>
      <c r="G23016" s="25">
        <v>426732</v>
      </c>
      <c r="H23016" s="25">
        <v>25604</v>
      </c>
      <c r="I23016" s="25"/>
      <c r="J23016" s="58" t="e">
        <f>HYPERLINK("#"&amp;"Insumos"&amp;"!A"&amp;MATCH($B23016,#REF!,0),"Ins "&amp;$B23016)</f>
        <v>#REF!</v>
      </c>
      <c r="M23016" s="220"/>
    </row>
    <row r="23017" spans="1:13" x14ac:dyDescent="0.2">
      <c r="A23017" s="35" t="s">
        <v>8937</v>
      </c>
      <c r="B23017" s="34" t="s">
        <v>5578</v>
      </c>
      <c r="C23017" s="45" t="s">
        <v>1015</v>
      </c>
      <c r="D23017" s="23" t="s">
        <v>5734</v>
      </c>
      <c r="E23017" s="23" t="s">
        <v>4141</v>
      </c>
      <c r="F23017" s="46">
        <v>1.2</v>
      </c>
      <c r="G23017" s="25">
        <v>52425</v>
      </c>
      <c r="H23017" s="25">
        <v>62910</v>
      </c>
      <c r="I23017" s="25"/>
      <c r="J23017" s="58" t="e">
        <f>HYPERLINK("#"&amp;"Insumos"&amp;"!A"&amp;MATCH($B23017,#REF!,0),"Ins "&amp;$B23017)</f>
        <v>#REF!</v>
      </c>
      <c r="M23017" s="220"/>
    </row>
    <row r="23018" spans="1:13" x14ac:dyDescent="0.2">
      <c r="A23018" s="35" t="s">
        <v>8937</v>
      </c>
      <c r="B23018" s="34" t="s">
        <v>8506</v>
      </c>
      <c r="C23018" s="45" t="s">
        <v>8507</v>
      </c>
      <c r="D23018" s="23" t="s">
        <v>5534</v>
      </c>
      <c r="E23018" s="23" t="s">
        <v>4140</v>
      </c>
      <c r="F23018" s="46">
        <v>1.7999999999999999E-2</v>
      </c>
      <c r="G23018" s="25">
        <v>1428000</v>
      </c>
      <c r="H23018" s="25">
        <v>25704</v>
      </c>
      <c r="I23018" s="25"/>
      <c r="J23018" s="58" t="e">
        <f>HYPERLINK("#"&amp;"Insumos"&amp;"!A"&amp;MATCH($B23018,#REF!,0),"Ins "&amp;$B23018)</f>
        <v>#REF!</v>
      </c>
      <c r="M23018" s="220"/>
    </row>
    <row r="23019" spans="1:13" x14ac:dyDescent="0.2">
      <c r="A23019" s="36" t="s">
        <v>8938</v>
      </c>
      <c r="B23019" s="26" t="s">
        <v>6816</v>
      </c>
      <c r="C23019" s="79" t="s">
        <v>8942</v>
      </c>
      <c r="D23019" s="37" t="s">
        <v>5608</v>
      </c>
      <c r="E23019" s="37" t="s">
        <v>4141</v>
      </c>
      <c r="F23019" s="41"/>
      <c r="G23019" s="27"/>
      <c r="H23019" s="27"/>
      <c r="I23019" s="27">
        <v>23301</v>
      </c>
      <c r="M23019" s="220">
        <f t="shared" si="359"/>
        <v>30515</v>
      </c>
    </row>
    <row r="23020" spans="1:13" x14ac:dyDescent="0.2">
      <c r="A23020" s="35" t="s">
        <v>8938</v>
      </c>
      <c r="B23020" s="34" t="s">
        <v>5581</v>
      </c>
      <c r="C23020" s="45" t="s">
        <v>5816</v>
      </c>
      <c r="D23020" s="23" t="s">
        <v>5583</v>
      </c>
      <c r="E23020" s="23" t="s">
        <v>4141</v>
      </c>
      <c r="F23020" s="46">
        <v>1</v>
      </c>
      <c r="G23020" s="25">
        <v>23301</v>
      </c>
      <c r="H23020" s="25">
        <v>23301</v>
      </c>
      <c r="I23020" s="25"/>
      <c r="J23020" s="58" t="e">
        <f>HYPERLINK("#"&amp;"Insumos"&amp;"!A"&amp;MATCH($B23020,#REF!,0),"Ins "&amp;$B23020)</f>
        <v>#REF!</v>
      </c>
      <c r="M23020" s="220"/>
    </row>
    <row r="23021" spans="1:13" x14ac:dyDescent="0.2">
      <c r="A23021" s="36" t="s">
        <v>8939</v>
      </c>
      <c r="B23021" s="26" t="s">
        <v>6816</v>
      </c>
      <c r="C23021" s="79" t="s">
        <v>8943</v>
      </c>
      <c r="D23021" s="37" t="s">
        <v>5608</v>
      </c>
      <c r="E23021" s="37" t="s">
        <v>4141</v>
      </c>
      <c r="F23021" s="41"/>
      <c r="G23021" s="27"/>
      <c r="H23021" s="27"/>
      <c r="I23021" s="27">
        <v>14562</v>
      </c>
      <c r="M23021" s="220">
        <f t="shared" si="359"/>
        <v>19070</v>
      </c>
    </row>
    <row r="23022" spans="1:13" x14ac:dyDescent="0.2">
      <c r="A23022" s="35" t="s">
        <v>8939</v>
      </c>
      <c r="B23022" s="34" t="s">
        <v>5582</v>
      </c>
      <c r="C23022" s="45" t="s">
        <v>5580</v>
      </c>
      <c r="D23022" s="23" t="s">
        <v>5583</v>
      </c>
      <c r="E23022" s="23" t="s">
        <v>4141</v>
      </c>
      <c r="F23022" s="46">
        <v>1</v>
      </c>
      <c r="G23022" s="25">
        <v>14562</v>
      </c>
      <c r="H23022" s="25">
        <v>14562</v>
      </c>
      <c r="I23022" s="25"/>
      <c r="J23022" s="58" t="e">
        <f>HYPERLINK("#"&amp;"Insumos"&amp;"!A"&amp;MATCH($B23022,#REF!,0),"Ins "&amp;$B23022)</f>
        <v>#REF!</v>
      </c>
      <c r="M23022" s="220"/>
    </row>
    <row r="23023" spans="1:13" x14ac:dyDescent="0.2">
      <c r="A23023" s="36" t="s">
        <v>8940</v>
      </c>
      <c r="B23023" s="26" t="s">
        <v>6816</v>
      </c>
      <c r="C23023" s="79" t="s">
        <v>8944</v>
      </c>
      <c r="D23023" s="37" t="s">
        <v>5608</v>
      </c>
      <c r="E23023" s="37" t="s">
        <v>4141</v>
      </c>
      <c r="F23023" s="41"/>
      <c r="G23023" s="27"/>
      <c r="H23023" s="27"/>
      <c r="I23023" s="27">
        <v>17476</v>
      </c>
      <c r="M23023" s="220">
        <f t="shared" si="359"/>
        <v>22887</v>
      </c>
    </row>
    <row r="23024" spans="1:13" x14ac:dyDescent="0.2">
      <c r="A23024" s="35" t="s">
        <v>8940</v>
      </c>
      <c r="B23024" s="34" t="s">
        <v>5581</v>
      </c>
      <c r="C23024" s="45" t="s">
        <v>5816</v>
      </c>
      <c r="D23024" s="23" t="s">
        <v>5583</v>
      </c>
      <c r="E23024" s="23" t="s">
        <v>4141</v>
      </c>
      <c r="F23024" s="46">
        <v>0.75</v>
      </c>
      <c r="G23024" s="25">
        <v>23301</v>
      </c>
      <c r="H23024" s="25">
        <v>17476</v>
      </c>
      <c r="I23024" s="25"/>
      <c r="J23024" s="58" t="e">
        <f>HYPERLINK("#"&amp;"Insumos"&amp;"!A"&amp;MATCH($B23024,#REF!,0),"Ins "&amp;$B23024)</f>
        <v>#REF!</v>
      </c>
      <c r="M23024" s="220"/>
    </row>
    <row r="23025" spans="1:13" x14ac:dyDescent="0.2">
      <c r="A23025" s="36" t="s">
        <v>8941</v>
      </c>
      <c r="B23025" s="26" t="s">
        <v>6816</v>
      </c>
      <c r="C23025" s="79" t="s">
        <v>12760</v>
      </c>
      <c r="D23025" s="37" t="s">
        <v>5608</v>
      </c>
      <c r="E23025" s="37" t="s">
        <v>4141</v>
      </c>
      <c r="F23025" s="41"/>
      <c r="G23025" s="27"/>
      <c r="H23025" s="27"/>
      <c r="I23025" s="27">
        <v>10922</v>
      </c>
      <c r="M23025" s="220">
        <f t="shared" si="359"/>
        <v>14303</v>
      </c>
    </row>
    <row r="23026" spans="1:13" x14ac:dyDescent="0.2">
      <c r="A23026" s="35" t="s">
        <v>8941</v>
      </c>
      <c r="B23026" s="34" t="s">
        <v>5582</v>
      </c>
      <c r="C23026" s="45" t="s">
        <v>5580</v>
      </c>
      <c r="D23026" s="23" t="s">
        <v>5583</v>
      </c>
      <c r="E23026" s="23" t="s">
        <v>4141</v>
      </c>
      <c r="F23026" s="46">
        <v>0.75</v>
      </c>
      <c r="G23026" s="25">
        <v>14562</v>
      </c>
      <c r="H23026" s="25">
        <v>10922</v>
      </c>
      <c r="I23026" s="25"/>
      <c r="J23026" s="58" t="e">
        <f>HYPERLINK("#"&amp;"Insumos"&amp;"!A"&amp;MATCH($B23026,#REF!,0),"Ins "&amp;$B23026)</f>
        <v>#REF!</v>
      </c>
      <c r="M23026" s="220"/>
    </row>
    <row r="23027" spans="1:13" ht="25.5" x14ac:dyDescent="0.2">
      <c r="A23027" s="36" t="s">
        <v>9509</v>
      </c>
      <c r="B23027" s="26" t="s">
        <v>6816</v>
      </c>
      <c r="C23027" s="79" t="s">
        <v>11091</v>
      </c>
      <c r="D23027" s="37" t="s">
        <v>5608</v>
      </c>
      <c r="E23027" s="37" t="s">
        <v>4134</v>
      </c>
      <c r="F23027" s="41"/>
      <c r="G23027" s="27"/>
      <c r="H23027" s="27"/>
      <c r="I23027" s="27">
        <v>4270671</v>
      </c>
      <c r="M23027" s="220">
        <f t="shared" si="359"/>
        <v>5592871</v>
      </c>
    </row>
    <row r="23028" spans="1:13" x14ac:dyDescent="0.2">
      <c r="A23028" s="35" t="s">
        <v>9509</v>
      </c>
      <c r="B23028" s="34" t="s">
        <v>7834</v>
      </c>
      <c r="C23028" s="45" t="s">
        <v>7835</v>
      </c>
      <c r="D23028" s="23" t="s">
        <v>5751</v>
      </c>
      <c r="E23028" s="23" t="s">
        <v>464</v>
      </c>
      <c r="F23028" s="46">
        <v>20</v>
      </c>
      <c r="G23028" s="25">
        <v>6916</v>
      </c>
      <c r="H23028" s="25">
        <v>138320</v>
      </c>
      <c r="I23028" s="25"/>
      <c r="J23028" s="58" t="e">
        <f>HYPERLINK("#"&amp;"Insumos"&amp;"!A"&amp;MATCH($B23028,#REF!,0),"Ins "&amp;$B23028)</f>
        <v>#REF!</v>
      </c>
      <c r="M23028" s="220"/>
    </row>
    <row r="23029" spans="1:13" x14ac:dyDescent="0.2">
      <c r="A23029" s="35" t="s">
        <v>9509</v>
      </c>
      <c r="B23029" s="34" t="s">
        <v>7925</v>
      </c>
      <c r="C23029" s="45" t="s">
        <v>9610</v>
      </c>
      <c r="D23029" s="23" t="s">
        <v>5751</v>
      </c>
      <c r="E23029" s="23" t="s">
        <v>4134</v>
      </c>
      <c r="F23029" s="46">
        <v>1</v>
      </c>
      <c r="G23029" s="25">
        <v>3094000</v>
      </c>
      <c r="H23029" s="25">
        <v>3094000</v>
      </c>
      <c r="I23029" s="25"/>
      <c r="J23029" s="58" t="e">
        <f>HYPERLINK("#"&amp;"Insumos"&amp;"!A"&amp;MATCH($B23029,#REF!,0),"Ins "&amp;$B23029)</f>
        <v>#REF!</v>
      </c>
      <c r="M23029" s="220"/>
    </row>
    <row r="23030" spans="1:13" x14ac:dyDescent="0.2">
      <c r="A23030" s="35" t="s">
        <v>9509</v>
      </c>
      <c r="B23030" s="34" t="s">
        <v>5276</v>
      </c>
      <c r="C23030" s="45" t="s">
        <v>1245</v>
      </c>
      <c r="D23030" s="23" t="s">
        <v>5751</v>
      </c>
      <c r="E23030" s="23" t="s">
        <v>4134</v>
      </c>
      <c r="F23030" s="46">
        <v>10</v>
      </c>
      <c r="G23030" s="25">
        <v>7384</v>
      </c>
      <c r="H23030" s="25">
        <v>73840</v>
      </c>
      <c r="I23030" s="25"/>
      <c r="J23030" s="58" t="e">
        <f>HYPERLINK("#"&amp;"Insumos"&amp;"!A"&amp;MATCH($B23030,#REF!,0),"Ins "&amp;$B23030)</f>
        <v>#REF!</v>
      </c>
      <c r="M23030" s="220"/>
    </row>
    <row r="23031" spans="1:13" x14ac:dyDescent="0.2">
      <c r="A23031" s="35" t="s">
        <v>9509</v>
      </c>
      <c r="B23031" s="34" t="s">
        <v>4759</v>
      </c>
      <c r="C23031" s="45" t="s">
        <v>1287</v>
      </c>
      <c r="D23031" s="23" t="s">
        <v>5751</v>
      </c>
      <c r="E23031" s="23" t="s">
        <v>4134</v>
      </c>
      <c r="F23031" s="46">
        <v>0.2</v>
      </c>
      <c r="G23031" s="25">
        <v>64889</v>
      </c>
      <c r="H23031" s="25">
        <v>12978</v>
      </c>
      <c r="I23031" s="25"/>
      <c r="J23031" s="58" t="e">
        <f>HYPERLINK("#"&amp;"Insumos"&amp;"!A"&amp;MATCH($B23031,#REF!,0),"Ins "&amp;$B23031)</f>
        <v>#REF!</v>
      </c>
      <c r="M23031" s="220"/>
    </row>
    <row r="23032" spans="1:13" x14ac:dyDescent="0.2">
      <c r="A23032" s="35" t="s">
        <v>9509</v>
      </c>
      <c r="B23032" s="34" t="s">
        <v>4785</v>
      </c>
      <c r="C23032" s="45" t="s">
        <v>176</v>
      </c>
      <c r="D23032" s="23" t="s">
        <v>5751</v>
      </c>
      <c r="E23032" s="23" t="s">
        <v>4134</v>
      </c>
      <c r="F23032" s="46">
        <v>0.1</v>
      </c>
      <c r="G23032" s="25">
        <v>134508</v>
      </c>
      <c r="H23032" s="25">
        <v>13451</v>
      </c>
      <c r="I23032" s="25"/>
      <c r="J23032" s="58" t="e">
        <f>HYPERLINK("#"&amp;"Insumos"&amp;"!A"&amp;MATCH($B23032,#REF!,0),"Ins "&amp;$B23032)</f>
        <v>#REF!</v>
      </c>
      <c r="M23032" s="220"/>
    </row>
    <row r="23033" spans="1:13" x14ac:dyDescent="0.2">
      <c r="A23033" s="35" t="s">
        <v>9509</v>
      </c>
      <c r="B23033" s="34" t="s">
        <v>5573</v>
      </c>
      <c r="C23033" s="45" t="s">
        <v>973</v>
      </c>
      <c r="D23033" s="23" t="s">
        <v>5734</v>
      </c>
      <c r="E23033" s="23" t="s">
        <v>4141</v>
      </c>
      <c r="F23033" s="46">
        <v>22</v>
      </c>
      <c r="G23033" s="25">
        <v>41652</v>
      </c>
      <c r="H23033" s="25">
        <v>916344</v>
      </c>
      <c r="I23033" s="25"/>
      <c r="J23033" s="58" t="e">
        <f>HYPERLINK("#"&amp;"Insumos"&amp;"!A"&amp;MATCH($B23033,#REF!,0),"Ins "&amp;$B23033)</f>
        <v>#REF!</v>
      </c>
      <c r="M23033" s="220"/>
    </row>
    <row r="23034" spans="1:13" x14ac:dyDescent="0.2">
      <c r="A23034" s="35" t="s">
        <v>9509</v>
      </c>
      <c r="B23034" s="34" t="s">
        <v>5533</v>
      </c>
      <c r="C23034" s="45" t="s">
        <v>5892</v>
      </c>
      <c r="D23034" s="23" t="s">
        <v>977</v>
      </c>
      <c r="E23034" s="23" t="s">
        <v>4134</v>
      </c>
      <c r="F23034" s="46">
        <v>6</v>
      </c>
      <c r="G23034" s="25">
        <v>3623</v>
      </c>
      <c r="H23034" s="25">
        <v>21738</v>
      </c>
      <c r="I23034" s="25"/>
      <c r="J23034" s="58" t="e">
        <f>HYPERLINK("#"&amp;"Insumos"&amp;"!A"&amp;MATCH($B23034,#REF!,0),"Ins "&amp;$B23034)</f>
        <v>#REF!</v>
      </c>
      <c r="M23034" s="220"/>
    </row>
    <row r="23035" spans="1:13" ht="25.5" x14ac:dyDescent="0.2">
      <c r="A23035" s="36" t="s">
        <v>9510</v>
      </c>
      <c r="B23035" s="26" t="s">
        <v>6816</v>
      </c>
      <c r="C23035" s="79" t="s">
        <v>11092</v>
      </c>
      <c r="D23035" s="37" t="s">
        <v>5608</v>
      </c>
      <c r="E23035" s="37" t="s">
        <v>4134</v>
      </c>
      <c r="F23035" s="41"/>
      <c r="G23035" s="27"/>
      <c r="H23035" s="27"/>
      <c r="I23035" s="27">
        <v>3999946</v>
      </c>
      <c r="M23035" s="220">
        <f t="shared" si="359"/>
        <v>5238329</v>
      </c>
    </row>
    <row r="23036" spans="1:13" x14ac:dyDescent="0.2">
      <c r="A23036" s="35" t="s">
        <v>9510</v>
      </c>
      <c r="B23036" s="34" t="s">
        <v>9511</v>
      </c>
      <c r="C23036" s="45" t="s">
        <v>9512</v>
      </c>
      <c r="D23036" s="23" t="s">
        <v>5751</v>
      </c>
      <c r="E23036" s="23" t="s">
        <v>463</v>
      </c>
      <c r="F23036" s="46">
        <v>10</v>
      </c>
      <c r="G23036" s="25">
        <v>72696</v>
      </c>
      <c r="H23036" s="25">
        <v>726960</v>
      </c>
      <c r="I23036" s="25"/>
      <c r="J23036" s="58" t="e">
        <f>HYPERLINK("#"&amp;"Insumos"&amp;"!A"&amp;MATCH($B23036,#REF!,0),"Ins "&amp;$B23036)</f>
        <v>#REF!</v>
      </c>
      <c r="M23036" s="220"/>
    </row>
    <row r="23037" spans="1:13" x14ac:dyDescent="0.2">
      <c r="A23037" s="35" t="s">
        <v>9510</v>
      </c>
      <c r="B23037" s="34" t="s">
        <v>9513</v>
      </c>
      <c r="C23037" s="45" t="s">
        <v>9514</v>
      </c>
      <c r="D23037" s="23" t="s">
        <v>5751</v>
      </c>
      <c r="E23037" s="23" t="s">
        <v>463</v>
      </c>
      <c r="F23037" s="46">
        <v>1</v>
      </c>
      <c r="G23037" s="25">
        <v>223496</v>
      </c>
      <c r="H23037" s="25">
        <v>223496</v>
      </c>
      <c r="I23037" s="25"/>
      <c r="J23037" s="58" t="e">
        <f>HYPERLINK("#"&amp;"Insumos"&amp;"!A"&amp;MATCH($B23037,#REF!,0),"Ins "&amp;$B23037)</f>
        <v>#REF!</v>
      </c>
      <c r="M23037" s="220"/>
    </row>
    <row r="23038" spans="1:13" x14ac:dyDescent="0.2">
      <c r="A23038" s="35" t="s">
        <v>9510</v>
      </c>
      <c r="B23038" s="34" t="s">
        <v>9515</v>
      </c>
      <c r="C23038" s="45" t="s">
        <v>9516</v>
      </c>
      <c r="D23038" s="23" t="s">
        <v>5751</v>
      </c>
      <c r="E23038" s="23" t="s">
        <v>463</v>
      </c>
      <c r="F23038" s="46">
        <v>8</v>
      </c>
      <c r="G23038" s="25">
        <v>48776</v>
      </c>
      <c r="H23038" s="25">
        <v>390208</v>
      </c>
      <c r="I23038" s="25"/>
      <c r="J23038" s="58" t="e">
        <f>HYPERLINK("#"&amp;"Insumos"&amp;"!A"&amp;MATCH($B23038,#REF!,0),"Ins "&amp;$B23038)</f>
        <v>#REF!</v>
      </c>
      <c r="M23038" s="220"/>
    </row>
    <row r="23039" spans="1:13" x14ac:dyDescent="0.2">
      <c r="A23039" s="35" t="s">
        <v>9510</v>
      </c>
      <c r="B23039" s="34" t="s">
        <v>7527</v>
      </c>
      <c r="C23039" s="45" t="s">
        <v>7528</v>
      </c>
      <c r="D23039" s="23" t="s">
        <v>5751</v>
      </c>
      <c r="E23039" s="23" t="s">
        <v>287</v>
      </c>
      <c r="F23039" s="46">
        <v>100</v>
      </c>
      <c r="G23039" s="25">
        <v>17212</v>
      </c>
      <c r="H23039" s="25">
        <v>1721200</v>
      </c>
      <c r="I23039" s="25"/>
      <c r="J23039" s="58" t="e">
        <f>HYPERLINK("#"&amp;"Insumos"&amp;"!A"&amp;MATCH($B23039,#REF!,0),"Ins "&amp;$B23039)</f>
        <v>#REF!</v>
      </c>
      <c r="M23039" s="220"/>
    </row>
    <row r="23040" spans="1:13" x14ac:dyDescent="0.2">
      <c r="A23040" s="35" t="s">
        <v>9510</v>
      </c>
      <c r="B23040" s="34" t="s">
        <v>5573</v>
      </c>
      <c r="C23040" s="45" t="s">
        <v>973</v>
      </c>
      <c r="D23040" s="23" t="s">
        <v>5734</v>
      </c>
      <c r="E23040" s="23" t="s">
        <v>4141</v>
      </c>
      <c r="F23040" s="46">
        <v>22</v>
      </c>
      <c r="G23040" s="25">
        <v>41652</v>
      </c>
      <c r="H23040" s="25">
        <v>916344</v>
      </c>
      <c r="I23040" s="25"/>
      <c r="J23040" s="58" t="e">
        <f>HYPERLINK("#"&amp;"Insumos"&amp;"!A"&amp;MATCH($B23040,#REF!,0),"Ins "&amp;$B23040)</f>
        <v>#REF!</v>
      </c>
      <c r="M23040" s="220"/>
    </row>
    <row r="23041" spans="1:13" x14ac:dyDescent="0.2">
      <c r="A23041" s="35" t="s">
        <v>9510</v>
      </c>
      <c r="B23041" s="34" t="s">
        <v>5533</v>
      </c>
      <c r="C23041" s="45" t="s">
        <v>5892</v>
      </c>
      <c r="D23041" s="23" t="s">
        <v>977</v>
      </c>
      <c r="E23041" s="23" t="s">
        <v>4134</v>
      </c>
      <c r="F23041" s="46">
        <v>6</v>
      </c>
      <c r="G23041" s="25">
        <v>3623</v>
      </c>
      <c r="H23041" s="25">
        <v>21738</v>
      </c>
      <c r="I23041" s="25"/>
      <c r="J23041" s="58" t="e">
        <f>HYPERLINK("#"&amp;"Insumos"&amp;"!A"&amp;MATCH($B23041,#REF!,0),"Ins "&amp;$B23041)</f>
        <v>#REF!</v>
      </c>
      <c r="M23041" s="220"/>
    </row>
    <row r="23042" spans="1:13" ht="25.5" x14ac:dyDescent="0.2">
      <c r="A23042" s="36" t="s">
        <v>9716</v>
      </c>
      <c r="B23042" s="26" t="s">
        <v>6816</v>
      </c>
      <c r="C23042" s="79" t="s">
        <v>11046</v>
      </c>
      <c r="D23042" s="37" t="s">
        <v>5608</v>
      </c>
      <c r="E23042" s="37" t="s">
        <v>463</v>
      </c>
      <c r="F23042" s="41"/>
      <c r="G23042" s="27"/>
      <c r="H23042" s="27"/>
      <c r="I23042" s="27">
        <v>187200000</v>
      </c>
      <c r="M23042" s="220">
        <f t="shared" si="359"/>
        <v>245157120</v>
      </c>
    </row>
    <row r="23043" spans="1:13" ht="25.5" x14ac:dyDescent="0.2">
      <c r="A23043" s="35" t="s">
        <v>9716</v>
      </c>
      <c r="B23043" s="34" t="s">
        <v>9714</v>
      </c>
      <c r="C23043" s="45" t="s">
        <v>9715</v>
      </c>
      <c r="D23043" s="23" t="s">
        <v>5751</v>
      </c>
      <c r="E23043" s="23" t="s">
        <v>463</v>
      </c>
      <c r="F23043" s="46">
        <v>1</v>
      </c>
      <c r="G23043" s="25">
        <v>187200000</v>
      </c>
      <c r="H23043" s="25">
        <v>187200000</v>
      </c>
      <c r="I23043" s="25"/>
      <c r="J23043" s="58" t="e">
        <f>HYPERLINK("#"&amp;"Insumos"&amp;"!A"&amp;MATCH($B23043,#REF!,0),"Ins "&amp;$B23043)</f>
        <v>#REF!</v>
      </c>
      <c r="M23043" s="220"/>
    </row>
    <row r="23044" spans="1:13" ht="51" x14ac:dyDescent="0.2">
      <c r="A23044" s="36" t="s">
        <v>10001</v>
      </c>
      <c r="B23044" s="26" t="s">
        <v>6816</v>
      </c>
      <c r="C23044" s="79" t="s">
        <v>11085</v>
      </c>
      <c r="D23044" s="37" t="s">
        <v>5608</v>
      </c>
      <c r="E23044" s="37" t="s">
        <v>463</v>
      </c>
      <c r="F23044" s="41"/>
      <c r="G23044" s="27"/>
      <c r="H23044" s="27"/>
      <c r="I23044" s="27">
        <v>780000</v>
      </c>
      <c r="M23044" s="220">
        <f t="shared" ref="M23044:M23105" si="360">ROUND(I23044*(1+$L$2),0)</f>
        <v>1021488</v>
      </c>
    </row>
    <row r="23045" spans="1:13" ht="51" x14ac:dyDescent="0.2">
      <c r="A23045" s="35" t="s">
        <v>10001</v>
      </c>
      <c r="B23045" s="34" t="s">
        <v>9859</v>
      </c>
      <c r="C23045" s="45" t="s">
        <v>10009</v>
      </c>
      <c r="D23045" s="23" t="s">
        <v>5751</v>
      </c>
      <c r="E23045" s="23" t="s">
        <v>463</v>
      </c>
      <c r="F23045" s="46">
        <v>1</v>
      </c>
      <c r="G23045" s="25">
        <v>780000</v>
      </c>
      <c r="H23045" s="25">
        <v>780000</v>
      </c>
      <c r="I23045" s="25"/>
      <c r="J23045" s="58" t="e">
        <f>HYPERLINK("#"&amp;"Insumos"&amp;"!A"&amp;MATCH($B23045,#REF!,0),"Ins "&amp;$B23045)</f>
        <v>#REF!</v>
      </c>
      <c r="M23045" s="220"/>
    </row>
    <row r="23046" spans="1:13" ht="25.5" x14ac:dyDescent="0.2">
      <c r="A23046" s="36" t="s">
        <v>10002</v>
      </c>
      <c r="B23046" s="26" t="s">
        <v>6816</v>
      </c>
      <c r="C23046" s="79" t="s">
        <v>11086</v>
      </c>
      <c r="D23046" s="37" t="s">
        <v>5608</v>
      </c>
      <c r="E23046" s="37" t="s">
        <v>464</v>
      </c>
      <c r="F23046" s="41"/>
      <c r="G23046" s="27"/>
      <c r="H23046" s="27"/>
      <c r="I23046" s="27">
        <v>34868</v>
      </c>
      <c r="M23046" s="220">
        <f t="shared" si="360"/>
        <v>45663</v>
      </c>
    </row>
    <row r="23047" spans="1:13" x14ac:dyDescent="0.2">
      <c r="A23047" s="35" t="s">
        <v>10002</v>
      </c>
      <c r="B23047" s="1" t="s">
        <v>6641</v>
      </c>
      <c r="C23047" s="45" t="s">
        <v>6642</v>
      </c>
      <c r="D23047" s="23" t="s">
        <v>5734</v>
      </c>
      <c r="E23047" s="23" t="s">
        <v>4141</v>
      </c>
      <c r="F23047" s="46">
        <v>1</v>
      </c>
      <c r="G23047" s="25">
        <v>29124</v>
      </c>
      <c r="H23047" s="25">
        <v>29124</v>
      </c>
      <c r="I23047" s="25"/>
      <c r="J23047" s="58" t="e">
        <f>HYPERLINK("#"&amp;"Insumos"&amp;"!A"&amp;MATCH($B23047,#REF!,0),"Ins "&amp;$B23047)</f>
        <v>#REF!</v>
      </c>
      <c r="M23047" s="220"/>
    </row>
    <row r="23048" spans="1:13" x14ac:dyDescent="0.2">
      <c r="A23048" s="35" t="s">
        <v>10002</v>
      </c>
      <c r="B23048" s="1" t="s">
        <v>5533</v>
      </c>
      <c r="C23048" s="45" t="s">
        <v>5892</v>
      </c>
      <c r="D23048" s="23" t="s">
        <v>977</v>
      </c>
      <c r="E23048" s="23" t="s">
        <v>4134</v>
      </c>
      <c r="F23048" s="46">
        <v>0.8</v>
      </c>
      <c r="G23048" s="25">
        <v>3623</v>
      </c>
      <c r="H23048" s="25">
        <v>2898</v>
      </c>
      <c r="I23048" s="25"/>
      <c r="J23048" s="58" t="e">
        <f>HYPERLINK("#"&amp;"Insumos"&amp;"!A"&amp;MATCH($B23048,#REF!,0),"Ins "&amp;$B23048)</f>
        <v>#REF!</v>
      </c>
      <c r="M23048" s="220"/>
    </row>
    <row r="23049" spans="1:13" x14ac:dyDescent="0.2">
      <c r="A23049" s="35" t="s">
        <v>10002</v>
      </c>
      <c r="B23049" s="1" t="s">
        <v>5007</v>
      </c>
      <c r="C23049" s="45" t="s">
        <v>720</v>
      </c>
      <c r="D23049" s="23" t="s">
        <v>5751</v>
      </c>
      <c r="E23049" s="23" t="s">
        <v>4134</v>
      </c>
      <c r="F23049" s="46">
        <v>1.5</v>
      </c>
      <c r="G23049" s="25">
        <v>1897</v>
      </c>
      <c r="H23049" s="25">
        <v>2846</v>
      </c>
      <c r="I23049" s="25"/>
      <c r="J23049" s="58" t="e">
        <f>HYPERLINK("#"&amp;"Insumos"&amp;"!A"&amp;MATCH($B23049,#REF!,0),"Ins "&amp;$B23049)</f>
        <v>#REF!</v>
      </c>
      <c r="M23049" s="220"/>
    </row>
    <row r="23050" spans="1:13" ht="38.25" x14ac:dyDescent="0.2">
      <c r="A23050" s="36" t="s">
        <v>10003</v>
      </c>
      <c r="B23050" s="26" t="s">
        <v>6816</v>
      </c>
      <c r="C23050" s="79" t="s">
        <v>11087</v>
      </c>
      <c r="D23050" s="37" t="s">
        <v>5608</v>
      </c>
      <c r="E23050" s="37" t="s">
        <v>465</v>
      </c>
      <c r="F23050" s="41"/>
      <c r="G23050" s="27"/>
      <c r="H23050" s="27"/>
      <c r="I23050" s="27">
        <v>16985</v>
      </c>
      <c r="M23050" s="220">
        <f t="shared" si="360"/>
        <v>22244</v>
      </c>
    </row>
    <row r="23051" spans="1:13" x14ac:dyDescent="0.2">
      <c r="A23051" s="35" t="s">
        <v>10003</v>
      </c>
      <c r="B23051" s="34" t="s">
        <v>5576</v>
      </c>
      <c r="C23051" s="45" t="s">
        <v>975</v>
      </c>
      <c r="D23051" s="23" t="s">
        <v>5734</v>
      </c>
      <c r="E23051" s="23" t="s">
        <v>4141</v>
      </c>
      <c r="F23051" s="46">
        <v>0.29099999999999998</v>
      </c>
      <c r="G23051" s="25">
        <v>42407</v>
      </c>
      <c r="H23051" s="25">
        <v>12340</v>
      </c>
      <c r="I23051" s="25"/>
      <c r="J23051" s="58" t="e">
        <f>HYPERLINK("#"&amp;"Insumos"&amp;"!A"&amp;MATCH($B23051,#REF!,0),"Ins "&amp;$B23051)</f>
        <v>#REF!</v>
      </c>
      <c r="M23051" s="220"/>
    </row>
    <row r="23052" spans="1:13" x14ac:dyDescent="0.2">
      <c r="A23052" s="35" t="s">
        <v>10003</v>
      </c>
      <c r="B23052" s="1" t="s">
        <v>263</v>
      </c>
      <c r="C23052" s="45" t="s">
        <v>696</v>
      </c>
      <c r="D23052" s="23" t="s">
        <v>5534</v>
      </c>
      <c r="E23052" s="23" t="s">
        <v>4140</v>
      </c>
      <c r="F23052" s="46">
        <v>1E-3</v>
      </c>
      <c r="G23052" s="25">
        <v>187426</v>
      </c>
      <c r="H23052" s="25">
        <v>187</v>
      </c>
      <c r="I23052" s="25"/>
      <c r="J23052" s="58" t="e">
        <f>HYPERLINK("#"&amp;"Insumos"&amp;"!A"&amp;MATCH($B23052,#REF!,0),"Ins "&amp;$B23052)</f>
        <v>#REF!</v>
      </c>
      <c r="M23052" s="220"/>
    </row>
    <row r="23053" spans="1:13" x14ac:dyDescent="0.2">
      <c r="A23053" s="35" t="s">
        <v>10003</v>
      </c>
      <c r="B23053" s="1" t="s">
        <v>5533</v>
      </c>
      <c r="C23053" s="45" t="s">
        <v>5892</v>
      </c>
      <c r="D23053" s="23" t="s">
        <v>977</v>
      </c>
      <c r="E23053" s="23" t="s">
        <v>4134</v>
      </c>
      <c r="F23053" s="46">
        <v>0.1</v>
      </c>
      <c r="G23053" s="25">
        <v>3623</v>
      </c>
      <c r="H23053" s="25">
        <v>362</v>
      </c>
      <c r="I23053" s="25"/>
      <c r="J23053" s="58" t="e">
        <f>HYPERLINK("#"&amp;"Insumos"&amp;"!A"&amp;MATCH($B23053,#REF!,0),"Ins "&amp;$B23053)</f>
        <v>#REF!</v>
      </c>
      <c r="M23053" s="220"/>
    </row>
    <row r="23054" spans="1:13" x14ac:dyDescent="0.2">
      <c r="A23054" s="35" t="s">
        <v>10003</v>
      </c>
      <c r="B23054" s="34" t="s">
        <v>5447</v>
      </c>
      <c r="C23054" s="45" t="s">
        <v>8877</v>
      </c>
      <c r="D23054" s="23" t="s">
        <v>5751</v>
      </c>
      <c r="E23054" s="23" t="s">
        <v>4139</v>
      </c>
      <c r="F23054" s="46">
        <v>6.361873990306946E-2</v>
      </c>
      <c r="G23054" s="25">
        <v>64376</v>
      </c>
      <c r="H23054" s="25">
        <v>4096</v>
      </c>
      <c r="I23054" s="25"/>
      <c r="J23054" s="58" t="e">
        <f>HYPERLINK("#"&amp;"Insumos"&amp;"!A"&amp;MATCH($B23054,#REF!,0),"Ins "&amp;$B23054)</f>
        <v>#REF!</v>
      </c>
      <c r="M23054" s="220"/>
    </row>
    <row r="23055" spans="1:13" ht="25.5" x14ac:dyDescent="0.2">
      <c r="A23055" s="36" t="s">
        <v>10004</v>
      </c>
      <c r="B23055" s="26" t="s">
        <v>6816</v>
      </c>
      <c r="C23055" s="79" t="s">
        <v>11088</v>
      </c>
      <c r="D23055" s="37" t="s">
        <v>5608</v>
      </c>
      <c r="E23055" s="37" t="s">
        <v>464</v>
      </c>
      <c r="F23055" s="41"/>
      <c r="G23055" s="27"/>
      <c r="H23055" s="27"/>
      <c r="I23055" s="27">
        <v>17362</v>
      </c>
      <c r="M23055" s="220">
        <f t="shared" si="360"/>
        <v>22737</v>
      </c>
    </row>
    <row r="23056" spans="1:13" x14ac:dyDescent="0.2">
      <c r="A23056" s="35" t="s">
        <v>10004</v>
      </c>
      <c r="B23056" s="34" t="s">
        <v>5576</v>
      </c>
      <c r="C23056" s="45" t="s">
        <v>975</v>
      </c>
      <c r="D23056" s="23" t="s">
        <v>5734</v>
      </c>
      <c r="E23056" s="23" t="s">
        <v>4141</v>
      </c>
      <c r="F23056" s="46">
        <v>0.35</v>
      </c>
      <c r="G23056" s="25">
        <v>42407</v>
      </c>
      <c r="H23056" s="25">
        <v>14842</v>
      </c>
      <c r="I23056" s="25"/>
      <c r="J23056" s="58" t="e">
        <f>HYPERLINK("#"&amp;"Insumos"&amp;"!A"&amp;MATCH($B23056,#REF!,0),"Ins "&amp;$B23056)</f>
        <v>#REF!</v>
      </c>
      <c r="M23056" s="220"/>
    </row>
    <row r="23057" spans="1:13" x14ac:dyDescent="0.2">
      <c r="A23057" s="35" t="s">
        <v>10004</v>
      </c>
      <c r="B23057" s="1" t="s">
        <v>263</v>
      </c>
      <c r="C23057" s="45" t="s">
        <v>696</v>
      </c>
      <c r="D23057" s="23" t="s">
        <v>5534</v>
      </c>
      <c r="E23057" s="23" t="s">
        <v>4140</v>
      </c>
      <c r="F23057" s="46">
        <v>1E-3</v>
      </c>
      <c r="G23057" s="25">
        <v>187426</v>
      </c>
      <c r="H23057" s="25">
        <v>187</v>
      </c>
      <c r="I23057" s="25"/>
      <c r="J23057" s="58" t="e">
        <f>HYPERLINK("#"&amp;"Insumos"&amp;"!A"&amp;MATCH($B23057,#REF!,0),"Ins "&amp;$B23057)</f>
        <v>#REF!</v>
      </c>
      <c r="M23057" s="220"/>
    </row>
    <row r="23058" spans="1:13" x14ac:dyDescent="0.2">
      <c r="A23058" s="35" t="s">
        <v>10004</v>
      </c>
      <c r="B23058" s="1" t="s">
        <v>5533</v>
      </c>
      <c r="C23058" s="45" t="s">
        <v>5892</v>
      </c>
      <c r="D23058" s="23" t="s">
        <v>977</v>
      </c>
      <c r="E23058" s="23" t="s">
        <v>4134</v>
      </c>
      <c r="F23058" s="46">
        <v>0.1</v>
      </c>
      <c r="G23058" s="25">
        <v>3623</v>
      </c>
      <c r="H23058" s="25">
        <v>362</v>
      </c>
      <c r="I23058" s="25"/>
      <c r="J23058" s="58" t="e">
        <f>HYPERLINK("#"&amp;"Insumos"&amp;"!A"&amp;MATCH($B23058,#REF!,0),"Ins "&amp;$B23058)</f>
        <v>#REF!</v>
      </c>
      <c r="M23058" s="220"/>
    </row>
    <row r="23059" spans="1:13" x14ac:dyDescent="0.2">
      <c r="A23059" s="35" t="s">
        <v>10004</v>
      </c>
      <c r="B23059" s="34" t="s">
        <v>5422</v>
      </c>
      <c r="C23059" s="45" t="s">
        <v>8876</v>
      </c>
      <c r="D23059" s="23" t="s">
        <v>5751</v>
      </c>
      <c r="E23059" s="23" t="s">
        <v>4135</v>
      </c>
      <c r="F23059" s="46">
        <v>1.3333333333333334E-2</v>
      </c>
      <c r="G23059" s="25">
        <v>9880</v>
      </c>
      <c r="H23059" s="25">
        <v>132</v>
      </c>
      <c r="I23059" s="25"/>
      <c r="J23059" s="58" t="e">
        <f>HYPERLINK("#"&amp;"Insumos"&amp;"!A"&amp;MATCH($B23059,#REF!,0),"Ins "&amp;$B23059)</f>
        <v>#REF!</v>
      </c>
      <c r="M23059" s="220"/>
    </row>
    <row r="23060" spans="1:13" x14ac:dyDescent="0.2">
      <c r="A23060" s="35" t="s">
        <v>10004</v>
      </c>
      <c r="B23060" s="34" t="s">
        <v>5447</v>
      </c>
      <c r="C23060" s="45" t="s">
        <v>8877</v>
      </c>
      <c r="D23060" s="23" t="s">
        <v>5751</v>
      </c>
      <c r="E23060" s="23" t="s">
        <v>4139</v>
      </c>
      <c r="F23060" s="46">
        <v>2.8571428571428574E-2</v>
      </c>
      <c r="G23060" s="25">
        <v>64376</v>
      </c>
      <c r="H23060" s="25">
        <v>1839</v>
      </c>
      <c r="I23060" s="25"/>
      <c r="J23060" s="58" t="e">
        <f>HYPERLINK("#"&amp;"Insumos"&amp;"!A"&amp;MATCH($B23060,#REF!,0),"Ins "&amp;$B23060)</f>
        <v>#REF!</v>
      </c>
      <c r="M23060" s="220"/>
    </row>
    <row r="23061" spans="1:13" ht="51" x14ac:dyDescent="0.2">
      <c r="A23061" s="36" t="s">
        <v>10005</v>
      </c>
      <c r="B23061" s="26" t="s">
        <v>6816</v>
      </c>
      <c r="C23061" s="79" t="s">
        <v>11089</v>
      </c>
      <c r="D23061" s="37" t="s">
        <v>5608</v>
      </c>
      <c r="E23061" s="37" t="s">
        <v>463</v>
      </c>
      <c r="F23061" s="41"/>
      <c r="G23061" s="27"/>
      <c r="H23061" s="27"/>
      <c r="I23061" s="27">
        <v>402609</v>
      </c>
      <c r="M23061" s="220">
        <f t="shared" si="360"/>
        <v>527257</v>
      </c>
    </row>
    <row r="23062" spans="1:13" x14ac:dyDescent="0.2">
      <c r="A23062" s="35" t="s">
        <v>10005</v>
      </c>
      <c r="B23062" s="34" t="s">
        <v>6643</v>
      </c>
      <c r="C23062" s="45" t="s">
        <v>6644</v>
      </c>
      <c r="D23062" s="23" t="s">
        <v>5734</v>
      </c>
      <c r="E23062" s="23" t="s">
        <v>4141</v>
      </c>
      <c r="F23062" s="46">
        <v>5</v>
      </c>
      <c r="G23062" s="25">
        <v>45915</v>
      </c>
      <c r="H23062" s="25">
        <v>229575</v>
      </c>
      <c r="I23062" s="25"/>
      <c r="J23062" s="58" t="e">
        <f>HYPERLINK("#"&amp;"Insumos"&amp;"!A"&amp;MATCH($B23062,#REF!,0),"Ins "&amp;$B23062)</f>
        <v>#REF!</v>
      </c>
      <c r="M23062" s="220"/>
    </row>
    <row r="23063" spans="1:13" x14ac:dyDescent="0.2">
      <c r="A23063" s="35" t="s">
        <v>10005</v>
      </c>
      <c r="B23063" s="1" t="s">
        <v>263</v>
      </c>
      <c r="C23063" s="45" t="s">
        <v>696</v>
      </c>
      <c r="D23063" s="23" t="s">
        <v>5534</v>
      </c>
      <c r="E23063" s="23" t="s">
        <v>4140</v>
      </c>
      <c r="F23063" s="46">
        <v>1E-3</v>
      </c>
      <c r="G23063" s="25">
        <v>187426</v>
      </c>
      <c r="H23063" s="25">
        <v>187</v>
      </c>
      <c r="I23063" s="25"/>
      <c r="J23063" s="58" t="e">
        <f>HYPERLINK("#"&amp;"Insumos"&amp;"!A"&amp;MATCH($B23063,#REF!,0),"Ins "&amp;$B23063)</f>
        <v>#REF!</v>
      </c>
      <c r="M23063" s="220"/>
    </row>
    <row r="23064" spans="1:13" x14ac:dyDescent="0.2">
      <c r="A23064" s="35" t="s">
        <v>10005</v>
      </c>
      <c r="B23064" s="1" t="s">
        <v>5533</v>
      </c>
      <c r="C23064" s="45" t="s">
        <v>5892</v>
      </c>
      <c r="D23064" s="23" t="s">
        <v>977</v>
      </c>
      <c r="E23064" s="23" t="s">
        <v>4134</v>
      </c>
      <c r="F23064" s="46">
        <v>0.1</v>
      </c>
      <c r="G23064" s="25">
        <v>3623</v>
      </c>
      <c r="H23064" s="25">
        <v>362</v>
      </c>
      <c r="I23064" s="25"/>
      <c r="J23064" s="58" t="e">
        <f>HYPERLINK("#"&amp;"Insumos"&amp;"!A"&amp;MATCH($B23064,#REF!,0),"Ins "&amp;$B23064)</f>
        <v>#REF!</v>
      </c>
      <c r="M23064" s="220"/>
    </row>
    <row r="23065" spans="1:13" x14ac:dyDescent="0.2">
      <c r="A23065" s="35" t="s">
        <v>10005</v>
      </c>
      <c r="B23065" s="34" t="s">
        <v>5195</v>
      </c>
      <c r="C23065" s="45" t="s">
        <v>462</v>
      </c>
      <c r="D23065" s="23" t="s">
        <v>5751</v>
      </c>
      <c r="E23065" s="23" t="s">
        <v>467</v>
      </c>
      <c r="F23065" s="46">
        <v>1</v>
      </c>
      <c r="G23065" s="25">
        <v>22500</v>
      </c>
      <c r="H23065" s="25">
        <v>22500</v>
      </c>
      <c r="I23065" s="25"/>
      <c r="J23065" s="58" t="e">
        <f>HYPERLINK("#"&amp;"Insumos"&amp;"!A"&amp;MATCH($B23065,#REF!,0),"Ins "&amp;$B23065)</f>
        <v>#REF!</v>
      </c>
      <c r="M23065" s="220"/>
    </row>
    <row r="23066" spans="1:13" x14ac:dyDescent="0.2">
      <c r="A23066" s="35" t="s">
        <v>10005</v>
      </c>
      <c r="B23066" s="34" t="s">
        <v>6207</v>
      </c>
      <c r="C23066" s="45" t="s">
        <v>6208</v>
      </c>
      <c r="D23066" s="23" t="s">
        <v>5751</v>
      </c>
      <c r="E23066" s="23" t="s">
        <v>4138</v>
      </c>
      <c r="F23066" s="46">
        <v>1</v>
      </c>
      <c r="G23066" s="25">
        <v>75817</v>
      </c>
      <c r="H23066" s="25">
        <v>75817</v>
      </c>
      <c r="I23066" s="25"/>
      <c r="J23066" s="58" t="e">
        <f>HYPERLINK("#"&amp;"Insumos"&amp;"!A"&amp;MATCH($B23066,#REF!,0),"Ins "&amp;$B23066)</f>
        <v>#REF!</v>
      </c>
      <c r="M23066" s="220"/>
    </row>
    <row r="23067" spans="1:13" x14ac:dyDescent="0.2">
      <c r="A23067" s="35" t="s">
        <v>10005</v>
      </c>
      <c r="B23067" s="34" t="s">
        <v>5169</v>
      </c>
      <c r="C23067" s="45" t="s">
        <v>163</v>
      </c>
      <c r="D23067" s="23" t="s">
        <v>5751</v>
      </c>
      <c r="E23067" s="23" t="s">
        <v>4134</v>
      </c>
      <c r="F23067" s="46">
        <v>16</v>
      </c>
      <c r="G23067" s="25">
        <v>1535</v>
      </c>
      <c r="H23067" s="25">
        <v>24560</v>
      </c>
      <c r="I23067" s="25"/>
      <c r="J23067" s="58" t="e">
        <f>HYPERLINK("#"&amp;"Insumos"&amp;"!A"&amp;MATCH($B23067,#REF!,0),"Ins "&amp;$B23067)</f>
        <v>#REF!</v>
      </c>
      <c r="M23067" s="220"/>
    </row>
    <row r="23068" spans="1:13" x14ac:dyDescent="0.2">
      <c r="A23068" s="35" t="s">
        <v>10005</v>
      </c>
      <c r="B23068" s="34" t="s">
        <v>5351</v>
      </c>
      <c r="C23068" s="45" t="s">
        <v>530</v>
      </c>
      <c r="D23068" s="23" t="s">
        <v>5751</v>
      </c>
      <c r="E23068" s="23" t="s">
        <v>287</v>
      </c>
      <c r="F23068" s="46">
        <v>4</v>
      </c>
      <c r="G23068" s="25">
        <v>12402</v>
      </c>
      <c r="H23068" s="25">
        <v>49608</v>
      </c>
      <c r="I23068" s="25"/>
      <c r="J23068" s="58" t="e">
        <f>HYPERLINK("#"&amp;"Insumos"&amp;"!A"&amp;MATCH($B23068,#REF!,0),"Ins "&amp;$B23068)</f>
        <v>#REF!</v>
      </c>
      <c r="M23068" s="220"/>
    </row>
    <row r="23069" spans="1:13" ht="38.25" x14ac:dyDescent="0.2">
      <c r="A23069" s="36" t="s">
        <v>10006</v>
      </c>
      <c r="B23069" s="26" t="s">
        <v>6816</v>
      </c>
      <c r="C23069" s="79" t="s">
        <v>10105</v>
      </c>
      <c r="D23069" s="37" t="s">
        <v>5608</v>
      </c>
      <c r="E23069" s="37" t="s">
        <v>464</v>
      </c>
      <c r="F23069" s="41"/>
      <c r="G23069" s="27"/>
      <c r="H23069" s="27"/>
      <c r="I23069" s="27">
        <v>69598</v>
      </c>
      <c r="M23069" s="220">
        <f t="shared" si="360"/>
        <v>91146</v>
      </c>
    </row>
    <row r="23070" spans="1:13" x14ac:dyDescent="0.2">
      <c r="A23070" s="35" t="s">
        <v>10006</v>
      </c>
      <c r="B23070" s="34" t="s">
        <v>5579</v>
      </c>
      <c r="C23070" s="45" t="s">
        <v>1016</v>
      </c>
      <c r="D23070" s="23" t="s">
        <v>5734</v>
      </c>
      <c r="E23070" s="23" t="s">
        <v>4141</v>
      </c>
      <c r="F23070" s="46">
        <v>0.8</v>
      </c>
      <c r="G23070" s="25">
        <v>57672</v>
      </c>
      <c r="H23070" s="25">
        <v>46138</v>
      </c>
      <c r="I23070" s="25"/>
      <c r="J23070" s="58" t="e">
        <f>HYPERLINK("#"&amp;"Insumos"&amp;"!A"&amp;MATCH($B23070,#REF!,0),"Ins "&amp;$B23070)</f>
        <v>#REF!</v>
      </c>
      <c r="M23070" s="220"/>
    </row>
    <row r="23071" spans="1:13" x14ac:dyDescent="0.2">
      <c r="A23071" s="35" t="s">
        <v>10006</v>
      </c>
      <c r="B23071" s="1" t="s">
        <v>263</v>
      </c>
      <c r="C23071" s="45" t="s">
        <v>696</v>
      </c>
      <c r="D23071" s="23" t="s">
        <v>5534</v>
      </c>
      <c r="E23071" s="23" t="s">
        <v>4140</v>
      </c>
      <c r="F23071" s="46">
        <v>1E-3</v>
      </c>
      <c r="G23071" s="25">
        <v>187426</v>
      </c>
      <c r="H23071" s="25">
        <v>187</v>
      </c>
      <c r="I23071" s="25"/>
      <c r="J23071" s="58" t="e">
        <f>HYPERLINK("#"&amp;"Insumos"&amp;"!A"&amp;MATCH($B23071,#REF!,0),"Ins "&amp;$B23071)</f>
        <v>#REF!</v>
      </c>
      <c r="M23071" s="220"/>
    </row>
    <row r="23072" spans="1:13" x14ac:dyDescent="0.2">
      <c r="A23072" s="35" t="s">
        <v>10006</v>
      </c>
      <c r="B23072" s="1" t="s">
        <v>5533</v>
      </c>
      <c r="C23072" s="45" t="s">
        <v>5892</v>
      </c>
      <c r="D23072" s="23" t="s">
        <v>977</v>
      </c>
      <c r="E23072" s="23" t="s">
        <v>4134</v>
      </c>
      <c r="F23072" s="46">
        <v>0.1</v>
      </c>
      <c r="G23072" s="25">
        <v>3623</v>
      </c>
      <c r="H23072" s="25">
        <v>362</v>
      </c>
      <c r="I23072" s="25"/>
      <c r="J23072" s="58" t="e">
        <f>HYPERLINK("#"&amp;"Insumos"&amp;"!A"&amp;MATCH($B23072,#REF!,0),"Ins "&amp;$B23072)</f>
        <v>#REF!</v>
      </c>
      <c r="M23072" s="220"/>
    </row>
    <row r="23073" spans="1:13" x14ac:dyDescent="0.2">
      <c r="A23073" s="35" t="s">
        <v>10006</v>
      </c>
      <c r="B23073" s="34" t="s">
        <v>5551</v>
      </c>
      <c r="C23073" s="45" t="s">
        <v>1229</v>
      </c>
      <c r="D23073" s="23" t="s">
        <v>5534</v>
      </c>
      <c r="E23073" s="23" t="s">
        <v>4140</v>
      </c>
      <c r="F23073" s="46">
        <v>18</v>
      </c>
      <c r="G23073" s="25">
        <v>437</v>
      </c>
      <c r="H23073" s="25">
        <v>7866</v>
      </c>
      <c r="I23073" s="25"/>
      <c r="J23073" s="58" t="e">
        <f>HYPERLINK("#"&amp;"Insumos"&amp;"!A"&amp;MATCH($B23073,#REF!,0),"Ins "&amp;$B23073)</f>
        <v>#REF!</v>
      </c>
      <c r="M23073" s="220"/>
    </row>
    <row r="23074" spans="1:13" x14ac:dyDescent="0.2">
      <c r="A23074" s="35" t="s">
        <v>10006</v>
      </c>
      <c r="B23074" s="34" t="s">
        <v>5543</v>
      </c>
      <c r="C23074" s="45" t="s">
        <v>1226</v>
      </c>
      <c r="D23074" s="23" t="s">
        <v>5534</v>
      </c>
      <c r="E23074" s="23" t="s">
        <v>4140</v>
      </c>
      <c r="F23074" s="46">
        <v>9</v>
      </c>
      <c r="G23074" s="25">
        <v>239</v>
      </c>
      <c r="H23074" s="25">
        <v>2151</v>
      </c>
      <c r="I23074" s="25"/>
      <c r="J23074" s="58" t="e">
        <f>HYPERLINK("#"&amp;"Insumos"&amp;"!A"&amp;MATCH($B23074,#REF!,0),"Ins "&amp;$B23074)</f>
        <v>#REF!</v>
      </c>
      <c r="M23074" s="220"/>
    </row>
    <row r="23075" spans="1:13" x14ac:dyDescent="0.2">
      <c r="A23075" s="35" t="s">
        <v>10006</v>
      </c>
      <c r="B23075" s="34" t="s">
        <v>102</v>
      </c>
      <c r="C23075" s="45" t="s">
        <v>1189</v>
      </c>
      <c r="D23075" s="23" t="s">
        <v>5534</v>
      </c>
      <c r="E23075" s="23" t="s">
        <v>4140</v>
      </c>
      <c r="F23075" s="46">
        <v>6</v>
      </c>
      <c r="G23075" s="25">
        <v>406</v>
      </c>
      <c r="H23075" s="25">
        <v>2436</v>
      </c>
      <c r="I23075" s="25"/>
      <c r="J23075" s="58" t="e">
        <f>HYPERLINK("#"&amp;"Insumos"&amp;"!A"&amp;MATCH($B23075,#REF!,0),"Ins "&amp;$B23075)</f>
        <v>#REF!</v>
      </c>
      <c r="M23075" s="220"/>
    </row>
    <row r="23076" spans="1:13" x14ac:dyDescent="0.2">
      <c r="A23076" s="35" t="s">
        <v>10006</v>
      </c>
      <c r="B23076" s="34" t="s">
        <v>4536</v>
      </c>
      <c r="C23076" s="45" t="s">
        <v>12752</v>
      </c>
      <c r="D23076" s="23" t="s">
        <v>5751</v>
      </c>
      <c r="E23076" s="23" t="s">
        <v>287</v>
      </c>
      <c r="F23076" s="46">
        <v>2</v>
      </c>
      <c r="G23076" s="25">
        <v>4457</v>
      </c>
      <c r="H23076" s="25">
        <v>8914</v>
      </c>
      <c r="I23076" s="25"/>
      <c r="J23076" s="58" t="e">
        <f>HYPERLINK("#"&amp;"Insumos"&amp;"!A"&amp;MATCH($B23076,#REF!,0),"Ins "&amp;$B23076)</f>
        <v>#REF!</v>
      </c>
      <c r="M23076" s="220"/>
    </row>
    <row r="23077" spans="1:13" x14ac:dyDescent="0.2">
      <c r="A23077" s="35" t="s">
        <v>10006</v>
      </c>
      <c r="B23077" s="34" t="s">
        <v>5483</v>
      </c>
      <c r="C23077" s="45" t="s">
        <v>1064</v>
      </c>
      <c r="D23077" s="23" t="s">
        <v>5751</v>
      </c>
      <c r="E23077" s="23" t="s">
        <v>467</v>
      </c>
      <c r="F23077" s="46">
        <v>0.25</v>
      </c>
      <c r="G23077" s="25">
        <v>6176</v>
      </c>
      <c r="H23077" s="25">
        <v>1544</v>
      </c>
      <c r="I23077" s="25"/>
      <c r="J23077" s="58" t="e">
        <f>HYPERLINK("#"&amp;"Insumos"&amp;"!A"&amp;MATCH($B23077,#REF!,0),"Ins "&amp;$B23077)</f>
        <v>#REF!</v>
      </c>
      <c r="M23077" s="220"/>
    </row>
    <row r="23078" spans="1:13" ht="25.5" x14ac:dyDescent="0.2">
      <c r="A23078" s="36" t="s">
        <v>10007</v>
      </c>
      <c r="B23078" s="26" t="s">
        <v>6816</v>
      </c>
      <c r="C23078" s="79" t="s">
        <v>10133</v>
      </c>
      <c r="D23078" s="37" t="s">
        <v>5608</v>
      </c>
      <c r="E23078" s="37" t="s">
        <v>466</v>
      </c>
      <c r="F23078" s="41"/>
      <c r="G23078" s="27"/>
      <c r="H23078" s="27"/>
      <c r="I23078" s="27">
        <v>749359</v>
      </c>
      <c r="M23078" s="220">
        <f t="shared" si="360"/>
        <v>981361</v>
      </c>
    </row>
    <row r="23079" spans="1:13" x14ac:dyDescent="0.2">
      <c r="A23079" s="35" t="s">
        <v>10007</v>
      </c>
      <c r="B23079" s="34" t="s">
        <v>5533</v>
      </c>
      <c r="C23079" s="45" t="s">
        <v>5892</v>
      </c>
      <c r="D23079" s="23" t="s">
        <v>977</v>
      </c>
      <c r="E23079" s="23" t="s">
        <v>4134</v>
      </c>
      <c r="F23079" s="46">
        <v>1.3177382319173363</v>
      </c>
      <c r="G23079" s="25">
        <v>3623</v>
      </c>
      <c r="H23079" s="25">
        <v>4774</v>
      </c>
      <c r="I23079" s="25"/>
      <c r="J23079" s="58" t="e">
        <f>HYPERLINK("#"&amp;"Insumos"&amp;"!A"&amp;MATCH($B23079,#REF!,0),"Ins "&amp;$B23079)</f>
        <v>#REF!</v>
      </c>
      <c r="M23079" s="220"/>
    </row>
    <row r="23080" spans="1:13" x14ac:dyDescent="0.2">
      <c r="A23080" s="35" t="s">
        <v>10007</v>
      </c>
      <c r="B23080" s="34" t="s">
        <v>5578</v>
      </c>
      <c r="C23080" s="45" t="s">
        <v>1015</v>
      </c>
      <c r="D23080" s="23" t="s">
        <v>5734</v>
      </c>
      <c r="E23080" s="23" t="s">
        <v>4141</v>
      </c>
      <c r="F23080" s="46">
        <v>0.88573707796626078</v>
      </c>
      <c r="G23080" s="25">
        <v>52425</v>
      </c>
      <c r="H23080" s="25">
        <v>46435</v>
      </c>
      <c r="I23080" s="25"/>
      <c r="J23080" s="58" t="e">
        <f>HYPERLINK("#"&amp;"Insumos"&amp;"!A"&amp;MATCH($B23080,#REF!,0),"Ins "&amp;$B23080)</f>
        <v>#REF!</v>
      </c>
      <c r="M23080" s="220"/>
    </row>
    <row r="23081" spans="1:13" x14ac:dyDescent="0.2">
      <c r="A23081" s="35" t="s">
        <v>10007</v>
      </c>
      <c r="B23081" s="34" t="s">
        <v>10159</v>
      </c>
      <c r="C23081" s="45" t="s">
        <v>10174</v>
      </c>
      <c r="D23081" s="23" t="s">
        <v>5751</v>
      </c>
      <c r="E23081" s="23" t="s">
        <v>466</v>
      </c>
      <c r="F23081" s="46">
        <v>1</v>
      </c>
      <c r="G23081" s="25">
        <v>696800</v>
      </c>
      <c r="H23081" s="25">
        <v>696800</v>
      </c>
      <c r="I23081" s="25"/>
      <c r="J23081" s="58" t="e">
        <f>HYPERLINK("#"&amp;"Insumos"&amp;"!A"&amp;MATCH($B23081,#REF!,0),"Ins "&amp;$B23081)</f>
        <v>#REF!</v>
      </c>
      <c r="M23081" s="220"/>
    </row>
    <row r="23082" spans="1:13" x14ac:dyDescent="0.2">
      <c r="A23082" s="35" t="s">
        <v>10007</v>
      </c>
      <c r="B23082" s="34" t="s">
        <v>5007</v>
      </c>
      <c r="C23082" s="45" t="s">
        <v>720</v>
      </c>
      <c r="D23082" s="23" t="s">
        <v>5751</v>
      </c>
      <c r="E23082" s="23" t="s">
        <v>4134</v>
      </c>
      <c r="F23082" s="46">
        <v>0.71162280701754388</v>
      </c>
      <c r="G23082" s="25">
        <v>1897</v>
      </c>
      <c r="H23082" s="25">
        <v>1350</v>
      </c>
      <c r="I23082" s="25"/>
      <c r="J23082" s="58" t="e">
        <f>HYPERLINK("#"&amp;"Insumos"&amp;"!A"&amp;MATCH($B23082,#REF!,0),"Ins "&amp;$B23082)</f>
        <v>#REF!</v>
      </c>
      <c r="M23082" s="220"/>
    </row>
    <row r="23083" spans="1:13" ht="51" x14ac:dyDescent="0.2">
      <c r="A23083" s="36" t="s">
        <v>10008</v>
      </c>
      <c r="B23083" s="26" t="s">
        <v>6816</v>
      </c>
      <c r="C23083" s="79" t="s">
        <v>10135</v>
      </c>
      <c r="D23083" s="37" t="s">
        <v>5608</v>
      </c>
      <c r="E23083" s="37" t="s">
        <v>465</v>
      </c>
      <c r="F23083" s="41"/>
      <c r="G23083" s="27"/>
      <c r="H23083" s="27"/>
      <c r="I23083" s="27">
        <v>132312</v>
      </c>
      <c r="M23083" s="220">
        <f t="shared" si="360"/>
        <v>173276</v>
      </c>
    </row>
    <row r="23084" spans="1:13" x14ac:dyDescent="0.2">
      <c r="A23084" s="35" t="s">
        <v>10008</v>
      </c>
      <c r="B23084" s="34" t="s">
        <v>5604</v>
      </c>
      <c r="C23084" s="45" t="s">
        <v>540</v>
      </c>
      <c r="D23084" s="23" t="s">
        <v>5585</v>
      </c>
      <c r="E23084" s="23" t="s">
        <v>466</v>
      </c>
      <c r="F23084" s="46">
        <v>0.03</v>
      </c>
      <c r="G23084" s="25">
        <v>531559</v>
      </c>
      <c r="H23084" s="25">
        <v>15947</v>
      </c>
      <c r="I23084" s="25"/>
      <c r="J23084" s="58" t="e">
        <f>HYPERLINK("#"&amp;"Insumos"&amp;"!A"&amp;MATCH($B23084,#REF!,0),"Ins "&amp;$B23084)</f>
        <v>#REF!</v>
      </c>
      <c r="M23084" s="220"/>
    </row>
    <row r="23085" spans="1:13" x14ac:dyDescent="0.2">
      <c r="A23085" s="35" t="s">
        <v>10008</v>
      </c>
      <c r="B23085" s="1" t="s">
        <v>5572</v>
      </c>
      <c r="C23085" s="45" t="s">
        <v>971</v>
      </c>
      <c r="D23085" s="23" t="s">
        <v>5734</v>
      </c>
      <c r="E23085" s="23" t="s">
        <v>4141</v>
      </c>
      <c r="F23085" s="46">
        <v>0.66</v>
      </c>
      <c r="G23085" s="25">
        <v>37863</v>
      </c>
      <c r="H23085" s="25">
        <v>24990</v>
      </c>
      <c r="I23085" s="25"/>
      <c r="J23085" s="58" t="e">
        <f>HYPERLINK("#"&amp;"Insumos"&amp;"!A"&amp;MATCH($B23085,#REF!,0),"Ins "&amp;$B23085)</f>
        <v>#REF!</v>
      </c>
      <c r="M23085" s="220"/>
    </row>
    <row r="23086" spans="1:13" x14ac:dyDescent="0.2">
      <c r="A23086" s="35" t="s">
        <v>10008</v>
      </c>
      <c r="B23086" s="1" t="s">
        <v>263</v>
      </c>
      <c r="C23086" s="45" t="s">
        <v>696</v>
      </c>
      <c r="D23086" s="23" t="s">
        <v>5534</v>
      </c>
      <c r="E23086" s="23" t="s">
        <v>4140</v>
      </c>
      <c r="F23086" s="46">
        <v>9.2999999999999992E-3</v>
      </c>
      <c r="G23086" s="25">
        <v>187426</v>
      </c>
      <c r="H23086" s="25">
        <v>1743</v>
      </c>
      <c r="I23086" s="25"/>
      <c r="J23086" s="58" t="e">
        <f>HYPERLINK("#"&amp;"Insumos"&amp;"!A"&amp;MATCH($B23086,#REF!,0),"Ins "&amp;$B23086)</f>
        <v>#REF!</v>
      </c>
      <c r="M23086" s="220"/>
    </row>
    <row r="23087" spans="1:13" x14ac:dyDescent="0.2">
      <c r="A23087" s="35" t="s">
        <v>10008</v>
      </c>
      <c r="B23087" s="34" t="s">
        <v>5533</v>
      </c>
      <c r="C23087" s="45" t="s">
        <v>5892</v>
      </c>
      <c r="D23087" s="23" t="s">
        <v>977</v>
      </c>
      <c r="E23087" s="23" t="s">
        <v>4134</v>
      </c>
      <c r="F23087" s="46">
        <v>0.02</v>
      </c>
      <c r="G23087" s="25">
        <v>3623</v>
      </c>
      <c r="H23087" s="25">
        <v>72</v>
      </c>
      <c r="I23087" s="25"/>
      <c r="J23087" s="58" t="e">
        <f>HYPERLINK("#"&amp;"Insumos"&amp;"!A"&amp;MATCH($B23087,#REF!,0),"Ins "&amp;$B23087)</f>
        <v>#REF!</v>
      </c>
      <c r="M23087" s="220"/>
    </row>
    <row r="23088" spans="1:13" x14ac:dyDescent="0.2">
      <c r="A23088" s="35" t="s">
        <v>10008</v>
      </c>
      <c r="B23088" s="34" t="s">
        <v>4598</v>
      </c>
      <c r="C23088" s="45" t="s">
        <v>8895</v>
      </c>
      <c r="D23088" s="23" t="s">
        <v>5751</v>
      </c>
      <c r="E23088" s="23" t="s">
        <v>467</v>
      </c>
      <c r="F23088" s="46">
        <v>0.25</v>
      </c>
      <c r="G23088" s="25">
        <v>6656</v>
      </c>
      <c r="H23088" s="25">
        <v>1664</v>
      </c>
      <c r="I23088" s="25"/>
      <c r="J23088" s="58" t="e">
        <f>HYPERLINK("#"&amp;"Insumos"&amp;"!A"&amp;MATCH($B23088,#REF!,0),"Ins "&amp;$B23088)</f>
        <v>#REF!</v>
      </c>
      <c r="M23088" s="220"/>
    </row>
    <row r="23089" spans="1:13" ht="25.5" x14ac:dyDescent="0.2">
      <c r="A23089" s="35" t="s">
        <v>10008</v>
      </c>
      <c r="B23089" s="34" t="s">
        <v>4635</v>
      </c>
      <c r="C23089" s="45" t="s">
        <v>6553</v>
      </c>
      <c r="D23089" s="23" t="s">
        <v>5751</v>
      </c>
      <c r="E23089" s="23" t="s">
        <v>465</v>
      </c>
      <c r="F23089" s="46">
        <v>1.03</v>
      </c>
      <c r="G23089" s="25">
        <v>69030</v>
      </c>
      <c r="H23089" s="25">
        <v>71101</v>
      </c>
      <c r="I23089" s="25"/>
      <c r="J23089" s="58" t="e">
        <f>HYPERLINK("#"&amp;"Insumos"&amp;"!A"&amp;MATCH($B23089,#REF!,0),"Ins "&amp;$B23089)</f>
        <v>#REF!</v>
      </c>
      <c r="M23089" s="220"/>
    </row>
    <row r="23090" spans="1:13" x14ac:dyDescent="0.2">
      <c r="A23090" s="35" t="s">
        <v>10008</v>
      </c>
      <c r="B23090" s="34" t="s">
        <v>5007</v>
      </c>
      <c r="C23090" s="45" t="s">
        <v>720</v>
      </c>
      <c r="D23090" s="23" t="s">
        <v>5751</v>
      </c>
      <c r="E23090" s="23" t="s">
        <v>4134</v>
      </c>
      <c r="F23090" s="46">
        <v>0.7</v>
      </c>
      <c r="G23090" s="25">
        <v>1897</v>
      </c>
      <c r="H23090" s="25">
        <v>1328</v>
      </c>
      <c r="I23090" s="25"/>
      <c r="J23090" s="58" t="e">
        <f>HYPERLINK("#"&amp;"Insumos"&amp;"!A"&amp;MATCH($B23090,#REF!,0),"Ins "&amp;$B23090)</f>
        <v>#REF!</v>
      </c>
      <c r="M23090" s="220"/>
    </row>
    <row r="23091" spans="1:13" x14ac:dyDescent="0.2">
      <c r="A23091" s="35" t="s">
        <v>10008</v>
      </c>
      <c r="B23091" s="34" t="s">
        <v>5161</v>
      </c>
      <c r="C23091" s="45" t="s">
        <v>1202</v>
      </c>
      <c r="D23091" s="23" t="s">
        <v>5751</v>
      </c>
      <c r="E23091" s="23" t="s">
        <v>467</v>
      </c>
      <c r="F23091" s="46">
        <v>4.5</v>
      </c>
      <c r="G23091" s="25">
        <v>3008</v>
      </c>
      <c r="H23091" s="25">
        <v>13536</v>
      </c>
      <c r="I23091" s="25"/>
      <c r="J23091" s="58" t="e">
        <f>HYPERLINK("#"&amp;"Insumos"&amp;"!A"&amp;MATCH($B23091,#REF!,0),"Ins "&amp;$B23091)</f>
        <v>#REF!</v>
      </c>
      <c r="M23091" s="220"/>
    </row>
    <row r="23092" spans="1:13" x14ac:dyDescent="0.2">
      <c r="A23092" s="35" t="s">
        <v>10008</v>
      </c>
      <c r="B23092" s="34" t="s">
        <v>5198</v>
      </c>
      <c r="C23092" s="45" t="s">
        <v>296</v>
      </c>
      <c r="D23092" s="23" t="s">
        <v>5751</v>
      </c>
      <c r="E23092" s="23" t="s">
        <v>287</v>
      </c>
      <c r="F23092" s="46">
        <v>0.33</v>
      </c>
      <c r="G23092" s="25">
        <v>5738</v>
      </c>
      <c r="H23092" s="25">
        <v>1894</v>
      </c>
      <c r="I23092" s="25"/>
      <c r="J23092" s="58" t="e">
        <f>HYPERLINK("#"&amp;"Insumos"&amp;"!A"&amp;MATCH($B23092,#REF!,0),"Ins "&amp;$B23092)</f>
        <v>#REF!</v>
      </c>
      <c r="M23092" s="220"/>
    </row>
    <row r="23093" spans="1:13" x14ac:dyDescent="0.2">
      <c r="A23093" s="35" t="s">
        <v>10008</v>
      </c>
      <c r="B23093" s="34" t="s">
        <v>1050</v>
      </c>
      <c r="C23093" s="45" t="s">
        <v>1063</v>
      </c>
      <c r="D23093" s="23" t="s">
        <v>5751</v>
      </c>
      <c r="E23093" s="23" t="s">
        <v>4136</v>
      </c>
      <c r="F23093" s="46">
        <v>1.08</v>
      </c>
      <c r="G23093" s="25">
        <v>34</v>
      </c>
      <c r="H23093" s="25">
        <v>37</v>
      </c>
      <c r="I23093" s="25"/>
      <c r="J23093" s="58" t="e">
        <f>HYPERLINK("#"&amp;"Insumos"&amp;"!A"&amp;MATCH($B23093,#REF!,0),"Ins "&amp;$B23093)</f>
        <v>#REF!</v>
      </c>
      <c r="M23093" s="220"/>
    </row>
    <row r="23094" spans="1:13" ht="38.25" x14ac:dyDescent="0.2">
      <c r="A23094" s="36" t="s">
        <v>10134</v>
      </c>
      <c r="B23094" s="26" t="s">
        <v>6816</v>
      </c>
      <c r="C23094" s="79" t="s">
        <v>10141</v>
      </c>
      <c r="D23094" s="37" t="s">
        <v>5608</v>
      </c>
      <c r="E23094" s="37" t="s">
        <v>463</v>
      </c>
      <c r="F23094" s="41"/>
      <c r="G23094" s="27"/>
      <c r="H23094" s="27"/>
      <c r="I23094" s="27">
        <v>4449794</v>
      </c>
      <c r="M23094" s="220">
        <f t="shared" si="360"/>
        <v>5827450</v>
      </c>
    </row>
    <row r="23095" spans="1:13" x14ac:dyDescent="0.2">
      <c r="A23095" s="35" t="s">
        <v>10134</v>
      </c>
      <c r="B23095" s="34" t="s">
        <v>5574</v>
      </c>
      <c r="C23095" s="45" t="s">
        <v>972</v>
      </c>
      <c r="D23095" s="23" t="s">
        <v>5734</v>
      </c>
      <c r="E23095" s="23" t="s">
        <v>4141</v>
      </c>
      <c r="F23095" s="46">
        <v>4.9497525123743813</v>
      </c>
      <c r="G23095" s="25">
        <v>41004</v>
      </c>
      <c r="H23095" s="25">
        <v>202960</v>
      </c>
      <c r="I23095" s="25"/>
      <c r="J23095" s="58" t="e">
        <f>HYPERLINK("#"&amp;"Insumos"&amp;"!A"&amp;MATCH($B23095,#REF!,0),"Ins "&amp;$B23095)</f>
        <v>#REF!</v>
      </c>
      <c r="M23095" s="220"/>
    </row>
    <row r="23096" spans="1:13" ht="25.5" x14ac:dyDescent="0.2">
      <c r="A23096" s="35" t="s">
        <v>10134</v>
      </c>
      <c r="B23096" s="1" t="s">
        <v>597</v>
      </c>
      <c r="C23096" s="45" t="s">
        <v>8738</v>
      </c>
      <c r="D23096" s="23" t="s">
        <v>5534</v>
      </c>
      <c r="E23096" s="23" t="s">
        <v>8737</v>
      </c>
      <c r="F23096" s="46">
        <v>1.0218679746576742</v>
      </c>
      <c r="G23096" s="25">
        <v>17302</v>
      </c>
      <c r="H23096" s="25">
        <v>17680</v>
      </c>
      <c r="I23096" s="25"/>
      <c r="J23096" s="58" t="e">
        <f>HYPERLINK("#"&amp;"Insumos"&amp;"!A"&amp;MATCH($B23096,#REF!,0),"Ins "&amp;$B23096)</f>
        <v>#REF!</v>
      </c>
      <c r="M23096" s="220"/>
    </row>
    <row r="23097" spans="1:13" x14ac:dyDescent="0.2">
      <c r="A23097" s="35" t="s">
        <v>10134</v>
      </c>
      <c r="B23097" s="1" t="s">
        <v>5533</v>
      </c>
      <c r="C23097" s="45" t="s">
        <v>5892</v>
      </c>
      <c r="D23097" s="23" t="s">
        <v>977</v>
      </c>
      <c r="E23097" s="23" t="s">
        <v>4134</v>
      </c>
      <c r="F23097" s="46">
        <v>3.013777267508611</v>
      </c>
      <c r="G23097" s="25">
        <v>3623</v>
      </c>
      <c r="H23097" s="25">
        <v>10919</v>
      </c>
      <c r="I23097" s="25"/>
      <c r="J23097" s="58" t="e">
        <f>HYPERLINK("#"&amp;"Insumos"&amp;"!A"&amp;MATCH($B23097,#REF!,0),"Ins "&amp;$B23097)</f>
        <v>#REF!</v>
      </c>
      <c r="M23097" s="220"/>
    </row>
    <row r="23098" spans="1:13" x14ac:dyDescent="0.2">
      <c r="A23098" s="35" t="s">
        <v>10134</v>
      </c>
      <c r="B23098" s="34" t="s">
        <v>10160</v>
      </c>
      <c r="C23098" s="45" t="s">
        <v>10175</v>
      </c>
      <c r="D23098" s="23" t="s">
        <v>5751</v>
      </c>
      <c r="E23098" s="23" t="s">
        <v>463</v>
      </c>
      <c r="F23098" s="46">
        <v>1.0000004377103762</v>
      </c>
      <c r="G23098" s="25">
        <v>729362</v>
      </c>
      <c r="H23098" s="25">
        <v>729362</v>
      </c>
      <c r="I23098" s="25"/>
      <c r="J23098" s="58" t="e">
        <f>HYPERLINK("#"&amp;"Insumos"&amp;"!A"&amp;MATCH($B23098,#REF!,0),"Ins "&amp;$B23098)</f>
        <v>#REF!</v>
      </c>
      <c r="M23098" s="220"/>
    </row>
    <row r="23099" spans="1:13" x14ac:dyDescent="0.2">
      <c r="A23099" s="35" t="s">
        <v>10134</v>
      </c>
      <c r="B23099" s="34" t="s">
        <v>10161</v>
      </c>
      <c r="C23099" s="45" t="s">
        <v>10176</v>
      </c>
      <c r="D23099" s="23" t="s">
        <v>5751</v>
      </c>
      <c r="E23099" s="23" t="s">
        <v>463</v>
      </c>
      <c r="F23099" s="46">
        <v>1</v>
      </c>
      <c r="G23099" s="25">
        <v>1580800</v>
      </c>
      <c r="H23099" s="25">
        <v>1580800</v>
      </c>
      <c r="I23099" s="25"/>
      <c r="J23099" s="58" t="e">
        <f>HYPERLINK("#"&amp;"Insumos"&amp;"!A"&amp;MATCH($B23099,#REF!,0),"Ins "&amp;$B23099)</f>
        <v>#REF!</v>
      </c>
      <c r="M23099" s="220"/>
    </row>
    <row r="23100" spans="1:13" x14ac:dyDescent="0.2">
      <c r="A23100" s="35" t="s">
        <v>10134</v>
      </c>
      <c r="B23100" s="34" t="s">
        <v>6643</v>
      </c>
      <c r="C23100" s="45" t="s">
        <v>6644</v>
      </c>
      <c r="D23100" s="23" t="s">
        <v>5734</v>
      </c>
      <c r="E23100" s="23" t="s">
        <v>4141</v>
      </c>
      <c r="F23100" s="46">
        <v>25.160749231199329</v>
      </c>
      <c r="G23100" s="25">
        <v>45915</v>
      </c>
      <c r="H23100" s="25">
        <v>1155256</v>
      </c>
      <c r="I23100" s="25"/>
      <c r="J23100" s="58" t="e">
        <f>HYPERLINK("#"&amp;"Insumos"&amp;"!A"&amp;MATCH($B23100,#REF!,0),"Ins "&amp;$B23100)</f>
        <v>#REF!</v>
      </c>
      <c r="M23100" s="220"/>
    </row>
    <row r="23101" spans="1:13" x14ac:dyDescent="0.2">
      <c r="A23101" s="35" t="s">
        <v>10134</v>
      </c>
      <c r="B23101" s="34" t="s">
        <v>254</v>
      </c>
      <c r="C23101" s="45" t="s">
        <v>751</v>
      </c>
      <c r="D23101" s="23" t="s">
        <v>5534</v>
      </c>
      <c r="E23101" s="23" t="s">
        <v>4141</v>
      </c>
      <c r="F23101" s="46">
        <v>10.654354967593004</v>
      </c>
      <c r="G23101" s="25">
        <v>46854</v>
      </c>
      <c r="H23101" s="25">
        <v>499199</v>
      </c>
      <c r="I23101" s="25"/>
      <c r="J23101" s="58" t="e">
        <f>HYPERLINK("#"&amp;"Insumos"&amp;"!A"&amp;MATCH($B23101,#REF!,0),"Ins "&amp;$B23101)</f>
        <v>#REF!</v>
      </c>
      <c r="M23101" s="220"/>
    </row>
    <row r="23102" spans="1:13" ht="25.5" x14ac:dyDescent="0.2">
      <c r="A23102" s="35" t="s">
        <v>10134</v>
      </c>
      <c r="B23102" s="34" t="s">
        <v>5194</v>
      </c>
      <c r="C23102" s="45" t="s">
        <v>1219</v>
      </c>
      <c r="D23102" s="23" t="s">
        <v>5751</v>
      </c>
      <c r="E23102" s="23" t="s">
        <v>467</v>
      </c>
      <c r="F23102" s="46">
        <v>3.7453333333333334</v>
      </c>
      <c r="G23102" s="25">
        <v>22500</v>
      </c>
      <c r="H23102" s="25">
        <v>84270</v>
      </c>
      <c r="I23102" s="25"/>
      <c r="J23102" s="58" t="e">
        <f>HYPERLINK("#"&amp;"Insumos"&amp;"!A"&amp;MATCH($B23102,#REF!,0),"Ins "&amp;$B23102)</f>
        <v>#REF!</v>
      </c>
      <c r="M23102" s="220"/>
    </row>
    <row r="23103" spans="1:13" x14ac:dyDescent="0.2">
      <c r="A23103" s="35" t="s">
        <v>10134</v>
      </c>
      <c r="B23103" s="34" t="s">
        <v>4593</v>
      </c>
      <c r="C23103" s="45" t="s">
        <v>2145</v>
      </c>
      <c r="D23103" s="23" t="s">
        <v>5751</v>
      </c>
      <c r="E23103" s="23" t="s">
        <v>4138</v>
      </c>
      <c r="F23103" s="46">
        <v>0.47528448681623953</v>
      </c>
      <c r="G23103" s="25">
        <v>225374</v>
      </c>
      <c r="H23103" s="25">
        <v>107117</v>
      </c>
      <c r="I23103" s="25"/>
      <c r="J23103" s="58" t="e">
        <f>HYPERLINK("#"&amp;"Insumos"&amp;"!A"&amp;MATCH($B23103,#REF!,0),"Ins "&amp;$B23103)</f>
        <v>#REF!</v>
      </c>
      <c r="M23103" s="220"/>
    </row>
    <row r="23104" spans="1:13" ht="38.25" x14ac:dyDescent="0.2">
      <c r="A23104" s="35" t="s">
        <v>10134</v>
      </c>
      <c r="B23104" s="34" t="s">
        <v>4571</v>
      </c>
      <c r="C23104" s="45" t="s">
        <v>1434</v>
      </c>
      <c r="D23104" s="23" t="s">
        <v>5751</v>
      </c>
      <c r="E23104" s="23" t="s">
        <v>4138</v>
      </c>
      <c r="F23104" s="46">
        <v>0.31641566902153223</v>
      </c>
      <c r="G23104" s="25">
        <v>196676</v>
      </c>
      <c r="H23104" s="25">
        <v>62231</v>
      </c>
      <c r="I23104" s="25"/>
      <c r="J23104" s="58" t="e">
        <f>HYPERLINK("#"&amp;"Insumos"&amp;"!A"&amp;MATCH($B23104,#REF!,0),"Ins "&amp;$B23104)</f>
        <v>#REF!</v>
      </c>
      <c r="M23104" s="220"/>
    </row>
    <row r="23105" spans="1:13" ht="38.25" x14ac:dyDescent="0.2">
      <c r="A23105" s="36" t="s">
        <v>11315</v>
      </c>
      <c r="B23105" s="26" t="s">
        <v>6816</v>
      </c>
      <c r="C23105" s="79" t="s">
        <v>11316</v>
      </c>
      <c r="D23105" s="37" t="s">
        <v>5608</v>
      </c>
      <c r="E23105" s="37" t="s">
        <v>465</v>
      </c>
      <c r="F23105" s="41"/>
      <c r="G23105" s="27"/>
      <c r="H23105" s="27"/>
      <c r="I23105" s="27">
        <v>40097</v>
      </c>
      <c r="M23105" s="220">
        <f t="shared" si="360"/>
        <v>52511</v>
      </c>
    </row>
    <row r="23106" spans="1:13" x14ac:dyDescent="0.2">
      <c r="A23106" s="35" t="s">
        <v>11315</v>
      </c>
      <c r="B23106" s="34" t="s">
        <v>5572</v>
      </c>
      <c r="C23106" s="45" t="s">
        <v>971</v>
      </c>
      <c r="D23106" s="23" t="s">
        <v>5734</v>
      </c>
      <c r="E23106" s="23" t="s">
        <v>4141</v>
      </c>
      <c r="F23106" s="46">
        <v>0.75</v>
      </c>
      <c r="G23106" s="25">
        <v>37863</v>
      </c>
      <c r="H23106" s="25">
        <v>28397</v>
      </c>
      <c r="I23106" s="25"/>
      <c r="J23106" s="58" t="e">
        <f>HYPERLINK("#"&amp;"Insumos"&amp;"!A"&amp;MATCH($B23106,#REF!,0),"Ins "&amp;$B23106)</f>
        <v>#REF!</v>
      </c>
      <c r="M23106" s="220"/>
    </row>
    <row r="23107" spans="1:13" x14ac:dyDescent="0.2">
      <c r="A23107" s="35" t="s">
        <v>11315</v>
      </c>
      <c r="B23107" s="1" t="s">
        <v>5533</v>
      </c>
      <c r="C23107" s="45" t="s">
        <v>5892</v>
      </c>
      <c r="D23107" s="23" t="s">
        <v>977</v>
      </c>
      <c r="E23107" s="23" t="s">
        <v>4134</v>
      </c>
      <c r="F23107" s="46">
        <v>0.5</v>
      </c>
      <c r="G23107" s="25">
        <v>3623</v>
      </c>
      <c r="H23107" s="25">
        <v>1812</v>
      </c>
      <c r="I23107" s="25"/>
      <c r="J23107" s="58" t="e">
        <f>HYPERLINK("#"&amp;"Insumos"&amp;"!A"&amp;MATCH($B23107,#REF!,0),"Ins "&amp;$B23107)</f>
        <v>#REF!</v>
      </c>
      <c r="M23107" s="220"/>
    </row>
    <row r="23108" spans="1:13" x14ac:dyDescent="0.2">
      <c r="A23108" s="35" t="s">
        <v>11315</v>
      </c>
      <c r="B23108" s="1" t="s">
        <v>5007</v>
      </c>
      <c r="C23108" s="45" t="s">
        <v>720</v>
      </c>
      <c r="D23108" s="23" t="s">
        <v>5751</v>
      </c>
      <c r="E23108" s="23" t="s">
        <v>4134</v>
      </c>
      <c r="F23108" s="46">
        <v>1</v>
      </c>
      <c r="G23108" s="25">
        <v>1897</v>
      </c>
      <c r="H23108" s="25">
        <v>1897</v>
      </c>
      <c r="I23108" s="25"/>
      <c r="J23108" s="58" t="e">
        <f>HYPERLINK("#"&amp;"Insumos"&amp;"!A"&amp;MATCH($B23108,#REF!,0),"Ins "&amp;$B23108)</f>
        <v>#REF!</v>
      </c>
      <c r="M23108" s="220"/>
    </row>
    <row r="23109" spans="1:13" x14ac:dyDescent="0.2">
      <c r="A23109" s="35" t="s">
        <v>11315</v>
      </c>
      <c r="B23109" s="34" t="s">
        <v>5192</v>
      </c>
      <c r="C23109" s="45" t="s">
        <v>1217</v>
      </c>
      <c r="D23109" s="23" t="s">
        <v>5751</v>
      </c>
      <c r="E23109" s="23" t="s">
        <v>4134</v>
      </c>
      <c r="F23109" s="46">
        <v>0.5</v>
      </c>
      <c r="G23109" s="25">
        <v>15982</v>
      </c>
      <c r="H23109" s="25">
        <v>7991</v>
      </c>
      <c r="I23109" s="25"/>
      <c r="J23109" s="58" t="e">
        <f>HYPERLINK("#"&amp;"Insumos"&amp;"!A"&amp;MATCH($B23109,#REF!,0),"Ins "&amp;$B23109)</f>
        <v>#REF!</v>
      </c>
      <c r="M23109" s="220"/>
    </row>
    <row r="23110" spans="1:13" ht="51" x14ac:dyDescent="0.2">
      <c r="A23110" s="36" t="s">
        <v>11321</v>
      </c>
      <c r="B23110" s="26" t="s">
        <v>6816</v>
      </c>
      <c r="C23110" s="79" t="s">
        <v>11333</v>
      </c>
      <c r="D23110" s="37" t="s">
        <v>5608</v>
      </c>
      <c r="E23110" s="37" t="s">
        <v>4134</v>
      </c>
      <c r="F23110" s="41"/>
      <c r="G23110" s="27"/>
      <c r="H23110" s="27"/>
      <c r="I23110" s="27">
        <v>2163844</v>
      </c>
      <c r="M23110" s="220">
        <f t="shared" ref="M23110:M23169" si="361">ROUND(I23110*(1+$L$2),0)</f>
        <v>2833770</v>
      </c>
    </row>
    <row r="23111" spans="1:13" x14ac:dyDescent="0.2">
      <c r="A23111" s="35" t="s">
        <v>11321</v>
      </c>
      <c r="B23111" s="34" t="s">
        <v>5533</v>
      </c>
      <c r="C23111" s="45" t="s">
        <v>5892</v>
      </c>
      <c r="D23111" s="23" t="s">
        <v>977</v>
      </c>
      <c r="E23111" s="23" t="s">
        <v>4134</v>
      </c>
      <c r="F23111" s="46">
        <v>0.3</v>
      </c>
      <c r="G23111" s="25">
        <v>3623</v>
      </c>
      <c r="H23111" s="25">
        <v>1087</v>
      </c>
      <c r="I23111" s="25"/>
      <c r="J23111" s="58" t="e">
        <f>HYPERLINK("#"&amp;"Insumos"&amp;"!A"&amp;MATCH($B23111,#REF!,0),"Ins "&amp;$B23111)</f>
        <v>#REF!</v>
      </c>
      <c r="M23111" s="220"/>
    </row>
    <row r="23112" spans="1:13" x14ac:dyDescent="0.2">
      <c r="A23112" s="35" t="s">
        <v>11321</v>
      </c>
      <c r="B23112" s="1" t="s">
        <v>217</v>
      </c>
      <c r="C23112" s="45" t="s">
        <v>1018</v>
      </c>
      <c r="D23112" s="23" t="s">
        <v>5734</v>
      </c>
      <c r="E23112" s="23" t="s">
        <v>4141</v>
      </c>
      <c r="F23112" s="46">
        <v>3</v>
      </c>
      <c r="G23112" s="25">
        <v>57752</v>
      </c>
      <c r="H23112" s="25">
        <v>173256</v>
      </c>
      <c r="I23112" s="25"/>
      <c r="J23112" s="58" t="e">
        <f>HYPERLINK("#"&amp;"Insumos"&amp;"!A"&amp;MATCH($B23112,#REF!,0),"Ins "&amp;$B23112)</f>
        <v>#REF!</v>
      </c>
      <c r="M23112" s="220"/>
    </row>
    <row r="23113" spans="1:13" ht="25.5" x14ac:dyDescent="0.2">
      <c r="A23113" s="35" t="s">
        <v>11321</v>
      </c>
      <c r="B23113" s="34" t="s">
        <v>11194</v>
      </c>
      <c r="C23113" s="45" t="s">
        <v>11326</v>
      </c>
      <c r="D23113" s="23" t="s">
        <v>5751</v>
      </c>
      <c r="E23113" s="23" t="s">
        <v>11151</v>
      </c>
      <c r="F23113" s="46">
        <v>1</v>
      </c>
      <c r="G23113" s="25">
        <v>1909336</v>
      </c>
      <c r="H23113" s="25">
        <v>1909336</v>
      </c>
      <c r="I23113" s="25"/>
      <c r="J23113" s="58" t="e">
        <f>HYPERLINK("#"&amp;"Insumos"&amp;"!A"&amp;MATCH($B23113,#REF!,0),"Ins "&amp;$B23113)</f>
        <v>#REF!</v>
      </c>
      <c r="M23113" s="220"/>
    </row>
    <row r="23114" spans="1:13" x14ac:dyDescent="0.2">
      <c r="A23114" s="35" t="s">
        <v>11321</v>
      </c>
      <c r="B23114" s="34" t="s">
        <v>143</v>
      </c>
      <c r="C23114" s="45" t="s">
        <v>722</v>
      </c>
      <c r="D23114" s="23" t="s">
        <v>5534</v>
      </c>
      <c r="E23114" s="23" t="s">
        <v>4142</v>
      </c>
      <c r="F23114" s="46">
        <v>1</v>
      </c>
      <c r="G23114" s="25">
        <v>78268</v>
      </c>
      <c r="H23114" s="25">
        <v>78268</v>
      </c>
      <c r="I23114" s="25"/>
      <c r="J23114" s="58" t="e">
        <f>HYPERLINK("#"&amp;"Insumos"&amp;"!A"&amp;MATCH($B23114,#REF!,0),"Ins "&amp;$B23114)</f>
        <v>#REF!</v>
      </c>
      <c r="M23114" s="220"/>
    </row>
    <row r="23115" spans="1:13" x14ac:dyDescent="0.2">
      <c r="A23115" s="35" t="s">
        <v>11321</v>
      </c>
      <c r="B23115" s="34" t="s">
        <v>5007</v>
      </c>
      <c r="C23115" s="45" t="s">
        <v>720</v>
      </c>
      <c r="D23115" s="23" t="s">
        <v>5751</v>
      </c>
      <c r="E23115" s="23" t="s">
        <v>4134</v>
      </c>
      <c r="F23115" s="46">
        <v>1</v>
      </c>
      <c r="G23115" s="25">
        <v>1897</v>
      </c>
      <c r="H23115" s="25">
        <v>1897</v>
      </c>
      <c r="I23115" s="25"/>
      <c r="J23115" s="58" t="e">
        <f>HYPERLINK("#"&amp;"Insumos"&amp;"!A"&amp;MATCH($B23115,#REF!,0),"Ins "&amp;$B23115)</f>
        <v>#REF!</v>
      </c>
      <c r="M23115" s="220"/>
    </row>
    <row r="23116" spans="1:13" ht="76.5" x14ac:dyDescent="0.2">
      <c r="A23116" s="36" t="s">
        <v>11322</v>
      </c>
      <c r="B23116" s="26" t="s">
        <v>6816</v>
      </c>
      <c r="C23116" s="79" t="s">
        <v>11332</v>
      </c>
      <c r="D23116" s="37" t="s">
        <v>5608</v>
      </c>
      <c r="E23116" s="37" t="s">
        <v>4134</v>
      </c>
      <c r="F23116" s="41"/>
      <c r="G23116" s="27"/>
      <c r="H23116" s="27"/>
      <c r="I23116" s="27">
        <v>2579844</v>
      </c>
      <c r="M23116" s="220">
        <f t="shared" si="361"/>
        <v>3378564</v>
      </c>
    </row>
    <row r="23117" spans="1:13" x14ac:dyDescent="0.2">
      <c r="A23117" s="35" t="s">
        <v>11322</v>
      </c>
      <c r="B23117" s="34" t="s">
        <v>5533</v>
      </c>
      <c r="C23117" s="45" t="s">
        <v>5892</v>
      </c>
      <c r="D23117" s="23" t="s">
        <v>977</v>
      </c>
      <c r="E23117" s="23" t="s">
        <v>4134</v>
      </c>
      <c r="F23117" s="46">
        <v>0.3</v>
      </c>
      <c r="G23117" s="25">
        <v>3623</v>
      </c>
      <c r="H23117" s="25">
        <v>1087</v>
      </c>
      <c r="I23117" s="25"/>
      <c r="J23117" s="58" t="e">
        <f>HYPERLINK("#"&amp;"Insumos"&amp;"!A"&amp;MATCH($B23117,#REF!,0),"Ins "&amp;$B23117)</f>
        <v>#REF!</v>
      </c>
      <c r="M23117" s="220"/>
    </row>
    <row r="23118" spans="1:13" x14ac:dyDescent="0.2">
      <c r="A23118" s="35" t="s">
        <v>11322</v>
      </c>
      <c r="B23118" s="1" t="s">
        <v>217</v>
      </c>
      <c r="C23118" s="45" t="s">
        <v>1018</v>
      </c>
      <c r="D23118" s="23" t="s">
        <v>5734</v>
      </c>
      <c r="E23118" s="23" t="s">
        <v>4141</v>
      </c>
      <c r="F23118" s="46">
        <v>3</v>
      </c>
      <c r="G23118" s="25">
        <v>57752</v>
      </c>
      <c r="H23118" s="25">
        <v>173256</v>
      </c>
      <c r="I23118" s="25"/>
      <c r="J23118" s="58" t="e">
        <f>HYPERLINK("#"&amp;"Insumos"&amp;"!A"&amp;MATCH($B23118,#REF!,0),"Ins "&amp;$B23118)</f>
        <v>#REF!</v>
      </c>
      <c r="M23118" s="220"/>
    </row>
    <row r="23119" spans="1:13" ht="25.5" x14ac:dyDescent="0.2">
      <c r="A23119" s="35" t="s">
        <v>11322</v>
      </c>
      <c r="B23119" s="34" t="s">
        <v>11195</v>
      </c>
      <c r="C23119" s="45" t="s">
        <v>11327</v>
      </c>
      <c r="D23119" s="23" t="s">
        <v>5751</v>
      </c>
      <c r="E23119" s="23" t="s">
        <v>11151</v>
      </c>
      <c r="F23119" s="46">
        <v>1</v>
      </c>
      <c r="G23119" s="25">
        <v>2325336</v>
      </c>
      <c r="H23119" s="25">
        <v>2325336</v>
      </c>
      <c r="I23119" s="25"/>
      <c r="J23119" s="58" t="e">
        <f>HYPERLINK("#"&amp;"Insumos"&amp;"!A"&amp;MATCH($B23119,#REF!,0),"Ins "&amp;$B23119)</f>
        <v>#REF!</v>
      </c>
      <c r="M23119" s="220"/>
    </row>
    <row r="23120" spans="1:13" x14ac:dyDescent="0.2">
      <c r="A23120" s="35" t="s">
        <v>11322</v>
      </c>
      <c r="B23120" s="34" t="s">
        <v>143</v>
      </c>
      <c r="C23120" s="45" t="s">
        <v>722</v>
      </c>
      <c r="D23120" s="23" t="s">
        <v>5534</v>
      </c>
      <c r="E23120" s="23" t="s">
        <v>4142</v>
      </c>
      <c r="F23120" s="46">
        <v>1</v>
      </c>
      <c r="G23120" s="25">
        <v>78268</v>
      </c>
      <c r="H23120" s="25">
        <v>78268</v>
      </c>
      <c r="I23120" s="25"/>
      <c r="J23120" s="58" t="e">
        <f>HYPERLINK("#"&amp;"Insumos"&amp;"!A"&amp;MATCH($B23120,#REF!,0),"Ins "&amp;$B23120)</f>
        <v>#REF!</v>
      </c>
      <c r="M23120" s="220"/>
    </row>
    <row r="23121" spans="1:13" x14ac:dyDescent="0.2">
      <c r="A23121" s="35" t="s">
        <v>11322</v>
      </c>
      <c r="B23121" s="34" t="s">
        <v>5007</v>
      </c>
      <c r="C23121" s="45" t="s">
        <v>720</v>
      </c>
      <c r="D23121" s="23" t="s">
        <v>5751</v>
      </c>
      <c r="E23121" s="23" t="s">
        <v>4134</v>
      </c>
      <c r="F23121" s="46">
        <v>1</v>
      </c>
      <c r="G23121" s="25">
        <v>1897</v>
      </c>
      <c r="H23121" s="25">
        <v>1897</v>
      </c>
      <c r="I23121" s="25"/>
      <c r="J23121" s="58" t="e">
        <f>HYPERLINK("#"&amp;"Insumos"&amp;"!A"&amp;MATCH($B23121,#REF!,0),"Ins "&amp;$B23121)</f>
        <v>#REF!</v>
      </c>
      <c r="M23121" s="220"/>
    </row>
    <row r="23122" spans="1:13" ht="51" x14ac:dyDescent="0.2">
      <c r="A23122" s="36" t="s">
        <v>11323</v>
      </c>
      <c r="B23122" s="26" t="s">
        <v>6816</v>
      </c>
      <c r="C23122" s="79" t="s">
        <v>11331</v>
      </c>
      <c r="D23122" s="37" t="s">
        <v>5608</v>
      </c>
      <c r="E23122" s="37" t="s">
        <v>4134</v>
      </c>
      <c r="F23122" s="41"/>
      <c r="G23122" s="27"/>
      <c r="H23122" s="27"/>
      <c r="I23122" s="27">
        <v>1814508</v>
      </c>
      <c r="M23122" s="220">
        <f t="shared" si="361"/>
        <v>2376280</v>
      </c>
    </row>
    <row r="23123" spans="1:13" x14ac:dyDescent="0.2">
      <c r="A23123" s="35" t="s">
        <v>11323</v>
      </c>
      <c r="B23123" s="34" t="s">
        <v>5533</v>
      </c>
      <c r="C23123" s="45" t="s">
        <v>5892</v>
      </c>
      <c r="D23123" s="23" t="s">
        <v>977</v>
      </c>
      <c r="E23123" s="23" t="s">
        <v>4134</v>
      </c>
      <c r="F23123" s="46">
        <v>0.3</v>
      </c>
      <c r="G23123" s="25">
        <v>3623</v>
      </c>
      <c r="H23123" s="25">
        <v>1087</v>
      </c>
      <c r="I23123" s="25"/>
      <c r="J23123" s="58" t="e">
        <f>HYPERLINK("#"&amp;"Insumos"&amp;"!A"&amp;MATCH($B23123,#REF!,0),"Ins "&amp;$B23123)</f>
        <v>#REF!</v>
      </c>
      <c r="M23123" s="220"/>
    </row>
    <row r="23124" spans="1:13" x14ac:dyDescent="0.2">
      <c r="A23124" s="35" t="s">
        <v>11323</v>
      </c>
      <c r="B23124" s="1" t="s">
        <v>217</v>
      </c>
      <c r="C23124" s="45" t="s">
        <v>1018</v>
      </c>
      <c r="D23124" s="23" t="s">
        <v>5734</v>
      </c>
      <c r="E23124" s="23" t="s">
        <v>4141</v>
      </c>
      <c r="F23124" s="46">
        <v>3</v>
      </c>
      <c r="G23124" s="25">
        <v>57752</v>
      </c>
      <c r="H23124" s="25">
        <v>173256</v>
      </c>
      <c r="I23124" s="25"/>
      <c r="J23124" s="58" t="e">
        <f>HYPERLINK("#"&amp;"Insumos"&amp;"!A"&amp;MATCH($B23124,#REF!,0),"Ins "&amp;$B23124)</f>
        <v>#REF!</v>
      </c>
      <c r="M23124" s="220"/>
    </row>
    <row r="23125" spans="1:13" ht="25.5" x14ac:dyDescent="0.2">
      <c r="A23125" s="35" t="s">
        <v>11323</v>
      </c>
      <c r="B23125" s="34" t="s">
        <v>11196</v>
      </c>
      <c r="C23125" s="45" t="s">
        <v>11327</v>
      </c>
      <c r="D23125" s="23" t="s">
        <v>5751</v>
      </c>
      <c r="E23125" s="23" t="s">
        <v>11151</v>
      </c>
      <c r="F23125" s="46">
        <v>1</v>
      </c>
      <c r="G23125" s="25">
        <v>1560000</v>
      </c>
      <c r="H23125" s="25">
        <v>1560000</v>
      </c>
      <c r="I23125" s="25"/>
      <c r="J23125" s="58" t="e">
        <f>HYPERLINK("#"&amp;"Insumos"&amp;"!A"&amp;MATCH($B23125,#REF!,0),"Ins "&amp;$B23125)</f>
        <v>#REF!</v>
      </c>
      <c r="M23125" s="220"/>
    </row>
    <row r="23126" spans="1:13" x14ac:dyDescent="0.2">
      <c r="A23126" s="35" t="s">
        <v>11323</v>
      </c>
      <c r="B23126" s="34" t="s">
        <v>143</v>
      </c>
      <c r="C23126" s="45" t="s">
        <v>722</v>
      </c>
      <c r="D23126" s="23" t="s">
        <v>5534</v>
      </c>
      <c r="E23126" s="23" t="s">
        <v>4142</v>
      </c>
      <c r="F23126" s="46">
        <v>1</v>
      </c>
      <c r="G23126" s="25">
        <v>78268</v>
      </c>
      <c r="H23126" s="25">
        <v>78268</v>
      </c>
      <c r="I23126" s="25"/>
      <c r="J23126" s="58" t="e">
        <f>HYPERLINK("#"&amp;"Insumos"&amp;"!A"&amp;MATCH($B23126,#REF!,0),"Ins "&amp;$B23126)</f>
        <v>#REF!</v>
      </c>
      <c r="M23126" s="220"/>
    </row>
    <row r="23127" spans="1:13" x14ac:dyDescent="0.2">
      <c r="A23127" s="35" t="s">
        <v>11323</v>
      </c>
      <c r="B23127" s="34" t="s">
        <v>5007</v>
      </c>
      <c r="C23127" s="45" t="s">
        <v>720</v>
      </c>
      <c r="D23127" s="23" t="s">
        <v>5751</v>
      </c>
      <c r="E23127" s="23" t="s">
        <v>4134</v>
      </c>
      <c r="F23127" s="46">
        <v>1</v>
      </c>
      <c r="G23127" s="25">
        <v>1897</v>
      </c>
      <c r="H23127" s="25">
        <v>1897</v>
      </c>
      <c r="I23127" s="25"/>
      <c r="J23127" s="58" t="e">
        <f>HYPERLINK("#"&amp;"Insumos"&amp;"!A"&amp;MATCH($B23127,#REF!,0),"Ins "&amp;$B23127)</f>
        <v>#REF!</v>
      </c>
      <c r="M23127" s="220"/>
    </row>
    <row r="23128" spans="1:13" ht="63.75" x14ac:dyDescent="0.2">
      <c r="A23128" s="36" t="s">
        <v>11324</v>
      </c>
      <c r="B23128" s="26" t="s">
        <v>6816</v>
      </c>
      <c r="C23128" s="79" t="s">
        <v>11330</v>
      </c>
      <c r="D23128" s="37" t="s">
        <v>5608</v>
      </c>
      <c r="E23128" s="37" t="s">
        <v>465</v>
      </c>
      <c r="F23128" s="41"/>
      <c r="G23128" s="27"/>
      <c r="H23128" s="27"/>
      <c r="I23128" s="27">
        <v>236592</v>
      </c>
      <c r="M23128" s="220">
        <f t="shared" si="361"/>
        <v>309841</v>
      </c>
    </row>
    <row r="23129" spans="1:13" x14ac:dyDescent="0.2">
      <c r="A23129" s="35" t="s">
        <v>11324</v>
      </c>
      <c r="B23129" s="34" t="s">
        <v>5007</v>
      </c>
      <c r="C23129" s="45" t="s">
        <v>720</v>
      </c>
      <c r="D23129" s="23" t="s">
        <v>5751</v>
      </c>
      <c r="E23129" s="23" t="s">
        <v>4134</v>
      </c>
      <c r="F23129" s="46">
        <v>1</v>
      </c>
      <c r="G23129" s="25">
        <v>1897</v>
      </c>
      <c r="H23129" s="25">
        <v>1897</v>
      </c>
      <c r="I23129" s="25"/>
      <c r="J23129" s="58" t="e">
        <f>HYPERLINK("#"&amp;"Insumos"&amp;"!A"&amp;MATCH($B23129,#REF!,0),"Ins "&amp;$B23129)</f>
        <v>#REF!</v>
      </c>
      <c r="M23129" s="220"/>
    </row>
    <row r="23130" spans="1:13" ht="51" x14ac:dyDescent="0.2">
      <c r="A23130" s="35" t="s">
        <v>11324</v>
      </c>
      <c r="B23130" s="34" t="s">
        <v>11197</v>
      </c>
      <c r="C23130" s="45" t="s">
        <v>11328</v>
      </c>
      <c r="D23130" s="23" t="s">
        <v>5751</v>
      </c>
      <c r="E23130" s="23" t="s">
        <v>219</v>
      </c>
      <c r="F23130" s="46">
        <v>1</v>
      </c>
      <c r="G23130" s="25">
        <v>164666</v>
      </c>
      <c r="H23130" s="25">
        <v>164666</v>
      </c>
      <c r="I23130" s="25"/>
      <c r="J23130" s="58" t="e">
        <f>HYPERLINK("#"&amp;"Insumos"&amp;"!A"&amp;MATCH($B23130,#REF!,0),"Ins "&amp;$B23130)</f>
        <v>#REF!</v>
      </c>
      <c r="M23130" s="220"/>
    </row>
    <row r="23131" spans="1:13" x14ac:dyDescent="0.2">
      <c r="A23131" s="35" t="s">
        <v>11324</v>
      </c>
      <c r="B23131" s="34" t="s">
        <v>7614</v>
      </c>
      <c r="C23131" s="45" t="s">
        <v>7615</v>
      </c>
      <c r="D23131" s="23" t="s">
        <v>5751</v>
      </c>
      <c r="E23131" s="23" t="s">
        <v>466</v>
      </c>
      <c r="F23131" s="46">
        <v>0.02</v>
      </c>
      <c r="G23131" s="25">
        <v>426164</v>
      </c>
      <c r="H23131" s="25">
        <v>8523</v>
      </c>
      <c r="I23131" s="25"/>
      <c r="J23131" s="58" t="e">
        <f>HYPERLINK("#"&amp;"Insumos"&amp;"!A"&amp;MATCH($B23131,#REF!,0),"Ins "&amp;$B23131)</f>
        <v>#REF!</v>
      </c>
      <c r="M23131" s="220"/>
    </row>
    <row r="23132" spans="1:13" x14ac:dyDescent="0.2">
      <c r="A23132" s="35" t="s">
        <v>11324</v>
      </c>
      <c r="B23132" s="34" t="s">
        <v>5575</v>
      </c>
      <c r="C23132" s="45" t="s">
        <v>974</v>
      </c>
      <c r="D23132" s="23" t="s">
        <v>5734</v>
      </c>
      <c r="E23132" s="23" t="s">
        <v>4141</v>
      </c>
      <c r="F23132" s="46">
        <v>1.5</v>
      </c>
      <c r="G23132" s="25">
        <v>41004</v>
      </c>
      <c r="H23132" s="25">
        <v>61506</v>
      </c>
      <c r="I23132" s="25"/>
      <c r="J23132" s="58" t="e">
        <f>HYPERLINK("#"&amp;"Insumos"&amp;"!A"&amp;MATCH($B23132,#REF!,0),"Ins "&amp;$B23132)</f>
        <v>#REF!</v>
      </c>
      <c r="M23132" s="220"/>
    </row>
    <row r="23133" spans="1:13" ht="51" x14ac:dyDescent="0.2">
      <c r="A23133" s="36" t="s">
        <v>11325</v>
      </c>
      <c r="B23133" s="26" t="s">
        <v>6816</v>
      </c>
      <c r="C23133" s="79" t="s">
        <v>12325</v>
      </c>
      <c r="D23133" s="37" t="s">
        <v>5608</v>
      </c>
      <c r="E23133" s="37" t="s">
        <v>465</v>
      </c>
      <c r="F23133" s="41"/>
      <c r="G23133" s="27"/>
      <c r="H23133" s="27"/>
      <c r="I23133" s="27">
        <v>404150</v>
      </c>
      <c r="M23133" s="220">
        <f t="shared" si="361"/>
        <v>529275</v>
      </c>
    </row>
    <row r="23134" spans="1:13" x14ac:dyDescent="0.2">
      <c r="A23134" s="35" t="s">
        <v>11325</v>
      </c>
      <c r="B23134" s="34" t="s">
        <v>5007</v>
      </c>
      <c r="C23134" s="45" t="s">
        <v>720</v>
      </c>
      <c r="D23134" s="23" t="s">
        <v>5751</v>
      </c>
      <c r="E23134" s="23" t="s">
        <v>4134</v>
      </c>
      <c r="F23134" s="46">
        <v>1</v>
      </c>
      <c r="G23134" s="25">
        <v>1897</v>
      </c>
      <c r="H23134" s="25">
        <v>1897</v>
      </c>
      <c r="I23134" s="25"/>
      <c r="J23134" s="58" t="e">
        <f>HYPERLINK("#"&amp;"Insumos"&amp;"!A"&amp;MATCH($B23134,#REF!,0),"Ins "&amp;$B23134)</f>
        <v>#REF!</v>
      </c>
      <c r="M23134" s="220"/>
    </row>
    <row r="23135" spans="1:13" ht="38.25" x14ac:dyDescent="0.2">
      <c r="A23135" s="35" t="s">
        <v>11325</v>
      </c>
      <c r="B23135" s="34" t="s">
        <v>11198</v>
      </c>
      <c r="C23135" s="45" t="s">
        <v>11329</v>
      </c>
      <c r="D23135" s="23" t="s">
        <v>5751</v>
      </c>
      <c r="E23135" s="23" t="s">
        <v>219</v>
      </c>
      <c r="F23135" s="46">
        <v>1</v>
      </c>
      <c r="G23135" s="25">
        <v>258232</v>
      </c>
      <c r="H23135" s="25">
        <v>258232</v>
      </c>
      <c r="I23135" s="25"/>
      <c r="J23135" s="58" t="e">
        <f>HYPERLINK("#"&amp;"Insumos"&amp;"!A"&amp;MATCH($B23135,#REF!,0),"Ins "&amp;$B23135)</f>
        <v>#REF!</v>
      </c>
      <c r="M23135" s="220"/>
    </row>
    <row r="23136" spans="1:13" x14ac:dyDescent="0.2">
      <c r="A23136" s="35" t="s">
        <v>11325</v>
      </c>
      <c r="B23136" s="34" t="s">
        <v>7614</v>
      </c>
      <c r="C23136" s="45" t="s">
        <v>7615</v>
      </c>
      <c r="D23136" s="23" t="s">
        <v>5751</v>
      </c>
      <c r="E23136" s="23" t="s">
        <v>466</v>
      </c>
      <c r="F23136" s="46">
        <v>0.02</v>
      </c>
      <c r="G23136" s="25">
        <v>426164</v>
      </c>
      <c r="H23136" s="25">
        <v>8523</v>
      </c>
      <c r="I23136" s="25"/>
      <c r="J23136" s="58" t="e">
        <f>HYPERLINK("#"&amp;"Insumos"&amp;"!A"&amp;MATCH($B23136,#REF!,0),"Ins "&amp;$B23136)</f>
        <v>#REF!</v>
      </c>
      <c r="M23136" s="220"/>
    </row>
    <row r="23137" spans="1:13" x14ac:dyDescent="0.2">
      <c r="A23137" s="35" t="s">
        <v>11325</v>
      </c>
      <c r="B23137" s="34" t="s">
        <v>5533</v>
      </c>
      <c r="C23137" s="45" t="s">
        <v>5892</v>
      </c>
      <c r="D23137" s="23" t="s">
        <v>977</v>
      </c>
      <c r="E23137" s="23" t="s">
        <v>4134</v>
      </c>
      <c r="F23137" s="46">
        <v>0.12</v>
      </c>
      <c r="G23137" s="25">
        <v>3623</v>
      </c>
      <c r="H23137" s="25">
        <v>435</v>
      </c>
      <c r="I23137" s="25"/>
      <c r="J23137" s="58" t="e">
        <f>HYPERLINK("#"&amp;"Insumos"&amp;"!A"&amp;MATCH($B23137,#REF!,0),"Ins "&amp;$B23137)</f>
        <v>#REF!</v>
      </c>
      <c r="M23137" s="220"/>
    </row>
    <row r="23138" spans="1:13" x14ac:dyDescent="0.2">
      <c r="A23138" s="35" t="s">
        <v>11325</v>
      </c>
      <c r="B23138" s="34" t="s">
        <v>5572</v>
      </c>
      <c r="C23138" s="45" t="s">
        <v>971</v>
      </c>
      <c r="D23138" s="23" t="s">
        <v>5734</v>
      </c>
      <c r="E23138" s="23" t="s">
        <v>4141</v>
      </c>
      <c r="F23138" s="46">
        <v>1.5</v>
      </c>
      <c r="G23138" s="25">
        <v>37863</v>
      </c>
      <c r="H23138" s="25">
        <v>56795</v>
      </c>
      <c r="I23138" s="25"/>
      <c r="J23138" s="58" t="e">
        <f>HYPERLINK("#"&amp;"Insumos"&amp;"!A"&amp;MATCH($B23138,#REF!,0),"Ins "&amp;$B23138)</f>
        <v>#REF!</v>
      </c>
      <c r="M23138" s="220"/>
    </row>
    <row r="23139" spans="1:13" x14ac:dyDescent="0.2">
      <c r="A23139" s="35" t="s">
        <v>11325</v>
      </c>
      <c r="B23139" s="34" t="s">
        <v>143</v>
      </c>
      <c r="C23139" s="45" t="s">
        <v>722</v>
      </c>
      <c r="D23139" s="23" t="s">
        <v>5534</v>
      </c>
      <c r="E23139" s="23" t="s">
        <v>4142</v>
      </c>
      <c r="F23139" s="46">
        <v>1</v>
      </c>
      <c r="G23139" s="25">
        <v>78268</v>
      </c>
      <c r="H23139" s="25">
        <v>78268</v>
      </c>
      <c r="I23139" s="25"/>
      <c r="J23139" s="58" t="e">
        <f>HYPERLINK("#"&amp;"Insumos"&amp;"!A"&amp;MATCH($B23139,#REF!,0),"Ins "&amp;$B23139)</f>
        <v>#REF!</v>
      </c>
      <c r="M23139" s="220"/>
    </row>
    <row r="23140" spans="1:13" ht="51" x14ac:dyDescent="0.2">
      <c r="A23140" s="36" t="s">
        <v>11440</v>
      </c>
      <c r="B23140" s="26" t="s">
        <v>6816</v>
      </c>
      <c r="C23140" s="79" t="s">
        <v>11441</v>
      </c>
      <c r="D23140" s="37" t="s">
        <v>5608</v>
      </c>
      <c r="E23140" s="37" t="s">
        <v>463</v>
      </c>
      <c r="F23140" s="41"/>
      <c r="G23140" s="27"/>
      <c r="H23140" s="27"/>
      <c r="I23140" s="27">
        <v>3581824</v>
      </c>
      <c r="M23140" s="220">
        <f t="shared" si="361"/>
        <v>4690757</v>
      </c>
    </row>
    <row r="23141" spans="1:13" ht="25.5" x14ac:dyDescent="0.2">
      <c r="A23141" s="35" t="s">
        <v>11440</v>
      </c>
      <c r="B23141" s="34" t="s">
        <v>11442</v>
      </c>
      <c r="C23141" s="45" t="s">
        <v>11446</v>
      </c>
      <c r="D23141" s="23" t="s">
        <v>5751</v>
      </c>
      <c r="E23141" s="23" t="s">
        <v>11151</v>
      </c>
      <c r="F23141" s="46">
        <v>1</v>
      </c>
      <c r="G23141" s="25">
        <v>3330201</v>
      </c>
      <c r="H23141" s="25">
        <v>3330201</v>
      </c>
      <c r="I23141" s="25"/>
      <c r="J23141" s="58" t="e">
        <f>HYPERLINK("#"&amp;"Insumos"&amp;"!A"&amp;MATCH($B23141,#REF!,0),"Ins "&amp;$B23141)</f>
        <v>#REF!</v>
      </c>
      <c r="M23141" s="220"/>
    </row>
    <row r="23142" spans="1:13" ht="25.5" x14ac:dyDescent="0.2">
      <c r="A23142" s="35" t="s">
        <v>11440</v>
      </c>
      <c r="B23142" s="34" t="s">
        <v>11217</v>
      </c>
      <c r="C23142" s="45" t="s">
        <v>11445</v>
      </c>
      <c r="D23142" s="23" t="s">
        <v>5751</v>
      </c>
      <c r="E23142" s="23" t="s">
        <v>11151</v>
      </c>
      <c r="F23142" s="46">
        <v>1</v>
      </c>
      <c r="G23142" s="25">
        <v>182000</v>
      </c>
      <c r="H23142" s="25">
        <v>182000</v>
      </c>
      <c r="I23142" s="25"/>
      <c r="J23142" s="58" t="e">
        <f>HYPERLINK("#"&amp;"Insumos"&amp;"!A"&amp;MATCH($B23142,#REF!,0),"Ins "&amp;$B23142)</f>
        <v>#REF!</v>
      </c>
      <c r="M23142" s="220"/>
    </row>
    <row r="23143" spans="1:13" x14ac:dyDescent="0.2">
      <c r="A23143" s="35" t="s">
        <v>11440</v>
      </c>
      <c r="B23143" s="34" t="s">
        <v>5533</v>
      </c>
      <c r="C23143" s="45" t="s">
        <v>5892</v>
      </c>
      <c r="D23143" s="23" t="s">
        <v>977</v>
      </c>
      <c r="E23143" s="23" t="s">
        <v>4134</v>
      </c>
      <c r="F23143" s="46">
        <v>1</v>
      </c>
      <c r="G23143" s="25">
        <v>3623</v>
      </c>
      <c r="H23143" s="25">
        <v>3623</v>
      </c>
      <c r="I23143" s="25"/>
      <c r="J23143" s="58" t="e">
        <f>HYPERLINK("#"&amp;"Insumos"&amp;"!A"&amp;MATCH($B23143,#REF!,0),"Ins "&amp;$B23143)</f>
        <v>#REF!</v>
      </c>
      <c r="M23143" s="220"/>
    </row>
    <row r="23144" spans="1:13" x14ac:dyDescent="0.2">
      <c r="A23144" s="35" t="s">
        <v>11440</v>
      </c>
      <c r="B23144" s="34" t="s">
        <v>5371</v>
      </c>
      <c r="C23144" s="45" t="s">
        <v>568</v>
      </c>
      <c r="D23144" s="23" t="s">
        <v>5751</v>
      </c>
      <c r="E23144" s="23" t="s">
        <v>4138</v>
      </c>
      <c r="F23144" s="46">
        <v>4</v>
      </c>
      <c r="G23144" s="25">
        <v>16500</v>
      </c>
      <c r="H23144" s="25">
        <v>66000</v>
      </c>
      <c r="I23144" s="25"/>
      <c r="J23144" s="58" t="e">
        <f>HYPERLINK("#"&amp;"Insumos"&amp;"!A"&amp;MATCH($B23144,#REF!,0),"Ins "&amp;$B23144)</f>
        <v>#REF!</v>
      </c>
      <c r="M23144" s="220"/>
    </row>
    <row r="23145" spans="1:13" ht="25.5" x14ac:dyDescent="0.2">
      <c r="A23145" s="36" t="s">
        <v>11464</v>
      </c>
      <c r="B23145" s="26" t="s">
        <v>6816</v>
      </c>
      <c r="C23145" s="79" t="s">
        <v>11465</v>
      </c>
      <c r="D23145" s="37" t="s">
        <v>5608</v>
      </c>
      <c r="E23145" s="37" t="s">
        <v>465</v>
      </c>
      <c r="F23145" s="41"/>
      <c r="G23145" s="27"/>
      <c r="H23145" s="27"/>
      <c r="I23145" s="27">
        <v>635249</v>
      </c>
      <c r="M23145" s="220">
        <f t="shared" si="361"/>
        <v>831922</v>
      </c>
    </row>
    <row r="23146" spans="1:13" ht="25.5" x14ac:dyDescent="0.2">
      <c r="A23146" s="35" t="s">
        <v>11464</v>
      </c>
      <c r="B23146" s="34" t="s">
        <v>11467</v>
      </c>
      <c r="C23146" s="45" t="s">
        <v>11468</v>
      </c>
      <c r="D23146" s="23" t="s">
        <v>5751</v>
      </c>
      <c r="E23146" s="23" t="s">
        <v>465</v>
      </c>
      <c r="F23146" s="46">
        <v>1</v>
      </c>
      <c r="G23146" s="25">
        <v>572000</v>
      </c>
      <c r="H23146" s="25">
        <v>572000</v>
      </c>
      <c r="I23146" s="25"/>
      <c r="J23146" s="58" t="e">
        <f>HYPERLINK("#"&amp;"Insumos"&amp;"!A"&amp;MATCH($B23146,#REF!,0),"Ins "&amp;$B23146)</f>
        <v>#REF!</v>
      </c>
      <c r="M23146" s="220"/>
    </row>
    <row r="23147" spans="1:13" x14ac:dyDescent="0.2">
      <c r="A23147" s="35" t="s">
        <v>11464</v>
      </c>
      <c r="B23147" s="34" t="s">
        <v>217</v>
      </c>
      <c r="C23147" s="45" t="s">
        <v>1018</v>
      </c>
      <c r="D23147" s="23" t="s">
        <v>5734</v>
      </c>
      <c r="E23147" s="23" t="s">
        <v>4141</v>
      </c>
      <c r="F23147" s="46">
        <v>1</v>
      </c>
      <c r="G23147" s="25">
        <v>57752</v>
      </c>
      <c r="H23147" s="25">
        <v>57752</v>
      </c>
      <c r="I23147" s="25"/>
      <c r="J23147" s="58" t="e">
        <f>HYPERLINK("#"&amp;"Insumos"&amp;"!A"&amp;MATCH($B23147,#REF!,0),"Ins "&amp;$B23147)</f>
        <v>#REF!</v>
      </c>
      <c r="M23147" s="220"/>
    </row>
    <row r="23148" spans="1:13" x14ac:dyDescent="0.2">
      <c r="A23148" s="35" t="s">
        <v>11464</v>
      </c>
      <c r="B23148" s="34" t="s">
        <v>5533</v>
      </c>
      <c r="C23148" s="45" t="s">
        <v>5892</v>
      </c>
      <c r="D23148" s="23" t="s">
        <v>977</v>
      </c>
      <c r="E23148" s="23" t="s">
        <v>4134</v>
      </c>
      <c r="F23148" s="46">
        <v>1</v>
      </c>
      <c r="G23148" s="25">
        <v>3623</v>
      </c>
      <c r="H23148" s="25">
        <v>3623</v>
      </c>
      <c r="I23148" s="25"/>
      <c r="J23148" s="58" t="e">
        <f>HYPERLINK("#"&amp;"Insumos"&amp;"!A"&amp;MATCH($B23148,#REF!,0),"Ins "&amp;$B23148)</f>
        <v>#REF!</v>
      </c>
      <c r="M23148" s="220"/>
    </row>
    <row r="23149" spans="1:13" x14ac:dyDescent="0.2">
      <c r="A23149" s="35" t="s">
        <v>11464</v>
      </c>
      <c r="B23149" s="34" t="s">
        <v>263</v>
      </c>
      <c r="C23149" s="45" t="s">
        <v>696</v>
      </c>
      <c r="D23149" s="23" t="s">
        <v>5534</v>
      </c>
      <c r="E23149" s="23" t="s">
        <v>4140</v>
      </c>
      <c r="F23149" s="46">
        <v>0.01</v>
      </c>
      <c r="G23149" s="25">
        <v>187426</v>
      </c>
      <c r="H23149" s="25">
        <v>1874</v>
      </c>
      <c r="I23149" s="25"/>
      <c r="J23149" s="58" t="e">
        <f>HYPERLINK("#"&amp;"Insumos"&amp;"!A"&amp;MATCH($B23149,#REF!,0),"Ins "&amp;$B23149)</f>
        <v>#REF!</v>
      </c>
      <c r="M23149" s="220"/>
    </row>
    <row r="23150" spans="1:13" ht="76.5" x14ac:dyDescent="0.2">
      <c r="A23150" s="36" t="s">
        <v>11502</v>
      </c>
      <c r="B23150" s="26" t="s">
        <v>6816</v>
      </c>
      <c r="C23150" s="79" t="s">
        <v>11504</v>
      </c>
      <c r="D23150" s="37" t="s">
        <v>5608</v>
      </c>
      <c r="E23150" s="37" t="s">
        <v>11503</v>
      </c>
      <c r="F23150" s="41"/>
      <c r="G23150" s="27"/>
      <c r="H23150" s="27"/>
      <c r="I23150" s="27">
        <v>26683</v>
      </c>
      <c r="M23150" s="220">
        <f t="shared" si="361"/>
        <v>34944</v>
      </c>
    </row>
    <row r="23151" spans="1:13" x14ac:dyDescent="0.2">
      <c r="A23151" s="35" t="s">
        <v>11502</v>
      </c>
      <c r="B23151" s="34" t="s">
        <v>11505</v>
      </c>
      <c r="C23151" s="45" t="s">
        <v>11506</v>
      </c>
      <c r="D23151" s="23" t="s">
        <v>5751</v>
      </c>
      <c r="E23151" s="23" t="s">
        <v>11151</v>
      </c>
      <c r="F23151" s="46">
        <v>2.5000000000000001E-2</v>
      </c>
      <c r="G23151" s="25">
        <v>425630</v>
      </c>
      <c r="H23151" s="25">
        <v>10641</v>
      </c>
      <c r="I23151" s="25"/>
      <c r="J23151" s="58" t="e">
        <f>HYPERLINK("#"&amp;"Insumos"&amp;"!A"&amp;MATCH($B23151,#REF!,0),"Ins "&amp;$B23151)</f>
        <v>#REF!</v>
      </c>
      <c r="M23151" s="220"/>
    </row>
    <row r="23152" spans="1:13" x14ac:dyDescent="0.2">
      <c r="A23152" s="35" t="s">
        <v>11502</v>
      </c>
      <c r="B23152" s="34" t="s">
        <v>5578</v>
      </c>
      <c r="C23152" s="45" t="s">
        <v>1015</v>
      </c>
      <c r="D23152" s="23" t="s">
        <v>5734</v>
      </c>
      <c r="E23152" s="23" t="s">
        <v>4141</v>
      </c>
      <c r="F23152" s="46">
        <v>0.2</v>
      </c>
      <c r="G23152" s="25">
        <v>52425</v>
      </c>
      <c r="H23152" s="25">
        <v>10485</v>
      </c>
      <c r="I23152" s="25"/>
      <c r="J23152" s="58" t="e">
        <f>HYPERLINK("#"&amp;"Insumos"&amp;"!A"&amp;MATCH($B23152,#REF!,0),"Ins "&amp;$B23152)</f>
        <v>#REF!</v>
      </c>
      <c r="M23152" s="220"/>
    </row>
    <row r="23153" spans="1:13" x14ac:dyDescent="0.2">
      <c r="A23153" s="35" t="s">
        <v>11502</v>
      </c>
      <c r="B23153" s="34" t="s">
        <v>5533</v>
      </c>
      <c r="C23153" s="45" t="s">
        <v>5892</v>
      </c>
      <c r="D23153" s="23" t="s">
        <v>977</v>
      </c>
      <c r="E23153" s="23" t="s">
        <v>4134</v>
      </c>
      <c r="F23153" s="46">
        <v>1</v>
      </c>
      <c r="G23153" s="25">
        <v>3623</v>
      </c>
      <c r="H23153" s="25">
        <v>3623</v>
      </c>
      <c r="I23153" s="25"/>
      <c r="J23153" s="58" t="e">
        <f>HYPERLINK("#"&amp;"Insumos"&amp;"!A"&amp;MATCH($B23153,#REF!,0),"Ins "&amp;$B23153)</f>
        <v>#REF!</v>
      </c>
      <c r="M23153" s="220"/>
    </row>
    <row r="23154" spans="1:13" x14ac:dyDescent="0.2">
      <c r="A23154" s="35" t="s">
        <v>11502</v>
      </c>
      <c r="B23154" s="34" t="s">
        <v>11507</v>
      </c>
      <c r="C23154" s="45" t="s">
        <v>11508</v>
      </c>
      <c r="D23154" s="23" t="s">
        <v>5534</v>
      </c>
      <c r="E23154" s="23" t="s">
        <v>4140</v>
      </c>
      <c r="F23154" s="46">
        <v>0.01</v>
      </c>
      <c r="G23154" s="25">
        <v>41600</v>
      </c>
      <c r="H23154" s="25">
        <v>416</v>
      </c>
      <c r="I23154" s="25"/>
      <c r="J23154" s="58" t="e">
        <f>HYPERLINK("#"&amp;"Insumos"&amp;"!A"&amp;MATCH($B23154,#REF!,0),"Ins "&amp;$B23154)</f>
        <v>#REF!</v>
      </c>
      <c r="M23154" s="220"/>
    </row>
    <row r="23155" spans="1:13" x14ac:dyDescent="0.2">
      <c r="A23155" s="35" t="s">
        <v>11502</v>
      </c>
      <c r="B23155" s="34" t="s">
        <v>146</v>
      </c>
      <c r="C23155" s="45" t="s">
        <v>1723</v>
      </c>
      <c r="D23155" s="23" t="s">
        <v>5534</v>
      </c>
      <c r="E23155" s="23" t="s">
        <v>4141</v>
      </c>
      <c r="F23155" s="46">
        <v>0.01</v>
      </c>
      <c r="G23155" s="25">
        <v>65223</v>
      </c>
      <c r="H23155" s="25">
        <v>652</v>
      </c>
      <c r="I23155" s="25"/>
      <c r="J23155" s="58" t="e">
        <f>HYPERLINK("#"&amp;"Insumos"&amp;"!A"&amp;MATCH($B23155,#REF!,0),"Ins "&amp;$B23155)</f>
        <v>#REF!</v>
      </c>
      <c r="M23155" s="220"/>
    </row>
    <row r="23156" spans="1:13" x14ac:dyDescent="0.2">
      <c r="A23156" s="35" t="s">
        <v>11502</v>
      </c>
      <c r="B23156" s="34" t="s">
        <v>139</v>
      </c>
      <c r="C23156" s="45" t="s">
        <v>155</v>
      </c>
      <c r="D23156" s="23" t="s">
        <v>5534</v>
      </c>
      <c r="E23156" s="23" t="s">
        <v>4140</v>
      </c>
      <c r="F23156" s="46">
        <v>0.01</v>
      </c>
      <c r="G23156" s="25">
        <v>86632</v>
      </c>
      <c r="H23156" s="25">
        <v>866</v>
      </c>
      <c r="I23156" s="25"/>
      <c r="J23156" s="58" t="e">
        <f>HYPERLINK("#"&amp;"Insumos"&amp;"!A"&amp;MATCH($B23156,#REF!,0),"Ins "&amp;$B23156)</f>
        <v>#REF!</v>
      </c>
      <c r="M23156" s="220"/>
    </row>
    <row r="23157" spans="1:13" x14ac:dyDescent="0.2">
      <c r="A23157" s="36" t="s">
        <v>11511</v>
      </c>
      <c r="B23157" s="26" t="s">
        <v>6816</v>
      </c>
      <c r="C23157" s="79" t="s">
        <v>11512</v>
      </c>
      <c r="D23157" s="37" t="s">
        <v>5608</v>
      </c>
      <c r="E23157" s="37" t="s">
        <v>464</v>
      </c>
      <c r="F23157" s="41"/>
      <c r="G23157" s="27"/>
      <c r="H23157" s="27"/>
      <c r="I23157" s="27">
        <v>15504</v>
      </c>
      <c r="M23157" s="220">
        <f t="shared" si="361"/>
        <v>20304</v>
      </c>
    </row>
    <row r="23158" spans="1:13" x14ac:dyDescent="0.2">
      <c r="A23158" s="35" t="s">
        <v>11511</v>
      </c>
      <c r="B23158" s="34" t="s">
        <v>5574</v>
      </c>
      <c r="C23158" s="45" t="s">
        <v>972</v>
      </c>
      <c r="D23158" s="23" t="s">
        <v>5734</v>
      </c>
      <c r="E23158" s="23" t="s">
        <v>4141</v>
      </c>
      <c r="F23158" s="46">
        <v>0.3</v>
      </c>
      <c r="G23158" s="25">
        <v>41004</v>
      </c>
      <c r="H23158" s="25">
        <v>12301</v>
      </c>
      <c r="I23158" s="25"/>
      <c r="J23158" s="58" t="e">
        <f>HYPERLINK("#"&amp;"Insumos"&amp;"!A"&amp;MATCH($B23158,#REF!,0),"Ins "&amp;$B23158)</f>
        <v>#REF!</v>
      </c>
      <c r="M23158" s="220"/>
    </row>
    <row r="23159" spans="1:13" x14ac:dyDescent="0.2">
      <c r="A23159" s="35" t="s">
        <v>11511</v>
      </c>
      <c r="B23159" s="34" t="s">
        <v>5533</v>
      </c>
      <c r="C23159" s="45" t="s">
        <v>5892</v>
      </c>
      <c r="D23159" s="23" t="s">
        <v>977</v>
      </c>
      <c r="E23159" s="23" t="s">
        <v>4134</v>
      </c>
      <c r="F23159" s="46">
        <v>0.7</v>
      </c>
      <c r="G23159" s="25">
        <v>3623</v>
      </c>
      <c r="H23159" s="25">
        <v>2536</v>
      </c>
      <c r="I23159" s="25"/>
      <c r="J23159" s="58" t="e">
        <f>HYPERLINK("#"&amp;"Insumos"&amp;"!A"&amp;MATCH($B23159,#REF!,0),"Ins "&amp;$B23159)</f>
        <v>#REF!</v>
      </c>
      <c r="M23159" s="220"/>
    </row>
    <row r="23160" spans="1:13" x14ac:dyDescent="0.2">
      <c r="A23160" s="35" t="s">
        <v>11511</v>
      </c>
      <c r="B23160" s="34" t="s">
        <v>5244</v>
      </c>
      <c r="C23160" s="45" t="s">
        <v>1705</v>
      </c>
      <c r="D23160" s="23" t="s">
        <v>5751</v>
      </c>
      <c r="E23160" s="23" t="s">
        <v>4134</v>
      </c>
      <c r="F23160" s="46">
        <v>0.5</v>
      </c>
      <c r="G23160" s="25">
        <v>988</v>
      </c>
      <c r="H23160" s="25">
        <v>494</v>
      </c>
      <c r="I23160" s="25"/>
      <c r="J23160" s="58" t="e">
        <f>HYPERLINK("#"&amp;"Insumos"&amp;"!A"&amp;MATCH($B23160,#REF!,0),"Ins "&amp;$B23160)</f>
        <v>#REF!</v>
      </c>
      <c r="M23160" s="220"/>
    </row>
    <row r="23161" spans="1:13" ht="25.5" x14ac:dyDescent="0.2">
      <c r="A23161" s="35" t="s">
        <v>11511</v>
      </c>
      <c r="B23161" s="34" t="s">
        <v>597</v>
      </c>
      <c r="C23161" s="45" t="s">
        <v>8738</v>
      </c>
      <c r="D23161" s="23" t="s">
        <v>5534</v>
      </c>
      <c r="E23161" s="23" t="s">
        <v>8737</v>
      </c>
      <c r="F23161" s="46">
        <v>0.01</v>
      </c>
      <c r="G23161" s="25">
        <v>17302</v>
      </c>
      <c r="H23161" s="25">
        <v>173</v>
      </c>
      <c r="I23161" s="25"/>
      <c r="J23161" s="58" t="e">
        <f>HYPERLINK("#"&amp;"Insumos"&amp;"!A"&amp;MATCH($B23161,#REF!,0),"Ins "&amp;$B23161)</f>
        <v>#REF!</v>
      </c>
      <c r="M23161" s="220"/>
    </row>
    <row r="23162" spans="1:13" ht="25.5" x14ac:dyDescent="0.2">
      <c r="A23162" s="36" t="s">
        <v>11647</v>
      </c>
      <c r="B23162" s="26" t="s">
        <v>6816</v>
      </c>
      <c r="C23162" s="79" t="s">
        <v>11648</v>
      </c>
      <c r="D23162" s="37" t="s">
        <v>5608</v>
      </c>
      <c r="E23162" s="37" t="s">
        <v>464</v>
      </c>
      <c r="F23162" s="41"/>
      <c r="G23162" s="27"/>
      <c r="H23162" s="27"/>
      <c r="I23162" s="27">
        <v>5514</v>
      </c>
      <c r="M23162" s="220">
        <f t="shared" si="361"/>
        <v>7221</v>
      </c>
    </row>
    <row r="23163" spans="1:13" x14ac:dyDescent="0.2">
      <c r="A23163" s="35" t="s">
        <v>11647</v>
      </c>
      <c r="B23163" s="34" t="s">
        <v>5572</v>
      </c>
      <c r="C23163" s="45" t="s">
        <v>971</v>
      </c>
      <c r="D23163" s="23" t="s">
        <v>5734</v>
      </c>
      <c r="E23163" s="23" t="s">
        <v>4141</v>
      </c>
      <c r="F23163" s="46">
        <v>0.05</v>
      </c>
      <c r="G23163" s="25">
        <v>37863</v>
      </c>
      <c r="H23163" s="25">
        <v>1893</v>
      </c>
      <c r="I23163" s="25"/>
      <c r="J23163" s="58" t="e">
        <f>HYPERLINK("#"&amp;"Insumos"&amp;"!A"&amp;MATCH($B23163,#REF!,0),"Ins "&amp;$B23163)</f>
        <v>#REF!</v>
      </c>
      <c r="M23163" s="220"/>
    </row>
    <row r="23164" spans="1:13" x14ac:dyDescent="0.2">
      <c r="A23164" s="35" t="s">
        <v>11647</v>
      </c>
      <c r="B23164" s="34" t="s">
        <v>5533</v>
      </c>
      <c r="C23164" s="45" t="s">
        <v>5892</v>
      </c>
      <c r="D23164" s="23" t="s">
        <v>977</v>
      </c>
      <c r="E23164" s="23" t="s">
        <v>4134</v>
      </c>
      <c r="F23164" s="46">
        <v>0.1</v>
      </c>
      <c r="G23164" s="25">
        <v>3623</v>
      </c>
      <c r="H23164" s="25">
        <v>362</v>
      </c>
      <c r="I23164" s="25"/>
      <c r="J23164" s="58" t="e">
        <f>HYPERLINK("#"&amp;"Insumos"&amp;"!A"&amp;MATCH($B23164,#REF!,0),"Ins "&amp;$B23164)</f>
        <v>#REF!</v>
      </c>
      <c r="M23164" s="220"/>
    </row>
    <row r="23165" spans="1:13" ht="25.5" x14ac:dyDescent="0.2">
      <c r="A23165" s="35" t="s">
        <v>11647</v>
      </c>
      <c r="B23165" s="34" t="s">
        <v>11625</v>
      </c>
      <c r="C23165" s="45" t="s">
        <v>11649</v>
      </c>
      <c r="D23165" s="23" t="s">
        <v>5751</v>
      </c>
      <c r="E23165" s="23" t="s">
        <v>464</v>
      </c>
      <c r="F23165" s="46">
        <v>2.5000000000000001E-2</v>
      </c>
      <c r="G23165" s="25">
        <v>104000</v>
      </c>
      <c r="H23165" s="25">
        <v>2600</v>
      </c>
      <c r="I23165" s="25"/>
      <c r="J23165" s="58" t="e">
        <f>HYPERLINK("#"&amp;"Insumos"&amp;"!A"&amp;MATCH($B23165,#REF!,0),"Ins "&amp;$B23165)</f>
        <v>#REF!</v>
      </c>
      <c r="M23165" s="220"/>
    </row>
    <row r="23166" spans="1:13" x14ac:dyDescent="0.2">
      <c r="A23166" s="35" t="s">
        <v>11647</v>
      </c>
      <c r="B23166" s="34" t="s">
        <v>11626</v>
      </c>
      <c r="C23166" s="45" t="s">
        <v>11650</v>
      </c>
      <c r="D23166" s="23" t="s">
        <v>5751</v>
      </c>
      <c r="E23166" s="23" t="s">
        <v>4134</v>
      </c>
      <c r="F23166" s="46">
        <v>0.16666666666666666</v>
      </c>
      <c r="G23166" s="25">
        <v>3952</v>
      </c>
      <c r="H23166" s="25">
        <v>659</v>
      </c>
      <c r="I23166" s="25"/>
      <c r="J23166" s="58" t="e">
        <f>HYPERLINK("#"&amp;"Insumos"&amp;"!A"&amp;MATCH($B23166,#REF!,0),"Ins "&amp;$B23166)</f>
        <v>#REF!</v>
      </c>
      <c r="M23166" s="220"/>
    </row>
    <row r="23167" spans="1:13" ht="38.25" x14ac:dyDescent="0.2">
      <c r="A23167" s="36" t="s">
        <v>12408</v>
      </c>
      <c r="B23167" s="26" t="s">
        <v>6816</v>
      </c>
      <c r="C23167" s="79" t="s">
        <v>12409</v>
      </c>
      <c r="D23167" s="37" t="s">
        <v>5608</v>
      </c>
      <c r="E23167" s="37" t="s">
        <v>4148</v>
      </c>
      <c r="F23167" s="41"/>
      <c r="G23167" s="27"/>
      <c r="H23167" s="27"/>
      <c r="I23167" s="27">
        <v>10618170</v>
      </c>
      <c r="M23167" s="220">
        <f t="shared" si="361"/>
        <v>13905555</v>
      </c>
    </row>
    <row r="23168" spans="1:13" ht="25.5" x14ac:dyDescent="0.2">
      <c r="A23168" s="35" t="s">
        <v>12408</v>
      </c>
      <c r="B23168" s="34" t="s">
        <v>9083</v>
      </c>
      <c r="C23168" s="45" t="s">
        <v>9144</v>
      </c>
      <c r="D23168" s="23" t="s">
        <v>5751</v>
      </c>
      <c r="E23168" s="23" t="s">
        <v>8500</v>
      </c>
      <c r="F23168" s="46">
        <v>1</v>
      </c>
      <c r="G23168" s="25">
        <v>10618170</v>
      </c>
      <c r="H23168" s="25">
        <v>10618170</v>
      </c>
      <c r="I23168" s="25"/>
      <c r="J23168" s="58" t="e">
        <f>HYPERLINK("#"&amp;"Insumos"&amp;"!A"&amp;MATCH($B23168,#REF!,0),"Ins "&amp;$B23168)</f>
        <v>#REF!</v>
      </c>
      <c r="M23168" s="220"/>
    </row>
    <row r="23169" spans="1:13" ht="38.25" x14ac:dyDescent="0.2">
      <c r="A23169" s="36" t="s">
        <v>12612</v>
      </c>
      <c r="B23169" s="26" t="s">
        <v>6816</v>
      </c>
      <c r="C23169" s="79" t="s">
        <v>12613</v>
      </c>
      <c r="D23169" s="37" t="s">
        <v>5608</v>
      </c>
      <c r="E23169" s="37" t="s">
        <v>465</v>
      </c>
      <c r="F23169" s="41"/>
      <c r="G23169" s="27"/>
      <c r="H23169" s="27"/>
      <c r="I23169" s="27">
        <v>32645</v>
      </c>
      <c r="M23169" s="220">
        <f t="shared" si="361"/>
        <v>42752</v>
      </c>
    </row>
    <row r="23170" spans="1:13" x14ac:dyDescent="0.2">
      <c r="A23170" s="35" t="s">
        <v>12612</v>
      </c>
      <c r="B23170" s="34" t="s">
        <v>5579</v>
      </c>
      <c r="C23170" s="45" t="s">
        <v>1016</v>
      </c>
      <c r="D23170" s="23" t="s">
        <v>5734</v>
      </c>
      <c r="E23170" s="23" t="s">
        <v>4141</v>
      </c>
      <c r="F23170" s="46">
        <v>0.2</v>
      </c>
      <c r="G23170" s="25">
        <v>57672</v>
      </c>
      <c r="H23170" s="25">
        <v>11534</v>
      </c>
      <c r="I23170" s="25"/>
      <c r="J23170" s="58" t="e">
        <f>HYPERLINK("#"&amp;"Insumos"&amp;"!A"&amp;MATCH($B23170,#REF!,0),"Ins "&amp;$B23170)</f>
        <v>#REF!</v>
      </c>
      <c r="M23170" s="220"/>
    </row>
    <row r="23171" spans="1:13" x14ac:dyDescent="0.2">
      <c r="A23171" s="35" t="s">
        <v>12612</v>
      </c>
      <c r="B23171" s="1" t="s">
        <v>263</v>
      </c>
      <c r="C23171" s="45" t="s">
        <v>696</v>
      </c>
      <c r="D23171" s="23" t="s">
        <v>5534</v>
      </c>
      <c r="E23171" s="23" t="s">
        <v>4140</v>
      </c>
      <c r="F23171" s="46">
        <v>0.03</v>
      </c>
      <c r="G23171" s="25">
        <v>187426</v>
      </c>
      <c r="H23171" s="25">
        <v>5623</v>
      </c>
      <c r="I23171" s="25"/>
      <c r="J23171" s="58" t="e">
        <f>HYPERLINK("#"&amp;"Insumos"&amp;"!A"&amp;MATCH($B23171,#REF!,0),"Ins "&amp;$B23171)</f>
        <v>#REF!</v>
      </c>
      <c r="L23171" s="47"/>
      <c r="M23171" s="220"/>
    </row>
    <row r="23172" spans="1:13" ht="25.5" x14ac:dyDescent="0.2">
      <c r="A23172" s="35" t="s">
        <v>12612</v>
      </c>
      <c r="B23172" s="34" t="s">
        <v>597</v>
      </c>
      <c r="C23172" s="45" t="s">
        <v>8738</v>
      </c>
      <c r="D23172" s="23" t="s">
        <v>5534</v>
      </c>
      <c r="E23172" s="23" t="s">
        <v>8737</v>
      </c>
      <c r="F23172" s="46">
        <v>0.05</v>
      </c>
      <c r="G23172" s="25">
        <v>17302</v>
      </c>
      <c r="H23172" s="25">
        <v>865</v>
      </c>
      <c r="I23172" s="25"/>
      <c r="J23172" s="58" t="e">
        <f>HYPERLINK("#"&amp;"Insumos"&amp;"!A"&amp;MATCH($B23172,#REF!,0),"Ins "&amp;$B23172)</f>
        <v>#REF!</v>
      </c>
      <c r="M23172" s="220"/>
    </row>
    <row r="23173" spans="1:13" x14ac:dyDescent="0.2">
      <c r="A23173" s="35" t="s">
        <v>12612</v>
      </c>
      <c r="B23173" s="1" t="s">
        <v>5533</v>
      </c>
      <c r="C23173" s="45" t="s">
        <v>5892</v>
      </c>
      <c r="D23173" s="23" t="s">
        <v>977</v>
      </c>
      <c r="E23173" s="23" t="s">
        <v>4134</v>
      </c>
      <c r="F23173" s="46">
        <v>0.2</v>
      </c>
      <c r="G23173" s="25">
        <v>3623</v>
      </c>
      <c r="H23173" s="25">
        <v>725</v>
      </c>
      <c r="I23173" s="25"/>
      <c r="J23173" s="58" t="e">
        <f>HYPERLINK("#"&amp;"Insumos"&amp;"!A"&amp;MATCH($B23173,#REF!,0),"Ins "&amp;$B23173)</f>
        <v>#REF!</v>
      </c>
      <c r="M23173" s="220"/>
    </row>
    <row r="23174" spans="1:13" ht="25.5" x14ac:dyDescent="0.2">
      <c r="A23174" s="35" t="s">
        <v>12612</v>
      </c>
      <c r="B23174" s="34" t="s">
        <v>12576</v>
      </c>
      <c r="C23174" s="45" t="s">
        <v>12616</v>
      </c>
      <c r="D23174" s="23" t="s">
        <v>5751</v>
      </c>
      <c r="E23174" s="23" t="s">
        <v>465</v>
      </c>
      <c r="F23174" s="46">
        <v>1</v>
      </c>
      <c r="G23174" s="25">
        <v>10685</v>
      </c>
      <c r="H23174" s="25">
        <v>10685</v>
      </c>
      <c r="I23174" s="25"/>
      <c r="J23174" s="58" t="e">
        <f>HYPERLINK("#"&amp;"Insumos"&amp;"!A"&amp;MATCH($B23174,#REF!,0),"Ins "&amp;$B23174)</f>
        <v>#REF!</v>
      </c>
      <c r="M23174" s="220"/>
    </row>
    <row r="23175" spans="1:13" x14ac:dyDescent="0.2">
      <c r="A23175" s="35" t="s">
        <v>12612</v>
      </c>
      <c r="B23175" s="34" t="s">
        <v>12577</v>
      </c>
      <c r="C23175" s="45" t="s">
        <v>12614</v>
      </c>
      <c r="D23175" s="23" t="s">
        <v>5751</v>
      </c>
      <c r="E23175" s="23" t="s">
        <v>464</v>
      </c>
      <c r="F23175" s="46">
        <v>0.4</v>
      </c>
      <c r="G23175" s="25">
        <v>2798</v>
      </c>
      <c r="H23175" s="25">
        <v>1119</v>
      </c>
      <c r="I23175" s="25"/>
      <c r="J23175" s="58" t="e">
        <f>HYPERLINK("#"&amp;"Insumos"&amp;"!A"&amp;MATCH($B23175,#REF!,0),"Ins "&amp;$B23175)</f>
        <v>#REF!</v>
      </c>
      <c r="M23175" s="220"/>
    </row>
    <row r="23176" spans="1:13" x14ac:dyDescent="0.2">
      <c r="A23176" s="35" t="s">
        <v>12612</v>
      </c>
      <c r="B23176" s="34" t="s">
        <v>12578</v>
      </c>
      <c r="C23176" s="45" t="s">
        <v>12615</v>
      </c>
      <c r="D23176" s="23" t="s">
        <v>5751</v>
      </c>
      <c r="E23176" s="23" t="s">
        <v>463</v>
      </c>
      <c r="F23176" s="46">
        <v>0.06</v>
      </c>
      <c r="G23176" s="25">
        <v>34900</v>
      </c>
      <c r="H23176" s="25">
        <v>2094</v>
      </c>
      <c r="I23176" s="25"/>
      <c r="J23176" s="58" t="e">
        <f>HYPERLINK("#"&amp;"Insumos"&amp;"!A"&amp;MATCH($B23176,#REF!,0),"Ins "&amp;$B23176)</f>
        <v>#REF!</v>
      </c>
      <c r="M23176" s="220"/>
    </row>
    <row r="23177" spans="1:13" ht="89.25" x14ac:dyDescent="0.2">
      <c r="A23177" s="36" t="s">
        <v>12626</v>
      </c>
      <c r="B23177" s="26" t="s">
        <v>6816</v>
      </c>
      <c r="C23177" s="79" t="s">
        <v>7305</v>
      </c>
      <c r="D23177" s="37" t="s">
        <v>5608</v>
      </c>
      <c r="E23177" s="37" t="s">
        <v>4134</v>
      </c>
      <c r="F23177" s="41"/>
      <c r="G23177" s="27"/>
      <c r="H23177" s="27"/>
      <c r="I23177" s="27">
        <v>1800000</v>
      </c>
      <c r="M23177" s="220">
        <f t="shared" ref="M23177:M23233" si="362">ROUND(I23177*(1+$L$2),0)</f>
        <v>2357280</v>
      </c>
    </row>
    <row r="23178" spans="1:13" ht="89.25" x14ac:dyDescent="0.2">
      <c r="A23178" s="35" t="s">
        <v>12626</v>
      </c>
      <c r="B23178" s="34" t="s">
        <v>12580</v>
      </c>
      <c r="C23178" s="45" t="s">
        <v>12642</v>
      </c>
      <c r="D23178" s="23" t="s">
        <v>5751</v>
      </c>
      <c r="E23178" s="23" t="s">
        <v>463</v>
      </c>
      <c r="F23178" s="46">
        <v>1</v>
      </c>
      <c r="G23178" s="25">
        <v>1800000</v>
      </c>
      <c r="H23178" s="25">
        <v>1800000</v>
      </c>
      <c r="I23178" s="25"/>
      <c r="J23178" s="58" t="e">
        <f>HYPERLINK("#"&amp;"Insumos"&amp;"!A"&amp;MATCH($B23178,#REF!,0),"Ins "&amp;$B23178)</f>
        <v>#REF!</v>
      </c>
      <c r="M23178" s="220"/>
    </row>
    <row r="23179" spans="1:13" s="176" customFormat="1" ht="40.15" customHeight="1" x14ac:dyDescent="0.2">
      <c r="A23179" s="170" t="s">
        <v>4123</v>
      </c>
      <c r="B23179" s="171"/>
      <c r="C23179" s="172" t="s">
        <v>9395</v>
      </c>
      <c r="D23179" s="173" t="s">
        <v>5607</v>
      </c>
      <c r="E23179" s="173"/>
      <c r="F23179" s="174"/>
      <c r="G23179" s="175"/>
      <c r="H23179" s="175"/>
      <c r="I23179" s="175"/>
      <c r="M23179" s="220"/>
    </row>
    <row r="23180" spans="1:13" x14ac:dyDescent="0.2">
      <c r="A23180" s="36" t="s">
        <v>4010</v>
      </c>
      <c r="B23180" s="26" t="s">
        <v>6816</v>
      </c>
      <c r="C23180" s="79" t="s">
        <v>2290</v>
      </c>
      <c r="D23180" s="37" t="s">
        <v>5608</v>
      </c>
      <c r="E23180" s="37" t="s">
        <v>466</v>
      </c>
      <c r="F23180" s="41"/>
      <c r="G23180" s="27"/>
      <c r="H23180" s="27"/>
      <c r="I23180" s="27">
        <v>217584</v>
      </c>
      <c r="M23180" s="220">
        <f t="shared" si="362"/>
        <v>284948</v>
      </c>
    </row>
    <row r="23181" spans="1:13" x14ac:dyDescent="0.2">
      <c r="A23181" s="35" t="s">
        <v>4010</v>
      </c>
      <c r="B23181" s="1" t="s">
        <v>76</v>
      </c>
      <c r="C23181" s="45" t="s">
        <v>1028</v>
      </c>
      <c r="D23181" s="23" t="s">
        <v>5734</v>
      </c>
      <c r="E23181" s="23" t="s">
        <v>4141</v>
      </c>
      <c r="F23181" s="40">
        <v>0.75</v>
      </c>
      <c r="G23181" s="25">
        <v>81549</v>
      </c>
      <c r="H23181" s="25">
        <v>61162</v>
      </c>
      <c r="I23181" s="25"/>
      <c r="J23181" s="58" t="e">
        <f>HYPERLINK("#"&amp;"Insumos"&amp;"!A"&amp;MATCH($B23181,#REF!,0),"Ins "&amp;$B23181)</f>
        <v>#REF!</v>
      </c>
      <c r="M23181" s="220"/>
    </row>
    <row r="23182" spans="1:13" ht="25.5" x14ac:dyDescent="0.2">
      <c r="A23182" s="35" t="s">
        <v>4010</v>
      </c>
      <c r="B23182" s="1" t="s">
        <v>105</v>
      </c>
      <c r="C23182" s="45" t="s">
        <v>8798</v>
      </c>
      <c r="D23182" s="23" t="s">
        <v>5534</v>
      </c>
      <c r="E23182" s="23" t="s">
        <v>4142</v>
      </c>
      <c r="F23182" s="40">
        <v>0.25</v>
      </c>
      <c r="G23182" s="25">
        <v>322400</v>
      </c>
      <c r="H23182" s="25">
        <v>80600</v>
      </c>
      <c r="I23182" s="25"/>
      <c r="J23182" s="58" t="e">
        <f>HYPERLINK("#"&amp;"Insumos"&amp;"!A"&amp;MATCH($B23182,#REF!,0),"Ins "&amp;$B23182)</f>
        <v>#REF!</v>
      </c>
      <c r="M23182" s="220"/>
    </row>
    <row r="23183" spans="1:13" x14ac:dyDescent="0.2">
      <c r="A23183" s="35" t="s">
        <v>4010</v>
      </c>
      <c r="B23183" s="1" t="s">
        <v>2110</v>
      </c>
      <c r="C23183" s="45" t="s">
        <v>8818</v>
      </c>
      <c r="D23183" s="23" t="s">
        <v>5534</v>
      </c>
      <c r="E23183" s="23" t="s">
        <v>4141</v>
      </c>
      <c r="F23183" s="40">
        <v>0.9</v>
      </c>
      <c r="G23183" s="25">
        <v>79206</v>
      </c>
      <c r="H23183" s="25">
        <v>71285</v>
      </c>
      <c r="I23183" s="25"/>
      <c r="J23183" s="58" t="e">
        <f>HYPERLINK("#"&amp;"Insumos"&amp;"!A"&amp;MATCH($B23183,#REF!,0),"Ins "&amp;$B23183)</f>
        <v>#REF!</v>
      </c>
      <c r="M23183" s="220"/>
    </row>
    <row r="23184" spans="1:13" x14ac:dyDescent="0.2">
      <c r="A23184" s="35" t="s">
        <v>4010</v>
      </c>
      <c r="B23184" s="1" t="s">
        <v>5533</v>
      </c>
      <c r="C23184" s="45" t="s">
        <v>5892</v>
      </c>
      <c r="D23184" s="23" t="s">
        <v>977</v>
      </c>
      <c r="E23184" s="23" t="s">
        <v>4134</v>
      </c>
      <c r="F23184" s="40">
        <v>0.75</v>
      </c>
      <c r="G23184" s="25">
        <v>3623</v>
      </c>
      <c r="H23184" s="25">
        <v>2717</v>
      </c>
      <c r="I23184" s="25"/>
      <c r="J23184" s="58" t="e">
        <f>HYPERLINK("#"&amp;"Insumos"&amp;"!A"&amp;MATCH($B23184,#REF!,0),"Ins "&amp;$B23184)</f>
        <v>#REF!</v>
      </c>
      <c r="M23184" s="220"/>
    </row>
    <row r="23185" spans="1:13" x14ac:dyDescent="0.2">
      <c r="A23185" s="35" t="s">
        <v>4010</v>
      </c>
      <c r="B23185" s="1" t="s">
        <v>5007</v>
      </c>
      <c r="C23185" s="45" t="s">
        <v>720</v>
      </c>
      <c r="D23185" s="23" t="s">
        <v>5751</v>
      </c>
      <c r="E23185" s="23" t="s">
        <v>4134</v>
      </c>
      <c r="F23185" s="40">
        <v>0.95960000000000001</v>
      </c>
      <c r="G23185" s="25">
        <v>1897</v>
      </c>
      <c r="H23185" s="25">
        <v>1820</v>
      </c>
      <c r="I23185" s="25"/>
      <c r="J23185" s="58" t="e">
        <f>HYPERLINK("#"&amp;"Insumos"&amp;"!A"&amp;MATCH($B23185,#REF!,0),"Ins "&amp;$B23185)</f>
        <v>#REF!</v>
      </c>
      <c r="M23185" s="220"/>
    </row>
    <row r="23186" spans="1:13" ht="25.5" x14ac:dyDescent="0.2">
      <c r="A23186" s="36" t="s">
        <v>4011</v>
      </c>
      <c r="B23186" s="26" t="s">
        <v>6816</v>
      </c>
      <c r="C23186" s="79" t="s">
        <v>11047</v>
      </c>
      <c r="D23186" s="37" t="s">
        <v>5608</v>
      </c>
      <c r="E23186" s="37" t="s">
        <v>5619</v>
      </c>
      <c r="F23186" s="41"/>
      <c r="G23186" s="27"/>
      <c r="H23186" s="27"/>
      <c r="I23186" s="27">
        <v>199132</v>
      </c>
      <c r="M23186" s="220">
        <f t="shared" si="362"/>
        <v>260783</v>
      </c>
    </row>
    <row r="23187" spans="1:13" x14ac:dyDescent="0.2">
      <c r="A23187" s="35" t="s">
        <v>4011</v>
      </c>
      <c r="B23187" s="1" t="s">
        <v>5572</v>
      </c>
      <c r="C23187" s="45" t="s">
        <v>971</v>
      </c>
      <c r="D23187" s="23" t="s">
        <v>5734</v>
      </c>
      <c r="E23187" s="23" t="s">
        <v>4141</v>
      </c>
      <c r="F23187" s="40">
        <v>4.8</v>
      </c>
      <c r="G23187" s="25">
        <v>37863</v>
      </c>
      <c r="H23187" s="25">
        <v>181742</v>
      </c>
      <c r="I23187" s="25"/>
      <c r="J23187" s="58" t="e">
        <f>HYPERLINK("#"&amp;"Insumos"&amp;"!A"&amp;MATCH($B23187,#REF!,0),"Ins "&amp;$B23187)</f>
        <v>#REF!</v>
      </c>
      <c r="M23187" s="220"/>
    </row>
    <row r="23188" spans="1:13" x14ac:dyDescent="0.2">
      <c r="A23188" s="35" t="s">
        <v>4011</v>
      </c>
      <c r="B23188" s="1" t="s">
        <v>5533</v>
      </c>
      <c r="C23188" s="45" t="s">
        <v>5892</v>
      </c>
      <c r="D23188" s="23" t="s">
        <v>977</v>
      </c>
      <c r="E23188" s="23" t="s">
        <v>4134</v>
      </c>
      <c r="F23188" s="40">
        <v>4.8</v>
      </c>
      <c r="G23188" s="25">
        <v>3623</v>
      </c>
      <c r="H23188" s="25">
        <v>17390</v>
      </c>
      <c r="I23188" s="25"/>
      <c r="J23188" s="58" t="e">
        <f>HYPERLINK("#"&amp;"Insumos"&amp;"!A"&amp;MATCH($B23188,#REF!,0),"Ins "&amp;$B23188)</f>
        <v>#REF!</v>
      </c>
      <c r="M23188" s="220"/>
    </row>
    <row r="23189" spans="1:13" ht="25.5" x14ac:dyDescent="0.2">
      <c r="A23189" s="36" t="s">
        <v>4012</v>
      </c>
      <c r="B23189" s="26" t="s">
        <v>6816</v>
      </c>
      <c r="C23189" s="79" t="s">
        <v>2291</v>
      </c>
      <c r="D23189" s="37" t="s">
        <v>5608</v>
      </c>
      <c r="E23189" s="37" t="s">
        <v>5709</v>
      </c>
      <c r="F23189" s="41"/>
      <c r="G23189" s="27"/>
      <c r="H23189" s="27"/>
      <c r="I23189" s="27">
        <v>1038</v>
      </c>
      <c r="M23189" s="220">
        <f t="shared" si="362"/>
        <v>1359</v>
      </c>
    </row>
    <row r="23190" spans="1:13" x14ac:dyDescent="0.2">
      <c r="A23190" s="35" t="s">
        <v>4012</v>
      </c>
      <c r="B23190" s="1" t="s">
        <v>5572</v>
      </c>
      <c r="C23190" s="45" t="s">
        <v>971</v>
      </c>
      <c r="D23190" s="23" t="s">
        <v>5734</v>
      </c>
      <c r="E23190" s="23" t="s">
        <v>4141</v>
      </c>
      <c r="F23190" s="40">
        <v>2.5000000000000001E-2</v>
      </c>
      <c r="G23190" s="25">
        <v>37863</v>
      </c>
      <c r="H23190" s="25">
        <v>947</v>
      </c>
      <c r="I23190" s="25"/>
      <c r="J23190" s="58" t="e">
        <f>HYPERLINK("#"&amp;"Insumos"&amp;"!A"&amp;MATCH($B23190,#REF!,0),"Ins "&amp;$B23190)</f>
        <v>#REF!</v>
      </c>
      <c r="M23190" s="220"/>
    </row>
    <row r="23191" spans="1:13" x14ac:dyDescent="0.2">
      <c r="A23191" s="35" t="s">
        <v>4012</v>
      </c>
      <c r="B23191" s="1" t="s">
        <v>5533</v>
      </c>
      <c r="C23191" s="45" t="s">
        <v>5892</v>
      </c>
      <c r="D23191" s="23" t="s">
        <v>977</v>
      </c>
      <c r="E23191" s="23" t="s">
        <v>4134</v>
      </c>
      <c r="F23191" s="40">
        <v>2.5000000000000001E-2</v>
      </c>
      <c r="G23191" s="25">
        <v>3623</v>
      </c>
      <c r="H23191" s="25">
        <v>91</v>
      </c>
      <c r="I23191" s="25"/>
      <c r="J23191" s="58" t="e">
        <f>HYPERLINK("#"&amp;"Insumos"&amp;"!A"&amp;MATCH($B23191,#REF!,0),"Ins "&amp;$B23191)</f>
        <v>#REF!</v>
      </c>
      <c r="M23191" s="220"/>
    </row>
    <row r="23192" spans="1:13" x14ac:dyDescent="0.2">
      <c r="A23192" s="36" t="s">
        <v>4013</v>
      </c>
      <c r="B23192" s="26" t="s">
        <v>6816</v>
      </c>
      <c r="C23192" s="79" t="s">
        <v>2292</v>
      </c>
      <c r="D23192" s="37" t="s">
        <v>5608</v>
      </c>
      <c r="E23192" s="37" t="s">
        <v>466</v>
      </c>
      <c r="F23192" s="41"/>
      <c r="G23192" s="27"/>
      <c r="H23192" s="27"/>
      <c r="I23192" s="27">
        <v>47593</v>
      </c>
      <c r="M23192" s="220">
        <f t="shared" si="362"/>
        <v>62328</v>
      </c>
    </row>
    <row r="23193" spans="1:13" x14ac:dyDescent="0.2">
      <c r="A23193" s="35" t="s">
        <v>4013</v>
      </c>
      <c r="B23193" s="34" t="s">
        <v>5572</v>
      </c>
      <c r="C23193" s="45" t="s">
        <v>971</v>
      </c>
      <c r="D23193" s="23" t="s">
        <v>5734</v>
      </c>
      <c r="E23193" s="23" t="s">
        <v>4141</v>
      </c>
      <c r="F23193" s="40">
        <v>1.2</v>
      </c>
      <c r="G23193" s="25">
        <v>37863</v>
      </c>
      <c r="H23193" s="25">
        <v>45436</v>
      </c>
      <c r="I23193" s="25"/>
      <c r="J23193" s="58" t="e">
        <f>HYPERLINK("#"&amp;"Insumos"&amp;"!A"&amp;MATCH($B23193,#REF!,0),"Ins "&amp;$B23193)</f>
        <v>#REF!</v>
      </c>
      <c r="M23193" s="220"/>
    </row>
    <row r="23194" spans="1:13" x14ac:dyDescent="0.2">
      <c r="A23194" s="35" t="s">
        <v>4013</v>
      </c>
      <c r="B23194" s="1" t="s">
        <v>5533</v>
      </c>
      <c r="C23194" s="45" t="s">
        <v>5892</v>
      </c>
      <c r="D23194" s="23" t="s">
        <v>977</v>
      </c>
      <c r="E23194" s="23" t="s">
        <v>4134</v>
      </c>
      <c r="F23194" s="40">
        <v>0.5</v>
      </c>
      <c r="G23194" s="25">
        <v>3623</v>
      </c>
      <c r="H23194" s="25">
        <v>1812</v>
      </c>
      <c r="I23194" s="25"/>
      <c r="J23194" s="58" t="e">
        <f>HYPERLINK("#"&amp;"Insumos"&amp;"!A"&amp;MATCH($B23194,#REF!,0),"Ins "&amp;$B23194)</f>
        <v>#REF!</v>
      </c>
      <c r="M23194" s="220"/>
    </row>
    <row r="23195" spans="1:13" x14ac:dyDescent="0.2">
      <c r="A23195" s="35" t="s">
        <v>4013</v>
      </c>
      <c r="B23195" s="1" t="s">
        <v>5007</v>
      </c>
      <c r="C23195" s="45" t="s">
        <v>720</v>
      </c>
      <c r="D23195" s="23" t="s">
        <v>5751</v>
      </c>
      <c r="E23195" s="23" t="s">
        <v>4134</v>
      </c>
      <c r="F23195" s="40">
        <v>0.182</v>
      </c>
      <c r="G23195" s="25">
        <v>1897</v>
      </c>
      <c r="H23195" s="25">
        <v>345</v>
      </c>
      <c r="I23195" s="25"/>
      <c r="J23195" s="58" t="e">
        <f>HYPERLINK("#"&amp;"Insumos"&amp;"!A"&amp;MATCH($B23195,#REF!,0),"Ins "&amp;$B23195)</f>
        <v>#REF!</v>
      </c>
      <c r="M23195" s="220"/>
    </row>
    <row r="23196" spans="1:13" ht="25.5" x14ac:dyDescent="0.2">
      <c r="A23196" s="36" t="s">
        <v>4014</v>
      </c>
      <c r="B23196" s="26" t="s">
        <v>6816</v>
      </c>
      <c r="C23196" s="79" t="s">
        <v>2293</v>
      </c>
      <c r="D23196" s="37" t="s">
        <v>5608</v>
      </c>
      <c r="E23196" s="37" t="s">
        <v>464</v>
      </c>
      <c r="F23196" s="41"/>
      <c r="G23196" s="27"/>
      <c r="H23196" s="27"/>
      <c r="I23196" s="27">
        <v>1519363</v>
      </c>
      <c r="M23196" s="220">
        <f t="shared" si="362"/>
        <v>1989758</v>
      </c>
    </row>
    <row r="23197" spans="1:13" x14ac:dyDescent="0.2">
      <c r="A23197" s="35" t="s">
        <v>4014</v>
      </c>
      <c r="B23197" s="1" t="s">
        <v>5579</v>
      </c>
      <c r="C23197" s="45" t="s">
        <v>1016</v>
      </c>
      <c r="D23197" s="23" t="s">
        <v>5734</v>
      </c>
      <c r="E23197" s="23" t="s">
        <v>4141</v>
      </c>
      <c r="F23197" s="40">
        <v>2.2999999999999998</v>
      </c>
      <c r="G23197" s="25">
        <v>57672</v>
      </c>
      <c r="H23197" s="25">
        <v>132646</v>
      </c>
      <c r="I23197" s="25"/>
      <c r="J23197" s="58" t="e">
        <f>HYPERLINK("#"&amp;"Insumos"&amp;"!A"&amp;MATCH($B23197,#REF!,0),"Ins "&amp;$B23197)</f>
        <v>#REF!</v>
      </c>
      <c r="M23197" s="220"/>
    </row>
    <row r="23198" spans="1:13" x14ac:dyDescent="0.2">
      <c r="A23198" s="35" t="s">
        <v>4014</v>
      </c>
      <c r="B23198" s="1" t="s">
        <v>263</v>
      </c>
      <c r="C23198" s="45" t="s">
        <v>696</v>
      </c>
      <c r="D23198" s="23" t="s">
        <v>5534</v>
      </c>
      <c r="E23198" s="23" t="s">
        <v>4140</v>
      </c>
      <c r="F23198" s="40">
        <v>9.8890000000000006E-2</v>
      </c>
      <c r="G23198" s="25">
        <v>187426</v>
      </c>
      <c r="H23198" s="25">
        <v>18535</v>
      </c>
      <c r="I23198" s="25"/>
      <c r="J23198" s="58" t="e">
        <f>HYPERLINK("#"&amp;"Insumos"&amp;"!A"&amp;MATCH($B23198,#REF!,0),"Ins "&amp;$B23198)</f>
        <v>#REF!</v>
      </c>
      <c r="M23198" s="220"/>
    </row>
    <row r="23199" spans="1:13" x14ac:dyDescent="0.2">
      <c r="A23199" s="35" t="s">
        <v>4014</v>
      </c>
      <c r="B23199" s="1" t="s">
        <v>5533</v>
      </c>
      <c r="C23199" s="45" t="s">
        <v>5892</v>
      </c>
      <c r="D23199" s="23" t="s">
        <v>977</v>
      </c>
      <c r="E23199" s="23" t="s">
        <v>4134</v>
      </c>
      <c r="F23199" s="40">
        <v>0.17</v>
      </c>
      <c r="G23199" s="25">
        <v>3623</v>
      </c>
      <c r="H23199" s="25">
        <v>616</v>
      </c>
      <c r="I23199" s="25"/>
      <c r="J23199" s="58" t="e">
        <f>HYPERLINK("#"&amp;"Insumos"&amp;"!A"&amp;MATCH($B23199,#REF!,0),"Ins "&amp;$B23199)</f>
        <v>#REF!</v>
      </c>
      <c r="M23199" s="220"/>
    </row>
    <row r="23200" spans="1:13" x14ac:dyDescent="0.2">
      <c r="A23200" s="35" t="s">
        <v>4014</v>
      </c>
      <c r="B23200" s="1" t="s">
        <v>5007</v>
      </c>
      <c r="C23200" s="45" t="s">
        <v>720</v>
      </c>
      <c r="D23200" s="23" t="s">
        <v>5751</v>
      </c>
      <c r="E23200" s="23" t="s">
        <v>4134</v>
      </c>
      <c r="F23200" s="40">
        <v>2.7</v>
      </c>
      <c r="G23200" s="25">
        <v>1897</v>
      </c>
      <c r="H23200" s="25">
        <v>5122</v>
      </c>
      <c r="I23200" s="25"/>
      <c r="J23200" s="58" t="e">
        <f>HYPERLINK("#"&amp;"Insumos"&amp;"!A"&amp;MATCH($B23200,#REF!,0),"Ins "&amp;$B23200)</f>
        <v>#REF!</v>
      </c>
      <c r="M23200" s="220"/>
    </row>
    <row r="23201" spans="1:13" x14ac:dyDescent="0.2">
      <c r="A23201" s="35" t="s">
        <v>4014</v>
      </c>
      <c r="B23201" s="1" t="s">
        <v>5372</v>
      </c>
      <c r="C23201" s="45" t="s">
        <v>573</v>
      </c>
      <c r="D23201" s="23" t="s">
        <v>5751</v>
      </c>
      <c r="E23201" s="23" t="s">
        <v>4134</v>
      </c>
      <c r="F23201" s="40">
        <v>0.09</v>
      </c>
      <c r="G23201" s="25">
        <v>198173</v>
      </c>
      <c r="H23201" s="25">
        <v>17836</v>
      </c>
      <c r="I23201" s="25"/>
      <c r="J23201" s="58" t="e">
        <f>HYPERLINK("#"&amp;"Insumos"&amp;"!A"&amp;MATCH($B23201,#REF!,0),"Ins "&amp;$B23201)</f>
        <v>#REF!</v>
      </c>
      <c r="M23201" s="220"/>
    </row>
    <row r="23202" spans="1:13" x14ac:dyDescent="0.2">
      <c r="A23202" s="35" t="s">
        <v>4014</v>
      </c>
      <c r="B23202" s="1" t="s">
        <v>5401</v>
      </c>
      <c r="C23202" s="45" t="s">
        <v>537</v>
      </c>
      <c r="D23202" s="23" t="s">
        <v>5751</v>
      </c>
      <c r="E23202" s="23" t="s">
        <v>4134</v>
      </c>
      <c r="F23202" s="40">
        <v>6.6000000000000003E-2</v>
      </c>
      <c r="G23202" s="25">
        <v>43033</v>
      </c>
      <c r="H23202" s="25">
        <v>2840</v>
      </c>
      <c r="I23202" s="25"/>
      <c r="J23202" s="58" t="e">
        <f>HYPERLINK("#"&amp;"Insumos"&amp;"!A"&amp;MATCH($B23202,#REF!,0),"Ins "&amp;$B23202)</f>
        <v>#REF!</v>
      </c>
      <c r="M23202" s="220"/>
    </row>
    <row r="23203" spans="1:13" x14ac:dyDescent="0.2">
      <c r="A23203" s="35" t="s">
        <v>4014</v>
      </c>
      <c r="B23203" s="1" t="s">
        <v>4185</v>
      </c>
      <c r="C23203" s="45" t="s">
        <v>9175</v>
      </c>
      <c r="D23203" s="23" t="s">
        <v>5751</v>
      </c>
      <c r="E23203" s="23" t="s">
        <v>287</v>
      </c>
      <c r="F23203" s="40">
        <v>1.05</v>
      </c>
      <c r="G23203" s="25">
        <v>1277874</v>
      </c>
      <c r="H23203" s="25">
        <v>1341768</v>
      </c>
      <c r="I23203" s="25"/>
      <c r="J23203" s="58" t="e">
        <f>HYPERLINK("#"&amp;"Insumos"&amp;"!A"&amp;MATCH($B23203,#REF!,0),"Ins "&amp;$B23203)</f>
        <v>#REF!</v>
      </c>
      <c r="M23203" s="220"/>
    </row>
    <row r="23204" spans="1:13" ht="25.5" x14ac:dyDescent="0.2">
      <c r="A23204" s="36" t="s">
        <v>4015</v>
      </c>
      <c r="B23204" s="26" t="s">
        <v>6816</v>
      </c>
      <c r="C23204" s="79" t="s">
        <v>2294</v>
      </c>
      <c r="D23204" s="37" t="s">
        <v>5608</v>
      </c>
      <c r="E23204" s="37" t="s">
        <v>464</v>
      </c>
      <c r="F23204" s="41"/>
      <c r="G23204" s="27"/>
      <c r="H23204" s="27"/>
      <c r="I23204" s="27">
        <v>193800</v>
      </c>
      <c r="M23204" s="220">
        <f t="shared" si="362"/>
        <v>253800</v>
      </c>
    </row>
    <row r="23205" spans="1:13" x14ac:dyDescent="0.2">
      <c r="A23205" s="35" t="s">
        <v>4015</v>
      </c>
      <c r="B23205" s="1" t="s">
        <v>5579</v>
      </c>
      <c r="C23205" s="45" t="s">
        <v>1016</v>
      </c>
      <c r="D23205" s="23" t="s">
        <v>5734</v>
      </c>
      <c r="E23205" s="23" t="s">
        <v>4141</v>
      </c>
      <c r="F23205" s="40">
        <v>2.85</v>
      </c>
      <c r="G23205" s="25">
        <v>57672</v>
      </c>
      <c r="H23205" s="25">
        <v>164365</v>
      </c>
      <c r="I23205" s="25"/>
      <c r="J23205" s="58" t="e">
        <f>HYPERLINK("#"&amp;"Insumos"&amp;"!A"&amp;MATCH($B23205,#REF!,0),"Ins "&amp;$B23205)</f>
        <v>#REF!</v>
      </c>
      <c r="M23205" s="220"/>
    </row>
    <row r="23206" spans="1:13" x14ac:dyDescent="0.2">
      <c r="A23206" s="35" t="s">
        <v>4015</v>
      </c>
      <c r="B23206" s="1" t="s">
        <v>263</v>
      </c>
      <c r="C23206" s="45" t="s">
        <v>696</v>
      </c>
      <c r="D23206" s="23" t="s">
        <v>5534</v>
      </c>
      <c r="E23206" s="23" t="s">
        <v>4140</v>
      </c>
      <c r="F23206" s="40">
        <v>1.2500000000000001E-2</v>
      </c>
      <c r="G23206" s="25">
        <v>187426</v>
      </c>
      <c r="H23206" s="25">
        <v>2343</v>
      </c>
      <c r="I23206" s="25"/>
      <c r="J23206" s="58" t="e">
        <f>HYPERLINK("#"&amp;"Insumos"&amp;"!A"&amp;MATCH($B23206,#REF!,0),"Ins "&amp;$B23206)</f>
        <v>#REF!</v>
      </c>
      <c r="M23206" s="220"/>
    </row>
    <row r="23207" spans="1:13" x14ac:dyDescent="0.2">
      <c r="A23207" s="35" t="s">
        <v>4015</v>
      </c>
      <c r="B23207" s="1" t="s">
        <v>5533</v>
      </c>
      <c r="C23207" s="45" t="s">
        <v>5892</v>
      </c>
      <c r="D23207" s="23" t="s">
        <v>977</v>
      </c>
      <c r="E23207" s="23" t="s">
        <v>4134</v>
      </c>
      <c r="F23207" s="40">
        <v>0.2</v>
      </c>
      <c r="G23207" s="25">
        <v>3623</v>
      </c>
      <c r="H23207" s="25">
        <v>725</v>
      </c>
      <c r="I23207" s="25"/>
      <c r="J23207" s="58" t="e">
        <f>HYPERLINK("#"&amp;"Insumos"&amp;"!A"&amp;MATCH($B23207,#REF!,0),"Ins "&amp;$B23207)</f>
        <v>#REF!</v>
      </c>
      <c r="M23207" s="220"/>
    </row>
    <row r="23208" spans="1:13" x14ac:dyDescent="0.2">
      <c r="A23208" s="35" t="s">
        <v>4015</v>
      </c>
      <c r="B23208" s="1" t="s">
        <v>5007</v>
      </c>
      <c r="C23208" s="45" t="s">
        <v>720</v>
      </c>
      <c r="D23208" s="23" t="s">
        <v>5751</v>
      </c>
      <c r="E23208" s="23" t="s">
        <v>4134</v>
      </c>
      <c r="F23208" s="40">
        <v>3</v>
      </c>
      <c r="G23208" s="25">
        <v>1897</v>
      </c>
      <c r="H23208" s="25">
        <v>5691</v>
      </c>
      <c r="I23208" s="25"/>
      <c r="J23208" s="58" t="e">
        <f>HYPERLINK("#"&amp;"Insumos"&amp;"!A"&amp;MATCH($B23208,#REF!,0),"Ins "&amp;$B23208)</f>
        <v>#REF!</v>
      </c>
      <c r="M23208" s="220"/>
    </row>
    <row r="23209" spans="1:13" x14ac:dyDescent="0.2">
      <c r="A23209" s="35" t="s">
        <v>4015</v>
      </c>
      <c r="B23209" s="1" t="s">
        <v>5372</v>
      </c>
      <c r="C23209" s="45" t="s">
        <v>573</v>
      </c>
      <c r="D23209" s="23" t="s">
        <v>5751</v>
      </c>
      <c r="E23209" s="23" t="s">
        <v>4134</v>
      </c>
      <c r="F23209" s="40">
        <v>0.09</v>
      </c>
      <c r="G23209" s="25">
        <v>198173</v>
      </c>
      <c r="H23209" s="25">
        <v>17836</v>
      </c>
      <c r="I23209" s="25"/>
      <c r="J23209" s="58" t="e">
        <f>HYPERLINK("#"&amp;"Insumos"&amp;"!A"&amp;MATCH($B23209,#REF!,0),"Ins "&amp;$B23209)</f>
        <v>#REF!</v>
      </c>
      <c r="M23209" s="220"/>
    </row>
    <row r="23210" spans="1:13" x14ac:dyDescent="0.2">
      <c r="A23210" s="35" t="s">
        <v>4015</v>
      </c>
      <c r="B23210" s="1" t="s">
        <v>5401</v>
      </c>
      <c r="C23210" s="45" t="s">
        <v>537</v>
      </c>
      <c r="D23210" s="23" t="s">
        <v>5751</v>
      </c>
      <c r="E23210" s="23" t="s">
        <v>4134</v>
      </c>
      <c r="F23210" s="40">
        <v>6.6000000000000003E-2</v>
      </c>
      <c r="G23210" s="25">
        <v>43033</v>
      </c>
      <c r="H23210" s="25">
        <v>2840</v>
      </c>
      <c r="I23210" s="25"/>
      <c r="J23210" s="58" t="e">
        <f>HYPERLINK("#"&amp;"Insumos"&amp;"!A"&amp;MATCH($B23210,#REF!,0),"Ins "&amp;$B23210)</f>
        <v>#REF!</v>
      </c>
      <c r="M23210" s="220"/>
    </row>
    <row r="23211" spans="1:13" ht="25.5" x14ac:dyDescent="0.2">
      <c r="A23211" s="36" t="s">
        <v>4016</v>
      </c>
      <c r="B23211" s="26" t="s">
        <v>6816</v>
      </c>
      <c r="C23211" s="79" t="s">
        <v>2295</v>
      </c>
      <c r="D23211" s="37" t="s">
        <v>5608</v>
      </c>
      <c r="E23211" s="37" t="s">
        <v>464</v>
      </c>
      <c r="F23211" s="41"/>
      <c r="G23211" s="27"/>
      <c r="H23211" s="27"/>
      <c r="I23211" s="27">
        <v>2014895</v>
      </c>
      <c r="M23211" s="220">
        <f t="shared" si="362"/>
        <v>2638706</v>
      </c>
    </row>
    <row r="23212" spans="1:13" x14ac:dyDescent="0.2">
      <c r="A23212" s="35" t="s">
        <v>4016</v>
      </c>
      <c r="B23212" s="1" t="s">
        <v>5579</v>
      </c>
      <c r="C23212" s="45" t="s">
        <v>1016</v>
      </c>
      <c r="D23212" s="23" t="s">
        <v>5734</v>
      </c>
      <c r="E23212" s="23" t="s">
        <v>4141</v>
      </c>
      <c r="F23212" s="40">
        <v>2.7</v>
      </c>
      <c r="G23212" s="25">
        <v>57672</v>
      </c>
      <c r="H23212" s="25">
        <v>155714</v>
      </c>
      <c r="I23212" s="25"/>
      <c r="J23212" s="58" t="e">
        <f>HYPERLINK("#"&amp;"Insumos"&amp;"!A"&amp;MATCH($B23212,#REF!,0),"Ins "&amp;$B23212)</f>
        <v>#REF!</v>
      </c>
      <c r="M23212" s="220"/>
    </row>
    <row r="23213" spans="1:13" x14ac:dyDescent="0.2">
      <c r="A23213" s="35" t="s">
        <v>4016</v>
      </c>
      <c r="B23213" s="1" t="s">
        <v>263</v>
      </c>
      <c r="C23213" s="45" t="s">
        <v>696</v>
      </c>
      <c r="D23213" s="23" t="s">
        <v>5534</v>
      </c>
      <c r="E23213" s="23" t="s">
        <v>4140</v>
      </c>
      <c r="F23213" s="40">
        <v>0.129</v>
      </c>
      <c r="G23213" s="25">
        <v>187426</v>
      </c>
      <c r="H23213" s="25">
        <v>24178</v>
      </c>
      <c r="I23213" s="25"/>
      <c r="J23213" s="58" t="e">
        <f>HYPERLINK("#"&amp;"Insumos"&amp;"!A"&amp;MATCH($B23213,#REF!,0),"Ins "&amp;$B23213)</f>
        <v>#REF!</v>
      </c>
      <c r="M23213" s="220"/>
    </row>
    <row r="23214" spans="1:13" x14ac:dyDescent="0.2">
      <c r="A23214" s="35" t="s">
        <v>4016</v>
      </c>
      <c r="B23214" s="1" t="s">
        <v>5533</v>
      </c>
      <c r="C23214" s="45" t="s">
        <v>5892</v>
      </c>
      <c r="D23214" s="23" t="s">
        <v>977</v>
      </c>
      <c r="E23214" s="23" t="s">
        <v>4134</v>
      </c>
      <c r="F23214" s="40">
        <v>0.17</v>
      </c>
      <c r="G23214" s="25">
        <v>3623</v>
      </c>
      <c r="H23214" s="25">
        <v>616</v>
      </c>
      <c r="I23214" s="25"/>
      <c r="J23214" s="58" t="e">
        <f>HYPERLINK("#"&amp;"Insumos"&amp;"!A"&amp;MATCH($B23214,#REF!,0),"Ins "&amp;$B23214)</f>
        <v>#REF!</v>
      </c>
      <c r="M23214" s="220"/>
    </row>
    <row r="23215" spans="1:13" x14ac:dyDescent="0.2">
      <c r="A23215" s="35" t="s">
        <v>4016</v>
      </c>
      <c r="B23215" s="1" t="s">
        <v>5007</v>
      </c>
      <c r="C23215" s="45" t="s">
        <v>720</v>
      </c>
      <c r="D23215" s="23" t="s">
        <v>5751</v>
      </c>
      <c r="E23215" s="23" t="s">
        <v>4134</v>
      </c>
      <c r="F23215" s="40">
        <v>3</v>
      </c>
      <c r="G23215" s="25">
        <v>1897</v>
      </c>
      <c r="H23215" s="25">
        <v>5691</v>
      </c>
      <c r="I23215" s="25"/>
      <c r="J23215" s="58" t="e">
        <f>HYPERLINK("#"&amp;"Insumos"&amp;"!A"&amp;MATCH($B23215,#REF!,0),"Ins "&amp;$B23215)</f>
        <v>#REF!</v>
      </c>
      <c r="M23215" s="220"/>
    </row>
    <row r="23216" spans="1:13" x14ac:dyDescent="0.2">
      <c r="A23216" s="35" t="s">
        <v>4016</v>
      </c>
      <c r="B23216" s="1" t="s">
        <v>5372</v>
      </c>
      <c r="C23216" s="45" t="s">
        <v>573</v>
      </c>
      <c r="D23216" s="23" t="s">
        <v>5751</v>
      </c>
      <c r="E23216" s="23" t="s">
        <v>4134</v>
      </c>
      <c r="F23216" s="40">
        <v>0.1</v>
      </c>
      <c r="G23216" s="25">
        <v>198173</v>
      </c>
      <c r="H23216" s="25">
        <v>19817</v>
      </c>
      <c r="I23216" s="25"/>
      <c r="J23216" s="58" t="e">
        <f>HYPERLINK("#"&amp;"Insumos"&amp;"!A"&amp;MATCH($B23216,#REF!,0),"Ins "&amp;$B23216)</f>
        <v>#REF!</v>
      </c>
      <c r="M23216" s="220"/>
    </row>
    <row r="23217" spans="1:13" x14ac:dyDescent="0.2">
      <c r="A23217" s="35" t="s">
        <v>4016</v>
      </c>
      <c r="B23217" s="1" t="s">
        <v>5401</v>
      </c>
      <c r="C23217" s="45" t="s">
        <v>537</v>
      </c>
      <c r="D23217" s="23" t="s">
        <v>5751</v>
      </c>
      <c r="E23217" s="23" t="s">
        <v>4134</v>
      </c>
      <c r="F23217" s="40">
        <v>6.6000000000000003E-2</v>
      </c>
      <c r="G23217" s="25">
        <v>43033</v>
      </c>
      <c r="H23217" s="25">
        <v>2840</v>
      </c>
      <c r="I23217" s="25"/>
      <c r="J23217" s="58" t="e">
        <f>HYPERLINK("#"&amp;"Insumos"&amp;"!A"&amp;MATCH($B23217,#REF!,0),"Ins "&amp;$B23217)</f>
        <v>#REF!</v>
      </c>
      <c r="M23217" s="220"/>
    </row>
    <row r="23218" spans="1:13" x14ac:dyDescent="0.2">
      <c r="A23218" s="35" t="s">
        <v>4016</v>
      </c>
      <c r="B23218" s="1" t="s">
        <v>4186</v>
      </c>
      <c r="C23218" s="45" t="s">
        <v>9176</v>
      </c>
      <c r="D23218" s="23" t="s">
        <v>5751</v>
      </c>
      <c r="E23218" s="23" t="s">
        <v>287</v>
      </c>
      <c r="F23218" s="40">
        <v>1.05</v>
      </c>
      <c r="G23218" s="25">
        <v>1720037</v>
      </c>
      <c r="H23218" s="25">
        <v>1806039</v>
      </c>
      <c r="I23218" s="25"/>
      <c r="J23218" s="58" t="e">
        <f>HYPERLINK("#"&amp;"Insumos"&amp;"!A"&amp;MATCH($B23218,#REF!,0),"Ins "&amp;$B23218)</f>
        <v>#REF!</v>
      </c>
      <c r="M23218" s="220"/>
    </row>
    <row r="23219" spans="1:13" ht="25.5" x14ac:dyDescent="0.2">
      <c r="A23219" s="36" t="s">
        <v>4017</v>
      </c>
      <c r="B23219" s="26" t="s">
        <v>6816</v>
      </c>
      <c r="C23219" s="79" t="s">
        <v>2296</v>
      </c>
      <c r="D23219" s="37" t="s">
        <v>5608</v>
      </c>
      <c r="E23219" s="37" t="s">
        <v>464</v>
      </c>
      <c r="F23219" s="41"/>
      <c r="G23219" s="27"/>
      <c r="H23219" s="27"/>
      <c r="I23219" s="27">
        <v>210296</v>
      </c>
      <c r="M23219" s="220">
        <f t="shared" si="362"/>
        <v>275404</v>
      </c>
    </row>
    <row r="23220" spans="1:13" x14ac:dyDescent="0.2">
      <c r="A23220" s="35" t="s">
        <v>4017</v>
      </c>
      <c r="B23220" s="1" t="s">
        <v>5579</v>
      </c>
      <c r="C23220" s="45" t="s">
        <v>1016</v>
      </c>
      <c r="D23220" s="23" t="s">
        <v>5734</v>
      </c>
      <c r="E23220" s="23" t="s">
        <v>4141</v>
      </c>
      <c r="F23220" s="40">
        <v>3.1</v>
      </c>
      <c r="G23220" s="25">
        <v>57672</v>
      </c>
      <c r="H23220" s="25">
        <v>178783</v>
      </c>
      <c r="I23220" s="25"/>
      <c r="J23220" s="58" t="e">
        <f>HYPERLINK("#"&amp;"Insumos"&amp;"!A"&amp;MATCH($B23220,#REF!,0),"Ins "&amp;$B23220)</f>
        <v>#REF!</v>
      </c>
      <c r="M23220" s="220"/>
    </row>
    <row r="23221" spans="1:13" x14ac:dyDescent="0.2">
      <c r="A23221" s="35" t="s">
        <v>4017</v>
      </c>
      <c r="B23221" s="1" t="s">
        <v>263</v>
      </c>
      <c r="C23221" s="45" t="s">
        <v>696</v>
      </c>
      <c r="D23221" s="23" t="s">
        <v>5534</v>
      </c>
      <c r="E23221" s="23" t="s">
        <v>4140</v>
      </c>
      <c r="F23221" s="40">
        <v>1.3599999999999999E-2</v>
      </c>
      <c r="G23221" s="25">
        <v>187426</v>
      </c>
      <c r="H23221" s="25">
        <v>2549</v>
      </c>
      <c r="I23221" s="25"/>
      <c r="J23221" s="58" t="e">
        <f>HYPERLINK("#"&amp;"Insumos"&amp;"!A"&amp;MATCH($B23221,#REF!,0),"Ins "&amp;$B23221)</f>
        <v>#REF!</v>
      </c>
      <c r="M23221" s="220"/>
    </row>
    <row r="23222" spans="1:13" x14ac:dyDescent="0.2">
      <c r="A23222" s="35" t="s">
        <v>4017</v>
      </c>
      <c r="B23222" s="1" t="s">
        <v>5533</v>
      </c>
      <c r="C23222" s="45" t="s">
        <v>5892</v>
      </c>
      <c r="D23222" s="23" t="s">
        <v>977</v>
      </c>
      <c r="E23222" s="23" t="s">
        <v>4134</v>
      </c>
      <c r="F23222" s="40">
        <v>0.17</v>
      </c>
      <c r="G23222" s="25">
        <v>3623</v>
      </c>
      <c r="H23222" s="25">
        <v>616</v>
      </c>
      <c r="I23222" s="25"/>
      <c r="J23222" s="58" t="e">
        <f>HYPERLINK("#"&amp;"Insumos"&amp;"!A"&amp;MATCH($B23222,#REF!,0),"Ins "&amp;$B23222)</f>
        <v>#REF!</v>
      </c>
      <c r="M23222" s="220"/>
    </row>
    <row r="23223" spans="1:13" x14ac:dyDescent="0.2">
      <c r="A23223" s="35" t="s">
        <v>4017</v>
      </c>
      <c r="B23223" s="1" t="s">
        <v>5007</v>
      </c>
      <c r="C23223" s="45" t="s">
        <v>720</v>
      </c>
      <c r="D23223" s="23" t="s">
        <v>5751</v>
      </c>
      <c r="E23223" s="23" t="s">
        <v>4134</v>
      </c>
      <c r="F23223" s="40">
        <v>3</v>
      </c>
      <c r="G23223" s="25">
        <v>1897</v>
      </c>
      <c r="H23223" s="25">
        <v>5691</v>
      </c>
      <c r="I23223" s="25"/>
      <c r="J23223" s="58" t="e">
        <f>HYPERLINK("#"&amp;"Insumos"&amp;"!A"&amp;MATCH($B23223,#REF!,0),"Ins "&amp;$B23223)</f>
        <v>#REF!</v>
      </c>
      <c r="M23223" s="220"/>
    </row>
    <row r="23224" spans="1:13" x14ac:dyDescent="0.2">
      <c r="A23224" s="35" t="s">
        <v>4017</v>
      </c>
      <c r="B23224" s="1" t="s">
        <v>5372</v>
      </c>
      <c r="C23224" s="45" t="s">
        <v>573</v>
      </c>
      <c r="D23224" s="23" t="s">
        <v>5751</v>
      </c>
      <c r="E23224" s="23" t="s">
        <v>4134</v>
      </c>
      <c r="F23224" s="40">
        <v>0.1</v>
      </c>
      <c r="G23224" s="25">
        <v>198173</v>
      </c>
      <c r="H23224" s="25">
        <v>19817</v>
      </c>
      <c r="I23224" s="25"/>
      <c r="J23224" s="58" t="e">
        <f>HYPERLINK("#"&amp;"Insumos"&amp;"!A"&amp;MATCH($B23224,#REF!,0),"Ins "&amp;$B23224)</f>
        <v>#REF!</v>
      </c>
      <c r="M23224" s="220"/>
    </row>
    <row r="23225" spans="1:13" x14ac:dyDescent="0.2">
      <c r="A23225" s="35" t="s">
        <v>4017</v>
      </c>
      <c r="B23225" s="1" t="s">
        <v>5401</v>
      </c>
      <c r="C23225" s="45" t="s">
        <v>537</v>
      </c>
      <c r="D23225" s="23" t="s">
        <v>5751</v>
      </c>
      <c r="E23225" s="23" t="s">
        <v>4134</v>
      </c>
      <c r="F23225" s="40">
        <v>6.6000000000000003E-2</v>
      </c>
      <c r="G23225" s="25">
        <v>43033</v>
      </c>
      <c r="H23225" s="25">
        <v>2840</v>
      </c>
      <c r="I23225" s="25"/>
      <c r="J23225" s="58" t="e">
        <f>HYPERLINK("#"&amp;"Insumos"&amp;"!A"&amp;MATCH($B23225,#REF!,0),"Ins "&amp;$B23225)</f>
        <v>#REF!</v>
      </c>
      <c r="M23225" s="220"/>
    </row>
    <row r="23226" spans="1:13" ht="25.5" x14ac:dyDescent="0.2">
      <c r="A23226" s="36" t="s">
        <v>4018</v>
      </c>
      <c r="B23226" s="26" t="s">
        <v>6816</v>
      </c>
      <c r="C23226" s="79" t="s">
        <v>2298</v>
      </c>
      <c r="D23226" s="37" t="s">
        <v>5608</v>
      </c>
      <c r="E23226" s="37" t="s">
        <v>4134</v>
      </c>
      <c r="F23226" s="41"/>
      <c r="G23226" s="27"/>
      <c r="H23226" s="27"/>
      <c r="I23226" s="27">
        <v>535620</v>
      </c>
      <c r="M23226" s="220">
        <f t="shared" si="362"/>
        <v>701448</v>
      </c>
    </row>
    <row r="23227" spans="1:13" x14ac:dyDescent="0.2">
      <c r="A23227" s="35" t="s">
        <v>4018</v>
      </c>
      <c r="B23227" s="1" t="s">
        <v>5573</v>
      </c>
      <c r="C23227" s="45" t="s">
        <v>973</v>
      </c>
      <c r="D23227" s="23" t="s">
        <v>5734</v>
      </c>
      <c r="E23227" s="23" t="s">
        <v>4141</v>
      </c>
      <c r="F23227" s="40">
        <v>2.15</v>
      </c>
      <c r="G23227" s="25">
        <v>41652</v>
      </c>
      <c r="H23227" s="25">
        <v>89552</v>
      </c>
      <c r="I23227" s="25"/>
      <c r="J23227" s="58" t="e">
        <f>HYPERLINK("#"&amp;"Insumos"&amp;"!A"&amp;MATCH($B23227,#REF!,0),"Ins "&amp;$B23227)</f>
        <v>#REF!</v>
      </c>
      <c r="M23227" s="220"/>
    </row>
    <row r="23228" spans="1:13" x14ac:dyDescent="0.2">
      <c r="A23228" s="35" t="s">
        <v>4018</v>
      </c>
      <c r="B23228" s="1" t="s">
        <v>263</v>
      </c>
      <c r="C23228" s="45" t="s">
        <v>696</v>
      </c>
      <c r="D23228" s="23" t="s">
        <v>5534</v>
      </c>
      <c r="E23228" s="23" t="s">
        <v>4140</v>
      </c>
      <c r="F23228" s="40">
        <v>4.4600000000000001E-2</v>
      </c>
      <c r="G23228" s="25">
        <v>187426</v>
      </c>
      <c r="H23228" s="25">
        <v>8359</v>
      </c>
      <c r="I23228" s="25"/>
      <c r="J23228" s="58" t="e">
        <f>HYPERLINK("#"&amp;"Insumos"&amp;"!A"&amp;MATCH($B23228,#REF!,0),"Ins "&amp;$B23228)</f>
        <v>#REF!</v>
      </c>
      <c r="M23228" s="220"/>
    </row>
    <row r="23229" spans="1:13" x14ac:dyDescent="0.2">
      <c r="A23229" s="35" t="s">
        <v>4018</v>
      </c>
      <c r="B23229" s="1" t="s">
        <v>5533</v>
      </c>
      <c r="C23229" s="45" t="s">
        <v>5892</v>
      </c>
      <c r="D23229" s="23" t="s">
        <v>977</v>
      </c>
      <c r="E23229" s="23" t="s">
        <v>4134</v>
      </c>
      <c r="F23229" s="40">
        <v>1E-3</v>
      </c>
      <c r="G23229" s="25">
        <v>3623</v>
      </c>
      <c r="H23229" s="25">
        <v>4</v>
      </c>
      <c r="I23229" s="25"/>
      <c r="J23229" s="58" t="e">
        <f>HYPERLINK("#"&amp;"Insumos"&amp;"!A"&amp;MATCH($B23229,#REF!,0),"Ins "&amp;$B23229)</f>
        <v>#REF!</v>
      </c>
      <c r="M23229" s="220"/>
    </row>
    <row r="23230" spans="1:13" x14ac:dyDescent="0.2">
      <c r="A23230" s="35" t="s">
        <v>4018</v>
      </c>
      <c r="B23230" s="1" t="s">
        <v>5007</v>
      </c>
      <c r="C23230" s="45" t="s">
        <v>720</v>
      </c>
      <c r="D23230" s="23" t="s">
        <v>5751</v>
      </c>
      <c r="E23230" s="23" t="s">
        <v>4134</v>
      </c>
      <c r="F23230" s="40">
        <v>2.8</v>
      </c>
      <c r="G23230" s="25">
        <v>1897</v>
      </c>
      <c r="H23230" s="25">
        <v>5312</v>
      </c>
      <c r="I23230" s="25"/>
      <c r="J23230" s="58" t="e">
        <f>HYPERLINK("#"&amp;"Insumos"&amp;"!A"&amp;MATCH($B23230,#REF!,0),"Ins "&amp;$B23230)</f>
        <v>#REF!</v>
      </c>
      <c r="M23230" s="220"/>
    </row>
    <row r="23231" spans="1:13" x14ac:dyDescent="0.2">
      <c r="A23231" s="35" t="s">
        <v>4018</v>
      </c>
      <c r="B23231" s="1" t="s">
        <v>4974</v>
      </c>
      <c r="C23231" s="45" t="s">
        <v>2299</v>
      </c>
      <c r="D23231" s="23" t="s">
        <v>5751</v>
      </c>
      <c r="E23231" s="23" t="s">
        <v>287</v>
      </c>
      <c r="F23231" s="40">
        <v>6.8000000000000005E-2</v>
      </c>
      <c r="G23231" s="25">
        <v>227266</v>
      </c>
      <c r="H23231" s="25">
        <v>15454</v>
      </c>
      <c r="I23231" s="25"/>
      <c r="J23231" s="58" t="e">
        <f>HYPERLINK("#"&amp;"Insumos"&amp;"!A"&amp;MATCH($B23231,#REF!,0),"Ins "&amp;$B23231)</f>
        <v>#REF!</v>
      </c>
      <c r="M23231" s="220"/>
    </row>
    <row r="23232" spans="1:13" x14ac:dyDescent="0.2">
      <c r="A23232" s="35" t="s">
        <v>4018</v>
      </c>
      <c r="B23232" s="1" t="s">
        <v>4412</v>
      </c>
      <c r="C23232" s="45" t="s">
        <v>2300</v>
      </c>
      <c r="D23232" s="23" t="s">
        <v>5751</v>
      </c>
      <c r="E23232" s="23" t="s">
        <v>4134</v>
      </c>
      <c r="F23232" s="40">
        <v>1</v>
      </c>
      <c r="G23232" s="25">
        <v>416939</v>
      </c>
      <c r="H23232" s="25">
        <v>416939</v>
      </c>
      <c r="I23232" s="25"/>
      <c r="J23232" s="58" t="e">
        <f>HYPERLINK("#"&amp;"Insumos"&amp;"!A"&amp;MATCH($B23232,#REF!,0),"Ins "&amp;$B23232)</f>
        <v>#REF!</v>
      </c>
      <c r="M23232" s="220"/>
    </row>
    <row r="23233" spans="1:13" ht="25.5" x14ac:dyDescent="0.2">
      <c r="A23233" s="36" t="s">
        <v>4019</v>
      </c>
      <c r="B23233" s="26" t="s">
        <v>6816</v>
      </c>
      <c r="C23233" s="79" t="s">
        <v>5710</v>
      </c>
      <c r="D23233" s="37" t="s">
        <v>5608</v>
      </c>
      <c r="E23233" s="37" t="s">
        <v>465</v>
      </c>
      <c r="F23233" s="41"/>
      <c r="G23233" s="27"/>
      <c r="H23233" s="27"/>
      <c r="I23233" s="27">
        <v>382712</v>
      </c>
      <c r="M23233" s="220">
        <f t="shared" si="362"/>
        <v>501200</v>
      </c>
    </row>
    <row r="23234" spans="1:13" x14ac:dyDescent="0.2">
      <c r="A23234" s="35" t="s">
        <v>4019</v>
      </c>
      <c r="B23234" s="1" t="s">
        <v>79</v>
      </c>
      <c r="C23234" s="45" t="s">
        <v>1036</v>
      </c>
      <c r="D23234" s="23" t="s">
        <v>5734</v>
      </c>
      <c r="E23234" s="23" t="s">
        <v>4141</v>
      </c>
      <c r="F23234" s="40">
        <v>0.9</v>
      </c>
      <c r="G23234" s="25">
        <v>121752</v>
      </c>
      <c r="H23234" s="25">
        <v>109577</v>
      </c>
      <c r="I23234" s="25"/>
      <c r="J23234" s="58" t="e">
        <f>HYPERLINK("#"&amp;"Insumos"&amp;"!A"&amp;MATCH($B23234,#REF!,0),"Ins "&amp;$B23234)</f>
        <v>#REF!</v>
      </c>
      <c r="M23234" s="220"/>
    </row>
    <row r="23235" spans="1:13" x14ac:dyDescent="0.2">
      <c r="A23235" s="35" t="s">
        <v>4019</v>
      </c>
      <c r="B23235" s="1" t="s">
        <v>263</v>
      </c>
      <c r="C23235" s="45" t="s">
        <v>696</v>
      </c>
      <c r="D23235" s="23" t="s">
        <v>5534</v>
      </c>
      <c r="E23235" s="23" t="s">
        <v>4140</v>
      </c>
      <c r="F23235" s="40">
        <v>2.6700000000000002E-2</v>
      </c>
      <c r="G23235" s="25">
        <v>187426</v>
      </c>
      <c r="H23235" s="25">
        <v>5004</v>
      </c>
      <c r="I23235" s="25"/>
      <c r="J23235" s="58" t="e">
        <f>HYPERLINK("#"&amp;"Insumos"&amp;"!A"&amp;MATCH($B23235,#REF!,0),"Ins "&amp;$B23235)</f>
        <v>#REF!</v>
      </c>
      <c r="M23235" s="220"/>
    </row>
    <row r="23236" spans="1:13" x14ac:dyDescent="0.2">
      <c r="A23236" s="35" t="s">
        <v>4019</v>
      </c>
      <c r="B23236" s="1" t="s">
        <v>5533</v>
      </c>
      <c r="C23236" s="45" t="s">
        <v>5892</v>
      </c>
      <c r="D23236" s="23" t="s">
        <v>977</v>
      </c>
      <c r="E23236" s="23" t="s">
        <v>4134</v>
      </c>
      <c r="F23236" s="40">
        <v>0.9</v>
      </c>
      <c r="G23236" s="25">
        <v>3623</v>
      </c>
      <c r="H23236" s="25">
        <v>3261</v>
      </c>
      <c r="I23236" s="25"/>
      <c r="J23236" s="58" t="e">
        <f>HYPERLINK("#"&amp;"Insumos"&amp;"!A"&amp;MATCH($B23236,#REF!,0),"Ins "&amp;$B23236)</f>
        <v>#REF!</v>
      </c>
      <c r="M23236" s="220"/>
    </row>
    <row r="23237" spans="1:13" x14ac:dyDescent="0.2">
      <c r="A23237" s="35" t="s">
        <v>4019</v>
      </c>
      <c r="B23237" s="1" t="s">
        <v>5007</v>
      </c>
      <c r="C23237" s="45" t="s">
        <v>720</v>
      </c>
      <c r="D23237" s="23" t="s">
        <v>5751</v>
      </c>
      <c r="E23237" s="23" t="s">
        <v>4134</v>
      </c>
      <c r="F23237" s="40">
        <v>3</v>
      </c>
      <c r="G23237" s="25">
        <v>1897</v>
      </c>
      <c r="H23237" s="25">
        <v>5691</v>
      </c>
      <c r="I23237" s="25"/>
      <c r="J23237" s="58" t="e">
        <f>HYPERLINK("#"&amp;"Insumos"&amp;"!A"&amp;MATCH($B23237,#REF!,0),"Ins "&amp;$B23237)</f>
        <v>#REF!</v>
      </c>
      <c r="M23237" s="220"/>
    </row>
    <row r="23238" spans="1:13" x14ac:dyDescent="0.2">
      <c r="A23238" s="35" t="s">
        <v>4019</v>
      </c>
      <c r="B23238" s="1" t="s">
        <v>5219</v>
      </c>
      <c r="C23238" s="45" t="s">
        <v>2301</v>
      </c>
      <c r="D23238" s="23" t="s">
        <v>5751</v>
      </c>
      <c r="E23238" s="23" t="s">
        <v>465</v>
      </c>
      <c r="F23238" s="40">
        <v>1</v>
      </c>
      <c r="G23238" s="25">
        <v>259179</v>
      </c>
      <c r="H23238" s="25">
        <v>259179</v>
      </c>
      <c r="I23238" s="25"/>
      <c r="J23238" s="58" t="e">
        <f>HYPERLINK("#"&amp;"Insumos"&amp;"!A"&amp;MATCH($B23238,#REF!,0),"Ins "&amp;$B23238)</f>
        <v>#REF!</v>
      </c>
      <c r="M23238" s="220"/>
    </row>
    <row r="23239" spans="1:13" ht="25.5" x14ac:dyDescent="0.2">
      <c r="A23239" s="36" t="s">
        <v>4020</v>
      </c>
      <c r="B23239" s="26" t="s">
        <v>6816</v>
      </c>
      <c r="C23239" s="79" t="s">
        <v>2302</v>
      </c>
      <c r="D23239" s="37" t="s">
        <v>5608</v>
      </c>
      <c r="E23239" s="37" t="s">
        <v>466</v>
      </c>
      <c r="F23239" s="41"/>
      <c r="G23239" s="27"/>
      <c r="H23239" s="27"/>
      <c r="I23239" s="27">
        <v>43610</v>
      </c>
      <c r="M23239" s="220">
        <f t="shared" ref="M23239:M23296" si="363">ROUND(I23239*(1+$L$2),0)</f>
        <v>57112</v>
      </c>
    </row>
    <row r="23240" spans="1:13" x14ac:dyDescent="0.2">
      <c r="A23240" s="35" t="s">
        <v>4020</v>
      </c>
      <c r="B23240" s="1" t="s">
        <v>71</v>
      </c>
      <c r="C23240" s="45" t="s">
        <v>1022</v>
      </c>
      <c r="D23240" s="23" t="s">
        <v>5734</v>
      </c>
      <c r="E23240" s="23" t="s">
        <v>4141</v>
      </c>
      <c r="F23240" s="40">
        <v>0.5</v>
      </c>
      <c r="G23240" s="25">
        <v>66987</v>
      </c>
      <c r="H23240" s="25">
        <v>33494</v>
      </c>
      <c r="I23240" s="25"/>
      <c r="J23240" s="58" t="e">
        <f>HYPERLINK("#"&amp;"Insumos"&amp;"!A"&amp;MATCH($B23240,#REF!,0),"Ins "&amp;$B23240)</f>
        <v>#REF!</v>
      </c>
      <c r="M23240" s="220"/>
    </row>
    <row r="23241" spans="1:13" x14ac:dyDescent="0.2">
      <c r="A23241" s="35" t="s">
        <v>4020</v>
      </c>
      <c r="B23241" s="1" t="s">
        <v>90</v>
      </c>
      <c r="C23241" s="45" t="s">
        <v>723</v>
      </c>
      <c r="D23241" s="23" t="s">
        <v>5534</v>
      </c>
      <c r="E23241" s="23" t="s">
        <v>4140</v>
      </c>
      <c r="F23241" s="40">
        <v>0.15</v>
      </c>
      <c r="G23241" s="25">
        <v>47771</v>
      </c>
      <c r="H23241" s="25">
        <v>7166</v>
      </c>
      <c r="I23241" s="25"/>
      <c r="J23241" s="58" t="e">
        <f>HYPERLINK("#"&amp;"Insumos"&amp;"!A"&amp;MATCH($B23241,#REF!,0),"Ins "&amp;$B23241)</f>
        <v>#REF!</v>
      </c>
      <c r="M23241" s="220"/>
    </row>
    <row r="23242" spans="1:13" x14ac:dyDescent="0.2">
      <c r="A23242" s="35" t="s">
        <v>4020</v>
      </c>
      <c r="B23242" s="1" t="s">
        <v>5533</v>
      </c>
      <c r="C23242" s="45" t="s">
        <v>5892</v>
      </c>
      <c r="D23242" s="23" t="s">
        <v>977</v>
      </c>
      <c r="E23242" s="23" t="s">
        <v>4134</v>
      </c>
      <c r="F23242" s="40">
        <v>0.5</v>
      </c>
      <c r="G23242" s="25">
        <v>3623</v>
      </c>
      <c r="H23242" s="25">
        <v>1812</v>
      </c>
      <c r="I23242" s="25"/>
      <c r="J23242" s="58" t="e">
        <f>HYPERLINK("#"&amp;"Insumos"&amp;"!A"&amp;MATCH($B23242,#REF!,0),"Ins "&amp;$B23242)</f>
        <v>#REF!</v>
      </c>
      <c r="M23242" s="220"/>
    </row>
    <row r="23243" spans="1:13" x14ac:dyDescent="0.2">
      <c r="A23243" s="35" t="s">
        <v>4020</v>
      </c>
      <c r="B23243" s="1" t="s">
        <v>5007</v>
      </c>
      <c r="C23243" s="45" t="s">
        <v>720</v>
      </c>
      <c r="D23243" s="23" t="s">
        <v>5751</v>
      </c>
      <c r="E23243" s="23" t="s">
        <v>4134</v>
      </c>
      <c r="F23243" s="40">
        <v>0.6</v>
      </c>
      <c r="G23243" s="25">
        <v>1897</v>
      </c>
      <c r="H23243" s="25">
        <v>1138</v>
      </c>
      <c r="I23243" s="25"/>
      <c r="J23243" s="58" t="e">
        <f>HYPERLINK("#"&amp;"Insumos"&amp;"!A"&amp;MATCH($B23243,#REF!,0),"Ins "&amp;$B23243)</f>
        <v>#REF!</v>
      </c>
      <c r="M23243" s="220"/>
    </row>
    <row r="23244" spans="1:13" ht="38.25" x14ac:dyDescent="0.2">
      <c r="A23244" s="36" t="s">
        <v>4021</v>
      </c>
      <c r="B23244" s="26" t="s">
        <v>6816</v>
      </c>
      <c r="C23244" s="79" t="s">
        <v>11048</v>
      </c>
      <c r="D23244" s="37" t="s">
        <v>5608</v>
      </c>
      <c r="E23244" s="37" t="s">
        <v>464</v>
      </c>
      <c r="F23244" s="41"/>
      <c r="G23244" s="27"/>
      <c r="H23244" s="27"/>
      <c r="I23244" s="27">
        <v>148636</v>
      </c>
      <c r="M23244" s="220">
        <f t="shared" si="363"/>
        <v>194654</v>
      </c>
    </row>
    <row r="23245" spans="1:13" x14ac:dyDescent="0.2">
      <c r="A23245" s="35" t="s">
        <v>4021</v>
      </c>
      <c r="B23245" s="1" t="s">
        <v>74</v>
      </c>
      <c r="C23245" s="45" t="s">
        <v>1023</v>
      </c>
      <c r="D23245" s="23" t="s">
        <v>5734</v>
      </c>
      <c r="E23245" s="23" t="s">
        <v>4141</v>
      </c>
      <c r="F23245" s="40">
        <v>0.5</v>
      </c>
      <c r="G23245" s="25">
        <v>73692</v>
      </c>
      <c r="H23245" s="25">
        <v>36846</v>
      </c>
      <c r="I23245" s="25"/>
      <c r="J23245" s="58" t="e">
        <f>HYPERLINK("#"&amp;"Insumos"&amp;"!A"&amp;MATCH($B23245,#REF!,0),"Ins "&amp;$B23245)</f>
        <v>#REF!</v>
      </c>
      <c r="M23245" s="220"/>
    </row>
    <row r="23246" spans="1:13" x14ac:dyDescent="0.2">
      <c r="A23246" s="35" t="s">
        <v>4021</v>
      </c>
      <c r="B23246" s="1" t="s">
        <v>263</v>
      </c>
      <c r="C23246" s="45" t="s">
        <v>696</v>
      </c>
      <c r="D23246" s="23" t="s">
        <v>5534</v>
      </c>
      <c r="E23246" s="23" t="s">
        <v>4140</v>
      </c>
      <c r="F23246" s="40">
        <v>1.2E-2</v>
      </c>
      <c r="G23246" s="25">
        <v>187426</v>
      </c>
      <c r="H23246" s="25">
        <v>2249</v>
      </c>
      <c r="I23246" s="25"/>
      <c r="J23246" s="58" t="e">
        <f>HYPERLINK("#"&amp;"Insumos"&amp;"!A"&amp;MATCH($B23246,#REF!,0),"Ins "&amp;$B23246)</f>
        <v>#REF!</v>
      </c>
      <c r="M23246" s="220"/>
    </row>
    <row r="23247" spans="1:13" x14ac:dyDescent="0.2">
      <c r="A23247" s="35" t="s">
        <v>4021</v>
      </c>
      <c r="B23247" s="1" t="s">
        <v>5533</v>
      </c>
      <c r="C23247" s="45" t="s">
        <v>5892</v>
      </c>
      <c r="D23247" s="23" t="s">
        <v>977</v>
      </c>
      <c r="E23247" s="23" t="s">
        <v>4134</v>
      </c>
      <c r="F23247" s="40">
        <v>0.2</v>
      </c>
      <c r="G23247" s="25">
        <v>3623</v>
      </c>
      <c r="H23247" s="25">
        <v>725</v>
      </c>
      <c r="I23247" s="25"/>
      <c r="J23247" s="58" t="e">
        <f>HYPERLINK("#"&amp;"Insumos"&amp;"!A"&amp;MATCH($B23247,#REF!,0),"Ins "&amp;$B23247)</f>
        <v>#REF!</v>
      </c>
      <c r="M23247" s="220"/>
    </row>
    <row r="23248" spans="1:13" x14ac:dyDescent="0.2">
      <c r="A23248" s="35" t="s">
        <v>4021</v>
      </c>
      <c r="B23248" s="1" t="s">
        <v>5007</v>
      </c>
      <c r="C23248" s="45" t="s">
        <v>720</v>
      </c>
      <c r="D23248" s="23" t="s">
        <v>5751</v>
      </c>
      <c r="E23248" s="23" t="s">
        <v>4134</v>
      </c>
      <c r="F23248" s="40">
        <v>0.1</v>
      </c>
      <c r="G23248" s="25">
        <v>1897</v>
      </c>
      <c r="H23248" s="25">
        <v>190</v>
      </c>
      <c r="I23248" s="25"/>
      <c r="J23248" s="58" t="e">
        <f>HYPERLINK("#"&amp;"Insumos"&amp;"!A"&amp;MATCH($B23248,#REF!,0),"Ins "&amp;$B23248)</f>
        <v>#REF!</v>
      </c>
      <c r="M23248" s="220"/>
    </row>
    <row r="23249" spans="1:13" x14ac:dyDescent="0.2">
      <c r="A23249" s="35" t="s">
        <v>4021</v>
      </c>
      <c r="B23249" s="1" t="s">
        <v>1049</v>
      </c>
      <c r="C23249" s="45" t="s">
        <v>970</v>
      </c>
      <c r="D23249" s="23" t="s">
        <v>5751</v>
      </c>
      <c r="E23249" s="23" t="s">
        <v>466</v>
      </c>
      <c r="F23249" s="40">
        <v>0.41399999999999998</v>
      </c>
      <c r="G23249" s="25">
        <v>126000</v>
      </c>
      <c r="H23249" s="25">
        <v>52164</v>
      </c>
      <c r="I23249" s="25"/>
      <c r="J23249" s="58" t="e">
        <f>HYPERLINK("#"&amp;"Insumos"&amp;"!A"&amp;MATCH($B23249,#REF!,0),"Ins "&amp;$B23249)</f>
        <v>#REF!</v>
      </c>
      <c r="M23249" s="220"/>
    </row>
    <row r="23250" spans="1:13" x14ac:dyDescent="0.2">
      <c r="A23250" s="35" t="s">
        <v>4021</v>
      </c>
      <c r="B23250" s="1" t="s">
        <v>5265</v>
      </c>
      <c r="C23250" s="45" t="s">
        <v>1236</v>
      </c>
      <c r="D23250" s="23" t="s">
        <v>5751</v>
      </c>
      <c r="E23250" s="23" t="s">
        <v>465</v>
      </c>
      <c r="F23250" s="40">
        <v>3.36</v>
      </c>
      <c r="G23250" s="25">
        <v>11180</v>
      </c>
      <c r="H23250" s="25">
        <v>37565</v>
      </c>
      <c r="I23250" s="25"/>
      <c r="J23250" s="58" t="e">
        <f>HYPERLINK("#"&amp;"Insumos"&amp;"!A"&amp;MATCH($B23250,#REF!,0),"Ins "&amp;$B23250)</f>
        <v>#REF!</v>
      </c>
      <c r="M23250" s="220"/>
    </row>
    <row r="23251" spans="1:13" x14ac:dyDescent="0.2">
      <c r="A23251" s="35" t="s">
        <v>4021</v>
      </c>
      <c r="B23251" s="1" t="s">
        <v>4206</v>
      </c>
      <c r="C23251" s="45" t="s">
        <v>9177</v>
      </c>
      <c r="D23251" s="23" t="s">
        <v>5751</v>
      </c>
      <c r="E23251" s="23" t="s">
        <v>287</v>
      </c>
      <c r="F23251" s="40">
        <v>1.01</v>
      </c>
      <c r="G23251" s="25">
        <v>18710</v>
      </c>
      <c r="H23251" s="25">
        <v>18897</v>
      </c>
      <c r="I23251" s="25"/>
      <c r="J23251" s="58" t="e">
        <f>HYPERLINK("#"&amp;"Insumos"&amp;"!A"&amp;MATCH($B23251,#REF!,0),"Ins "&amp;$B23251)</f>
        <v>#REF!</v>
      </c>
      <c r="M23251" s="220"/>
    </row>
    <row r="23252" spans="1:13" ht="38.25" x14ac:dyDescent="0.2">
      <c r="A23252" s="36" t="s">
        <v>4022</v>
      </c>
      <c r="B23252" s="26" t="s">
        <v>6816</v>
      </c>
      <c r="C23252" s="79" t="s">
        <v>5711</v>
      </c>
      <c r="D23252" s="37" t="s">
        <v>5608</v>
      </c>
      <c r="E23252" s="37" t="s">
        <v>464</v>
      </c>
      <c r="F23252" s="41"/>
      <c r="G23252" s="27"/>
      <c r="H23252" s="27"/>
      <c r="I23252" s="27">
        <v>52538</v>
      </c>
      <c r="M23252" s="220">
        <f t="shared" si="363"/>
        <v>68804</v>
      </c>
    </row>
    <row r="23253" spans="1:13" x14ac:dyDescent="0.2">
      <c r="A23253" s="35" t="s">
        <v>4022</v>
      </c>
      <c r="B23253" s="1" t="s">
        <v>74</v>
      </c>
      <c r="C23253" s="45" t="s">
        <v>1023</v>
      </c>
      <c r="D23253" s="23" t="s">
        <v>5734</v>
      </c>
      <c r="E23253" s="23" t="s">
        <v>4141</v>
      </c>
      <c r="F23253" s="40">
        <v>0.67</v>
      </c>
      <c r="G23253" s="25">
        <v>73692</v>
      </c>
      <c r="H23253" s="25">
        <v>49374</v>
      </c>
      <c r="I23253" s="25"/>
      <c r="J23253" s="58" t="e">
        <f>HYPERLINK("#"&amp;"Insumos"&amp;"!A"&amp;MATCH($B23253,#REF!,0),"Ins "&amp;$B23253)</f>
        <v>#REF!</v>
      </c>
      <c r="M23253" s="220"/>
    </row>
    <row r="23254" spans="1:13" x14ac:dyDescent="0.2">
      <c r="A23254" s="35" t="s">
        <v>4022</v>
      </c>
      <c r="B23254" s="1" t="s">
        <v>263</v>
      </c>
      <c r="C23254" s="45" t="s">
        <v>696</v>
      </c>
      <c r="D23254" s="23" t="s">
        <v>5534</v>
      </c>
      <c r="E23254" s="23" t="s">
        <v>4140</v>
      </c>
      <c r="F23254" s="40">
        <v>1.2E-2</v>
      </c>
      <c r="G23254" s="25">
        <v>187426</v>
      </c>
      <c r="H23254" s="25">
        <v>2249</v>
      </c>
      <c r="I23254" s="25"/>
      <c r="J23254" s="58" t="e">
        <f>HYPERLINK("#"&amp;"Insumos"&amp;"!A"&amp;MATCH($B23254,#REF!,0),"Ins "&amp;$B23254)</f>
        <v>#REF!</v>
      </c>
      <c r="M23254" s="220"/>
    </row>
    <row r="23255" spans="1:13" x14ac:dyDescent="0.2">
      <c r="A23255" s="35" t="s">
        <v>4022</v>
      </c>
      <c r="B23255" s="1" t="s">
        <v>5533</v>
      </c>
      <c r="C23255" s="45" t="s">
        <v>5892</v>
      </c>
      <c r="D23255" s="23" t="s">
        <v>977</v>
      </c>
      <c r="E23255" s="23" t="s">
        <v>4134</v>
      </c>
      <c r="F23255" s="40">
        <v>0.2</v>
      </c>
      <c r="G23255" s="25">
        <v>3623</v>
      </c>
      <c r="H23255" s="25">
        <v>725</v>
      </c>
      <c r="I23255" s="25"/>
      <c r="J23255" s="58" t="e">
        <f>HYPERLINK("#"&amp;"Insumos"&amp;"!A"&amp;MATCH($B23255,#REF!,0),"Ins "&amp;$B23255)</f>
        <v>#REF!</v>
      </c>
      <c r="M23255" s="220"/>
    </row>
    <row r="23256" spans="1:13" x14ac:dyDescent="0.2">
      <c r="A23256" s="35" t="s">
        <v>4022</v>
      </c>
      <c r="B23256" s="1" t="s">
        <v>5007</v>
      </c>
      <c r="C23256" s="45" t="s">
        <v>720</v>
      </c>
      <c r="D23256" s="23" t="s">
        <v>5751</v>
      </c>
      <c r="E23256" s="23" t="s">
        <v>4134</v>
      </c>
      <c r="F23256" s="40">
        <v>0.1</v>
      </c>
      <c r="G23256" s="25">
        <v>1897</v>
      </c>
      <c r="H23256" s="25">
        <v>190</v>
      </c>
      <c r="I23256" s="25"/>
      <c r="J23256" s="58" t="e">
        <f>HYPERLINK("#"&amp;"Insumos"&amp;"!A"&amp;MATCH($B23256,#REF!,0),"Ins "&amp;$B23256)</f>
        <v>#REF!</v>
      </c>
      <c r="M23256" s="220"/>
    </row>
    <row r="23257" spans="1:13" ht="38.25" x14ac:dyDescent="0.2">
      <c r="A23257" s="36" t="s">
        <v>4023</v>
      </c>
      <c r="B23257" s="26" t="s">
        <v>6816</v>
      </c>
      <c r="C23257" s="79" t="s">
        <v>11049</v>
      </c>
      <c r="D23257" s="37" t="s">
        <v>5608</v>
      </c>
      <c r="E23257" s="37" t="s">
        <v>464</v>
      </c>
      <c r="F23257" s="41"/>
      <c r="G23257" s="27"/>
      <c r="H23257" s="27"/>
      <c r="I23257" s="27">
        <v>128802</v>
      </c>
      <c r="M23257" s="220">
        <f t="shared" si="363"/>
        <v>168679</v>
      </c>
    </row>
    <row r="23258" spans="1:13" x14ac:dyDescent="0.2">
      <c r="A23258" s="35" t="s">
        <v>4023</v>
      </c>
      <c r="B23258" s="1" t="s">
        <v>74</v>
      </c>
      <c r="C23258" s="45" t="s">
        <v>1023</v>
      </c>
      <c r="D23258" s="23" t="s">
        <v>5734</v>
      </c>
      <c r="E23258" s="23" t="s">
        <v>4141</v>
      </c>
      <c r="F23258" s="40">
        <v>0.5</v>
      </c>
      <c r="G23258" s="25">
        <v>73692</v>
      </c>
      <c r="H23258" s="25">
        <v>36846</v>
      </c>
      <c r="I23258" s="25"/>
      <c r="J23258" s="58" t="e">
        <f>HYPERLINK("#"&amp;"Insumos"&amp;"!A"&amp;MATCH($B23258,#REF!,0),"Ins "&amp;$B23258)</f>
        <v>#REF!</v>
      </c>
      <c r="M23258" s="220"/>
    </row>
    <row r="23259" spans="1:13" x14ac:dyDescent="0.2">
      <c r="A23259" s="35" t="s">
        <v>4023</v>
      </c>
      <c r="B23259" s="1" t="s">
        <v>263</v>
      </c>
      <c r="C23259" s="45" t="s">
        <v>696</v>
      </c>
      <c r="D23259" s="23" t="s">
        <v>5534</v>
      </c>
      <c r="E23259" s="23" t="s">
        <v>4140</v>
      </c>
      <c r="F23259" s="40">
        <v>7.0000000000000001E-3</v>
      </c>
      <c r="G23259" s="25">
        <v>187426</v>
      </c>
      <c r="H23259" s="25">
        <v>1312</v>
      </c>
      <c r="I23259" s="25"/>
      <c r="J23259" s="58" t="e">
        <f>HYPERLINK("#"&amp;"Insumos"&amp;"!A"&amp;MATCH($B23259,#REF!,0),"Ins "&amp;$B23259)</f>
        <v>#REF!</v>
      </c>
      <c r="M23259" s="220"/>
    </row>
    <row r="23260" spans="1:13" x14ac:dyDescent="0.2">
      <c r="A23260" s="35" t="s">
        <v>4023</v>
      </c>
      <c r="B23260" s="1" t="s">
        <v>5533</v>
      </c>
      <c r="C23260" s="45" t="s">
        <v>5892</v>
      </c>
      <c r="D23260" s="23" t="s">
        <v>977</v>
      </c>
      <c r="E23260" s="23" t="s">
        <v>4134</v>
      </c>
      <c r="F23260" s="40">
        <v>0.2</v>
      </c>
      <c r="G23260" s="25">
        <v>3623</v>
      </c>
      <c r="H23260" s="25">
        <v>725</v>
      </c>
      <c r="I23260" s="25"/>
      <c r="J23260" s="58" t="e">
        <f>HYPERLINK("#"&amp;"Insumos"&amp;"!A"&amp;MATCH($B23260,#REF!,0),"Ins "&amp;$B23260)</f>
        <v>#REF!</v>
      </c>
      <c r="M23260" s="220"/>
    </row>
    <row r="23261" spans="1:13" x14ac:dyDescent="0.2">
      <c r="A23261" s="35" t="s">
        <v>4023</v>
      </c>
      <c r="B23261" s="1" t="s">
        <v>5007</v>
      </c>
      <c r="C23261" s="45" t="s">
        <v>720</v>
      </c>
      <c r="D23261" s="23" t="s">
        <v>5751</v>
      </c>
      <c r="E23261" s="23" t="s">
        <v>4134</v>
      </c>
      <c r="F23261" s="40">
        <v>0.1</v>
      </c>
      <c r="G23261" s="25">
        <v>1897</v>
      </c>
      <c r="H23261" s="25">
        <v>190</v>
      </c>
      <c r="I23261" s="25"/>
      <c r="J23261" s="58" t="e">
        <f>HYPERLINK("#"&amp;"Insumos"&amp;"!A"&amp;MATCH($B23261,#REF!,0),"Ins "&amp;$B23261)</f>
        <v>#REF!</v>
      </c>
      <c r="M23261" s="220"/>
    </row>
    <row r="23262" spans="1:13" x14ac:dyDescent="0.2">
      <c r="A23262" s="35" t="s">
        <v>4023</v>
      </c>
      <c r="B23262" s="1" t="s">
        <v>1049</v>
      </c>
      <c r="C23262" s="45" t="s">
        <v>970</v>
      </c>
      <c r="D23262" s="23" t="s">
        <v>5751</v>
      </c>
      <c r="E23262" s="23" t="s">
        <v>466</v>
      </c>
      <c r="F23262" s="40">
        <v>0.41399999999999998</v>
      </c>
      <c r="G23262" s="25">
        <v>126000</v>
      </c>
      <c r="H23262" s="25">
        <v>52164</v>
      </c>
      <c r="I23262" s="25"/>
      <c r="J23262" s="58" t="e">
        <f>HYPERLINK("#"&amp;"Insumos"&amp;"!A"&amp;MATCH($B23262,#REF!,0),"Ins "&amp;$B23262)</f>
        <v>#REF!</v>
      </c>
      <c r="M23262" s="220"/>
    </row>
    <row r="23263" spans="1:13" x14ac:dyDescent="0.2">
      <c r="A23263" s="35" t="s">
        <v>4023</v>
      </c>
      <c r="B23263" s="1" t="s">
        <v>5265</v>
      </c>
      <c r="C23263" s="45" t="s">
        <v>1236</v>
      </c>
      <c r="D23263" s="23" t="s">
        <v>5751</v>
      </c>
      <c r="E23263" s="23" t="s">
        <v>465</v>
      </c>
      <c r="F23263" s="40">
        <v>3.36</v>
      </c>
      <c r="G23263" s="25">
        <v>11180</v>
      </c>
      <c r="H23263" s="25">
        <v>37565</v>
      </c>
      <c r="I23263" s="25"/>
      <c r="J23263" s="58" t="e">
        <f>HYPERLINK("#"&amp;"Insumos"&amp;"!A"&amp;MATCH($B23263,#REF!,0),"Ins "&amp;$B23263)</f>
        <v>#REF!</v>
      </c>
      <c r="M23263" s="220"/>
    </row>
    <row r="23264" spans="1:13" ht="38.25" x14ac:dyDescent="0.2">
      <c r="A23264" s="36" t="s">
        <v>4024</v>
      </c>
      <c r="B23264" s="26" t="s">
        <v>6816</v>
      </c>
      <c r="C23264" s="79" t="s">
        <v>11050</v>
      </c>
      <c r="D23264" s="37" t="s">
        <v>5608</v>
      </c>
      <c r="E23264" s="37" t="s">
        <v>464</v>
      </c>
      <c r="F23264" s="41"/>
      <c r="G23264" s="27"/>
      <c r="H23264" s="27"/>
      <c r="I23264" s="27">
        <v>119479</v>
      </c>
      <c r="M23264" s="220">
        <f t="shared" si="363"/>
        <v>156470</v>
      </c>
    </row>
    <row r="23265" spans="1:13" x14ac:dyDescent="0.2">
      <c r="A23265" s="35" t="s">
        <v>4024</v>
      </c>
      <c r="B23265" s="1" t="s">
        <v>74</v>
      </c>
      <c r="C23265" s="45" t="s">
        <v>1023</v>
      </c>
      <c r="D23265" s="23" t="s">
        <v>5734</v>
      </c>
      <c r="E23265" s="23" t="s">
        <v>4141</v>
      </c>
      <c r="F23265" s="40">
        <v>0.4</v>
      </c>
      <c r="G23265" s="25">
        <v>73692</v>
      </c>
      <c r="H23265" s="25">
        <v>29477</v>
      </c>
      <c r="I23265" s="25"/>
      <c r="J23265" s="58" t="e">
        <f>HYPERLINK("#"&amp;"Insumos"&amp;"!A"&amp;MATCH($B23265,#REF!,0),"Ins "&amp;$B23265)</f>
        <v>#REF!</v>
      </c>
      <c r="M23265" s="220"/>
    </row>
    <row r="23266" spans="1:13" x14ac:dyDescent="0.2">
      <c r="A23266" s="35" t="s">
        <v>4024</v>
      </c>
      <c r="B23266" s="1" t="s">
        <v>263</v>
      </c>
      <c r="C23266" s="45" t="s">
        <v>696</v>
      </c>
      <c r="D23266" s="23" t="s">
        <v>5534</v>
      </c>
      <c r="E23266" s="23" t="s">
        <v>4140</v>
      </c>
      <c r="F23266" s="40">
        <v>0.01</v>
      </c>
      <c r="G23266" s="25">
        <v>187426</v>
      </c>
      <c r="H23266" s="25">
        <v>1874</v>
      </c>
      <c r="I23266" s="25"/>
      <c r="J23266" s="58" t="e">
        <f>HYPERLINK("#"&amp;"Insumos"&amp;"!A"&amp;MATCH($B23266,#REF!,0),"Ins "&amp;$B23266)</f>
        <v>#REF!</v>
      </c>
      <c r="M23266" s="220"/>
    </row>
    <row r="23267" spans="1:13" x14ac:dyDescent="0.2">
      <c r="A23267" s="35" t="s">
        <v>4024</v>
      </c>
      <c r="B23267" s="1" t="s">
        <v>5533</v>
      </c>
      <c r="C23267" s="45" t="s">
        <v>5892</v>
      </c>
      <c r="D23267" s="23" t="s">
        <v>977</v>
      </c>
      <c r="E23267" s="23" t="s">
        <v>4134</v>
      </c>
      <c r="F23267" s="40">
        <v>0.2</v>
      </c>
      <c r="G23267" s="25">
        <v>3623</v>
      </c>
      <c r="H23267" s="25">
        <v>725</v>
      </c>
      <c r="I23267" s="25"/>
      <c r="J23267" s="58" t="e">
        <f>HYPERLINK("#"&amp;"Insumos"&amp;"!A"&amp;MATCH($B23267,#REF!,0),"Ins "&amp;$B23267)</f>
        <v>#REF!</v>
      </c>
      <c r="M23267" s="220"/>
    </row>
    <row r="23268" spans="1:13" x14ac:dyDescent="0.2">
      <c r="A23268" s="35" t="s">
        <v>4024</v>
      </c>
      <c r="B23268" s="1" t="s">
        <v>5007</v>
      </c>
      <c r="C23268" s="45" t="s">
        <v>720</v>
      </c>
      <c r="D23268" s="23" t="s">
        <v>5751</v>
      </c>
      <c r="E23268" s="23" t="s">
        <v>4134</v>
      </c>
      <c r="F23268" s="40">
        <v>0.1</v>
      </c>
      <c r="G23268" s="25">
        <v>1897</v>
      </c>
      <c r="H23268" s="25">
        <v>190</v>
      </c>
      <c r="I23268" s="25"/>
      <c r="J23268" s="58" t="e">
        <f>HYPERLINK("#"&amp;"Insumos"&amp;"!A"&amp;MATCH($B23268,#REF!,0),"Ins "&amp;$B23268)</f>
        <v>#REF!</v>
      </c>
      <c r="M23268" s="220"/>
    </row>
    <row r="23269" spans="1:13" x14ac:dyDescent="0.2">
      <c r="A23269" s="35" t="s">
        <v>4024</v>
      </c>
      <c r="B23269" s="1" t="s">
        <v>1049</v>
      </c>
      <c r="C23269" s="45" t="s">
        <v>970</v>
      </c>
      <c r="D23269" s="23" t="s">
        <v>5751</v>
      </c>
      <c r="E23269" s="23" t="s">
        <v>466</v>
      </c>
      <c r="F23269" s="40">
        <v>0.27600000000000002</v>
      </c>
      <c r="G23269" s="25">
        <v>126000</v>
      </c>
      <c r="H23269" s="25">
        <v>34776</v>
      </c>
      <c r="I23269" s="25"/>
      <c r="J23269" s="58" t="e">
        <f>HYPERLINK("#"&amp;"Insumos"&amp;"!A"&amp;MATCH($B23269,#REF!,0),"Ins "&amp;$B23269)</f>
        <v>#REF!</v>
      </c>
      <c r="M23269" s="220"/>
    </row>
    <row r="23270" spans="1:13" x14ac:dyDescent="0.2">
      <c r="A23270" s="35" t="s">
        <v>4024</v>
      </c>
      <c r="B23270" s="1" t="s">
        <v>5265</v>
      </c>
      <c r="C23270" s="45" t="s">
        <v>1236</v>
      </c>
      <c r="D23270" s="23" t="s">
        <v>5751</v>
      </c>
      <c r="E23270" s="23" t="s">
        <v>465</v>
      </c>
      <c r="F23270" s="40">
        <v>3</v>
      </c>
      <c r="G23270" s="25">
        <v>11180</v>
      </c>
      <c r="H23270" s="25">
        <v>33540</v>
      </c>
      <c r="I23270" s="25"/>
      <c r="J23270" s="58" t="e">
        <f>HYPERLINK("#"&amp;"Insumos"&amp;"!A"&amp;MATCH($B23270,#REF!,0),"Ins "&amp;$B23270)</f>
        <v>#REF!</v>
      </c>
      <c r="M23270" s="220"/>
    </row>
    <row r="23271" spans="1:13" x14ac:dyDescent="0.2">
      <c r="A23271" s="35" t="s">
        <v>4024</v>
      </c>
      <c r="B23271" s="1" t="s">
        <v>4206</v>
      </c>
      <c r="C23271" s="45" t="s">
        <v>9177</v>
      </c>
      <c r="D23271" s="23" t="s">
        <v>5751</v>
      </c>
      <c r="E23271" s="23" t="s">
        <v>287</v>
      </c>
      <c r="F23271" s="40">
        <v>1.01</v>
      </c>
      <c r="G23271" s="25">
        <v>18710</v>
      </c>
      <c r="H23271" s="25">
        <v>18897</v>
      </c>
      <c r="I23271" s="25"/>
      <c r="J23271" s="58" t="e">
        <f>HYPERLINK("#"&amp;"Insumos"&amp;"!A"&amp;MATCH($B23271,#REF!,0),"Ins "&amp;$B23271)</f>
        <v>#REF!</v>
      </c>
      <c r="M23271" s="220"/>
    </row>
    <row r="23272" spans="1:13" ht="38.25" x14ac:dyDescent="0.2">
      <c r="A23272" s="36" t="s">
        <v>4025</v>
      </c>
      <c r="B23272" s="26" t="s">
        <v>6816</v>
      </c>
      <c r="C23272" s="79" t="s">
        <v>11051</v>
      </c>
      <c r="D23272" s="37" t="s">
        <v>5608</v>
      </c>
      <c r="E23272" s="37" t="s">
        <v>464</v>
      </c>
      <c r="F23272" s="41"/>
      <c r="G23272" s="27"/>
      <c r="H23272" s="27"/>
      <c r="I23272" s="27">
        <v>99833</v>
      </c>
      <c r="M23272" s="220">
        <f t="shared" si="363"/>
        <v>130741</v>
      </c>
    </row>
    <row r="23273" spans="1:13" x14ac:dyDescent="0.2">
      <c r="A23273" s="35" t="s">
        <v>4025</v>
      </c>
      <c r="B23273" s="1" t="s">
        <v>74</v>
      </c>
      <c r="C23273" s="45" t="s">
        <v>1023</v>
      </c>
      <c r="D23273" s="23" t="s">
        <v>5734</v>
      </c>
      <c r="E23273" s="23" t="s">
        <v>4141</v>
      </c>
      <c r="F23273" s="40">
        <v>0.4</v>
      </c>
      <c r="G23273" s="25">
        <v>73692</v>
      </c>
      <c r="H23273" s="25">
        <v>29477</v>
      </c>
      <c r="I23273" s="25"/>
      <c r="J23273" s="58" t="e">
        <f>HYPERLINK("#"&amp;"Insumos"&amp;"!A"&amp;MATCH($B23273,#REF!,0),"Ins "&amp;$B23273)</f>
        <v>#REF!</v>
      </c>
      <c r="M23273" s="220"/>
    </row>
    <row r="23274" spans="1:13" x14ac:dyDescent="0.2">
      <c r="A23274" s="35" t="s">
        <v>4025</v>
      </c>
      <c r="B23274" s="1" t="s">
        <v>263</v>
      </c>
      <c r="C23274" s="45" t="s">
        <v>696</v>
      </c>
      <c r="D23274" s="23" t="s">
        <v>5534</v>
      </c>
      <c r="E23274" s="23" t="s">
        <v>4140</v>
      </c>
      <c r="F23274" s="40">
        <v>6.0000000000000001E-3</v>
      </c>
      <c r="G23274" s="25">
        <v>187426</v>
      </c>
      <c r="H23274" s="25">
        <v>1125</v>
      </c>
      <c r="I23274" s="25"/>
      <c r="J23274" s="58" t="e">
        <f>HYPERLINK("#"&amp;"Insumos"&amp;"!A"&amp;MATCH($B23274,#REF!,0),"Ins "&amp;$B23274)</f>
        <v>#REF!</v>
      </c>
      <c r="M23274" s="220"/>
    </row>
    <row r="23275" spans="1:13" x14ac:dyDescent="0.2">
      <c r="A23275" s="35" t="s">
        <v>4025</v>
      </c>
      <c r="B23275" s="1" t="s">
        <v>5533</v>
      </c>
      <c r="C23275" s="45" t="s">
        <v>5892</v>
      </c>
      <c r="D23275" s="23" t="s">
        <v>977</v>
      </c>
      <c r="E23275" s="23" t="s">
        <v>4134</v>
      </c>
      <c r="F23275" s="40">
        <v>0.2</v>
      </c>
      <c r="G23275" s="25">
        <v>3623</v>
      </c>
      <c r="H23275" s="25">
        <v>725</v>
      </c>
      <c r="I23275" s="25"/>
      <c r="J23275" s="58" t="e">
        <f>HYPERLINK("#"&amp;"Insumos"&amp;"!A"&amp;MATCH($B23275,#REF!,0),"Ins "&amp;$B23275)</f>
        <v>#REF!</v>
      </c>
      <c r="M23275" s="220"/>
    </row>
    <row r="23276" spans="1:13" x14ac:dyDescent="0.2">
      <c r="A23276" s="35" t="s">
        <v>4025</v>
      </c>
      <c r="B23276" s="1" t="s">
        <v>5007</v>
      </c>
      <c r="C23276" s="45" t="s">
        <v>720</v>
      </c>
      <c r="D23276" s="23" t="s">
        <v>5751</v>
      </c>
      <c r="E23276" s="23" t="s">
        <v>4134</v>
      </c>
      <c r="F23276" s="40">
        <v>0.1</v>
      </c>
      <c r="G23276" s="25">
        <v>1897</v>
      </c>
      <c r="H23276" s="25">
        <v>190</v>
      </c>
      <c r="I23276" s="25"/>
      <c r="J23276" s="58" t="e">
        <f>HYPERLINK("#"&amp;"Insumos"&amp;"!A"&amp;MATCH($B23276,#REF!,0),"Ins "&amp;$B23276)</f>
        <v>#REF!</v>
      </c>
      <c r="M23276" s="220"/>
    </row>
    <row r="23277" spans="1:13" x14ac:dyDescent="0.2">
      <c r="A23277" s="35" t="s">
        <v>4025</v>
      </c>
      <c r="B23277" s="1" t="s">
        <v>1049</v>
      </c>
      <c r="C23277" s="45" t="s">
        <v>970</v>
      </c>
      <c r="D23277" s="23" t="s">
        <v>5751</v>
      </c>
      <c r="E23277" s="23" t="s">
        <v>466</v>
      </c>
      <c r="F23277" s="40">
        <v>0.27600000000000002</v>
      </c>
      <c r="G23277" s="25">
        <v>126000</v>
      </c>
      <c r="H23277" s="25">
        <v>34776</v>
      </c>
      <c r="I23277" s="25"/>
      <c r="J23277" s="58" t="e">
        <f>HYPERLINK("#"&amp;"Insumos"&amp;"!A"&amp;MATCH($B23277,#REF!,0),"Ins "&amp;$B23277)</f>
        <v>#REF!</v>
      </c>
      <c r="M23277" s="220"/>
    </row>
    <row r="23278" spans="1:13" x14ac:dyDescent="0.2">
      <c r="A23278" s="35" t="s">
        <v>4025</v>
      </c>
      <c r="B23278" s="1" t="s">
        <v>5265</v>
      </c>
      <c r="C23278" s="45" t="s">
        <v>1236</v>
      </c>
      <c r="D23278" s="23" t="s">
        <v>5751</v>
      </c>
      <c r="E23278" s="23" t="s">
        <v>465</v>
      </c>
      <c r="F23278" s="40">
        <v>3</v>
      </c>
      <c r="G23278" s="25">
        <v>11180</v>
      </c>
      <c r="H23278" s="25">
        <v>33540</v>
      </c>
      <c r="I23278" s="25"/>
      <c r="J23278" s="58" t="e">
        <f>HYPERLINK("#"&amp;"Insumos"&amp;"!A"&amp;MATCH($B23278,#REF!,0),"Ins "&amp;$B23278)</f>
        <v>#REF!</v>
      </c>
      <c r="M23278" s="220"/>
    </row>
    <row r="23279" spans="1:13" ht="25.5" x14ac:dyDescent="0.2">
      <c r="A23279" s="36" t="s">
        <v>4026</v>
      </c>
      <c r="B23279" s="26" t="s">
        <v>6816</v>
      </c>
      <c r="C23279" s="79" t="s">
        <v>2303</v>
      </c>
      <c r="D23279" s="37" t="s">
        <v>5608</v>
      </c>
      <c r="E23279" s="37" t="s">
        <v>465</v>
      </c>
      <c r="F23279" s="41"/>
      <c r="G23279" s="27"/>
      <c r="H23279" s="27"/>
      <c r="I23279" s="27">
        <v>12559</v>
      </c>
      <c r="M23279" s="220">
        <f t="shared" si="363"/>
        <v>16447</v>
      </c>
    </row>
    <row r="23280" spans="1:13" x14ac:dyDescent="0.2">
      <c r="A23280" s="35" t="s">
        <v>4026</v>
      </c>
      <c r="B23280" s="1" t="s">
        <v>5572</v>
      </c>
      <c r="C23280" s="45" t="s">
        <v>971</v>
      </c>
      <c r="D23280" s="23" t="s">
        <v>5734</v>
      </c>
      <c r="E23280" s="23" t="s">
        <v>4141</v>
      </c>
      <c r="F23280" s="40">
        <v>0.1</v>
      </c>
      <c r="G23280" s="25">
        <v>37863</v>
      </c>
      <c r="H23280" s="25">
        <v>3786</v>
      </c>
      <c r="I23280" s="25"/>
      <c r="J23280" s="58" t="e">
        <f>HYPERLINK("#"&amp;"Insumos"&amp;"!A"&amp;MATCH($B23280,#REF!,0),"Ins "&amp;$B23280)</f>
        <v>#REF!</v>
      </c>
      <c r="M23280" s="220"/>
    </row>
    <row r="23281" spans="1:13" x14ac:dyDescent="0.2">
      <c r="A23281" s="35" t="s">
        <v>4026</v>
      </c>
      <c r="B23281" s="1" t="s">
        <v>263</v>
      </c>
      <c r="C23281" s="45" t="s">
        <v>696</v>
      </c>
      <c r="D23281" s="23" t="s">
        <v>5534</v>
      </c>
      <c r="E23281" s="23" t="s">
        <v>4140</v>
      </c>
      <c r="F23281" s="40">
        <v>1E-3</v>
      </c>
      <c r="G23281" s="25">
        <v>187426</v>
      </c>
      <c r="H23281" s="25">
        <v>187</v>
      </c>
      <c r="I23281" s="25"/>
      <c r="J23281" s="58" t="e">
        <f>HYPERLINK("#"&amp;"Insumos"&amp;"!A"&amp;MATCH($B23281,#REF!,0),"Ins "&amp;$B23281)</f>
        <v>#REF!</v>
      </c>
      <c r="M23281" s="220"/>
    </row>
    <row r="23282" spans="1:13" x14ac:dyDescent="0.2">
      <c r="A23282" s="35" t="s">
        <v>4026</v>
      </c>
      <c r="B23282" s="1" t="s">
        <v>5007</v>
      </c>
      <c r="C23282" s="45" t="s">
        <v>720</v>
      </c>
      <c r="D23282" s="23" t="s">
        <v>5751</v>
      </c>
      <c r="E23282" s="23" t="s">
        <v>4134</v>
      </c>
      <c r="F23282" s="40">
        <v>3.0000000000000001E-3</v>
      </c>
      <c r="G23282" s="25">
        <v>1897</v>
      </c>
      <c r="H23282" s="25">
        <v>6</v>
      </c>
      <c r="I23282" s="25"/>
      <c r="J23282" s="58" t="e">
        <f>HYPERLINK("#"&amp;"Insumos"&amp;"!A"&amp;MATCH($B23282,#REF!,0),"Ins "&amp;$B23282)</f>
        <v>#REF!</v>
      </c>
      <c r="M23282" s="220"/>
    </row>
    <row r="23283" spans="1:13" x14ac:dyDescent="0.2">
      <c r="A23283" s="35" t="s">
        <v>4026</v>
      </c>
      <c r="B23283" s="1" t="s">
        <v>5264</v>
      </c>
      <c r="C23283" s="45" t="s">
        <v>2304</v>
      </c>
      <c r="D23283" s="23" t="s">
        <v>5751</v>
      </c>
      <c r="E23283" s="23" t="s">
        <v>465</v>
      </c>
      <c r="F23283" s="40">
        <v>1.05</v>
      </c>
      <c r="G23283" s="25">
        <v>8171</v>
      </c>
      <c r="H23283" s="25">
        <v>8580</v>
      </c>
      <c r="I23283" s="25"/>
      <c r="J23283" s="58" t="e">
        <f>HYPERLINK("#"&amp;"Insumos"&amp;"!A"&amp;MATCH($B23283,#REF!,0),"Ins "&amp;$B23283)</f>
        <v>#REF!</v>
      </c>
      <c r="M23283" s="220"/>
    </row>
    <row r="23284" spans="1:13" ht="38.25" x14ac:dyDescent="0.2">
      <c r="A23284" s="36" t="s">
        <v>4027</v>
      </c>
      <c r="B23284" s="26" t="s">
        <v>6816</v>
      </c>
      <c r="C23284" s="79" t="s">
        <v>2305</v>
      </c>
      <c r="D23284" s="37" t="s">
        <v>5608</v>
      </c>
      <c r="E23284" s="37" t="s">
        <v>466</v>
      </c>
      <c r="F23284" s="41"/>
      <c r="G23284" s="27"/>
      <c r="H23284" s="27"/>
      <c r="I23284" s="27">
        <v>157883</v>
      </c>
      <c r="M23284" s="220">
        <f t="shared" si="363"/>
        <v>206764</v>
      </c>
    </row>
    <row r="23285" spans="1:13" x14ac:dyDescent="0.2">
      <c r="A23285" s="35" t="s">
        <v>4027</v>
      </c>
      <c r="B23285" s="1" t="s">
        <v>71</v>
      </c>
      <c r="C23285" s="45" t="s">
        <v>1022</v>
      </c>
      <c r="D23285" s="23" t="s">
        <v>5734</v>
      </c>
      <c r="E23285" s="23" t="s">
        <v>4141</v>
      </c>
      <c r="F23285" s="40">
        <v>0.8</v>
      </c>
      <c r="G23285" s="25">
        <v>66987</v>
      </c>
      <c r="H23285" s="25">
        <v>53590</v>
      </c>
      <c r="I23285" s="25"/>
      <c r="J23285" s="58" t="e">
        <f>HYPERLINK("#"&amp;"Insumos"&amp;"!A"&amp;MATCH($B23285,#REF!,0),"Ins "&amp;$B23285)</f>
        <v>#REF!</v>
      </c>
      <c r="M23285" s="220"/>
    </row>
    <row r="23286" spans="1:13" x14ac:dyDescent="0.2">
      <c r="A23286" s="35" t="s">
        <v>4027</v>
      </c>
      <c r="B23286" s="1" t="s">
        <v>17</v>
      </c>
      <c r="C23286" s="45" t="s">
        <v>724</v>
      </c>
      <c r="D23286" s="23" t="s">
        <v>5534</v>
      </c>
      <c r="E23286" s="23" t="s">
        <v>4140</v>
      </c>
      <c r="F23286" s="40">
        <v>0.15</v>
      </c>
      <c r="G23286" s="25">
        <v>76236</v>
      </c>
      <c r="H23286" s="25">
        <v>11435</v>
      </c>
      <c r="I23286" s="25"/>
      <c r="J23286" s="58" t="e">
        <f>HYPERLINK("#"&amp;"Insumos"&amp;"!A"&amp;MATCH($B23286,#REF!,0),"Ins "&amp;$B23286)</f>
        <v>#REF!</v>
      </c>
      <c r="M23286" s="220"/>
    </row>
    <row r="23287" spans="1:13" x14ac:dyDescent="0.2">
      <c r="A23287" s="35" t="s">
        <v>4027</v>
      </c>
      <c r="B23287" s="1" t="s">
        <v>5533</v>
      </c>
      <c r="C23287" s="45" t="s">
        <v>5892</v>
      </c>
      <c r="D23287" s="23" t="s">
        <v>977</v>
      </c>
      <c r="E23287" s="23" t="s">
        <v>4134</v>
      </c>
      <c r="F23287" s="40">
        <v>0.8</v>
      </c>
      <c r="G23287" s="25">
        <v>3623</v>
      </c>
      <c r="H23287" s="25">
        <v>2898</v>
      </c>
      <c r="I23287" s="25"/>
      <c r="J23287" s="58" t="e">
        <f>HYPERLINK("#"&amp;"Insumos"&amp;"!A"&amp;MATCH($B23287,#REF!,0),"Ins "&amp;$B23287)</f>
        <v>#REF!</v>
      </c>
      <c r="M23287" s="220"/>
    </row>
    <row r="23288" spans="1:13" x14ac:dyDescent="0.2">
      <c r="A23288" s="35" t="s">
        <v>4027</v>
      </c>
      <c r="B23288" s="1" t="s">
        <v>5007</v>
      </c>
      <c r="C23288" s="45" t="s">
        <v>720</v>
      </c>
      <c r="D23288" s="23" t="s">
        <v>5751</v>
      </c>
      <c r="E23288" s="23" t="s">
        <v>4134</v>
      </c>
      <c r="F23288" s="40">
        <v>0.6</v>
      </c>
      <c r="G23288" s="25">
        <v>1897</v>
      </c>
      <c r="H23288" s="25">
        <v>1138</v>
      </c>
      <c r="I23288" s="25"/>
      <c r="J23288" s="58" t="e">
        <f>HYPERLINK("#"&amp;"Insumos"&amp;"!A"&amp;MATCH($B23288,#REF!,0),"Ins "&amp;$B23288)</f>
        <v>#REF!</v>
      </c>
      <c r="M23288" s="220"/>
    </row>
    <row r="23289" spans="1:13" x14ac:dyDescent="0.2">
      <c r="A23289" s="35" t="s">
        <v>4027</v>
      </c>
      <c r="B23289" s="1" t="s">
        <v>1053</v>
      </c>
      <c r="C23289" s="45" t="s">
        <v>2306</v>
      </c>
      <c r="D23289" s="23" t="s">
        <v>5751</v>
      </c>
      <c r="E23289" s="23" t="s">
        <v>466</v>
      </c>
      <c r="F23289" s="40">
        <v>1.34</v>
      </c>
      <c r="G23289" s="25">
        <v>66285</v>
      </c>
      <c r="H23289" s="25">
        <v>88822</v>
      </c>
      <c r="I23289" s="25"/>
      <c r="J23289" s="58" t="e">
        <f>HYPERLINK("#"&amp;"Insumos"&amp;"!A"&amp;MATCH($B23289,#REF!,0),"Ins "&amp;$B23289)</f>
        <v>#REF!</v>
      </c>
      <c r="M23289" s="220"/>
    </row>
    <row r="23290" spans="1:13" ht="38.25" x14ac:dyDescent="0.2">
      <c r="A23290" s="36" t="s">
        <v>4028</v>
      </c>
      <c r="B23290" s="26" t="s">
        <v>6816</v>
      </c>
      <c r="C23290" s="79" t="s">
        <v>5712</v>
      </c>
      <c r="D23290" s="37" t="s">
        <v>5608</v>
      </c>
      <c r="E23290" s="37" t="s">
        <v>465</v>
      </c>
      <c r="F23290" s="41"/>
      <c r="G23290" s="27"/>
      <c r="H23290" s="27"/>
      <c r="I23290" s="27">
        <v>11098</v>
      </c>
      <c r="M23290" s="220">
        <f t="shared" si="363"/>
        <v>14534</v>
      </c>
    </row>
    <row r="23291" spans="1:13" x14ac:dyDescent="0.2">
      <c r="A23291" s="35" t="s">
        <v>4028</v>
      </c>
      <c r="B23291" s="1" t="s">
        <v>5578</v>
      </c>
      <c r="C23291" s="45" t="s">
        <v>1015</v>
      </c>
      <c r="D23291" s="23" t="s">
        <v>5734</v>
      </c>
      <c r="E23291" s="23" t="s">
        <v>4141</v>
      </c>
      <c r="F23291" s="40">
        <v>0.08</v>
      </c>
      <c r="G23291" s="25">
        <v>52425</v>
      </c>
      <c r="H23291" s="25">
        <v>4194</v>
      </c>
      <c r="I23291" s="25"/>
      <c r="J23291" s="58" t="e">
        <f>HYPERLINK("#"&amp;"Insumos"&amp;"!A"&amp;MATCH($B23291,#REF!,0),"Ins "&amp;$B23291)</f>
        <v>#REF!</v>
      </c>
      <c r="M23291" s="220"/>
    </row>
    <row r="23292" spans="1:13" x14ac:dyDescent="0.2">
      <c r="A23292" s="35" t="s">
        <v>4028</v>
      </c>
      <c r="B23292" s="1" t="s">
        <v>263</v>
      </c>
      <c r="C23292" s="45" t="s">
        <v>696</v>
      </c>
      <c r="D23292" s="23" t="s">
        <v>5534</v>
      </c>
      <c r="E23292" s="23" t="s">
        <v>4140</v>
      </c>
      <c r="F23292" s="40">
        <v>5.9999999999999995E-4</v>
      </c>
      <c r="G23292" s="25">
        <v>187426</v>
      </c>
      <c r="H23292" s="25">
        <v>112</v>
      </c>
      <c r="I23292" s="25"/>
      <c r="J23292" s="58" t="e">
        <f>HYPERLINK("#"&amp;"Insumos"&amp;"!A"&amp;MATCH($B23292,#REF!,0),"Ins "&amp;$B23292)</f>
        <v>#REF!</v>
      </c>
      <c r="M23292" s="220"/>
    </row>
    <row r="23293" spans="1:13" x14ac:dyDescent="0.2">
      <c r="A23293" s="35" t="s">
        <v>4028</v>
      </c>
      <c r="B23293" s="1" t="s">
        <v>5007</v>
      </c>
      <c r="C23293" s="45" t="s">
        <v>720</v>
      </c>
      <c r="D23293" s="23" t="s">
        <v>5751</v>
      </c>
      <c r="E23293" s="23" t="s">
        <v>4134</v>
      </c>
      <c r="F23293" s="40">
        <v>5.2999999999999999E-2</v>
      </c>
      <c r="G23293" s="25">
        <v>1897</v>
      </c>
      <c r="H23293" s="25">
        <v>101</v>
      </c>
      <c r="I23293" s="25"/>
      <c r="J23293" s="58" t="e">
        <f>HYPERLINK("#"&amp;"Insumos"&amp;"!A"&amp;MATCH($B23293,#REF!,0),"Ins "&amp;$B23293)</f>
        <v>#REF!</v>
      </c>
      <c r="M23293" s="220"/>
    </row>
    <row r="23294" spans="1:13" x14ac:dyDescent="0.2">
      <c r="A23294" s="35" t="s">
        <v>4028</v>
      </c>
      <c r="B23294" s="1" t="s">
        <v>5483</v>
      </c>
      <c r="C23294" s="45" t="s">
        <v>1064</v>
      </c>
      <c r="D23294" s="23" t="s">
        <v>5751</v>
      </c>
      <c r="E23294" s="23" t="s">
        <v>467</v>
      </c>
      <c r="F23294" s="40">
        <v>3.1E-2</v>
      </c>
      <c r="G23294" s="25">
        <v>6176</v>
      </c>
      <c r="H23294" s="25">
        <v>191</v>
      </c>
      <c r="I23294" s="25"/>
      <c r="J23294" s="58" t="e">
        <f>HYPERLINK("#"&amp;"Insumos"&amp;"!A"&amp;MATCH($B23294,#REF!,0),"Ins "&amp;$B23294)</f>
        <v>#REF!</v>
      </c>
      <c r="M23294" s="220"/>
    </row>
    <row r="23295" spans="1:13" x14ac:dyDescent="0.2">
      <c r="A23295" s="35" t="s">
        <v>4028</v>
      </c>
      <c r="B23295" s="1" t="s">
        <v>5485</v>
      </c>
      <c r="C23295" s="45" t="s">
        <v>8790</v>
      </c>
      <c r="D23295" s="23" t="s">
        <v>5751</v>
      </c>
      <c r="E23295" s="23" t="s">
        <v>467</v>
      </c>
      <c r="F23295" s="40">
        <v>1.25</v>
      </c>
      <c r="G23295" s="25">
        <v>5200</v>
      </c>
      <c r="H23295" s="25">
        <v>6500</v>
      </c>
      <c r="I23295" s="25"/>
      <c r="J23295" s="58" t="e">
        <f>HYPERLINK("#"&amp;"Insumos"&amp;"!A"&amp;MATCH($B23295,#REF!,0),"Ins "&amp;$B23295)</f>
        <v>#REF!</v>
      </c>
      <c r="M23295" s="220"/>
    </row>
    <row r="23296" spans="1:13" ht="51" x14ac:dyDescent="0.2">
      <c r="A23296" s="36" t="s">
        <v>4029</v>
      </c>
      <c r="B23296" s="26" t="s">
        <v>6816</v>
      </c>
      <c r="C23296" s="79" t="s">
        <v>11052</v>
      </c>
      <c r="D23296" s="37" t="s">
        <v>5608</v>
      </c>
      <c r="E23296" s="37" t="s">
        <v>465</v>
      </c>
      <c r="F23296" s="41"/>
      <c r="G23296" s="27"/>
      <c r="H23296" s="27"/>
      <c r="I23296" s="27">
        <v>11383</v>
      </c>
      <c r="M23296" s="220">
        <f t="shared" si="363"/>
        <v>14907</v>
      </c>
    </row>
    <row r="23297" spans="1:13" x14ac:dyDescent="0.2">
      <c r="A23297" s="35" t="s">
        <v>4029</v>
      </c>
      <c r="B23297" s="1" t="s">
        <v>5578</v>
      </c>
      <c r="C23297" s="45" t="s">
        <v>1015</v>
      </c>
      <c r="D23297" s="23" t="s">
        <v>5734</v>
      </c>
      <c r="E23297" s="23" t="s">
        <v>4141</v>
      </c>
      <c r="F23297" s="40">
        <v>0.05</v>
      </c>
      <c r="G23297" s="25">
        <v>52425</v>
      </c>
      <c r="H23297" s="25">
        <v>2621</v>
      </c>
      <c r="I23297" s="25"/>
      <c r="J23297" s="58" t="e">
        <f>HYPERLINK("#"&amp;"Insumos"&amp;"!A"&amp;MATCH($B23297,#REF!,0),"Ins "&amp;$B23297)</f>
        <v>#REF!</v>
      </c>
      <c r="M23297" s="220"/>
    </row>
    <row r="23298" spans="1:13" x14ac:dyDescent="0.2">
      <c r="A23298" s="35" t="s">
        <v>4029</v>
      </c>
      <c r="B23298" s="1" t="s">
        <v>263</v>
      </c>
      <c r="C23298" s="45" t="s">
        <v>696</v>
      </c>
      <c r="D23298" s="23" t="s">
        <v>5534</v>
      </c>
      <c r="E23298" s="23" t="s">
        <v>4140</v>
      </c>
      <c r="F23298" s="40">
        <v>8.0000000000000004E-4</v>
      </c>
      <c r="G23298" s="25">
        <v>187426</v>
      </c>
      <c r="H23298" s="25">
        <v>150</v>
      </c>
      <c r="I23298" s="25"/>
      <c r="J23298" s="58" t="e">
        <f>HYPERLINK("#"&amp;"Insumos"&amp;"!A"&amp;MATCH($B23298,#REF!,0),"Ins "&amp;$B23298)</f>
        <v>#REF!</v>
      </c>
      <c r="M23298" s="220"/>
    </row>
    <row r="23299" spans="1:13" x14ac:dyDescent="0.2">
      <c r="A23299" s="35" t="s">
        <v>4029</v>
      </c>
      <c r="B23299" s="1" t="s">
        <v>5007</v>
      </c>
      <c r="C23299" s="45" t="s">
        <v>720</v>
      </c>
      <c r="D23299" s="23" t="s">
        <v>5751</v>
      </c>
      <c r="E23299" s="23" t="s">
        <v>4134</v>
      </c>
      <c r="F23299" s="40">
        <v>5.2999999999999999E-2</v>
      </c>
      <c r="G23299" s="25">
        <v>1897</v>
      </c>
      <c r="H23299" s="25">
        <v>101</v>
      </c>
      <c r="I23299" s="25"/>
      <c r="J23299" s="58" t="e">
        <f>HYPERLINK("#"&amp;"Insumos"&amp;"!A"&amp;MATCH($B23299,#REF!,0),"Ins "&amp;$B23299)</f>
        <v>#REF!</v>
      </c>
      <c r="M23299" s="220"/>
    </row>
    <row r="23300" spans="1:13" x14ac:dyDescent="0.2">
      <c r="A23300" s="35" t="s">
        <v>4029</v>
      </c>
      <c r="B23300" s="1" t="s">
        <v>5483</v>
      </c>
      <c r="C23300" s="45" t="s">
        <v>1064</v>
      </c>
      <c r="D23300" s="23" t="s">
        <v>5751</v>
      </c>
      <c r="E23300" s="23" t="s">
        <v>467</v>
      </c>
      <c r="F23300" s="40">
        <v>3.1E-2</v>
      </c>
      <c r="G23300" s="25">
        <v>6176</v>
      </c>
      <c r="H23300" s="25">
        <v>191</v>
      </c>
      <c r="I23300" s="25"/>
      <c r="J23300" s="58" t="e">
        <f>HYPERLINK("#"&amp;"Insumos"&amp;"!A"&amp;MATCH($B23300,#REF!,0),"Ins "&amp;$B23300)</f>
        <v>#REF!</v>
      </c>
      <c r="M23300" s="220"/>
    </row>
    <row r="23301" spans="1:13" x14ac:dyDescent="0.2">
      <c r="A23301" s="35" t="s">
        <v>4029</v>
      </c>
      <c r="B23301" s="1" t="s">
        <v>5466</v>
      </c>
      <c r="C23301" s="45" t="s">
        <v>1066</v>
      </c>
      <c r="D23301" s="23" t="s">
        <v>5751</v>
      </c>
      <c r="E23301" s="23" t="s">
        <v>467</v>
      </c>
      <c r="F23301" s="40">
        <v>1.6</v>
      </c>
      <c r="G23301" s="25">
        <v>5200</v>
      </c>
      <c r="H23301" s="25">
        <v>8320</v>
      </c>
      <c r="I23301" s="25"/>
      <c r="J23301" s="58" t="e">
        <f>HYPERLINK("#"&amp;"Insumos"&amp;"!A"&amp;MATCH($B23301,#REF!,0),"Ins "&amp;$B23301)</f>
        <v>#REF!</v>
      </c>
      <c r="M23301" s="220"/>
    </row>
    <row r="23302" spans="1:13" ht="51" x14ac:dyDescent="0.2">
      <c r="A23302" s="36" t="s">
        <v>4030</v>
      </c>
      <c r="B23302" s="26" t="s">
        <v>6816</v>
      </c>
      <c r="C23302" s="79" t="s">
        <v>11053</v>
      </c>
      <c r="D23302" s="37" t="s">
        <v>5608</v>
      </c>
      <c r="E23302" s="37" t="s">
        <v>465</v>
      </c>
      <c r="F23302" s="41"/>
      <c r="G23302" s="27"/>
      <c r="H23302" s="27"/>
      <c r="I23302" s="27">
        <v>13482</v>
      </c>
      <c r="M23302" s="220">
        <f t="shared" ref="M23302:M23351" si="364">ROUND(I23302*(1+$L$2),0)</f>
        <v>17656</v>
      </c>
    </row>
    <row r="23303" spans="1:13" x14ac:dyDescent="0.2">
      <c r="A23303" s="35" t="s">
        <v>4030</v>
      </c>
      <c r="B23303" s="1" t="s">
        <v>5578</v>
      </c>
      <c r="C23303" s="45" t="s">
        <v>1015</v>
      </c>
      <c r="D23303" s="23" t="s">
        <v>5734</v>
      </c>
      <c r="E23303" s="23" t="s">
        <v>4141</v>
      </c>
      <c r="F23303" s="40">
        <v>0.05</v>
      </c>
      <c r="G23303" s="25">
        <v>52425</v>
      </c>
      <c r="H23303" s="25">
        <v>2621</v>
      </c>
      <c r="I23303" s="25"/>
      <c r="J23303" s="58" t="e">
        <f>HYPERLINK("#"&amp;"Insumos"&amp;"!A"&amp;MATCH($B23303,#REF!,0),"Ins "&amp;$B23303)</f>
        <v>#REF!</v>
      </c>
      <c r="M23303" s="220"/>
    </row>
    <row r="23304" spans="1:13" x14ac:dyDescent="0.2">
      <c r="A23304" s="35" t="s">
        <v>4030</v>
      </c>
      <c r="B23304" s="1" t="s">
        <v>263</v>
      </c>
      <c r="C23304" s="45" t="s">
        <v>696</v>
      </c>
      <c r="D23304" s="23" t="s">
        <v>5534</v>
      </c>
      <c r="E23304" s="23" t="s">
        <v>4140</v>
      </c>
      <c r="F23304" s="40">
        <v>8.9999999999999998E-4</v>
      </c>
      <c r="G23304" s="25">
        <v>187426</v>
      </c>
      <c r="H23304" s="25">
        <v>169</v>
      </c>
      <c r="I23304" s="25"/>
      <c r="J23304" s="58" t="e">
        <f>HYPERLINK("#"&amp;"Insumos"&amp;"!A"&amp;MATCH($B23304,#REF!,0),"Ins "&amp;$B23304)</f>
        <v>#REF!</v>
      </c>
      <c r="M23304" s="220"/>
    </row>
    <row r="23305" spans="1:13" x14ac:dyDescent="0.2">
      <c r="A23305" s="35" t="s">
        <v>4030</v>
      </c>
      <c r="B23305" s="1" t="s">
        <v>5007</v>
      </c>
      <c r="C23305" s="45" t="s">
        <v>720</v>
      </c>
      <c r="D23305" s="23" t="s">
        <v>5751</v>
      </c>
      <c r="E23305" s="23" t="s">
        <v>4134</v>
      </c>
      <c r="F23305" s="40">
        <v>5.2999999999999999E-2</v>
      </c>
      <c r="G23305" s="25">
        <v>1897</v>
      </c>
      <c r="H23305" s="25">
        <v>101</v>
      </c>
      <c r="I23305" s="25"/>
      <c r="J23305" s="58" t="e">
        <f>HYPERLINK("#"&amp;"Insumos"&amp;"!A"&amp;MATCH($B23305,#REF!,0),"Ins "&amp;$B23305)</f>
        <v>#REF!</v>
      </c>
      <c r="M23305" s="220"/>
    </row>
    <row r="23306" spans="1:13" x14ac:dyDescent="0.2">
      <c r="A23306" s="35" t="s">
        <v>4030</v>
      </c>
      <c r="B23306" s="1" t="s">
        <v>5483</v>
      </c>
      <c r="C23306" s="45" t="s">
        <v>1064</v>
      </c>
      <c r="D23306" s="23" t="s">
        <v>5751</v>
      </c>
      <c r="E23306" s="23" t="s">
        <v>467</v>
      </c>
      <c r="F23306" s="40">
        <v>3.1E-2</v>
      </c>
      <c r="G23306" s="25">
        <v>6176</v>
      </c>
      <c r="H23306" s="25">
        <v>191</v>
      </c>
      <c r="I23306" s="25"/>
      <c r="J23306" s="58" t="e">
        <f>HYPERLINK("#"&amp;"Insumos"&amp;"!A"&amp;MATCH($B23306,#REF!,0),"Ins "&amp;$B23306)</f>
        <v>#REF!</v>
      </c>
      <c r="M23306" s="220"/>
    </row>
    <row r="23307" spans="1:13" x14ac:dyDescent="0.2">
      <c r="A23307" s="35" t="s">
        <v>4030</v>
      </c>
      <c r="B23307" s="1" t="s">
        <v>5467</v>
      </c>
      <c r="C23307" s="45" t="s">
        <v>1067</v>
      </c>
      <c r="D23307" s="23" t="s">
        <v>5751</v>
      </c>
      <c r="E23307" s="23" t="s">
        <v>467</v>
      </c>
      <c r="F23307" s="40">
        <v>2</v>
      </c>
      <c r="G23307" s="25">
        <v>5200</v>
      </c>
      <c r="H23307" s="25">
        <v>10400</v>
      </c>
      <c r="I23307" s="25"/>
      <c r="J23307" s="58" t="e">
        <f>HYPERLINK("#"&amp;"Insumos"&amp;"!A"&amp;MATCH($B23307,#REF!,0),"Ins "&amp;$B23307)</f>
        <v>#REF!</v>
      </c>
      <c r="M23307" s="220"/>
    </row>
    <row r="23308" spans="1:13" ht="51" x14ac:dyDescent="0.2">
      <c r="A23308" s="36" t="s">
        <v>4031</v>
      </c>
      <c r="B23308" s="26" t="s">
        <v>6816</v>
      </c>
      <c r="C23308" s="79" t="s">
        <v>11054</v>
      </c>
      <c r="D23308" s="37" t="s">
        <v>5608</v>
      </c>
      <c r="E23308" s="37" t="s">
        <v>465</v>
      </c>
      <c r="F23308" s="41"/>
      <c r="G23308" s="27"/>
      <c r="H23308" s="27"/>
      <c r="I23308" s="27">
        <v>16130</v>
      </c>
      <c r="M23308" s="220">
        <f t="shared" si="364"/>
        <v>21124</v>
      </c>
    </row>
    <row r="23309" spans="1:13" x14ac:dyDescent="0.2">
      <c r="A23309" s="35" t="s">
        <v>4031</v>
      </c>
      <c r="B23309" s="1" t="s">
        <v>5578</v>
      </c>
      <c r="C23309" s="45" t="s">
        <v>1015</v>
      </c>
      <c r="D23309" s="23" t="s">
        <v>5734</v>
      </c>
      <c r="E23309" s="23" t="s">
        <v>4141</v>
      </c>
      <c r="F23309" s="40">
        <v>7.4999999999999997E-2</v>
      </c>
      <c r="G23309" s="25">
        <v>52425</v>
      </c>
      <c r="H23309" s="25">
        <v>3932</v>
      </c>
      <c r="I23309" s="25"/>
      <c r="J23309" s="58" t="e">
        <f>HYPERLINK("#"&amp;"Insumos"&amp;"!A"&amp;MATCH($B23309,#REF!,0),"Ins "&amp;$B23309)</f>
        <v>#REF!</v>
      </c>
      <c r="M23309" s="220"/>
    </row>
    <row r="23310" spans="1:13" x14ac:dyDescent="0.2">
      <c r="A23310" s="35" t="s">
        <v>4031</v>
      </c>
      <c r="B23310" s="1" t="s">
        <v>263</v>
      </c>
      <c r="C23310" s="45" t="s">
        <v>696</v>
      </c>
      <c r="D23310" s="23" t="s">
        <v>5534</v>
      </c>
      <c r="E23310" s="23" t="s">
        <v>4140</v>
      </c>
      <c r="F23310" s="40">
        <v>1.1000000000000001E-3</v>
      </c>
      <c r="G23310" s="25">
        <v>187426</v>
      </c>
      <c r="H23310" s="25">
        <v>206</v>
      </c>
      <c r="I23310" s="25"/>
      <c r="J23310" s="58" t="e">
        <f>HYPERLINK("#"&amp;"Insumos"&amp;"!A"&amp;MATCH($B23310,#REF!,0),"Ins "&amp;$B23310)</f>
        <v>#REF!</v>
      </c>
      <c r="M23310" s="220"/>
    </row>
    <row r="23311" spans="1:13" x14ac:dyDescent="0.2">
      <c r="A23311" s="35" t="s">
        <v>4031</v>
      </c>
      <c r="B23311" s="1" t="s">
        <v>5007</v>
      </c>
      <c r="C23311" s="45" t="s">
        <v>720</v>
      </c>
      <c r="D23311" s="23" t="s">
        <v>5751</v>
      </c>
      <c r="E23311" s="23" t="s">
        <v>4134</v>
      </c>
      <c r="F23311" s="40">
        <v>5.2999999999999999E-2</v>
      </c>
      <c r="G23311" s="25">
        <v>1897</v>
      </c>
      <c r="H23311" s="25">
        <v>101</v>
      </c>
      <c r="I23311" s="25"/>
      <c r="J23311" s="58" t="e">
        <f>HYPERLINK("#"&amp;"Insumos"&amp;"!A"&amp;MATCH($B23311,#REF!,0),"Ins "&amp;$B23311)</f>
        <v>#REF!</v>
      </c>
      <c r="M23311" s="220"/>
    </row>
    <row r="23312" spans="1:13" x14ac:dyDescent="0.2">
      <c r="A23312" s="35" t="s">
        <v>4031</v>
      </c>
      <c r="B23312" s="1" t="s">
        <v>5483</v>
      </c>
      <c r="C23312" s="45" t="s">
        <v>1064</v>
      </c>
      <c r="D23312" s="23" t="s">
        <v>5751</v>
      </c>
      <c r="E23312" s="23" t="s">
        <v>467</v>
      </c>
      <c r="F23312" s="40">
        <v>3.1E-2</v>
      </c>
      <c r="G23312" s="25">
        <v>6176</v>
      </c>
      <c r="H23312" s="25">
        <v>191</v>
      </c>
      <c r="I23312" s="25"/>
      <c r="J23312" s="58" t="e">
        <f>HYPERLINK("#"&amp;"Insumos"&amp;"!A"&amp;MATCH($B23312,#REF!,0),"Ins "&amp;$B23312)</f>
        <v>#REF!</v>
      </c>
      <c r="M23312" s="220"/>
    </row>
    <row r="23313" spans="1:13" ht="25.5" x14ac:dyDescent="0.2">
      <c r="A23313" s="35" t="s">
        <v>4031</v>
      </c>
      <c r="B23313" s="1" t="s">
        <v>5468</v>
      </c>
      <c r="C23313" s="45" t="s">
        <v>7326</v>
      </c>
      <c r="D23313" s="23" t="s">
        <v>5751</v>
      </c>
      <c r="E23313" s="23" t="s">
        <v>467</v>
      </c>
      <c r="F23313" s="40">
        <v>2.25</v>
      </c>
      <c r="G23313" s="25">
        <v>5200</v>
      </c>
      <c r="H23313" s="25">
        <v>11700</v>
      </c>
      <c r="I23313" s="25"/>
      <c r="J23313" s="58" t="e">
        <f>HYPERLINK("#"&amp;"Insumos"&amp;"!A"&amp;MATCH($B23313,#REF!,0),"Ins "&amp;$B23313)</f>
        <v>#REF!</v>
      </c>
      <c r="M23313" s="220"/>
    </row>
    <row r="23314" spans="1:13" ht="51" x14ac:dyDescent="0.2">
      <c r="A23314" s="36" t="s">
        <v>4032</v>
      </c>
      <c r="B23314" s="26" t="s">
        <v>6816</v>
      </c>
      <c r="C23314" s="79" t="s">
        <v>11055</v>
      </c>
      <c r="D23314" s="37" t="s">
        <v>5608</v>
      </c>
      <c r="E23314" s="37" t="s">
        <v>465</v>
      </c>
      <c r="F23314" s="41"/>
      <c r="G23314" s="27"/>
      <c r="H23314" s="27"/>
      <c r="I23314" s="27">
        <v>21397</v>
      </c>
      <c r="M23314" s="220">
        <f t="shared" si="364"/>
        <v>28022</v>
      </c>
    </row>
    <row r="23315" spans="1:13" x14ac:dyDescent="0.2">
      <c r="A23315" s="35" t="s">
        <v>4032</v>
      </c>
      <c r="B23315" s="1" t="s">
        <v>5578</v>
      </c>
      <c r="C23315" s="45" t="s">
        <v>1015</v>
      </c>
      <c r="D23315" s="23" t="s">
        <v>5734</v>
      </c>
      <c r="E23315" s="23" t="s">
        <v>4141</v>
      </c>
      <c r="F23315" s="40">
        <v>0.1</v>
      </c>
      <c r="G23315" s="25">
        <v>52425</v>
      </c>
      <c r="H23315" s="25">
        <v>5243</v>
      </c>
      <c r="I23315" s="25"/>
      <c r="J23315" s="58" t="e">
        <f>HYPERLINK("#"&amp;"Insumos"&amp;"!A"&amp;MATCH($B23315,#REF!,0),"Ins "&amp;$B23315)</f>
        <v>#REF!</v>
      </c>
      <c r="M23315" s="220"/>
    </row>
    <row r="23316" spans="1:13" x14ac:dyDescent="0.2">
      <c r="A23316" s="35" t="s">
        <v>4032</v>
      </c>
      <c r="B23316" s="1" t="s">
        <v>263</v>
      </c>
      <c r="C23316" s="45" t="s">
        <v>696</v>
      </c>
      <c r="D23316" s="23" t="s">
        <v>5534</v>
      </c>
      <c r="E23316" s="23" t="s">
        <v>4140</v>
      </c>
      <c r="F23316" s="40">
        <v>1.4E-3</v>
      </c>
      <c r="G23316" s="25">
        <v>187426</v>
      </c>
      <c r="H23316" s="25">
        <v>262</v>
      </c>
      <c r="I23316" s="25"/>
      <c r="J23316" s="58" t="e">
        <f>HYPERLINK("#"&amp;"Insumos"&amp;"!A"&amp;MATCH($B23316,#REF!,0),"Ins "&amp;$B23316)</f>
        <v>#REF!</v>
      </c>
      <c r="M23316" s="220"/>
    </row>
    <row r="23317" spans="1:13" x14ac:dyDescent="0.2">
      <c r="A23317" s="35" t="s">
        <v>4032</v>
      </c>
      <c r="B23317" s="1" t="s">
        <v>5007</v>
      </c>
      <c r="C23317" s="45" t="s">
        <v>720</v>
      </c>
      <c r="D23317" s="23" t="s">
        <v>5751</v>
      </c>
      <c r="E23317" s="23" t="s">
        <v>4134</v>
      </c>
      <c r="F23317" s="40">
        <v>5.2999999999999999E-2</v>
      </c>
      <c r="G23317" s="25">
        <v>1897</v>
      </c>
      <c r="H23317" s="25">
        <v>101</v>
      </c>
      <c r="I23317" s="25"/>
      <c r="J23317" s="58" t="e">
        <f>HYPERLINK("#"&amp;"Insumos"&amp;"!A"&amp;MATCH($B23317,#REF!,0),"Ins "&amp;$B23317)</f>
        <v>#REF!</v>
      </c>
      <c r="M23317" s="220"/>
    </row>
    <row r="23318" spans="1:13" x14ac:dyDescent="0.2">
      <c r="A23318" s="35" t="s">
        <v>4032</v>
      </c>
      <c r="B23318" s="1" t="s">
        <v>5483</v>
      </c>
      <c r="C23318" s="45" t="s">
        <v>1064</v>
      </c>
      <c r="D23318" s="23" t="s">
        <v>5751</v>
      </c>
      <c r="E23318" s="23" t="s">
        <v>467</v>
      </c>
      <c r="F23318" s="40">
        <v>3.1E-2</v>
      </c>
      <c r="G23318" s="25">
        <v>6176</v>
      </c>
      <c r="H23318" s="25">
        <v>191</v>
      </c>
      <c r="I23318" s="25"/>
      <c r="J23318" s="58" t="e">
        <f>HYPERLINK("#"&amp;"Insumos"&amp;"!A"&amp;MATCH($B23318,#REF!,0),"Ins "&amp;$B23318)</f>
        <v>#REF!</v>
      </c>
      <c r="M23318" s="220"/>
    </row>
    <row r="23319" spans="1:13" x14ac:dyDescent="0.2">
      <c r="A23319" s="35" t="s">
        <v>4032</v>
      </c>
      <c r="B23319" s="1" t="s">
        <v>5469</v>
      </c>
      <c r="C23319" s="45" t="s">
        <v>1068</v>
      </c>
      <c r="D23319" s="23" t="s">
        <v>5751</v>
      </c>
      <c r="E23319" s="23" t="s">
        <v>467</v>
      </c>
      <c r="F23319" s="40">
        <v>3</v>
      </c>
      <c r="G23319" s="25">
        <v>5200</v>
      </c>
      <c r="H23319" s="25">
        <v>15600</v>
      </c>
      <c r="I23319" s="25"/>
      <c r="J23319" s="58" t="e">
        <f>HYPERLINK("#"&amp;"Insumos"&amp;"!A"&amp;MATCH($B23319,#REF!,0),"Ins "&amp;$B23319)</f>
        <v>#REF!</v>
      </c>
      <c r="M23319" s="220"/>
    </row>
    <row r="23320" spans="1:13" ht="51" x14ac:dyDescent="0.2">
      <c r="A23320" s="36" t="s">
        <v>4033</v>
      </c>
      <c r="B23320" s="26" t="s">
        <v>6816</v>
      </c>
      <c r="C23320" s="79" t="s">
        <v>11056</v>
      </c>
      <c r="D23320" s="37" t="s">
        <v>5608</v>
      </c>
      <c r="E23320" s="37" t="s">
        <v>465</v>
      </c>
      <c r="F23320" s="41"/>
      <c r="G23320" s="27"/>
      <c r="H23320" s="27"/>
      <c r="I23320" s="27">
        <v>25372</v>
      </c>
      <c r="M23320" s="220">
        <f t="shared" si="364"/>
        <v>33227</v>
      </c>
    </row>
    <row r="23321" spans="1:13" x14ac:dyDescent="0.2">
      <c r="A23321" s="35" t="s">
        <v>4033</v>
      </c>
      <c r="B23321" s="1" t="s">
        <v>5578</v>
      </c>
      <c r="C23321" s="45" t="s">
        <v>1015</v>
      </c>
      <c r="D23321" s="23" t="s">
        <v>5734</v>
      </c>
      <c r="E23321" s="23" t="s">
        <v>4141</v>
      </c>
      <c r="F23321" s="40">
        <v>0.1</v>
      </c>
      <c r="G23321" s="25">
        <v>52425</v>
      </c>
      <c r="H23321" s="25">
        <v>5243</v>
      </c>
      <c r="I23321" s="25"/>
      <c r="J23321" s="58" t="e">
        <f>HYPERLINK("#"&amp;"Insumos"&amp;"!A"&amp;MATCH($B23321,#REF!,0),"Ins "&amp;$B23321)</f>
        <v>#REF!</v>
      </c>
      <c r="M23321" s="220"/>
    </row>
    <row r="23322" spans="1:13" x14ac:dyDescent="0.2">
      <c r="A23322" s="35" t="s">
        <v>4033</v>
      </c>
      <c r="B23322" s="1" t="s">
        <v>263</v>
      </c>
      <c r="C23322" s="45" t="s">
        <v>696</v>
      </c>
      <c r="D23322" s="23" t="s">
        <v>5534</v>
      </c>
      <c r="E23322" s="23" t="s">
        <v>4140</v>
      </c>
      <c r="F23322" s="40">
        <v>1.8E-3</v>
      </c>
      <c r="G23322" s="25">
        <v>187426</v>
      </c>
      <c r="H23322" s="25">
        <v>337</v>
      </c>
      <c r="I23322" s="25"/>
      <c r="J23322" s="58" t="e">
        <f>HYPERLINK("#"&amp;"Insumos"&amp;"!A"&amp;MATCH($B23322,#REF!,0),"Ins "&amp;$B23322)</f>
        <v>#REF!</v>
      </c>
      <c r="M23322" s="220"/>
    </row>
    <row r="23323" spans="1:13" x14ac:dyDescent="0.2">
      <c r="A23323" s="35" t="s">
        <v>4033</v>
      </c>
      <c r="B23323" s="1" t="s">
        <v>246</v>
      </c>
      <c r="C23323" s="45" t="s">
        <v>1069</v>
      </c>
      <c r="D23323" s="23" t="s">
        <v>5751</v>
      </c>
      <c r="E23323" s="23" t="s">
        <v>467</v>
      </c>
      <c r="F23323" s="40">
        <v>3.75</v>
      </c>
      <c r="G23323" s="25">
        <v>5200</v>
      </c>
      <c r="H23323" s="25">
        <v>19500</v>
      </c>
      <c r="I23323" s="25"/>
      <c r="J23323" s="58" t="e">
        <f>HYPERLINK("#"&amp;"Insumos"&amp;"!A"&amp;MATCH($B23323,#REF!,0),"Ins "&amp;$B23323)</f>
        <v>#REF!</v>
      </c>
      <c r="M23323" s="220"/>
    </row>
    <row r="23324" spans="1:13" x14ac:dyDescent="0.2">
      <c r="A23324" s="35" t="s">
        <v>4033</v>
      </c>
      <c r="B23324" s="1" t="s">
        <v>5007</v>
      </c>
      <c r="C23324" s="45" t="s">
        <v>720</v>
      </c>
      <c r="D23324" s="23" t="s">
        <v>5751</v>
      </c>
      <c r="E23324" s="23" t="s">
        <v>4134</v>
      </c>
      <c r="F23324" s="40">
        <v>5.2999999999999999E-2</v>
      </c>
      <c r="G23324" s="25">
        <v>1897</v>
      </c>
      <c r="H23324" s="25">
        <v>101</v>
      </c>
      <c r="I23324" s="25"/>
      <c r="J23324" s="58" t="e">
        <f>HYPERLINK("#"&amp;"Insumos"&amp;"!A"&amp;MATCH($B23324,#REF!,0),"Ins "&amp;$B23324)</f>
        <v>#REF!</v>
      </c>
      <c r="M23324" s="220"/>
    </row>
    <row r="23325" spans="1:13" x14ac:dyDescent="0.2">
      <c r="A23325" s="35" t="s">
        <v>4033</v>
      </c>
      <c r="B23325" s="1" t="s">
        <v>5483</v>
      </c>
      <c r="C23325" s="45" t="s">
        <v>1064</v>
      </c>
      <c r="D23325" s="23" t="s">
        <v>5751</v>
      </c>
      <c r="E23325" s="23" t="s">
        <v>467</v>
      </c>
      <c r="F23325" s="40">
        <v>3.1E-2</v>
      </c>
      <c r="G23325" s="25">
        <v>6176</v>
      </c>
      <c r="H23325" s="25">
        <v>191</v>
      </c>
      <c r="I23325" s="25"/>
      <c r="J23325" s="58" t="e">
        <f>HYPERLINK("#"&amp;"Insumos"&amp;"!A"&amp;MATCH($B23325,#REF!,0),"Ins "&amp;$B23325)</f>
        <v>#REF!</v>
      </c>
      <c r="M23325" s="220"/>
    </row>
    <row r="23326" spans="1:13" ht="51" x14ac:dyDescent="0.2">
      <c r="A23326" s="36" t="s">
        <v>4034</v>
      </c>
      <c r="B23326" s="26" t="s">
        <v>6816</v>
      </c>
      <c r="C23326" s="79" t="s">
        <v>11057</v>
      </c>
      <c r="D23326" s="37" t="s">
        <v>5608</v>
      </c>
      <c r="E23326" s="37" t="s">
        <v>465</v>
      </c>
      <c r="F23326" s="41"/>
      <c r="G23326" s="27"/>
      <c r="H23326" s="27"/>
      <c r="I23326" s="27">
        <v>29312</v>
      </c>
      <c r="M23326" s="220">
        <f t="shared" si="364"/>
        <v>38387</v>
      </c>
    </row>
    <row r="23327" spans="1:13" x14ac:dyDescent="0.2">
      <c r="A23327" s="35" t="s">
        <v>4034</v>
      </c>
      <c r="B23327" s="1" t="s">
        <v>5578</v>
      </c>
      <c r="C23327" s="45" t="s">
        <v>1015</v>
      </c>
      <c r="D23327" s="23" t="s">
        <v>5734</v>
      </c>
      <c r="E23327" s="23" t="s">
        <v>4141</v>
      </c>
      <c r="F23327" s="40">
        <v>0.15</v>
      </c>
      <c r="G23327" s="25">
        <v>52425</v>
      </c>
      <c r="H23327" s="25">
        <v>7864</v>
      </c>
      <c r="I23327" s="25"/>
      <c r="J23327" s="58" t="e">
        <f>HYPERLINK("#"&amp;"Insumos"&amp;"!A"&amp;MATCH($B23327,#REF!,0),"Ins "&amp;$B23327)</f>
        <v>#REF!</v>
      </c>
      <c r="M23327" s="220"/>
    </row>
    <row r="23328" spans="1:13" x14ac:dyDescent="0.2">
      <c r="A23328" s="35" t="s">
        <v>4034</v>
      </c>
      <c r="B23328" s="1" t="s">
        <v>263</v>
      </c>
      <c r="C23328" s="45" t="s">
        <v>696</v>
      </c>
      <c r="D23328" s="23" t="s">
        <v>5534</v>
      </c>
      <c r="E23328" s="23" t="s">
        <v>4140</v>
      </c>
      <c r="F23328" s="40">
        <v>1.9E-3</v>
      </c>
      <c r="G23328" s="25">
        <v>187426</v>
      </c>
      <c r="H23328" s="25">
        <v>356</v>
      </c>
      <c r="I23328" s="25"/>
      <c r="J23328" s="58" t="e">
        <f>HYPERLINK("#"&amp;"Insumos"&amp;"!A"&amp;MATCH($B23328,#REF!,0),"Ins "&amp;$B23328)</f>
        <v>#REF!</v>
      </c>
      <c r="M23328" s="220"/>
    </row>
    <row r="23329" spans="1:13" x14ac:dyDescent="0.2">
      <c r="A23329" s="35" t="s">
        <v>4034</v>
      </c>
      <c r="B23329" s="1" t="s">
        <v>5470</v>
      </c>
      <c r="C23329" s="45" t="s">
        <v>1070</v>
      </c>
      <c r="D23329" s="23" t="s">
        <v>5751</v>
      </c>
      <c r="E23329" s="23" t="s">
        <v>467</v>
      </c>
      <c r="F23329" s="40">
        <v>4</v>
      </c>
      <c r="G23329" s="25">
        <v>5200</v>
      </c>
      <c r="H23329" s="25">
        <v>20800</v>
      </c>
      <c r="I23329" s="25"/>
      <c r="J23329" s="58" t="e">
        <f>HYPERLINK("#"&amp;"Insumos"&amp;"!A"&amp;MATCH($B23329,#REF!,0),"Ins "&amp;$B23329)</f>
        <v>#REF!</v>
      </c>
      <c r="M23329" s="220"/>
    </row>
    <row r="23330" spans="1:13" x14ac:dyDescent="0.2">
      <c r="A23330" s="35" t="s">
        <v>4034</v>
      </c>
      <c r="B23330" s="1" t="s">
        <v>5007</v>
      </c>
      <c r="C23330" s="45" t="s">
        <v>720</v>
      </c>
      <c r="D23330" s="23" t="s">
        <v>5751</v>
      </c>
      <c r="E23330" s="23" t="s">
        <v>4134</v>
      </c>
      <c r="F23330" s="40">
        <v>5.2999999999999999E-2</v>
      </c>
      <c r="G23330" s="25">
        <v>1897</v>
      </c>
      <c r="H23330" s="25">
        <v>101</v>
      </c>
      <c r="I23330" s="25"/>
      <c r="J23330" s="58" t="e">
        <f>HYPERLINK("#"&amp;"Insumos"&amp;"!A"&amp;MATCH($B23330,#REF!,0),"Ins "&amp;$B23330)</f>
        <v>#REF!</v>
      </c>
      <c r="M23330" s="220"/>
    </row>
    <row r="23331" spans="1:13" x14ac:dyDescent="0.2">
      <c r="A23331" s="35" t="s">
        <v>4034</v>
      </c>
      <c r="B23331" s="1" t="s">
        <v>5483</v>
      </c>
      <c r="C23331" s="45" t="s">
        <v>1064</v>
      </c>
      <c r="D23331" s="23" t="s">
        <v>5751</v>
      </c>
      <c r="E23331" s="23" t="s">
        <v>467</v>
      </c>
      <c r="F23331" s="40">
        <v>3.1E-2</v>
      </c>
      <c r="G23331" s="25">
        <v>6176</v>
      </c>
      <c r="H23331" s="25">
        <v>191</v>
      </c>
      <c r="I23331" s="25"/>
      <c r="J23331" s="58" t="e">
        <f>HYPERLINK("#"&amp;"Insumos"&amp;"!A"&amp;MATCH($B23331,#REF!,0),"Ins "&amp;$B23331)</f>
        <v>#REF!</v>
      </c>
      <c r="M23331" s="220"/>
    </row>
    <row r="23332" spans="1:13" ht="38.25" x14ac:dyDescent="0.2">
      <c r="A23332" s="36" t="s">
        <v>4035</v>
      </c>
      <c r="B23332" s="26" t="s">
        <v>6816</v>
      </c>
      <c r="C23332" s="79" t="s">
        <v>11058</v>
      </c>
      <c r="D23332" s="37" t="s">
        <v>5608</v>
      </c>
      <c r="E23332" s="37" t="s">
        <v>465</v>
      </c>
      <c r="F23332" s="41"/>
      <c r="G23332" s="27"/>
      <c r="H23332" s="27"/>
      <c r="I23332" s="27">
        <v>34571</v>
      </c>
      <c r="M23332" s="220">
        <f t="shared" si="364"/>
        <v>45274</v>
      </c>
    </row>
    <row r="23333" spans="1:13" x14ac:dyDescent="0.2">
      <c r="A23333" s="35" t="s">
        <v>4035</v>
      </c>
      <c r="B23333" s="1" t="s">
        <v>5578</v>
      </c>
      <c r="C23333" s="45" t="s">
        <v>1015</v>
      </c>
      <c r="D23333" s="23" t="s">
        <v>5734</v>
      </c>
      <c r="E23333" s="23" t="s">
        <v>4141</v>
      </c>
      <c r="F23333" s="40">
        <v>0.2</v>
      </c>
      <c r="G23333" s="25">
        <v>52425</v>
      </c>
      <c r="H23333" s="25">
        <v>10485</v>
      </c>
      <c r="I23333" s="25"/>
      <c r="J23333" s="58" t="e">
        <f>HYPERLINK("#"&amp;"Insumos"&amp;"!A"&amp;MATCH($B23333,#REF!,0),"Ins "&amp;$B23333)</f>
        <v>#REF!</v>
      </c>
      <c r="M23333" s="220"/>
    </row>
    <row r="23334" spans="1:13" x14ac:dyDescent="0.2">
      <c r="A23334" s="35" t="s">
        <v>4035</v>
      </c>
      <c r="B23334" s="1" t="s">
        <v>263</v>
      </c>
      <c r="C23334" s="45" t="s">
        <v>696</v>
      </c>
      <c r="D23334" s="23" t="s">
        <v>5534</v>
      </c>
      <c r="E23334" s="23" t="s">
        <v>4140</v>
      </c>
      <c r="F23334" s="40">
        <v>2.0999999999999999E-3</v>
      </c>
      <c r="G23334" s="25">
        <v>187426</v>
      </c>
      <c r="H23334" s="25">
        <v>394</v>
      </c>
      <c r="I23334" s="25"/>
      <c r="J23334" s="58" t="e">
        <f>HYPERLINK("#"&amp;"Insumos"&amp;"!A"&amp;MATCH($B23334,#REF!,0),"Ins "&amp;$B23334)</f>
        <v>#REF!</v>
      </c>
      <c r="M23334" s="220"/>
    </row>
    <row r="23335" spans="1:13" ht="25.5" x14ac:dyDescent="0.2">
      <c r="A23335" s="35" t="s">
        <v>4035</v>
      </c>
      <c r="B23335" s="1" t="s">
        <v>5471</v>
      </c>
      <c r="C23335" s="45" t="s">
        <v>4133</v>
      </c>
      <c r="D23335" s="23" t="s">
        <v>5751</v>
      </c>
      <c r="E23335" s="23" t="s">
        <v>467</v>
      </c>
      <c r="F23335" s="40">
        <v>4.5</v>
      </c>
      <c r="G23335" s="25">
        <v>5200</v>
      </c>
      <c r="H23335" s="25">
        <v>23400</v>
      </c>
      <c r="I23335" s="25"/>
      <c r="J23335" s="58" t="e">
        <f>HYPERLINK("#"&amp;"Insumos"&amp;"!A"&amp;MATCH($B23335,#REF!,0),"Ins "&amp;$B23335)</f>
        <v>#REF!</v>
      </c>
      <c r="M23335" s="220"/>
    </row>
    <row r="23336" spans="1:13" x14ac:dyDescent="0.2">
      <c r="A23336" s="35" t="s">
        <v>4035</v>
      </c>
      <c r="B23336" s="1" t="s">
        <v>5007</v>
      </c>
      <c r="C23336" s="45" t="s">
        <v>720</v>
      </c>
      <c r="D23336" s="23" t="s">
        <v>5751</v>
      </c>
      <c r="E23336" s="23" t="s">
        <v>4134</v>
      </c>
      <c r="F23336" s="40">
        <v>5.2999999999999999E-2</v>
      </c>
      <c r="G23336" s="25">
        <v>1897</v>
      </c>
      <c r="H23336" s="25">
        <v>101</v>
      </c>
      <c r="I23336" s="25"/>
      <c r="J23336" s="58" t="e">
        <f>HYPERLINK("#"&amp;"Insumos"&amp;"!A"&amp;MATCH($B23336,#REF!,0),"Ins "&amp;$B23336)</f>
        <v>#REF!</v>
      </c>
      <c r="M23336" s="220"/>
    </row>
    <row r="23337" spans="1:13" x14ac:dyDescent="0.2">
      <c r="A23337" s="35" t="s">
        <v>4035</v>
      </c>
      <c r="B23337" s="1" t="s">
        <v>5483</v>
      </c>
      <c r="C23337" s="45" t="s">
        <v>1064</v>
      </c>
      <c r="D23337" s="23" t="s">
        <v>5751</v>
      </c>
      <c r="E23337" s="23" t="s">
        <v>467</v>
      </c>
      <c r="F23337" s="40">
        <v>3.1E-2</v>
      </c>
      <c r="G23337" s="25">
        <v>6176</v>
      </c>
      <c r="H23337" s="25">
        <v>191</v>
      </c>
      <c r="I23337" s="25"/>
      <c r="J23337" s="58" t="e">
        <f>HYPERLINK("#"&amp;"Insumos"&amp;"!A"&amp;MATCH($B23337,#REF!,0),"Ins "&amp;$B23337)</f>
        <v>#REF!</v>
      </c>
      <c r="M23337" s="220"/>
    </row>
    <row r="23338" spans="1:13" ht="25.5" x14ac:dyDescent="0.2">
      <c r="A23338" s="36" t="s">
        <v>4036</v>
      </c>
      <c r="B23338" s="26" t="s">
        <v>6816</v>
      </c>
      <c r="C23338" s="79" t="s">
        <v>2309</v>
      </c>
      <c r="D23338" s="37" t="s">
        <v>5608</v>
      </c>
      <c r="E23338" s="37" t="s">
        <v>466</v>
      </c>
      <c r="F23338" s="41"/>
      <c r="G23338" s="27"/>
      <c r="H23338" s="27"/>
      <c r="I23338" s="27">
        <v>1057286</v>
      </c>
      <c r="M23338" s="220">
        <f t="shared" si="364"/>
        <v>1384622</v>
      </c>
    </row>
    <row r="23339" spans="1:13" x14ac:dyDescent="0.2">
      <c r="A23339" s="35" t="s">
        <v>4036</v>
      </c>
      <c r="B23339" s="1" t="s">
        <v>76</v>
      </c>
      <c r="C23339" s="45" t="s">
        <v>1028</v>
      </c>
      <c r="D23339" s="23" t="s">
        <v>5734</v>
      </c>
      <c r="E23339" s="23" t="s">
        <v>4141</v>
      </c>
      <c r="F23339" s="40">
        <v>2.1</v>
      </c>
      <c r="G23339" s="25">
        <v>81549</v>
      </c>
      <c r="H23339" s="25">
        <v>171253</v>
      </c>
      <c r="I23339" s="25"/>
      <c r="J23339" s="58" t="e">
        <f>HYPERLINK("#"&amp;"Insumos"&amp;"!A"&amp;MATCH($B23339,#REF!,0),"Ins "&amp;$B23339)</f>
        <v>#REF!</v>
      </c>
      <c r="M23339" s="220"/>
    </row>
    <row r="23340" spans="1:13" x14ac:dyDescent="0.2">
      <c r="A23340" s="35" t="s">
        <v>4036</v>
      </c>
      <c r="B23340" s="1" t="s">
        <v>263</v>
      </c>
      <c r="C23340" s="45" t="s">
        <v>696</v>
      </c>
      <c r="D23340" s="23" t="s">
        <v>5534</v>
      </c>
      <c r="E23340" s="23" t="s">
        <v>4140</v>
      </c>
      <c r="F23340" s="40">
        <v>9.1300000000000006E-2</v>
      </c>
      <c r="G23340" s="25">
        <v>187426</v>
      </c>
      <c r="H23340" s="25">
        <v>17112</v>
      </c>
      <c r="I23340" s="25"/>
      <c r="J23340" s="58" t="e">
        <f>HYPERLINK("#"&amp;"Insumos"&amp;"!A"&amp;MATCH($B23340,#REF!,0),"Ins "&amp;$B23340)</f>
        <v>#REF!</v>
      </c>
      <c r="M23340" s="220"/>
    </row>
    <row r="23341" spans="1:13" x14ac:dyDescent="0.2">
      <c r="A23341" s="35" t="s">
        <v>4036</v>
      </c>
      <c r="B23341" s="1" t="s">
        <v>137</v>
      </c>
      <c r="C23341" s="45" t="s">
        <v>8804</v>
      </c>
      <c r="D23341" s="23" t="s">
        <v>5534</v>
      </c>
      <c r="E23341" s="23" t="s">
        <v>4140</v>
      </c>
      <c r="F23341" s="40">
        <v>0.1</v>
      </c>
      <c r="G23341" s="25">
        <v>61014</v>
      </c>
      <c r="H23341" s="25">
        <v>6101</v>
      </c>
      <c r="I23341" s="25"/>
      <c r="J23341" s="58" t="e">
        <f>HYPERLINK("#"&amp;"Insumos"&amp;"!A"&amp;MATCH($B23341,#REF!,0),"Ins "&amp;$B23341)</f>
        <v>#REF!</v>
      </c>
      <c r="M23341" s="220"/>
    </row>
    <row r="23342" spans="1:13" x14ac:dyDescent="0.2">
      <c r="A23342" s="35" t="s">
        <v>4036</v>
      </c>
      <c r="B23342" s="1" t="s">
        <v>222</v>
      </c>
      <c r="C23342" s="45" t="s">
        <v>157</v>
      </c>
      <c r="D23342" s="23" t="s">
        <v>5534</v>
      </c>
      <c r="E23342" s="23" t="s">
        <v>4140</v>
      </c>
      <c r="F23342" s="40">
        <v>0.1</v>
      </c>
      <c r="G23342" s="25">
        <v>66212</v>
      </c>
      <c r="H23342" s="25">
        <v>6621</v>
      </c>
      <c r="I23342" s="25"/>
      <c r="J23342" s="58" t="e">
        <f>HYPERLINK("#"&amp;"Insumos"&amp;"!A"&amp;MATCH($B23342,#REF!,0),"Ins "&amp;$B23342)</f>
        <v>#REF!</v>
      </c>
      <c r="M23342" s="220"/>
    </row>
    <row r="23343" spans="1:13" x14ac:dyDescent="0.2">
      <c r="A23343" s="35" t="s">
        <v>4036</v>
      </c>
      <c r="B23343" s="1" t="s">
        <v>5533</v>
      </c>
      <c r="C23343" s="45" t="s">
        <v>5892</v>
      </c>
      <c r="D23343" s="23" t="s">
        <v>977</v>
      </c>
      <c r="E23343" s="23" t="s">
        <v>4134</v>
      </c>
      <c r="F23343" s="40">
        <v>2.1</v>
      </c>
      <c r="G23343" s="25">
        <v>3623</v>
      </c>
      <c r="H23343" s="25">
        <v>7608</v>
      </c>
      <c r="I23343" s="25"/>
      <c r="J23343" s="58" t="e">
        <f>HYPERLINK("#"&amp;"Insumos"&amp;"!A"&amp;MATCH($B23343,#REF!,0),"Ins "&amp;$B23343)</f>
        <v>#REF!</v>
      </c>
      <c r="M23343" s="220"/>
    </row>
    <row r="23344" spans="1:13" x14ac:dyDescent="0.2">
      <c r="A23344" s="35" t="s">
        <v>4036</v>
      </c>
      <c r="B23344" s="1" t="s">
        <v>5007</v>
      </c>
      <c r="C23344" s="45" t="s">
        <v>720</v>
      </c>
      <c r="D23344" s="23" t="s">
        <v>5751</v>
      </c>
      <c r="E23344" s="23" t="s">
        <v>4134</v>
      </c>
      <c r="F23344" s="40">
        <v>9.6999999999999993</v>
      </c>
      <c r="G23344" s="25">
        <v>1897</v>
      </c>
      <c r="H23344" s="25">
        <v>18401</v>
      </c>
      <c r="I23344" s="25"/>
      <c r="J23344" s="58" t="e">
        <f>HYPERLINK("#"&amp;"Insumos"&amp;"!A"&amp;MATCH($B23344,#REF!,0),"Ins "&amp;$B23344)</f>
        <v>#REF!</v>
      </c>
      <c r="M23344" s="220"/>
    </row>
    <row r="23345" spans="1:13" x14ac:dyDescent="0.2">
      <c r="A23345" s="35" t="s">
        <v>4036</v>
      </c>
      <c r="B23345" s="1" t="s">
        <v>5385</v>
      </c>
      <c r="C23345" s="45" t="s">
        <v>2307</v>
      </c>
      <c r="D23345" s="23" t="s">
        <v>5751</v>
      </c>
      <c r="E23345" s="23" t="s">
        <v>466</v>
      </c>
      <c r="F23345" s="40">
        <v>1.05</v>
      </c>
      <c r="G23345" s="25">
        <v>780137</v>
      </c>
      <c r="H23345" s="25">
        <v>819144</v>
      </c>
      <c r="I23345" s="25"/>
      <c r="J23345" s="58" t="e">
        <f>HYPERLINK("#"&amp;"Insumos"&amp;"!A"&amp;MATCH($B23345,#REF!,0),"Ins "&amp;$B23345)</f>
        <v>#REF!</v>
      </c>
      <c r="M23345" s="220"/>
    </row>
    <row r="23346" spans="1:13" x14ac:dyDescent="0.2">
      <c r="A23346" s="35" t="s">
        <v>4036</v>
      </c>
      <c r="B23346" s="1" t="s">
        <v>5183</v>
      </c>
      <c r="C23346" s="45" t="s">
        <v>293</v>
      </c>
      <c r="D23346" s="23" t="s">
        <v>5751</v>
      </c>
      <c r="E23346" s="23" t="s">
        <v>4147</v>
      </c>
      <c r="F23346" s="40">
        <v>0.1</v>
      </c>
      <c r="G23346" s="25">
        <v>6448</v>
      </c>
      <c r="H23346" s="25">
        <v>645</v>
      </c>
      <c r="I23346" s="25"/>
      <c r="J23346" s="58" t="e">
        <f>HYPERLINK("#"&amp;"Insumos"&amp;"!A"&amp;MATCH($B23346,#REF!,0),"Ins "&amp;$B23346)</f>
        <v>#REF!</v>
      </c>
      <c r="M23346" s="220"/>
    </row>
    <row r="23347" spans="1:13" x14ac:dyDescent="0.2">
      <c r="A23347" s="35" t="s">
        <v>4036</v>
      </c>
      <c r="B23347" s="1" t="s">
        <v>5233</v>
      </c>
      <c r="C23347" s="45" t="s">
        <v>8805</v>
      </c>
      <c r="D23347" s="23" t="s">
        <v>5751</v>
      </c>
      <c r="E23347" s="23" t="s">
        <v>8806</v>
      </c>
      <c r="F23347" s="40">
        <v>0.09</v>
      </c>
      <c r="G23347" s="25">
        <v>13567</v>
      </c>
      <c r="H23347" s="25">
        <v>1221</v>
      </c>
      <c r="I23347" s="25"/>
      <c r="J23347" s="58" t="e">
        <f>HYPERLINK("#"&amp;"Insumos"&amp;"!A"&amp;MATCH($B23347,#REF!,0),"Ins "&amp;$B23347)</f>
        <v>#REF!</v>
      </c>
      <c r="M23347" s="220"/>
    </row>
    <row r="23348" spans="1:13" ht="25.5" x14ac:dyDescent="0.2">
      <c r="A23348" s="35" t="s">
        <v>4036</v>
      </c>
      <c r="B23348" s="1" t="s">
        <v>5234</v>
      </c>
      <c r="C23348" s="45" t="s">
        <v>12420</v>
      </c>
      <c r="D23348" s="23" t="s">
        <v>5751</v>
      </c>
      <c r="E23348" s="23" t="s">
        <v>287</v>
      </c>
      <c r="F23348" s="40">
        <v>1.0900000000000001</v>
      </c>
      <c r="G23348" s="25">
        <v>5616</v>
      </c>
      <c r="H23348" s="25">
        <v>6121</v>
      </c>
      <c r="I23348" s="25"/>
      <c r="J23348" s="58" t="e">
        <f>HYPERLINK("#"&amp;"Insumos"&amp;"!A"&amp;MATCH($B23348,#REF!,0),"Ins "&amp;$B23348)</f>
        <v>#REF!</v>
      </c>
      <c r="M23348" s="220"/>
    </row>
    <row r="23349" spans="1:13" x14ac:dyDescent="0.2">
      <c r="A23349" s="35" t="s">
        <v>4036</v>
      </c>
      <c r="B23349" s="1" t="s">
        <v>4549</v>
      </c>
      <c r="C23349" s="45" t="s">
        <v>719</v>
      </c>
      <c r="D23349" s="23" t="s">
        <v>5751</v>
      </c>
      <c r="E23349" s="23" t="s">
        <v>4134</v>
      </c>
      <c r="F23349" s="40">
        <v>0.08</v>
      </c>
      <c r="G23349" s="25">
        <v>15152</v>
      </c>
      <c r="H23349" s="25">
        <v>1212</v>
      </c>
      <c r="I23349" s="25"/>
      <c r="J23349" s="58" t="e">
        <f>HYPERLINK("#"&amp;"Insumos"&amp;"!A"&amp;MATCH($B23349,#REF!,0),"Ins "&amp;$B23349)</f>
        <v>#REF!</v>
      </c>
      <c r="M23349" s="220"/>
    </row>
    <row r="23350" spans="1:13" x14ac:dyDescent="0.2">
      <c r="A23350" s="35" t="s">
        <v>4036</v>
      </c>
      <c r="B23350" s="1" t="s">
        <v>4550</v>
      </c>
      <c r="C23350" s="45" t="s">
        <v>728</v>
      </c>
      <c r="D23350" s="23" t="s">
        <v>5751</v>
      </c>
      <c r="E23350" s="23" t="s">
        <v>4134</v>
      </c>
      <c r="F23350" s="40">
        <v>0.13</v>
      </c>
      <c r="G23350" s="25">
        <v>14206</v>
      </c>
      <c r="H23350" s="25">
        <v>1847</v>
      </c>
      <c r="I23350" s="25"/>
      <c r="J23350" s="58" t="e">
        <f>HYPERLINK("#"&amp;"Insumos"&amp;"!A"&amp;MATCH($B23350,#REF!,0),"Ins "&amp;$B23350)</f>
        <v>#REF!</v>
      </c>
      <c r="M23350" s="220"/>
    </row>
    <row r="23351" spans="1:13" ht="25.5" x14ac:dyDescent="0.2">
      <c r="A23351" s="36" t="s">
        <v>4037</v>
      </c>
      <c r="B23351" s="26" t="s">
        <v>6816</v>
      </c>
      <c r="C23351" s="79" t="s">
        <v>11059</v>
      </c>
      <c r="D23351" s="37" t="s">
        <v>5608</v>
      </c>
      <c r="E23351" s="37" t="s">
        <v>466</v>
      </c>
      <c r="F23351" s="41"/>
      <c r="G23351" s="27"/>
      <c r="H23351" s="27"/>
      <c r="I23351" s="27">
        <v>998389</v>
      </c>
      <c r="M23351" s="220">
        <f t="shared" si="364"/>
        <v>1307490</v>
      </c>
    </row>
    <row r="23352" spans="1:13" x14ac:dyDescent="0.2">
      <c r="A23352" s="35" t="s">
        <v>4037</v>
      </c>
      <c r="B23352" s="1" t="s">
        <v>76</v>
      </c>
      <c r="C23352" s="45" t="s">
        <v>1028</v>
      </c>
      <c r="D23352" s="23" t="s">
        <v>5734</v>
      </c>
      <c r="E23352" s="23" t="s">
        <v>4141</v>
      </c>
      <c r="F23352" s="40">
        <v>2.1</v>
      </c>
      <c r="G23352" s="25">
        <v>81549</v>
      </c>
      <c r="H23352" s="25">
        <v>171253</v>
      </c>
      <c r="I23352" s="25"/>
      <c r="J23352" s="58" t="e">
        <f>HYPERLINK("#"&amp;"Insumos"&amp;"!A"&amp;MATCH($B23352,#REF!,0),"Ins "&amp;$B23352)</f>
        <v>#REF!</v>
      </c>
      <c r="M23352" s="220"/>
    </row>
    <row r="23353" spans="1:13" x14ac:dyDescent="0.2">
      <c r="A23353" s="35" t="s">
        <v>4037</v>
      </c>
      <c r="B23353" s="1" t="s">
        <v>263</v>
      </c>
      <c r="C23353" s="45" t="s">
        <v>696</v>
      </c>
      <c r="D23353" s="23" t="s">
        <v>5534</v>
      </c>
      <c r="E23353" s="23" t="s">
        <v>4140</v>
      </c>
      <c r="F23353" s="40">
        <v>8.5099999999999995E-2</v>
      </c>
      <c r="G23353" s="25">
        <v>187426</v>
      </c>
      <c r="H23353" s="25">
        <v>15950</v>
      </c>
      <c r="I23353" s="25"/>
      <c r="J23353" s="58" t="e">
        <f>HYPERLINK("#"&amp;"Insumos"&amp;"!A"&amp;MATCH($B23353,#REF!,0),"Ins "&amp;$B23353)</f>
        <v>#REF!</v>
      </c>
      <c r="M23353" s="220"/>
    </row>
    <row r="23354" spans="1:13" x14ac:dyDescent="0.2">
      <c r="A23354" s="35" t="s">
        <v>4037</v>
      </c>
      <c r="B23354" s="1" t="s">
        <v>137</v>
      </c>
      <c r="C23354" s="45" t="s">
        <v>8804</v>
      </c>
      <c r="D23354" s="23" t="s">
        <v>5534</v>
      </c>
      <c r="E23354" s="23" t="s">
        <v>4140</v>
      </c>
      <c r="F23354" s="40">
        <v>0.1</v>
      </c>
      <c r="G23354" s="25">
        <v>61014</v>
      </c>
      <c r="H23354" s="25">
        <v>6101</v>
      </c>
      <c r="I23354" s="25"/>
      <c r="J23354" s="58" t="e">
        <f>HYPERLINK("#"&amp;"Insumos"&amp;"!A"&amp;MATCH($B23354,#REF!,0),"Ins "&amp;$B23354)</f>
        <v>#REF!</v>
      </c>
      <c r="M23354" s="220"/>
    </row>
    <row r="23355" spans="1:13" x14ac:dyDescent="0.2">
      <c r="A23355" s="35" t="s">
        <v>4037</v>
      </c>
      <c r="B23355" s="1" t="s">
        <v>222</v>
      </c>
      <c r="C23355" s="45" t="s">
        <v>157</v>
      </c>
      <c r="D23355" s="23" t="s">
        <v>5534</v>
      </c>
      <c r="E23355" s="23" t="s">
        <v>4140</v>
      </c>
      <c r="F23355" s="40">
        <v>0.1</v>
      </c>
      <c r="G23355" s="25">
        <v>66212</v>
      </c>
      <c r="H23355" s="25">
        <v>6621</v>
      </c>
      <c r="I23355" s="25"/>
      <c r="J23355" s="58" t="e">
        <f>HYPERLINK("#"&amp;"Insumos"&amp;"!A"&amp;MATCH($B23355,#REF!,0),"Ins "&amp;$B23355)</f>
        <v>#REF!</v>
      </c>
      <c r="M23355" s="220"/>
    </row>
    <row r="23356" spans="1:13" x14ac:dyDescent="0.2">
      <c r="A23356" s="35" t="s">
        <v>4037</v>
      </c>
      <c r="B23356" s="1" t="s">
        <v>5533</v>
      </c>
      <c r="C23356" s="45" t="s">
        <v>5892</v>
      </c>
      <c r="D23356" s="23" t="s">
        <v>977</v>
      </c>
      <c r="E23356" s="23" t="s">
        <v>4134</v>
      </c>
      <c r="F23356" s="40">
        <v>2.1</v>
      </c>
      <c r="G23356" s="25">
        <v>3623</v>
      </c>
      <c r="H23356" s="25">
        <v>7608</v>
      </c>
      <c r="I23356" s="25"/>
      <c r="J23356" s="58" t="e">
        <f>HYPERLINK("#"&amp;"Insumos"&amp;"!A"&amp;MATCH($B23356,#REF!,0),"Ins "&amp;$B23356)</f>
        <v>#REF!</v>
      </c>
      <c r="M23356" s="220"/>
    </row>
    <row r="23357" spans="1:13" x14ac:dyDescent="0.2">
      <c r="A23357" s="35" t="s">
        <v>4037</v>
      </c>
      <c r="B23357" s="1" t="s">
        <v>5007</v>
      </c>
      <c r="C23357" s="45" t="s">
        <v>720</v>
      </c>
      <c r="D23357" s="23" t="s">
        <v>5751</v>
      </c>
      <c r="E23357" s="23" t="s">
        <v>4134</v>
      </c>
      <c r="F23357" s="40">
        <v>9.6999999999999993</v>
      </c>
      <c r="G23357" s="25">
        <v>1897</v>
      </c>
      <c r="H23357" s="25">
        <v>18401</v>
      </c>
      <c r="I23357" s="25"/>
      <c r="J23357" s="58" t="e">
        <f>HYPERLINK("#"&amp;"Insumos"&amp;"!A"&amp;MATCH($B23357,#REF!,0),"Ins "&amp;$B23357)</f>
        <v>#REF!</v>
      </c>
      <c r="M23357" s="220"/>
    </row>
    <row r="23358" spans="1:13" x14ac:dyDescent="0.2">
      <c r="A23358" s="35" t="s">
        <v>4037</v>
      </c>
      <c r="B23358" s="1" t="s">
        <v>5386</v>
      </c>
      <c r="C23358" s="45" t="s">
        <v>2319</v>
      </c>
      <c r="D23358" s="23" t="s">
        <v>5751</v>
      </c>
      <c r="E23358" s="23" t="s">
        <v>466</v>
      </c>
      <c r="F23358" s="40">
        <v>1.05</v>
      </c>
      <c r="G23358" s="25">
        <v>715125</v>
      </c>
      <c r="H23358" s="25">
        <v>750881</v>
      </c>
      <c r="I23358" s="25"/>
      <c r="J23358" s="58" t="e">
        <f>HYPERLINK("#"&amp;"Insumos"&amp;"!A"&amp;MATCH($B23358,#REF!,0),"Ins "&amp;$B23358)</f>
        <v>#REF!</v>
      </c>
      <c r="M23358" s="220"/>
    </row>
    <row r="23359" spans="1:13" x14ac:dyDescent="0.2">
      <c r="A23359" s="35" t="s">
        <v>4037</v>
      </c>
      <c r="B23359" s="1" t="s">
        <v>5183</v>
      </c>
      <c r="C23359" s="45" t="s">
        <v>293</v>
      </c>
      <c r="D23359" s="23" t="s">
        <v>5751</v>
      </c>
      <c r="E23359" s="23" t="s">
        <v>4147</v>
      </c>
      <c r="F23359" s="40">
        <v>0.13</v>
      </c>
      <c r="G23359" s="25">
        <v>6448</v>
      </c>
      <c r="H23359" s="25">
        <v>838</v>
      </c>
      <c r="I23359" s="25"/>
      <c r="J23359" s="58" t="e">
        <f>HYPERLINK("#"&amp;"Insumos"&amp;"!A"&amp;MATCH($B23359,#REF!,0),"Ins "&amp;$B23359)</f>
        <v>#REF!</v>
      </c>
      <c r="M23359" s="220"/>
    </row>
    <row r="23360" spans="1:13" x14ac:dyDescent="0.2">
      <c r="A23360" s="35" t="s">
        <v>4037</v>
      </c>
      <c r="B23360" s="1" t="s">
        <v>5233</v>
      </c>
      <c r="C23360" s="45" t="s">
        <v>8805</v>
      </c>
      <c r="D23360" s="23" t="s">
        <v>5751</v>
      </c>
      <c r="E23360" s="23" t="s">
        <v>8806</v>
      </c>
      <c r="F23360" s="40">
        <v>0.1</v>
      </c>
      <c r="G23360" s="25">
        <v>13567</v>
      </c>
      <c r="H23360" s="25">
        <v>1357</v>
      </c>
      <c r="I23360" s="25"/>
      <c r="J23360" s="58" t="e">
        <f>HYPERLINK("#"&amp;"Insumos"&amp;"!A"&amp;MATCH($B23360,#REF!,0),"Ins "&amp;$B23360)</f>
        <v>#REF!</v>
      </c>
      <c r="M23360" s="220"/>
    </row>
    <row r="23361" spans="1:13" ht="25.5" x14ac:dyDescent="0.2">
      <c r="A23361" s="35" t="s">
        <v>4037</v>
      </c>
      <c r="B23361" s="1" t="s">
        <v>5234</v>
      </c>
      <c r="C23361" s="45" t="s">
        <v>12420</v>
      </c>
      <c r="D23361" s="23" t="s">
        <v>5751</v>
      </c>
      <c r="E23361" s="23" t="s">
        <v>287</v>
      </c>
      <c r="F23361" s="40">
        <v>1.0900000000000001</v>
      </c>
      <c r="G23361" s="25">
        <v>5616</v>
      </c>
      <c r="H23361" s="25">
        <v>6121</v>
      </c>
      <c r="I23361" s="25"/>
      <c r="J23361" s="58" t="e">
        <f>HYPERLINK("#"&amp;"Insumos"&amp;"!A"&amp;MATCH($B23361,#REF!,0),"Ins "&amp;$B23361)</f>
        <v>#REF!</v>
      </c>
      <c r="M23361" s="220"/>
    </row>
    <row r="23362" spans="1:13" x14ac:dyDescent="0.2">
      <c r="A23362" s="35" t="s">
        <v>4037</v>
      </c>
      <c r="B23362" s="1" t="s">
        <v>4549</v>
      </c>
      <c r="C23362" s="45" t="s">
        <v>719</v>
      </c>
      <c r="D23362" s="23" t="s">
        <v>5751</v>
      </c>
      <c r="E23362" s="23" t="s">
        <v>4134</v>
      </c>
      <c r="F23362" s="40">
        <v>0.8</v>
      </c>
      <c r="G23362" s="25">
        <v>15152</v>
      </c>
      <c r="H23362" s="25">
        <v>12122</v>
      </c>
      <c r="I23362" s="25"/>
      <c r="J23362" s="58" t="e">
        <f>HYPERLINK("#"&amp;"Insumos"&amp;"!A"&amp;MATCH($B23362,#REF!,0),"Ins "&amp;$B23362)</f>
        <v>#REF!</v>
      </c>
      <c r="M23362" s="220"/>
    </row>
    <row r="23363" spans="1:13" x14ac:dyDescent="0.2">
      <c r="A23363" s="35" t="s">
        <v>4037</v>
      </c>
      <c r="B23363" s="1" t="s">
        <v>4550</v>
      </c>
      <c r="C23363" s="45" t="s">
        <v>728</v>
      </c>
      <c r="D23363" s="23" t="s">
        <v>5751</v>
      </c>
      <c r="E23363" s="23" t="s">
        <v>4134</v>
      </c>
      <c r="F23363" s="40">
        <v>0.08</v>
      </c>
      <c r="G23363" s="25">
        <v>14206</v>
      </c>
      <c r="H23363" s="25">
        <v>1136</v>
      </c>
      <c r="I23363" s="25"/>
      <c r="J23363" s="58" t="e">
        <f>HYPERLINK("#"&amp;"Insumos"&amp;"!A"&amp;MATCH($B23363,#REF!,0),"Ins "&amp;$B23363)</f>
        <v>#REF!</v>
      </c>
      <c r="M23363" s="220"/>
    </row>
    <row r="23364" spans="1:13" ht="25.5" x14ac:dyDescent="0.2">
      <c r="A23364" s="36" t="s">
        <v>4038</v>
      </c>
      <c r="B23364" s="26" t="s">
        <v>6816</v>
      </c>
      <c r="C23364" s="79" t="s">
        <v>11060</v>
      </c>
      <c r="D23364" s="37" t="s">
        <v>5608</v>
      </c>
      <c r="E23364" s="37" t="s">
        <v>466</v>
      </c>
      <c r="F23364" s="41"/>
      <c r="G23364" s="27"/>
      <c r="H23364" s="27"/>
      <c r="I23364" s="27">
        <v>1023092</v>
      </c>
      <c r="M23364" s="220">
        <f t="shared" ref="M23364:M23417" si="365">ROUND(I23364*(1+$L$2),0)</f>
        <v>1339841</v>
      </c>
    </row>
    <row r="23365" spans="1:13" x14ac:dyDescent="0.2">
      <c r="A23365" s="35" t="s">
        <v>4038</v>
      </c>
      <c r="B23365" s="1" t="s">
        <v>5591</v>
      </c>
      <c r="C23365" s="45" t="s">
        <v>5821</v>
      </c>
      <c r="D23365" s="23" t="s">
        <v>5585</v>
      </c>
      <c r="E23365" s="23" t="s">
        <v>466</v>
      </c>
      <c r="F23365" s="40">
        <v>1.05</v>
      </c>
      <c r="G23365" s="25">
        <v>682944</v>
      </c>
      <c r="H23365" s="25">
        <v>717091</v>
      </c>
      <c r="I23365" s="25"/>
      <c r="M23365" s="220"/>
    </row>
    <row r="23366" spans="1:13" x14ac:dyDescent="0.2">
      <c r="A23366" s="35" t="s">
        <v>4038</v>
      </c>
      <c r="B23366" s="1" t="s">
        <v>76</v>
      </c>
      <c r="C23366" s="45" t="s">
        <v>1028</v>
      </c>
      <c r="D23366" s="23" t="s">
        <v>5734</v>
      </c>
      <c r="E23366" s="23" t="s">
        <v>4141</v>
      </c>
      <c r="F23366" s="40">
        <v>3</v>
      </c>
      <c r="G23366" s="25">
        <v>81549</v>
      </c>
      <c r="H23366" s="25">
        <v>244647</v>
      </c>
      <c r="I23366" s="25"/>
      <c r="J23366" s="58" t="e">
        <f>HYPERLINK("#"&amp;"Insumos"&amp;"!A"&amp;MATCH($B23366,#REF!,0),"Ins "&amp;$B23366)</f>
        <v>#REF!</v>
      </c>
      <c r="M23366" s="220"/>
    </row>
    <row r="23367" spans="1:13" x14ac:dyDescent="0.2">
      <c r="A23367" s="35" t="s">
        <v>4038</v>
      </c>
      <c r="B23367" s="1" t="s">
        <v>263</v>
      </c>
      <c r="C23367" s="45" t="s">
        <v>696</v>
      </c>
      <c r="D23367" s="23" t="s">
        <v>5534</v>
      </c>
      <c r="E23367" s="23" t="s">
        <v>4140</v>
      </c>
      <c r="F23367" s="40">
        <v>7.17E-2</v>
      </c>
      <c r="G23367" s="25">
        <v>187426</v>
      </c>
      <c r="H23367" s="25">
        <v>13438</v>
      </c>
      <c r="I23367" s="25"/>
      <c r="J23367" s="58" t="e">
        <f>HYPERLINK("#"&amp;"Insumos"&amp;"!A"&amp;MATCH($B23367,#REF!,0),"Ins "&amp;$B23367)</f>
        <v>#REF!</v>
      </c>
      <c r="M23367" s="220"/>
    </row>
    <row r="23368" spans="1:13" x14ac:dyDescent="0.2">
      <c r="A23368" s="35" t="s">
        <v>4038</v>
      </c>
      <c r="B23368" s="1" t="s">
        <v>137</v>
      </c>
      <c r="C23368" s="45" t="s">
        <v>8804</v>
      </c>
      <c r="D23368" s="23" t="s">
        <v>5534</v>
      </c>
      <c r="E23368" s="23" t="s">
        <v>4140</v>
      </c>
      <c r="F23368" s="40">
        <v>0.1</v>
      </c>
      <c r="G23368" s="25">
        <v>61014</v>
      </c>
      <c r="H23368" s="25">
        <v>6101</v>
      </c>
      <c r="I23368" s="25"/>
      <c r="J23368" s="58" t="e">
        <f>HYPERLINK("#"&amp;"Insumos"&amp;"!A"&amp;MATCH($B23368,#REF!,0),"Ins "&amp;$B23368)</f>
        <v>#REF!</v>
      </c>
      <c r="M23368" s="220"/>
    </row>
    <row r="23369" spans="1:13" x14ac:dyDescent="0.2">
      <c r="A23369" s="35" t="s">
        <v>4038</v>
      </c>
      <c r="B23369" s="1" t="s">
        <v>222</v>
      </c>
      <c r="C23369" s="45" t="s">
        <v>157</v>
      </c>
      <c r="D23369" s="23" t="s">
        <v>5534</v>
      </c>
      <c r="E23369" s="23" t="s">
        <v>4140</v>
      </c>
      <c r="F23369" s="40">
        <v>0.1</v>
      </c>
      <c r="G23369" s="25">
        <v>66212</v>
      </c>
      <c r="H23369" s="25">
        <v>6621</v>
      </c>
      <c r="I23369" s="25"/>
      <c r="J23369" s="58" t="e">
        <f>HYPERLINK("#"&amp;"Insumos"&amp;"!A"&amp;MATCH($B23369,#REF!,0),"Ins "&amp;$B23369)</f>
        <v>#REF!</v>
      </c>
      <c r="M23369" s="220"/>
    </row>
    <row r="23370" spans="1:13" x14ac:dyDescent="0.2">
      <c r="A23370" s="35" t="s">
        <v>4038</v>
      </c>
      <c r="B23370" s="1" t="s">
        <v>5533</v>
      </c>
      <c r="C23370" s="45" t="s">
        <v>5892</v>
      </c>
      <c r="D23370" s="23" t="s">
        <v>977</v>
      </c>
      <c r="E23370" s="23" t="s">
        <v>4134</v>
      </c>
      <c r="F23370" s="40">
        <v>3</v>
      </c>
      <c r="G23370" s="25">
        <v>3623</v>
      </c>
      <c r="H23370" s="25">
        <v>10869</v>
      </c>
      <c r="I23370" s="25"/>
      <c r="J23370" s="58" t="e">
        <f>HYPERLINK("#"&amp;"Insumos"&amp;"!A"&amp;MATCH($B23370,#REF!,0),"Ins "&amp;$B23370)</f>
        <v>#REF!</v>
      </c>
      <c r="M23370" s="220"/>
    </row>
    <row r="23371" spans="1:13" x14ac:dyDescent="0.2">
      <c r="A23371" s="35" t="s">
        <v>4038</v>
      </c>
      <c r="B23371" s="1" t="s">
        <v>5007</v>
      </c>
      <c r="C23371" s="45" t="s">
        <v>720</v>
      </c>
      <c r="D23371" s="23" t="s">
        <v>5751</v>
      </c>
      <c r="E23371" s="23" t="s">
        <v>4134</v>
      </c>
      <c r="F23371" s="40">
        <v>7</v>
      </c>
      <c r="G23371" s="25">
        <v>1897</v>
      </c>
      <c r="H23371" s="25">
        <v>13279</v>
      </c>
      <c r="I23371" s="25"/>
      <c r="J23371" s="58" t="e">
        <f>HYPERLINK("#"&amp;"Insumos"&amp;"!A"&amp;MATCH($B23371,#REF!,0),"Ins "&amp;$B23371)</f>
        <v>#REF!</v>
      </c>
      <c r="M23371" s="220"/>
    </row>
    <row r="23372" spans="1:13" x14ac:dyDescent="0.2">
      <c r="A23372" s="35" t="s">
        <v>4038</v>
      </c>
      <c r="B23372" s="1" t="s">
        <v>5183</v>
      </c>
      <c r="C23372" s="45" t="s">
        <v>293</v>
      </c>
      <c r="D23372" s="23" t="s">
        <v>5751</v>
      </c>
      <c r="E23372" s="23" t="s">
        <v>4147</v>
      </c>
      <c r="F23372" s="40">
        <v>0.1</v>
      </c>
      <c r="G23372" s="25">
        <v>6448</v>
      </c>
      <c r="H23372" s="25">
        <v>645</v>
      </c>
      <c r="I23372" s="25"/>
      <c r="J23372" s="58" t="e">
        <f>HYPERLINK("#"&amp;"Insumos"&amp;"!A"&amp;MATCH($B23372,#REF!,0),"Ins "&amp;$B23372)</f>
        <v>#REF!</v>
      </c>
      <c r="M23372" s="220"/>
    </row>
    <row r="23373" spans="1:13" x14ac:dyDescent="0.2">
      <c r="A23373" s="35" t="s">
        <v>4038</v>
      </c>
      <c r="B23373" s="1" t="s">
        <v>5233</v>
      </c>
      <c r="C23373" s="45" t="s">
        <v>8805</v>
      </c>
      <c r="D23373" s="23" t="s">
        <v>5751</v>
      </c>
      <c r="E23373" s="23" t="s">
        <v>8806</v>
      </c>
      <c r="F23373" s="40">
        <v>0.09</v>
      </c>
      <c r="G23373" s="25">
        <v>13567</v>
      </c>
      <c r="H23373" s="25">
        <v>1221</v>
      </c>
      <c r="I23373" s="25"/>
      <c r="J23373" s="58" t="e">
        <f>HYPERLINK("#"&amp;"Insumos"&amp;"!A"&amp;MATCH($B23373,#REF!,0),"Ins "&amp;$B23373)</f>
        <v>#REF!</v>
      </c>
      <c r="M23373" s="220"/>
    </row>
    <row r="23374" spans="1:13" ht="25.5" x14ac:dyDescent="0.2">
      <c r="A23374" s="35" t="s">
        <v>4038</v>
      </c>
      <c r="B23374" s="1" t="s">
        <v>5234</v>
      </c>
      <c r="C23374" s="45" t="s">
        <v>12420</v>
      </c>
      <c r="D23374" s="23" t="s">
        <v>5751</v>
      </c>
      <c r="E23374" s="23" t="s">
        <v>287</v>
      </c>
      <c r="F23374" s="40">
        <v>1.0900000000000001</v>
      </c>
      <c r="G23374" s="25">
        <v>5616</v>
      </c>
      <c r="H23374" s="25">
        <v>6121</v>
      </c>
      <c r="I23374" s="25"/>
      <c r="J23374" s="58" t="e">
        <f>HYPERLINK("#"&amp;"Insumos"&amp;"!A"&amp;MATCH($B23374,#REF!,0),"Ins "&amp;$B23374)</f>
        <v>#REF!</v>
      </c>
      <c r="M23374" s="220"/>
    </row>
    <row r="23375" spans="1:13" x14ac:dyDescent="0.2">
      <c r="A23375" s="35" t="s">
        <v>4038</v>
      </c>
      <c r="B23375" s="1" t="s">
        <v>4549</v>
      </c>
      <c r="C23375" s="45" t="s">
        <v>719</v>
      </c>
      <c r="D23375" s="23" t="s">
        <v>5751</v>
      </c>
      <c r="E23375" s="23" t="s">
        <v>4134</v>
      </c>
      <c r="F23375" s="40">
        <v>0.08</v>
      </c>
      <c r="G23375" s="25">
        <v>15152</v>
      </c>
      <c r="H23375" s="25">
        <v>1212</v>
      </c>
      <c r="I23375" s="25"/>
      <c r="J23375" s="58" t="e">
        <f>HYPERLINK("#"&amp;"Insumos"&amp;"!A"&amp;MATCH($B23375,#REF!,0),"Ins "&amp;$B23375)</f>
        <v>#REF!</v>
      </c>
      <c r="M23375" s="220"/>
    </row>
    <row r="23376" spans="1:13" x14ac:dyDescent="0.2">
      <c r="A23376" s="35" t="s">
        <v>4038</v>
      </c>
      <c r="B23376" s="1" t="s">
        <v>4550</v>
      </c>
      <c r="C23376" s="45" t="s">
        <v>728</v>
      </c>
      <c r="D23376" s="23" t="s">
        <v>5751</v>
      </c>
      <c r="E23376" s="23" t="s">
        <v>4134</v>
      </c>
      <c r="F23376" s="40">
        <v>0.13</v>
      </c>
      <c r="G23376" s="25">
        <v>14206</v>
      </c>
      <c r="H23376" s="25">
        <v>1847</v>
      </c>
      <c r="I23376" s="25"/>
      <c r="J23376" s="58" t="e">
        <f>HYPERLINK("#"&amp;"Insumos"&amp;"!A"&amp;MATCH($B23376,#REF!,0),"Ins "&amp;$B23376)</f>
        <v>#REF!</v>
      </c>
      <c r="M23376" s="220"/>
    </row>
    <row r="23377" spans="1:13" ht="25.5" x14ac:dyDescent="0.2">
      <c r="A23377" s="36" t="s">
        <v>4039</v>
      </c>
      <c r="B23377" s="26" t="s">
        <v>6816</v>
      </c>
      <c r="C23377" s="79" t="s">
        <v>2310</v>
      </c>
      <c r="D23377" s="37" t="s">
        <v>5608</v>
      </c>
      <c r="E23377" s="37" t="s">
        <v>466</v>
      </c>
      <c r="F23377" s="41"/>
      <c r="G23377" s="27"/>
      <c r="H23377" s="27"/>
      <c r="I23377" s="27">
        <v>1101531</v>
      </c>
      <c r="M23377" s="220">
        <f t="shared" si="365"/>
        <v>1442565</v>
      </c>
    </row>
    <row r="23378" spans="1:13" x14ac:dyDescent="0.2">
      <c r="A23378" s="35" t="s">
        <v>4039</v>
      </c>
      <c r="B23378" s="1" t="s">
        <v>5599</v>
      </c>
      <c r="C23378" s="45" t="s">
        <v>5828</v>
      </c>
      <c r="D23378" s="23" t="s">
        <v>5585</v>
      </c>
      <c r="E23378" s="23" t="s">
        <v>466</v>
      </c>
      <c r="F23378" s="40">
        <v>1.05</v>
      </c>
      <c r="G23378" s="25">
        <v>637043</v>
      </c>
      <c r="H23378" s="25">
        <v>668895</v>
      </c>
      <c r="I23378" s="25"/>
      <c r="M23378" s="220"/>
    </row>
    <row r="23379" spans="1:13" x14ac:dyDescent="0.2">
      <c r="A23379" s="35" t="s">
        <v>4039</v>
      </c>
      <c r="B23379" s="1" t="s">
        <v>76</v>
      </c>
      <c r="C23379" s="45" t="s">
        <v>1028</v>
      </c>
      <c r="D23379" s="23" t="s">
        <v>5734</v>
      </c>
      <c r="E23379" s="23" t="s">
        <v>4141</v>
      </c>
      <c r="F23379" s="40">
        <v>4.5</v>
      </c>
      <c r="G23379" s="25">
        <v>81549</v>
      </c>
      <c r="H23379" s="25">
        <v>366971</v>
      </c>
      <c r="I23379" s="25"/>
      <c r="J23379" s="58" t="e">
        <f>HYPERLINK("#"&amp;"Insumos"&amp;"!A"&amp;MATCH($B23379,#REF!,0),"Ins "&amp;$B23379)</f>
        <v>#REF!</v>
      </c>
      <c r="M23379" s="220"/>
    </row>
    <row r="23380" spans="1:13" x14ac:dyDescent="0.2">
      <c r="A23380" s="35" t="s">
        <v>4039</v>
      </c>
      <c r="B23380" s="1" t="s">
        <v>263</v>
      </c>
      <c r="C23380" s="45" t="s">
        <v>696</v>
      </c>
      <c r="D23380" s="23" t="s">
        <v>5534</v>
      </c>
      <c r="E23380" s="23" t="s">
        <v>4140</v>
      </c>
      <c r="F23380" s="40">
        <v>6.5699999999999995E-2</v>
      </c>
      <c r="G23380" s="25">
        <v>187426</v>
      </c>
      <c r="H23380" s="25">
        <v>12314</v>
      </c>
      <c r="I23380" s="25"/>
      <c r="J23380" s="58" t="e">
        <f>HYPERLINK("#"&amp;"Insumos"&amp;"!A"&amp;MATCH($B23380,#REF!,0),"Ins "&amp;$B23380)</f>
        <v>#REF!</v>
      </c>
      <c r="M23380" s="220"/>
    </row>
    <row r="23381" spans="1:13" x14ac:dyDescent="0.2">
      <c r="A23381" s="35" t="s">
        <v>4039</v>
      </c>
      <c r="B23381" s="1" t="s">
        <v>137</v>
      </c>
      <c r="C23381" s="45" t="s">
        <v>8804</v>
      </c>
      <c r="D23381" s="23" t="s">
        <v>5534</v>
      </c>
      <c r="E23381" s="23" t="s">
        <v>4140</v>
      </c>
      <c r="F23381" s="40">
        <v>0.1</v>
      </c>
      <c r="G23381" s="25">
        <v>61014</v>
      </c>
      <c r="H23381" s="25">
        <v>6101</v>
      </c>
      <c r="I23381" s="25"/>
      <c r="J23381" s="58" t="e">
        <f>HYPERLINK("#"&amp;"Insumos"&amp;"!A"&amp;MATCH($B23381,#REF!,0),"Ins "&amp;$B23381)</f>
        <v>#REF!</v>
      </c>
      <c r="M23381" s="220"/>
    </row>
    <row r="23382" spans="1:13" x14ac:dyDescent="0.2">
      <c r="A23382" s="35" t="s">
        <v>4039</v>
      </c>
      <c r="B23382" s="1" t="s">
        <v>222</v>
      </c>
      <c r="C23382" s="45" t="s">
        <v>157</v>
      </c>
      <c r="D23382" s="23" t="s">
        <v>5534</v>
      </c>
      <c r="E23382" s="23" t="s">
        <v>4140</v>
      </c>
      <c r="F23382" s="40">
        <v>0.1</v>
      </c>
      <c r="G23382" s="25">
        <v>66212</v>
      </c>
      <c r="H23382" s="25">
        <v>6621</v>
      </c>
      <c r="I23382" s="25"/>
      <c r="J23382" s="58" t="e">
        <f>HYPERLINK("#"&amp;"Insumos"&amp;"!A"&amp;MATCH($B23382,#REF!,0),"Ins "&amp;$B23382)</f>
        <v>#REF!</v>
      </c>
      <c r="M23382" s="220"/>
    </row>
    <row r="23383" spans="1:13" x14ac:dyDescent="0.2">
      <c r="A23383" s="35" t="s">
        <v>4039</v>
      </c>
      <c r="B23383" s="1" t="s">
        <v>5533</v>
      </c>
      <c r="C23383" s="45" t="s">
        <v>5892</v>
      </c>
      <c r="D23383" s="23" t="s">
        <v>977</v>
      </c>
      <c r="E23383" s="23" t="s">
        <v>4134</v>
      </c>
      <c r="F23383" s="40">
        <v>4.5</v>
      </c>
      <c r="G23383" s="25">
        <v>3623</v>
      </c>
      <c r="H23383" s="25">
        <v>16304</v>
      </c>
      <c r="I23383" s="25"/>
      <c r="J23383" s="58" t="e">
        <f>HYPERLINK("#"&amp;"Insumos"&amp;"!A"&amp;MATCH($B23383,#REF!,0),"Ins "&amp;$B23383)</f>
        <v>#REF!</v>
      </c>
      <c r="M23383" s="220"/>
    </row>
    <row r="23384" spans="1:13" x14ac:dyDescent="0.2">
      <c r="A23384" s="35" t="s">
        <v>4039</v>
      </c>
      <c r="B23384" s="1" t="s">
        <v>5007</v>
      </c>
      <c r="C23384" s="45" t="s">
        <v>720</v>
      </c>
      <c r="D23384" s="23" t="s">
        <v>5751</v>
      </c>
      <c r="E23384" s="23" t="s">
        <v>4134</v>
      </c>
      <c r="F23384" s="40">
        <v>7</v>
      </c>
      <c r="G23384" s="25">
        <v>1897</v>
      </c>
      <c r="H23384" s="25">
        <v>13279</v>
      </c>
      <c r="I23384" s="25"/>
      <c r="J23384" s="58" t="e">
        <f>HYPERLINK("#"&amp;"Insumos"&amp;"!A"&amp;MATCH($B23384,#REF!,0),"Ins "&amp;$B23384)</f>
        <v>#REF!</v>
      </c>
      <c r="M23384" s="220"/>
    </row>
    <row r="23385" spans="1:13" x14ac:dyDescent="0.2">
      <c r="A23385" s="35" t="s">
        <v>4039</v>
      </c>
      <c r="B23385" s="1" t="s">
        <v>5183</v>
      </c>
      <c r="C23385" s="45" t="s">
        <v>293</v>
      </c>
      <c r="D23385" s="23" t="s">
        <v>5751</v>
      </c>
      <c r="E23385" s="23" t="s">
        <v>4147</v>
      </c>
      <c r="F23385" s="40">
        <v>0.1</v>
      </c>
      <c r="G23385" s="25">
        <v>6448</v>
      </c>
      <c r="H23385" s="25">
        <v>645</v>
      </c>
      <c r="I23385" s="25"/>
      <c r="J23385" s="58" t="e">
        <f>HYPERLINK("#"&amp;"Insumos"&amp;"!A"&amp;MATCH($B23385,#REF!,0),"Ins "&amp;$B23385)</f>
        <v>#REF!</v>
      </c>
      <c r="M23385" s="220"/>
    </row>
    <row r="23386" spans="1:13" x14ac:dyDescent="0.2">
      <c r="A23386" s="35" t="s">
        <v>4039</v>
      </c>
      <c r="B23386" s="1" t="s">
        <v>5233</v>
      </c>
      <c r="C23386" s="45" t="s">
        <v>8805</v>
      </c>
      <c r="D23386" s="23" t="s">
        <v>5751</v>
      </c>
      <c r="E23386" s="23" t="s">
        <v>8806</v>
      </c>
      <c r="F23386" s="40">
        <v>0.09</v>
      </c>
      <c r="G23386" s="25">
        <v>13567</v>
      </c>
      <c r="H23386" s="25">
        <v>1221</v>
      </c>
      <c r="I23386" s="25"/>
      <c r="J23386" s="58" t="e">
        <f>HYPERLINK("#"&amp;"Insumos"&amp;"!A"&amp;MATCH($B23386,#REF!,0),"Ins "&amp;$B23386)</f>
        <v>#REF!</v>
      </c>
      <c r="M23386" s="220"/>
    </row>
    <row r="23387" spans="1:13" ht="25.5" x14ac:dyDescent="0.2">
      <c r="A23387" s="35" t="s">
        <v>4039</v>
      </c>
      <c r="B23387" s="1" t="s">
        <v>5234</v>
      </c>
      <c r="C23387" s="45" t="s">
        <v>12420</v>
      </c>
      <c r="D23387" s="23" t="s">
        <v>5751</v>
      </c>
      <c r="E23387" s="23" t="s">
        <v>287</v>
      </c>
      <c r="F23387" s="40">
        <v>1.0900000000000001</v>
      </c>
      <c r="G23387" s="25">
        <v>5616</v>
      </c>
      <c r="H23387" s="25">
        <v>6121</v>
      </c>
      <c r="I23387" s="25"/>
      <c r="J23387" s="58" t="e">
        <f>HYPERLINK("#"&amp;"Insumos"&amp;"!A"&amp;MATCH($B23387,#REF!,0),"Ins "&amp;$B23387)</f>
        <v>#REF!</v>
      </c>
      <c r="M23387" s="220"/>
    </row>
    <row r="23388" spans="1:13" x14ac:dyDescent="0.2">
      <c r="A23388" s="35" t="s">
        <v>4039</v>
      </c>
      <c r="B23388" s="1" t="s">
        <v>4549</v>
      </c>
      <c r="C23388" s="45" t="s">
        <v>719</v>
      </c>
      <c r="D23388" s="23" t="s">
        <v>5751</v>
      </c>
      <c r="E23388" s="23" t="s">
        <v>4134</v>
      </c>
      <c r="F23388" s="40">
        <v>0.08</v>
      </c>
      <c r="G23388" s="25">
        <v>15152</v>
      </c>
      <c r="H23388" s="25">
        <v>1212</v>
      </c>
      <c r="I23388" s="25"/>
      <c r="J23388" s="58" t="e">
        <f>HYPERLINK("#"&amp;"Insumos"&amp;"!A"&amp;MATCH($B23388,#REF!,0),"Ins "&amp;$B23388)</f>
        <v>#REF!</v>
      </c>
      <c r="M23388" s="220"/>
    </row>
    <row r="23389" spans="1:13" x14ac:dyDescent="0.2">
      <c r="A23389" s="35" t="s">
        <v>4039</v>
      </c>
      <c r="B23389" s="1" t="s">
        <v>4550</v>
      </c>
      <c r="C23389" s="45" t="s">
        <v>728</v>
      </c>
      <c r="D23389" s="23" t="s">
        <v>5751</v>
      </c>
      <c r="E23389" s="23" t="s">
        <v>4134</v>
      </c>
      <c r="F23389" s="40">
        <v>0.13</v>
      </c>
      <c r="G23389" s="25">
        <v>14206</v>
      </c>
      <c r="H23389" s="25">
        <v>1847</v>
      </c>
      <c r="I23389" s="25"/>
      <c r="J23389" s="58" t="e">
        <f>HYPERLINK("#"&amp;"Insumos"&amp;"!A"&amp;MATCH($B23389,#REF!,0),"Ins "&amp;$B23389)</f>
        <v>#REF!</v>
      </c>
      <c r="M23389" s="220"/>
    </row>
    <row r="23390" spans="1:13" ht="25.5" x14ac:dyDescent="0.2">
      <c r="A23390" s="36" t="s">
        <v>4040</v>
      </c>
      <c r="B23390" s="26" t="s">
        <v>6816</v>
      </c>
      <c r="C23390" s="79" t="s">
        <v>2308</v>
      </c>
      <c r="D23390" s="37" t="s">
        <v>5608</v>
      </c>
      <c r="E23390" s="37" t="s">
        <v>466</v>
      </c>
      <c r="F23390" s="41"/>
      <c r="G23390" s="27"/>
      <c r="H23390" s="27"/>
      <c r="I23390" s="27">
        <v>1085296</v>
      </c>
      <c r="M23390" s="220">
        <f t="shared" si="365"/>
        <v>1421304</v>
      </c>
    </row>
    <row r="23391" spans="1:13" x14ac:dyDescent="0.2">
      <c r="A23391" s="35" t="s">
        <v>4040</v>
      </c>
      <c r="B23391" s="1" t="s">
        <v>76</v>
      </c>
      <c r="C23391" s="45" t="s">
        <v>1028</v>
      </c>
      <c r="D23391" s="23" t="s">
        <v>5734</v>
      </c>
      <c r="E23391" s="23" t="s">
        <v>4141</v>
      </c>
      <c r="F23391" s="40">
        <v>2.1</v>
      </c>
      <c r="G23391" s="25">
        <v>81549</v>
      </c>
      <c r="H23391" s="25">
        <v>171253</v>
      </c>
      <c r="I23391" s="25"/>
      <c r="J23391" s="58" t="e">
        <f>HYPERLINK("#"&amp;"Insumos"&amp;"!A"&amp;MATCH($B23391,#REF!,0),"Ins "&amp;$B23391)</f>
        <v>#REF!</v>
      </c>
      <c r="M23391" s="220"/>
    </row>
    <row r="23392" spans="1:13" x14ac:dyDescent="0.2">
      <c r="A23392" s="35" t="s">
        <v>4040</v>
      </c>
      <c r="B23392" s="1" t="s">
        <v>263</v>
      </c>
      <c r="C23392" s="45" t="s">
        <v>696</v>
      </c>
      <c r="D23392" s="23" t="s">
        <v>5534</v>
      </c>
      <c r="E23392" s="23" t="s">
        <v>4140</v>
      </c>
      <c r="F23392" s="40">
        <v>9.4200000000000006E-2</v>
      </c>
      <c r="G23392" s="25">
        <v>187426</v>
      </c>
      <c r="H23392" s="25">
        <v>17656</v>
      </c>
      <c r="I23392" s="25"/>
      <c r="J23392" s="58" t="e">
        <f>HYPERLINK("#"&amp;"Insumos"&amp;"!A"&amp;MATCH($B23392,#REF!,0),"Ins "&amp;$B23392)</f>
        <v>#REF!</v>
      </c>
      <c r="M23392" s="220"/>
    </row>
    <row r="23393" spans="1:13" x14ac:dyDescent="0.2">
      <c r="A23393" s="35" t="s">
        <v>4040</v>
      </c>
      <c r="B23393" s="1" t="s">
        <v>137</v>
      </c>
      <c r="C23393" s="45" t="s">
        <v>8804</v>
      </c>
      <c r="D23393" s="23" t="s">
        <v>5534</v>
      </c>
      <c r="E23393" s="23" t="s">
        <v>4140</v>
      </c>
      <c r="F23393" s="40">
        <v>0.1</v>
      </c>
      <c r="G23393" s="25">
        <v>61014</v>
      </c>
      <c r="H23393" s="25">
        <v>6101</v>
      </c>
      <c r="I23393" s="25"/>
      <c r="J23393" s="58" t="e">
        <f>HYPERLINK("#"&amp;"Insumos"&amp;"!A"&amp;MATCH($B23393,#REF!,0),"Ins "&amp;$B23393)</f>
        <v>#REF!</v>
      </c>
      <c r="M23393" s="220"/>
    </row>
    <row r="23394" spans="1:13" x14ac:dyDescent="0.2">
      <c r="A23394" s="35" t="s">
        <v>4040</v>
      </c>
      <c r="B23394" s="1" t="s">
        <v>222</v>
      </c>
      <c r="C23394" s="45" t="s">
        <v>157</v>
      </c>
      <c r="D23394" s="23" t="s">
        <v>5534</v>
      </c>
      <c r="E23394" s="23" t="s">
        <v>4140</v>
      </c>
      <c r="F23394" s="40">
        <v>0.1</v>
      </c>
      <c r="G23394" s="25">
        <v>66212</v>
      </c>
      <c r="H23394" s="25">
        <v>6621</v>
      </c>
      <c r="I23394" s="25"/>
      <c r="J23394" s="58" t="e">
        <f>HYPERLINK("#"&amp;"Insumos"&amp;"!A"&amp;MATCH($B23394,#REF!,0),"Ins "&amp;$B23394)</f>
        <v>#REF!</v>
      </c>
      <c r="M23394" s="220"/>
    </row>
    <row r="23395" spans="1:13" x14ac:dyDescent="0.2">
      <c r="A23395" s="35" t="s">
        <v>4040</v>
      </c>
      <c r="B23395" s="1" t="s">
        <v>5533</v>
      </c>
      <c r="C23395" s="45" t="s">
        <v>5892</v>
      </c>
      <c r="D23395" s="23" t="s">
        <v>977</v>
      </c>
      <c r="E23395" s="23" t="s">
        <v>4134</v>
      </c>
      <c r="F23395" s="40">
        <v>2.1</v>
      </c>
      <c r="G23395" s="25">
        <v>3623</v>
      </c>
      <c r="H23395" s="25">
        <v>7608</v>
      </c>
      <c r="I23395" s="25"/>
      <c r="J23395" s="58" t="e">
        <f>HYPERLINK("#"&amp;"Insumos"&amp;"!A"&amp;MATCH($B23395,#REF!,0),"Ins "&amp;$B23395)</f>
        <v>#REF!</v>
      </c>
      <c r="M23395" s="220"/>
    </row>
    <row r="23396" spans="1:13" x14ac:dyDescent="0.2">
      <c r="A23396" s="35" t="s">
        <v>4040</v>
      </c>
      <c r="B23396" s="1" t="s">
        <v>5007</v>
      </c>
      <c r="C23396" s="45" t="s">
        <v>720</v>
      </c>
      <c r="D23396" s="23" t="s">
        <v>5751</v>
      </c>
      <c r="E23396" s="23" t="s">
        <v>4134</v>
      </c>
      <c r="F23396" s="40">
        <v>9.6999999999999993</v>
      </c>
      <c r="G23396" s="25">
        <v>1897</v>
      </c>
      <c r="H23396" s="25">
        <v>18401</v>
      </c>
      <c r="I23396" s="25"/>
      <c r="J23396" s="58" t="e">
        <f>HYPERLINK("#"&amp;"Insumos"&amp;"!A"&amp;MATCH($B23396,#REF!,0),"Ins "&amp;$B23396)</f>
        <v>#REF!</v>
      </c>
      <c r="M23396" s="220"/>
    </row>
    <row r="23397" spans="1:13" x14ac:dyDescent="0.2">
      <c r="A23397" s="35" t="s">
        <v>4040</v>
      </c>
      <c r="B23397" s="1" t="s">
        <v>5385</v>
      </c>
      <c r="C23397" s="45" t="s">
        <v>2307</v>
      </c>
      <c r="D23397" s="23" t="s">
        <v>5751</v>
      </c>
      <c r="E23397" s="23" t="s">
        <v>466</v>
      </c>
      <c r="F23397" s="40">
        <v>1.05</v>
      </c>
      <c r="G23397" s="25">
        <v>780137</v>
      </c>
      <c r="H23397" s="25">
        <v>819144</v>
      </c>
      <c r="I23397" s="25"/>
      <c r="J23397" s="58" t="e">
        <f>HYPERLINK("#"&amp;"Insumos"&amp;"!A"&amp;MATCH($B23397,#REF!,0),"Ins "&amp;$B23397)</f>
        <v>#REF!</v>
      </c>
      <c r="M23397" s="220"/>
    </row>
    <row r="23398" spans="1:13" x14ac:dyDescent="0.2">
      <c r="A23398" s="35" t="s">
        <v>4040</v>
      </c>
      <c r="B23398" s="1" t="s">
        <v>5183</v>
      </c>
      <c r="C23398" s="45" t="s">
        <v>293</v>
      </c>
      <c r="D23398" s="23" t="s">
        <v>5751</v>
      </c>
      <c r="E23398" s="23" t="s">
        <v>4147</v>
      </c>
      <c r="F23398" s="40">
        <v>0.2</v>
      </c>
      <c r="G23398" s="25">
        <v>6448</v>
      </c>
      <c r="H23398" s="25">
        <v>1290</v>
      </c>
      <c r="I23398" s="25"/>
      <c r="J23398" s="58" t="e">
        <f>HYPERLINK("#"&amp;"Insumos"&amp;"!A"&amp;MATCH($B23398,#REF!,0),"Ins "&amp;$B23398)</f>
        <v>#REF!</v>
      </c>
      <c r="M23398" s="220"/>
    </row>
    <row r="23399" spans="1:13" x14ac:dyDescent="0.2">
      <c r="A23399" s="35" t="s">
        <v>4040</v>
      </c>
      <c r="B23399" s="1" t="s">
        <v>5233</v>
      </c>
      <c r="C23399" s="45" t="s">
        <v>8805</v>
      </c>
      <c r="D23399" s="23" t="s">
        <v>5751</v>
      </c>
      <c r="E23399" s="23" t="s">
        <v>8806</v>
      </c>
      <c r="F23399" s="40">
        <v>0.09</v>
      </c>
      <c r="G23399" s="25">
        <v>13567</v>
      </c>
      <c r="H23399" s="25">
        <v>1221</v>
      </c>
      <c r="I23399" s="25"/>
      <c r="J23399" s="58" t="e">
        <f>HYPERLINK("#"&amp;"Insumos"&amp;"!A"&amp;MATCH($B23399,#REF!,0),"Ins "&amp;$B23399)</f>
        <v>#REF!</v>
      </c>
      <c r="M23399" s="220"/>
    </row>
    <row r="23400" spans="1:13" ht="25.5" x14ac:dyDescent="0.2">
      <c r="A23400" s="35" t="s">
        <v>4040</v>
      </c>
      <c r="B23400" s="1" t="s">
        <v>5234</v>
      </c>
      <c r="C23400" s="45" t="s">
        <v>12420</v>
      </c>
      <c r="D23400" s="23" t="s">
        <v>5751</v>
      </c>
      <c r="E23400" s="23" t="s">
        <v>287</v>
      </c>
      <c r="F23400" s="40">
        <v>1.0900000000000001</v>
      </c>
      <c r="G23400" s="25">
        <v>5616</v>
      </c>
      <c r="H23400" s="25">
        <v>6121</v>
      </c>
      <c r="I23400" s="25"/>
      <c r="J23400" s="58" t="e">
        <f>HYPERLINK("#"&amp;"Insumos"&amp;"!A"&amp;MATCH($B23400,#REF!,0),"Ins "&amp;$B23400)</f>
        <v>#REF!</v>
      </c>
      <c r="M23400" s="220"/>
    </row>
    <row r="23401" spans="1:13" x14ac:dyDescent="0.2">
      <c r="A23401" s="35" t="s">
        <v>4040</v>
      </c>
      <c r="B23401" s="1" t="s">
        <v>4549</v>
      </c>
      <c r="C23401" s="45" t="s">
        <v>719</v>
      </c>
      <c r="D23401" s="23" t="s">
        <v>5751</v>
      </c>
      <c r="E23401" s="23" t="s">
        <v>4134</v>
      </c>
      <c r="F23401" s="40">
        <v>0.8</v>
      </c>
      <c r="G23401" s="25">
        <v>15152</v>
      </c>
      <c r="H23401" s="25">
        <v>12122</v>
      </c>
      <c r="I23401" s="25"/>
      <c r="J23401" s="58" t="e">
        <f>HYPERLINK("#"&amp;"Insumos"&amp;"!A"&amp;MATCH($B23401,#REF!,0),"Ins "&amp;$B23401)</f>
        <v>#REF!</v>
      </c>
      <c r="M23401" s="220"/>
    </row>
    <row r="23402" spans="1:13" x14ac:dyDescent="0.2">
      <c r="A23402" s="35" t="s">
        <v>4040</v>
      </c>
      <c r="B23402" s="1" t="s">
        <v>4550</v>
      </c>
      <c r="C23402" s="45" t="s">
        <v>728</v>
      </c>
      <c r="D23402" s="23" t="s">
        <v>5751</v>
      </c>
      <c r="E23402" s="23" t="s">
        <v>4134</v>
      </c>
      <c r="F23402" s="40">
        <v>1.25</v>
      </c>
      <c r="G23402" s="25">
        <v>14206</v>
      </c>
      <c r="H23402" s="25">
        <v>17758</v>
      </c>
      <c r="I23402" s="25"/>
      <c r="J23402" s="58" t="e">
        <f>HYPERLINK("#"&amp;"Insumos"&amp;"!A"&amp;MATCH($B23402,#REF!,0),"Ins "&amp;$B23402)</f>
        <v>#REF!</v>
      </c>
      <c r="M23402" s="220"/>
    </row>
    <row r="23403" spans="1:13" ht="25.5" x14ac:dyDescent="0.2">
      <c r="A23403" s="36" t="s">
        <v>4041</v>
      </c>
      <c r="B23403" s="26" t="s">
        <v>6816</v>
      </c>
      <c r="C23403" s="79" t="s">
        <v>2311</v>
      </c>
      <c r="D23403" s="37" t="s">
        <v>5608</v>
      </c>
      <c r="E23403" s="37" t="s">
        <v>466</v>
      </c>
      <c r="F23403" s="41"/>
      <c r="G23403" s="27"/>
      <c r="H23403" s="27"/>
      <c r="I23403" s="27">
        <v>1247176</v>
      </c>
      <c r="M23403" s="220">
        <f t="shared" si="365"/>
        <v>1633302</v>
      </c>
    </row>
    <row r="23404" spans="1:13" x14ac:dyDescent="0.2">
      <c r="A23404" s="35" t="s">
        <v>4041</v>
      </c>
      <c r="B23404" s="1" t="s">
        <v>76</v>
      </c>
      <c r="C23404" s="45" t="s">
        <v>1028</v>
      </c>
      <c r="D23404" s="23" t="s">
        <v>5734</v>
      </c>
      <c r="E23404" s="23" t="s">
        <v>4141</v>
      </c>
      <c r="F23404" s="40">
        <v>2.1</v>
      </c>
      <c r="G23404" s="25">
        <v>81549</v>
      </c>
      <c r="H23404" s="25">
        <v>171253</v>
      </c>
      <c r="I23404" s="25"/>
      <c r="J23404" s="58" t="e">
        <f>HYPERLINK("#"&amp;"Insumos"&amp;"!A"&amp;MATCH($B23404,#REF!,0),"Ins "&amp;$B23404)</f>
        <v>#REF!</v>
      </c>
      <c r="M23404" s="220"/>
    </row>
    <row r="23405" spans="1:13" x14ac:dyDescent="0.2">
      <c r="A23405" s="35" t="s">
        <v>4041</v>
      </c>
      <c r="B23405" s="1" t="s">
        <v>263</v>
      </c>
      <c r="C23405" s="45" t="s">
        <v>696</v>
      </c>
      <c r="D23405" s="23" t="s">
        <v>5534</v>
      </c>
      <c r="E23405" s="23" t="s">
        <v>4140</v>
      </c>
      <c r="F23405" s="40">
        <v>0.10539999999999999</v>
      </c>
      <c r="G23405" s="25">
        <v>187426</v>
      </c>
      <c r="H23405" s="25">
        <v>19755</v>
      </c>
      <c r="I23405" s="25"/>
      <c r="J23405" s="58" t="e">
        <f>HYPERLINK("#"&amp;"Insumos"&amp;"!A"&amp;MATCH($B23405,#REF!,0),"Ins "&amp;$B23405)</f>
        <v>#REF!</v>
      </c>
      <c r="M23405" s="220"/>
    </row>
    <row r="23406" spans="1:13" x14ac:dyDescent="0.2">
      <c r="A23406" s="35" t="s">
        <v>4041</v>
      </c>
      <c r="B23406" s="1" t="s">
        <v>137</v>
      </c>
      <c r="C23406" s="45" t="s">
        <v>8804</v>
      </c>
      <c r="D23406" s="23" t="s">
        <v>5534</v>
      </c>
      <c r="E23406" s="23" t="s">
        <v>4140</v>
      </c>
      <c r="F23406" s="40">
        <v>0.1</v>
      </c>
      <c r="G23406" s="25">
        <v>61014</v>
      </c>
      <c r="H23406" s="25">
        <v>6101</v>
      </c>
      <c r="I23406" s="25"/>
      <c r="J23406" s="58" t="e">
        <f>HYPERLINK("#"&amp;"Insumos"&amp;"!A"&amp;MATCH($B23406,#REF!,0),"Ins "&amp;$B23406)</f>
        <v>#REF!</v>
      </c>
      <c r="M23406" s="220"/>
    </row>
    <row r="23407" spans="1:13" x14ac:dyDescent="0.2">
      <c r="A23407" s="35" t="s">
        <v>4041</v>
      </c>
      <c r="B23407" s="1" t="s">
        <v>222</v>
      </c>
      <c r="C23407" s="45" t="s">
        <v>157</v>
      </c>
      <c r="D23407" s="23" t="s">
        <v>5534</v>
      </c>
      <c r="E23407" s="23" t="s">
        <v>4140</v>
      </c>
      <c r="F23407" s="40">
        <v>0.1</v>
      </c>
      <c r="G23407" s="25">
        <v>66212</v>
      </c>
      <c r="H23407" s="25">
        <v>6621</v>
      </c>
      <c r="I23407" s="25"/>
      <c r="J23407" s="58" t="e">
        <f>HYPERLINK("#"&amp;"Insumos"&amp;"!A"&amp;MATCH($B23407,#REF!,0),"Ins "&amp;$B23407)</f>
        <v>#REF!</v>
      </c>
      <c r="M23407" s="220"/>
    </row>
    <row r="23408" spans="1:13" x14ac:dyDescent="0.2">
      <c r="A23408" s="35" t="s">
        <v>4041</v>
      </c>
      <c r="B23408" s="1" t="s">
        <v>5533</v>
      </c>
      <c r="C23408" s="45" t="s">
        <v>5892</v>
      </c>
      <c r="D23408" s="23" t="s">
        <v>977</v>
      </c>
      <c r="E23408" s="23" t="s">
        <v>4134</v>
      </c>
      <c r="F23408" s="40">
        <v>2.1</v>
      </c>
      <c r="G23408" s="25">
        <v>3623</v>
      </c>
      <c r="H23408" s="25">
        <v>7608</v>
      </c>
      <c r="I23408" s="25"/>
      <c r="J23408" s="58" t="e">
        <f>HYPERLINK("#"&amp;"Insumos"&amp;"!A"&amp;MATCH($B23408,#REF!,0),"Ins "&amp;$B23408)</f>
        <v>#REF!</v>
      </c>
      <c r="M23408" s="220"/>
    </row>
    <row r="23409" spans="1:13" x14ac:dyDescent="0.2">
      <c r="A23409" s="35" t="s">
        <v>4041</v>
      </c>
      <c r="B23409" s="1" t="s">
        <v>5007</v>
      </c>
      <c r="C23409" s="45" t="s">
        <v>720</v>
      </c>
      <c r="D23409" s="23" t="s">
        <v>5751</v>
      </c>
      <c r="E23409" s="23" t="s">
        <v>4134</v>
      </c>
      <c r="F23409" s="40">
        <v>9.6999999999999993</v>
      </c>
      <c r="G23409" s="25">
        <v>1897</v>
      </c>
      <c r="H23409" s="25">
        <v>18401</v>
      </c>
      <c r="I23409" s="25"/>
      <c r="J23409" s="58" t="e">
        <f>HYPERLINK("#"&amp;"Insumos"&amp;"!A"&amp;MATCH($B23409,#REF!,0),"Ins "&amp;$B23409)</f>
        <v>#REF!</v>
      </c>
      <c r="M23409" s="220"/>
    </row>
    <row r="23410" spans="1:13" x14ac:dyDescent="0.2">
      <c r="A23410" s="35" t="s">
        <v>4041</v>
      </c>
      <c r="B23410" s="1" t="s">
        <v>5385</v>
      </c>
      <c r="C23410" s="45" t="s">
        <v>2307</v>
      </c>
      <c r="D23410" s="23" t="s">
        <v>5751</v>
      </c>
      <c r="E23410" s="23" t="s">
        <v>466</v>
      </c>
      <c r="F23410" s="40">
        <v>1.05</v>
      </c>
      <c r="G23410" s="25">
        <v>780137</v>
      </c>
      <c r="H23410" s="25">
        <v>819144</v>
      </c>
      <c r="I23410" s="25"/>
      <c r="J23410" s="58" t="e">
        <f>HYPERLINK("#"&amp;"Insumos"&amp;"!A"&amp;MATCH($B23410,#REF!,0),"Ins "&amp;$B23410)</f>
        <v>#REF!</v>
      </c>
      <c r="M23410" s="220"/>
    </row>
    <row r="23411" spans="1:13" x14ac:dyDescent="0.2">
      <c r="A23411" s="35" t="s">
        <v>4041</v>
      </c>
      <c r="B23411" s="1" t="s">
        <v>5183</v>
      </c>
      <c r="C23411" s="45" t="s">
        <v>293</v>
      </c>
      <c r="D23411" s="23" t="s">
        <v>5751</v>
      </c>
      <c r="E23411" s="23" t="s">
        <v>4147</v>
      </c>
      <c r="F23411" s="40">
        <v>0.2</v>
      </c>
      <c r="G23411" s="25">
        <v>6448</v>
      </c>
      <c r="H23411" s="25">
        <v>1290</v>
      </c>
      <c r="I23411" s="25"/>
      <c r="J23411" s="58" t="e">
        <f>HYPERLINK("#"&amp;"Insumos"&amp;"!A"&amp;MATCH($B23411,#REF!,0),"Ins "&amp;$B23411)</f>
        <v>#REF!</v>
      </c>
      <c r="M23411" s="220"/>
    </row>
    <row r="23412" spans="1:13" x14ac:dyDescent="0.2">
      <c r="A23412" s="35" t="s">
        <v>4041</v>
      </c>
      <c r="B23412" s="1" t="s">
        <v>5233</v>
      </c>
      <c r="C23412" s="45" t="s">
        <v>8805</v>
      </c>
      <c r="D23412" s="23" t="s">
        <v>5751</v>
      </c>
      <c r="E23412" s="23" t="s">
        <v>8806</v>
      </c>
      <c r="F23412" s="40">
        <v>0.09</v>
      </c>
      <c r="G23412" s="25">
        <v>13567</v>
      </c>
      <c r="H23412" s="25">
        <v>1221</v>
      </c>
      <c r="I23412" s="25"/>
      <c r="J23412" s="58" t="e">
        <f>HYPERLINK("#"&amp;"Insumos"&amp;"!A"&amp;MATCH($B23412,#REF!,0),"Ins "&amp;$B23412)</f>
        <v>#REF!</v>
      </c>
      <c r="M23412" s="220"/>
    </row>
    <row r="23413" spans="1:13" ht="25.5" x14ac:dyDescent="0.2">
      <c r="A23413" s="35" t="s">
        <v>4041</v>
      </c>
      <c r="B23413" s="1" t="s">
        <v>5234</v>
      </c>
      <c r="C23413" s="45" t="s">
        <v>12420</v>
      </c>
      <c r="D23413" s="23" t="s">
        <v>5751</v>
      </c>
      <c r="E23413" s="23" t="s">
        <v>287</v>
      </c>
      <c r="F23413" s="40">
        <v>1.0900000000000001</v>
      </c>
      <c r="G23413" s="25">
        <v>5616</v>
      </c>
      <c r="H23413" s="25">
        <v>6121</v>
      </c>
      <c r="I23413" s="25"/>
      <c r="J23413" s="58" t="e">
        <f>HYPERLINK("#"&amp;"Insumos"&amp;"!A"&amp;MATCH($B23413,#REF!,0),"Ins "&amp;$B23413)</f>
        <v>#REF!</v>
      </c>
      <c r="M23413" s="220"/>
    </row>
    <row r="23414" spans="1:13" x14ac:dyDescent="0.2">
      <c r="A23414" s="35" t="s">
        <v>4041</v>
      </c>
      <c r="B23414" s="1" t="s">
        <v>5250</v>
      </c>
      <c r="C23414" s="45" t="s">
        <v>2137</v>
      </c>
      <c r="D23414" s="23" t="s">
        <v>5751</v>
      </c>
      <c r="E23414" s="23" t="s">
        <v>4134</v>
      </c>
      <c r="F23414" s="40">
        <v>1.24</v>
      </c>
      <c r="G23414" s="25">
        <v>128856</v>
      </c>
      <c r="H23414" s="25">
        <v>159781</v>
      </c>
      <c r="I23414" s="25"/>
      <c r="J23414" s="58" t="e">
        <f>HYPERLINK("#"&amp;"Insumos"&amp;"!A"&amp;MATCH($B23414,#REF!,0),"Ins "&amp;$B23414)</f>
        <v>#REF!</v>
      </c>
      <c r="M23414" s="220"/>
    </row>
    <row r="23415" spans="1:13" x14ac:dyDescent="0.2">
      <c r="A23415" s="35" t="s">
        <v>4041</v>
      </c>
      <c r="B23415" s="1" t="s">
        <v>4549</v>
      </c>
      <c r="C23415" s="45" t="s">
        <v>719</v>
      </c>
      <c r="D23415" s="23" t="s">
        <v>5751</v>
      </c>
      <c r="E23415" s="23" t="s">
        <v>4134</v>
      </c>
      <c r="F23415" s="40">
        <v>0.8</v>
      </c>
      <c r="G23415" s="25">
        <v>15152</v>
      </c>
      <c r="H23415" s="25">
        <v>12122</v>
      </c>
      <c r="I23415" s="25"/>
      <c r="J23415" s="58" t="e">
        <f>HYPERLINK("#"&amp;"Insumos"&amp;"!A"&amp;MATCH($B23415,#REF!,0),"Ins "&amp;$B23415)</f>
        <v>#REF!</v>
      </c>
      <c r="M23415" s="220"/>
    </row>
    <row r="23416" spans="1:13" x14ac:dyDescent="0.2">
      <c r="A23416" s="35" t="s">
        <v>4041</v>
      </c>
      <c r="B23416" s="1" t="s">
        <v>4550</v>
      </c>
      <c r="C23416" s="45" t="s">
        <v>728</v>
      </c>
      <c r="D23416" s="23" t="s">
        <v>5751</v>
      </c>
      <c r="E23416" s="23" t="s">
        <v>4134</v>
      </c>
      <c r="F23416" s="40">
        <v>1.25</v>
      </c>
      <c r="G23416" s="25">
        <v>14206</v>
      </c>
      <c r="H23416" s="25">
        <v>17758</v>
      </c>
      <c r="I23416" s="25"/>
      <c r="J23416" s="58" t="e">
        <f>HYPERLINK("#"&amp;"Insumos"&amp;"!A"&amp;MATCH($B23416,#REF!,0),"Ins "&amp;$B23416)</f>
        <v>#REF!</v>
      </c>
      <c r="M23416" s="220"/>
    </row>
    <row r="23417" spans="1:13" ht="25.5" x14ac:dyDescent="0.2">
      <c r="A23417" s="36" t="s">
        <v>4042</v>
      </c>
      <c r="B23417" s="26" t="s">
        <v>6816</v>
      </c>
      <c r="C23417" s="79" t="s">
        <v>2312</v>
      </c>
      <c r="D23417" s="37" t="s">
        <v>5608</v>
      </c>
      <c r="E23417" s="37" t="s">
        <v>466</v>
      </c>
      <c r="F23417" s="41"/>
      <c r="G23417" s="27"/>
      <c r="H23417" s="27"/>
      <c r="I23417" s="27">
        <v>1329424</v>
      </c>
      <c r="M23417" s="220">
        <f t="shared" si="365"/>
        <v>1741014</v>
      </c>
    </row>
    <row r="23418" spans="1:13" x14ac:dyDescent="0.2">
      <c r="A23418" s="35" t="s">
        <v>4042</v>
      </c>
      <c r="B23418" s="1" t="s">
        <v>76</v>
      </c>
      <c r="C23418" s="45" t="s">
        <v>1028</v>
      </c>
      <c r="D23418" s="23" t="s">
        <v>5734</v>
      </c>
      <c r="E23418" s="23" t="s">
        <v>4141</v>
      </c>
      <c r="F23418" s="40">
        <v>2.1</v>
      </c>
      <c r="G23418" s="25">
        <v>81549</v>
      </c>
      <c r="H23418" s="25">
        <v>171253</v>
      </c>
      <c r="I23418" s="25"/>
      <c r="J23418" s="58" t="e">
        <f>HYPERLINK("#"&amp;"Insumos"&amp;"!A"&amp;MATCH($B23418,#REF!,0),"Ins "&amp;$B23418)</f>
        <v>#REF!</v>
      </c>
      <c r="M23418" s="220"/>
    </row>
    <row r="23419" spans="1:13" x14ac:dyDescent="0.2">
      <c r="A23419" s="35" t="s">
        <v>4042</v>
      </c>
      <c r="B23419" s="1" t="s">
        <v>263</v>
      </c>
      <c r="C23419" s="45" t="s">
        <v>696</v>
      </c>
      <c r="D23419" s="23" t="s">
        <v>5534</v>
      </c>
      <c r="E23419" s="23" t="s">
        <v>4140</v>
      </c>
      <c r="F23419" s="40">
        <v>0.1111</v>
      </c>
      <c r="G23419" s="25">
        <v>187426</v>
      </c>
      <c r="H23419" s="25">
        <v>20823</v>
      </c>
      <c r="I23419" s="25"/>
      <c r="J23419" s="58" t="e">
        <f>HYPERLINK("#"&amp;"Insumos"&amp;"!A"&amp;MATCH($B23419,#REF!,0),"Ins "&amp;$B23419)</f>
        <v>#REF!</v>
      </c>
      <c r="M23419" s="220"/>
    </row>
    <row r="23420" spans="1:13" x14ac:dyDescent="0.2">
      <c r="A23420" s="35" t="s">
        <v>4042</v>
      </c>
      <c r="B23420" s="1" t="s">
        <v>137</v>
      </c>
      <c r="C23420" s="45" t="s">
        <v>8804</v>
      </c>
      <c r="D23420" s="23" t="s">
        <v>5534</v>
      </c>
      <c r="E23420" s="23" t="s">
        <v>4140</v>
      </c>
      <c r="F23420" s="40">
        <v>0.1</v>
      </c>
      <c r="G23420" s="25">
        <v>61014</v>
      </c>
      <c r="H23420" s="25">
        <v>6101</v>
      </c>
      <c r="I23420" s="25"/>
      <c r="J23420" s="58" t="e">
        <f>HYPERLINK("#"&amp;"Insumos"&amp;"!A"&amp;MATCH($B23420,#REF!,0),"Ins "&amp;$B23420)</f>
        <v>#REF!</v>
      </c>
      <c r="M23420" s="220"/>
    </row>
    <row r="23421" spans="1:13" x14ac:dyDescent="0.2">
      <c r="A23421" s="35" t="s">
        <v>4042</v>
      </c>
      <c r="B23421" s="1" t="s">
        <v>222</v>
      </c>
      <c r="C23421" s="45" t="s">
        <v>157</v>
      </c>
      <c r="D23421" s="23" t="s">
        <v>5534</v>
      </c>
      <c r="E23421" s="23" t="s">
        <v>4140</v>
      </c>
      <c r="F23421" s="40">
        <v>0.1</v>
      </c>
      <c r="G23421" s="25">
        <v>66212</v>
      </c>
      <c r="H23421" s="25">
        <v>6621</v>
      </c>
      <c r="I23421" s="25"/>
      <c r="J23421" s="58" t="e">
        <f>HYPERLINK("#"&amp;"Insumos"&amp;"!A"&amp;MATCH($B23421,#REF!,0),"Ins "&amp;$B23421)</f>
        <v>#REF!</v>
      </c>
      <c r="M23421" s="220"/>
    </row>
    <row r="23422" spans="1:13" x14ac:dyDescent="0.2">
      <c r="A23422" s="35" t="s">
        <v>4042</v>
      </c>
      <c r="B23422" s="1" t="s">
        <v>5533</v>
      </c>
      <c r="C23422" s="45" t="s">
        <v>5892</v>
      </c>
      <c r="D23422" s="23" t="s">
        <v>977</v>
      </c>
      <c r="E23422" s="23" t="s">
        <v>4134</v>
      </c>
      <c r="F23422" s="40">
        <v>2.1</v>
      </c>
      <c r="G23422" s="25">
        <v>3623</v>
      </c>
      <c r="H23422" s="25">
        <v>7608</v>
      </c>
      <c r="I23422" s="25"/>
      <c r="J23422" s="58" t="e">
        <f>HYPERLINK("#"&amp;"Insumos"&amp;"!A"&amp;MATCH($B23422,#REF!,0),"Ins "&amp;$B23422)</f>
        <v>#REF!</v>
      </c>
      <c r="M23422" s="220"/>
    </row>
    <row r="23423" spans="1:13" x14ac:dyDescent="0.2">
      <c r="A23423" s="35" t="s">
        <v>4042</v>
      </c>
      <c r="B23423" s="1" t="s">
        <v>5007</v>
      </c>
      <c r="C23423" s="45" t="s">
        <v>720</v>
      </c>
      <c r="D23423" s="23" t="s">
        <v>5751</v>
      </c>
      <c r="E23423" s="23" t="s">
        <v>4134</v>
      </c>
      <c r="F23423" s="40">
        <v>9.6999999999999993</v>
      </c>
      <c r="G23423" s="25">
        <v>1897</v>
      </c>
      <c r="H23423" s="25">
        <v>18401</v>
      </c>
      <c r="I23423" s="25"/>
      <c r="J23423" s="58" t="e">
        <f>HYPERLINK("#"&amp;"Insumos"&amp;"!A"&amp;MATCH($B23423,#REF!,0),"Ins "&amp;$B23423)</f>
        <v>#REF!</v>
      </c>
      <c r="M23423" s="220"/>
    </row>
    <row r="23424" spans="1:13" x14ac:dyDescent="0.2">
      <c r="A23424" s="35" t="s">
        <v>4042</v>
      </c>
      <c r="B23424" s="1" t="s">
        <v>5385</v>
      </c>
      <c r="C23424" s="45" t="s">
        <v>2307</v>
      </c>
      <c r="D23424" s="23" t="s">
        <v>5751</v>
      </c>
      <c r="E23424" s="23" t="s">
        <v>466</v>
      </c>
      <c r="F23424" s="40">
        <v>1.05</v>
      </c>
      <c r="G23424" s="25">
        <v>780137</v>
      </c>
      <c r="H23424" s="25">
        <v>819144</v>
      </c>
      <c r="I23424" s="25"/>
      <c r="J23424" s="58" t="e">
        <f>HYPERLINK("#"&amp;"Insumos"&amp;"!A"&amp;MATCH($B23424,#REF!,0),"Ins "&amp;$B23424)</f>
        <v>#REF!</v>
      </c>
      <c r="M23424" s="220"/>
    </row>
    <row r="23425" spans="1:13" x14ac:dyDescent="0.2">
      <c r="A23425" s="35" t="s">
        <v>4042</v>
      </c>
      <c r="B23425" s="1" t="s">
        <v>5183</v>
      </c>
      <c r="C23425" s="45" t="s">
        <v>293</v>
      </c>
      <c r="D23425" s="23" t="s">
        <v>5751</v>
      </c>
      <c r="E23425" s="23" t="s">
        <v>4147</v>
      </c>
      <c r="F23425" s="40">
        <v>0.2</v>
      </c>
      <c r="G23425" s="25">
        <v>6448</v>
      </c>
      <c r="H23425" s="25">
        <v>1290</v>
      </c>
      <c r="I23425" s="25"/>
      <c r="J23425" s="58" t="e">
        <f>HYPERLINK("#"&amp;"Insumos"&amp;"!A"&amp;MATCH($B23425,#REF!,0),"Ins "&amp;$B23425)</f>
        <v>#REF!</v>
      </c>
      <c r="M23425" s="220"/>
    </row>
    <row r="23426" spans="1:13" x14ac:dyDescent="0.2">
      <c r="A23426" s="35" t="s">
        <v>4042</v>
      </c>
      <c r="B23426" s="1" t="s">
        <v>5233</v>
      </c>
      <c r="C23426" s="45" t="s">
        <v>8805</v>
      </c>
      <c r="D23426" s="23" t="s">
        <v>5751</v>
      </c>
      <c r="E23426" s="23" t="s">
        <v>8806</v>
      </c>
      <c r="F23426" s="40">
        <v>0.09</v>
      </c>
      <c r="G23426" s="25">
        <v>13567</v>
      </c>
      <c r="H23426" s="25">
        <v>1221</v>
      </c>
      <c r="I23426" s="25"/>
      <c r="J23426" s="58" t="e">
        <f>HYPERLINK("#"&amp;"Insumos"&amp;"!A"&amp;MATCH($B23426,#REF!,0),"Ins "&amp;$B23426)</f>
        <v>#REF!</v>
      </c>
      <c r="M23426" s="220"/>
    </row>
    <row r="23427" spans="1:13" ht="25.5" x14ac:dyDescent="0.2">
      <c r="A23427" s="35" t="s">
        <v>4042</v>
      </c>
      <c r="B23427" s="1" t="s">
        <v>5234</v>
      </c>
      <c r="C23427" s="45" t="s">
        <v>12420</v>
      </c>
      <c r="D23427" s="23" t="s">
        <v>5751</v>
      </c>
      <c r="E23427" s="23" t="s">
        <v>287</v>
      </c>
      <c r="F23427" s="40">
        <v>1.0900000000000001</v>
      </c>
      <c r="G23427" s="25">
        <v>5616</v>
      </c>
      <c r="H23427" s="25">
        <v>6121</v>
      </c>
      <c r="I23427" s="25"/>
      <c r="J23427" s="58" t="e">
        <f>HYPERLINK("#"&amp;"Insumos"&amp;"!A"&amp;MATCH($B23427,#REF!,0),"Ins "&amp;$B23427)</f>
        <v>#REF!</v>
      </c>
      <c r="M23427" s="220"/>
    </row>
    <row r="23428" spans="1:13" x14ac:dyDescent="0.2">
      <c r="A23428" s="35" t="s">
        <v>4042</v>
      </c>
      <c r="B23428" s="1" t="s">
        <v>5250</v>
      </c>
      <c r="C23428" s="45" t="s">
        <v>2137</v>
      </c>
      <c r="D23428" s="23" t="s">
        <v>5751</v>
      </c>
      <c r="E23428" s="23" t="s">
        <v>4134</v>
      </c>
      <c r="F23428" s="40">
        <v>1.87</v>
      </c>
      <c r="G23428" s="25">
        <v>128856</v>
      </c>
      <c r="H23428" s="25">
        <v>240961</v>
      </c>
      <c r="I23428" s="25"/>
      <c r="J23428" s="58" t="e">
        <f>HYPERLINK("#"&amp;"Insumos"&amp;"!A"&amp;MATCH($B23428,#REF!,0),"Ins "&amp;$B23428)</f>
        <v>#REF!</v>
      </c>
      <c r="M23428" s="220"/>
    </row>
    <row r="23429" spans="1:13" x14ac:dyDescent="0.2">
      <c r="A23429" s="35" t="s">
        <v>4042</v>
      </c>
      <c r="B23429" s="1" t="s">
        <v>4549</v>
      </c>
      <c r="C23429" s="45" t="s">
        <v>719</v>
      </c>
      <c r="D23429" s="23" t="s">
        <v>5751</v>
      </c>
      <c r="E23429" s="23" t="s">
        <v>4134</v>
      </c>
      <c r="F23429" s="40">
        <v>0.8</v>
      </c>
      <c r="G23429" s="25">
        <v>15152</v>
      </c>
      <c r="H23429" s="25">
        <v>12122</v>
      </c>
      <c r="I23429" s="25"/>
      <c r="J23429" s="58" t="e">
        <f>HYPERLINK("#"&amp;"Insumos"&amp;"!A"&amp;MATCH($B23429,#REF!,0),"Ins "&amp;$B23429)</f>
        <v>#REF!</v>
      </c>
      <c r="M23429" s="220"/>
    </row>
    <row r="23430" spans="1:13" x14ac:dyDescent="0.2">
      <c r="A23430" s="35" t="s">
        <v>4042</v>
      </c>
      <c r="B23430" s="1" t="s">
        <v>4550</v>
      </c>
      <c r="C23430" s="45" t="s">
        <v>728</v>
      </c>
      <c r="D23430" s="23" t="s">
        <v>5751</v>
      </c>
      <c r="E23430" s="23" t="s">
        <v>4134</v>
      </c>
      <c r="F23430" s="40">
        <v>1.25</v>
      </c>
      <c r="G23430" s="25">
        <v>14206</v>
      </c>
      <c r="H23430" s="25">
        <v>17758</v>
      </c>
      <c r="I23430" s="25"/>
      <c r="J23430" s="58" t="e">
        <f>HYPERLINK("#"&amp;"Insumos"&amp;"!A"&amp;MATCH($B23430,#REF!,0),"Ins "&amp;$B23430)</f>
        <v>#REF!</v>
      </c>
      <c r="M23430" s="220"/>
    </row>
    <row r="23431" spans="1:13" ht="38.25" x14ac:dyDescent="0.2">
      <c r="A23431" s="36" t="s">
        <v>4043</v>
      </c>
      <c r="B23431" s="26" t="s">
        <v>6816</v>
      </c>
      <c r="C23431" s="79" t="s">
        <v>2313</v>
      </c>
      <c r="D23431" s="37" t="s">
        <v>5608</v>
      </c>
      <c r="E23431" s="37" t="s">
        <v>466</v>
      </c>
      <c r="F23431" s="41"/>
      <c r="G23431" s="27"/>
      <c r="H23431" s="27"/>
      <c r="I23431" s="27">
        <v>1326428</v>
      </c>
      <c r="M23431" s="220">
        <f t="shared" ref="M23431:M23485" si="366">ROUND(I23431*(1+$L$2),0)</f>
        <v>1737090</v>
      </c>
    </row>
    <row r="23432" spans="1:13" x14ac:dyDescent="0.2">
      <c r="A23432" s="35" t="s">
        <v>4043</v>
      </c>
      <c r="B23432" s="1" t="s">
        <v>5599</v>
      </c>
      <c r="C23432" s="45" t="s">
        <v>5828</v>
      </c>
      <c r="D23432" s="23" t="s">
        <v>5585</v>
      </c>
      <c r="E23432" s="23" t="s">
        <v>466</v>
      </c>
      <c r="F23432" s="40">
        <v>1.05</v>
      </c>
      <c r="G23432" s="25">
        <v>637043</v>
      </c>
      <c r="H23432" s="25">
        <v>668895</v>
      </c>
      <c r="I23432" s="25"/>
      <c r="M23432" s="220"/>
    </row>
    <row r="23433" spans="1:13" x14ac:dyDescent="0.2">
      <c r="A23433" s="35" t="s">
        <v>4043</v>
      </c>
      <c r="B23433" s="1" t="s">
        <v>76</v>
      </c>
      <c r="C23433" s="45" t="s">
        <v>1028</v>
      </c>
      <c r="D23433" s="23" t="s">
        <v>5734</v>
      </c>
      <c r="E23433" s="23" t="s">
        <v>4141</v>
      </c>
      <c r="F23433" s="40">
        <v>4.7</v>
      </c>
      <c r="G23433" s="25">
        <v>81549</v>
      </c>
      <c r="H23433" s="25">
        <v>383280</v>
      </c>
      <c r="I23433" s="25"/>
      <c r="J23433" s="58" t="e">
        <f>HYPERLINK("#"&amp;"Insumos"&amp;"!A"&amp;MATCH($B23433,#REF!,0),"Ins "&amp;$B23433)</f>
        <v>#REF!</v>
      </c>
      <c r="M23433" s="220"/>
    </row>
    <row r="23434" spans="1:13" x14ac:dyDescent="0.2">
      <c r="A23434" s="35" t="s">
        <v>4043</v>
      </c>
      <c r="B23434" s="1" t="s">
        <v>263</v>
      </c>
      <c r="C23434" s="45" t="s">
        <v>696</v>
      </c>
      <c r="D23434" s="23" t="s">
        <v>5534</v>
      </c>
      <c r="E23434" s="23" t="s">
        <v>4140</v>
      </c>
      <c r="F23434" s="40">
        <v>6.5699999999999995E-2</v>
      </c>
      <c r="G23434" s="25">
        <v>187426</v>
      </c>
      <c r="H23434" s="25">
        <v>12314</v>
      </c>
      <c r="I23434" s="25"/>
      <c r="J23434" s="58" t="e">
        <f>HYPERLINK("#"&amp;"Insumos"&amp;"!A"&amp;MATCH($B23434,#REF!,0),"Ins "&amp;$B23434)</f>
        <v>#REF!</v>
      </c>
      <c r="M23434" s="220"/>
    </row>
    <row r="23435" spans="1:13" x14ac:dyDescent="0.2">
      <c r="A23435" s="35" t="s">
        <v>4043</v>
      </c>
      <c r="B23435" s="1" t="s">
        <v>137</v>
      </c>
      <c r="C23435" s="45" t="s">
        <v>8804</v>
      </c>
      <c r="D23435" s="23" t="s">
        <v>5534</v>
      </c>
      <c r="E23435" s="23" t="s">
        <v>4140</v>
      </c>
      <c r="F23435" s="40">
        <v>0.1</v>
      </c>
      <c r="G23435" s="25">
        <v>61014</v>
      </c>
      <c r="H23435" s="25">
        <v>6101</v>
      </c>
      <c r="I23435" s="25"/>
      <c r="J23435" s="58" t="e">
        <f>HYPERLINK("#"&amp;"Insumos"&amp;"!A"&amp;MATCH($B23435,#REF!,0),"Ins "&amp;$B23435)</f>
        <v>#REF!</v>
      </c>
      <c r="M23435" s="220"/>
    </row>
    <row r="23436" spans="1:13" x14ac:dyDescent="0.2">
      <c r="A23436" s="35" t="s">
        <v>4043</v>
      </c>
      <c r="B23436" s="1" t="s">
        <v>222</v>
      </c>
      <c r="C23436" s="45" t="s">
        <v>157</v>
      </c>
      <c r="D23436" s="23" t="s">
        <v>5534</v>
      </c>
      <c r="E23436" s="23" t="s">
        <v>4140</v>
      </c>
      <c r="F23436" s="40">
        <v>0.1</v>
      </c>
      <c r="G23436" s="25">
        <v>66212</v>
      </c>
      <c r="H23436" s="25">
        <v>6621</v>
      </c>
      <c r="I23436" s="25"/>
      <c r="J23436" s="58" t="e">
        <f>HYPERLINK("#"&amp;"Insumos"&amp;"!A"&amp;MATCH($B23436,#REF!,0),"Ins "&amp;$B23436)</f>
        <v>#REF!</v>
      </c>
      <c r="M23436" s="220"/>
    </row>
    <row r="23437" spans="1:13" x14ac:dyDescent="0.2">
      <c r="A23437" s="35" t="s">
        <v>4043</v>
      </c>
      <c r="B23437" s="1" t="s">
        <v>5533</v>
      </c>
      <c r="C23437" s="45" t="s">
        <v>5892</v>
      </c>
      <c r="D23437" s="23" t="s">
        <v>977</v>
      </c>
      <c r="E23437" s="23" t="s">
        <v>4134</v>
      </c>
      <c r="F23437" s="40">
        <v>4.7</v>
      </c>
      <c r="G23437" s="25">
        <v>3623</v>
      </c>
      <c r="H23437" s="25">
        <v>17028</v>
      </c>
      <c r="I23437" s="25"/>
      <c r="J23437" s="58" t="e">
        <f>HYPERLINK("#"&amp;"Insumos"&amp;"!A"&amp;MATCH($B23437,#REF!,0),"Ins "&amp;$B23437)</f>
        <v>#REF!</v>
      </c>
      <c r="M23437" s="220"/>
    </row>
    <row r="23438" spans="1:13" x14ac:dyDescent="0.2">
      <c r="A23438" s="35" t="s">
        <v>4043</v>
      </c>
      <c r="B23438" s="1" t="s">
        <v>5007</v>
      </c>
      <c r="C23438" s="45" t="s">
        <v>720</v>
      </c>
      <c r="D23438" s="23" t="s">
        <v>5751</v>
      </c>
      <c r="E23438" s="23" t="s">
        <v>4134</v>
      </c>
      <c r="F23438" s="40">
        <v>7</v>
      </c>
      <c r="G23438" s="25">
        <v>1897</v>
      </c>
      <c r="H23438" s="25">
        <v>13279</v>
      </c>
      <c r="I23438" s="25"/>
      <c r="J23438" s="58" t="e">
        <f>HYPERLINK("#"&amp;"Insumos"&amp;"!A"&amp;MATCH($B23438,#REF!,0),"Ins "&amp;$B23438)</f>
        <v>#REF!</v>
      </c>
      <c r="M23438" s="220"/>
    </row>
    <row r="23439" spans="1:13" x14ac:dyDescent="0.2">
      <c r="A23439" s="35" t="s">
        <v>4043</v>
      </c>
      <c r="B23439" s="1" t="s">
        <v>5183</v>
      </c>
      <c r="C23439" s="45" t="s">
        <v>293</v>
      </c>
      <c r="D23439" s="23" t="s">
        <v>5751</v>
      </c>
      <c r="E23439" s="23" t="s">
        <v>4147</v>
      </c>
      <c r="F23439" s="40">
        <v>0.2</v>
      </c>
      <c r="G23439" s="25">
        <v>6448</v>
      </c>
      <c r="H23439" s="25">
        <v>1290</v>
      </c>
      <c r="I23439" s="25"/>
      <c r="J23439" s="58" t="e">
        <f>HYPERLINK("#"&amp;"Insumos"&amp;"!A"&amp;MATCH($B23439,#REF!,0),"Ins "&amp;$B23439)</f>
        <v>#REF!</v>
      </c>
      <c r="M23439" s="220"/>
    </row>
    <row r="23440" spans="1:13" x14ac:dyDescent="0.2">
      <c r="A23440" s="35" t="s">
        <v>4043</v>
      </c>
      <c r="B23440" s="1" t="s">
        <v>5233</v>
      </c>
      <c r="C23440" s="45" t="s">
        <v>8805</v>
      </c>
      <c r="D23440" s="23" t="s">
        <v>5751</v>
      </c>
      <c r="E23440" s="23" t="s">
        <v>8806</v>
      </c>
      <c r="F23440" s="40">
        <v>0.09</v>
      </c>
      <c r="G23440" s="25">
        <v>13567</v>
      </c>
      <c r="H23440" s="25">
        <v>1221</v>
      </c>
      <c r="I23440" s="25"/>
      <c r="J23440" s="58" t="e">
        <f>HYPERLINK("#"&amp;"Insumos"&amp;"!A"&amp;MATCH($B23440,#REF!,0),"Ins "&amp;$B23440)</f>
        <v>#REF!</v>
      </c>
      <c r="M23440" s="220"/>
    </row>
    <row r="23441" spans="1:13" ht="25.5" x14ac:dyDescent="0.2">
      <c r="A23441" s="35" t="s">
        <v>4043</v>
      </c>
      <c r="B23441" s="1" t="s">
        <v>5234</v>
      </c>
      <c r="C23441" s="45" t="s">
        <v>12420</v>
      </c>
      <c r="D23441" s="23" t="s">
        <v>5751</v>
      </c>
      <c r="E23441" s="23" t="s">
        <v>287</v>
      </c>
      <c r="F23441" s="40">
        <v>1.0900000000000001</v>
      </c>
      <c r="G23441" s="25">
        <v>5616</v>
      </c>
      <c r="H23441" s="25">
        <v>6121</v>
      </c>
      <c r="I23441" s="25"/>
      <c r="J23441" s="58" t="e">
        <f>HYPERLINK("#"&amp;"Insumos"&amp;"!A"&amp;MATCH($B23441,#REF!,0),"Ins "&amp;$B23441)</f>
        <v>#REF!</v>
      </c>
      <c r="M23441" s="220"/>
    </row>
    <row r="23442" spans="1:13" x14ac:dyDescent="0.2">
      <c r="A23442" s="35" t="s">
        <v>4043</v>
      </c>
      <c r="B23442" s="1" t="s">
        <v>5250</v>
      </c>
      <c r="C23442" s="45" t="s">
        <v>2137</v>
      </c>
      <c r="D23442" s="23" t="s">
        <v>5751</v>
      </c>
      <c r="E23442" s="23" t="s">
        <v>4134</v>
      </c>
      <c r="F23442" s="40">
        <v>1.4</v>
      </c>
      <c r="G23442" s="25">
        <v>128856</v>
      </c>
      <c r="H23442" s="25">
        <v>180398</v>
      </c>
      <c r="I23442" s="25"/>
      <c r="J23442" s="58" t="e">
        <f>HYPERLINK("#"&amp;"Insumos"&amp;"!A"&amp;MATCH($B23442,#REF!,0),"Ins "&amp;$B23442)</f>
        <v>#REF!</v>
      </c>
      <c r="M23442" s="220"/>
    </row>
    <row r="23443" spans="1:13" x14ac:dyDescent="0.2">
      <c r="A23443" s="35" t="s">
        <v>4043</v>
      </c>
      <c r="B23443" s="1" t="s">
        <v>4549</v>
      </c>
      <c r="C23443" s="45" t="s">
        <v>719</v>
      </c>
      <c r="D23443" s="23" t="s">
        <v>5751</v>
      </c>
      <c r="E23443" s="23" t="s">
        <v>4134</v>
      </c>
      <c r="F23443" s="40">
        <v>0.8</v>
      </c>
      <c r="G23443" s="25">
        <v>15152</v>
      </c>
      <c r="H23443" s="25">
        <v>12122</v>
      </c>
      <c r="I23443" s="25"/>
      <c r="J23443" s="58" t="e">
        <f>HYPERLINK("#"&amp;"Insumos"&amp;"!A"&amp;MATCH($B23443,#REF!,0),"Ins "&amp;$B23443)</f>
        <v>#REF!</v>
      </c>
      <c r="M23443" s="220"/>
    </row>
    <row r="23444" spans="1:13" x14ac:dyDescent="0.2">
      <c r="A23444" s="35" t="s">
        <v>4043</v>
      </c>
      <c r="B23444" s="1" t="s">
        <v>4550</v>
      </c>
      <c r="C23444" s="45" t="s">
        <v>728</v>
      </c>
      <c r="D23444" s="23" t="s">
        <v>5751</v>
      </c>
      <c r="E23444" s="23" t="s">
        <v>4134</v>
      </c>
      <c r="F23444" s="40">
        <v>1.25</v>
      </c>
      <c r="G23444" s="25">
        <v>14206</v>
      </c>
      <c r="H23444" s="25">
        <v>17758</v>
      </c>
      <c r="I23444" s="25"/>
      <c r="J23444" s="58" t="e">
        <f>HYPERLINK("#"&amp;"Insumos"&amp;"!A"&amp;MATCH($B23444,#REF!,0),"Ins "&amp;$B23444)</f>
        <v>#REF!</v>
      </c>
      <c r="M23444" s="220"/>
    </row>
    <row r="23445" spans="1:13" ht="38.25" x14ac:dyDescent="0.2">
      <c r="A23445" s="36" t="s">
        <v>4044</v>
      </c>
      <c r="B23445" s="26" t="s">
        <v>6816</v>
      </c>
      <c r="C23445" s="79" t="s">
        <v>2314</v>
      </c>
      <c r="D23445" s="37" t="s">
        <v>5608</v>
      </c>
      <c r="E23445" s="37" t="s">
        <v>466</v>
      </c>
      <c r="F23445" s="41"/>
      <c r="G23445" s="27"/>
      <c r="H23445" s="27"/>
      <c r="I23445" s="27">
        <v>1429294</v>
      </c>
      <c r="M23445" s="220">
        <f t="shared" si="366"/>
        <v>1871803</v>
      </c>
    </row>
    <row r="23446" spans="1:13" x14ac:dyDescent="0.2">
      <c r="A23446" s="35" t="s">
        <v>4044</v>
      </c>
      <c r="B23446" s="1" t="s">
        <v>5599</v>
      </c>
      <c r="C23446" s="45" t="s">
        <v>5828</v>
      </c>
      <c r="D23446" s="23" t="s">
        <v>5585</v>
      </c>
      <c r="E23446" s="23" t="s">
        <v>466</v>
      </c>
      <c r="F23446" s="40">
        <v>1.05</v>
      </c>
      <c r="G23446" s="25">
        <v>637043</v>
      </c>
      <c r="H23446" s="25">
        <v>668895</v>
      </c>
      <c r="I23446" s="25"/>
      <c r="M23446" s="220"/>
    </row>
    <row r="23447" spans="1:13" x14ac:dyDescent="0.2">
      <c r="A23447" s="35" t="s">
        <v>4044</v>
      </c>
      <c r="B23447" s="1" t="s">
        <v>76</v>
      </c>
      <c r="C23447" s="45" t="s">
        <v>1028</v>
      </c>
      <c r="D23447" s="23" t="s">
        <v>5734</v>
      </c>
      <c r="E23447" s="23" t="s">
        <v>4141</v>
      </c>
      <c r="F23447" s="40">
        <v>5</v>
      </c>
      <c r="G23447" s="25">
        <v>81549</v>
      </c>
      <c r="H23447" s="25">
        <v>407745</v>
      </c>
      <c r="I23447" s="25"/>
      <c r="J23447" s="58" t="e">
        <f>HYPERLINK("#"&amp;"Insumos"&amp;"!A"&amp;MATCH($B23447,#REF!,0),"Ins "&amp;$B23447)</f>
        <v>#REF!</v>
      </c>
      <c r="M23447" s="220"/>
    </row>
    <row r="23448" spans="1:13" x14ac:dyDescent="0.2">
      <c r="A23448" s="35" t="s">
        <v>4044</v>
      </c>
      <c r="B23448" s="1" t="s">
        <v>263</v>
      </c>
      <c r="C23448" s="45" t="s">
        <v>696</v>
      </c>
      <c r="D23448" s="23" t="s">
        <v>5534</v>
      </c>
      <c r="E23448" s="23" t="s">
        <v>4140</v>
      </c>
      <c r="F23448" s="40">
        <v>6.5699999999999995E-2</v>
      </c>
      <c r="G23448" s="25">
        <v>187426</v>
      </c>
      <c r="H23448" s="25">
        <v>12314</v>
      </c>
      <c r="I23448" s="25"/>
      <c r="J23448" s="58" t="e">
        <f>HYPERLINK("#"&amp;"Insumos"&amp;"!A"&amp;MATCH($B23448,#REF!,0),"Ins "&amp;$B23448)</f>
        <v>#REF!</v>
      </c>
      <c r="M23448" s="220"/>
    </row>
    <row r="23449" spans="1:13" x14ac:dyDescent="0.2">
      <c r="A23449" s="35" t="s">
        <v>4044</v>
      </c>
      <c r="B23449" s="1" t="s">
        <v>137</v>
      </c>
      <c r="C23449" s="45" t="s">
        <v>8804</v>
      </c>
      <c r="D23449" s="23" t="s">
        <v>5534</v>
      </c>
      <c r="E23449" s="23" t="s">
        <v>4140</v>
      </c>
      <c r="F23449" s="40">
        <v>0.1</v>
      </c>
      <c r="G23449" s="25">
        <v>61014</v>
      </c>
      <c r="H23449" s="25">
        <v>6101</v>
      </c>
      <c r="I23449" s="25"/>
      <c r="J23449" s="58" t="e">
        <f>HYPERLINK("#"&amp;"Insumos"&amp;"!A"&amp;MATCH($B23449,#REF!,0),"Ins "&amp;$B23449)</f>
        <v>#REF!</v>
      </c>
      <c r="M23449" s="220"/>
    </row>
    <row r="23450" spans="1:13" x14ac:dyDescent="0.2">
      <c r="A23450" s="35" t="s">
        <v>4044</v>
      </c>
      <c r="B23450" s="1" t="s">
        <v>222</v>
      </c>
      <c r="C23450" s="45" t="s">
        <v>157</v>
      </c>
      <c r="D23450" s="23" t="s">
        <v>5534</v>
      </c>
      <c r="E23450" s="23" t="s">
        <v>4140</v>
      </c>
      <c r="F23450" s="40">
        <v>0.1</v>
      </c>
      <c r="G23450" s="25">
        <v>66212</v>
      </c>
      <c r="H23450" s="25">
        <v>6621</v>
      </c>
      <c r="I23450" s="25"/>
      <c r="J23450" s="58" t="e">
        <f>HYPERLINK("#"&amp;"Insumos"&amp;"!A"&amp;MATCH($B23450,#REF!,0),"Ins "&amp;$B23450)</f>
        <v>#REF!</v>
      </c>
      <c r="M23450" s="220"/>
    </row>
    <row r="23451" spans="1:13" x14ac:dyDescent="0.2">
      <c r="A23451" s="35" t="s">
        <v>4044</v>
      </c>
      <c r="B23451" s="1" t="s">
        <v>5533</v>
      </c>
      <c r="C23451" s="45" t="s">
        <v>5892</v>
      </c>
      <c r="D23451" s="23" t="s">
        <v>977</v>
      </c>
      <c r="E23451" s="23" t="s">
        <v>4134</v>
      </c>
      <c r="F23451" s="40">
        <v>5</v>
      </c>
      <c r="G23451" s="25">
        <v>3623</v>
      </c>
      <c r="H23451" s="25">
        <v>18115</v>
      </c>
      <c r="I23451" s="25"/>
      <c r="J23451" s="58" t="e">
        <f>HYPERLINK("#"&amp;"Insumos"&amp;"!A"&amp;MATCH($B23451,#REF!,0),"Ins "&amp;$B23451)</f>
        <v>#REF!</v>
      </c>
      <c r="M23451" s="220"/>
    </row>
    <row r="23452" spans="1:13" x14ac:dyDescent="0.2">
      <c r="A23452" s="35" t="s">
        <v>4044</v>
      </c>
      <c r="B23452" s="1" t="s">
        <v>5007</v>
      </c>
      <c r="C23452" s="45" t="s">
        <v>720</v>
      </c>
      <c r="D23452" s="23" t="s">
        <v>5751</v>
      </c>
      <c r="E23452" s="23" t="s">
        <v>4134</v>
      </c>
      <c r="F23452" s="40">
        <v>7</v>
      </c>
      <c r="G23452" s="25">
        <v>1897</v>
      </c>
      <c r="H23452" s="25">
        <v>13279</v>
      </c>
      <c r="I23452" s="25"/>
      <c r="J23452" s="58" t="e">
        <f>HYPERLINK("#"&amp;"Insumos"&amp;"!A"&amp;MATCH($B23452,#REF!,0),"Ins "&amp;$B23452)</f>
        <v>#REF!</v>
      </c>
      <c r="M23452" s="220"/>
    </row>
    <row r="23453" spans="1:13" x14ac:dyDescent="0.2">
      <c r="A23453" s="35" t="s">
        <v>4044</v>
      </c>
      <c r="B23453" s="1" t="s">
        <v>5183</v>
      </c>
      <c r="C23453" s="45" t="s">
        <v>293</v>
      </c>
      <c r="D23453" s="23" t="s">
        <v>5751</v>
      </c>
      <c r="E23453" s="23" t="s">
        <v>4147</v>
      </c>
      <c r="F23453" s="40">
        <v>0.2</v>
      </c>
      <c r="G23453" s="25">
        <v>6448</v>
      </c>
      <c r="H23453" s="25">
        <v>1290</v>
      </c>
      <c r="I23453" s="25"/>
      <c r="J23453" s="58" t="e">
        <f>HYPERLINK("#"&amp;"Insumos"&amp;"!A"&amp;MATCH($B23453,#REF!,0),"Ins "&amp;$B23453)</f>
        <v>#REF!</v>
      </c>
      <c r="M23453" s="220"/>
    </row>
    <row r="23454" spans="1:13" x14ac:dyDescent="0.2">
      <c r="A23454" s="35" t="s">
        <v>4044</v>
      </c>
      <c r="B23454" s="1" t="s">
        <v>5233</v>
      </c>
      <c r="C23454" s="45" t="s">
        <v>8805</v>
      </c>
      <c r="D23454" s="23" t="s">
        <v>5751</v>
      </c>
      <c r="E23454" s="23" t="s">
        <v>8806</v>
      </c>
      <c r="F23454" s="40">
        <v>0.09</v>
      </c>
      <c r="G23454" s="25">
        <v>13567</v>
      </c>
      <c r="H23454" s="25">
        <v>1221</v>
      </c>
      <c r="I23454" s="25"/>
      <c r="J23454" s="58" t="e">
        <f>HYPERLINK("#"&amp;"Insumos"&amp;"!A"&amp;MATCH($B23454,#REF!,0),"Ins "&amp;$B23454)</f>
        <v>#REF!</v>
      </c>
      <c r="M23454" s="220"/>
    </row>
    <row r="23455" spans="1:13" ht="25.5" x14ac:dyDescent="0.2">
      <c r="A23455" s="35" t="s">
        <v>4044</v>
      </c>
      <c r="B23455" s="1" t="s">
        <v>5234</v>
      </c>
      <c r="C23455" s="45" t="s">
        <v>12420</v>
      </c>
      <c r="D23455" s="23" t="s">
        <v>5751</v>
      </c>
      <c r="E23455" s="23" t="s">
        <v>287</v>
      </c>
      <c r="F23455" s="40">
        <v>1.0900000000000001</v>
      </c>
      <c r="G23455" s="25">
        <v>5616</v>
      </c>
      <c r="H23455" s="25">
        <v>6121</v>
      </c>
      <c r="I23455" s="25"/>
      <c r="J23455" s="58" t="e">
        <f>HYPERLINK("#"&amp;"Insumos"&amp;"!A"&amp;MATCH($B23455,#REF!,0),"Ins "&amp;$B23455)</f>
        <v>#REF!</v>
      </c>
      <c r="M23455" s="220"/>
    </row>
    <row r="23456" spans="1:13" x14ac:dyDescent="0.2">
      <c r="A23456" s="35" t="s">
        <v>4044</v>
      </c>
      <c r="B23456" s="1" t="s">
        <v>5250</v>
      </c>
      <c r="C23456" s="45" t="s">
        <v>2137</v>
      </c>
      <c r="D23456" s="23" t="s">
        <v>5751</v>
      </c>
      <c r="E23456" s="23" t="s">
        <v>4134</v>
      </c>
      <c r="F23456" s="40">
        <v>2</v>
      </c>
      <c r="G23456" s="25">
        <v>128856</v>
      </c>
      <c r="H23456" s="25">
        <v>257712</v>
      </c>
      <c r="I23456" s="25"/>
      <c r="J23456" s="58" t="e">
        <f>HYPERLINK("#"&amp;"Insumos"&amp;"!A"&amp;MATCH($B23456,#REF!,0),"Ins "&amp;$B23456)</f>
        <v>#REF!</v>
      </c>
      <c r="M23456" s="220"/>
    </row>
    <row r="23457" spans="1:13" x14ac:dyDescent="0.2">
      <c r="A23457" s="35" t="s">
        <v>4044</v>
      </c>
      <c r="B23457" s="1" t="s">
        <v>4549</v>
      </c>
      <c r="C23457" s="45" t="s">
        <v>719</v>
      </c>
      <c r="D23457" s="23" t="s">
        <v>5751</v>
      </c>
      <c r="E23457" s="23" t="s">
        <v>4134</v>
      </c>
      <c r="F23457" s="40">
        <v>0.8</v>
      </c>
      <c r="G23457" s="25">
        <v>15152</v>
      </c>
      <c r="H23457" s="25">
        <v>12122</v>
      </c>
      <c r="I23457" s="25"/>
      <c r="J23457" s="58" t="e">
        <f>HYPERLINK("#"&amp;"Insumos"&amp;"!A"&amp;MATCH($B23457,#REF!,0),"Ins "&amp;$B23457)</f>
        <v>#REF!</v>
      </c>
      <c r="M23457" s="220"/>
    </row>
    <row r="23458" spans="1:13" x14ac:dyDescent="0.2">
      <c r="A23458" s="35" t="s">
        <v>4044</v>
      </c>
      <c r="B23458" s="1" t="s">
        <v>4550</v>
      </c>
      <c r="C23458" s="45" t="s">
        <v>728</v>
      </c>
      <c r="D23458" s="23" t="s">
        <v>5751</v>
      </c>
      <c r="E23458" s="23" t="s">
        <v>4134</v>
      </c>
      <c r="F23458" s="40">
        <v>1.25</v>
      </c>
      <c r="G23458" s="25">
        <v>14206</v>
      </c>
      <c r="H23458" s="25">
        <v>17758</v>
      </c>
      <c r="I23458" s="25"/>
      <c r="J23458" s="58" t="e">
        <f>HYPERLINK("#"&amp;"Insumos"&amp;"!A"&amp;MATCH($B23458,#REF!,0),"Ins "&amp;$B23458)</f>
        <v>#REF!</v>
      </c>
      <c r="M23458" s="220"/>
    </row>
    <row r="23459" spans="1:13" ht="38.25" x14ac:dyDescent="0.2">
      <c r="A23459" s="36" t="s">
        <v>4045</v>
      </c>
      <c r="B23459" s="26" t="s">
        <v>6816</v>
      </c>
      <c r="C23459" s="79" t="s">
        <v>8845</v>
      </c>
      <c r="D23459" s="37" t="s">
        <v>5608</v>
      </c>
      <c r="E23459" s="37" t="s">
        <v>466</v>
      </c>
      <c r="F23459" s="41"/>
      <c r="G23459" s="27"/>
      <c r="H23459" s="27"/>
      <c r="I23459" s="27">
        <v>897708</v>
      </c>
      <c r="M23459" s="220">
        <f t="shared" si="366"/>
        <v>1175638</v>
      </c>
    </row>
    <row r="23460" spans="1:13" x14ac:dyDescent="0.2">
      <c r="A23460" s="35" t="s">
        <v>4045</v>
      </c>
      <c r="B23460" s="1" t="s">
        <v>5589</v>
      </c>
      <c r="C23460" s="45" t="s">
        <v>5819</v>
      </c>
      <c r="D23460" s="23" t="s">
        <v>5585</v>
      </c>
      <c r="E23460" s="23" t="s">
        <v>466</v>
      </c>
      <c r="F23460" s="40">
        <v>1.05</v>
      </c>
      <c r="G23460" s="25">
        <v>597780</v>
      </c>
      <c r="H23460" s="25">
        <v>627669</v>
      </c>
      <c r="I23460" s="25"/>
      <c r="M23460" s="220"/>
    </row>
    <row r="23461" spans="1:13" x14ac:dyDescent="0.2">
      <c r="A23461" s="35" t="s">
        <v>4045</v>
      </c>
      <c r="B23461" s="1" t="s">
        <v>71</v>
      </c>
      <c r="C23461" s="45" t="s">
        <v>1022</v>
      </c>
      <c r="D23461" s="23" t="s">
        <v>5734</v>
      </c>
      <c r="E23461" s="23" t="s">
        <v>4141</v>
      </c>
      <c r="F23461" s="40">
        <v>3</v>
      </c>
      <c r="G23461" s="25">
        <v>66987</v>
      </c>
      <c r="H23461" s="25">
        <v>200961</v>
      </c>
      <c r="I23461" s="25"/>
      <c r="J23461" s="58" t="e">
        <f>HYPERLINK("#"&amp;"Insumos"&amp;"!A"&amp;MATCH($B23461,#REF!,0),"Ins "&amp;$B23461)</f>
        <v>#REF!</v>
      </c>
      <c r="M23461" s="220"/>
    </row>
    <row r="23462" spans="1:13" x14ac:dyDescent="0.2">
      <c r="A23462" s="35" t="s">
        <v>4045</v>
      </c>
      <c r="B23462" s="34" t="s">
        <v>4549</v>
      </c>
      <c r="C23462" s="45" t="s">
        <v>719</v>
      </c>
      <c r="D23462" s="23" t="s">
        <v>5751</v>
      </c>
      <c r="E23462" s="23" t="s">
        <v>4134</v>
      </c>
      <c r="F23462" s="40">
        <v>1.5</v>
      </c>
      <c r="G23462" s="25">
        <v>15152</v>
      </c>
      <c r="H23462" s="25">
        <v>22728</v>
      </c>
      <c r="I23462" s="25"/>
      <c r="J23462" s="58" t="e">
        <f>HYPERLINK("#"&amp;"Insumos"&amp;"!A"&amp;MATCH($B23462,#REF!,0),"Ins "&amp;$B23462)</f>
        <v>#REF!</v>
      </c>
      <c r="M23462" s="220"/>
    </row>
    <row r="23463" spans="1:13" x14ac:dyDescent="0.2">
      <c r="A23463" s="35" t="s">
        <v>4045</v>
      </c>
      <c r="B23463" s="1" t="s">
        <v>263</v>
      </c>
      <c r="C23463" s="45" t="s">
        <v>696</v>
      </c>
      <c r="D23463" s="23" t="s">
        <v>5534</v>
      </c>
      <c r="E23463" s="23" t="s">
        <v>4140</v>
      </c>
      <c r="F23463" s="40">
        <v>6.5799999999999997E-2</v>
      </c>
      <c r="G23463" s="25">
        <v>187426</v>
      </c>
      <c r="H23463" s="25">
        <v>12333</v>
      </c>
      <c r="I23463" s="25"/>
      <c r="J23463" s="58" t="e">
        <f>HYPERLINK("#"&amp;"Insumos"&amp;"!A"&amp;MATCH($B23463,#REF!,0),"Ins "&amp;$B23463)</f>
        <v>#REF!</v>
      </c>
      <c r="M23463" s="220"/>
    </row>
    <row r="23464" spans="1:13" x14ac:dyDescent="0.2">
      <c r="A23464" s="35" t="s">
        <v>4045</v>
      </c>
      <c r="B23464" s="1" t="s">
        <v>5533</v>
      </c>
      <c r="C23464" s="45" t="s">
        <v>5892</v>
      </c>
      <c r="D23464" s="23" t="s">
        <v>977</v>
      </c>
      <c r="E23464" s="23" t="s">
        <v>4134</v>
      </c>
      <c r="F23464" s="40">
        <v>0.4</v>
      </c>
      <c r="G23464" s="25">
        <v>3623</v>
      </c>
      <c r="H23464" s="25">
        <v>1449</v>
      </c>
      <c r="I23464" s="25"/>
      <c r="J23464" s="58" t="e">
        <f>HYPERLINK("#"&amp;"Insumos"&amp;"!A"&amp;MATCH($B23464,#REF!,0),"Ins "&amp;$B23464)</f>
        <v>#REF!</v>
      </c>
      <c r="M23464" s="220"/>
    </row>
    <row r="23465" spans="1:13" x14ac:dyDescent="0.2">
      <c r="A23465" s="35" t="s">
        <v>4045</v>
      </c>
      <c r="B23465" s="1" t="s">
        <v>5007</v>
      </c>
      <c r="C23465" s="45" t="s">
        <v>720</v>
      </c>
      <c r="D23465" s="23" t="s">
        <v>5751</v>
      </c>
      <c r="E23465" s="23" t="s">
        <v>4134</v>
      </c>
      <c r="F23465" s="40">
        <v>4.1933999999999996</v>
      </c>
      <c r="G23465" s="25">
        <v>1897</v>
      </c>
      <c r="H23465" s="25">
        <v>7955</v>
      </c>
      <c r="I23465" s="25"/>
      <c r="J23465" s="58" t="e">
        <f>HYPERLINK("#"&amp;"Insumos"&amp;"!A"&amp;MATCH($B23465,#REF!,0),"Ins "&amp;$B23465)</f>
        <v>#REF!</v>
      </c>
      <c r="M23465" s="220"/>
    </row>
    <row r="23466" spans="1:13" x14ac:dyDescent="0.2">
      <c r="A23466" s="35" t="s">
        <v>4045</v>
      </c>
      <c r="B23466" s="34" t="s">
        <v>5199</v>
      </c>
      <c r="C23466" s="45" t="s">
        <v>8827</v>
      </c>
      <c r="D23466" s="23" t="s">
        <v>5751</v>
      </c>
      <c r="E23466" s="23" t="s">
        <v>467</v>
      </c>
      <c r="F23466" s="40">
        <v>1.666666666666667</v>
      </c>
      <c r="G23466" s="25">
        <v>12480</v>
      </c>
      <c r="H23466" s="25">
        <v>20800</v>
      </c>
      <c r="I23466" s="25"/>
      <c r="J23466" s="58" t="e">
        <f>HYPERLINK("#"&amp;"Insumos"&amp;"!A"&amp;MATCH($B23466,#REF!,0),"Ins "&amp;$B23466)</f>
        <v>#REF!</v>
      </c>
      <c r="M23466" s="220"/>
    </row>
    <row r="23467" spans="1:13" x14ac:dyDescent="0.2">
      <c r="A23467" s="35" t="s">
        <v>4045</v>
      </c>
      <c r="B23467" s="34" t="s">
        <v>5184</v>
      </c>
      <c r="C23467" s="45" t="s">
        <v>294</v>
      </c>
      <c r="D23467" s="23" t="s">
        <v>5751</v>
      </c>
      <c r="E23467" s="23" t="s">
        <v>4147</v>
      </c>
      <c r="F23467" s="40">
        <v>0.02</v>
      </c>
      <c r="G23467" s="25">
        <v>5304</v>
      </c>
      <c r="H23467" s="25">
        <v>106</v>
      </c>
      <c r="I23467" s="25"/>
      <c r="J23467" s="58" t="e">
        <f>HYPERLINK("#"&amp;"Insumos"&amp;"!A"&amp;MATCH($B23467,#REF!,0),"Ins "&amp;$B23467)</f>
        <v>#REF!</v>
      </c>
      <c r="M23467" s="220"/>
    </row>
    <row r="23468" spans="1:13" x14ac:dyDescent="0.2">
      <c r="A23468" s="35" t="s">
        <v>4045</v>
      </c>
      <c r="B23468" s="1" t="s">
        <v>4519</v>
      </c>
      <c r="C23468" s="45" t="s">
        <v>1406</v>
      </c>
      <c r="D23468" s="23" t="s">
        <v>5751</v>
      </c>
      <c r="E23468" s="23" t="s">
        <v>287</v>
      </c>
      <c r="F23468" s="40">
        <v>0.8</v>
      </c>
      <c r="G23468" s="25">
        <v>4634</v>
      </c>
      <c r="H23468" s="25">
        <v>3707</v>
      </c>
      <c r="I23468" s="25"/>
      <c r="J23468" s="58" t="e">
        <f>HYPERLINK("#"&amp;"Insumos"&amp;"!A"&amp;MATCH($B23468,#REF!,0),"Ins "&amp;$B23468)</f>
        <v>#REF!</v>
      </c>
      <c r="M23468" s="220"/>
    </row>
    <row r="23469" spans="1:13" ht="25.5" x14ac:dyDescent="0.2">
      <c r="A23469" s="36" t="s">
        <v>4046</v>
      </c>
      <c r="B23469" s="26" t="s">
        <v>6816</v>
      </c>
      <c r="C23469" s="79" t="s">
        <v>5713</v>
      </c>
      <c r="D23469" s="37" t="s">
        <v>5608</v>
      </c>
      <c r="E23469" s="37" t="s">
        <v>466</v>
      </c>
      <c r="F23469" s="41"/>
      <c r="G23469" s="27"/>
      <c r="H23469" s="27"/>
      <c r="I23469" s="27">
        <v>1498253</v>
      </c>
      <c r="M23469" s="220">
        <f t="shared" si="366"/>
        <v>1962112</v>
      </c>
    </row>
    <row r="23470" spans="1:13" x14ac:dyDescent="0.2">
      <c r="A23470" s="35" t="s">
        <v>4046</v>
      </c>
      <c r="B23470" s="1" t="s">
        <v>5591</v>
      </c>
      <c r="C23470" s="45" t="s">
        <v>5821</v>
      </c>
      <c r="D23470" s="23" t="s">
        <v>5585</v>
      </c>
      <c r="E23470" s="23" t="s">
        <v>466</v>
      </c>
      <c r="F23470" s="40">
        <v>1.05</v>
      </c>
      <c r="G23470" s="25">
        <v>682944</v>
      </c>
      <c r="H23470" s="25">
        <v>717091</v>
      </c>
      <c r="I23470" s="25"/>
      <c r="M23470" s="220"/>
    </row>
    <row r="23471" spans="1:13" x14ac:dyDescent="0.2">
      <c r="A23471" s="35" t="s">
        <v>4046</v>
      </c>
      <c r="B23471" s="1" t="s">
        <v>80</v>
      </c>
      <c r="C23471" s="45" t="s">
        <v>1035</v>
      </c>
      <c r="D23471" s="23" t="s">
        <v>5734</v>
      </c>
      <c r="E23471" s="23" t="s">
        <v>4141</v>
      </c>
      <c r="F23471" s="40">
        <v>4.7</v>
      </c>
      <c r="G23471" s="25">
        <v>110673</v>
      </c>
      <c r="H23471" s="25">
        <v>520163</v>
      </c>
      <c r="I23471" s="25"/>
      <c r="J23471" s="58" t="e">
        <f>HYPERLINK("#"&amp;"Insumos"&amp;"!A"&amp;MATCH($B23471,#REF!,0),"Ins "&amp;$B23471)</f>
        <v>#REF!</v>
      </c>
      <c r="M23471" s="220"/>
    </row>
    <row r="23472" spans="1:13" x14ac:dyDescent="0.2">
      <c r="A23472" s="35" t="s">
        <v>4046</v>
      </c>
      <c r="B23472" s="1" t="s">
        <v>5552</v>
      </c>
      <c r="C23472" s="45" t="s">
        <v>471</v>
      </c>
      <c r="D23472" s="23" t="s">
        <v>5534</v>
      </c>
      <c r="E23472" s="23" t="s">
        <v>465</v>
      </c>
      <c r="F23472" s="40">
        <v>9</v>
      </c>
      <c r="G23472" s="25">
        <v>11074</v>
      </c>
      <c r="H23472" s="25">
        <v>99666</v>
      </c>
      <c r="I23472" s="25"/>
      <c r="J23472" s="58" t="e">
        <f>HYPERLINK("#"&amp;"Insumos"&amp;"!A"&amp;MATCH($B23472,#REF!,0),"Ins "&amp;$B23472)</f>
        <v>#REF!</v>
      </c>
      <c r="M23472" s="220"/>
    </row>
    <row r="23473" spans="1:13" x14ac:dyDescent="0.2">
      <c r="A23473" s="35" t="s">
        <v>4046</v>
      </c>
      <c r="B23473" s="1" t="s">
        <v>263</v>
      </c>
      <c r="C23473" s="45" t="s">
        <v>696</v>
      </c>
      <c r="D23473" s="23" t="s">
        <v>5534</v>
      </c>
      <c r="E23473" s="23" t="s">
        <v>4140</v>
      </c>
      <c r="F23473" s="40">
        <v>9.6299999999999997E-2</v>
      </c>
      <c r="G23473" s="25">
        <v>187426</v>
      </c>
      <c r="H23473" s="25">
        <v>18049</v>
      </c>
      <c r="I23473" s="25"/>
      <c r="J23473" s="58" t="e">
        <f>HYPERLINK("#"&amp;"Insumos"&amp;"!A"&amp;MATCH($B23473,#REF!,0),"Ins "&amp;$B23473)</f>
        <v>#REF!</v>
      </c>
      <c r="M23473" s="220"/>
    </row>
    <row r="23474" spans="1:13" x14ac:dyDescent="0.2">
      <c r="A23474" s="35" t="s">
        <v>4046</v>
      </c>
      <c r="B23474" s="1" t="s">
        <v>222</v>
      </c>
      <c r="C23474" s="45" t="s">
        <v>157</v>
      </c>
      <c r="D23474" s="23" t="s">
        <v>5534</v>
      </c>
      <c r="E23474" s="23" t="s">
        <v>4140</v>
      </c>
      <c r="F23474" s="40">
        <v>0.1</v>
      </c>
      <c r="G23474" s="25">
        <v>66212</v>
      </c>
      <c r="H23474" s="25">
        <v>6621</v>
      </c>
      <c r="I23474" s="25"/>
      <c r="J23474" s="58" t="e">
        <f>HYPERLINK("#"&amp;"Insumos"&amp;"!A"&amp;MATCH($B23474,#REF!,0),"Ins "&amp;$B23474)</f>
        <v>#REF!</v>
      </c>
      <c r="M23474" s="220"/>
    </row>
    <row r="23475" spans="1:13" x14ac:dyDescent="0.2">
      <c r="A23475" s="35" t="s">
        <v>4046</v>
      </c>
      <c r="B23475" s="1" t="s">
        <v>5543</v>
      </c>
      <c r="C23475" s="45" t="s">
        <v>1226</v>
      </c>
      <c r="D23475" s="23" t="s">
        <v>5534</v>
      </c>
      <c r="E23475" s="23" t="s">
        <v>4140</v>
      </c>
      <c r="F23475" s="40">
        <v>9</v>
      </c>
      <c r="G23475" s="25">
        <v>239</v>
      </c>
      <c r="H23475" s="25">
        <v>2151</v>
      </c>
      <c r="I23475" s="25"/>
      <c r="J23475" s="58" t="e">
        <f>HYPERLINK("#"&amp;"Insumos"&amp;"!A"&amp;MATCH($B23475,#REF!,0),"Ins "&amp;$B23475)</f>
        <v>#REF!</v>
      </c>
      <c r="M23475" s="220"/>
    </row>
    <row r="23476" spans="1:13" x14ac:dyDescent="0.2">
      <c r="A23476" s="35" t="s">
        <v>4046</v>
      </c>
      <c r="B23476" s="1" t="s">
        <v>5533</v>
      </c>
      <c r="C23476" s="45" t="s">
        <v>5892</v>
      </c>
      <c r="D23476" s="23" t="s">
        <v>977</v>
      </c>
      <c r="E23476" s="23" t="s">
        <v>4134</v>
      </c>
      <c r="F23476" s="40">
        <v>1</v>
      </c>
      <c r="G23476" s="25">
        <v>3623</v>
      </c>
      <c r="H23476" s="25">
        <v>3623</v>
      </c>
      <c r="I23476" s="25"/>
      <c r="J23476" s="58" t="e">
        <f>HYPERLINK("#"&amp;"Insumos"&amp;"!A"&amp;MATCH($B23476,#REF!,0),"Ins "&amp;$B23476)</f>
        <v>#REF!</v>
      </c>
      <c r="M23476" s="220"/>
    </row>
    <row r="23477" spans="1:13" x14ac:dyDescent="0.2">
      <c r="A23477" s="35" t="s">
        <v>4046</v>
      </c>
      <c r="B23477" s="1" t="s">
        <v>5007</v>
      </c>
      <c r="C23477" s="45" t="s">
        <v>720</v>
      </c>
      <c r="D23477" s="23" t="s">
        <v>5751</v>
      </c>
      <c r="E23477" s="23" t="s">
        <v>4134</v>
      </c>
      <c r="F23477" s="40">
        <v>14.3</v>
      </c>
      <c r="G23477" s="25">
        <v>1897</v>
      </c>
      <c r="H23477" s="25">
        <v>27127</v>
      </c>
      <c r="I23477" s="25"/>
      <c r="J23477" s="58" t="e">
        <f>HYPERLINK("#"&amp;"Insumos"&amp;"!A"&amp;MATCH($B23477,#REF!,0),"Ins "&amp;$B23477)</f>
        <v>#REF!</v>
      </c>
      <c r="M23477" s="220"/>
    </row>
    <row r="23478" spans="1:13" x14ac:dyDescent="0.2">
      <c r="A23478" s="35" t="s">
        <v>4046</v>
      </c>
      <c r="B23478" s="1" t="s">
        <v>5483</v>
      </c>
      <c r="C23478" s="45" t="s">
        <v>1064</v>
      </c>
      <c r="D23478" s="23" t="s">
        <v>5751</v>
      </c>
      <c r="E23478" s="23" t="s">
        <v>467</v>
      </c>
      <c r="F23478" s="40">
        <v>0.5</v>
      </c>
      <c r="G23478" s="25">
        <v>6176</v>
      </c>
      <c r="H23478" s="25">
        <v>3088</v>
      </c>
      <c r="I23478" s="25"/>
      <c r="J23478" s="58" t="e">
        <f>HYPERLINK("#"&amp;"Insumos"&amp;"!A"&amp;MATCH($B23478,#REF!,0),"Ins "&amp;$B23478)</f>
        <v>#REF!</v>
      </c>
      <c r="M23478" s="220"/>
    </row>
    <row r="23479" spans="1:13" x14ac:dyDescent="0.2">
      <c r="A23479" s="35" t="s">
        <v>4046</v>
      </c>
      <c r="B23479" s="1" t="s">
        <v>5184</v>
      </c>
      <c r="C23479" s="45" t="s">
        <v>294</v>
      </c>
      <c r="D23479" s="23" t="s">
        <v>5751</v>
      </c>
      <c r="E23479" s="23" t="s">
        <v>4147</v>
      </c>
      <c r="F23479" s="40">
        <v>2</v>
      </c>
      <c r="G23479" s="25">
        <v>5304</v>
      </c>
      <c r="H23479" s="25">
        <v>10608</v>
      </c>
      <c r="I23479" s="25"/>
      <c r="J23479" s="58" t="e">
        <f>HYPERLINK("#"&amp;"Insumos"&amp;"!A"&amp;MATCH($B23479,#REF!,0),"Ins "&amp;$B23479)</f>
        <v>#REF!</v>
      </c>
      <c r="M23479" s="220"/>
    </row>
    <row r="23480" spans="1:13" x14ac:dyDescent="0.2">
      <c r="A23480" s="35" t="s">
        <v>4046</v>
      </c>
      <c r="B23480" s="1" t="s">
        <v>5199</v>
      </c>
      <c r="C23480" s="45" t="s">
        <v>8827</v>
      </c>
      <c r="D23480" s="23" t="s">
        <v>5751</v>
      </c>
      <c r="E23480" s="23" t="s">
        <v>467</v>
      </c>
      <c r="F23480" s="40">
        <v>1.8</v>
      </c>
      <c r="G23480" s="25">
        <v>12480</v>
      </c>
      <c r="H23480" s="25">
        <v>22464</v>
      </c>
      <c r="I23480" s="25"/>
      <c r="J23480" s="58" t="e">
        <f>HYPERLINK("#"&amp;"Insumos"&amp;"!A"&amp;MATCH($B23480,#REF!,0),"Ins "&amp;$B23480)</f>
        <v>#REF!</v>
      </c>
      <c r="M23480" s="220"/>
    </row>
    <row r="23481" spans="1:13" x14ac:dyDescent="0.2">
      <c r="A23481" s="35" t="s">
        <v>4046</v>
      </c>
      <c r="B23481" s="1" t="s">
        <v>5200</v>
      </c>
      <c r="C23481" s="45" t="s">
        <v>9156</v>
      </c>
      <c r="D23481" s="23" t="s">
        <v>5751</v>
      </c>
      <c r="E23481" s="23" t="s">
        <v>467</v>
      </c>
      <c r="F23481" s="40">
        <v>0.67</v>
      </c>
      <c r="G23481" s="25">
        <v>19807</v>
      </c>
      <c r="H23481" s="25">
        <v>13271</v>
      </c>
      <c r="I23481" s="25"/>
      <c r="J23481" s="58" t="e">
        <f>HYPERLINK("#"&amp;"Insumos"&amp;"!A"&amp;MATCH($B23481,#REF!,0),"Ins "&amp;$B23481)</f>
        <v>#REF!</v>
      </c>
      <c r="M23481" s="220"/>
    </row>
    <row r="23482" spans="1:13" x14ac:dyDescent="0.2">
      <c r="A23482" s="35" t="s">
        <v>4046</v>
      </c>
      <c r="B23482" s="1" t="s">
        <v>5201</v>
      </c>
      <c r="C23482" s="45" t="s">
        <v>470</v>
      </c>
      <c r="D23482" s="23" t="s">
        <v>5751</v>
      </c>
      <c r="E23482" s="23" t="s">
        <v>287</v>
      </c>
      <c r="F23482" s="40">
        <v>1.67</v>
      </c>
      <c r="G23482" s="25">
        <v>7581</v>
      </c>
      <c r="H23482" s="25">
        <v>12660</v>
      </c>
      <c r="I23482" s="25"/>
      <c r="J23482" s="58" t="e">
        <f>HYPERLINK("#"&amp;"Insumos"&amp;"!A"&amp;MATCH($B23482,#REF!,0),"Ins "&amp;$B23482)</f>
        <v>#REF!</v>
      </c>
      <c r="M23482" s="220"/>
    </row>
    <row r="23483" spans="1:13" x14ac:dyDescent="0.2">
      <c r="A23483" s="35" t="s">
        <v>4046</v>
      </c>
      <c r="B23483" s="1" t="s">
        <v>4544</v>
      </c>
      <c r="C23483" s="45" t="s">
        <v>711</v>
      </c>
      <c r="D23483" s="23" t="s">
        <v>5751</v>
      </c>
      <c r="E23483" s="23" t="s">
        <v>4134</v>
      </c>
      <c r="F23483" s="40">
        <v>1</v>
      </c>
      <c r="G23483" s="25">
        <v>35039</v>
      </c>
      <c r="H23483" s="25">
        <v>35039</v>
      </c>
      <c r="I23483" s="25"/>
      <c r="J23483" s="58" t="e">
        <f>HYPERLINK("#"&amp;"Insumos"&amp;"!A"&amp;MATCH($B23483,#REF!,0),"Ins "&amp;$B23483)</f>
        <v>#REF!</v>
      </c>
      <c r="M23483" s="220"/>
    </row>
    <row r="23484" spans="1:13" x14ac:dyDescent="0.2">
      <c r="A23484" s="35" t="s">
        <v>4046</v>
      </c>
      <c r="B23484" s="1" t="s">
        <v>4548</v>
      </c>
      <c r="C23484" s="45" t="s">
        <v>1426</v>
      </c>
      <c r="D23484" s="23" t="s">
        <v>5751</v>
      </c>
      <c r="E23484" s="23" t="s">
        <v>4134</v>
      </c>
      <c r="F23484" s="40">
        <v>1</v>
      </c>
      <c r="G23484" s="25">
        <v>6632</v>
      </c>
      <c r="H23484" s="25">
        <v>6632</v>
      </c>
      <c r="I23484" s="25"/>
      <c r="J23484" s="58" t="e">
        <f>HYPERLINK("#"&amp;"Insumos"&amp;"!A"&amp;MATCH($B23484,#REF!,0),"Ins "&amp;$B23484)</f>
        <v>#REF!</v>
      </c>
      <c r="M23484" s="220"/>
    </row>
    <row r="23485" spans="1:13" ht="25.5" x14ac:dyDescent="0.2">
      <c r="A23485" s="36" t="s">
        <v>4047</v>
      </c>
      <c r="B23485" s="26" t="s">
        <v>6816</v>
      </c>
      <c r="C23485" s="79" t="s">
        <v>11061</v>
      </c>
      <c r="D23485" s="37" t="s">
        <v>5608</v>
      </c>
      <c r="E23485" s="37" t="s">
        <v>465</v>
      </c>
      <c r="F23485" s="41"/>
      <c r="G23485" s="27"/>
      <c r="H23485" s="27"/>
      <c r="I23485" s="27">
        <v>159204</v>
      </c>
      <c r="M23485" s="220">
        <f t="shared" si="366"/>
        <v>208494</v>
      </c>
    </row>
    <row r="23486" spans="1:13" x14ac:dyDescent="0.2">
      <c r="A23486" s="35" t="s">
        <v>4047</v>
      </c>
      <c r="B23486" s="1" t="s">
        <v>5589</v>
      </c>
      <c r="C23486" s="45" t="s">
        <v>5819</v>
      </c>
      <c r="D23486" s="23" t="s">
        <v>5585</v>
      </c>
      <c r="E23486" s="23" t="s">
        <v>466</v>
      </c>
      <c r="F23486" s="40">
        <v>0.125</v>
      </c>
      <c r="G23486" s="25">
        <v>597780</v>
      </c>
      <c r="H23486" s="25">
        <v>74723</v>
      </c>
      <c r="I23486" s="25"/>
      <c r="M23486" s="220"/>
    </row>
    <row r="23487" spans="1:13" x14ac:dyDescent="0.2">
      <c r="A23487" s="35" t="s">
        <v>4047</v>
      </c>
      <c r="B23487" s="1" t="s">
        <v>80</v>
      </c>
      <c r="C23487" s="45" t="s">
        <v>1035</v>
      </c>
      <c r="D23487" s="23" t="s">
        <v>5734</v>
      </c>
      <c r="E23487" s="23" t="s">
        <v>4141</v>
      </c>
      <c r="F23487" s="40">
        <v>0.5</v>
      </c>
      <c r="G23487" s="25">
        <v>110673</v>
      </c>
      <c r="H23487" s="25">
        <v>55337</v>
      </c>
      <c r="I23487" s="25"/>
      <c r="J23487" s="58" t="e">
        <f>HYPERLINK("#"&amp;"Insumos"&amp;"!A"&amp;MATCH($B23487,#REF!,0),"Ins "&amp;$B23487)</f>
        <v>#REF!</v>
      </c>
      <c r="M23487" s="220"/>
    </row>
    <row r="23488" spans="1:13" x14ac:dyDescent="0.2">
      <c r="A23488" s="35" t="s">
        <v>4047</v>
      </c>
      <c r="B23488" s="1" t="s">
        <v>5548</v>
      </c>
      <c r="C23488" s="45" t="s">
        <v>297</v>
      </c>
      <c r="D23488" s="23" t="s">
        <v>5534</v>
      </c>
      <c r="E23488" s="23" t="s">
        <v>4140</v>
      </c>
      <c r="F23488" s="40">
        <v>1.5</v>
      </c>
      <c r="G23488" s="25">
        <v>150</v>
      </c>
      <c r="H23488" s="25">
        <v>225</v>
      </c>
      <c r="I23488" s="25"/>
      <c r="J23488" s="58" t="e">
        <f>HYPERLINK("#"&amp;"Insumos"&amp;"!A"&amp;MATCH($B23488,#REF!,0),"Ins "&amp;$B23488)</f>
        <v>#REF!</v>
      </c>
      <c r="M23488" s="220"/>
    </row>
    <row r="23489" spans="1:13" x14ac:dyDescent="0.2">
      <c r="A23489" s="35" t="s">
        <v>4047</v>
      </c>
      <c r="B23489" s="1" t="s">
        <v>5560</v>
      </c>
      <c r="C23489" s="45" t="s">
        <v>1693</v>
      </c>
      <c r="D23489" s="23" t="s">
        <v>5534</v>
      </c>
      <c r="E23489" s="23" t="s">
        <v>4140</v>
      </c>
      <c r="F23489" s="40">
        <v>1.5</v>
      </c>
      <c r="G23489" s="25">
        <v>219</v>
      </c>
      <c r="H23489" s="25">
        <v>329</v>
      </c>
      <c r="I23489" s="25"/>
      <c r="J23489" s="58" t="e">
        <f>HYPERLINK("#"&amp;"Insumos"&amp;"!A"&amp;MATCH($B23489,#REF!,0),"Ins "&amp;$B23489)</f>
        <v>#REF!</v>
      </c>
      <c r="M23489" s="220"/>
    </row>
    <row r="23490" spans="1:13" x14ac:dyDescent="0.2">
      <c r="A23490" s="35" t="s">
        <v>4047</v>
      </c>
      <c r="B23490" s="1" t="s">
        <v>263</v>
      </c>
      <c r="C23490" s="45" t="s">
        <v>696</v>
      </c>
      <c r="D23490" s="23" t="s">
        <v>5534</v>
      </c>
      <c r="E23490" s="23" t="s">
        <v>4140</v>
      </c>
      <c r="F23490" s="40">
        <v>9.7999999999999997E-3</v>
      </c>
      <c r="G23490" s="25">
        <v>187426</v>
      </c>
      <c r="H23490" s="25">
        <v>1837</v>
      </c>
      <c r="I23490" s="25"/>
      <c r="J23490" s="58" t="e">
        <f>HYPERLINK("#"&amp;"Insumos"&amp;"!A"&amp;MATCH($B23490,#REF!,0),"Ins "&amp;$B23490)</f>
        <v>#REF!</v>
      </c>
      <c r="M23490" s="220"/>
    </row>
    <row r="23491" spans="1:13" x14ac:dyDescent="0.2">
      <c r="A23491" s="35" t="s">
        <v>4047</v>
      </c>
      <c r="B23491" s="1" t="s">
        <v>222</v>
      </c>
      <c r="C23491" s="45" t="s">
        <v>157</v>
      </c>
      <c r="D23491" s="23" t="s">
        <v>5534</v>
      </c>
      <c r="E23491" s="23" t="s">
        <v>4140</v>
      </c>
      <c r="F23491" s="40">
        <v>1.2E-2</v>
      </c>
      <c r="G23491" s="25">
        <v>66212</v>
      </c>
      <c r="H23491" s="25">
        <v>795</v>
      </c>
      <c r="I23491" s="25"/>
      <c r="J23491" s="58" t="e">
        <f>HYPERLINK("#"&amp;"Insumos"&amp;"!A"&amp;MATCH($B23491,#REF!,0),"Ins "&amp;$B23491)</f>
        <v>#REF!</v>
      </c>
      <c r="M23491" s="220"/>
    </row>
    <row r="23492" spans="1:13" x14ac:dyDescent="0.2">
      <c r="A23492" s="35" t="s">
        <v>4047</v>
      </c>
      <c r="B23492" s="1" t="s">
        <v>102</v>
      </c>
      <c r="C23492" s="45" t="s">
        <v>1189</v>
      </c>
      <c r="D23492" s="23" t="s">
        <v>5534</v>
      </c>
      <c r="E23492" s="23" t="s">
        <v>4140</v>
      </c>
      <c r="F23492" s="40">
        <v>15</v>
      </c>
      <c r="G23492" s="25">
        <v>406</v>
      </c>
      <c r="H23492" s="25">
        <v>6090</v>
      </c>
      <c r="I23492" s="25"/>
      <c r="J23492" s="58" t="e">
        <f>HYPERLINK("#"&amp;"Insumos"&amp;"!A"&amp;MATCH($B23492,#REF!,0),"Ins "&amp;$B23492)</f>
        <v>#REF!</v>
      </c>
      <c r="M23492" s="220"/>
    </row>
    <row r="23493" spans="1:13" x14ac:dyDescent="0.2">
      <c r="A23493" s="35" t="s">
        <v>4047</v>
      </c>
      <c r="B23493" s="1" t="s">
        <v>2114</v>
      </c>
      <c r="C23493" s="45" t="s">
        <v>1722</v>
      </c>
      <c r="D23493" s="23" t="s">
        <v>5534</v>
      </c>
      <c r="E23493" s="23" t="s">
        <v>4140</v>
      </c>
      <c r="F23493" s="40">
        <v>0.105</v>
      </c>
      <c r="G23493" s="25">
        <v>90480</v>
      </c>
      <c r="H23493" s="25">
        <v>9500</v>
      </c>
      <c r="I23493" s="25"/>
      <c r="J23493" s="58" t="e">
        <f>HYPERLINK("#"&amp;"Insumos"&amp;"!A"&amp;MATCH($B23493,#REF!,0),"Ins "&amp;$B23493)</f>
        <v>#REF!</v>
      </c>
      <c r="M23493" s="220"/>
    </row>
    <row r="23494" spans="1:13" x14ac:dyDescent="0.2">
      <c r="A23494" s="35" t="s">
        <v>4047</v>
      </c>
      <c r="B23494" s="1" t="s">
        <v>5533</v>
      </c>
      <c r="C23494" s="45" t="s">
        <v>5892</v>
      </c>
      <c r="D23494" s="23" t="s">
        <v>977</v>
      </c>
      <c r="E23494" s="23" t="s">
        <v>4134</v>
      </c>
      <c r="F23494" s="40">
        <v>0.5</v>
      </c>
      <c r="G23494" s="25">
        <v>3623</v>
      </c>
      <c r="H23494" s="25">
        <v>1812</v>
      </c>
      <c r="I23494" s="25"/>
      <c r="J23494" s="58" t="e">
        <f>HYPERLINK("#"&amp;"Insumos"&amp;"!A"&amp;MATCH($B23494,#REF!,0),"Ins "&amp;$B23494)</f>
        <v>#REF!</v>
      </c>
      <c r="M23494" s="220"/>
    </row>
    <row r="23495" spans="1:13" x14ac:dyDescent="0.2">
      <c r="A23495" s="35" t="s">
        <v>4047</v>
      </c>
      <c r="B23495" s="1" t="s">
        <v>5007</v>
      </c>
      <c r="C23495" s="45" t="s">
        <v>720</v>
      </c>
      <c r="D23495" s="23" t="s">
        <v>5751</v>
      </c>
      <c r="E23495" s="23" t="s">
        <v>4134</v>
      </c>
      <c r="F23495" s="40">
        <v>1.4</v>
      </c>
      <c r="G23495" s="25">
        <v>1897</v>
      </c>
      <c r="H23495" s="25">
        <v>2656</v>
      </c>
      <c r="I23495" s="25"/>
      <c r="J23495" s="58" t="e">
        <f>HYPERLINK("#"&amp;"Insumos"&amp;"!A"&amp;MATCH($B23495,#REF!,0),"Ins "&amp;$B23495)</f>
        <v>#REF!</v>
      </c>
      <c r="M23495" s="220"/>
    </row>
    <row r="23496" spans="1:13" x14ac:dyDescent="0.2">
      <c r="A23496" s="35" t="s">
        <v>4047</v>
      </c>
      <c r="B23496" s="1" t="s">
        <v>5184</v>
      </c>
      <c r="C23496" s="45" t="s">
        <v>294</v>
      </c>
      <c r="D23496" s="23" t="s">
        <v>5751</v>
      </c>
      <c r="E23496" s="23" t="s">
        <v>4147</v>
      </c>
      <c r="F23496" s="40">
        <v>0.2</v>
      </c>
      <c r="G23496" s="25">
        <v>5304</v>
      </c>
      <c r="H23496" s="25">
        <v>1061</v>
      </c>
      <c r="I23496" s="25"/>
      <c r="J23496" s="58" t="e">
        <f>HYPERLINK("#"&amp;"Insumos"&amp;"!A"&amp;MATCH($B23496,#REF!,0),"Ins "&amp;$B23496)</f>
        <v>#REF!</v>
      </c>
      <c r="M23496" s="220"/>
    </row>
    <row r="23497" spans="1:13" x14ac:dyDescent="0.2">
      <c r="A23497" s="35" t="s">
        <v>4047</v>
      </c>
      <c r="B23497" s="1" t="s">
        <v>5199</v>
      </c>
      <c r="C23497" s="45" t="s">
        <v>8827</v>
      </c>
      <c r="D23497" s="23" t="s">
        <v>5751</v>
      </c>
      <c r="E23497" s="23" t="s">
        <v>467</v>
      </c>
      <c r="F23497" s="40">
        <v>0.18</v>
      </c>
      <c r="G23497" s="25">
        <v>12480</v>
      </c>
      <c r="H23497" s="25">
        <v>2246</v>
      </c>
      <c r="I23497" s="25"/>
      <c r="J23497" s="58" t="e">
        <f>HYPERLINK("#"&amp;"Insumos"&amp;"!A"&amp;MATCH($B23497,#REF!,0),"Ins "&amp;$B23497)</f>
        <v>#REF!</v>
      </c>
      <c r="M23497" s="220"/>
    </row>
    <row r="23498" spans="1:13" x14ac:dyDescent="0.2">
      <c r="A23498" s="35" t="s">
        <v>4047</v>
      </c>
      <c r="B23498" s="1" t="s">
        <v>5200</v>
      </c>
      <c r="C23498" s="45" t="s">
        <v>9156</v>
      </c>
      <c r="D23498" s="23" t="s">
        <v>5751</v>
      </c>
      <c r="E23498" s="23" t="s">
        <v>467</v>
      </c>
      <c r="F23498" s="40">
        <v>6.7000000000000004E-2</v>
      </c>
      <c r="G23498" s="25">
        <v>19807</v>
      </c>
      <c r="H23498" s="25">
        <v>1327</v>
      </c>
      <c r="I23498" s="25"/>
      <c r="J23498" s="58" t="e">
        <f>HYPERLINK("#"&amp;"Insumos"&amp;"!A"&amp;MATCH($B23498,#REF!,0),"Ins "&amp;$B23498)</f>
        <v>#REF!</v>
      </c>
      <c r="M23498" s="220"/>
    </row>
    <row r="23499" spans="1:13" x14ac:dyDescent="0.2">
      <c r="A23499" s="35" t="s">
        <v>4047</v>
      </c>
      <c r="B23499" s="1" t="s">
        <v>5201</v>
      </c>
      <c r="C23499" s="45" t="s">
        <v>470</v>
      </c>
      <c r="D23499" s="23" t="s">
        <v>5751</v>
      </c>
      <c r="E23499" s="23" t="s">
        <v>287</v>
      </c>
      <c r="F23499" s="40">
        <v>0.16700000000000001</v>
      </c>
      <c r="G23499" s="25">
        <v>7581</v>
      </c>
      <c r="H23499" s="25">
        <v>1266</v>
      </c>
      <c r="I23499" s="25"/>
      <c r="J23499" s="58" t="e">
        <f>HYPERLINK("#"&amp;"Insumos"&amp;"!A"&amp;MATCH($B23499,#REF!,0),"Ins "&amp;$B23499)</f>
        <v>#REF!</v>
      </c>
      <c r="M23499" s="220"/>
    </row>
    <row r="23500" spans="1:13" ht="25.5" x14ac:dyDescent="0.2">
      <c r="A23500" s="36" t="s">
        <v>4048</v>
      </c>
      <c r="B23500" s="26" t="s">
        <v>6816</v>
      </c>
      <c r="C23500" s="79" t="s">
        <v>11062</v>
      </c>
      <c r="D23500" s="37" t="s">
        <v>5608</v>
      </c>
      <c r="E23500" s="37" t="s">
        <v>465</v>
      </c>
      <c r="F23500" s="41"/>
      <c r="G23500" s="27"/>
      <c r="H23500" s="27"/>
      <c r="I23500" s="27">
        <v>177493</v>
      </c>
      <c r="M23500" s="220">
        <f t="shared" ref="M23500:M23551" si="367">ROUND(I23500*(1+$L$2),0)</f>
        <v>232445</v>
      </c>
    </row>
    <row r="23501" spans="1:13" x14ac:dyDescent="0.2">
      <c r="A23501" s="35" t="s">
        <v>4048</v>
      </c>
      <c r="B23501" s="1" t="s">
        <v>5589</v>
      </c>
      <c r="C23501" s="45" t="s">
        <v>5819</v>
      </c>
      <c r="D23501" s="23" t="s">
        <v>5585</v>
      </c>
      <c r="E23501" s="23" t="s">
        <v>466</v>
      </c>
      <c r="F23501" s="40">
        <v>0.155</v>
      </c>
      <c r="G23501" s="25">
        <v>597780</v>
      </c>
      <c r="H23501" s="25">
        <v>92656</v>
      </c>
      <c r="I23501" s="25"/>
      <c r="M23501" s="220"/>
    </row>
    <row r="23502" spans="1:13" x14ac:dyDescent="0.2">
      <c r="A23502" s="35" t="s">
        <v>4048</v>
      </c>
      <c r="B23502" s="1" t="s">
        <v>80</v>
      </c>
      <c r="C23502" s="45" t="s">
        <v>1035</v>
      </c>
      <c r="D23502" s="23" t="s">
        <v>5734</v>
      </c>
      <c r="E23502" s="23" t="s">
        <v>4141</v>
      </c>
      <c r="F23502" s="40">
        <v>0.5</v>
      </c>
      <c r="G23502" s="25">
        <v>110673</v>
      </c>
      <c r="H23502" s="25">
        <v>55337</v>
      </c>
      <c r="I23502" s="25"/>
      <c r="J23502" s="58" t="e">
        <f>HYPERLINK("#"&amp;"Insumos"&amp;"!A"&amp;MATCH($B23502,#REF!,0),"Ins "&amp;$B23502)</f>
        <v>#REF!</v>
      </c>
      <c r="M23502" s="220"/>
    </row>
    <row r="23503" spans="1:13" x14ac:dyDescent="0.2">
      <c r="A23503" s="35" t="s">
        <v>4048</v>
      </c>
      <c r="B23503" s="1" t="s">
        <v>5548</v>
      </c>
      <c r="C23503" s="45" t="s">
        <v>297</v>
      </c>
      <c r="D23503" s="23" t="s">
        <v>5534</v>
      </c>
      <c r="E23503" s="23" t="s">
        <v>4140</v>
      </c>
      <c r="F23503" s="40">
        <v>1.5</v>
      </c>
      <c r="G23503" s="25">
        <v>150</v>
      </c>
      <c r="H23503" s="25">
        <v>225</v>
      </c>
      <c r="I23503" s="25"/>
      <c r="J23503" s="58" t="e">
        <f>HYPERLINK("#"&amp;"Insumos"&amp;"!A"&amp;MATCH($B23503,#REF!,0),"Ins "&amp;$B23503)</f>
        <v>#REF!</v>
      </c>
      <c r="M23503" s="220"/>
    </row>
    <row r="23504" spans="1:13" x14ac:dyDescent="0.2">
      <c r="A23504" s="35" t="s">
        <v>4048</v>
      </c>
      <c r="B23504" s="1" t="s">
        <v>5560</v>
      </c>
      <c r="C23504" s="45" t="s">
        <v>1693</v>
      </c>
      <c r="D23504" s="23" t="s">
        <v>5534</v>
      </c>
      <c r="E23504" s="23" t="s">
        <v>4140</v>
      </c>
      <c r="F23504" s="40">
        <v>1.5</v>
      </c>
      <c r="G23504" s="25">
        <v>219</v>
      </c>
      <c r="H23504" s="25">
        <v>329</v>
      </c>
      <c r="I23504" s="25"/>
      <c r="J23504" s="58" t="e">
        <f>HYPERLINK("#"&amp;"Insumos"&amp;"!A"&amp;MATCH($B23504,#REF!,0),"Ins "&amp;$B23504)</f>
        <v>#REF!</v>
      </c>
      <c r="M23504" s="220"/>
    </row>
    <row r="23505" spans="1:13" x14ac:dyDescent="0.2">
      <c r="A23505" s="35" t="s">
        <v>4048</v>
      </c>
      <c r="B23505" s="1" t="s">
        <v>263</v>
      </c>
      <c r="C23505" s="45" t="s">
        <v>696</v>
      </c>
      <c r="D23505" s="23" t="s">
        <v>5534</v>
      </c>
      <c r="E23505" s="23" t="s">
        <v>4140</v>
      </c>
      <c r="F23505" s="40">
        <v>1.17E-2</v>
      </c>
      <c r="G23505" s="25">
        <v>187426</v>
      </c>
      <c r="H23505" s="25">
        <v>2193</v>
      </c>
      <c r="I23505" s="25"/>
      <c r="J23505" s="58" t="e">
        <f>HYPERLINK("#"&amp;"Insumos"&amp;"!A"&amp;MATCH($B23505,#REF!,0),"Ins "&amp;$B23505)</f>
        <v>#REF!</v>
      </c>
      <c r="M23505" s="220"/>
    </row>
    <row r="23506" spans="1:13" x14ac:dyDescent="0.2">
      <c r="A23506" s="35" t="s">
        <v>4048</v>
      </c>
      <c r="B23506" s="1" t="s">
        <v>222</v>
      </c>
      <c r="C23506" s="45" t="s">
        <v>157</v>
      </c>
      <c r="D23506" s="23" t="s">
        <v>5534</v>
      </c>
      <c r="E23506" s="23" t="s">
        <v>4140</v>
      </c>
      <c r="F23506" s="40">
        <v>1.2E-2</v>
      </c>
      <c r="G23506" s="25">
        <v>66212</v>
      </c>
      <c r="H23506" s="25">
        <v>795</v>
      </c>
      <c r="I23506" s="25"/>
      <c r="J23506" s="58" t="e">
        <f>HYPERLINK("#"&amp;"Insumos"&amp;"!A"&amp;MATCH($B23506,#REF!,0),"Ins "&amp;$B23506)</f>
        <v>#REF!</v>
      </c>
      <c r="M23506" s="220"/>
    </row>
    <row r="23507" spans="1:13" x14ac:dyDescent="0.2">
      <c r="A23507" s="35" t="s">
        <v>4048</v>
      </c>
      <c r="B23507" s="1" t="s">
        <v>102</v>
      </c>
      <c r="C23507" s="45" t="s">
        <v>1189</v>
      </c>
      <c r="D23507" s="23" t="s">
        <v>5534</v>
      </c>
      <c r="E23507" s="23" t="s">
        <v>4140</v>
      </c>
      <c r="F23507" s="40">
        <v>15</v>
      </c>
      <c r="G23507" s="25">
        <v>406</v>
      </c>
      <c r="H23507" s="25">
        <v>6090</v>
      </c>
      <c r="I23507" s="25"/>
      <c r="J23507" s="58" t="e">
        <f>HYPERLINK("#"&amp;"Insumos"&amp;"!A"&amp;MATCH($B23507,#REF!,0),"Ins "&amp;$B23507)</f>
        <v>#REF!</v>
      </c>
      <c r="M23507" s="220"/>
    </row>
    <row r="23508" spans="1:13" x14ac:dyDescent="0.2">
      <c r="A23508" s="35" t="s">
        <v>4048</v>
      </c>
      <c r="B23508" s="1" t="s">
        <v>2114</v>
      </c>
      <c r="C23508" s="45" t="s">
        <v>1722</v>
      </c>
      <c r="D23508" s="23" t="s">
        <v>5534</v>
      </c>
      <c r="E23508" s="23" t="s">
        <v>4140</v>
      </c>
      <c r="F23508" s="40">
        <v>0.105</v>
      </c>
      <c r="G23508" s="25">
        <v>90480</v>
      </c>
      <c r="H23508" s="25">
        <v>9500</v>
      </c>
      <c r="I23508" s="25"/>
      <c r="J23508" s="58" t="e">
        <f>HYPERLINK("#"&amp;"Insumos"&amp;"!A"&amp;MATCH($B23508,#REF!,0),"Ins "&amp;$B23508)</f>
        <v>#REF!</v>
      </c>
      <c r="M23508" s="220"/>
    </row>
    <row r="23509" spans="1:13" x14ac:dyDescent="0.2">
      <c r="A23509" s="35" t="s">
        <v>4048</v>
      </c>
      <c r="B23509" s="1" t="s">
        <v>5533</v>
      </c>
      <c r="C23509" s="45" t="s">
        <v>5892</v>
      </c>
      <c r="D23509" s="23" t="s">
        <v>977</v>
      </c>
      <c r="E23509" s="23" t="s">
        <v>4134</v>
      </c>
      <c r="F23509" s="40">
        <v>0.5</v>
      </c>
      <c r="G23509" s="25">
        <v>3623</v>
      </c>
      <c r="H23509" s="25">
        <v>1812</v>
      </c>
      <c r="I23509" s="25"/>
      <c r="J23509" s="58" t="e">
        <f>HYPERLINK("#"&amp;"Insumos"&amp;"!A"&amp;MATCH($B23509,#REF!,0),"Ins "&amp;$B23509)</f>
        <v>#REF!</v>
      </c>
      <c r="M23509" s="220"/>
    </row>
    <row r="23510" spans="1:13" x14ac:dyDescent="0.2">
      <c r="A23510" s="35" t="s">
        <v>4048</v>
      </c>
      <c r="B23510" s="1" t="s">
        <v>5007</v>
      </c>
      <c r="C23510" s="45" t="s">
        <v>720</v>
      </c>
      <c r="D23510" s="23" t="s">
        <v>5751</v>
      </c>
      <c r="E23510" s="23" t="s">
        <v>4134</v>
      </c>
      <c r="F23510" s="40">
        <v>1.4</v>
      </c>
      <c r="G23510" s="25">
        <v>1897</v>
      </c>
      <c r="H23510" s="25">
        <v>2656</v>
      </c>
      <c r="I23510" s="25"/>
      <c r="J23510" s="58" t="e">
        <f>HYPERLINK("#"&amp;"Insumos"&amp;"!A"&amp;MATCH($B23510,#REF!,0),"Ins "&amp;$B23510)</f>
        <v>#REF!</v>
      </c>
      <c r="M23510" s="220"/>
    </row>
    <row r="23511" spans="1:13" x14ac:dyDescent="0.2">
      <c r="A23511" s="35" t="s">
        <v>4048</v>
      </c>
      <c r="B23511" s="1" t="s">
        <v>5184</v>
      </c>
      <c r="C23511" s="45" t="s">
        <v>294</v>
      </c>
      <c r="D23511" s="23" t="s">
        <v>5751</v>
      </c>
      <c r="E23511" s="23" t="s">
        <v>4147</v>
      </c>
      <c r="F23511" s="40">
        <v>0.2</v>
      </c>
      <c r="G23511" s="25">
        <v>5304</v>
      </c>
      <c r="H23511" s="25">
        <v>1061</v>
      </c>
      <c r="I23511" s="25"/>
      <c r="J23511" s="58" t="e">
        <f>HYPERLINK("#"&amp;"Insumos"&amp;"!A"&amp;MATCH($B23511,#REF!,0),"Ins "&amp;$B23511)</f>
        <v>#REF!</v>
      </c>
      <c r="M23511" s="220"/>
    </row>
    <row r="23512" spans="1:13" x14ac:dyDescent="0.2">
      <c r="A23512" s="35" t="s">
        <v>4048</v>
      </c>
      <c r="B23512" s="1" t="s">
        <v>5199</v>
      </c>
      <c r="C23512" s="45" t="s">
        <v>8827</v>
      </c>
      <c r="D23512" s="23" t="s">
        <v>5751</v>
      </c>
      <c r="E23512" s="23" t="s">
        <v>467</v>
      </c>
      <c r="F23512" s="40">
        <v>0.18</v>
      </c>
      <c r="G23512" s="25">
        <v>12480</v>
      </c>
      <c r="H23512" s="25">
        <v>2246</v>
      </c>
      <c r="I23512" s="25"/>
      <c r="J23512" s="58" t="e">
        <f>HYPERLINK("#"&amp;"Insumos"&amp;"!A"&amp;MATCH($B23512,#REF!,0),"Ins "&amp;$B23512)</f>
        <v>#REF!</v>
      </c>
      <c r="M23512" s="220"/>
    </row>
    <row r="23513" spans="1:13" x14ac:dyDescent="0.2">
      <c r="A23513" s="35" t="s">
        <v>4048</v>
      </c>
      <c r="B23513" s="1" t="s">
        <v>5200</v>
      </c>
      <c r="C23513" s="45" t="s">
        <v>9156</v>
      </c>
      <c r="D23513" s="23" t="s">
        <v>5751</v>
      </c>
      <c r="E23513" s="23" t="s">
        <v>467</v>
      </c>
      <c r="F23513" s="40">
        <v>6.7000000000000004E-2</v>
      </c>
      <c r="G23513" s="25">
        <v>19807</v>
      </c>
      <c r="H23513" s="25">
        <v>1327</v>
      </c>
      <c r="I23513" s="25"/>
      <c r="J23513" s="58" t="e">
        <f>HYPERLINK("#"&amp;"Insumos"&amp;"!A"&amp;MATCH($B23513,#REF!,0),"Ins "&amp;$B23513)</f>
        <v>#REF!</v>
      </c>
      <c r="M23513" s="220"/>
    </row>
    <row r="23514" spans="1:13" x14ac:dyDescent="0.2">
      <c r="A23514" s="35" t="s">
        <v>4048</v>
      </c>
      <c r="B23514" s="1" t="s">
        <v>5201</v>
      </c>
      <c r="C23514" s="45" t="s">
        <v>470</v>
      </c>
      <c r="D23514" s="23" t="s">
        <v>5751</v>
      </c>
      <c r="E23514" s="23" t="s">
        <v>287</v>
      </c>
      <c r="F23514" s="40">
        <v>0.16700000000000001</v>
      </c>
      <c r="G23514" s="25">
        <v>7581</v>
      </c>
      <c r="H23514" s="25">
        <v>1266</v>
      </c>
      <c r="I23514" s="25"/>
      <c r="J23514" s="58" t="e">
        <f>HYPERLINK("#"&amp;"Insumos"&amp;"!A"&amp;MATCH($B23514,#REF!,0),"Ins "&amp;$B23514)</f>
        <v>#REF!</v>
      </c>
      <c r="M23514" s="220"/>
    </row>
    <row r="23515" spans="1:13" ht="38.25" x14ac:dyDescent="0.2">
      <c r="A23515" s="36" t="s">
        <v>4049</v>
      </c>
      <c r="B23515" s="26" t="s">
        <v>6816</v>
      </c>
      <c r="C23515" s="79" t="s">
        <v>11063</v>
      </c>
      <c r="D23515" s="37" t="s">
        <v>5608</v>
      </c>
      <c r="E23515" s="37" t="s">
        <v>464</v>
      </c>
      <c r="F23515" s="41"/>
      <c r="G23515" s="27"/>
      <c r="H23515" s="27"/>
      <c r="I23515" s="27">
        <v>48961</v>
      </c>
      <c r="M23515" s="220">
        <f t="shared" si="367"/>
        <v>64119</v>
      </c>
    </row>
    <row r="23516" spans="1:13" x14ac:dyDescent="0.2">
      <c r="A23516" s="35" t="s">
        <v>4049</v>
      </c>
      <c r="B23516" s="1" t="s">
        <v>5578</v>
      </c>
      <c r="C23516" s="45" t="s">
        <v>1015</v>
      </c>
      <c r="D23516" s="23" t="s">
        <v>5734</v>
      </c>
      <c r="E23516" s="23" t="s">
        <v>4141</v>
      </c>
      <c r="F23516" s="40">
        <v>0.3</v>
      </c>
      <c r="G23516" s="25">
        <v>52425</v>
      </c>
      <c r="H23516" s="25">
        <v>15728</v>
      </c>
      <c r="I23516" s="25"/>
      <c r="J23516" s="58" t="e">
        <f>HYPERLINK("#"&amp;"Insumos"&amp;"!A"&amp;MATCH($B23516,#REF!,0),"Ins "&amp;$B23516)</f>
        <v>#REF!</v>
      </c>
      <c r="M23516" s="220"/>
    </row>
    <row r="23517" spans="1:13" x14ac:dyDescent="0.2">
      <c r="A23517" s="35" t="s">
        <v>4049</v>
      </c>
      <c r="B23517" s="1" t="s">
        <v>263</v>
      </c>
      <c r="C23517" s="45" t="s">
        <v>696</v>
      </c>
      <c r="D23517" s="23" t="s">
        <v>5534</v>
      </c>
      <c r="E23517" s="23" t="s">
        <v>4140</v>
      </c>
      <c r="F23517" s="40">
        <v>1E-3</v>
      </c>
      <c r="G23517" s="25">
        <v>187426</v>
      </c>
      <c r="H23517" s="25">
        <v>187</v>
      </c>
      <c r="I23517" s="25"/>
      <c r="J23517" s="58" t="e">
        <f>HYPERLINK("#"&amp;"Insumos"&amp;"!A"&amp;MATCH($B23517,#REF!,0),"Ins "&amp;$B23517)</f>
        <v>#REF!</v>
      </c>
      <c r="M23517" s="220"/>
    </row>
    <row r="23518" spans="1:13" x14ac:dyDescent="0.2">
      <c r="A23518" s="35" t="s">
        <v>4049</v>
      </c>
      <c r="B23518" s="1" t="s">
        <v>2098</v>
      </c>
      <c r="C23518" s="45" t="s">
        <v>9522</v>
      </c>
      <c r="D23518" s="23" t="s">
        <v>5534</v>
      </c>
      <c r="E23518" s="23" t="s">
        <v>4140</v>
      </c>
      <c r="F23518" s="40">
        <v>0.2</v>
      </c>
      <c r="G23518" s="25">
        <v>156000</v>
      </c>
      <c r="H23518" s="25">
        <v>31200</v>
      </c>
      <c r="I23518" s="25"/>
      <c r="J23518" s="58" t="e">
        <f>HYPERLINK("#"&amp;"Insumos"&amp;"!A"&amp;MATCH($B23518,#REF!,0),"Ins "&amp;$B23518)</f>
        <v>#REF!</v>
      </c>
      <c r="M23518" s="220"/>
    </row>
    <row r="23519" spans="1:13" x14ac:dyDescent="0.2">
      <c r="A23519" s="35" t="s">
        <v>4049</v>
      </c>
      <c r="B23519" s="1" t="s">
        <v>5533</v>
      </c>
      <c r="C23519" s="45" t="s">
        <v>5892</v>
      </c>
      <c r="D23519" s="23" t="s">
        <v>977</v>
      </c>
      <c r="E23519" s="23" t="s">
        <v>4134</v>
      </c>
      <c r="F23519" s="40">
        <v>0.3</v>
      </c>
      <c r="G23519" s="25">
        <v>3623</v>
      </c>
      <c r="H23519" s="25">
        <v>1087</v>
      </c>
      <c r="I23519" s="25"/>
      <c r="J23519" s="58" t="e">
        <f>HYPERLINK("#"&amp;"Insumos"&amp;"!A"&amp;MATCH($B23519,#REF!,0),"Ins "&amp;$B23519)</f>
        <v>#REF!</v>
      </c>
      <c r="M23519" s="220"/>
    </row>
    <row r="23520" spans="1:13" x14ac:dyDescent="0.2">
      <c r="A23520" s="35" t="s">
        <v>4049</v>
      </c>
      <c r="B23520" s="1" t="s">
        <v>5007</v>
      </c>
      <c r="C23520" s="45" t="s">
        <v>720</v>
      </c>
      <c r="D23520" s="23" t="s">
        <v>5751</v>
      </c>
      <c r="E23520" s="23" t="s">
        <v>4134</v>
      </c>
      <c r="F23520" s="40">
        <v>0.4</v>
      </c>
      <c r="G23520" s="25">
        <v>1897</v>
      </c>
      <c r="H23520" s="25">
        <v>759</v>
      </c>
      <c r="I23520" s="25"/>
      <c r="J23520" s="58" t="e">
        <f>HYPERLINK("#"&amp;"Insumos"&amp;"!A"&amp;MATCH($B23520,#REF!,0),"Ins "&amp;$B23520)</f>
        <v>#REF!</v>
      </c>
      <c r="M23520" s="220"/>
    </row>
    <row r="23521" spans="1:13" ht="38.25" x14ac:dyDescent="0.2">
      <c r="A23521" s="36" t="s">
        <v>4050</v>
      </c>
      <c r="B23521" s="26" t="s">
        <v>6816</v>
      </c>
      <c r="C23521" s="79" t="s">
        <v>2316</v>
      </c>
      <c r="D23521" s="37" t="s">
        <v>5608</v>
      </c>
      <c r="E23521" s="37" t="s">
        <v>466</v>
      </c>
      <c r="F23521" s="41"/>
      <c r="G23521" s="27"/>
      <c r="H23521" s="27"/>
      <c r="I23521" s="27">
        <v>1085972</v>
      </c>
      <c r="M23521" s="220">
        <f t="shared" si="367"/>
        <v>1422189</v>
      </c>
    </row>
    <row r="23522" spans="1:13" x14ac:dyDescent="0.2">
      <c r="A23522" s="35" t="s">
        <v>4050</v>
      </c>
      <c r="B23522" s="1" t="s">
        <v>5589</v>
      </c>
      <c r="C23522" s="45" t="s">
        <v>5819</v>
      </c>
      <c r="D23522" s="23" t="s">
        <v>5585</v>
      </c>
      <c r="E23522" s="23" t="s">
        <v>466</v>
      </c>
      <c r="F23522" s="40">
        <v>1.05</v>
      </c>
      <c r="G23522" s="25">
        <v>597780</v>
      </c>
      <c r="H23522" s="25">
        <v>627669</v>
      </c>
      <c r="I23522" s="25"/>
      <c r="M23522" s="220"/>
    </row>
    <row r="23523" spans="1:13" x14ac:dyDescent="0.2">
      <c r="A23523" s="35" t="s">
        <v>4050</v>
      </c>
      <c r="B23523" s="1" t="s">
        <v>80</v>
      </c>
      <c r="C23523" s="45" t="s">
        <v>1035</v>
      </c>
      <c r="D23523" s="23" t="s">
        <v>5734</v>
      </c>
      <c r="E23523" s="23" t="s">
        <v>4141</v>
      </c>
      <c r="F23523" s="40">
        <v>2.8</v>
      </c>
      <c r="G23523" s="25">
        <v>110673</v>
      </c>
      <c r="H23523" s="25">
        <v>309884</v>
      </c>
      <c r="I23523" s="25"/>
      <c r="J23523" s="58" t="e">
        <f>HYPERLINK("#"&amp;"Insumos"&amp;"!A"&amp;MATCH($B23523,#REF!,0),"Ins "&amp;$B23523)</f>
        <v>#REF!</v>
      </c>
      <c r="M23523" s="220"/>
    </row>
    <row r="23524" spans="1:13" x14ac:dyDescent="0.2">
      <c r="A23524" s="35" t="s">
        <v>4050</v>
      </c>
      <c r="B23524" s="1" t="s">
        <v>263</v>
      </c>
      <c r="C23524" s="45" t="s">
        <v>696</v>
      </c>
      <c r="D23524" s="23" t="s">
        <v>5534</v>
      </c>
      <c r="E23524" s="23" t="s">
        <v>4140</v>
      </c>
      <c r="F23524" s="40">
        <v>7.51E-2</v>
      </c>
      <c r="G23524" s="25">
        <v>187426</v>
      </c>
      <c r="H23524" s="25">
        <v>14076</v>
      </c>
      <c r="I23524" s="25"/>
      <c r="J23524" s="58" t="e">
        <f>HYPERLINK("#"&amp;"Insumos"&amp;"!A"&amp;MATCH($B23524,#REF!,0),"Ins "&amp;$B23524)</f>
        <v>#REF!</v>
      </c>
      <c r="M23524" s="220"/>
    </row>
    <row r="23525" spans="1:13" x14ac:dyDescent="0.2">
      <c r="A23525" s="35" t="s">
        <v>4050</v>
      </c>
      <c r="B23525" s="1" t="s">
        <v>222</v>
      </c>
      <c r="C23525" s="45" t="s">
        <v>157</v>
      </c>
      <c r="D23525" s="23" t="s">
        <v>5534</v>
      </c>
      <c r="E23525" s="23" t="s">
        <v>4140</v>
      </c>
      <c r="F23525" s="40">
        <v>0.1</v>
      </c>
      <c r="G23525" s="25">
        <v>66212</v>
      </c>
      <c r="H23525" s="25">
        <v>6621</v>
      </c>
      <c r="I23525" s="25"/>
      <c r="J23525" s="58" t="e">
        <f>HYPERLINK("#"&amp;"Insumos"&amp;"!A"&amp;MATCH($B23525,#REF!,0),"Ins "&amp;$B23525)</f>
        <v>#REF!</v>
      </c>
      <c r="M23525" s="220"/>
    </row>
    <row r="23526" spans="1:13" x14ac:dyDescent="0.2">
      <c r="A23526" s="35" t="s">
        <v>4050</v>
      </c>
      <c r="B23526" s="1" t="s">
        <v>5533</v>
      </c>
      <c r="C23526" s="45" t="s">
        <v>5892</v>
      </c>
      <c r="D23526" s="23" t="s">
        <v>977</v>
      </c>
      <c r="E23526" s="23" t="s">
        <v>4134</v>
      </c>
      <c r="F23526" s="40">
        <v>2.8</v>
      </c>
      <c r="G23526" s="25">
        <v>3623</v>
      </c>
      <c r="H23526" s="25">
        <v>10144</v>
      </c>
      <c r="I23526" s="25"/>
      <c r="J23526" s="58" t="e">
        <f>HYPERLINK("#"&amp;"Insumos"&amp;"!A"&amp;MATCH($B23526,#REF!,0),"Ins "&amp;$B23526)</f>
        <v>#REF!</v>
      </c>
      <c r="M23526" s="220"/>
    </row>
    <row r="23527" spans="1:13" x14ac:dyDescent="0.2">
      <c r="A23527" s="35" t="s">
        <v>4050</v>
      </c>
      <c r="B23527" s="1" t="s">
        <v>5007</v>
      </c>
      <c r="C23527" s="45" t="s">
        <v>720</v>
      </c>
      <c r="D23527" s="23" t="s">
        <v>5751</v>
      </c>
      <c r="E23527" s="23" t="s">
        <v>4134</v>
      </c>
      <c r="F23527" s="40">
        <v>8.6999999999999993</v>
      </c>
      <c r="G23527" s="25">
        <v>1897</v>
      </c>
      <c r="H23527" s="25">
        <v>16504</v>
      </c>
      <c r="I23527" s="25"/>
      <c r="J23527" s="58" t="e">
        <f>HYPERLINK("#"&amp;"Insumos"&amp;"!A"&amp;MATCH($B23527,#REF!,0),"Ins "&amp;$B23527)</f>
        <v>#REF!</v>
      </c>
      <c r="M23527" s="220"/>
    </row>
    <row r="23528" spans="1:13" x14ac:dyDescent="0.2">
      <c r="A23528" s="35" t="s">
        <v>4050</v>
      </c>
      <c r="B23528" s="1" t="s">
        <v>5184</v>
      </c>
      <c r="C23528" s="45" t="s">
        <v>294</v>
      </c>
      <c r="D23528" s="23" t="s">
        <v>5751</v>
      </c>
      <c r="E23528" s="23" t="s">
        <v>4147</v>
      </c>
      <c r="F23528" s="40">
        <v>2</v>
      </c>
      <c r="G23528" s="25">
        <v>5304</v>
      </c>
      <c r="H23528" s="25">
        <v>10608</v>
      </c>
      <c r="I23528" s="25"/>
      <c r="J23528" s="58" t="e">
        <f>HYPERLINK("#"&amp;"Insumos"&amp;"!A"&amp;MATCH($B23528,#REF!,0),"Ins "&amp;$B23528)</f>
        <v>#REF!</v>
      </c>
      <c r="M23528" s="220"/>
    </row>
    <row r="23529" spans="1:13" x14ac:dyDescent="0.2">
      <c r="A23529" s="35" t="s">
        <v>4050</v>
      </c>
      <c r="B23529" s="1" t="s">
        <v>4546</v>
      </c>
      <c r="C23529" s="45" t="s">
        <v>712</v>
      </c>
      <c r="D23529" s="23" t="s">
        <v>5751</v>
      </c>
      <c r="E23529" s="23" t="s">
        <v>4134</v>
      </c>
      <c r="F23529" s="40">
        <v>17</v>
      </c>
      <c r="G23529" s="25">
        <v>3316</v>
      </c>
      <c r="H23529" s="25">
        <v>56372</v>
      </c>
      <c r="I23529" s="25"/>
      <c r="J23529" s="58" t="e">
        <f>HYPERLINK("#"&amp;"Insumos"&amp;"!A"&amp;MATCH($B23529,#REF!,0),"Ins "&amp;$B23529)</f>
        <v>#REF!</v>
      </c>
      <c r="M23529" s="220"/>
    </row>
    <row r="23530" spans="1:13" x14ac:dyDescent="0.2">
      <c r="A23530" s="35" t="s">
        <v>4050</v>
      </c>
      <c r="B23530" s="1" t="s">
        <v>4550</v>
      </c>
      <c r="C23530" s="45" t="s">
        <v>728</v>
      </c>
      <c r="D23530" s="23" t="s">
        <v>5751</v>
      </c>
      <c r="E23530" s="23" t="s">
        <v>4134</v>
      </c>
      <c r="F23530" s="40">
        <v>2.4</v>
      </c>
      <c r="G23530" s="25">
        <v>14206</v>
      </c>
      <c r="H23530" s="25">
        <v>34094</v>
      </c>
      <c r="I23530" s="25"/>
      <c r="J23530" s="58" t="e">
        <f>HYPERLINK("#"&amp;"Insumos"&amp;"!A"&amp;MATCH($B23530,#REF!,0),"Ins "&amp;$B23530)</f>
        <v>#REF!</v>
      </c>
      <c r="M23530" s="220"/>
    </row>
    <row r="23531" spans="1:13" ht="38.25" x14ac:dyDescent="0.2">
      <c r="A23531" s="36" t="s">
        <v>4051</v>
      </c>
      <c r="B23531" s="26" t="s">
        <v>6816</v>
      </c>
      <c r="C23531" s="79" t="s">
        <v>2315</v>
      </c>
      <c r="D23531" s="37" t="s">
        <v>5608</v>
      </c>
      <c r="E23531" s="37" t="s">
        <v>466</v>
      </c>
      <c r="F23531" s="41"/>
      <c r="G23531" s="27"/>
      <c r="H23531" s="27"/>
      <c r="I23531" s="27">
        <v>1142682</v>
      </c>
      <c r="M23531" s="220">
        <f t="shared" si="367"/>
        <v>1496456</v>
      </c>
    </row>
    <row r="23532" spans="1:13" x14ac:dyDescent="0.2">
      <c r="A23532" s="35" t="s">
        <v>4051</v>
      </c>
      <c r="B23532" s="1" t="s">
        <v>80</v>
      </c>
      <c r="C23532" s="45" t="s">
        <v>1035</v>
      </c>
      <c r="D23532" s="23" t="s">
        <v>5734</v>
      </c>
      <c r="E23532" s="23" t="s">
        <v>4141</v>
      </c>
      <c r="F23532" s="40">
        <v>2.8</v>
      </c>
      <c r="G23532" s="25">
        <v>110673</v>
      </c>
      <c r="H23532" s="25">
        <v>309884</v>
      </c>
      <c r="I23532" s="25"/>
      <c r="J23532" s="58" t="e">
        <f>HYPERLINK("#"&amp;"Insumos"&amp;"!A"&amp;MATCH($B23532,#REF!,0),"Ins "&amp;$B23532)</f>
        <v>#REF!</v>
      </c>
      <c r="M23532" s="220"/>
    </row>
    <row r="23533" spans="1:13" x14ac:dyDescent="0.2">
      <c r="A23533" s="35" t="s">
        <v>4051</v>
      </c>
      <c r="B23533" s="1" t="s">
        <v>263</v>
      </c>
      <c r="C23533" s="45" t="s">
        <v>696</v>
      </c>
      <c r="D23533" s="23" t="s">
        <v>5534</v>
      </c>
      <c r="E23533" s="23" t="s">
        <v>4140</v>
      </c>
      <c r="F23533" s="40">
        <v>8.4500000000000006E-2</v>
      </c>
      <c r="G23533" s="25">
        <v>187426</v>
      </c>
      <c r="H23533" s="25">
        <v>15837</v>
      </c>
      <c r="I23533" s="25"/>
      <c r="J23533" s="58" t="e">
        <f>HYPERLINK("#"&amp;"Insumos"&amp;"!A"&amp;MATCH($B23533,#REF!,0),"Ins "&amp;$B23533)</f>
        <v>#REF!</v>
      </c>
      <c r="M23533" s="220"/>
    </row>
    <row r="23534" spans="1:13" x14ac:dyDescent="0.2">
      <c r="A23534" s="35" t="s">
        <v>4051</v>
      </c>
      <c r="B23534" s="1" t="s">
        <v>222</v>
      </c>
      <c r="C23534" s="45" t="s">
        <v>157</v>
      </c>
      <c r="D23534" s="23" t="s">
        <v>5534</v>
      </c>
      <c r="E23534" s="23" t="s">
        <v>4140</v>
      </c>
      <c r="F23534" s="40">
        <v>0.1</v>
      </c>
      <c r="G23534" s="25">
        <v>66212</v>
      </c>
      <c r="H23534" s="25">
        <v>6621</v>
      </c>
      <c r="I23534" s="25"/>
      <c r="J23534" s="58" t="e">
        <f>HYPERLINK("#"&amp;"Insumos"&amp;"!A"&amp;MATCH($B23534,#REF!,0),"Ins "&amp;$B23534)</f>
        <v>#REF!</v>
      </c>
      <c r="M23534" s="220"/>
    </row>
    <row r="23535" spans="1:13" x14ac:dyDescent="0.2">
      <c r="A23535" s="35" t="s">
        <v>4051</v>
      </c>
      <c r="B23535" s="1" t="s">
        <v>5533</v>
      </c>
      <c r="C23535" s="45" t="s">
        <v>5892</v>
      </c>
      <c r="D23535" s="23" t="s">
        <v>977</v>
      </c>
      <c r="E23535" s="23" t="s">
        <v>4134</v>
      </c>
      <c r="F23535" s="40">
        <v>2.8</v>
      </c>
      <c r="G23535" s="25">
        <v>3623</v>
      </c>
      <c r="H23535" s="25">
        <v>10144</v>
      </c>
      <c r="I23535" s="25"/>
      <c r="J23535" s="58" t="e">
        <f>HYPERLINK("#"&amp;"Insumos"&amp;"!A"&amp;MATCH($B23535,#REF!,0),"Ins "&amp;$B23535)</f>
        <v>#REF!</v>
      </c>
      <c r="M23535" s="220"/>
    </row>
    <row r="23536" spans="1:13" x14ac:dyDescent="0.2">
      <c r="A23536" s="35" t="s">
        <v>4051</v>
      </c>
      <c r="B23536" s="1" t="s">
        <v>5007</v>
      </c>
      <c r="C23536" s="45" t="s">
        <v>720</v>
      </c>
      <c r="D23536" s="23" t="s">
        <v>5751</v>
      </c>
      <c r="E23536" s="23" t="s">
        <v>4134</v>
      </c>
      <c r="F23536" s="40">
        <v>8.6999999999999993</v>
      </c>
      <c r="G23536" s="25">
        <v>1897</v>
      </c>
      <c r="H23536" s="25">
        <v>16504</v>
      </c>
      <c r="I23536" s="25"/>
      <c r="J23536" s="58" t="e">
        <f>HYPERLINK("#"&amp;"Insumos"&amp;"!A"&amp;MATCH($B23536,#REF!,0),"Ins "&amp;$B23536)</f>
        <v>#REF!</v>
      </c>
      <c r="M23536" s="220"/>
    </row>
    <row r="23537" spans="1:13" x14ac:dyDescent="0.2">
      <c r="A23537" s="35" t="s">
        <v>4051</v>
      </c>
      <c r="B23537" s="1" t="s">
        <v>5387</v>
      </c>
      <c r="C23537" s="45" t="s">
        <v>2320</v>
      </c>
      <c r="D23537" s="23" t="s">
        <v>5751</v>
      </c>
      <c r="E23537" s="23" t="s">
        <v>466</v>
      </c>
      <c r="F23537" s="40">
        <v>1.05</v>
      </c>
      <c r="G23537" s="25">
        <v>650112</v>
      </c>
      <c r="H23537" s="25">
        <v>682618</v>
      </c>
      <c r="I23537" s="25"/>
      <c r="J23537" s="58" t="e">
        <f>HYPERLINK("#"&amp;"Insumos"&amp;"!A"&amp;MATCH($B23537,#REF!,0),"Ins "&amp;$B23537)</f>
        <v>#REF!</v>
      </c>
      <c r="M23537" s="220"/>
    </row>
    <row r="23538" spans="1:13" x14ac:dyDescent="0.2">
      <c r="A23538" s="35" t="s">
        <v>4051</v>
      </c>
      <c r="B23538" s="1" t="s">
        <v>5184</v>
      </c>
      <c r="C23538" s="45" t="s">
        <v>294</v>
      </c>
      <c r="D23538" s="23" t="s">
        <v>5751</v>
      </c>
      <c r="E23538" s="23" t="s">
        <v>4147</v>
      </c>
      <c r="F23538" s="40">
        <v>2</v>
      </c>
      <c r="G23538" s="25">
        <v>5304</v>
      </c>
      <c r="H23538" s="25">
        <v>10608</v>
      </c>
      <c r="I23538" s="25"/>
      <c r="J23538" s="58" t="e">
        <f>HYPERLINK("#"&amp;"Insumos"&amp;"!A"&amp;MATCH($B23538,#REF!,0),"Ins "&amp;$B23538)</f>
        <v>#REF!</v>
      </c>
      <c r="M23538" s="220"/>
    </row>
    <row r="23539" spans="1:13" x14ac:dyDescent="0.2">
      <c r="A23539" s="35" t="s">
        <v>4051</v>
      </c>
      <c r="B23539" s="1" t="s">
        <v>4546</v>
      </c>
      <c r="C23539" s="45" t="s">
        <v>712</v>
      </c>
      <c r="D23539" s="23" t="s">
        <v>5751</v>
      </c>
      <c r="E23539" s="23" t="s">
        <v>4134</v>
      </c>
      <c r="F23539" s="40">
        <v>17</v>
      </c>
      <c r="G23539" s="25">
        <v>3316</v>
      </c>
      <c r="H23539" s="25">
        <v>56372</v>
      </c>
      <c r="I23539" s="25"/>
      <c r="J23539" s="58" t="e">
        <f>HYPERLINK("#"&amp;"Insumos"&amp;"!A"&amp;MATCH($B23539,#REF!,0),"Ins "&amp;$B23539)</f>
        <v>#REF!</v>
      </c>
      <c r="M23539" s="220"/>
    </row>
    <row r="23540" spans="1:13" x14ac:dyDescent="0.2">
      <c r="A23540" s="35" t="s">
        <v>4051</v>
      </c>
      <c r="B23540" s="1" t="s">
        <v>4550</v>
      </c>
      <c r="C23540" s="45" t="s">
        <v>728</v>
      </c>
      <c r="D23540" s="23" t="s">
        <v>5751</v>
      </c>
      <c r="E23540" s="23" t="s">
        <v>4134</v>
      </c>
      <c r="F23540" s="40">
        <v>2.4</v>
      </c>
      <c r="G23540" s="25">
        <v>14206</v>
      </c>
      <c r="H23540" s="25">
        <v>34094</v>
      </c>
      <c r="I23540" s="25"/>
      <c r="J23540" s="58" t="e">
        <f>HYPERLINK("#"&amp;"Insumos"&amp;"!A"&amp;MATCH($B23540,#REF!,0),"Ins "&amp;$B23540)</f>
        <v>#REF!</v>
      </c>
      <c r="M23540" s="220"/>
    </row>
    <row r="23541" spans="1:13" ht="38.25" x14ac:dyDescent="0.2">
      <c r="A23541" s="36" t="s">
        <v>4052</v>
      </c>
      <c r="B23541" s="26" t="s">
        <v>6816</v>
      </c>
      <c r="C23541" s="79" t="s">
        <v>2317</v>
      </c>
      <c r="D23541" s="37" t="s">
        <v>5608</v>
      </c>
      <c r="E23541" s="37" t="s">
        <v>466</v>
      </c>
      <c r="F23541" s="41"/>
      <c r="G23541" s="27"/>
      <c r="H23541" s="27"/>
      <c r="I23541" s="27">
        <v>1176893</v>
      </c>
      <c r="M23541" s="220">
        <f t="shared" si="367"/>
        <v>1541259</v>
      </c>
    </row>
    <row r="23542" spans="1:13" x14ac:dyDescent="0.2">
      <c r="A23542" s="35" t="s">
        <v>4052</v>
      </c>
      <c r="B23542" s="1" t="s">
        <v>5591</v>
      </c>
      <c r="C23542" s="45" t="s">
        <v>5821</v>
      </c>
      <c r="D23542" s="23" t="s">
        <v>5585</v>
      </c>
      <c r="E23542" s="23" t="s">
        <v>466</v>
      </c>
      <c r="F23542" s="40">
        <v>1.05</v>
      </c>
      <c r="G23542" s="25">
        <v>682944</v>
      </c>
      <c r="H23542" s="25">
        <v>717091</v>
      </c>
      <c r="I23542" s="25"/>
      <c r="M23542" s="220"/>
    </row>
    <row r="23543" spans="1:13" x14ac:dyDescent="0.2">
      <c r="A23543" s="35" t="s">
        <v>4052</v>
      </c>
      <c r="B23543" s="1" t="s">
        <v>80</v>
      </c>
      <c r="C23543" s="45" t="s">
        <v>1035</v>
      </c>
      <c r="D23543" s="23" t="s">
        <v>5734</v>
      </c>
      <c r="E23543" s="23" t="s">
        <v>4141</v>
      </c>
      <c r="F23543" s="40">
        <v>2.8</v>
      </c>
      <c r="G23543" s="25">
        <v>110673</v>
      </c>
      <c r="H23543" s="25">
        <v>309884</v>
      </c>
      <c r="I23543" s="25"/>
      <c r="J23543" s="58" t="e">
        <f>HYPERLINK("#"&amp;"Insumos"&amp;"!A"&amp;MATCH($B23543,#REF!,0),"Ins "&amp;$B23543)</f>
        <v>#REF!</v>
      </c>
      <c r="M23543" s="220"/>
    </row>
    <row r="23544" spans="1:13" x14ac:dyDescent="0.2">
      <c r="A23544" s="35" t="s">
        <v>4052</v>
      </c>
      <c r="B23544" s="1" t="s">
        <v>263</v>
      </c>
      <c r="C23544" s="45" t="s">
        <v>696</v>
      </c>
      <c r="D23544" s="23" t="s">
        <v>5534</v>
      </c>
      <c r="E23544" s="23" t="s">
        <v>4140</v>
      </c>
      <c r="F23544" s="40">
        <v>8.3099999999999993E-2</v>
      </c>
      <c r="G23544" s="25">
        <v>187426</v>
      </c>
      <c r="H23544" s="25">
        <v>15575</v>
      </c>
      <c r="I23544" s="25"/>
      <c r="J23544" s="58" t="e">
        <f>HYPERLINK("#"&amp;"Insumos"&amp;"!A"&amp;MATCH($B23544,#REF!,0),"Ins "&amp;$B23544)</f>
        <v>#REF!</v>
      </c>
      <c r="M23544" s="220"/>
    </row>
    <row r="23545" spans="1:13" x14ac:dyDescent="0.2">
      <c r="A23545" s="35" t="s">
        <v>4052</v>
      </c>
      <c r="B23545" s="1" t="s">
        <v>222</v>
      </c>
      <c r="C23545" s="45" t="s">
        <v>157</v>
      </c>
      <c r="D23545" s="23" t="s">
        <v>5534</v>
      </c>
      <c r="E23545" s="23" t="s">
        <v>4140</v>
      </c>
      <c r="F23545" s="40">
        <v>0.1</v>
      </c>
      <c r="G23545" s="25">
        <v>66212</v>
      </c>
      <c r="H23545" s="25">
        <v>6621</v>
      </c>
      <c r="I23545" s="25"/>
      <c r="J23545" s="58" t="e">
        <f>HYPERLINK("#"&amp;"Insumos"&amp;"!A"&amp;MATCH($B23545,#REF!,0),"Ins "&amp;$B23545)</f>
        <v>#REF!</v>
      </c>
      <c r="M23545" s="220"/>
    </row>
    <row r="23546" spans="1:13" x14ac:dyDescent="0.2">
      <c r="A23546" s="35" t="s">
        <v>4052</v>
      </c>
      <c r="B23546" s="1" t="s">
        <v>5533</v>
      </c>
      <c r="C23546" s="45" t="s">
        <v>5892</v>
      </c>
      <c r="D23546" s="23" t="s">
        <v>977</v>
      </c>
      <c r="E23546" s="23" t="s">
        <v>4134</v>
      </c>
      <c r="F23546" s="40">
        <v>2.8</v>
      </c>
      <c r="G23546" s="25">
        <v>3623</v>
      </c>
      <c r="H23546" s="25">
        <v>10144</v>
      </c>
      <c r="I23546" s="25"/>
      <c r="J23546" s="58" t="e">
        <f>HYPERLINK("#"&amp;"Insumos"&amp;"!A"&amp;MATCH($B23546,#REF!,0),"Ins "&amp;$B23546)</f>
        <v>#REF!</v>
      </c>
      <c r="M23546" s="220"/>
    </row>
    <row r="23547" spans="1:13" x14ac:dyDescent="0.2">
      <c r="A23547" s="35" t="s">
        <v>4052</v>
      </c>
      <c r="B23547" s="1" t="s">
        <v>5007</v>
      </c>
      <c r="C23547" s="45" t="s">
        <v>720</v>
      </c>
      <c r="D23547" s="23" t="s">
        <v>5751</v>
      </c>
      <c r="E23547" s="23" t="s">
        <v>4134</v>
      </c>
      <c r="F23547" s="40">
        <v>8.6999999999999993</v>
      </c>
      <c r="G23547" s="25">
        <v>1897</v>
      </c>
      <c r="H23547" s="25">
        <v>16504</v>
      </c>
      <c r="I23547" s="25"/>
      <c r="J23547" s="58" t="e">
        <f>HYPERLINK("#"&amp;"Insumos"&amp;"!A"&amp;MATCH($B23547,#REF!,0),"Ins "&amp;$B23547)</f>
        <v>#REF!</v>
      </c>
      <c r="M23547" s="220"/>
    </row>
    <row r="23548" spans="1:13" x14ac:dyDescent="0.2">
      <c r="A23548" s="35" t="s">
        <v>4052</v>
      </c>
      <c r="B23548" s="1" t="s">
        <v>5184</v>
      </c>
      <c r="C23548" s="45" t="s">
        <v>294</v>
      </c>
      <c r="D23548" s="23" t="s">
        <v>5751</v>
      </c>
      <c r="E23548" s="23" t="s">
        <v>4147</v>
      </c>
      <c r="F23548" s="40">
        <v>2</v>
      </c>
      <c r="G23548" s="25">
        <v>5304</v>
      </c>
      <c r="H23548" s="25">
        <v>10608</v>
      </c>
      <c r="I23548" s="25"/>
      <c r="J23548" s="58" t="e">
        <f>HYPERLINK("#"&amp;"Insumos"&amp;"!A"&amp;MATCH($B23548,#REF!,0),"Ins "&amp;$B23548)</f>
        <v>#REF!</v>
      </c>
      <c r="M23548" s="220"/>
    </row>
    <row r="23549" spans="1:13" x14ac:dyDescent="0.2">
      <c r="A23549" s="35" t="s">
        <v>4052</v>
      </c>
      <c r="B23549" s="1" t="s">
        <v>4546</v>
      </c>
      <c r="C23549" s="45" t="s">
        <v>712</v>
      </c>
      <c r="D23549" s="23" t="s">
        <v>5751</v>
      </c>
      <c r="E23549" s="23" t="s">
        <v>4134</v>
      </c>
      <c r="F23549" s="40">
        <v>17</v>
      </c>
      <c r="G23549" s="25">
        <v>3316</v>
      </c>
      <c r="H23549" s="25">
        <v>56372</v>
      </c>
      <c r="I23549" s="25"/>
      <c r="J23549" s="58" t="e">
        <f>HYPERLINK("#"&amp;"Insumos"&amp;"!A"&amp;MATCH($B23549,#REF!,0),"Ins "&amp;$B23549)</f>
        <v>#REF!</v>
      </c>
      <c r="M23549" s="220"/>
    </row>
    <row r="23550" spans="1:13" x14ac:dyDescent="0.2">
      <c r="A23550" s="35" t="s">
        <v>4052</v>
      </c>
      <c r="B23550" s="1" t="s">
        <v>4550</v>
      </c>
      <c r="C23550" s="45" t="s">
        <v>728</v>
      </c>
      <c r="D23550" s="23" t="s">
        <v>5751</v>
      </c>
      <c r="E23550" s="23" t="s">
        <v>4134</v>
      </c>
      <c r="F23550" s="40">
        <v>2.4</v>
      </c>
      <c r="G23550" s="25">
        <v>14206</v>
      </c>
      <c r="H23550" s="25">
        <v>34094</v>
      </c>
      <c r="I23550" s="25"/>
      <c r="J23550" s="58" t="e">
        <f>HYPERLINK("#"&amp;"Insumos"&amp;"!A"&amp;MATCH($B23550,#REF!,0),"Ins "&amp;$B23550)</f>
        <v>#REF!</v>
      </c>
      <c r="M23550" s="220"/>
    </row>
    <row r="23551" spans="1:13" ht="38.25" x14ac:dyDescent="0.2">
      <c r="A23551" s="36" t="s">
        <v>4053</v>
      </c>
      <c r="B23551" s="26" t="s">
        <v>6816</v>
      </c>
      <c r="C23551" s="79" t="s">
        <v>2318</v>
      </c>
      <c r="D23551" s="37" t="s">
        <v>5608</v>
      </c>
      <c r="E23551" s="37" t="s">
        <v>466</v>
      </c>
      <c r="F23551" s="41"/>
      <c r="G23551" s="27"/>
      <c r="H23551" s="27"/>
      <c r="I23551" s="27">
        <v>1212314</v>
      </c>
      <c r="M23551" s="220">
        <f t="shared" si="367"/>
        <v>1587646</v>
      </c>
    </row>
    <row r="23552" spans="1:13" x14ac:dyDescent="0.2">
      <c r="A23552" s="35" t="s">
        <v>4053</v>
      </c>
      <c r="B23552" s="1" t="s">
        <v>80</v>
      </c>
      <c r="C23552" s="45" t="s">
        <v>1035</v>
      </c>
      <c r="D23552" s="23" t="s">
        <v>5734</v>
      </c>
      <c r="E23552" s="23" t="s">
        <v>4141</v>
      </c>
      <c r="F23552" s="40">
        <v>2.8</v>
      </c>
      <c r="G23552" s="25">
        <v>110673</v>
      </c>
      <c r="H23552" s="25">
        <v>309884</v>
      </c>
      <c r="I23552" s="25"/>
      <c r="J23552" s="58" t="e">
        <f>HYPERLINK("#"&amp;"Insumos"&amp;"!A"&amp;MATCH($B23552,#REF!,0),"Ins "&amp;$B23552)</f>
        <v>#REF!</v>
      </c>
      <c r="M23552" s="220"/>
    </row>
    <row r="23553" spans="1:13" x14ac:dyDescent="0.2">
      <c r="A23553" s="35" t="s">
        <v>4053</v>
      </c>
      <c r="B23553" s="1" t="s">
        <v>263</v>
      </c>
      <c r="C23553" s="45" t="s">
        <v>696</v>
      </c>
      <c r="D23553" s="23" t="s">
        <v>5534</v>
      </c>
      <c r="E23553" s="23" t="s">
        <v>4140</v>
      </c>
      <c r="F23553" s="40">
        <v>9.1800000000000007E-2</v>
      </c>
      <c r="G23553" s="25">
        <v>187426</v>
      </c>
      <c r="H23553" s="25">
        <v>17206</v>
      </c>
      <c r="I23553" s="25"/>
      <c r="J23553" s="58" t="e">
        <f>HYPERLINK("#"&amp;"Insumos"&amp;"!A"&amp;MATCH($B23553,#REF!,0),"Ins "&amp;$B23553)</f>
        <v>#REF!</v>
      </c>
      <c r="M23553" s="220"/>
    </row>
    <row r="23554" spans="1:13" x14ac:dyDescent="0.2">
      <c r="A23554" s="35" t="s">
        <v>4053</v>
      </c>
      <c r="B23554" s="1" t="s">
        <v>222</v>
      </c>
      <c r="C23554" s="45" t="s">
        <v>157</v>
      </c>
      <c r="D23554" s="23" t="s">
        <v>5534</v>
      </c>
      <c r="E23554" s="23" t="s">
        <v>4140</v>
      </c>
      <c r="F23554" s="40">
        <v>0.1</v>
      </c>
      <c r="G23554" s="25">
        <v>66212</v>
      </c>
      <c r="H23554" s="25">
        <v>6621</v>
      </c>
      <c r="I23554" s="25"/>
      <c r="J23554" s="58" t="e">
        <f>HYPERLINK("#"&amp;"Insumos"&amp;"!A"&amp;MATCH($B23554,#REF!,0),"Ins "&amp;$B23554)</f>
        <v>#REF!</v>
      </c>
      <c r="M23554" s="220"/>
    </row>
    <row r="23555" spans="1:13" x14ac:dyDescent="0.2">
      <c r="A23555" s="35" t="s">
        <v>4053</v>
      </c>
      <c r="B23555" s="1" t="s">
        <v>5533</v>
      </c>
      <c r="C23555" s="45" t="s">
        <v>5892</v>
      </c>
      <c r="D23555" s="23" t="s">
        <v>977</v>
      </c>
      <c r="E23555" s="23" t="s">
        <v>4134</v>
      </c>
      <c r="F23555" s="40">
        <v>2.8</v>
      </c>
      <c r="G23555" s="25">
        <v>3623</v>
      </c>
      <c r="H23555" s="25">
        <v>10144</v>
      </c>
      <c r="I23555" s="25"/>
      <c r="J23555" s="58" t="e">
        <f>HYPERLINK("#"&amp;"Insumos"&amp;"!A"&amp;MATCH($B23555,#REF!,0),"Ins "&amp;$B23555)</f>
        <v>#REF!</v>
      </c>
      <c r="M23555" s="220"/>
    </row>
    <row r="23556" spans="1:13" x14ac:dyDescent="0.2">
      <c r="A23556" s="35" t="s">
        <v>4053</v>
      </c>
      <c r="B23556" s="1" t="s">
        <v>5007</v>
      </c>
      <c r="C23556" s="45" t="s">
        <v>720</v>
      </c>
      <c r="D23556" s="23" t="s">
        <v>5751</v>
      </c>
      <c r="E23556" s="23" t="s">
        <v>4134</v>
      </c>
      <c r="F23556" s="40">
        <v>8.6999999999999993</v>
      </c>
      <c r="G23556" s="25">
        <v>1897</v>
      </c>
      <c r="H23556" s="25">
        <v>16504</v>
      </c>
      <c r="I23556" s="25"/>
      <c r="J23556" s="58" t="e">
        <f>HYPERLINK("#"&amp;"Insumos"&amp;"!A"&amp;MATCH($B23556,#REF!,0),"Ins "&amp;$B23556)</f>
        <v>#REF!</v>
      </c>
      <c r="M23556" s="220"/>
    </row>
    <row r="23557" spans="1:13" x14ac:dyDescent="0.2">
      <c r="A23557" s="35" t="s">
        <v>4053</v>
      </c>
      <c r="B23557" s="1" t="s">
        <v>5386</v>
      </c>
      <c r="C23557" s="45" t="s">
        <v>2319</v>
      </c>
      <c r="D23557" s="23" t="s">
        <v>5751</v>
      </c>
      <c r="E23557" s="23" t="s">
        <v>466</v>
      </c>
      <c r="F23557" s="40">
        <v>1.05</v>
      </c>
      <c r="G23557" s="25">
        <v>715125</v>
      </c>
      <c r="H23557" s="25">
        <v>750881</v>
      </c>
      <c r="I23557" s="25"/>
      <c r="J23557" s="58" t="e">
        <f>HYPERLINK("#"&amp;"Insumos"&amp;"!A"&amp;MATCH($B23557,#REF!,0),"Ins "&amp;$B23557)</f>
        <v>#REF!</v>
      </c>
      <c r="M23557" s="220"/>
    </row>
    <row r="23558" spans="1:13" x14ac:dyDescent="0.2">
      <c r="A23558" s="35" t="s">
        <v>4053</v>
      </c>
      <c r="B23558" s="1" t="s">
        <v>5184</v>
      </c>
      <c r="C23558" s="45" t="s">
        <v>294</v>
      </c>
      <c r="D23558" s="23" t="s">
        <v>5751</v>
      </c>
      <c r="E23558" s="23" t="s">
        <v>4147</v>
      </c>
      <c r="F23558" s="40">
        <v>2</v>
      </c>
      <c r="G23558" s="25">
        <v>5304</v>
      </c>
      <c r="H23558" s="25">
        <v>10608</v>
      </c>
      <c r="I23558" s="25"/>
      <c r="J23558" s="58" t="e">
        <f>HYPERLINK("#"&amp;"Insumos"&amp;"!A"&amp;MATCH($B23558,#REF!,0),"Ins "&amp;$B23558)</f>
        <v>#REF!</v>
      </c>
      <c r="M23558" s="220"/>
    </row>
    <row r="23559" spans="1:13" x14ac:dyDescent="0.2">
      <c r="A23559" s="35" t="s">
        <v>4053</v>
      </c>
      <c r="B23559" s="1" t="s">
        <v>4546</v>
      </c>
      <c r="C23559" s="45" t="s">
        <v>712</v>
      </c>
      <c r="D23559" s="23" t="s">
        <v>5751</v>
      </c>
      <c r="E23559" s="23" t="s">
        <v>4134</v>
      </c>
      <c r="F23559" s="40">
        <v>17</v>
      </c>
      <c r="G23559" s="25">
        <v>3316</v>
      </c>
      <c r="H23559" s="25">
        <v>56372</v>
      </c>
      <c r="I23559" s="25"/>
      <c r="J23559" s="58" t="e">
        <f>HYPERLINK("#"&amp;"Insumos"&amp;"!A"&amp;MATCH($B23559,#REF!,0),"Ins "&amp;$B23559)</f>
        <v>#REF!</v>
      </c>
      <c r="M23559" s="220"/>
    </row>
    <row r="23560" spans="1:13" x14ac:dyDescent="0.2">
      <c r="A23560" s="35" t="s">
        <v>4053</v>
      </c>
      <c r="B23560" s="1" t="s">
        <v>4550</v>
      </c>
      <c r="C23560" s="45" t="s">
        <v>728</v>
      </c>
      <c r="D23560" s="23" t="s">
        <v>5751</v>
      </c>
      <c r="E23560" s="23" t="s">
        <v>4134</v>
      </c>
      <c r="F23560" s="40">
        <v>2.4</v>
      </c>
      <c r="G23560" s="25">
        <v>14206</v>
      </c>
      <c r="H23560" s="25">
        <v>34094</v>
      </c>
      <c r="I23560" s="25"/>
      <c r="J23560" s="58" t="e">
        <f>HYPERLINK("#"&amp;"Insumos"&amp;"!A"&amp;MATCH($B23560,#REF!,0),"Ins "&amp;$B23560)</f>
        <v>#REF!</v>
      </c>
      <c r="M23560" s="220"/>
    </row>
    <row r="23561" spans="1:13" ht="38.25" x14ac:dyDescent="0.2">
      <c r="A23561" s="36" t="s">
        <v>4054</v>
      </c>
      <c r="B23561" s="26" t="s">
        <v>6816</v>
      </c>
      <c r="C23561" s="79" t="s">
        <v>2321</v>
      </c>
      <c r="D23561" s="37" t="s">
        <v>5608</v>
      </c>
      <c r="E23561" s="37" t="s">
        <v>466</v>
      </c>
      <c r="F23561" s="41"/>
      <c r="G23561" s="27"/>
      <c r="H23561" s="27"/>
      <c r="I23561" s="27">
        <v>1167609</v>
      </c>
      <c r="M23561" s="220">
        <f t="shared" ref="M23561:M23611" si="368">ROUND(I23561*(1+$L$2),0)</f>
        <v>1529101</v>
      </c>
    </row>
    <row r="23562" spans="1:13" x14ac:dyDescent="0.2">
      <c r="A23562" s="35" t="s">
        <v>4054</v>
      </c>
      <c r="B23562" s="1" t="s">
        <v>5589</v>
      </c>
      <c r="C23562" s="45" t="s">
        <v>5819</v>
      </c>
      <c r="D23562" s="23" t="s">
        <v>5585</v>
      </c>
      <c r="E23562" s="23" t="s">
        <v>466</v>
      </c>
      <c r="F23562" s="40">
        <v>1.05</v>
      </c>
      <c r="G23562" s="25">
        <v>597780</v>
      </c>
      <c r="H23562" s="25">
        <v>627669</v>
      </c>
      <c r="I23562" s="25"/>
      <c r="M23562" s="220"/>
    </row>
    <row r="23563" spans="1:13" x14ac:dyDescent="0.2">
      <c r="A23563" s="35" t="s">
        <v>4054</v>
      </c>
      <c r="B23563" s="1" t="s">
        <v>80</v>
      </c>
      <c r="C23563" s="45" t="s">
        <v>1035</v>
      </c>
      <c r="D23563" s="23" t="s">
        <v>5734</v>
      </c>
      <c r="E23563" s="23" t="s">
        <v>4141</v>
      </c>
      <c r="F23563" s="40">
        <v>2.8</v>
      </c>
      <c r="G23563" s="25">
        <v>110673</v>
      </c>
      <c r="H23563" s="25">
        <v>309884</v>
      </c>
      <c r="I23563" s="25"/>
      <c r="J23563" s="58" t="e">
        <f>HYPERLINK("#"&amp;"Insumos"&amp;"!A"&amp;MATCH($B23563,#REF!,0),"Ins "&amp;$B23563)</f>
        <v>#REF!</v>
      </c>
      <c r="M23563" s="220"/>
    </row>
    <row r="23564" spans="1:13" x14ac:dyDescent="0.2">
      <c r="A23564" s="35" t="s">
        <v>4054</v>
      </c>
      <c r="B23564" s="1" t="s">
        <v>263</v>
      </c>
      <c r="C23564" s="45" t="s">
        <v>696</v>
      </c>
      <c r="D23564" s="23" t="s">
        <v>5534</v>
      </c>
      <c r="E23564" s="23" t="s">
        <v>4140</v>
      </c>
      <c r="F23564" s="40">
        <v>8.3599999999999994E-2</v>
      </c>
      <c r="G23564" s="25">
        <v>187426</v>
      </c>
      <c r="H23564" s="25">
        <v>15669</v>
      </c>
      <c r="I23564" s="25"/>
      <c r="J23564" s="58" t="e">
        <f>HYPERLINK("#"&amp;"Insumos"&amp;"!A"&amp;MATCH($B23564,#REF!,0),"Ins "&amp;$B23564)</f>
        <v>#REF!</v>
      </c>
      <c r="M23564" s="220"/>
    </row>
    <row r="23565" spans="1:13" x14ac:dyDescent="0.2">
      <c r="A23565" s="35" t="s">
        <v>4054</v>
      </c>
      <c r="B23565" s="1" t="s">
        <v>222</v>
      </c>
      <c r="C23565" s="45" t="s">
        <v>157</v>
      </c>
      <c r="D23565" s="23" t="s">
        <v>5534</v>
      </c>
      <c r="E23565" s="23" t="s">
        <v>4140</v>
      </c>
      <c r="F23565" s="40">
        <v>0.1</v>
      </c>
      <c r="G23565" s="25">
        <v>66212</v>
      </c>
      <c r="H23565" s="25">
        <v>6621</v>
      </c>
      <c r="I23565" s="25"/>
      <c r="J23565" s="58" t="e">
        <f>HYPERLINK("#"&amp;"Insumos"&amp;"!A"&amp;MATCH($B23565,#REF!,0),"Ins "&amp;$B23565)</f>
        <v>#REF!</v>
      </c>
      <c r="M23565" s="220"/>
    </row>
    <row r="23566" spans="1:13" x14ac:dyDescent="0.2">
      <c r="A23566" s="35" t="s">
        <v>4054</v>
      </c>
      <c r="B23566" s="1" t="s">
        <v>5533</v>
      </c>
      <c r="C23566" s="45" t="s">
        <v>5892</v>
      </c>
      <c r="D23566" s="23" t="s">
        <v>977</v>
      </c>
      <c r="E23566" s="23" t="s">
        <v>4134</v>
      </c>
      <c r="F23566" s="40">
        <v>2.8</v>
      </c>
      <c r="G23566" s="25">
        <v>3623</v>
      </c>
      <c r="H23566" s="25">
        <v>10144</v>
      </c>
      <c r="I23566" s="25"/>
      <c r="J23566" s="58" t="e">
        <f>HYPERLINK("#"&amp;"Insumos"&amp;"!A"&amp;MATCH($B23566,#REF!,0),"Ins "&amp;$B23566)</f>
        <v>#REF!</v>
      </c>
      <c r="M23566" s="220"/>
    </row>
    <row r="23567" spans="1:13" x14ac:dyDescent="0.2">
      <c r="A23567" s="35" t="s">
        <v>4054</v>
      </c>
      <c r="B23567" s="1" t="s">
        <v>5007</v>
      </c>
      <c r="C23567" s="45" t="s">
        <v>720</v>
      </c>
      <c r="D23567" s="23" t="s">
        <v>5751</v>
      </c>
      <c r="E23567" s="23" t="s">
        <v>4134</v>
      </c>
      <c r="F23567" s="40">
        <v>8.6999999999999993</v>
      </c>
      <c r="G23567" s="25">
        <v>1897</v>
      </c>
      <c r="H23567" s="25">
        <v>16504</v>
      </c>
      <c r="I23567" s="25"/>
      <c r="J23567" s="58" t="e">
        <f>HYPERLINK("#"&amp;"Insumos"&amp;"!A"&amp;MATCH($B23567,#REF!,0),"Ins "&amp;$B23567)</f>
        <v>#REF!</v>
      </c>
      <c r="M23567" s="220"/>
    </row>
    <row r="23568" spans="1:13" x14ac:dyDescent="0.2">
      <c r="A23568" s="35" t="s">
        <v>4054</v>
      </c>
      <c r="B23568" s="1" t="s">
        <v>5184</v>
      </c>
      <c r="C23568" s="45" t="s">
        <v>294</v>
      </c>
      <c r="D23568" s="23" t="s">
        <v>5751</v>
      </c>
      <c r="E23568" s="23" t="s">
        <v>4147</v>
      </c>
      <c r="F23568" s="40">
        <v>2</v>
      </c>
      <c r="G23568" s="25">
        <v>5304</v>
      </c>
      <c r="H23568" s="25">
        <v>10608</v>
      </c>
      <c r="I23568" s="25"/>
      <c r="J23568" s="58" t="e">
        <f>HYPERLINK("#"&amp;"Insumos"&amp;"!A"&amp;MATCH($B23568,#REF!,0),"Ins "&amp;$B23568)</f>
        <v>#REF!</v>
      </c>
      <c r="M23568" s="220"/>
    </row>
    <row r="23569" spans="1:13" x14ac:dyDescent="0.2">
      <c r="A23569" s="35" t="s">
        <v>4054</v>
      </c>
      <c r="B23569" s="1" t="s">
        <v>4546</v>
      </c>
      <c r="C23569" s="45" t="s">
        <v>712</v>
      </c>
      <c r="D23569" s="23" t="s">
        <v>5751</v>
      </c>
      <c r="E23569" s="23" t="s">
        <v>4134</v>
      </c>
      <c r="F23569" s="40">
        <v>30</v>
      </c>
      <c r="G23569" s="25">
        <v>3316</v>
      </c>
      <c r="H23569" s="25">
        <v>99480</v>
      </c>
      <c r="I23569" s="25"/>
      <c r="J23569" s="58" t="e">
        <f>HYPERLINK("#"&amp;"Insumos"&amp;"!A"&amp;MATCH($B23569,#REF!,0),"Ins "&amp;$B23569)</f>
        <v>#REF!</v>
      </c>
      <c r="M23569" s="220"/>
    </row>
    <row r="23570" spans="1:13" x14ac:dyDescent="0.2">
      <c r="A23570" s="35" t="s">
        <v>4054</v>
      </c>
      <c r="B23570" s="1" t="s">
        <v>4550</v>
      </c>
      <c r="C23570" s="45" t="s">
        <v>728</v>
      </c>
      <c r="D23570" s="23" t="s">
        <v>5751</v>
      </c>
      <c r="E23570" s="23" t="s">
        <v>4134</v>
      </c>
      <c r="F23570" s="40">
        <v>5</v>
      </c>
      <c r="G23570" s="25">
        <v>14206</v>
      </c>
      <c r="H23570" s="25">
        <v>71030</v>
      </c>
      <c r="I23570" s="25"/>
      <c r="J23570" s="58" t="e">
        <f>HYPERLINK("#"&amp;"Insumos"&amp;"!A"&amp;MATCH($B23570,#REF!,0),"Ins "&amp;$B23570)</f>
        <v>#REF!</v>
      </c>
      <c r="M23570" s="220"/>
    </row>
    <row r="23571" spans="1:13" ht="38.25" x14ac:dyDescent="0.2">
      <c r="A23571" s="36" t="s">
        <v>4055</v>
      </c>
      <c r="B23571" s="26" t="s">
        <v>6816</v>
      </c>
      <c r="C23571" s="79" t="s">
        <v>2322</v>
      </c>
      <c r="D23571" s="37" t="s">
        <v>5608</v>
      </c>
      <c r="E23571" s="37" t="s">
        <v>466</v>
      </c>
      <c r="F23571" s="41"/>
      <c r="G23571" s="27"/>
      <c r="H23571" s="27"/>
      <c r="I23571" s="27">
        <v>1224301</v>
      </c>
      <c r="M23571" s="220">
        <f t="shared" si="368"/>
        <v>1603345</v>
      </c>
    </row>
    <row r="23572" spans="1:13" x14ac:dyDescent="0.2">
      <c r="A23572" s="35" t="s">
        <v>4055</v>
      </c>
      <c r="B23572" s="1" t="s">
        <v>80</v>
      </c>
      <c r="C23572" s="45" t="s">
        <v>1035</v>
      </c>
      <c r="D23572" s="23" t="s">
        <v>5734</v>
      </c>
      <c r="E23572" s="23" t="s">
        <v>4141</v>
      </c>
      <c r="F23572" s="40">
        <v>2.8</v>
      </c>
      <c r="G23572" s="25">
        <v>110673</v>
      </c>
      <c r="H23572" s="25">
        <v>309884</v>
      </c>
      <c r="I23572" s="25"/>
      <c r="J23572" s="58" t="e">
        <f>HYPERLINK("#"&amp;"Insumos"&amp;"!A"&amp;MATCH($B23572,#REF!,0),"Ins "&amp;$B23572)</f>
        <v>#REF!</v>
      </c>
      <c r="M23572" s="220"/>
    </row>
    <row r="23573" spans="1:13" x14ac:dyDescent="0.2">
      <c r="A23573" s="35" t="s">
        <v>4055</v>
      </c>
      <c r="B23573" s="1" t="s">
        <v>263</v>
      </c>
      <c r="C23573" s="45" t="s">
        <v>696</v>
      </c>
      <c r="D23573" s="23" t="s">
        <v>5534</v>
      </c>
      <c r="E23573" s="23" t="s">
        <v>4140</v>
      </c>
      <c r="F23573" s="40">
        <v>9.2899999999999996E-2</v>
      </c>
      <c r="G23573" s="25">
        <v>187426</v>
      </c>
      <c r="H23573" s="25">
        <v>17412</v>
      </c>
      <c r="I23573" s="25"/>
      <c r="J23573" s="58" t="e">
        <f>HYPERLINK("#"&amp;"Insumos"&amp;"!A"&amp;MATCH($B23573,#REF!,0),"Ins "&amp;$B23573)</f>
        <v>#REF!</v>
      </c>
      <c r="M23573" s="220"/>
    </row>
    <row r="23574" spans="1:13" x14ac:dyDescent="0.2">
      <c r="A23574" s="35" t="s">
        <v>4055</v>
      </c>
      <c r="B23574" s="1" t="s">
        <v>222</v>
      </c>
      <c r="C23574" s="45" t="s">
        <v>157</v>
      </c>
      <c r="D23574" s="23" t="s">
        <v>5534</v>
      </c>
      <c r="E23574" s="23" t="s">
        <v>4140</v>
      </c>
      <c r="F23574" s="40">
        <v>0.1</v>
      </c>
      <c r="G23574" s="25">
        <v>66212</v>
      </c>
      <c r="H23574" s="25">
        <v>6621</v>
      </c>
      <c r="I23574" s="25"/>
      <c r="J23574" s="58" t="e">
        <f>HYPERLINK("#"&amp;"Insumos"&amp;"!A"&amp;MATCH($B23574,#REF!,0),"Ins "&amp;$B23574)</f>
        <v>#REF!</v>
      </c>
      <c r="M23574" s="220"/>
    </row>
    <row r="23575" spans="1:13" x14ac:dyDescent="0.2">
      <c r="A23575" s="35" t="s">
        <v>4055</v>
      </c>
      <c r="B23575" s="1" t="s">
        <v>5533</v>
      </c>
      <c r="C23575" s="45" t="s">
        <v>5892</v>
      </c>
      <c r="D23575" s="23" t="s">
        <v>977</v>
      </c>
      <c r="E23575" s="23" t="s">
        <v>4134</v>
      </c>
      <c r="F23575" s="40">
        <v>2.8</v>
      </c>
      <c r="G23575" s="25">
        <v>3623</v>
      </c>
      <c r="H23575" s="25">
        <v>10144</v>
      </c>
      <c r="I23575" s="25"/>
      <c r="J23575" s="58" t="e">
        <f>HYPERLINK("#"&amp;"Insumos"&amp;"!A"&amp;MATCH($B23575,#REF!,0),"Ins "&amp;$B23575)</f>
        <v>#REF!</v>
      </c>
      <c r="M23575" s="220"/>
    </row>
    <row r="23576" spans="1:13" x14ac:dyDescent="0.2">
      <c r="A23576" s="35" t="s">
        <v>4055</v>
      </c>
      <c r="B23576" s="1" t="s">
        <v>5007</v>
      </c>
      <c r="C23576" s="45" t="s">
        <v>720</v>
      </c>
      <c r="D23576" s="23" t="s">
        <v>5751</v>
      </c>
      <c r="E23576" s="23" t="s">
        <v>4134</v>
      </c>
      <c r="F23576" s="40">
        <v>8.6999999999999993</v>
      </c>
      <c r="G23576" s="25">
        <v>1897</v>
      </c>
      <c r="H23576" s="25">
        <v>16504</v>
      </c>
      <c r="I23576" s="25"/>
      <c r="J23576" s="58" t="e">
        <f>HYPERLINK("#"&amp;"Insumos"&amp;"!A"&amp;MATCH($B23576,#REF!,0),"Ins "&amp;$B23576)</f>
        <v>#REF!</v>
      </c>
      <c r="M23576" s="220"/>
    </row>
    <row r="23577" spans="1:13" x14ac:dyDescent="0.2">
      <c r="A23577" s="35" t="s">
        <v>4055</v>
      </c>
      <c r="B23577" s="1" t="s">
        <v>5387</v>
      </c>
      <c r="C23577" s="45" t="s">
        <v>2320</v>
      </c>
      <c r="D23577" s="23" t="s">
        <v>5751</v>
      </c>
      <c r="E23577" s="23" t="s">
        <v>466</v>
      </c>
      <c r="F23577" s="40">
        <v>1.05</v>
      </c>
      <c r="G23577" s="25">
        <v>650112</v>
      </c>
      <c r="H23577" s="25">
        <v>682618</v>
      </c>
      <c r="I23577" s="25"/>
      <c r="J23577" s="58" t="e">
        <f>HYPERLINK("#"&amp;"Insumos"&amp;"!A"&amp;MATCH($B23577,#REF!,0),"Ins "&amp;$B23577)</f>
        <v>#REF!</v>
      </c>
      <c r="M23577" s="220"/>
    </row>
    <row r="23578" spans="1:13" x14ac:dyDescent="0.2">
      <c r="A23578" s="35" t="s">
        <v>4055</v>
      </c>
      <c r="B23578" s="1" t="s">
        <v>5184</v>
      </c>
      <c r="C23578" s="45" t="s">
        <v>294</v>
      </c>
      <c r="D23578" s="23" t="s">
        <v>5751</v>
      </c>
      <c r="E23578" s="23" t="s">
        <v>4147</v>
      </c>
      <c r="F23578" s="40">
        <v>2</v>
      </c>
      <c r="G23578" s="25">
        <v>5304</v>
      </c>
      <c r="H23578" s="25">
        <v>10608</v>
      </c>
      <c r="I23578" s="25"/>
      <c r="J23578" s="58" t="e">
        <f>HYPERLINK("#"&amp;"Insumos"&amp;"!A"&amp;MATCH($B23578,#REF!,0),"Ins "&amp;$B23578)</f>
        <v>#REF!</v>
      </c>
      <c r="M23578" s="220"/>
    </row>
    <row r="23579" spans="1:13" x14ac:dyDescent="0.2">
      <c r="A23579" s="35" t="s">
        <v>4055</v>
      </c>
      <c r="B23579" s="1" t="s">
        <v>4546</v>
      </c>
      <c r="C23579" s="45" t="s">
        <v>712</v>
      </c>
      <c r="D23579" s="23" t="s">
        <v>5751</v>
      </c>
      <c r="E23579" s="23" t="s">
        <v>4134</v>
      </c>
      <c r="F23579" s="40">
        <v>30</v>
      </c>
      <c r="G23579" s="25">
        <v>3316</v>
      </c>
      <c r="H23579" s="25">
        <v>99480</v>
      </c>
      <c r="I23579" s="25"/>
      <c r="J23579" s="58" t="e">
        <f>HYPERLINK("#"&amp;"Insumos"&amp;"!A"&amp;MATCH($B23579,#REF!,0),"Ins "&amp;$B23579)</f>
        <v>#REF!</v>
      </c>
      <c r="M23579" s="220"/>
    </row>
    <row r="23580" spans="1:13" x14ac:dyDescent="0.2">
      <c r="A23580" s="35" t="s">
        <v>4055</v>
      </c>
      <c r="B23580" s="1" t="s">
        <v>4550</v>
      </c>
      <c r="C23580" s="45" t="s">
        <v>728</v>
      </c>
      <c r="D23580" s="23" t="s">
        <v>5751</v>
      </c>
      <c r="E23580" s="23" t="s">
        <v>4134</v>
      </c>
      <c r="F23580" s="40">
        <v>5</v>
      </c>
      <c r="G23580" s="25">
        <v>14206</v>
      </c>
      <c r="H23580" s="25">
        <v>71030</v>
      </c>
      <c r="I23580" s="25"/>
      <c r="J23580" s="58" t="e">
        <f>HYPERLINK("#"&amp;"Insumos"&amp;"!A"&amp;MATCH($B23580,#REF!,0),"Ins "&amp;$B23580)</f>
        <v>#REF!</v>
      </c>
      <c r="M23580" s="220"/>
    </row>
    <row r="23581" spans="1:13" ht="38.25" x14ac:dyDescent="0.2">
      <c r="A23581" s="36" t="s">
        <v>4056</v>
      </c>
      <c r="B23581" s="26" t="s">
        <v>6816</v>
      </c>
      <c r="C23581" s="79" t="s">
        <v>2323</v>
      </c>
      <c r="D23581" s="37" t="s">
        <v>5608</v>
      </c>
      <c r="E23581" s="37" t="s">
        <v>466</v>
      </c>
      <c r="F23581" s="41"/>
      <c r="G23581" s="27"/>
      <c r="H23581" s="27"/>
      <c r="I23581" s="27">
        <v>1258530</v>
      </c>
      <c r="M23581" s="220">
        <f t="shared" si="368"/>
        <v>1648171</v>
      </c>
    </row>
    <row r="23582" spans="1:13" x14ac:dyDescent="0.2">
      <c r="A23582" s="35" t="s">
        <v>4056</v>
      </c>
      <c r="B23582" s="1" t="s">
        <v>5591</v>
      </c>
      <c r="C23582" s="45" t="s">
        <v>5821</v>
      </c>
      <c r="D23582" s="23" t="s">
        <v>5585</v>
      </c>
      <c r="E23582" s="23" t="s">
        <v>466</v>
      </c>
      <c r="F23582" s="40">
        <v>1.05</v>
      </c>
      <c r="G23582" s="25">
        <v>682944</v>
      </c>
      <c r="H23582" s="25">
        <v>717091</v>
      </c>
      <c r="I23582" s="25"/>
      <c r="M23582" s="220"/>
    </row>
    <row r="23583" spans="1:13" x14ac:dyDescent="0.2">
      <c r="A23583" s="35" t="s">
        <v>4056</v>
      </c>
      <c r="B23583" s="1" t="s">
        <v>80</v>
      </c>
      <c r="C23583" s="45" t="s">
        <v>1035</v>
      </c>
      <c r="D23583" s="23" t="s">
        <v>5734</v>
      </c>
      <c r="E23583" s="23" t="s">
        <v>4141</v>
      </c>
      <c r="F23583" s="40">
        <v>2.8</v>
      </c>
      <c r="G23583" s="25">
        <v>110673</v>
      </c>
      <c r="H23583" s="25">
        <v>309884</v>
      </c>
      <c r="I23583" s="25"/>
      <c r="J23583" s="58" t="e">
        <f>HYPERLINK("#"&amp;"Insumos"&amp;"!A"&amp;MATCH($B23583,#REF!,0),"Ins "&amp;$B23583)</f>
        <v>#REF!</v>
      </c>
      <c r="M23583" s="220"/>
    </row>
    <row r="23584" spans="1:13" x14ac:dyDescent="0.2">
      <c r="A23584" s="35" t="s">
        <v>4056</v>
      </c>
      <c r="B23584" s="1" t="s">
        <v>263</v>
      </c>
      <c r="C23584" s="45" t="s">
        <v>696</v>
      </c>
      <c r="D23584" s="23" t="s">
        <v>5534</v>
      </c>
      <c r="E23584" s="23" t="s">
        <v>4140</v>
      </c>
      <c r="F23584" s="40">
        <v>9.1600000000000001E-2</v>
      </c>
      <c r="G23584" s="25">
        <v>187426</v>
      </c>
      <c r="H23584" s="25">
        <v>17168</v>
      </c>
      <c r="I23584" s="25"/>
      <c r="J23584" s="58" t="e">
        <f>HYPERLINK("#"&amp;"Insumos"&amp;"!A"&amp;MATCH($B23584,#REF!,0),"Ins "&amp;$B23584)</f>
        <v>#REF!</v>
      </c>
      <c r="M23584" s="220"/>
    </row>
    <row r="23585" spans="1:13" x14ac:dyDescent="0.2">
      <c r="A23585" s="35" t="s">
        <v>4056</v>
      </c>
      <c r="B23585" s="1" t="s">
        <v>222</v>
      </c>
      <c r="C23585" s="45" t="s">
        <v>157</v>
      </c>
      <c r="D23585" s="23" t="s">
        <v>5534</v>
      </c>
      <c r="E23585" s="23" t="s">
        <v>4140</v>
      </c>
      <c r="F23585" s="40">
        <v>0.1</v>
      </c>
      <c r="G23585" s="25">
        <v>66212</v>
      </c>
      <c r="H23585" s="25">
        <v>6621</v>
      </c>
      <c r="I23585" s="25"/>
      <c r="J23585" s="58" t="e">
        <f>HYPERLINK("#"&amp;"Insumos"&amp;"!A"&amp;MATCH($B23585,#REF!,0),"Ins "&amp;$B23585)</f>
        <v>#REF!</v>
      </c>
      <c r="M23585" s="220"/>
    </row>
    <row r="23586" spans="1:13" x14ac:dyDescent="0.2">
      <c r="A23586" s="35" t="s">
        <v>4056</v>
      </c>
      <c r="B23586" s="1" t="s">
        <v>5533</v>
      </c>
      <c r="C23586" s="45" t="s">
        <v>5892</v>
      </c>
      <c r="D23586" s="23" t="s">
        <v>977</v>
      </c>
      <c r="E23586" s="23" t="s">
        <v>4134</v>
      </c>
      <c r="F23586" s="40">
        <v>2.8</v>
      </c>
      <c r="G23586" s="25">
        <v>3623</v>
      </c>
      <c r="H23586" s="25">
        <v>10144</v>
      </c>
      <c r="I23586" s="25"/>
      <c r="J23586" s="58" t="e">
        <f>HYPERLINK("#"&amp;"Insumos"&amp;"!A"&amp;MATCH($B23586,#REF!,0),"Ins "&amp;$B23586)</f>
        <v>#REF!</v>
      </c>
      <c r="M23586" s="220"/>
    </row>
    <row r="23587" spans="1:13" x14ac:dyDescent="0.2">
      <c r="A23587" s="35" t="s">
        <v>4056</v>
      </c>
      <c r="B23587" s="1" t="s">
        <v>5007</v>
      </c>
      <c r="C23587" s="45" t="s">
        <v>720</v>
      </c>
      <c r="D23587" s="23" t="s">
        <v>5751</v>
      </c>
      <c r="E23587" s="23" t="s">
        <v>4134</v>
      </c>
      <c r="F23587" s="40">
        <v>8.6999999999999993</v>
      </c>
      <c r="G23587" s="25">
        <v>1897</v>
      </c>
      <c r="H23587" s="25">
        <v>16504</v>
      </c>
      <c r="I23587" s="25"/>
      <c r="J23587" s="58" t="e">
        <f>HYPERLINK("#"&amp;"Insumos"&amp;"!A"&amp;MATCH($B23587,#REF!,0),"Ins "&amp;$B23587)</f>
        <v>#REF!</v>
      </c>
      <c r="M23587" s="220"/>
    </row>
    <row r="23588" spans="1:13" x14ac:dyDescent="0.2">
      <c r="A23588" s="35" t="s">
        <v>4056</v>
      </c>
      <c r="B23588" s="1" t="s">
        <v>5184</v>
      </c>
      <c r="C23588" s="45" t="s">
        <v>294</v>
      </c>
      <c r="D23588" s="23" t="s">
        <v>5751</v>
      </c>
      <c r="E23588" s="23" t="s">
        <v>4147</v>
      </c>
      <c r="F23588" s="40">
        <v>2</v>
      </c>
      <c r="G23588" s="25">
        <v>5304</v>
      </c>
      <c r="H23588" s="25">
        <v>10608</v>
      </c>
      <c r="I23588" s="25"/>
      <c r="J23588" s="58" t="e">
        <f>HYPERLINK("#"&amp;"Insumos"&amp;"!A"&amp;MATCH($B23588,#REF!,0),"Ins "&amp;$B23588)</f>
        <v>#REF!</v>
      </c>
      <c r="M23588" s="220"/>
    </row>
    <row r="23589" spans="1:13" x14ac:dyDescent="0.2">
      <c r="A23589" s="35" t="s">
        <v>4056</v>
      </c>
      <c r="B23589" s="1" t="s">
        <v>4546</v>
      </c>
      <c r="C23589" s="45" t="s">
        <v>712</v>
      </c>
      <c r="D23589" s="23" t="s">
        <v>5751</v>
      </c>
      <c r="E23589" s="23" t="s">
        <v>4134</v>
      </c>
      <c r="F23589" s="40">
        <v>30</v>
      </c>
      <c r="G23589" s="25">
        <v>3316</v>
      </c>
      <c r="H23589" s="25">
        <v>99480</v>
      </c>
      <c r="I23589" s="25"/>
      <c r="J23589" s="58" t="e">
        <f>HYPERLINK("#"&amp;"Insumos"&amp;"!A"&amp;MATCH($B23589,#REF!,0),"Ins "&amp;$B23589)</f>
        <v>#REF!</v>
      </c>
      <c r="M23589" s="220"/>
    </row>
    <row r="23590" spans="1:13" x14ac:dyDescent="0.2">
      <c r="A23590" s="35" t="s">
        <v>4056</v>
      </c>
      <c r="B23590" s="1" t="s">
        <v>4550</v>
      </c>
      <c r="C23590" s="45" t="s">
        <v>728</v>
      </c>
      <c r="D23590" s="23" t="s">
        <v>5751</v>
      </c>
      <c r="E23590" s="23" t="s">
        <v>4134</v>
      </c>
      <c r="F23590" s="40">
        <v>5</v>
      </c>
      <c r="G23590" s="25">
        <v>14206</v>
      </c>
      <c r="H23590" s="25">
        <v>71030</v>
      </c>
      <c r="I23590" s="25"/>
      <c r="J23590" s="58" t="e">
        <f>HYPERLINK("#"&amp;"Insumos"&amp;"!A"&amp;MATCH($B23590,#REF!,0),"Ins "&amp;$B23590)</f>
        <v>#REF!</v>
      </c>
      <c r="M23590" s="220"/>
    </row>
    <row r="23591" spans="1:13" ht="38.25" x14ac:dyDescent="0.2">
      <c r="A23591" s="36" t="s">
        <v>4057</v>
      </c>
      <c r="B23591" s="26" t="s">
        <v>6816</v>
      </c>
      <c r="C23591" s="79" t="s">
        <v>2324</v>
      </c>
      <c r="D23591" s="37" t="s">
        <v>5608</v>
      </c>
      <c r="E23591" s="37" t="s">
        <v>466</v>
      </c>
      <c r="F23591" s="41"/>
      <c r="G23591" s="27"/>
      <c r="H23591" s="27"/>
      <c r="I23591" s="27">
        <v>1293932</v>
      </c>
      <c r="M23591" s="220">
        <f t="shared" si="368"/>
        <v>1694533</v>
      </c>
    </row>
    <row r="23592" spans="1:13" x14ac:dyDescent="0.2">
      <c r="A23592" s="35" t="s">
        <v>4057</v>
      </c>
      <c r="B23592" s="1" t="s">
        <v>80</v>
      </c>
      <c r="C23592" s="45" t="s">
        <v>1035</v>
      </c>
      <c r="D23592" s="23" t="s">
        <v>5734</v>
      </c>
      <c r="E23592" s="23" t="s">
        <v>4141</v>
      </c>
      <c r="F23592" s="40">
        <v>2.8</v>
      </c>
      <c r="G23592" s="25">
        <v>110673</v>
      </c>
      <c r="H23592" s="25">
        <v>309884</v>
      </c>
      <c r="I23592" s="25"/>
      <c r="J23592" s="58" t="e">
        <f>HYPERLINK("#"&amp;"Insumos"&amp;"!A"&amp;MATCH($B23592,#REF!,0),"Ins "&amp;$B23592)</f>
        <v>#REF!</v>
      </c>
      <c r="M23592" s="220"/>
    </row>
    <row r="23593" spans="1:13" x14ac:dyDescent="0.2">
      <c r="A23593" s="35" t="s">
        <v>4057</v>
      </c>
      <c r="B23593" s="1" t="s">
        <v>263</v>
      </c>
      <c r="C23593" s="45" t="s">
        <v>696</v>
      </c>
      <c r="D23593" s="23" t="s">
        <v>5534</v>
      </c>
      <c r="E23593" s="23" t="s">
        <v>4140</v>
      </c>
      <c r="F23593" s="40">
        <v>0.1002</v>
      </c>
      <c r="G23593" s="25">
        <v>187426</v>
      </c>
      <c r="H23593" s="25">
        <v>18780</v>
      </c>
      <c r="I23593" s="25"/>
      <c r="J23593" s="58" t="e">
        <f>HYPERLINK("#"&amp;"Insumos"&amp;"!A"&amp;MATCH($B23593,#REF!,0),"Ins "&amp;$B23593)</f>
        <v>#REF!</v>
      </c>
      <c r="M23593" s="220"/>
    </row>
    <row r="23594" spans="1:13" x14ac:dyDescent="0.2">
      <c r="A23594" s="35" t="s">
        <v>4057</v>
      </c>
      <c r="B23594" s="1" t="s">
        <v>222</v>
      </c>
      <c r="C23594" s="45" t="s">
        <v>157</v>
      </c>
      <c r="D23594" s="23" t="s">
        <v>5534</v>
      </c>
      <c r="E23594" s="23" t="s">
        <v>4140</v>
      </c>
      <c r="F23594" s="40">
        <v>0.1</v>
      </c>
      <c r="G23594" s="25">
        <v>66212</v>
      </c>
      <c r="H23594" s="25">
        <v>6621</v>
      </c>
      <c r="I23594" s="25"/>
      <c r="J23594" s="58" t="e">
        <f>HYPERLINK("#"&amp;"Insumos"&amp;"!A"&amp;MATCH($B23594,#REF!,0),"Ins "&amp;$B23594)</f>
        <v>#REF!</v>
      </c>
      <c r="M23594" s="220"/>
    </row>
    <row r="23595" spans="1:13" x14ac:dyDescent="0.2">
      <c r="A23595" s="35" t="s">
        <v>4057</v>
      </c>
      <c r="B23595" s="1" t="s">
        <v>5533</v>
      </c>
      <c r="C23595" s="45" t="s">
        <v>5892</v>
      </c>
      <c r="D23595" s="23" t="s">
        <v>977</v>
      </c>
      <c r="E23595" s="23" t="s">
        <v>4134</v>
      </c>
      <c r="F23595" s="40">
        <v>2.8</v>
      </c>
      <c r="G23595" s="25">
        <v>3623</v>
      </c>
      <c r="H23595" s="25">
        <v>10144</v>
      </c>
      <c r="I23595" s="25"/>
      <c r="J23595" s="58" t="e">
        <f>HYPERLINK("#"&amp;"Insumos"&amp;"!A"&amp;MATCH($B23595,#REF!,0),"Ins "&amp;$B23595)</f>
        <v>#REF!</v>
      </c>
      <c r="M23595" s="220"/>
    </row>
    <row r="23596" spans="1:13" x14ac:dyDescent="0.2">
      <c r="A23596" s="35" t="s">
        <v>4057</v>
      </c>
      <c r="B23596" s="1" t="s">
        <v>5007</v>
      </c>
      <c r="C23596" s="45" t="s">
        <v>720</v>
      </c>
      <c r="D23596" s="23" t="s">
        <v>5751</v>
      </c>
      <c r="E23596" s="23" t="s">
        <v>4134</v>
      </c>
      <c r="F23596" s="40">
        <v>8.6999999999999993</v>
      </c>
      <c r="G23596" s="25">
        <v>1897</v>
      </c>
      <c r="H23596" s="25">
        <v>16504</v>
      </c>
      <c r="I23596" s="25"/>
      <c r="J23596" s="58" t="e">
        <f>HYPERLINK("#"&amp;"Insumos"&amp;"!A"&amp;MATCH($B23596,#REF!,0),"Ins "&amp;$B23596)</f>
        <v>#REF!</v>
      </c>
      <c r="M23596" s="220"/>
    </row>
    <row r="23597" spans="1:13" x14ac:dyDescent="0.2">
      <c r="A23597" s="35" t="s">
        <v>4057</v>
      </c>
      <c r="B23597" s="1" t="s">
        <v>5386</v>
      </c>
      <c r="C23597" s="45" t="s">
        <v>2319</v>
      </c>
      <c r="D23597" s="23" t="s">
        <v>5751</v>
      </c>
      <c r="E23597" s="23" t="s">
        <v>466</v>
      </c>
      <c r="F23597" s="40">
        <v>1.05</v>
      </c>
      <c r="G23597" s="25">
        <v>715125</v>
      </c>
      <c r="H23597" s="25">
        <v>750881</v>
      </c>
      <c r="I23597" s="25"/>
      <c r="J23597" s="58" t="e">
        <f>HYPERLINK("#"&amp;"Insumos"&amp;"!A"&amp;MATCH($B23597,#REF!,0),"Ins "&amp;$B23597)</f>
        <v>#REF!</v>
      </c>
      <c r="M23597" s="220"/>
    </row>
    <row r="23598" spans="1:13" x14ac:dyDescent="0.2">
      <c r="A23598" s="35" t="s">
        <v>4057</v>
      </c>
      <c r="B23598" s="1" t="s">
        <v>5184</v>
      </c>
      <c r="C23598" s="45" t="s">
        <v>294</v>
      </c>
      <c r="D23598" s="23" t="s">
        <v>5751</v>
      </c>
      <c r="E23598" s="23" t="s">
        <v>4147</v>
      </c>
      <c r="F23598" s="40">
        <v>2</v>
      </c>
      <c r="G23598" s="25">
        <v>5304</v>
      </c>
      <c r="H23598" s="25">
        <v>10608</v>
      </c>
      <c r="I23598" s="25"/>
      <c r="J23598" s="58" t="e">
        <f>HYPERLINK("#"&amp;"Insumos"&amp;"!A"&amp;MATCH($B23598,#REF!,0),"Ins "&amp;$B23598)</f>
        <v>#REF!</v>
      </c>
      <c r="M23598" s="220"/>
    </row>
    <row r="23599" spans="1:13" x14ac:dyDescent="0.2">
      <c r="A23599" s="35" t="s">
        <v>4057</v>
      </c>
      <c r="B23599" s="1" t="s">
        <v>4546</v>
      </c>
      <c r="C23599" s="45" t="s">
        <v>712</v>
      </c>
      <c r="D23599" s="23" t="s">
        <v>5751</v>
      </c>
      <c r="E23599" s="23" t="s">
        <v>4134</v>
      </c>
      <c r="F23599" s="40">
        <v>30</v>
      </c>
      <c r="G23599" s="25">
        <v>3316</v>
      </c>
      <c r="H23599" s="25">
        <v>99480</v>
      </c>
      <c r="I23599" s="25"/>
      <c r="J23599" s="58" t="e">
        <f>HYPERLINK("#"&amp;"Insumos"&amp;"!A"&amp;MATCH($B23599,#REF!,0),"Ins "&amp;$B23599)</f>
        <v>#REF!</v>
      </c>
      <c r="M23599" s="220"/>
    </row>
    <row r="23600" spans="1:13" x14ac:dyDescent="0.2">
      <c r="A23600" s="35" t="s">
        <v>4057</v>
      </c>
      <c r="B23600" s="1" t="s">
        <v>4550</v>
      </c>
      <c r="C23600" s="45" t="s">
        <v>728</v>
      </c>
      <c r="D23600" s="23" t="s">
        <v>5751</v>
      </c>
      <c r="E23600" s="23" t="s">
        <v>4134</v>
      </c>
      <c r="F23600" s="40">
        <v>5</v>
      </c>
      <c r="G23600" s="25">
        <v>14206</v>
      </c>
      <c r="H23600" s="25">
        <v>71030</v>
      </c>
      <c r="I23600" s="25"/>
      <c r="J23600" s="58" t="e">
        <f>HYPERLINK("#"&amp;"Insumos"&amp;"!A"&amp;MATCH($B23600,#REF!,0),"Ins "&amp;$B23600)</f>
        <v>#REF!</v>
      </c>
      <c r="M23600" s="220"/>
    </row>
    <row r="23601" spans="1:13" ht="38.25" x14ac:dyDescent="0.2">
      <c r="A23601" s="36" t="s">
        <v>4058</v>
      </c>
      <c r="B23601" s="26" t="s">
        <v>6816</v>
      </c>
      <c r="C23601" s="79" t="s">
        <v>2325</v>
      </c>
      <c r="D23601" s="37" t="s">
        <v>5608</v>
      </c>
      <c r="E23601" s="37" t="s">
        <v>466</v>
      </c>
      <c r="F23601" s="41"/>
      <c r="G23601" s="27"/>
      <c r="H23601" s="27"/>
      <c r="I23601" s="27">
        <v>1098057</v>
      </c>
      <c r="M23601" s="220">
        <f t="shared" si="368"/>
        <v>1438015</v>
      </c>
    </row>
    <row r="23602" spans="1:13" x14ac:dyDescent="0.2">
      <c r="A23602" s="35" t="s">
        <v>4058</v>
      </c>
      <c r="B23602" s="1" t="s">
        <v>5589</v>
      </c>
      <c r="C23602" s="45" t="s">
        <v>5819</v>
      </c>
      <c r="D23602" s="23" t="s">
        <v>5585</v>
      </c>
      <c r="E23602" s="23" t="s">
        <v>466</v>
      </c>
      <c r="F23602" s="40">
        <v>1.05</v>
      </c>
      <c r="G23602" s="25">
        <v>597780</v>
      </c>
      <c r="H23602" s="25">
        <v>627669</v>
      </c>
      <c r="I23602" s="25"/>
      <c r="M23602" s="220"/>
    </row>
    <row r="23603" spans="1:13" x14ac:dyDescent="0.2">
      <c r="A23603" s="35" t="s">
        <v>4058</v>
      </c>
      <c r="B23603" s="1" t="s">
        <v>80</v>
      </c>
      <c r="C23603" s="45" t="s">
        <v>1035</v>
      </c>
      <c r="D23603" s="23" t="s">
        <v>5734</v>
      </c>
      <c r="E23603" s="23" t="s">
        <v>4141</v>
      </c>
      <c r="F23603" s="40">
        <v>2.8</v>
      </c>
      <c r="G23603" s="25">
        <v>110673</v>
      </c>
      <c r="H23603" s="25">
        <v>309884</v>
      </c>
      <c r="I23603" s="25"/>
      <c r="J23603" s="58" t="e">
        <f>HYPERLINK("#"&amp;"Insumos"&amp;"!A"&amp;MATCH($B23603,#REF!,0),"Ins "&amp;$B23603)</f>
        <v>#REF!</v>
      </c>
      <c r="M23603" s="220"/>
    </row>
    <row r="23604" spans="1:13" x14ac:dyDescent="0.2">
      <c r="A23604" s="35" t="s">
        <v>4058</v>
      </c>
      <c r="B23604" s="1" t="s">
        <v>263</v>
      </c>
      <c r="C23604" s="45" t="s">
        <v>696</v>
      </c>
      <c r="D23604" s="23" t="s">
        <v>5534</v>
      </c>
      <c r="E23604" s="23" t="s">
        <v>4140</v>
      </c>
      <c r="F23604" s="40">
        <v>7.8920000000000004E-2</v>
      </c>
      <c r="G23604" s="25">
        <v>187426</v>
      </c>
      <c r="H23604" s="25">
        <v>14792</v>
      </c>
      <c r="I23604" s="25"/>
      <c r="J23604" s="58" t="e">
        <f>HYPERLINK("#"&amp;"Insumos"&amp;"!A"&amp;MATCH($B23604,#REF!,0),"Ins "&amp;$B23604)</f>
        <v>#REF!</v>
      </c>
      <c r="M23604" s="220"/>
    </row>
    <row r="23605" spans="1:13" x14ac:dyDescent="0.2">
      <c r="A23605" s="35" t="s">
        <v>4058</v>
      </c>
      <c r="B23605" s="1" t="s">
        <v>222</v>
      </c>
      <c r="C23605" s="45" t="s">
        <v>157</v>
      </c>
      <c r="D23605" s="23" t="s">
        <v>5534</v>
      </c>
      <c r="E23605" s="23" t="s">
        <v>4140</v>
      </c>
      <c r="F23605" s="40">
        <v>0.1</v>
      </c>
      <c r="G23605" s="25">
        <v>66212</v>
      </c>
      <c r="H23605" s="25">
        <v>6621</v>
      </c>
      <c r="I23605" s="25"/>
      <c r="J23605" s="58" t="e">
        <f>HYPERLINK("#"&amp;"Insumos"&amp;"!A"&amp;MATCH($B23605,#REF!,0),"Ins "&amp;$B23605)</f>
        <v>#REF!</v>
      </c>
      <c r="M23605" s="220"/>
    </row>
    <row r="23606" spans="1:13" x14ac:dyDescent="0.2">
      <c r="A23606" s="35" t="s">
        <v>4058</v>
      </c>
      <c r="B23606" s="1" t="s">
        <v>5533</v>
      </c>
      <c r="C23606" s="45" t="s">
        <v>5892</v>
      </c>
      <c r="D23606" s="23" t="s">
        <v>977</v>
      </c>
      <c r="E23606" s="23" t="s">
        <v>4134</v>
      </c>
      <c r="F23606" s="40">
        <v>2.8</v>
      </c>
      <c r="G23606" s="25">
        <v>3623</v>
      </c>
      <c r="H23606" s="25">
        <v>10144</v>
      </c>
      <c r="I23606" s="25"/>
      <c r="J23606" s="58" t="e">
        <f>HYPERLINK("#"&amp;"Insumos"&amp;"!A"&amp;MATCH($B23606,#REF!,0),"Ins "&amp;$B23606)</f>
        <v>#REF!</v>
      </c>
      <c r="M23606" s="220"/>
    </row>
    <row r="23607" spans="1:13" x14ac:dyDescent="0.2">
      <c r="A23607" s="35" t="s">
        <v>4058</v>
      </c>
      <c r="B23607" s="1" t="s">
        <v>5007</v>
      </c>
      <c r="C23607" s="45" t="s">
        <v>720</v>
      </c>
      <c r="D23607" s="23" t="s">
        <v>5751</v>
      </c>
      <c r="E23607" s="23" t="s">
        <v>4134</v>
      </c>
      <c r="F23607" s="40">
        <v>8.6999999999999993</v>
      </c>
      <c r="G23607" s="25">
        <v>1897</v>
      </c>
      <c r="H23607" s="25">
        <v>16504</v>
      </c>
      <c r="I23607" s="25"/>
      <c r="J23607" s="58" t="e">
        <f>HYPERLINK("#"&amp;"Insumos"&amp;"!A"&amp;MATCH($B23607,#REF!,0),"Ins "&amp;$B23607)</f>
        <v>#REF!</v>
      </c>
      <c r="M23607" s="220"/>
    </row>
    <row r="23608" spans="1:13" x14ac:dyDescent="0.2">
      <c r="A23608" s="35" t="s">
        <v>4058</v>
      </c>
      <c r="B23608" s="1" t="s">
        <v>5184</v>
      </c>
      <c r="C23608" s="45" t="s">
        <v>294</v>
      </c>
      <c r="D23608" s="23" t="s">
        <v>5751</v>
      </c>
      <c r="E23608" s="23" t="s">
        <v>4147</v>
      </c>
      <c r="F23608" s="40">
        <v>2</v>
      </c>
      <c r="G23608" s="25">
        <v>5304</v>
      </c>
      <c r="H23608" s="25">
        <v>10608</v>
      </c>
      <c r="I23608" s="25"/>
      <c r="J23608" s="58" t="e">
        <f>HYPERLINK("#"&amp;"Insumos"&amp;"!A"&amp;MATCH($B23608,#REF!,0),"Ins "&amp;$B23608)</f>
        <v>#REF!</v>
      </c>
      <c r="M23608" s="220"/>
    </row>
    <row r="23609" spans="1:13" x14ac:dyDescent="0.2">
      <c r="A23609" s="35" t="s">
        <v>4058</v>
      </c>
      <c r="B23609" s="1" t="s">
        <v>4546</v>
      </c>
      <c r="C23609" s="45" t="s">
        <v>712</v>
      </c>
      <c r="D23609" s="23" t="s">
        <v>5751</v>
      </c>
      <c r="E23609" s="23" t="s">
        <v>4134</v>
      </c>
      <c r="F23609" s="40">
        <v>20</v>
      </c>
      <c r="G23609" s="25">
        <v>3316</v>
      </c>
      <c r="H23609" s="25">
        <v>66320</v>
      </c>
      <c r="I23609" s="25"/>
      <c r="J23609" s="58" t="e">
        <f>HYPERLINK("#"&amp;"Insumos"&amp;"!A"&amp;MATCH($B23609,#REF!,0),"Ins "&amp;$B23609)</f>
        <v>#REF!</v>
      </c>
      <c r="M23609" s="220"/>
    </row>
    <row r="23610" spans="1:13" x14ac:dyDescent="0.2">
      <c r="A23610" s="35" t="s">
        <v>4058</v>
      </c>
      <c r="B23610" s="1" t="s">
        <v>4550</v>
      </c>
      <c r="C23610" s="45" t="s">
        <v>728</v>
      </c>
      <c r="D23610" s="23" t="s">
        <v>5751</v>
      </c>
      <c r="E23610" s="23" t="s">
        <v>4134</v>
      </c>
      <c r="F23610" s="40">
        <v>2.5</v>
      </c>
      <c r="G23610" s="25">
        <v>14206</v>
      </c>
      <c r="H23610" s="25">
        <v>35515</v>
      </c>
      <c r="I23610" s="25"/>
      <c r="J23610" s="58" t="e">
        <f>HYPERLINK("#"&amp;"Insumos"&amp;"!A"&amp;MATCH($B23610,#REF!,0),"Ins "&amp;$B23610)</f>
        <v>#REF!</v>
      </c>
      <c r="M23610" s="220"/>
    </row>
    <row r="23611" spans="1:13" ht="38.25" x14ac:dyDescent="0.2">
      <c r="A23611" s="36" t="s">
        <v>4059</v>
      </c>
      <c r="B23611" s="26" t="s">
        <v>6816</v>
      </c>
      <c r="C23611" s="79" t="s">
        <v>2326</v>
      </c>
      <c r="D23611" s="37" t="s">
        <v>5608</v>
      </c>
      <c r="E23611" s="37" t="s">
        <v>466</v>
      </c>
      <c r="F23611" s="41"/>
      <c r="G23611" s="27"/>
      <c r="H23611" s="27"/>
      <c r="I23611" s="27">
        <v>1154854</v>
      </c>
      <c r="M23611" s="220">
        <f t="shared" si="368"/>
        <v>1512397</v>
      </c>
    </row>
    <row r="23612" spans="1:13" x14ac:dyDescent="0.2">
      <c r="A23612" s="35" t="s">
        <v>4059</v>
      </c>
      <c r="B23612" s="1" t="s">
        <v>80</v>
      </c>
      <c r="C23612" s="45" t="s">
        <v>1035</v>
      </c>
      <c r="D23612" s="23" t="s">
        <v>5734</v>
      </c>
      <c r="E23612" s="23" t="s">
        <v>4141</v>
      </c>
      <c r="F23612" s="40">
        <v>2.8</v>
      </c>
      <c r="G23612" s="25">
        <v>110673</v>
      </c>
      <c r="H23612" s="25">
        <v>309884</v>
      </c>
      <c r="I23612" s="25"/>
      <c r="J23612" s="58" t="e">
        <f>HYPERLINK("#"&amp;"Insumos"&amp;"!A"&amp;MATCH($B23612,#REF!,0),"Ins "&amp;$B23612)</f>
        <v>#REF!</v>
      </c>
      <c r="M23612" s="220"/>
    </row>
    <row r="23613" spans="1:13" x14ac:dyDescent="0.2">
      <c r="A23613" s="35" t="s">
        <v>4059</v>
      </c>
      <c r="B23613" s="1" t="s">
        <v>263</v>
      </c>
      <c r="C23613" s="45" t="s">
        <v>696</v>
      </c>
      <c r="D23613" s="23" t="s">
        <v>5534</v>
      </c>
      <c r="E23613" s="23" t="s">
        <v>4140</v>
      </c>
      <c r="F23613" s="40">
        <v>8.8779999999999998E-2</v>
      </c>
      <c r="G23613" s="25">
        <v>187426</v>
      </c>
      <c r="H23613" s="25">
        <v>16640</v>
      </c>
      <c r="I23613" s="25"/>
      <c r="J23613" s="58" t="e">
        <f>HYPERLINK("#"&amp;"Insumos"&amp;"!A"&amp;MATCH($B23613,#REF!,0),"Ins "&amp;$B23613)</f>
        <v>#REF!</v>
      </c>
      <c r="M23613" s="220"/>
    </row>
    <row r="23614" spans="1:13" x14ac:dyDescent="0.2">
      <c r="A23614" s="35" t="s">
        <v>4059</v>
      </c>
      <c r="B23614" s="1" t="s">
        <v>222</v>
      </c>
      <c r="C23614" s="45" t="s">
        <v>157</v>
      </c>
      <c r="D23614" s="23" t="s">
        <v>5534</v>
      </c>
      <c r="E23614" s="23" t="s">
        <v>4140</v>
      </c>
      <c r="F23614" s="40">
        <v>0.1</v>
      </c>
      <c r="G23614" s="25">
        <v>66212</v>
      </c>
      <c r="H23614" s="25">
        <v>6621</v>
      </c>
      <c r="I23614" s="25"/>
      <c r="J23614" s="58" t="e">
        <f>HYPERLINK("#"&amp;"Insumos"&amp;"!A"&amp;MATCH($B23614,#REF!,0),"Ins "&amp;$B23614)</f>
        <v>#REF!</v>
      </c>
      <c r="M23614" s="220"/>
    </row>
    <row r="23615" spans="1:13" x14ac:dyDescent="0.2">
      <c r="A23615" s="35" t="s">
        <v>4059</v>
      </c>
      <c r="B23615" s="1" t="s">
        <v>5533</v>
      </c>
      <c r="C23615" s="45" t="s">
        <v>5892</v>
      </c>
      <c r="D23615" s="23" t="s">
        <v>977</v>
      </c>
      <c r="E23615" s="23" t="s">
        <v>4134</v>
      </c>
      <c r="F23615" s="40">
        <v>2.8</v>
      </c>
      <c r="G23615" s="25">
        <v>3623</v>
      </c>
      <c r="H23615" s="25">
        <v>10144</v>
      </c>
      <c r="I23615" s="25"/>
      <c r="J23615" s="58" t="e">
        <f>HYPERLINK("#"&amp;"Insumos"&amp;"!A"&amp;MATCH($B23615,#REF!,0),"Ins "&amp;$B23615)</f>
        <v>#REF!</v>
      </c>
      <c r="M23615" s="220"/>
    </row>
    <row r="23616" spans="1:13" x14ac:dyDescent="0.2">
      <c r="A23616" s="35" t="s">
        <v>4059</v>
      </c>
      <c r="B23616" s="1" t="s">
        <v>5007</v>
      </c>
      <c r="C23616" s="45" t="s">
        <v>720</v>
      </c>
      <c r="D23616" s="23" t="s">
        <v>5751</v>
      </c>
      <c r="E23616" s="23" t="s">
        <v>4134</v>
      </c>
      <c r="F23616" s="40">
        <v>8.6999999999999993</v>
      </c>
      <c r="G23616" s="25">
        <v>1897</v>
      </c>
      <c r="H23616" s="25">
        <v>16504</v>
      </c>
      <c r="I23616" s="25"/>
      <c r="J23616" s="58" t="e">
        <f>HYPERLINK("#"&amp;"Insumos"&amp;"!A"&amp;MATCH($B23616,#REF!,0),"Ins "&amp;$B23616)</f>
        <v>#REF!</v>
      </c>
      <c r="M23616" s="220"/>
    </row>
    <row r="23617" spans="1:13" x14ac:dyDescent="0.2">
      <c r="A23617" s="35" t="s">
        <v>4059</v>
      </c>
      <c r="B23617" s="1" t="s">
        <v>5387</v>
      </c>
      <c r="C23617" s="45" t="s">
        <v>2320</v>
      </c>
      <c r="D23617" s="23" t="s">
        <v>5751</v>
      </c>
      <c r="E23617" s="23" t="s">
        <v>466</v>
      </c>
      <c r="F23617" s="40">
        <v>1.05</v>
      </c>
      <c r="G23617" s="25">
        <v>650112</v>
      </c>
      <c r="H23617" s="25">
        <v>682618</v>
      </c>
      <c r="I23617" s="25"/>
      <c r="J23617" s="58" t="e">
        <f>HYPERLINK("#"&amp;"Insumos"&amp;"!A"&amp;MATCH($B23617,#REF!,0),"Ins "&amp;$B23617)</f>
        <v>#REF!</v>
      </c>
      <c r="M23617" s="220"/>
    </row>
    <row r="23618" spans="1:13" x14ac:dyDescent="0.2">
      <c r="A23618" s="35" t="s">
        <v>4059</v>
      </c>
      <c r="B23618" s="1" t="s">
        <v>5184</v>
      </c>
      <c r="C23618" s="45" t="s">
        <v>294</v>
      </c>
      <c r="D23618" s="23" t="s">
        <v>5751</v>
      </c>
      <c r="E23618" s="23" t="s">
        <v>4147</v>
      </c>
      <c r="F23618" s="40">
        <v>2</v>
      </c>
      <c r="G23618" s="25">
        <v>5304</v>
      </c>
      <c r="H23618" s="25">
        <v>10608</v>
      </c>
      <c r="I23618" s="25"/>
      <c r="J23618" s="58" t="e">
        <f>HYPERLINK("#"&amp;"Insumos"&amp;"!A"&amp;MATCH($B23618,#REF!,0),"Ins "&amp;$B23618)</f>
        <v>#REF!</v>
      </c>
      <c r="M23618" s="220"/>
    </row>
    <row r="23619" spans="1:13" x14ac:dyDescent="0.2">
      <c r="A23619" s="35" t="s">
        <v>4059</v>
      </c>
      <c r="B23619" s="1" t="s">
        <v>4546</v>
      </c>
      <c r="C23619" s="45" t="s">
        <v>712</v>
      </c>
      <c r="D23619" s="23" t="s">
        <v>5751</v>
      </c>
      <c r="E23619" s="23" t="s">
        <v>4134</v>
      </c>
      <c r="F23619" s="40">
        <v>20</v>
      </c>
      <c r="G23619" s="25">
        <v>3316</v>
      </c>
      <c r="H23619" s="25">
        <v>66320</v>
      </c>
      <c r="I23619" s="25"/>
      <c r="J23619" s="58" t="e">
        <f>HYPERLINK("#"&amp;"Insumos"&amp;"!A"&amp;MATCH($B23619,#REF!,0),"Ins "&amp;$B23619)</f>
        <v>#REF!</v>
      </c>
      <c r="M23619" s="220"/>
    </row>
    <row r="23620" spans="1:13" x14ac:dyDescent="0.2">
      <c r="A23620" s="35" t="s">
        <v>4059</v>
      </c>
      <c r="B23620" s="1" t="s">
        <v>4550</v>
      </c>
      <c r="C23620" s="45" t="s">
        <v>728</v>
      </c>
      <c r="D23620" s="23" t="s">
        <v>5751</v>
      </c>
      <c r="E23620" s="23" t="s">
        <v>4134</v>
      </c>
      <c r="F23620" s="40">
        <v>2.5</v>
      </c>
      <c r="G23620" s="25">
        <v>14206</v>
      </c>
      <c r="H23620" s="25">
        <v>35515</v>
      </c>
      <c r="I23620" s="25"/>
      <c r="J23620" s="58" t="e">
        <f>HYPERLINK("#"&amp;"Insumos"&amp;"!A"&amp;MATCH($B23620,#REF!,0),"Ins "&amp;$B23620)</f>
        <v>#REF!</v>
      </c>
      <c r="M23620" s="220"/>
    </row>
    <row r="23621" spans="1:13" ht="38.25" x14ac:dyDescent="0.2">
      <c r="A23621" s="36" t="s">
        <v>4060</v>
      </c>
      <c r="B23621" s="26" t="s">
        <v>6816</v>
      </c>
      <c r="C23621" s="79" t="s">
        <v>2327</v>
      </c>
      <c r="D23621" s="37" t="s">
        <v>5608</v>
      </c>
      <c r="E23621" s="37" t="s">
        <v>466</v>
      </c>
      <c r="F23621" s="41"/>
      <c r="G23621" s="27"/>
      <c r="H23621" s="27"/>
      <c r="I23621" s="27">
        <v>1188487</v>
      </c>
      <c r="M23621" s="220">
        <f t="shared" ref="M23621:M23683" si="369">ROUND(I23621*(1+$L$2),0)</f>
        <v>1556443</v>
      </c>
    </row>
    <row r="23622" spans="1:13" x14ac:dyDescent="0.2">
      <c r="A23622" s="35" t="s">
        <v>4060</v>
      </c>
      <c r="B23622" s="1" t="s">
        <v>5591</v>
      </c>
      <c r="C23622" s="45" t="s">
        <v>5821</v>
      </c>
      <c r="D23622" s="23" t="s">
        <v>5585</v>
      </c>
      <c r="E23622" s="23" t="s">
        <v>466</v>
      </c>
      <c r="F23622" s="40">
        <v>1.05</v>
      </c>
      <c r="G23622" s="25">
        <v>682944</v>
      </c>
      <c r="H23622" s="25">
        <v>717091</v>
      </c>
      <c r="I23622" s="25"/>
      <c r="M23622" s="220"/>
    </row>
    <row r="23623" spans="1:13" x14ac:dyDescent="0.2">
      <c r="A23623" s="35" t="s">
        <v>4060</v>
      </c>
      <c r="B23623" s="1" t="s">
        <v>80</v>
      </c>
      <c r="C23623" s="45" t="s">
        <v>1035</v>
      </c>
      <c r="D23623" s="23" t="s">
        <v>5734</v>
      </c>
      <c r="E23623" s="23" t="s">
        <v>4141</v>
      </c>
      <c r="F23623" s="40">
        <v>2.8</v>
      </c>
      <c r="G23623" s="25">
        <v>110673</v>
      </c>
      <c r="H23623" s="25">
        <v>309884</v>
      </c>
      <c r="I23623" s="25"/>
      <c r="J23623" s="58" t="e">
        <f>HYPERLINK("#"&amp;"Insumos"&amp;"!A"&amp;MATCH($B23623,#REF!,0),"Ins "&amp;$B23623)</f>
        <v>#REF!</v>
      </c>
      <c r="M23623" s="220"/>
    </row>
    <row r="23624" spans="1:13" x14ac:dyDescent="0.2">
      <c r="A23624" s="35" t="s">
        <v>4060</v>
      </c>
      <c r="B23624" s="1" t="s">
        <v>263</v>
      </c>
      <c r="C23624" s="45" t="s">
        <v>696</v>
      </c>
      <c r="D23624" s="23" t="s">
        <v>5534</v>
      </c>
      <c r="E23624" s="23" t="s">
        <v>4140</v>
      </c>
      <c r="F23624" s="40">
        <v>8.43E-2</v>
      </c>
      <c r="G23624" s="25">
        <v>187426</v>
      </c>
      <c r="H23624" s="25">
        <v>15800</v>
      </c>
      <c r="I23624" s="25"/>
      <c r="J23624" s="58" t="e">
        <f>HYPERLINK("#"&amp;"Insumos"&amp;"!A"&amp;MATCH($B23624,#REF!,0),"Ins "&amp;$B23624)</f>
        <v>#REF!</v>
      </c>
      <c r="M23624" s="220"/>
    </row>
    <row r="23625" spans="1:13" x14ac:dyDescent="0.2">
      <c r="A23625" s="35" t="s">
        <v>4060</v>
      </c>
      <c r="B23625" s="1" t="s">
        <v>222</v>
      </c>
      <c r="C23625" s="45" t="s">
        <v>157</v>
      </c>
      <c r="D23625" s="23" t="s">
        <v>5534</v>
      </c>
      <c r="E23625" s="23" t="s">
        <v>4140</v>
      </c>
      <c r="F23625" s="40">
        <v>0.1</v>
      </c>
      <c r="G23625" s="25">
        <v>66212</v>
      </c>
      <c r="H23625" s="25">
        <v>6621</v>
      </c>
      <c r="I23625" s="25"/>
      <c r="J23625" s="58" t="e">
        <f>HYPERLINK("#"&amp;"Insumos"&amp;"!A"&amp;MATCH($B23625,#REF!,0),"Ins "&amp;$B23625)</f>
        <v>#REF!</v>
      </c>
      <c r="M23625" s="220"/>
    </row>
    <row r="23626" spans="1:13" x14ac:dyDescent="0.2">
      <c r="A23626" s="35" t="s">
        <v>4060</v>
      </c>
      <c r="B23626" s="1" t="s">
        <v>5533</v>
      </c>
      <c r="C23626" s="45" t="s">
        <v>5892</v>
      </c>
      <c r="D23626" s="23" t="s">
        <v>977</v>
      </c>
      <c r="E23626" s="23" t="s">
        <v>4134</v>
      </c>
      <c r="F23626" s="40">
        <v>2.8</v>
      </c>
      <c r="G23626" s="25">
        <v>3623</v>
      </c>
      <c r="H23626" s="25">
        <v>10144</v>
      </c>
      <c r="I23626" s="25"/>
      <c r="J23626" s="58" t="e">
        <f>HYPERLINK("#"&amp;"Insumos"&amp;"!A"&amp;MATCH($B23626,#REF!,0),"Ins "&amp;$B23626)</f>
        <v>#REF!</v>
      </c>
      <c r="M23626" s="220"/>
    </row>
    <row r="23627" spans="1:13" x14ac:dyDescent="0.2">
      <c r="A23627" s="35" t="s">
        <v>4060</v>
      </c>
      <c r="B23627" s="1" t="s">
        <v>5007</v>
      </c>
      <c r="C23627" s="45" t="s">
        <v>720</v>
      </c>
      <c r="D23627" s="23" t="s">
        <v>5751</v>
      </c>
      <c r="E23627" s="23" t="s">
        <v>4134</v>
      </c>
      <c r="F23627" s="40">
        <v>8.6999999999999993</v>
      </c>
      <c r="G23627" s="25">
        <v>1897</v>
      </c>
      <c r="H23627" s="25">
        <v>16504</v>
      </c>
      <c r="I23627" s="25"/>
      <c r="J23627" s="58" t="e">
        <f>HYPERLINK("#"&amp;"Insumos"&amp;"!A"&amp;MATCH($B23627,#REF!,0),"Ins "&amp;$B23627)</f>
        <v>#REF!</v>
      </c>
      <c r="M23627" s="220"/>
    </row>
    <row r="23628" spans="1:13" x14ac:dyDescent="0.2">
      <c r="A23628" s="35" t="s">
        <v>4060</v>
      </c>
      <c r="B23628" s="1" t="s">
        <v>5184</v>
      </c>
      <c r="C23628" s="45" t="s">
        <v>294</v>
      </c>
      <c r="D23628" s="23" t="s">
        <v>5751</v>
      </c>
      <c r="E23628" s="23" t="s">
        <v>4147</v>
      </c>
      <c r="F23628" s="40">
        <v>2</v>
      </c>
      <c r="G23628" s="25">
        <v>5304</v>
      </c>
      <c r="H23628" s="25">
        <v>10608</v>
      </c>
      <c r="I23628" s="25"/>
      <c r="J23628" s="58" t="e">
        <f>HYPERLINK("#"&amp;"Insumos"&amp;"!A"&amp;MATCH($B23628,#REF!,0),"Ins "&amp;$B23628)</f>
        <v>#REF!</v>
      </c>
      <c r="M23628" s="220"/>
    </row>
    <row r="23629" spans="1:13" x14ac:dyDescent="0.2">
      <c r="A23629" s="35" t="s">
        <v>4060</v>
      </c>
      <c r="B23629" s="1" t="s">
        <v>4546</v>
      </c>
      <c r="C23629" s="45" t="s">
        <v>712</v>
      </c>
      <c r="D23629" s="23" t="s">
        <v>5751</v>
      </c>
      <c r="E23629" s="23" t="s">
        <v>4134</v>
      </c>
      <c r="F23629" s="40">
        <v>20</v>
      </c>
      <c r="G23629" s="25">
        <v>3316</v>
      </c>
      <c r="H23629" s="25">
        <v>66320</v>
      </c>
      <c r="I23629" s="25"/>
      <c r="J23629" s="58" t="e">
        <f>HYPERLINK("#"&amp;"Insumos"&amp;"!A"&amp;MATCH($B23629,#REF!,0),"Ins "&amp;$B23629)</f>
        <v>#REF!</v>
      </c>
      <c r="M23629" s="220"/>
    </row>
    <row r="23630" spans="1:13" x14ac:dyDescent="0.2">
      <c r="A23630" s="35" t="s">
        <v>4060</v>
      </c>
      <c r="B23630" s="1" t="s">
        <v>4550</v>
      </c>
      <c r="C23630" s="45" t="s">
        <v>728</v>
      </c>
      <c r="D23630" s="23" t="s">
        <v>5751</v>
      </c>
      <c r="E23630" s="23" t="s">
        <v>4134</v>
      </c>
      <c r="F23630" s="40">
        <v>2.5</v>
      </c>
      <c r="G23630" s="25">
        <v>14206</v>
      </c>
      <c r="H23630" s="25">
        <v>35515</v>
      </c>
      <c r="I23630" s="25"/>
      <c r="J23630" s="58" t="e">
        <f>HYPERLINK("#"&amp;"Insumos"&amp;"!A"&amp;MATCH($B23630,#REF!,0),"Ins "&amp;$B23630)</f>
        <v>#REF!</v>
      </c>
      <c r="M23630" s="220"/>
    </row>
    <row r="23631" spans="1:13" ht="38.25" x14ac:dyDescent="0.2">
      <c r="A23631" s="36" t="s">
        <v>4061</v>
      </c>
      <c r="B23631" s="26" t="s">
        <v>6816</v>
      </c>
      <c r="C23631" s="79" t="s">
        <v>2328</v>
      </c>
      <c r="D23631" s="37" t="s">
        <v>5608</v>
      </c>
      <c r="E23631" s="37" t="s">
        <v>466</v>
      </c>
      <c r="F23631" s="41"/>
      <c r="G23631" s="27"/>
      <c r="H23631" s="27"/>
      <c r="I23631" s="27">
        <v>1224537</v>
      </c>
      <c r="M23631" s="220">
        <f t="shared" si="369"/>
        <v>1603654</v>
      </c>
    </row>
    <row r="23632" spans="1:13" x14ac:dyDescent="0.2">
      <c r="A23632" s="35" t="s">
        <v>4061</v>
      </c>
      <c r="B23632" s="1" t="s">
        <v>80</v>
      </c>
      <c r="C23632" s="45" t="s">
        <v>1035</v>
      </c>
      <c r="D23632" s="23" t="s">
        <v>5734</v>
      </c>
      <c r="E23632" s="23" t="s">
        <v>4141</v>
      </c>
      <c r="F23632" s="40">
        <v>2.8</v>
      </c>
      <c r="G23632" s="25">
        <v>110673</v>
      </c>
      <c r="H23632" s="25">
        <v>309884</v>
      </c>
      <c r="I23632" s="25"/>
      <c r="J23632" s="58" t="e">
        <f>HYPERLINK("#"&amp;"Insumos"&amp;"!A"&amp;MATCH($B23632,#REF!,0),"Ins "&amp;$B23632)</f>
        <v>#REF!</v>
      </c>
      <c r="M23632" s="220"/>
    </row>
    <row r="23633" spans="1:13" x14ac:dyDescent="0.2">
      <c r="A23633" s="35" t="s">
        <v>4061</v>
      </c>
      <c r="B23633" s="1" t="s">
        <v>263</v>
      </c>
      <c r="C23633" s="45" t="s">
        <v>696</v>
      </c>
      <c r="D23633" s="23" t="s">
        <v>5534</v>
      </c>
      <c r="E23633" s="23" t="s">
        <v>4140</v>
      </c>
      <c r="F23633" s="40">
        <v>9.6360000000000001E-2</v>
      </c>
      <c r="G23633" s="25">
        <v>187426</v>
      </c>
      <c r="H23633" s="25">
        <v>18060</v>
      </c>
      <c r="I23633" s="25"/>
      <c r="J23633" s="58" t="e">
        <f>HYPERLINK("#"&amp;"Insumos"&amp;"!A"&amp;MATCH($B23633,#REF!,0),"Ins "&amp;$B23633)</f>
        <v>#REF!</v>
      </c>
      <c r="M23633" s="220"/>
    </row>
    <row r="23634" spans="1:13" x14ac:dyDescent="0.2">
      <c r="A23634" s="35" t="s">
        <v>4061</v>
      </c>
      <c r="B23634" s="1" t="s">
        <v>222</v>
      </c>
      <c r="C23634" s="45" t="s">
        <v>157</v>
      </c>
      <c r="D23634" s="23" t="s">
        <v>5534</v>
      </c>
      <c r="E23634" s="23" t="s">
        <v>4140</v>
      </c>
      <c r="F23634" s="40">
        <v>0.1</v>
      </c>
      <c r="G23634" s="25">
        <v>66212</v>
      </c>
      <c r="H23634" s="25">
        <v>6621</v>
      </c>
      <c r="I23634" s="25"/>
      <c r="J23634" s="58" t="e">
        <f>HYPERLINK("#"&amp;"Insumos"&amp;"!A"&amp;MATCH($B23634,#REF!,0),"Ins "&amp;$B23634)</f>
        <v>#REF!</v>
      </c>
      <c r="M23634" s="220"/>
    </row>
    <row r="23635" spans="1:13" x14ac:dyDescent="0.2">
      <c r="A23635" s="35" t="s">
        <v>4061</v>
      </c>
      <c r="B23635" s="1" t="s">
        <v>5533</v>
      </c>
      <c r="C23635" s="45" t="s">
        <v>5892</v>
      </c>
      <c r="D23635" s="23" t="s">
        <v>977</v>
      </c>
      <c r="E23635" s="23" t="s">
        <v>4134</v>
      </c>
      <c r="F23635" s="40">
        <v>2.8</v>
      </c>
      <c r="G23635" s="25">
        <v>3623</v>
      </c>
      <c r="H23635" s="25">
        <v>10144</v>
      </c>
      <c r="I23635" s="25"/>
      <c r="J23635" s="58" t="e">
        <f>HYPERLINK("#"&amp;"Insumos"&amp;"!A"&amp;MATCH($B23635,#REF!,0),"Ins "&amp;$B23635)</f>
        <v>#REF!</v>
      </c>
      <c r="M23635" s="220"/>
    </row>
    <row r="23636" spans="1:13" x14ac:dyDescent="0.2">
      <c r="A23636" s="35" t="s">
        <v>4061</v>
      </c>
      <c r="B23636" s="1" t="s">
        <v>5007</v>
      </c>
      <c r="C23636" s="45" t="s">
        <v>720</v>
      </c>
      <c r="D23636" s="23" t="s">
        <v>5751</v>
      </c>
      <c r="E23636" s="23" t="s">
        <v>4134</v>
      </c>
      <c r="F23636" s="40">
        <v>8.6999999999999993</v>
      </c>
      <c r="G23636" s="25">
        <v>1897</v>
      </c>
      <c r="H23636" s="25">
        <v>16504</v>
      </c>
      <c r="I23636" s="25"/>
      <c r="J23636" s="58" t="e">
        <f>HYPERLINK("#"&amp;"Insumos"&amp;"!A"&amp;MATCH($B23636,#REF!,0),"Ins "&amp;$B23636)</f>
        <v>#REF!</v>
      </c>
      <c r="M23636" s="220"/>
    </row>
    <row r="23637" spans="1:13" x14ac:dyDescent="0.2">
      <c r="A23637" s="35" t="s">
        <v>4061</v>
      </c>
      <c r="B23637" s="1" t="s">
        <v>5386</v>
      </c>
      <c r="C23637" s="45" t="s">
        <v>2319</v>
      </c>
      <c r="D23637" s="23" t="s">
        <v>5751</v>
      </c>
      <c r="E23637" s="23" t="s">
        <v>466</v>
      </c>
      <c r="F23637" s="40">
        <v>1.05</v>
      </c>
      <c r="G23637" s="25">
        <v>715125</v>
      </c>
      <c r="H23637" s="25">
        <v>750881</v>
      </c>
      <c r="I23637" s="25"/>
      <c r="J23637" s="58" t="e">
        <f>HYPERLINK("#"&amp;"Insumos"&amp;"!A"&amp;MATCH($B23637,#REF!,0),"Ins "&amp;$B23637)</f>
        <v>#REF!</v>
      </c>
      <c r="M23637" s="220"/>
    </row>
    <row r="23638" spans="1:13" x14ac:dyDescent="0.2">
      <c r="A23638" s="35" t="s">
        <v>4061</v>
      </c>
      <c r="B23638" s="1" t="s">
        <v>5184</v>
      </c>
      <c r="C23638" s="45" t="s">
        <v>294</v>
      </c>
      <c r="D23638" s="23" t="s">
        <v>5751</v>
      </c>
      <c r="E23638" s="23" t="s">
        <v>4147</v>
      </c>
      <c r="F23638" s="40">
        <v>2</v>
      </c>
      <c r="G23638" s="25">
        <v>5304</v>
      </c>
      <c r="H23638" s="25">
        <v>10608</v>
      </c>
      <c r="I23638" s="25"/>
      <c r="J23638" s="58" t="e">
        <f>HYPERLINK("#"&amp;"Insumos"&amp;"!A"&amp;MATCH($B23638,#REF!,0),"Ins "&amp;$B23638)</f>
        <v>#REF!</v>
      </c>
      <c r="M23638" s="220"/>
    </row>
    <row r="23639" spans="1:13" x14ac:dyDescent="0.2">
      <c r="A23639" s="35" t="s">
        <v>4061</v>
      </c>
      <c r="B23639" s="1" t="s">
        <v>4546</v>
      </c>
      <c r="C23639" s="45" t="s">
        <v>712</v>
      </c>
      <c r="D23639" s="23" t="s">
        <v>5751</v>
      </c>
      <c r="E23639" s="23" t="s">
        <v>4134</v>
      </c>
      <c r="F23639" s="40">
        <v>20</v>
      </c>
      <c r="G23639" s="25">
        <v>3316</v>
      </c>
      <c r="H23639" s="25">
        <v>66320</v>
      </c>
      <c r="I23639" s="25"/>
      <c r="J23639" s="58" t="e">
        <f>HYPERLINK("#"&amp;"Insumos"&amp;"!A"&amp;MATCH($B23639,#REF!,0),"Ins "&amp;$B23639)</f>
        <v>#REF!</v>
      </c>
      <c r="M23639" s="220"/>
    </row>
    <row r="23640" spans="1:13" x14ac:dyDescent="0.2">
      <c r="A23640" s="35" t="s">
        <v>4061</v>
      </c>
      <c r="B23640" s="1" t="s">
        <v>4550</v>
      </c>
      <c r="C23640" s="45" t="s">
        <v>728</v>
      </c>
      <c r="D23640" s="23" t="s">
        <v>5751</v>
      </c>
      <c r="E23640" s="23" t="s">
        <v>4134</v>
      </c>
      <c r="F23640" s="40">
        <v>2.5</v>
      </c>
      <c r="G23640" s="25">
        <v>14206</v>
      </c>
      <c r="H23640" s="25">
        <v>35515</v>
      </c>
      <c r="I23640" s="25"/>
      <c r="J23640" s="58" t="e">
        <f>HYPERLINK("#"&amp;"Insumos"&amp;"!A"&amp;MATCH($B23640,#REF!,0),"Ins "&amp;$B23640)</f>
        <v>#REF!</v>
      </c>
      <c r="M23640" s="220"/>
    </row>
    <row r="23641" spans="1:13" ht="25.5" x14ac:dyDescent="0.2">
      <c r="A23641" s="36" t="s">
        <v>4062</v>
      </c>
      <c r="B23641" s="26" t="s">
        <v>6816</v>
      </c>
      <c r="C23641" s="79" t="s">
        <v>5714</v>
      </c>
      <c r="D23641" s="37" t="s">
        <v>5608</v>
      </c>
      <c r="E23641" s="37" t="s">
        <v>466</v>
      </c>
      <c r="F23641" s="41"/>
      <c r="G23641" s="27"/>
      <c r="H23641" s="27"/>
      <c r="I23641" s="27">
        <v>1108175</v>
      </c>
      <c r="M23641" s="220">
        <f t="shared" si="369"/>
        <v>1451266</v>
      </c>
    </row>
    <row r="23642" spans="1:13" x14ac:dyDescent="0.2">
      <c r="A23642" s="35" t="s">
        <v>4062</v>
      </c>
      <c r="B23642" s="1" t="s">
        <v>5589</v>
      </c>
      <c r="C23642" s="45" t="s">
        <v>5819</v>
      </c>
      <c r="D23642" s="23" t="s">
        <v>5585</v>
      </c>
      <c r="E23642" s="23" t="s">
        <v>466</v>
      </c>
      <c r="F23642" s="40">
        <v>1.05</v>
      </c>
      <c r="G23642" s="25">
        <v>597780</v>
      </c>
      <c r="H23642" s="25">
        <v>627669</v>
      </c>
      <c r="I23642" s="25"/>
      <c r="M23642" s="220"/>
    </row>
    <row r="23643" spans="1:13" x14ac:dyDescent="0.2">
      <c r="A23643" s="35" t="s">
        <v>4062</v>
      </c>
      <c r="B23643" s="1" t="s">
        <v>80</v>
      </c>
      <c r="C23643" s="45" t="s">
        <v>1035</v>
      </c>
      <c r="D23643" s="23" t="s">
        <v>5734</v>
      </c>
      <c r="E23643" s="23" t="s">
        <v>4141</v>
      </c>
      <c r="F23643" s="40">
        <v>3</v>
      </c>
      <c r="G23643" s="25">
        <v>110673</v>
      </c>
      <c r="H23643" s="25">
        <v>332019</v>
      </c>
      <c r="I23643" s="25"/>
      <c r="J23643" s="58" t="e">
        <f>HYPERLINK("#"&amp;"Insumos"&amp;"!A"&amp;MATCH($B23643,#REF!,0),"Ins "&amp;$B23643)</f>
        <v>#REF!</v>
      </c>
      <c r="M23643" s="220"/>
    </row>
    <row r="23644" spans="1:13" x14ac:dyDescent="0.2">
      <c r="A23644" s="35" t="s">
        <v>4062</v>
      </c>
      <c r="B23644" s="1" t="s">
        <v>263</v>
      </c>
      <c r="C23644" s="45" t="s">
        <v>696</v>
      </c>
      <c r="D23644" s="23" t="s">
        <v>5534</v>
      </c>
      <c r="E23644" s="23" t="s">
        <v>4140</v>
      </c>
      <c r="F23644" s="40">
        <v>7.7670000000000003E-2</v>
      </c>
      <c r="G23644" s="25">
        <v>187426</v>
      </c>
      <c r="H23644" s="25">
        <v>14557</v>
      </c>
      <c r="I23644" s="25"/>
      <c r="J23644" s="58" t="e">
        <f>HYPERLINK("#"&amp;"Insumos"&amp;"!A"&amp;MATCH($B23644,#REF!,0),"Ins "&amp;$B23644)</f>
        <v>#REF!</v>
      </c>
      <c r="M23644" s="220"/>
    </row>
    <row r="23645" spans="1:13" x14ac:dyDescent="0.2">
      <c r="A23645" s="35" t="s">
        <v>4062</v>
      </c>
      <c r="B23645" s="1" t="s">
        <v>222</v>
      </c>
      <c r="C23645" s="45" t="s">
        <v>157</v>
      </c>
      <c r="D23645" s="23" t="s">
        <v>5534</v>
      </c>
      <c r="E23645" s="23" t="s">
        <v>4140</v>
      </c>
      <c r="F23645" s="40">
        <v>0.1</v>
      </c>
      <c r="G23645" s="25">
        <v>66212</v>
      </c>
      <c r="H23645" s="25">
        <v>6621</v>
      </c>
      <c r="I23645" s="25"/>
      <c r="J23645" s="58" t="e">
        <f>HYPERLINK("#"&amp;"Insumos"&amp;"!A"&amp;MATCH($B23645,#REF!,0),"Ins "&amp;$B23645)</f>
        <v>#REF!</v>
      </c>
      <c r="M23645" s="220"/>
    </row>
    <row r="23646" spans="1:13" x14ac:dyDescent="0.2">
      <c r="A23646" s="35" t="s">
        <v>4062</v>
      </c>
      <c r="B23646" s="1" t="s">
        <v>5533</v>
      </c>
      <c r="C23646" s="45" t="s">
        <v>5892</v>
      </c>
      <c r="D23646" s="23" t="s">
        <v>977</v>
      </c>
      <c r="E23646" s="23" t="s">
        <v>4134</v>
      </c>
      <c r="F23646" s="40">
        <v>3</v>
      </c>
      <c r="G23646" s="25">
        <v>3623</v>
      </c>
      <c r="H23646" s="25">
        <v>10869</v>
      </c>
      <c r="I23646" s="25"/>
      <c r="J23646" s="58" t="e">
        <f>HYPERLINK("#"&amp;"Insumos"&amp;"!A"&amp;MATCH($B23646,#REF!,0),"Ins "&amp;$B23646)</f>
        <v>#REF!</v>
      </c>
      <c r="M23646" s="220"/>
    </row>
    <row r="23647" spans="1:13" x14ac:dyDescent="0.2">
      <c r="A23647" s="35" t="s">
        <v>4062</v>
      </c>
      <c r="B23647" s="1" t="s">
        <v>5007</v>
      </c>
      <c r="C23647" s="45" t="s">
        <v>720</v>
      </c>
      <c r="D23647" s="23" t="s">
        <v>5751</v>
      </c>
      <c r="E23647" s="23" t="s">
        <v>4134</v>
      </c>
      <c r="F23647" s="40">
        <v>8.1</v>
      </c>
      <c r="G23647" s="25">
        <v>1897</v>
      </c>
      <c r="H23647" s="25">
        <v>15366</v>
      </c>
      <c r="I23647" s="25"/>
      <c r="J23647" s="58" t="e">
        <f>HYPERLINK("#"&amp;"Insumos"&amp;"!A"&amp;MATCH($B23647,#REF!,0),"Ins "&amp;$B23647)</f>
        <v>#REF!</v>
      </c>
      <c r="M23647" s="220"/>
    </row>
    <row r="23648" spans="1:13" x14ac:dyDescent="0.2">
      <c r="A23648" s="35" t="s">
        <v>4062</v>
      </c>
      <c r="B23648" s="1" t="s">
        <v>5184</v>
      </c>
      <c r="C23648" s="45" t="s">
        <v>294</v>
      </c>
      <c r="D23648" s="23" t="s">
        <v>5751</v>
      </c>
      <c r="E23648" s="23" t="s">
        <v>4147</v>
      </c>
      <c r="F23648" s="40">
        <v>2</v>
      </c>
      <c r="G23648" s="25">
        <v>5304</v>
      </c>
      <c r="H23648" s="25">
        <v>10608</v>
      </c>
      <c r="I23648" s="25"/>
      <c r="J23648" s="58" t="e">
        <f>HYPERLINK("#"&amp;"Insumos"&amp;"!A"&amp;MATCH($B23648,#REF!,0),"Ins "&amp;$B23648)</f>
        <v>#REF!</v>
      </c>
      <c r="M23648" s="220"/>
    </row>
    <row r="23649" spans="1:13" x14ac:dyDescent="0.2">
      <c r="A23649" s="35" t="s">
        <v>4062</v>
      </c>
      <c r="B23649" s="1" t="s">
        <v>4546</v>
      </c>
      <c r="C23649" s="45" t="s">
        <v>712</v>
      </c>
      <c r="D23649" s="23" t="s">
        <v>5751</v>
      </c>
      <c r="E23649" s="23" t="s">
        <v>4134</v>
      </c>
      <c r="F23649" s="40">
        <v>17</v>
      </c>
      <c r="G23649" s="25">
        <v>3316</v>
      </c>
      <c r="H23649" s="25">
        <v>56372</v>
      </c>
      <c r="I23649" s="25"/>
      <c r="J23649" s="58" t="e">
        <f>HYPERLINK("#"&amp;"Insumos"&amp;"!A"&amp;MATCH($B23649,#REF!,0),"Ins "&amp;$B23649)</f>
        <v>#REF!</v>
      </c>
      <c r="M23649" s="220"/>
    </row>
    <row r="23650" spans="1:13" x14ac:dyDescent="0.2">
      <c r="A23650" s="35" t="s">
        <v>4062</v>
      </c>
      <c r="B23650" s="1" t="s">
        <v>4550</v>
      </c>
      <c r="C23650" s="45" t="s">
        <v>728</v>
      </c>
      <c r="D23650" s="23" t="s">
        <v>5751</v>
      </c>
      <c r="E23650" s="23" t="s">
        <v>4134</v>
      </c>
      <c r="F23650" s="40">
        <v>2.4</v>
      </c>
      <c r="G23650" s="25">
        <v>14206</v>
      </c>
      <c r="H23650" s="25">
        <v>34094</v>
      </c>
      <c r="I23650" s="25"/>
      <c r="J23650" s="58" t="e">
        <f>HYPERLINK("#"&amp;"Insumos"&amp;"!A"&amp;MATCH($B23650,#REF!,0),"Ins "&amp;$B23650)</f>
        <v>#REF!</v>
      </c>
      <c r="M23650" s="220"/>
    </row>
    <row r="23651" spans="1:13" ht="25.5" x14ac:dyDescent="0.2">
      <c r="A23651" s="36" t="s">
        <v>4063</v>
      </c>
      <c r="B23651" s="26" t="s">
        <v>6816</v>
      </c>
      <c r="C23651" s="79" t="s">
        <v>5715</v>
      </c>
      <c r="D23651" s="37" t="s">
        <v>5608</v>
      </c>
      <c r="E23651" s="37" t="s">
        <v>466</v>
      </c>
      <c r="F23651" s="41"/>
      <c r="G23651" s="27"/>
      <c r="H23651" s="27"/>
      <c r="I23651" s="27">
        <v>1017805</v>
      </c>
      <c r="M23651" s="220">
        <f t="shared" si="369"/>
        <v>1332917</v>
      </c>
    </row>
    <row r="23652" spans="1:13" x14ac:dyDescent="0.2">
      <c r="A23652" s="35" t="s">
        <v>4063</v>
      </c>
      <c r="B23652" s="1" t="s">
        <v>5589</v>
      </c>
      <c r="C23652" s="45" t="s">
        <v>5819</v>
      </c>
      <c r="D23652" s="23" t="s">
        <v>5585</v>
      </c>
      <c r="E23652" s="23" t="s">
        <v>466</v>
      </c>
      <c r="F23652" s="40">
        <v>1.05</v>
      </c>
      <c r="G23652" s="25">
        <v>597780</v>
      </c>
      <c r="H23652" s="25">
        <v>627669</v>
      </c>
      <c r="I23652" s="25"/>
      <c r="M23652" s="220"/>
    </row>
    <row r="23653" spans="1:13" x14ac:dyDescent="0.2">
      <c r="A23653" s="35" t="s">
        <v>4063</v>
      </c>
      <c r="B23653" s="1" t="s">
        <v>199</v>
      </c>
      <c r="C23653" s="45" t="s">
        <v>1031</v>
      </c>
      <c r="D23653" s="23" t="s">
        <v>5734</v>
      </c>
      <c r="E23653" s="23" t="s">
        <v>4141</v>
      </c>
      <c r="F23653" s="40">
        <v>3.5</v>
      </c>
      <c r="G23653" s="25">
        <v>96111</v>
      </c>
      <c r="H23653" s="25">
        <v>336389</v>
      </c>
      <c r="I23653" s="25"/>
      <c r="J23653" s="58" t="e">
        <f>HYPERLINK("#"&amp;"Insumos"&amp;"!A"&amp;MATCH($B23653,#REF!,0),"Ins "&amp;$B23653)</f>
        <v>#REF!</v>
      </c>
      <c r="M23653" s="220"/>
    </row>
    <row r="23654" spans="1:13" x14ac:dyDescent="0.2">
      <c r="A23654" s="35" t="s">
        <v>4063</v>
      </c>
      <c r="B23654" s="1" t="s">
        <v>263</v>
      </c>
      <c r="C23654" s="45" t="s">
        <v>696</v>
      </c>
      <c r="D23654" s="23" t="s">
        <v>5534</v>
      </c>
      <c r="E23654" s="23" t="s">
        <v>4140</v>
      </c>
      <c r="F23654" s="40">
        <v>6.6680000000000003E-2</v>
      </c>
      <c r="G23654" s="25">
        <v>187426</v>
      </c>
      <c r="H23654" s="25">
        <v>12498</v>
      </c>
      <c r="I23654" s="25"/>
      <c r="J23654" s="58" t="e">
        <f>HYPERLINK("#"&amp;"Insumos"&amp;"!A"&amp;MATCH($B23654,#REF!,0),"Ins "&amp;$B23654)</f>
        <v>#REF!</v>
      </c>
      <c r="M23654" s="220"/>
    </row>
    <row r="23655" spans="1:13" x14ac:dyDescent="0.2">
      <c r="A23655" s="35" t="s">
        <v>4063</v>
      </c>
      <c r="B23655" s="1" t="s">
        <v>5533</v>
      </c>
      <c r="C23655" s="45" t="s">
        <v>5892</v>
      </c>
      <c r="D23655" s="23" t="s">
        <v>977</v>
      </c>
      <c r="E23655" s="23" t="s">
        <v>4134</v>
      </c>
      <c r="F23655" s="40">
        <v>1</v>
      </c>
      <c r="G23655" s="25">
        <v>3623</v>
      </c>
      <c r="H23655" s="25">
        <v>3623</v>
      </c>
      <c r="I23655" s="25"/>
      <c r="J23655" s="58" t="e">
        <f>HYPERLINK("#"&amp;"Insumos"&amp;"!A"&amp;MATCH($B23655,#REF!,0),"Ins "&amp;$B23655)</f>
        <v>#REF!</v>
      </c>
      <c r="M23655" s="220"/>
    </row>
    <row r="23656" spans="1:13" x14ac:dyDescent="0.2">
      <c r="A23656" s="35" t="s">
        <v>4063</v>
      </c>
      <c r="B23656" s="1" t="s">
        <v>5007</v>
      </c>
      <c r="C23656" s="45" t="s">
        <v>720</v>
      </c>
      <c r="D23656" s="23" t="s">
        <v>5751</v>
      </c>
      <c r="E23656" s="23" t="s">
        <v>4134</v>
      </c>
      <c r="F23656" s="40">
        <v>2.6</v>
      </c>
      <c r="G23656" s="25">
        <v>1897</v>
      </c>
      <c r="H23656" s="25">
        <v>4932</v>
      </c>
      <c r="I23656" s="25"/>
      <c r="J23656" s="58" t="e">
        <f>HYPERLINK("#"&amp;"Insumos"&amp;"!A"&amp;MATCH($B23656,#REF!,0),"Ins "&amp;$B23656)</f>
        <v>#REF!</v>
      </c>
      <c r="M23656" s="220"/>
    </row>
    <row r="23657" spans="1:13" ht="25.5" x14ac:dyDescent="0.2">
      <c r="A23657" s="35" t="s">
        <v>4063</v>
      </c>
      <c r="B23657" s="1" t="s">
        <v>5181</v>
      </c>
      <c r="C23657" s="45" t="s">
        <v>1210</v>
      </c>
      <c r="D23657" s="23" t="s">
        <v>5751</v>
      </c>
      <c r="E23657" s="23" t="s">
        <v>467</v>
      </c>
      <c r="F23657" s="40">
        <v>0.5</v>
      </c>
      <c r="G23657" s="25">
        <v>15666</v>
      </c>
      <c r="H23657" s="25">
        <v>7833</v>
      </c>
      <c r="I23657" s="25"/>
      <c r="J23657" s="58" t="e">
        <f>HYPERLINK("#"&amp;"Insumos"&amp;"!A"&amp;MATCH($B23657,#REF!,0),"Ins "&amp;$B23657)</f>
        <v>#REF!</v>
      </c>
      <c r="M23657" s="220"/>
    </row>
    <row r="23658" spans="1:13" x14ac:dyDescent="0.2">
      <c r="A23658" s="35" t="s">
        <v>4063</v>
      </c>
      <c r="B23658" s="1" t="s">
        <v>4550</v>
      </c>
      <c r="C23658" s="45" t="s">
        <v>728</v>
      </c>
      <c r="D23658" s="23" t="s">
        <v>5751</v>
      </c>
      <c r="E23658" s="23" t="s">
        <v>4134</v>
      </c>
      <c r="F23658" s="40">
        <v>1.75</v>
      </c>
      <c r="G23658" s="25">
        <v>14206</v>
      </c>
      <c r="H23658" s="25">
        <v>24861</v>
      </c>
      <c r="I23658" s="25"/>
      <c r="J23658" s="58" t="e">
        <f>HYPERLINK("#"&amp;"Insumos"&amp;"!A"&amp;MATCH($B23658,#REF!,0),"Ins "&amp;$B23658)</f>
        <v>#REF!</v>
      </c>
      <c r="M23658" s="220"/>
    </row>
    <row r="23659" spans="1:13" ht="25.5" x14ac:dyDescent="0.2">
      <c r="A23659" s="36" t="s">
        <v>4064</v>
      </c>
      <c r="B23659" s="26" t="s">
        <v>6816</v>
      </c>
      <c r="C23659" s="79" t="s">
        <v>2329</v>
      </c>
      <c r="D23659" s="37" t="s">
        <v>5608</v>
      </c>
      <c r="E23659" s="37" t="s">
        <v>464</v>
      </c>
      <c r="F23659" s="41"/>
      <c r="G23659" s="27"/>
      <c r="H23659" s="27"/>
      <c r="I23659" s="27">
        <v>30475</v>
      </c>
      <c r="M23659" s="220">
        <f t="shared" si="369"/>
        <v>39910</v>
      </c>
    </row>
    <row r="23660" spans="1:13" x14ac:dyDescent="0.2">
      <c r="A23660" s="35" t="s">
        <v>4064</v>
      </c>
      <c r="B23660" s="1" t="s">
        <v>5573</v>
      </c>
      <c r="C23660" s="45" t="s">
        <v>973</v>
      </c>
      <c r="D23660" s="23" t="s">
        <v>5734</v>
      </c>
      <c r="E23660" s="23" t="s">
        <v>4141</v>
      </c>
      <c r="F23660" s="40">
        <v>0.15</v>
      </c>
      <c r="G23660" s="25">
        <v>41652</v>
      </c>
      <c r="H23660" s="25">
        <v>6248</v>
      </c>
      <c r="I23660" s="25"/>
      <c r="J23660" s="58" t="e">
        <f>HYPERLINK("#"&amp;"Insumos"&amp;"!A"&amp;MATCH($B23660,#REF!,0),"Ins "&amp;$B23660)</f>
        <v>#REF!</v>
      </c>
      <c r="M23660" s="220"/>
    </row>
    <row r="23661" spans="1:13" x14ac:dyDescent="0.2">
      <c r="A23661" s="35" t="s">
        <v>4064</v>
      </c>
      <c r="B23661" s="1" t="s">
        <v>263</v>
      </c>
      <c r="C23661" s="45" t="s">
        <v>696</v>
      </c>
      <c r="D23661" s="23" t="s">
        <v>5534</v>
      </c>
      <c r="E23661" s="23" t="s">
        <v>4140</v>
      </c>
      <c r="F23661" s="40">
        <v>3.64E-3</v>
      </c>
      <c r="G23661" s="25">
        <v>187426</v>
      </c>
      <c r="H23661" s="25">
        <v>682</v>
      </c>
      <c r="I23661" s="25"/>
      <c r="J23661" s="58" t="e">
        <f>HYPERLINK("#"&amp;"Insumos"&amp;"!A"&amp;MATCH($B23661,#REF!,0),"Ins "&amp;$B23661)</f>
        <v>#REF!</v>
      </c>
      <c r="M23661" s="220"/>
    </row>
    <row r="23662" spans="1:13" x14ac:dyDescent="0.2">
      <c r="A23662" s="35" t="s">
        <v>4064</v>
      </c>
      <c r="B23662" s="1" t="s">
        <v>5533</v>
      </c>
      <c r="C23662" s="45" t="s">
        <v>5892</v>
      </c>
      <c r="D23662" s="23" t="s">
        <v>977</v>
      </c>
      <c r="E23662" s="23" t="s">
        <v>4134</v>
      </c>
      <c r="F23662" s="40">
        <v>0.1</v>
      </c>
      <c r="G23662" s="25">
        <v>3623</v>
      </c>
      <c r="H23662" s="25">
        <v>362</v>
      </c>
      <c r="I23662" s="25"/>
      <c r="J23662" s="58" t="e">
        <f>HYPERLINK("#"&amp;"Insumos"&amp;"!A"&amp;MATCH($B23662,#REF!,0),"Ins "&amp;$B23662)</f>
        <v>#REF!</v>
      </c>
      <c r="M23662" s="220"/>
    </row>
    <row r="23663" spans="1:13" x14ac:dyDescent="0.2">
      <c r="A23663" s="35" t="s">
        <v>4064</v>
      </c>
      <c r="B23663" s="1" t="s">
        <v>4654</v>
      </c>
      <c r="C23663" s="45" t="s">
        <v>4</v>
      </c>
      <c r="D23663" s="23" t="s">
        <v>5751</v>
      </c>
      <c r="E23663" s="23" t="s">
        <v>4134</v>
      </c>
      <c r="F23663" s="40">
        <v>0.5</v>
      </c>
      <c r="G23663" s="25">
        <v>2562</v>
      </c>
      <c r="H23663" s="25">
        <v>1281</v>
      </c>
      <c r="I23663" s="25"/>
      <c r="J23663" s="58" t="e">
        <f>HYPERLINK("#"&amp;"Insumos"&amp;"!A"&amp;MATCH($B23663,#REF!,0),"Ins "&amp;$B23663)</f>
        <v>#REF!</v>
      </c>
      <c r="M23663" s="220"/>
    </row>
    <row r="23664" spans="1:13" x14ac:dyDescent="0.2">
      <c r="A23664" s="35" t="s">
        <v>4064</v>
      </c>
      <c r="B23664" s="1" t="s">
        <v>5007</v>
      </c>
      <c r="C23664" s="45" t="s">
        <v>720</v>
      </c>
      <c r="D23664" s="23" t="s">
        <v>5751</v>
      </c>
      <c r="E23664" s="23" t="s">
        <v>4134</v>
      </c>
      <c r="F23664" s="40">
        <v>0.17499999999999999</v>
      </c>
      <c r="G23664" s="25">
        <v>1897</v>
      </c>
      <c r="H23664" s="25">
        <v>332</v>
      </c>
      <c r="I23664" s="25"/>
      <c r="J23664" s="58" t="e">
        <f>HYPERLINK("#"&amp;"Insumos"&amp;"!A"&amp;MATCH($B23664,#REF!,0),"Ins "&amp;$B23664)</f>
        <v>#REF!</v>
      </c>
      <c r="M23664" s="220"/>
    </row>
    <row r="23665" spans="1:13" x14ac:dyDescent="0.2">
      <c r="A23665" s="35" t="s">
        <v>4064</v>
      </c>
      <c r="B23665" s="1" t="s">
        <v>5196</v>
      </c>
      <c r="C23665" s="45" t="s">
        <v>629</v>
      </c>
      <c r="D23665" s="23" t="s">
        <v>5751</v>
      </c>
      <c r="E23665" s="23" t="s">
        <v>4134</v>
      </c>
      <c r="F23665" s="40">
        <v>1</v>
      </c>
      <c r="G23665" s="25">
        <v>3024</v>
      </c>
      <c r="H23665" s="25">
        <v>3024</v>
      </c>
      <c r="I23665" s="25"/>
      <c r="J23665" s="58" t="e">
        <f>HYPERLINK("#"&amp;"Insumos"&amp;"!A"&amp;MATCH($B23665,#REF!,0),"Ins "&amp;$B23665)</f>
        <v>#REF!</v>
      </c>
      <c r="M23665" s="220"/>
    </row>
    <row r="23666" spans="1:13" x14ac:dyDescent="0.2">
      <c r="A23666" s="35" t="s">
        <v>4064</v>
      </c>
      <c r="B23666" s="1" t="s">
        <v>4346</v>
      </c>
      <c r="C23666" s="45" t="s">
        <v>428</v>
      </c>
      <c r="D23666" s="23" t="s">
        <v>5751</v>
      </c>
      <c r="E23666" s="23" t="s">
        <v>287</v>
      </c>
      <c r="F23666" s="40">
        <v>1.05</v>
      </c>
      <c r="G23666" s="25">
        <v>17663</v>
      </c>
      <c r="H23666" s="25">
        <v>18546</v>
      </c>
      <c r="I23666" s="25"/>
      <c r="J23666" s="58" t="e">
        <f>HYPERLINK("#"&amp;"Insumos"&amp;"!A"&amp;MATCH($B23666,#REF!,0),"Ins "&amp;$B23666)</f>
        <v>#REF!</v>
      </c>
      <c r="M23666" s="220"/>
    </row>
    <row r="23667" spans="1:13" ht="25.5" x14ac:dyDescent="0.2">
      <c r="A23667" s="36" t="s">
        <v>4065</v>
      </c>
      <c r="B23667" s="26" t="s">
        <v>6816</v>
      </c>
      <c r="C23667" s="79" t="s">
        <v>10136</v>
      </c>
      <c r="D23667" s="37" t="s">
        <v>5608</v>
      </c>
      <c r="E23667" s="37" t="s">
        <v>464</v>
      </c>
      <c r="F23667" s="41"/>
      <c r="G23667" s="27"/>
      <c r="H23667" s="27"/>
      <c r="I23667" s="27">
        <v>20897</v>
      </c>
      <c r="M23667" s="220">
        <f t="shared" si="369"/>
        <v>27367</v>
      </c>
    </row>
    <row r="23668" spans="1:13" x14ac:dyDescent="0.2">
      <c r="A23668" s="35" t="s">
        <v>4065</v>
      </c>
      <c r="B23668" s="1" t="s">
        <v>5573</v>
      </c>
      <c r="C23668" s="45" t="s">
        <v>973</v>
      </c>
      <c r="D23668" s="23" t="s">
        <v>5734</v>
      </c>
      <c r="E23668" s="23" t="s">
        <v>4141</v>
      </c>
      <c r="F23668" s="40">
        <v>0.15</v>
      </c>
      <c r="G23668" s="25">
        <v>41652</v>
      </c>
      <c r="H23668" s="25">
        <v>6248</v>
      </c>
      <c r="I23668" s="25"/>
      <c r="J23668" s="58" t="e">
        <f>HYPERLINK("#"&amp;"Insumos"&amp;"!A"&amp;MATCH($B23668,#REF!,0),"Ins "&amp;$B23668)</f>
        <v>#REF!</v>
      </c>
      <c r="M23668" s="220"/>
    </row>
    <row r="23669" spans="1:13" x14ac:dyDescent="0.2">
      <c r="A23669" s="35" t="s">
        <v>4065</v>
      </c>
      <c r="B23669" s="1" t="s">
        <v>263</v>
      </c>
      <c r="C23669" s="45" t="s">
        <v>696</v>
      </c>
      <c r="D23669" s="23" t="s">
        <v>5534</v>
      </c>
      <c r="E23669" s="23" t="s">
        <v>4140</v>
      </c>
      <c r="F23669" s="40">
        <v>2.0600000000000002E-3</v>
      </c>
      <c r="G23669" s="25">
        <v>187426</v>
      </c>
      <c r="H23669" s="25">
        <v>386</v>
      </c>
      <c r="I23669" s="25"/>
      <c r="J23669" s="58" t="e">
        <f>HYPERLINK("#"&amp;"Insumos"&amp;"!A"&amp;MATCH($B23669,#REF!,0),"Ins "&amp;$B23669)</f>
        <v>#REF!</v>
      </c>
      <c r="M23669" s="220"/>
    </row>
    <row r="23670" spans="1:13" x14ac:dyDescent="0.2">
      <c r="A23670" s="35" t="s">
        <v>4065</v>
      </c>
      <c r="B23670" s="1" t="s">
        <v>5533</v>
      </c>
      <c r="C23670" s="45" t="s">
        <v>5892</v>
      </c>
      <c r="D23670" s="23" t="s">
        <v>977</v>
      </c>
      <c r="E23670" s="23" t="s">
        <v>4134</v>
      </c>
      <c r="F23670" s="40">
        <v>0.1</v>
      </c>
      <c r="G23670" s="25">
        <v>3623</v>
      </c>
      <c r="H23670" s="25">
        <v>362</v>
      </c>
      <c r="I23670" s="25"/>
      <c r="J23670" s="58" t="e">
        <f>HYPERLINK("#"&amp;"Insumos"&amp;"!A"&amp;MATCH($B23670,#REF!,0),"Ins "&amp;$B23670)</f>
        <v>#REF!</v>
      </c>
      <c r="M23670" s="220"/>
    </row>
    <row r="23671" spans="1:13" x14ac:dyDescent="0.2">
      <c r="A23671" s="35" t="s">
        <v>4065</v>
      </c>
      <c r="B23671" s="1" t="s">
        <v>4654</v>
      </c>
      <c r="C23671" s="45" t="s">
        <v>4</v>
      </c>
      <c r="D23671" s="23" t="s">
        <v>5751</v>
      </c>
      <c r="E23671" s="23" t="s">
        <v>4134</v>
      </c>
      <c r="F23671" s="40">
        <v>0.5</v>
      </c>
      <c r="G23671" s="25">
        <v>2562</v>
      </c>
      <c r="H23671" s="25">
        <v>1281</v>
      </c>
      <c r="I23671" s="25"/>
      <c r="J23671" s="58" t="e">
        <f>HYPERLINK("#"&amp;"Insumos"&amp;"!A"&amp;MATCH($B23671,#REF!,0),"Ins "&amp;$B23671)</f>
        <v>#REF!</v>
      </c>
      <c r="M23671" s="220"/>
    </row>
    <row r="23672" spans="1:13" x14ac:dyDescent="0.2">
      <c r="A23672" s="35" t="s">
        <v>4065</v>
      </c>
      <c r="B23672" s="1" t="s">
        <v>5007</v>
      </c>
      <c r="C23672" s="45" t="s">
        <v>720</v>
      </c>
      <c r="D23672" s="23" t="s">
        <v>5751</v>
      </c>
      <c r="E23672" s="23" t="s">
        <v>4134</v>
      </c>
      <c r="F23672" s="40">
        <v>0.17499999999999999</v>
      </c>
      <c r="G23672" s="25">
        <v>1897</v>
      </c>
      <c r="H23672" s="25">
        <v>332</v>
      </c>
      <c r="I23672" s="25"/>
      <c r="J23672" s="58" t="e">
        <f>HYPERLINK("#"&amp;"Insumos"&amp;"!A"&amp;MATCH($B23672,#REF!,0),"Ins "&amp;$B23672)</f>
        <v>#REF!</v>
      </c>
      <c r="M23672" s="220"/>
    </row>
    <row r="23673" spans="1:13" x14ac:dyDescent="0.2">
      <c r="A23673" s="35" t="s">
        <v>4065</v>
      </c>
      <c r="B23673" s="1" t="s">
        <v>5196</v>
      </c>
      <c r="C23673" s="45" t="s">
        <v>629</v>
      </c>
      <c r="D23673" s="23" t="s">
        <v>5751</v>
      </c>
      <c r="E23673" s="23" t="s">
        <v>4134</v>
      </c>
      <c r="F23673" s="40">
        <v>1</v>
      </c>
      <c r="G23673" s="25">
        <v>3024</v>
      </c>
      <c r="H23673" s="25">
        <v>3024</v>
      </c>
      <c r="I23673" s="25"/>
      <c r="J23673" s="58" t="e">
        <f>HYPERLINK("#"&amp;"Insumos"&amp;"!A"&amp;MATCH($B23673,#REF!,0),"Ins "&amp;$B23673)</f>
        <v>#REF!</v>
      </c>
      <c r="M23673" s="220"/>
    </row>
    <row r="23674" spans="1:13" x14ac:dyDescent="0.2">
      <c r="A23674" s="35" t="s">
        <v>4065</v>
      </c>
      <c r="B23674" s="1" t="s">
        <v>4344</v>
      </c>
      <c r="C23674" s="45" t="s">
        <v>6543</v>
      </c>
      <c r="D23674" s="23" t="s">
        <v>5751</v>
      </c>
      <c r="E23674" s="23" t="s">
        <v>287</v>
      </c>
      <c r="F23674" s="40">
        <v>1.05</v>
      </c>
      <c r="G23674" s="25">
        <v>8823</v>
      </c>
      <c r="H23674" s="25">
        <v>9264</v>
      </c>
      <c r="I23674" s="25"/>
      <c r="J23674" s="58" t="e">
        <f>HYPERLINK("#"&amp;"Insumos"&amp;"!A"&amp;MATCH($B23674,#REF!,0),"Ins "&amp;$B23674)</f>
        <v>#REF!</v>
      </c>
      <c r="M23674" s="220"/>
    </row>
    <row r="23675" spans="1:13" ht="25.5" x14ac:dyDescent="0.2">
      <c r="A23675" s="36" t="s">
        <v>4066</v>
      </c>
      <c r="B23675" s="26" t="s">
        <v>6816</v>
      </c>
      <c r="C23675" s="79" t="s">
        <v>2331</v>
      </c>
      <c r="D23675" s="37" t="s">
        <v>5608</v>
      </c>
      <c r="E23675" s="37" t="s">
        <v>464</v>
      </c>
      <c r="F23675" s="41"/>
      <c r="G23675" s="27"/>
      <c r="H23675" s="27"/>
      <c r="I23675" s="27">
        <v>28167</v>
      </c>
      <c r="M23675" s="220">
        <f t="shared" si="369"/>
        <v>36888</v>
      </c>
    </row>
    <row r="23676" spans="1:13" x14ac:dyDescent="0.2">
      <c r="A23676" s="35" t="s">
        <v>4066</v>
      </c>
      <c r="B23676" s="1" t="s">
        <v>76</v>
      </c>
      <c r="C23676" s="45" t="s">
        <v>1028</v>
      </c>
      <c r="D23676" s="23" t="s">
        <v>5734</v>
      </c>
      <c r="E23676" s="23" t="s">
        <v>4141</v>
      </c>
      <c r="F23676" s="40">
        <v>0.08</v>
      </c>
      <c r="G23676" s="25">
        <v>81549</v>
      </c>
      <c r="H23676" s="25">
        <v>6524</v>
      </c>
      <c r="I23676" s="25"/>
      <c r="J23676" s="58" t="e">
        <f>HYPERLINK("#"&amp;"Insumos"&amp;"!A"&amp;MATCH($B23676,#REF!,0),"Ins "&amp;$B23676)</f>
        <v>#REF!</v>
      </c>
      <c r="M23676" s="220"/>
    </row>
    <row r="23677" spans="1:13" x14ac:dyDescent="0.2">
      <c r="A23677" s="35" t="s">
        <v>4066</v>
      </c>
      <c r="B23677" s="1" t="s">
        <v>263</v>
      </c>
      <c r="C23677" s="45" t="s">
        <v>696</v>
      </c>
      <c r="D23677" s="23" t="s">
        <v>5534</v>
      </c>
      <c r="E23677" s="23" t="s">
        <v>4140</v>
      </c>
      <c r="F23677" s="40">
        <v>1.7799999999999999E-3</v>
      </c>
      <c r="G23677" s="25">
        <v>187426</v>
      </c>
      <c r="H23677" s="25">
        <v>334</v>
      </c>
      <c r="I23677" s="25"/>
      <c r="J23677" s="58" t="e">
        <f>HYPERLINK("#"&amp;"Insumos"&amp;"!A"&amp;MATCH($B23677,#REF!,0),"Ins "&amp;$B23677)</f>
        <v>#REF!</v>
      </c>
      <c r="M23677" s="220"/>
    </row>
    <row r="23678" spans="1:13" x14ac:dyDescent="0.2">
      <c r="A23678" s="35" t="s">
        <v>4066</v>
      </c>
      <c r="B23678" s="1" t="s">
        <v>5533</v>
      </c>
      <c r="C23678" s="45" t="s">
        <v>5892</v>
      </c>
      <c r="D23678" s="23" t="s">
        <v>977</v>
      </c>
      <c r="E23678" s="23" t="s">
        <v>4134</v>
      </c>
      <c r="F23678" s="40">
        <v>0.08</v>
      </c>
      <c r="G23678" s="25">
        <v>3623</v>
      </c>
      <c r="H23678" s="25">
        <v>290</v>
      </c>
      <c r="I23678" s="25"/>
      <c r="J23678" s="58" t="e">
        <f>HYPERLINK("#"&amp;"Insumos"&amp;"!A"&amp;MATCH($B23678,#REF!,0),"Ins "&amp;$B23678)</f>
        <v>#REF!</v>
      </c>
      <c r="M23678" s="220"/>
    </row>
    <row r="23679" spans="1:13" x14ac:dyDescent="0.2">
      <c r="A23679" s="35" t="s">
        <v>4066</v>
      </c>
      <c r="B23679" s="1" t="s">
        <v>5007</v>
      </c>
      <c r="C23679" s="45" t="s">
        <v>720</v>
      </c>
      <c r="D23679" s="23" t="s">
        <v>5751</v>
      </c>
      <c r="E23679" s="23" t="s">
        <v>4134</v>
      </c>
      <c r="F23679" s="40">
        <v>1.7</v>
      </c>
      <c r="G23679" s="25">
        <v>1897</v>
      </c>
      <c r="H23679" s="25">
        <v>3225</v>
      </c>
      <c r="I23679" s="25"/>
      <c r="J23679" s="58" t="e">
        <f>HYPERLINK("#"&amp;"Insumos"&amp;"!A"&amp;MATCH($B23679,#REF!,0),"Ins "&amp;$B23679)</f>
        <v>#REF!</v>
      </c>
      <c r="M23679" s="220"/>
    </row>
    <row r="23680" spans="1:13" x14ac:dyDescent="0.2">
      <c r="A23680" s="35" t="s">
        <v>4066</v>
      </c>
      <c r="B23680" s="1" t="s">
        <v>5352</v>
      </c>
      <c r="C23680" s="45" t="s">
        <v>9158</v>
      </c>
      <c r="D23680" s="23" t="s">
        <v>5751</v>
      </c>
      <c r="E23680" s="23" t="s">
        <v>467</v>
      </c>
      <c r="F23680" s="40">
        <v>0.5</v>
      </c>
      <c r="G23680" s="25">
        <v>9684</v>
      </c>
      <c r="H23680" s="25">
        <v>4842</v>
      </c>
      <c r="I23680" s="25"/>
      <c r="J23680" s="58" t="e">
        <f>HYPERLINK("#"&amp;"Insumos"&amp;"!A"&amp;MATCH($B23680,#REF!,0),"Ins "&amp;$B23680)</f>
        <v>#REF!</v>
      </c>
      <c r="M23680" s="220"/>
    </row>
    <row r="23681" spans="1:13" x14ac:dyDescent="0.2">
      <c r="A23681" s="35" t="s">
        <v>4066</v>
      </c>
      <c r="B23681" s="1" t="s">
        <v>4545</v>
      </c>
      <c r="C23681" s="45" t="s">
        <v>9500</v>
      </c>
      <c r="D23681" s="23" t="s">
        <v>5751</v>
      </c>
      <c r="E23681" s="23" t="s">
        <v>4134</v>
      </c>
      <c r="F23681" s="40">
        <v>0.5</v>
      </c>
      <c r="G23681" s="25">
        <v>9987</v>
      </c>
      <c r="H23681" s="25">
        <v>4994</v>
      </c>
      <c r="I23681" s="25"/>
      <c r="J23681" s="58" t="e">
        <f>HYPERLINK("#"&amp;"Insumos"&amp;"!A"&amp;MATCH($B23681,#REF!,0),"Ins "&amp;$B23681)</f>
        <v>#REF!</v>
      </c>
      <c r="M23681" s="220"/>
    </row>
    <row r="23682" spans="1:13" x14ac:dyDescent="0.2">
      <c r="A23682" s="35" t="s">
        <v>4066</v>
      </c>
      <c r="B23682" s="1" t="s">
        <v>4548</v>
      </c>
      <c r="C23682" s="45" t="s">
        <v>1426</v>
      </c>
      <c r="D23682" s="23" t="s">
        <v>5751</v>
      </c>
      <c r="E23682" s="23" t="s">
        <v>4134</v>
      </c>
      <c r="F23682" s="40">
        <v>1.2</v>
      </c>
      <c r="G23682" s="25">
        <v>6632</v>
      </c>
      <c r="H23682" s="25">
        <v>7958</v>
      </c>
      <c r="I23682" s="25"/>
      <c r="J23682" s="58" t="e">
        <f>HYPERLINK("#"&amp;"Insumos"&amp;"!A"&amp;MATCH($B23682,#REF!,0),"Ins "&amp;$B23682)</f>
        <v>#REF!</v>
      </c>
      <c r="M23682" s="220"/>
    </row>
    <row r="23683" spans="1:13" ht="38.25" x14ac:dyDescent="0.2">
      <c r="A23683" s="36" t="s">
        <v>4067</v>
      </c>
      <c r="B23683" s="26" t="s">
        <v>6816</v>
      </c>
      <c r="C23683" s="79" t="s">
        <v>5716</v>
      </c>
      <c r="D23683" s="37" t="s">
        <v>5608</v>
      </c>
      <c r="E23683" s="37" t="s">
        <v>466</v>
      </c>
      <c r="F23683" s="41"/>
      <c r="G23683" s="27"/>
      <c r="H23683" s="27"/>
      <c r="I23683" s="27">
        <v>1156785</v>
      </c>
      <c r="M23683" s="220">
        <f t="shared" si="369"/>
        <v>1514926</v>
      </c>
    </row>
    <row r="23684" spans="1:13" x14ac:dyDescent="0.2">
      <c r="A23684" s="35" t="s">
        <v>4067</v>
      </c>
      <c r="B23684" s="1" t="s">
        <v>5589</v>
      </c>
      <c r="C23684" s="45" t="s">
        <v>5819</v>
      </c>
      <c r="D23684" s="23" t="s">
        <v>5585</v>
      </c>
      <c r="E23684" s="23" t="s">
        <v>466</v>
      </c>
      <c r="F23684" s="40">
        <v>1.05</v>
      </c>
      <c r="G23684" s="25">
        <v>597780</v>
      </c>
      <c r="H23684" s="25">
        <v>627669</v>
      </c>
      <c r="I23684" s="25"/>
      <c r="M23684" s="220"/>
    </row>
    <row r="23685" spans="1:13" x14ac:dyDescent="0.2">
      <c r="A23685" s="35" t="s">
        <v>4067</v>
      </c>
      <c r="B23685" s="1" t="s">
        <v>76</v>
      </c>
      <c r="C23685" s="45" t="s">
        <v>1028</v>
      </c>
      <c r="D23685" s="23" t="s">
        <v>5734</v>
      </c>
      <c r="E23685" s="23" t="s">
        <v>4141</v>
      </c>
      <c r="F23685" s="40">
        <v>4.8</v>
      </c>
      <c r="G23685" s="25">
        <v>81549</v>
      </c>
      <c r="H23685" s="25">
        <v>391435</v>
      </c>
      <c r="I23685" s="25"/>
      <c r="J23685" s="58" t="e">
        <f>HYPERLINK("#"&amp;"Insumos"&amp;"!A"&amp;MATCH($B23685,#REF!,0),"Ins "&amp;$B23685)</f>
        <v>#REF!</v>
      </c>
      <c r="M23685" s="220"/>
    </row>
    <row r="23686" spans="1:13" ht="25.5" x14ac:dyDescent="0.2">
      <c r="A23686" s="35" t="s">
        <v>4067</v>
      </c>
      <c r="B23686" s="1" t="s">
        <v>5545</v>
      </c>
      <c r="C23686" s="45" t="s">
        <v>1683</v>
      </c>
      <c r="D23686" s="23" t="s">
        <v>5534</v>
      </c>
      <c r="E23686" s="23" t="s">
        <v>4148</v>
      </c>
      <c r="F23686" s="40">
        <v>1.5</v>
      </c>
      <c r="G23686" s="25">
        <v>11227</v>
      </c>
      <c r="H23686" s="25">
        <v>16841</v>
      </c>
      <c r="I23686" s="25"/>
      <c r="J23686" s="58" t="e">
        <f>HYPERLINK("#"&amp;"Insumos"&amp;"!A"&amp;MATCH($B23686,#REF!,0),"Ins "&amp;$B23686)</f>
        <v>#REF!</v>
      </c>
      <c r="M23686" s="220"/>
    </row>
    <row r="23687" spans="1:13" x14ac:dyDescent="0.2">
      <c r="A23687" s="35" t="s">
        <v>4067</v>
      </c>
      <c r="B23687" s="1" t="s">
        <v>263</v>
      </c>
      <c r="C23687" s="45" t="s">
        <v>696</v>
      </c>
      <c r="D23687" s="23" t="s">
        <v>5534</v>
      </c>
      <c r="E23687" s="23" t="s">
        <v>4140</v>
      </c>
      <c r="F23687" s="40">
        <v>7.6480000000000006E-2</v>
      </c>
      <c r="G23687" s="25">
        <v>187426</v>
      </c>
      <c r="H23687" s="25">
        <v>14334</v>
      </c>
      <c r="I23687" s="25"/>
      <c r="J23687" s="58" t="e">
        <f>HYPERLINK("#"&amp;"Insumos"&amp;"!A"&amp;MATCH($B23687,#REF!,0),"Ins "&amp;$B23687)</f>
        <v>#REF!</v>
      </c>
      <c r="M23687" s="220"/>
    </row>
    <row r="23688" spans="1:13" x14ac:dyDescent="0.2">
      <c r="A23688" s="35" t="s">
        <v>4067</v>
      </c>
      <c r="B23688" s="1" t="s">
        <v>222</v>
      </c>
      <c r="C23688" s="45" t="s">
        <v>157</v>
      </c>
      <c r="D23688" s="23" t="s">
        <v>5534</v>
      </c>
      <c r="E23688" s="23" t="s">
        <v>4140</v>
      </c>
      <c r="F23688" s="40">
        <v>0.2</v>
      </c>
      <c r="G23688" s="25">
        <v>66212</v>
      </c>
      <c r="H23688" s="25">
        <v>13242</v>
      </c>
      <c r="I23688" s="25"/>
      <c r="J23688" s="58" t="e">
        <f>HYPERLINK("#"&amp;"Insumos"&amp;"!A"&amp;MATCH($B23688,#REF!,0),"Ins "&amp;$B23688)</f>
        <v>#REF!</v>
      </c>
      <c r="M23688" s="220"/>
    </row>
    <row r="23689" spans="1:13" x14ac:dyDescent="0.2">
      <c r="A23689" s="35" t="s">
        <v>4067</v>
      </c>
      <c r="B23689" s="1" t="s">
        <v>5533</v>
      </c>
      <c r="C23689" s="45" t="s">
        <v>5892</v>
      </c>
      <c r="D23689" s="23" t="s">
        <v>977</v>
      </c>
      <c r="E23689" s="23" t="s">
        <v>4134</v>
      </c>
      <c r="F23689" s="40">
        <v>1.2</v>
      </c>
      <c r="G23689" s="25">
        <v>3623</v>
      </c>
      <c r="H23689" s="25">
        <v>4348</v>
      </c>
      <c r="I23689" s="25"/>
      <c r="J23689" s="58" t="e">
        <f>HYPERLINK("#"&amp;"Insumos"&amp;"!A"&amp;MATCH($B23689,#REF!,0),"Ins "&amp;$B23689)</f>
        <v>#REF!</v>
      </c>
      <c r="M23689" s="220"/>
    </row>
    <row r="23690" spans="1:13" x14ac:dyDescent="0.2">
      <c r="A23690" s="35" t="s">
        <v>4067</v>
      </c>
      <c r="B23690" s="1" t="s">
        <v>5007</v>
      </c>
      <c r="C23690" s="45" t="s">
        <v>720</v>
      </c>
      <c r="D23690" s="23" t="s">
        <v>5751</v>
      </c>
      <c r="E23690" s="23" t="s">
        <v>4134</v>
      </c>
      <c r="F23690" s="40">
        <v>11.817</v>
      </c>
      <c r="G23690" s="25">
        <v>1897</v>
      </c>
      <c r="H23690" s="25">
        <v>22417</v>
      </c>
      <c r="I23690" s="25"/>
      <c r="J23690" s="58" t="e">
        <f>HYPERLINK("#"&amp;"Insumos"&amp;"!A"&amp;MATCH($B23690,#REF!,0),"Ins "&amp;$B23690)</f>
        <v>#REF!</v>
      </c>
      <c r="M23690" s="220"/>
    </row>
    <row r="23691" spans="1:13" x14ac:dyDescent="0.2">
      <c r="A23691" s="35" t="s">
        <v>4067</v>
      </c>
      <c r="B23691" s="1" t="s">
        <v>5184</v>
      </c>
      <c r="C23691" s="45" t="s">
        <v>294</v>
      </c>
      <c r="D23691" s="23" t="s">
        <v>5751</v>
      </c>
      <c r="E23691" s="23" t="s">
        <v>4147</v>
      </c>
      <c r="F23691" s="40">
        <v>2</v>
      </c>
      <c r="G23691" s="25">
        <v>5304</v>
      </c>
      <c r="H23691" s="25">
        <v>10608</v>
      </c>
      <c r="I23691" s="25"/>
      <c r="J23691" s="58" t="e">
        <f>HYPERLINK("#"&amp;"Insumos"&amp;"!A"&amp;MATCH($B23691,#REF!,0),"Ins "&amp;$B23691)</f>
        <v>#REF!</v>
      </c>
      <c r="M23691" s="220"/>
    </row>
    <row r="23692" spans="1:13" x14ac:dyDescent="0.2">
      <c r="A23692" s="35" t="s">
        <v>4067</v>
      </c>
      <c r="B23692" s="1" t="s">
        <v>4527</v>
      </c>
      <c r="C23692" s="45" t="s">
        <v>1414</v>
      </c>
      <c r="D23692" s="23" t="s">
        <v>5751</v>
      </c>
      <c r="E23692" s="23" t="s">
        <v>287</v>
      </c>
      <c r="F23692" s="40">
        <v>3</v>
      </c>
      <c r="G23692" s="25">
        <v>12369</v>
      </c>
      <c r="H23692" s="25">
        <v>37107</v>
      </c>
      <c r="I23692" s="25"/>
      <c r="J23692" s="58" t="e">
        <f>HYPERLINK("#"&amp;"Insumos"&amp;"!A"&amp;MATCH($B23692,#REF!,0),"Ins "&amp;$B23692)</f>
        <v>#REF!</v>
      </c>
      <c r="M23692" s="220"/>
    </row>
    <row r="23693" spans="1:13" x14ac:dyDescent="0.2">
      <c r="A23693" s="35" t="s">
        <v>4067</v>
      </c>
      <c r="B23693" s="1" t="s">
        <v>4536</v>
      </c>
      <c r="C23693" s="45" t="s">
        <v>12752</v>
      </c>
      <c r="D23693" s="23" t="s">
        <v>5751</v>
      </c>
      <c r="E23693" s="23" t="s">
        <v>287</v>
      </c>
      <c r="F23693" s="40">
        <v>2.5</v>
      </c>
      <c r="G23693" s="25">
        <v>4457</v>
      </c>
      <c r="H23693" s="25">
        <v>11143</v>
      </c>
      <c r="I23693" s="25"/>
      <c r="J23693" s="58" t="e">
        <f>HYPERLINK("#"&amp;"Insumos"&amp;"!A"&amp;MATCH($B23693,#REF!,0),"Ins "&amp;$B23693)</f>
        <v>#REF!</v>
      </c>
      <c r="M23693" s="220"/>
    </row>
    <row r="23694" spans="1:13" x14ac:dyDescent="0.2">
      <c r="A23694" s="35" t="s">
        <v>4067</v>
      </c>
      <c r="B23694" s="1" t="s">
        <v>4541</v>
      </c>
      <c r="C23694" s="45" t="s">
        <v>334</v>
      </c>
      <c r="D23694" s="23" t="s">
        <v>5751</v>
      </c>
      <c r="E23694" s="23" t="s">
        <v>287</v>
      </c>
      <c r="F23694" s="40">
        <v>3</v>
      </c>
      <c r="G23694" s="25">
        <v>2547</v>
      </c>
      <c r="H23694" s="25">
        <v>7641</v>
      </c>
      <c r="I23694" s="25"/>
      <c r="J23694" s="58" t="e">
        <f>HYPERLINK("#"&amp;"Insumos"&amp;"!A"&amp;MATCH($B23694,#REF!,0),"Ins "&amp;$B23694)</f>
        <v>#REF!</v>
      </c>
      <c r="M23694" s="220"/>
    </row>
    <row r="23695" spans="1:13" ht="25.5" x14ac:dyDescent="0.2">
      <c r="A23695" s="36" t="s">
        <v>4068</v>
      </c>
      <c r="B23695" s="26" t="s">
        <v>6816</v>
      </c>
      <c r="C23695" s="79" t="s">
        <v>2332</v>
      </c>
      <c r="D23695" s="37" t="s">
        <v>5608</v>
      </c>
      <c r="E23695" s="37" t="s">
        <v>465</v>
      </c>
      <c r="F23695" s="41"/>
      <c r="G23695" s="27"/>
      <c r="H23695" s="27"/>
      <c r="I23695" s="27">
        <v>206267</v>
      </c>
      <c r="M23695" s="220">
        <f t="shared" ref="M23695:M23735" si="370">ROUND(I23695*(1+$L$2),0)</f>
        <v>270127</v>
      </c>
    </row>
    <row r="23696" spans="1:13" x14ac:dyDescent="0.2">
      <c r="A23696" s="35" t="s">
        <v>4068</v>
      </c>
      <c r="B23696" s="1" t="s">
        <v>216</v>
      </c>
      <c r="C23696" s="45" t="s">
        <v>1017</v>
      </c>
      <c r="D23696" s="23" t="s">
        <v>5734</v>
      </c>
      <c r="E23696" s="23" t="s">
        <v>4141</v>
      </c>
      <c r="F23696" s="40">
        <v>2</v>
      </c>
      <c r="G23696" s="25">
        <v>57752</v>
      </c>
      <c r="H23696" s="25">
        <v>115504</v>
      </c>
      <c r="I23696" s="25"/>
      <c r="J23696" s="58" t="e">
        <f>HYPERLINK("#"&amp;"Insumos"&amp;"!A"&amp;MATCH($B23696,#REF!,0),"Ins "&amp;$B23696)</f>
        <v>#REF!</v>
      </c>
      <c r="M23696" s="220"/>
    </row>
    <row r="23697" spans="1:13" x14ac:dyDescent="0.2">
      <c r="A23697" s="35" t="s">
        <v>4068</v>
      </c>
      <c r="B23697" s="1" t="s">
        <v>263</v>
      </c>
      <c r="C23697" s="45" t="s">
        <v>696</v>
      </c>
      <c r="D23697" s="23" t="s">
        <v>5534</v>
      </c>
      <c r="E23697" s="23" t="s">
        <v>4140</v>
      </c>
      <c r="F23697" s="40">
        <v>6.1999999999999998E-3</v>
      </c>
      <c r="G23697" s="25">
        <v>187426</v>
      </c>
      <c r="H23697" s="25">
        <v>1162</v>
      </c>
      <c r="I23697" s="25"/>
      <c r="J23697" s="58" t="e">
        <f>HYPERLINK("#"&amp;"Insumos"&amp;"!A"&amp;MATCH($B23697,#REF!,0),"Ins "&amp;$B23697)</f>
        <v>#REF!</v>
      </c>
      <c r="M23697" s="220"/>
    </row>
    <row r="23698" spans="1:13" x14ac:dyDescent="0.2">
      <c r="A23698" s="35" t="s">
        <v>4068</v>
      </c>
      <c r="B23698" s="1" t="s">
        <v>2100</v>
      </c>
      <c r="C23698" s="45" t="s">
        <v>2337</v>
      </c>
      <c r="D23698" s="23" t="s">
        <v>5534</v>
      </c>
      <c r="E23698" s="23" t="s">
        <v>4140</v>
      </c>
      <c r="F23698" s="40">
        <v>0.25</v>
      </c>
      <c r="G23698" s="25">
        <v>54356</v>
      </c>
      <c r="H23698" s="25">
        <v>13589</v>
      </c>
      <c r="I23698" s="25"/>
      <c r="J23698" s="58" t="e">
        <f>HYPERLINK("#"&amp;"Insumos"&amp;"!A"&amp;MATCH($B23698,#REF!,0),"Ins "&amp;$B23698)</f>
        <v>#REF!</v>
      </c>
      <c r="M23698" s="220"/>
    </row>
    <row r="23699" spans="1:13" x14ac:dyDescent="0.2">
      <c r="A23699" s="35" t="s">
        <v>4068</v>
      </c>
      <c r="B23699" s="1" t="s">
        <v>5538</v>
      </c>
      <c r="C23699" s="45" t="s">
        <v>2338</v>
      </c>
      <c r="D23699" s="23" t="s">
        <v>5534</v>
      </c>
      <c r="E23699" s="23" t="s">
        <v>4140</v>
      </c>
      <c r="F23699" s="40">
        <v>0.17</v>
      </c>
      <c r="G23699" s="25">
        <v>54356</v>
      </c>
      <c r="H23699" s="25">
        <v>9241</v>
      </c>
      <c r="I23699" s="25"/>
      <c r="J23699" s="58" t="e">
        <f>HYPERLINK("#"&amp;"Insumos"&amp;"!A"&amp;MATCH($B23699,#REF!,0),"Ins "&amp;$B23699)</f>
        <v>#REF!</v>
      </c>
      <c r="M23699" s="220"/>
    </row>
    <row r="23700" spans="1:13" x14ac:dyDescent="0.2">
      <c r="A23700" s="35" t="s">
        <v>4068</v>
      </c>
      <c r="B23700" s="1" t="s">
        <v>5533</v>
      </c>
      <c r="C23700" s="45" t="s">
        <v>5892</v>
      </c>
      <c r="D23700" s="23" t="s">
        <v>977</v>
      </c>
      <c r="E23700" s="23" t="s">
        <v>4134</v>
      </c>
      <c r="F23700" s="40">
        <v>1</v>
      </c>
      <c r="G23700" s="25">
        <v>3623</v>
      </c>
      <c r="H23700" s="25">
        <v>3623</v>
      </c>
      <c r="I23700" s="25"/>
      <c r="J23700" s="58" t="e">
        <f>HYPERLINK("#"&amp;"Insumos"&amp;"!A"&amp;MATCH($B23700,#REF!,0),"Ins "&amp;$B23700)</f>
        <v>#REF!</v>
      </c>
      <c r="M23700" s="220"/>
    </row>
    <row r="23701" spans="1:13" x14ac:dyDescent="0.2">
      <c r="A23701" s="35" t="s">
        <v>4068</v>
      </c>
      <c r="B23701" s="1" t="s">
        <v>4584</v>
      </c>
      <c r="C23701" s="45" t="s">
        <v>2334</v>
      </c>
      <c r="D23701" s="23" t="s">
        <v>5751</v>
      </c>
      <c r="E23701" s="23" t="s">
        <v>4138</v>
      </c>
      <c r="F23701" s="40">
        <v>7.0000000000000007E-2</v>
      </c>
      <c r="G23701" s="25">
        <v>171506</v>
      </c>
      <c r="H23701" s="25">
        <v>12005</v>
      </c>
      <c r="I23701" s="25"/>
      <c r="J23701" s="58" t="e">
        <f>HYPERLINK("#"&amp;"Insumos"&amp;"!A"&amp;MATCH($B23701,#REF!,0),"Ins "&amp;$B23701)</f>
        <v>#REF!</v>
      </c>
      <c r="M23701" s="220"/>
    </row>
    <row r="23702" spans="1:13" x14ac:dyDescent="0.2">
      <c r="A23702" s="35" t="s">
        <v>4068</v>
      </c>
      <c r="B23702" s="1" t="s">
        <v>4585</v>
      </c>
      <c r="C23702" s="45" t="s">
        <v>2333</v>
      </c>
      <c r="D23702" s="23" t="s">
        <v>5751</v>
      </c>
      <c r="E23702" s="23" t="s">
        <v>4138</v>
      </c>
      <c r="F23702" s="40">
        <v>0.15</v>
      </c>
      <c r="G23702" s="25">
        <v>171506</v>
      </c>
      <c r="H23702" s="25">
        <v>25726</v>
      </c>
      <c r="I23702" s="25"/>
      <c r="J23702" s="58" t="e">
        <f>HYPERLINK("#"&amp;"Insumos"&amp;"!A"&amp;MATCH($B23702,#REF!,0),"Ins "&amp;$B23702)</f>
        <v>#REF!</v>
      </c>
      <c r="M23702" s="220"/>
    </row>
    <row r="23703" spans="1:13" x14ac:dyDescent="0.2">
      <c r="A23703" s="35" t="s">
        <v>4068</v>
      </c>
      <c r="B23703" s="1" t="s">
        <v>4586</v>
      </c>
      <c r="C23703" s="45" t="s">
        <v>2335</v>
      </c>
      <c r="D23703" s="23" t="s">
        <v>5751</v>
      </c>
      <c r="E23703" s="23" t="s">
        <v>4138</v>
      </c>
      <c r="F23703" s="40">
        <v>7.0000000000000007E-2</v>
      </c>
      <c r="G23703" s="25">
        <v>171506</v>
      </c>
      <c r="H23703" s="25">
        <v>12005</v>
      </c>
      <c r="I23703" s="25"/>
      <c r="J23703" s="58" t="e">
        <f>HYPERLINK("#"&amp;"Insumos"&amp;"!A"&amp;MATCH($B23703,#REF!,0),"Ins "&amp;$B23703)</f>
        <v>#REF!</v>
      </c>
      <c r="M23703" s="220"/>
    </row>
    <row r="23704" spans="1:13" x14ac:dyDescent="0.2">
      <c r="A23704" s="35" t="s">
        <v>4068</v>
      </c>
      <c r="B23704" s="1" t="s">
        <v>4587</v>
      </c>
      <c r="C23704" s="45" t="s">
        <v>2336</v>
      </c>
      <c r="D23704" s="23" t="s">
        <v>5751</v>
      </c>
      <c r="E23704" s="23" t="s">
        <v>4138</v>
      </c>
      <c r="F23704" s="40">
        <v>0.1</v>
      </c>
      <c r="G23704" s="25">
        <v>78879</v>
      </c>
      <c r="H23704" s="25">
        <v>7888</v>
      </c>
      <c r="I23704" s="25"/>
      <c r="J23704" s="58" t="e">
        <f>HYPERLINK("#"&amp;"Insumos"&amp;"!A"&amp;MATCH($B23704,#REF!,0),"Ins "&amp;$B23704)</f>
        <v>#REF!</v>
      </c>
      <c r="M23704" s="220"/>
    </row>
    <row r="23705" spans="1:13" x14ac:dyDescent="0.2">
      <c r="A23705" s="35" t="s">
        <v>4068</v>
      </c>
      <c r="B23705" s="1" t="s">
        <v>5007</v>
      </c>
      <c r="C23705" s="45" t="s">
        <v>720</v>
      </c>
      <c r="D23705" s="23" t="s">
        <v>5751</v>
      </c>
      <c r="E23705" s="23" t="s">
        <v>4134</v>
      </c>
      <c r="F23705" s="40">
        <v>2.9117999999999999</v>
      </c>
      <c r="G23705" s="25">
        <v>1897</v>
      </c>
      <c r="H23705" s="25">
        <v>5524</v>
      </c>
      <c r="I23705" s="25"/>
      <c r="J23705" s="58" t="e">
        <f>HYPERLINK("#"&amp;"Insumos"&amp;"!A"&amp;MATCH($B23705,#REF!,0),"Ins "&amp;$B23705)</f>
        <v>#REF!</v>
      </c>
      <c r="M23705" s="220"/>
    </row>
    <row r="23706" spans="1:13" ht="25.5" x14ac:dyDescent="0.2">
      <c r="A23706" s="36" t="s">
        <v>4069</v>
      </c>
      <c r="B23706" s="26" t="s">
        <v>6816</v>
      </c>
      <c r="C23706" s="79" t="s">
        <v>2339</v>
      </c>
      <c r="D23706" s="37" t="s">
        <v>5608</v>
      </c>
      <c r="E23706" s="37" t="s">
        <v>465</v>
      </c>
      <c r="F23706" s="41"/>
      <c r="G23706" s="27"/>
      <c r="H23706" s="27"/>
      <c r="I23706" s="27">
        <v>138021</v>
      </c>
      <c r="M23706" s="220">
        <f t="shared" si="370"/>
        <v>180752</v>
      </c>
    </row>
    <row r="23707" spans="1:13" x14ac:dyDescent="0.2">
      <c r="A23707" s="35" t="s">
        <v>4069</v>
      </c>
      <c r="B23707" s="1" t="s">
        <v>216</v>
      </c>
      <c r="C23707" s="45" t="s">
        <v>1017</v>
      </c>
      <c r="D23707" s="23" t="s">
        <v>5734</v>
      </c>
      <c r="E23707" s="23" t="s">
        <v>4141</v>
      </c>
      <c r="F23707" s="40">
        <v>1.3</v>
      </c>
      <c r="G23707" s="25">
        <v>57752</v>
      </c>
      <c r="H23707" s="25">
        <v>75078</v>
      </c>
      <c r="I23707" s="25"/>
      <c r="J23707" s="58" t="e">
        <f>HYPERLINK("#"&amp;"Insumos"&amp;"!A"&amp;MATCH($B23707,#REF!,0),"Ins "&amp;$B23707)</f>
        <v>#REF!</v>
      </c>
      <c r="M23707" s="220"/>
    </row>
    <row r="23708" spans="1:13" ht="25.5" x14ac:dyDescent="0.2">
      <c r="A23708" s="35" t="s">
        <v>4069</v>
      </c>
      <c r="B23708" s="1" t="s">
        <v>597</v>
      </c>
      <c r="C23708" s="45" t="s">
        <v>8738</v>
      </c>
      <c r="D23708" s="23" t="s">
        <v>5534</v>
      </c>
      <c r="E23708" s="23" t="s">
        <v>8737</v>
      </c>
      <c r="F23708" s="40">
        <v>0.3</v>
      </c>
      <c r="G23708" s="25">
        <v>17302</v>
      </c>
      <c r="H23708" s="25">
        <v>5191</v>
      </c>
      <c r="I23708" s="25"/>
      <c r="J23708" s="58" t="e">
        <f>HYPERLINK("#"&amp;"Insumos"&amp;"!A"&amp;MATCH($B23708,#REF!,0),"Ins "&amp;$B23708)</f>
        <v>#REF!</v>
      </c>
      <c r="M23708" s="220"/>
    </row>
    <row r="23709" spans="1:13" x14ac:dyDescent="0.2">
      <c r="A23709" s="35" t="s">
        <v>4069</v>
      </c>
      <c r="B23709" s="1" t="s">
        <v>263</v>
      </c>
      <c r="C23709" s="45" t="s">
        <v>696</v>
      </c>
      <c r="D23709" s="23" t="s">
        <v>5534</v>
      </c>
      <c r="E23709" s="23" t="s">
        <v>4140</v>
      </c>
      <c r="F23709" s="40">
        <v>2.8999999999999998E-3</v>
      </c>
      <c r="G23709" s="25">
        <v>187426</v>
      </c>
      <c r="H23709" s="25">
        <v>544</v>
      </c>
      <c r="I23709" s="25"/>
      <c r="J23709" s="58" t="e">
        <f>HYPERLINK("#"&amp;"Insumos"&amp;"!A"&amp;MATCH($B23709,#REF!,0),"Ins "&amp;$B23709)</f>
        <v>#REF!</v>
      </c>
      <c r="M23709" s="220"/>
    </row>
    <row r="23710" spans="1:13" x14ac:dyDescent="0.2">
      <c r="A23710" s="35" t="s">
        <v>4069</v>
      </c>
      <c r="B23710" s="1" t="s">
        <v>2100</v>
      </c>
      <c r="C23710" s="45" t="s">
        <v>2337</v>
      </c>
      <c r="D23710" s="23" t="s">
        <v>5534</v>
      </c>
      <c r="E23710" s="23" t="s">
        <v>4140</v>
      </c>
      <c r="F23710" s="40">
        <v>0.25</v>
      </c>
      <c r="G23710" s="25">
        <v>54356</v>
      </c>
      <c r="H23710" s="25">
        <v>13589</v>
      </c>
      <c r="I23710" s="25"/>
      <c r="J23710" s="58" t="e">
        <f>HYPERLINK("#"&amp;"Insumos"&amp;"!A"&amp;MATCH($B23710,#REF!,0),"Ins "&amp;$B23710)</f>
        <v>#REF!</v>
      </c>
      <c r="M23710" s="220"/>
    </row>
    <row r="23711" spans="1:13" x14ac:dyDescent="0.2">
      <c r="A23711" s="35" t="s">
        <v>4069</v>
      </c>
      <c r="B23711" s="1" t="s">
        <v>5538</v>
      </c>
      <c r="C23711" s="45" t="s">
        <v>2338</v>
      </c>
      <c r="D23711" s="23" t="s">
        <v>5534</v>
      </c>
      <c r="E23711" s="23" t="s">
        <v>4140</v>
      </c>
      <c r="F23711" s="40">
        <v>0.17</v>
      </c>
      <c r="G23711" s="25">
        <v>54356</v>
      </c>
      <c r="H23711" s="25">
        <v>9241</v>
      </c>
      <c r="I23711" s="25"/>
      <c r="J23711" s="58" t="e">
        <f>HYPERLINK("#"&amp;"Insumos"&amp;"!A"&amp;MATCH($B23711,#REF!,0),"Ins "&amp;$B23711)</f>
        <v>#REF!</v>
      </c>
      <c r="M23711" s="220"/>
    </row>
    <row r="23712" spans="1:13" x14ac:dyDescent="0.2">
      <c r="A23712" s="35" t="s">
        <v>4069</v>
      </c>
      <c r="B23712" s="1" t="s">
        <v>5533</v>
      </c>
      <c r="C23712" s="45" t="s">
        <v>5892</v>
      </c>
      <c r="D23712" s="23" t="s">
        <v>977</v>
      </c>
      <c r="E23712" s="23" t="s">
        <v>4134</v>
      </c>
      <c r="F23712" s="40">
        <v>1</v>
      </c>
      <c r="G23712" s="25">
        <v>3623</v>
      </c>
      <c r="H23712" s="25">
        <v>3623</v>
      </c>
      <c r="I23712" s="25"/>
      <c r="J23712" s="58" t="e">
        <f>HYPERLINK("#"&amp;"Insumos"&amp;"!A"&amp;MATCH($B23712,#REF!,0),"Ins "&amp;$B23712)</f>
        <v>#REF!</v>
      </c>
      <c r="M23712" s="220"/>
    </row>
    <row r="23713" spans="1:13" x14ac:dyDescent="0.2">
      <c r="A23713" s="35" t="s">
        <v>4069</v>
      </c>
      <c r="B23713" s="1" t="s">
        <v>4583</v>
      </c>
      <c r="C23713" s="45" t="s">
        <v>754</v>
      </c>
      <c r="D23713" s="23" t="s">
        <v>5751</v>
      </c>
      <c r="E23713" s="23" t="s">
        <v>4138</v>
      </c>
      <c r="F23713" s="40">
        <v>7.0000000000000007E-2</v>
      </c>
      <c r="G23713" s="25">
        <v>171506</v>
      </c>
      <c r="H23713" s="25">
        <v>12005</v>
      </c>
      <c r="I23713" s="25"/>
      <c r="J23713" s="58" t="e">
        <f>HYPERLINK("#"&amp;"Insumos"&amp;"!A"&amp;MATCH($B23713,#REF!,0),"Ins "&amp;$B23713)</f>
        <v>#REF!</v>
      </c>
      <c r="M23713" s="220"/>
    </row>
    <row r="23714" spans="1:13" x14ac:dyDescent="0.2">
      <c r="A23714" s="35" t="s">
        <v>4069</v>
      </c>
      <c r="B23714" s="1" t="s">
        <v>4586</v>
      </c>
      <c r="C23714" s="45" t="s">
        <v>2335</v>
      </c>
      <c r="D23714" s="23" t="s">
        <v>5751</v>
      </c>
      <c r="E23714" s="23" t="s">
        <v>4138</v>
      </c>
      <c r="F23714" s="40">
        <v>7.0000000000000007E-2</v>
      </c>
      <c r="G23714" s="25">
        <v>171506</v>
      </c>
      <c r="H23714" s="25">
        <v>12005</v>
      </c>
      <c r="I23714" s="25"/>
      <c r="J23714" s="58" t="e">
        <f>HYPERLINK("#"&amp;"Insumos"&amp;"!A"&amp;MATCH($B23714,#REF!,0),"Ins "&amp;$B23714)</f>
        <v>#REF!</v>
      </c>
      <c r="M23714" s="220"/>
    </row>
    <row r="23715" spans="1:13" x14ac:dyDescent="0.2">
      <c r="A23715" s="35" t="s">
        <v>4069</v>
      </c>
      <c r="B23715" s="1" t="s">
        <v>4587</v>
      </c>
      <c r="C23715" s="45" t="s">
        <v>2336</v>
      </c>
      <c r="D23715" s="23" t="s">
        <v>5751</v>
      </c>
      <c r="E23715" s="23" t="s">
        <v>4138</v>
      </c>
      <c r="F23715" s="40">
        <v>0.04</v>
      </c>
      <c r="G23715" s="25">
        <v>78879</v>
      </c>
      <c r="H23715" s="25">
        <v>3155</v>
      </c>
      <c r="I23715" s="25"/>
      <c r="J23715" s="58" t="e">
        <f>HYPERLINK("#"&amp;"Insumos"&amp;"!A"&amp;MATCH($B23715,#REF!,0),"Ins "&amp;$B23715)</f>
        <v>#REF!</v>
      </c>
      <c r="M23715" s="220"/>
    </row>
    <row r="23716" spans="1:13" x14ac:dyDescent="0.2">
      <c r="A23716" s="35" t="s">
        <v>4069</v>
      </c>
      <c r="B23716" s="1" t="s">
        <v>5007</v>
      </c>
      <c r="C23716" s="45" t="s">
        <v>720</v>
      </c>
      <c r="D23716" s="23" t="s">
        <v>5751</v>
      </c>
      <c r="E23716" s="23" t="s">
        <v>4134</v>
      </c>
      <c r="F23716" s="40">
        <v>1.8927</v>
      </c>
      <c r="G23716" s="25">
        <v>1897</v>
      </c>
      <c r="H23716" s="25">
        <v>3590</v>
      </c>
      <c r="I23716" s="25"/>
      <c r="J23716" s="58" t="e">
        <f>HYPERLINK("#"&amp;"Insumos"&amp;"!A"&amp;MATCH($B23716,#REF!,0),"Ins "&amp;$B23716)</f>
        <v>#REF!</v>
      </c>
      <c r="M23716" s="220"/>
    </row>
    <row r="23717" spans="1:13" ht="25.5" x14ac:dyDescent="0.2">
      <c r="A23717" s="36" t="s">
        <v>4070</v>
      </c>
      <c r="B23717" s="26" t="s">
        <v>6816</v>
      </c>
      <c r="C23717" s="79" t="s">
        <v>2340</v>
      </c>
      <c r="D23717" s="37" t="s">
        <v>5608</v>
      </c>
      <c r="E23717" s="37" t="s">
        <v>466</v>
      </c>
      <c r="F23717" s="41"/>
      <c r="G23717" s="27"/>
      <c r="H23717" s="27"/>
      <c r="I23717" s="27">
        <v>605053</v>
      </c>
      <c r="M23717" s="220">
        <f t="shared" si="370"/>
        <v>792377</v>
      </c>
    </row>
    <row r="23718" spans="1:13" x14ac:dyDescent="0.2">
      <c r="A23718" s="35" t="s">
        <v>4070</v>
      </c>
      <c r="B23718" s="1" t="s">
        <v>5606</v>
      </c>
      <c r="C23718" s="45" t="s">
        <v>542</v>
      </c>
      <c r="D23718" s="23" t="s">
        <v>5585</v>
      </c>
      <c r="E23718" s="23" t="s">
        <v>466</v>
      </c>
      <c r="F23718" s="40">
        <v>1.05</v>
      </c>
      <c r="G23718" s="25">
        <v>408049</v>
      </c>
      <c r="H23718" s="25">
        <v>428451</v>
      </c>
      <c r="I23718" s="25"/>
      <c r="M23718" s="220"/>
    </row>
    <row r="23719" spans="1:13" x14ac:dyDescent="0.2">
      <c r="A23719" s="35" t="s">
        <v>4070</v>
      </c>
      <c r="B23719" s="1" t="s">
        <v>71</v>
      </c>
      <c r="C23719" s="45" t="s">
        <v>1022</v>
      </c>
      <c r="D23719" s="23" t="s">
        <v>5734</v>
      </c>
      <c r="E23719" s="23" t="s">
        <v>4141</v>
      </c>
      <c r="F23719" s="40">
        <v>2.2999999999999998</v>
      </c>
      <c r="G23719" s="25">
        <v>66987</v>
      </c>
      <c r="H23719" s="25">
        <v>154070</v>
      </c>
      <c r="I23719" s="25"/>
      <c r="J23719" s="58" t="e">
        <f>HYPERLINK("#"&amp;"Insumos"&amp;"!A"&amp;MATCH($B23719,#REF!,0),"Ins "&amp;$B23719)</f>
        <v>#REF!</v>
      </c>
      <c r="M23719" s="220"/>
    </row>
    <row r="23720" spans="1:13" x14ac:dyDescent="0.2">
      <c r="A23720" s="35" t="s">
        <v>4070</v>
      </c>
      <c r="B23720" s="1" t="s">
        <v>263</v>
      </c>
      <c r="C23720" s="45" t="s">
        <v>696</v>
      </c>
      <c r="D23720" s="23" t="s">
        <v>5534</v>
      </c>
      <c r="E23720" s="23" t="s">
        <v>4140</v>
      </c>
      <c r="F23720" s="40">
        <v>4.0000000000000002E-4</v>
      </c>
      <c r="G23720" s="25">
        <v>187426</v>
      </c>
      <c r="H23720" s="25">
        <v>75</v>
      </c>
      <c r="I23720" s="25"/>
      <c r="J23720" s="58" t="e">
        <f>HYPERLINK("#"&amp;"Insumos"&amp;"!A"&amp;MATCH($B23720,#REF!,0),"Ins "&amp;$B23720)</f>
        <v>#REF!</v>
      </c>
      <c r="M23720" s="220"/>
    </row>
    <row r="23721" spans="1:13" x14ac:dyDescent="0.2">
      <c r="A23721" s="35" t="s">
        <v>4070</v>
      </c>
      <c r="B23721" s="1" t="s">
        <v>5533</v>
      </c>
      <c r="C23721" s="45" t="s">
        <v>5892</v>
      </c>
      <c r="D23721" s="23" t="s">
        <v>977</v>
      </c>
      <c r="E23721" s="23" t="s">
        <v>4134</v>
      </c>
      <c r="F23721" s="40">
        <v>1.03</v>
      </c>
      <c r="G23721" s="25">
        <v>3623</v>
      </c>
      <c r="H23721" s="25">
        <v>3732</v>
      </c>
      <c r="I23721" s="25"/>
      <c r="J23721" s="58" t="e">
        <f>HYPERLINK("#"&amp;"Insumos"&amp;"!A"&amp;MATCH($B23721,#REF!,0),"Ins "&amp;$B23721)</f>
        <v>#REF!</v>
      </c>
      <c r="M23721" s="220"/>
    </row>
    <row r="23722" spans="1:13" x14ac:dyDescent="0.2">
      <c r="A23722" s="35" t="s">
        <v>4070</v>
      </c>
      <c r="B23722" s="1" t="s">
        <v>5007</v>
      </c>
      <c r="C23722" s="45" t="s">
        <v>720</v>
      </c>
      <c r="D23722" s="23" t="s">
        <v>5751</v>
      </c>
      <c r="E23722" s="23" t="s">
        <v>4134</v>
      </c>
      <c r="F23722" s="40">
        <v>4.2</v>
      </c>
      <c r="G23722" s="25">
        <v>1897</v>
      </c>
      <c r="H23722" s="25">
        <v>7967</v>
      </c>
      <c r="I23722" s="25"/>
      <c r="J23722" s="58" t="e">
        <f>HYPERLINK("#"&amp;"Insumos"&amp;"!A"&amp;MATCH($B23722,#REF!,0),"Ins "&amp;$B23722)</f>
        <v>#REF!</v>
      </c>
      <c r="M23722" s="220"/>
    </row>
    <row r="23723" spans="1:13" x14ac:dyDescent="0.2">
      <c r="A23723" s="35" t="s">
        <v>4070</v>
      </c>
      <c r="B23723" s="1" t="s">
        <v>5401</v>
      </c>
      <c r="C23723" s="45" t="s">
        <v>537</v>
      </c>
      <c r="D23723" s="23" t="s">
        <v>5751</v>
      </c>
      <c r="E23723" s="23" t="s">
        <v>4134</v>
      </c>
      <c r="F23723" s="40">
        <v>0.25</v>
      </c>
      <c r="G23723" s="25">
        <v>43033</v>
      </c>
      <c r="H23723" s="25">
        <v>10758</v>
      </c>
      <c r="I23723" s="25"/>
      <c r="J23723" s="58" t="e">
        <f>HYPERLINK("#"&amp;"Insumos"&amp;"!A"&amp;MATCH($B23723,#REF!,0),"Ins "&amp;$B23723)</f>
        <v>#REF!</v>
      </c>
      <c r="M23723" s="220"/>
    </row>
    <row r="23724" spans="1:13" ht="25.5" x14ac:dyDescent="0.2">
      <c r="A23724" s="36" t="s">
        <v>4071</v>
      </c>
      <c r="B23724" s="26" t="s">
        <v>6816</v>
      </c>
      <c r="C23724" s="79" t="s">
        <v>2342</v>
      </c>
      <c r="D23724" s="37" t="s">
        <v>5608</v>
      </c>
      <c r="E23724" s="37" t="s">
        <v>467</v>
      </c>
      <c r="F23724" s="41"/>
      <c r="G23724" s="27"/>
      <c r="H23724" s="27"/>
      <c r="I23724" s="27">
        <v>200341</v>
      </c>
      <c r="M23724" s="220">
        <f t="shared" si="370"/>
        <v>262367</v>
      </c>
    </row>
    <row r="23725" spans="1:13" x14ac:dyDescent="0.2">
      <c r="A23725" s="35" t="s">
        <v>4071</v>
      </c>
      <c r="B23725" s="1" t="s">
        <v>5572</v>
      </c>
      <c r="C23725" s="45" t="s">
        <v>971</v>
      </c>
      <c r="D23725" s="23" t="s">
        <v>5734</v>
      </c>
      <c r="E23725" s="23" t="s">
        <v>4141</v>
      </c>
      <c r="F23725" s="40">
        <v>1</v>
      </c>
      <c r="G23725" s="25">
        <v>37863</v>
      </c>
      <c r="H23725" s="25">
        <v>37863</v>
      </c>
      <c r="I23725" s="25"/>
      <c r="J23725" s="58" t="e">
        <f>HYPERLINK("#"&amp;"Insumos"&amp;"!A"&amp;MATCH($B23725,#REF!,0),"Ins "&amp;$B23725)</f>
        <v>#REF!</v>
      </c>
      <c r="M23725" s="220"/>
    </row>
    <row r="23726" spans="1:13" x14ac:dyDescent="0.2">
      <c r="A23726" s="35" t="s">
        <v>4071</v>
      </c>
      <c r="B23726" s="1" t="s">
        <v>263</v>
      </c>
      <c r="C23726" s="45" t="s">
        <v>696</v>
      </c>
      <c r="D23726" s="23" t="s">
        <v>5534</v>
      </c>
      <c r="E23726" s="23" t="s">
        <v>4140</v>
      </c>
      <c r="F23726" s="40">
        <v>4.0000000000000002E-4</v>
      </c>
      <c r="G23726" s="25">
        <v>187426</v>
      </c>
      <c r="H23726" s="25">
        <v>75</v>
      </c>
      <c r="I23726" s="25"/>
      <c r="J23726" s="58" t="e">
        <f>HYPERLINK("#"&amp;"Insumos"&amp;"!A"&amp;MATCH($B23726,#REF!,0),"Ins "&amp;$B23726)</f>
        <v>#REF!</v>
      </c>
      <c r="M23726" s="220"/>
    </row>
    <row r="23727" spans="1:13" x14ac:dyDescent="0.2">
      <c r="A23727" s="35" t="s">
        <v>4071</v>
      </c>
      <c r="B23727" s="1" t="s">
        <v>5533</v>
      </c>
      <c r="C23727" s="45" t="s">
        <v>5892</v>
      </c>
      <c r="D23727" s="23" t="s">
        <v>977</v>
      </c>
      <c r="E23727" s="23" t="s">
        <v>4134</v>
      </c>
      <c r="F23727" s="40">
        <v>1.03</v>
      </c>
      <c r="G23727" s="25">
        <v>3623</v>
      </c>
      <c r="H23727" s="25">
        <v>3732</v>
      </c>
      <c r="I23727" s="25"/>
      <c r="J23727" s="58" t="e">
        <f>HYPERLINK("#"&amp;"Insumos"&amp;"!A"&amp;MATCH($B23727,#REF!,0),"Ins "&amp;$B23727)</f>
        <v>#REF!</v>
      </c>
      <c r="M23727" s="220"/>
    </row>
    <row r="23728" spans="1:13" x14ac:dyDescent="0.2">
      <c r="A23728" s="35" t="s">
        <v>4071</v>
      </c>
      <c r="B23728" s="1" t="s">
        <v>5007</v>
      </c>
      <c r="C23728" s="45" t="s">
        <v>720</v>
      </c>
      <c r="D23728" s="23" t="s">
        <v>5751</v>
      </c>
      <c r="E23728" s="23" t="s">
        <v>4134</v>
      </c>
      <c r="F23728" s="40">
        <v>0.91439999999999999</v>
      </c>
      <c r="G23728" s="25">
        <v>1897</v>
      </c>
      <c r="H23728" s="25">
        <v>1735</v>
      </c>
      <c r="I23728" s="25"/>
      <c r="J23728" s="58" t="e">
        <f>HYPERLINK("#"&amp;"Insumos"&amp;"!A"&amp;MATCH($B23728,#REF!,0),"Ins "&amp;$B23728)</f>
        <v>#REF!</v>
      </c>
      <c r="M23728" s="220"/>
    </row>
    <row r="23729" spans="1:13" x14ac:dyDescent="0.2">
      <c r="A23729" s="35" t="s">
        <v>4071</v>
      </c>
      <c r="B23729" s="1" t="s">
        <v>5188</v>
      </c>
      <c r="C23729" s="45" t="s">
        <v>2341</v>
      </c>
      <c r="D23729" s="23" t="s">
        <v>5751</v>
      </c>
      <c r="E23729" s="23" t="s">
        <v>467</v>
      </c>
      <c r="F23729" s="40">
        <v>1</v>
      </c>
      <c r="G23729" s="25">
        <v>156936</v>
      </c>
      <c r="H23729" s="25">
        <v>156936</v>
      </c>
      <c r="I23729" s="25"/>
      <c r="J23729" s="58" t="e">
        <f>HYPERLINK("#"&amp;"Insumos"&amp;"!A"&amp;MATCH($B23729,#REF!,0),"Ins "&amp;$B23729)</f>
        <v>#REF!</v>
      </c>
      <c r="M23729" s="220"/>
    </row>
    <row r="23730" spans="1:13" ht="25.5" x14ac:dyDescent="0.2">
      <c r="A23730" s="36" t="s">
        <v>4072</v>
      </c>
      <c r="B23730" s="26" t="s">
        <v>6816</v>
      </c>
      <c r="C23730" s="79" t="s">
        <v>2343</v>
      </c>
      <c r="D23730" s="37" t="s">
        <v>5608</v>
      </c>
      <c r="E23730" s="37" t="s">
        <v>467</v>
      </c>
      <c r="F23730" s="41"/>
      <c r="G23730" s="27"/>
      <c r="H23730" s="27"/>
      <c r="I23730" s="27">
        <v>27009</v>
      </c>
      <c r="M23730" s="220">
        <f t="shared" si="370"/>
        <v>35371</v>
      </c>
    </row>
    <row r="23731" spans="1:13" x14ac:dyDescent="0.2">
      <c r="A23731" s="35" t="s">
        <v>4072</v>
      </c>
      <c r="B23731" s="1" t="s">
        <v>263</v>
      </c>
      <c r="C23731" s="45" t="s">
        <v>696</v>
      </c>
      <c r="D23731" s="23" t="s">
        <v>5534</v>
      </c>
      <c r="E23731" s="23" t="s">
        <v>4140</v>
      </c>
      <c r="F23731" s="40">
        <v>2.1585089087045061E-3</v>
      </c>
      <c r="G23731" s="25">
        <v>187426</v>
      </c>
      <c r="H23731" s="25">
        <v>405</v>
      </c>
      <c r="I23731" s="25"/>
      <c r="J23731" s="58" t="e">
        <f>HYPERLINK("#"&amp;"Insumos"&amp;"!A"&amp;MATCH($B23731,#REF!,0),"Ins "&amp;$B23731)</f>
        <v>#REF!</v>
      </c>
      <c r="M23731" s="220"/>
    </row>
    <row r="23732" spans="1:13" x14ac:dyDescent="0.2">
      <c r="A23732" s="35" t="s">
        <v>4072</v>
      </c>
      <c r="B23732" s="1" t="s">
        <v>5533</v>
      </c>
      <c r="C23732" s="45" t="s">
        <v>5892</v>
      </c>
      <c r="D23732" s="23" t="s">
        <v>977</v>
      </c>
      <c r="E23732" s="23" t="s">
        <v>4134</v>
      </c>
      <c r="F23732" s="40">
        <v>0.2</v>
      </c>
      <c r="G23732" s="25">
        <v>3623</v>
      </c>
      <c r="H23732" s="25">
        <v>725</v>
      </c>
      <c r="I23732" s="25"/>
      <c r="J23732" s="58" t="e">
        <f>HYPERLINK("#"&amp;"Insumos"&amp;"!A"&amp;MATCH($B23732,#REF!,0),"Ins "&amp;$B23732)</f>
        <v>#REF!</v>
      </c>
      <c r="M23732" s="220"/>
    </row>
    <row r="23733" spans="1:13" x14ac:dyDescent="0.2">
      <c r="A23733" s="35" t="s">
        <v>4072</v>
      </c>
      <c r="B23733" s="1" t="s">
        <v>5007</v>
      </c>
      <c r="C23733" s="45" t="s">
        <v>720</v>
      </c>
      <c r="D23733" s="23" t="s">
        <v>5751</v>
      </c>
      <c r="E23733" s="23" t="s">
        <v>4134</v>
      </c>
      <c r="F23733" s="40">
        <v>5.7000000000000002E-2</v>
      </c>
      <c r="G23733" s="25">
        <v>1897</v>
      </c>
      <c r="H23733" s="25">
        <v>108</v>
      </c>
      <c r="I23733" s="25"/>
      <c r="J23733" s="58" t="e">
        <f>HYPERLINK("#"&amp;"Insumos"&amp;"!A"&amp;MATCH($B23733,#REF!,0),"Ins "&amp;$B23733)</f>
        <v>#REF!</v>
      </c>
      <c r="M23733" s="220"/>
    </row>
    <row r="23734" spans="1:13" x14ac:dyDescent="0.2">
      <c r="A23734" s="35" t="s">
        <v>4072</v>
      </c>
      <c r="B23734" s="1" t="s">
        <v>5250</v>
      </c>
      <c r="C23734" s="45" t="s">
        <v>2137</v>
      </c>
      <c r="D23734" s="23" t="s">
        <v>5751</v>
      </c>
      <c r="E23734" s="23" t="s">
        <v>4134</v>
      </c>
      <c r="F23734" s="40">
        <v>0.2</v>
      </c>
      <c r="G23734" s="25">
        <v>128856</v>
      </c>
      <c r="H23734" s="25">
        <v>25771</v>
      </c>
      <c r="I23734" s="25"/>
      <c r="J23734" s="58" t="e">
        <f>HYPERLINK("#"&amp;"Insumos"&amp;"!A"&amp;MATCH($B23734,#REF!,0),"Ins "&amp;$B23734)</f>
        <v>#REF!</v>
      </c>
      <c r="M23734" s="220"/>
    </row>
    <row r="23735" spans="1:13" ht="114.75" x14ac:dyDescent="0.2">
      <c r="A23735" s="36" t="s">
        <v>4073</v>
      </c>
      <c r="B23735" s="26" t="s">
        <v>6816</v>
      </c>
      <c r="C23735" s="79" t="s">
        <v>11499</v>
      </c>
      <c r="D23735" s="37" t="s">
        <v>5608</v>
      </c>
      <c r="E23735" s="37" t="s">
        <v>467</v>
      </c>
      <c r="F23735" s="41"/>
      <c r="G23735" s="27"/>
      <c r="H23735" s="27"/>
      <c r="I23735" s="27">
        <v>28911</v>
      </c>
      <c r="M23735" s="220">
        <f t="shared" si="370"/>
        <v>37862</v>
      </c>
    </row>
    <row r="23736" spans="1:13" x14ac:dyDescent="0.2">
      <c r="A23736" s="35" t="s">
        <v>4073</v>
      </c>
      <c r="B23736" s="1" t="s">
        <v>77</v>
      </c>
      <c r="C23736" s="45" t="s">
        <v>1024</v>
      </c>
      <c r="D23736" s="23" t="s">
        <v>5734</v>
      </c>
      <c r="E23736" s="23" t="s">
        <v>4141</v>
      </c>
      <c r="F23736" s="46">
        <v>0.05</v>
      </c>
      <c r="G23736" s="25">
        <v>74500</v>
      </c>
      <c r="H23736" s="25">
        <v>3725</v>
      </c>
      <c r="I23736" s="25"/>
      <c r="J23736" s="58" t="e">
        <f>HYPERLINK("#"&amp;"Insumos"&amp;"!A"&amp;MATCH($B23736,#REF!,0),"Ins "&amp;$B23736)</f>
        <v>#REF!</v>
      </c>
      <c r="M23736" s="220"/>
    </row>
    <row r="23737" spans="1:13" ht="25.5" x14ac:dyDescent="0.2">
      <c r="A23737" s="35" t="s">
        <v>4073</v>
      </c>
      <c r="B23737" s="34" t="s">
        <v>8795</v>
      </c>
      <c r="C23737" s="45" t="s">
        <v>8796</v>
      </c>
      <c r="D23737" s="23" t="s">
        <v>5534</v>
      </c>
      <c r="E23737" s="23" t="s">
        <v>8737</v>
      </c>
      <c r="F23737" s="46">
        <v>0.1</v>
      </c>
      <c r="G23737" s="25">
        <v>42314</v>
      </c>
      <c r="H23737" s="25">
        <v>4231</v>
      </c>
      <c r="I23737" s="25"/>
      <c r="J23737" s="58" t="e">
        <f>HYPERLINK("#"&amp;"Insumos"&amp;"!A"&amp;MATCH($B23737,#REF!,0),"Ins "&amp;$B23737)</f>
        <v>#REF!</v>
      </c>
      <c r="M23737" s="220"/>
    </row>
    <row r="23738" spans="1:13" x14ac:dyDescent="0.2">
      <c r="A23738" s="35" t="s">
        <v>4073</v>
      </c>
      <c r="B23738" s="1" t="s">
        <v>263</v>
      </c>
      <c r="C23738" s="45" t="s">
        <v>696</v>
      </c>
      <c r="D23738" s="23" t="s">
        <v>5534</v>
      </c>
      <c r="E23738" s="23" t="s">
        <v>4140</v>
      </c>
      <c r="F23738" s="46">
        <v>1.6299999999999999E-3</v>
      </c>
      <c r="G23738" s="25">
        <v>187426</v>
      </c>
      <c r="H23738" s="25">
        <v>306</v>
      </c>
      <c r="I23738" s="25"/>
      <c r="J23738" s="58" t="e">
        <f>HYPERLINK("#"&amp;"Insumos"&amp;"!A"&amp;MATCH($B23738,#REF!,0),"Ins "&amp;$B23738)</f>
        <v>#REF!</v>
      </c>
      <c r="M23738" s="220"/>
    </row>
    <row r="23739" spans="1:13" x14ac:dyDescent="0.2">
      <c r="A23739" s="35" t="s">
        <v>4073</v>
      </c>
      <c r="B23739" s="1" t="s">
        <v>254</v>
      </c>
      <c r="C23739" s="45" t="s">
        <v>751</v>
      </c>
      <c r="D23739" s="23" t="s">
        <v>5534</v>
      </c>
      <c r="E23739" s="23" t="s">
        <v>4141</v>
      </c>
      <c r="F23739" s="46">
        <v>0.01</v>
      </c>
      <c r="G23739" s="25">
        <v>46854</v>
      </c>
      <c r="H23739" s="25">
        <v>469</v>
      </c>
      <c r="I23739" s="25"/>
      <c r="J23739" s="58" t="e">
        <f>HYPERLINK("#"&amp;"Insumos"&amp;"!A"&amp;MATCH($B23739,#REF!,0),"Ins "&amp;$B23739)</f>
        <v>#REF!</v>
      </c>
      <c r="M23739" s="220"/>
    </row>
    <row r="23740" spans="1:13" x14ac:dyDescent="0.2">
      <c r="A23740" s="35" t="s">
        <v>4073</v>
      </c>
      <c r="B23740" s="34" t="s">
        <v>8874</v>
      </c>
      <c r="C23740" s="45" t="s">
        <v>8948</v>
      </c>
      <c r="D23740" s="23" t="s">
        <v>5534</v>
      </c>
      <c r="E23740" s="23" t="s">
        <v>4141</v>
      </c>
      <c r="F23740" s="46">
        <v>0.01</v>
      </c>
      <c r="G23740" s="25">
        <v>8130</v>
      </c>
      <c r="H23740" s="25">
        <v>81</v>
      </c>
      <c r="I23740" s="25"/>
      <c r="J23740" s="58" t="e">
        <f>HYPERLINK("#"&amp;"Insumos"&amp;"!A"&amp;MATCH($B23740,#REF!,0),"Ins "&amp;$B23740)</f>
        <v>#REF!</v>
      </c>
      <c r="M23740" s="220"/>
    </row>
    <row r="23741" spans="1:13" x14ac:dyDescent="0.2">
      <c r="A23741" s="35" t="s">
        <v>4073</v>
      </c>
      <c r="B23741" s="1" t="s">
        <v>5533</v>
      </c>
      <c r="C23741" s="45" t="s">
        <v>5892</v>
      </c>
      <c r="D23741" s="23" t="s">
        <v>977</v>
      </c>
      <c r="E23741" s="23" t="s">
        <v>4134</v>
      </c>
      <c r="F23741" s="46">
        <v>0.09</v>
      </c>
      <c r="G23741" s="25">
        <v>3623</v>
      </c>
      <c r="H23741" s="25">
        <v>326</v>
      </c>
      <c r="I23741" s="25"/>
      <c r="J23741" s="58" t="e">
        <f>HYPERLINK("#"&amp;"Insumos"&amp;"!A"&amp;MATCH($B23741,#REF!,0),"Ins "&amp;$B23741)</f>
        <v>#REF!</v>
      </c>
      <c r="M23741" s="220"/>
    </row>
    <row r="23742" spans="1:13" x14ac:dyDescent="0.2">
      <c r="A23742" s="35" t="s">
        <v>4073</v>
      </c>
      <c r="B23742" s="34" t="s">
        <v>11481</v>
      </c>
      <c r="C23742" s="45" t="s">
        <v>11482</v>
      </c>
      <c r="D23742" s="23" t="s">
        <v>5751</v>
      </c>
      <c r="E23742" s="23" t="s">
        <v>467</v>
      </c>
      <c r="F23742" s="46">
        <v>1</v>
      </c>
      <c r="G23742" s="25">
        <v>3120</v>
      </c>
      <c r="H23742" s="25">
        <v>3120</v>
      </c>
      <c r="I23742" s="25"/>
      <c r="J23742" s="58" t="e">
        <f>HYPERLINK("#"&amp;"Insumos"&amp;"!A"&amp;MATCH($B23742,#REF!,0),"Ins "&amp;$B23742)</f>
        <v>#REF!</v>
      </c>
      <c r="M23742" s="220"/>
    </row>
    <row r="23743" spans="1:13" x14ac:dyDescent="0.2">
      <c r="A23743" s="35" t="s">
        <v>4073</v>
      </c>
      <c r="B23743" s="34" t="s">
        <v>11483</v>
      </c>
      <c r="C23743" s="45" t="s">
        <v>11489</v>
      </c>
      <c r="D23743" s="23" t="s">
        <v>5751</v>
      </c>
      <c r="E23743" s="23" t="s">
        <v>11487</v>
      </c>
      <c r="F23743" s="46">
        <v>2.5000000000000001E-3</v>
      </c>
      <c r="G23743" s="25">
        <v>832000</v>
      </c>
      <c r="H23743" s="25">
        <v>2080</v>
      </c>
      <c r="I23743" s="25"/>
      <c r="J23743" s="58" t="e">
        <f>HYPERLINK("#"&amp;"Insumos"&amp;"!A"&amp;MATCH($B23743,#REF!,0),"Ins "&amp;$B23743)</f>
        <v>#REF!</v>
      </c>
      <c r="M23743" s="220"/>
    </row>
    <row r="23744" spans="1:13" x14ac:dyDescent="0.2">
      <c r="A23744" s="35" t="s">
        <v>4073</v>
      </c>
      <c r="B23744" s="34" t="s">
        <v>11484</v>
      </c>
      <c r="C23744" s="45" t="s">
        <v>11490</v>
      </c>
      <c r="D23744" s="23" t="s">
        <v>5751</v>
      </c>
      <c r="E23744" s="23" t="s">
        <v>9092</v>
      </c>
      <c r="F23744" s="46">
        <v>2.5000000000000001E-3</v>
      </c>
      <c r="G23744" s="25">
        <v>447200</v>
      </c>
      <c r="H23744" s="25">
        <v>1118</v>
      </c>
      <c r="I23744" s="25"/>
      <c r="J23744" s="58" t="e">
        <f>HYPERLINK("#"&amp;"Insumos"&amp;"!A"&amp;MATCH($B23744,#REF!,0),"Ins "&amp;$B23744)</f>
        <v>#REF!</v>
      </c>
      <c r="M23744" s="220"/>
    </row>
    <row r="23745" spans="1:13" x14ac:dyDescent="0.2">
      <c r="A23745" s="35" t="s">
        <v>4073</v>
      </c>
      <c r="B23745" s="34" t="s">
        <v>11485</v>
      </c>
      <c r="C23745" s="45" t="s">
        <v>11486</v>
      </c>
      <c r="D23745" s="23" t="s">
        <v>5751</v>
      </c>
      <c r="E23745" s="23" t="s">
        <v>11487</v>
      </c>
      <c r="F23745" s="46">
        <v>1E-3</v>
      </c>
      <c r="G23745" s="25">
        <v>499200</v>
      </c>
      <c r="H23745" s="25">
        <v>499</v>
      </c>
      <c r="I23745" s="25"/>
      <c r="J23745" s="58" t="e">
        <f>HYPERLINK("#"&amp;"Insumos"&amp;"!A"&amp;MATCH($B23745,#REF!,0),"Ins "&amp;$B23745)</f>
        <v>#REF!</v>
      </c>
      <c r="M23745" s="220"/>
    </row>
    <row r="23746" spans="1:13" ht="25.5" x14ac:dyDescent="0.2">
      <c r="A23746" s="35" t="s">
        <v>4073</v>
      </c>
      <c r="B23746" s="1" t="s">
        <v>5391</v>
      </c>
      <c r="C23746" s="45" t="s">
        <v>1167</v>
      </c>
      <c r="D23746" s="23" t="s">
        <v>5751</v>
      </c>
      <c r="E23746" s="23" t="s">
        <v>467</v>
      </c>
      <c r="F23746" s="46">
        <v>1.05</v>
      </c>
      <c r="G23746" s="25">
        <v>8840</v>
      </c>
      <c r="H23746" s="25">
        <v>9282</v>
      </c>
      <c r="I23746" s="25"/>
      <c r="J23746" s="58" t="e">
        <f>HYPERLINK("#"&amp;"Insumos"&amp;"!A"&amp;MATCH($B23746,#REF!,0),"Ins "&amp;$B23746)</f>
        <v>#REF!</v>
      </c>
      <c r="M23746" s="220"/>
    </row>
    <row r="23747" spans="1:13" ht="25.5" x14ac:dyDescent="0.2">
      <c r="A23747" s="35" t="s">
        <v>4073</v>
      </c>
      <c r="B23747" s="1" t="s">
        <v>5194</v>
      </c>
      <c r="C23747" s="45" t="s">
        <v>1219</v>
      </c>
      <c r="D23747" s="23" t="s">
        <v>5751</v>
      </c>
      <c r="E23747" s="23" t="s">
        <v>467</v>
      </c>
      <c r="F23747" s="46">
        <v>0.01</v>
      </c>
      <c r="G23747" s="25">
        <v>22500</v>
      </c>
      <c r="H23747" s="25">
        <v>225</v>
      </c>
      <c r="I23747" s="25"/>
      <c r="J23747" s="58" t="e">
        <f>HYPERLINK("#"&amp;"Insumos"&amp;"!A"&amp;MATCH($B23747,#REF!,0),"Ins "&amp;$B23747)</f>
        <v>#REF!</v>
      </c>
      <c r="M23747" s="220"/>
    </row>
    <row r="23748" spans="1:13" x14ac:dyDescent="0.2">
      <c r="A23748" s="35" t="s">
        <v>4073</v>
      </c>
      <c r="B23748" s="34" t="s">
        <v>11492</v>
      </c>
      <c r="C23748" s="45" t="s">
        <v>11493</v>
      </c>
      <c r="D23748" s="23" t="s">
        <v>5534</v>
      </c>
      <c r="E23748" s="23" t="s">
        <v>4140</v>
      </c>
      <c r="F23748" s="46">
        <v>1.8160000000000003E-2</v>
      </c>
      <c r="G23748" s="25">
        <v>104000</v>
      </c>
      <c r="H23748" s="25">
        <v>1889</v>
      </c>
      <c r="I23748" s="25"/>
      <c r="J23748" s="58" t="e">
        <f>HYPERLINK("#"&amp;"Insumos"&amp;"!A"&amp;MATCH($B23748,#REF!,0),"Ins "&amp;$B23748)</f>
        <v>#REF!</v>
      </c>
      <c r="M23748" s="220"/>
    </row>
    <row r="23749" spans="1:13" x14ac:dyDescent="0.2">
      <c r="A23749" s="35" t="s">
        <v>4073</v>
      </c>
      <c r="B23749" s="34" t="s">
        <v>11488</v>
      </c>
      <c r="C23749" s="45" t="s">
        <v>11491</v>
      </c>
      <c r="D23749" s="23" t="s">
        <v>5751</v>
      </c>
      <c r="E23749" s="23" t="s">
        <v>467</v>
      </c>
      <c r="F23749" s="46">
        <v>1</v>
      </c>
      <c r="G23749" s="25">
        <v>1560</v>
      </c>
      <c r="H23749" s="25">
        <v>1560</v>
      </c>
      <c r="I23749" s="25"/>
      <c r="J23749" s="58" t="e">
        <f>HYPERLINK("#"&amp;"Insumos"&amp;"!A"&amp;MATCH($B23749,#REF!,0),"Ins "&amp;$B23749)</f>
        <v>#REF!</v>
      </c>
      <c r="M23749" s="220"/>
    </row>
    <row r="23750" spans="1:13" ht="38.25" x14ac:dyDescent="0.2">
      <c r="A23750" s="36" t="s">
        <v>4074</v>
      </c>
      <c r="B23750" s="26" t="s">
        <v>6816</v>
      </c>
      <c r="C23750" s="79" t="s">
        <v>5717</v>
      </c>
      <c r="D23750" s="37" t="s">
        <v>5608</v>
      </c>
      <c r="E23750" s="37" t="s">
        <v>4134</v>
      </c>
      <c r="F23750" s="41"/>
      <c r="G23750" s="27"/>
      <c r="H23750" s="27"/>
      <c r="I23750" s="27">
        <v>109950</v>
      </c>
      <c r="M23750" s="220">
        <f t="shared" ref="M23750:M23807" si="371">ROUND(I23750*(1+$L$2),0)</f>
        <v>143991</v>
      </c>
    </row>
    <row r="23751" spans="1:13" x14ac:dyDescent="0.2">
      <c r="A23751" s="35" t="s">
        <v>4074</v>
      </c>
      <c r="B23751" s="1" t="s">
        <v>5578</v>
      </c>
      <c r="C23751" s="45" t="s">
        <v>1015</v>
      </c>
      <c r="D23751" s="23" t="s">
        <v>5734</v>
      </c>
      <c r="E23751" s="23" t="s">
        <v>4141</v>
      </c>
      <c r="F23751" s="40">
        <v>0.75</v>
      </c>
      <c r="G23751" s="25">
        <v>52425</v>
      </c>
      <c r="H23751" s="25">
        <v>39319</v>
      </c>
      <c r="I23751" s="25"/>
      <c r="J23751" s="58" t="e">
        <f>HYPERLINK("#"&amp;"Insumos"&amp;"!A"&amp;MATCH($B23751,#REF!,0),"Ins "&amp;$B23751)</f>
        <v>#REF!</v>
      </c>
      <c r="M23751" s="220"/>
    </row>
    <row r="23752" spans="1:13" x14ac:dyDescent="0.2">
      <c r="A23752" s="35" t="s">
        <v>4074</v>
      </c>
      <c r="B23752" s="1" t="s">
        <v>263</v>
      </c>
      <c r="C23752" s="45" t="s">
        <v>696</v>
      </c>
      <c r="D23752" s="23" t="s">
        <v>5534</v>
      </c>
      <c r="E23752" s="23" t="s">
        <v>4140</v>
      </c>
      <c r="F23752" s="40">
        <v>3.47E-3</v>
      </c>
      <c r="G23752" s="25">
        <v>187426</v>
      </c>
      <c r="H23752" s="25">
        <v>650</v>
      </c>
      <c r="I23752" s="25"/>
      <c r="J23752" s="58" t="e">
        <f>HYPERLINK("#"&amp;"Insumos"&amp;"!A"&amp;MATCH($B23752,#REF!,0),"Ins "&amp;$B23752)</f>
        <v>#REF!</v>
      </c>
      <c r="M23752" s="220"/>
    </row>
    <row r="23753" spans="1:13" x14ac:dyDescent="0.2">
      <c r="A23753" s="35" t="s">
        <v>4074</v>
      </c>
      <c r="B23753" s="1" t="s">
        <v>139</v>
      </c>
      <c r="C23753" s="45" t="s">
        <v>155</v>
      </c>
      <c r="D23753" s="23" t="s">
        <v>5534</v>
      </c>
      <c r="E23753" s="23" t="s">
        <v>4140</v>
      </c>
      <c r="F23753" s="40">
        <v>0.4</v>
      </c>
      <c r="G23753" s="25">
        <v>86632</v>
      </c>
      <c r="H23753" s="25">
        <v>34653</v>
      </c>
      <c r="I23753" s="25"/>
      <c r="J23753" s="58" t="e">
        <f>HYPERLINK("#"&amp;"Insumos"&amp;"!A"&amp;MATCH($B23753,#REF!,0),"Ins "&amp;$B23753)</f>
        <v>#REF!</v>
      </c>
      <c r="M23753" s="220"/>
    </row>
    <row r="23754" spans="1:13" x14ac:dyDescent="0.2">
      <c r="A23754" s="35" t="s">
        <v>4074</v>
      </c>
      <c r="B23754" s="1" t="s">
        <v>5533</v>
      </c>
      <c r="C23754" s="45" t="s">
        <v>5892</v>
      </c>
      <c r="D23754" s="23" t="s">
        <v>977</v>
      </c>
      <c r="E23754" s="23" t="s">
        <v>4134</v>
      </c>
      <c r="F23754" s="40">
        <v>0.25</v>
      </c>
      <c r="G23754" s="25">
        <v>3623</v>
      </c>
      <c r="H23754" s="25">
        <v>906</v>
      </c>
      <c r="I23754" s="25"/>
      <c r="J23754" s="58" t="e">
        <f>HYPERLINK("#"&amp;"Insumos"&amp;"!A"&amp;MATCH($B23754,#REF!,0),"Ins "&amp;$B23754)</f>
        <v>#REF!</v>
      </c>
      <c r="M23754" s="220"/>
    </row>
    <row r="23755" spans="1:13" x14ac:dyDescent="0.2">
      <c r="A23755" s="35" t="s">
        <v>4074</v>
      </c>
      <c r="B23755" s="1" t="s">
        <v>5007</v>
      </c>
      <c r="C23755" s="45" t="s">
        <v>720</v>
      </c>
      <c r="D23755" s="23" t="s">
        <v>5751</v>
      </c>
      <c r="E23755" s="23" t="s">
        <v>4134</v>
      </c>
      <c r="F23755" s="40">
        <v>0.28999999999999998</v>
      </c>
      <c r="G23755" s="25">
        <v>1897</v>
      </c>
      <c r="H23755" s="25">
        <v>550</v>
      </c>
      <c r="I23755" s="25"/>
      <c r="J23755" s="58" t="e">
        <f>HYPERLINK("#"&amp;"Insumos"&amp;"!A"&amp;MATCH($B23755,#REF!,0),"Ins "&amp;$B23755)</f>
        <v>#REF!</v>
      </c>
      <c r="M23755" s="220"/>
    </row>
    <row r="23756" spans="1:13" x14ac:dyDescent="0.2">
      <c r="A23756" s="35" t="s">
        <v>4074</v>
      </c>
      <c r="B23756" s="1" t="s">
        <v>5482</v>
      </c>
      <c r="C23756" s="45" t="s">
        <v>67</v>
      </c>
      <c r="D23756" s="23" t="s">
        <v>5751</v>
      </c>
      <c r="E23756" s="23" t="s">
        <v>467</v>
      </c>
      <c r="F23756" s="40">
        <v>0.7</v>
      </c>
      <c r="G23756" s="25">
        <v>4423</v>
      </c>
      <c r="H23756" s="25">
        <v>3096</v>
      </c>
      <c r="I23756" s="25"/>
      <c r="J23756" s="58" t="e">
        <f>HYPERLINK("#"&amp;"Insumos"&amp;"!A"&amp;MATCH($B23756,#REF!,0),"Ins "&amp;$B23756)</f>
        <v>#REF!</v>
      </c>
      <c r="M23756" s="220"/>
    </row>
    <row r="23757" spans="1:13" x14ac:dyDescent="0.2">
      <c r="A23757" s="35" t="s">
        <v>4074</v>
      </c>
      <c r="B23757" s="1" t="s">
        <v>5166</v>
      </c>
      <c r="C23757" s="45" t="s">
        <v>2344</v>
      </c>
      <c r="D23757" s="23" t="s">
        <v>5751</v>
      </c>
      <c r="E23757" s="23" t="s">
        <v>4134</v>
      </c>
      <c r="F23757" s="40">
        <v>0.05</v>
      </c>
      <c r="G23757" s="25">
        <v>74360</v>
      </c>
      <c r="H23757" s="25">
        <v>3718</v>
      </c>
      <c r="I23757" s="25"/>
      <c r="J23757" s="58" t="e">
        <f>HYPERLINK("#"&amp;"Insumos"&amp;"!A"&amp;MATCH($B23757,#REF!,0),"Ins "&amp;$B23757)</f>
        <v>#REF!</v>
      </c>
      <c r="M23757" s="220"/>
    </row>
    <row r="23758" spans="1:13" x14ac:dyDescent="0.2">
      <c r="A23758" s="35" t="s">
        <v>4074</v>
      </c>
      <c r="B23758" s="1" t="s">
        <v>5179</v>
      </c>
      <c r="C23758" s="45" t="s">
        <v>168</v>
      </c>
      <c r="D23758" s="23" t="s">
        <v>5751</v>
      </c>
      <c r="E23758" s="23" t="s">
        <v>4134</v>
      </c>
      <c r="F23758" s="40">
        <v>0.01</v>
      </c>
      <c r="G23758" s="25">
        <v>594640</v>
      </c>
      <c r="H23758" s="25">
        <v>5946</v>
      </c>
      <c r="I23758" s="25"/>
      <c r="J23758" s="58" t="e">
        <f>HYPERLINK("#"&amp;"Insumos"&amp;"!A"&amp;MATCH($B23758,#REF!,0),"Ins "&amp;$B23758)</f>
        <v>#REF!</v>
      </c>
      <c r="M23758" s="220"/>
    </row>
    <row r="23759" spans="1:13" x14ac:dyDescent="0.2">
      <c r="A23759" s="35" t="s">
        <v>4074</v>
      </c>
      <c r="B23759" s="1" t="s">
        <v>5187</v>
      </c>
      <c r="C23759" s="45" t="s">
        <v>1213</v>
      </c>
      <c r="D23759" s="23" t="s">
        <v>5751</v>
      </c>
      <c r="E23759" s="23" t="s">
        <v>467</v>
      </c>
      <c r="F23759" s="40">
        <v>0.3</v>
      </c>
      <c r="G23759" s="25">
        <v>70374</v>
      </c>
      <c r="H23759" s="25">
        <v>21112</v>
      </c>
      <c r="I23759" s="25"/>
      <c r="J23759" s="58" t="e">
        <f>HYPERLINK("#"&amp;"Insumos"&amp;"!A"&amp;MATCH($B23759,#REF!,0),"Ins "&amp;$B23759)</f>
        <v>#REF!</v>
      </c>
      <c r="M23759" s="220"/>
    </row>
    <row r="23760" spans="1:13" ht="63.75" x14ac:dyDescent="0.2">
      <c r="A23760" s="36" t="s">
        <v>4075</v>
      </c>
      <c r="B23760" s="26" t="s">
        <v>6816</v>
      </c>
      <c r="C23760" s="79" t="s">
        <v>2345</v>
      </c>
      <c r="D23760" s="37" t="s">
        <v>5608</v>
      </c>
      <c r="E23760" s="37" t="s">
        <v>4134</v>
      </c>
      <c r="F23760" s="41"/>
      <c r="G23760" s="27"/>
      <c r="H23760" s="27"/>
      <c r="I23760" s="27">
        <v>5410</v>
      </c>
      <c r="M23760" s="220">
        <f t="shared" si="371"/>
        <v>7085</v>
      </c>
    </row>
    <row r="23761" spans="1:13" ht="63.75" x14ac:dyDescent="0.2">
      <c r="A23761" s="35" t="s">
        <v>4075</v>
      </c>
      <c r="B23761" s="1" t="s">
        <v>5000</v>
      </c>
      <c r="C23761" s="45" t="s">
        <v>2346</v>
      </c>
      <c r="D23761" s="23" t="s">
        <v>5751</v>
      </c>
      <c r="E23761" s="23" t="s">
        <v>4134</v>
      </c>
      <c r="F23761" s="40">
        <v>1</v>
      </c>
      <c r="G23761" s="25">
        <v>5410</v>
      </c>
      <c r="H23761" s="25">
        <v>5410</v>
      </c>
      <c r="I23761" s="25"/>
      <c r="J23761" s="58" t="e">
        <f>HYPERLINK("#"&amp;"Insumos"&amp;"!A"&amp;MATCH($B23761,#REF!,0),"Ins "&amp;$B23761)</f>
        <v>#REF!</v>
      </c>
      <c r="M23761" s="220"/>
    </row>
    <row r="23762" spans="1:13" ht="25.5" x14ac:dyDescent="0.2">
      <c r="A23762" s="36" t="s">
        <v>5731</v>
      </c>
      <c r="B23762" s="26" t="s">
        <v>6816</v>
      </c>
      <c r="C23762" s="79" t="s">
        <v>8854</v>
      </c>
      <c r="D23762" s="37" t="s">
        <v>5608</v>
      </c>
      <c r="E23762" s="37" t="s">
        <v>466</v>
      </c>
      <c r="F23762" s="41"/>
      <c r="G23762" s="27"/>
      <c r="H23762" s="27"/>
      <c r="I23762" s="27">
        <v>1495422</v>
      </c>
      <c r="M23762" s="220">
        <f t="shared" si="371"/>
        <v>1958405</v>
      </c>
    </row>
    <row r="23763" spans="1:13" x14ac:dyDescent="0.2">
      <c r="A23763" s="35" t="s">
        <v>5731</v>
      </c>
      <c r="B23763" s="1" t="s">
        <v>5589</v>
      </c>
      <c r="C23763" s="45" t="s">
        <v>5819</v>
      </c>
      <c r="D23763" s="23" t="s">
        <v>5585</v>
      </c>
      <c r="E23763" s="23" t="s">
        <v>466</v>
      </c>
      <c r="F23763" s="40">
        <v>1.05</v>
      </c>
      <c r="G23763" s="25">
        <v>597780</v>
      </c>
      <c r="H23763" s="25">
        <v>627669</v>
      </c>
      <c r="I23763" s="25"/>
      <c r="M23763" s="220"/>
    </row>
    <row r="23764" spans="1:13" x14ac:dyDescent="0.2">
      <c r="A23764" s="35" t="s">
        <v>5731</v>
      </c>
      <c r="B23764" s="1" t="s">
        <v>80</v>
      </c>
      <c r="C23764" s="45" t="s">
        <v>1035</v>
      </c>
      <c r="D23764" s="23" t="s">
        <v>5734</v>
      </c>
      <c r="E23764" s="23" t="s">
        <v>4141</v>
      </c>
      <c r="F23764" s="40">
        <v>4.5999999999999996</v>
      </c>
      <c r="G23764" s="25">
        <v>110673</v>
      </c>
      <c r="H23764" s="25">
        <v>509096</v>
      </c>
      <c r="I23764" s="25"/>
      <c r="J23764" s="58" t="e">
        <f>HYPERLINK("#"&amp;"Insumos"&amp;"!A"&amp;MATCH($B23764,#REF!,0),"Ins "&amp;$B23764)</f>
        <v>#REF!</v>
      </c>
      <c r="M23764" s="220"/>
    </row>
    <row r="23765" spans="1:13" ht="25.5" x14ac:dyDescent="0.2">
      <c r="A23765" s="35" t="s">
        <v>5731</v>
      </c>
      <c r="B23765" s="1" t="s">
        <v>597</v>
      </c>
      <c r="C23765" s="45" t="s">
        <v>8738</v>
      </c>
      <c r="D23765" s="23" t="s">
        <v>5534</v>
      </c>
      <c r="E23765" s="23" t="s">
        <v>8737</v>
      </c>
      <c r="F23765" s="40">
        <v>3</v>
      </c>
      <c r="G23765" s="25">
        <v>17302</v>
      </c>
      <c r="H23765" s="25">
        <v>51906</v>
      </c>
      <c r="I23765" s="25"/>
      <c r="J23765" s="58" t="e">
        <f>HYPERLINK("#"&amp;"Insumos"&amp;"!A"&amp;MATCH($B23765,#REF!,0),"Ins "&amp;$B23765)</f>
        <v>#REF!</v>
      </c>
      <c r="M23765" s="220"/>
    </row>
    <row r="23766" spans="1:13" x14ac:dyDescent="0.2">
      <c r="A23766" s="35" t="s">
        <v>5731</v>
      </c>
      <c r="B23766" s="1" t="s">
        <v>5553</v>
      </c>
      <c r="C23766" s="45" t="s">
        <v>477</v>
      </c>
      <c r="D23766" s="23" t="s">
        <v>5534</v>
      </c>
      <c r="E23766" s="23" t="s">
        <v>4134</v>
      </c>
      <c r="F23766" s="40">
        <v>6</v>
      </c>
      <c r="G23766" s="25">
        <v>18687</v>
      </c>
      <c r="H23766" s="25">
        <v>112122</v>
      </c>
      <c r="I23766" s="25"/>
      <c r="J23766" s="58" t="e">
        <f>HYPERLINK("#"&amp;"Insumos"&amp;"!A"&amp;MATCH($B23766,#REF!,0),"Ins "&amp;$B23766)</f>
        <v>#REF!</v>
      </c>
      <c r="M23766" s="220"/>
    </row>
    <row r="23767" spans="1:13" x14ac:dyDescent="0.2">
      <c r="A23767" s="35" t="s">
        <v>5731</v>
      </c>
      <c r="B23767" s="1" t="s">
        <v>263</v>
      </c>
      <c r="C23767" s="45" t="s">
        <v>696</v>
      </c>
      <c r="D23767" s="23" t="s">
        <v>5534</v>
      </c>
      <c r="E23767" s="23" t="s">
        <v>4140</v>
      </c>
      <c r="F23767" s="40">
        <v>9.0800000000000006E-2</v>
      </c>
      <c r="G23767" s="25">
        <v>187426</v>
      </c>
      <c r="H23767" s="25">
        <v>17018</v>
      </c>
      <c r="I23767" s="25"/>
      <c r="J23767" s="58" t="e">
        <f>HYPERLINK("#"&amp;"Insumos"&amp;"!A"&amp;MATCH($B23767,#REF!,0),"Ins "&amp;$B23767)</f>
        <v>#REF!</v>
      </c>
      <c r="M23767" s="220"/>
    </row>
    <row r="23768" spans="1:13" x14ac:dyDescent="0.2">
      <c r="A23768" s="35" t="s">
        <v>5731</v>
      </c>
      <c r="B23768" s="1" t="s">
        <v>222</v>
      </c>
      <c r="C23768" s="45" t="s">
        <v>157</v>
      </c>
      <c r="D23768" s="23" t="s">
        <v>5534</v>
      </c>
      <c r="E23768" s="23" t="s">
        <v>4140</v>
      </c>
      <c r="F23768" s="40">
        <v>7.0000000000000007E-2</v>
      </c>
      <c r="G23768" s="25">
        <v>66212</v>
      </c>
      <c r="H23768" s="25">
        <v>4635</v>
      </c>
      <c r="I23768" s="25"/>
      <c r="J23768" s="58" t="e">
        <f>HYPERLINK("#"&amp;"Insumos"&amp;"!A"&amp;MATCH($B23768,#REF!,0),"Ins "&amp;$B23768)</f>
        <v>#REF!</v>
      </c>
      <c r="M23768" s="220"/>
    </row>
    <row r="23769" spans="1:13" x14ac:dyDescent="0.2">
      <c r="A23769" s="35" t="s">
        <v>5731</v>
      </c>
      <c r="B23769" s="1" t="s">
        <v>2114</v>
      </c>
      <c r="C23769" s="45" t="s">
        <v>1722</v>
      </c>
      <c r="D23769" s="23" t="s">
        <v>5534</v>
      </c>
      <c r="E23769" s="23" t="s">
        <v>4140</v>
      </c>
      <c r="F23769" s="40">
        <v>1</v>
      </c>
      <c r="G23769" s="25">
        <v>90480</v>
      </c>
      <c r="H23769" s="25">
        <v>90480</v>
      </c>
      <c r="I23769" s="25"/>
      <c r="J23769" s="58" t="e">
        <f>HYPERLINK("#"&amp;"Insumos"&amp;"!A"&amp;MATCH($B23769,#REF!,0),"Ins "&amp;$B23769)</f>
        <v>#REF!</v>
      </c>
      <c r="M23769" s="220"/>
    </row>
    <row r="23770" spans="1:13" x14ac:dyDescent="0.2">
      <c r="A23770" s="35" t="s">
        <v>5731</v>
      </c>
      <c r="B23770" s="1" t="s">
        <v>5533</v>
      </c>
      <c r="C23770" s="45" t="s">
        <v>5892</v>
      </c>
      <c r="D23770" s="23" t="s">
        <v>977</v>
      </c>
      <c r="E23770" s="23" t="s">
        <v>4134</v>
      </c>
      <c r="F23770" s="40">
        <v>4.5999999999999996</v>
      </c>
      <c r="G23770" s="25">
        <v>3623</v>
      </c>
      <c r="H23770" s="25">
        <v>16666</v>
      </c>
      <c r="I23770" s="25"/>
      <c r="J23770" s="58" t="e">
        <f>HYPERLINK("#"&amp;"Insumos"&amp;"!A"&amp;MATCH($B23770,#REF!,0),"Ins "&amp;$B23770)</f>
        <v>#REF!</v>
      </c>
      <c r="M23770" s="220"/>
    </row>
    <row r="23771" spans="1:13" x14ac:dyDescent="0.2">
      <c r="A23771" s="35" t="s">
        <v>5731</v>
      </c>
      <c r="B23771" s="1" t="s">
        <v>5007</v>
      </c>
      <c r="C23771" s="45" t="s">
        <v>720</v>
      </c>
      <c r="D23771" s="23" t="s">
        <v>5751</v>
      </c>
      <c r="E23771" s="23" t="s">
        <v>4134</v>
      </c>
      <c r="F23771" s="40">
        <v>12</v>
      </c>
      <c r="G23771" s="25">
        <v>1897</v>
      </c>
      <c r="H23771" s="25">
        <v>22764</v>
      </c>
      <c r="I23771" s="25"/>
      <c r="J23771" s="58" t="e">
        <f>HYPERLINK("#"&amp;"Insumos"&amp;"!A"&amp;MATCH($B23771,#REF!,0),"Ins "&amp;$B23771)</f>
        <v>#REF!</v>
      </c>
      <c r="M23771" s="220"/>
    </row>
    <row r="23772" spans="1:13" x14ac:dyDescent="0.2">
      <c r="A23772" s="35" t="s">
        <v>5731</v>
      </c>
      <c r="B23772" s="1" t="s">
        <v>5483</v>
      </c>
      <c r="C23772" s="45" t="s">
        <v>1064</v>
      </c>
      <c r="D23772" s="23" t="s">
        <v>5751</v>
      </c>
      <c r="E23772" s="23" t="s">
        <v>467</v>
      </c>
      <c r="F23772" s="40">
        <v>0.5</v>
      </c>
      <c r="G23772" s="25">
        <v>6176</v>
      </c>
      <c r="H23772" s="25">
        <v>3088</v>
      </c>
      <c r="I23772" s="25"/>
      <c r="J23772" s="58" t="e">
        <f>HYPERLINK("#"&amp;"Insumos"&amp;"!A"&amp;MATCH($B23772,#REF!,0),"Ins "&amp;$B23772)</f>
        <v>#REF!</v>
      </c>
      <c r="M23772" s="220"/>
    </row>
    <row r="23773" spans="1:13" x14ac:dyDescent="0.2">
      <c r="A23773" s="35" t="s">
        <v>5731</v>
      </c>
      <c r="B23773" s="1" t="s">
        <v>5184</v>
      </c>
      <c r="C23773" s="45" t="s">
        <v>294</v>
      </c>
      <c r="D23773" s="23" t="s">
        <v>5751</v>
      </c>
      <c r="E23773" s="23" t="s">
        <v>4147</v>
      </c>
      <c r="F23773" s="40">
        <v>0.8</v>
      </c>
      <c r="G23773" s="25">
        <v>5304</v>
      </c>
      <c r="H23773" s="25">
        <v>4243</v>
      </c>
      <c r="I23773" s="25"/>
      <c r="J23773" s="58" t="e">
        <f>HYPERLINK("#"&amp;"Insumos"&amp;"!A"&amp;MATCH($B23773,#REF!,0),"Ins "&amp;$B23773)</f>
        <v>#REF!</v>
      </c>
      <c r="M23773" s="220"/>
    </row>
    <row r="23774" spans="1:13" x14ac:dyDescent="0.2">
      <c r="A23774" s="35" t="s">
        <v>5731</v>
      </c>
      <c r="B23774" s="1" t="s">
        <v>5199</v>
      </c>
      <c r="C23774" s="45" t="s">
        <v>8827</v>
      </c>
      <c r="D23774" s="23" t="s">
        <v>5751</v>
      </c>
      <c r="E23774" s="23" t="s">
        <v>467</v>
      </c>
      <c r="F23774" s="40">
        <v>1.8</v>
      </c>
      <c r="G23774" s="25">
        <v>12480</v>
      </c>
      <c r="H23774" s="25">
        <v>22464</v>
      </c>
      <c r="I23774" s="25"/>
      <c r="J23774" s="58" t="e">
        <f>HYPERLINK("#"&amp;"Insumos"&amp;"!A"&amp;MATCH($B23774,#REF!,0),"Ins "&amp;$B23774)</f>
        <v>#REF!</v>
      </c>
      <c r="M23774" s="220"/>
    </row>
    <row r="23775" spans="1:13" x14ac:dyDescent="0.2">
      <c r="A23775" s="35" t="s">
        <v>5731</v>
      </c>
      <c r="B23775" s="1" t="s">
        <v>5200</v>
      </c>
      <c r="C23775" s="45" t="s">
        <v>9156</v>
      </c>
      <c r="D23775" s="23" t="s">
        <v>5751</v>
      </c>
      <c r="E23775" s="23" t="s">
        <v>467</v>
      </c>
      <c r="F23775" s="40">
        <v>0.67</v>
      </c>
      <c r="G23775" s="25">
        <v>19807</v>
      </c>
      <c r="H23775" s="25">
        <v>13271</v>
      </c>
      <c r="I23775" s="25"/>
      <c r="J23775" s="58" t="e">
        <f>HYPERLINK("#"&amp;"Insumos"&amp;"!A"&amp;MATCH($B23775,#REF!,0),"Ins "&amp;$B23775)</f>
        <v>#REF!</v>
      </c>
      <c r="M23775" s="220"/>
    </row>
    <row r="23776" spans="1:13" ht="25.5" x14ac:dyDescent="0.2">
      <c r="A23776" s="36" t="s">
        <v>5732</v>
      </c>
      <c r="B23776" s="26" t="s">
        <v>6816</v>
      </c>
      <c r="C23776" s="79" t="s">
        <v>5718</v>
      </c>
      <c r="D23776" s="37" t="s">
        <v>5608</v>
      </c>
      <c r="E23776" s="37" t="s">
        <v>466</v>
      </c>
      <c r="F23776" s="41"/>
      <c r="G23776" s="27"/>
      <c r="H23776" s="27"/>
      <c r="I23776" s="27">
        <v>120054</v>
      </c>
      <c r="M23776" s="220">
        <f t="shared" si="371"/>
        <v>157223</v>
      </c>
    </row>
    <row r="23777" spans="1:13" x14ac:dyDescent="0.2">
      <c r="A23777" s="35" t="s">
        <v>5732</v>
      </c>
      <c r="B23777" s="1" t="s">
        <v>5578</v>
      </c>
      <c r="C23777" s="45" t="s">
        <v>1015</v>
      </c>
      <c r="D23777" s="23" t="s">
        <v>5734</v>
      </c>
      <c r="E23777" s="23" t="s">
        <v>4141</v>
      </c>
      <c r="F23777" s="40">
        <v>0.4</v>
      </c>
      <c r="G23777" s="25">
        <v>52425</v>
      </c>
      <c r="H23777" s="25">
        <v>20970</v>
      </c>
      <c r="I23777" s="25"/>
      <c r="J23777" s="58" t="e">
        <f>HYPERLINK("#"&amp;"Insumos"&amp;"!A"&amp;MATCH($B23777,#REF!,0),"Ins "&amp;$B23777)</f>
        <v>#REF!</v>
      </c>
      <c r="M23777" s="220"/>
    </row>
    <row r="23778" spans="1:13" x14ac:dyDescent="0.2">
      <c r="A23778" s="35" t="s">
        <v>5732</v>
      </c>
      <c r="B23778" s="1" t="s">
        <v>5533</v>
      </c>
      <c r="C23778" s="45" t="s">
        <v>5892</v>
      </c>
      <c r="D23778" s="23" t="s">
        <v>977</v>
      </c>
      <c r="E23778" s="23" t="s">
        <v>4134</v>
      </c>
      <c r="F23778" s="40">
        <v>0.5</v>
      </c>
      <c r="G23778" s="25">
        <v>3623</v>
      </c>
      <c r="H23778" s="25">
        <v>1812</v>
      </c>
      <c r="I23778" s="25"/>
      <c r="J23778" s="58" t="e">
        <f>HYPERLINK("#"&amp;"Insumos"&amp;"!A"&amp;MATCH($B23778,#REF!,0),"Ins "&amp;$B23778)</f>
        <v>#REF!</v>
      </c>
      <c r="M23778" s="220"/>
    </row>
    <row r="23779" spans="1:13" x14ac:dyDescent="0.2">
      <c r="A23779" s="35" t="s">
        <v>5732</v>
      </c>
      <c r="B23779" s="1" t="s">
        <v>5009</v>
      </c>
      <c r="C23779" s="45" t="s">
        <v>4161</v>
      </c>
      <c r="D23779" s="23" t="s">
        <v>5751</v>
      </c>
      <c r="E23779" s="23" t="s">
        <v>466</v>
      </c>
      <c r="F23779" s="40">
        <v>1.21</v>
      </c>
      <c r="G23779" s="25">
        <v>80390</v>
      </c>
      <c r="H23779" s="25">
        <v>97272</v>
      </c>
      <c r="I23779" s="25"/>
      <c r="J23779" s="58" t="e">
        <f>HYPERLINK("#"&amp;"Insumos"&amp;"!A"&amp;MATCH($B23779,#REF!,0),"Ins "&amp;$B23779)</f>
        <v>#REF!</v>
      </c>
      <c r="M23779" s="220"/>
    </row>
    <row r="23780" spans="1:13" ht="25.5" x14ac:dyDescent="0.2">
      <c r="A23780" s="36" t="s">
        <v>5733</v>
      </c>
      <c r="B23780" s="26" t="s">
        <v>6816</v>
      </c>
      <c r="C23780" s="79" t="s">
        <v>9463</v>
      </c>
      <c r="D23780" s="37" t="s">
        <v>5608</v>
      </c>
      <c r="E23780" s="37" t="s">
        <v>287</v>
      </c>
      <c r="F23780" s="41"/>
      <c r="G23780" s="27"/>
      <c r="H23780" s="27"/>
      <c r="I23780" s="27">
        <v>31037</v>
      </c>
      <c r="M23780" s="220">
        <f t="shared" si="371"/>
        <v>40646</v>
      </c>
    </row>
    <row r="23781" spans="1:13" x14ac:dyDescent="0.2">
      <c r="A23781" s="35" t="s">
        <v>5733</v>
      </c>
      <c r="B23781" s="1" t="s">
        <v>5578</v>
      </c>
      <c r="C23781" s="45" t="s">
        <v>1015</v>
      </c>
      <c r="D23781" s="23" t="s">
        <v>5734</v>
      </c>
      <c r="E23781" s="23" t="s">
        <v>4141</v>
      </c>
      <c r="F23781" s="40">
        <v>0.2</v>
      </c>
      <c r="G23781" s="25">
        <v>52425</v>
      </c>
      <c r="H23781" s="25">
        <v>10485</v>
      </c>
      <c r="I23781" s="25"/>
      <c r="J23781" s="58" t="e">
        <f>HYPERLINK("#"&amp;"Insumos"&amp;"!A"&amp;MATCH($B23781,#REF!,0),"Ins "&amp;$B23781)</f>
        <v>#REF!</v>
      </c>
      <c r="M23781" s="220"/>
    </row>
    <row r="23782" spans="1:13" x14ac:dyDescent="0.2">
      <c r="A23782" s="35" t="s">
        <v>5733</v>
      </c>
      <c r="B23782" s="1" t="s">
        <v>5533</v>
      </c>
      <c r="C23782" s="45" t="s">
        <v>5892</v>
      </c>
      <c r="D23782" s="23" t="s">
        <v>977</v>
      </c>
      <c r="E23782" s="23" t="s">
        <v>4134</v>
      </c>
      <c r="F23782" s="40">
        <v>0.25</v>
      </c>
      <c r="G23782" s="25">
        <v>3623</v>
      </c>
      <c r="H23782" s="25">
        <v>906</v>
      </c>
      <c r="I23782" s="25"/>
      <c r="J23782" s="58" t="e">
        <f>HYPERLINK("#"&amp;"Insumos"&amp;"!A"&amp;MATCH($B23782,#REF!,0),"Ins "&amp;$B23782)</f>
        <v>#REF!</v>
      </c>
      <c r="M23782" s="220"/>
    </row>
    <row r="23783" spans="1:13" x14ac:dyDescent="0.2">
      <c r="A23783" s="35" t="s">
        <v>5733</v>
      </c>
      <c r="B23783" s="1" t="s">
        <v>4206</v>
      </c>
      <c r="C23783" s="45" t="s">
        <v>9177</v>
      </c>
      <c r="D23783" s="23" t="s">
        <v>5751</v>
      </c>
      <c r="E23783" s="23" t="s">
        <v>287</v>
      </c>
      <c r="F23783" s="40">
        <v>1.05</v>
      </c>
      <c r="G23783" s="25">
        <v>18710</v>
      </c>
      <c r="H23783" s="25">
        <v>19646</v>
      </c>
      <c r="I23783" s="25"/>
      <c r="J23783" s="58" t="e">
        <f>HYPERLINK("#"&amp;"Insumos"&amp;"!A"&amp;MATCH($B23783,#REF!,0),"Ins "&amp;$B23783)</f>
        <v>#REF!</v>
      </c>
      <c r="M23783" s="220"/>
    </row>
    <row r="23784" spans="1:13" ht="76.5" x14ac:dyDescent="0.2">
      <c r="A23784" s="36" t="s">
        <v>6537</v>
      </c>
      <c r="B23784" s="26" t="s">
        <v>6816</v>
      </c>
      <c r="C23784" s="79" t="s">
        <v>6538</v>
      </c>
      <c r="D23784" s="37" t="s">
        <v>5608</v>
      </c>
      <c r="E23784" s="37" t="s">
        <v>465</v>
      </c>
      <c r="F23784" s="41"/>
      <c r="G23784" s="27"/>
      <c r="H23784" s="27"/>
      <c r="I23784" s="27">
        <v>1013072</v>
      </c>
      <c r="M23784" s="220">
        <f t="shared" si="371"/>
        <v>1326719</v>
      </c>
    </row>
    <row r="23785" spans="1:13" x14ac:dyDescent="0.2">
      <c r="A23785" s="35" t="s">
        <v>6537</v>
      </c>
      <c r="B23785" s="1" t="s">
        <v>217</v>
      </c>
      <c r="C23785" s="45" t="s">
        <v>1018</v>
      </c>
      <c r="D23785" s="23" t="s">
        <v>5734</v>
      </c>
      <c r="E23785" s="23" t="s">
        <v>4141</v>
      </c>
      <c r="F23785" s="40">
        <v>1.1000000000000001</v>
      </c>
      <c r="G23785" s="25">
        <v>57752</v>
      </c>
      <c r="H23785" s="25">
        <v>63527</v>
      </c>
      <c r="I23785" s="25"/>
      <c r="J23785" s="58" t="e">
        <f>HYPERLINK("#"&amp;"Insumos"&amp;"!A"&amp;MATCH($B23785,#REF!,0),"Ins "&amp;$B23785)</f>
        <v>#REF!</v>
      </c>
      <c r="M23785" s="220"/>
    </row>
    <row r="23786" spans="1:13" x14ac:dyDescent="0.2">
      <c r="A23786" s="35" t="s">
        <v>6537</v>
      </c>
      <c r="B23786" s="1" t="s">
        <v>263</v>
      </c>
      <c r="C23786" s="45" t="s">
        <v>696</v>
      </c>
      <c r="D23786" s="23" t="s">
        <v>5534</v>
      </c>
      <c r="E23786" s="23" t="s">
        <v>4140</v>
      </c>
      <c r="F23786" s="40">
        <v>1.0800000000000001E-2</v>
      </c>
      <c r="G23786" s="25">
        <v>187426</v>
      </c>
      <c r="H23786" s="25">
        <v>2024</v>
      </c>
      <c r="I23786" s="25"/>
      <c r="J23786" s="58" t="e">
        <f>HYPERLINK("#"&amp;"Insumos"&amp;"!A"&amp;MATCH($B23786,#REF!,0),"Ins "&amp;$B23786)</f>
        <v>#REF!</v>
      </c>
      <c r="M23786" s="220"/>
    </row>
    <row r="23787" spans="1:13" x14ac:dyDescent="0.2">
      <c r="A23787" s="35" t="s">
        <v>6537</v>
      </c>
      <c r="B23787" s="1" t="s">
        <v>254</v>
      </c>
      <c r="C23787" s="45" t="s">
        <v>751</v>
      </c>
      <c r="D23787" s="23" t="s">
        <v>5534</v>
      </c>
      <c r="E23787" s="23" t="s">
        <v>4141</v>
      </c>
      <c r="F23787" s="40">
        <v>0.01</v>
      </c>
      <c r="G23787" s="25">
        <v>46854</v>
      </c>
      <c r="H23787" s="25">
        <v>469</v>
      </c>
      <c r="I23787" s="25"/>
      <c r="J23787" s="58" t="e">
        <f>HYPERLINK("#"&amp;"Insumos"&amp;"!A"&amp;MATCH($B23787,#REF!,0),"Ins "&amp;$B23787)</f>
        <v>#REF!</v>
      </c>
      <c r="M23787" s="220"/>
    </row>
    <row r="23788" spans="1:13" x14ac:dyDescent="0.2">
      <c r="A23788" s="35" t="s">
        <v>6537</v>
      </c>
      <c r="B23788" s="1" t="s">
        <v>5533</v>
      </c>
      <c r="C23788" s="45" t="s">
        <v>5892</v>
      </c>
      <c r="D23788" s="23" t="s">
        <v>977</v>
      </c>
      <c r="E23788" s="23" t="s">
        <v>4134</v>
      </c>
      <c r="F23788" s="40">
        <v>0.18</v>
      </c>
      <c r="G23788" s="25">
        <v>3623</v>
      </c>
      <c r="H23788" s="25">
        <v>652</v>
      </c>
      <c r="I23788" s="25"/>
      <c r="J23788" s="58" t="e">
        <f>HYPERLINK("#"&amp;"Insumos"&amp;"!A"&amp;MATCH($B23788,#REF!,0),"Ins "&amp;$B23788)</f>
        <v>#REF!</v>
      </c>
      <c r="M23788" s="220"/>
    </row>
    <row r="23789" spans="1:13" ht="38.25" x14ac:dyDescent="0.2">
      <c r="A23789" s="35" t="s">
        <v>6537</v>
      </c>
      <c r="B23789" s="1" t="s">
        <v>6344</v>
      </c>
      <c r="C23789" s="45" t="s">
        <v>6345</v>
      </c>
      <c r="D23789" s="23" t="s">
        <v>5751</v>
      </c>
      <c r="E23789" s="23" t="s">
        <v>465</v>
      </c>
      <c r="F23789" s="40">
        <v>1</v>
      </c>
      <c r="G23789" s="25">
        <v>946400</v>
      </c>
      <c r="H23789" s="25">
        <v>946400</v>
      </c>
      <c r="I23789" s="25"/>
      <c r="J23789" s="58" t="e">
        <f>HYPERLINK("#"&amp;"Insumos"&amp;"!A"&amp;MATCH($B23789,#REF!,0),"Ins "&amp;$B23789)</f>
        <v>#REF!</v>
      </c>
      <c r="M23789" s="220"/>
    </row>
    <row r="23790" spans="1:13" ht="25.5" x14ac:dyDescent="0.2">
      <c r="A23790" s="36" t="s">
        <v>7141</v>
      </c>
      <c r="B23790" s="26" t="s">
        <v>6816</v>
      </c>
      <c r="C23790" s="79" t="s">
        <v>7142</v>
      </c>
      <c r="D23790" s="37" t="s">
        <v>5608</v>
      </c>
      <c r="E23790" s="37" t="s">
        <v>4134</v>
      </c>
      <c r="F23790" s="41"/>
      <c r="G23790" s="27"/>
      <c r="H23790" s="27"/>
      <c r="I23790" s="27">
        <v>79324</v>
      </c>
      <c r="M23790" s="220">
        <f t="shared" si="371"/>
        <v>103883</v>
      </c>
    </row>
    <row r="23791" spans="1:13" x14ac:dyDescent="0.2">
      <c r="A23791" s="35" t="s">
        <v>7141</v>
      </c>
      <c r="B23791" s="1" t="s">
        <v>78</v>
      </c>
      <c r="C23791" s="45" t="s">
        <v>1019</v>
      </c>
      <c r="D23791" s="23" t="s">
        <v>5734</v>
      </c>
      <c r="E23791" s="23" t="s">
        <v>4141</v>
      </c>
      <c r="F23791" s="40">
        <v>0.5</v>
      </c>
      <c r="G23791" s="25">
        <v>58718</v>
      </c>
      <c r="H23791" s="25">
        <v>29359</v>
      </c>
      <c r="I23791" s="25"/>
      <c r="J23791" s="58" t="e">
        <f>HYPERLINK("#"&amp;"Insumos"&amp;"!A"&amp;MATCH($B23791,#REF!,0),"Ins "&amp;$B23791)</f>
        <v>#REF!</v>
      </c>
      <c r="M23791" s="220"/>
    </row>
    <row r="23792" spans="1:13" ht="25.5" x14ac:dyDescent="0.2">
      <c r="A23792" s="35" t="s">
        <v>7141</v>
      </c>
      <c r="B23792" s="1" t="s">
        <v>597</v>
      </c>
      <c r="C23792" s="45" t="s">
        <v>8738</v>
      </c>
      <c r="D23792" s="23" t="s">
        <v>5534</v>
      </c>
      <c r="E23792" s="23" t="s">
        <v>8737</v>
      </c>
      <c r="F23792" s="40">
        <v>0.5</v>
      </c>
      <c r="G23792" s="25">
        <v>17302</v>
      </c>
      <c r="H23792" s="25">
        <v>8651</v>
      </c>
      <c r="I23792" s="25"/>
      <c r="J23792" s="58" t="e">
        <f>HYPERLINK("#"&amp;"Insumos"&amp;"!A"&amp;MATCH($B23792,#REF!,0),"Ins "&amp;$B23792)</f>
        <v>#REF!</v>
      </c>
      <c r="M23792" s="220"/>
    </row>
    <row r="23793" spans="1:13" x14ac:dyDescent="0.2">
      <c r="A23793" s="35" t="s">
        <v>7141</v>
      </c>
      <c r="B23793" s="1" t="s">
        <v>263</v>
      </c>
      <c r="C23793" s="45" t="s">
        <v>696</v>
      </c>
      <c r="D23793" s="23" t="s">
        <v>5534</v>
      </c>
      <c r="E23793" s="23" t="s">
        <v>4140</v>
      </c>
      <c r="F23793" s="40">
        <v>5.1000000000000004E-3</v>
      </c>
      <c r="G23793" s="25">
        <v>187426</v>
      </c>
      <c r="H23793" s="25">
        <v>956</v>
      </c>
      <c r="I23793" s="25"/>
      <c r="J23793" s="58" t="e">
        <f>HYPERLINK("#"&amp;"Insumos"&amp;"!A"&amp;MATCH($B23793,#REF!,0),"Ins "&amp;$B23793)</f>
        <v>#REF!</v>
      </c>
      <c r="M23793" s="220"/>
    </row>
    <row r="23794" spans="1:13" x14ac:dyDescent="0.2">
      <c r="A23794" s="35" t="s">
        <v>7141</v>
      </c>
      <c r="B23794" s="1" t="s">
        <v>5533</v>
      </c>
      <c r="C23794" s="45" t="s">
        <v>5892</v>
      </c>
      <c r="D23794" s="23" t="s">
        <v>977</v>
      </c>
      <c r="E23794" s="23" t="s">
        <v>4134</v>
      </c>
      <c r="F23794" s="40">
        <v>0.5</v>
      </c>
      <c r="G23794" s="25">
        <v>3623</v>
      </c>
      <c r="H23794" s="25">
        <v>1812</v>
      </c>
      <c r="I23794" s="25"/>
      <c r="J23794" s="58" t="e">
        <f>HYPERLINK("#"&amp;"Insumos"&amp;"!A"&amp;MATCH($B23794,#REF!,0),"Ins "&amp;$B23794)</f>
        <v>#REF!</v>
      </c>
      <c r="M23794" s="220"/>
    </row>
    <row r="23795" spans="1:13" x14ac:dyDescent="0.2">
      <c r="A23795" s="35" t="s">
        <v>7141</v>
      </c>
      <c r="B23795" s="1" t="s">
        <v>4654</v>
      </c>
      <c r="C23795" s="45" t="s">
        <v>4</v>
      </c>
      <c r="D23795" s="23" t="s">
        <v>5751</v>
      </c>
      <c r="E23795" s="23" t="s">
        <v>4134</v>
      </c>
      <c r="F23795" s="40">
        <v>4</v>
      </c>
      <c r="G23795" s="25">
        <v>2562</v>
      </c>
      <c r="H23795" s="25">
        <v>10248</v>
      </c>
      <c r="I23795" s="25"/>
      <c r="J23795" s="58" t="e">
        <f>HYPERLINK("#"&amp;"Insumos"&amp;"!A"&amp;MATCH($B23795,#REF!,0),"Ins "&amp;$B23795)</f>
        <v>#REF!</v>
      </c>
      <c r="M23795" s="220"/>
    </row>
    <row r="23796" spans="1:13" x14ac:dyDescent="0.2">
      <c r="A23796" s="35" t="s">
        <v>7141</v>
      </c>
      <c r="B23796" s="1" t="s">
        <v>5007</v>
      </c>
      <c r="C23796" s="45" t="s">
        <v>720</v>
      </c>
      <c r="D23796" s="23" t="s">
        <v>5751</v>
      </c>
      <c r="E23796" s="23" t="s">
        <v>4134</v>
      </c>
      <c r="F23796" s="40">
        <v>0.7</v>
      </c>
      <c r="G23796" s="25">
        <v>1897</v>
      </c>
      <c r="H23796" s="25">
        <v>1328</v>
      </c>
      <c r="I23796" s="25"/>
      <c r="J23796" s="58" t="e">
        <f>HYPERLINK("#"&amp;"Insumos"&amp;"!A"&amp;MATCH($B23796,#REF!,0),"Ins "&amp;$B23796)</f>
        <v>#REF!</v>
      </c>
      <c r="M23796" s="220"/>
    </row>
    <row r="23797" spans="1:13" x14ac:dyDescent="0.2">
      <c r="A23797" s="35" t="s">
        <v>7141</v>
      </c>
      <c r="B23797" s="1" t="s">
        <v>6915</v>
      </c>
      <c r="C23797" s="45" t="s">
        <v>6916</v>
      </c>
      <c r="D23797" s="23" t="s">
        <v>5751</v>
      </c>
      <c r="E23797" s="23" t="s">
        <v>4134</v>
      </c>
      <c r="F23797" s="40">
        <v>1</v>
      </c>
      <c r="G23797" s="25">
        <v>26970</v>
      </c>
      <c r="H23797" s="25">
        <v>26970</v>
      </c>
      <c r="I23797" s="25"/>
      <c r="J23797" s="58" t="e">
        <f>HYPERLINK("#"&amp;"Insumos"&amp;"!A"&amp;MATCH($B23797,#REF!,0),"Ins "&amp;$B23797)</f>
        <v>#REF!</v>
      </c>
      <c r="M23797" s="220"/>
    </row>
    <row r="23798" spans="1:13" x14ac:dyDescent="0.2">
      <c r="A23798" s="36" t="s">
        <v>8491</v>
      </c>
      <c r="B23798" s="26" t="s">
        <v>6816</v>
      </c>
      <c r="C23798" s="79" t="s">
        <v>8492</v>
      </c>
      <c r="D23798" s="37" t="s">
        <v>5608</v>
      </c>
      <c r="E23798" s="37" t="s">
        <v>466</v>
      </c>
      <c r="F23798" s="41"/>
      <c r="G23798" s="27"/>
      <c r="H23798" s="27"/>
      <c r="I23798" s="27">
        <v>282440</v>
      </c>
      <c r="M23798" s="220">
        <f t="shared" si="371"/>
        <v>369883</v>
      </c>
    </row>
    <row r="23799" spans="1:13" x14ac:dyDescent="0.2">
      <c r="A23799" s="35" t="s">
        <v>8491</v>
      </c>
      <c r="B23799" s="1" t="s">
        <v>71</v>
      </c>
      <c r="C23799" s="45" t="s">
        <v>1022</v>
      </c>
      <c r="D23799" s="23" t="s">
        <v>5734</v>
      </c>
      <c r="E23799" s="23" t="s">
        <v>4141</v>
      </c>
      <c r="F23799" s="40">
        <v>4</v>
      </c>
      <c r="G23799" s="25">
        <v>66987</v>
      </c>
      <c r="H23799" s="25">
        <v>267948</v>
      </c>
      <c r="I23799" s="25"/>
      <c r="J23799" s="58" t="e">
        <f>HYPERLINK("#"&amp;"Insumos"&amp;"!A"&amp;MATCH($B23799,#REF!,0),"Ins "&amp;$B23799)</f>
        <v>#REF!</v>
      </c>
      <c r="M23799" s="220"/>
    </row>
    <row r="23800" spans="1:13" x14ac:dyDescent="0.2">
      <c r="A23800" s="35" t="s">
        <v>8491</v>
      </c>
      <c r="B23800" s="1" t="s">
        <v>5533</v>
      </c>
      <c r="C23800" s="45" t="s">
        <v>5892</v>
      </c>
      <c r="D23800" s="23" t="s">
        <v>977</v>
      </c>
      <c r="E23800" s="23" t="s">
        <v>4134</v>
      </c>
      <c r="F23800" s="40">
        <v>4</v>
      </c>
      <c r="G23800" s="25">
        <v>3623</v>
      </c>
      <c r="H23800" s="25">
        <v>14492</v>
      </c>
      <c r="I23800" s="25"/>
      <c r="J23800" s="58" t="e">
        <f>HYPERLINK("#"&amp;"Insumos"&amp;"!A"&amp;MATCH($B23800,#REF!,0),"Ins "&amp;$B23800)</f>
        <v>#REF!</v>
      </c>
      <c r="M23800" s="220"/>
    </row>
    <row r="23801" spans="1:13" ht="51" x14ac:dyDescent="0.2">
      <c r="A23801" s="36" t="s">
        <v>11312</v>
      </c>
      <c r="B23801" s="26" t="s">
        <v>6816</v>
      </c>
      <c r="C23801" s="79" t="s">
        <v>11313</v>
      </c>
      <c r="D23801" s="37" t="s">
        <v>5608</v>
      </c>
      <c r="E23801" s="37" t="s">
        <v>465</v>
      </c>
      <c r="F23801" s="41"/>
      <c r="G23801" s="27"/>
      <c r="H23801" s="27"/>
      <c r="I23801" s="27">
        <v>212423</v>
      </c>
      <c r="M23801" s="220">
        <f t="shared" si="371"/>
        <v>278189</v>
      </c>
    </row>
    <row r="23802" spans="1:13" ht="25.5" x14ac:dyDescent="0.2">
      <c r="A23802" s="35" t="s">
        <v>11312</v>
      </c>
      <c r="B23802" s="34" t="s">
        <v>11192</v>
      </c>
      <c r="C23802" s="45" t="s">
        <v>11314</v>
      </c>
      <c r="D23802" s="23" t="s">
        <v>5751</v>
      </c>
      <c r="E23802" s="23" t="s">
        <v>465</v>
      </c>
      <c r="F23802" s="40">
        <v>1</v>
      </c>
      <c r="G23802" s="25">
        <v>172851</v>
      </c>
      <c r="H23802" s="25">
        <v>172851</v>
      </c>
      <c r="I23802" s="25"/>
      <c r="J23802" s="58" t="e">
        <f>HYPERLINK("#"&amp;"Insumos"&amp;"!A"&amp;MATCH($B23802,#REF!,0),"Ins "&amp;$B23802)</f>
        <v>#REF!</v>
      </c>
      <c r="M23802" s="220"/>
    </row>
    <row r="23803" spans="1:13" x14ac:dyDescent="0.2">
      <c r="A23803" s="35" t="s">
        <v>11312</v>
      </c>
      <c r="B23803" s="1" t="s">
        <v>263</v>
      </c>
      <c r="C23803" s="45" t="s">
        <v>696</v>
      </c>
      <c r="D23803" s="23" t="s">
        <v>5534</v>
      </c>
      <c r="E23803" s="23" t="s">
        <v>4140</v>
      </c>
      <c r="F23803" s="40">
        <v>0.1</v>
      </c>
      <c r="G23803" s="25">
        <v>187426</v>
      </c>
      <c r="H23803" s="25">
        <v>18743</v>
      </c>
      <c r="I23803" s="25"/>
      <c r="J23803" s="58" t="e">
        <f>HYPERLINK("#"&amp;"Insumos"&amp;"!A"&amp;MATCH($B23803,#REF!,0),"Ins "&amp;$B23803)</f>
        <v>#REF!</v>
      </c>
      <c r="M23803" s="220"/>
    </row>
    <row r="23804" spans="1:13" x14ac:dyDescent="0.2">
      <c r="A23804" s="35" t="s">
        <v>11312</v>
      </c>
      <c r="B23804" s="1" t="s">
        <v>5007</v>
      </c>
      <c r="C23804" s="45" t="s">
        <v>720</v>
      </c>
      <c r="D23804" s="23" t="s">
        <v>5751</v>
      </c>
      <c r="E23804" s="23" t="s">
        <v>4134</v>
      </c>
      <c r="F23804" s="40">
        <v>1</v>
      </c>
      <c r="G23804" s="25">
        <v>1897</v>
      </c>
      <c r="H23804" s="25">
        <v>1897</v>
      </c>
      <c r="I23804" s="25"/>
      <c r="J23804" s="58" t="e">
        <f>HYPERLINK("#"&amp;"Insumos"&amp;"!A"&amp;MATCH($B23804,#REF!,0),"Ins "&amp;$B23804)</f>
        <v>#REF!</v>
      </c>
      <c r="M23804" s="220"/>
    </row>
    <row r="23805" spans="1:13" x14ac:dyDescent="0.2">
      <c r="A23805" s="35" t="s">
        <v>11312</v>
      </c>
      <c r="B23805" s="1" t="s">
        <v>5572</v>
      </c>
      <c r="C23805" s="45" t="s">
        <v>971</v>
      </c>
      <c r="D23805" s="23" t="s">
        <v>5734</v>
      </c>
      <c r="E23805" s="23" t="s">
        <v>4141</v>
      </c>
      <c r="F23805" s="40">
        <v>0.5</v>
      </c>
      <c r="G23805" s="25">
        <v>37863</v>
      </c>
      <c r="H23805" s="25">
        <v>18932</v>
      </c>
      <c r="I23805" s="25"/>
      <c r="J23805" s="58" t="e">
        <f>HYPERLINK("#"&amp;"Insumos"&amp;"!A"&amp;MATCH($B23805,#REF!,0),"Ins "&amp;$B23805)</f>
        <v>#REF!</v>
      </c>
      <c r="M23805" s="220"/>
    </row>
    <row r="23806" spans="1:13" s="176" customFormat="1" ht="40.15" customHeight="1" x14ac:dyDescent="0.2">
      <c r="A23806" s="170" t="s">
        <v>8645</v>
      </c>
      <c r="B23806" s="171"/>
      <c r="C23806" s="172" t="s">
        <v>8646</v>
      </c>
      <c r="D23806" s="173" t="s">
        <v>5607</v>
      </c>
      <c r="E23806" s="173"/>
      <c r="F23806" s="174"/>
      <c r="G23806" s="175"/>
      <c r="H23806" s="175"/>
      <c r="I23806" s="175"/>
      <c r="M23806" s="220"/>
    </row>
    <row r="23807" spans="1:13" ht="63.75" x14ac:dyDescent="0.2">
      <c r="A23807" s="36" t="s">
        <v>8647</v>
      </c>
      <c r="B23807" s="26" t="s">
        <v>6816</v>
      </c>
      <c r="C23807" s="79" t="s">
        <v>12423</v>
      </c>
      <c r="D23807" s="37" t="s">
        <v>5608</v>
      </c>
      <c r="E23807" s="37" t="s">
        <v>219</v>
      </c>
      <c r="F23807" s="41"/>
      <c r="G23807" s="27"/>
      <c r="H23807" s="27"/>
      <c r="I23807" s="27">
        <v>868363</v>
      </c>
      <c r="M23807" s="220">
        <f t="shared" si="371"/>
        <v>1137208</v>
      </c>
    </row>
    <row r="23808" spans="1:13" x14ac:dyDescent="0.2">
      <c r="A23808" s="35" t="s">
        <v>8647</v>
      </c>
      <c r="B23808" s="1" t="s">
        <v>76</v>
      </c>
      <c r="C23808" s="45" t="s">
        <v>1028</v>
      </c>
      <c r="D23808" s="23" t="s">
        <v>5734</v>
      </c>
      <c r="E23808" s="23" t="s">
        <v>4141</v>
      </c>
      <c r="F23808" s="40">
        <v>0.75</v>
      </c>
      <c r="G23808" s="25">
        <v>81549</v>
      </c>
      <c r="H23808" s="25">
        <v>61162</v>
      </c>
      <c r="I23808" s="25"/>
      <c r="J23808" s="58" t="e">
        <f>HYPERLINK("#"&amp;"Insumos"&amp;"!A"&amp;MATCH($B23808,#REF!,0),"Ins "&amp;$B23808)</f>
        <v>#REF!</v>
      </c>
      <c r="M23808" s="220"/>
    </row>
    <row r="23809" spans="1:13" x14ac:dyDescent="0.2">
      <c r="A23809" s="35" t="s">
        <v>8647</v>
      </c>
      <c r="B23809" s="34" t="s">
        <v>5007</v>
      </c>
      <c r="C23809" s="45" t="s">
        <v>720</v>
      </c>
      <c r="D23809" s="23" t="s">
        <v>5751</v>
      </c>
      <c r="E23809" s="23" t="s">
        <v>4134</v>
      </c>
      <c r="F23809" s="40">
        <v>0.5</v>
      </c>
      <c r="G23809" s="25">
        <v>1897</v>
      </c>
      <c r="H23809" s="25">
        <v>949</v>
      </c>
      <c r="I23809" s="25"/>
      <c r="J23809" s="58" t="e">
        <f>HYPERLINK("#"&amp;"Insumos"&amp;"!A"&amp;MATCH($B23809,#REF!,0),"Ins "&amp;$B23809)</f>
        <v>#REF!</v>
      </c>
      <c r="M23809" s="220"/>
    </row>
    <row r="23810" spans="1:13" x14ac:dyDescent="0.2">
      <c r="A23810" s="35" t="s">
        <v>8647</v>
      </c>
      <c r="B23810" s="1" t="s">
        <v>5533</v>
      </c>
      <c r="C23810" s="45" t="s">
        <v>5892</v>
      </c>
      <c r="D23810" s="23" t="s">
        <v>977</v>
      </c>
      <c r="E23810" s="23" t="s">
        <v>4134</v>
      </c>
      <c r="F23810" s="40">
        <v>0.5</v>
      </c>
      <c r="G23810" s="25">
        <v>3623</v>
      </c>
      <c r="H23810" s="25">
        <v>1812</v>
      </c>
      <c r="I23810" s="25"/>
      <c r="J23810" s="58" t="e">
        <f>HYPERLINK("#"&amp;"Insumos"&amp;"!A"&amp;MATCH($B23810,#REF!,0),"Ins "&amp;$B23810)</f>
        <v>#REF!</v>
      </c>
      <c r="M23810" s="220"/>
    </row>
    <row r="23811" spans="1:13" ht="38.25" x14ac:dyDescent="0.2">
      <c r="A23811" s="35" t="s">
        <v>8647</v>
      </c>
      <c r="B23811" s="34" t="s">
        <v>8622</v>
      </c>
      <c r="C23811" s="45" t="s">
        <v>8716</v>
      </c>
      <c r="D23811" s="23" t="s">
        <v>5751</v>
      </c>
      <c r="E23811" s="23" t="s">
        <v>219</v>
      </c>
      <c r="F23811" s="40">
        <v>1</v>
      </c>
      <c r="G23811" s="25">
        <v>804440</v>
      </c>
      <c r="H23811" s="25">
        <v>804440</v>
      </c>
      <c r="I23811" s="25"/>
      <c r="J23811" s="58" t="e">
        <f>HYPERLINK("#"&amp;"Insumos"&amp;"!A"&amp;MATCH($B23811,#REF!,0),"Ins "&amp;$B23811)</f>
        <v>#REF!</v>
      </c>
      <c r="M23811" s="220"/>
    </row>
    <row r="23812" spans="1:13" ht="89.25" x14ac:dyDescent="0.2">
      <c r="A23812" s="36" t="s">
        <v>8648</v>
      </c>
      <c r="B23812" s="26" t="s">
        <v>6816</v>
      </c>
      <c r="C23812" s="79" t="s">
        <v>11064</v>
      </c>
      <c r="D23812" s="37" t="s">
        <v>5608</v>
      </c>
      <c r="E23812" s="37" t="s">
        <v>72</v>
      </c>
      <c r="F23812" s="41"/>
      <c r="G23812" s="27"/>
      <c r="H23812" s="27"/>
      <c r="I23812" s="27">
        <v>196835920</v>
      </c>
      <c r="M23812" s="220">
        <f t="shared" ref="M23812:M23872" si="372">ROUND(I23812*(1+$L$2),0)</f>
        <v>257776321</v>
      </c>
    </row>
    <row r="23813" spans="1:13" ht="25.5" x14ac:dyDescent="0.2">
      <c r="A23813" s="35" t="s">
        <v>8648</v>
      </c>
      <c r="B23813" s="34" t="s">
        <v>8695</v>
      </c>
      <c r="C23813" s="45" t="s">
        <v>8700</v>
      </c>
      <c r="D23813" s="23" t="s">
        <v>5751</v>
      </c>
      <c r="E23813" s="23" t="s">
        <v>72</v>
      </c>
      <c r="F23813" s="40">
        <v>60</v>
      </c>
      <c r="G23813" s="25">
        <v>104000</v>
      </c>
      <c r="H23813" s="25">
        <v>6240000</v>
      </c>
      <c r="I23813" s="25"/>
      <c r="J23813" s="58" t="e">
        <f>HYPERLINK("#"&amp;"Insumos"&amp;"!A"&amp;MATCH($B23813,#REF!,0),"Ins "&amp;$B23813)</f>
        <v>#REF!</v>
      </c>
      <c r="M23813" s="220"/>
    </row>
    <row r="23814" spans="1:13" x14ac:dyDescent="0.2">
      <c r="A23814" s="35" t="s">
        <v>8648</v>
      </c>
      <c r="B23814" s="34" t="s">
        <v>5007</v>
      </c>
      <c r="C23814" s="45" t="s">
        <v>720</v>
      </c>
      <c r="D23814" s="23" t="s">
        <v>5751</v>
      </c>
      <c r="E23814" s="23" t="s">
        <v>4134</v>
      </c>
      <c r="F23814" s="40">
        <v>1</v>
      </c>
      <c r="G23814" s="25">
        <v>1897</v>
      </c>
      <c r="H23814" s="25">
        <v>1897</v>
      </c>
      <c r="I23814" s="25"/>
      <c r="J23814" s="58" t="e">
        <f>HYPERLINK("#"&amp;"Insumos"&amp;"!A"&amp;MATCH($B23814,#REF!,0),"Ins "&amp;$B23814)</f>
        <v>#REF!</v>
      </c>
      <c r="M23814" s="220"/>
    </row>
    <row r="23815" spans="1:13" x14ac:dyDescent="0.2">
      <c r="A23815" s="35" t="s">
        <v>8648</v>
      </c>
      <c r="B23815" s="1" t="s">
        <v>5533</v>
      </c>
      <c r="C23815" s="45" t="s">
        <v>5892</v>
      </c>
      <c r="D23815" s="23" t="s">
        <v>977</v>
      </c>
      <c r="E23815" s="23" t="s">
        <v>4134</v>
      </c>
      <c r="F23815" s="40">
        <v>1</v>
      </c>
      <c r="G23815" s="25">
        <v>3623</v>
      </c>
      <c r="H23815" s="25">
        <v>3623</v>
      </c>
      <c r="I23815" s="25"/>
      <c r="J23815" s="58" t="e">
        <f>HYPERLINK("#"&amp;"Insumos"&amp;"!A"&amp;MATCH($B23815,#REF!,0),"Ins "&amp;$B23815)</f>
        <v>#REF!</v>
      </c>
      <c r="M23815" s="220"/>
    </row>
    <row r="23816" spans="1:13" ht="51" x14ac:dyDescent="0.2">
      <c r="A23816" s="35" t="s">
        <v>8648</v>
      </c>
      <c r="B23816" s="34" t="s">
        <v>8623</v>
      </c>
      <c r="C23816" s="45" t="s">
        <v>8701</v>
      </c>
      <c r="D23816" s="23" t="s">
        <v>5751</v>
      </c>
      <c r="E23816" s="23" t="s">
        <v>72</v>
      </c>
      <c r="F23816" s="40">
        <v>1</v>
      </c>
      <c r="G23816" s="25">
        <v>190590400</v>
      </c>
      <c r="H23816" s="25">
        <v>190590400</v>
      </c>
      <c r="I23816" s="25"/>
      <c r="J23816" s="58" t="e">
        <f>HYPERLINK("#"&amp;"Insumos"&amp;"!A"&amp;MATCH($B23816,#REF!,0),"Ins "&amp;$B23816)</f>
        <v>#REF!</v>
      </c>
      <c r="M23816" s="220"/>
    </row>
    <row r="23817" spans="1:13" ht="76.5" x14ac:dyDescent="0.2">
      <c r="A23817" s="36" t="s">
        <v>8649</v>
      </c>
      <c r="B23817" s="26" t="s">
        <v>6816</v>
      </c>
      <c r="C23817" s="79" t="s">
        <v>11065</v>
      </c>
      <c r="D23817" s="37" t="s">
        <v>5608</v>
      </c>
      <c r="E23817" s="37" t="s">
        <v>72</v>
      </c>
      <c r="F23817" s="41"/>
      <c r="G23817" s="27"/>
      <c r="H23817" s="27"/>
      <c r="I23817" s="27">
        <v>12498104</v>
      </c>
      <c r="M23817" s="220">
        <f t="shared" si="372"/>
        <v>16367517</v>
      </c>
    </row>
    <row r="23818" spans="1:13" ht="25.5" x14ac:dyDescent="0.2">
      <c r="A23818" s="35" t="s">
        <v>8649</v>
      </c>
      <c r="B23818" s="34" t="s">
        <v>8695</v>
      </c>
      <c r="C23818" s="45" t="s">
        <v>8700</v>
      </c>
      <c r="D23818" s="23" t="s">
        <v>5751</v>
      </c>
      <c r="E23818" s="23" t="s">
        <v>72</v>
      </c>
      <c r="F23818" s="40">
        <v>6</v>
      </c>
      <c r="G23818" s="25">
        <v>104000</v>
      </c>
      <c r="H23818" s="25">
        <v>624000</v>
      </c>
      <c r="I23818" s="25"/>
      <c r="J23818" s="58" t="e">
        <f>HYPERLINK("#"&amp;"Insumos"&amp;"!A"&amp;MATCH($B23818,#REF!,0),"Ins "&amp;$B23818)</f>
        <v>#REF!</v>
      </c>
      <c r="M23818" s="220"/>
    </row>
    <row r="23819" spans="1:13" x14ac:dyDescent="0.2">
      <c r="A23819" s="35" t="s">
        <v>8649</v>
      </c>
      <c r="B23819" s="34" t="s">
        <v>5007</v>
      </c>
      <c r="C23819" s="45" t="s">
        <v>720</v>
      </c>
      <c r="D23819" s="23" t="s">
        <v>5751</v>
      </c>
      <c r="E23819" s="23" t="s">
        <v>4134</v>
      </c>
      <c r="F23819" s="40">
        <v>1</v>
      </c>
      <c r="G23819" s="25">
        <v>1897</v>
      </c>
      <c r="H23819" s="25">
        <v>1897</v>
      </c>
      <c r="I23819" s="25"/>
      <c r="J23819" s="58" t="e">
        <f>HYPERLINK("#"&amp;"Insumos"&amp;"!A"&amp;MATCH($B23819,#REF!,0),"Ins "&amp;$B23819)</f>
        <v>#REF!</v>
      </c>
      <c r="M23819" s="220"/>
    </row>
    <row r="23820" spans="1:13" x14ac:dyDescent="0.2">
      <c r="A23820" s="35" t="s">
        <v>8649</v>
      </c>
      <c r="B23820" s="1" t="s">
        <v>5533</v>
      </c>
      <c r="C23820" s="45" t="s">
        <v>5892</v>
      </c>
      <c r="D23820" s="23" t="s">
        <v>977</v>
      </c>
      <c r="E23820" s="23" t="s">
        <v>4134</v>
      </c>
      <c r="F23820" s="40">
        <v>1</v>
      </c>
      <c r="G23820" s="25">
        <v>3623</v>
      </c>
      <c r="H23820" s="25">
        <v>3623</v>
      </c>
      <c r="I23820" s="25"/>
      <c r="J23820" s="58" t="e">
        <f>HYPERLINK("#"&amp;"Insumos"&amp;"!A"&amp;MATCH($B23820,#REF!,0),"Ins "&amp;$B23820)</f>
        <v>#REF!</v>
      </c>
      <c r="M23820" s="220"/>
    </row>
    <row r="23821" spans="1:13" ht="51" x14ac:dyDescent="0.2">
      <c r="A23821" s="35" t="s">
        <v>8649</v>
      </c>
      <c r="B23821" s="34" t="s">
        <v>8624</v>
      </c>
      <c r="C23821" s="45" t="s">
        <v>8702</v>
      </c>
      <c r="D23821" s="23" t="s">
        <v>5751</v>
      </c>
      <c r="E23821" s="23" t="s">
        <v>72</v>
      </c>
      <c r="F23821" s="40">
        <v>1</v>
      </c>
      <c r="G23821" s="25">
        <v>11868584</v>
      </c>
      <c r="H23821" s="25">
        <v>11868584</v>
      </c>
      <c r="I23821" s="25"/>
      <c r="J23821" s="58" t="e">
        <f>HYPERLINK("#"&amp;"Insumos"&amp;"!A"&amp;MATCH($B23821,#REF!,0),"Ins "&amp;$B23821)</f>
        <v>#REF!</v>
      </c>
      <c r="M23821" s="220"/>
    </row>
    <row r="23822" spans="1:13" ht="89.25" x14ac:dyDescent="0.2">
      <c r="A23822" s="36" t="s">
        <v>8650</v>
      </c>
      <c r="B23822" s="26" t="s">
        <v>6816</v>
      </c>
      <c r="C23822" s="79" t="s">
        <v>11066</v>
      </c>
      <c r="D23822" s="37" t="s">
        <v>5608</v>
      </c>
      <c r="E23822" s="37" t="s">
        <v>72</v>
      </c>
      <c r="F23822" s="41"/>
      <c r="G23822" s="27"/>
      <c r="H23822" s="27"/>
      <c r="I23822" s="27">
        <v>91238872</v>
      </c>
      <c r="M23822" s="220">
        <f t="shared" si="372"/>
        <v>119486427</v>
      </c>
    </row>
    <row r="23823" spans="1:13" ht="25.5" x14ac:dyDescent="0.2">
      <c r="A23823" s="35" t="s">
        <v>8650</v>
      </c>
      <c r="B23823" s="34" t="s">
        <v>8695</v>
      </c>
      <c r="C23823" s="45" t="s">
        <v>8700</v>
      </c>
      <c r="D23823" s="23" t="s">
        <v>5751</v>
      </c>
      <c r="E23823" s="23" t="s">
        <v>72</v>
      </c>
      <c r="F23823" s="40">
        <v>35</v>
      </c>
      <c r="G23823" s="25">
        <v>104000</v>
      </c>
      <c r="H23823" s="25">
        <v>3640000</v>
      </c>
      <c r="I23823" s="25"/>
      <c r="J23823" s="58" t="e">
        <f>HYPERLINK("#"&amp;"Insumos"&amp;"!A"&amp;MATCH($B23823,#REF!,0),"Ins "&amp;$B23823)</f>
        <v>#REF!</v>
      </c>
      <c r="M23823" s="220"/>
    </row>
    <row r="23824" spans="1:13" x14ac:dyDescent="0.2">
      <c r="A23824" s="35" t="s">
        <v>8650</v>
      </c>
      <c r="B23824" s="34" t="s">
        <v>5007</v>
      </c>
      <c r="C23824" s="45" t="s">
        <v>720</v>
      </c>
      <c r="D23824" s="23" t="s">
        <v>5751</v>
      </c>
      <c r="E23824" s="23" t="s">
        <v>4134</v>
      </c>
      <c r="F23824" s="40">
        <v>1</v>
      </c>
      <c r="G23824" s="25">
        <v>1897</v>
      </c>
      <c r="H23824" s="25">
        <v>1897</v>
      </c>
      <c r="I23824" s="25"/>
      <c r="J23824" s="58" t="e">
        <f>HYPERLINK("#"&amp;"Insumos"&amp;"!A"&amp;MATCH($B23824,#REF!,0),"Ins "&amp;$B23824)</f>
        <v>#REF!</v>
      </c>
      <c r="M23824" s="220"/>
    </row>
    <row r="23825" spans="1:13" x14ac:dyDescent="0.2">
      <c r="A23825" s="35" t="s">
        <v>8650</v>
      </c>
      <c r="B23825" s="1" t="s">
        <v>5533</v>
      </c>
      <c r="C23825" s="45" t="s">
        <v>5892</v>
      </c>
      <c r="D23825" s="23" t="s">
        <v>977</v>
      </c>
      <c r="E23825" s="23" t="s">
        <v>4134</v>
      </c>
      <c r="F23825" s="40">
        <v>1</v>
      </c>
      <c r="G23825" s="25">
        <v>3623</v>
      </c>
      <c r="H23825" s="25">
        <v>3623</v>
      </c>
      <c r="I23825" s="25"/>
      <c r="J23825" s="58" t="e">
        <f>HYPERLINK("#"&amp;"Insumos"&amp;"!A"&amp;MATCH($B23825,#REF!,0),"Ins "&amp;$B23825)</f>
        <v>#REF!</v>
      </c>
      <c r="M23825" s="220"/>
    </row>
    <row r="23826" spans="1:13" ht="51" x14ac:dyDescent="0.2">
      <c r="A23826" s="35" t="s">
        <v>8650</v>
      </c>
      <c r="B23826" s="34" t="s">
        <v>8625</v>
      </c>
      <c r="C23826" s="45" t="s">
        <v>8703</v>
      </c>
      <c r="D23826" s="23" t="s">
        <v>5751</v>
      </c>
      <c r="E23826" s="23" t="s">
        <v>72</v>
      </c>
      <c r="F23826" s="40">
        <v>1</v>
      </c>
      <c r="G23826" s="25">
        <v>87593352</v>
      </c>
      <c r="H23826" s="25">
        <v>87593352</v>
      </c>
      <c r="I23826" s="25"/>
      <c r="J23826" s="58" t="e">
        <f>HYPERLINK("#"&amp;"Insumos"&amp;"!A"&amp;MATCH($B23826,#REF!,0),"Ins "&amp;$B23826)</f>
        <v>#REF!</v>
      </c>
      <c r="M23826" s="220"/>
    </row>
    <row r="23827" spans="1:13" ht="76.5" x14ac:dyDescent="0.2">
      <c r="A23827" s="36" t="s">
        <v>8651</v>
      </c>
      <c r="B23827" s="26" t="s">
        <v>6816</v>
      </c>
      <c r="C23827" s="79" t="s">
        <v>11067</v>
      </c>
      <c r="D23827" s="37" t="s">
        <v>5608</v>
      </c>
      <c r="E23827" s="37" t="s">
        <v>72</v>
      </c>
      <c r="F23827" s="41"/>
      <c r="G23827" s="27"/>
      <c r="H23827" s="27"/>
      <c r="I23827" s="27">
        <v>9176344</v>
      </c>
      <c r="M23827" s="220">
        <f t="shared" si="372"/>
        <v>12017340</v>
      </c>
    </row>
    <row r="23828" spans="1:13" ht="25.5" x14ac:dyDescent="0.2">
      <c r="A23828" s="35" t="s">
        <v>8651</v>
      </c>
      <c r="B23828" s="34" t="s">
        <v>8695</v>
      </c>
      <c r="C23828" s="45" t="s">
        <v>8700</v>
      </c>
      <c r="D23828" s="23" t="s">
        <v>5751</v>
      </c>
      <c r="E23828" s="23" t="s">
        <v>72</v>
      </c>
      <c r="F23828" s="40">
        <v>5</v>
      </c>
      <c r="G23828" s="25">
        <v>104000</v>
      </c>
      <c r="H23828" s="25">
        <v>520000</v>
      </c>
      <c r="I23828" s="25"/>
      <c r="J23828" s="58" t="e">
        <f>HYPERLINK("#"&amp;"Insumos"&amp;"!A"&amp;MATCH($B23828,#REF!,0),"Ins "&amp;$B23828)</f>
        <v>#REF!</v>
      </c>
      <c r="M23828" s="220"/>
    </row>
    <row r="23829" spans="1:13" x14ac:dyDescent="0.2">
      <c r="A23829" s="35" t="s">
        <v>8651</v>
      </c>
      <c r="B23829" s="34" t="s">
        <v>5007</v>
      </c>
      <c r="C23829" s="45" t="s">
        <v>720</v>
      </c>
      <c r="D23829" s="23" t="s">
        <v>5751</v>
      </c>
      <c r="E23829" s="23" t="s">
        <v>4134</v>
      </c>
      <c r="F23829" s="40">
        <v>1</v>
      </c>
      <c r="G23829" s="25">
        <v>1897</v>
      </c>
      <c r="H23829" s="25">
        <v>1897</v>
      </c>
      <c r="I23829" s="25"/>
      <c r="J23829" s="58" t="e">
        <f>HYPERLINK("#"&amp;"Insumos"&amp;"!A"&amp;MATCH($B23829,#REF!,0),"Ins "&amp;$B23829)</f>
        <v>#REF!</v>
      </c>
      <c r="M23829" s="220"/>
    </row>
    <row r="23830" spans="1:13" x14ac:dyDescent="0.2">
      <c r="A23830" s="35" t="s">
        <v>8651</v>
      </c>
      <c r="B23830" s="1" t="s">
        <v>5533</v>
      </c>
      <c r="C23830" s="45" t="s">
        <v>5892</v>
      </c>
      <c r="D23830" s="23" t="s">
        <v>977</v>
      </c>
      <c r="E23830" s="23" t="s">
        <v>4134</v>
      </c>
      <c r="F23830" s="40">
        <v>1</v>
      </c>
      <c r="G23830" s="25">
        <v>3623</v>
      </c>
      <c r="H23830" s="25">
        <v>3623</v>
      </c>
      <c r="I23830" s="25"/>
      <c r="J23830" s="58" t="e">
        <f>HYPERLINK("#"&amp;"Insumos"&amp;"!A"&amp;MATCH($B23830,#REF!,0),"Ins "&amp;$B23830)</f>
        <v>#REF!</v>
      </c>
      <c r="M23830" s="220"/>
    </row>
    <row r="23831" spans="1:13" ht="51" x14ac:dyDescent="0.2">
      <c r="A23831" s="35" t="s">
        <v>8651</v>
      </c>
      <c r="B23831" s="34" t="s">
        <v>8626</v>
      </c>
      <c r="C23831" s="45" t="s">
        <v>8699</v>
      </c>
      <c r="D23831" s="23" t="s">
        <v>5751</v>
      </c>
      <c r="E23831" s="23" t="s">
        <v>72</v>
      </c>
      <c r="F23831" s="40">
        <v>1</v>
      </c>
      <c r="G23831" s="25">
        <v>8650824</v>
      </c>
      <c r="H23831" s="25">
        <v>8650824</v>
      </c>
      <c r="I23831" s="25"/>
      <c r="J23831" s="58" t="e">
        <f>HYPERLINK("#"&amp;"Insumos"&amp;"!A"&amp;MATCH($B23831,#REF!,0),"Ins "&amp;$B23831)</f>
        <v>#REF!</v>
      </c>
      <c r="M23831" s="220"/>
    </row>
    <row r="23832" spans="1:13" ht="63.75" x14ac:dyDescent="0.2">
      <c r="A23832" s="36" t="s">
        <v>8652</v>
      </c>
      <c r="B23832" s="26" t="s">
        <v>6816</v>
      </c>
      <c r="C23832" s="79" t="s">
        <v>8678</v>
      </c>
      <c r="D23832" s="37" t="s">
        <v>5608</v>
      </c>
      <c r="E23832" s="37" t="s">
        <v>72</v>
      </c>
      <c r="F23832" s="41"/>
      <c r="G23832" s="27"/>
      <c r="H23832" s="27"/>
      <c r="I23832" s="27">
        <v>10518175</v>
      </c>
      <c r="M23832" s="220">
        <f t="shared" si="372"/>
        <v>13774602</v>
      </c>
    </row>
    <row r="23833" spans="1:13" ht="25.5" x14ac:dyDescent="0.2">
      <c r="A23833" s="35" t="s">
        <v>8652</v>
      </c>
      <c r="B23833" s="34" t="s">
        <v>8695</v>
      </c>
      <c r="C23833" s="45" t="s">
        <v>8700</v>
      </c>
      <c r="D23833" s="23" t="s">
        <v>5751</v>
      </c>
      <c r="E23833" s="23" t="s">
        <v>72</v>
      </c>
      <c r="F23833" s="40">
        <v>12</v>
      </c>
      <c r="G23833" s="25">
        <v>104000</v>
      </c>
      <c r="H23833" s="25">
        <v>1248000</v>
      </c>
      <c r="I23833" s="25"/>
      <c r="J23833" s="58" t="e">
        <f>HYPERLINK("#"&amp;"Insumos"&amp;"!A"&amp;MATCH($B23833,#REF!,0),"Ins "&amp;$B23833)</f>
        <v>#REF!</v>
      </c>
      <c r="M23833" s="220"/>
    </row>
    <row r="23834" spans="1:13" x14ac:dyDescent="0.2">
      <c r="A23834" s="35" t="s">
        <v>8652</v>
      </c>
      <c r="B23834" s="34" t="s">
        <v>5007</v>
      </c>
      <c r="C23834" s="45" t="s">
        <v>720</v>
      </c>
      <c r="D23834" s="23" t="s">
        <v>5751</v>
      </c>
      <c r="E23834" s="23" t="s">
        <v>4134</v>
      </c>
      <c r="F23834" s="40">
        <v>1</v>
      </c>
      <c r="G23834" s="25">
        <v>1897</v>
      </c>
      <c r="H23834" s="25">
        <v>1897</v>
      </c>
      <c r="I23834" s="25"/>
      <c r="J23834" s="58" t="e">
        <f>HYPERLINK("#"&amp;"Insumos"&amp;"!A"&amp;MATCH($B23834,#REF!,0),"Ins "&amp;$B23834)</f>
        <v>#REF!</v>
      </c>
      <c r="M23834" s="220"/>
    </row>
    <row r="23835" spans="1:13" x14ac:dyDescent="0.2">
      <c r="A23835" s="35" t="s">
        <v>8652</v>
      </c>
      <c r="B23835" s="1" t="s">
        <v>5533</v>
      </c>
      <c r="C23835" s="45" t="s">
        <v>5892</v>
      </c>
      <c r="D23835" s="23" t="s">
        <v>977</v>
      </c>
      <c r="E23835" s="23" t="s">
        <v>4134</v>
      </c>
      <c r="F23835" s="40">
        <v>1</v>
      </c>
      <c r="G23835" s="25">
        <v>3623</v>
      </c>
      <c r="H23835" s="25">
        <v>3623</v>
      </c>
      <c r="I23835" s="25"/>
      <c r="J23835" s="58" t="e">
        <f>HYPERLINK("#"&amp;"Insumos"&amp;"!A"&amp;MATCH($B23835,#REF!,0),"Ins "&amp;$B23835)</f>
        <v>#REF!</v>
      </c>
      <c r="M23835" s="220"/>
    </row>
    <row r="23836" spans="1:13" ht="38.25" x14ac:dyDescent="0.2">
      <c r="A23836" s="35" t="s">
        <v>8652</v>
      </c>
      <c r="B23836" s="34" t="s">
        <v>8627</v>
      </c>
      <c r="C23836" s="45" t="s">
        <v>8704</v>
      </c>
      <c r="D23836" s="23" t="s">
        <v>5751</v>
      </c>
      <c r="E23836" s="23" t="s">
        <v>72</v>
      </c>
      <c r="F23836" s="40">
        <v>1</v>
      </c>
      <c r="G23836" s="25">
        <v>9264655</v>
      </c>
      <c r="H23836" s="25">
        <v>9264655</v>
      </c>
      <c r="I23836" s="25"/>
      <c r="J23836" s="58" t="e">
        <f>HYPERLINK("#"&amp;"Insumos"&amp;"!A"&amp;MATCH($B23836,#REF!,0),"Ins "&amp;$B23836)</f>
        <v>#REF!</v>
      </c>
      <c r="M23836" s="220"/>
    </row>
    <row r="23837" spans="1:13" ht="63.75" x14ac:dyDescent="0.2">
      <c r="A23837" s="36" t="s">
        <v>8653</v>
      </c>
      <c r="B23837" s="26" t="s">
        <v>6816</v>
      </c>
      <c r="C23837" s="79" t="s">
        <v>8679</v>
      </c>
      <c r="D23837" s="37" t="s">
        <v>5608</v>
      </c>
      <c r="E23837" s="37" t="s">
        <v>72</v>
      </c>
      <c r="F23837" s="41"/>
      <c r="G23837" s="27"/>
      <c r="H23837" s="27"/>
      <c r="I23837" s="27">
        <v>2558269</v>
      </c>
      <c r="M23837" s="220">
        <f t="shared" si="372"/>
        <v>3350309</v>
      </c>
    </row>
    <row r="23838" spans="1:13" ht="25.5" x14ac:dyDescent="0.2">
      <c r="A23838" s="35" t="s">
        <v>8653</v>
      </c>
      <c r="B23838" s="34" t="s">
        <v>8695</v>
      </c>
      <c r="C23838" s="45" t="s">
        <v>8700</v>
      </c>
      <c r="D23838" s="23" t="s">
        <v>5751</v>
      </c>
      <c r="E23838" s="23" t="s">
        <v>72</v>
      </c>
      <c r="F23838" s="40">
        <v>3</v>
      </c>
      <c r="G23838" s="25">
        <v>104000</v>
      </c>
      <c r="H23838" s="25">
        <v>312000</v>
      </c>
      <c r="I23838" s="25"/>
      <c r="J23838" s="58" t="e">
        <f>HYPERLINK("#"&amp;"Insumos"&amp;"!A"&amp;MATCH($B23838,#REF!,0),"Ins "&amp;$B23838)</f>
        <v>#REF!</v>
      </c>
      <c r="M23838" s="220"/>
    </row>
    <row r="23839" spans="1:13" x14ac:dyDescent="0.2">
      <c r="A23839" s="35" t="s">
        <v>8653</v>
      </c>
      <c r="B23839" s="34" t="s">
        <v>5007</v>
      </c>
      <c r="C23839" s="45" t="s">
        <v>720</v>
      </c>
      <c r="D23839" s="23" t="s">
        <v>5751</v>
      </c>
      <c r="E23839" s="23" t="s">
        <v>4134</v>
      </c>
      <c r="F23839" s="40">
        <v>1</v>
      </c>
      <c r="G23839" s="25">
        <v>1897</v>
      </c>
      <c r="H23839" s="25">
        <v>1897</v>
      </c>
      <c r="I23839" s="25"/>
      <c r="J23839" s="58" t="e">
        <f>HYPERLINK("#"&amp;"Insumos"&amp;"!A"&amp;MATCH($B23839,#REF!,0),"Ins "&amp;$B23839)</f>
        <v>#REF!</v>
      </c>
      <c r="M23839" s="220"/>
    </row>
    <row r="23840" spans="1:13" x14ac:dyDescent="0.2">
      <c r="A23840" s="35" t="s">
        <v>8653</v>
      </c>
      <c r="B23840" s="1" t="s">
        <v>5533</v>
      </c>
      <c r="C23840" s="45" t="s">
        <v>5892</v>
      </c>
      <c r="D23840" s="23" t="s">
        <v>977</v>
      </c>
      <c r="E23840" s="23" t="s">
        <v>4134</v>
      </c>
      <c r="F23840" s="40">
        <v>1</v>
      </c>
      <c r="G23840" s="25">
        <v>3623</v>
      </c>
      <c r="H23840" s="25">
        <v>3623</v>
      </c>
      <c r="I23840" s="25"/>
      <c r="J23840" s="58" t="e">
        <f>HYPERLINK("#"&amp;"Insumos"&amp;"!A"&amp;MATCH($B23840,#REF!,0),"Ins "&amp;$B23840)</f>
        <v>#REF!</v>
      </c>
      <c r="M23840" s="220"/>
    </row>
    <row r="23841" spans="1:13" ht="38.25" x14ac:dyDescent="0.2">
      <c r="A23841" s="35" t="s">
        <v>8653</v>
      </c>
      <c r="B23841" s="34" t="s">
        <v>8628</v>
      </c>
      <c r="C23841" s="45" t="s">
        <v>8705</v>
      </c>
      <c r="D23841" s="23" t="s">
        <v>5751</v>
      </c>
      <c r="E23841" s="23" t="s">
        <v>72</v>
      </c>
      <c r="F23841" s="40">
        <v>1</v>
      </c>
      <c r="G23841" s="25">
        <v>2240749</v>
      </c>
      <c r="H23841" s="25">
        <v>2240749</v>
      </c>
      <c r="I23841" s="25"/>
      <c r="J23841" s="58" t="e">
        <f>HYPERLINK("#"&amp;"Insumos"&amp;"!A"&amp;MATCH($B23841,#REF!,0),"Ins "&amp;$B23841)</f>
        <v>#REF!</v>
      </c>
      <c r="M23841" s="220"/>
    </row>
    <row r="23842" spans="1:13" ht="63.75" x14ac:dyDescent="0.2">
      <c r="A23842" s="36" t="s">
        <v>8654</v>
      </c>
      <c r="B23842" s="26" t="s">
        <v>6816</v>
      </c>
      <c r="C23842" s="79" t="s">
        <v>8680</v>
      </c>
      <c r="D23842" s="37" t="s">
        <v>5608</v>
      </c>
      <c r="E23842" s="37" t="s">
        <v>72</v>
      </c>
      <c r="F23842" s="41"/>
      <c r="G23842" s="27"/>
      <c r="H23842" s="27"/>
      <c r="I23842" s="27">
        <v>2558269</v>
      </c>
      <c r="M23842" s="220">
        <f t="shared" si="372"/>
        <v>3350309</v>
      </c>
    </row>
    <row r="23843" spans="1:13" ht="25.5" x14ac:dyDescent="0.2">
      <c r="A23843" s="35" t="s">
        <v>8654</v>
      </c>
      <c r="B23843" s="34" t="s">
        <v>8695</v>
      </c>
      <c r="C23843" s="45" t="s">
        <v>8700</v>
      </c>
      <c r="D23843" s="23" t="s">
        <v>5751</v>
      </c>
      <c r="E23843" s="23" t="s">
        <v>72</v>
      </c>
      <c r="F23843" s="40">
        <v>3</v>
      </c>
      <c r="G23843" s="25">
        <v>104000</v>
      </c>
      <c r="H23843" s="25">
        <v>312000</v>
      </c>
      <c r="I23843" s="25"/>
      <c r="J23843" s="58" t="e">
        <f>HYPERLINK("#"&amp;"Insumos"&amp;"!A"&amp;MATCH($B23843,#REF!,0),"Ins "&amp;$B23843)</f>
        <v>#REF!</v>
      </c>
      <c r="M23843" s="220"/>
    </row>
    <row r="23844" spans="1:13" x14ac:dyDescent="0.2">
      <c r="A23844" s="35" t="s">
        <v>8654</v>
      </c>
      <c r="B23844" s="34" t="s">
        <v>5007</v>
      </c>
      <c r="C23844" s="45" t="s">
        <v>720</v>
      </c>
      <c r="D23844" s="23" t="s">
        <v>5751</v>
      </c>
      <c r="E23844" s="23" t="s">
        <v>4134</v>
      </c>
      <c r="F23844" s="40">
        <v>1</v>
      </c>
      <c r="G23844" s="25">
        <v>1897</v>
      </c>
      <c r="H23844" s="25">
        <v>1897</v>
      </c>
      <c r="I23844" s="25"/>
      <c r="J23844" s="58" t="e">
        <f>HYPERLINK("#"&amp;"Insumos"&amp;"!A"&amp;MATCH($B23844,#REF!,0),"Ins "&amp;$B23844)</f>
        <v>#REF!</v>
      </c>
      <c r="M23844" s="220"/>
    </row>
    <row r="23845" spans="1:13" x14ac:dyDescent="0.2">
      <c r="A23845" s="35" t="s">
        <v>8654</v>
      </c>
      <c r="B23845" s="1" t="s">
        <v>5533</v>
      </c>
      <c r="C23845" s="45" t="s">
        <v>5892</v>
      </c>
      <c r="D23845" s="23" t="s">
        <v>977</v>
      </c>
      <c r="E23845" s="23" t="s">
        <v>4134</v>
      </c>
      <c r="F23845" s="40">
        <v>1</v>
      </c>
      <c r="G23845" s="25">
        <v>3623</v>
      </c>
      <c r="H23845" s="25">
        <v>3623</v>
      </c>
      <c r="I23845" s="25"/>
      <c r="J23845" s="58" t="e">
        <f>HYPERLINK("#"&amp;"Insumos"&amp;"!A"&amp;MATCH($B23845,#REF!,0),"Ins "&amp;$B23845)</f>
        <v>#REF!</v>
      </c>
      <c r="M23845" s="220"/>
    </row>
    <row r="23846" spans="1:13" ht="38.25" x14ac:dyDescent="0.2">
      <c r="A23846" s="35" t="s">
        <v>8654</v>
      </c>
      <c r="B23846" s="34" t="s">
        <v>8629</v>
      </c>
      <c r="C23846" s="45" t="s">
        <v>8706</v>
      </c>
      <c r="D23846" s="23" t="s">
        <v>5751</v>
      </c>
      <c r="E23846" s="23" t="s">
        <v>72</v>
      </c>
      <c r="F23846" s="40">
        <v>1</v>
      </c>
      <c r="G23846" s="25">
        <v>2240749</v>
      </c>
      <c r="H23846" s="25">
        <v>2240749</v>
      </c>
      <c r="I23846" s="25"/>
      <c r="J23846" s="58" t="e">
        <f>HYPERLINK("#"&amp;"Insumos"&amp;"!A"&amp;MATCH($B23846,#REF!,0),"Ins "&amp;$B23846)</f>
        <v>#REF!</v>
      </c>
      <c r="M23846" s="220"/>
    </row>
    <row r="23847" spans="1:13" ht="63.75" x14ac:dyDescent="0.2">
      <c r="A23847" s="36" t="s">
        <v>8655</v>
      </c>
      <c r="B23847" s="26" t="s">
        <v>6816</v>
      </c>
      <c r="C23847" s="79" t="s">
        <v>8681</v>
      </c>
      <c r="D23847" s="37" t="s">
        <v>5608</v>
      </c>
      <c r="E23847" s="37" t="s">
        <v>72</v>
      </c>
      <c r="F23847" s="41"/>
      <c r="G23847" s="27"/>
      <c r="H23847" s="27"/>
      <c r="I23847" s="27">
        <v>2558269</v>
      </c>
      <c r="M23847" s="220">
        <f t="shared" si="372"/>
        <v>3350309</v>
      </c>
    </row>
    <row r="23848" spans="1:13" ht="25.5" x14ac:dyDescent="0.2">
      <c r="A23848" s="35" t="s">
        <v>8655</v>
      </c>
      <c r="B23848" s="34" t="s">
        <v>8695</v>
      </c>
      <c r="C23848" s="45" t="s">
        <v>8700</v>
      </c>
      <c r="D23848" s="23" t="s">
        <v>5751</v>
      </c>
      <c r="E23848" s="23" t="s">
        <v>72</v>
      </c>
      <c r="F23848" s="40">
        <v>3</v>
      </c>
      <c r="G23848" s="25">
        <v>104000</v>
      </c>
      <c r="H23848" s="25">
        <v>312000</v>
      </c>
      <c r="I23848" s="25"/>
      <c r="J23848" s="58" t="e">
        <f>HYPERLINK("#"&amp;"Insumos"&amp;"!A"&amp;MATCH($B23848,#REF!,0),"Ins "&amp;$B23848)</f>
        <v>#REF!</v>
      </c>
      <c r="M23848" s="220"/>
    </row>
    <row r="23849" spans="1:13" x14ac:dyDescent="0.2">
      <c r="A23849" s="35" t="s">
        <v>8655</v>
      </c>
      <c r="B23849" s="34" t="s">
        <v>5007</v>
      </c>
      <c r="C23849" s="45" t="s">
        <v>720</v>
      </c>
      <c r="D23849" s="23" t="s">
        <v>5751</v>
      </c>
      <c r="E23849" s="23" t="s">
        <v>4134</v>
      </c>
      <c r="F23849" s="40">
        <v>1</v>
      </c>
      <c r="G23849" s="25">
        <v>1897</v>
      </c>
      <c r="H23849" s="25">
        <v>1897</v>
      </c>
      <c r="I23849" s="25"/>
      <c r="J23849" s="58" t="e">
        <f>HYPERLINK("#"&amp;"Insumos"&amp;"!A"&amp;MATCH($B23849,#REF!,0),"Ins "&amp;$B23849)</f>
        <v>#REF!</v>
      </c>
      <c r="M23849" s="220"/>
    </row>
    <row r="23850" spans="1:13" x14ac:dyDescent="0.2">
      <c r="A23850" s="35" t="s">
        <v>8655</v>
      </c>
      <c r="B23850" s="1" t="s">
        <v>5533</v>
      </c>
      <c r="C23850" s="45" t="s">
        <v>5892</v>
      </c>
      <c r="D23850" s="23" t="s">
        <v>977</v>
      </c>
      <c r="E23850" s="23" t="s">
        <v>4134</v>
      </c>
      <c r="F23850" s="40">
        <v>1</v>
      </c>
      <c r="G23850" s="25">
        <v>3623</v>
      </c>
      <c r="H23850" s="25">
        <v>3623</v>
      </c>
      <c r="I23850" s="25"/>
      <c r="J23850" s="58" t="e">
        <f>HYPERLINK("#"&amp;"Insumos"&amp;"!A"&amp;MATCH($B23850,#REF!,0),"Ins "&amp;$B23850)</f>
        <v>#REF!</v>
      </c>
      <c r="M23850" s="220"/>
    </row>
    <row r="23851" spans="1:13" ht="38.25" x14ac:dyDescent="0.2">
      <c r="A23851" s="35" t="s">
        <v>8655</v>
      </c>
      <c r="B23851" s="34" t="s">
        <v>8630</v>
      </c>
      <c r="C23851" s="45" t="s">
        <v>8640</v>
      </c>
      <c r="D23851" s="23" t="s">
        <v>5751</v>
      </c>
      <c r="E23851" s="23" t="s">
        <v>72</v>
      </c>
      <c r="F23851" s="40">
        <v>1</v>
      </c>
      <c r="G23851" s="25">
        <v>2240749</v>
      </c>
      <c r="H23851" s="25">
        <v>2240749</v>
      </c>
      <c r="I23851" s="25"/>
      <c r="J23851" s="58" t="e">
        <f>HYPERLINK("#"&amp;"Insumos"&amp;"!A"&amp;MATCH($B23851,#REF!,0),"Ins "&amp;$B23851)</f>
        <v>#REF!</v>
      </c>
      <c r="M23851" s="220"/>
    </row>
    <row r="23852" spans="1:13" ht="63.75" x14ac:dyDescent="0.2">
      <c r="A23852" s="36" t="s">
        <v>8656</v>
      </c>
      <c r="B23852" s="26" t="s">
        <v>6816</v>
      </c>
      <c r="C23852" s="79" t="s">
        <v>8682</v>
      </c>
      <c r="D23852" s="37" t="s">
        <v>5608</v>
      </c>
      <c r="E23852" s="37" t="s">
        <v>72</v>
      </c>
      <c r="F23852" s="41"/>
      <c r="G23852" s="27"/>
      <c r="H23852" s="27"/>
      <c r="I23852" s="27">
        <v>2558269</v>
      </c>
      <c r="M23852" s="220">
        <f t="shared" si="372"/>
        <v>3350309</v>
      </c>
    </row>
    <row r="23853" spans="1:13" ht="25.5" x14ac:dyDescent="0.2">
      <c r="A23853" s="35" t="s">
        <v>8656</v>
      </c>
      <c r="B23853" s="34" t="s">
        <v>8695</v>
      </c>
      <c r="C23853" s="45" t="s">
        <v>8700</v>
      </c>
      <c r="D23853" s="23" t="s">
        <v>5751</v>
      </c>
      <c r="E23853" s="23" t="s">
        <v>72</v>
      </c>
      <c r="F23853" s="40">
        <v>3</v>
      </c>
      <c r="G23853" s="25">
        <v>104000</v>
      </c>
      <c r="H23853" s="25">
        <v>312000</v>
      </c>
      <c r="I23853" s="25"/>
      <c r="J23853" s="58" t="e">
        <f>HYPERLINK("#"&amp;"Insumos"&amp;"!A"&amp;MATCH($B23853,#REF!,0),"Ins "&amp;$B23853)</f>
        <v>#REF!</v>
      </c>
      <c r="M23853" s="220"/>
    </row>
    <row r="23854" spans="1:13" x14ac:dyDescent="0.2">
      <c r="A23854" s="35" t="s">
        <v>8656</v>
      </c>
      <c r="B23854" s="34" t="s">
        <v>5007</v>
      </c>
      <c r="C23854" s="45" t="s">
        <v>720</v>
      </c>
      <c r="D23854" s="23" t="s">
        <v>5751</v>
      </c>
      <c r="E23854" s="23" t="s">
        <v>4134</v>
      </c>
      <c r="F23854" s="40">
        <v>1</v>
      </c>
      <c r="G23854" s="25">
        <v>1897</v>
      </c>
      <c r="H23854" s="25">
        <v>1897</v>
      </c>
      <c r="I23854" s="25"/>
      <c r="J23854" s="58" t="e">
        <f>HYPERLINK("#"&amp;"Insumos"&amp;"!A"&amp;MATCH($B23854,#REF!,0),"Ins "&amp;$B23854)</f>
        <v>#REF!</v>
      </c>
      <c r="M23854" s="220"/>
    </row>
    <row r="23855" spans="1:13" x14ac:dyDescent="0.2">
      <c r="A23855" s="35" t="s">
        <v>8656</v>
      </c>
      <c r="B23855" s="1" t="s">
        <v>5533</v>
      </c>
      <c r="C23855" s="45" t="s">
        <v>5892</v>
      </c>
      <c r="D23855" s="23" t="s">
        <v>977</v>
      </c>
      <c r="E23855" s="23" t="s">
        <v>4134</v>
      </c>
      <c r="F23855" s="40">
        <v>1</v>
      </c>
      <c r="G23855" s="25">
        <v>3623</v>
      </c>
      <c r="H23855" s="25">
        <v>3623</v>
      </c>
      <c r="I23855" s="25"/>
      <c r="J23855" s="58" t="e">
        <f>HYPERLINK("#"&amp;"Insumos"&amp;"!A"&amp;MATCH($B23855,#REF!,0),"Ins "&amp;$B23855)</f>
        <v>#REF!</v>
      </c>
      <c r="M23855" s="220"/>
    </row>
    <row r="23856" spans="1:13" ht="38.25" x14ac:dyDescent="0.2">
      <c r="A23856" s="35" t="s">
        <v>8656</v>
      </c>
      <c r="B23856" s="34" t="s">
        <v>8631</v>
      </c>
      <c r="C23856" s="45" t="s">
        <v>8641</v>
      </c>
      <c r="D23856" s="23" t="s">
        <v>5751</v>
      </c>
      <c r="E23856" s="23" t="s">
        <v>72</v>
      </c>
      <c r="F23856" s="40">
        <v>1</v>
      </c>
      <c r="G23856" s="25">
        <v>2240749</v>
      </c>
      <c r="H23856" s="25">
        <v>2240749</v>
      </c>
      <c r="I23856" s="25"/>
      <c r="J23856" s="58" t="e">
        <f>HYPERLINK("#"&amp;"Insumos"&amp;"!A"&amp;MATCH($B23856,#REF!,0),"Ins "&amp;$B23856)</f>
        <v>#REF!</v>
      </c>
      <c r="M23856" s="220"/>
    </row>
    <row r="23857" spans="1:13" ht="63.75" x14ac:dyDescent="0.2">
      <c r="A23857" s="36" t="s">
        <v>8657</v>
      </c>
      <c r="B23857" s="26" t="s">
        <v>6816</v>
      </c>
      <c r="C23857" s="79" t="s">
        <v>8683</v>
      </c>
      <c r="D23857" s="37" t="s">
        <v>5608</v>
      </c>
      <c r="E23857" s="37" t="s">
        <v>72</v>
      </c>
      <c r="F23857" s="41"/>
      <c r="G23857" s="27"/>
      <c r="H23857" s="27"/>
      <c r="I23857" s="27">
        <v>2558269</v>
      </c>
      <c r="M23857" s="220">
        <f t="shared" si="372"/>
        <v>3350309</v>
      </c>
    </row>
    <row r="23858" spans="1:13" ht="25.5" x14ac:dyDescent="0.2">
      <c r="A23858" s="35" t="s">
        <v>8657</v>
      </c>
      <c r="B23858" s="34" t="s">
        <v>8695</v>
      </c>
      <c r="C23858" s="45" t="s">
        <v>8700</v>
      </c>
      <c r="D23858" s="23" t="s">
        <v>5751</v>
      </c>
      <c r="E23858" s="23" t="s">
        <v>72</v>
      </c>
      <c r="F23858" s="40">
        <v>3</v>
      </c>
      <c r="G23858" s="25">
        <v>104000</v>
      </c>
      <c r="H23858" s="25">
        <v>312000</v>
      </c>
      <c r="I23858" s="25"/>
      <c r="J23858" s="58" t="e">
        <f>HYPERLINK("#"&amp;"Insumos"&amp;"!A"&amp;MATCH($B23858,#REF!,0),"Ins "&amp;$B23858)</f>
        <v>#REF!</v>
      </c>
      <c r="M23858" s="220"/>
    </row>
    <row r="23859" spans="1:13" x14ac:dyDescent="0.2">
      <c r="A23859" s="35" t="s">
        <v>8657</v>
      </c>
      <c r="B23859" s="34" t="s">
        <v>5007</v>
      </c>
      <c r="C23859" s="45" t="s">
        <v>720</v>
      </c>
      <c r="D23859" s="23" t="s">
        <v>5751</v>
      </c>
      <c r="E23859" s="23" t="s">
        <v>4134</v>
      </c>
      <c r="F23859" s="40">
        <v>1</v>
      </c>
      <c r="G23859" s="25">
        <v>1897</v>
      </c>
      <c r="H23859" s="25">
        <v>1897</v>
      </c>
      <c r="I23859" s="25"/>
      <c r="J23859" s="58" t="e">
        <f>HYPERLINK("#"&amp;"Insumos"&amp;"!A"&amp;MATCH($B23859,#REF!,0),"Ins "&amp;$B23859)</f>
        <v>#REF!</v>
      </c>
      <c r="M23859" s="220"/>
    </row>
    <row r="23860" spans="1:13" x14ac:dyDescent="0.2">
      <c r="A23860" s="35" t="s">
        <v>8657</v>
      </c>
      <c r="B23860" s="1" t="s">
        <v>5533</v>
      </c>
      <c r="C23860" s="45" t="s">
        <v>5892</v>
      </c>
      <c r="D23860" s="23" t="s">
        <v>977</v>
      </c>
      <c r="E23860" s="23" t="s">
        <v>4134</v>
      </c>
      <c r="F23860" s="40">
        <v>1</v>
      </c>
      <c r="G23860" s="25">
        <v>3623</v>
      </c>
      <c r="H23860" s="25">
        <v>3623</v>
      </c>
      <c r="I23860" s="25"/>
      <c r="J23860" s="58" t="e">
        <f>HYPERLINK("#"&amp;"Insumos"&amp;"!A"&amp;MATCH($B23860,#REF!,0),"Ins "&amp;$B23860)</f>
        <v>#REF!</v>
      </c>
      <c r="M23860" s="220"/>
    </row>
    <row r="23861" spans="1:13" ht="38.25" x14ac:dyDescent="0.2">
      <c r="A23861" s="35" t="s">
        <v>8657</v>
      </c>
      <c r="B23861" s="34" t="s">
        <v>8632</v>
      </c>
      <c r="C23861" s="45" t="s">
        <v>8642</v>
      </c>
      <c r="D23861" s="23" t="s">
        <v>5751</v>
      </c>
      <c r="E23861" s="23" t="s">
        <v>72</v>
      </c>
      <c r="F23861" s="40">
        <v>1</v>
      </c>
      <c r="G23861" s="25">
        <v>2240749</v>
      </c>
      <c r="H23861" s="25">
        <v>2240749</v>
      </c>
      <c r="I23861" s="25"/>
      <c r="J23861" s="58" t="e">
        <f>HYPERLINK("#"&amp;"Insumos"&amp;"!A"&amp;MATCH($B23861,#REF!,0),"Ins "&amp;$B23861)</f>
        <v>#REF!</v>
      </c>
      <c r="M23861" s="220"/>
    </row>
    <row r="23862" spans="1:13" ht="63.75" x14ac:dyDescent="0.2">
      <c r="A23862" s="36" t="s">
        <v>8658</v>
      </c>
      <c r="B23862" s="26" t="s">
        <v>6816</v>
      </c>
      <c r="C23862" s="79" t="s">
        <v>8684</v>
      </c>
      <c r="D23862" s="37" t="s">
        <v>5608</v>
      </c>
      <c r="E23862" s="37" t="s">
        <v>72</v>
      </c>
      <c r="F23862" s="41"/>
      <c r="G23862" s="27"/>
      <c r="H23862" s="27"/>
      <c r="I23862" s="27">
        <v>2558269</v>
      </c>
      <c r="M23862" s="220">
        <f t="shared" si="372"/>
        <v>3350309</v>
      </c>
    </row>
    <row r="23863" spans="1:13" ht="25.5" x14ac:dyDescent="0.2">
      <c r="A23863" s="35" t="s">
        <v>8658</v>
      </c>
      <c r="B23863" s="34" t="s">
        <v>8695</v>
      </c>
      <c r="C23863" s="45" t="s">
        <v>8700</v>
      </c>
      <c r="D23863" s="23" t="s">
        <v>5751</v>
      </c>
      <c r="E23863" s="23" t="s">
        <v>72</v>
      </c>
      <c r="F23863" s="40">
        <v>3</v>
      </c>
      <c r="G23863" s="25">
        <v>104000</v>
      </c>
      <c r="H23863" s="25">
        <v>312000</v>
      </c>
      <c r="I23863" s="25"/>
      <c r="J23863" s="58" t="e">
        <f>HYPERLINK("#"&amp;"Insumos"&amp;"!A"&amp;MATCH($B23863,#REF!,0),"Ins "&amp;$B23863)</f>
        <v>#REF!</v>
      </c>
      <c r="M23863" s="220"/>
    </row>
    <row r="23864" spans="1:13" x14ac:dyDescent="0.2">
      <c r="A23864" s="35" t="s">
        <v>8658</v>
      </c>
      <c r="B23864" s="34" t="s">
        <v>5007</v>
      </c>
      <c r="C23864" s="45" t="s">
        <v>720</v>
      </c>
      <c r="D23864" s="23" t="s">
        <v>5751</v>
      </c>
      <c r="E23864" s="23" t="s">
        <v>4134</v>
      </c>
      <c r="F23864" s="40">
        <v>1</v>
      </c>
      <c r="G23864" s="25">
        <v>1897</v>
      </c>
      <c r="H23864" s="25">
        <v>1897</v>
      </c>
      <c r="I23864" s="25"/>
      <c r="J23864" s="58" t="e">
        <f>HYPERLINK("#"&amp;"Insumos"&amp;"!A"&amp;MATCH($B23864,#REF!,0),"Ins "&amp;$B23864)</f>
        <v>#REF!</v>
      </c>
      <c r="M23864" s="220"/>
    </row>
    <row r="23865" spans="1:13" x14ac:dyDescent="0.2">
      <c r="A23865" s="35" t="s">
        <v>8658</v>
      </c>
      <c r="B23865" s="1" t="s">
        <v>5533</v>
      </c>
      <c r="C23865" s="45" t="s">
        <v>5892</v>
      </c>
      <c r="D23865" s="23" t="s">
        <v>977</v>
      </c>
      <c r="E23865" s="23" t="s">
        <v>4134</v>
      </c>
      <c r="F23865" s="40">
        <v>1</v>
      </c>
      <c r="G23865" s="25">
        <v>3623</v>
      </c>
      <c r="H23865" s="25">
        <v>3623</v>
      </c>
      <c r="I23865" s="25"/>
      <c r="J23865" s="58" t="e">
        <f>HYPERLINK("#"&amp;"Insumos"&amp;"!A"&amp;MATCH($B23865,#REF!,0),"Ins "&amp;$B23865)</f>
        <v>#REF!</v>
      </c>
      <c r="M23865" s="220"/>
    </row>
    <row r="23866" spans="1:13" ht="38.25" x14ac:dyDescent="0.2">
      <c r="A23866" s="35" t="s">
        <v>8658</v>
      </c>
      <c r="B23866" s="34" t="s">
        <v>8633</v>
      </c>
      <c r="C23866" s="45" t="s">
        <v>8643</v>
      </c>
      <c r="D23866" s="23" t="s">
        <v>5751</v>
      </c>
      <c r="E23866" s="23" t="s">
        <v>72</v>
      </c>
      <c r="F23866" s="40">
        <v>1</v>
      </c>
      <c r="G23866" s="25">
        <v>2240749</v>
      </c>
      <c r="H23866" s="25">
        <v>2240749</v>
      </c>
      <c r="I23866" s="25"/>
      <c r="J23866" s="58" t="e">
        <f>HYPERLINK("#"&amp;"Insumos"&amp;"!A"&amp;MATCH($B23866,#REF!,0),"Ins "&amp;$B23866)</f>
        <v>#REF!</v>
      </c>
      <c r="M23866" s="220"/>
    </row>
    <row r="23867" spans="1:13" ht="76.5" x14ac:dyDescent="0.2">
      <c r="A23867" s="36" t="s">
        <v>8659</v>
      </c>
      <c r="B23867" s="26" t="s">
        <v>6816</v>
      </c>
      <c r="C23867" s="79" t="s">
        <v>11068</v>
      </c>
      <c r="D23867" s="37" t="s">
        <v>5608</v>
      </c>
      <c r="E23867" s="37" t="s">
        <v>72</v>
      </c>
      <c r="F23867" s="41"/>
      <c r="G23867" s="27"/>
      <c r="H23867" s="27"/>
      <c r="I23867" s="27">
        <v>159913944</v>
      </c>
      <c r="M23867" s="220">
        <f t="shared" si="372"/>
        <v>209423301</v>
      </c>
    </row>
    <row r="23868" spans="1:13" ht="25.5" x14ac:dyDescent="0.2">
      <c r="A23868" s="35" t="s">
        <v>8659</v>
      </c>
      <c r="B23868" s="34" t="s">
        <v>8695</v>
      </c>
      <c r="C23868" s="45" t="s">
        <v>8700</v>
      </c>
      <c r="D23868" s="23" t="s">
        <v>5751</v>
      </c>
      <c r="E23868" s="23" t="s">
        <v>72</v>
      </c>
      <c r="F23868" s="40">
        <v>74</v>
      </c>
      <c r="G23868" s="25">
        <v>104000</v>
      </c>
      <c r="H23868" s="25">
        <v>7696000</v>
      </c>
      <c r="I23868" s="25"/>
      <c r="J23868" s="58" t="e">
        <f>HYPERLINK("#"&amp;"Insumos"&amp;"!A"&amp;MATCH($B23868,#REF!,0),"Ins "&amp;$B23868)</f>
        <v>#REF!</v>
      </c>
      <c r="M23868" s="220"/>
    </row>
    <row r="23869" spans="1:13" x14ac:dyDescent="0.2">
      <c r="A23869" s="35" t="s">
        <v>8659</v>
      </c>
      <c r="B23869" s="34" t="s">
        <v>5007</v>
      </c>
      <c r="C23869" s="45" t="s">
        <v>720</v>
      </c>
      <c r="D23869" s="23" t="s">
        <v>5751</v>
      </c>
      <c r="E23869" s="23" t="s">
        <v>4134</v>
      </c>
      <c r="F23869" s="40">
        <v>1</v>
      </c>
      <c r="G23869" s="25">
        <v>1897</v>
      </c>
      <c r="H23869" s="25">
        <v>1897</v>
      </c>
      <c r="I23869" s="25"/>
      <c r="J23869" s="58" t="e">
        <f>HYPERLINK("#"&amp;"Insumos"&amp;"!A"&amp;MATCH($B23869,#REF!,0),"Ins "&amp;$B23869)</f>
        <v>#REF!</v>
      </c>
      <c r="M23869" s="220"/>
    </row>
    <row r="23870" spans="1:13" x14ac:dyDescent="0.2">
      <c r="A23870" s="35" t="s">
        <v>8659</v>
      </c>
      <c r="B23870" s="1" t="s">
        <v>5533</v>
      </c>
      <c r="C23870" s="45" t="s">
        <v>5892</v>
      </c>
      <c r="D23870" s="23" t="s">
        <v>977</v>
      </c>
      <c r="E23870" s="23" t="s">
        <v>4134</v>
      </c>
      <c r="F23870" s="40">
        <v>1</v>
      </c>
      <c r="G23870" s="25">
        <v>3623</v>
      </c>
      <c r="H23870" s="25">
        <v>3623</v>
      </c>
      <c r="I23870" s="25"/>
      <c r="J23870" s="58" t="e">
        <f>HYPERLINK("#"&amp;"Insumos"&amp;"!A"&amp;MATCH($B23870,#REF!,0),"Ins "&amp;$B23870)</f>
        <v>#REF!</v>
      </c>
      <c r="M23870" s="220"/>
    </row>
    <row r="23871" spans="1:13" ht="38.25" x14ac:dyDescent="0.2">
      <c r="A23871" s="35" t="s">
        <v>8659</v>
      </c>
      <c r="B23871" s="34" t="s">
        <v>8634</v>
      </c>
      <c r="C23871" s="45" t="s">
        <v>8707</v>
      </c>
      <c r="D23871" s="23" t="s">
        <v>5751</v>
      </c>
      <c r="E23871" s="23" t="s">
        <v>72</v>
      </c>
      <c r="F23871" s="40">
        <v>1</v>
      </c>
      <c r="G23871" s="25">
        <v>152212424</v>
      </c>
      <c r="H23871" s="25">
        <v>152212424</v>
      </c>
      <c r="I23871" s="25"/>
      <c r="J23871" s="58" t="e">
        <f>HYPERLINK("#"&amp;"Insumos"&amp;"!A"&amp;MATCH($B23871,#REF!,0),"Ins "&amp;$B23871)</f>
        <v>#REF!</v>
      </c>
      <c r="M23871" s="220"/>
    </row>
    <row r="23872" spans="1:13" ht="76.5" x14ac:dyDescent="0.2">
      <c r="A23872" s="36" t="s">
        <v>8660</v>
      </c>
      <c r="B23872" s="26" t="s">
        <v>6816</v>
      </c>
      <c r="C23872" s="79" t="s">
        <v>11069</v>
      </c>
      <c r="D23872" s="37" t="s">
        <v>5608</v>
      </c>
      <c r="E23872" s="37" t="s">
        <v>72</v>
      </c>
      <c r="F23872" s="41"/>
      <c r="G23872" s="27"/>
      <c r="H23872" s="27"/>
      <c r="I23872" s="27">
        <v>62901600</v>
      </c>
      <c r="M23872" s="220">
        <f t="shared" si="372"/>
        <v>82375935</v>
      </c>
    </row>
    <row r="23873" spans="1:13" ht="25.5" x14ac:dyDescent="0.2">
      <c r="A23873" s="35" t="s">
        <v>8660</v>
      </c>
      <c r="B23873" s="34" t="s">
        <v>8695</v>
      </c>
      <c r="C23873" s="45" t="s">
        <v>8700</v>
      </c>
      <c r="D23873" s="23" t="s">
        <v>5751</v>
      </c>
      <c r="E23873" s="23" t="s">
        <v>72</v>
      </c>
      <c r="F23873" s="40">
        <v>30</v>
      </c>
      <c r="G23873" s="25">
        <v>104000</v>
      </c>
      <c r="H23873" s="25">
        <v>3120000</v>
      </c>
      <c r="I23873" s="25"/>
      <c r="J23873" s="58" t="e">
        <f>HYPERLINK("#"&amp;"Insumos"&amp;"!A"&amp;MATCH($B23873,#REF!,0),"Ins "&amp;$B23873)</f>
        <v>#REF!</v>
      </c>
      <c r="M23873" s="220"/>
    </row>
    <row r="23874" spans="1:13" x14ac:dyDescent="0.2">
      <c r="A23874" s="35" t="s">
        <v>8660</v>
      </c>
      <c r="B23874" s="34" t="s">
        <v>5007</v>
      </c>
      <c r="C23874" s="45" t="s">
        <v>720</v>
      </c>
      <c r="D23874" s="23" t="s">
        <v>5751</v>
      </c>
      <c r="E23874" s="23" t="s">
        <v>4134</v>
      </c>
      <c r="F23874" s="40">
        <v>1</v>
      </c>
      <c r="G23874" s="25">
        <v>1897</v>
      </c>
      <c r="H23874" s="25">
        <v>1897</v>
      </c>
      <c r="I23874" s="25"/>
      <c r="J23874" s="58" t="e">
        <f>HYPERLINK("#"&amp;"Insumos"&amp;"!A"&amp;MATCH($B23874,#REF!,0),"Ins "&amp;$B23874)</f>
        <v>#REF!</v>
      </c>
      <c r="M23874" s="220"/>
    </row>
    <row r="23875" spans="1:13" x14ac:dyDescent="0.2">
      <c r="A23875" s="35" t="s">
        <v>8660</v>
      </c>
      <c r="B23875" s="1" t="s">
        <v>5533</v>
      </c>
      <c r="C23875" s="45" t="s">
        <v>5892</v>
      </c>
      <c r="D23875" s="23" t="s">
        <v>977</v>
      </c>
      <c r="E23875" s="23" t="s">
        <v>4134</v>
      </c>
      <c r="F23875" s="40">
        <v>1</v>
      </c>
      <c r="G23875" s="25">
        <v>3623</v>
      </c>
      <c r="H23875" s="25">
        <v>3623</v>
      </c>
      <c r="I23875" s="25"/>
      <c r="J23875" s="58" t="e">
        <f>HYPERLINK("#"&amp;"Insumos"&amp;"!A"&amp;MATCH($B23875,#REF!,0),"Ins "&amp;$B23875)</f>
        <v>#REF!</v>
      </c>
      <c r="M23875" s="220"/>
    </row>
    <row r="23876" spans="1:13" ht="51" x14ac:dyDescent="0.2">
      <c r="A23876" s="35" t="s">
        <v>8660</v>
      </c>
      <c r="B23876" s="34" t="s">
        <v>8635</v>
      </c>
      <c r="C23876" s="45" t="s">
        <v>8644</v>
      </c>
      <c r="D23876" s="23" t="s">
        <v>5751</v>
      </c>
      <c r="E23876" s="23" t="s">
        <v>72</v>
      </c>
      <c r="F23876" s="40">
        <v>1</v>
      </c>
      <c r="G23876" s="25">
        <v>59776080</v>
      </c>
      <c r="H23876" s="25">
        <v>59776080</v>
      </c>
      <c r="I23876" s="25"/>
      <c r="J23876" s="58" t="e">
        <f>HYPERLINK("#"&amp;"Insumos"&amp;"!A"&amp;MATCH($B23876,#REF!,0),"Ins "&amp;$B23876)</f>
        <v>#REF!</v>
      </c>
      <c r="M23876" s="220"/>
    </row>
    <row r="23877" spans="1:13" ht="76.5" x14ac:dyDescent="0.2">
      <c r="A23877" s="36" t="s">
        <v>8661</v>
      </c>
      <c r="B23877" s="26" t="s">
        <v>6816</v>
      </c>
      <c r="C23877" s="79" t="s">
        <v>11070</v>
      </c>
      <c r="D23877" s="37" t="s">
        <v>5608</v>
      </c>
      <c r="E23877" s="37" t="s">
        <v>72</v>
      </c>
      <c r="F23877" s="41"/>
      <c r="G23877" s="27"/>
      <c r="H23877" s="27"/>
      <c r="I23877" s="27">
        <v>62517944</v>
      </c>
      <c r="M23877" s="220">
        <f t="shared" ref="M23877:M23935" si="373">ROUND(I23877*(1+$L$2),0)</f>
        <v>81873499</v>
      </c>
    </row>
    <row r="23878" spans="1:13" ht="25.5" x14ac:dyDescent="0.2">
      <c r="A23878" s="35" t="s">
        <v>8661</v>
      </c>
      <c r="B23878" s="34" t="s">
        <v>8695</v>
      </c>
      <c r="C23878" s="45" t="s">
        <v>8700</v>
      </c>
      <c r="D23878" s="23" t="s">
        <v>5751</v>
      </c>
      <c r="E23878" s="23" t="s">
        <v>72</v>
      </c>
      <c r="F23878" s="40">
        <v>30</v>
      </c>
      <c r="G23878" s="25">
        <v>104000</v>
      </c>
      <c r="H23878" s="25">
        <v>3120000</v>
      </c>
      <c r="I23878" s="25"/>
      <c r="J23878" s="58" t="e">
        <f>HYPERLINK("#"&amp;"Insumos"&amp;"!A"&amp;MATCH($B23878,#REF!,0),"Ins "&amp;$B23878)</f>
        <v>#REF!</v>
      </c>
      <c r="M23878" s="220"/>
    </row>
    <row r="23879" spans="1:13" x14ac:dyDescent="0.2">
      <c r="A23879" s="35" t="s">
        <v>8661</v>
      </c>
      <c r="B23879" s="34" t="s">
        <v>5007</v>
      </c>
      <c r="C23879" s="45" t="s">
        <v>720</v>
      </c>
      <c r="D23879" s="23" t="s">
        <v>5751</v>
      </c>
      <c r="E23879" s="23" t="s">
        <v>4134</v>
      </c>
      <c r="F23879" s="40">
        <v>1</v>
      </c>
      <c r="G23879" s="25">
        <v>1897</v>
      </c>
      <c r="H23879" s="25">
        <v>1897</v>
      </c>
      <c r="I23879" s="25"/>
      <c r="J23879" s="58" t="e">
        <f>HYPERLINK("#"&amp;"Insumos"&amp;"!A"&amp;MATCH($B23879,#REF!,0),"Ins "&amp;$B23879)</f>
        <v>#REF!</v>
      </c>
      <c r="M23879" s="220"/>
    </row>
    <row r="23880" spans="1:13" x14ac:dyDescent="0.2">
      <c r="A23880" s="35" t="s">
        <v>8661</v>
      </c>
      <c r="B23880" s="1" t="s">
        <v>5533</v>
      </c>
      <c r="C23880" s="45" t="s">
        <v>5892</v>
      </c>
      <c r="D23880" s="23" t="s">
        <v>977</v>
      </c>
      <c r="E23880" s="23" t="s">
        <v>4134</v>
      </c>
      <c r="F23880" s="40">
        <v>1</v>
      </c>
      <c r="G23880" s="25">
        <v>3623</v>
      </c>
      <c r="H23880" s="25">
        <v>3623</v>
      </c>
      <c r="I23880" s="25"/>
      <c r="J23880" s="58" t="e">
        <f>HYPERLINK("#"&amp;"Insumos"&amp;"!A"&amp;MATCH($B23880,#REF!,0),"Ins "&amp;$B23880)</f>
        <v>#REF!</v>
      </c>
      <c r="M23880" s="220"/>
    </row>
    <row r="23881" spans="1:13" ht="38.25" x14ac:dyDescent="0.2">
      <c r="A23881" s="35" t="s">
        <v>8661</v>
      </c>
      <c r="B23881" s="34" t="s">
        <v>8636</v>
      </c>
      <c r="C23881" s="45" t="s">
        <v>8708</v>
      </c>
      <c r="D23881" s="23" t="s">
        <v>5751</v>
      </c>
      <c r="E23881" s="23" t="s">
        <v>72</v>
      </c>
      <c r="F23881" s="40">
        <v>1</v>
      </c>
      <c r="G23881" s="25">
        <v>59392424</v>
      </c>
      <c r="H23881" s="25">
        <v>59392424</v>
      </c>
      <c r="I23881" s="25"/>
      <c r="J23881" s="58" t="e">
        <f>HYPERLINK("#"&amp;"Insumos"&amp;"!A"&amp;MATCH($B23881,#REF!,0),"Ins "&amp;$B23881)</f>
        <v>#REF!</v>
      </c>
      <c r="M23881" s="220"/>
    </row>
    <row r="23882" spans="1:13" ht="76.5" x14ac:dyDescent="0.2">
      <c r="A23882" s="36" t="s">
        <v>8662</v>
      </c>
      <c r="B23882" s="26" t="s">
        <v>6816</v>
      </c>
      <c r="C23882" s="79" t="s">
        <v>8687</v>
      </c>
      <c r="D23882" s="37" t="s">
        <v>5608</v>
      </c>
      <c r="E23882" s="37" t="s">
        <v>72</v>
      </c>
      <c r="F23882" s="41"/>
      <c r="G23882" s="27"/>
      <c r="H23882" s="27"/>
      <c r="I23882" s="27">
        <v>2288142</v>
      </c>
      <c r="M23882" s="220">
        <f t="shared" si="373"/>
        <v>2996551</v>
      </c>
    </row>
    <row r="23883" spans="1:13" x14ac:dyDescent="0.2">
      <c r="A23883" s="35" t="s">
        <v>8662</v>
      </c>
      <c r="B23883" s="1" t="s">
        <v>76</v>
      </c>
      <c r="C23883" s="45" t="s">
        <v>1028</v>
      </c>
      <c r="D23883" s="23" t="s">
        <v>5734</v>
      </c>
      <c r="E23883" s="23" t="s">
        <v>4141</v>
      </c>
      <c r="F23883" s="40">
        <v>1</v>
      </c>
      <c r="G23883" s="25">
        <v>81549</v>
      </c>
      <c r="H23883" s="25">
        <v>81549</v>
      </c>
      <c r="I23883" s="25"/>
      <c r="J23883" s="58" t="e">
        <f>HYPERLINK("#"&amp;"Insumos"&amp;"!A"&amp;MATCH($B23883,#REF!,0),"Ins "&amp;$B23883)</f>
        <v>#REF!</v>
      </c>
      <c r="M23883" s="220"/>
    </row>
    <row r="23884" spans="1:13" x14ac:dyDescent="0.2">
      <c r="A23884" s="35" t="s">
        <v>8662</v>
      </c>
      <c r="B23884" s="34" t="s">
        <v>5007</v>
      </c>
      <c r="C23884" s="45" t="s">
        <v>720</v>
      </c>
      <c r="D23884" s="23" t="s">
        <v>5751</v>
      </c>
      <c r="E23884" s="23" t="s">
        <v>4134</v>
      </c>
      <c r="F23884" s="40">
        <v>10</v>
      </c>
      <c r="G23884" s="25">
        <v>1897</v>
      </c>
      <c r="H23884" s="25">
        <v>18970</v>
      </c>
      <c r="I23884" s="25"/>
      <c r="J23884" s="58" t="e">
        <f>HYPERLINK("#"&amp;"Insumos"&amp;"!A"&amp;MATCH($B23884,#REF!,0),"Ins "&amp;$B23884)</f>
        <v>#REF!</v>
      </c>
      <c r="M23884" s="220"/>
    </row>
    <row r="23885" spans="1:13" x14ac:dyDescent="0.2">
      <c r="A23885" s="35" t="s">
        <v>8662</v>
      </c>
      <c r="B23885" s="1" t="s">
        <v>5533</v>
      </c>
      <c r="C23885" s="45" t="s">
        <v>5892</v>
      </c>
      <c r="D23885" s="23" t="s">
        <v>977</v>
      </c>
      <c r="E23885" s="23" t="s">
        <v>4134</v>
      </c>
      <c r="F23885" s="40">
        <v>1</v>
      </c>
      <c r="G23885" s="25">
        <v>3623</v>
      </c>
      <c r="H23885" s="25">
        <v>3623</v>
      </c>
      <c r="I23885" s="25"/>
      <c r="J23885" s="58" t="e">
        <f>HYPERLINK("#"&amp;"Insumos"&amp;"!A"&amp;MATCH($B23885,#REF!,0),"Ins "&amp;$B23885)</f>
        <v>#REF!</v>
      </c>
      <c r="M23885" s="220"/>
    </row>
    <row r="23886" spans="1:13" ht="51" x14ac:dyDescent="0.2">
      <c r="A23886" s="35" t="s">
        <v>8662</v>
      </c>
      <c r="B23886" s="34" t="s">
        <v>8637</v>
      </c>
      <c r="C23886" s="45" t="s">
        <v>8709</v>
      </c>
      <c r="D23886" s="23" t="s">
        <v>5751</v>
      </c>
      <c r="E23886" s="23" t="s">
        <v>72</v>
      </c>
      <c r="F23886" s="40">
        <v>1</v>
      </c>
      <c r="G23886" s="25">
        <v>2184000</v>
      </c>
      <c r="H23886" s="25">
        <v>2184000</v>
      </c>
      <c r="I23886" s="25"/>
      <c r="J23886" s="58" t="e">
        <f>HYPERLINK("#"&amp;"Insumos"&amp;"!A"&amp;MATCH($B23886,#REF!,0),"Ins "&amp;$B23886)</f>
        <v>#REF!</v>
      </c>
      <c r="M23886" s="220"/>
    </row>
    <row r="23887" spans="1:13" ht="76.5" x14ac:dyDescent="0.2">
      <c r="A23887" s="36" t="s">
        <v>8663</v>
      </c>
      <c r="B23887" s="26" t="s">
        <v>6816</v>
      </c>
      <c r="C23887" s="79" t="s">
        <v>8688</v>
      </c>
      <c r="D23887" s="37" t="s">
        <v>5608</v>
      </c>
      <c r="E23887" s="37" t="s">
        <v>72</v>
      </c>
      <c r="F23887" s="41"/>
      <c r="G23887" s="27"/>
      <c r="H23887" s="27"/>
      <c r="I23887" s="27">
        <v>772776</v>
      </c>
      <c r="M23887" s="220">
        <f t="shared" si="373"/>
        <v>1012027</v>
      </c>
    </row>
    <row r="23888" spans="1:13" x14ac:dyDescent="0.2">
      <c r="A23888" s="35" t="s">
        <v>8663</v>
      </c>
      <c r="B23888" s="1" t="s">
        <v>76</v>
      </c>
      <c r="C23888" s="45" t="s">
        <v>1028</v>
      </c>
      <c r="D23888" s="23" t="s">
        <v>5734</v>
      </c>
      <c r="E23888" s="23" t="s">
        <v>4141</v>
      </c>
      <c r="F23888" s="40">
        <v>1</v>
      </c>
      <c r="G23888" s="25">
        <v>81549</v>
      </c>
      <c r="H23888" s="25">
        <v>81549</v>
      </c>
      <c r="I23888" s="25"/>
      <c r="J23888" s="58" t="e">
        <f>HYPERLINK("#"&amp;"Insumos"&amp;"!A"&amp;MATCH($B23888,#REF!,0),"Ins "&amp;$B23888)</f>
        <v>#REF!</v>
      </c>
      <c r="M23888" s="220"/>
    </row>
    <row r="23889" spans="1:13" x14ac:dyDescent="0.2">
      <c r="A23889" s="35" t="s">
        <v>8663</v>
      </c>
      <c r="B23889" s="34" t="s">
        <v>5007</v>
      </c>
      <c r="C23889" s="45" t="s">
        <v>720</v>
      </c>
      <c r="D23889" s="23" t="s">
        <v>5751</v>
      </c>
      <c r="E23889" s="23" t="s">
        <v>4134</v>
      </c>
      <c r="F23889" s="40">
        <v>1</v>
      </c>
      <c r="G23889" s="25">
        <v>1897</v>
      </c>
      <c r="H23889" s="25">
        <v>1897</v>
      </c>
      <c r="I23889" s="25"/>
      <c r="J23889" s="58" t="e">
        <f>HYPERLINK("#"&amp;"Insumos"&amp;"!A"&amp;MATCH($B23889,#REF!,0),"Ins "&amp;$B23889)</f>
        <v>#REF!</v>
      </c>
      <c r="M23889" s="220"/>
    </row>
    <row r="23890" spans="1:13" x14ac:dyDescent="0.2">
      <c r="A23890" s="35" t="s">
        <v>8663</v>
      </c>
      <c r="B23890" s="1" t="s">
        <v>5533</v>
      </c>
      <c r="C23890" s="45" t="s">
        <v>5892</v>
      </c>
      <c r="D23890" s="23" t="s">
        <v>977</v>
      </c>
      <c r="E23890" s="23" t="s">
        <v>4134</v>
      </c>
      <c r="F23890" s="40">
        <v>1</v>
      </c>
      <c r="G23890" s="25">
        <v>3623</v>
      </c>
      <c r="H23890" s="25">
        <v>3623</v>
      </c>
      <c r="I23890" s="25"/>
      <c r="J23890" s="58" t="e">
        <f>HYPERLINK("#"&amp;"Insumos"&amp;"!A"&amp;MATCH($B23890,#REF!,0),"Ins "&amp;$B23890)</f>
        <v>#REF!</v>
      </c>
      <c r="M23890" s="220"/>
    </row>
    <row r="23891" spans="1:13" x14ac:dyDescent="0.2">
      <c r="A23891" s="35" t="s">
        <v>8663</v>
      </c>
      <c r="B23891" s="34" t="s">
        <v>5584</v>
      </c>
      <c r="C23891" s="45" t="s">
        <v>6973</v>
      </c>
      <c r="D23891" s="23" t="s">
        <v>5585</v>
      </c>
      <c r="E23891" s="23" t="s">
        <v>467</v>
      </c>
      <c r="F23891" s="40">
        <v>2</v>
      </c>
      <c r="G23891" s="25">
        <v>8042</v>
      </c>
      <c r="H23891" s="25">
        <v>16084</v>
      </c>
      <c r="I23891" s="25"/>
      <c r="M23891" s="220"/>
    </row>
    <row r="23892" spans="1:13" x14ac:dyDescent="0.2">
      <c r="A23892" s="35" t="s">
        <v>8663</v>
      </c>
      <c r="B23892" s="34" t="s">
        <v>5588</v>
      </c>
      <c r="C23892" s="45" t="s">
        <v>5818</v>
      </c>
      <c r="D23892" s="23" t="s">
        <v>5585</v>
      </c>
      <c r="E23892" s="23" t="s">
        <v>466</v>
      </c>
      <c r="F23892" s="40">
        <v>2.5000000000000001E-2</v>
      </c>
      <c r="G23892" s="25">
        <v>535318</v>
      </c>
      <c r="H23892" s="25">
        <v>13383</v>
      </c>
      <c r="I23892" s="25"/>
      <c r="M23892" s="220"/>
    </row>
    <row r="23893" spans="1:13" ht="51" x14ac:dyDescent="0.2">
      <c r="A23893" s="35" t="s">
        <v>8663</v>
      </c>
      <c r="B23893" s="34" t="s">
        <v>8638</v>
      </c>
      <c r="C23893" s="45" t="s">
        <v>8710</v>
      </c>
      <c r="D23893" s="23" t="s">
        <v>5751</v>
      </c>
      <c r="E23893" s="23" t="s">
        <v>72</v>
      </c>
      <c r="F23893" s="40">
        <v>1</v>
      </c>
      <c r="G23893" s="25">
        <v>656240</v>
      </c>
      <c r="H23893" s="25">
        <v>656240</v>
      </c>
      <c r="I23893" s="25"/>
      <c r="J23893" s="58" t="e">
        <f>HYPERLINK("#"&amp;"Insumos"&amp;"!A"&amp;MATCH($B23893,#REF!,0),"Ins "&amp;$B23893)</f>
        <v>#REF!</v>
      </c>
      <c r="M23893" s="220"/>
    </row>
    <row r="23894" spans="1:13" ht="76.5" x14ac:dyDescent="0.2">
      <c r="A23894" s="36" t="s">
        <v>8664</v>
      </c>
      <c r="B23894" s="26" t="s">
        <v>6816</v>
      </c>
      <c r="C23894" s="79" t="s">
        <v>8779</v>
      </c>
      <c r="D23894" s="37" t="s">
        <v>5608</v>
      </c>
      <c r="E23894" s="37" t="s">
        <v>72</v>
      </c>
      <c r="F23894" s="41"/>
      <c r="G23894" s="27"/>
      <c r="H23894" s="27"/>
      <c r="I23894" s="27">
        <v>8040736</v>
      </c>
      <c r="M23894" s="220">
        <f t="shared" si="373"/>
        <v>10530148</v>
      </c>
    </row>
    <row r="23895" spans="1:13" x14ac:dyDescent="0.2">
      <c r="A23895" s="35" t="s">
        <v>8664</v>
      </c>
      <c r="B23895" s="1" t="s">
        <v>76</v>
      </c>
      <c r="C23895" s="45" t="s">
        <v>1028</v>
      </c>
      <c r="D23895" s="23" t="s">
        <v>5734</v>
      </c>
      <c r="E23895" s="23" t="s">
        <v>4141</v>
      </c>
      <c r="F23895" s="40">
        <v>5</v>
      </c>
      <c r="G23895" s="25">
        <v>81549</v>
      </c>
      <c r="H23895" s="25">
        <v>407745</v>
      </c>
      <c r="I23895" s="25"/>
      <c r="J23895" s="58" t="e">
        <f>HYPERLINK("#"&amp;"Insumos"&amp;"!A"&amp;MATCH($B23895,#REF!,0),"Ins "&amp;$B23895)</f>
        <v>#REF!</v>
      </c>
      <c r="M23895" s="220"/>
    </row>
    <row r="23896" spans="1:13" x14ac:dyDescent="0.2">
      <c r="A23896" s="35" t="s">
        <v>8664</v>
      </c>
      <c r="B23896" s="34" t="s">
        <v>5007</v>
      </c>
      <c r="C23896" s="45" t="s">
        <v>720</v>
      </c>
      <c r="D23896" s="23" t="s">
        <v>5751</v>
      </c>
      <c r="E23896" s="23" t="s">
        <v>4134</v>
      </c>
      <c r="F23896" s="40">
        <v>1</v>
      </c>
      <c r="G23896" s="25">
        <v>1897</v>
      </c>
      <c r="H23896" s="25">
        <v>1897</v>
      </c>
      <c r="I23896" s="25"/>
      <c r="J23896" s="58" t="e">
        <f>HYPERLINK("#"&amp;"Insumos"&amp;"!A"&amp;MATCH($B23896,#REF!,0),"Ins "&amp;$B23896)</f>
        <v>#REF!</v>
      </c>
      <c r="M23896" s="220"/>
    </row>
    <row r="23897" spans="1:13" x14ac:dyDescent="0.2">
      <c r="A23897" s="35" t="s">
        <v>8664</v>
      </c>
      <c r="B23897" s="1" t="s">
        <v>5533</v>
      </c>
      <c r="C23897" s="45" t="s">
        <v>5892</v>
      </c>
      <c r="D23897" s="23" t="s">
        <v>977</v>
      </c>
      <c r="E23897" s="23" t="s">
        <v>4134</v>
      </c>
      <c r="F23897" s="40">
        <v>1</v>
      </c>
      <c r="G23897" s="25">
        <v>3623</v>
      </c>
      <c r="H23897" s="25">
        <v>3623</v>
      </c>
      <c r="I23897" s="25"/>
      <c r="J23897" s="58" t="e">
        <f>HYPERLINK("#"&amp;"Insumos"&amp;"!A"&amp;MATCH($B23897,#REF!,0),"Ins "&amp;$B23897)</f>
        <v>#REF!</v>
      </c>
      <c r="M23897" s="220"/>
    </row>
    <row r="23898" spans="1:13" x14ac:dyDescent="0.2">
      <c r="A23898" s="35" t="s">
        <v>8664</v>
      </c>
      <c r="B23898" s="34" t="s">
        <v>5584</v>
      </c>
      <c r="C23898" s="45" t="s">
        <v>6973</v>
      </c>
      <c r="D23898" s="23" t="s">
        <v>5585</v>
      </c>
      <c r="E23898" s="23" t="s">
        <v>467</v>
      </c>
      <c r="F23898" s="44">
        <v>6</v>
      </c>
      <c r="G23898" s="25">
        <v>8042</v>
      </c>
      <c r="H23898" s="25">
        <v>48252</v>
      </c>
      <c r="I23898" s="25"/>
      <c r="M23898" s="220"/>
    </row>
    <row r="23899" spans="1:13" x14ac:dyDescent="0.2">
      <c r="A23899" s="35" t="s">
        <v>8664</v>
      </c>
      <c r="B23899" s="34" t="s">
        <v>5589</v>
      </c>
      <c r="C23899" s="45" t="s">
        <v>5819</v>
      </c>
      <c r="D23899" s="23" t="s">
        <v>5585</v>
      </c>
      <c r="E23899" s="23" t="s">
        <v>466</v>
      </c>
      <c r="F23899" s="44">
        <v>0.36</v>
      </c>
      <c r="G23899" s="25">
        <v>597780</v>
      </c>
      <c r="H23899" s="25">
        <v>215201</v>
      </c>
      <c r="I23899" s="25"/>
      <c r="M23899" s="220"/>
    </row>
    <row r="23900" spans="1:13" ht="25.5" x14ac:dyDescent="0.2">
      <c r="A23900" s="35" t="s">
        <v>8664</v>
      </c>
      <c r="B23900" s="34" t="s">
        <v>597</v>
      </c>
      <c r="C23900" s="45" t="s">
        <v>8738</v>
      </c>
      <c r="D23900" s="23" t="s">
        <v>5534</v>
      </c>
      <c r="E23900" s="23" t="s">
        <v>8737</v>
      </c>
      <c r="F23900" s="40">
        <v>3</v>
      </c>
      <c r="G23900" s="25">
        <v>17302</v>
      </c>
      <c r="H23900" s="25">
        <v>51906</v>
      </c>
      <c r="I23900" s="25"/>
      <c r="J23900" s="58" t="e">
        <f>HYPERLINK("#"&amp;"Insumos"&amp;"!A"&amp;MATCH($B23900,#REF!,0),"Ins "&amp;$B23900)</f>
        <v>#REF!</v>
      </c>
      <c r="M23900" s="220"/>
    </row>
    <row r="23901" spans="1:13" x14ac:dyDescent="0.2">
      <c r="A23901" s="35" t="s">
        <v>8664</v>
      </c>
      <c r="B23901" s="34" t="s">
        <v>92</v>
      </c>
      <c r="C23901" s="45" t="s">
        <v>9527</v>
      </c>
      <c r="D23901" s="23" t="s">
        <v>5534</v>
      </c>
      <c r="E23901" s="23" t="s">
        <v>4141</v>
      </c>
      <c r="F23901" s="40">
        <v>1</v>
      </c>
      <c r="G23901" s="25">
        <v>158413</v>
      </c>
      <c r="H23901" s="25">
        <v>158413</v>
      </c>
      <c r="I23901" s="25"/>
      <c r="J23901" s="58" t="e">
        <f>HYPERLINK("#"&amp;"Insumos"&amp;"!A"&amp;MATCH($B23901,#REF!,0),"Ins "&amp;$B23901)</f>
        <v>#REF!</v>
      </c>
      <c r="M23901" s="220"/>
    </row>
    <row r="23902" spans="1:13" ht="38.25" x14ac:dyDescent="0.2">
      <c r="A23902" s="35" t="s">
        <v>8664</v>
      </c>
      <c r="B23902" s="34" t="s">
        <v>8639</v>
      </c>
      <c r="C23902" s="45" t="s">
        <v>8711</v>
      </c>
      <c r="D23902" s="23" t="s">
        <v>5751</v>
      </c>
      <c r="E23902" s="23" t="s">
        <v>72</v>
      </c>
      <c r="F23902" s="40">
        <v>1</v>
      </c>
      <c r="G23902" s="25">
        <v>7153699</v>
      </c>
      <c r="H23902" s="25">
        <v>7153699</v>
      </c>
      <c r="I23902" s="25"/>
      <c r="J23902" s="58" t="e">
        <f>HYPERLINK("#"&amp;"Insumos"&amp;"!A"&amp;MATCH($B23902,#REF!,0),"Ins "&amp;$B23902)</f>
        <v>#REF!</v>
      </c>
      <c r="M23902" s="220"/>
    </row>
    <row r="23903" spans="1:13" ht="51" x14ac:dyDescent="0.2">
      <c r="A23903" s="36" t="s">
        <v>8665</v>
      </c>
      <c r="B23903" s="26" t="s">
        <v>6816</v>
      </c>
      <c r="C23903" s="79" t="s">
        <v>8685</v>
      </c>
      <c r="D23903" s="37" t="s">
        <v>5608</v>
      </c>
      <c r="E23903" s="37" t="s">
        <v>8686</v>
      </c>
      <c r="F23903" s="41"/>
      <c r="G23903" s="27"/>
      <c r="H23903" s="27"/>
      <c r="I23903" s="27">
        <v>2256942</v>
      </c>
      <c r="M23903" s="220">
        <f t="shared" si="373"/>
        <v>2955691</v>
      </c>
    </row>
    <row r="23904" spans="1:13" x14ac:dyDescent="0.2">
      <c r="A23904" s="35" t="s">
        <v>8665</v>
      </c>
      <c r="B23904" s="1" t="s">
        <v>76</v>
      </c>
      <c r="C23904" s="45" t="s">
        <v>1028</v>
      </c>
      <c r="D23904" s="23" t="s">
        <v>5734</v>
      </c>
      <c r="E23904" s="23" t="s">
        <v>4141</v>
      </c>
      <c r="F23904" s="40">
        <v>1</v>
      </c>
      <c r="G23904" s="25">
        <v>81549</v>
      </c>
      <c r="H23904" s="25">
        <v>81549</v>
      </c>
      <c r="I23904" s="25"/>
      <c r="J23904" s="58" t="e">
        <f>HYPERLINK("#"&amp;"Insumos"&amp;"!A"&amp;MATCH($B23904,#REF!,0),"Ins "&amp;$B23904)</f>
        <v>#REF!</v>
      </c>
      <c r="M23904" s="220"/>
    </row>
    <row r="23905" spans="1:13" x14ac:dyDescent="0.2">
      <c r="A23905" s="35" t="s">
        <v>8665</v>
      </c>
      <c r="B23905" s="34" t="s">
        <v>5007</v>
      </c>
      <c r="C23905" s="45" t="s">
        <v>720</v>
      </c>
      <c r="D23905" s="23" t="s">
        <v>5751</v>
      </c>
      <c r="E23905" s="23" t="s">
        <v>4134</v>
      </c>
      <c r="F23905" s="40">
        <v>10</v>
      </c>
      <c r="G23905" s="25">
        <v>1897</v>
      </c>
      <c r="H23905" s="25">
        <v>18970</v>
      </c>
      <c r="I23905" s="25"/>
      <c r="J23905" s="58" t="e">
        <f>HYPERLINK("#"&amp;"Insumos"&amp;"!A"&amp;MATCH($B23905,#REF!,0),"Ins "&amp;$B23905)</f>
        <v>#REF!</v>
      </c>
      <c r="M23905" s="220"/>
    </row>
    <row r="23906" spans="1:13" x14ac:dyDescent="0.2">
      <c r="A23906" s="35" t="s">
        <v>8665</v>
      </c>
      <c r="B23906" s="1" t="s">
        <v>5533</v>
      </c>
      <c r="C23906" s="45" t="s">
        <v>5892</v>
      </c>
      <c r="D23906" s="23" t="s">
        <v>977</v>
      </c>
      <c r="E23906" s="23" t="s">
        <v>4134</v>
      </c>
      <c r="F23906" s="40">
        <v>1</v>
      </c>
      <c r="G23906" s="25">
        <v>3623</v>
      </c>
      <c r="H23906" s="25">
        <v>3623</v>
      </c>
      <c r="I23906" s="25"/>
      <c r="J23906" s="58" t="e">
        <f>HYPERLINK("#"&amp;"Insumos"&amp;"!A"&amp;MATCH($B23906,#REF!,0),"Ins "&amp;$B23906)</f>
        <v>#REF!</v>
      </c>
      <c r="M23906" s="220"/>
    </row>
    <row r="23907" spans="1:13" ht="38.25" x14ac:dyDescent="0.2">
      <c r="A23907" s="35" t="s">
        <v>8665</v>
      </c>
      <c r="B23907" s="34" t="s">
        <v>8677</v>
      </c>
      <c r="C23907" s="45" t="s">
        <v>8712</v>
      </c>
      <c r="D23907" s="23" t="s">
        <v>5751</v>
      </c>
      <c r="E23907" s="23" t="s">
        <v>72</v>
      </c>
      <c r="F23907" s="40">
        <v>1</v>
      </c>
      <c r="G23907" s="25">
        <v>2152800</v>
      </c>
      <c r="H23907" s="25">
        <v>2152800</v>
      </c>
      <c r="I23907" s="25"/>
      <c r="J23907" s="58" t="e">
        <f>HYPERLINK("#"&amp;"Insumos"&amp;"!A"&amp;MATCH($B23907,#REF!,0),"Ins "&amp;$B23907)</f>
        <v>#REF!</v>
      </c>
      <c r="M23907" s="220"/>
    </row>
    <row r="23908" spans="1:13" ht="76.5" x14ac:dyDescent="0.2">
      <c r="A23908" s="36" t="s">
        <v>8666</v>
      </c>
      <c r="B23908" s="26" t="s">
        <v>6816</v>
      </c>
      <c r="C23908" s="79" t="s">
        <v>8689</v>
      </c>
      <c r="D23908" s="37" t="s">
        <v>5608</v>
      </c>
      <c r="E23908" s="37" t="s">
        <v>8686</v>
      </c>
      <c r="F23908" s="41"/>
      <c r="G23908" s="27"/>
      <c r="H23908" s="27"/>
      <c r="I23908" s="27">
        <v>2354667</v>
      </c>
      <c r="M23908" s="220">
        <f t="shared" si="373"/>
        <v>3083672</v>
      </c>
    </row>
    <row r="23909" spans="1:13" x14ac:dyDescent="0.2">
      <c r="A23909" s="35" t="s">
        <v>8666</v>
      </c>
      <c r="B23909" s="1" t="s">
        <v>76</v>
      </c>
      <c r="C23909" s="45" t="s">
        <v>1028</v>
      </c>
      <c r="D23909" s="23" t="s">
        <v>5734</v>
      </c>
      <c r="E23909" s="23" t="s">
        <v>4141</v>
      </c>
      <c r="F23909" s="40">
        <v>1.5</v>
      </c>
      <c r="G23909" s="25">
        <v>81549</v>
      </c>
      <c r="H23909" s="25">
        <v>122324</v>
      </c>
      <c r="I23909" s="25"/>
      <c r="J23909" s="58" t="e">
        <f>HYPERLINK("#"&amp;"Insumos"&amp;"!A"&amp;MATCH($B23909,#REF!,0),"Ins "&amp;$B23909)</f>
        <v>#REF!</v>
      </c>
      <c r="M23909" s="220"/>
    </row>
    <row r="23910" spans="1:13" x14ac:dyDescent="0.2">
      <c r="A23910" s="35" t="s">
        <v>8666</v>
      </c>
      <c r="B23910" s="34" t="s">
        <v>5007</v>
      </c>
      <c r="C23910" s="45" t="s">
        <v>720</v>
      </c>
      <c r="D23910" s="23" t="s">
        <v>5751</v>
      </c>
      <c r="E23910" s="23" t="s">
        <v>4134</v>
      </c>
      <c r="F23910" s="40">
        <v>10</v>
      </c>
      <c r="G23910" s="25">
        <v>1897</v>
      </c>
      <c r="H23910" s="25">
        <v>18970</v>
      </c>
      <c r="I23910" s="25"/>
      <c r="J23910" s="58" t="e">
        <f>HYPERLINK("#"&amp;"Insumos"&amp;"!A"&amp;MATCH($B23910,#REF!,0),"Ins "&amp;$B23910)</f>
        <v>#REF!</v>
      </c>
      <c r="M23910" s="220"/>
    </row>
    <row r="23911" spans="1:13" x14ac:dyDescent="0.2">
      <c r="A23911" s="35" t="s">
        <v>8666</v>
      </c>
      <c r="B23911" s="1" t="s">
        <v>5533</v>
      </c>
      <c r="C23911" s="45" t="s">
        <v>5892</v>
      </c>
      <c r="D23911" s="23" t="s">
        <v>977</v>
      </c>
      <c r="E23911" s="23" t="s">
        <v>4134</v>
      </c>
      <c r="F23911" s="40">
        <v>1</v>
      </c>
      <c r="G23911" s="25">
        <v>3623</v>
      </c>
      <c r="H23911" s="25">
        <v>3623</v>
      </c>
      <c r="I23911" s="25"/>
      <c r="J23911" s="58" t="e">
        <f>HYPERLINK("#"&amp;"Insumos"&amp;"!A"&amp;MATCH($B23911,#REF!,0),"Ins "&amp;$B23911)</f>
        <v>#REF!</v>
      </c>
      <c r="M23911" s="220"/>
    </row>
    <row r="23912" spans="1:13" ht="63.75" x14ac:dyDescent="0.2">
      <c r="A23912" s="35" t="s">
        <v>8666</v>
      </c>
      <c r="B23912" s="34" t="s">
        <v>8692</v>
      </c>
      <c r="C23912" s="45" t="s">
        <v>8713</v>
      </c>
      <c r="D23912" s="23" t="s">
        <v>5751</v>
      </c>
      <c r="E23912" s="23" t="s">
        <v>72</v>
      </c>
      <c r="F23912" s="40">
        <v>1</v>
      </c>
      <c r="G23912" s="25">
        <v>2209750</v>
      </c>
      <c r="H23912" s="25">
        <v>2209750</v>
      </c>
      <c r="I23912" s="25"/>
      <c r="J23912" s="58" t="e">
        <f>HYPERLINK("#"&amp;"Insumos"&amp;"!A"&amp;MATCH($B23912,#REF!,0),"Ins "&amp;$B23912)</f>
        <v>#REF!</v>
      </c>
      <c r="M23912" s="220"/>
    </row>
    <row r="23913" spans="1:13" ht="76.5" x14ac:dyDescent="0.2">
      <c r="A23913" s="36" t="s">
        <v>8667</v>
      </c>
      <c r="B23913" s="26" t="s">
        <v>6816</v>
      </c>
      <c r="C23913" s="79" t="s">
        <v>8690</v>
      </c>
      <c r="D23913" s="37" t="s">
        <v>5608</v>
      </c>
      <c r="E23913" s="37" t="s">
        <v>4134</v>
      </c>
      <c r="F23913" s="41"/>
      <c r="G23913" s="27"/>
      <c r="H23913" s="27"/>
      <c r="I23913" s="27">
        <v>3371295</v>
      </c>
      <c r="M23913" s="220">
        <f t="shared" si="373"/>
        <v>4415048</v>
      </c>
    </row>
    <row r="23914" spans="1:13" x14ac:dyDescent="0.2">
      <c r="A23914" s="35" t="s">
        <v>8667</v>
      </c>
      <c r="B23914" s="1" t="s">
        <v>76</v>
      </c>
      <c r="C23914" s="45" t="s">
        <v>1028</v>
      </c>
      <c r="D23914" s="23" t="s">
        <v>5734</v>
      </c>
      <c r="E23914" s="23" t="s">
        <v>4141</v>
      </c>
      <c r="F23914" s="40">
        <v>1.5</v>
      </c>
      <c r="G23914" s="25">
        <v>81549</v>
      </c>
      <c r="H23914" s="25">
        <v>122324</v>
      </c>
      <c r="I23914" s="25"/>
      <c r="J23914" s="58" t="e">
        <f>HYPERLINK("#"&amp;"Insumos"&amp;"!A"&amp;MATCH($B23914,#REF!,0),"Ins "&amp;$B23914)</f>
        <v>#REF!</v>
      </c>
      <c r="M23914" s="220"/>
    </row>
    <row r="23915" spans="1:13" x14ac:dyDescent="0.2">
      <c r="A23915" s="35" t="s">
        <v>8667</v>
      </c>
      <c r="B23915" s="34" t="s">
        <v>5007</v>
      </c>
      <c r="C23915" s="45" t="s">
        <v>720</v>
      </c>
      <c r="D23915" s="23" t="s">
        <v>5751</v>
      </c>
      <c r="E23915" s="23" t="s">
        <v>4134</v>
      </c>
      <c r="F23915" s="40">
        <v>10</v>
      </c>
      <c r="G23915" s="25">
        <v>1897</v>
      </c>
      <c r="H23915" s="25">
        <v>18970</v>
      </c>
      <c r="I23915" s="25"/>
      <c r="J23915" s="58" t="e">
        <f>HYPERLINK("#"&amp;"Insumos"&amp;"!A"&amp;MATCH($B23915,#REF!,0),"Ins "&amp;$B23915)</f>
        <v>#REF!</v>
      </c>
      <c r="M23915" s="220"/>
    </row>
    <row r="23916" spans="1:13" x14ac:dyDescent="0.2">
      <c r="A23916" s="35" t="s">
        <v>8667</v>
      </c>
      <c r="B23916" s="1" t="s">
        <v>5533</v>
      </c>
      <c r="C23916" s="45" t="s">
        <v>5892</v>
      </c>
      <c r="D23916" s="23" t="s">
        <v>977</v>
      </c>
      <c r="E23916" s="23" t="s">
        <v>4134</v>
      </c>
      <c r="F23916" s="40">
        <v>1</v>
      </c>
      <c r="G23916" s="25">
        <v>3623</v>
      </c>
      <c r="H23916" s="25">
        <v>3623</v>
      </c>
      <c r="I23916" s="25"/>
      <c r="J23916" s="58" t="e">
        <f>HYPERLINK("#"&amp;"Insumos"&amp;"!A"&amp;MATCH($B23916,#REF!,0),"Ins "&amp;$B23916)</f>
        <v>#REF!</v>
      </c>
      <c r="M23916" s="220"/>
    </row>
    <row r="23917" spans="1:13" x14ac:dyDescent="0.2">
      <c r="A23917" s="35" t="s">
        <v>8667</v>
      </c>
      <c r="B23917" s="34" t="s">
        <v>5584</v>
      </c>
      <c r="C23917" s="45" t="s">
        <v>6973</v>
      </c>
      <c r="D23917" s="23" t="s">
        <v>5585</v>
      </c>
      <c r="E23917" s="23" t="s">
        <v>467</v>
      </c>
      <c r="F23917" s="44">
        <v>16</v>
      </c>
      <c r="G23917" s="25">
        <v>8042</v>
      </c>
      <c r="H23917" s="25">
        <v>128672</v>
      </c>
      <c r="I23917" s="25"/>
      <c r="M23917" s="220"/>
    </row>
    <row r="23918" spans="1:13" x14ac:dyDescent="0.2">
      <c r="A23918" s="35" t="s">
        <v>8667</v>
      </c>
      <c r="B23918" s="34" t="s">
        <v>5589</v>
      </c>
      <c r="C23918" s="45" t="s">
        <v>5819</v>
      </c>
      <c r="D23918" s="23" t="s">
        <v>5585</v>
      </c>
      <c r="E23918" s="23" t="s">
        <v>466</v>
      </c>
      <c r="F23918" s="44">
        <v>0.6</v>
      </c>
      <c r="G23918" s="25">
        <v>597780</v>
      </c>
      <c r="H23918" s="25">
        <v>358668</v>
      </c>
      <c r="I23918" s="25"/>
      <c r="M23918" s="220"/>
    </row>
    <row r="23919" spans="1:13" ht="63.75" x14ac:dyDescent="0.2">
      <c r="A23919" s="35" t="s">
        <v>8667</v>
      </c>
      <c r="B23919" s="34" t="s">
        <v>8693</v>
      </c>
      <c r="C23919" s="45" t="s">
        <v>8714</v>
      </c>
      <c r="D23919" s="23" t="s">
        <v>5751</v>
      </c>
      <c r="E23919" s="23" t="s">
        <v>72</v>
      </c>
      <c r="F23919" s="40">
        <v>1</v>
      </c>
      <c r="G23919" s="25">
        <v>2739038</v>
      </c>
      <c r="H23919" s="25">
        <v>2739038</v>
      </c>
      <c r="I23919" s="25"/>
      <c r="J23919" s="58" t="e">
        <f>HYPERLINK("#"&amp;"Insumos"&amp;"!A"&amp;MATCH($B23919,#REF!,0),"Ins "&amp;$B23919)</f>
        <v>#REF!</v>
      </c>
      <c r="M23919" s="220"/>
    </row>
    <row r="23920" spans="1:13" ht="63.75" x14ac:dyDescent="0.2">
      <c r="A23920" s="36" t="s">
        <v>8668</v>
      </c>
      <c r="B23920" s="26" t="s">
        <v>6816</v>
      </c>
      <c r="C23920" s="79" t="s">
        <v>8691</v>
      </c>
      <c r="D23920" s="37" t="s">
        <v>5608</v>
      </c>
      <c r="E23920" s="37" t="s">
        <v>8686</v>
      </c>
      <c r="F23920" s="41"/>
      <c r="G23920" s="27"/>
      <c r="H23920" s="27"/>
      <c r="I23920" s="27">
        <v>1370037</v>
      </c>
      <c r="M23920" s="220">
        <f t="shared" si="373"/>
        <v>1794200</v>
      </c>
    </row>
    <row r="23921" spans="1:13" x14ac:dyDescent="0.2">
      <c r="A23921" s="35" t="s">
        <v>8668</v>
      </c>
      <c r="B23921" s="1" t="s">
        <v>76</v>
      </c>
      <c r="C23921" s="45" t="s">
        <v>1028</v>
      </c>
      <c r="D23921" s="23" t="s">
        <v>5734</v>
      </c>
      <c r="E23921" s="23" t="s">
        <v>4141</v>
      </c>
      <c r="F23921" s="40">
        <v>1.5</v>
      </c>
      <c r="G23921" s="25">
        <v>81549</v>
      </c>
      <c r="H23921" s="25">
        <v>122324</v>
      </c>
      <c r="I23921" s="25"/>
      <c r="J23921" s="58" t="e">
        <f>HYPERLINK("#"&amp;"Insumos"&amp;"!A"&amp;MATCH($B23921,#REF!,0),"Ins "&amp;$B23921)</f>
        <v>#REF!</v>
      </c>
      <c r="M23921" s="220"/>
    </row>
    <row r="23922" spans="1:13" x14ac:dyDescent="0.2">
      <c r="A23922" s="35" t="s">
        <v>8668</v>
      </c>
      <c r="B23922" s="34" t="s">
        <v>5007</v>
      </c>
      <c r="C23922" s="45" t="s">
        <v>720</v>
      </c>
      <c r="D23922" s="23" t="s">
        <v>5751</v>
      </c>
      <c r="E23922" s="23" t="s">
        <v>4134</v>
      </c>
      <c r="F23922" s="40">
        <v>10</v>
      </c>
      <c r="G23922" s="25">
        <v>1897</v>
      </c>
      <c r="H23922" s="25">
        <v>18970</v>
      </c>
      <c r="I23922" s="25"/>
      <c r="J23922" s="58" t="e">
        <f>HYPERLINK("#"&amp;"Insumos"&amp;"!A"&amp;MATCH($B23922,#REF!,0),"Ins "&amp;$B23922)</f>
        <v>#REF!</v>
      </c>
      <c r="M23922" s="220"/>
    </row>
    <row r="23923" spans="1:13" x14ac:dyDescent="0.2">
      <c r="A23923" s="35" t="s">
        <v>8668</v>
      </c>
      <c r="B23923" s="1" t="s">
        <v>5533</v>
      </c>
      <c r="C23923" s="45" t="s">
        <v>5892</v>
      </c>
      <c r="D23923" s="23" t="s">
        <v>977</v>
      </c>
      <c r="E23923" s="23" t="s">
        <v>4134</v>
      </c>
      <c r="F23923" s="40">
        <v>1</v>
      </c>
      <c r="G23923" s="25">
        <v>3623</v>
      </c>
      <c r="H23923" s="25">
        <v>3623</v>
      </c>
      <c r="I23923" s="25"/>
      <c r="J23923" s="58" t="e">
        <f>HYPERLINK("#"&amp;"Insumos"&amp;"!A"&amp;MATCH($B23923,#REF!,0),"Ins "&amp;$B23923)</f>
        <v>#REF!</v>
      </c>
      <c r="M23923" s="220"/>
    </row>
    <row r="23924" spans="1:13" ht="63.75" x14ac:dyDescent="0.2">
      <c r="A23924" s="35" t="s">
        <v>8668</v>
      </c>
      <c r="B23924" s="34" t="s">
        <v>8694</v>
      </c>
      <c r="C23924" s="45" t="s">
        <v>8715</v>
      </c>
      <c r="D23924" s="23" t="s">
        <v>5751</v>
      </c>
      <c r="E23924" s="23" t="s">
        <v>72</v>
      </c>
      <c r="F23924" s="40">
        <v>1</v>
      </c>
      <c r="G23924" s="25">
        <v>1225120</v>
      </c>
      <c r="H23924" s="25">
        <v>1225120</v>
      </c>
      <c r="I23924" s="25"/>
      <c r="J23924" s="58" t="e">
        <f>HYPERLINK("#"&amp;"Insumos"&amp;"!A"&amp;MATCH($B23924,#REF!,0),"Ins "&amp;$B23924)</f>
        <v>#REF!</v>
      </c>
      <c r="M23924" s="220"/>
    </row>
    <row r="23925" spans="1:13" ht="76.5" x14ac:dyDescent="0.2">
      <c r="A23925" s="36" t="s">
        <v>8669</v>
      </c>
      <c r="B23925" s="26" t="s">
        <v>6816</v>
      </c>
      <c r="C23925" s="79" t="s">
        <v>11071</v>
      </c>
      <c r="D23925" s="37" t="s">
        <v>5608</v>
      </c>
      <c r="E23925" s="37" t="s">
        <v>8686</v>
      </c>
      <c r="F23925" s="41"/>
      <c r="G23925" s="27"/>
      <c r="H23925" s="27"/>
      <c r="I23925" s="27">
        <v>10951017</v>
      </c>
      <c r="M23925" s="220">
        <f t="shared" si="373"/>
        <v>14341452</v>
      </c>
    </row>
    <row r="23926" spans="1:13" ht="25.5" x14ac:dyDescent="0.2">
      <c r="A23926" s="35" t="s">
        <v>8669</v>
      </c>
      <c r="B23926" s="34" t="s">
        <v>8695</v>
      </c>
      <c r="C23926" s="45" t="s">
        <v>8700</v>
      </c>
      <c r="D23926" s="23" t="s">
        <v>5751</v>
      </c>
      <c r="E23926" s="23" t="s">
        <v>72</v>
      </c>
      <c r="F23926" s="40">
        <v>10</v>
      </c>
      <c r="G23926" s="25">
        <v>104000</v>
      </c>
      <c r="H23926" s="25">
        <v>1040000</v>
      </c>
      <c r="I23926" s="25"/>
      <c r="J23926" s="58" t="e">
        <f>HYPERLINK("#"&amp;"Insumos"&amp;"!A"&amp;MATCH($B23926,#REF!,0),"Ins "&amp;$B23926)</f>
        <v>#REF!</v>
      </c>
      <c r="M23926" s="220"/>
    </row>
    <row r="23927" spans="1:13" x14ac:dyDescent="0.2">
      <c r="A23927" s="35" t="s">
        <v>8669</v>
      </c>
      <c r="B23927" s="34" t="s">
        <v>5007</v>
      </c>
      <c r="C23927" s="45" t="s">
        <v>720</v>
      </c>
      <c r="D23927" s="23" t="s">
        <v>5751</v>
      </c>
      <c r="E23927" s="23" t="s">
        <v>4134</v>
      </c>
      <c r="F23927" s="40">
        <v>10</v>
      </c>
      <c r="G23927" s="25">
        <v>1897</v>
      </c>
      <c r="H23927" s="25">
        <v>18970</v>
      </c>
      <c r="I23927" s="25"/>
      <c r="J23927" s="58" t="e">
        <f>HYPERLINK("#"&amp;"Insumos"&amp;"!A"&amp;MATCH($B23927,#REF!,0),"Ins "&amp;$B23927)</f>
        <v>#REF!</v>
      </c>
      <c r="M23927" s="220"/>
    </row>
    <row r="23928" spans="1:13" x14ac:dyDescent="0.2">
      <c r="A23928" s="35" t="s">
        <v>8669</v>
      </c>
      <c r="B23928" s="1" t="s">
        <v>5533</v>
      </c>
      <c r="C23928" s="45" t="s">
        <v>5892</v>
      </c>
      <c r="D23928" s="23" t="s">
        <v>977</v>
      </c>
      <c r="E23928" s="23" t="s">
        <v>4134</v>
      </c>
      <c r="F23928" s="40">
        <v>1</v>
      </c>
      <c r="G23928" s="25">
        <v>3623</v>
      </c>
      <c r="H23928" s="25">
        <v>3623</v>
      </c>
      <c r="I23928" s="25"/>
      <c r="J23928" s="58" t="e">
        <f>HYPERLINK("#"&amp;"Insumos"&amp;"!A"&amp;MATCH($B23928,#REF!,0),"Ins "&amp;$B23928)</f>
        <v>#REF!</v>
      </c>
      <c r="M23928" s="220"/>
    </row>
    <row r="23929" spans="1:13" ht="51" x14ac:dyDescent="0.2">
      <c r="A23929" s="35" t="s">
        <v>8669</v>
      </c>
      <c r="B23929" s="34" t="s">
        <v>8696</v>
      </c>
      <c r="C23929" s="45" t="s">
        <v>8718</v>
      </c>
      <c r="D23929" s="23" t="s">
        <v>5751</v>
      </c>
      <c r="E23929" s="23" t="s">
        <v>72</v>
      </c>
      <c r="F23929" s="40">
        <v>1</v>
      </c>
      <c r="G23929" s="25">
        <v>9888424</v>
      </c>
      <c r="H23929" s="25">
        <v>9888424</v>
      </c>
      <c r="I23929" s="25"/>
      <c r="J23929" s="58" t="e">
        <f>HYPERLINK("#"&amp;"Insumos"&amp;"!A"&amp;MATCH($B23929,#REF!,0),"Ins "&amp;$B23929)</f>
        <v>#REF!</v>
      </c>
      <c r="M23929" s="220"/>
    </row>
    <row r="23930" spans="1:13" ht="51" x14ac:dyDescent="0.2">
      <c r="A23930" s="36" t="s">
        <v>8670</v>
      </c>
      <c r="B23930" s="26" t="s">
        <v>6816</v>
      </c>
      <c r="C23930" s="79" t="s">
        <v>8717</v>
      </c>
      <c r="D23930" s="37" t="s">
        <v>5608</v>
      </c>
      <c r="E23930" s="37" t="s">
        <v>8686</v>
      </c>
      <c r="F23930" s="41"/>
      <c r="G23930" s="27"/>
      <c r="H23930" s="27"/>
      <c r="I23930" s="27">
        <v>2746782</v>
      </c>
      <c r="M23930" s="220">
        <f t="shared" si="373"/>
        <v>3597186</v>
      </c>
    </row>
    <row r="23931" spans="1:13" x14ac:dyDescent="0.2">
      <c r="A23931" s="35" t="s">
        <v>8670</v>
      </c>
      <c r="B23931" s="34" t="s">
        <v>76</v>
      </c>
      <c r="C23931" s="45" t="s">
        <v>1028</v>
      </c>
      <c r="D23931" s="23" t="s">
        <v>5734</v>
      </c>
      <c r="E23931" s="23" t="s">
        <v>4141</v>
      </c>
      <c r="F23931" s="40">
        <v>1</v>
      </c>
      <c r="G23931" s="25">
        <v>81549</v>
      </c>
      <c r="H23931" s="25">
        <v>81549</v>
      </c>
      <c r="I23931" s="25"/>
      <c r="J23931" s="58" t="e">
        <f>HYPERLINK("#"&amp;"Insumos"&amp;"!A"&amp;MATCH($B23931,#REF!,0),"Ins "&amp;$B23931)</f>
        <v>#REF!</v>
      </c>
      <c r="M23931" s="220"/>
    </row>
    <row r="23932" spans="1:13" x14ac:dyDescent="0.2">
      <c r="A23932" s="35" t="s">
        <v>8670</v>
      </c>
      <c r="B23932" s="34" t="s">
        <v>5007</v>
      </c>
      <c r="C23932" s="45" t="s">
        <v>720</v>
      </c>
      <c r="D23932" s="23" t="s">
        <v>5751</v>
      </c>
      <c r="E23932" s="23" t="s">
        <v>4134</v>
      </c>
      <c r="F23932" s="40">
        <v>10</v>
      </c>
      <c r="G23932" s="25">
        <v>1897</v>
      </c>
      <c r="H23932" s="25">
        <v>18970</v>
      </c>
      <c r="I23932" s="25"/>
      <c r="J23932" s="58" t="e">
        <f>HYPERLINK("#"&amp;"Insumos"&amp;"!A"&amp;MATCH($B23932,#REF!,0),"Ins "&amp;$B23932)</f>
        <v>#REF!</v>
      </c>
      <c r="M23932" s="220"/>
    </row>
    <row r="23933" spans="1:13" x14ac:dyDescent="0.2">
      <c r="A23933" s="35" t="s">
        <v>8670</v>
      </c>
      <c r="B23933" s="1" t="s">
        <v>5533</v>
      </c>
      <c r="C23933" s="45" t="s">
        <v>5892</v>
      </c>
      <c r="D23933" s="23" t="s">
        <v>977</v>
      </c>
      <c r="E23933" s="23" t="s">
        <v>4134</v>
      </c>
      <c r="F23933" s="40">
        <v>1</v>
      </c>
      <c r="G23933" s="25">
        <v>3623</v>
      </c>
      <c r="H23933" s="25">
        <v>3623</v>
      </c>
      <c r="I23933" s="25"/>
      <c r="J23933" s="58" t="e">
        <f>HYPERLINK("#"&amp;"Insumos"&amp;"!A"&amp;MATCH($B23933,#REF!,0),"Ins "&amp;$B23933)</f>
        <v>#REF!</v>
      </c>
      <c r="M23933" s="220"/>
    </row>
    <row r="23934" spans="1:13" ht="38.25" x14ac:dyDescent="0.2">
      <c r="A23934" s="35" t="s">
        <v>8670</v>
      </c>
      <c r="B23934" s="34" t="s">
        <v>8697</v>
      </c>
      <c r="C23934" s="45" t="s">
        <v>8719</v>
      </c>
      <c r="D23934" s="23" t="s">
        <v>5751</v>
      </c>
      <c r="E23934" s="23" t="s">
        <v>72</v>
      </c>
      <c r="F23934" s="40">
        <v>1</v>
      </c>
      <c r="G23934" s="25">
        <v>2642640</v>
      </c>
      <c r="H23934" s="25">
        <v>2642640</v>
      </c>
      <c r="I23934" s="25"/>
      <c r="J23934" s="58" t="e">
        <f>HYPERLINK("#"&amp;"Insumos"&amp;"!A"&amp;MATCH($B23934,#REF!,0),"Ins "&amp;$B23934)</f>
        <v>#REF!</v>
      </c>
      <c r="M23934" s="220"/>
    </row>
    <row r="23935" spans="1:13" ht="51" x14ac:dyDescent="0.2">
      <c r="A23935" s="36" t="s">
        <v>8671</v>
      </c>
      <c r="B23935" s="26" t="s">
        <v>6816</v>
      </c>
      <c r="C23935" s="79" t="s">
        <v>11072</v>
      </c>
      <c r="D23935" s="37" t="s">
        <v>5608</v>
      </c>
      <c r="E23935" s="37" t="s">
        <v>8686</v>
      </c>
      <c r="F23935" s="41"/>
      <c r="G23935" s="27"/>
      <c r="H23935" s="27"/>
      <c r="I23935" s="27">
        <v>3272593</v>
      </c>
      <c r="M23935" s="220">
        <f t="shared" si="373"/>
        <v>4285788</v>
      </c>
    </row>
    <row r="23936" spans="1:13" ht="25.5" x14ac:dyDescent="0.2">
      <c r="A23936" s="35" t="s">
        <v>8671</v>
      </c>
      <c r="B23936" s="34" t="s">
        <v>8695</v>
      </c>
      <c r="C23936" s="45" t="s">
        <v>8700</v>
      </c>
      <c r="D23936" s="23" t="s">
        <v>5751</v>
      </c>
      <c r="E23936" s="23" t="s">
        <v>72</v>
      </c>
      <c r="F23936" s="40">
        <v>1.5</v>
      </c>
      <c r="G23936" s="25">
        <v>104000</v>
      </c>
      <c r="H23936" s="25">
        <v>156000</v>
      </c>
      <c r="I23936" s="25"/>
      <c r="J23936" s="58" t="e">
        <f>HYPERLINK("#"&amp;"Insumos"&amp;"!A"&amp;MATCH($B23936,#REF!,0),"Ins "&amp;$B23936)</f>
        <v>#REF!</v>
      </c>
      <c r="M23936" s="220"/>
    </row>
    <row r="23937" spans="1:13" x14ac:dyDescent="0.2">
      <c r="A23937" s="35" t="s">
        <v>8671</v>
      </c>
      <c r="B23937" s="34" t="s">
        <v>5007</v>
      </c>
      <c r="C23937" s="45" t="s">
        <v>720</v>
      </c>
      <c r="D23937" s="23" t="s">
        <v>5751</v>
      </c>
      <c r="E23937" s="23" t="s">
        <v>4134</v>
      </c>
      <c r="F23937" s="40">
        <v>10</v>
      </c>
      <c r="G23937" s="25">
        <v>1897</v>
      </c>
      <c r="H23937" s="25">
        <v>18970</v>
      </c>
      <c r="I23937" s="25"/>
      <c r="J23937" s="58" t="e">
        <f>HYPERLINK("#"&amp;"Insumos"&amp;"!A"&amp;MATCH($B23937,#REF!,0),"Ins "&amp;$B23937)</f>
        <v>#REF!</v>
      </c>
      <c r="M23937" s="220"/>
    </row>
    <row r="23938" spans="1:13" x14ac:dyDescent="0.2">
      <c r="A23938" s="35" t="s">
        <v>8671</v>
      </c>
      <c r="B23938" s="1" t="s">
        <v>5533</v>
      </c>
      <c r="C23938" s="45" t="s">
        <v>5892</v>
      </c>
      <c r="D23938" s="23" t="s">
        <v>977</v>
      </c>
      <c r="E23938" s="23" t="s">
        <v>4134</v>
      </c>
      <c r="F23938" s="40">
        <v>1</v>
      </c>
      <c r="G23938" s="25">
        <v>3623</v>
      </c>
      <c r="H23938" s="25">
        <v>3623</v>
      </c>
      <c r="I23938" s="25"/>
      <c r="J23938" s="58" t="e">
        <f>HYPERLINK("#"&amp;"Insumos"&amp;"!A"&amp;MATCH($B23938,#REF!,0),"Ins "&amp;$B23938)</f>
        <v>#REF!</v>
      </c>
      <c r="M23938" s="220"/>
    </row>
    <row r="23939" spans="1:13" ht="25.5" x14ac:dyDescent="0.2">
      <c r="A23939" s="35" t="s">
        <v>8671</v>
      </c>
      <c r="B23939" s="34" t="s">
        <v>8723</v>
      </c>
      <c r="C23939" s="45" t="s">
        <v>8746</v>
      </c>
      <c r="D23939" s="23" t="s">
        <v>5751</v>
      </c>
      <c r="E23939" s="23" t="s">
        <v>72</v>
      </c>
      <c r="F23939" s="40">
        <v>1</v>
      </c>
      <c r="G23939" s="25">
        <v>3094000</v>
      </c>
      <c r="H23939" s="25">
        <v>3094000</v>
      </c>
      <c r="I23939" s="25"/>
      <c r="J23939" s="58" t="e">
        <f>HYPERLINK("#"&amp;"Insumos"&amp;"!A"&amp;MATCH($B23939,#REF!,0),"Ins "&amp;$B23939)</f>
        <v>#REF!</v>
      </c>
      <c r="M23939" s="220"/>
    </row>
    <row r="23940" spans="1:13" ht="51" x14ac:dyDescent="0.2">
      <c r="A23940" s="36" t="s">
        <v>8672</v>
      </c>
      <c r="B23940" s="26" t="s">
        <v>6816</v>
      </c>
      <c r="C23940" s="79" t="s">
        <v>11073</v>
      </c>
      <c r="D23940" s="37" t="s">
        <v>5608</v>
      </c>
      <c r="E23940" s="37" t="s">
        <v>8686</v>
      </c>
      <c r="F23940" s="41"/>
      <c r="G23940" s="27"/>
      <c r="H23940" s="27"/>
      <c r="I23940" s="27">
        <v>12898833</v>
      </c>
      <c r="M23940" s="220">
        <f t="shared" ref="M23940:M23999" si="374">ROUND(I23940*(1+$L$2),0)</f>
        <v>16892312</v>
      </c>
    </row>
    <row r="23941" spans="1:13" ht="25.5" x14ac:dyDescent="0.2">
      <c r="A23941" s="35" t="s">
        <v>8672</v>
      </c>
      <c r="B23941" s="34" t="s">
        <v>8695</v>
      </c>
      <c r="C23941" s="45" t="s">
        <v>8700</v>
      </c>
      <c r="D23941" s="23" t="s">
        <v>5751</v>
      </c>
      <c r="E23941" s="23" t="s">
        <v>72</v>
      </c>
      <c r="F23941" s="40">
        <v>6</v>
      </c>
      <c r="G23941" s="25">
        <v>104000</v>
      </c>
      <c r="H23941" s="25">
        <v>624000</v>
      </c>
      <c r="I23941" s="25"/>
      <c r="J23941" s="58" t="e">
        <f>HYPERLINK("#"&amp;"Insumos"&amp;"!A"&amp;MATCH($B23941,#REF!,0),"Ins "&amp;$B23941)</f>
        <v>#REF!</v>
      </c>
      <c r="M23941" s="220"/>
    </row>
    <row r="23942" spans="1:13" x14ac:dyDescent="0.2">
      <c r="A23942" s="35" t="s">
        <v>8672</v>
      </c>
      <c r="B23942" s="34" t="s">
        <v>5007</v>
      </c>
      <c r="C23942" s="45" t="s">
        <v>720</v>
      </c>
      <c r="D23942" s="23" t="s">
        <v>5751</v>
      </c>
      <c r="E23942" s="23" t="s">
        <v>4134</v>
      </c>
      <c r="F23942" s="40">
        <v>10</v>
      </c>
      <c r="G23942" s="25">
        <v>1897</v>
      </c>
      <c r="H23942" s="25">
        <v>18970</v>
      </c>
      <c r="I23942" s="25"/>
      <c r="J23942" s="58" t="e">
        <f>HYPERLINK("#"&amp;"Insumos"&amp;"!A"&amp;MATCH($B23942,#REF!,0),"Ins "&amp;$B23942)</f>
        <v>#REF!</v>
      </c>
      <c r="M23942" s="220"/>
    </row>
    <row r="23943" spans="1:13" x14ac:dyDescent="0.2">
      <c r="A23943" s="35" t="s">
        <v>8672</v>
      </c>
      <c r="B23943" s="1" t="s">
        <v>5533</v>
      </c>
      <c r="C23943" s="45" t="s">
        <v>5892</v>
      </c>
      <c r="D23943" s="23" t="s">
        <v>977</v>
      </c>
      <c r="E23943" s="23" t="s">
        <v>4134</v>
      </c>
      <c r="F23943" s="40">
        <v>1</v>
      </c>
      <c r="G23943" s="25">
        <v>3623</v>
      </c>
      <c r="H23943" s="25">
        <v>3623</v>
      </c>
      <c r="I23943" s="25"/>
      <c r="J23943" s="58" t="e">
        <f>HYPERLINK("#"&amp;"Insumos"&amp;"!A"&amp;MATCH($B23943,#REF!,0),"Ins "&amp;$B23943)</f>
        <v>#REF!</v>
      </c>
      <c r="M23943" s="220"/>
    </row>
    <row r="23944" spans="1:13" ht="25.5" x14ac:dyDescent="0.2">
      <c r="A23944" s="35" t="s">
        <v>8672</v>
      </c>
      <c r="B23944" s="34" t="s">
        <v>8724</v>
      </c>
      <c r="C23944" s="45" t="s">
        <v>8749</v>
      </c>
      <c r="D23944" s="23" t="s">
        <v>5751</v>
      </c>
      <c r="E23944" s="23" t="s">
        <v>72</v>
      </c>
      <c r="F23944" s="40">
        <v>1</v>
      </c>
      <c r="G23944" s="25">
        <v>12252240</v>
      </c>
      <c r="H23944" s="25">
        <v>12252240</v>
      </c>
      <c r="I23944" s="25"/>
      <c r="J23944" s="58" t="e">
        <f>HYPERLINK("#"&amp;"Insumos"&amp;"!A"&amp;MATCH($B23944,#REF!,0),"Ins "&amp;$B23944)</f>
        <v>#REF!</v>
      </c>
      <c r="M23944" s="220"/>
    </row>
    <row r="23945" spans="1:13" ht="51" x14ac:dyDescent="0.2">
      <c r="A23945" s="36" t="s">
        <v>8673</v>
      </c>
      <c r="B23945" s="26" t="s">
        <v>6816</v>
      </c>
      <c r="C23945" s="79" t="s">
        <v>11074</v>
      </c>
      <c r="D23945" s="37" t="s">
        <v>5608</v>
      </c>
      <c r="E23945" s="37" t="s">
        <v>8686</v>
      </c>
      <c r="F23945" s="41"/>
      <c r="G23945" s="27"/>
      <c r="H23945" s="27"/>
      <c r="I23945" s="27">
        <v>29840433</v>
      </c>
      <c r="M23945" s="220">
        <f t="shared" si="374"/>
        <v>39079031</v>
      </c>
    </row>
    <row r="23946" spans="1:13" ht="25.5" x14ac:dyDescent="0.2">
      <c r="A23946" s="35" t="s">
        <v>8673</v>
      </c>
      <c r="B23946" s="34" t="s">
        <v>8695</v>
      </c>
      <c r="C23946" s="45" t="s">
        <v>8700</v>
      </c>
      <c r="D23946" s="23" t="s">
        <v>5751</v>
      </c>
      <c r="E23946" s="23" t="s">
        <v>72</v>
      </c>
      <c r="F23946" s="40">
        <v>26.1</v>
      </c>
      <c r="G23946" s="25">
        <v>104000</v>
      </c>
      <c r="H23946" s="25">
        <v>2714400</v>
      </c>
      <c r="I23946" s="25"/>
      <c r="J23946" s="58" t="e">
        <f>HYPERLINK("#"&amp;"Insumos"&amp;"!A"&amp;MATCH($B23946,#REF!,0),"Ins "&amp;$B23946)</f>
        <v>#REF!</v>
      </c>
      <c r="M23946" s="220"/>
    </row>
    <row r="23947" spans="1:13" x14ac:dyDescent="0.2">
      <c r="A23947" s="35" t="s">
        <v>8673</v>
      </c>
      <c r="B23947" s="34" t="s">
        <v>5007</v>
      </c>
      <c r="C23947" s="45" t="s">
        <v>720</v>
      </c>
      <c r="D23947" s="23" t="s">
        <v>5751</v>
      </c>
      <c r="E23947" s="23" t="s">
        <v>4134</v>
      </c>
      <c r="F23947" s="40">
        <v>10</v>
      </c>
      <c r="G23947" s="25">
        <v>1897</v>
      </c>
      <c r="H23947" s="25">
        <v>18970</v>
      </c>
      <c r="I23947" s="25"/>
      <c r="J23947" s="58" t="e">
        <f>HYPERLINK("#"&amp;"Insumos"&amp;"!A"&amp;MATCH($B23947,#REF!,0),"Ins "&amp;$B23947)</f>
        <v>#REF!</v>
      </c>
      <c r="M23947" s="220"/>
    </row>
    <row r="23948" spans="1:13" x14ac:dyDescent="0.2">
      <c r="A23948" s="35" t="s">
        <v>8673</v>
      </c>
      <c r="B23948" s="1" t="s">
        <v>5533</v>
      </c>
      <c r="C23948" s="45" t="s">
        <v>5892</v>
      </c>
      <c r="D23948" s="23" t="s">
        <v>977</v>
      </c>
      <c r="E23948" s="23" t="s">
        <v>4134</v>
      </c>
      <c r="F23948" s="40">
        <v>1</v>
      </c>
      <c r="G23948" s="25">
        <v>3623</v>
      </c>
      <c r="H23948" s="25">
        <v>3623</v>
      </c>
      <c r="I23948" s="25"/>
      <c r="J23948" s="58" t="e">
        <f>HYPERLINK("#"&amp;"Insumos"&amp;"!A"&amp;MATCH($B23948,#REF!,0),"Ins "&amp;$B23948)</f>
        <v>#REF!</v>
      </c>
      <c r="M23948" s="220"/>
    </row>
    <row r="23949" spans="1:13" ht="25.5" x14ac:dyDescent="0.2">
      <c r="A23949" s="35" t="s">
        <v>8673</v>
      </c>
      <c r="B23949" s="34" t="s">
        <v>8725</v>
      </c>
      <c r="C23949" s="45" t="s">
        <v>8750</v>
      </c>
      <c r="D23949" s="23" t="s">
        <v>5751</v>
      </c>
      <c r="E23949" s="23" t="s">
        <v>72</v>
      </c>
      <c r="F23949" s="40">
        <v>1</v>
      </c>
      <c r="G23949" s="25">
        <v>27103440</v>
      </c>
      <c r="H23949" s="25">
        <v>27103440</v>
      </c>
      <c r="I23949" s="25"/>
      <c r="J23949" s="58" t="e">
        <f>HYPERLINK("#"&amp;"Insumos"&amp;"!A"&amp;MATCH($B23949,#REF!,0),"Ins "&amp;$B23949)</f>
        <v>#REF!</v>
      </c>
      <c r="M23949" s="220"/>
    </row>
    <row r="23950" spans="1:13" ht="51" x14ac:dyDescent="0.2">
      <c r="A23950" s="36" t="s">
        <v>8674</v>
      </c>
      <c r="B23950" s="26" t="s">
        <v>6816</v>
      </c>
      <c r="C23950" s="79" t="s">
        <v>8756</v>
      </c>
      <c r="D23950" s="37" t="s">
        <v>5608</v>
      </c>
      <c r="E23950" s="37" t="s">
        <v>8686</v>
      </c>
      <c r="F23950" s="41"/>
      <c r="G23950" s="27"/>
      <c r="H23950" s="27"/>
      <c r="I23950" s="27">
        <v>4047913</v>
      </c>
      <c r="M23950" s="220">
        <f t="shared" si="374"/>
        <v>5301147</v>
      </c>
    </row>
    <row r="23951" spans="1:13" ht="25.5" x14ac:dyDescent="0.2">
      <c r="A23951" s="35" t="s">
        <v>8674</v>
      </c>
      <c r="B23951" s="34" t="s">
        <v>8695</v>
      </c>
      <c r="C23951" s="45" t="s">
        <v>8700</v>
      </c>
      <c r="D23951" s="23" t="s">
        <v>5751</v>
      </c>
      <c r="E23951" s="23" t="s">
        <v>72</v>
      </c>
      <c r="F23951" s="40">
        <v>3.6</v>
      </c>
      <c r="G23951" s="25">
        <v>104000</v>
      </c>
      <c r="H23951" s="25">
        <v>374400</v>
      </c>
      <c r="I23951" s="25"/>
      <c r="J23951" s="58" t="e">
        <f>HYPERLINK("#"&amp;"Insumos"&amp;"!A"&amp;MATCH($B23951,#REF!,0),"Ins "&amp;$B23951)</f>
        <v>#REF!</v>
      </c>
      <c r="M23951" s="220"/>
    </row>
    <row r="23952" spans="1:13" x14ac:dyDescent="0.2">
      <c r="A23952" s="35" t="s">
        <v>8674</v>
      </c>
      <c r="B23952" s="34" t="s">
        <v>5007</v>
      </c>
      <c r="C23952" s="45" t="s">
        <v>720</v>
      </c>
      <c r="D23952" s="23" t="s">
        <v>5751</v>
      </c>
      <c r="E23952" s="23" t="s">
        <v>4134</v>
      </c>
      <c r="F23952" s="40">
        <v>10</v>
      </c>
      <c r="G23952" s="25">
        <v>1897</v>
      </c>
      <c r="H23952" s="25">
        <v>18970</v>
      </c>
      <c r="I23952" s="25"/>
      <c r="J23952" s="58" t="e">
        <f>HYPERLINK("#"&amp;"Insumos"&amp;"!A"&amp;MATCH($B23952,#REF!,0),"Ins "&amp;$B23952)</f>
        <v>#REF!</v>
      </c>
      <c r="M23952" s="220"/>
    </row>
    <row r="23953" spans="1:13" x14ac:dyDescent="0.2">
      <c r="A23953" s="35" t="s">
        <v>8674</v>
      </c>
      <c r="B23953" s="1" t="s">
        <v>5533</v>
      </c>
      <c r="C23953" s="45" t="s">
        <v>5892</v>
      </c>
      <c r="D23953" s="23" t="s">
        <v>977</v>
      </c>
      <c r="E23953" s="23" t="s">
        <v>4134</v>
      </c>
      <c r="F23953" s="40">
        <v>1</v>
      </c>
      <c r="G23953" s="25">
        <v>3623</v>
      </c>
      <c r="H23953" s="25">
        <v>3623</v>
      </c>
      <c r="I23953" s="25"/>
      <c r="J23953" s="58" t="e">
        <f>HYPERLINK("#"&amp;"Insumos"&amp;"!A"&amp;MATCH($B23953,#REF!,0),"Ins "&amp;$B23953)</f>
        <v>#REF!</v>
      </c>
      <c r="M23953" s="220"/>
    </row>
    <row r="23954" spans="1:13" ht="25.5" x14ac:dyDescent="0.2">
      <c r="A23954" s="35" t="s">
        <v>8674</v>
      </c>
      <c r="B23954" s="34" t="s">
        <v>8726</v>
      </c>
      <c r="C23954" s="45" t="s">
        <v>8747</v>
      </c>
      <c r="D23954" s="23" t="s">
        <v>5751</v>
      </c>
      <c r="E23954" s="23" t="s">
        <v>72</v>
      </c>
      <c r="F23954" s="40">
        <v>1</v>
      </c>
      <c r="G23954" s="25">
        <v>3650920</v>
      </c>
      <c r="H23954" s="25">
        <v>3650920</v>
      </c>
      <c r="I23954" s="25"/>
      <c r="J23954" s="58" t="e">
        <f>HYPERLINK("#"&amp;"Insumos"&amp;"!A"&amp;MATCH($B23954,#REF!,0),"Ins "&amp;$B23954)</f>
        <v>#REF!</v>
      </c>
      <c r="M23954" s="220"/>
    </row>
    <row r="23955" spans="1:13" ht="51" x14ac:dyDescent="0.2">
      <c r="A23955" s="36" t="s">
        <v>8675</v>
      </c>
      <c r="B23955" s="26" t="s">
        <v>6816</v>
      </c>
      <c r="C23955" s="79" t="s">
        <v>8757</v>
      </c>
      <c r="D23955" s="37" t="s">
        <v>5608</v>
      </c>
      <c r="E23955" s="37" t="s">
        <v>8686</v>
      </c>
      <c r="F23955" s="41"/>
      <c r="G23955" s="27"/>
      <c r="H23955" s="27"/>
      <c r="I23955" s="27">
        <v>6275177</v>
      </c>
      <c r="M23955" s="220">
        <f t="shared" si="374"/>
        <v>8217972</v>
      </c>
    </row>
    <row r="23956" spans="1:13" ht="25.5" x14ac:dyDescent="0.2">
      <c r="A23956" s="35" t="s">
        <v>8675</v>
      </c>
      <c r="B23956" s="34" t="s">
        <v>8695</v>
      </c>
      <c r="C23956" s="45" t="s">
        <v>8700</v>
      </c>
      <c r="D23956" s="23" t="s">
        <v>5751</v>
      </c>
      <c r="E23956" s="23" t="s">
        <v>72</v>
      </c>
      <c r="F23956" s="40">
        <v>5.5</v>
      </c>
      <c r="G23956" s="25">
        <v>104000</v>
      </c>
      <c r="H23956" s="25">
        <v>572000</v>
      </c>
      <c r="I23956" s="25"/>
      <c r="J23956" s="58" t="e">
        <f>HYPERLINK("#"&amp;"Insumos"&amp;"!A"&amp;MATCH($B23956,#REF!,0),"Ins "&amp;$B23956)</f>
        <v>#REF!</v>
      </c>
      <c r="M23956" s="220"/>
    </row>
    <row r="23957" spans="1:13" x14ac:dyDescent="0.2">
      <c r="A23957" s="35" t="s">
        <v>8675</v>
      </c>
      <c r="B23957" s="34" t="s">
        <v>5007</v>
      </c>
      <c r="C23957" s="45" t="s">
        <v>720</v>
      </c>
      <c r="D23957" s="23" t="s">
        <v>5751</v>
      </c>
      <c r="E23957" s="23" t="s">
        <v>4134</v>
      </c>
      <c r="F23957" s="40">
        <v>10</v>
      </c>
      <c r="G23957" s="25">
        <v>1897</v>
      </c>
      <c r="H23957" s="25">
        <v>18970</v>
      </c>
      <c r="I23957" s="25"/>
      <c r="J23957" s="58" t="e">
        <f>HYPERLINK("#"&amp;"Insumos"&amp;"!A"&amp;MATCH($B23957,#REF!,0),"Ins "&amp;$B23957)</f>
        <v>#REF!</v>
      </c>
      <c r="M23957" s="220"/>
    </row>
    <row r="23958" spans="1:13" x14ac:dyDescent="0.2">
      <c r="A23958" s="35" t="s">
        <v>8675</v>
      </c>
      <c r="B23958" s="1" t="s">
        <v>5533</v>
      </c>
      <c r="C23958" s="45" t="s">
        <v>5892</v>
      </c>
      <c r="D23958" s="23" t="s">
        <v>977</v>
      </c>
      <c r="E23958" s="23" t="s">
        <v>4134</v>
      </c>
      <c r="F23958" s="40">
        <v>1</v>
      </c>
      <c r="G23958" s="25">
        <v>3623</v>
      </c>
      <c r="H23958" s="25">
        <v>3623</v>
      </c>
      <c r="I23958" s="25"/>
      <c r="J23958" s="58" t="e">
        <f>HYPERLINK("#"&amp;"Insumos"&amp;"!A"&amp;MATCH($B23958,#REF!,0),"Ins "&amp;$B23958)</f>
        <v>#REF!</v>
      </c>
      <c r="M23958" s="220"/>
    </row>
    <row r="23959" spans="1:13" ht="25.5" x14ac:dyDescent="0.2">
      <c r="A23959" s="35" t="s">
        <v>8675</v>
      </c>
      <c r="B23959" s="34" t="s">
        <v>8727</v>
      </c>
      <c r="C23959" s="45" t="s">
        <v>8748</v>
      </c>
      <c r="D23959" s="23" t="s">
        <v>5751</v>
      </c>
      <c r="E23959" s="23" t="s">
        <v>72</v>
      </c>
      <c r="F23959" s="40">
        <v>1</v>
      </c>
      <c r="G23959" s="25">
        <v>5680584</v>
      </c>
      <c r="H23959" s="25">
        <v>5680584</v>
      </c>
      <c r="I23959" s="25"/>
      <c r="J23959" s="58" t="e">
        <f>HYPERLINK("#"&amp;"Insumos"&amp;"!A"&amp;MATCH($B23959,#REF!,0),"Ins "&amp;$B23959)</f>
        <v>#REF!</v>
      </c>
      <c r="M23959" s="220"/>
    </row>
    <row r="23960" spans="1:13" ht="51" x14ac:dyDescent="0.2">
      <c r="A23960" s="36" t="s">
        <v>8676</v>
      </c>
      <c r="B23960" s="26" t="s">
        <v>6816</v>
      </c>
      <c r="C23960" s="79" t="s">
        <v>8758</v>
      </c>
      <c r="D23960" s="37" t="s">
        <v>5608</v>
      </c>
      <c r="E23960" s="37" t="s">
        <v>8686</v>
      </c>
      <c r="F23960" s="41"/>
      <c r="G23960" s="27"/>
      <c r="H23960" s="27"/>
      <c r="I23960" s="27">
        <v>4790057</v>
      </c>
      <c r="M23960" s="220">
        <f t="shared" si="374"/>
        <v>6273059</v>
      </c>
    </row>
    <row r="23961" spans="1:13" ht="25.5" x14ac:dyDescent="0.2">
      <c r="A23961" s="35" t="s">
        <v>8676</v>
      </c>
      <c r="B23961" s="34" t="s">
        <v>8695</v>
      </c>
      <c r="C23961" s="45" t="s">
        <v>8700</v>
      </c>
      <c r="D23961" s="23" t="s">
        <v>5751</v>
      </c>
      <c r="E23961" s="23" t="s">
        <v>72</v>
      </c>
      <c r="F23961" s="40">
        <v>5.5</v>
      </c>
      <c r="G23961" s="25">
        <v>104000</v>
      </c>
      <c r="H23961" s="25">
        <v>572000</v>
      </c>
      <c r="I23961" s="25"/>
      <c r="J23961" s="58" t="e">
        <f>HYPERLINK("#"&amp;"Insumos"&amp;"!A"&amp;MATCH($B23961,#REF!,0),"Ins "&amp;$B23961)</f>
        <v>#REF!</v>
      </c>
      <c r="M23961" s="220"/>
    </row>
    <row r="23962" spans="1:13" x14ac:dyDescent="0.2">
      <c r="A23962" s="35" t="s">
        <v>8676</v>
      </c>
      <c r="B23962" s="34" t="s">
        <v>5007</v>
      </c>
      <c r="C23962" s="45" t="s">
        <v>720</v>
      </c>
      <c r="D23962" s="23" t="s">
        <v>5751</v>
      </c>
      <c r="E23962" s="23" t="s">
        <v>4134</v>
      </c>
      <c r="F23962" s="40">
        <v>10</v>
      </c>
      <c r="G23962" s="25">
        <v>1897</v>
      </c>
      <c r="H23962" s="25">
        <v>18970</v>
      </c>
      <c r="I23962" s="25"/>
      <c r="J23962" s="58" t="e">
        <f>HYPERLINK("#"&amp;"Insumos"&amp;"!A"&amp;MATCH($B23962,#REF!,0),"Ins "&amp;$B23962)</f>
        <v>#REF!</v>
      </c>
      <c r="M23962" s="220"/>
    </row>
    <row r="23963" spans="1:13" x14ac:dyDescent="0.2">
      <c r="A23963" s="35" t="s">
        <v>8676</v>
      </c>
      <c r="B23963" s="1" t="s">
        <v>5533</v>
      </c>
      <c r="C23963" s="45" t="s">
        <v>5892</v>
      </c>
      <c r="D23963" s="23" t="s">
        <v>977</v>
      </c>
      <c r="E23963" s="23" t="s">
        <v>4134</v>
      </c>
      <c r="F23963" s="40">
        <v>1</v>
      </c>
      <c r="G23963" s="25">
        <v>3623</v>
      </c>
      <c r="H23963" s="25">
        <v>3623</v>
      </c>
      <c r="I23963" s="25"/>
      <c r="J23963" s="58" t="e">
        <f>HYPERLINK("#"&amp;"Insumos"&amp;"!A"&amp;MATCH($B23963,#REF!,0),"Ins "&amp;$B23963)</f>
        <v>#REF!</v>
      </c>
      <c r="M23963" s="220"/>
    </row>
    <row r="23964" spans="1:13" ht="25.5" x14ac:dyDescent="0.2">
      <c r="A23964" s="35" t="s">
        <v>8676</v>
      </c>
      <c r="B23964" s="34" t="s">
        <v>8728</v>
      </c>
      <c r="C23964" s="45" t="s">
        <v>8752</v>
      </c>
      <c r="D23964" s="23" t="s">
        <v>5751</v>
      </c>
      <c r="E23964" s="23" t="s">
        <v>72</v>
      </c>
      <c r="F23964" s="40">
        <v>1</v>
      </c>
      <c r="G23964" s="25">
        <v>4195464</v>
      </c>
      <c r="H23964" s="25">
        <v>4195464</v>
      </c>
      <c r="I23964" s="25"/>
      <c r="J23964" s="58" t="e">
        <f>HYPERLINK("#"&amp;"Insumos"&amp;"!A"&amp;MATCH($B23964,#REF!,0),"Ins "&amp;$B23964)</f>
        <v>#REF!</v>
      </c>
      <c r="M23964" s="220"/>
    </row>
    <row r="23965" spans="1:13" ht="51" x14ac:dyDescent="0.2">
      <c r="A23965" s="36" t="s">
        <v>8754</v>
      </c>
      <c r="B23965" s="26" t="s">
        <v>6816</v>
      </c>
      <c r="C23965" s="79" t="s">
        <v>8759</v>
      </c>
      <c r="D23965" s="37" t="s">
        <v>5608</v>
      </c>
      <c r="E23965" s="37" t="s">
        <v>8686</v>
      </c>
      <c r="F23965" s="41"/>
      <c r="G23965" s="27"/>
      <c r="H23965" s="27"/>
      <c r="I23965" s="27">
        <v>6912697</v>
      </c>
      <c r="M23965" s="220">
        <f t="shared" si="374"/>
        <v>9052868</v>
      </c>
    </row>
    <row r="23966" spans="1:13" ht="25.5" x14ac:dyDescent="0.2">
      <c r="A23966" s="35" t="s">
        <v>8754</v>
      </c>
      <c r="B23966" s="34" t="s">
        <v>8695</v>
      </c>
      <c r="C23966" s="45" t="s">
        <v>8700</v>
      </c>
      <c r="D23966" s="23" t="s">
        <v>5751</v>
      </c>
      <c r="E23966" s="23" t="s">
        <v>72</v>
      </c>
      <c r="F23966" s="40">
        <v>3.3</v>
      </c>
      <c r="G23966" s="25">
        <v>104000</v>
      </c>
      <c r="H23966" s="25">
        <v>343200</v>
      </c>
      <c r="I23966" s="25"/>
      <c r="J23966" s="58" t="e">
        <f>HYPERLINK("#"&amp;"Insumos"&amp;"!A"&amp;MATCH($B23966,#REF!,0),"Ins "&amp;$B23966)</f>
        <v>#REF!</v>
      </c>
      <c r="M23966" s="220"/>
    </row>
    <row r="23967" spans="1:13" x14ac:dyDescent="0.2">
      <c r="A23967" s="35" t="s">
        <v>8754</v>
      </c>
      <c r="B23967" s="34" t="s">
        <v>5007</v>
      </c>
      <c r="C23967" s="45" t="s">
        <v>720</v>
      </c>
      <c r="D23967" s="23" t="s">
        <v>5751</v>
      </c>
      <c r="E23967" s="23" t="s">
        <v>4134</v>
      </c>
      <c r="F23967" s="40">
        <v>10</v>
      </c>
      <c r="G23967" s="25">
        <v>1897</v>
      </c>
      <c r="H23967" s="25">
        <v>18970</v>
      </c>
      <c r="I23967" s="25"/>
      <c r="J23967" s="58" t="e">
        <f>HYPERLINK("#"&amp;"Insumos"&amp;"!A"&amp;MATCH($B23967,#REF!,0),"Ins "&amp;$B23967)</f>
        <v>#REF!</v>
      </c>
      <c r="M23967" s="220"/>
    </row>
    <row r="23968" spans="1:13" x14ac:dyDescent="0.2">
      <c r="A23968" s="35" t="s">
        <v>8754</v>
      </c>
      <c r="B23968" s="1" t="s">
        <v>5533</v>
      </c>
      <c r="C23968" s="45" t="s">
        <v>5892</v>
      </c>
      <c r="D23968" s="23" t="s">
        <v>977</v>
      </c>
      <c r="E23968" s="23" t="s">
        <v>4134</v>
      </c>
      <c r="F23968" s="40">
        <v>1</v>
      </c>
      <c r="G23968" s="25">
        <v>3623</v>
      </c>
      <c r="H23968" s="25">
        <v>3623</v>
      </c>
      <c r="I23968" s="25"/>
      <c r="J23968" s="58" t="e">
        <f>HYPERLINK("#"&amp;"Insumos"&amp;"!A"&amp;MATCH($B23968,#REF!,0),"Ins "&amp;$B23968)</f>
        <v>#REF!</v>
      </c>
      <c r="M23968" s="220"/>
    </row>
    <row r="23969" spans="1:13" ht="25.5" x14ac:dyDescent="0.2">
      <c r="A23969" s="35" t="s">
        <v>8754</v>
      </c>
      <c r="B23969" s="34" t="s">
        <v>8729</v>
      </c>
      <c r="C23969" s="45" t="s">
        <v>8753</v>
      </c>
      <c r="D23969" s="23" t="s">
        <v>5751</v>
      </c>
      <c r="E23969" s="23" t="s">
        <v>72</v>
      </c>
      <c r="F23969" s="40">
        <v>1</v>
      </c>
      <c r="G23969" s="25">
        <v>6546904</v>
      </c>
      <c r="H23969" s="25">
        <v>6546904</v>
      </c>
      <c r="I23969" s="25"/>
      <c r="J23969" s="58" t="e">
        <f>HYPERLINK("#"&amp;"Insumos"&amp;"!A"&amp;MATCH($B23969,#REF!,0),"Ins "&amp;$B23969)</f>
        <v>#REF!</v>
      </c>
      <c r="M23969" s="220"/>
    </row>
    <row r="23970" spans="1:13" ht="51" x14ac:dyDescent="0.2">
      <c r="A23970" s="36" t="s">
        <v>8755</v>
      </c>
      <c r="B23970" s="26" t="s">
        <v>6816</v>
      </c>
      <c r="C23970" s="79" t="s">
        <v>8760</v>
      </c>
      <c r="D23970" s="37" t="s">
        <v>5608</v>
      </c>
      <c r="E23970" s="37" t="s">
        <v>8686</v>
      </c>
      <c r="F23970" s="41"/>
      <c r="G23970" s="27"/>
      <c r="H23970" s="27"/>
      <c r="I23970" s="27">
        <v>285047255</v>
      </c>
      <c r="M23970" s="220">
        <f t="shared" si="374"/>
        <v>373297885</v>
      </c>
    </row>
    <row r="23971" spans="1:13" ht="25.5" x14ac:dyDescent="0.2">
      <c r="A23971" s="35" t="s">
        <v>8755</v>
      </c>
      <c r="B23971" s="34" t="s">
        <v>8695</v>
      </c>
      <c r="C23971" s="45" t="s">
        <v>8700</v>
      </c>
      <c r="D23971" s="23" t="s">
        <v>5751</v>
      </c>
      <c r="E23971" s="23" t="s">
        <v>72</v>
      </c>
      <c r="F23971" s="40">
        <v>3.3</v>
      </c>
      <c r="G23971" s="25">
        <v>104000</v>
      </c>
      <c r="H23971" s="25">
        <v>343200</v>
      </c>
      <c r="I23971" s="25"/>
      <c r="J23971" s="58" t="e">
        <f>HYPERLINK("#"&amp;"Insumos"&amp;"!A"&amp;MATCH($B23971,#REF!,0),"Ins "&amp;$B23971)</f>
        <v>#REF!</v>
      </c>
      <c r="M23971" s="220"/>
    </row>
    <row r="23972" spans="1:13" x14ac:dyDescent="0.2">
      <c r="A23972" s="35" t="s">
        <v>8755</v>
      </c>
      <c r="B23972" s="34" t="s">
        <v>5007</v>
      </c>
      <c r="C23972" s="45" t="s">
        <v>720</v>
      </c>
      <c r="D23972" s="23" t="s">
        <v>5751</v>
      </c>
      <c r="E23972" s="23" t="s">
        <v>4134</v>
      </c>
      <c r="F23972" s="40">
        <v>20</v>
      </c>
      <c r="G23972" s="25">
        <v>1897</v>
      </c>
      <c r="H23972" s="25">
        <v>37940</v>
      </c>
      <c r="I23972" s="25"/>
      <c r="J23972" s="58" t="e">
        <f>HYPERLINK("#"&amp;"Insumos"&amp;"!A"&amp;MATCH($B23972,#REF!,0),"Ins "&amp;$B23972)</f>
        <v>#REF!</v>
      </c>
      <c r="M23972" s="220"/>
    </row>
    <row r="23973" spans="1:13" x14ac:dyDescent="0.2">
      <c r="A23973" s="35" t="s">
        <v>8755</v>
      </c>
      <c r="B23973" s="1" t="s">
        <v>5533</v>
      </c>
      <c r="C23973" s="45" t="s">
        <v>5892</v>
      </c>
      <c r="D23973" s="23" t="s">
        <v>977</v>
      </c>
      <c r="E23973" s="23" t="s">
        <v>4134</v>
      </c>
      <c r="F23973" s="40">
        <v>5</v>
      </c>
      <c r="G23973" s="25">
        <v>3623</v>
      </c>
      <c r="H23973" s="25">
        <v>18115</v>
      </c>
      <c r="I23973" s="25"/>
      <c r="J23973" s="58" t="e">
        <f>HYPERLINK("#"&amp;"Insumos"&amp;"!A"&amp;MATCH($B23973,#REF!,0),"Ins "&amp;$B23973)</f>
        <v>#REF!</v>
      </c>
      <c r="M23973" s="220"/>
    </row>
    <row r="23974" spans="1:13" ht="76.5" x14ac:dyDescent="0.2">
      <c r="A23974" s="35" t="s">
        <v>8755</v>
      </c>
      <c r="B23974" s="34" t="s">
        <v>8730</v>
      </c>
      <c r="C23974" s="45" t="s">
        <v>8761</v>
      </c>
      <c r="D23974" s="23" t="s">
        <v>5751</v>
      </c>
      <c r="E23974" s="23" t="s">
        <v>72</v>
      </c>
      <c r="F23974" s="40">
        <v>1</v>
      </c>
      <c r="G23974" s="25">
        <v>284648000</v>
      </c>
      <c r="H23974" s="25">
        <v>284648000</v>
      </c>
      <c r="I23974" s="25"/>
      <c r="J23974" s="58" t="e">
        <f>HYPERLINK("#"&amp;"Insumos"&amp;"!A"&amp;MATCH($B23974,#REF!,0),"Ins "&amp;$B23974)</f>
        <v>#REF!</v>
      </c>
      <c r="M23974" s="220"/>
    </row>
    <row r="23975" spans="1:13" ht="76.5" x14ac:dyDescent="0.2">
      <c r="A23975" s="36" t="s">
        <v>8778</v>
      </c>
      <c r="B23975" s="26" t="s">
        <v>6816</v>
      </c>
      <c r="C23975" s="79" t="s">
        <v>11075</v>
      </c>
      <c r="D23975" s="37" t="s">
        <v>5608</v>
      </c>
      <c r="E23975" s="37" t="s">
        <v>72</v>
      </c>
      <c r="F23975" s="41"/>
      <c r="G23975" s="27"/>
      <c r="H23975" s="27"/>
      <c r="I23975" s="27">
        <v>7424716</v>
      </c>
      <c r="M23975" s="220">
        <f t="shared" si="374"/>
        <v>9723408</v>
      </c>
    </row>
    <row r="23976" spans="1:13" x14ac:dyDescent="0.2">
      <c r="A23976" s="35" t="s">
        <v>8778</v>
      </c>
      <c r="B23976" s="1" t="s">
        <v>76</v>
      </c>
      <c r="C23976" s="45" t="s">
        <v>1028</v>
      </c>
      <c r="D23976" s="23" t="s">
        <v>5734</v>
      </c>
      <c r="E23976" s="23" t="s">
        <v>4141</v>
      </c>
      <c r="F23976" s="40">
        <v>4</v>
      </c>
      <c r="G23976" s="25">
        <v>81549</v>
      </c>
      <c r="H23976" s="25">
        <v>326196</v>
      </c>
      <c r="I23976" s="25"/>
      <c r="J23976" s="58" t="e">
        <f>HYPERLINK("#"&amp;"Insumos"&amp;"!A"&amp;MATCH($B23976,#REF!,0),"Ins "&amp;$B23976)</f>
        <v>#REF!</v>
      </c>
      <c r="M23976" s="220"/>
    </row>
    <row r="23977" spans="1:13" x14ac:dyDescent="0.2">
      <c r="A23977" s="35" t="s">
        <v>8778</v>
      </c>
      <c r="B23977" s="34" t="s">
        <v>5007</v>
      </c>
      <c r="C23977" s="45" t="s">
        <v>720</v>
      </c>
      <c r="D23977" s="23" t="s">
        <v>5751</v>
      </c>
      <c r="E23977" s="23" t="s">
        <v>4134</v>
      </c>
      <c r="F23977" s="40">
        <v>1</v>
      </c>
      <c r="G23977" s="25">
        <v>1897</v>
      </c>
      <c r="H23977" s="25">
        <v>1897</v>
      </c>
      <c r="I23977" s="25"/>
      <c r="J23977" s="58" t="e">
        <f>HYPERLINK("#"&amp;"Insumos"&amp;"!A"&amp;MATCH($B23977,#REF!,0),"Ins "&amp;$B23977)</f>
        <v>#REF!</v>
      </c>
      <c r="M23977" s="220"/>
    </row>
    <row r="23978" spans="1:13" x14ac:dyDescent="0.2">
      <c r="A23978" s="35" t="s">
        <v>8778</v>
      </c>
      <c r="B23978" s="1" t="s">
        <v>5533</v>
      </c>
      <c r="C23978" s="45" t="s">
        <v>5892</v>
      </c>
      <c r="D23978" s="23" t="s">
        <v>977</v>
      </c>
      <c r="E23978" s="23" t="s">
        <v>4134</v>
      </c>
      <c r="F23978" s="40">
        <v>1</v>
      </c>
      <c r="G23978" s="25">
        <v>3623</v>
      </c>
      <c r="H23978" s="25">
        <v>3623</v>
      </c>
      <c r="I23978" s="25"/>
      <c r="J23978" s="58" t="e">
        <f>HYPERLINK("#"&amp;"Insumos"&amp;"!A"&amp;MATCH($B23978,#REF!,0),"Ins "&amp;$B23978)</f>
        <v>#REF!</v>
      </c>
      <c r="M23978" s="220"/>
    </row>
    <row r="23979" spans="1:13" x14ac:dyDescent="0.2">
      <c r="A23979" s="35" t="s">
        <v>8778</v>
      </c>
      <c r="B23979" s="34" t="s">
        <v>5584</v>
      </c>
      <c r="C23979" s="45" t="s">
        <v>6973</v>
      </c>
      <c r="D23979" s="23" t="s">
        <v>5585</v>
      </c>
      <c r="E23979" s="23" t="s">
        <v>467</v>
      </c>
      <c r="F23979" s="44">
        <v>20</v>
      </c>
      <c r="G23979" s="25">
        <v>8042</v>
      </c>
      <c r="H23979" s="25">
        <v>160840</v>
      </c>
      <c r="I23979" s="25"/>
      <c r="M23979" s="220"/>
    </row>
    <row r="23980" spans="1:13" x14ac:dyDescent="0.2">
      <c r="A23980" s="35" t="s">
        <v>8778</v>
      </c>
      <c r="B23980" s="34" t="s">
        <v>5589</v>
      </c>
      <c r="C23980" s="45" t="s">
        <v>5819</v>
      </c>
      <c r="D23980" s="23" t="s">
        <v>5585</v>
      </c>
      <c r="E23980" s="23" t="s">
        <v>466</v>
      </c>
      <c r="F23980" s="44">
        <v>0.8</v>
      </c>
      <c r="G23980" s="25">
        <v>597780</v>
      </c>
      <c r="H23980" s="25">
        <v>478224</v>
      </c>
      <c r="I23980" s="25"/>
      <c r="M23980" s="220"/>
    </row>
    <row r="23981" spans="1:13" ht="25.5" x14ac:dyDescent="0.2">
      <c r="A23981" s="35" t="s">
        <v>8778</v>
      </c>
      <c r="B23981" s="34" t="s">
        <v>597</v>
      </c>
      <c r="C23981" s="45" t="s">
        <v>8738</v>
      </c>
      <c r="D23981" s="23" t="s">
        <v>5534</v>
      </c>
      <c r="E23981" s="23" t="s">
        <v>8737</v>
      </c>
      <c r="F23981" s="40">
        <v>1</v>
      </c>
      <c r="G23981" s="25">
        <v>17302</v>
      </c>
      <c r="H23981" s="25">
        <v>17302</v>
      </c>
      <c r="I23981" s="25"/>
      <c r="J23981" s="58" t="e">
        <f>HYPERLINK("#"&amp;"Insumos"&amp;"!A"&amp;MATCH($B23981,#REF!,0),"Ins "&amp;$B23981)</f>
        <v>#REF!</v>
      </c>
      <c r="M23981" s="220"/>
    </row>
    <row r="23982" spans="1:13" x14ac:dyDescent="0.2">
      <c r="A23982" s="35" t="s">
        <v>8778</v>
      </c>
      <c r="B23982" s="34" t="s">
        <v>92</v>
      </c>
      <c r="C23982" s="45" t="s">
        <v>9527</v>
      </c>
      <c r="D23982" s="23" t="s">
        <v>5534</v>
      </c>
      <c r="E23982" s="23" t="s">
        <v>4141</v>
      </c>
      <c r="F23982" s="40">
        <v>3</v>
      </c>
      <c r="G23982" s="25">
        <v>158413</v>
      </c>
      <c r="H23982" s="25">
        <v>475239</v>
      </c>
      <c r="I23982" s="25"/>
      <c r="J23982" s="58" t="e">
        <f>HYPERLINK("#"&amp;"Insumos"&amp;"!A"&amp;MATCH($B23982,#REF!,0),"Ins "&amp;$B23982)</f>
        <v>#REF!</v>
      </c>
      <c r="M23982" s="220"/>
    </row>
    <row r="23983" spans="1:13" ht="38.25" x14ac:dyDescent="0.2">
      <c r="A23983" s="35" t="s">
        <v>8778</v>
      </c>
      <c r="B23983" s="34" t="s">
        <v>8777</v>
      </c>
      <c r="C23983" s="45" t="s">
        <v>8711</v>
      </c>
      <c r="D23983" s="23" t="s">
        <v>5751</v>
      </c>
      <c r="E23983" s="23" t="s">
        <v>72</v>
      </c>
      <c r="F23983" s="40">
        <v>1</v>
      </c>
      <c r="G23983" s="25">
        <v>5961395</v>
      </c>
      <c r="H23983" s="25">
        <v>5961395</v>
      </c>
      <c r="I23983" s="25"/>
      <c r="J23983" s="58" t="e">
        <f>HYPERLINK("#"&amp;"Insumos"&amp;"!A"&amp;MATCH($B23983,#REF!,0),"Ins "&amp;$B23983)</f>
        <v>#REF!</v>
      </c>
      <c r="M23983" s="220"/>
    </row>
    <row r="23984" spans="1:13" ht="76.5" x14ac:dyDescent="0.2">
      <c r="A23984" s="36" t="s">
        <v>9399</v>
      </c>
      <c r="B23984" s="26" t="s">
        <v>6816</v>
      </c>
      <c r="C23984" s="79" t="s">
        <v>11076</v>
      </c>
      <c r="D23984" s="37" t="s">
        <v>5608</v>
      </c>
      <c r="E23984" s="37" t="s">
        <v>72</v>
      </c>
      <c r="F23984" s="41"/>
      <c r="G23984" s="27"/>
      <c r="H23984" s="27"/>
      <c r="I23984" s="27">
        <v>3277360</v>
      </c>
      <c r="M23984" s="220">
        <f t="shared" si="374"/>
        <v>4292031</v>
      </c>
    </row>
    <row r="23985" spans="1:13" ht="25.5" x14ac:dyDescent="0.2">
      <c r="A23985" s="35" t="s">
        <v>9399</v>
      </c>
      <c r="B23985" s="34" t="s">
        <v>8695</v>
      </c>
      <c r="C23985" s="45" t="s">
        <v>8700</v>
      </c>
      <c r="D23985" s="23" t="s">
        <v>5751</v>
      </c>
      <c r="E23985" s="23" t="s">
        <v>72</v>
      </c>
      <c r="F23985" s="40">
        <v>1.9</v>
      </c>
      <c r="G23985" s="25">
        <v>104000</v>
      </c>
      <c r="H23985" s="25">
        <v>197600</v>
      </c>
      <c r="I23985" s="25"/>
      <c r="J23985" s="58" t="e">
        <f>HYPERLINK("#"&amp;"Insumos"&amp;"!A"&amp;MATCH($B23985,#REF!,0),"Ins "&amp;$B23985)</f>
        <v>#REF!</v>
      </c>
      <c r="M23985" s="220"/>
    </row>
    <row r="23986" spans="1:13" x14ac:dyDescent="0.2">
      <c r="A23986" s="35" t="s">
        <v>9399</v>
      </c>
      <c r="B23986" s="34" t="s">
        <v>5007</v>
      </c>
      <c r="C23986" s="45" t="s">
        <v>720</v>
      </c>
      <c r="D23986" s="23" t="s">
        <v>5751</v>
      </c>
      <c r="E23986" s="23" t="s">
        <v>4134</v>
      </c>
      <c r="F23986" s="40">
        <v>1</v>
      </c>
      <c r="G23986" s="25">
        <v>1897</v>
      </c>
      <c r="H23986" s="25">
        <v>1897</v>
      </c>
      <c r="I23986" s="25"/>
      <c r="J23986" s="58" t="e">
        <f>HYPERLINK("#"&amp;"Insumos"&amp;"!A"&amp;MATCH($B23986,#REF!,0),"Ins "&amp;$B23986)</f>
        <v>#REF!</v>
      </c>
      <c r="M23986" s="220"/>
    </row>
    <row r="23987" spans="1:13" x14ac:dyDescent="0.2">
      <c r="A23987" s="35" t="s">
        <v>9399</v>
      </c>
      <c r="B23987" s="1" t="s">
        <v>5533</v>
      </c>
      <c r="C23987" s="45" t="s">
        <v>5892</v>
      </c>
      <c r="D23987" s="23" t="s">
        <v>977</v>
      </c>
      <c r="E23987" s="23" t="s">
        <v>4134</v>
      </c>
      <c r="F23987" s="40">
        <v>1</v>
      </c>
      <c r="G23987" s="25">
        <v>3623</v>
      </c>
      <c r="H23987" s="25">
        <v>3623</v>
      </c>
      <c r="I23987" s="25"/>
      <c r="J23987" s="58" t="e">
        <f>HYPERLINK("#"&amp;"Insumos"&amp;"!A"&amp;MATCH($B23987,#REF!,0),"Ins "&amp;$B23987)</f>
        <v>#REF!</v>
      </c>
      <c r="M23987" s="220"/>
    </row>
    <row r="23988" spans="1:13" ht="38.25" x14ac:dyDescent="0.2">
      <c r="A23988" s="35" t="s">
        <v>9399</v>
      </c>
      <c r="B23988" s="34" t="s">
        <v>9400</v>
      </c>
      <c r="C23988" s="45" t="s">
        <v>9401</v>
      </c>
      <c r="D23988" s="23" t="s">
        <v>5751</v>
      </c>
      <c r="E23988" s="23" t="s">
        <v>463</v>
      </c>
      <c r="F23988" s="40">
        <v>1</v>
      </c>
      <c r="G23988" s="25">
        <v>3074240</v>
      </c>
      <c r="H23988" s="25">
        <v>3074240</v>
      </c>
      <c r="I23988" s="25"/>
      <c r="J23988" s="58" t="e">
        <f>HYPERLINK("#"&amp;"Insumos"&amp;"!A"&amp;MATCH($B23988,#REF!,0),"Ins "&amp;$B23988)</f>
        <v>#REF!</v>
      </c>
      <c r="M23988" s="220"/>
    </row>
    <row r="23989" spans="1:13" ht="63.75" x14ac:dyDescent="0.2">
      <c r="A23989" s="36" t="s">
        <v>9402</v>
      </c>
      <c r="B23989" s="26" t="s">
        <v>6816</v>
      </c>
      <c r="C23989" s="79" t="s">
        <v>11077</v>
      </c>
      <c r="D23989" s="37" t="s">
        <v>5608</v>
      </c>
      <c r="E23989" s="37" t="s">
        <v>72</v>
      </c>
      <c r="F23989" s="41"/>
      <c r="G23989" s="27"/>
      <c r="H23989" s="27"/>
      <c r="I23989" s="27">
        <v>3848417</v>
      </c>
      <c r="M23989" s="220">
        <f t="shared" si="374"/>
        <v>5039887</v>
      </c>
    </row>
    <row r="23990" spans="1:13" ht="25.5" x14ac:dyDescent="0.2">
      <c r="A23990" s="35" t="s">
        <v>9402</v>
      </c>
      <c r="B23990" s="34" t="s">
        <v>8695</v>
      </c>
      <c r="C23990" s="45" t="s">
        <v>8700</v>
      </c>
      <c r="D23990" s="23" t="s">
        <v>5751</v>
      </c>
      <c r="E23990" s="23" t="s">
        <v>72</v>
      </c>
      <c r="F23990" s="40">
        <v>1.5</v>
      </c>
      <c r="G23990" s="25">
        <v>104000</v>
      </c>
      <c r="H23990" s="25">
        <v>156000</v>
      </c>
      <c r="I23990" s="25"/>
      <c r="J23990" s="58" t="e">
        <f>HYPERLINK("#"&amp;"Insumos"&amp;"!A"&amp;MATCH($B23990,#REF!,0),"Ins "&amp;$B23990)</f>
        <v>#REF!</v>
      </c>
      <c r="M23990" s="220"/>
    </row>
    <row r="23991" spans="1:13" x14ac:dyDescent="0.2">
      <c r="A23991" s="35" t="s">
        <v>9402</v>
      </c>
      <c r="B23991" s="34" t="s">
        <v>5007</v>
      </c>
      <c r="C23991" s="45" t="s">
        <v>720</v>
      </c>
      <c r="D23991" s="23" t="s">
        <v>5751</v>
      </c>
      <c r="E23991" s="23" t="s">
        <v>4134</v>
      </c>
      <c r="F23991" s="40">
        <v>1</v>
      </c>
      <c r="G23991" s="25">
        <v>1897</v>
      </c>
      <c r="H23991" s="25">
        <v>1897</v>
      </c>
      <c r="I23991" s="25"/>
      <c r="J23991" s="58" t="e">
        <f>HYPERLINK("#"&amp;"Insumos"&amp;"!A"&amp;MATCH($B23991,#REF!,0),"Ins "&amp;$B23991)</f>
        <v>#REF!</v>
      </c>
      <c r="M23991" s="220"/>
    </row>
    <row r="23992" spans="1:13" x14ac:dyDescent="0.2">
      <c r="A23992" s="35" t="s">
        <v>9402</v>
      </c>
      <c r="B23992" s="1" t="s">
        <v>5533</v>
      </c>
      <c r="C23992" s="45" t="s">
        <v>5892</v>
      </c>
      <c r="D23992" s="23" t="s">
        <v>977</v>
      </c>
      <c r="E23992" s="23" t="s">
        <v>4134</v>
      </c>
      <c r="F23992" s="40">
        <v>4.5</v>
      </c>
      <c r="G23992" s="25">
        <v>3623</v>
      </c>
      <c r="H23992" s="25">
        <v>16304</v>
      </c>
      <c r="I23992" s="25"/>
      <c r="J23992" s="58" t="e">
        <f>HYPERLINK("#"&amp;"Insumos"&amp;"!A"&amp;MATCH($B23992,#REF!,0),"Ins "&amp;$B23992)</f>
        <v>#REF!</v>
      </c>
      <c r="M23992" s="220"/>
    </row>
    <row r="23993" spans="1:13" ht="38.25" x14ac:dyDescent="0.2">
      <c r="A23993" s="35" t="s">
        <v>9402</v>
      </c>
      <c r="B23993" s="34" t="s">
        <v>9403</v>
      </c>
      <c r="C23993" s="45" t="s">
        <v>9404</v>
      </c>
      <c r="D23993" s="23" t="s">
        <v>5751</v>
      </c>
      <c r="E23993" s="23" t="s">
        <v>463</v>
      </c>
      <c r="F23993" s="40">
        <v>1</v>
      </c>
      <c r="G23993" s="25">
        <v>3674216</v>
      </c>
      <c r="H23993" s="25">
        <v>3674216</v>
      </c>
      <c r="I23993" s="25"/>
      <c r="J23993" s="58" t="e">
        <f>HYPERLINK("#"&amp;"Insumos"&amp;"!A"&amp;MATCH($B23993,#REF!,0),"Ins "&amp;$B23993)</f>
        <v>#REF!</v>
      </c>
      <c r="M23993" s="220"/>
    </row>
    <row r="23994" spans="1:13" ht="63.75" x14ac:dyDescent="0.2">
      <c r="A23994" s="36" t="s">
        <v>9422</v>
      </c>
      <c r="B23994" s="26" t="s">
        <v>6816</v>
      </c>
      <c r="C23994" s="79" t="s">
        <v>11078</v>
      </c>
      <c r="D23994" s="37" t="s">
        <v>5608</v>
      </c>
      <c r="E23994" s="37" t="s">
        <v>72</v>
      </c>
      <c r="F23994" s="41"/>
      <c r="G23994" s="27"/>
      <c r="H23994" s="27"/>
      <c r="I23994" s="27">
        <v>2918262</v>
      </c>
      <c r="M23994" s="220">
        <f t="shared" si="374"/>
        <v>3821756</v>
      </c>
    </row>
    <row r="23995" spans="1:13" ht="25.5" x14ac:dyDescent="0.2">
      <c r="A23995" s="35" t="s">
        <v>9422</v>
      </c>
      <c r="B23995" s="34" t="s">
        <v>8695</v>
      </c>
      <c r="C23995" s="45" t="s">
        <v>8700</v>
      </c>
      <c r="D23995" s="23" t="s">
        <v>5751</v>
      </c>
      <c r="E23995" s="23" t="s">
        <v>72</v>
      </c>
      <c r="F23995" s="40">
        <v>1.58</v>
      </c>
      <c r="G23995" s="25">
        <v>104000</v>
      </c>
      <c r="H23995" s="25">
        <v>164320</v>
      </c>
      <c r="I23995" s="25"/>
      <c r="J23995" s="58" t="e">
        <f>HYPERLINK("#"&amp;"Insumos"&amp;"!A"&amp;MATCH($B23995,#REF!,0),"Ins "&amp;$B23995)</f>
        <v>#REF!</v>
      </c>
      <c r="M23995" s="220"/>
    </row>
    <row r="23996" spans="1:13" x14ac:dyDescent="0.2">
      <c r="A23996" s="35" t="s">
        <v>9422</v>
      </c>
      <c r="B23996" s="34" t="s">
        <v>5007</v>
      </c>
      <c r="C23996" s="45" t="s">
        <v>720</v>
      </c>
      <c r="D23996" s="23" t="s">
        <v>5751</v>
      </c>
      <c r="E23996" s="23" t="s">
        <v>4134</v>
      </c>
      <c r="F23996" s="40">
        <v>1</v>
      </c>
      <c r="G23996" s="25">
        <v>1897</v>
      </c>
      <c r="H23996" s="25">
        <v>1897</v>
      </c>
      <c r="I23996" s="25"/>
      <c r="J23996" s="58" t="e">
        <f>HYPERLINK("#"&amp;"Insumos"&amp;"!A"&amp;MATCH($B23996,#REF!,0),"Ins "&amp;$B23996)</f>
        <v>#REF!</v>
      </c>
      <c r="M23996" s="220"/>
    </row>
    <row r="23997" spans="1:13" x14ac:dyDescent="0.2">
      <c r="A23997" s="35" t="s">
        <v>9422</v>
      </c>
      <c r="B23997" s="1" t="s">
        <v>5533</v>
      </c>
      <c r="C23997" s="45" t="s">
        <v>5892</v>
      </c>
      <c r="D23997" s="23" t="s">
        <v>977</v>
      </c>
      <c r="E23997" s="23" t="s">
        <v>4134</v>
      </c>
      <c r="F23997" s="40">
        <v>4.5</v>
      </c>
      <c r="G23997" s="25">
        <v>3623</v>
      </c>
      <c r="H23997" s="25">
        <v>16304</v>
      </c>
      <c r="I23997" s="25"/>
      <c r="J23997" s="58" t="e">
        <f>HYPERLINK("#"&amp;"Insumos"&amp;"!A"&amp;MATCH($B23997,#REF!,0),"Ins "&amp;$B23997)</f>
        <v>#REF!</v>
      </c>
      <c r="M23997" s="220"/>
    </row>
    <row r="23998" spans="1:13" ht="25.5" x14ac:dyDescent="0.2">
      <c r="A23998" s="35" t="s">
        <v>9422</v>
      </c>
      <c r="B23998" s="34" t="s">
        <v>9411</v>
      </c>
      <c r="C23998" s="45" t="s">
        <v>9421</v>
      </c>
      <c r="D23998" s="23" t="s">
        <v>5751</v>
      </c>
      <c r="E23998" s="23" t="s">
        <v>463</v>
      </c>
      <c r="F23998" s="40">
        <v>1</v>
      </c>
      <c r="G23998" s="25">
        <v>2735741</v>
      </c>
      <c r="H23998" s="25">
        <v>2735741</v>
      </c>
      <c r="I23998" s="25"/>
      <c r="J23998" s="58" t="e">
        <f>HYPERLINK("#"&amp;"Insumos"&amp;"!A"&amp;MATCH($B23998,#REF!,0),"Ins "&amp;$B23998)</f>
        <v>#REF!</v>
      </c>
      <c r="M23998" s="220"/>
    </row>
    <row r="23999" spans="1:13" ht="25.5" x14ac:dyDescent="0.2">
      <c r="A23999" s="36" t="s">
        <v>9426</v>
      </c>
      <c r="B23999" s="26" t="s">
        <v>6816</v>
      </c>
      <c r="C23999" s="79" t="s">
        <v>9427</v>
      </c>
      <c r="D23999" s="37" t="s">
        <v>5608</v>
      </c>
      <c r="E23999" s="37" t="s">
        <v>72</v>
      </c>
      <c r="F23999" s="41"/>
      <c r="G23999" s="27"/>
      <c r="H23999" s="27"/>
      <c r="I23999" s="27">
        <v>7627364</v>
      </c>
      <c r="M23999" s="220">
        <f t="shared" si="374"/>
        <v>9988796</v>
      </c>
    </row>
    <row r="24000" spans="1:13" ht="25.5" x14ac:dyDescent="0.2">
      <c r="A24000" s="35" t="s">
        <v>9426</v>
      </c>
      <c r="B24000" s="34" t="s">
        <v>8695</v>
      </c>
      <c r="C24000" s="45" t="s">
        <v>8700</v>
      </c>
      <c r="D24000" s="23" t="s">
        <v>5751</v>
      </c>
      <c r="E24000" s="23" t="s">
        <v>72</v>
      </c>
      <c r="F24000" s="40">
        <v>1.58</v>
      </c>
      <c r="G24000" s="25">
        <v>104000</v>
      </c>
      <c r="H24000" s="25">
        <v>164320</v>
      </c>
      <c r="I24000" s="25"/>
      <c r="J24000" s="58" t="e">
        <f>HYPERLINK("#"&amp;"Insumos"&amp;"!A"&amp;MATCH($B24000,#REF!,0),"Ins "&amp;$B24000)</f>
        <v>#REF!</v>
      </c>
      <c r="M24000" s="220"/>
    </row>
    <row r="24001" spans="1:13" x14ac:dyDescent="0.2">
      <c r="A24001" s="35" t="s">
        <v>9426</v>
      </c>
      <c r="B24001" s="34" t="s">
        <v>5007</v>
      </c>
      <c r="C24001" s="45" t="s">
        <v>720</v>
      </c>
      <c r="D24001" s="23" t="s">
        <v>5751</v>
      </c>
      <c r="E24001" s="23" t="s">
        <v>4134</v>
      </c>
      <c r="F24001" s="40">
        <v>10</v>
      </c>
      <c r="G24001" s="25">
        <v>1897</v>
      </c>
      <c r="H24001" s="25">
        <v>18970</v>
      </c>
      <c r="I24001" s="25"/>
      <c r="J24001" s="58" t="e">
        <f>HYPERLINK("#"&amp;"Insumos"&amp;"!A"&amp;MATCH($B24001,#REF!,0),"Ins "&amp;$B24001)</f>
        <v>#REF!</v>
      </c>
      <c r="M24001" s="220"/>
    </row>
    <row r="24002" spans="1:13" x14ac:dyDescent="0.2">
      <c r="A24002" s="35" t="s">
        <v>9426</v>
      </c>
      <c r="B24002" s="1" t="s">
        <v>5533</v>
      </c>
      <c r="C24002" s="45" t="s">
        <v>5892</v>
      </c>
      <c r="D24002" s="23" t="s">
        <v>977</v>
      </c>
      <c r="E24002" s="23" t="s">
        <v>4134</v>
      </c>
      <c r="F24002" s="40">
        <v>1</v>
      </c>
      <c r="G24002" s="25">
        <v>3623</v>
      </c>
      <c r="H24002" s="25">
        <v>3623</v>
      </c>
      <c r="I24002" s="25"/>
      <c r="J24002" s="58" t="e">
        <f>HYPERLINK("#"&amp;"Insumos"&amp;"!A"&amp;MATCH($B24002,#REF!,0),"Ins "&amp;$B24002)</f>
        <v>#REF!</v>
      </c>
      <c r="M24002" s="220"/>
    </row>
    <row r="24003" spans="1:13" x14ac:dyDescent="0.2">
      <c r="A24003" s="35" t="s">
        <v>9426</v>
      </c>
      <c r="B24003" s="34" t="s">
        <v>9410</v>
      </c>
      <c r="C24003" s="45" t="s">
        <v>9420</v>
      </c>
      <c r="D24003" s="23" t="s">
        <v>5751</v>
      </c>
      <c r="E24003" s="23" t="s">
        <v>463</v>
      </c>
      <c r="F24003" s="40">
        <v>1</v>
      </c>
      <c r="G24003" s="25">
        <v>7440451</v>
      </c>
      <c r="H24003" s="25">
        <v>7440451</v>
      </c>
      <c r="I24003" s="25"/>
      <c r="J24003" s="58" t="e">
        <f>HYPERLINK("#"&amp;"Insumos"&amp;"!A"&amp;MATCH($B24003,#REF!,0),"Ins "&amp;$B24003)</f>
        <v>#REF!</v>
      </c>
      <c r="M24003" s="220"/>
    </row>
    <row r="24004" spans="1:13" ht="25.5" x14ac:dyDescent="0.2">
      <c r="A24004" s="36" t="s">
        <v>9428</v>
      </c>
      <c r="B24004" s="26" t="s">
        <v>6816</v>
      </c>
      <c r="C24004" s="79" t="s">
        <v>9429</v>
      </c>
      <c r="D24004" s="37" t="s">
        <v>5608</v>
      </c>
      <c r="E24004" s="37" t="s">
        <v>72</v>
      </c>
      <c r="F24004" s="41"/>
      <c r="G24004" s="27"/>
      <c r="H24004" s="27"/>
      <c r="I24004" s="27">
        <v>10922396</v>
      </c>
      <c r="M24004" s="220">
        <f t="shared" ref="M24004:M24063" si="375">ROUND(I24004*(1+$L$2),0)</f>
        <v>14303970</v>
      </c>
    </row>
    <row r="24005" spans="1:13" ht="25.5" x14ac:dyDescent="0.2">
      <c r="A24005" s="35" t="s">
        <v>9428</v>
      </c>
      <c r="B24005" s="34" t="s">
        <v>8695</v>
      </c>
      <c r="C24005" s="45" t="s">
        <v>8700</v>
      </c>
      <c r="D24005" s="23" t="s">
        <v>5751</v>
      </c>
      <c r="E24005" s="23" t="s">
        <v>72</v>
      </c>
      <c r="F24005" s="40">
        <v>1.7</v>
      </c>
      <c r="G24005" s="25">
        <v>104000</v>
      </c>
      <c r="H24005" s="25">
        <v>176800</v>
      </c>
      <c r="I24005" s="25"/>
      <c r="J24005" s="58" t="e">
        <f>HYPERLINK("#"&amp;"Insumos"&amp;"!A"&amp;MATCH($B24005,#REF!,0),"Ins "&amp;$B24005)</f>
        <v>#REF!</v>
      </c>
      <c r="M24005" s="220"/>
    </row>
    <row r="24006" spans="1:13" x14ac:dyDescent="0.2">
      <c r="A24006" s="35" t="s">
        <v>9428</v>
      </c>
      <c r="B24006" s="34" t="s">
        <v>5007</v>
      </c>
      <c r="C24006" s="45" t="s">
        <v>720</v>
      </c>
      <c r="D24006" s="23" t="s">
        <v>5751</v>
      </c>
      <c r="E24006" s="23" t="s">
        <v>4134</v>
      </c>
      <c r="F24006" s="40">
        <v>10</v>
      </c>
      <c r="G24006" s="25">
        <v>1897</v>
      </c>
      <c r="H24006" s="25">
        <v>18970</v>
      </c>
      <c r="I24006" s="25"/>
      <c r="J24006" s="58" t="e">
        <f>HYPERLINK("#"&amp;"Insumos"&amp;"!A"&amp;MATCH($B24006,#REF!,0),"Ins "&amp;$B24006)</f>
        <v>#REF!</v>
      </c>
      <c r="M24006" s="220"/>
    </row>
    <row r="24007" spans="1:13" x14ac:dyDescent="0.2">
      <c r="A24007" s="35" t="s">
        <v>9428</v>
      </c>
      <c r="B24007" s="1" t="s">
        <v>5533</v>
      </c>
      <c r="C24007" s="45" t="s">
        <v>5892</v>
      </c>
      <c r="D24007" s="23" t="s">
        <v>977</v>
      </c>
      <c r="E24007" s="23" t="s">
        <v>4134</v>
      </c>
      <c r="F24007" s="40">
        <v>1</v>
      </c>
      <c r="G24007" s="25">
        <v>3623</v>
      </c>
      <c r="H24007" s="25">
        <v>3623</v>
      </c>
      <c r="I24007" s="25"/>
      <c r="J24007" s="58" t="e">
        <f>HYPERLINK("#"&amp;"Insumos"&amp;"!A"&amp;MATCH($B24007,#REF!,0),"Ins "&amp;$B24007)</f>
        <v>#REF!</v>
      </c>
      <c r="M24007" s="220"/>
    </row>
    <row r="24008" spans="1:13" ht="25.5" x14ac:dyDescent="0.2">
      <c r="A24008" s="35" t="s">
        <v>9428</v>
      </c>
      <c r="B24008" s="34" t="s">
        <v>9409</v>
      </c>
      <c r="C24008" s="45" t="s">
        <v>9419</v>
      </c>
      <c r="D24008" s="23" t="s">
        <v>5751</v>
      </c>
      <c r="E24008" s="23" t="s">
        <v>463</v>
      </c>
      <c r="F24008" s="40">
        <v>1</v>
      </c>
      <c r="G24008" s="25">
        <v>10723003</v>
      </c>
      <c r="H24008" s="25">
        <v>10723003</v>
      </c>
      <c r="I24008" s="25"/>
      <c r="J24008" s="58" t="e">
        <f>HYPERLINK("#"&amp;"Insumos"&amp;"!A"&amp;MATCH($B24008,#REF!,0),"Ins "&amp;$B24008)</f>
        <v>#REF!</v>
      </c>
      <c r="M24008" s="220"/>
    </row>
    <row r="24009" spans="1:13" ht="38.25" x14ac:dyDescent="0.2">
      <c r="A24009" s="36" t="s">
        <v>9430</v>
      </c>
      <c r="B24009" s="26" t="s">
        <v>6816</v>
      </c>
      <c r="C24009" s="79" t="s">
        <v>9431</v>
      </c>
      <c r="D24009" s="37" t="s">
        <v>5608</v>
      </c>
      <c r="E24009" s="37" t="s">
        <v>72</v>
      </c>
      <c r="F24009" s="41"/>
      <c r="G24009" s="27"/>
      <c r="H24009" s="27"/>
      <c r="I24009" s="27">
        <v>999231</v>
      </c>
      <c r="M24009" s="220">
        <f t="shared" si="375"/>
        <v>1308593</v>
      </c>
    </row>
    <row r="24010" spans="1:13" ht="25.5" x14ac:dyDescent="0.2">
      <c r="A24010" s="35" t="s">
        <v>9430</v>
      </c>
      <c r="B24010" s="34" t="s">
        <v>8695</v>
      </c>
      <c r="C24010" s="45" t="s">
        <v>8700</v>
      </c>
      <c r="D24010" s="23" t="s">
        <v>5751</v>
      </c>
      <c r="E24010" s="23" t="s">
        <v>72</v>
      </c>
      <c r="F24010" s="40">
        <v>1.5</v>
      </c>
      <c r="G24010" s="25">
        <v>104000</v>
      </c>
      <c r="H24010" s="25">
        <v>156000</v>
      </c>
      <c r="I24010" s="25"/>
      <c r="J24010" s="58" t="e">
        <f>HYPERLINK("#"&amp;"Insumos"&amp;"!A"&amp;MATCH($B24010,#REF!,0),"Ins "&amp;$B24010)</f>
        <v>#REF!</v>
      </c>
      <c r="M24010" s="220"/>
    </row>
    <row r="24011" spans="1:13" x14ac:dyDescent="0.2">
      <c r="A24011" s="35" t="s">
        <v>9430</v>
      </c>
      <c r="B24011" s="34" t="s">
        <v>5007</v>
      </c>
      <c r="C24011" s="45" t="s">
        <v>720</v>
      </c>
      <c r="D24011" s="23" t="s">
        <v>5751</v>
      </c>
      <c r="E24011" s="23" t="s">
        <v>4134</v>
      </c>
      <c r="F24011" s="40">
        <v>10</v>
      </c>
      <c r="G24011" s="25">
        <v>1897</v>
      </c>
      <c r="H24011" s="25">
        <v>18970</v>
      </c>
      <c r="I24011" s="25"/>
      <c r="J24011" s="58" t="e">
        <f>HYPERLINK("#"&amp;"Insumos"&amp;"!A"&amp;MATCH($B24011,#REF!,0),"Ins "&amp;$B24011)</f>
        <v>#REF!</v>
      </c>
      <c r="M24011" s="220"/>
    </row>
    <row r="24012" spans="1:13" x14ac:dyDescent="0.2">
      <c r="A24012" s="35" t="s">
        <v>9430</v>
      </c>
      <c r="B24012" s="1" t="s">
        <v>5533</v>
      </c>
      <c r="C24012" s="48" t="s">
        <v>5892</v>
      </c>
      <c r="D24012" s="23" t="s">
        <v>977</v>
      </c>
      <c r="E24012" s="23" t="s">
        <v>4134</v>
      </c>
      <c r="F24012" s="40">
        <v>1</v>
      </c>
      <c r="G24012" s="25">
        <v>3623</v>
      </c>
      <c r="H24012" s="25">
        <v>3623</v>
      </c>
      <c r="I24012" s="25"/>
      <c r="J24012" s="58" t="e">
        <f>HYPERLINK("#"&amp;"Insumos"&amp;"!A"&amp;MATCH($B24012,#REF!,0),"Ins "&amp;$B24012)</f>
        <v>#REF!</v>
      </c>
      <c r="M24012" s="220"/>
    </row>
    <row r="24013" spans="1:13" ht="38.25" x14ac:dyDescent="0.2">
      <c r="A24013" s="35" t="s">
        <v>9430</v>
      </c>
      <c r="B24013" s="34" t="s">
        <v>9408</v>
      </c>
      <c r="C24013" s="45" t="s">
        <v>9418</v>
      </c>
      <c r="D24013" s="23" t="s">
        <v>5751</v>
      </c>
      <c r="E24013" s="23" t="s">
        <v>463</v>
      </c>
      <c r="F24013" s="40">
        <v>1</v>
      </c>
      <c r="G24013" s="25">
        <v>820638</v>
      </c>
      <c r="H24013" s="25">
        <v>820638</v>
      </c>
      <c r="I24013" s="25"/>
      <c r="J24013" s="58" t="e">
        <f>HYPERLINK("#"&amp;"Insumos"&amp;"!A"&amp;MATCH($B24013,#REF!,0),"Ins "&amp;$B24013)</f>
        <v>#REF!</v>
      </c>
      <c r="M24013" s="220"/>
    </row>
    <row r="24014" spans="1:13" ht="25.5" x14ac:dyDescent="0.2">
      <c r="A24014" s="36" t="s">
        <v>9432</v>
      </c>
      <c r="B24014" s="26" t="s">
        <v>6816</v>
      </c>
      <c r="C24014" s="79" t="s">
        <v>9433</v>
      </c>
      <c r="D24014" s="37" t="s">
        <v>5608</v>
      </c>
      <c r="E24014" s="37" t="s">
        <v>72</v>
      </c>
      <c r="F24014" s="41"/>
      <c r="G24014" s="27"/>
      <c r="H24014" s="27"/>
      <c r="I24014" s="27">
        <v>1052693</v>
      </c>
      <c r="M24014" s="220">
        <f t="shared" si="375"/>
        <v>1378607</v>
      </c>
    </row>
    <row r="24015" spans="1:13" ht="25.5" x14ac:dyDescent="0.2">
      <c r="A24015" s="35" t="s">
        <v>9432</v>
      </c>
      <c r="B24015" s="34" t="s">
        <v>8695</v>
      </c>
      <c r="C24015" s="45" t="s">
        <v>8700</v>
      </c>
      <c r="D24015" s="23" t="s">
        <v>5751</v>
      </c>
      <c r="E24015" s="23" t="s">
        <v>72</v>
      </c>
      <c r="F24015" s="40">
        <v>1.5</v>
      </c>
      <c r="G24015" s="25">
        <v>104000</v>
      </c>
      <c r="H24015" s="25">
        <v>156000</v>
      </c>
      <c r="I24015" s="25"/>
      <c r="J24015" s="58" t="e">
        <f>HYPERLINK("#"&amp;"Insumos"&amp;"!A"&amp;MATCH($B24015,#REF!,0),"Ins "&amp;$B24015)</f>
        <v>#REF!</v>
      </c>
      <c r="M24015" s="220"/>
    </row>
    <row r="24016" spans="1:13" x14ac:dyDescent="0.2">
      <c r="A24016" s="35" t="s">
        <v>9432</v>
      </c>
      <c r="B24016" s="34" t="s">
        <v>5007</v>
      </c>
      <c r="C24016" s="45" t="s">
        <v>720</v>
      </c>
      <c r="D24016" s="23" t="s">
        <v>5751</v>
      </c>
      <c r="E24016" s="23" t="s">
        <v>4134</v>
      </c>
      <c r="F24016" s="40">
        <v>1</v>
      </c>
      <c r="G24016" s="25">
        <v>1897</v>
      </c>
      <c r="H24016" s="25">
        <v>1897</v>
      </c>
      <c r="I24016" s="25"/>
      <c r="J24016" s="58" t="e">
        <f>HYPERLINK("#"&amp;"Insumos"&amp;"!A"&amp;MATCH($B24016,#REF!,0),"Ins "&amp;$B24016)</f>
        <v>#REF!</v>
      </c>
      <c r="M24016" s="220"/>
    </row>
    <row r="24017" spans="1:13" x14ac:dyDescent="0.2">
      <c r="A24017" s="35" t="s">
        <v>9432</v>
      </c>
      <c r="B24017" s="1" t="s">
        <v>5533</v>
      </c>
      <c r="C24017" s="45" t="s">
        <v>5892</v>
      </c>
      <c r="D24017" s="23" t="s">
        <v>977</v>
      </c>
      <c r="E24017" s="23" t="s">
        <v>4134</v>
      </c>
      <c r="F24017" s="40">
        <v>1</v>
      </c>
      <c r="G24017" s="25">
        <v>3623</v>
      </c>
      <c r="H24017" s="25">
        <v>3623</v>
      </c>
      <c r="I24017" s="25"/>
      <c r="J24017" s="58" t="e">
        <f>HYPERLINK("#"&amp;"Insumos"&amp;"!A"&amp;MATCH($B24017,#REF!,0),"Ins "&amp;$B24017)</f>
        <v>#REF!</v>
      </c>
      <c r="M24017" s="220"/>
    </row>
    <row r="24018" spans="1:13" x14ac:dyDescent="0.2">
      <c r="A24018" s="35" t="s">
        <v>9432</v>
      </c>
      <c r="B24018" s="34" t="s">
        <v>5589</v>
      </c>
      <c r="C24018" s="45" t="s">
        <v>5819</v>
      </c>
      <c r="D24018" s="23" t="s">
        <v>5585</v>
      </c>
      <c r="E24018" s="23" t="s">
        <v>466</v>
      </c>
      <c r="F24018" s="40">
        <v>1.2E-2</v>
      </c>
      <c r="G24018" s="25">
        <v>597780</v>
      </c>
      <c r="H24018" s="25">
        <v>7173</v>
      </c>
      <c r="I24018" s="25"/>
      <c r="M24018" s="220"/>
    </row>
    <row r="24019" spans="1:13" x14ac:dyDescent="0.2">
      <c r="A24019" s="35" t="s">
        <v>9432</v>
      </c>
      <c r="B24019" s="34" t="s">
        <v>9405</v>
      </c>
      <c r="C24019" s="45" t="s">
        <v>9416</v>
      </c>
      <c r="D24019" s="23" t="s">
        <v>5751</v>
      </c>
      <c r="E24019" s="23" t="s">
        <v>463</v>
      </c>
      <c r="F24019" s="40">
        <v>1</v>
      </c>
      <c r="G24019" s="25">
        <v>884000</v>
      </c>
      <c r="H24019" s="25">
        <v>884000</v>
      </c>
      <c r="I24019" s="25"/>
      <c r="J24019" s="58" t="e">
        <f>HYPERLINK("#"&amp;"Insumos"&amp;"!A"&amp;MATCH($B24019,#REF!,0),"Ins "&amp;$B24019)</f>
        <v>#REF!</v>
      </c>
      <c r="M24019" s="220"/>
    </row>
    <row r="24020" spans="1:13" ht="25.5" x14ac:dyDescent="0.2">
      <c r="A24020" s="36" t="s">
        <v>9434</v>
      </c>
      <c r="B24020" s="26" t="s">
        <v>6816</v>
      </c>
      <c r="C24020" s="79" t="s">
        <v>9440</v>
      </c>
      <c r="D24020" s="37" t="s">
        <v>5608</v>
      </c>
      <c r="E24020" s="37" t="s">
        <v>72</v>
      </c>
      <c r="F24020" s="41"/>
      <c r="G24020" s="27"/>
      <c r="H24020" s="27"/>
      <c r="I24020" s="27">
        <v>2147187</v>
      </c>
      <c r="M24020" s="220">
        <f t="shared" si="375"/>
        <v>2811956</v>
      </c>
    </row>
    <row r="24021" spans="1:13" ht="25.5" x14ac:dyDescent="0.2">
      <c r="A24021" s="35" t="s">
        <v>9434</v>
      </c>
      <c r="B24021" s="34" t="s">
        <v>8695</v>
      </c>
      <c r="C24021" s="45" t="s">
        <v>8700</v>
      </c>
      <c r="D24021" s="23" t="s">
        <v>5751</v>
      </c>
      <c r="E24021" s="23" t="s">
        <v>72</v>
      </c>
      <c r="F24021" s="40">
        <v>1</v>
      </c>
      <c r="G24021" s="25">
        <v>104000</v>
      </c>
      <c r="H24021" s="25">
        <v>104000</v>
      </c>
      <c r="I24021" s="25"/>
      <c r="J24021" s="58" t="e">
        <f>HYPERLINK("#"&amp;"Insumos"&amp;"!A"&amp;MATCH($B24021,#REF!,0),"Ins "&amp;$B24021)</f>
        <v>#REF!</v>
      </c>
      <c r="M24021" s="220"/>
    </row>
    <row r="24022" spans="1:13" x14ac:dyDescent="0.2">
      <c r="A24022" s="35" t="s">
        <v>9434</v>
      </c>
      <c r="B24022" s="34" t="s">
        <v>5007</v>
      </c>
      <c r="C24022" s="45" t="s">
        <v>720</v>
      </c>
      <c r="D24022" s="23" t="s">
        <v>5751</v>
      </c>
      <c r="E24022" s="23" t="s">
        <v>4134</v>
      </c>
      <c r="F24022" s="40">
        <v>1</v>
      </c>
      <c r="G24022" s="25">
        <v>1897</v>
      </c>
      <c r="H24022" s="25">
        <v>1897</v>
      </c>
      <c r="I24022" s="25"/>
      <c r="J24022" s="58" t="e">
        <f>HYPERLINK("#"&amp;"Insumos"&amp;"!A"&amp;MATCH($B24022,#REF!,0),"Ins "&amp;$B24022)</f>
        <v>#REF!</v>
      </c>
      <c r="M24022" s="220"/>
    </row>
    <row r="24023" spans="1:13" x14ac:dyDescent="0.2">
      <c r="A24023" s="35" t="s">
        <v>9434</v>
      </c>
      <c r="B24023" s="1" t="s">
        <v>5533</v>
      </c>
      <c r="C24023" s="45" t="s">
        <v>5892</v>
      </c>
      <c r="D24023" s="23" t="s">
        <v>977</v>
      </c>
      <c r="E24023" s="23" t="s">
        <v>4134</v>
      </c>
      <c r="F24023" s="40">
        <v>1</v>
      </c>
      <c r="G24023" s="25">
        <v>3623</v>
      </c>
      <c r="H24023" s="25">
        <v>3623</v>
      </c>
      <c r="I24023" s="25"/>
      <c r="J24023" s="58" t="e">
        <f>HYPERLINK("#"&amp;"Insumos"&amp;"!A"&amp;MATCH($B24023,#REF!,0),"Ins "&amp;$B24023)</f>
        <v>#REF!</v>
      </c>
      <c r="M24023" s="220"/>
    </row>
    <row r="24024" spans="1:13" x14ac:dyDescent="0.2">
      <c r="A24024" s="35" t="s">
        <v>9434</v>
      </c>
      <c r="B24024" s="34" t="s">
        <v>5584</v>
      </c>
      <c r="C24024" s="45" t="s">
        <v>6973</v>
      </c>
      <c r="D24024" s="23" t="s">
        <v>5585</v>
      </c>
      <c r="E24024" s="23" t="s">
        <v>467</v>
      </c>
      <c r="F24024" s="40">
        <v>8</v>
      </c>
      <c r="G24024" s="25">
        <v>8042</v>
      </c>
      <c r="H24024" s="25">
        <v>64336</v>
      </c>
      <c r="I24024" s="25"/>
      <c r="M24024" s="220"/>
    </row>
    <row r="24025" spans="1:13" x14ac:dyDescent="0.2">
      <c r="A24025" s="35" t="s">
        <v>9434</v>
      </c>
      <c r="B24025" s="34" t="s">
        <v>5588</v>
      </c>
      <c r="C24025" s="45" t="s">
        <v>5818</v>
      </c>
      <c r="D24025" s="23" t="s">
        <v>5585</v>
      </c>
      <c r="E24025" s="23" t="s">
        <v>466</v>
      </c>
      <c r="F24025" s="40">
        <v>0.05</v>
      </c>
      <c r="G24025" s="25">
        <v>535318</v>
      </c>
      <c r="H24025" s="25">
        <v>26766</v>
      </c>
      <c r="I24025" s="25"/>
      <c r="M24025" s="220"/>
    </row>
    <row r="24026" spans="1:13" x14ac:dyDescent="0.2">
      <c r="A24026" s="35" t="s">
        <v>9434</v>
      </c>
      <c r="B24026" s="34" t="s">
        <v>9406</v>
      </c>
      <c r="C24026" s="45" t="s">
        <v>9417</v>
      </c>
      <c r="D24026" s="23" t="s">
        <v>5751</v>
      </c>
      <c r="E24026" s="23" t="s">
        <v>463</v>
      </c>
      <c r="F24026" s="40">
        <v>1</v>
      </c>
      <c r="G24026" s="25">
        <v>1946565</v>
      </c>
      <c r="H24026" s="25">
        <v>1946565</v>
      </c>
      <c r="I24026" s="25"/>
      <c r="J24026" s="58" t="e">
        <f>HYPERLINK("#"&amp;"Insumos"&amp;"!A"&amp;MATCH($B24026,#REF!,0),"Ins "&amp;$B24026)</f>
        <v>#REF!</v>
      </c>
      <c r="M24026" s="220"/>
    </row>
    <row r="24027" spans="1:13" ht="25.5" x14ac:dyDescent="0.2">
      <c r="A24027" s="36" t="s">
        <v>9435</v>
      </c>
      <c r="B24027" s="26" t="s">
        <v>6816</v>
      </c>
      <c r="C24027" s="79" t="s">
        <v>9441</v>
      </c>
      <c r="D24027" s="37" t="s">
        <v>5608</v>
      </c>
      <c r="E24027" s="37" t="s">
        <v>72</v>
      </c>
      <c r="F24027" s="41"/>
      <c r="G24027" s="27"/>
      <c r="H24027" s="27"/>
      <c r="I24027" s="27">
        <v>2528508</v>
      </c>
      <c r="M24027" s="220">
        <f t="shared" si="375"/>
        <v>3311334</v>
      </c>
    </row>
    <row r="24028" spans="1:13" ht="25.5" x14ac:dyDescent="0.2">
      <c r="A24028" s="35" t="s">
        <v>9435</v>
      </c>
      <c r="B24028" s="34" t="s">
        <v>8695</v>
      </c>
      <c r="C24028" s="45" t="s">
        <v>8700</v>
      </c>
      <c r="D24028" s="23" t="s">
        <v>5751</v>
      </c>
      <c r="E24028" s="23" t="s">
        <v>72</v>
      </c>
      <c r="F24028" s="40">
        <v>1.5</v>
      </c>
      <c r="G24028" s="25">
        <v>104000</v>
      </c>
      <c r="H24028" s="25">
        <v>156000</v>
      </c>
      <c r="I24028" s="25"/>
      <c r="J24028" s="58" t="e">
        <f>HYPERLINK("#"&amp;"Insumos"&amp;"!A"&amp;MATCH($B24028,#REF!,0),"Ins "&amp;$B24028)</f>
        <v>#REF!</v>
      </c>
      <c r="M24028" s="220"/>
    </row>
    <row r="24029" spans="1:13" x14ac:dyDescent="0.2">
      <c r="A24029" s="35" t="s">
        <v>9435</v>
      </c>
      <c r="B24029" s="34" t="s">
        <v>5007</v>
      </c>
      <c r="C24029" s="45" t="s">
        <v>720</v>
      </c>
      <c r="D24029" s="23" t="s">
        <v>5751</v>
      </c>
      <c r="E24029" s="23" t="s">
        <v>4134</v>
      </c>
      <c r="F24029" s="40">
        <v>1</v>
      </c>
      <c r="G24029" s="25">
        <v>1897</v>
      </c>
      <c r="H24029" s="25">
        <v>1897</v>
      </c>
      <c r="I24029" s="25"/>
      <c r="J24029" s="58" t="e">
        <f>HYPERLINK("#"&amp;"Insumos"&amp;"!A"&amp;MATCH($B24029,#REF!,0),"Ins "&amp;$B24029)</f>
        <v>#REF!</v>
      </c>
      <c r="M24029" s="220"/>
    </row>
    <row r="24030" spans="1:13" x14ac:dyDescent="0.2">
      <c r="A24030" s="35" t="s">
        <v>9435</v>
      </c>
      <c r="B24030" s="1" t="s">
        <v>5533</v>
      </c>
      <c r="C24030" s="45" t="s">
        <v>5892</v>
      </c>
      <c r="D24030" s="23" t="s">
        <v>977</v>
      </c>
      <c r="E24030" s="23" t="s">
        <v>4134</v>
      </c>
      <c r="F24030" s="40">
        <v>5</v>
      </c>
      <c r="G24030" s="25">
        <v>3623</v>
      </c>
      <c r="H24030" s="25">
        <v>18115</v>
      </c>
      <c r="I24030" s="25"/>
      <c r="J24030" s="58" t="e">
        <f>HYPERLINK("#"&amp;"Insumos"&amp;"!A"&amp;MATCH($B24030,#REF!,0),"Ins "&amp;$B24030)</f>
        <v>#REF!</v>
      </c>
      <c r="M24030" s="220"/>
    </row>
    <row r="24031" spans="1:13" x14ac:dyDescent="0.2">
      <c r="A24031" s="35" t="s">
        <v>9435</v>
      </c>
      <c r="B24031" s="34" t="s">
        <v>9407</v>
      </c>
      <c r="C24031" s="45" t="s">
        <v>9445</v>
      </c>
      <c r="D24031" s="23" t="s">
        <v>5751</v>
      </c>
      <c r="E24031" s="23" t="s">
        <v>463</v>
      </c>
      <c r="F24031" s="40">
        <v>1</v>
      </c>
      <c r="G24031" s="25">
        <v>2352496</v>
      </c>
      <c r="H24031" s="25">
        <v>2352496</v>
      </c>
      <c r="I24031" s="25"/>
      <c r="J24031" s="58" t="e">
        <f>HYPERLINK("#"&amp;"Insumos"&amp;"!A"&amp;MATCH($B24031,#REF!,0),"Ins "&amp;$B24031)</f>
        <v>#REF!</v>
      </c>
      <c r="M24031" s="220"/>
    </row>
    <row r="24032" spans="1:13" ht="25.5" x14ac:dyDescent="0.2">
      <c r="A24032" s="36" t="s">
        <v>9436</v>
      </c>
      <c r="B24032" s="26" t="s">
        <v>6816</v>
      </c>
      <c r="C24032" s="79" t="s">
        <v>9442</v>
      </c>
      <c r="D24032" s="37" t="s">
        <v>5608</v>
      </c>
      <c r="E24032" s="37" t="s">
        <v>72</v>
      </c>
      <c r="F24032" s="41"/>
      <c r="G24032" s="27"/>
      <c r="H24032" s="27"/>
      <c r="I24032" s="27">
        <v>622277</v>
      </c>
      <c r="M24032" s="220">
        <f t="shared" si="375"/>
        <v>814934</v>
      </c>
    </row>
    <row r="24033" spans="1:13" ht="25.5" x14ac:dyDescent="0.2">
      <c r="A24033" s="35" t="s">
        <v>9436</v>
      </c>
      <c r="B24033" s="34" t="s">
        <v>8695</v>
      </c>
      <c r="C24033" s="45" t="s">
        <v>8700</v>
      </c>
      <c r="D24033" s="23" t="s">
        <v>5751</v>
      </c>
      <c r="E24033" s="23" t="s">
        <v>72</v>
      </c>
      <c r="F24033" s="40">
        <v>1.5</v>
      </c>
      <c r="G24033" s="25">
        <v>104000</v>
      </c>
      <c r="H24033" s="25">
        <v>156000</v>
      </c>
      <c r="I24033" s="25"/>
      <c r="J24033" s="58" t="e">
        <f>HYPERLINK("#"&amp;"Insumos"&amp;"!A"&amp;MATCH($B24033,#REF!,0),"Ins "&amp;$B24033)</f>
        <v>#REF!</v>
      </c>
      <c r="M24033" s="220"/>
    </row>
    <row r="24034" spans="1:13" x14ac:dyDescent="0.2">
      <c r="A24034" s="35" t="s">
        <v>9436</v>
      </c>
      <c r="B24034" s="34" t="s">
        <v>5007</v>
      </c>
      <c r="C24034" s="45" t="s">
        <v>720</v>
      </c>
      <c r="D24034" s="23" t="s">
        <v>5751</v>
      </c>
      <c r="E24034" s="23" t="s">
        <v>4134</v>
      </c>
      <c r="F24034" s="40">
        <v>1</v>
      </c>
      <c r="G24034" s="25">
        <v>1897</v>
      </c>
      <c r="H24034" s="25">
        <v>1897</v>
      </c>
      <c r="I24034" s="25"/>
      <c r="J24034" s="58" t="e">
        <f>HYPERLINK("#"&amp;"Insumos"&amp;"!A"&amp;MATCH($B24034,#REF!,0),"Ins "&amp;$B24034)</f>
        <v>#REF!</v>
      </c>
      <c r="M24034" s="220"/>
    </row>
    <row r="24035" spans="1:13" x14ac:dyDescent="0.2">
      <c r="A24035" s="35" t="s">
        <v>9436</v>
      </c>
      <c r="B24035" s="1" t="s">
        <v>5533</v>
      </c>
      <c r="C24035" s="45" t="s">
        <v>5892</v>
      </c>
      <c r="D24035" s="23" t="s">
        <v>977</v>
      </c>
      <c r="E24035" s="23" t="s">
        <v>4134</v>
      </c>
      <c r="F24035" s="40">
        <v>5</v>
      </c>
      <c r="G24035" s="25">
        <v>3623</v>
      </c>
      <c r="H24035" s="25">
        <v>18115</v>
      </c>
      <c r="I24035" s="25"/>
      <c r="J24035" s="58" t="e">
        <f>HYPERLINK("#"&amp;"Insumos"&amp;"!A"&amp;MATCH($B24035,#REF!,0),"Ins "&amp;$B24035)</f>
        <v>#REF!</v>
      </c>
      <c r="M24035" s="220"/>
    </row>
    <row r="24036" spans="1:13" x14ac:dyDescent="0.2">
      <c r="A24036" s="35" t="s">
        <v>9436</v>
      </c>
      <c r="B24036" s="34" t="s">
        <v>9414</v>
      </c>
      <c r="C24036" s="45" t="s">
        <v>9444</v>
      </c>
      <c r="D24036" s="23" t="s">
        <v>5751</v>
      </c>
      <c r="E24036" s="23" t="s">
        <v>72</v>
      </c>
      <c r="F24036" s="40">
        <v>1</v>
      </c>
      <c r="G24036" s="25">
        <v>446265</v>
      </c>
      <c r="H24036" s="25">
        <v>446265</v>
      </c>
      <c r="I24036" s="25"/>
      <c r="J24036" s="58" t="e">
        <f>HYPERLINK("#"&amp;"Insumos"&amp;"!A"&amp;MATCH($B24036,#REF!,0),"Ins "&amp;$B24036)</f>
        <v>#REF!</v>
      </c>
      <c r="M24036" s="220"/>
    </row>
    <row r="24037" spans="1:13" ht="25.5" x14ac:dyDescent="0.2">
      <c r="A24037" s="36" t="s">
        <v>9437</v>
      </c>
      <c r="B24037" s="26" t="s">
        <v>6816</v>
      </c>
      <c r="C24037" s="79" t="s">
        <v>9443</v>
      </c>
      <c r="D24037" s="37" t="s">
        <v>5608</v>
      </c>
      <c r="E24037" s="37" t="s">
        <v>72</v>
      </c>
      <c r="F24037" s="41"/>
      <c r="G24037" s="27"/>
      <c r="H24037" s="27"/>
      <c r="I24037" s="27">
        <v>622277</v>
      </c>
      <c r="M24037" s="220">
        <f t="shared" si="375"/>
        <v>814934</v>
      </c>
    </row>
    <row r="24038" spans="1:13" ht="25.5" x14ac:dyDescent="0.2">
      <c r="A24038" s="35" t="s">
        <v>9437</v>
      </c>
      <c r="B24038" s="34" t="s">
        <v>8695</v>
      </c>
      <c r="C24038" s="45" t="s">
        <v>8700</v>
      </c>
      <c r="D24038" s="23" t="s">
        <v>5751</v>
      </c>
      <c r="E24038" s="23" t="s">
        <v>72</v>
      </c>
      <c r="F24038" s="40">
        <v>1.5</v>
      </c>
      <c r="G24038" s="25">
        <v>104000</v>
      </c>
      <c r="H24038" s="25">
        <v>156000</v>
      </c>
      <c r="I24038" s="25"/>
      <c r="J24038" s="58" t="e">
        <f>HYPERLINK("#"&amp;"Insumos"&amp;"!A"&amp;MATCH($B24038,#REF!,0),"Ins "&amp;$B24038)</f>
        <v>#REF!</v>
      </c>
      <c r="M24038" s="220"/>
    </row>
    <row r="24039" spans="1:13" x14ac:dyDescent="0.2">
      <c r="A24039" s="35" t="s">
        <v>9437</v>
      </c>
      <c r="B24039" s="34" t="s">
        <v>5007</v>
      </c>
      <c r="C24039" s="45" t="s">
        <v>720</v>
      </c>
      <c r="D24039" s="23" t="s">
        <v>5751</v>
      </c>
      <c r="E24039" s="23" t="s">
        <v>4134</v>
      </c>
      <c r="F24039" s="40">
        <v>1</v>
      </c>
      <c r="G24039" s="25">
        <v>1897</v>
      </c>
      <c r="H24039" s="25">
        <v>1897</v>
      </c>
      <c r="I24039" s="25"/>
      <c r="J24039" s="58" t="e">
        <f>HYPERLINK("#"&amp;"Insumos"&amp;"!A"&amp;MATCH($B24039,#REF!,0),"Ins "&amp;$B24039)</f>
        <v>#REF!</v>
      </c>
      <c r="M24039" s="220"/>
    </row>
    <row r="24040" spans="1:13" x14ac:dyDescent="0.2">
      <c r="A24040" s="35" t="s">
        <v>9437</v>
      </c>
      <c r="B24040" s="1" t="s">
        <v>5533</v>
      </c>
      <c r="C24040" s="45" t="s">
        <v>5892</v>
      </c>
      <c r="D24040" s="23" t="s">
        <v>977</v>
      </c>
      <c r="E24040" s="23" t="s">
        <v>4134</v>
      </c>
      <c r="F24040" s="40">
        <v>5</v>
      </c>
      <c r="G24040" s="25">
        <v>3623</v>
      </c>
      <c r="H24040" s="25">
        <v>18115</v>
      </c>
      <c r="I24040" s="25"/>
      <c r="J24040" s="58" t="e">
        <f>HYPERLINK("#"&amp;"Insumos"&amp;"!A"&amp;MATCH($B24040,#REF!,0),"Ins "&amp;$B24040)</f>
        <v>#REF!</v>
      </c>
      <c r="M24040" s="220"/>
    </row>
    <row r="24041" spans="1:13" x14ac:dyDescent="0.2">
      <c r="A24041" s="35" t="s">
        <v>9437</v>
      </c>
      <c r="B24041" s="34" t="s">
        <v>9414</v>
      </c>
      <c r="C24041" s="45" t="s">
        <v>9444</v>
      </c>
      <c r="D24041" s="23" t="s">
        <v>5751</v>
      </c>
      <c r="E24041" s="23" t="s">
        <v>72</v>
      </c>
      <c r="F24041" s="40">
        <v>1</v>
      </c>
      <c r="G24041" s="25">
        <v>446265</v>
      </c>
      <c r="H24041" s="25">
        <v>446265</v>
      </c>
      <c r="I24041" s="25"/>
      <c r="J24041" s="58" t="e">
        <f>HYPERLINK("#"&amp;"Insumos"&amp;"!A"&amp;MATCH($B24041,#REF!,0),"Ins "&amp;$B24041)</f>
        <v>#REF!</v>
      </c>
      <c r="M24041" s="220"/>
    </row>
    <row r="24042" spans="1:13" ht="38.25" x14ac:dyDescent="0.2">
      <c r="A24042" s="36" t="s">
        <v>9438</v>
      </c>
      <c r="B24042" s="26" t="s">
        <v>6816</v>
      </c>
      <c r="C24042" s="79" t="s">
        <v>9455</v>
      </c>
      <c r="D24042" s="37" t="s">
        <v>5608</v>
      </c>
      <c r="E24042" s="37" t="s">
        <v>72</v>
      </c>
      <c r="F24042" s="41"/>
      <c r="G24042" s="27"/>
      <c r="H24042" s="27"/>
      <c r="I24042" s="27">
        <v>5919542</v>
      </c>
      <c r="M24042" s="220">
        <f t="shared" si="375"/>
        <v>7752232</v>
      </c>
    </row>
    <row r="24043" spans="1:13" ht="25.5" x14ac:dyDescent="0.2">
      <c r="A24043" s="35" t="s">
        <v>9438</v>
      </c>
      <c r="B24043" s="34" t="s">
        <v>8695</v>
      </c>
      <c r="C24043" s="45" t="s">
        <v>8700</v>
      </c>
      <c r="D24043" s="23" t="s">
        <v>5751</v>
      </c>
      <c r="E24043" s="23" t="s">
        <v>72</v>
      </c>
      <c r="F24043" s="40">
        <v>1.5</v>
      </c>
      <c r="G24043" s="25">
        <v>104000</v>
      </c>
      <c r="H24043" s="25">
        <v>156000</v>
      </c>
      <c r="I24043" s="25"/>
      <c r="J24043" s="58" t="e">
        <f>HYPERLINK("#"&amp;"Insumos"&amp;"!A"&amp;MATCH($B24043,#REF!,0),"Ins "&amp;$B24043)</f>
        <v>#REF!</v>
      </c>
      <c r="M24043" s="220"/>
    </row>
    <row r="24044" spans="1:13" x14ac:dyDescent="0.2">
      <c r="A24044" s="35" t="s">
        <v>9438</v>
      </c>
      <c r="B24044" s="34" t="s">
        <v>5007</v>
      </c>
      <c r="C24044" s="45" t="s">
        <v>720</v>
      </c>
      <c r="D24044" s="23" t="s">
        <v>5751</v>
      </c>
      <c r="E24044" s="23" t="s">
        <v>4134</v>
      </c>
      <c r="F24044" s="40">
        <v>1</v>
      </c>
      <c r="G24044" s="25">
        <v>1897</v>
      </c>
      <c r="H24044" s="25">
        <v>1897</v>
      </c>
      <c r="I24044" s="25"/>
      <c r="J24044" s="58" t="e">
        <f>HYPERLINK("#"&amp;"Insumos"&amp;"!A"&amp;MATCH($B24044,#REF!,0),"Ins "&amp;$B24044)</f>
        <v>#REF!</v>
      </c>
      <c r="M24044" s="220"/>
    </row>
    <row r="24045" spans="1:13" x14ac:dyDescent="0.2">
      <c r="A24045" s="35" t="s">
        <v>9438</v>
      </c>
      <c r="B24045" s="1" t="s">
        <v>5533</v>
      </c>
      <c r="C24045" s="45" t="s">
        <v>5892</v>
      </c>
      <c r="D24045" s="23" t="s">
        <v>977</v>
      </c>
      <c r="E24045" s="23" t="s">
        <v>4134</v>
      </c>
      <c r="F24045" s="40">
        <v>5</v>
      </c>
      <c r="G24045" s="25">
        <v>3623</v>
      </c>
      <c r="H24045" s="25">
        <v>18115</v>
      </c>
      <c r="I24045" s="25"/>
      <c r="J24045" s="58" t="e">
        <f>HYPERLINK("#"&amp;"Insumos"&amp;"!A"&amp;MATCH($B24045,#REF!,0),"Ins "&amp;$B24045)</f>
        <v>#REF!</v>
      </c>
      <c r="M24045" s="220"/>
    </row>
    <row r="24046" spans="1:13" x14ac:dyDescent="0.2">
      <c r="A24046" s="35" t="s">
        <v>9438</v>
      </c>
      <c r="B24046" s="34" t="s">
        <v>9452</v>
      </c>
      <c r="C24046" s="45" t="s">
        <v>9453</v>
      </c>
      <c r="D24046" s="23" t="s">
        <v>5751</v>
      </c>
      <c r="E24046" s="23" t="s">
        <v>463</v>
      </c>
      <c r="F24046" s="40">
        <v>1</v>
      </c>
      <c r="G24046" s="25">
        <v>5743530</v>
      </c>
      <c r="H24046" s="25">
        <v>5743530</v>
      </c>
      <c r="I24046" s="25"/>
      <c r="J24046" s="58" t="e">
        <f>HYPERLINK("#"&amp;"Insumos"&amp;"!A"&amp;MATCH($B24046,#REF!,0),"Ins "&amp;$B24046)</f>
        <v>#REF!</v>
      </c>
      <c r="M24046" s="220"/>
    </row>
    <row r="24047" spans="1:13" ht="25.5" x14ac:dyDescent="0.2">
      <c r="A24047" s="36" t="s">
        <v>9439</v>
      </c>
      <c r="B24047" s="26" t="s">
        <v>6816</v>
      </c>
      <c r="C24047" s="79" t="s">
        <v>9454</v>
      </c>
      <c r="D24047" s="37" t="s">
        <v>5608</v>
      </c>
      <c r="E24047" s="37" t="s">
        <v>72</v>
      </c>
      <c r="F24047" s="41"/>
      <c r="G24047" s="27"/>
      <c r="H24047" s="27"/>
      <c r="I24047" s="27">
        <v>1588176</v>
      </c>
      <c r="M24047" s="220">
        <f t="shared" si="375"/>
        <v>2079875</v>
      </c>
    </row>
    <row r="24048" spans="1:13" ht="25.5" x14ac:dyDescent="0.2">
      <c r="A24048" s="35" t="s">
        <v>9439</v>
      </c>
      <c r="B24048" s="34" t="s">
        <v>8695</v>
      </c>
      <c r="C24048" s="45" t="s">
        <v>8700</v>
      </c>
      <c r="D24048" s="23" t="s">
        <v>5751</v>
      </c>
      <c r="E24048" s="23" t="s">
        <v>72</v>
      </c>
      <c r="F24048" s="40">
        <v>1.5</v>
      </c>
      <c r="G24048" s="25">
        <v>104000</v>
      </c>
      <c r="H24048" s="25">
        <v>156000</v>
      </c>
      <c r="I24048" s="25"/>
      <c r="J24048" s="58" t="e">
        <f>HYPERLINK("#"&amp;"Insumos"&amp;"!A"&amp;MATCH($B24048,#REF!,0),"Ins "&amp;$B24048)</f>
        <v>#REF!</v>
      </c>
      <c r="M24048" s="220"/>
    </row>
    <row r="24049" spans="1:13" x14ac:dyDescent="0.2">
      <c r="A24049" s="35" t="s">
        <v>9439</v>
      </c>
      <c r="B24049" s="34" t="s">
        <v>5007</v>
      </c>
      <c r="C24049" s="45" t="s">
        <v>720</v>
      </c>
      <c r="D24049" s="23" t="s">
        <v>5751</v>
      </c>
      <c r="E24049" s="23" t="s">
        <v>4134</v>
      </c>
      <c r="F24049" s="40">
        <v>1</v>
      </c>
      <c r="G24049" s="25">
        <v>1897</v>
      </c>
      <c r="H24049" s="25">
        <v>1897</v>
      </c>
      <c r="I24049" s="25"/>
      <c r="J24049" s="58" t="e">
        <f>HYPERLINK("#"&amp;"Insumos"&amp;"!A"&amp;MATCH($B24049,#REF!,0),"Ins "&amp;$B24049)</f>
        <v>#REF!</v>
      </c>
      <c r="M24049" s="220"/>
    </row>
    <row r="24050" spans="1:13" x14ac:dyDescent="0.2">
      <c r="A24050" s="35" t="s">
        <v>9439</v>
      </c>
      <c r="B24050" s="1" t="s">
        <v>5533</v>
      </c>
      <c r="C24050" s="45" t="s">
        <v>5892</v>
      </c>
      <c r="D24050" s="23" t="s">
        <v>977</v>
      </c>
      <c r="E24050" s="23" t="s">
        <v>4134</v>
      </c>
      <c r="F24050" s="40">
        <v>5</v>
      </c>
      <c r="G24050" s="25">
        <v>3623</v>
      </c>
      <c r="H24050" s="25">
        <v>18115</v>
      </c>
      <c r="I24050" s="25"/>
      <c r="J24050" s="58" t="e">
        <f>HYPERLINK("#"&amp;"Insumos"&amp;"!A"&amp;MATCH($B24050,#REF!,0),"Ins "&amp;$B24050)</f>
        <v>#REF!</v>
      </c>
      <c r="M24050" s="220"/>
    </row>
    <row r="24051" spans="1:13" ht="25.5" x14ac:dyDescent="0.2">
      <c r="A24051" s="35" t="s">
        <v>9439</v>
      </c>
      <c r="B24051" s="34" t="s">
        <v>9415</v>
      </c>
      <c r="C24051" s="45" t="s">
        <v>9446</v>
      </c>
      <c r="D24051" s="23" t="s">
        <v>5751</v>
      </c>
      <c r="E24051" s="23" t="s">
        <v>463</v>
      </c>
      <c r="F24051" s="40">
        <v>1</v>
      </c>
      <c r="G24051" s="25">
        <v>1412164</v>
      </c>
      <c r="H24051" s="25">
        <v>1412164</v>
      </c>
      <c r="I24051" s="25"/>
      <c r="J24051" s="58" t="e">
        <f>HYPERLINK("#"&amp;"Insumos"&amp;"!A"&amp;MATCH($B24051,#REF!,0),"Ins "&amp;$B24051)</f>
        <v>#REF!</v>
      </c>
      <c r="M24051" s="220"/>
    </row>
    <row r="24052" spans="1:13" ht="51" x14ac:dyDescent="0.2">
      <c r="A24052" s="36" t="s">
        <v>9447</v>
      </c>
      <c r="B24052" s="26" t="s">
        <v>6816</v>
      </c>
      <c r="C24052" s="79" t="s">
        <v>11079</v>
      </c>
      <c r="D24052" s="37" t="s">
        <v>5608</v>
      </c>
      <c r="E24052" s="37" t="s">
        <v>465</v>
      </c>
      <c r="F24052" s="41"/>
      <c r="G24052" s="27"/>
      <c r="H24052" s="27"/>
      <c r="I24052" s="27">
        <v>134347</v>
      </c>
      <c r="M24052" s="220">
        <f t="shared" si="375"/>
        <v>175941</v>
      </c>
    </row>
    <row r="24053" spans="1:13" x14ac:dyDescent="0.2">
      <c r="A24053" s="35" t="s">
        <v>9447</v>
      </c>
      <c r="B24053" s="34" t="s">
        <v>71</v>
      </c>
      <c r="C24053" s="45" t="s">
        <v>1022</v>
      </c>
      <c r="D24053" s="23" t="s">
        <v>5734</v>
      </c>
      <c r="E24053" s="23" t="s">
        <v>4141</v>
      </c>
      <c r="F24053" s="40">
        <v>0.8</v>
      </c>
      <c r="G24053" s="25">
        <v>66987</v>
      </c>
      <c r="H24053" s="25">
        <v>53590</v>
      </c>
      <c r="I24053" s="25"/>
      <c r="J24053" s="58" t="e">
        <f>HYPERLINK("#"&amp;"Insumos"&amp;"!A"&amp;MATCH($B24053,#REF!,0),"Ins "&amp;$B24053)</f>
        <v>#REF!</v>
      </c>
      <c r="M24053" s="220"/>
    </row>
    <row r="24054" spans="1:13" x14ac:dyDescent="0.2">
      <c r="A24054" s="35" t="s">
        <v>9447</v>
      </c>
      <c r="B24054" s="34" t="s">
        <v>5007</v>
      </c>
      <c r="C24054" s="45" t="s">
        <v>720</v>
      </c>
      <c r="D24054" s="23" t="s">
        <v>5751</v>
      </c>
      <c r="E24054" s="23" t="s">
        <v>4134</v>
      </c>
      <c r="F24054" s="40">
        <v>1.8</v>
      </c>
      <c r="G24054" s="25">
        <v>1897</v>
      </c>
      <c r="H24054" s="25">
        <v>3415</v>
      </c>
      <c r="I24054" s="25"/>
      <c r="J24054" s="58" t="e">
        <f>HYPERLINK("#"&amp;"Insumos"&amp;"!A"&amp;MATCH($B24054,#REF!,0),"Ins "&amp;$B24054)</f>
        <v>#REF!</v>
      </c>
      <c r="M24054" s="220"/>
    </row>
    <row r="24055" spans="1:13" x14ac:dyDescent="0.2">
      <c r="A24055" s="35" t="s">
        <v>9447</v>
      </c>
      <c r="B24055" s="34" t="s">
        <v>263</v>
      </c>
      <c r="C24055" s="45" t="s">
        <v>696</v>
      </c>
      <c r="D24055" s="23" t="s">
        <v>5534</v>
      </c>
      <c r="E24055" s="23" t="s">
        <v>4140</v>
      </c>
      <c r="F24055" s="40">
        <v>6.1000000000000004E-3</v>
      </c>
      <c r="G24055" s="25">
        <v>187426</v>
      </c>
      <c r="H24055" s="25">
        <v>1143</v>
      </c>
      <c r="I24055" s="25"/>
      <c r="J24055" s="58" t="e">
        <f>HYPERLINK("#"&amp;"Insumos"&amp;"!A"&amp;MATCH($B24055,#REF!,0),"Ins "&amp;$B24055)</f>
        <v>#REF!</v>
      </c>
      <c r="M24055" s="220"/>
    </row>
    <row r="24056" spans="1:13" x14ac:dyDescent="0.2">
      <c r="A24056" s="35" t="s">
        <v>9447</v>
      </c>
      <c r="B24056" s="1" t="s">
        <v>5533</v>
      </c>
      <c r="C24056" s="45" t="s">
        <v>5892</v>
      </c>
      <c r="D24056" s="23" t="s">
        <v>977</v>
      </c>
      <c r="E24056" s="23" t="s">
        <v>4134</v>
      </c>
      <c r="F24056" s="40">
        <v>0.6</v>
      </c>
      <c r="G24056" s="25">
        <v>3623</v>
      </c>
      <c r="H24056" s="25">
        <v>2174</v>
      </c>
      <c r="I24056" s="25"/>
      <c r="J24056" s="58" t="e">
        <f>HYPERLINK("#"&amp;"Insumos"&amp;"!A"&amp;MATCH($B24056,#REF!,0),"Ins "&amp;$B24056)</f>
        <v>#REF!</v>
      </c>
      <c r="M24056" s="220"/>
    </row>
    <row r="24057" spans="1:13" x14ac:dyDescent="0.2">
      <c r="A24057" s="35" t="s">
        <v>9447</v>
      </c>
      <c r="B24057" s="34" t="s">
        <v>9448</v>
      </c>
      <c r="C24057" s="45" t="s">
        <v>9449</v>
      </c>
      <c r="D24057" s="23" t="s">
        <v>5751</v>
      </c>
      <c r="E24057" s="23" t="s">
        <v>466</v>
      </c>
      <c r="F24057" s="44">
        <v>0.09</v>
      </c>
      <c r="G24057" s="25">
        <v>686333</v>
      </c>
      <c r="H24057" s="25">
        <v>61770</v>
      </c>
      <c r="I24057" s="25"/>
      <c r="J24057" s="58" t="e">
        <f>HYPERLINK("#"&amp;"Insumos"&amp;"!A"&amp;MATCH($B24057,#REF!,0),"Ins "&amp;$B24057)</f>
        <v>#REF!</v>
      </c>
      <c r="M24057" s="220"/>
    </row>
    <row r="24058" spans="1:13" x14ac:dyDescent="0.2">
      <c r="A24058" s="35" t="s">
        <v>9447</v>
      </c>
      <c r="B24058" s="34" t="s">
        <v>9450</v>
      </c>
      <c r="C24058" s="45" t="s">
        <v>9451</v>
      </c>
      <c r="D24058" s="23" t="s">
        <v>5751</v>
      </c>
      <c r="E24058" s="23" t="s">
        <v>466</v>
      </c>
      <c r="F24058" s="44">
        <v>0.01</v>
      </c>
      <c r="G24058" s="25">
        <v>432077</v>
      </c>
      <c r="H24058" s="25">
        <v>4321</v>
      </c>
      <c r="I24058" s="25"/>
      <c r="J24058" s="58" t="e">
        <f>HYPERLINK("#"&amp;"Insumos"&amp;"!A"&amp;MATCH($B24058,#REF!,0),"Ins "&amp;$B24058)</f>
        <v>#REF!</v>
      </c>
      <c r="M24058" s="220"/>
    </row>
    <row r="24059" spans="1:13" ht="25.5" x14ac:dyDescent="0.2">
      <c r="A24059" s="35" t="s">
        <v>9447</v>
      </c>
      <c r="B24059" s="34" t="s">
        <v>5547</v>
      </c>
      <c r="C24059" s="45" t="s">
        <v>1681</v>
      </c>
      <c r="D24059" s="23" t="s">
        <v>5534</v>
      </c>
      <c r="E24059" s="23" t="s">
        <v>4140</v>
      </c>
      <c r="F24059" s="40">
        <v>3</v>
      </c>
      <c r="G24059" s="25">
        <v>936</v>
      </c>
      <c r="H24059" s="25">
        <v>2808</v>
      </c>
      <c r="I24059" s="25"/>
      <c r="J24059" s="58" t="e">
        <f>HYPERLINK("#"&amp;"Insumos"&amp;"!A"&amp;MATCH($B24059,#REF!,0),"Ins "&amp;$B24059)</f>
        <v>#REF!</v>
      </c>
      <c r="M24059" s="220"/>
    </row>
    <row r="24060" spans="1:13" x14ac:dyDescent="0.2">
      <c r="A24060" s="35" t="s">
        <v>9447</v>
      </c>
      <c r="B24060" s="34" t="s">
        <v>5184</v>
      </c>
      <c r="C24060" s="45" t="s">
        <v>294</v>
      </c>
      <c r="D24060" s="23" t="s">
        <v>5751</v>
      </c>
      <c r="E24060" s="23" t="s">
        <v>4147</v>
      </c>
      <c r="F24060" s="40">
        <v>0.2</v>
      </c>
      <c r="G24060" s="25">
        <v>5304</v>
      </c>
      <c r="H24060" s="25">
        <v>1061</v>
      </c>
      <c r="I24060" s="25"/>
      <c r="J24060" s="58" t="e">
        <f>HYPERLINK("#"&amp;"Insumos"&amp;"!A"&amp;MATCH($B24060,#REF!,0),"Ins "&amp;$B24060)</f>
        <v>#REF!</v>
      </c>
      <c r="M24060" s="220"/>
    </row>
    <row r="24061" spans="1:13" x14ac:dyDescent="0.2">
      <c r="A24061" s="35" t="s">
        <v>9447</v>
      </c>
      <c r="B24061" s="34" t="s">
        <v>4546</v>
      </c>
      <c r="C24061" s="45" t="s">
        <v>712</v>
      </c>
      <c r="D24061" s="23" t="s">
        <v>5751</v>
      </c>
      <c r="E24061" s="23" t="s">
        <v>4134</v>
      </c>
      <c r="F24061" s="40">
        <v>1</v>
      </c>
      <c r="G24061" s="25">
        <v>3316</v>
      </c>
      <c r="H24061" s="25">
        <v>3316</v>
      </c>
      <c r="I24061" s="25"/>
      <c r="J24061" s="58" t="e">
        <f>HYPERLINK("#"&amp;"Insumos"&amp;"!A"&amp;MATCH($B24061,#REF!,0),"Ins "&amp;$B24061)</f>
        <v>#REF!</v>
      </c>
      <c r="M24061" s="220"/>
    </row>
    <row r="24062" spans="1:13" x14ac:dyDescent="0.2">
      <c r="A24062" s="35" t="s">
        <v>9447</v>
      </c>
      <c r="B24062" s="34" t="s">
        <v>5199</v>
      </c>
      <c r="C24062" s="45" t="s">
        <v>8827</v>
      </c>
      <c r="D24062" s="23" t="s">
        <v>5751</v>
      </c>
      <c r="E24062" s="23" t="s">
        <v>467</v>
      </c>
      <c r="F24062" s="40">
        <v>0.06</v>
      </c>
      <c r="G24062" s="25">
        <v>12480</v>
      </c>
      <c r="H24062" s="25">
        <v>749</v>
      </c>
      <c r="I24062" s="25"/>
      <c r="J24062" s="58" t="e">
        <f>HYPERLINK("#"&amp;"Insumos"&amp;"!A"&amp;MATCH($B24062,#REF!,0),"Ins "&amp;$B24062)</f>
        <v>#REF!</v>
      </c>
      <c r="M24062" s="220"/>
    </row>
    <row r="24063" spans="1:13" ht="25.5" x14ac:dyDescent="0.2">
      <c r="A24063" s="36" t="s">
        <v>9688</v>
      </c>
      <c r="B24063" s="26" t="s">
        <v>6816</v>
      </c>
      <c r="C24063" s="79" t="s">
        <v>9689</v>
      </c>
      <c r="D24063" s="37" t="s">
        <v>5608</v>
      </c>
      <c r="E24063" s="37" t="s">
        <v>463</v>
      </c>
      <c r="F24063" s="41"/>
      <c r="G24063" s="27"/>
      <c r="H24063" s="27"/>
      <c r="I24063" s="27">
        <v>31301566</v>
      </c>
      <c r="M24063" s="220">
        <f t="shared" si="375"/>
        <v>40992531</v>
      </c>
    </row>
    <row r="24064" spans="1:13" x14ac:dyDescent="0.2">
      <c r="A24064" s="35" t="s">
        <v>9688</v>
      </c>
      <c r="B24064" s="34" t="s">
        <v>76</v>
      </c>
      <c r="C24064" s="45" t="s">
        <v>1028</v>
      </c>
      <c r="D24064" s="23" t="s">
        <v>5734</v>
      </c>
      <c r="E24064" s="23" t="s">
        <v>4141</v>
      </c>
      <c r="F24064" s="40">
        <v>7.3</v>
      </c>
      <c r="G24064" s="25">
        <v>81549</v>
      </c>
      <c r="H24064" s="25">
        <v>595308</v>
      </c>
      <c r="I24064" s="25"/>
      <c r="J24064" s="58" t="e">
        <f>HYPERLINK("#"&amp;"Insumos"&amp;"!A"&amp;MATCH($B24064,#REF!,0),"Ins "&amp;$B24064)</f>
        <v>#REF!</v>
      </c>
      <c r="M24064" s="220"/>
    </row>
    <row r="24065" spans="1:13" x14ac:dyDescent="0.2">
      <c r="A24065" s="35" t="s">
        <v>9688</v>
      </c>
      <c r="B24065" s="34" t="s">
        <v>5007</v>
      </c>
      <c r="C24065" s="45" t="s">
        <v>720</v>
      </c>
      <c r="D24065" s="23" t="s">
        <v>5751</v>
      </c>
      <c r="E24065" s="23" t="s">
        <v>4134</v>
      </c>
      <c r="F24065" s="40">
        <v>1.8</v>
      </c>
      <c r="G24065" s="25">
        <v>1897</v>
      </c>
      <c r="H24065" s="25">
        <v>3415</v>
      </c>
      <c r="I24065" s="25"/>
      <c r="J24065" s="58" t="e">
        <f>HYPERLINK("#"&amp;"Insumos"&amp;"!A"&amp;MATCH($B24065,#REF!,0),"Ins "&amp;$B24065)</f>
        <v>#REF!</v>
      </c>
      <c r="M24065" s="220"/>
    </row>
    <row r="24066" spans="1:13" x14ac:dyDescent="0.2">
      <c r="A24066" s="35" t="s">
        <v>9688</v>
      </c>
      <c r="B24066" s="34" t="s">
        <v>263</v>
      </c>
      <c r="C24066" s="45" t="s">
        <v>696</v>
      </c>
      <c r="D24066" s="23" t="s">
        <v>5534</v>
      </c>
      <c r="E24066" s="23" t="s">
        <v>4140</v>
      </c>
      <c r="F24066" s="40">
        <v>0.1</v>
      </c>
      <c r="G24066" s="25">
        <v>187426</v>
      </c>
      <c r="H24066" s="25">
        <v>18743</v>
      </c>
      <c r="I24066" s="25"/>
      <c r="J24066" s="58" t="e">
        <f>HYPERLINK("#"&amp;"Insumos"&amp;"!A"&amp;MATCH($B24066,#REF!,0),"Ins "&amp;$B24066)</f>
        <v>#REF!</v>
      </c>
      <c r="M24066" s="220"/>
    </row>
    <row r="24067" spans="1:13" x14ac:dyDescent="0.2">
      <c r="A24067" s="35" t="s">
        <v>9688</v>
      </c>
      <c r="B24067" s="1" t="s">
        <v>5533</v>
      </c>
      <c r="C24067" s="45" t="s">
        <v>5892</v>
      </c>
      <c r="D24067" s="23" t="s">
        <v>977</v>
      </c>
      <c r="E24067" s="23" t="s">
        <v>4134</v>
      </c>
      <c r="F24067" s="40">
        <v>1</v>
      </c>
      <c r="G24067" s="25">
        <v>3623</v>
      </c>
      <c r="H24067" s="25">
        <v>3623</v>
      </c>
      <c r="I24067" s="25"/>
      <c r="J24067" s="58" t="e">
        <f>HYPERLINK("#"&amp;"Insumos"&amp;"!A"&amp;MATCH($B24067,#REF!,0),"Ins "&amp;$B24067)</f>
        <v>#REF!</v>
      </c>
      <c r="M24067" s="220"/>
    </row>
    <row r="24068" spans="1:13" ht="25.5" x14ac:dyDescent="0.2">
      <c r="A24068" s="35" t="s">
        <v>9688</v>
      </c>
      <c r="B24068" s="34" t="s">
        <v>9690</v>
      </c>
      <c r="C24068" s="45" t="s">
        <v>9691</v>
      </c>
      <c r="D24068" s="23" t="s">
        <v>5751</v>
      </c>
      <c r="E24068" s="23" t="s">
        <v>463</v>
      </c>
      <c r="F24068" s="44">
        <v>1</v>
      </c>
      <c r="G24068" s="25">
        <v>30620699</v>
      </c>
      <c r="H24068" s="25">
        <v>30620699</v>
      </c>
      <c r="I24068" s="25"/>
      <c r="J24068" s="58" t="e">
        <f>HYPERLINK("#"&amp;"Insumos"&amp;"!A"&amp;MATCH($B24068,#REF!,0),"Ins "&amp;$B24068)</f>
        <v>#REF!</v>
      </c>
      <c r="M24068" s="220"/>
    </row>
    <row r="24069" spans="1:13" x14ac:dyDescent="0.2">
      <c r="A24069" s="35" t="s">
        <v>9688</v>
      </c>
      <c r="B24069" s="34" t="s">
        <v>5589</v>
      </c>
      <c r="C24069" s="45" t="s">
        <v>5819</v>
      </c>
      <c r="D24069" s="23" t="s">
        <v>5585</v>
      </c>
      <c r="E24069" s="23" t="s">
        <v>466</v>
      </c>
      <c r="F24069" s="44">
        <v>0.1</v>
      </c>
      <c r="G24069" s="25">
        <v>597780</v>
      </c>
      <c r="H24069" s="25">
        <v>59778</v>
      </c>
      <c r="I24069" s="25"/>
      <c r="J24069" s="58" t="e">
        <f>HYPERLINK("#"&amp;"Insumos"&amp;"!A"&amp;MATCH($B24069,#REF!,0),"Ins "&amp;$B24069)</f>
        <v>#REF!</v>
      </c>
      <c r="M24069" s="220"/>
    </row>
    <row r="24070" spans="1:13" ht="38.25" x14ac:dyDescent="0.2">
      <c r="A24070" s="36" t="s">
        <v>9920</v>
      </c>
      <c r="B24070" s="26" t="s">
        <v>6816</v>
      </c>
      <c r="C24070" s="79" t="s">
        <v>9921</v>
      </c>
      <c r="D24070" s="37" t="s">
        <v>5608</v>
      </c>
      <c r="E24070" s="37" t="s">
        <v>463</v>
      </c>
      <c r="F24070" s="41"/>
      <c r="G24070" s="27"/>
      <c r="H24070" s="27"/>
      <c r="I24070" s="27">
        <v>128181</v>
      </c>
      <c r="M24070" s="220">
        <f t="shared" ref="M24070:M24129" si="376">ROUND(I24070*(1+$L$2),0)</f>
        <v>167866</v>
      </c>
    </row>
    <row r="24071" spans="1:13" x14ac:dyDescent="0.2">
      <c r="A24071" s="35" t="s">
        <v>9920</v>
      </c>
      <c r="B24071" s="34" t="s">
        <v>5572</v>
      </c>
      <c r="C24071" s="45" t="s">
        <v>971</v>
      </c>
      <c r="D24071" s="23" t="s">
        <v>5734</v>
      </c>
      <c r="E24071" s="23" t="s">
        <v>4141</v>
      </c>
      <c r="F24071" s="40">
        <v>0.56000000000000005</v>
      </c>
      <c r="G24071" s="25">
        <v>37863</v>
      </c>
      <c r="H24071" s="25">
        <v>21203</v>
      </c>
      <c r="I24071" s="25"/>
      <c r="J24071" s="58" t="e">
        <f>HYPERLINK("#"&amp;"Insumos"&amp;"!A"&amp;MATCH($B24071,#REF!,0),"Ins "&amp;$B24071)</f>
        <v>#REF!</v>
      </c>
      <c r="M24071" s="220"/>
    </row>
    <row r="24072" spans="1:13" x14ac:dyDescent="0.2">
      <c r="A24072" s="35" t="s">
        <v>9920</v>
      </c>
      <c r="B24072" s="34" t="s">
        <v>5007</v>
      </c>
      <c r="C24072" s="45" t="s">
        <v>720</v>
      </c>
      <c r="D24072" s="23" t="s">
        <v>5751</v>
      </c>
      <c r="E24072" s="23" t="s">
        <v>4134</v>
      </c>
      <c r="F24072" s="40">
        <v>1</v>
      </c>
      <c r="G24072" s="25">
        <v>1897</v>
      </c>
      <c r="H24072" s="25">
        <v>1897</v>
      </c>
      <c r="I24072" s="25"/>
      <c r="J24072" s="58" t="e">
        <f>HYPERLINK("#"&amp;"Insumos"&amp;"!A"&amp;MATCH($B24072,#REF!,0),"Ins "&amp;$B24072)</f>
        <v>#REF!</v>
      </c>
      <c r="M24072" s="220"/>
    </row>
    <row r="24073" spans="1:13" x14ac:dyDescent="0.2">
      <c r="A24073" s="35" t="s">
        <v>9920</v>
      </c>
      <c r="B24073" s="34" t="s">
        <v>251</v>
      </c>
      <c r="C24073" s="45" t="s">
        <v>9368</v>
      </c>
      <c r="D24073" s="23" t="s">
        <v>5534</v>
      </c>
      <c r="E24073" s="23" t="s">
        <v>4141</v>
      </c>
      <c r="F24073" s="40">
        <v>0.1</v>
      </c>
      <c r="G24073" s="25">
        <v>10192</v>
      </c>
      <c r="H24073" s="25">
        <v>1019</v>
      </c>
      <c r="I24073" s="25"/>
      <c r="J24073" s="58" t="e">
        <f>HYPERLINK("#"&amp;"Insumos"&amp;"!A"&amp;MATCH($B24073,#REF!,0),"Ins "&amp;$B24073)</f>
        <v>#REF!</v>
      </c>
      <c r="M24073" s="220"/>
    </row>
    <row r="24074" spans="1:13" x14ac:dyDescent="0.2">
      <c r="A24074" s="35" t="s">
        <v>9920</v>
      </c>
      <c r="B24074" s="1" t="s">
        <v>5533</v>
      </c>
      <c r="C24074" s="45" t="s">
        <v>5892</v>
      </c>
      <c r="D24074" s="23" t="s">
        <v>977</v>
      </c>
      <c r="E24074" s="23" t="s">
        <v>4134</v>
      </c>
      <c r="F24074" s="40">
        <v>0.1</v>
      </c>
      <c r="G24074" s="25">
        <v>3623</v>
      </c>
      <c r="H24074" s="25">
        <v>362</v>
      </c>
      <c r="I24074" s="25"/>
      <c r="J24074" s="58" t="e">
        <f>HYPERLINK("#"&amp;"Insumos"&amp;"!A"&amp;MATCH($B24074,#REF!,0),"Ins "&amp;$B24074)</f>
        <v>#REF!</v>
      </c>
      <c r="M24074" s="220"/>
    </row>
    <row r="24075" spans="1:13" ht="76.5" x14ac:dyDescent="0.2">
      <c r="A24075" s="35" t="s">
        <v>9920</v>
      </c>
      <c r="B24075" s="34" t="s">
        <v>9784</v>
      </c>
      <c r="C24075" s="45" t="s">
        <v>9922</v>
      </c>
      <c r="D24075" s="23" t="s">
        <v>5751</v>
      </c>
      <c r="E24075" s="23" t="s">
        <v>463</v>
      </c>
      <c r="F24075" s="44">
        <v>1</v>
      </c>
      <c r="G24075" s="25">
        <v>97864</v>
      </c>
      <c r="H24075" s="25">
        <v>97864</v>
      </c>
      <c r="I24075" s="25"/>
      <c r="J24075" s="58" t="e">
        <f>HYPERLINK("#"&amp;"Insumos"&amp;"!A"&amp;MATCH($B24075,#REF!,0),"Ins "&amp;$B24075)</f>
        <v>#REF!</v>
      </c>
      <c r="M24075" s="220"/>
    </row>
    <row r="24076" spans="1:13" x14ac:dyDescent="0.2">
      <c r="A24076" s="35" t="s">
        <v>9920</v>
      </c>
      <c r="B24076" s="34" t="s">
        <v>9181</v>
      </c>
      <c r="C24076" s="45" t="s">
        <v>9182</v>
      </c>
      <c r="D24076" s="23" t="s">
        <v>5751</v>
      </c>
      <c r="E24076" s="23" t="s">
        <v>4134</v>
      </c>
      <c r="F24076" s="44">
        <v>4</v>
      </c>
      <c r="G24076" s="25">
        <v>1459</v>
      </c>
      <c r="H24076" s="25">
        <v>5836</v>
      </c>
      <c r="I24076" s="25"/>
      <c r="J24076" s="58" t="e">
        <f>HYPERLINK("#"&amp;"Insumos"&amp;"!A"&amp;MATCH($B24076,#REF!,0),"Ins "&amp;$B24076)</f>
        <v>#REF!</v>
      </c>
      <c r="M24076" s="220"/>
    </row>
    <row r="24077" spans="1:13" ht="25.5" x14ac:dyDescent="0.2">
      <c r="A24077" s="36" t="s">
        <v>9924</v>
      </c>
      <c r="B24077" s="26" t="s">
        <v>6816</v>
      </c>
      <c r="C24077" s="79" t="s">
        <v>9925</v>
      </c>
      <c r="D24077" s="37" t="s">
        <v>5608</v>
      </c>
      <c r="E24077" s="37" t="s">
        <v>463</v>
      </c>
      <c r="F24077" s="41"/>
      <c r="G24077" s="27"/>
      <c r="H24077" s="27"/>
      <c r="I24077" s="27">
        <v>1590417</v>
      </c>
      <c r="M24077" s="220">
        <f t="shared" si="376"/>
        <v>2082810</v>
      </c>
    </row>
    <row r="24078" spans="1:13" x14ac:dyDescent="0.2">
      <c r="A24078" s="35" t="s">
        <v>9924</v>
      </c>
      <c r="B24078" s="34" t="s">
        <v>71</v>
      </c>
      <c r="C24078" s="45" t="s">
        <v>1022</v>
      </c>
      <c r="D24078" s="23" t="s">
        <v>5734</v>
      </c>
      <c r="E24078" s="23" t="s">
        <v>4141</v>
      </c>
      <c r="F24078" s="40">
        <v>2.2000000000000002</v>
      </c>
      <c r="G24078" s="25">
        <v>66987</v>
      </c>
      <c r="H24078" s="25">
        <v>147371</v>
      </c>
      <c r="I24078" s="25"/>
      <c r="J24078" s="58" t="e">
        <f>HYPERLINK("#"&amp;"Insumos"&amp;"!A"&amp;MATCH($B24078,#REF!,0),"Ins "&amp;$B24078)</f>
        <v>#REF!</v>
      </c>
      <c r="M24078" s="220"/>
    </row>
    <row r="24079" spans="1:13" x14ac:dyDescent="0.2">
      <c r="A24079" s="35" t="s">
        <v>9924</v>
      </c>
      <c r="B24079" s="34" t="s">
        <v>5007</v>
      </c>
      <c r="C24079" s="45" t="s">
        <v>720</v>
      </c>
      <c r="D24079" s="23" t="s">
        <v>5751</v>
      </c>
      <c r="E24079" s="23" t="s">
        <v>4134</v>
      </c>
      <c r="F24079" s="40">
        <v>1</v>
      </c>
      <c r="G24079" s="25">
        <v>1897</v>
      </c>
      <c r="H24079" s="25">
        <v>1897</v>
      </c>
      <c r="I24079" s="25"/>
      <c r="J24079" s="58" t="e">
        <f>HYPERLINK("#"&amp;"Insumos"&amp;"!A"&amp;MATCH($B24079,#REF!,0),"Ins "&amp;$B24079)</f>
        <v>#REF!</v>
      </c>
      <c r="M24079" s="220"/>
    </row>
    <row r="24080" spans="1:13" x14ac:dyDescent="0.2">
      <c r="A24080" s="35" t="s">
        <v>9924</v>
      </c>
      <c r="B24080" s="34" t="s">
        <v>251</v>
      </c>
      <c r="C24080" s="45" t="s">
        <v>9368</v>
      </c>
      <c r="D24080" s="23" t="s">
        <v>5534</v>
      </c>
      <c r="E24080" s="23" t="s">
        <v>4141</v>
      </c>
      <c r="F24080" s="40">
        <v>1</v>
      </c>
      <c r="G24080" s="25">
        <v>10192</v>
      </c>
      <c r="H24080" s="25">
        <v>10192</v>
      </c>
      <c r="I24080" s="25"/>
      <c r="J24080" s="58" t="e">
        <f>HYPERLINK("#"&amp;"Insumos"&amp;"!A"&amp;MATCH($B24080,#REF!,0),"Ins "&amp;$B24080)</f>
        <v>#REF!</v>
      </c>
      <c r="M24080" s="220"/>
    </row>
    <row r="24081" spans="1:13" x14ac:dyDescent="0.2">
      <c r="A24081" s="35" t="s">
        <v>9924</v>
      </c>
      <c r="B24081" s="1" t="s">
        <v>5533</v>
      </c>
      <c r="C24081" s="45" t="s">
        <v>5892</v>
      </c>
      <c r="D24081" s="23" t="s">
        <v>977</v>
      </c>
      <c r="E24081" s="23" t="s">
        <v>4134</v>
      </c>
      <c r="F24081" s="40">
        <v>1</v>
      </c>
      <c r="G24081" s="25">
        <v>3623</v>
      </c>
      <c r="H24081" s="25">
        <v>3623</v>
      </c>
      <c r="I24081" s="25"/>
      <c r="J24081" s="58" t="e">
        <f>HYPERLINK("#"&amp;"Insumos"&amp;"!A"&amp;MATCH($B24081,#REF!,0),"Ins "&amp;$B24081)</f>
        <v>#REF!</v>
      </c>
      <c r="M24081" s="220"/>
    </row>
    <row r="24082" spans="1:13" x14ac:dyDescent="0.2">
      <c r="A24082" s="35" t="s">
        <v>9924</v>
      </c>
      <c r="B24082" s="34" t="s">
        <v>9785</v>
      </c>
      <c r="C24082" s="45" t="s">
        <v>9923</v>
      </c>
      <c r="D24082" s="23" t="s">
        <v>5751</v>
      </c>
      <c r="E24082" s="23" t="s">
        <v>463</v>
      </c>
      <c r="F24082" s="44">
        <v>1</v>
      </c>
      <c r="G24082" s="25">
        <v>1248000</v>
      </c>
      <c r="H24082" s="25">
        <v>1248000</v>
      </c>
      <c r="I24082" s="25"/>
      <c r="J24082" s="58" t="e">
        <f>HYPERLINK("#"&amp;"Insumos"&amp;"!A"&amp;MATCH($B24082,#REF!,0),"Ins "&amp;$B24082)</f>
        <v>#REF!</v>
      </c>
      <c r="M24082" s="220"/>
    </row>
    <row r="24083" spans="1:13" x14ac:dyDescent="0.2">
      <c r="A24083" s="35" t="s">
        <v>9924</v>
      </c>
      <c r="B24083" s="34" t="s">
        <v>5589</v>
      </c>
      <c r="C24083" s="45" t="s">
        <v>5819</v>
      </c>
      <c r="D24083" s="23" t="s">
        <v>5585</v>
      </c>
      <c r="E24083" s="23" t="s">
        <v>466</v>
      </c>
      <c r="F24083" s="44">
        <v>0.3</v>
      </c>
      <c r="G24083" s="25">
        <v>597780</v>
      </c>
      <c r="H24083" s="25">
        <v>179334</v>
      </c>
      <c r="I24083" s="25"/>
      <c r="J24083" s="58" t="e">
        <f>HYPERLINK("#"&amp;"Insumos"&amp;"!A"&amp;MATCH($B24083,#REF!,0),"Ins "&amp;$B24083)</f>
        <v>#REF!</v>
      </c>
      <c r="M24083" s="220"/>
    </row>
    <row r="24084" spans="1:13" ht="25.5" x14ac:dyDescent="0.2">
      <c r="A24084" s="36" t="s">
        <v>10115</v>
      </c>
      <c r="B24084" s="26" t="s">
        <v>6816</v>
      </c>
      <c r="C24084" s="79" t="s">
        <v>10116</v>
      </c>
      <c r="D24084" s="37" t="s">
        <v>5608</v>
      </c>
      <c r="E24084" s="37" t="s">
        <v>4134</v>
      </c>
      <c r="F24084" s="41"/>
      <c r="G24084" s="27"/>
      <c r="H24084" s="27"/>
      <c r="I24084" s="27">
        <v>4586968</v>
      </c>
      <c r="M24084" s="220">
        <f t="shared" si="376"/>
        <v>6007093</v>
      </c>
    </row>
    <row r="24085" spans="1:13" x14ac:dyDescent="0.2">
      <c r="A24085" s="35" t="s">
        <v>10115</v>
      </c>
      <c r="B24085" s="34" t="s">
        <v>74</v>
      </c>
      <c r="C24085" s="45" t="s">
        <v>1023</v>
      </c>
      <c r="D24085" s="23" t="s">
        <v>5734</v>
      </c>
      <c r="E24085" s="23" t="s">
        <v>4141</v>
      </c>
      <c r="F24085" s="40">
        <v>3</v>
      </c>
      <c r="G24085" s="25">
        <v>73692</v>
      </c>
      <c r="H24085" s="25">
        <v>221076</v>
      </c>
      <c r="I24085" s="25"/>
      <c r="J24085" s="58" t="e">
        <f>HYPERLINK("#"&amp;"Insumos"&amp;"!A"&amp;MATCH($B24085,#REF!,0),"Ins "&amp;$B24085)</f>
        <v>#REF!</v>
      </c>
      <c r="M24085" s="220"/>
    </row>
    <row r="24086" spans="1:13" ht="25.5" x14ac:dyDescent="0.2">
      <c r="A24086" s="35" t="s">
        <v>10115</v>
      </c>
      <c r="B24086" s="34" t="s">
        <v>105</v>
      </c>
      <c r="C24086" s="45" t="s">
        <v>8798</v>
      </c>
      <c r="D24086" s="23" t="s">
        <v>5534</v>
      </c>
      <c r="E24086" s="23" t="s">
        <v>4142</v>
      </c>
      <c r="F24086" s="40">
        <v>0.52321612903225811</v>
      </c>
      <c r="G24086" s="25">
        <v>322400</v>
      </c>
      <c r="H24086" s="25">
        <v>168685</v>
      </c>
      <c r="I24086" s="25"/>
      <c r="J24086" s="58" t="e">
        <f>HYPERLINK("#"&amp;"Insumos"&amp;"!A"&amp;MATCH($B24086,#REF!,0),"Ins "&amp;$B24086)</f>
        <v>#REF!</v>
      </c>
      <c r="M24086" s="220"/>
    </row>
    <row r="24087" spans="1:13" x14ac:dyDescent="0.2">
      <c r="A24087" s="35" t="s">
        <v>10115</v>
      </c>
      <c r="B24087" s="34" t="s">
        <v>5533</v>
      </c>
      <c r="C24087" s="45" t="s">
        <v>5892</v>
      </c>
      <c r="D24087" s="23" t="s">
        <v>977</v>
      </c>
      <c r="E24087" s="23" t="s">
        <v>4134</v>
      </c>
      <c r="F24087" s="40">
        <v>0.5</v>
      </c>
      <c r="G24087" s="25">
        <v>3623</v>
      </c>
      <c r="H24087" s="25">
        <v>1812</v>
      </c>
      <c r="I24087" s="25"/>
      <c r="J24087" s="58" t="e">
        <f>HYPERLINK("#"&amp;"Insumos"&amp;"!A"&amp;MATCH($B24087,#REF!,0),"Ins "&amp;$B24087)</f>
        <v>#REF!</v>
      </c>
      <c r="M24087" s="220"/>
    </row>
    <row r="24088" spans="1:13" x14ac:dyDescent="0.2">
      <c r="A24088" s="35" t="s">
        <v>10115</v>
      </c>
      <c r="B24088" s="34" t="s">
        <v>5007</v>
      </c>
      <c r="C24088" s="45" t="s">
        <v>720</v>
      </c>
      <c r="D24088" s="23" t="s">
        <v>5751</v>
      </c>
      <c r="E24088" s="23" t="s">
        <v>4134</v>
      </c>
      <c r="F24088" s="40">
        <v>1</v>
      </c>
      <c r="G24088" s="25">
        <v>1897</v>
      </c>
      <c r="H24088" s="25">
        <v>1897</v>
      </c>
      <c r="I24088" s="25"/>
      <c r="J24088" s="58" t="e">
        <f>HYPERLINK("#"&amp;"Insumos"&amp;"!A"&amp;MATCH($B24088,#REF!,0),"Ins "&amp;$B24088)</f>
        <v>#REF!</v>
      </c>
      <c r="M24088" s="220"/>
    </row>
    <row r="24089" spans="1:13" ht="25.5" x14ac:dyDescent="0.2">
      <c r="A24089" s="35" t="s">
        <v>10115</v>
      </c>
      <c r="B24089" s="34" t="s">
        <v>10151</v>
      </c>
      <c r="C24089" s="45" t="s">
        <v>10155</v>
      </c>
      <c r="D24089" s="23" t="s">
        <v>5751</v>
      </c>
      <c r="E24089" s="23" t="s">
        <v>463</v>
      </c>
      <c r="F24089" s="44">
        <v>1</v>
      </c>
      <c r="G24089" s="25">
        <v>4160000</v>
      </c>
      <c r="H24089" s="25">
        <v>4160000</v>
      </c>
      <c r="I24089" s="25"/>
      <c r="J24089" s="58" t="e">
        <f>HYPERLINK("#"&amp;"Insumos"&amp;"!A"&amp;MATCH($B24089,#REF!,0),"Ins "&amp;$B24089)</f>
        <v>#REF!</v>
      </c>
      <c r="M24089" s="220"/>
    </row>
    <row r="24090" spans="1:13" x14ac:dyDescent="0.2">
      <c r="A24090" s="35" t="s">
        <v>10115</v>
      </c>
      <c r="B24090" s="34" t="s">
        <v>5589</v>
      </c>
      <c r="C24090" s="45" t="s">
        <v>5819</v>
      </c>
      <c r="D24090" s="23" t="s">
        <v>5585</v>
      </c>
      <c r="E24090" s="23" t="s">
        <v>466</v>
      </c>
      <c r="F24090" s="44">
        <v>5.6038096933552897E-2</v>
      </c>
      <c r="G24090" s="25">
        <v>597780</v>
      </c>
      <c r="H24090" s="25">
        <v>33498</v>
      </c>
      <c r="I24090" s="25"/>
      <c r="J24090" s="58" t="e">
        <f>HYPERLINK("#"&amp;"Insumos"&amp;"!A"&amp;MATCH($B24090,#REF!,0),"Ins "&amp;$B24090)</f>
        <v>#REF!</v>
      </c>
      <c r="M24090" s="220"/>
    </row>
    <row r="24091" spans="1:13" ht="38.25" x14ac:dyDescent="0.2">
      <c r="A24091" s="36" t="s">
        <v>10121</v>
      </c>
      <c r="B24091" s="26" t="s">
        <v>6816</v>
      </c>
      <c r="C24091" s="79" t="s">
        <v>10117</v>
      </c>
      <c r="D24091" s="37" t="s">
        <v>5608</v>
      </c>
      <c r="E24091" s="37" t="s">
        <v>4134</v>
      </c>
      <c r="F24091" s="41"/>
      <c r="G24091" s="27"/>
      <c r="H24091" s="27"/>
      <c r="I24091" s="27">
        <v>13646311</v>
      </c>
      <c r="M24091" s="220">
        <f t="shared" si="376"/>
        <v>17871209</v>
      </c>
    </row>
    <row r="24092" spans="1:13" x14ac:dyDescent="0.2">
      <c r="A24092" s="35" t="s">
        <v>10121</v>
      </c>
      <c r="B24092" s="34" t="s">
        <v>74</v>
      </c>
      <c r="C24092" s="45" t="s">
        <v>1023</v>
      </c>
      <c r="D24092" s="23" t="s">
        <v>5734</v>
      </c>
      <c r="E24092" s="23" t="s">
        <v>4141</v>
      </c>
      <c r="F24092" s="40">
        <v>5</v>
      </c>
      <c r="G24092" s="25">
        <v>73692</v>
      </c>
      <c r="H24092" s="25">
        <v>368460</v>
      </c>
      <c r="I24092" s="25"/>
      <c r="J24092" s="58" t="e">
        <f>HYPERLINK("#"&amp;"Insumos"&amp;"!A"&amp;MATCH($B24092,#REF!,0),"Ins "&amp;$B24092)</f>
        <v>#REF!</v>
      </c>
      <c r="M24092" s="220"/>
    </row>
    <row r="24093" spans="1:13" ht="25.5" x14ac:dyDescent="0.2">
      <c r="A24093" s="35" t="s">
        <v>10121</v>
      </c>
      <c r="B24093" s="34" t="s">
        <v>105</v>
      </c>
      <c r="C24093" s="45" t="s">
        <v>8798</v>
      </c>
      <c r="D24093" s="23" t="s">
        <v>5534</v>
      </c>
      <c r="E24093" s="23" t="s">
        <v>4142</v>
      </c>
      <c r="F24093" s="40">
        <v>0.52321612903225811</v>
      </c>
      <c r="G24093" s="25">
        <v>322400</v>
      </c>
      <c r="H24093" s="25">
        <v>168685</v>
      </c>
      <c r="I24093" s="25"/>
      <c r="J24093" s="58" t="e">
        <f>HYPERLINK("#"&amp;"Insumos"&amp;"!A"&amp;MATCH($B24093,#REF!,0),"Ins "&amp;$B24093)</f>
        <v>#REF!</v>
      </c>
      <c r="M24093" s="220"/>
    </row>
    <row r="24094" spans="1:13" x14ac:dyDescent="0.2">
      <c r="A24094" s="35" t="s">
        <v>10121</v>
      </c>
      <c r="B24094" s="34" t="s">
        <v>5533</v>
      </c>
      <c r="C24094" s="45" t="s">
        <v>5892</v>
      </c>
      <c r="D24094" s="23" t="s">
        <v>977</v>
      </c>
      <c r="E24094" s="23" t="s">
        <v>4134</v>
      </c>
      <c r="F24094" s="40">
        <v>0.5</v>
      </c>
      <c r="G24094" s="25">
        <v>3623</v>
      </c>
      <c r="H24094" s="25">
        <v>1812</v>
      </c>
      <c r="I24094" s="25"/>
      <c r="J24094" s="58" t="e">
        <f>HYPERLINK("#"&amp;"Insumos"&amp;"!A"&amp;MATCH($B24094,#REF!,0),"Ins "&amp;$B24094)</f>
        <v>#REF!</v>
      </c>
      <c r="M24094" s="220"/>
    </row>
    <row r="24095" spans="1:13" x14ac:dyDescent="0.2">
      <c r="A24095" s="35" t="s">
        <v>10121</v>
      </c>
      <c r="B24095" s="34" t="s">
        <v>5007</v>
      </c>
      <c r="C24095" s="45" t="s">
        <v>720</v>
      </c>
      <c r="D24095" s="23" t="s">
        <v>5751</v>
      </c>
      <c r="E24095" s="23" t="s">
        <v>4134</v>
      </c>
      <c r="F24095" s="40">
        <v>1</v>
      </c>
      <c r="G24095" s="25">
        <v>1897</v>
      </c>
      <c r="H24095" s="25">
        <v>1897</v>
      </c>
      <c r="I24095" s="25"/>
      <c r="J24095" s="58" t="e">
        <f>HYPERLINK("#"&amp;"Insumos"&amp;"!A"&amp;MATCH($B24095,#REF!,0),"Ins "&amp;$B24095)</f>
        <v>#REF!</v>
      </c>
      <c r="M24095" s="220"/>
    </row>
    <row r="24096" spans="1:13" ht="25.5" x14ac:dyDescent="0.2">
      <c r="A24096" s="35" t="s">
        <v>10121</v>
      </c>
      <c r="B24096" s="34" t="s">
        <v>10152</v>
      </c>
      <c r="C24096" s="45" t="s">
        <v>10156</v>
      </c>
      <c r="D24096" s="23" t="s">
        <v>5751</v>
      </c>
      <c r="E24096" s="23" t="s">
        <v>463</v>
      </c>
      <c r="F24096" s="44">
        <v>1</v>
      </c>
      <c r="G24096" s="25">
        <v>13000000</v>
      </c>
      <c r="H24096" s="25">
        <v>13000000</v>
      </c>
      <c r="I24096" s="25"/>
      <c r="J24096" s="58" t="e">
        <f>HYPERLINK("#"&amp;"Insumos"&amp;"!A"&amp;MATCH($B24096,#REF!,0),"Ins "&amp;$B24096)</f>
        <v>#REF!</v>
      </c>
      <c r="M24096" s="220"/>
    </row>
    <row r="24097" spans="1:13" x14ac:dyDescent="0.2">
      <c r="A24097" s="35" t="s">
        <v>10121</v>
      </c>
      <c r="B24097" s="34" t="s">
        <v>5589</v>
      </c>
      <c r="C24097" s="45" t="s">
        <v>5819</v>
      </c>
      <c r="D24097" s="23" t="s">
        <v>5585</v>
      </c>
      <c r="E24097" s="23" t="s">
        <v>466</v>
      </c>
      <c r="F24097" s="44">
        <v>0.17641372557746229</v>
      </c>
      <c r="G24097" s="25">
        <v>597780</v>
      </c>
      <c r="H24097" s="25">
        <v>105457</v>
      </c>
      <c r="I24097" s="25"/>
      <c r="J24097" s="58" t="e">
        <f>HYPERLINK("#"&amp;"Insumos"&amp;"!A"&amp;MATCH($B24097,#REF!,0),"Ins "&amp;$B24097)</f>
        <v>#REF!</v>
      </c>
      <c r="M24097" s="220"/>
    </row>
    <row r="24098" spans="1:13" ht="38.25" x14ac:dyDescent="0.2">
      <c r="A24098" s="36" t="s">
        <v>10122</v>
      </c>
      <c r="B24098" s="26" t="s">
        <v>6816</v>
      </c>
      <c r="C24098" s="79" t="s">
        <v>10118</v>
      </c>
      <c r="D24098" s="37" t="s">
        <v>5608</v>
      </c>
      <c r="E24098" s="37" t="s">
        <v>4134</v>
      </c>
      <c r="F24098" s="41"/>
      <c r="G24098" s="27"/>
      <c r="H24098" s="27"/>
      <c r="I24098" s="27">
        <v>27166311</v>
      </c>
      <c r="M24098" s="220">
        <f t="shared" si="376"/>
        <v>35577001</v>
      </c>
    </row>
    <row r="24099" spans="1:13" x14ac:dyDescent="0.2">
      <c r="A24099" s="35" t="s">
        <v>10122</v>
      </c>
      <c r="B24099" s="34" t="s">
        <v>74</v>
      </c>
      <c r="C24099" s="45" t="s">
        <v>1023</v>
      </c>
      <c r="D24099" s="23" t="s">
        <v>5734</v>
      </c>
      <c r="E24099" s="23" t="s">
        <v>4141</v>
      </c>
      <c r="F24099" s="40">
        <v>5</v>
      </c>
      <c r="G24099" s="25">
        <v>73692</v>
      </c>
      <c r="H24099" s="25">
        <v>368460</v>
      </c>
      <c r="I24099" s="25"/>
      <c r="J24099" s="58" t="e">
        <f>HYPERLINK("#"&amp;"Insumos"&amp;"!A"&amp;MATCH($B24099,#REF!,0),"Ins "&amp;$B24099)</f>
        <v>#REF!</v>
      </c>
      <c r="M24099" s="220"/>
    </row>
    <row r="24100" spans="1:13" ht="25.5" x14ac:dyDescent="0.2">
      <c r="A24100" s="35" t="s">
        <v>10122</v>
      </c>
      <c r="B24100" s="34" t="s">
        <v>105</v>
      </c>
      <c r="C24100" s="45" t="s">
        <v>8798</v>
      </c>
      <c r="D24100" s="23" t="s">
        <v>5534</v>
      </c>
      <c r="E24100" s="23" t="s">
        <v>4142</v>
      </c>
      <c r="F24100" s="40">
        <v>0.52321612903225811</v>
      </c>
      <c r="G24100" s="25">
        <v>322400</v>
      </c>
      <c r="H24100" s="25">
        <v>168685</v>
      </c>
      <c r="I24100" s="25"/>
      <c r="J24100" s="58" t="e">
        <f>HYPERLINK("#"&amp;"Insumos"&amp;"!A"&amp;MATCH($B24100,#REF!,0),"Ins "&amp;$B24100)</f>
        <v>#REF!</v>
      </c>
      <c r="M24100" s="220"/>
    </row>
    <row r="24101" spans="1:13" x14ac:dyDescent="0.2">
      <c r="A24101" s="35" t="s">
        <v>10122</v>
      </c>
      <c r="B24101" s="34" t="s">
        <v>5533</v>
      </c>
      <c r="C24101" s="45" t="s">
        <v>5892</v>
      </c>
      <c r="D24101" s="23" t="s">
        <v>977</v>
      </c>
      <c r="E24101" s="23" t="s">
        <v>4134</v>
      </c>
      <c r="F24101" s="40">
        <v>0.5</v>
      </c>
      <c r="G24101" s="25">
        <v>3623</v>
      </c>
      <c r="H24101" s="25">
        <v>1812</v>
      </c>
      <c r="I24101" s="25"/>
      <c r="J24101" s="58" t="e">
        <f>HYPERLINK("#"&amp;"Insumos"&amp;"!A"&amp;MATCH($B24101,#REF!,0),"Ins "&amp;$B24101)</f>
        <v>#REF!</v>
      </c>
      <c r="M24101" s="220"/>
    </row>
    <row r="24102" spans="1:13" x14ac:dyDescent="0.2">
      <c r="A24102" s="35" t="s">
        <v>10122</v>
      </c>
      <c r="B24102" s="34" t="s">
        <v>5007</v>
      </c>
      <c r="C24102" s="45" t="s">
        <v>720</v>
      </c>
      <c r="D24102" s="23" t="s">
        <v>5751</v>
      </c>
      <c r="E24102" s="23" t="s">
        <v>4134</v>
      </c>
      <c r="F24102" s="40">
        <v>1</v>
      </c>
      <c r="G24102" s="25">
        <v>1897</v>
      </c>
      <c r="H24102" s="25">
        <v>1897</v>
      </c>
      <c r="I24102" s="25"/>
      <c r="J24102" s="58" t="e">
        <f>HYPERLINK("#"&amp;"Insumos"&amp;"!A"&amp;MATCH($B24102,#REF!,0),"Ins "&amp;$B24102)</f>
        <v>#REF!</v>
      </c>
      <c r="M24102" s="220"/>
    </row>
    <row r="24103" spans="1:13" ht="38.25" x14ac:dyDescent="0.2">
      <c r="A24103" s="35" t="s">
        <v>10122</v>
      </c>
      <c r="B24103" s="34" t="s">
        <v>10153</v>
      </c>
      <c r="C24103" s="45" t="s">
        <v>10169</v>
      </c>
      <c r="D24103" s="23" t="s">
        <v>5751</v>
      </c>
      <c r="E24103" s="23" t="s">
        <v>463</v>
      </c>
      <c r="F24103" s="44">
        <v>1</v>
      </c>
      <c r="G24103" s="25">
        <v>26520000</v>
      </c>
      <c r="H24103" s="25">
        <v>26520000</v>
      </c>
      <c r="I24103" s="25"/>
      <c r="J24103" s="58" t="e">
        <f>HYPERLINK("#"&amp;"Insumos"&amp;"!A"&amp;MATCH($B24103,#REF!,0),"Ins "&amp;$B24103)</f>
        <v>#REF!</v>
      </c>
      <c r="M24103" s="220"/>
    </row>
    <row r="24104" spans="1:13" x14ac:dyDescent="0.2">
      <c r="A24104" s="35" t="s">
        <v>10122</v>
      </c>
      <c r="B24104" s="34" t="s">
        <v>5589</v>
      </c>
      <c r="C24104" s="45" t="s">
        <v>5819</v>
      </c>
      <c r="D24104" s="23" t="s">
        <v>5585</v>
      </c>
      <c r="E24104" s="23" t="s">
        <v>466</v>
      </c>
      <c r="F24104" s="44">
        <v>0.17641372557746229</v>
      </c>
      <c r="G24104" s="25">
        <v>597780</v>
      </c>
      <c r="H24104" s="25">
        <v>105457</v>
      </c>
      <c r="I24104" s="25"/>
      <c r="J24104" s="58" t="e">
        <f>HYPERLINK("#"&amp;"Insumos"&amp;"!A"&amp;MATCH($B24104,#REF!,0),"Ins "&amp;$B24104)</f>
        <v>#REF!</v>
      </c>
      <c r="M24104" s="220"/>
    </row>
    <row r="24105" spans="1:13" ht="25.5" x14ac:dyDescent="0.2">
      <c r="A24105" s="36" t="s">
        <v>10123</v>
      </c>
      <c r="B24105" s="26" t="s">
        <v>6816</v>
      </c>
      <c r="C24105" s="79" t="s">
        <v>10119</v>
      </c>
      <c r="D24105" s="37" t="s">
        <v>5608</v>
      </c>
      <c r="E24105" s="37" t="s">
        <v>4134</v>
      </c>
      <c r="F24105" s="41"/>
      <c r="G24105" s="27"/>
      <c r="H24105" s="27"/>
      <c r="I24105" s="27">
        <v>6342696</v>
      </c>
      <c r="M24105" s="220">
        <f t="shared" si="376"/>
        <v>8306395</v>
      </c>
    </row>
    <row r="24106" spans="1:13" x14ac:dyDescent="0.2">
      <c r="A24106" s="35" t="s">
        <v>10123</v>
      </c>
      <c r="B24106" s="34" t="s">
        <v>74</v>
      </c>
      <c r="C24106" s="45" t="s">
        <v>1023</v>
      </c>
      <c r="D24106" s="23" t="s">
        <v>5734</v>
      </c>
      <c r="E24106" s="23" t="s">
        <v>4141</v>
      </c>
      <c r="F24106" s="40">
        <v>3</v>
      </c>
      <c r="G24106" s="25">
        <v>73692</v>
      </c>
      <c r="H24106" s="25">
        <v>221076</v>
      </c>
      <c r="I24106" s="25"/>
      <c r="J24106" s="58" t="e">
        <f>HYPERLINK("#"&amp;"Insumos"&amp;"!A"&amp;MATCH($B24106,#REF!,0),"Ins "&amp;$B24106)</f>
        <v>#REF!</v>
      </c>
      <c r="M24106" s="220"/>
    </row>
    <row r="24107" spans="1:13" ht="25.5" x14ac:dyDescent="0.2">
      <c r="A24107" s="35" t="s">
        <v>10123</v>
      </c>
      <c r="B24107" s="34" t="s">
        <v>105</v>
      </c>
      <c r="C24107" s="45" t="s">
        <v>8798</v>
      </c>
      <c r="D24107" s="23" t="s">
        <v>5534</v>
      </c>
      <c r="E24107" s="23" t="s">
        <v>4142</v>
      </c>
      <c r="F24107" s="40">
        <v>0.52321612903225811</v>
      </c>
      <c r="G24107" s="25">
        <v>322400</v>
      </c>
      <c r="H24107" s="25">
        <v>168685</v>
      </c>
      <c r="I24107" s="25"/>
      <c r="J24107" s="58" t="e">
        <f>HYPERLINK("#"&amp;"Insumos"&amp;"!A"&amp;MATCH($B24107,#REF!,0),"Ins "&amp;$B24107)</f>
        <v>#REF!</v>
      </c>
      <c r="M24107" s="220"/>
    </row>
    <row r="24108" spans="1:13" x14ac:dyDescent="0.2">
      <c r="A24108" s="35" t="s">
        <v>10123</v>
      </c>
      <c r="B24108" s="34" t="s">
        <v>5533</v>
      </c>
      <c r="C24108" s="45" t="s">
        <v>5892</v>
      </c>
      <c r="D24108" s="23" t="s">
        <v>977</v>
      </c>
      <c r="E24108" s="23" t="s">
        <v>4134</v>
      </c>
      <c r="F24108" s="40">
        <v>0.5</v>
      </c>
      <c r="G24108" s="25">
        <v>3623</v>
      </c>
      <c r="H24108" s="25">
        <v>1812</v>
      </c>
      <c r="I24108" s="25"/>
      <c r="J24108" s="58" t="e">
        <f>HYPERLINK("#"&amp;"Insumos"&amp;"!A"&amp;MATCH($B24108,#REF!,0),"Ins "&amp;$B24108)</f>
        <v>#REF!</v>
      </c>
      <c r="M24108" s="220"/>
    </row>
    <row r="24109" spans="1:13" x14ac:dyDescent="0.2">
      <c r="A24109" s="35" t="s">
        <v>10123</v>
      </c>
      <c r="B24109" s="34" t="s">
        <v>5007</v>
      </c>
      <c r="C24109" s="45" t="s">
        <v>720</v>
      </c>
      <c r="D24109" s="23" t="s">
        <v>5751</v>
      </c>
      <c r="E24109" s="23" t="s">
        <v>4134</v>
      </c>
      <c r="F24109" s="40">
        <v>1</v>
      </c>
      <c r="G24109" s="25">
        <v>1897</v>
      </c>
      <c r="H24109" s="25">
        <v>1897</v>
      </c>
      <c r="I24109" s="25"/>
      <c r="J24109" s="58" t="e">
        <f>HYPERLINK("#"&amp;"Insumos"&amp;"!A"&amp;MATCH($B24109,#REF!,0),"Ins "&amp;$B24109)</f>
        <v>#REF!</v>
      </c>
      <c r="M24109" s="220"/>
    </row>
    <row r="24110" spans="1:13" x14ac:dyDescent="0.2">
      <c r="A24110" s="35" t="s">
        <v>10123</v>
      </c>
      <c r="B24110" s="34" t="s">
        <v>10154</v>
      </c>
      <c r="C24110" s="45" t="s">
        <v>10170</v>
      </c>
      <c r="D24110" s="23" t="s">
        <v>5751</v>
      </c>
      <c r="E24110" s="23" t="s">
        <v>463</v>
      </c>
      <c r="F24110" s="44">
        <v>1</v>
      </c>
      <c r="G24110" s="25">
        <v>5915728</v>
      </c>
      <c r="H24110" s="25">
        <v>5915728</v>
      </c>
      <c r="I24110" s="25"/>
      <c r="J24110" s="58" t="e">
        <f>HYPERLINK("#"&amp;"Insumos"&amp;"!A"&amp;MATCH($B24110,#REF!,0),"Ins "&amp;$B24110)</f>
        <v>#REF!</v>
      </c>
      <c r="M24110" s="220"/>
    </row>
    <row r="24111" spans="1:13" x14ac:dyDescent="0.2">
      <c r="A24111" s="35" t="s">
        <v>10123</v>
      </c>
      <c r="B24111" s="34" t="s">
        <v>5589</v>
      </c>
      <c r="C24111" s="45" t="s">
        <v>5819</v>
      </c>
      <c r="D24111" s="23" t="s">
        <v>5585</v>
      </c>
      <c r="E24111" s="23" t="s">
        <v>466</v>
      </c>
      <c r="F24111" s="44">
        <v>5.6038096933552897E-2</v>
      </c>
      <c r="G24111" s="25">
        <v>597780</v>
      </c>
      <c r="H24111" s="25">
        <v>33498</v>
      </c>
      <c r="I24111" s="25"/>
      <c r="J24111" s="58" t="e">
        <f>HYPERLINK("#"&amp;"Insumos"&amp;"!A"&amp;MATCH($B24111,#REF!,0),"Ins "&amp;$B24111)</f>
        <v>#REF!</v>
      </c>
      <c r="M24111" s="220"/>
    </row>
    <row r="24112" spans="1:13" ht="51" x14ac:dyDescent="0.2">
      <c r="A24112" s="36" t="s">
        <v>10124</v>
      </c>
      <c r="B24112" s="26" t="s">
        <v>6816</v>
      </c>
      <c r="C24112" s="79" t="s">
        <v>10125</v>
      </c>
      <c r="D24112" s="37" t="s">
        <v>5608</v>
      </c>
      <c r="E24112" s="37" t="s">
        <v>4134</v>
      </c>
      <c r="F24112" s="41"/>
      <c r="G24112" s="27"/>
      <c r="H24112" s="27"/>
      <c r="I24112" s="27">
        <v>3420953</v>
      </c>
      <c r="M24112" s="220">
        <f t="shared" si="376"/>
        <v>4480080</v>
      </c>
    </row>
    <row r="24113" spans="1:13" x14ac:dyDescent="0.2">
      <c r="A24113" s="35" t="s">
        <v>10124</v>
      </c>
      <c r="B24113" s="34" t="s">
        <v>74</v>
      </c>
      <c r="C24113" s="45" t="s">
        <v>1023</v>
      </c>
      <c r="D24113" s="23" t="s">
        <v>5734</v>
      </c>
      <c r="E24113" s="23" t="s">
        <v>4141</v>
      </c>
      <c r="F24113" s="40">
        <v>0.11650809547654815</v>
      </c>
      <c r="G24113" s="25">
        <v>73692</v>
      </c>
      <c r="H24113" s="25">
        <v>8586</v>
      </c>
      <c r="I24113" s="25"/>
      <c r="J24113" s="58" t="e">
        <f>HYPERLINK("#"&amp;"Insumos"&amp;"!A"&amp;MATCH($B24113,#REF!,0),"Ins "&amp;$B24113)</f>
        <v>#REF!</v>
      </c>
      <c r="M24113" s="220"/>
    </row>
    <row r="24114" spans="1:13" ht="25.5" x14ac:dyDescent="0.2">
      <c r="A24114" s="35" t="s">
        <v>10124</v>
      </c>
      <c r="B24114" s="34" t="s">
        <v>8695</v>
      </c>
      <c r="C24114" s="45" t="s">
        <v>8700</v>
      </c>
      <c r="D24114" s="23" t="s">
        <v>5751</v>
      </c>
      <c r="E24114" s="23" t="s">
        <v>72</v>
      </c>
      <c r="F24114" s="40">
        <v>7.56</v>
      </c>
      <c r="G24114" s="25">
        <v>104000</v>
      </c>
      <c r="H24114" s="25">
        <v>786240</v>
      </c>
      <c r="I24114" s="25"/>
      <c r="J24114" s="58" t="e">
        <f>HYPERLINK("#"&amp;"Insumos"&amp;"!A"&amp;MATCH($B24114,#REF!,0),"Ins "&amp;$B24114)</f>
        <v>#REF!</v>
      </c>
      <c r="M24114" s="220"/>
    </row>
    <row r="24115" spans="1:13" x14ac:dyDescent="0.2">
      <c r="A24115" s="35" t="s">
        <v>10124</v>
      </c>
      <c r="B24115" s="34" t="s">
        <v>5533</v>
      </c>
      <c r="C24115" s="45" t="s">
        <v>5892</v>
      </c>
      <c r="D24115" s="23" t="s">
        <v>977</v>
      </c>
      <c r="E24115" s="23" t="s">
        <v>4134</v>
      </c>
      <c r="F24115" s="40">
        <v>0.47531572904707231</v>
      </c>
      <c r="G24115" s="25">
        <v>3623</v>
      </c>
      <c r="H24115" s="25">
        <v>1722</v>
      </c>
      <c r="I24115" s="25"/>
      <c r="J24115" s="58" t="e">
        <f>HYPERLINK("#"&amp;"Insumos"&amp;"!A"&amp;MATCH($B24115,#REF!,0),"Ins "&amp;$B24115)</f>
        <v>#REF!</v>
      </c>
      <c r="M24115" s="220"/>
    </row>
    <row r="24116" spans="1:13" x14ac:dyDescent="0.2">
      <c r="A24116" s="35" t="s">
        <v>10124</v>
      </c>
      <c r="B24116" s="34" t="s">
        <v>5007</v>
      </c>
      <c r="C24116" s="45" t="s">
        <v>720</v>
      </c>
      <c r="D24116" s="23" t="s">
        <v>5751</v>
      </c>
      <c r="E24116" s="23" t="s">
        <v>4134</v>
      </c>
      <c r="F24116" s="40">
        <v>1.9002192982456141</v>
      </c>
      <c r="G24116" s="25">
        <v>1897</v>
      </c>
      <c r="H24116" s="25">
        <v>3605</v>
      </c>
      <c r="I24116" s="25"/>
      <c r="J24116" s="58" t="e">
        <f>HYPERLINK("#"&amp;"Insumos"&amp;"!A"&amp;MATCH($B24116,#REF!,0),"Ins "&amp;$B24116)</f>
        <v>#REF!</v>
      </c>
      <c r="M24116" s="220"/>
    </row>
    <row r="24117" spans="1:13" ht="38.25" x14ac:dyDescent="0.2">
      <c r="A24117" s="35" t="s">
        <v>10124</v>
      </c>
      <c r="B24117" s="34" t="s">
        <v>10157</v>
      </c>
      <c r="C24117" s="45" t="s">
        <v>10172</v>
      </c>
      <c r="D24117" s="23" t="s">
        <v>5751</v>
      </c>
      <c r="E24117" s="23" t="s">
        <v>463</v>
      </c>
      <c r="F24117" s="44">
        <v>1</v>
      </c>
      <c r="G24117" s="25">
        <v>2620800</v>
      </c>
      <c r="H24117" s="25">
        <v>2620800</v>
      </c>
      <c r="I24117" s="25"/>
      <c r="J24117" s="58" t="e">
        <f>HYPERLINK("#"&amp;"Insumos"&amp;"!A"&amp;MATCH($B24117,#REF!,0),"Ins "&amp;$B24117)</f>
        <v>#REF!</v>
      </c>
      <c r="M24117" s="220"/>
    </row>
    <row r="24118" spans="1:13" ht="63.75" x14ac:dyDescent="0.2">
      <c r="A24118" s="36" t="s">
        <v>10127</v>
      </c>
      <c r="B24118" s="26" t="s">
        <v>6816</v>
      </c>
      <c r="C24118" s="79" t="s">
        <v>10126</v>
      </c>
      <c r="D24118" s="37" t="s">
        <v>5608</v>
      </c>
      <c r="E24118" s="37" t="s">
        <v>4134</v>
      </c>
      <c r="F24118" s="41"/>
      <c r="G24118" s="27"/>
      <c r="H24118" s="27"/>
      <c r="I24118" s="27">
        <v>4407393</v>
      </c>
      <c r="M24118" s="220">
        <f t="shared" si="376"/>
        <v>5771922</v>
      </c>
    </row>
    <row r="24119" spans="1:13" x14ac:dyDescent="0.2">
      <c r="A24119" s="35" t="s">
        <v>10127</v>
      </c>
      <c r="B24119" s="34" t="s">
        <v>74</v>
      </c>
      <c r="C24119" s="45" t="s">
        <v>1023</v>
      </c>
      <c r="D24119" s="23" t="s">
        <v>5734</v>
      </c>
      <c r="E24119" s="23" t="s">
        <v>4141</v>
      </c>
      <c r="F24119" s="40">
        <v>0.11650809547654815</v>
      </c>
      <c r="G24119" s="25">
        <v>73692</v>
      </c>
      <c r="H24119" s="25">
        <v>8586</v>
      </c>
      <c r="I24119" s="25"/>
      <c r="J24119" s="58" t="e">
        <f>HYPERLINK("#"&amp;"Insumos"&amp;"!A"&amp;MATCH($B24119,#REF!,0),"Ins "&amp;$B24119)</f>
        <v>#REF!</v>
      </c>
      <c r="M24119" s="220"/>
    </row>
    <row r="24120" spans="1:13" ht="25.5" x14ac:dyDescent="0.2">
      <c r="A24120" s="35" t="s">
        <v>10127</v>
      </c>
      <c r="B24120" s="34" t="s">
        <v>8695</v>
      </c>
      <c r="C24120" s="45" t="s">
        <v>8700</v>
      </c>
      <c r="D24120" s="23" t="s">
        <v>5751</v>
      </c>
      <c r="E24120" s="23" t="s">
        <v>72</v>
      </c>
      <c r="F24120" s="40">
        <v>11.744999999999999</v>
      </c>
      <c r="G24120" s="25">
        <v>104000</v>
      </c>
      <c r="H24120" s="25">
        <v>1221480</v>
      </c>
      <c r="I24120" s="25"/>
      <c r="J24120" s="58" t="e">
        <f>HYPERLINK("#"&amp;"Insumos"&amp;"!A"&amp;MATCH($B24120,#REF!,0),"Ins "&amp;$B24120)</f>
        <v>#REF!</v>
      </c>
      <c r="M24120" s="220"/>
    </row>
    <row r="24121" spans="1:13" x14ac:dyDescent="0.2">
      <c r="A24121" s="35" t="s">
        <v>10127</v>
      </c>
      <c r="B24121" s="34" t="s">
        <v>5533</v>
      </c>
      <c r="C24121" s="45" t="s">
        <v>5892</v>
      </c>
      <c r="D24121" s="23" t="s">
        <v>977</v>
      </c>
      <c r="E24121" s="23" t="s">
        <v>4134</v>
      </c>
      <c r="F24121" s="40">
        <v>0.47531572904707231</v>
      </c>
      <c r="G24121" s="25">
        <v>3623</v>
      </c>
      <c r="H24121" s="25">
        <v>1722</v>
      </c>
      <c r="I24121" s="25"/>
      <c r="J24121" s="58" t="e">
        <f>HYPERLINK("#"&amp;"Insumos"&amp;"!A"&amp;MATCH($B24121,#REF!,0),"Ins "&amp;$B24121)</f>
        <v>#REF!</v>
      </c>
      <c r="M24121" s="220"/>
    </row>
    <row r="24122" spans="1:13" x14ac:dyDescent="0.2">
      <c r="A24122" s="35" t="s">
        <v>10127</v>
      </c>
      <c r="B24122" s="34" t="s">
        <v>5007</v>
      </c>
      <c r="C24122" s="45" t="s">
        <v>720</v>
      </c>
      <c r="D24122" s="23" t="s">
        <v>5751</v>
      </c>
      <c r="E24122" s="23" t="s">
        <v>4134</v>
      </c>
      <c r="F24122" s="40">
        <v>1.9002192982456141</v>
      </c>
      <c r="G24122" s="25">
        <v>1897</v>
      </c>
      <c r="H24122" s="25">
        <v>3605</v>
      </c>
      <c r="I24122" s="25"/>
      <c r="J24122" s="58" t="e">
        <f>HYPERLINK("#"&amp;"Insumos"&amp;"!A"&amp;MATCH($B24122,#REF!,0),"Ins "&amp;$B24122)</f>
        <v>#REF!</v>
      </c>
      <c r="M24122" s="220"/>
    </row>
    <row r="24123" spans="1:13" ht="51" x14ac:dyDescent="0.2">
      <c r="A24123" s="35" t="s">
        <v>10127</v>
      </c>
      <c r="B24123" s="34" t="s">
        <v>10158</v>
      </c>
      <c r="C24123" s="45" t="s">
        <v>10173</v>
      </c>
      <c r="D24123" s="23" t="s">
        <v>5751</v>
      </c>
      <c r="E24123" s="23" t="s">
        <v>463</v>
      </c>
      <c r="F24123" s="44">
        <v>1</v>
      </c>
      <c r="G24123" s="25">
        <v>3172000</v>
      </c>
      <c r="H24123" s="25">
        <v>3172000</v>
      </c>
      <c r="I24123" s="25"/>
      <c r="J24123" s="58" t="e">
        <f>HYPERLINK("#"&amp;"Insumos"&amp;"!A"&amp;MATCH($B24123,#REF!,0),"Ins "&amp;$B24123)</f>
        <v>#REF!</v>
      </c>
      <c r="M24123" s="220"/>
    </row>
    <row r="24124" spans="1:13" ht="25.5" x14ac:dyDescent="0.2">
      <c r="A24124" s="36" t="s">
        <v>10128</v>
      </c>
      <c r="B24124" s="26" t="s">
        <v>6816</v>
      </c>
      <c r="C24124" s="79" t="s">
        <v>10183</v>
      </c>
      <c r="D24124" s="37" t="s">
        <v>5608</v>
      </c>
      <c r="E24124" s="37" t="s">
        <v>463</v>
      </c>
      <c r="F24124" s="41"/>
      <c r="G24124" s="27"/>
      <c r="H24124" s="27"/>
      <c r="I24124" s="27">
        <v>6762743</v>
      </c>
      <c r="M24124" s="220">
        <f t="shared" si="376"/>
        <v>8856488</v>
      </c>
    </row>
    <row r="24125" spans="1:13" ht="25.5" x14ac:dyDescent="0.2">
      <c r="A24125" s="35" t="s">
        <v>10128</v>
      </c>
      <c r="B24125" s="34" t="s">
        <v>8695</v>
      </c>
      <c r="C24125" s="45" t="s">
        <v>8700</v>
      </c>
      <c r="D24125" s="23" t="s">
        <v>5751</v>
      </c>
      <c r="E24125" s="23" t="s">
        <v>72</v>
      </c>
      <c r="F24125" s="40">
        <v>3</v>
      </c>
      <c r="G24125" s="25">
        <v>104000</v>
      </c>
      <c r="H24125" s="25">
        <v>312000</v>
      </c>
      <c r="I24125" s="25"/>
      <c r="J24125" s="58" t="e">
        <f>HYPERLINK("#"&amp;"Insumos"&amp;"!A"&amp;MATCH($B24125,#REF!,0),"Ins "&amp;$B24125)</f>
        <v>#REF!</v>
      </c>
      <c r="M24125" s="220"/>
    </row>
    <row r="24126" spans="1:13" x14ac:dyDescent="0.2">
      <c r="A24126" s="35" t="s">
        <v>10128</v>
      </c>
      <c r="B24126" s="34" t="s">
        <v>5533</v>
      </c>
      <c r="C24126" s="45" t="s">
        <v>5892</v>
      </c>
      <c r="D24126" s="23" t="s">
        <v>977</v>
      </c>
      <c r="E24126" s="23" t="s">
        <v>4134</v>
      </c>
      <c r="F24126" s="40">
        <v>1</v>
      </c>
      <c r="G24126" s="25">
        <v>3623</v>
      </c>
      <c r="H24126" s="25">
        <v>3623</v>
      </c>
      <c r="I24126" s="25"/>
      <c r="J24126" s="58" t="e">
        <f>HYPERLINK("#"&amp;"Insumos"&amp;"!A"&amp;MATCH($B24126,#REF!,0),"Ins "&amp;$B24126)</f>
        <v>#REF!</v>
      </c>
      <c r="M24126" s="220"/>
    </row>
    <row r="24127" spans="1:13" x14ac:dyDescent="0.2">
      <c r="A24127" s="35" t="s">
        <v>10128</v>
      </c>
      <c r="B24127" s="34" t="s">
        <v>5007</v>
      </c>
      <c r="C24127" s="45" t="s">
        <v>720</v>
      </c>
      <c r="D24127" s="23" t="s">
        <v>5751</v>
      </c>
      <c r="E24127" s="23" t="s">
        <v>4134</v>
      </c>
      <c r="F24127" s="40">
        <v>1</v>
      </c>
      <c r="G24127" s="25">
        <v>1897</v>
      </c>
      <c r="H24127" s="25">
        <v>1897</v>
      </c>
      <c r="I24127" s="25"/>
      <c r="J24127" s="58" t="e">
        <f>HYPERLINK("#"&amp;"Insumos"&amp;"!A"&amp;MATCH($B24127,#REF!,0),"Ins "&amp;$B24127)</f>
        <v>#REF!</v>
      </c>
      <c r="M24127" s="220"/>
    </row>
    <row r="24128" spans="1:13" x14ac:dyDescent="0.2">
      <c r="A24128" s="35" t="s">
        <v>10128</v>
      </c>
      <c r="B24128" s="34" t="s">
        <v>10166</v>
      </c>
      <c r="C24128" s="45" t="s">
        <v>10182</v>
      </c>
      <c r="D24128" s="23" t="s">
        <v>5751</v>
      </c>
      <c r="E24128" s="23" t="s">
        <v>463</v>
      </c>
      <c r="F24128" s="44">
        <v>1</v>
      </c>
      <c r="G24128" s="25">
        <v>6445223</v>
      </c>
      <c r="H24128" s="25">
        <v>6445223</v>
      </c>
      <c r="I24128" s="25"/>
      <c r="J24128" s="58" t="e">
        <f>HYPERLINK("#"&amp;"Insumos"&amp;"!A"&amp;MATCH($B24128,#REF!,0),"Ins "&amp;$B24128)</f>
        <v>#REF!</v>
      </c>
      <c r="M24128" s="220"/>
    </row>
    <row r="24129" spans="1:13" ht="127.5" x14ac:dyDescent="0.2">
      <c r="A24129" s="36" t="s">
        <v>10129</v>
      </c>
      <c r="B24129" s="26" t="s">
        <v>6816</v>
      </c>
      <c r="C24129" s="79" t="s">
        <v>11080</v>
      </c>
      <c r="D24129" s="37" t="s">
        <v>5608</v>
      </c>
      <c r="E24129" s="37" t="s">
        <v>463</v>
      </c>
      <c r="F24129" s="41"/>
      <c r="G24129" s="27"/>
      <c r="H24129" s="27"/>
      <c r="I24129" s="27">
        <v>19070103</v>
      </c>
      <c r="M24129" s="220">
        <f t="shared" si="376"/>
        <v>24974207</v>
      </c>
    </row>
    <row r="24130" spans="1:13" ht="25.5" x14ac:dyDescent="0.2">
      <c r="A24130" s="35" t="s">
        <v>10129</v>
      </c>
      <c r="B24130" s="34" t="s">
        <v>8695</v>
      </c>
      <c r="C24130" s="45" t="s">
        <v>8700</v>
      </c>
      <c r="D24130" s="23" t="s">
        <v>5751</v>
      </c>
      <c r="E24130" s="23" t="s">
        <v>72</v>
      </c>
      <c r="F24130" s="40">
        <v>3</v>
      </c>
      <c r="G24130" s="25">
        <v>104000</v>
      </c>
      <c r="H24130" s="25">
        <v>312000</v>
      </c>
      <c r="I24130" s="25"/>
      <c r="J24130" s="58" t="e">
        <f>HYPERLINK("#"&amp;"Insumos"&amp;"!A"&amp;MATCH($B24130,#REF!,0),"Ins "&amp;$B24130)</f>
        <v>#REF!</v>
      </c>
      <c r="M24130" s="220"/>
    </row>
    <row r="24131" spans="1:13" x14ac:dyDescent="0.2">
      <c r="A24131" s="35" t="s">
        <v>10129</v>
      </c>
      <c r="B24131" s="34" t="s">
        <v>5533</v>
      </c>
      <c r="C24131" s="45" t="s">
        <v>5892</v>
      </c>
      <c r="D24131" s="23" t="s">
        <v>977</v>
      </c>
      <c r="E24131" s="23" t="s">
        <v>4134</v>
      </c>
      <c r="F24131" s="40">
        <v>1</v>
      </c>
      <c r="G24131" s="25">
        <v>3623</v>
      </c>
      <c r="H24131" s="25">
        <v>3623</v>
      </c>
      <c r="I24131" s="25"/>
      <c r="J24131" s="58" t="e">
        <f>HYPERLINK("#"&amp;"Insumos"&amp;"!A"&amp;MATCH($B24131,#REF!,0),"Ins "&amp;$B24131)</f>
        <v>#REF!</v>
      </c>
      <c r="M24131" s="220"/>
    </row>
    <row r="24132" spans="1:13" x14ac:dyDescent="0.2">
      <c r="A24132" s="35" t="s">
        <v>10129</v>
      </c>
      <c r="B24132" s="34" t="s">
        <v>5007</v>
      </c>
      <c r="C24132" s="45" t="s">
        <v>720</v>
      </c>
      <c r="D24132" s="23" t="s">
        <v>5751</v>
      </c>
      <c r="E24132" s="23" t="s">
        <v>4134</v>
      </c>
      <c r="F24132" s="40">
        <v>1</v>
      </c>
      <c r="G24132" s="25">
        <v>1897</v>
      </c>
      <c r="H24132" s="25">
        <v>1897</v>
      </c>
      <c r="I24132" s="25"/>
      <c r="J24132" s="58" t="e">
        <f>HYPERLINK("#"&amp;"Insumos"&amp;"!A"&amp;MATCH($B24132,#REF!,0),"Ins "&amp;$B24132)</f>
        <v>#REF!</v>
      </c>
      <c r="M24132" s="220"/>
    </row>
    <row r="24133" spans="1:13" ht="102" x14ac:dyDescent="0.2">
      <c r="A24133" s="35" t="s">
        <v>10129</v>
      </c>
      <c r="B24133" s="34" t="s">
        <v>10167</v>
      </c>
      <c r="C24133" s="45" t="s">
        <v>10184</v>
      </c>
      <c r="D24133" s="23" t="s">
        <v>5751</v>
      </c>
      <c r="E24133" s="23" t="s">
        <v>463</v>
      </c>
      <c r="F24133" s="44">
        <v>1</v>
      </c>
      <c r="G24133" s="25">
        <v>18752583</v>
      </c>
      <c r="H24133" s="25">
        <v>18752583</v>
      </c>
      <c r="I24133" s="25"/>
      <c r="J24133" s="58" t="e">
        <f>HYPERLINK("#"&amp;"Insumos"&amp;"!A"&amp;MATCH($B24133,#REF!,0),"Ins "&amp;$B24133)</f>
        <v>#REF!</v>
      </c>
      <c r="M24133" s="220"/>
    </row>
    <row r="24134" spans="1:13" ht="25.5" x14ac:dyDescent="0.2">
      <c r="A24134" s="36" t="s">
        <v>10130</v>
      </c>
      <c r="B24134" s="26" t="s">
        <v>6816</v>
      </c>
      <c r="C24134" s="79" t="s">
        <v>11081</v>
      </c>
      <c r="D24134" s="37" t="s">
        <v>5608</v>
      </c>
      <c r="E24134" s="37" t="s">
        <v>10195</v>
      </c>
      <c r="F24134" s="41"/>
      <c r="G24134" s="27"/>
      <c r="H24134" s="27"/>
      <c r="I24134" s="27">
        <v>1920503</v>
      </c>
      <c r="M24134" s="220">
        <f t="shared" ref="M24134:M24194" si="377">ROUND(I24134*(1+$L$2),0)</f>
        <v>2515091</v>
      </c>
    </row>
    <row r="24135" spans="1:13" ht="25.5" x14ac:dyDescent="0.2">
      <c r="A24135" s="35" t="s">
        <v>10130</v>
      </c>
      <c r="B24135" s="34" t="s">
        <v>8695</v>
      </c>
      <c r="C24135" s="45" t="s">
        <v>8700</v>
      </c>
      <c r="D24135" s="23" t="s">
        <v>5751</v>
      </c>
      <c r="E24135" s="23" t="s">
        <v>72</v>
      </c>
      <c r="F24135" s="40">
        <v>3</v>
      </c>
      <c r="G24135" s="25">
        <v>104000</v>
      </c>
      <c r="H24135" s="25">
        <v>312000</v>
      </c>
      <c r="I24135" s="25"/>
      <c r="J24135" s="58" t="e">
        <f>HYPERLINK("#"&amp;"Insumos"&amp;"!A"&amp;MATCH($B24135,#REF!,0),"Ins "&amp;$B24135)</f>
        <v>#REF!</v>
      </c>
      <c r="M24135" s="220"/>
    </row>
    <row r="24136" spans="1:13" x14ac:dyDescent="0.2">
      <c r="A24136" s="35" t="s">
        <v>10130</v>
      </c>
      <c r="B24136" s="34" t="s">
        <v>5533</v>
      </c>
      <c r="C24136" s="45" t="s">
        <v>5892</v>
      </c>
      <c r="D24136" s="23" t="s">
        <v>977</v>
      </c>
      <c r="E24136" s="23" t="s">
        <v>4134</v>
      </c>
      <c r="F24136" s="40">
        <v>1</v>
      </c>
      <c r="G24136" s="25">
        <v>3623</v>
      </c>
      <c r="H24136" s="25">
        <v>3623</v>
      </c>
      <c r="I24136" s="25"/>
      <c r="J24136" s="58" t="e">
        <f>HYPERLINK("#"&amp;"Insumos"&amp;"!A"&amp;MATCH($B24136,#REF!,0),"Ins "&amp;$B24136)</f>
        <v>#REF!</v>
      </c>
      <c r="M24136" s="220"/>
    </row>
    <row r="24137" spans="1:13" x14ac:dyDescent="0.2">
      <c r="A24137" s="35" t="s">
        <v>10130</v>
      </c>
      <c r="B24137" s="34" t="s">
        <v>5007</v>
      </c>
      <c r="C24137" s="45" t="s">
        <v>720</v>
      </c>
      <c r="D24137" s="23" t="s">
        <v>5751</v>
      </c>
      <c r="E24137" s="23" t="s">
        <v>4134</v>
      </c>
      <c r="F24137" s="40">
        <v>1</v>
      </c>
      <c r="G24137" s="25">
        <v>1897</v>
      </c>
      <c r="H24137" s="25">
        <v>1897</v>
      </c>
      <c r="I24137" s="25"/>
      <c r="J24137" s="58" t="e">
        <f>HYPERLINK("#"&amp;"Insumos"&amp;"!A"&amp;MATCH($B24137,#REF!,0),"Ins "&amp;$B24137)</f>
        <v>#REF!</v>
      </c>
      <c r="M24137" s="220"/>
    </row>
    <row r="24138" spans="1:13" ht="25.5" x14ac:dyDescent="0.2">
      <c r="A24138" s="35" t="s">
        <v>10130</v>
      </c>
      <c r="B24138" s="34" t="s">
        <v>10168</v>
      </c>
      <c r="C24138" s="45" t="s">
        <v>10185</v>
      </c>
      <c r="D24138" s="23" t="s">
        <v>5751</v>
      </c>
      <c r="E24138" s="23" t="s">
        <v>463</v>
      </c>
      <c r="F24138" s="44">
        <v>1</v>
      </c>
      <c r="G24138" s="25">
        <v>1602983</v>
      </c>
      <c r="H24138" s="25">
        <v>1602983</v>
      </c>
      <c r="I24138" s="25"/>
      <c r="J24138" s="58" t="e">
        <f>HYPERLINK("#"&amp;"Insumos"&amp;"!A"&amp;MATCH($B24138,#REF!,0),"Ins "&amp;$B24138)</f>
        <v>#REF!</v>
      </c>
      <c r="M24138" s="220"/>
    </row>
    <row r="24139" spans="1:13" ht="51" x14ac:dyDescent="0.2">
      <c r="A24139" s="36" t="s">
        <v>10131</v>
      </c>
      <c r="B24139" s="26" t="s">
        <v>6816</v>
      </c>
      <c r="C24139" s="79" t="s">
        <v>10199</v>
      </c>
      <c r="D24139" s="37" t="s">
        <v>5608</v>
      </c>
      <c r="E24139" s="37" t="s">
        <v>463</v>
      </c>
      <c r="F24139" s="41"/>
      <c r="G24139" s="27"/>
      <c r="H24139" s="27"/>
      <c r="I24139" s="27">
        <v>1601488</v>
      </c>
      <c r="M24139" s="220">
        <f t="shared" si="377"/>
        <v>2097309</v>
      </c>
    </row>
    <row r="24140" spans="1:13" ht="25.5" x14ac:dyDescent="0.2">
      <c r="A24140" s="35" t="s">
        <v>10131</v>
      </c>
      <c r="B24140" s="34" t="s">
        <v>8695</v>
      </c>
      <c r="C24140" s="45" t="s">
        <v>8700</v>
      </c>
      <c r="D24140" s="23" t="s">
        <v>5751</v>
      </c>
      <c r="E24140" s="23" t="s">
        <v>72</v>
      </c>
      <c r="F24140" s="40">
        <v>2</v>
      </c>
      <c r="G24140" s="25">
        <v>104000</v>
      </c>
      <c r="H24140" s="25">
        <v>208000</v>
      </c>
      <c r="I24140" s="25"/>
      <c r="J24140" s="58" t="e">
        <f>HYPERLINK("#"&amp;"Insumos"&amp;"!A"&amp;MATCH($B24140,#REF!,0),"Ins "&amp;$B24140)</f>
        <v>#REF!</v>
      </c>
      <c r="M24140" s="220"/>
    </row>
    <row r="24141" spans="1:13" x14ac:dyDescent="0.2">
      <c r="A24141" s="35" t="s">
        <v>10131</v>
      </c>
      <c r="B24141" s="34" t="s">
        <v>5533</v>
      </c>
      <c r="C24141" s="45" t="s">
        <v>5892</v>
      </c>
      <c r="D24141" s="23" t="s">
        <v>977</v>
      </c>
      <c r="E24141" s="23" t="s">
        <v>4134</v>
      </c>
      <c r="F24141" s="40">
        <v>1</v>
      </c>
      <c r="G24141" s="25">
        <v>3623</v>
      </c>
      <c r="H24141" s="25">
        <v>3623</v>
      </c>
      <c r="I24141" s="25"/>
      <c r="J24141" s="58" t="e">
        <f>HYPERLINK("#"&amp;"Insumos"&amp;"!A"&amp;MATCH($B24141,#REF!,0),"Ins "&amp;$B24141)</f>
        <v>#REF!</v>
      </c>
      <c r="M24141" s="220"/>
    </row>
    <row r="24142" spans="1:13" x14ac:dyDescent="0.2">
      <c r="A24142" s="35" t="s">
        <v>10131</v>
      </c>
      <c r="B24142" s="34" t="s">
        <v>5007</v>
      </c>
      <c r="C24142" s="45" t="s">
        <v>720</v>
      </c>
      <c r="D24142" s="23" t="s">
        <v>5751</v>
      </c>
      <c r="E24142" s="23" t="s">
        <v>4134</v>
      </c>
      <c r="F24142" s="40">
        <v>1</v>
      </c>
      <c r="G24142" s="25">
        <v>1897</v>
      </c>
      <c r="H24142" s="25">
        <v>1897</v>
      </c>
      <c r="I24142" s="25"/>
      <c r="J24142" s="58" t="e">
        <f>HYPERLINK("#"&amp;"Insumos"&amp;"!A"&amp;MATCH($B24142,#REF!,0),"Ins "&amp;$B24142)</f>
        <v>#REF!</v>
      </c>
      <c r="M24142" s="220"/>
    </row>
    <row r="24143" spans="1:13" ht="51" x14ac:dyDescent="0.2">
      <c r="A24143" s="35" t="s">
        <v>10131</v>
      </c>
      <c r="B24143" s="34" t="s">
        <v>10186</v>
      </c>
      <c r="C24143" s="45" t="s">
        <v>10202</v>
      </c>
      <c r="D24143" s="23" t="s">
        <v>5751</v>
      </c>
      <c r="E24143" s="23" t="s">
        <v>4134</v>
      </c>
      <c r="F24143" s="44">
        <v>1</v>
      </c>
      <c r="G24143" s="25">
        <v>1387968</v>
      </c>
      <c r="H24143" s="25">
        <v>1387968</v>
      </c>
      <c r="I24143" s="25"/>
      <c r="J24143" s="58" t="e">
        <f>HYPERLINK("#"&amp;"Insumos"&amp;"!A"&amp;MATCH($B24143,#REF!,0),"Ins "&amp;$B24143)</f>
        <v>#REF!</v>
      </c>
      <c r="M24143" s="220"/>
    </row>
    <row r="24144" spans="1:13" ht="51" x14ac:dyDescent="0.2">
      <c r="A24144" s="36" t="s">
        <v>10196</v>
      </c>
      <c r="B24144" s="26" t="s">
        <v>6816</v>
      </c>
      <c r="C24144" s="79" t="s">
        <v>10200</v>
      </c>
      <c r="D24144" s="37" t="s">
        <v>5608</v>
      </c>
      <c r="E24144" s="37" t="s">
        <v>463</v>
      </c>
      <c r="F24144" s="41"/>
      <c r="G24144" s="27"/>
      <c r="H24144" s="27"/>
      <c r="I24144" s="27">
        <v>4156699</v>
      </c>
      <c r="M24144" s="220">
        <f t="shared" si="377"/>
        <v>5443613</v>
      </c>
    </row>
    <row r="24145" spans="1:13" ht="25.5" x14ac:dyDescent="0.2">
      <c r="A24145" s="35" t="s">
        <v>10196</v>
      </c>
      <c r="B24145" s="34" t="s">
        <v>8695</v>
      </c>
      <c r="C24145" s="45" t="s">
        <v>8700</v>
      </c>
      <c r="D24145" s="23" t="s">
        <v>5751</v>
      </c>
      <c r="E24145" s="23" t="s">
        <v>72</v>
      </c>
      <c r="F24145" s="40">
        <v>2</v>
      </c>
      <c r="G24145" s="25">
        <v>104000</v>
      </c>
      <c r="H24145" s="25">
        <v>208000</v>
      </c>
      <c r="I24145" s="25"/>
      <c r="J24145" s="58" t="e">
        <f>HYPERLINK("#"&amp;"Insumos"&amp;"!A"&amp;MATCH($B24145,#REF!,0),"Ins "&amp;$B24145)</f>
        <v>#REF!</v>
      </c>
      <c r="M24145" s="220"/>
    </row>
    <row r="24146" spans="1:13" x14ac:dyDescent="0.2">
      <c r="A24146" s="35" t="s">
        <v>10196</v>
      </c>
      <c r="B24146" s="34" t="s">
        <v>5533</v>
      </c>
      <c r="C24146" s="45" t="s">
        <v>5892</v>
      </c>
      <c r="D24146" s="23" t="s">
        <v>977</v>
      </c>
      <c r="E24146" s="23" t="s">
        <v>4134</v>
      </c>
      <c r="F24146" s="40">
        <v>1</v>
      </c>
      <c r="G24146" s="25">
        <v>3623</v>
      </c>
      <c r="H24146" s="25">
        <v>3623</v>
      </c>
      <c r="I24146" s="25"/>
      <c r="J24146" s="58" t="e">
        <f>HYPERLINK("#"&amp;"Insumos"&amp;"!A"&amp;MATCH($B24146,#REF!,0),"Ins "&amp;$B24146)</f>
        <v>#REF!</v>
      </c>
      <c r="M24146" s="220"/>
    </row>
    <row r="24147" spans="1:13" x14ac:dyDescent="0.2">
      <c r="A24147" s="35" t="s">
        <v>10196</v>
      </c>
      <c r="B24147" s="34" t="s">
        <v>5007</v>
      </c>
      <c r="C24147" s="45" t="s">
        <v>720</v>
      </c>
      <c r="D24147" s="23" t="s">
        <v>5751</v>
      </c>
      <c r="E24147" s="23" t="s">
        <v>4134</v>
      </c>
      <c r="F24147" s="40">
        <v>1</v>
      </c>
      <c r="G24147" s="25">
        <v>1897</v>
      </c>
      <c r="H24147" s="25">
        <v>1897</v>
      </c>
      <c r="I24147" s="25"/>
      <c r="J24147" s="58" t="e">
        <f>HYPERLINK("#"&amp;"Insumos"&amp;"!A"&amp;MATCH($B24147,#REF!,0),"Ins "&amp;$B24147)</f>
        <v>#REF!</v>
      </c>
      <c r="M24147" s="220"/>
    </row>
    <row r="24148" spans="1:13" ht="51" x14ac:dyDescent="0.2">
      <c r="A24148" s="35" t="s">
        <v>10196</v>
      </c>
      <c r="B24148" s="34" t="s">
        <v>10187</v>
      </c>
      <c r="C24148" s="45" t="s">
        <v>10203</v>
      </c>
      <c r="D24148" s="23" t="s">
        <v>5751</v>
      </c>
      <c r="E24148" s="23" t="s">
        <v>4134</v>
      </c>
      <c r="F24148" s="44">
        <v>1</v>
      </c>
      <c r="G24148" s="25">
        <v>3943179</v>
      </c>
      <c r="H24148" s="25">
        <v>3943179</v>
      </c>
      <c r="I24148" s="25"/>
      <c r="J24148" s="58" t="e">
        <f>HYPERLINK("#"&amp;"Insumos"&amp;"!A"&amp;MATCH($B24148,#REF!,0),"Ins "&amp;$B24148)</f>
        <v>#REF!</v>
      </c>
      <c r="M24148" s="220"/>
    </row>
    <row r="24149" spans="1:13" ht="51" x14ac:dyDescent="0.2">
      <c r="A24149" s="36" t="s">
        <v>10197</v>
      </c>
      <c r="B24149" s="26" t="s">
        <v>6816</v>
      </c>
      <c r="C24149" s="79" t="s">
        <v>10201</v>
      </c>
      <c r="D24149" s="37" t="s">
        <v>5608</v>
      </c>
      <c r="E24149" s="37" t="s">
        <v>463</v>
      </c>
      <c r="F24149" s="41"/>
      <c r="G24149" s="27"/>
      <c r="H24149" s="27"/>
      <c r="I24149" s="27">
        <v>7465443</v>
      </c>
      <c r="M24149" s="220">
        <f t="shared" si="377"/>
        <v>9776744</v>
      </c>
    </row>
    <row r="24150" spans="1:13" ht="25.5" x14ac:dyDescent="0.2">
      <c r="A24150" s="35" t="s">
        <v>10197</v>
      </c>
      <c r="B24150" s="34" t="s">
        <v>8695</v>
      </c>
      <c r="C24150" s="45" t="s">
        <v>8700</v>
      </c>
      <c r="D24150" s="23" t="s">
        <v>5751</v>
      </c>
      <c r="E24150" s="23" t="s">
        <v>72</v>
      </c>
      <c r="F24150" s="40">
        <v>1</v>
      </c>
      <c r="G24150" s="25">
        <v>104000</v>
      </c>
      <c r="H24150" s="25">
        <v>104000</v>
      </c>
      <c r="I24150" s="25"/>
      <c r="J24150" s="58" t="e">
        <f>HYPERLINK("#"&amp;"Insumos"&amp;"!A"&amp;MATCH($B24150,#REF!,0),"Ins "&amp;$B24150)</f>
        <v>#REF!</v>
      </c>
      <c r="M24150" s="220"/>
    </row>
    <row r="24151" spans="1:13" x14ac:dyDescent="0.2">
      <c r="A24151" s="35" t="s">
        <v>10197</v>
      </c>
      <c r="B24151" s="34" t="s">
        <v>5533</v>
      </c>
      <c r="C24151" s="45" t="s">
        <v>5892</v>
      </c>
      <c r="D24151" s="23" t="s">
        <v>977</v>
      </c>
      <c r="E24151" s="23" t="s">
        <v>4134</v>
      </c>
      <c r="F24151" s="40">
        <v>1</v>
      </c>
      <c r="G24151" s="25">
        <v>3623</v>
      </c>
      <c r="H24151" s="25">
        <v>3623</v>
      </c>
      <c r="I24151" s="25"/>
      <c r="J24151" s="58" t="e">
        <f>HYPERLINK("#"&amp;"Insumos"&amp;"!A"&amp;MATCH($B24151,#REF!,0),"Ins "&amp;$B24151)</f>
        <v>#REF!</v>
      </c>
      <c r="M24151" s="220"/>
    </row>
    <row r="24152" spans="1:13" x14ac:dyDescent="0.2">
      <c r="A24152" s="35" t="s">
        <v>10197</v>
      </c>
      <c r="B24152" s="34" t="s">
        <v>5007</v>
      </c>
      <c r="C24152" s="45" t="s">
        <v>720</v>
      </c>
      <c r="D24152" s="23" t="s">
        <v>5751</v>
      </c>
      <c r="E24152" s="23" t="s">
        <v>4134</v>
      </c>
      <c r="F24152" s="40">
        <v>1</v>
      </c>
      <c r="G24152" s="25">
        <v>1897</v>
      </c>
      <c r="H24152" s="25">
        <v>1897</v>
      </c>
      <c r="I24152" s="25"/>
      <c r="J24152" s="58" t="e">
        <f>HYPERLINK("#"&amp;"Insumos"&amp;"!A"&amp;MATCH($B24152,#REF!,0),"Ins "&amp;$B24152)</f>
        <v>#REF!</v>
      </c>
      <c r="M24152" s="220"/>
    </row>
    <row r="24153" spans="1:13" ht="38.25" x14ac:dyDescent="0.2">
      <c r="A24153" s="35" t="s">
        <v>10197</v>
      </c>
      <c r="B24153" s="34" t="s">
        <v>10188</v>
      </c>
      <c r="C24153" s="45" t="s">
        <v>10204</v>
      </c>
      <c r="D24153" s="23" t="s">
        <v>5751</v>
      </c>
      <c r="E24153" s="23" t="s">
        <v>4134</v>
      </c>
      <c r="F24153" s="44">
        <v>1</v>
      </c>
      <c r="G24153" s="25">
        <v>7355923</v>
      </c>
      <c r="H24153" s="25">
        <v>7355923</v>
      </c>
      <c r="I24153" s="25"/>
      <c r="J24153" s="58" t="e">
        <f>HYPERLINK("#"&amp;"Insumos"&amp;"!A"&amp;MATCH($B24153,#REF!,0),"Ins "&amp;$B24153)</f>
        <v>#REF!</v>
      </c>
      <c r="M24153" s="220"/>
    </row>
    <row r="24154" spans="1:13" ht="51" x14ac:dyDescent="0.2">
      <c r="A24154" s="36" t="s">
        <v>10198</v>
      </c>
      <c r="B24154" s="26" t="s">
        <v>6816</v>
      </c>
      <c r="C24154" s="79" t="s">
        <v>10234</v>
      </c>
      <c r="D24154" s="37" t="s">
        <v>5608</v>
      </c>
      <c r="E24154" s="37" t="s">
        <v>463</v>
      </c>
      <c r="F24154" s="41"/>
      <c r="G24154" s="27"/>
      <c r="H24154" s="27"/>
      <c r="I24154" s="27">
        <v>4840865</v>
      </c>
      <c r="M24154" s="220">
        <f t="shared" si="377"/>
        <v>6339597</v>
      </c>
    </row>
    <row r="24155" spans="1:13" ht="25.5" x14ac:dyDescent="0.2">
      <c r="A24155" s="35" t="s">
        <v>10198</v>
      </c>
      <c r="B24155" s="34" t="s">
        <v>8695</v>
      </c>
      <c r="C24155" s="45" t="s">
        <v>8700</v>
      </c>
      <c r="D24155" s="23" t="s">
        <v>5751</v>
      </c>
      <c r="E24155" s="23" t="s">
        <v>72</v>
      </c>
      <c r="F24155" s="40">
        <v>1</v>
      </c>
      <c r="G24155" s="25">
        <v>104000</v>
      </c>
      <c r="H24155" s="25">
        <v>104000</v>
      </c>
      <c r="I24155" s="25"/>
      <c r="J24155" s="58" t="e">
        <f>HYPERLINK("#"&amp;"Insumos"&amp;"!A"&amp;MATCH($B24155,#REF!,0),"Ins "&amp;$B24155)</f>
        <v>#REF!</v>
      </c>
      <c r="M24155" s="220"/>
    </row>
    <row r="24156" spans="1:13" x14ac:dyDescent="0.2">
      <c r="A24156" s="35" t="s">
        <v>10198</v>
      </c>
      <c r="B24156" s="34" t="s">
        <v>5533</v>
      </c>
      <c r="C24156" s="45" t="s">
        <v>5892</v>
      </c>
      <c r="D24156" s="23" t="s">
        <v>977</v>
      </c>
      <c r="E24156" s="23" t="s">
        <v>4134</v>
      </c>
      <c r="F24156" s="40">
        <v>1</v>
      </c>
      <c r="G24156" s="25">
        <v>3623</v>
      </c>
      <c r="H24156" s="25">
        <v>3623</v>
      </c>
      <c r="I24156" s="25"/>
      <c r="J24156" s="58" t="e">
        <f>HYPERLINK("#"&amp;"Insumos"&amp;"!A"&amp;MATCH($B24156,#REF!,0),"Ins "&amp;$B24156)</f>
        <v>#REF!</v>
      </c>
      <c r="M24156" s="220"/>
    </row>
    <row r="24157" spans="1:13" x14ac:dyDescent="0.2">
      <c r="A24157" s="35" t="s">
        <v>10198</v>
      </c>
      <c r="B24157" s="34" t="s">
        <v>5007</v>
      </c>
      <c r="C24157" s="45" t="s">
        <v>720</v>
      </c>
      <c r="D24157" s="23" t="s">
        <v>5751</v>
      </c>
      <c r="E24157" s="23" t="s">
        <v>4134</v>
      </c>
      <c r="F24157" s="40">
        <v>1</v>
      </c>
      <c r="G24157" s="25">
        <v>1897</v>
      </c>
      <c r="H24157" s="25">
        <v>1897</v>
      </c>
      <c r="I24157" s="25"/>
      <c r="J24157" s="58" t="e">
        <f>HYPERLINK("#"&amp;"Insumos"&amp;"!A"&amp;MATCH($B24157,#REF!,0),"Ins "&amp;$B24157)</f>
        <v>#REF!</v>
      </c>
      <c r="M24157" s="220"/>
    </row>
    <row r="24158" spans="1:13" ht="51" x14ac:dyDescent="0.2">
      <c r="A24158" s="35" t="s">
        <v>10198</v>
      </c>
      <c r="B24158" s="34" t="s">
        <v>10189</v>
      </c>
      <c r="C24158" s="45" t="s">
        <v>10205</v>
      </c>
      <c r="D24158" s="23" t="s">
        <v>5751</v>
      </c>
      <c r="E24158" s="23" t="s">
        <v>4134</v>
      </c>
      <c r="F24158" s="44">
        <v>1</v>
      </c>
      <c r="G24158" s="25">
        <v>4731345</v>
      </c>
      <c r="H24158" s="25">
        <v>4731345</v>
      </c>
      <c r="I24158" s="25"/>
      <c r="J24158" s="58" t="e">
        <f>HYPERLINK("#"&amp;"Insumos"&amp;"!A"&amp;MATCH($B24158,#REF!,0),"Ins "&amp;$B24158)</f>
        <v>#REF!</v>
      </c>
      <c r="M24158" s="220"/>
    </row>
    <row r="24159" spans="1:13" ht="51" x14ac:dyDescent="0.2">
      <c r="A24159" s="36" t="s">
        <v>10226</v>
      </c>
      <c r="B24159" s="26" t="s">
        <v>6816</v>
      </c>
      <c r="C24159" s="79" t="s">
        <v>10235</v>
      </c>
      <c r="D24159" s="37" t="s">
        <v>5608</v>
      </c>
      <c r="E24159" s="37" t="s">
        <v>463</v>
      </c>
      <c r="F24159" s="41"/>
      <c r="G24159" s="27"/>
      <c r="H24159" s="27"/>
      <c r="I24159" s="27">
        <v>12465760</v>
      </c>
      <c r="M24159" s="220">
        <f t="shared" si="377"/>
        <v>16325159</v>
      </c>
    </row>
    <row r="24160" spans="1:13" ht="25.5" x14ac:dyDescent="0.2">
      <c r="A24160" s="35" t="s">
        <v>10226</v>
      </c>
      <c r="B24160" s="34" t="s">
        <v>8695</v>
      </c>
      <c r="C24160" s="45" t="s">
        <v>8700</v>
      </c>
      <c r="D24160" s="23" t="s">
        <v>5751</v>
      </c>
      <c r="E24160" s="23" t="s">
        <v>72</v>
      </c>
      <c r="F24160" s="40">
        <v>2</v>
      </c>
      <c r="G24160" s="25">
        <v>104000</v>
      </c>
      <c r="H24160" s="25">
        <v>208000</v>
      </c>
      <c r="I24160" s="25"/>
      <c r="J24160" s="58" t="e">
        <f>HYPERLINK("#"&amp;"Insumos"&amp;"!A"&amp;MATCH($B24160,#REF!,0),"Ins "&amp;$B24160)</f>
        <v>#REF!</v>
      </c>
      <c r="M24160" s="220"/>
    </row>
    <row r="24161" spans="1:13" x14ac:dyDescent="0.2">
      <c r="A24161" s="35" t="s">
        <v>10226</v>
      </c>
      <c r="B24161" s="34" t="s">
        <v>5533</v>
      </c>
      <c r="C24161" s="45" t="s">
        <v>5892</v>
      </c>
      <c r="D24161" s="23" t="s">
        <v>977</v>
      </c>
      <c r="E24161" s="23" t="s">
        <v>4134</v>
      </c>
      <c r="F24161" s="40">
        <v>1</v>
      </c>
      <c r="G24161" s="25">
        <v>3623</v>
      </c>
      <c r="H24161" s="25">
        <v>3623</v>
      </c>
      <c r="I24161" s="25"/>
      <c r="J24161" s="58" t="e">
        <f>HYPERLINK("#"&amp;"Insumos"&amp;"!A"&amp;MATCH($B24161,#REF!,0),"Ins "&amp;$B24161)</f>
        <v>#REF!</v>
      </c>
      <c r="M24161" s="220"/>
    </row>
    <row r="24162" spans="1:13" x14ac:dyDescent="0.2">
      <c r="A24162" s="35" t="s">
        <v>10226</v>
      </c>
      <c r="B24162" s="34" t="s">
        <v>5007</v>
      </c>
      <c r="C24162" s="45" t="s">
        <v>720</v>
      </c>
      <c r="D24162" s="23" t="s">
        <v>5751</v>
      </c>
      <c r="E24162" s="23" t="s">
        <v>4134</v>
      </c>
      <c r="F24162" s="40">
        <v>1</v>
      </c>
      <c r="G24162" s="25">
        <v>1897</v>
      </c>
      <c r="H24162" s="25">
        <v>1897</v>
      </c>
      <c r="I24162" s="25"/>
      <c r="J24162" s="58" t="e">
        <f>HYPERLINK("#"&amp;"Insumos"&amp;"!A"&amp;MATCH($B24162,#REF!,0),"Ins "&amp;$B24162)</f>
        <v>#REF!</v>
      </c>
      <c r="M24162" s="220"/>
    </row>
    <row r="24163" spans="1:13" ht="38.25" x14ac:dyDescent="0.2">
      <c r="A24163" s="35" t="s">
        <v>10226</v>
      </c>
      <c r="B24163" s="34" t="s">
        <v>10190</v>
      </c>
      <c r="C24163" s="45" t="s">
        <v>10206</v>
      </c>
      <c r="D24163" s="23" t="s">
        <v>5751</v>
      </c>
      <c r="E24163" s="23" t="s">
        <v>4134</v>
      </c>
      <c r="F24163" s="44">
        <v>1</v>
      </c>
      <c r="G24163" s="25">
        <v>12252240</v>
      </c>
      <c r="H24163" s="25">
        <v>12252240</v>
      </c>
      <c r="I24163" s="25"/>
      <c r="J24163" s="58" t="e">
        <f>HYPERLINK("#"&amp;"Insumos"&amp;"!A"&amp;MATCH($B24163,#REF!,0),"Ins "&amp;$B24163)</f>
        <v>#REF!</v>
      </c>
      <c r="M24163" s="220"/>
    </row>
    <row r="24164" spans="1:13" ht="51" x14ac:dyDescent="0.2">
      <c r="A24164" s="36" t="s">
        <v>10227</v>
      </c>
      <c r="B24164" s="26" t="s">
        <v>6816</v>
      </c>
      <c r="C24164" s="79" t="s">
        <v>10236</v>
      </c>
      <c r="D24164" s="37" t="s">
        <v>5608</v>
      </c>
      <c r="E24164" s="37" t="s">
        <v>463</v>
      </c>
      <c r="F24164" s="41"/>
      <c r="G24164" s="27"/>
      <c r="H24164" s="27"/>
      <c r="I24164" s="27">
        <v>5428705</v>
      </c>
      <c r="M24164" s="220">
        <f t="shared" si="377"/>
        <v>7109432</v>
      </c>
    </row>
    <row r="24165" spans="1:13" ht="25.5" x14ac:dyDescent="0.2">
      <c r="A24165" s="35" t="s">
        <v>10227</v>
      </c>
      <c r="B24165" s="34" t="s">
        <v>8695</v>
      </c>
      <c r="C24165" s="45" t="s">
        <v>8700</v>
      </c>
      <c r="D24165" s="23" t="s">
        <v>5751</v>
      </c>
      <c r="E24165" s="23" t="s">
        <v>72</v>
      </c>
      <c r="F24165" s="40">
        <v>2</v>
      </c>
      <c r="G24165" s="25">
        <v>104000</v>
      </c>
      <c r="H24165" s="25">
        <v>208000</v>
      </c>
      <c r="I24165" s="25"/>
      <c r="J24165" s="58" t="e">
        <f>HYPERLINK("#"&amp;"Insumos"&amp;"!A"&amp;MATCH($B24165,#REF!,0),"Ins "&amp;$B24165)</f>
        <v>#REF!</v>
      </c>
      <c r="M24165" s="220"/>
    </row>
    <row r="24166" spans="1:13" x14ac:dyDescent="0.2">
      <c r="A24166" s="35" t="s">
        <v>10227</v>
      </c>
      <c r="B24166" s="34" t="s">
        <v>5533</v>
      </c>
      <c r="C24166" s="45" t="s">
        <v>5892</v>
      </c>
      <c r="D24166" s="23" t="s">
        <v>977</v>
      </c>
      <c r="E24166" s="23" t="s">
        <v>4134</v>
      </c>
      <c r="F24166" s="40">
        <v>1</v>
      </c>
      <c r="G24166" s="25">
        <v>3623</v>
      </c>
      <c r="H24166" s="25">
        <v>3623</v>
      </c>
      <c r="I24166" s="25"/>
      <c r="J24166" s="58" t="e">
        <f>HYPERLINK("#"&amp;"Insumos"&amp;"!A"&amp;MATCH($B24166,#REF!,0),"Ins "&amp;$B24166)</f>
        <v>#REF!</v>
      </c>
      <c r="M24166" s="220"/>
    </row>
    <row r="24167" spans="1:13" x14ac:dyDescent="0.2">
      <c r="A24167" s="35" t="s">
        <v>10227</v>
      </c>
      <c r="B24167" s="34" t="s">
        <v>5007</v>
      </c>
      <c r="C24167" s="45" t="s">
        <v>720</v>
      </c>
      <c r="D24167" s="23" t="s">
        <v>5751</v>
      </c>
      <c r="E24167" s="23" t="s">
        <v>4134</v>
      </c>
      <c r="F24167" s="40">
        <v>1</v>
      </c>
      <c r="G24167" s="25">
        <v>1897</v>
      </c>
      <c r="H24167" s="25">
        <v>1897</v>
      </c>
      <c r="I24167" s="25"/>
      <c r="J24167" s="58" t="e">
        <f>HYPERLINK("#"&amp;"Insumos"&amp;"!A"&amp;MATCH($B24167,#REF!,0),"Ins "&amp;$B24167)</f>
        <v>#REF!</v>
      </c>
      <c r="M24167" s="220"/>
    </row>
    <row r="24168" spans="1:13" ht="38.25" x14ac:dyDescent="0.2">
      <c r="A24168" s="35" t="s">
        <v>10227</v>
      </c>
      <c r="B24168" s="34" t="s">
        <v>10191</v>
      </c>
      <c r="C24168" s="45" t="s">
        <v>10207</v>
      </c>
      <c r="D24168" s="23" t="s">
        <v>5751</v>
      </c>
      <c r="E24168" s="23" t="s">
        <v>4134</v>
      </c>
      <c r="F24168" s="44">
        <v>1</v>
      </c>
      <c r="G24168" s="25">
        <v>5215185</v>
      </c>
      <c r="H24168" s="25">
        <v>5215185</v>
      </c>
      <c r="I24168" s="25"/>
      <c r="J24168" s="58" t="e">
        <f>HYPERLINK("#"&amp;"Insumos"&amp;"!A"&amp;MATCH($B24168,#REF!,0),"Ins "&amp;$B24168)</f>
        <v>#REF!</v>
      </c>
      <c r="M24168" s="220"/>
    </row>
    <row r="24169" spans="1:13" ht="51" x14ac:dyDescent="0.2">
      <c r="A24169" s="36" t="s">
        <v>10228</v>
      </c>
      <c r="B24169" s="26" t="s">
        <v>6816</v>
      </c>
      <c r="C24169" s="79" t="s">
        <v>10237</v>
      </c>
      <c r="D24169" s="37" t="s">
        <v>5608</v>
      </c>
      <c r="E24169" s="37" t="s">
        <v>463</v>
      </c>
      <c r="F24169" s="41"/>
      <c r="G24169" s="27"/>
      <c r="H24169" s="27"/>
      <c r="I24169" s="27">
        <v>3537714</v>
      </c>
      <c r="M24169" s="220">
        <f t="shared" si="377"/>
        <v>4632990</v>
      </c>
    </row>
    <row r="24170" spans="1:13" ht="25.5" x14ac:dyDescent="0.2">
      <c r="A24170" s="35" t="s">
        <v>10228</v>
      </c>
      <c r="B24170" s="34" t="s">
        <v>8695</v>
      </c>
      <c r="C24170" s="45" t="s">
        <v>8700</v>
      </c>
      <c r="D24170" s="23" t="s">
        <v>5751</v>
      </c>
      <c r="E24170" s="23" t="s">
        <v>72</v>
      </c>
      <c r="F24170" s="40">
        <v>2</v>
      </c>
      <c r="G24170" s="25">
        <v>104000</v>
      </c>
      <c r="H24170" s="25">
        <v>208000</v>
      </c>
      <c r="I24170" s="25"/>
      <c r="J24170" s="58" t="e">
        <f>HYPERLINK("#"&amp;"Insumos"&amp;"!A"&amp;MATCH($B24170,#REF!,0),"Ins "&amp;$B24170)</f>
        <v>#REF!</v>
      </c>
      <c r="M24170" s="220"/>
    </row>
    <row r="24171" spans="1:13" x14ac:dyDescent="0.2">
      <c r="A24171" s="35" t="s">
        <v>10228</v>
      </c>
      <c r="B24171" s="34" t="s">
        <v>5533</v>
      </c>
      <c r="C24171" s="45" t="s">
        <v>5892</v>
      </c>
      <c r="D24171" s="23" t="s">
        <v>977</v>
      </c>
      <c r="E24171" s="23" t="s">
        <v>4134</v>
      </c>
      <c r="F24171" s="40">
        <v>1</v>
      </c>
      <c r="G24171" s="25">
        <v>3623</v>
      </c>
      <c r="H24171" s="25">
        <v>3623</v>
      </c>
      <c r="I24171" s="25"/>
      <c r="J24171" s="58" t="e">
        <f>HYPERLINK("#"&amp;"Insumos"&amp;"!A"&amp;MATCH($B24171,#REF!,0),"Ins "&amp;$B24171)</f>
        <v>#REF!</v>
      </c>
      <c r="M24171" s="220"/>
    </row>
    <row r="24172" spans="1:13" x14ac:dyDescent="0.2">
      <c r="A24172" s="35" t="s">
        <v>10228</v>
      </c>
      <c r="B24172" s="34" t="s">
        <v>5007</v>
      </c>
      <c r="C24172" s="45" t="s">
        <v>720</v>
      </c>
      <c r="D24172" s="23" t="s">
        <v>5751</v>
      </c>
      <c r="E24172" s="23" t="s">
        <v>4134</v>
      </c>
      <c r="F24172" s="40">
        <v>1</v>
      </c>
      <c r="G24172" s="25">
        <v>1897</v>
      </c>
      <c r="H24172" s="25">
        <v>1897</v>
      </c>
      <c r="I24172" s="25"/>
      <c r="J24172" s="58" t="e">
        <f>HYPERLINK("#"&amp;"Insumos"&amp;"!A"&amp;MATCH($B24172,#REF!,0),"Ins "&amp;$B24172)</f>
        <v>#REF!</v>
      </c>
      <c r="M24172" s="220"/>
    </row>
    <row r="24173" spans="1:13" ht="38.25" x14ac:dyDescent="0.2">
      <c r="A24173" s="35" t="s">
        <v>10228</v>
      </c>
      <c r="B24173" s="34" t="s">
        <v>10192</v>
      </c>
      <c r="C24173" s="45" t="s">
        <v>10208</v>
      </c>
      <c r="D24173" s="23" t="s">
        <v>5751</v>
      </c>
      <c r="E24173" s="23" t="s">
        <v>4134</v>
      </c>
      <c r="F24173" s="44">
        <v>1</v>
      </c>
      <c r="G24173" s="25">
        <v>3324194</v>
      </c>
      <c r="H24173" s="25">
        <v>3324194</v>
      </c>
      <c r="I24173" s="25"/>
      <c r="J24173" s="58" t="e">
        <f>HYPERLINK("#"&amp;"Insumos"&amp;"!A"&amp;MATCH($B24173,#REF!,0),"Ins "&amp;$B24173)</f>
        <v>#REF!</v>
      </c>
      <c r="M24173" s="220"/>
    </row>
    <row r="24174" spans="1:13" ht="51" x14ac:dyDescent="0.2">
      <c r="A24174" s="36" t="s">
        <v>10229</v>
      </c>
      <c r="B24174" s="26" t="s">
        <v>6816</v>
      </c>
      <c r="C24174" s="79" t="s">
        <v>11082</v>
      </c>
      <c r="D24174" s="37" t="s">
        <v>5608</v>
      </c>
      <c r="E24174" s="37" t="s">
        <v>463</v>
      </c>
      <c r="F24174" s="41"/>
      <c r="G24174" s="27"/>
      <c r="H24174" s="27"/>
      <c r="I24174" s="27">
        <v>9571880</v>
      </c>
      <c r="M24174" s="220">
        <f t="shared" si="377"/>
        <v>12535334</v>
      </c>
    </row>
    <row r="24175" spans="1:13" ht="25.5" x14ac:dyDescent="0.2">
      <c r="A24175" s="35" t="s">
        <v>10229</v>
      </c>
      <c r="B24175" s="34" t="s">
        <v>8695</v>
      </c>
      <c r="C24175" s="45" t="s">
        <v>8700</v>
      </c>
      <c r="D24175" s="23" t="s">
        <v>5751</v>
      </c>
      <c r="E24175" s="23" t="s">
        <v>72</v>
      </c>
      <c r="F24175" s="40">
        <v>2</v>
      </c>
      <c r="G24175" s="25">
        <v>104000</v>
      </c>
      <c r="H24175" s="25">
        <v>208000</v>
      </c>
      <c r="I24175" s="25"/>
      <c r="J24175" s="58" t="e">
        <f>HYPERLINK("#"&amp;"Insumos"&amp;"!A"&amp;MATCH($B24175,#REF!,0),"Ins "&amp;$B24175)</f>
        <v>#REF!</v>
      </c>
      <c r="M24175" s="220"/>
    </row>
    <row r="24176" spans="1:13" x14ac:dyDescent="0.2">
      <c r="A24176" s="35" t="s">
        <v>10229</v>
      </c>
      <c r="B24176" s="34" t="s">
        <v>5533</v>
      </c>
      <c r="C24176" s="45" t="s">
        <v>5892</v>
      </c>
      <c r="D24176" s="23" t="s">
        <v>977</v>
      </c>
      <c r="E24176" s="23" t="s">
        <v>4134</v>
      </c>
      <c r="F24176" s="40">
        <v>1</v>
      </c>
      <c r="G24176" s="25">
        <v>3623</v>
      </c>
      <c r="H24176" s="25">
        <v>3623</v>
      </c>
      <c r="I24176" s="25"/>
      <c r="J24176" s="58" t="e">
        <f>HYPERLINK("#"&amp;"Insumos"&amp;"!A"&amp;MATCH($B24176,#REF!,0),"Ins "&amp;$B24176)</f>
        <v>#REF!</v>
      </c>
      <c r="M24176" s="220"/>
    </row>
    <row r="24177" spans="1:13" x14ac:dyDescent="0.2">
      <c r="A24177" s="35" t="s">
        <v>10229</v>
      </c>
      <c r="B24177" s="34" t="s">
        <v>5007</v>
      </c>
      <c r="C24177" s="45" t="s">
        <v>720</v>
      </c>
      <c r="D24177" s="23" t="s">
        <v>5751</v>
      </c>
      <c r="E24177" s="23" t="s">
        <v>4134</v>
      </c>
      <c r="F24177" s="40">
        <v>1</v>
      </c>
      <c r="G24177" s="25">
        <v>1897</v>
      </c>
      <c r="H24177" s="25">
        <v>1897</v>
      </c>
      <c r="I24177" s="25"/>
      <c r="J24177" s="58" t="e">
        <f>HYPERLINK("#"&amp;"Insumos"&amp;"!A"&amp;MATCH($B24177,#REF!,0),"Ins "&amp;$B24177)</f>
        <v>#REF!</v>
      </c>
      <c r="M24177" s="220"/>
    </row>
    <row r="24178" spans="1:13" ht="38.25" x14ac:dyDescent="0.2">
      <c r="A24178" s="35" t="s">
        <v>10229</v>
      </c>
      <c r="B24178" s="34" t="s">
        <v>10193</v>
      </c>
      <c r="C24178" s="45" t="s">
        <v>10209</v>
      </c>
      <c r="D24178" s="23" t="s">
        <v>5751</v>
      </c>
      <c r="E24178" s="23" t="s">
        <v>4134</v>
      </c>
      <c r="F24178" s="44">
        <v>1</v>
      </c>
      <c r="G24178" s="25">
        <v>9358360</v>
      </c>
      <c r="H24178" s="25">
        <v>9358360</v>
      </c>
      <c r="I24178" s="25"/>
      <c r="J24178" s="58" t="e">
        <f>HYPERLINK("#"&amp;"Insumos"&amp;"!A"&amp;MATCH($B24178,#REF!,0),"Ins "&amp;$B24178)</f>
        <v>#REF!</v>
      </c>
      <c r="M24178" s="220"/>
    </row>
    <row r="24179" spans="1:13" ht="51" x14ac:dyDescent="0.2">
      <c r="A24179" s="36" t="s">
        <v>10230</v>
      </c>
      <c r="B24179" s="26" t="s">
        <v>6816</v>
      </c>
      <c r="C24179" s="79" t="s">
        <v>10240</v>
      </c>
      <c r="D24179" s="37" t="s">
        <v>5608</v>
      </c>
      <c r="E24179" s="37" t="s">
        <v>463</v>
      </c>
      <c r="F24179" s="41"/>
      <c r="G24179" s="27"/>
      <c r="H24179" s="27"/>
      <c r="I24179" s="27">
        <v>16670110</v>
      </c>
      <c r="M24179" s="220">
        <f t="shared" si="377"/>
        <v>21831176</v>
      </c>
    </row>
    <row r="24180" spans="1:13" ht="25.5" x14ac:dyDescent="0.2">
      <c r="A24180" s="35" t="s">
        <v>10230</v>
      </c>
      <c r="B24180" s="34" t="s">
        <v>8695</v>
      </c>
      <c r="C24180" s="45" t="s">
        <v>8700</v>
      </c>
      <c r="D24180" s="23" t="s">
        <v>5751</v>
      </c>
      <c r="E24180" s="23" t="s">
        <v>72</v>
      </c>
      <c r="F24180" s="40">
        <v>2</v>
      </c>
      <c r="G24180" s="25">
        <v>104000</v>
      </c>
      <c r="H24180" s="25">
        <v>208000</v>
      </c>
      <c r="I24180" s="25"/>
      <c r="J24180" s="58" t="e">
        <f>HYPERLINK("#"&amp;"Insumos"&amp;"!A"&amp;MATCH($B24180,#REF!,0),"Ins "&amp;$B24180)</f>
        <v>#REF!</v>
      </c>
      <c r="M24180" s="220"/>
    </row>
    <row r="24181" spans="1:13" x14ac:dyDescent="0.2">
      <c r="A24181" s="35" t="s">
        <v>10230</v>
      </c>
      <c r="B24181" s="34" t="s">
        <v>5533</v>
      </c>
      <c r="C24181" s="45" t="s">
        <v>5892</v>
      </c>
      <c r="D24181" s="23" t="s">
        <v>977</v>
      </c>
      <c r="E24181" s="23" t="s">
        <v>4134</v>
      </c>
      <c r="F24181" s="40">
        <v>1</v>
      </c>
      <c r="G24181" s="25">
        <v>3623</v>
      </c>
      <c r="H24181" s="25">
        <v>3623</v>
      </c>
      <c r="I24181" s="25"/>
      <c r="J24181" s="58" t="e">
        <f>HYPERLINK("#"&amp;"Insumos"&amp;"!A"&amp;MATCH($B24181,#REF!,0),"Ins "&amp;$B24181)</f>
        <v>#REF!</v>
      </c>
      <c r="M24181" s="220"/>
    </row>
    <row r="24182" spans="1:13" x14ac:dyDescent="0.2">
      <c r="A24182" s="35" t="s">
        <v>10230</v>
      </c>
      <c r="B24182" s="34" t="s">
        <v>5007</v>
      </c>
      <c r="C24182" s="45" t="s">
        <v>720</v>
      </c>
      <c r="D24182" s="23" t="s">
        <v>5751</v>
      </c>
      <c r="E24182" s="23" t="s">
        <v>4134</v>
      </c>
      <c r="F24182" s="40">
        <v>1</v>
      </c>
      <c r="G24182" s="25">
        <v>1897</v>
      </c>
      <c r="H24182" s="25">
        <v>1897</v>
      </c>
      <c r="I24182" s="25"/>
      <c r="J24182" s="58" t="e">
        <f>HYPERLINK("#"&amp;"Insumos"&amp;"!A"&amp;MATCH($B24182,#REF!,0),"Ins "&amp;$B24182)</f>
        <v>#REF!</v>
      </c>
      <c r="M24182" s="220"/>
    </row>
    <row r="24183" spans="1:13" ht="38.25" x14ac:dyDescent="0.2">
      <c r="A24183" s="35" t="s">
        <v>10230</v>
      </c>
      <c r="B24183" s="34" t="s">
        <v>10194</v>
      </c>
      <c r="C24183" s="45" t="s">
        <v>10210</v>
      </c>
      <c r="D24183" s="23" t="s">
        <v>5751</v>
      </c>
      <c r="E24183" s="23" t="s">
        <v>4134</v>
      </c>
      <c r="F24183" s="44">
        <v>1</v>
      </c>
      <c r="G24183" s="25">
        <v>16456590</v>
      </c>
      <c r="H24183" s="25">
        <v>16456590</v>
      </c>
      <c r="I24183" s="25"/>
      <c r="J24183" s="58" t="e">
        <f>HYPERLINK("#"&amp;"Insumos"&amp;"!A"&amp;MATCH($B24183,#REF!,0),"Ins "&amp;$B24183)</f>
        <v>#REF!</v>
      </c>
      <c r="M24183" s="220"/>
    </row>
    <row r="24184" spans="1:13" ht="51" x14ac:dyDescent="0.2">
      <c r="A24184" s="36" t="s">
        <v>10231</v>
      </c>
      <c r="B24184" s="26" t="s">
        <v>6816</v>
      </c>
      <c r="C24184" s="79" t="s">
        <v>10241</v>
      </c>
      <c r="D24184" s="37" t="s">
        <v>5608</v>
      </c>
      <c r="E24184" s="37" t="s">
        <v>463</v>
      </c>
      <c r="F24184" s="41"/>
      <c r="G24184" s="27"/>
      <c r="H24184" s="27"/>
      <c r="I24184" s="27">
        <v>10671240</v>
      </c>
      <c r="M24184" s="220">
        <f t="shared" si="377"/>
        <v>13975056</v>
      </c>
    </row>
    <row r="24185" spans="1:13" ht="25.5" x14ac:dyDescent="0.2">
      <c r="A24185" s="35" t="s">
        <v>10231</v>
      </c>
      <c r="B24185" s="34" t="s">
        <v>8695</v>
      </c>
      <c r="C24185" s="45" t="s">
        <v>8700</v>
      </c>
      <c r="D24185" s="23" t="s">
        <v>5751</v>
      </c>
      <c r="E24185" s="23" t="s">
        <v>72</v>
      </c>
      <c r="F24185" s="40">
        <v>2</v>
      </c>
      <c r="G24185" s="25">
        <v>104000</v>
      </c>
      <c r="H24185" s="25">
        <v>208000</v>
      </c>
      <c r="I24185" s="25"/>
      <c r="J24185" s="58" t="e">
        <f>HYPERLINK("#"&amp;"Insumos"&amp;"!A"&amp;MATCH($B24185,#REF!,0),"Ins "&amp;$B24185)</f>
        <v>#REF!</v>
      </c>
      <c r="M24185" s="220"/>
    </row>
    <row r="24186" spans="1:13" x14ac:dyDescent="0.2">
      <c r="A24186" s="35" t="s">
        <v>10231</v>
      </c>
      <c r="B24186" s="34" t="s">
        <v>5533</v>
      </c>
      <c r="C24186" s="45" t="s">
        <v>5892</v>
      </c>
      <c r="D24186" s="23" t="s">
        <v>977</v>
      </c>
      <c r="E24186" s="23" t="s">
        <v>4134</v>
      </c>
      <c r="F24186" s="40">
        <v>1</v>
      </c>
      <c r="G24186" s="25">
        <v>3623</v>
      </c>
      <c r="H24186" s="25">
        <v>3623</v>
      </c>
      <c r="I24186" s="25"/>
      <c r="J24186" s="58" t="e">
        <f>HYPERLINK("#"&amp;"Insumos"&amp;"!A"&amp;MATCH($B24186,#REF!,0),"Ins "&amp;$B24186)</f>
        <v>#REF!</v>
      </c>
      <c r="M24186" s="220"/>
    </row>
    <row r="24187" spans="1:13" x14ac:dyDescent="0.2">
      <c r="A24187" s="35" t="s">
        <v>10231</v>
      </c>
      <c r="B24187" s="34" t="s">
        <v>5007</v>
      </c>
      <c r="C24187" s="45" t="s">
        <v>720</v>
      </c>
      <c r="D24187" s="23" t="s">
        <v>5751</v>
      </c>
      <c r="E24187" s="23" t="s">
        <v>4134</v>
      </c>
      <c r="F24187" s="40">
        <v>1</v>
      </c>
      <c r="G24187" s="25">
        <v>1897</v>
      </c>
      <c r="H24187" s="25">
        <v>1897</v>
      </c>
      <c r="I24187" s="25"/>
      <c r="J24187" s="58" t="e">
        <f>HYPERLINK("#"&amp;"Insumos"&amp;"!A"&amp;MATCH($B24187,#REF!,0),"Ins "&amp;$B24187)</f>
        <v>#REF!</v>
      </c>
      <c r="M24187" s="220"/>
    </row>
    <row r="24188" spans="1:13" ht="38.25" x14ac:dyDescent="0.2">
      <c r="A24188" s="35" t="s">
        <v>10231</v>
      </c>
      <c r="B24188" s="34" t="s">
        <v>10211</v>
      </c>
      <c r="C24188" s="45" t="s">
        <v>10221</v>
      </c>
      <c r="D24188" s="23" t="s">
        <v>5751</v>
      </c>
      <c r="E24188" s="23" t="s">
        <v>4134</v>
      </c>
      <c r="F24188" s="44">
        <v>1</v>
      </c>
      <c r="G24188" s="25">
        <v>10457720</v>
      </c>
      <c r="H24188" s="25">
        <v>10457720</v>
      </c>
      <c r="I24188" s="25"/>
      <c r="J24188" s="58" t="e">
        <f>HYPERLINK("#"&amp;"Insumos"&amp;"!A"&amp;MATCH($B24188,#REF!,0),"Ins "&amp;$B24188)</f>
        <v>#REF!</v>
      </c>
      <c r="M24188" s="220"/>
    </row>
    <row r="24189" spans="1:13" ht="51" x14ac:dyDescent="0.2">
      <c r="A24189" s="36" t="s">
        <v>10232</v>
      </c>
      <c r="B24189" s="26" t="s">
        <v>6816</v>
      </c>
      <c r="C24189" s="79" t="s">
        <v>10242</v>
      </c>
      <c r="D24189" s="37" t="s">
        <v>5608</v>
      </c>
      <c r="E24189" s="37" t="s">
        <v>463</v>
      </c>
      <c r="F24189" s="41"/>
      <c r="G24189" s="27"/>
      <c r="H24189" s="27"/>
      <c r="I24189" s="27">
        <v>15992920</v>
      </c>
      <c r="M24189" s="220">
        <f t="shared" si="377"/>
        <v>20944328</v>
      </c>
    </row>
    <row r="24190" spans="1:13" ht="25.5" x14ac:dyDescent="0.2">
      <c r="A24190" s="35" t="s">
        <v>10232</v>
      </c>
      <c r="B24190" s="34" t="s">
        <v>8695</v>
      </c>
      <c r="C24190" s="45" t="s">
        <v>8700</v>
      </c>
      <c r="D24190" s="23" t="s">
        <v>5751</v>
      </c>
      <c r="E24190" s="23" t="s">
        <v>72</v>
      </c>
      <c r="F24190" s="40">
        <v>2</v>
      </c>
      <c r="G24190" s="25">
        <v>104000</v>
      </c>
      <c r="H24190" s="25">
        <v>208000</v>
      </c>
      <c r="I24190" s="25"/>
      <c r="J24190" s="58" t="e">
        <f>HYPERLINK("#"&amp;"Insumos"&amp;"!A"&amp;MATCH($B24190,#REF!,0),"Ins "&amp;$B24190)</f>
        <v>#REF!</v>
      </c>
      <c r="M24190" s="220"/>
    </row>
    <row r="24191" spans="1:13" x14ac:dyDescent="0.2">
      <c r="A24191" s="35" t="s">
        <v>10232</v>
      </c>
      <c r="B24191" s="34" t="s">
        <v>5533</v>
      </c>
      <c r="C24191" s="45" t="s">
        <v>5892</v>
      </c>
      <c r="D24191" s="23" t="s">
        <v>977</v>
      </c>
      <c r="E24191" s="23" t="s">
        <v>4134</v>
      </c>
      <c r="F24191" s="40">
        <v>1</v>
      </c>
      <c r="G24191" s="25">
        <v>3623</v>
      </c>
      <c r="H24191" s="25">
        <v>3623</v>
      </c>
      <c r="I24191" s="25"/>
      <c r="J24191" s="58" t="e">
        <f>HYPERLINK("#"&amp;"Insumos"&amp;"!A"&amp;MATCH($B24191,#REF!,0),"Ins "&amp;$B24191)</f>
        <v>#REF!</v>
      </c>
      <c r="M24191" s="220"/>
    </row>
    <row r="24192" spans="1:13" x14ac:dyDescent="0.2">
      <c r="A24192" s="35" t="s">
        <v>10232</v>
      </c>
      <c r="B24192" s="34" t="s">
        <v>5007</v>
      </c>
      <c r="C24192" s="45" t="s">
        <v>720</v>
      </c>
      <c r="D24192" s="23" t="s">
        <v>5751</v>
      </c>
      <c r="E24192" s="23" t="s">
        <v>4134</v>
      </c>
      <c r="F24192" s="40">
        <v>1</v>
      </c>
      <c r="G24192" s="25">
        <v>1897</v>
      </c>
      <c r="H24192" s="25">
        <v>1897</v>
      </c>
      <c r="I24192" s="25"/>
      <c r="J24192" s="58" t="e">
        <f>HYPERLINK("#"&amp;"Insumos"&amp;"!A"&amp;MATCH($B24192,#REF!,0),"Ins "&amp;$B24192)</f>
        <v>#REF!</v>
      </c>
      <c r="M24192" s="220"/>
    </row>
    <row r="24193" spans="1:13" ht="38.25" x14ac:dyDescent="0.2">
      <c r="A24193" s="35" t="s">
        <v>10232</v>
      </c>
      <c r="B24193" s="34" t="s">
        <v>10212</v>
      </c>
      <c r="C24193" s="45" t="s">
        <v>10222</v>
      </c>
      <c r="D24193" s="23" t="s">
        <v>5751</v>
      </c>
      <c r="E24193" s="23" t="s">
        <v>4134</v>
      </c>
      <c r="F24193" s="44">
        <v>1</v>
      </c>
      <c r="G24193" s="25">
        <v>15779400</v>
      </c>
      <c r="H24193" s="25">
        <v>15779400</v>
      </c>
      <c r="I24193" s="25"/>
      <c r="J24193" s="58" t="e">
        <f>HYPERLINK("#"&amp;"Insumos"&amp;"!A"&amp;MATCH($B24193,#REF!,0),"Ins "&amp;$B24193)</f>
        <v>#REF!</v>
      </c>
      <c r="M24193" s="220"/>
    </row>
    <row r="24194" spans="1:13" ht="51" x14ac:dyDescent="0.2">
      <c r="A24194" s="36" t="s">
        <v>10233</v>
      </c>
      <c r="B24194" s="26" t="s">
        <v>6816</v>
      </c>
      <c r="C24194" s="79" t="s">
        <v>10243</v>
      </c>
      <c r="D24194" s="37" t="s">
        <v>5608</v>
      </c>
      <c r="E24194" s="37" t="s">
        <v>463</v>
      </c>
      <c r="F24194" s="41"/>
      <c r="G24194" s="27"/>
      <c r="H24194" s="27"/>
      <c r="I24194" s="27">
        <v>11228160</v>
      </c>
      <c r="M24194" s="220">
        <f t="shared" si="377"/>
        <v>14704398</v>
      </c>
    </row>
    <row r="24195" spans="1:13" ht="25.5" x14ac:dyDescent="0.2">
      <c r="A24195" s="35" t="s">
        <v>10233</v>
      </c>
      <c r="B24195" s="34" t="s">
        <v>8695</v>
      </c>
      <c r="C24195" s="45" t="s">
        <v>8700</v>
      </c>
      <c r="D24195" s="23" t="s">
        <v>5751</v>
      </c>
      <c r="E24195" s="23" t="s">
        <v>72</v>
      </c>
      <c r="F24195" s="40">
        <v>2</v>
      </c>
      <c r="G24195" s="25">
        <v>104000</v>
      </c>
      <c r="H24195" s="25">
        <v>208000</v>
      </c>
      <c r="I24195" s="25"/>
      <c r="J24195" s="58" t="e">
        <f>HYPERLINK("#"&amp;"Insumos"&amp;"!A"&amp;MATCH($B24195,#REF!,0),"Ins "&amp;$B24195)</f>
        <v>#REF!</v>
      </c>
      <c r="M24195" s="220"/>
    </row>
    <row r="24196" spans="1:13" x14ac:dyDescent="0.2">
      <c r="A24196" s="35" t="s">
        <v>10233</v>
      </c>
      <c r="B24196" s="34" t="s">
        <v>5533</v>
      </c>
      <c r="C24196" s="45" t="s">
        <v>5892</v>
      </c>
      <c r="D24196" s="23" t="s">
        <v>977</v>
      </c>
      <c r="E24196" s="23" t="s">
        <v>4134</v>
      </c>
      <c r="F24196" s="40">
        <v>1</v>
      </c>
      <c r="G24196" s="25">
        <v>3623</v>
      </c>
      <c r="H24196" s="25">
        <v>3623</v>
      </c>
      <c r="I24196" s="25"/>
      <c r="J24196" s="58" t="e">
        <f>HYPERLINK("#"&amp;"Insumos"&amp;"!A"&amp;MATCH($B24196,#REF!,0),"Ins "&amp;$B24196)</f>
        <v>#REF!</v>
      </c>
      <c r="M24196" s="220"/>
    </row>
    <row r="24197" spans="1:13" x14ac:dyDescent="0.2">
      <c r="A24197" s="35" t="s">
        <v>10233</v>
      </c>
      <c r="B24197" s="34" t="s">
        <v>5007</v>
      </c>
      <c r="C24197" s="45" t="s">
        <v>720</v>
      </c>
      <c r="D24197" s="23" t="s">
        <v>5751</v>
      </c>
      <c r="E24197" s="23" t="s">
        <v>4134</v>
      </c>
      <c r="F24197" s="40">
        <v>1</v>
      </c>
      <c r="G24197" s="25">
        <v>1897</v>
      </c>
      <c r="H24197" s="25">
        <v>1897</v>
      </c>
      <c r="I24197" s="25"/>
      <c r="J24197" s="58" t="e">
        <f>HYPERLINK("#"&amp;"Insumos"&amp;"!A"&amp;MATCH($B24197,#REF!,0),"Ins "&amp;$B24197)</f>
        <v>#REF!</v>
      </c>
      <c r="M24197" s="220"/>
    </row>
    <row r="24198" spans="1:13" ht="38.25" x14ac:dyDescent="0.2">
      <c r="A24198" s="35" t="s">
        <v>10233</v>
      </c>
      <c r="B24198" s="34" t="s">
        <v>10213</v>
      </c>
      <c r="C24198" s="45" t="s">
        <v>10223</v>
      </c>
      <c r="D24198" s="23" t="s">
        <v>5751</v>
      </c>
      <c r="E24198" s="23" t="s">
        <v>4134</v>
      </c>
      <c r="F24198" s="44">
        <v>1</v>
      </c>
      <c r="G24198" s="25">
        <v>11014640</v>
      </c>
      <c r="H24198" s="25">
        <v>11014640</v>
      </c>
      <c r="I24198" s="25"/>
      <c r="J24198" s="58" t="e">
        <f>HYPERLINK("#"&amp;"Insumos"&amp;"!A"&amp;MATCH($B24198,#REF!,0),"Ins "&amp;$B24198)</f>
        <v>#REF!</v>
      </c>
      <c r="M24198" s="220"/>
    </row>
    <row r="24199" spans="1:13" ht="51" x14ac:dyDescent="0.2">
      <c r="A24199" s="36" t="s">
        <v>10238</v>
      </c>
      <c r="B24199" s="26" t="s">
        <v>6816</v>
      </c>
      <c r="C24199" s="79" t="s">
        <v>10244</v>
      </c>
      <c r="D24199" s="37" t="s">
        <v>5608</v>
      </c>
      <c r="E24199" s="37" t="s">
        <v>463</v>
      </c>
      <c r="F24199" s="41"/>
      <c r="G24199" s="27"/>
      <c r="H24199" s="27"/>
      <c r="I24199" s="27">
        <v>117598131</v>
      </c>
      <c r="M24199" s="220">
        <f t="shared" ref="M24199:M24254" si="378">ROUND(I24199*(1+$L$2),0)</f>
        <v>154006512</v>
      </c>
    </row>
    <row r="24200" spans="1:13" ht="25.5" x14ac:dyDescent="0.2">
      <c r="A24200" s="35" t="s">
        <v>10238</v>
      </c>
      <c r="B24200" s="34" t="s">
        <v>8695</v>
      </c>
      <c r="C24200" s="45" t="s">
        <v>8700</v>
      </c>
      <c r="D24200" s="23" t="s">
        <v>5751</v>
      </c>
      <c r="E24200" s="23" t="s">
        <v>72</v>
      </c>
      <c r="F24200" s="40">
        <v>15</v>
      </c>
      <c r="G24200" s="25">
        <v>104000</v>
      </c>
      <c r="H24200" s="25">
        <v>1560000</v>
      </c>
      <c r="I24200" s="25"/>
      <c r="J24200" s="58" t="e">
        <f>HYPERLINK("#"&amp;"Insumos"&amp;"!A"&amp;MATCH($B24200,#REF!,0),"Ins "&amp;$B24200)</f>
        <v>#REF!</v>
      </c>
      <c r="M24200" s="220"/>
    </row>
    <row r="24201" spans="1:13" x14ac:dyDescent="0.2">
      <c r="A24201" s="35" t="s">
        <v>10238</v>
      </c>
      <c r="B24201" s="34" t="s">
        <v>5533</v>
      </c>
      <c r="C24201" s="45" t="s">
        <v>5892</v>
      </c>
      <c r="D24201" s="23" t="s">
        <v>977</v>
      </c>
      <c r="E24201" s="23" t="s">
        <v>4134</v>
      </c>
      <c r="F24201" s="40">
        <v>1</v>
      </c>
      <c r="G24201" s="25">
        <v>3623</v>
      </c>
      <c r="H24201" s="25">
        <v>3623</v>
      </c>
      <c r="I24201" s="25"/>
      <c r="J24201" s="58" t="e">
        <f>HYPERLINK("#"&amp;"Insumos"&amp;"!A"&amp;MATCH($B24201,#REF!,0),"Ins "&amp;$B24201)</f>
        <v>#REF!</v>
      </c>
      <c r="M24201" s="220"/>
    </row>
    <row r="24202" spans="1:13" x14ac:dyDescent="0.2">
      <c r="A24202" s="35" t="s">
        <v>10238</v>
      </c>
      <c r="B24202" s="34" t="s">
        <v>5007</v>
      </c>
      <c r="C24202" s="45" t="s">
        <v>720</v>
      </c>
      <c r="D24202" s="23" t="s">
        <v>5751</v>
      </c>
      <c r="E24202" s="23" t="s">
        <v>4134</v>
      </c>
      <c r="F24202" s="40">
        <v>1</v>
      </c>
      <c r="G24202" s="25">
        <v>1897</v>
      </c>
      <c r="H24202" s="25">
        <v>1897</v>
      </c>
      <c r="I24202" s="25"/>
      <c r="J24202" s="58" t="e">
        <f>HYPERLINK("#"&amp;"Insumos"&amp;"!A"&amp;MATCH($B24202,#REF!,0),"Ins "&amp;$B24202)</f>
        <v>#REF!</v>
      </c>
      <c r="M24202" s="220"/>
    </row>
    <row r="24203" spans="1:13" ht="38.25" x14ac:dyDescent="0.2">
      <c r="A24203" s="35" t="s">
        <v>10238</v>
      </c>
      <c r="B24203" s="34" t="s">
        <v>10214</v>
      </c>
      <c r="C24203" s="45" t="s">
        <v>10224</v>
      </c>
      <c r="D24203" s="23" t="s">
        <v>5751</v>
      </c>
      <c r="E24203" s="23" t="s">
        <v>4134</v>
      </c>
      <c r="F24203" s="44">
        <v>1</v>
      </c>
      <c r="G24203" s="25">
        <v>116032611</v>
      </c>
      <c r="H24203" s="25">
        <v>116032611</v>
      </c>
      <c r="I24203" s="25"/>
      <c r="J24203" s="58" t="e">
        <f>HYPERLINK("#"&amp;"Insumos"&amp;"!A"&amp;MATCH($B24203,#REF!,0),"Ins "&amp;$B24203)</f>
        <v>#REF!</v>
      </c>
      <c r="M24203" s="220"/>
    </row>
    <row r="24204" spans="1:13" ht="51" x14ac:dyDescent="0.2">
      <c r="A24204" s="36" t="s">
        <v>10239</v>
      </c>
      <c r="B24204" s="26" t="s">
        <v>6816</v>
      </c>
      <c r="C24204" s="79" t="s">
        <v>10245</v>
      </c>
      <c r="D24204" s="37" t="s">
        <v>5608</v>
      </c>
      <c r="E24204" s="37" t="s">
        <v>463</v>
      </c>
      <c r="F24204" s="41"/>
      <c r="G24204" s="27"/>
      <c r="H24204" s="27"/>
      <c r="I24204" s="27">
        <v>4852787</v>
      </c>
      <c r="M24204" s="220">
        <f t="shared" si="378"/>
        <v>6355210</v>
      </c>
    </row>
    <row r="24205" spans="1:13" ht="25.5" x14ac:dyDescent="0.2">
      <c r="A24205" s="35" t="s">
        <v>10239</v>
      </c>
      <c r="B24205" s="34" t="s">
        <v>8695</v>
      </c>
      <c r="C24205" s="45" t="s">
        <v>8700</v>
      </c>
      <c r="D24205" s="23" t="s">
        <v>5751</v>
      </c>
      <c r="E24205" s="23" t="s">
        <v>72</v>
      </c>
      <c r="F24205" s="40">
        <v>2</v>
      </c>
      <c r="G24205" s="25">
        <v>104000</v>
      </c>
      <c r="H24205" s="25">
        <v>208000</v>
      </c>
      <c r="I24205" s="25"/>
      <c r="J24205" s="58" t="e">
        <f>HYPERLINK("#"&amp;"Insumos"&amp;"!A"&amp;MATCH($B24205,#REF!,0),"Ins "&amp;$B24205)</f>
        <v>#REF!</v>
      </c>
      <c r="M24205" s="220"/>
    </row>
    <row r="24206" spans="1:13" x14ac:dyDescent="0.2">
      <c r="A24206" s="35" t="s">
        <v>10239</v>
      </c>
      <c r="B24206" s="34" t="s">
        <v>5533</v>
      </c>
      <c r="C24206" s="45" t="s">
        <v>5892</v>
      </c>
      <c r="D24206" s="23" t="s">
        <v>977</v>
      </c>
      <c r="E24206" s="23" t="s">
        <v>4134</v>
      </c>
      <c r="F24206" s="40">
        <v>1</v>
      </c>
      <c r="G24206" s="25">
        <v>3623</v>
      </c>
      <c r="H24206" s="25">
        <v>3623</v>
      </c>
      <c r="I24206" s="25"/>
      <c r="J24206" s="58" t="e">
        <f>HYPERLINK("#"&amp;"Insumos"&amp;"!A"&amp;MATCH($B24206,#REF!,0),"Ins "&amp;$B24206)</f>
        <v>#REF!</v>
      </c>
      <c r="M24206" s="220"/>
    </row>
    <row r="24207" spans="1:13" x14ac:dyDescent="0.2">
      <c r="A24207" s="35" t="s">
        <v>10239</v>
      </c>
      <c r="B24207" s="34" t="s">
        <v>5007</v>
      </c>
      <c r="C24207" s="45" t="s">
        <v>720</v>
      </c>
      <c r="D24207" s="23" t="s">
        <v>5751</v>
      </c>
      <c r="E24207" s="23" t="s">
        <v>4134</v>
      </c>
      <c r="F24207" s="40">
        <v>1</v>
      </c>
      <c r="G24207" s="25">
        <v>1897</v>
      </c>
      <c r="H24207" s="25">
        <v>1897</v>
      </c>
      <c r="I24207" s="25"/>
      <c r="J24207" s="58" t="e">
        <f>HYPERLINK("#"&amp;"Insumos"&amp;"!A"&amp;MATCH($B24207,#REF!,0),"Ins "&amp;$B24207)</f>
        <v>#REF!</v>
      </c>
      <c r="M24207" s="220"/>
    </row>
    <row r="24208" spans="1:13" ht="38.25" x14ac:dyDescent="0.2">
      <c r="A24208" s="35" t="s">
        <v>10239</v>
      </c>
      <c r="B24208" s="34" t="s">
        <v>10215</v>
      </c>
      <c r="C24208" s="45" t="s">
        <v>10225</v>
      </c>
      <c r="D24208" s="23" t="s">
        <v>5751</v>
      </c>
      <c r="E24208" s="23" t="s">
        <v>4134</v>
      </c>
      <c r="F24208" s="44">
        <v>1</v>
      </c>
      <c r="G24208" s="25">
        <v>4639267</v>
      </c>
      <c r="H24208" s="25">
        <v>4639267</v>
      </c>
      <c r="I24208" s="25"/>
      <c r="J24208" s="58" t="e">
        <f>HYPERLINK("#"&amp;"Insumos"&amp;"!A"&amp;MATCH($B24208,#REF!,0),"Ins "&amp;$B24208)</f>
        <v>#REF!</v>
      </c>
      <c r="M24208" s="220"/>
    </row>
    <row r="24209" spans="1:13" ht="38.25" x14ac:dyDescent="0.2">
      <c r="A24209" s="36" t="s">
        <v>10343</v>
      </c>
      <c r="B24209" s="26" t="s">
        <v>6816</v>
      </c>
      <c r="C24209" s="79" t="s">
        <v>10344</v>
      </c>
      <c r="D24209" s="37" t="s">
        <v>5608</v>
      </c>
      <c r="E24209" s="37" t="s">
        <v>463</v>
      </c>
      <c r="F24209" s="41"/>
      <c r="G24209" s="27"/>
      <c r="H24209" s="27"/>
      <c r="I24209" s="27">
        <v>25454305</v>
      </c>
      <c r="M24209" s="220">
        <f t="shared" si="378"/>
        <v>33334958</v>
      </c>
    </row>
    <row r="24210" spans="1:13" x14ac:dyDescent="0.2">
      <c r="A24210" s="35" t="s">
        <v>10343</v>
      </c>
      <c r="B24210" s="34" t="s">
        <v>74</v>
      </c>
      <c r="C24210" s="45" t="s">
        <v>1023</v>
      </c>
      <c r="D24210" s="23" t="s">
        <v>5734</v>
      </c>
      <c r="E24210" s="23" t="s">
        <v>4141</v>
      </c>
      <c r="F24210" s="40">
        <v>8</v>
      </c>
      <c r="G24210" s="25">
        <v>73692</v>
      </c>
      <c r="H24210" s="25">
        <v>589536</v>
      </c>
      <c r="I24210" s="25"/>
      <c r="J24210" s="58" t="e">
        <f>HYPERLINK("#"&amp;"Insumos"&amp;"!A"&amp;MATCH($B24210,#REF!,0),"Ins "&amp;$B24210)</f>
        <v>#REF!</v>
      </c>
      <c r="M24210" s="220"/>
    </row>
    <row r="24211" spans="1:13" x14ac:dyDescent="0.2">
      <c r="A24211" s="35" t="s">
        <v>10343</v>
      </c>
      <c r="B24211" s="34" t="s">
        <v>5533</v>
      </c>
      <c r="C24211" s="45" t="s">
        <v>5892</v>
      </c>
      <c r="D24211" s="23" t="s">
        <v>977</v>
      </c>
      <c r="E24211" s="23" t="s">
        <v>4134</v>
      </c>
      <c r="F24211" s="40">
        <v>1</v>
      </c>
      <c r="G24211" s="25">
        <v>3623</v>
      </c>
      <c r="H24211" s="25">
        <v>3623</v>
      </c>
      <c r="I24211" s="25"/>
      <c r="J24211" s="58" t="e">
        <f>HYPERLINK("#"&amp;"Insumos"&amp;"!A"&amp;MATCH($B24211,#REF!,0),"Ins "&amp;$B24211)</f>
        <v>#REF!</v>
      </c>
      <c r="M24211" s="220"/>
    </row>
    <row r="24212" spans="1:13" x14ac:dyDescent="0.2">
      <c r="A24212" s="35" t="s">
        <v>10343</v>
      </c>
      <c r="B24212" s="34" t="s">
        <v>5007</v>
      </c>
      <c r="C24212" s="45" t="s">
        <v>720</v>
      </c>
      <c r="D24212" s="23" t="s">
        <v>5751</v>
      </c>
      <c r="E24212" s="23" t="s">
        <v>4134</v>
      </c>
      <c r="F24212" s="40">
        <v>1</v>
      </c>
      <c r="G24212" s="25">
        <v>1897</v>
      </c>
      <c r="H24212" s="25">
        <v>1897</v>
      </c>
      <c r="I24212" s="25"/>
      <c r="J24212" s="58" t="e">
        <f>HYPERLINK("#"&amp;"Insumos"&amp;"!A"&amp;MATCH($B24212,#REF!,0),"Ins "&amp;$B24212)</f>
        <v>#REF!</v>
      </c>
      <c r="M24212" s="220"/>
    </row>
    <row r="24213" spans="1:13" ht="25.5" x14ac:dyDescent="0.2">
      <c r="A24213" s="35" t="s">
        <v>10343</v>
      </c>
      <c r="B24213" s="34" t="s">
        <v>10275</v>
      </c>
      <c r="C24213" s="45" t="s">
        <v>10345</v>
      </c>
      <c r="D24213" s="23" t="s">
        <v>5751</v>
      </c>
      <c r="E24213" s="23" t="s">
        <v>463</v>
      </c>
      <c r="F24213" s="40">
        <v>1</v>
      </c>
      <c r="G24213" s="25">
        <v>7696000</v>
      </c>
      <c r="H24213" s="25">
        <v>7696000</v>
      </c>
      <c r="I24213" s="25"/>
      <c r="J24213" s="58" t="e">
        <f>HYPERLINK("#"&amp;"Insumos"&amp;"!A"&amp;MATCH($B24213,#REF!,0),"Ins "&amp;$B24213)</f>
        <v>#REF!</v>
      </c>
      <c r="M24213" s="220"/>
    </row>
    <row r="24214" spans="1:13" ht="25.5" x14ac:dyDescent="0.2">
      <c r="A24214" s="35" t="s">
        <v>10343</v>
      </c>
      <c r="B24214" s="34" t="s">
        <v>10276</v>
      </c>
      <c r="C24214" s="45" t="s">
        <v>10346</v>
      </c>
      <c r="D24214" s="23" t="s">
        <v>5751</v>
      </c>
      <c r="E24214" s="23" t="s">
        <v>463</v>
      </c>
      <c r="F24214" s="40">
        <v>1</v>
      </c>
      <c r="G24214" s="25">
        <v>4176900</v>
      </c>
      <c r="H24214" s="25">
        <v>4176900</v>
      </c>
      <c r="I24214" s="25"/>
      <c r="J24214" s="58" t="e">
        <f>HYPERLINK("#"&amp;"Insumos"&amp;"!A"&amp;MATCH($B24214,#REF!,0),"Ins "&amp;$B24214)</f>
        <v>#REF!</v>
      </c>
      <c r="M24214" s="220"/>
    </row>
    <row r="24215" spans="1:13" ht="25.5" x14ac:dyDescent="0.2">
      <c r="A24215" s="35" t="s">
        <v>10343</v>
      </c>
      <c r="B24215" s="34" t="s">
        <v>10277</v>
      </c>
      <c r="C24215" s="45" t="s">
        <v>10347</v>
      </c>
      <c r="D24215" s="23" t="s">
        <v>5751</v>
      </c>
      <c r="E24215" s="23" t="s">
        <v>463</v>
      </c>
      <c r="F24215" s="40">
        <v>1</v>
      </c>
      <c r="G24215" s="25">
        <v>8621122</v>
      </c>
      <c r="H24215" s="25">
        <v>8621122</v>
      </c>
      <c r="I24215" s="25"/>
      <c r="J24215" s="58" t="e">
        <f>HYPERLINK("#"&amp;"Insumos"&amp;"!A"&amp;MATCH($B24215,#REF!,0),"Ins "&amp;$B24215)</f>
        <v>#REF!</v>
      </c>
      <c r="M24215" s="220"/>
    </row>
    <row r="24216" spans="1:13" ht="25.5" x14ac:dyDescent="0.2">
      <c r="A24216" s="35" t="s">
        <v>10343</v>
      </c>
      <c r="B24216" s="34" t="s">
        <v>10278</v>
      </c>
      <c r="C24216" s="45" t="s">
        <v>10359</v>
      </c>
      <c r="D24216" s="23" t="s">
        <v>5751</v>
      </c>
      <c r="E24216" s="23" t="s">
        <v>463</v>
      </c>
      <c r="F24216" s="44">
        <v>1</v>
      </c>
      <c r="G24216" s="25">
        <v>4365227</v>
      </c>
      <c r="H24216" s="25">
        <v>4365227</v>
      </c>
      <c r="I24216" s="25"/>
      <c r="J24216" s="58" t="e">
        <f>HYPERLINK("#"&amp;"Insumos"&amp;"!A"&amp;MATCH($B24216,#REF!,0),"Ins "&amp;$B24216)</f>
        <v>#REF!</v>
      </c>
      <c r="M24216" s="220"/>
    </row>
    <row r="24217" spans="1:13" ht="25.5" x14ac:dyDescent="0.2">
      <c r="A24217" s="36" t="s">
        <v>11756</v>
      </c>
      <c r="B24217" s="26" t="s">
        <v>6816</v>
      </c>
      <c r="C24217" s="79" t="s">
        <v>11758</v>
      </c>
      <c r="D24217" s="37" t="s">
        <v>5608</v>
      </c>
      <c r="E24217" s="37" t="s">
        <v>4134</v>
      </c>
      <c r="F24217" s="41"/>
      <c r="G24217" s="27"/>
      <c r="H24217" s="27"/>
      <c r="I24217" s="27">
        <v>3082059</v>
      </c>
      <c r="M24217" s="220">
        <f t="shared" si="378"/>
        <v>4036264</v>
      </c>
    </row>
    <row r="24218" spans="1:13" x14ac:dyDescent="0.2">
      <c r="A24218" s="35" t="s">
        <v>11756</v>
      </c>
      <c r="B24218" s="34" t="s">
        <v>199</v>
      </c>
      <c r="C24218" s="45" t="s">
        <v>1031</v>
      </c>
      <c r="D24218" s="23" t="s">
        <v>5734</v>
      </c>
      <c r="E24218" s="23" t="s">
        <v>4141</v>
      </c>
      <c r="F24218" s="40">
        <v>1.5</v>
      </c>
      <c r="G24218" s="25">
        <v>96111</v>
      </c>
      <c r="H24218" s="25">
        <v>144167</v>
      </c>
      <c r="I24218" s="25"/>
      <c r="J24218" s="58" t="e">
        <f>HYPERLINK("#"&amp;"Insumos"&amp;"!A"&amp;MATCH($B24218,#REF!,0),"Ins "&amp;$B24218)</f>
        <v>#REF!</v>
      </c>
      <c r="M24218" s="220"/>
    </row>
    <row r="24219" spans="1:13" ht="25.5" x14ac:dyDescent="0.2">
      <c r="A24219" s="35" t="s">
        <v>11756</v>
      </c>
      <c r="B24219" s="34" t="s">
        <v>8695</v>
      </c>
      <c r="C24219" s="45" t="s">
        <v>8700</v>
      </c>
      <c r="D24219" s="23" t="s">
        <v>5751</v>
      </c>
      <c r="E24219" s="23" t="s">
        <v>72</v>
      </c>
      <c r="F24219" s="40">
        <v>4</v>
      </c>
      <c r="G24219" s="25">
        <v>104000</v>
      </c>
      <c r="H24219" s="25">
        <v>416000</v>
      </c>
      <c r="I24219" s="25"/>
      <c r="J24219" s="58" t="e">
        <f>HYPERLINK("#"&amp;"Insumos"&amp;"!A"&amp;MATCH($B24219,#REF!,0),"Ins "&amp;$B24219)</f>
        <v>#REF!</v>
      </c>
      <c r="M24219" s="220"/>
    </row>
    <row r="24220" spans="1:13" x14ac:dyDescent="0.2">
      <c r="A24220" s="35" t="s">
        <v>11756</v>
      </c>
      <c r="B24220" s="34" t="s">
        <v>5533</v>
      </c>
      <c r="C24220" s="45" t="s">
        <v>5892</v>
      </c>
      <c r="D24220" s="23" t="s">
        <v>977</v>
      </c>
      <c r="E24220" s="23" t="s">
        <v>4134</v>
      </c>
      <c r="F24220" s="40">
        <v>0.47531572904707231</v>
      </c>
      <c r="G24220" s="25">
        <v>3623</v>
      </c>
      <c r="H24220" s="25">
        <v>1722</v>
      </c>
      <c r="I24220" s="25"/>
      <c r="J24220" s="58" t="e">
        <f>HYPERLINK("#"&amp;"Insumos"&amp;"!A"&amp;MATCH($B24220,#REF!,0),"Ins "&amp;$B24220)</f>
        <v>#REF!</v>
      </c>
      <c r="M24220" s="220"/>
    </row>
    <row r="24221" spans="1:13" x14ac:dyDescent="0.2">
      <c r="A24221" s="35" t="s">
        <v>11756</v>
      </c>
      <c r="B24221" s="34" t="s">
        <v>5007</v>
      </c>
      <c r="C24221" s="45" t="s">
        <v>720</v>
      </c>
      <c r="D24221" s="23" t="s">
        <v>5751</v>
      </c>
      <c r="E24221" s="23" t="s">
        <v>4134</v>
      </c>
      <c r="F24221" s="40">
        <v>10</v>
      </c>
      <c r="G24221" s="25">
        <v>1897</v>
      </c>
      <c r="H24221" s="25">
        <v>18970</v>
      </c>
      <c r="I24221" s="25"/>
      <c r="J24221" s="58" t="e">
        <f>HYPERLINK("#"&amp;"Insumos"&amp;"!A"&amp;MATCH($B24221,#REF!,0),"Ins "&amp;$B24221)</f>
        <v>#REF!</v>
      </c>
      <c r="M24221" s="220"/>
    </row>
    <row r="24222" spans="1:13" x14ac:dyDescent="0.2">
      <c r="A24222" s="35" t="s">
        <v>11756</v>
      </c>
      <c r="B24222" s="34" t="s">
        <v>11762</v>
      </c>
      <c r="C24222" s="45" t="s">
        <v>11760</v>
      </c>
      <c r="D24222" s="23" t="s">
        <v>5751</v>
      </c>
      <c r="E24222" s="23" t="s">
        <v>4134</v>
      </c>
      <c r="F24222" s="44">
        <v>1</v>
      </c>
      <c r="G24222" s="25">
        <v>2501200</v>
      </c>
      <c r="H24222" s="25">
        <v>2501200</v>
      </c>
      <c r="I24222" s="25"/>
      <c r="J24222" s="58" t="e">
        <f>HYPERLINK("#"&amp;"Insumos"&amp;"!A"&amp;MATCH($B24222,#REF!,0),"Ins "&amp;$B24222)</f>
        <v>#REF!</v>
      </c>
      <c r="M24222" s="220"/>
    </row>
    <row r="24223" spans="1:13" ht="25.5" x14ac:dyDescent="0.2">
      <c r="A24223" s="36" t="s">
        <v>11757</v>
      </c>
      <c r="B24223" s="26" t="s">
        <v>6816</v>
      </c>
      <c r="C24223" s="79" t="s">
        <v>11759</v>
      </c>
      <c r="D24223" s="37" t="s">
        <v>5608</v>
      </c>
      <c r="E24223" s="37" t="s">
        <v>4134</v>
      </c>
      <c r="F24223" s="41"/>
      <c r="G24223" s="27"/>
      <c r="H24223" s="27"/>
      <c r="I24223" s="27">
        <v>2126496</v>
      </c>
      <c r="M24223" s="220">
        <f t="shared" si="378"/>
        <v>2784859</v>
      </c>
    </row>
    <row r="24224" spans="1:13" x14ac:dyDescent="0.2">
      <c r="A24224" s="35" t="s">
        <v>11757</v>
      </c>
      <c r="B24224" s="34" t="s">
        <v>199</v>
      </c>
      <c r="C24224" s="45" t="s">
        <v>1031</v>
      </c>
      <c r="D24224" s="23" t="s">
        <v>5734</v>
      </c>
      <c r="E24224" s="23" t="s">
        <v>4141</v>
      </c>
      <c r="F24224" s="40">
        <v>0.8</v>
      </c>
      <c r="G24224" s="25">
        <v>96111</v>
      </c>
      <c r="H24224" s="25">
        <v>76889</v>
      </c>
      <c r="I24224" s="25"/>
      <c r="J24224" s="58" t="e">
        <f>HYPERLINK("#"&amp;"Insumos"&amp;"!A"&amp;MATCH($B24224,#REF!,0),"Ins "&amp;$B24224)</f>
        <v>#REF!</v>
      </c>
      <c r="M24224" s="220"/>
    </row>
    <row r="24225" spans="1:13" ht="25.5" x14ac:dyDescent="0.2">
      <c r="A24225" s="35" t="s">
        <v>11757</v>
      </c>
      <c r="B24225" s="34" t="s">
        <v>8695</v>
      </c>
      <c r="C24225" s="45" t="s">
        <v>8700</v>
      </c>
      <c r="D24225" s="23" t="s">
        <v>5751</v>
      </c>
      <c r="E24225" s="23" t="s">
        <v>72</v>
      </c>
      <c r="F24225" s="40">
        <v>3</v>
      </c>
      <c r="G24225" s="25">
        <v>104000</v>
      </c>
      <c r="H24225" s="25">
        <v>312000</v>
      </c>
      <c r="I24225" s="25"/>
      <c r="J24225" s="58" t="e">
        <f>HYPERLINK("#"&amp;"Insumos"&amp;"!A"&amp;MATCH($B24225,#REF!,0),"Ins "&amp;$B24225)</f>
        <v>#REF!</v>
      </c>
      <c r="M24225" s="220"/>
    </row>
    <row r="24226" spans="1:13" x14ac:dyDescent="0.2">
      <c r="A24226" s="35" t="s">
        <v>11757</v>
      </c>
      <c r="B24226" s="34" t="s">
        <v>5533</v>
      </c>
      <c r="C24226" s="45" t="s">
        <v>5892</v>
      </c>
      <c r="D24226" s="23" t="s">
        <v>977</v>
      </c>
      <c r="E24226" s="23" t="s">
        <v>4134</v>
      </c>
      <c r="F24226" s="40">
        <v>0.47531572904707231</v>
      </c>
      <c r="G24226" s="25">
        <v>3623</v>
      </c>
      <c r="H24226" s="25">
        <v>1722</v>
      </c>
      <c r="I24226" s="25"/>
      <c r="J24226" s="58" t="e">
        <f>HYPERLINK("#"&amp;"Insumos"&amp;"!A"&amp;MATCH($B24226,#REF!,0),"Ins "&amp;$B24226)</f>
        <v>#REF!</v>
      </c>
      <c r="M24226" s="220"/>
    </row>
    <row r="24227" spans="1:13" x14ac:dyDescent="0.2">
      <c r="A24227" s="35" t="s">
        <v>11757</v>
      </c>
      <c r="B24227" s="34" t="s">
        <v>5007</v>
      </c>
      <c r="C24227" s="45" t="s">
        <v>720</v>
      </c>
      <c r="D24227" s="23" t="s">
        <v>5751</v>
      </c>
      <c r="E24227" s="23" t="s">
        <v>4134</v>
      </c>
      <c r="F24227" s="40">
        <v>5</v>
      </c>
      <c r="G24227" s="25">
        <v>1897</v>
      </c>
      <c r="H24227" s="25">
        <v>9485</v>
      </c>
      <c r="I24227" s="25"/>
      <c r="J24227" s="58" t="e">
        <f>HYPERLINK("#"&amp;"Insumos"&amp;"!A"&amp;MATCH($B24227,#REF!,0),"Ins "&amp;$B24227)</f>
        <v>#REF!</v>
      </c>
      <c r="M24227" s="220"/>
    </row>
    <row r="24228" spans="1:13" x14ac:dyDescent="0.2">
      <c r="A24228" s="35" t="s">
        <v>11757</v>
      </c>
      <c r="B24228" s="34" t="s">
        <v>11763</v>
      </c>
      <c r="C24228" s="45" t="s">
        <v>11761</v>
      </c>
      <c r="D24228" s="23" t="s">
        <v>5751</v>
      </c>
      <c r="E24228" s="23" t="s">
        <v>4134</v>
      </c>
      <c r="F24228" s="44">
        <v>1</v>
      </c>
      <c r="G24228" s="25">
        <v>1726400</v>
      </c>
      <c r="H24228" s="25">
        <v>1726400</v>
      </c>
      <c r="I24228" s="25"/>
      <c r="J24228" s="58" t="e">
        <f>HYPERLINK("#"&amp;"Insumos"&amp;"!A"&amp;MATCH($B24228,#REF!,0),"Ins "&amp;$B24228)</f>
        <v>#REF!</v>
      </c>
      <c r="M24228" s="220"/>
    </row>
    <row r="24229" spans="1:13" ht="38.25" x14ac:dyDescent="0.2">
      <c r="A24229" s="36" t="s">
        <v>11768</v>
      </c>
      <c r="B24229" s="26" t="s">
        <v>6816</v>
      </c>
      <c r="C24229" s="79" t="s">
        <v>11771</v>
      </c>
      <c r="D24229" s="37" t="s">
        <v>5608</v>
      </c>
      <c r="E24229" s="37" t="s">
        <v>464</v>
      </c>
      <c r="F24229" s="41"/>
      <c r="G24229" s="27"/>
      <c r="H24229" s="27"/>
      <c r="I24229" s="27">
        <v>264472</v>
      </c>
      <c r="M24229" s="220">
        <f t="shared" si="378"/>
        <v>346353</v>
      </c>
    </row>
    <row r="24230" spans="1:13" x14ac:dyDescent="0.2">
      <c r="A24230" s="35" t="s">
        <v>11768</v>
      </c>
      <c r="B24230" s="34" t="s">
        <v>74</v>
      </c>
      <c r="C24230" s="45" t="s">
        <v>1023</v>
      </c>
      <c r="D24230" s="23" t="s">
        <v>5734</v>
      </c>
      <c r="E24230" s="23" t="s">
        <v>4141</v>
      </c>
      <c r="F24230" s="40">
        <v>1</v>
      </c>
      <c r="G24230" s="25">
        <v>73692</v>
      </c>
      <c r="H24230" s="25">
        <v>73692</v>
      </c>
      <c r="I24230" s="25"/>
      <c r="J24230" s="58" t="e">
        <f>HYPERLINK("#"&amp;"Insumos"&amp;"!A"&amp;MATCH($B24230,#REF!,0),"Ins "&amp;$B24230)</f>
        <v>#REF!</v>
      </c>
      <c r="M24230" s="220"/>
    </row>
    <row r="24231" spans="1:13" x14ac:dyDescent="0.2">
      <c r="A24231" s="35" t="s">
        <v>11768</v>
      </c>
      <c r="B24231" s="34" t="s">
        <v>5589</v>
      </c>
      <c r="C24231" s="45" t="s">
        <v>5819</v>
      </c>
      <c r="D24231" s="23" t="s">
        <v>5585</v>
      </c>
      <c r="E24231" s="23" t="s">
        <v>466</v>
      </c>
      <c r="F24231" s="40">
        <v>0.25</v>
      </c>
      <c r="G24231" s="25">
        <v>597780</v>
      </c>
      <c r="H24231" s="25">
        <v>149445</v>
      </c>
      <c r="I24231" s="25"/>
      <c r="J24231" s="58" t="e">
        <f>HYPERLINK("#"&amp;"Insumos"&amp;"!A"&amp;MATCH($B24231,#REF!,0),"Ins "&amp;$B24231)</f>
        <v>#REF!</v>
      </c>
      <c r="M24231" s="220"/>
    </row>
    <row r="24232" spans="1:13" x14ac:dyDescent="0.2">
      <c r="A24232" s="35" t="s">
        <v>11768</v>
      </c>
      <c r="B24232" s="34" t="s">
        <v>5533</v>
      </c>
      <c r="C24232" s="45" t="s">
        <v>5892</v>
      </c>
      <c r="D24232" s="23" t="s">
        <v>977</v>
      </c>
      <c r="E24232" s="23" t="s">
        <v>4134</v>
      </c>
      <c r="F24232" s="40">
        <v>0.47531572904707231</v>
      </c>
      <c r="G24232" s="25">
        <v>3623</v>
      </c>
      <c r="H24232" s="25">
        <v>1722</v>
      </c>
      <c r="I24232" s="25"/>
      <c r="J24232" s="58" t="e">
        <f>HYPERLINK("#"&amp;"Insumos"&amp;"!A"&amp;MATCH($B24232,#REF!,0),"Ins "&amp;$B24232)</f>
        <v>#REF!</v>
      </c>
      <c r="M24232" s="220"/>
    </row>
    <row r="24233" spans="1:13" x14ac:dyDescent="0.2">
      <c r="A24233" s="35" t="s">
        <v>11768</v>
      </c>
      <c r="B24233" s="34" t="s">
        <v>5007</v>
      </c>
      <c r="C24233" s="45" t="s">
        <v>720</v>
      </c>
      <c r="D24233" s="23" t="s">
        <v>5751</v>
      </c>
      <c r="E24233" s="23" t="s">
        <v>4134</v>
      </c>
      <c r="F24233" s="40">
        <v>1</v>
      </c>
      <c r="G24233" s="25">
        <v>1897</v>
      </c>
      <c r="H24233" s="25">
        <v>1897</v>
      </c>
      <c r="I24233" s="25"/>
      <c r="J24233" s="58" t="e">
        <f>HYPERLINK("#"&amp;"Insumos"&amp;"!A"&amp;MATCH($B24233,#REF!,0),"Ins "&amp;$B24233)</f>
        <v>#REF!</v>
      </c>
      <c r="M24233" s="220"/>
    </row>
    <row r="24234" spans="1:13" x14ac:dyDescent="0.2">
      <c r="A24234" s="35" t="s">
        <v>11768</v>
      </c>
      <c r="B24234" s="34" t="s">
        <v>11769</v>
      </c>
      <c r="C24234" s="45" t="s">
        <v>11770</v>
      </c>
      <c r="D24234" s="23" t="s">
        <v>5534</v>
      </c>
      <c r="E24234" s="23" t="s">
        <v>4140</v>
      </c>
      <c r="F24234" s="44">
        <v>2</v>
      </c>
      <c r="G24234" s="25">
        <v>8320</v>
      </c>
      <c r="H24234" s="25">
        <v>16640</v>
      </c>
      <c r="I24234" s="25"/>
      <c r="J24234" s="58" t="e">
        <f>HYPERLINK("#"&amp;"Insumos"&amp;"!A"&amp;MATCH($B24234,#REF!,0),"Ins "&amp;$B24234)</f>
        <v>#REF!</v>
      </c>
      <c r="M24234" s="220"/>
    </row>
    <row r="24235" spans="1:13" x14ac:dyDescent="0.2">
      <c r="A24235" s="35" t="s">
        <v>11768</v>
      </c>
      <c r="B24235" s="34" t="s">
        <v>4547</v>
      </c>
      <c r="C24235" s="45" t="s">
        <v>543</v>
      </c>
      <c r="D24235" s="23" t="s">
        <v>5751</v>
      </c>
      <c r="E24235" s="23" t="s">
        <v>4134</v>
      </c>
      <c r="F24235" s="44">
        <v>0.5</v>
      </c>
      <c r="G24235" s="25">
        <v>17996</v>
      </c>
      <c r="H24235" s="25">
        <v>8998</v>
      </c>
      <c r="I24235" s="25"/>
      <c r="J24235" s="58" t="e">
        <f>HYPERLINK("#"&amp;"Insumos"&amp;"!A"&amp;MATCH($B24235,#REF!,0),"Ins "&amp;$B24235)</f>
        <v>#REF!</v>
      </c>
      <c r="M24235" s="220"/>
    </row>
    <row r="24236" spans="1:13" x14ac:dyDescent="0.2">
      <c r="A24236" s="35" t="s">
        <v>11768</v>
      </c>
      <c r="B24236" s="34" t="s">
        <v>5184</v>
      </c>
      <c r="C24236" s="45" t="s">
        <v>294</v>
      </c>
      <c r="D24236" s="23" t="s">
        <v>5751</v>
      </c>
      <c r="E24236" s="23" t="s">
        <v>4147</v>
      </c>
      <c r="F24236" s="44">
        <v>0.5</v>
      </c>
      <c r="G24236" s="25">
        <v>5304</v>
      </c>
      <c r="H24236" s="25">
        <v>2652</v>
      </c>
      <c r="I24236" s="25"/>
      <c r="J24236" s="58" t="e">
        <f>HYPERLINK("#"&amp;"Insumos"&amp;"!A"&amp;MATCH($B24236,#REF!,0),"Ins "&amp;$B24236)</f>
        <v>#REF!</v>
      </c>
      <c r="M24236" s="220"/>
    </row>
    <row r="24237" spans="1:13" x14ac:dyDescent="0.2">
      <c r="A24237" s="35" t="s">
        <v>11768</v>
      </c>
      <c r="B24237" s="34" t="s">
        <v>5483</v>
      </c>
      <c r="C24237" s="45" t="s">
        <v>1064</v>
      </c>
      <c r="D24237" s="23" t="s">
        <v>5751</v>
      </c>
      <c r="E24237" s="23" t="s">
        <v>467</v>
      </c>
      <c r="F24237" s="44">
        <v>0.5</v>
      </c>
      <c r="G24237" s="25">
        <v>6176</v>
      </c>
      <c r="H24237" s="25">
        <v>3088</v>
      </c>
      <c r="I24237" s="25"/>
      <c r="J24237" s="58" t="e">
        <f>HYPERLINK("#"&amp;"Insumos"&amp;"!A"&amp;MATCH($B24237,#REF!,0),"Ins "&amp;$B24237)</f>
        <v>#REF!</v>
      </c>
      <c r="M24237" s="220"/>
    </row>
    <row r="24238" spans="1:13" x14ac:dyDescent="0.2">
      <c r="A24238" s="35" t="s">
        <v>11768</v>
      </c>
      <c r="B24238" s="34" t="s">
        <v>5200</v>
      </c>
      <c r="C24238" s="45" t="s">
        <v>9156</v>
      </c>
      <c r="D24238" s="23" t="s">
        <v>5751</v>
      </c>
      <c r="E24238" s="23" t="s">
        <v>467</v>
      </c>
      <c r="F24238" s="44">
        <v>0.32</v>
      </c>
      <c r="G24238" s="25">
        <v>19807</v>
      </c>
      <c r="H24238" s="25">
        <v>6338</v>
      </c>
      <c r="I24238" s="25"/>
      <c r="J24238" s="58" t="e">
        <f>HYPERLINK("#"&amp;"Insumos"&amp;"!A"&amp;MATCH($B24238,#REF!,0),"Ins "&amp;$B24238)</f>
        <v>#REF!</v>
      </c>
      <c r="M24238" s="220"/>
    </row>
    <row r="24239" spans="1:13" ht="25.5" x14ac:dyDescent="0.2">
      <c r="A24239" s="36" t="s">
        <v>11773</v>
      </c>
      <c r="B24239" s="26" t="s">
        <v>6816</v>
      </c>
      <c r="C24239" s="79" t="s">
        <v>11774</v>
      </c>
      <c r="D24239" s="37" t="s">
        <v>5608</v>
      </c>
      <c r="E24239" s="37" t="s">
        <v>4134</v>
      </c>
      <c r="F24239" s="41"/>
      <c r="G24239" s="27"/>
      <c r="H24239" s="27"/>
      <c r="I24239" s="27">
        <v>5851290</v>
      </c>
      <c r="M24239" s="220">
        <f t="shared" si="378"/>
        <v>7662849</v>
      </c>
    </row>
    <row r="24240" spans="1:13" x14ac:dyDescent="0.2">
      <c r="A24240" s="35" t="s">
        <v>11773</v>
      </c>
      <c r="B24240" s="34" t="s">
        <v>201</v>
      </c>
      <c r="C24240" s="45" t="s">
        <v>1029</v>
      </c>
      <c r="D24240" s="23" t="s">
        <v>5734</v>
      </c>
      <c r="E24240" s="23" t="s">
        <v>4141</v>
      </c>
      <c r="F24240" s="40">
        <v>2</v>
      </c>
      <c r="G24240" s="25">
        <v>89712</v>
      </c>
      <c r="H24240" s="25">
        <v>179424</v>
      </c>
      <c r="I24240" s="25"/>
      <c r="J24240" s="58" t="e">
        <f>HYPERLINK("#"&amp;"Insumos"&amp;"!A"&amp;MATCH($B24240,#REF!,0),"Ins "&amp;$B24240)</f>
        <v>#REF!</v>
      </c>
      <c r="M24240" s="220"/>
    </row>
    <row r="24241" spans="1:13" x14ac:dyDescent="0.2">
      <c r="A24241" s="35" t="s">
        <v>11773</v>
      </c>
      <c r="B24241" s="34" t="s">
        <v>5589</v>
      </c>
      <c r="C24241" s="45" t="s">
        <v>5819</v>
      </c>
      <c r="D24241" s="23" t="s">
        <v>5585</v>
      </c>
      <c r="E24241" s="23" t="s">
        <v>466</v>
      </c>
      <c r="F24241" s="40">
        <v>0.2</v>
      </c>
      <c r="G24241" s="25">
        <v>597780</v>
      </c>
      <c r="H24241" s="25">
        <v>119556</v>
      </c>
      <c r="I24241" s="25"/>
      <c r="J24241" s="58" t="e">
        <f>HYPERLINK("#"&amp;"Insumos"&amp;"!A"&amp;MATCH($B24241,#REF!,0),"Ins "&amp;$B24241)</f>
        <v>#REF!</v>
      </c>
      <c r="M24241" s="220"/>
    </row>
    <row r="24242" spans="1:13" x14ac:dyDescent="0.2">
      <c r="A24242" s="35" t="s">
        <v>11773</v>
      </c>
      <c r="B24242" s="34" t="s">
        <v>5533</v>
      </c>
      <c r="C24242" s="45" t="s">
        <v>5892</v>
      </c>
      <c r="D24242" s="23" t="s">
        <v>977</v>
      </c>
      <c r="E24242" s="23" t="s">
        <v>4134</v>
      </c>
      <c r="F24242" s="40">
        <v>1</v>
      </c>
      <c r="G24242" s="25">
        <v>3623</v>
      </c>
      <c r="H24242" s="25">
        <v>3623</v>
      </c>
      <c r="I24242" s="25"/>
      <c r="J24242" s="58" t="e">
        <f>HYPERLINK("#"&amp;"Insumos"&amp;"!A"&amp;MATCH($B24242,#REF!,0),"Ins "&amp;$B24242)</f>
        <v>#REF!</v>
      </c>
      <c r="M24242" s="220"/>
    </row>
    <row r="24243" spans="1:13" x14ac:dyDescent="0.2">
      <c r="A24243" s="35" t="s">
        <v>11773</v>
      </c>
      <c r="B24243" s="34" t="s">
        <v>5007</v>
      </c>
      <c r="C24243" s="45" t="s">
        <v>720</v>
      </c>
      <c r="D24243" s="23" t="s">
        <v>5751</v>
      </c>
      <c r="E24243" s="23" t="s">
        <v>4134</v>
      </c>
      <c r="F24243" s="40">
        <v>2</v>
      </c>
      <c r="G24243" s="25">
        <v>1897</v>
      </c>
      <c r="H24243" s="25">
        <v>3794</v>
      </c>
      <c r="I24243" s="25"/>
      <c r="J24243" s="58" t="e">
        <f>HYPERLINK("#"&amp;"Insumos"&amp;"!A"&amp;MATCH($B24243,#REF!,0),"Ins "&amp;$B24243)</f>
        <v>#REF!</v>
      </c>
      <c r="M24243" s="220"/>
    </row>
    <row r="24244" spans="1:13" x14ac:dyDescent="0.2">
      <c r="A24244" s="35" t="s">
        <v>11773</v>
      </c>
      <c r="B24244" s="34" t="s">
        <v>263</v>
      </c>
      <c r="C24244" s="45" t="s">
        <v>696</v>
      </c>
      <c r="D24244" s="23" t="s">
        <v>5534</v>
      </c>
      <c r="E24244" s="23" t="s">
        <v>4140</v>
      </c>
      <c r="F24244" s="44">
        <v>0.5</v>
      </c>
      <c r="G24244" s="25">
        <v>187426</v>
      </c>
      <c r="H24244" s="25">
        <v>93713</v>
      </c>
      <c r="I24244" s="25"/>
      <c r="J24244" s="58" t="e">
        <f>HYPERLINK("#"&amp;"Insumos"&amp;"!A"&amp;MATCH($B24244,#REF!,0),"Ins "&amp;$B24244)</f>
        <v>#REF!</v>
      </c>
      <c r="M24244" s="220"/>
    </row>
    <row r="24245" spans="1:13" x14ac:dyDescent="0.2">
      <c r="A24245" s="35" t="s">
        <v>11773</v>
      </c>
      <c r="B24245" s="34" t="s">
        <v>5184</v>
      </c>
      <c r="C24245" s="45" t="s">
        <v>294</v>
      </c>
      <c r="D24245" s="23" t="s">
        <v>5751</v>
      </c>
      <c r="E24245" s="23" t="s">
        <v>4147</v>
      </c>
      <c r="F24245" s="44">
        <v>0.5</v>
      </c>
      <c r="G24245" s="25">
        <v>5304</v>
      </c>
      <c r="H24245" s="25">
        <v>2652</v>
      </c>
      <c r="I24245" s="25"/>
      <c r="J24245" s="58" t="e">
        <f>HYPERLINK("#"&amp;"Insumos"&amp;"!A"&amp;MATCH($B24245,#REF!,0),"Ins "&amp;$B24245)</f>
        <v>#REF!</v>
      </c>
      <c r="M24245" s="220"/>
    </row>
    <row r="24246" spans="1:13" x14ac:dyDescent="0.2">
      <c r="A24246" s="35" t="s">
        <v>11773</v>
      </c>
      <c r="B24246" s="34" t="s">
        <v>5483</v>
      </c>
      <c r="C24246" s="45" t="s">
        <v>1064</v>
      </c>
      <c r="D24246" s="23" t="s">
        <v>5751</v>
      </c>
      <c r="E24246" s="23" t="s">
        <v>467</v>
      </c>
      <c r="F24246" s="44">
        <v>0.5</v>
      </c>
      <c r="G24246" s="25">
        <v>6176</v>
      </c>
      <c r="H24246" s="25">
        <v>3088</v>
      </c>
      <c r="I24246" s="25"/>
      <c r="J24246" s="58" t="e">
        <f>HYPERLINK("#"&amp;"Insumos"&amp;"!A"&amp;MATCH($B24246,#REF!,0),"Ins "&amp;$B24246)</f>
        <v>#REF!</v>
      </c>
      <c r="M24246" s="220"/>
    </row>
    <row r="24247" spans="1:13" x14ac:dyDescent="0.2">
      <c r="A24247" s="35" t="s">
        <v>11773</v>
      </c>
      <c r="B24247" s="34" t="s">
        <v>11764</v>
      </c>
      <c r="C24247" s="45" t="s">
        <v>11772</v>
      </c>
      <c r="D24247" s="23" t="s">
        <v>5751</v>
      </c>
      <c r="E24247" s="23" t="s">
        <v>4134</v>
      </c>
      <c r="F24247" s="44">
        <v>1</v>
      </c>
      <c r="G24247" s="25">
        <v>5445440</v>
      </c>
      <c r="H24247" s="25">
        <v>5445440</v>
      </c>
      <c r="I24247" s="25"/>
      <c r="J24247" s="58" t="e">
        <f>HYPERLINK("#"&amp;"Insumos"&amp;"!A"&amp;MATCH($B24247,#REF!,0),"Ins "&amp;$B24247)</f>
        <v>#REF!</v>
      </c>
      <c r="M24247" s="220"/>
    </row>
    <row r="24248" spans="1:13" ht="76.5" x14ac:dyDescent="0.2">
      <c r="A24248" s="36" t="s">
        <v>11917</v>
      </c>
      <c r="B24248" s="26" t="s">
        <v>6816</v>
      </c>
      <c r="C24248" s="79" t="s">
        <v>11919</v>
      </c>
      <c r="D24248" s="37" t="s">
        <v>5608</v>
      </c>
      <c r="E24248" s="37" t="s">
        <v>4134</v>
      </c>
      <c r="F24248" s="41"/>
      <c r="G24248" s="27"/>
      <c r="H24248" s="27"/>
      <c r="I24248" s="27">
        <v>1088168</v>
      </c>
      <c r="M24248" s="220">
        <f t="shared" si="378"/>
        <v>1425065</v>
      </c>
    </row>
    <row r="24249" spans="1:13" x14ac:dyDescent="0.2">
      <c r="A24249" s="35" t="s">
        <v>11917</v>
      </c>
      <c r="B24249" s="34" t="s">
        <v>74</v>
      </c>
      <c r="C24249" s="45" t="s">
        <v>1023</v>
      </c>
      <c r="D24249" s="23" t="s">
        <v>5734</v>
      </c>
      <c r="E24249" s="23" t="s">
        <v>4141</v>
      </c>
      <c r="F24249" s="40">
        <v>0.5</v>
      </c>
      <c r="G24249" s="25">
        <v>73692</v>
      </c>
      <c r="H24249" s="25">
        <v>36846</v>
      </c>
      <c r="I24249" s="25"/>
      <c r="J24249" s="58" t="e">
        <f>HYPERLINK("#"&amp;"Insumos"&amp;"!A"&amp;MATCH($B24249,#REF!,0),"Ins "&amp;$B24249)</f>
        <v>#REF!</v>
      </c>
      <c r="M24249" s="220"/>
    </row>
    <row r="24250" spans="1:13" ht="25.5" x14ac:dyDescent="0.2">
      <c r="A24250" s="35" t="s">
        <v>11917</v>
      </c>
      <c r="B24250" s="34" t="s">
        <v>8695</v>
      </c>
      <c r="C24250" s="45" t="s">
        <v>8700</v>
      </c>
      <c r="D24250" s="23" t="s">
        <v>5751</v>
      </c>
      <c r="E24250" s="23" t="s">
        <v>72</v>
      </c>
      <c r="F24250" s="40">
        <v>1.1000000000000001</v>
      </c>
      <c r="G24250" s="25">
        <v>104000</v>
      </c>
      <c r="H24250" s="25">
        <v>114400</v>
      </c>
      <c r="I24250" s="25"/>
      <c r="J24250" s="58" t="e">
        <f>HYPERLINK("#"&amp;"Insumos"&amp;"!A"&amp;MATCH($B24250,#REF!,0),"Ins "&amp;$B24250)</f>
        <v>#REF!</v>
      </c>
      <c r="M24250" s="220"/>
    </row>
    <row r="24251" spans="1:13" x14ac:dyDescent="0.2">
      <c r="A24251" s="35" t="s">
        <v>11917</v>
      </c>
      <c r="B24251" s="34" t="s">
        <v>5533</v>
      </c>
      <c r="C24251" s="45" t="s">
        <v>5892</v>
      </c>
      <c r="D24251" s="23" t="s">
        <v>977</v>
      </c>
      <c r="E24251" s="23" t="s">
        <v>4134</v>
      </c>
      <c r="F24251" s="40">
        <v>0.47531572904707231</v>
      </c>
      <c r="G24251" s="25">
        <v>3623</v>
      </c>
      <c r="H24251" s="25">
        <v>1722</v>
      </c>
      <c r="I24251" s="25"/>
      <c r="J24251" s="58" t="e">
        <f>HYPERLINK("#"&amp;"Insumos"&amp;"!A"&amp;MATCH($B24251,#REF!,0),"Ins "&amp;$B24251)</f>
        <v>#REF!</v>
      </c>
      <c r="M24251" s="220"/>
    </row>
    <row r="24252" spans="1:13" x14ac:dyDescent="0.2">
      <c r="A24252" s="35" t="s">
        <v>11917</v>
      </c>
      <c r="B24252" s="34" t="s">
        <v>5007</v>
      </c>
      <c r="C24252" s="45" t="s">
        <v>720</v>
      </c>
      <c r="D24252" s="23" t="s">
        <v>5751</v>
      </c>
      <c r="E24252" s="23" t="s">
        <v>4134</v>
      </c>
      <c r="F24252" s="40">
        <v>20</v>
      </c>
      <c r="G24252" s="25">
        <v>1897</v>
      </c>
      <c r="H24252" s="25">
        <v>37940</v>
      </c>
      <c r="I24252" s="25"/>
      <c r="J24252" s="58" t="e">
        <f>HYPERLINK("#"&amp;"Insumos"&amp;"!A"&amp;MATCH($B24252,#REF!,0),"Ins "&amp;$B24252)</f>
        <v>#REF!</v>
      </c>
      <c r="M24252" s="220"/>
    </row>
    <row r="24253" spans="1:13" x14ac:dyDescent="0.2">
      <c r="A24253" s="35" t="s">
        <v>11917</v>
      </c>
      <c r="B24253" s="34" t="s">
        <v>11907</v>
      </c>
      <c r="C24253" s="45" t="s">
        <v>11921</v>
      </c>
      <c r="D24253" s="23" t="s">
        <v>5751</v>
      </c>
      <c r="E24253" s="23" t="s">
        <v>4134</v>
      </c>
      <c r="F24253" s="44">
        <v>1</v>
      </c>
      <c r="G24253" s="25">
        <v>897260</v>
      </c>
      <c r="H24253" s="25">
        <v>897260</v>
      </c>
      <c r="I24253" s="25"/>
      <c r="J24253" s="58" t="e">
        <f>HYPERLINK("#"&amp;"Insumos"&amp;"!A"&amp;MATCH($B24253,#REF!,0),"Ins "&amp;$B24253)</f>
        <v>#REF!</v>
      </c>
      <c r="M24253" s="220"/>
    </row>
    <row r="24254" spans="1:13" ht="76.5" x14ac:dyDescent="0.2">
      <c r="A24254" s="36" t="s">
        <v>11918</v>
      </c>
      <c r="B24254" s="26" t="s">
        <v>6816</v>
      </c>
      <c r="C24254" s="79" t="s">
        <v>11920</v>
      </c>
      <c r="D24254" s="37" t="s">
        <v>5608</v>
      </c>
      <c r="E24254" s="37" t="s">
        <v>4134</v>
      </c>
      <c r="F24254" s="41"/>
      <c r="G24254" s="27"/>
      <c r="H24254" s="27"/>
      <c r="I24254" s="27">
        <v>4486514</v>
      </c>
      <c r="M24254" s="220">
        <f t="shared" si="378"/>
        <v>5875539</v>
      </c>
    </row>
    <row r="24255" spans="1:13" x14ac:dyDescent="0.2">
      <c r="A24255" s="35" t="s">
        <v>11918</v>
      </c>
      <c r="B24255" s="34" t="s">
        <v>74</v>
      </c>
      <c r="C24255" s="45" t="s">
        <v>1023</v>
      </c>
      <c r="D24255" s="23" t="s">
        <v>5734</v>
      </c>
      <c r="E24255" s="23" t="s">
        <v>4141</v>
      </c>
      <c r="F24255" s="40">
        <v>1</v>
      </c>
      <c r="G24255" s="25">
        <v>73692</v>
      </c>
      <c r="H24255" s="25">
        <v>73692</v>
      </c>
      <c r="I24255" s="25"/>
      <c r="J24255" s="58" t="e">
        <f>HYPERLINK("#"&amp;"Insumos"&amp;"!A"&amp;MATCH($B24255,#REF!,0),"Ins "&amp;$B24255)</f>
        <v>#REF!</v>
      </c>
      <c r="M24255" s="220"/>
    </row>
    <row r="24256" spans="1:13" ht="25.5" x14ac:dyDescent="0.2">
      <c r="A24256" s="35" t="s">
        <v>11918</v>
      </c>
      <c r="B24256" s="34" t="s">
        <v>8695</v>
      </c>
      <c r="C24256" s="45" t="s">
        <v>8700</v>
      </c>
      <c r="D24256" s="23" t="s">
        <v>5751</v>
      </c>
      <c r="E24256" s="23" t="s">
        <v>72</v>
      </c>
      <c r="F24256" s="40">
        <v>8</v>
      </c>
      <c r="G24256" s="25">
        <v>104000</v>
      </c>
      <c r="H24256" s="25">
        <v>832000</v>
      </c>
      <c r="I24256" s="25"/>
      <c r="J24256" s="58" t="e">
        <f>HYPERLINK("#"&amp;"Insumos"&amp;"!A"&amp;MATCH($B24256,#REF!,0),"Ins "&amp;$B24256)</f>
        <v>#REF!</v>
      </c>
      <c r="M24256" s="220"/>
    </row>
    <row r="24257" spans="1:13" x14ac:dyDescent="0.2">
      <c r="A24257" s="35" t="s">
        <v>11918</v>
      </c>
      <c r="B24257" s="34" t="s">
        <v>5533</v>
      </c>
      <c r="C24257" s="45" t="s">
        <v>5892</v>
      </c>
      <c r="D24257" s="23" t="s">
        <v>977</v>
      </c>
      <c r="E24257" s="23" t="s">
        <v>4134</v>
      </c>
      <c r="F24257" s="40">
        <v>0.47531572904707231</v>
      </c>
      <c r="G24257" s="25">
        <v>3623</v>
      </c>
      <c r="H24257" s="25">
        <v>1722</v>
      </c>
      <c r="I24257" s="25"/>
      <c r="J24257" s="58" t="e">
        <f>HYPERLINK("#"&amp;"Insumos"&amp;"!A"&amp;MATCH($B24257,#REF!,0),"Ins "&amp;$B24257)</f>
        <v>#REF!</v>
      </c>
      <c r="M24257" s="220"/>
    </row>
    <row r="24258" spans="1:13" x14ac:dyDescent="0.2">
      <c r="A24258" s="35" t="s">
        <v>11918</v>
      </c>
      <c r="B24258" s="34" t="s">
        <v>5007</v>
      </c>
      <c r="C24258" s="45" t="s">
        <v>720</v>
      </c>
      <c r="D24258" s="23" t="s">
        <v>5751</v>
      </c>
      <c r="E24258" s="23" t="s">
        <v>4134</v>
      </c>
      <c r="F24258" s="40">
        <v>60</v>
      </c>
      <c r="G24258" s="25">
        <v>1897</v>
      </c>
      <c r="H24258" s="25">
        <v>113820</v>
      </c>
      <c r="I24258" s="25"/>
      <c r="J24258" s="58" t="e">
        <f>HYPERLINK("#"&amp;"Insumos"&amp;"!A"&amp;MATCH($B24258,#REF!,0),"Ins "&amp;$B24258)</f>
        <v>#REF!</v>
      </c>
      <c r="M24258" s="220"/>
    </row>
    <row r="24259" spans="1:13" x14ac:dyDescent="0.2">
      <c r="A24259" s="35" t="s">
        <v>11918</v>
      </c>
      <c r="B24259" s="34" t="s">
        <v>11908</v>
      </c>
      <c r="C24259" s="45" t="s">
        <v>11922</v>
      </c>
      <c r="D24259" s="23" t="s">
        <v>5751</v>
      </c>
      <c r="E24259" s="23" t="s">
        <v>4134</v>
      </c>
      <c r="F24259" s="44">
        <v>1</v>
      </c>
      <c r="G24259" s="25">
        <v>3465280</v>
      </c>
      <c r="H24259" s="25">
        <v>3465280</v>
      </c>
      <c r="I24259" s="25"/>
      <c r="J24259" s="58" t="e">
        <f>HYPERLINK("#"&amp;"Insumos"&amp;"!A"&amp;MATCH($B24259,#REF!,0),"Ins "&amp;$B24259)</f>
        <v>#REF!</v>
      </c>
      <c r="M24259" s="220"/>
    </row>
    <row r="24260" spans="1:13" ht="51" x14ac:dyDescent="0.2">
      <c r="A24260" s="36" t="s">
        <v>12433</v>
      </c>
      <c r="B24260" s="26" t="s">
        <v>6816</v>
      </c>
      <c r="C24260" s="79" t="s">
        <v>12437</v>
      </c>
      <c r="D24260" s="37" t="s">
        <v>5608</v>
      </c>
      <c r="E24260" s="37" t="s">
        <v>8686</v>
      </c>
      <c r="F24260" s="41"/>
      <c r="G24260" s="27"/>
      <c r="H24260" s="27"/>
      <c r="I24260" s="27">
        <v>3272593</v>
      </c>
      <c r="M24260" s="220">
        <f t="shared" ref="M24260:M24320" si="379">ROUND(I24260*(1+$L$2),0)</f>
        <v>4285788</v>
      </c>
    </row>
    <row r="24261" spans="1:13" ht="25.5" x14ac:dyDescent="0.2">
      <c r="A24261" s="35" t="s">
        <v>12433</v>
      </c>
      <c r="B24261" s="34" t="s">
        <v>8695</v>
      </c>
      <c r="C24261" s="45" t="s">
        <v>8700</v>
      </c>
      <c r="D24261" s="23" t="s">
        <v>5751</v>
      </c>
      <c r="E24261" s="23" t="s">
        <v>72</v>
      </c>
      <c r="F24261" s="40">
        <v>1.5</v>
      </c>
      <c r="G24261" s="25">
        <v>104000</v>
      </c>
      <c r="H24261" s="25">
        <v>156000</v>
      </c>
      <c r="I24261" s="25"/>
      <c r="J24261" s="58" t="e">
        <f>HYPERLINK("#"&amp;"Insumos"&amp;"!A"&amp;MATCH($B24261,#REF!,0),"Ins "&amp;$B24261)</f>
        <v>#REF!</v>
      </c>
      <c r="M24261" s="220"/>
    </row>
    <row r="24262" spans="1:13" x14ac:dyDescent="0.2">
      <c r="A24262" s="35" t="s">
        <v>12433</v>
      </c>
      <c r="B24262" s="34" t="s">
        <v>5007</v>
      </c>
      <c r="C24262" s="45" t="s">
        <v>720</v>
      </c>
      <c r="D24262" s="23" t="s">
        <v>5751</v>
      </c>
      <c r="E24262" s="23" t="s">
        <v>4134</v>
      </c>
      <c r="F24262" s="40">
        <v>10</v>
      </c>
      <c r="G24262" s="25">
        <v>1897</v>
      </c>
      <c r="H24262" s="25">
        <v>18970</v>
      </c>
      <c r="I24262" s="25"/>
      <c r="J24262" s="58" t="e">
        <f>HYPERLINK("#"&amp;"Insumos"&amp;"!A"&amp;MATCH($B24262,#REF!,0),"Ins "&amp;$B24262)</f>
        <v>#REF!</v>
      </c>
      <c r="M24262" s="220"/>
    </row>
    <row r="24263" spans="1:13" x14ac:dyDescent="0.2">
      <c r="A24263" s="35" t="s">
        <v>12433</v>
      </c>
      <c r="B24263" s="1" t="s">
        <v>5533</v>
      </c>
      <c r="C24263" s="45" t="s">
        <v>5892</v>
      </c>
      <c r="D24263" s="23" t="s">
        <v>977</v>
      </c>
      <c r="E24263" s="23" t="s">
        <v>4134</v>
      </c>
      <c r="F24263" s="40">
        <v>1</v>
      </c>
      <c r="G24263" s="25">
        <v>3623</v>
      </c>
      <c r="H24263" s="25">
        <v>3623</v>
      </c>
      <c r="I24263" s="25"/>
      <c r="J24263" s="58" t="e">
        <f>HYPERLINK("#"&amp;"Insumos"&amp;"!A"&amp;MATCH($B24263,#REF!,0),"Ins "&amp;$B24263)</f>
        <v>#REF!</v>
      </c>
      <c r="M24263" s="220"/>
    </row>
    <row r="24264" spans="1:13" ht="24" customHeight="1" x14ac:dyDescent="0.2">
      <c r="A24264" s="35" t="s">
        <v>12433</v>
      </c>
      <c r="B24264" s="34" t="s">
        <v>12428</v>
      </c>
      <c r="C24264" s="45" t="s">
        <v>12432</v>
      </c>
      <c r="D24264" s="23" t="s">
        <v>5751</v>
      </c>
      <c r="E24264" s="23" t="s">
        <v>4134</v>
      </c>
      <c r="F24264" s="40">
        <v>1</v>
      </c>
      <c r="G24264" s="25">
        <v>3094000</v>
      </c>
      <c r="H24264" s="25">
        <v>3094000</v>
      </c>
      <c r="I24264" s="25"/>
      <c r="J24264" s="58" t="e">
        <f>HYPERLINK("#"&amp;"Insumos"&amp;"!A"&amp;MATCH($B24264,#REF!,0),"Ins "&amp;$B24264)</f>
        <v>#REF!</v>
      </c>
      <c r="M24264" s="220"/>
    </row>
    <row r="24265" spans="1:13" ht="51" x14ac:dyDescent="0.2">
      <c r="A24265" s="36" t="s">
        <v>12434</v>
      </c>
      <c r="B24265" s="26" t="s">
        <v>6816</v>
      </c>
      <c r="C24265" s="79" t="s">
        <v>12438</v>
      </c>
      <c r="D24265" s="37" t="s">
        <v>5608</v>
      </c>
      <c r="E24265" s="37" t="s">
        <v>8686</v>
      </c>
      <c r="F24265" s="41"/>
      <c r="G24265" s="27"/>
      <c r="H24265" s="27"/>
      <c r="I24265" s="27">
        <v>2082708</v>
      </c>
      <c r="M24265" s="220">
        <f t="shared" si="379"/>
        <v>2727514</v>
      </c>
    </row>
    <row r="24266" spans="1:13" ht="25.5" x14ac:dyDescent="0.2">
      <c r="A24266" s="35" t="s">
        <v>12434</v>
      </c>
      <c r="B24266" s="34" t="s">
        <v>8695</v>
      </c>
      <c r="C24266" s="45" t="s">
        <v>8700</v>
      </c>
      <c r="D24266" s="23" t="s">
        <v>5751</v>
      </c>
      <c r="E24266" s="23" t="s">
        <v>72</v>
      </c>
      <c r="F24266" s="40">
        <v>0.9</v>
      </c>
      <c r="G24266" s="25">
        <v>104000</v>
      </c>
      <c r="H24266" s="25">
        <v>93600</v>
      </c>
      <c r="I24266" s="25"/>
      <c r="J24266" s="58" t="e">
        <f>HYPERLINK("#"&amp;"Insumos"&amp;"!A"&amp;MATCH($B24266,#REF!,0),"Ins "&amp;$B24266)</f>
        <v>#REF!</v>
      </c>
      <c r="M24266" s="220"/>
    </row>
    <row r="24267" spans="1:13" x14ac:dyDescent="0.2">
      <c r="A24267" s="35" t="s">
        <v>12434</v>
      </c>
      <c r="B24267" s="34" t="s">
        <v>5007</v>
      </c>
      <c r="C24267" s="45" t="s">
        <v>720</v>
      </c>
      <c r="D24267" s="23" t="s">
        <v>5751</v>
      </c>
      <c r="E24267" s="23" t="s">
        <v>4134</v>
      </c>
      <c r="F24267" s="40">
        <v>5</v>
      </c>
      <c r="G24267" s="25">
        <v>1897</v>
      </c>
      <c r="H24267" s="25">
        <v>9485</v>
      </c>
      <c r="I24267" s="25"/>
      <c r="J24267" s="58" t="e">
        <f>HYPERLINK("#"&amp;"Insumos"&amp;"!A"&amp;MATCH($B24267,#REF!,0),"Ins "&amp;$B24267)</f>
        <v>#REF!</v>
      </c>
      <c r="M24267" s="220"/>
    </row>
    <row r="24268" spans="1:13" x14ac:dyDescent="0.2">
      <c r="A24268" s="35" t="s">
        <v>12434</v>
      </c>
      <c r="B24268" s="1" t="s">
        <v>5533</v>
      </c>
      <c r="C24268" s="45" t="s">
        <v>5892</v>
      </c>
      <c r="D24268" s="23" t="s">
        <v>977</v>
      </c>
      <c r="E24268" s="23" t="s">
        <v>4134</v>
      </c>
      <c r="F24268" s="40">
        <v>1</v>
      </c>
      <c r="G24268" s="25">
        <v>3623</v>
      </c>
      <c r="H24268" s="25">
        <v>3623</v>
      </c>
      <c r="I24268" s="25"/>
      <c r="J24268" s="58" t="e">
        <f>HYPERLINK("#"&amp;"Insumos"&amp;"!A"&amp;MATCH($B24268,#REF!,0),"Ins "&amp;$B24268)</f>
        <v>#REF!</v>
      </c>
      <c r="M24268" s="220"/>
    </row>
    <row r="24269" spans="1:13" ht="24" customHeight="1" x14ac:dyDescent="0.2">
      <c r="A24269" s="35" t="s">
        <v>12434</v>
      </c>
      <c r="B24269" s="34" t="s">
        <v>12425</v>
      </c>
      <c r="C24269" s="45" t="s">
        <v>12429</v>
      </c>
      <c r="D24269" s="23" t="s">
        <v>5751</v>
      </c>
      <c r="E24269" s="23" t="s">
        <v>4134</v>
      </c>
      <c r="F24269" s="40">
        <v>1</v>
      </c>
      <c r="G24269" s="25">
        <v>1976000</v>
      </c>
      <c r="H24269" s="25">
        <v>1976000</v>
      </c>
      <c r="I24269" s="25"/>
      <c r="J24269" s="58" t="e">
        <f>HYPERLINK("#"&amp;"Insumos"&amp;"!A"&amp;MATCH($B24269,#REF!,0),"Ins "&amp;$B24269)</f>
        <v>#REF!</v>
      </c>
      <c r="M24269" s="220"/>
    </row>
    <row r="24270" spans="1:13" ht="51" x14ac:dyDescent="0.2">
      <c r="A24270" s="36" t="s">
        <v>12435</v>
      </c>
      <c r="B24270" s="26" t="s">
        <v>6816</v>
      </c>
      <c r="C24270" s="79" t="s">
        <v>12439</v>
      </c>
      <c r="D24270" s="37" t="s">
        <v>5608</v>
      </c>
      <c r="E24270" s="37" t="s">
        <v>8686</v>
      </c>
      <c r="F24270" s="41"/>
      <c r="G24270" s="27"/>
      <c r="H24270" s="27"/>
      <c r="I24270" s="27">
        <v>20202216</v>
      </c>
      <c r="M24270" s="220">
        <f t="shared" si="379"/>
        <v>26456822</v>
      </c>
    </row>
    <row r="24271" spans="1:13" ht="25.5" x14ac:dyDescent="0.2">
      <c r="A24271" s="35" t="s">
        <v>12435</v>
      </c>
      <c r="B24271" s="34" t="s">
        <v>8695</v>
      </c>
      <c r="C24271" s="45" t="s">
        <v>8700</v>
      </c>
      <c r="D24271" s="23" t="s">
        <v>5751</v>
      </c>
      <c r="E24271" s="23" t="s">
        <v>72</v>
      </c>
      <c r="F24271" s="40">
        <v>3</v>
      </c>
      <c r="G24271" s="25">
        <v>104000</v>
      </c>
      <c r="H24271" s="25">
        <v>312000</v>
      </c>
      <c r="I24271" s="25"/>
      <c r="J24271" s="58" t="e">
        <f>HYPERLINK("#"&amp;"Insumos"&amp;"!A"&amp;MATCH($B24271,#REF!,0),"Ins "&amp;$B24271)</f>
        <v>#REF!</v>
      </c>
      <c r="M24271" s="220"/>
    </row>
    <row r="24272" spans="1:13" x14ac:dyDescent="0.2">
      <c r="A24272" s="35" t="s">
        <v>12435</v>
      </c>
      <c r="B24272" s="34" t="s">
        <v>5007</v>
      </c>
      <c r="C24272" s="45" t="s">
        <v>720</v>
      </c>
      <c r="D24272" s="23" t="s">
        <v>5751</v>
      </c>
      <c r="E24272" s="23" t="s">
        <v>4134</v>
      </c>
      <c r="F24272" s="40">
        <v>10</v>
      </c>
      <c r="G24272" s="25">
        <v>1897</v>
      </c>
      <c r="H24272" s="25">
        <v>18970</v>
      </c>
      <c r="I24272" s="25"/>
      <c r="J24272" s="58" t="e">
        <f>HYPERLINK("#"&amp;"Insumos"&amp;"!A"&amp;MATCH($B24272,#REF!,0),"Ins "&amp;$B24272)</f>
        <v>#REF!</v>
      </c>
      <c r="M24272" s="220"/>
    </row>
    <row r="24273" spans="1:13" x14ac:dyDescent="0.2">
      <c r="A24273" s="35" t="s">
        <v>12435</v>
      </c>
      <c r="B24273" s="1" t="s">
        <v>5533</v>
      </c>
      <c r="C24273" s="45" t="s">
        <v>5892</v>
      </c>
      <c r="D24273" s="23" t="s">
        <v>977</v>
      </c>
      <c r="E24273" s="23" t="s">
        <v>4134</v>
      </c>
      <c r="F24273" s="40">
        <v>2</v>
      </c>
      <c r="G24273" s="25">
        <v>3623</v>
      </c>
      <c r="H24273" s="25">
        <v>7246</v>
      </c>
      <c r="I24273" s="25"/>
      <c r="J24273" s="58" t="e">
        <f>HYPERLINK("#"&amp;"Insumos"&amp;"!A"&amp;MATCH($B24273,#REF!,0),"Ins "&amp;$B24273)</f>
        <v>#REF!</v>
      </c>
      <c r="M24273" s="220"/>
    </row>
    <row r="24274" spans="1:13" ht="24" customHeight="1" x14ac:dyDescent="0.2">
      <c r="A24274" s="35" t="s">
        <v>12435</v>
      </c>
      <c r="B24274" s="34" t="s">
        <v>12427</v>
      </c>
      <c r="C24274" s="45" t="s">
        <v>12431</v>
      </c>
      <c r="D24274" s="23" t="s">
        <v>5751</v>
      </c>
      <c r="E24274" s="23" t="s">
        <v>4134</v>
      </c>
      <c r="F24274" s="40">
        <v>1</v>
      </c>
      <c r="G24274" s="25">
        <v>19864000</v>
      </c>
      <c r="H24274" s="25">
        <v>19864000</v>
      </c>
      <c r="I24274" s="25"/>
      <c r="J24274" s="58" t="e">
        <f>HYPERLINK("#"&amp;"Insumos"&amp;"!A"&amp;MATCH($B24274,#REF!,0),"Ins "&amp;$B24274)</f>
        <v>#REF!</v>
      </c>
      <c r="M24274" s="220"/>
    </row>
    <row r="24275" spans="1:13" ht="102" x14ac:dyDescent="0.2">
      <c r="A24275" s="36" t="s">
        <v>12436</v>
      </c>
      <c r="B24275" s="26" t="s">
        <v>6816</v>
      </c>
      <c r="C24275" s="79" t="s">
        <v>12440</v>
      </c>
      <c r="D24275" s="37" t="s">
        <v>5608</v>
      </c>
      <c r="E24275" s="37" t="s">
        <v>8686</v>
      </c>
      <c r="F24275" s="41"/>
      <c r="G24275" s="27"/>
      <c r="H24275" s="27"/>
      <c r="I24275" s="27">
        <v>12922216</v>
      </c>
      <c r="M24275" s="220">
        <f t="shared" si="379"/>
        <v>16922934</v>
      </c>
    </row>
    <row r="24276" spans="1:13" ht="25.5" x14ac:dyDescent="0.2">
      <c r="A24276" s="35" t="s">
        <v>12436</v>
      </c>
      <c r="B24276" s="34" t="s">
        <v>8695</v>
      </c>
      <c r="C24276" s="45" t="s">
        <v>8700</v>
      </c>
      <c r="D24276" s="23" t="s">
        <v>5751</v>
      </c>
      <c r="E24276" s="23" t="s">
        <v>72</v>
      </c>
      <c r="F24276" s="40">
        <v>4</v>
      </c>
      <c r="G24276" s="25">
        <v>104000</v>
      </c>
      <c r="H24276" s="25">
        <v>416000</v>
      </c>
      <c r="I24276" s="25"/>
      <c r="J24276" s="58" t="e">
        <f>HYPERLINK("#"&amp;"Insumos"&amp;"!A"&amp;MATCH($B24276,#REF!,0),"Ins "&amp;$B24276)</f>
        <v>#REF!</v>
      </c>
      <c r="M24276" s="220"/>
    </row>
    <row r="24277" spans="1:13" x14ac:dyDescent="0.2">
      <c r="A24277" s="35" t="s">
        <v>12436</v>
      </c>
      <c r="B24277" s="34" t="s">
        <v>5007</v>
      </c>
      <c r="C24277" s="45" t="s">
        <v>720</v>
      </c>
      <c r="D24277" s="23" t="s">
        <v>5751</v>
      </c>
      <c r="E24277" s="23" t="s">
        <v>4134</v>
      </c>
      <c r="F24277" s="40">
        <v>10</v>
      </c>
      <c r="G24277" s="25">
        <v>1897</v>
      </c>
      <c r="H24277" s="25">
        <v>18970</v>
      </c>
      <c r="I24277" s="25"/>
      <c r="J24277" s="58" t="e">
        <f>HYPERLINK("#"&amp;"Insumos"&amp;"!A"&amp;MATCH($B24277,#REF!,0),"Ins "&amp;$B24277)</f>
        <v>#REF!</v>
      </c>
      <c r="M24277" s="220"/>
    </row>
    <row r="24278" spans="1:13" x14ac:dyDescent="0.2">
      <c r="A24278" s="35" t="s">
        <v>12436</v>
      </c>
      <c r="B24278" s="1" t="s">
        <v>5533</v>
      </c>
      <c r="C24278" s="45" t="s">
        <v>5892</v>
      </c>
      <c r="D24278" s="23" t="s">
        <v>977</v>
      </c>
      <c r="E24278" s="23" t="s">
        <v>4134</v>
      </c>
      <c r="F24278" s="40">
        <v>2</v>
      </c>
      <c r="G24278" s="25">
        <v>3623</v>
      </c>
      <c r="H24278" s="25">
        <v>7246</v>
      </c>
      <c r="I24278" s="25"/>
      <c r="J24278" s="58" t="e">
        <f>HYPERLINK("#"&amp;"Insumos"&amp;"!A"&amp;MATCH($B24278,#REF!,0),"Ins "&amp;$B24278)</f>
        <v>#REF!</v>
      </c>
      <c r="M24278" s="220"/>
    </row>
    <row r="24279" spans="1:13" ht="24" customHeight="1" x14ac:dyDescent="0.2">
      <c r="A24279" s="35" t="s">
        <v>12436</v>
      </c>
      <c r="B24279" s="34" t="s">
        <v>12426</v>
      </c>
      <c r="C24279" s="45" t="s">
        <v>12430</v>
      </c>
      <c r="D24279" s="23" t="s">
        <v>5751</v>
      </c>
      <c r="E24279" s="23" t="s">
        <v>4134</v>
      </c>
      <c r="F24279" s="40">
        <v>1</v>
      </c>
      <c r="G24279" s="25">
        <v>12480000</v>
      </c>
      <c r="H24279" s="25">
        <v>12480000</v>
      </c>
      <c r="I24279" s="25"/>
      <c r="J24279" s="58" t="e">
        <f>HYPERLINK("#"&amp;"Insumos"&amp;"!A"&amp;MATCH($B24279,#REF!,0),"Ins "&amp;$B24279)</f>
        <v>#REF!</v>
      </c>
      <c r="M24279" s="220"/>
    </row>
    <row r="24280" spans="1:13" ht="63.75" x14ac:dyDescent="0.2">
      <c r="A24280" s="36" t="s">
        <v>12623</v>
      </c>
      <c r="B24280" s="26" t="s">
        <v>6816</v>
      </c>
      <c r="C24280" s="79" t="s">
        <v>12625</v>
      </c>
      <c r="D24280" s="37" t="s">
        <v>5608</v>
      </c>
      <c r="E24280" s="37" t="s">
        <v>4134</v>
      </c>
      <c r="F24280" s="41"/>
      <c r="G24280" s="27"/>
      <c r="H24280" s="27"/>
      <c r="I24280" s="27">
        <v>4996374</v>
      </c>
      <c r="M24280" s="220">
        <f t="shared" si="379"/>
        <v>6543251</v>
      </c>
    </row>
    <row r="24281" spans="1:13" ht="25.5" x14ac:dyDescent="0.2">
      <c r="A24281" s="35" t="s">
        <v>12623</v>
      </c>
      <c r="B24281" s="34" t="s">
        <v>8695</v>
      </c>
      <c r="C24281" s="45" t="s">
        <v>8700</v>
      </c>
      <c r="D24281" s="23" t="s">
        <v>5751</v>
      </c>
      <c r="E24281" s="23" t="s">
        <v>72</v>
      </c>
      <c r="F24281" s="40">
        <v>3</v>
      </c>
      <c r="G24281" s="25">
        <v>104000</v>
      </c>
      <c r="H24281" s="25">
        <v>312000</v>
      </c>
      <c r="I24281" s="25"/>
      <c r="J24281" s="58" t="e">
        <f>HYPERLINK("#"&amp;"Insumos"&amp;"!A"&amp;MATCH($B24281,#REF!,0),"Ins "&amp;$B24281)</f>
        <v>#REF!</v>
      </c>
      <c r="M24281" s="220"/>
    </row>
    <row r="24282" spans="1:13" x14ac:dyDescent="0.2">
      <c r="A24282" s="35" t="s">
        <v>12623</v>
      </c>
      <c r="B24282" s="34" t="s">
        <v>4654</v>
      </c>
      <c r="C24282" s="45" t="s">
        <v>4</v>
      </c>
      <c r="D24282" s="23" t="s">
        <v>5751</v>
      </c>
      <c r="E24282" s="23" t="s">
        <v>4134</v>
      </c>
      <c r="F24282" s="40">
        <v>10</v>
      </c>
      <c r="G24282" s="25">
        <v>2562</v>
      </c>
      <c r="H24282" s="25">
        <v>25620</v>
      </c>
      <c r="I24282" s="25"/>
      <c r="J24282" s="58" t="e">
        <f>HYPERLINK("#"&amp;"Insumos"&amp;"!A"&amp;MATCH($B24282,#REF!,0),"Ins "&amp;$B24282)</f>
        <v>#REF!</v>
      </c>
      <c r="M24282" s="220"/>
    </row>
    <row r="24283" spans="1:13" x14ac:dyDescent="0.2">
      <c r="A24283" s="35" t="s">
        <v>12623</v>
      </c>
      <c r="B24283" s="34" t="s">
        <v>5007</v>
      </c>
      <c r="C24283" s="45" t="s">
        <v>720</v>
      </c>
      <c r="D24283" s="23" t="s">
        <v>5751</v>
      </c>
      <c r="E24283" s="23" t="s">
        <v>4134</v>
      </c>
      <c r="F24283" s="40">
        <v>10</v>
      </c>
      <c r="G24283" s="25">
        <v>1897</v>
      </c>
      <c r="H24283" s="25">
        <v>18970</v>
      </c>
      <c r="I24283" s="25"/>
      <c r="J24283" s="58" t="e">
        <f>HYPERLINK("#"&amp;"Insumos"&amp;"!A"&amp;MATCH($B24283,#REF!,0),"Ins "&amp;$B24283)</f>
        <v>#REF!</v>
      </c>
      <c r="M24283" s="220"/>
    </row>
    <row r="24284" spans="1:13" x14ac:dyDescent="0.2">
      <c r="A24284" s="35" t="s">
        <v>12623</v>
      </c>
      <c r="B24284" s="1" t="s">
        <v>5533</v>
      </c>
      <c r="C24284" s="45" t="s">
        <v>5892</v>
      </c>
      <c r="D24284" s="23" t="s">
        <v>977</v>
      </c>
      <c r="E24284" s="23" t="s">
        <v>4134</v>
      </c>
      <c r="F24284" s="40">
        <v>2</v>
      </c>
      <c r="G24284" s="25">
        <v>3623</v>
      </c>
      <c r="H24284" s="25">
        <v>7246</v>
      </c>
      <c r="I24284" s="25"/>
      <c r="J24284" s="58" t="e">
        <f>HYPERLINK("#"&amp;"Insumos"&amp;"!A"&amp;MATCH($B24284,#REF!,0),"Ins "&amp;$B24284)</f>
        <v>#REF!</v>
      </c>
      <c r="M24284" s="220"/>
    </row>
    <row r="24285" spans="1:13" x14ac:dyDescent="0.2">
      <c r="A24285" s="35" t="s">
        <v>12623</v>
      </c>
      <c r="B24285" s="34" t="s">
        <v>74</v>
      </c>
      <c r="C24285" s="45" t="s">
        <v>1023</v>
      </c>
      <c r="D24285" s="23" t="s">
        <v>5734</v>
      </c>
      <c r="E24285" s="23" t="s">
        <v>4141</v>
      </c>
      <c r="F24285" s="40">
        <v>1.5</v>
      </c>
      <c r="G24285" s="25">
        <v>73692</v>
      </c>
      <c r="H24285" s="25">
        <v>110538</v>
      </c>
      <c r="I24285" s="25"/>
      <c r="J24285" s="58" t="e">
        <f>HYPERLINK("#"&amp;"Insumos"&amp;"!A"&amp;MATCH($B24285,#REF!,0),"Ins "&amp;$B24285)</f>
        <v>#REF!</v>
      </c>
      <c r="M24285" s="220"/>
    </row>
    <row r="24286" spans="1:13" ht="24" customHeight="1" x14ac:dyDescent="0.2">
      <c r="A24286" s="35" t="s">
        <v>12623</v>
      </c>
      <c r="B24286" s="34" t="s">
        <v>12579</v>
      </c>
      <c r="C24286" s="45" t="s">
        <v>12624</v>
      </c>
      <c r="D24286" s="23" t="s">
        <v>5751</v>
      </c>
      <c r="E24286" s="23" t="s">
        <v>463</v>
      </c>
      <c r="F24286" s="40">
        <v>1</v>
      </c>
      <c r="G24286" s="25">
        <v>4522000</v>
      </c>
      <c r="H24286" s="25">
        <v>4522000</v>
      </c>
      <c r="I24286" s="25"/>
      <c r="J24286" s="58" t="e">
        <f>HYPERLINK("#"&amp;"Insumos"&amp;"!A"&amp;MATCH($B24286,#REF!,0),"Ins "&amp;$B24286)</f>
        <v>#REF!</v>
      </c>
      <c r="M24286" s="220"/>
    </row>
    <row r="24287" spans="1:13" ht="38.25" x14ac:dyDescent="0.2">
      <c r="A24287" s="36" t="s">
        <v>12721</v>
      </c>
      <c r="B24287" s="26" t="s">
        <v>6816</v>
      </c>
      <c r="C24287" s="79" t="s">
        <v>12723</v>
      </c>
      <c r="D24287" s="37" t="s">
        <v>5608</v>
      </c>
      <c r="E24287" s="37" t="s">
        <v>4134</v>
      </c>
      <c r="F24287" s="41"/>
      <c r="G24287" s="27"/>
      <c r="H24287" s="27"/>
      <c r="I24287" s="27">
        <v>1281775</v>
      </c>
      <c r="M24287" s="220">
        <f t="shared" si="379"/>
        <v>1678613</v>
      </c>
    </row>
    <row r="24288" spans="1:13" x14ac:dyDescent="0.2">
      <c r="A24288" s="35" t="s">
        <v>12721</v>
      </c>
      <c r="B24288" s="34" t="s">
        <v>5572</v>
      </c>
      <c r="C24288" s="45" t="s">
        <v>971</v>
      </c>
      <c r="D24288" s="23" t="s">
        <v>5734</v>
      </c>
      <c r="E24288" s="23" t="s">
        <v>4141</v>
      </c>
      <c r="F24288" s="40">
        <v>1.5</v>
      </c>
      <c r="G24288" s="25">
        <v>37863</v>
      </c>
      <c r="H24288" s="25">
        <v>56795</v>
      </c>
      <c r="I24288" s="25"/>
      <c r="J24288" s="58" t="e">
        <f>HYPERLINK("#"&amp;"Insumos"&amp;"!A"&amp;MATCH($B24288,#REF!,0),"Ins "&amp;$B24288)</f>
        <v>#REF!</v>
      </c>
      <c r="M24288" s="220"/>
    </row>
    <row r="24289" spans="1:13" x14ac:dyDescent="0.2">
      <c r="A24289" s="35" t="s">
        <v>12721</v>
      </c>
      <c r="B24289" s="34" t="s">
        <v>5589</v>
      </c>
      <c r="C24289" s="45" t="s">
        <v>5819</v>
      </c>
      <c r="D24289" s="23" t="s">
        <v>5585</v>
      </c>
      <c r="E24289" s="23" t="s">
        <v>466</v>
      </c>
      <c r="F24289" s="40">
        <v>1.8749999999999999E-2</v>
      </c>
      <c r="G24289" s="25">
        <v>597780</v>
      </c>
      <c r="H24289" s="25">
        <v>11208</v>
      </c>
      <c r="I24289" s="25"/>
      <c r="J24289" s="58" t="e">
        <f>HYPERLINK("#"&amp;"Insumos"&amp;"!A"&amp;MATCH($B24289,#REF!,0),"Ins "&amp;$B24289)</f>
        <v>#REF!</v>
      </c>
      <c r="M24289" s="220"/>
    </row>
    <row r="24290" spans="1:13" x14ac:dyDescent="0.2">
      <c r="A24290" s="35" t="s">
        <v>12721</v>
      </c>
      <c r="B24290" s="34" t="s">
        <v>5533</v>
      </c>
      <c r="C24290" s="45" t="s">
        <v>5892</v>
      </c>
      <c r="D24290" s="23" t="s">
        <v>977</v>
      </c>
      <c r="E24290" s="23" t="s">
        <v>4134</v>
      </c>
      <c r="F24290" s="40">
        <v>1</v>
      </c>
      <c r="G24290" s="25">
        <v>3623</v>
      </c>
      <c r="H24290" s="25">
        <v>3623</v>
      </c>
      <c r="I24290" s="25"/>
      <c r="J24290" s="58" t="e">
        <f>HYPERLINK("#"&amp;"Insumos"&amp;"!A"&amp;MATCH($B24290,#REF!,0),"Ins "&amp;$B24290)</f>
        <v>#REF!</v>
      </c>
      <c r="M24290" s="220"/>
    </row>
    <row r="24291" spans="1:13" x14ac:dyDescent="0.2">
      <c r="A24291" s="35" t="s">
        <v>12721</v>
      </c>
      <c r="B24291" s="34" t="s">
        <v>5007</v>
      </c>
      <c r="C24291" s="45" t="s">
        <v>720</v>
      </c>
      <c r="D24291" s="23" t="s">
        <v>5751</v>
      </c>
      <c r="E24291" s="23" t="s">
        <v>4134</v>
      </c>
      <c r="F24291" s="40">
        <v>1</v>
      </c>
      <c r="G24291" s="25">
        <v>1897</v>
      </c>
      <c r="H24291" s="25">
        <v>1897</v>
      </c>
      <c r="I24291" s="25"/>
      <c r="J24291" s="58" t="e">
        <f>HYPERLINK("#"&amp;"Insumos"&amp;"!A"&amp;MATCH($B24291,#REF!,0),"Ins "&amp;$B24291)</f>
        <v>#REF!</v>
      </c>
      <c r="M24291" s="220"/>
    </row>
    <row r="24292" spans="1:13" x14ac:dyDescent="0.2">
      <c r="A24292" s="35" t="s">
        <v>12721</v>
      </c>
      <c r="B24292" s="34" t="s">
        <v>12692</v>
      </c>
      <c r="C24292" s="45" t="s">
        <v>12746</v>
      </c>
      <c r="D24292" s="23" t="s">
        <v>5751</v>
      </c>
      <c r="E24292" s="23" t="s">
        <v>4134</v>
      </c>
      <c r="F24292" s="44">
        <v>1</v>
      </c>
      <c r="G24292" s="25">
        <v>1200000</v>
      </c>
      <c r="H24292" s="25">
        <v>1200000</v>
      </c>
      <c r="I24292" s="25"/>
      <c r="J24292" s="58" t="e">
        <f>HYPERLINK("#"&amp;"Insumos"&amp;"!A"&amp;MATCH($B24292,#REF!,0),"Ins "&amp;$B24292)</f>
        <v>#REF!</v>
      </c>
      <c r="M24292" s="220"/>
    </row>
    <row r="24293" spans="1:13" x14ac:dyDescent="0.2">
      <c r="A24293" s="35" t="s">
        <v>12721</v>
      </c>
      <c r="B24293" s="34" t="s">
        <v>4519</v>
      </c>
      <c r="C24293" s="45" t="s">
        <v>1406</v>
      </c>
      <c r="D24293" s="23" t="s">
        <v>5751</v>
      </c>
      <c r="E24293" s="23" t="s">
        <v>287</v>
      </c>
      <c r="F24293" s="44">
        <v>1</v>
      </c>
      <c r="G24293" s="25">
        <v>4634</v>
      </c>
      <c r="H24293" s="25">
        <v>4634</v>
      </c>
      <c r="I24293" s="25"/>
      <c r="J24293" s="58" t="e">
        <f>HYPERLINK("#"&amp;"Insumos"&amp;"!A"&amp;MATCH($B24293,#REF!,0),"Ins "&amp;$B24293)</f>
        <v>#REF!</v>
      </c>
      <c r="M24293" s="220"/>
    </row>
    <row r="24294" spans="1:13" x14ac:dyDescent="0.2">
      <c r="A24294" s="35" t="s">
        <v>12721</v>
      </c>
      <c r="B24294" s="34" t="s">
        <v>5184</v>
      </c>
      <c r="C24294" s="45" t="s">
        <v>294</v>
      </c>
      <c r="D24294" s="23" t="s">
        <v>5751</v>
      </c>
      <c r="E24294" s="23" t="s">
        <v>4147</v>
      </c>
      <c r="F24294" s="44">
        <v>0.1</v>
      </c>
      <c r="G24294" s="25">
        <v>5304</v>
      </c>
      <c r="H24294" s="25">
        <v>530</v>
      </c>
      <c r="I24294" s="25"/>
      <c r="J24294" s="58" t="e">
        <f>HYPERLINK("#"&amp;"Insumos"&amp;"!A"&amp;MATCH($B24294,#REF!,0),"Ins "&amp;$B24294)</f>
        <v>#REF!</v>
      </c>
      <c r="M24294" s="220"/>
    </row>
    <row r="24295" spans="1:13" x14ac:dyDescent="0.2">
      <c r="A24295" s="35" t="s">
        <v>12721</v>
      </c>
      <c r="B24295" s="34" t="s">
        <v>5483</v>
      </c>
      <c r="C24295" s="45" t="s">
        <v>1064</v>
      </c>
      <c r="D24295" s="23" t="s">
        <v>5751</v>
      </c>
      <c r="E24295" s="23" t="s">
        <v>467</v>
      </c>
      <c r="F24295" s="44">
        <v>0.5</v>
      </c>
      <c r="G24295" s="25">
        <v>6176</v>
      </c>
      <c r="H24295" s="25">
        <v>3088</v>
      </c>
      <c r="I24295" s="25"/>
      <c r="J24295" s="58" t="e">
        <f>HYPERLINK("#"&amp;"Insumos"&amp;"!A"&amp;MATCH($B24295,#REF!,0),"Ins "&amp;$B24295)</f>
        <v>#REF!</v>
      </c>
      <c r="M24295" s="220"/>
    </row>
    <row r="24296" spans="1:13" ht="38.25" x14ac:dyDescent="0.2">
      <c r="A24296" s="36" t="s">
        <v>12722</v>
      </c>
      <c r="B24296" s="26" t="s">
        <v>6816</v>
      </c>
      <c r="C24296" s="79" t="s">
        <v>12724</v>
      </c>
      <c r="D24296" s="37" t="s">
        <v>5608</v>
      </c>
      <c r="E24296" s="37" t="s">
        <v>4134</v>
      </c>
      <c r="F24296" s="41"/>
      <c r="G24296" s="27"/>
      <c r="H24296" s="27"/>
      <c r="I24296" s="27">
        <v>155126</v>
      </c>
      <c r="M24296" s="220">
        <f t="shared" si="379"/>
        <v>203153</v>
      </c>
    </row>
    <row r="24297" spans="1:13" x14ac:dyDescent="0.2">
      <c r="A24297" s="35" t="s">
        <v>12722</v>
      </c>
      <c r="B24297" s="34" t="s">
        <v>5578</v>
      </c>
      <c r="C24297" s="45" t="s">
        <v>1015</v>
      </c>
      <c r="D24297" s="23" t="s">
        <v>5734</v>
      </c>
      <c r="E24297" s="23" t="s">
        <v>4141</v>
      </c>
      <c r="F24297" s="40">
        <v>1.5</v>
      </c>
      <c r="G24297" s="25">
        <v>52425</v>
      </c>
      <c r="H24297" s="25">
        <v>78638</v>
      </c>
      <c r="I24297" s="25"/>
      <c r="J24297" s="58" t="e">
        <f>HYPERLINK("#"&amp;"Insumos"&amp;"!A"&amp;MATCH($B24297,#REF!,0),"Ins "&amp;$B24297)</f>
        <v>#REF!</v>
      </c>
      <c r="M24297" s="220"/>
    </row>
    <row r="24298" spans="1:13" x14ac:dyDescent="0.2">
      <c r="A24298" s="35" t="s">
        <v>12722</v>
      </c>
      <c r="B24298" s="34" t="s">
        <v>5587</v>
      </c>
      <c r="C24298" s="45" t="s">
        <v>6347</v>
      </c>
      <c r="D24298" s="23" t="s">
        <v>5585</v>
      </c>
      <c r="E24298" s="23" t="s">
        <v>466</v>
      </c>
      <c r="F24298" s="40">
        <v>8.2687500000000001E-3</v>
      </c>
      <c r="G24298" s="25">
        <v>465478</v>
      </c>
      <c r="H24298" s="25">
        <v>3849</v>
      </c>
      <c r="I24298" s="25"/>
      <c r="J24298" s="58" t="e">
        <f>HYPERLINK("#"&amp;"Insumos"&amp;"!A"&amp;MATCH($B24298,#REF!,0),"Ins "&amp;$B24298)</f>
        <v>#REF!</v>
      </c>
      <c r="M24298" s="220"/>
    </row>
    <row r="24299" spans="1:13" x14ac:dyDescent="0.2">
      <c r="A24299" s="35" t="s">
        <v>12722</v>
      </c>
      <c r="B24299" s="34" t="s">
        <v>5589</v>
      </c>
      <c r="C24299" s="45" t="s">
        <v>5819</v>
      </c>
      <c r="D24299" s="23" t="s">
        <v>5585</v>
      </c>
      <c r="E24299" s="23" t="s">
        <v>466</v>
      </c>
      <c r="F24299" s="40">
        <v>3.4000000000000002E-2</v>
      </c>
      <c r="G24299" s="25">
        <v>597780</v>
      </c>
      <c r="H24299" s="25">
        <v>20325</v>
      </c>
      <c r="I24299" s="25"/>
      <c r="J24299" s="58" t="e">
        <f>HYPERLINK("#"&amp;"Insumos"&amp;"!A"&amp;MATCH($B24299,#REF!,0),"Ins "&amp;$B24299)</f>
        <v>#REF!</v>
      </c>
      <c r="M24299" s="220"/>
    </row>
    <row r="24300" spans="1:13" x14ac:dyDescent="0.2">
      <c r="A24300" s="35" t="s">
        <v>12722</v>
      </c>
      <c r="B24300" s="34" t="s">
        <v>5605</v>
      </c>
      <c r="C24300" s="45" t="s">
        <v>541</v>
      </c>
      <c r="D24300" s="23" t="s">
        <v>5585</v>
      </c>
      <c r="E24300" s="23" t="s">
        <v>466</v>
      </c>
      <c r="F24300" s="40">
        <v>2.5593750000000002E-2</v>
      </c>
      <c r="G24300" s="25">
        <v>458377</v>
      </c>
      <c r="H24300" s="25">
        <v>11732</v>
      </c>
      <c r="I24300" s="25"/>
      <c r="J24300" s="58" t="e">
        <f>HYPERLINK("#"&amp;"Insumos"&amp;"!A"&amp;MATCH($B24300,#REF!,0),"Ins "&amp;$B24300)</f>
        <v>#REF!</v>
      </c>
      <c r="M24300" s="220"/>
    </row>
    <row r="24301" spans="1:13" x14ac:dyDescent="0.2">
      <c r="A24301" s="35" t="s">
        <v>12722</v>
      </c>
      <c r="B24301" s="34" t="s">
        <v>5533</v>
      </c>
      <c r="C24301" s="45" t="s">
        <v>5892</v>
      </c>
      <c r="D24301" s="23" t="s">
        <v>977</v>
      </c>
      <c r="E24301" s="23" t="s">
        <v>4134</v>
      </c>
      <c r="F24301" s="40">
        <v>1</v>
      </c>
      <c r="G24301" s="25">
        <v>3623</v>
      </c>
      <c r="H24301" s="25">
        <v>3623</v>
      </c>
      <c r="I24301" s="25"/>
      <c r="J24301" s="58" t="e">
        <f>HYPERLINK("#"&amp;"Insumos"&amp;"!A"&amp;MATCH($B24301,#REF!,0),"Ins "&amp;$B24301)</f>
        <v>#REF!</v>
      </c>
      <c r="M24301" s="220"/>
    </row>
    <row r="24302" spans="1:13" x14ac:dyDescent="0.2">
      <c r="A24302" s="35" t="s">
        <v>12722</v>
      </c>
      <c r="B24302" s="34" t="s">
        <v>5007</v>
      </c>
      <c r="C24302" s="45" t="s">
        <v>720</v>
      </c>
      <c r="D24302" s="23" t="s">
        <v>5751</v>
      </c>
      <c r="E24302" s="23" t="s">
        <v>4134</v>
      </c>
      <c r="F24302" s="40">
        <v>1</v>
      </c>
      <c r="G24302" s="25">
        <v>1897</v>
      </c>
      <c r="H24302" s="25">
        <v>1897</v>
      </c>
      <c r="I24302" s="25"/>
      <c r="J24302" s="58" t="e">
        <f>HYPERLINK("#"&amp;"Insumos"&amp;"!A"&amp;MATCH($B24302,#REF!,0),"Ins "&amp;$B24302)</f>
        <v>#REF!</v>
      </c>
      <c r="M24302" s="220"/>
    </row>
    <row r="24303" spans="1:13" x14ac:dyDescent="0.2">
      <c r="A24303" s="35" t="s">
        <v>12722</v>
      </c>
      <c r="B24303" s="34" t="s">
        <v>4540</v>
      </c>
      <c r="C24303" s="45" t="s">
        <v>1425</v>
      </c>
      <c r="D24303" s="23" t="s">
        <v>5751</v>
      </c>
      <c r="E24303" s="23" t="s">
        <v>4134</v>
      </c>
      <c r="F24303" s="44">
        <v>1</v>
      </c>
      <c r="G24303" s="25">
        <v>19574</v>
      </c>
      <c r="H24303" s="25">
        <v>19574</v>
      </c>
      <c r="I24303" s="25"/>
      <c r="J24303" s="58" t="e">
        <f>HYPERLINK("#"&amp;"Insumos"&amp;"!A"&amp;MATCH($B24303,#REF!,0),"Ins "&amp;$B24303)</f>
        <v>#REF!</v>
      </c>
      <c r="M24303" s="220"/>
    </row>
    <row r="24304" spans="1:13" x14ac:dyDescent="0.2">
      <c r="A24304" s="35" t="s">
        <v>12722</v>
      </c>
      <c r="B24304" s="34" t="s">
        <v>5200</v>
      </c>
      <c r="C24304" s="45" t="s">
        <v>9156</v>
      </c>
      <c r="D24304" s="23" t="s">
        <v>5751</v>
      </c>
      <c r="E24304" s="23" t="s">
        <v>467</v>
      </c>
      <c r="F24304" s="44">
        <v>7.2000000000000008E-2</v>
      </c>
      <c r="G24304" s="25">
        <v>19807</v>
      </c>
      <c r="H24304" s="25">
        <v>1426</v>
      </c>
      <c r="I24304" s="25"/>
      <c r="J24304" s="58" t="e">
        <f>HYPERLINK("#"&amp;"Insumos"&amp;"!A"&amp;MATCH($B24304,#REF!,0),"Ins "&amp;$B24304)</f>
        <v>#REF!</v>
      </c>
      <c r="M24304" s="220"/>
    </row>
    <row r="24305" spans="1:13" x14ac:dyDescent="0.2">
      <c r="A24305" s="35" t="s">
        <v>12722</v>
      </c>
      <c r="B24305" s="34" t="s">
        <v>4519</v>
      </c>
      <c r="C24305" s="45" t="s">
        <v>1406</v>
      </c>
      <c r="D24305" s="23" t="s">
        <v>5751</v>
      </c>
      <c r="E24305" s="23" t="s">
        <v>287</v>
      </c>
      <c r="F24305" s="44">
        <v>1</v>
      </c>
      <c r="G24305" s="25">
        <v>4634</v>
      </c>
      <c r="H24305" s="25">
        <v>4634</v>
      </c>
      <c r="I24305" s="25"/>
      <c r="J24305" s="58" t="e">
        <f>HYPERLINK("#"&amp;"Insumos"&amp;"!A"&amp;MATCH($B24305,#REF!,0),"Ins "&amp;$B24305)</f>
        <v>#REF!</v>
      </c>
      <c r="M24305" s="220"/>
    </row>
    <row r="24306" spans="1:13" x14ac:dyDescent="0.2">
      <c r="A24306" s="35" t="s">
        <v>12722</v>
      </c>
      <c r="B24306" s="34" t="s">
        <v>5184</v>
      </c>
      <c r="C24306" s="45" t="s">
        <v>294</v>
      </c>
      <c r="D24306" s="23" t="s">
        <v>5751</v>
      </c>
      <c r="E24306" s="23" t="s">
        <v>4147</v>
      </c>
      <c r="F24306" s="44">
        <v>0.1</v>
      </c>
      <c r="G24306" s="25">
        <v>5304</v>
      </c>
      <c r="H24306" s="25">
        <v>530</v>
      </c>
      <c r="I24306" s="25"/>
      <c r="J24306" s="58" t="e">
        <f>HYPERLINK("#"&amp;"Insumos"&amp;"!A"&amp;MATCH($B24306,#REF!,0),"Ins "&amp;$B24306)</f>
        <v>#REF!</v>
      </c>
      <c r="M24306" s="220"/>
    </row>
    <row r="24307" spans="1:13" x14ac:dyDescent="0.2">
      <c r="A24307" s="35" t="s">
        <v>12722</v>
      </c>
      <c r="B24307" s="34" t="s">
        <v>5483</v>
      </c>
      <c r="C24307" s="45" t="s">
        <v>1064</v>
      </c>
      <c r="D24307" s="23" t="s">
        <v>5751</v>
      </c>
      <c r="E24307" s="23" t="s">
        <v>467</v>
      </c>
      <c r="F24307" s="44">
        <v>0.1</v>
      </c>
      <c r="G24307" s="25">
        <v>6176</v>
      </c>
      <c r="H24307" s="25">
        <v>618</v>
      </c>
      <c r="I24307" s="25"/>
      <c r="J24307" s="58" t="e">
        <f>HYPERLINK("#"&amp;"Insumos"&amp;"!A"&amp;MATCH($B24307,#REF!,0),"Ins "&amp;$B24307)</f>
        <v>#REF!</v>
      </c>
      <c r="M24307" s="220"/>
    </row>
    <row r="24308" spans="1:13" x14ac:dyDescent="0.2">
      <c r="A24308" s="35" t="s">
        <v>12722</v>
      </c>
      <c r="B24308" s="34" t="s">
        <v>5482</v>
      </c>
      <c r="C24308" s="45" t="s">
        <v>67</v>
      </c>
      <c r="D24308" s="23" t="s">
        <v>5751</v>
      </c>
      <c r="E24308" s="23" t="s">
        <v>467</v>
      </c>
      <c r="F24308" s="44">
        <v>1.8719999999999999</v>
      </c>
      <c r="G24308" s="25">
        <v>4423</v>
      </c>
      <c r="H24308" s="25">
        <v>8280</v>
      </c>
      <c r="I24308" s="25"/>
      <c r="J24308" s="58" t="e">
        <f>HYPERLINK("#"&amp;"Insumos"&amp;"!A"&amp;MATCH($B24308,#REF!,0),"Ins "&amp;$B24308)</f>
        <v>#REF!</v>
      </c>
      <c r="M24308" s="220"/>
    </row>
    <row r="24309" spans="1:13" ht="25.5" x14ac:dyDescent="0.2">
      <c r="A24309" s="36" t="s">
        <v>12726</v>
      </c>
      <c r="B24309" s="26" t="s">
        <v>6816</v>
      </c>
      <c r="C24309" s="79" t="s">
        <v>12736</v>
      </c>
      <c r="D24309" s="37" t="s">
        <v>5608</v>
      </c>
      <c r="E24309" s="37" t="s">
        <v>4134</v>
      </c>
      <c r="F24309" s="41"/>
      <c r="G24309" s="27"/>
      <c r="H24309" s="27"/>
      <c r="I24309" s="27">
        <v>206996</v>
      </c>
      <c r="M24309" s="220">
        <f t="shared" si="379"/>
        <v>271082</v>
      </c>
    </row>
    <row r="24310" spans="1:13" x14ac:dyDescent="0.2">
      <c r="A24310" s="35" t="s">
        <v>12726</v>
      </c>
      <c r="B24310" s="34" t="s">
        <v>71</v>
      </c>
      <c r="C24310" s="45" t="s">
        <v>1022</v>
      </c>
      <c r="D24310" s="23" t="s">
        <v>5734</v>
      </c>
      <c r="E24310" s="23" t="s">
        <v>4141</v>
      </c>
      <c r="F24310" s="40">
        <v>0.75</v>
      </c>
      <c r="G24310" s="25">
        <v>66987</v>
      </c>
      <c r="H24310" s="25">
        <v>50240</v>
      </c>
      <c r="I24310" s="25"/>
      <c r="J24310" s="58" t="e">
        <f>HYPERLINK("#"&amp;"Insumos"&amp;"!A"&amp;MATCH($B24310,#REF!,0),"Ins "&amp;$B24310)</f>
        <v>#REF!</v>
      </c>
      <c r="M24310" s="220"/>
    </row>
    <row r="24311" spans="1:13" x14ac:dyDescent="0.2">
      <c r="A24311" s="35" t="s">
        <v>12726</v>
      </c>
      <c r="B24311" s="34" t="s">
        <v>5533</v>
      </c>
      <c r="C24311" s="45" t="s">
        <v>5892</v>
      </c>
      <c r="D24311" s="23" t="s">
        <v>977</v>
      </c>
      <c r="E24311" s="23" t="s">
        <v>4134</v>
      </c>
      <c r="F24311" s="40">
        <v>1</v>
      </c>
      <c r="G24311" s="25">
        <v>3623</v>
      </c>
      <c r="H24311" s="25">
        <v>3623</v>
      </c>
      <c r="I24311" s="25"/>
      <c r="J24311" s="58" t="e">
        <f>HYPERLINK("#"&amp;"Insumos"&amp;"!A"&amp;MATCH($B24311,#REF!,0),"Ins "&amp;$B24311)</f>
        <v>#REF!</v>
      </c>
      <c r="M24311" s="220"/>
    </row>
    <row r="24312" spans="1:13" x14ac:dyDescent="0.2">
      <c r="A24312" s="35" t="s">
        <v>12726</v>
      </c>
      <c r="B24312" s="34" t="s">
        <v>5007</v>
      </c>
      <c r="C24312" s="45" t="s">
        <v>720</v>
      </c>
      <c r="D24312" s="23" t="s">
        <v>5751</v>
      </c>
      <c r="E24312" s="23" t="s">
        <v>4134</v>
      </c>
      <c r="F24312" s="40">
        <v>1</v>
      </c>
      <c r="G24312" s="25">
        <v>1897</v>
      </c>
      <c r="H24312" s="25">
        <v>1897</v>
      </c>
      <c r="I24312" s="25"/>
      <c r="J24312" s="58" t="e">
        <f>HYPERLINK("#"&amp;"Insumos"&amp;"!A"&amp;MATCH($B24312,#REF!,0),"Ins "&amp;$B24312)</f>
        <v>#REF!</v>
      </c>
      <c r="M24312" s="220"/>
    </row>
    <row r="24313" spans="1:13" x14ac:dyDescent="0.2">
      <c r="A24313" s="35" t="s">
        <v>12726</v>
      </c>
      <c r="B24313" s="34" t="s">
        <v>102</v>
      </c>
      <c r="C24313" s="45" t="s">
        <v>1189</v>
      </c>
      <c r="D24313" s="23" t="s">
        <v>5534</v>
      </c>
      <c r="E24313" s="23" t="s">
        <v>4140</v>
      </c>
      <c r="F24313" s="44">
        <v>2</v>
      </c>
      <c r="G24313" s="25">
        <v>406</v>
      </c>
      <c r="H24313" s="25">
        <v>812</v>
      </c>
      <c r="I24313" s="25"/>
      <c r="J24313" s="58" t="e">
        <f>HYPERLINK("#"&amp;"Insumos"&amp;"!A"&amp;MATCH($B24313,#REF!,0),"Ins "&amp;$B24313)</f>
        <v>#REF!</v>
      </c>
      <c r="M24313" s="220"/>
    </row>
    <row r="24314" spans="1:13" ht="38.25" x14ac:dyDescent="0.2">
      <c r="A24314" s="35" t="s">
        <v>12726</v>
      </c>
      <c r="B24314" s="34" t="s">
        <v>9484</v>
      </c>
      <c r="C24314" s="45" t="s">
        <v>9667</v>
      </c>
      <c r="D24314" s="23" t="s">
        <v>5585</v>
      </c>
      <c r="E24314" s="23" t="s">
        <v>467</v>
      </c>
      <c r="F24314" s="44">
        <v>12.150000000000002</v>
      </c>
      <c r="G24314" s="25">
        <v>8886</v>
      </c>
      <c r="H24314" s="25">
        <v>107965</v>
      </c>
      <c r="I24314" s="25"/>
      <c r="J24314" s="58" t="e">
        <f>HYPERLINK("#"&amp;"Insumos"&amp;"!A"&amp;MATCH($B24314,#REF!,0),"Ins "&amp;$B24314)</f>
        <v>#REF!</v>
      </c>
      <c r="M24314" s="220"/>
    </row>
    <row r="24315" spans="1:13" x14ac:dyDescent="0.2">
      <c r="A24315" s="35" t="s">
        <v>12726</v>
      </c>
      <c r="B24315" s="34" t="s">
        <v>1044</v>
      </c>
      <c r="C24315" s="45" t="s">
        <v>725</v>
      </c>
      <c r="D24315" s="23" t="s">
        <v>5751</v>
      </c>
      <c r="E24315" s="23" t="s">
        <v>466</v>
      </c>
      <c r="F24315" s="44">
        <v>0.3</v>
      </c>
      <c r="G24315" s="25">
        <v>98800</v>
      </c>
      <c r="H24315" s="25">
        <v>29640</v>
      </c>
      <c r="I24315" s="25"/>
      <c r="J24315" s="58" t="e">
        <f>HYPERLINK("#"&amp;"Insumos"&amp;"!A"&amp;MATCH($B24315,#REF!,0),"Ins "&amp;$B24315)</f>
        <v>#REF!</v>
      </c>
      <c r="M24315" s="220"/>
    </row>
    <row r="24316" spans="1:13" x14ac:dyDescent="0.2">
      <c r="A24316" s="35" t="s">
        <v>12726</v>
      </c>
      <c r="B24316" s="34" t="s">
        <v>4519</v>
      </c>
      <c r="C24316" s="45" t="s">
        <v>1406</v>
      </c>
      <c r="D24316" s="23" t="s">
        <v>5751</v>
      </c>
      <c r="E24316" s="23" t="s">
        <v>287</v>
      </c>
      <c r="F24316" s="44">
        <v>1</v>
      </c>
      <c r="G24316" s="25">
        <v>4634</v>
      </c>
      <c r="H24316" s="25">
        <v>4634</v>
      </c>
      <c r="I24316" s="25"/>
      <c r="J24316" s="58" t="e">
        <f>HYPERLINK("#"&amp;"Insumos"&amp;"!A"&amp;MATCH($B24316,#REF!,0),"Ins "&amp;$B24316)</f>
        <v>#REF!</v>
      </c>
      <c r="M24316" s="220"/>
    </row>
    <row r="24317" spans="1:13" x14ac:dyDescent="0.2">
      <c r="A24317" s="35" t="s">
        <v>12726</v>
      </c>
      <c r="B24317" s="34" t="s">
        <v>5184</v>
      </c>
      <c r="C24317" s="45" t="s">
        <v>294</v>
      </c>
      <c r="D24317" s="23" t="s">
        <v>5751</v>
      </c>
      <c r="E24317" s="23" t="s">
        <v>4147</v>
      </c>
      <c r="F24317" s="44">
        <v>0.1</v>
      </c>
      <c r="G24317" s="25">
        <v>5304</v>
      </c>
      <c r="H24317" s="25">
        <v>530</v>
      </c>
      <c r="I24317" s="25"/>
      <c r="J24317" s="58" t="e">
        <f>HYPERLINK("#"&amp;"Insumos"&amp;"!A"&amp;MATCH($B24317,#REF!,0),"Ins "&amp;$B24317)</f>
        <v>#REF!</v>
      </c>
      <c r="M24317" s="220"/>
    </row>
    <row r="24318" spans="1:13" x14ac:dyDescent="0.2">
      <c r="A24318" s="35" t="s">
        <v>12726</v>
      </c>
      <c r="B24318" s="34" t="s">
        <v>5483</v>
      </c>
      <c r="C24318" s="45" t="s">
        <v>1064</v>
      </c>
      <c r="D24318" s="23" t="s">
        <v>5751</v>
      </c>
      <c r="E24318" s="23" t="s">
        <v>467</v>
      </c>
      <c r="F24318" s="44">
        <v>0.1</v>
      </c>
      <c r="G24318" s="25">
        <v>6176</v>
      </c>
      <c r="H24318" s="25">
        <v>618</v>
      </c>
      <c r="I24318" s="25"/>
      <c r="J24318" s="58" t="e">
        <f>HYPERLINK("#"&amp;"Insumos"&amp;"!A"&amp;MATCH($B24318,#REF!,0),"Ins "&amp;$B24318)</f>
        <v>#REF!</v>
      </c>
      <c r="M24318" s="220"/>
    </row>
    <row r="24319" spans="1:13" x14ac:dyDescent="0.2">
      <c r="A24319" s="35" t="s">
        <v>12726</v>
      </c>
      <c r="B24319" s="34" t="s">
        <v>5584</v>
      </c>
      <c r="C24319" s="45" t="s">
        <v>6973</v>
      </c>
      <c r="D24319" s="23" t="s">
        <v>5585</v>
      </c>
      <c r="E24319" s="23" t="s">
        <v>467</v>
      </c>
      <c r="F24319" s="44">
        <v>0.875</v>
      </c>
      <c r="G24319" s="25">
        <v>8042</v>
      </c>
      <c r="H24319" s="25">
        <v>7037</v>
      </c>
      <c r="I24319" s="25"/>
      <c r="J24319" s="58" t="e">
        <f>HYPERLINK("#"&amp;"Insumos"&amp;"!A"&amp;MATCH($B24319,#REF!,0),"Ins "&amp;$B24319)</f>
        <v>#REF!</v>
      </c>
      <c r="M24319" s="220"/>
    </row>
    <row r="24320" spans="1:13" ht="51" x14ac:dyDescent="0.2">
      <c r="A24320" s="36" t="s">
        <v>12727</v>
      </c>
      <c r="B24320" s="26" t="s">
        <v>6816</v>
      </c>
      <c r="C24320" s="79" t="s">
        <v>12737</v>
      </c>
      <c r="D24320" s="37" t="s">
        <v>5608</v>
      </c>
      <c r="E24320" s="37" t="s">
        <v>4134</v>
      </c>
      <c r="F24320" s="41"/>
      <c r="G24320" s="27"/>
      <c r="H24320" s="27"/>
      <c r="I24320" s="27">
        <v>362036</v>
      </c>
      <c r="M24320" s="220">
        <f t="shared" si="379"/>
        <v>474122</v>
      </c>
    </row>
    <row r="24321" spans="1:13" x14ac:dyDescent="0.2">
      <c r="A24321" s="35" t="s">
        <v>12727</v>
      </c>
      <c r="B24321" s="34" t="s">
        <v>71</v>
      </c>
      <c r="C24321" s="45" t="s">
        <v>1022</v>
      </c>
      <c r="D24321" s="23" t="s">
        <v>5734</v>
      </c>
      <c r="E24321" s="23" t="s">
        <v>4141</v>
      </c>
      <c r="F24321" s="40">
        <v>1.5</v>
      </c>
      <c r="G24321" s="25">
        <v>66987</v>
      </c>
      <c r="H24321" s="25">
        <v>100481</v>
      </c>
      <c r="I24321" s="25"/>
      <c r="J24321" s="58" t="e">
        <f>HYPERLINK("#"&amp;"Insumos"&amp;"!A"&amp;MATCH($B24321,#REF!,0),"Ins "&amp;$B24321)</f>
        <v>#REF!</v>
      </c>
      <c r="M24321" s="220"/>
    </row>
    <row r="24322" spans="1:13" x14ac:dyDescent="0.2">
      <c r="A24322" s="35" t="s">
        <v>12727</v>
      </c>
      <c r="B24322" s="34" t="s">
        <v>5533</v>
      </c>
      <c r="C24322" s="45" t="s">
        <v>5892</v>
      </c>
      <c r="D24322" s="23" t="s">
        <v>977</v>
      </c>
      <c r="E24322" s="23" t="s">
        <v>4134</v>
      </c>
      <c r="F24322" s="40">
        <v>1</v>
      </c>
      <c r="G24322" s="25">
        <v>3623</v>
      </c>
      <c r="H24322" s="25">
        <v>3623</v>
      </c>
      <c r="I24322" s="25"/>
      <c r="J24322" s="58" t="e">
        <f>HYPERLINK("#"&amp;"Insumos"&amp;"!A"&amp;MATCH($B24322,#REF!,0),"Ins "&amp;$B24322)</f>
        <v>#REF!</v>
      </c>
      <c r="M24322" s="220"/>
    </row>
    <row r="24323" spans="1:13" x14ac:dyDescent="0.2">
      <c r="A24323" s="35" t="s">
        <v>12727</v>
      </c>
      <c r="B24323" s="34" t="s">
        <v>5007</v>
      </c>
      <c r="C24323" s="45" t="s">
        <v>720</v>
      </c>
      <c r="D24323" s="23" t="s">
        <v>5751</v>
      </c>
      <c r="E24323" s="23" t="s">
        <v>4134</v>
      </c>
      <c r="F24323" s="40">
        <v>1</v>
      </c>
      <c r="G24323" s="25">
        <v>1897</v>
      </c>
      <c r="H24323" s="25">
        <v>1897</v>
      </c>
      <c r="I24323" s="25"/>
      <c r="J24323" s="58" t="e">
        <f>HYPERLINK("#"&amp;"Insumos"&amp;"!A"&amp;MATCH($B24323,#REF!,0),"Ins "&amp;$B24323)</f>
        <v>#REF!</v>
      </c>
      <c r="M24323" s="220"/>
    </row>
    <row r="24324" spans="1:13" x14ac:dyDescent="0.2">
      <c r="A24324" s="35" t="s">
        <v>12727</v>
      </c>
      <c r="B24324" s="34" t="s">
        <v>5589</v>
      </c>
      <c r="C24324" s="45" t="s">
        <v>5819</v>
      </c>
      <c r="D24324" s="23" t="s">
        <v>5585</v>
      </c>
      <c r="E24324" s="23" t="s">
        <v>466</v>
      </c>
      <c r="F24324" s="44">
        <v>9.240000000000001E-2</v>
      </c>
      <c r="G24324" s="25">
        <v>597780</v>
      </c>
      <c r="H24324" s="25">
        <v>55235</v>
      </c>
      <c r="I24324" s="25"/>
      <c r="J24324" s="58" t="e">
        <f>HYPERLINK("#"&amp;"Insumos"&amp;"!A"&amp;MATCH($B24324,#REF!,0),"Ins "&amp;$B24324)</f>
        <v>#REF!</v>
      </c>
      <c r="M24324" s="220"/>
    </row>
    <row r="24325" spans="1:13" x14ac:dyDescent="0.2">
      <c r="A24325" s="35" t="s">
        <v>12727</v>
      </c>
      <c r="B24325" s="34" t="s">
        <v>4540</v>
      </c>
      <c r="C24325" s="45" t="s">
        <v>1425</v>
      </c>
      <c r="D24325" s="23" t="s">
        <v>5751</v>
      </c>
      <c r="E24325" s="23" t="s">
        <v>4134</v>
      </c>
      <c r="F24325" s="44">
        <v>2</v>
      </c>
      <c r="G24325" s="25">
        <v>19574</v>
      </c>
      <c r="H24325" s="25">
        <v>39148</v>
      </c>
      <c r="I24325" s="25"/>
      <c r="J24325" s="58" t="e">
        <f>HYPERLINK("#"&amp;"Insumos"&amp;"!A"&amp;MATCH($B24325,#REF!,0),"Ins "&amp;$B24325)</f>
        <v>#REF!</v>
      </c>
      <c r="M24325" s="220"/>
    </row>
    <row r="24326" spans="1:13" x14ac:dyDescent="0.2">
      <c r="A24326" s="35" t="s">
        <v>12727</v>
      </c>
      <c r="B24326" s="34" t="s">
        <v>102</v>
      </c>
      <c r="C24326" s="45" t="s">
        <v>1189</v>
      </c>
      <c r="D24326" s="23" t="s">
        <v>5534</v>
      </c>
      <c r="E24326" s="23" t="s">
        <v>4140</v>
      </c>
      <c r="F24326" s="44">
        <v>2</v>
      </c>
      <c r="G24326" s="25">
        <v>406</v>
      </c>
      <c r="H24326" s="25">
        <v>812</v>
      </c>
      <c r="I24326" s="25"/>
      <c r="J24326" s="58" t="e">
        <f>HYPERLINK("#"&amp;"Insumos"&amp;"!A"&amp;MATCH($B24326,#REF!,0),"Ins "&amp;$B24326)</f>
        <v>#REF!</v>
      </c>
      <c r="M24326" s="220"/>
    </row>
    <row r="24327" spans="1:13" ht="38.25" x14ac:dyDescent="0.2">
      <c r="A24327" s="35" t="s">
        <v>12727</v>
      </c>
      <c r="B24327" s="34" t="s">
        <v>9484</v>
      </c>
      <c r="C24327" s="45" t="s">
        <v>9667</v>
      </c>
      <c r="D24327" s="23" t="s">
        <v>5585</v>
      </c>
      <c r="E24327" s="23" t="s">
        <v>467</v>
      </c>
      <c r="F24327" s="44">
        <v>12.150000000000002</v>
      </c>
      <c r="G24327" s="25">
        <v>8886</v>
      </c>
      <c r="H24327" s="25">
        <v>107965</v>
      </c>
      <c r="I24327" s="25"/>
      <c r="J24327" s="58" t="e">
        <f>HYPERLINK("#"&amp;"Insumos"&amp;"!A"&amp;MATCH($B24327,#REF!,0),"Ins "&amp;$B24327)</f>
        <v>#REF!</v>
      </c>
      <c r="M24327" s="220"/>
    </row>
    <row r="24328" spans="1:13" x14ac:dyDescent="0.2">
      <c r="A24328" s="35" t="s">
        <v>12727</v>
      </c>
      <c r="B24328" s="34" t="s">
        <v>1044</v>
      </c>
      <c r="C24328" s="45" t="s">
        <v>725</v>
      </c>
      <c r="D24328" s="23" t="s">
        <v>5751</v>
      </c>
      <c r="E24328" s="23" t="s">
        <v>466</v>
      </c>
      <c r="F24328" s="44">
        <v>0.3</v>
      </c>
      <c r="G24328" s="25">
        <v>98800</v>
      </c>
      <c r="H24328" s="25">
        <v>29640</v>
      </c>
      <c r="I24328" s="25"/>
      <c r="J24328" s="58" t="e">
        <f>HYPERLINK("#"&amp;"Insumos"&amp;"!A"&amp;MATCH($B24328,#REF!,0),"Ins "&amp;$B24328)</f>
        <v>#REF!</v>
      </c>
      <c r="M24328" s="220"/>
    </row>
    <row r="24329" spans="1:13" x14ac:dyDescent="0.2">
      <c r="A24329" s="35" t="s">
        <v>12727</v>
      </c>
      <c r="B24329" s="34" t="s">
        <v>4519</v>
      </c>
      <c r="C24329" s="45" t="s">
        <v>1406</v>
      </c>
      <c r="D24329" s="23" t="s">
        <v>5751</v>
      </c>
      <c r="E24329" s="23" t="s">
        <v>287</v>
      </c>
      <c r="F24329" s="44">
        <v>3</v>
      </c>
      <c r="G24329" s="25">
        <v>4634</v>
      </c>
      <c r="H24329" s="25">
        <v>13902</v>
      </c>
      <c r="I24329" s="25"/>
      <c r="J24329" s="58" t="e">
        <f>HYPERLINK("#"&amp;"Insumos"&amp;"!A"&amp;MATCH($B24329,#REF!,0),"Ins "&amp;$B24329)</f>
        <v>#REF!</v>
      </c>
      <c r="M24329" s="220"/>
    </row>
    <row r="24330" spans="1:13" x14ac:dyDescent="0.2">
      <c r="A24330" s="35" t="s">
        <v>12727</v>
      </c>
      <c r="B24330" s="34" t="s">
        <v>5184</v>
      </c>
      <c r="C24330" s="45" t="s">
        <v>294</v>
      </c>
      <c r="D24330" s="23" t="s">
        <v>5751</v>
      </c>
      <c r="E24330" s="23" t="s">
        <v>4147</v>
      </c>
      <c r="F24330" s="44">
        <v>0.2</v>
      </c>
      <c r="G24330" s="25">
        <v>5304</v>
      </c>
      <c r="H24330" s="25">
        <v>1061</v>
      </c>
      <c r="I24330" s="25"/>
      <c r="J24330" s="58" t="e">
        <f>HYPERLINK("#"&amp;"Insumos"&amp;"!A"&amp;MATCH($B24330,#REF!,0),"Ins "&amp;$B24330)</f>
        <v>#REF!</v>
      </c>
      <c r="M24330" s="220"/>
    </row>
    <row r="24331" spans="1:13" x14ac:dyDescent="0.2">
      <c r="A24331" s="35" t="s">
        <v>12727</v>
      </c>
      <c r="B24331" s="34" t="s">
        <v>5483</v>
      </c>
      <c r="C24331" s="45" t="s">
        <v>1064</v>
      </c>
      <c r="D24331" s="23" t="s">
        <v>5751</v>
      </c>
      <c r="E24331" s="23" t="s">
        <v>467</v>
      </c>
      <c r="F24331" s="44">
        <v>0.2</v>
      </c>
      <c r="G24331" s="25">
        <v>6176</v>
      </c>
      <c r="H24331" s="25">
        <v>1235</v>
      </c>
      <c r="I24331" s="25"/>
      <c r="J24331" s="58" t="e">
        <f>HYPERLINK("#"&amp;"Insumos"&amp;"!A"&amp;MATCH($B24331,#REF!,0),"Ins "&amp;$B24331)</f>
        <v>#REF!</v>
      </c>
      <c r="M24331" s="220"/>
    </row>
    <row r="24332" spans="1:13" x14ac:dyDescent="0.2">
      <c r="A24332" s="35" t="s">
        <v>12727</v>
      </c>
      <c r="B24332" s="34" t="s">
        <v>5584</v>
      </c>
      <c r="C24332" s="45" t="s">
        <v>6973</v>
      </c>
      <c r="D24332" s="23" t="s">
        <v>5585</v>
      </c>
      <c r="E24332" s="23" t="s">
        <v>467</v>
      </c>
      <c r="F24332" s="44">
        <v>0.875</v>
      </c>
      <c r="G24332" s="25">
        <v>8042</v>
      </c>
      <c r="H24332" s="25">
        <v>7037</v>
      </c>
      <c r="I24332" s="25"/>
      <c r="J24332" s="58" t="e">
        <f>HYPERLINK("#"&amp;"Insumos"&amp;"!A"&amp;MATCH($B24332,#REF!,0),"Ins "&amp;$B24332)</f>
        <v>#REF!</v>
      </c>
      <c r="M24332" s="220"/>
    </row>
    <row r="24333" spans="1:13" ht="51" x14ac:dyDescent="0.2">
      <c r="A24333" s="36" t="s">
        <v>12728</v>
      </c>
      <c r="B24333" s="26" t="s">
        <v>6816</v>
      </c>
      <c r="C24333" s="79" t="s">
        <v>12744</v>
      </c>
      <c r="D24333" s="37" t="s">
        <v>5608</v>
      </c>
      <c r="E24333" s="37" t="s">
        <v>4134</v>
      </c>
      <c r="F24333" s="41"/>
      <c r="G24333" s="27"/>
      <c r="H24333" s="27"/>
      <c r="I24333" s="27">
        <v>466716</v>
      </c>
      <c r="M24333" s="220">
        <f t="shared" ref="M24333:M24386" si="380">ROUND(I24333*(1+$L$2),0)</f>
        <v>611211</v>
      </c>
    </row>
    <row r="24334" spans="1:13" x14ac:dyDescent="0.2">
      <c r="A24334" s="35" t="s">
        <v>12728</v>
      </c>
      <c r="B24334" s="34" t="s">
        <v>5578</v>
      </c>
      <c r="C24334" s="45" t="s">
        <v>1015</v>
      </c>
      <c r="D24334" s="23" t="s">
        <v>5734</v>
      </c>
      <c r="E24334" s="23" t="s">
        <v>4141</v>
      </c>
      <c r="F24334" s="40">
        <v>2</v>
      </c>
      <c r="G24334" s="25">
        <v>52425</v>
      </c>
      <c r="H24334" s="25">
        <v>104850</v>
      </c>
      <c r="I24334" s="25"/>
      <c r="J24334" s="58" t="e">
        <f>HYPERLINK("#"&amp;"Insumos"&amp;"!A"&amp;MATCH($B24334,#REF!,0),"Ins "&amp;$B24334)</f>
        <v>#REF!</v>
      </c>
      <c r="M24334" s="220"/>
    </row>
    <row r="24335" spans="1:13" x14ac:dyDescent="0.2">
      <c r="A24335" s="35" t="s">
        <v>12728</v>
      </c>
      <c r="B24335" s="34" t="s">
        <v>5533</v>
      </c>
      <c r="C24335" s="45" t="s">
        <v>5892</v>
      </c>
      <c r="D24335" s="23" t="s">
        <v>977</v>
      </c>
      <c r="E24335" s="23" t="s">
        <v>4134</v>
      </c>
      <c r="F24335" s="40">
        <v>1</v>
      </c>
      <c r="G24335" s="25">
        <v>3623</v>
      </c>
      <c r="H24335" s="25">
        <v>3623</v>
      </c>
      <c r="I24335" s="25"/>
      <c r="J24335" s="58" t="e">
        <f>HYPERLINK("#"&amp;"Insumos"&amp;"!A"&amp;MATCH($B24335,#REF!,0),"Ins "&amp;$B24335)</f>
        <v>#REF!</v>
      </c>
      <c r="M24335" s="220"/>
    </row>
    <row r="24336" spans="1:13" x14ac:dyDescent="0.2">
      <c r="A24336" s="35" t="s">
        <v>12728</v>
      </c>
      <c r="B24336" s="34" t="s">
        <v>5007</v>
      </c>
      <c r="C24336" s="45" t="s">
        <v>720</v>
      </c>
      <c r="D24336" s="23" t="s">
        <v>5751</v>
      </c>
      <c r="E24336" s="23" t="s">
        <v>4134</v>
      </c>
      <c r="F24336" s="40">
        <v>1</v>
      </c>
      <c r="G24336" s="25">
        <v>1897</v>
      </c>
      <c r="H24336" s="25">
        <v>1897</v>
      </c>
      <c r="I24336" s="25"/>
      <c r="J24336" s="58" t="e">
        <f>HYPERLINK("#"&amp;"Insumos"&amp;"!A"&amp;MATCH($B24336,#REF!,0),"Ins "&amp;$B24336)</f>
        <v>#REF!</v>
      </c>
      <c r="M24336" s="220"/>
    </row>
    <row r="24337" spans="1:13" x14ac:dyDescent="0.2">
      <c r="A24337" s="35" t="s">
        <v>12728</v>
      </c>
      <c r="B24337" s="34" t="s">
        <v>5589</v>
      </c>
      <c r="C24337" s="45" t="s">
        <v>5819</v>
      </c>
      <c r="D24337" s="23" t="s">
        <v>5585</v>
      </c>
      <c r="E24337" s="23" t="s">
        <v>466</v>
      </c>
      <c r="F24337" s="44">
        <v>0.18350000000000002</v>
      </c>
      <c r="G24337" s="25">
        <v>597780</v>
      </c>
      <c r="H24337" s="25">
        <v>109693</v>
      </c>
      <c r="I24337" s="25"/>
      <c r="J24337" s="58" t="e">
        <f>HYPERLINK("#"&amp;"Insumos"&amp;"!A"&amp;MATCH($B24337,#REF!,0),"Ins "&amp;$B24337)</f>
        <v>#REF!</v>
      </c>
      <c r="M24337" s="220"/>
    </row>
    <row r="24338" spans="1:13" x14ac:dyDescent="0.2">
      <c r="A24338" s="35" t="s">
        <v>12728</v>
      </c>
      <c r="B24338" s="34" t="s">
        <v>4536</v>
      </c>
      <c r="C24338" s="45" t="s">
        <v>12752</v>
      </c>
      <c r="D24338" s="23" t="s">
        <v>5751</v>
      </c>
      <c r="E24338" s="23" t="s">
        <v>287</v>
      </c>
      <c r="F24338" s="44">
        <v>1</v>
      </c>
      <c r="G24338" s="25">
        <v>4457</v>
      </c>
      <c r="H24338" s="25">
        <v>4457</v>
      </c>
      <c r="I24338" s="25"/>
      <c r="J24338" s="58" t="e">
        <f>HYPERLINK("#"&amp;"Insumos"&amp;"!A"&amp;MATCH($B24338,#REF!,0),"Ins "&amp;$B24338)</f>
        <v>#REF!</v>
      </c>
      <c r="M24338" s="220"/>
    </row>
    <row r="24339" spans="1:13" x14ac:dyDescent="0.2">
      <c r="A24339" s="35" t="s">
        <v>12728</v>
      </c>
      <c r="B24339" s="34" t="s">
        <v>4540</v>
      </c>
      <c r="C24339" s="45" t="s">
        <v>1425</v>
      </c>
      <c r="D24339" s="23" t="s">
        <v>5751</v>
      </c>
      <c r="E24339" s="23" t="s">
        <v>4134</v>
      </c>
      <c r="F24339" s="44">
        <v>0.5</v>
      </c>
      <c r="G24339" s="25">
        <v>19574</v>
      </c>
      <c r="H24339" s="25">
        <v>9787</v>
      </c>
      <c r="I24339" s="25"/>
      <c r="J24339" s="58" t="e">
        <f>HYPERLINK("#"&amp;"Insumos"&amp;"!A"&amp;MATCH($B24339,#REF!,0),"Ins "&amp;$B24339)</f>
        <v>#REF!</v>
      </c>
      <c r="M24339" s="220"/>
    </row>
    <row r="24340" spans="1:13" x14ac:dyDescent="0.2">
      <c r="A24340" s="35" t="s">
        <v>12728</v>
      </c>
      <c r="B24340" s="34" t="s">
        <v>5558</v>
      </c>
      <c r="C24340" s="45" t="s">
        <v>745</v>
      </c>
      <c r="D24340" s="23" t="s">
        <v>5534</v>
      </c>
      <c r="E24340" s="23" t="s">
        <v>4134</v>
      </c>
      <c r="F24340" s="44">
        <v>0.33333333333333331</v>
      </c>
      <c r="G24340" s="25">
        <v>185556</v>
      </c>
      <c r="H24340" s="25">
        <v>61852</v>
      </c>
      <c r="I24340" s="25"/>
      <c r="J24340" s="58" t="e">
        <f>HYPERLINK("#"&amp;"Insumos"&amp;"!A"&amp;MATCH($B24340,#REF!,0),"Ins "&amp;$B24340)</f>
        <v>#REF!</v>
      </c>
      <c r="M24340" s="220"/>
    </row>
    <row r="24341" spans="1:13" ht="38.25" x14ac:dyDescent="0.2">
      <c r="A24341" s="35" t="s">
        <v>12728</v>
      </c>
      <c r="B24341" s="34" t="s">
        <v>9484</v>
      </c>
      <c r="C24341" s="45" t="s">
        <v>9667</v>
      </c>
      <c r="D24341" s="23" t="s">
        <v>5585</v>
      </c>
      <c r="E24341" s="23" t="s">
        <v>467</v>
      </c>
      <c r="F24341" s="44">
        <v>3.1049999999999995</v>
      </c>
      <c r="G24341" s="25">
        <v>8886</v>
      </c>
      <c r="H24341" s="25">
        <v>27591</v>
      </c>
      <c r="I24341" s="25"/>
      <c r="J24341" s="58" t="e">
        <f>HYPERLINK("#"&amp;"Insumos"&amp;"!A"&amp;MATCH($B24341,#REF!,0),"Ins "&amp;$B24341)</f>
        <v>#REF!</v>
      </c>
      <c r="M24341" s="220"/>
    </row>
    <row r="24342" spans="1:13" x14ac:dyDescent="0.2">
      <c r="A24342" s="35" t="s">
        <v>12728</v>
      </c>
      <c r="B24342" s="34" t="s">
        <v>4519</v>
      </c>
      <c r="C24342" s="45" t="s">
        <v>1406</v>
      </c>
      <c r="D24342" s="23" t="s">
        <v>5751</v>
      </c>
      <c r="E24342" s="23" t="s">
        <v>287</v>
      </c>
      <c r="F24342" s="44">
        <v>3</v>
      </c>
      <c r="G24342" s="25">
        <v>4634</v>
      </c>
      <c r="H24342" s="25">
        <v>13902</v>
      </c>
      <c r="I24342" s="25"/>
      <c r="J24342" s="58" t="e">
        <f>HYPERLINK("#"&amp;"Insumos"&amp;"!A"&amp;MATCH($B24342,#REF!,0),"Ins "&amp;$B24342)</f>
        <v>#REF!</v>
      </c>
      <c r="M24342" s="220"/>
    </row>
    <row r="24343" spans="1:13" x14ac:dyDescent="0.2">
      <c r="A24343" s="35" t="s">
        <v>12728</v>
      </c>
      <c r="B24343" s="34" t="s">
        <v>5184</v>
      </c>
      <c r="C24343" s="45" t="s">
        <v>294</v>
      </c>
      <c r="D24343" s="23" t="s">
        <v>5751</v>
      </c>
      <c r="E24343" s="23" t="s">
        <v>4147</v>
      </c>
      <c r="F24343" s="44">
        <v>0.2</v>
      </c>
      <c r="G24343" s="25">
        <v>5304</v>
      </c>
      <c r="H24343" s="25">
        <v>1061</v>
      </c>
      <c r="I24343" s="25"/>
      <c r="J24343" s="58" t="e">
        <f>HYPERLINK("#"&amp;"Insumos"&amp;"!A"&amp;MATCH($B24343,#REF!,0),"Ins "&amp;$B24343)</f>
        <v>#REF!</v>
      </c>
      <c r="M24343" s="220"/>
    </row>
    <row r="24344" spans="1:13" x14ac:dyDescent="0.2">
      <c r="A24344" s="35" t="s">
        <v>12728</v>
      </c>
      <c r="B24344" s="34" t="s">
        <v>5483</v>
      </c>
      <c r="C24344" s="45" t="s">
        <v>1064</v>
      </c>
      <c r="D24344" s="23" t="s">
        <v>5751</v>
      </c>
      <c r="E24344" s="23" t="s">
        <v>467</v>
      </c>
      <c r="F24344" s="44">
        <v>0.2</v>
      </c>
      <c r="G24344" s="25">
        <v>6176</v>
      </c>
      <c r="H24344" s="25">
        <v>1235</v>
      </c>
      <c r="I24344" s="25"/>
      <c r="J24344" s="58" t="e">
        <f>HYPERLINK("#"&amp;"Insumos"&amp;"!A"&amp;MATCH($B24344,#REF!,0),"Ins "&amp;$B24344)</f>
        <v>#REF!</v>
      </c>
      <c r="M24344" s="220"/>
    </row>
    <row r="24345" spans="1:13" x14ac:dyDescent="0.2">
      <c r="A24345" s="35" t="s">
        <v>12728</v>
      </c>
      <c r="B24345" s="34" t="s">
        <v>1042</v>
      </c>
      <c r="C24345" s="45" t="s">
        <v>8771</v>
      </c>
      <c r="D24345" s="23" t="s">
        <v>5751</v>
      </c>
      <c r="E24345" s="23" t="s">
        <v>466</v>
      </c>
      <c r="F24345" s="44">
        <v>2.4E-2</v>
      </c>
      <c r="G24345" s="25">
        <v>142000</v>
      </c>
      <c r="H24345" s="25">
        <v>3408</v>
      </c>
      <c r="I24345" s="25"/>
      <c r="J24345" s="58" t="e">
        <f>HYPERLINK("#"&amp;"Insumos"&amp;"!A"&amp;MATCH($B24345,#REF!,0),"Ins "&amp;$B24345)</f>
        <v>#REF!</v>
      </c>
      <c r="M24345" s="220"/>
    </row>
    <row r="24346" spans="1:13" x14ac:dyDescent="0.2">
      <c r="A24346" s="35" t="s">
        <v>12728</v>
      </c>
      <c r="B24346" s="34" t="s">
        <v>12697</v>
      </c>
      <c r="C24346" s="45" t="s">
        <v>12751</v>
      </c>
      <c r="D24346" s="23" t="s">
        <v>5751</v>
      </c>
      <c r="E24346" s="23" t="s">
        <v>4134</v>
      </c>
      <c r="F24346" s="44">
        <v>7</v>
      </c>
      <c r="G24346" s="25">
        <v>16900</v>
      </c>
      <c r="H24346" s="25">
        <v>118300</v>
      </c>
      <c r="I24346" s="25"/>
      <c r="J24346" s="58" t="e">
        <f>HYPERLINK("#"&amp;"Insumos"&amp;"!A"&amp;MATCH($B24346,#REF!,0),"Ins "&amp;$B24346)</f>
        <v>#REF!</v>
      </c>
      <c r="M24346" s="220"/>
    </row>
    <row r="24347" spans="1:13" x14ac:dyDescent="0.2">
      <c r="A24347" s="35" t="s">
        <v>12728</v>
      </c>
      <c r="B24347" s="34" t="s">
        <v>5456</v>
      </c>
      <c r="C24347" s="45" t="s">
        <v>159</v>
      </c>
      <c r="D24347" s="23" t="s">
        <v>5751</v>
      </c>
      <c r="E24347" s="23" t="s">
        <v>466</v>
      </c>
      <c r="F24347" s="44">
        <v>4.0000000000000008E-2</v>
      </c>
      <c r="G24347" s="25">
        <v>126506</v>
      </c>
      <c r="H24347" s="25">
        <v>5060</v>
      </c>
      <c r="I24347" s="25"/>
      <c r="J24347" s="58" t="e">
        <f>HYPERLINK("#"&amp;"Insumos"&amp;"!A"&amp;MATCH($B24347,#REF!,0),"Ins "&amp;$B24347)</f>
        <v>#REF!</v>
      </c>
      <c r="M24347" s="220"/>
    </row>
    <row r="24348" spans="1:13" ht="51" x14ac:dyDescent="0.2">
      <c r="A24348" s="36" t="s">
        <v>12729</v>
      </c>
      <c r="B24348" s="26" t="s">
        <v>6816</v>
      </c>
      <c r="C24348" s="79" t="s">
        <v>12738</v>
      </c>
      <c r="D24348" s="37" t="s">
        <v>5608</v>
      </c>
      <c r="E24348" s="37" t="s">
        <v>4134</v>
      </c>
      <c r="F24348" s="41"/>
      <c r="G24348" s="27"/>
      <c r="H24348" s="27"/>
      <c r="I24348" s="27">
        <v>406429</v>
      </c>
      <c r="M24348" s="220">
        <f t="shared" si="380"/>
        <v>532259</v>
      </c>
    </row>
    <row r="24349" spans="1:13" x14ac:dyDescent="0.2">
      <c r="A24349" s="35" t="s">
        <v>12729</v>
      </c>
      <c r="B24349" s="34" t="s">
        <v>5578</v>
      </c>
      <c r="C24349" s="45" t="s">
        <v>1015</v>
      </c>
      <c r="D24349" s="23" t="s">
        <v>5734</v>
      </c>
      <c r="E24349" s="23" t="s">
        <v>4141</v>
      </c>
      <c r="F24349" s="40">
        <v>1.25</v>
      </c>
      <c r="G24349" s="25">
        <v>52425</v>
      </c>
      <c r="H24349" s="25">
        <v>65531</v>
      </c>
      <c r="I24349" s="25"/>
      <c r="J24349" s="58" t="e">
        <f>HYPERLINK("#"&amp;"Insumos"&amp;"!A"&amp;MATCH($B24349,#REF!,0),"Ins "&amp;$B24349)</f>
        <v>#REF!</v>
      </c>
      <c r="M24349" s="220"/>
    </row>
    <row r="24350" spans="1:13" x14ac:dyDescent="0.2">
      <c r="A24350" s="35" t="s">
        <v>12729</v>
      </c>
      <c r="B24350" s="34" t="s">
        <v>5533</v>
      </c>
      <c r="C24350" s="45" t="s">
        <v>5892</v>
      </c>
      <c r="D24350" s="23" t="s">
        <v>977</v>
      </c>
      <c r="E24350" s="23" t="s">
        <v>4134</v>
      </c>
      <c r="F24350" s="40">
        <v>1</v>
      </c>
      <c r="G24350" s="25">
        <v>3623</v>
      </c>
      <c r="H24350" s="25">
        <v>3623</v>
      </c>
      <c r="I24350" s="25"/>
      <c r="J24350" s="58" t="e">
        <f>HYPERLINK("#"&amp;"Insumos"&amp;"!A"&amp;MATCH($B24350,#REF!,0),"Ins "&amp;$B24350)</f>
        <v>#REF!</v>
      </c>
      <c r="M24350" s="220"/>
    </row>
    <row r="24351" spans="1:13" x14ac:dyDescent="0.2">
      <c r="A24351" s="35" t="s">
        <v>12729</v>
      </c>
      <c r="B24351" s="34" t="s">
        <v>5007</v>
      </c>
      <c r="C24351" s="45" t="s">
        <v>720</v>
      </c>
      <c r="D24351" s="23" t="s">
        <v>5751</v>
      </c>
      <c r="E24351" s="23" t="s">
        <v>4134</v>
      </c>
      <c r="F24351" s="40">
        <v>1</v>
      </c>
      <c r="G24351" s="25">
        <v>1897</v>
      </c>
      <c r="H24351" s="25">
        <v>1897</v>
      </c>
      <c r="I24351" s="25"/>
      <c r="J24351" s="58" t="e">
        <f>HYPERLINK("#"&amp;"Insumos"&amp;"!A"&amp;MATCH($B24351,#REF!,0),"Ins "&amp;$B24351)</f>
        <v>#REF!</v>
      </c>
      <c r="M24351" s="220"/>
    </row>
    <row r="24352" spans="1:13" x14ac:dyDescent="0.2">
      <c r="A24352" s="35" t="s">
        <v>12729</v>
      </c>
      <c r="B24352" s="34" t="s">
        <v>5589</v>
      </c>
      <c r="C24352" s="45" t="s">
        <v>5819</v>
      </c>
      <c r="D24352" s="23" t="s">
        <v>5585</v>
      </c>
      <c r="E24352" s="23" t="s">
        <v>466</v>
      </c>
      <c r="F24352" s="44">
        <v>0.32400000000000007</v>
      </c>
      <c r="G24352" s="25">
        <v>597780</v>
      </c>
      <c r="H24352" s="25">
        <v>193681</v>
      </c>
      <c r="I24352" s="25"/>
      <c r="J24352" s="58" t="e">
        <f>HYPERLINK("#"&amp;"Insumos"&amp;"!A"&amp;MATCH($B24352,#REF!,0),"Ins "&amp;$B24352)</f>
        <v>#REF!</v>
      </c>
      <c r="M24352" s="220"/>
    </row>
    <row r="24353" spans="1:13" x14ac:dyDescent="0.2">
      <c r="A24353" s="35" t="s">
        <v>12729</v>
      </c>
      <c r="B24353" s="34" t="s">
        <v>4536</v>
      </c>
      <c r="C24353" s="45" t="s">
        <v>12752</v>
      </c>
      <c r="D24353" s="23" t="s">
        <v>5751</v>
      </c>
      <c r="E24353" s="23" t="s">
        <v>287</v>
      </c>
      <c r="F24353" s="44">
        <v>1</v>
      </c>
      <c r="G24353" s="25">
        <v>4457</v>
      </c>
      <c r="H24353" s="25">
        <v>4457</v>
      </c>
      <c r="I24353" s="25"/>
      <c r="J24353" s="58" t="e">
        <f>HYPERLINK("#"&amp;"Insumos"&amp;"!A"&amp;MATCH($B24353,#REF!,0),"Ins "&amp;$B24353)</f>
        <v>#REF!</v>
      </c>
      <c r="M24353" s="220"/>
    </row>
    <row r="24354" spans="1:13" x14ac:dyDescent="0.2">
      <c r="A24354" s="35" t="s">
        <v>12729</v>
      </c>
      <c r="B24354" s="34" t="s">
        <v>4540</v>
      </c>
      <c r="C24354" s="45" t="s">
        <v>1425</v>
      </c>
      <c r="D24354" s="23" t="s">
        <v>5751</v>
      </c>
      <c r="E24354" s="23" t="s">
        <v>4134</v>
      </c>
      <c r="F24354" s="44">
        <v>0.5</v>
      </c>
      <c r="G24354" s="25">
        <v>19574</v>
      </c>
      <c r="H24354" s="25">
        <v>9787</v>
      </c>
      <c r="I24354" s="25"/>
      <c r="J24354" s="58" t="e">
        <f>HYPERLINK("#"&amp;"Insumos"&amp;"!A"&amp;MATCH($B24354,#REF!,0),"Ins "&amp;$B24354)</f>
        <v>#REF!</v>
      </c>
      <c r="M24354" s="220"/>
    </row>
    <row r="24355" spans="1:13" ht="38.25" x14ac:dyDescent="0.2">
      <c r="A24355" s="35" t="s">
        <v>12729</v>
      </c>
      <c r="B24355" s="34" t="s">
        <v>9484</v>
      </c>
      <c r="C24355" s="45" t="s">
        <v>9667</v>
      </c>
      <c r="D24355" s="23" t="s">
        <v>5585</v>
      </c>
      <c r="E24355" s="23" t="s">
        <v>467</v>
      </c>
      <c r="F24355" s="44">
        <v>4.32</v>
      </c>
      <c r="G24355" s="25">
        <v>8886</v>
      </c>
      <c r="H24355" s="25">
        <v>38388</v>
      </c>
      <c r="I24355" s="25"/>
      <c r="J24355" s="58" t="e">
        <f>HYPERLINK("#"&amp;"Insumos"&amp;"!A"&amp;MATCH($B24355,#REF!,0),"Ins "&amp;$B24355)</f>
        <v>#REF!</v>
      </c>
      <c r="M24355" s="220"/>
    </row>
    <row r="24356" spans="1:13" x14ac:dyDescent="0.2">
      <c r="A24356" s="35" t="s">
        <v>12729</v>
      </c>
      <c r="B24356" s="34" t="s">
        <v>4519</v>
      </c>
      <c r="C24356" s="45" t="s">
        <v>1406</v>
      </c>
      <c r="D24356" s="23" t="s">
        <v>5751</v>
      </c>
      <c r="E24356" s="23" t="s">
        <v>287</v>
      </c>
      <c r="F24356" s="44">
        <v>3</v>
      </c>
      <c r="G24356" s="25">
        <v>4634</v>
      </c>
      <c r="H24356" s="25">
        <v>13902</v>
      </c>
      <c r="I24356" s="25"/>
      <c r="J24356" s="58" t="e">
        <f>HYPERLINK("#"&amp;"Insumos"&amp;"!A"&amp;MATCH($B24356,#REF!,0),"Ins "&amp;$B24356)</f>
        <v>#REF!</v>
      </c>
      <c r="M24356" s="220"/>
    </row>
    <row r="24357" spans="1:13" x14ac:dyDescent="0.2">
      <c r="A24357" s="35" t="s">
        <v>12729</v>
      </c>
      <c r="B24357" s="34" t="s">
        <v>5184</v>
      </c>
      <c r="C24357" s="45" t="s">
        <v>294</v>
      </c>
      <c r="D24357" s="23" t="s">
        <v>5751</v>
      </c>
      <c r="E24357" s="23" t="s">
        <v>4147</v>
      </c>
      <c r="F24357" s="44">
        <v>0.2</v>
      </c>
      <c r="G24357" s="25">
        <v>5304</v>
      </c>
      <c r="H24357" s="25">
        <v>1061</v>
      </c>
      <c r="I24357" s="25"/>
      <c r="J24357" s="58" t="e">
        <f>HYPERLINK("#"&amp;"Insumos"&amp;"!A"&amp;MATCH($B24357,#REF!,0),"Ins "&amp;$B24357)</f>
        <v>#REF!</v>
      </c>
      <c r="M24357" s="220"/>
    </row>
    <row r="24358" spans="1:13" x14ac:dyDescent="0.2">
      <c r="A24358" s="35" t="s">
        <v>12729</v>
      </c>
      <c r="B24358" s="34" t="s">
        <v>5483</v>
      </c>
      <c r="C24358" s="45" t="s">
        <v>1064</v>
      </c>
      <c r="D24358" s="23" t="s">
        <v>5751</v>
      </c>
      <c r="E24358" s="23" t="s">
        <v>467</v>
      </c>
      <c r="F24358" s="44">
        <v>0.2</v>
      </c>
      <c r="G24358" s="25">
        <v>6176</v>
      </c>
      <c r="H24358" s="25">
        <v>1235</v>
      </c>
      <c r="I24358" s="25"/>
      <c r="J24358" s="58" t="e">
        <f>HYPERLINK("#"&amp;"Insumos"&amp;"!A"&amp;MATCH($B24358,#REF!,0),"Ins "&amp;$B24358)</f>
        <v>#REF!</v>
      </c>
      <c r="M24358" s="220"/>
    </row>
    <row r="24359" spans="1:13" x14ac:dyDescent="0.2">
      <c r="A24359" s="35" t="s">
        <v>12729</v>
      </c>
      <c r="B24359" s="34" t="s">
        <v>5456</v>
      </c>
      <c r="C24359" s="45" t="s">
        <v>159</v>
      </c>
      <c r="D24359" s="23" t="s">
        <v>5751</v>
      </c>
      <c r="E24359" s="23" t="s">
        <v>466</v>
      </c>
      <c r="F24359" s="44">
        <v>0.57599999999999996</v>
      </c>
      <c r="G24359" s="25">
        <v>126506</v>
      </c>
      <c r="H24359" s="25">
        <v>72867</v>
      </c>
      <c r="I24359" s="25"/>
      <c r="J24359" s="58" t="e">
        <f>HYPERLINK("#"&amp;"Insumos"&amp;"!A"&amp;MATCH($B24359,#REF!,0),"Ins "&amp;$B24359)</f>
        <v>#REF!</v>
      </c>
      <c r="M24359" s="220"/>
    </row>
    <row r="24360" spans="1:13" ht="51" x14ac:dyDescent="0.2">
      <c r="A24360" s="36" t="s">
        <v>12730</v>
      </c>
      <c r="B24360" s="26" t="s">
        <v>6816</v>
      </c>
      <c r="C24360" s="79" t="s">
        <v>12739</v>
      </c>
      <c r="D24360" s="37" t="s">
        <v>5608</v>
      </c>
      <c r="E24360" s="37" t="s">
        <v>4134</v>
      </c>
      <c r="F24360" s="41"/>
      <c r="G24360" s="27"/>
      <c r="H24360" s="27"/>
      <c r="I24360" s="27">
        <v>180261</v>
      </c>
      <c r="M24360" s="220">
        <f t="shared" si="380"/>
        <v>236070</v>
      </c>
    </row>
    <row r="24361" spans="1:13" x14ac:dyDescent="0.2">
      <c r="A24361" s="35" t="s">
        <v>12730</v>
      </c>
      <c r="B24361" s="34" t="s">
        <v>5578</v>
      </c>
      <c r="C24361" s="45" t="s">
        <v>1015</v>
      </c>
      <c r="D24361" s="23" t="s">
        <v>5734</v>
      </c>
      <c r="E24361" s="23" t="s">
        <v>4141</v>
      </c>
      <c r="F24361" s="40">
        <v>1</v>
      </c>
      <c r="G24361" s="25">
        <v>52425</v>
      </c>
      <c r="H24361" s="25">
        <v>52425</v>
      </c>
      <c r="I24361" s="25"/>
      <c r="J24361" s="58" t="e">
        <f>HYPERLINK("#"&amp;"Insumos"&amp;"!A"&amp;MATCH($B24361,#REF!,0),"Ins "&amp;$B24361)</f>
        <v>#REF!</v>
      </c>
      <c r="M24361" s="220"/>
    </row>
    <row r="24362" spans="1:13" x14ac:dyDescent="0.2">
      <c r="A24362" s="35" t="s">
        <v>12730</v>
      </c>
      <c r="B24362" s="34" t="s">
        <v>5533</v>
      </c>
      <c r="C24362" s="45" t="s">
        <v>5892</v>
      </c>
      <c r="D24362" s="23" t="s">
        <v>977</v>
      </c>
      <c r="E24362" s="23" t="s">
        <v>4134</v>
      </c>
      <c r="F24362" s="40">
        <v>1</v>
      </c>
      <c r="G24362" s="25">
        <v>3623</v>
      </c>
      <c r="H24362" s="25">
        <v>3623</v>
      </c>
      <c r="I24362" s="25"/>
      <c r="J24362" s="58" t="e">
        <f>HYPERLINK("#"&amp;"Insumos"&amp;"!A"&amp;MATCH($B24362,#REF!,0),"Ins "&amp;$B24362)</f>
        <v>#REF!</v>
      </c>
      <c r="M24362" s="220"/>
    </row>
    <row r="24363" spans="1:13" x14ac:dyDescent="0.2">
      <c r="A24363" s="35" t="s">
        <v>12730</v>
      </c>
      <c r="B24363" s="34" t="s">
        <v>5007</v>
      </c>
      <c r="C24363" s="45" t="s">
        <v>720</v>
      </c>
      <c r="D24363" s="23" t="s">
        <v>5751</v>
      </c>
      <c r="E24363" s="23" t="s">
        <v>4134</v>
      </c>
      <c r="F24363" s="40">
        <v>1</v>
      </c>
      <c r="G24363" s="25">
        <v>1897</v>
      </c>
      <c r="H24363" s="25">
        <v>1897</v>
      </c>
      <c r="I24363" s="25"/>
      <c r="J24363" s="58" t="e">
        <f>HYPERLINK("#"&amp;"Insumos"&amp;"!A"&amp;MATCH($B24363,#REF!,0),"Ins "&amp;$B24363)</f>
        <v>#REF!</v>
      </c>
      <c r="M24363" s="220"/>
    </row>
    <row r="24364" spans="1:13" x14ac:dyDescent="0.2">
      <c r="A24364" s="35" t="s">
        <v>12730</v>
      </c>
      <c r="B24364" s="34" t="s">
        <v>5589</v>
      </c>
      <c r="C24364" s="45" t="s">
        <v>5819</v>
      </c>
      <c r="D24364" s="23" t="s">
        <v>5585</v>
      </c>
      <c r="E24364" s="23" t="s">
        <v>466</v>
      </c>
      <c r="F24364" s="44">
        <v>0.11200000000000006</v>
      </c>
      <c r="G24364" s="25">
        <v>597780</v>
      </c>
      <c r="H24364" s="25">
        <v>66951</v>
      </c>
      <c r="I24364" s="25"/>
      <c r="J24364" s="58" t="e">
        <f>HYPERLINK("#"&amp;"Insumos"&amp;"!A"&amp;MATCH($B24364,#REF!,0),"Ins "&amp;$B24364)</f>
        <v>#REF!</v>
      </c>
      <c r="M24364" s="220"/>
    </row>
    <row r="24365" spans="1:13" x14ac:dyDescent="0.2">
      <c r="A24365" s="35" t="s">
        <v>12730</v>
      </c>
      <c r="B24365" s="34" t="s">
        <v>4536</v>
      </c>
      <c r="C24365" s="45" t="s">
        <v>12752</v>
      </c>
      <c r="D24365" s="23" t="s">
        <v>5751</v>
      </c>
      <c r="E24365" s="23" t="s">
        <v>287</v>
      </c>
      <c r="F24365" s="44">
        <v>1</v>
      </c>
      <c r="G24365" s="25">
        <v>4457</v>
      </c>
      <c r="H24365" s="25">
        <v>4457</v>
      </c>
      <c r="I24365" s="25"/>
      <c r="J24365" s="58" t="e">
        <f>HYPERLINK("#"&amp;"Insumos"&amp;"!A"&amp;MATCH($B24365,#REF!,0),"Ins "&amp;$B24365)</f>
        <v>#REF!</v>
      </c>
      <c r="M24365" s="220"/>
    </row>
    <row r="24366" spans="1:13" x14ac:dyDescent="0.2">
      <c r="A24366" s="35" t="s">
        <v>12730</v>
      </c>
      <c r="B24366" s="34" t="s">
        <v>4540</v>
      </c>
      <c r="C24366" s="45" t="s">
        <v>1425</v>
      </c>
      <c r="D24366" s="23" t="s">
        <v>5751</v>
      </c>
      <c r="E24366" s="23" t="s">
        <v>4134</v>
      </c>
      <c r="F24366" s="44">
        <v>0.5</v>
      </c>
      <c r="G24366" s="25">
        <v>19574</v>
      </c>
      <c r="H24366" s="25">
        <v>9787</v>
      </c>
      <c r="I24366" s="25"/>
      <c r="J24366" s="58" t="e">
        <f>HYPERLINK("#"&amp;"Insumos"&amp;"!A"&amp;MATCH($B24366,#REF!,0),"Ins "&amp;$B24366)</f>
        <v>#REF!</v>
      </c>
      <c r="M24366" s="220"/>
    </row>
    <row r="24367" spans="1:13" ht="38.25" x14ac:dyDescent="0.2">
      <c r="A24367" s="35" t="s">
        <v>12730</v>
      </c>
      <c r="B24367" s="34" t="s">
        <v>9484</v>
      </c>
      <c r="C24367" s="45" t="s">
        <v>9667</v>
      </c>
      <c r="D24367" s="23" t="s">
        <v>5585</v>
      </c>
      <c r="E24367" s="23" t="s">
        <v>467</v>
      </c>
      <c r="F24367" s="44">
        <v>1.08</v>
      </c>
      <c r="G24367" s="25">
        <v>8886</v>
      </c>
      <c r="H24367" s="25">
        <v>9597</v>
      </c>
      <c r="I24367" s="25"/>
      <c r="J24367" s="58" t="e">
        <f>HYPERLINK("#"&amp;"Insumos"&amp;"!A"&amp;MATCH($B24367,#REF!,0),"Ins "&amp;$B24367)</f>
        <v>#REF!</v>
      </c>
      <c r="M24367" s="220"/>
    </row>
    <row r="24368" spans="1:13" x14ac:dyDescent="0.2">
      <c r="A24368" s="35" t="s">
        <v>12730</v>
      </c>
      <c r="B24368" s="34" t="s">
        <v>4519</v>
      </c>
      <c r="C24368" s="45" t="s">
        <v>1406</v>
      </c>
      <c r="D24368" s="23" t="s">
        <v>5751</v>
      </c>
      <c r="E24368" s="23" t="s">
        <v>287</v>
      </c>
      <c r="F24368" s="44">
        <v>2.5</v>
      </c>
      <c r="G24368" s="25">
        <v>4634</v>
      </c>
      <c r="H24368" s="25">
        <v>11585</v>
      </c>
      <c r="I24368" s="25"/>
      <c r="J24368" s="58" t="e">
        <f>HYPERLINK("#"&amp;"Insumos"&amp;"!A"&amp;MATCH($B24368,#REF!,0),"Ins "&amp;$B24368)</f>
        <v>#REF!</v>
      </c>
      <c r="M24368" s="220"/>
    </row>
    <row r="24369" spans="1:13" x14ac:dyDescent="0.2">
      <c r="A24369" s="35" t="s">
        <v>12730</v>
      </c>
      <c r="B24369" s="34" t="s">
        <v>5184</v>
      </c>
      <c r="C24369" s="45" t="s">
        <v>294</v>
      </c>
      <c r="D24369" s="23" t="s">
        <v>5751</v>
      </c>
      <c r="E24369" s="23" t="s">
        <v>4147</v>
      </c>
      <c r="F24369" s="44">
        <v>0.15</v>
      </c>
      <c r="G24369" s="25">
        <v>5304</v>
      </c>
      <c r="H24369" s="25">
        <v>796</v>
      </c>
      <c r="I24369" s="25"/>
      <c r="J24369" s="58" t="e">
        <f>HYPERLINK("#"&amp;"Insumos"&amp;"!A"&amp;MATCH($B24369,#REF!,0),"Ins "&amp;$B24369)</f>
        <v>#REF!</v>
      </c>
      <c r="M24369" s="220"/>
    </row>
    <row r="24370" spans="1:13" x14ac:dyDescent="0.2">
      <c r="A24370" s="35" t="s">
        <v>12730</v>
      </c>
      <c r="B24370" s="34" t="s">
        <v>5483</v>
      </c>
      <c r="C24370" s="45" t="s">
        <v>1064</v>
      </c>
      <c r="D24370" s="23" t="s">
        <v>5751</v>
      </c>
      <c r="E24370" s="23" t="s">
        <v>467</v>
      </c>
      <c r="F24370" s="44">
        <v>0.15</v>
      </c>
      <c r="G24370" s="25">
        <v>6176</v>
      </c>
      <c r="H24370" s="25">
        <v>926</v>
      </c>
      <c r="I24370" s="25"/>
      <c r="J24370" s="58" t="e">
        <f>HYPERLINK("#"&amp;"Insumos"&amp;"!A"&amp;MATCH($B24370,#REF!,0),"Ins "&amp;$B24370)</f>
        <v>#REF!</v>
      </c>
      <c r="M24370" s="220"/>
    </row>
    <row r="24371" spans="1:13" x14ac:dyDescent="0.2">
      <c r="A24371" s="35" t="s">
        <v>12730</v>
      </c>
      <c r="B24371" s="34" t="s">
        <v>5456</v>
      </c>
      <c r="C24371" s="45" t="s">
        <v>159</v>
      </c>
      <c r="D24371" s="23" t="s">
        <v>5751</v>
      </c>
      <c r="E24371" s="23" t="s">
        <v>466</v>
      </c>
      <c r="F24371" s="44">
        <v>0.14399999999999999</v>
      </c>
      <c r="G24371" s="25">
        <v>126506</v>
      </c>
      <c r="H24371" s="25">
        <v>18217</v>
      </c>
      <c r="I24371" s="25"/>
      <c r="J24371" s="58" t="e">
        <f>HYPERLINK("#"&amp;"Insumos"&amp;"!A"&amp;MATCH($B24371,#REF!,0),"Ins "&amp;$B24371)</f>
        <v>#REF!</v>
      </c>
      <c r="M24371" s="220"/>
    </row>
    <row r="24372" spans="1:13" ht="51" x14ac:dyDescent="0.2">
      <c r="A24372" s="36" t="s">
        <v>12731</v>
      </c>
      <c r="B24372" s="26" t="s">
        <v>6816</v>
      </c>
      <c r="C24372" s="79" t="s">
        <v>12745</v>
      </c>
      <c r="D24372" s="37" t="s">
        <v>5608</v>
      </c>
      <c r="E24372" s="37" t="s">
        <v>4134</v>
      </c>
      <c r="F24372" s="41"/>
      <c r="G24372" s="27"/>
      <c r="H24372" s="27"/>
      <c r="I24372" s="27">
        <v>273408</v>
      </c>
      <c r="M24372" s="220">
        <f t="shared" si="380"/>
        <v>358055</v>
      </c>
    </row>
    <row r="24373" spans="1:13" x14ac:dyDescent="0.2">
      <c r="A24373" s="35" t="s">
        <v>12731</v>
      </c>
      <c r="B24373" s="34" t="s">
        <v>5578</v>
      </c>
      <c r="C24373" s="45" t="s">
        <v>1015</v>
      </c>
      <c r="D24373" s="23" t="s">
        <v>5734</v>
      </c>
      <c r="E24373" s="23" t="s">
        <v>4141</v>
      </c>
      <c r="F24373" s="40">
        <v>1</v>
      </c>
      <c r="G24373" s="25">
        <v>52425</v>
      </c>
      <c r="H24373" s="25">
        <v>52425</v>
      </c>
      <c r="I24373" s="25"/>
      <c r="J24373" s="58" t="e">
        <f>HYPERLINK("#"&amp;"Insumos"&amp;"!A"&amp;MATCH($B24373,#REF!,0),"Ins "&amp;$B24373)</f>
        <v>#REF!</v>
      </c>
      <c r="M24373" s="220"/>
    </row>
    <row r="24374" spans="1:13" x14ac:dyDescent="0.2">
      <c r="A24374" s="35" t="s">
        <v>12731</v>
      </c>
      <c r="B24374" s="34" t="s">
        <v>5533</v>
      </c>
      <c r="C24374" s="45" t="s">
        <v>5892</v>
      </c>
      <c r="D24374" s="23" t="s">
        <v>977</v>
      </c>
      <c r="E24374" s="23" t="s">
        <v>4134</v>
      </c>
      <c r="F24374" s="40">
        <v>1</v>
      </c>
      <c r="G24374" s="25">
        <v>3623</v>
      </c>
      <c r="H24374" s="25">
        <v>3623</v>
      </c>
      <c r="I24374" s="25"/>
      <c r="J24374" s="58" t="e">
        <f>HYPERLINK("#"&amp;"Insumos"&amp;"!A"&amp;MATCH($B24374,#REF!,0),"Ins "&amp;$B24374)</f>
        <v>#REF!</v>
      </c>
      <c r="M24374" s="220"/>
    </row>
    <row r="24375" spans="1:13" x14ac:dyDescent="0.2">
      <c r="A24375" s="35" t="s">
        <v>12731</v>
      </c>
      <c r="B24375" s="34" t="s">
        <v>5007</v>
      </c>
      <c r="C24375" s="45" t="s">
        <v>720</v>
      </c>
      <c r="D24375" s="23" t="s">
        <v>5751</v>
      </c>
      <c r="E24375" s="23" t="s">
        <v>4134</v>
      </c>
      <c r="F24375" s="40">
        <v>1</v>
      </c>
      <c r="G24375" s="25">
        <v>1897</v>
      </c>
      <c r="H24375" s="25">
        <v>1897</v>
      </c>
      <c r="I24375" s="25"/>
      <c r="J24375" s="58" t="e">
        <f>HYPERLINK("#"&amp;"Insumos"&amp;"!A"&amp;MATCH($B24375,#REF!,0),"Ins "&amp;$B24375)</f>
        <v>#REF!</v>
      </c>
      <c r="M24375" s="220"/>
    </row>
    <row r="24376" spans="1:13" x14ac:dyDescent="0.2">
      <c r="A24376" s="35" t="s">
        <v>12731</v>
      </c>
      <c r="B24376" s="34" t="s">
        <v>5589</v>
      </c>
      <c r="C24376" s="45" t="s">
        <v>5819</v>
      </c>
      <c r="D24376" s="23" t="s">
        <v>5585</v>
      </c>
      <c r="E24376" s="23" t="s">
        <v>466</v>
      </c>
      <c r="F24376" s="44">
        <v>0.16100000000000003</v>
      </c>
      <c r="G24376" s="25">
        <v>597780</v>
      </c>
      <c r="H24376" s="25">
        <v>96243</v>
      </c>
      <c r="I24376" s="25"/>
      <c r="J24376" s="58" t="e">
        <f>HYPERLINK("#"&amp;"Insumos"&amp;"!A"&amp;MATCH($B24376,#REF!,0),"Ins "&amp;$B24376)</f>
        <v>#REF!</v>
      </c>
      <c r="M24376" s="220"/>
    </row>
    <row r="24377" spans="1:13" x14ac:dyDescent="0.2">
      <c r="A24377" s="35" t="s">
        <v>12731</v>
      </c>
      <c r="B24377" s="34" t="s">
        <v>4536</v>
      </c>
      <c r="C24377" s="45" t="s">
        <v>12752</v>
      </c>
      <c r="D24377" s="23" t="s">
        <v>5751</v>
      </c>
      <c r="E24377" s="23" t="s">
        <v>287</v>
      </c>
      <c r="F24377" s="44">
        <v>1</v>
      </c>
      <c r="G24377" s="25">
        <v>4457</v>
      </c>
      <c r="H24377" s="25">
        <v>4457</v>
      </c>
      <c r="I24377" s="25"/>
      <c r="J24377" s="58" t="e">
        <f>HYPERLINK("#"&amp;"Insumos"&amp;"!A"&amp;MATCH($B24377,#REF!,0),"Ins "&amp;$B24377)</f>
        <v>#REF!</v>
      </c>
      <c r="M24377" s="220"/>
    </row>
    <row r="24378" spans="1:13" x14ac:dyDescent="0.2">
      <c r="A24378" s="35" t="s">
        <v>12731</v>
      </c>
      <c r="B24378" s="34" t="s">
        <v>4540</v>
      </c>
      <c r="C24378" s="45" t="s">
        <v>1425</v>
      </c>
      <c r="D24378" s="23" t="s">
        <v>5751</v>
      </c>
      <c r="E24378" s="23" t="s">
        <v>4134</v>
      </c>
      <c r="F24378" s="44">
        <v>0.4</v>
      </c>
      <c r="G24378" s="25">
        <v>19574</v>
      </c>
      <c r="H24378" s="25">
        <v>7830</v>
      </c>
      <c r="I24378" s="25"/>
      <c r="J24378" s="58" t="e">
        <f>HYPERLINK("#"&amp;"Insumos"&amp;"!A"&amp;MATCH($B24378,#REF!,0),"Ins "&amp;$B24378)</f>
        <v>#REF!</v>
      </c>
      <c r="M24378" s="220"/>
    </row>
    <row r="24379" spans="1:13" x14ac:dyDescent="0.2">
      <c r="A24379" s="35" t="s">
        <v>12731</v>
      </c>
      <c r="B24379" s="34" t="s">
        <v>5558</v>
      </c>
      <c r="C24379" s="45" t="s">
        <v>745</v>
      </c>
      <c r="D24379" s="23" t="s">
        <v>5534</v>
      </c>
      <c r="E24379" s="23" t="s">
        <v>4134</v>
      </c>
      <c r="F24379" s="44">
        <v>0.2</v>
      </c>
      <c r="G24379" s="25">
        <v>185556</v>
      </c>
      <c r="H24379" s="25">
        <v>37111</v>
      </c>
      <c r="I24379" s="25"/>
      <c r="J24379" s="58" t="e">
        <f>HYPERLINK("#"&amp;"Insumos"&amp;"!A"&amp;MATCH($B24379,#REF!,0),"Ins "&amp;$B24379)</f>
        <v>#REF!</v>
      </c>
      <c r="M24379" s="220"/>
    </row>
    <row r="24380" spans="1:13" ht="38.25" x14ac:dyDescent="0.2">
      <c r="A24380" s="35" t="s">
        <v>12731</v>
      </c>
      <c r="B24380" s="34" t="s">
        <v>9484</v>
      </c>
      <c r="C24380" s="45" t="s">
        <v>9667</v>
      </c>
      <c r="D24380" s="23" t="s">
        <v>5585</v>
      </c>
      <c r="E24380" s="23" t="s">
        <v>467</v>
      </c>
      <c r="F24380" s="44">
        <v>4.3685999999999998</v>
      </c>
      <c r="G24380" s="25">
        <v>8886</v>
      </c>
      <c r="H24380" s="25">
        <v>38819</v>
      </c>
      <c r="I24380" s="25"/>
      <c r="J24380" s="58" t="e">
        <f>HYPERLINK("#"&amp;"Insumos"&amp;"!A"&amp;MATCH($B24380,#REF!,0),"Ins "&amp;$B24380)</f>
        <v>#REF!</v>
      </c>
      <c r="M24380" s="220"/>
    </row>
    <row r="24381" spans="1:13" x14ac:dyDescent="0.2">
      <c r="A24381" s="35" t="s">
        <v>12731</v>
      </c>
      <c r="B24381" s="34" t="s">
        <v>4519</v>
      </c>
      <c r="C24381" s="45" t="s">
        <v>1406</v>
      </c>
      <c r="D24381" s="23" t="s">
        <v>5751</v>
      </c>
      <c r="E24381" s="23" t="s">
        <v>287</v>
      </c>
      <c r="F24381" s="44">
        <v>3</v>
      </c>
      <c r="G24381" s="25">
        <v>4634</v>
      </c>
      <c r="H24381" s="25">
        <v>13902</v>
      </c>
      <c r="I24381" s="25"/>
      <c r="J24381" s="58" t="e">
        <f>HYPERLINK("#"&amp;"Insumos"&amp;"!A"&amp;MATCH($B24381,#REF!,0),"Ins "&amp;$B24381)</f>
        <v>#REF!</v>
      </c>
      <c r="M24381" s="220"/>
    </row>
    <row r="24382" spans="1:13" x14ac:dyDescent="0.2">
      <c r="A24382" s="35" t="s">
        <v>12731</v>
      </c>
      <c r="B24382" s="34" t="s">
        <v>5184</v>
      </c>
      <c r="C24382" s="45" t="s">
        <v>294</v>
      </c>
      <c r="D24382" s="23" t="s">
        <v>5751</v>
      </c>
      <c r="E24382" s="23" t="s">
        <v>4147</v>
      </c>
      <c r="F24382" s="44">
        <v>0.1</v>
      </c>
      <c r="G24382" s="25">
        <v>5304</v>
      </c>
      <c r="H24382" s="25">
        <v>530</v>
      </c>
      <c r="I24382" s="25"/>
      <c r="J24382" s="58" t="e">
        <f>HYPERLINK("#"&amp;"Insumos"&amp;"!A"&amp;MATCH($B24382,#REF!,0),"Ins "&amp;$B24382)</f>
        <v>#REF!</v>
      </c>
      <c r="M24382" s="220"/>
    </row>
    <row r="24383" spans="1:13" x14ac:dyDescent="0.2">
      <c r="A24383" s="35" t="s">
        <v>12731</v>
      </c>
      <c r="B24383" s="34" t="s">
        <v>5483</v>
      </c>
      <c r="C24383" s="45" t="s">
        <v>1064</v>
      </c>
      <c r="D24383" s="23" t="s">
        <v>5751</v>
      </c>
      <c r="E24383" s="23" t="s">
        <v>467</v>
      </c>
      <c r="F24383" s="44">
        <v>0.1</v>
      </c>
      <c r="G24383" s="25">
        <v>6176</v>
      </c>
      <c r="H24383" s="25">
        <v>618</v>
      </c>
      <c r="I24383" s="25"/>
      <c r="J24383" s="58" t="e">
        <f>HYPERLINK("#"&amp;"Insumos"&amp;"!A"&amp;MATCH($B24383,#REF!,0),"Ins "&amp;$B24383)</f>
        <v>#REF!</v>
      </c>
      <c r="M24383" s="220"/>
    </row>
    <row r="24384" spans="1:13" x14ac:dyDescent="0.2">
      <c r="A24384" s="35" t="s">
        <v>12731</v>
      </c>
      <c r="B24384" s="34" t="s">
        <v>1042</v>
      </c>
      <c r="C24384" s="45" t="s">
        <v>8771</v>
      </c>
      <c r="D24384" s="23" t="s">
        <v>5751</v>
      </c>
      <c r="E24384" s="23" t="s">
        <v>466</v>
      </c>
      <c r="F24384" s="44">
        <v>2.9399999999999996E-2</v>
      </c>
      <c r="G24384" s="25">
        <v>142000</v>
      </c>
      <c r="H24384" s="25">
        <v>4175</v>
      </c>
      <c r="I24384" s="25"/>
      <c r="J24384" s="58" t="e">
        <f>HYPERLINK("#"&amp;"Insumos"&amp;"!A"&amp;MATCH($B24384,#REF!,0),"Ins "&amp;$B24384)</f>
        <v>#REF!</v>
      </c>
      <c r="M24384" s="220"/>
    </row>
    <row r="24385" spans="1:13" x14ac:dyDescent="0.2">
      <c r="A24385" s="35" t="s">
        <v>12731</v>
      </c>
      <c r="B24385" s="34" t="s">
        <v>5456</v>
      </c>
      <c r="C24385" s="45" t="s">
        <v>159</v>
      </c>
      <c r="D24385" s="23" t="s">
        <v>5751</v>
      </c>
      <c r="E24385" s="23" t="s">
        <v>466</v>
      </c>
      <c r="F24385" s="44">
        <v>9.3099999999999988E-2</v>
      </c>
      <c r="G24385" s="25">
        <v>126506</v>
      </c>
      <c r="H24385" s="25">
        <v>11778</v>
      </c>
      <c r="I24385" s="25"/>
      <c r="J24385" s="58" t="e">
        <f>HYPERLINK("#"&amp;"Insumos"&amp;"!A"&amp;MATCH($B24385,#REF!,0),"Ins "&amp;$B24385)</f>
        <v>#REF!</v>
      </c>
      <c r="M24385" s="220"/>
    </row>
    <row r="24386" spans="1:13" ht="51" x14ac:dyDescent="0.2">
      <c r="A24386" s="36" t="s">
        <v>12732</v>
      </c>
      <c r="B24386" s="26" t="s">
        <v>6816</v>
      </c>
      <c r="C24386" s="79" t="s">
        <v>12754</v>
      </c>
      <c r="D24386" s="37" t="s">
        <v>5608</v>
      </c>
      <c r="E24386" s="37" t="s">
        <v>4134</v>
      </c>
      <c r="F24386" s="41"/>
      <c r="G24386" s="27"/>
      <c r="H24386" s="27"/>
      <c r="I24386" s="27">
        <v>202817</v>
      </c>
      <c r="M24386" s="220">
        <f t="shared" si="380"/>
        <v>265609</v>
      </c>
    </row>
    <row r="24387" spans="1:13" x14ac:dyDescent="0.2">
      <c r="A24387" s="35" t="s">
        <v>12732</v>
      </c>
      <c r="B24387" s="34" t="s">
        <v>71</v>
      </c>
      <c r="C24387" s="45" t="s">
        <v>1022</v>
      </c>
      <c r="D24387" s="23" t="s">
        <v>5734</v>
      </c>
      <c r="E24387" s="23" t="s">
        <v>4141</v>
      </c>
      <c r="F24387" s="40">
        <v>1</v>
      </c>
      <c r="G24387" s="25">
        <v>66987</v>
      </c>
      <c r="H24387" s="25">
        <v>66987</v>
      </c>
      <c r="I24387" s="25"/>
      <c r="J24387" s="58" t="e">
        <f>HYPERLINK("#"&amp;"Insumos"&amp;"!A"&amp;MATCH($B24387,#REF!,0),"Ins "&amp;$B24387)</f>
        <v>#REF!</v>
      </c>
      <c r="M24387" s="220"/>
    </row>
    <row r="24388" spans="1:13" x14ac:dyDescent="0.2">
      <c r="A24388" s="35" t="s">
        <v>12732</v>
      </c>
      <c r="B24388" s="34" t="s">
        <v>5533</v>
      </c>
      <c r="C24388" s="45" t="s">
        <v>5892</v>
      </c>
      <c r="D24388" s="23" t="s">
        <v>977</v>
      </c>
      <c r="E24388" s="23" t="s">
        <v>4134</v>
      </c>
      <c r="F24388" s="40">
        <v>1</v>
      </c>
      <c r="G24388" s="25">
        <v>3623</v>
      </c>
      <c r="H24388" s="25">
        <v>3623</v>
      </c>
      <c r="I24388" s="25"/>
      <c r="J24388" s="58" t="e">
        <f>HYPERLINK("#"&amp;"Insumos"&amp;"!A"&amp;MATCH($B24388,#REF!,0),"Ins "&amp;$B24388)</f>
        <v>#REF!</v>
      </c>
      <c r="M24388" s="220"/>
    </row>
    <row r="24389" spans="1:13" x14ac:dyDescent="0.2">
      <c r="A24389" s="35" t="s">
        <v>12732</v>
      </c>
      <c r="B24389" s="34" t="s">
        <v>5007</v>
      </c>
      <c r="C24389" s="45" t="s">
        <v>720</v>
      </c>
      <c r="D24389" s="23" t="s">
        <v>5751</v>
      </c>
      <c r="E24389" s="23" t="s">
        <v>4134</v>
      </c>
      <c r="F24389" s="40">
        <v>1</v>
      </c>
      <c r="G24389" s="25">
        <v>1897</v>
      </c>
      <c r="H24389" s="25">
        <v>1897</v>
      </c>
      <c r="I24389" s="25"/>
      <c r="J24389" s="58" t="e">
        <f>HYPERLINK("#"&amp;"Insumos"&amp;"!A"&amp;MATCH($B24389,#REF!,0),"Ins "&amp;$B24389)</f>
        <v>#REF!</v>
      </c>
      <c r="M24389" s="220"/>
    </row>
    <row r="24390" spans="1:13" x14ac:dyDescent="0.2">
      <c r="A24390" s="35" t="s">
        <v>12732</v>
      </c>
      <c r="B24390" s="34" t="s">
        <v>5589</v>
      </c>
      <c r="C24390" s="45" t="s">
        <v>5819</v>
      </c>
      <c r="D24390" s="23" t="s">
        <v>5585</v>
      </c>
      <c r="E24390" s="23" t="s">
        <v>466</v>
      </c>
      <c r="F24390" s="44">
        <v>4.6200000000000005E-2</v>
      </c>
      <c r="G24390" s="25">
        <v>597780</v>
      </c>
      <c r="H24390" s="25">
        <v>27617</v>
      </c>
      <c r="I24390" s="25"/>
      <c r="J24390" s="58" t="e">
        <f>HYPERLINK("#"&amp;"Insumos"&amp;"!A"&amp;MATCH($B24390,#REF!,0),"Ins "&amp;$B24390)</f>
        <v>#REF!</v>
      </c>
      <c r="M24390" s="220"/>
    </row>
    <row r="24391" spans="1:13" x14ac:dyDescent="0.2">
      <c r="A24391" s="35" t="s">
        <v>12732</v>
      </c>
      <c r="B24391" s="34" t="s">
        <v>4540</v>
      </c>
      <c r="C24391" s="45" t="s">
        <v>1425</v>
      </c>
      <c r="D24391" s="23" t="s">
        <v>5751</v>
      </c>
      <c r="E24391" s="23" t="s">
        <v>4134</v>
      </c>
      <c r="F24391" s="44">
        <v>2</v>
      </c>
      <c r="G24391" s="25">
        <v>19574</v>
      </c>
      <c r="H24391" s="25">
        <v>39148</v>
      </c>
      <c r="I24391" s="25"/>
      <c r="J24391" s="58" t="e">
        <f>HYPERLINK("#"&amp;"Insumos"&amp;"!A"&amp;MATCH($B24391,#REF!,0),"Ins "&amp;$B24391)</f>
        <v>#REF!</v>
      </c>
      <c r="M24391" s="220"/>
    </row>
    <row r="24392" spans="1:13" x14ac:dyDescent="0.2">
      <c r="A24392" s="35" t="s">
        <v>12732</v>
      </c>
      <c r="B24392" s="34" t="s">
        <v>102</v>
      </c>
      <c r="C24392" s="45" t="s">
        <v>1189</v>
      </c>
      <c r="D24392" s="23" t="s">
        <v>5534</v>
      </c>
      <c r="E24392" s="23" t="s">
        <v>4140</v>
      </c>
      <c r="F24392" s="44">
        <v>2</v>
      </c>
      <c r="G24392" s="25">
        <v>406</v>
      </c>
      <c r="H24392" s="25">
        <v>812</v>
      </c>
      <c r="I24392" s="25"/>
      <c r="J24392" s="58" t="e">
        <f>HYPERLINK("#"&amp;"Insumos"&amp;"!A"&amp;MATCH($B24392,#REF!,0),"Ins "&amp;$B24392)</f>
        <v>#REF!</v>
      </c>
      <c r="M24392" s="220"/>
    </row>
    <row r="24393" spans="1:13" ht="38.25" x14ac:dyDescent="0.2">
      <c r="A24393" s="35" t="s">
        <v>12732</v>
      </c>
      <c r="B24393" s="34" t="s">
        <v>9484</v>
      </c>
      <c r="C24393" s="45" t="s">
        <v>9667</v>
      </c>
      <c r="D24393" s="23" t="s">
        <v>5585</v>
      </c>
      <c r="E24393" s="23" t="s">
        <v>467</v>
      </c>
      <c r="F24393" s="44">
        <v>4.0110000000000001</v>
      </c>
      <c r="G24393" s="25">
        <v>8886</v>
      </c>
      <c r="H24393" s="25">
        <v>35642</v>
      </c>
      <c r="I24393" s="25"/>
      <c r="J24393" s="58" t="e">
        <f>HYPERLINK("#"&amp;"Insumos"&amp;"!A"&amp;MATCH($B24393,#REF!,0),"Ins "&amp;$B24393)</f>
        <v>#REF!</v>
      </c>
      <c r="M24393" s="220"/>
    </row>
    <row r="24394" spans="1:13" x14ac:dyDescent="0.2">
      <c r="A24394" s="35" t="s">
        <v>12732</v>
      </c>
      <c r="B24394" s="34" t="s">
        <v>1044</v>
      </c>
      <c r="C24394" s="45" t="s">
        <v>725</v>
      </c>
      <c r="D24394" s="23" t="s">
        <v>5751</v>
      </c>
      <c r="E24394" s="23" t="s">
        <v>466</v>
      </c>
      <c r="F24394" s="44">
        <v>0.12705</v>
      </c>
      <c r="G24394" s="25">
        <v>98800</v>
      </c>
      <c r="H24394" s="25">
        <v>12553</v>
      </c>
      <c r="I24394" s="25"/>
      <c r="J24394" s="58" t="e">
        <f>HYPERLINK("#"&amp;"Insumos"&amp;"!A"&amp;MATCH($B24394,#REF!,0),"Ins "&amp;$B24394)</f>
        <v>#REF!</v>
      </c>
      <c r="M24394" s="220"/>
    </row>
    <row r="24395" spans="1:13" x14ac:dyDescent="0.2">
      <c r="A24395" s="35" t="s">
        <v>12732</v>
      </c>
      <c r="B24395" s="34" t="s">
        <v>4519</v>
      </c>
      <c r="C24395" s="45" t="s">
        <v>1406</v>
      </c>
      <c r="D24395" s="23" t="s">
        <v>5751</v>
      </c>
      <c r="E24395" s="23" t="s">
        <v>287</v>
      </c>
      <c r="F24395" s="44">
        <v>2</v>
      </c>
      <c r="G24395" s="25">
        <v>4634</v>
      </c>
      <c r="H24395" s="25">
        <v>9268</v>
      </c>
      <c r="I24395" s="25"/>
      <c r="J24395" s="58" t="e">
        <f>HYPERLINK("#"&amp;"Insumos"&amp;"!A"&amp;MATCH($B24395,#REF!,0),"Ins "&amp;$B24395)</f>
        <v>#REF!</v>
      </c>
      <c r="M24395" s="220"/>
    </row>
    <row r="24396" spans="1:13" x14ac:dyDescent="0.2">
      <c r="A24396" s="35" t="s">
        <v>12732</v>
      </c>
      <c r="B24396" s="34" t="s">
        <v>5184</v>
      </c>
      <c r="C24396" s="45" t="s">
        <v>294</v>
      </c>
      <c r="D24396" s="23" t="s">
        <v>5751</v>
      </c>
      <c r="E24396" s="23" t="s">
        <v>4147</v>
      </c>
      <c r="F24396" s="44">
        <v>0.1</v>
      </c>
      <c r="G24396" s="25">
        <v>5304</v>
      </c>
      <c r="H24396" s="25">
        <v>530</v>
      </c>
      <c r="I24396" s="25"/>
      <c r="J24396" s="58" t="e">
        <f>HYPERLINK("#"&amp;"Insumos"&amp;"!A"&amp;MATCH($B24396,#REF!,0),"Ins "&amp;$B24396)</f>
        <v>#REF!</v>
      </c>
      <c r="M24396" s="220"/>
    </row>
    <row r="24397" spans="1:13" x14ac:dyDescent="0.2">
      <c r="A24397" s="35" t="s">
        <v>12732</v>
      </c>
      <c r="B24397" s="34" t="s">
        <v>5483</v>
      </c>
      <c r="C24397" s="45" t="s">
        <v>1064</v>
      </c>
      <c r="D24397" s="23" t="s">
        <v>5751</v>
      </c>
      <c r="E24397" s="23" t="s">
        <v>467</v>
      </c>
      <c r="F24397" s="44">
        <v>0.1</v>
      </c>
      <c r="G24397" s="25">
        <v>6176</v>
      </c>
      <c r="H24397" s="25">
        <v>618</v>
      </c>
      <c r="I24397" s="25"/>
      <c r="J24397" s="58" t="e">
        <f>HYPERLINK("#"&amp;"Insumos"&amp;"!A"&amp;MATCH($B24397,#REF!,0),"Ins "&amp;$B24397)</f>
        <v>#REF!</v>
      </c>
      <c r="M24397" s="220"/>
    </row>
    <row r="24398" spans="1:13" x14ac:dyDescent="0.2">
      <c r="A24398" s="35" t="s">
        <v>12732</v>
      </c>
      <c r="B24398" s="34" t="s">
        <v>5584</v>
      </c>
      <c r="C24398" s="45" t="s">
        <v>6973</v>
      </c>
      <c r="D24398" s="23" t="s">
        <v>5585</v>
      </c>
      <c r="E24398" s="23" t="s">
        <v>467</v>
      </c>
      <c r="F24398" s="44">
        <v>0.51249999999999996</v>
      </c>
      <c r="G24398" s="25">
        <v>8042</v>
      </c>
      <c r="H24398" s="25">
        <v>4122</v>
      </c>
      <c r="I24398" s="25"/>
      <c r="J24398" s="58" t="e">
        <f>HYPERLINK("#"&amp;"Insumos"&amp;"!A"&amp;MATCH($B24398,#REF!,0),"Ins "&amp;$B24398)</f>
        <v>#REF!</v>
      </c>
      <c r="M24398" s="220"/>
    </row>
    <row r="24399" spans="1:13" ht="25.5" x14ac:dyDescent="0.2">
      <c r="A24399" s="36" t="s">
        <v>12733</v>
      </c>
      <c r="B24399" s="26" t="s">
        <v>6816</v>
      </c>
      <c r="C24399" s="79" t="s">
        <v>12740</v>
      </c>
      <c r="D24399" s="37" t="s">
        <v>5608</v>
      </c>
      <c r="E24399" s="37" t="s">
        <v>4134</v>
      </c>
      <c r="F24399" s="41"/>
      <c r="G24399" s="27"/>
      <c r="H24399" s="27"/>
      <c r="I24399" s="27">
        <v>190047</v>
      </c>
      <c r="M24399" s="220">
        <f t="shared" ref="M24399:M24445" si="381">ROUND(I24399*(1+$L$2),0)</f>
        <v>248886</v>
      </c>
    </row>
    <row r="24400" spans="1:13" x14ac:dyDescent="0.2">
      <c r="A24400" s="35" t="s">
        <v>12733</v>
      </c>
      <c r="B24400" s="34" t="s">
        <v>71</v>
      </c>
      <c r="C24400" s="45" t="s">
        <v>1022</v>
      </c>
      <c r="D24400" s="23" t="s">
        <v>5734</v>
      </c>
      <c r="E24400" s="23" t="s">
        <v>4141</v>
      </c>
      <c r="F24400" s="40">
        <v>0.75</v>
      </c>
      <c r="G24400" s="25">
        <v>66987</v>
      </c>
      <c r="H24400" s="25">
        <v>50240</v>
      </c>
      <c r="I24400" s="25"/>
      <c r="J24400" s="58" t="e">
        <f>HYPERLINK("#"&amp;"Insumos"&amp;"!A"&amp;MATCH($B24400,#REF!,0),"Ins "&amp;$B24400)</f>
        <v>#REF!</v>
      </c>
      <c r="M24400" s="220"/>
    </row>
    <row r="24401" spans="1:13" x14ac:dyDescent="0.2">
      <c r="A24401" s="35" t="s">
        <v>12733</v>
      </c>
      <c r="B24401" s="34" t="s">
        <v>5533</v>
      </c>
      <c r="C24401" s="45" t="s">
        <v>5892</v>
      </c>
      <c r="D24401" s="23" t="s">
        <v>977</v>
      </c>
      <c r="E24401" s="23" t="s">
        <v>4134</v>
      </c>
      <c r="F24401" s="40">
        <v>1</v>
      </c>
      <c r="G24401" s="25">
        <v>3623</v>
      </c>
      <c r="H24401" s="25">
        <v>3623</v>
      </c>
      <c r="I24401" s="25"/>
      <c r="J24401" s="58" t="e">
        <f>HYPERLINK("#"&amp;"Insumos"&amp;"!A"&amp;MATCH($B24401,#REF!,0),"Ins "&amp;$B24401)</f>
        <v>#REF!</v>
      </c>
      <c r="M24401" s="220"/>
    </row>
    <row r="24402" spans="1:13" x14ac:dyDescent="0.2">
      <c r="A24402" s="35" t="s">
        <v>12733</v>
      </c>
      <c r="B24402" s="34" t="s">
        <v>5007</v>
      </c>
      <c r="C24402" s="45" t="s">
        <v>720</v>
      </c>
      <c r="D24402" s="23" t="s">
        <v>5751</v>
      </c>
      <c r="E24402" s="23" t="s">
        <v>4134</v>
      </c>
      <c r="F24402" s="40">
        <v>1</v>
      </c>
      <c r="G24402" s="25">
        <v>1897</v>
      </c>
      <c r="H24402" s="25">
        <v>1897</v>
      </c>
      <c r="I24402" s="25"/>
      <c r="J24402" s="58" t="e">
        <f>HYPERLINK("#"&amp;"Insumos"&amp;"!A"&amp;MATCH($B24402,#REF!,0),"Ins "&amp;$B24402)</f>
        <v>#REF!</v>
      </c>
      <c r="M24402" s="220"/>
    </row>
    <row r="24403" spans="1:13" x14ac:dyDescent="0.2">
      <c r="A24403" s="35" t="s">
        <v>12733</v>
      </c>
      <c r="B24403" s="34" t="s">
        <v>102</v>
      </c>
      <c r="C24403" s="45" t="s">
        <v>1189</v>
      </c>
      <c r="D24403" s="23" t="s">
        <v>5534</v>
      </c>
      <c r="E24403" s="23" t="s">
        <v>4140</v>
      </c>
      <c r="F24403" s="44">
        <v>2</v>
      </c>
      <c r="G24403" s="25">
        <v>406</v>
      </c>
      <c r="H24403" s="25">
        <v>812</v>
      </c>
      <c r="I24403" s="25"/>
      <c r="J24403" s="58" t="e">
        <f>HYPERLINK("#"&amp;"Insumos"&amp;"!A"&amp;MATCH($B24403,#REF!,0),"Ins "&amp;$B24403)</f>
        <v>#REF!</v>
      </c>
      <c r="M24403" s="220"/>
    </row>
    <row r="24404" spans="1:13" ht="38.25" x14ac:dyDescent="0.2">
      <c r="A24404" s="35" t="s">
        <v>12733</v>
      </c>
      <c r="B24404" s="34" t="s">
        <v>9484</v>
      </c>
      <c r="C24404" s="45" t="s">
        <v>9667</v>
      </c>
      <c r="D24404" s="23" t="s">
        <v>5585</v>
      </c>
      <c r="E24404" s="23" t="s">
        <v>467</v>
      </c>
      <c r="F24404" s="44">
        <v>12.150000000000002</v>
      </c>
      <c r="G24404" s="25">
        <v>8886</v>
      </c>
      <c r="H24404" s="25">
        <v>107965</v>
      </c>
      <c r="I24404" s="25"/>
      <c r="J24404" s="58" t="e">
        <f>HYPERLINK("#"&amp;"Insumos"&amp;"!A"&amp;MATCH($B24404,#REF!,0),"Ins "&amp;$B24404)</f>
        <v>#REF!</v>
      </c>
      <c r="M24404" s="220"/>
    </row>
    <row r="24405" spans="1:13" x14ac:dyDescent="0.2">
      <c r="A24405" s="35" t="s">
        <v>12733</v>
      </c>
      <c r="B24405" s="34" t="s">
        <v>1044</v>
      </c>
      <c r="C24405" s="45" t="s">
        <v>725</v>
      </c>
      <c r="D24405" s="23" t="s">
        <v>5751</v>
      </c>
      <c r="E24405" s="23" t="s">
        <v>466</v>
      </c>
      <c r="F24405" s="44">
        <v>0.15592500000000001</v>
      </c>
      <c r="G24405" s="25">
        <v>98800</v>
      </c>
      <c r="H24405" s="25">
        <v>15405</v>
      </c>
      <c r="I24405" s="25"/>
      <c r="J24405" s="58" t="e">
        <f>HYPERLINK("#"&amp;"Insumos"&amp;"!A"&amp;MATCH($B24405,#REF!,0),"Ins "&amp;$B24405)</f>
        <v>#REF!</v>
      </c>
      <c r="M24405" s="220"/>
    </row>
    <row r="24406" spans="1:13" x14ac:dyDescent="0.2">
      <c r="A24406" s="35" t="s">
        <v>12733</v>
      </c>
      <c r="B24406" s="34" t="s">
        <v>4519</v>
      </c>
      <c r="C24406" s="45" t="s">
        <v>1406</v>
      </c>
      <c r="D24406" s="23" t="s">
        <v>5751</v>
      </c>
      <c r="E24406" s="23" t="s">
        <v>287</v>
      </c>
      <c r="F24406" s="44">
        <v>1</v>
      </c>
      <c r="G24406" s="25">
        <v>4634</v>
      </c>
      <c r="H24406" s="25">
        <v>4634</v>
      </c>
      <c r="I24406" s="25"/>
      <c r="J24406" s="58" t="e">
        <f>HYPERLINK("#"&amp;"Insumos"&amp;"!A"&amp;MATCH($B24406,#REF!,0),"Ins "&amp;$B24406)</f>
        <v>#REF!</v>
      </c>
      <c r="M24406" s="220"/>
    </row>
    <row r="24407" spans="1:13" x14ac:dyDescent="0.2">
      <c r="A24407" s="35" t="s">
        <v>12733</v>
      </c>
      <c r="B24407" s="34" t="s">
        <v>5184</v>
      </c>
      <c r="C24407" s="45" t="s">
        <v>294</v>
      </c>
      <c r="D24407" s="23" t="s">
        <v>5751</v>
      </c>
      <c r="E24407" s="23" t="s">
        <v>4147</v>
      </c>
      <c r="F24407" s="44">
        <v>0.1</v>
      </c>
      <c r="G24407" s="25">
        <v>5304</v>
      </c>
      <c r="H24407" s="25">
        <v>530</v>
      </c>
      <c r="I24407" s="25"/>
      <c r="J24407" s="58" t="e">
        <f>HYPERLINK("#"&amp;"Insumos"&amp;"!A"&amp;MATCH($B24407,#REF!,0),"Ins "&amp;$B24407)</f>
        <v>#REF!</v>
      </c>
      <c r="M24407" s="220"/>
    </row>
    <row r="24408" spans="1:13" x14ac:dyDescent="0.2">
      <c r="A24408" s="35" t="s">
        <v>12733</v>
      </c>
      <c r="B24408" s="34" t="s">
        <v>5483</v>
      </c>
      <c r="C24408" s="45" t="s">
        <v>1064</v>
      </c>
      <c r="D24408" s="23" t="s">
        <v>5751</v>
      </c>
      <c r="E24408" s="23" t="s">
        <v>467</v>
      </c>
      <c r="F24408" s="44">
        <v>0.1</v>
      </c>
      <c r="G24408" s="25">
        <v>6176</v>
      </c>
      <c r="H24408" s="25">
        <v>618</v>
      </c>
      <c r="I24408" s="25"/>
      <c r="J24408" s="58" t="e">
        <f>HYPERLINK("#"&amp;"Insumos"&amp;"!A"&amp;MATCH($B24408,#REF!,0),"Ins "&amp;$B24408)</f>
        <v>#REF!</v>
      </c>
      <c r="M24408" s="220"/>
    </row>
    <row r="24409" spans="1:13" x14ac:dyDescent="0.2">
      <c r="A24409" s="35" t="s">
        <v>12733</v>
      </c>
      <c r="B24409" s="34" t="s">
        <v>5584</v>
      </c>
      <c r="C24409" s="45" t="s">
        <v>6973</v>
      </c>
      <c r="D24409" s="23" t="s">
        <v>5585</v>
      </c>
      <c r="E24409" s="23" t="s">
        <v>467</v>
      </c>
      <c r="F24409" s="44">
        <v>0.53749999999999998</v>
      </c>
      <c r="G24409" s="25">
        <v>8042</v>
      </c>
      <c r="H24409" s="25">
        <v>4323</v>
      </c>
      <c r="I24409" s="25"/>
      <c r="J24409" s="58" t="e">
        <f>HYPERLINK("#"&amp;"Insumos"&amp;"!A"&amp;MATCH($B24409,#REF!,0),"Ins "&amp;$B24409)</f>
        <v>#REF!</v>
      </c>
      <c r="M24409" s="220"/>
    </row>
    <row r="24410" spans="1:13" ht="25.5" x14ac:dyDescent="0.2">
      <c r="A24410" s="36" t="s">
        <v>12735</v>
      </c>
      <c r="B24410" s="26" t="s">
        <v>6816</v>
      </c>
      <c r="C24410" s="79" t="s">
        <v>12755</v>
      </c>
      <c r="D24410" s="37" t="s">
        <v>5608</v>
      </c>
      <c r="E24410" s="37" t="s">
        <v>466</v>
      </c>
      <c r="F24410" s="41"/>
      <c r="G24410" s="27"/>
      <c r="H24410" s="27"/>
      <c r="I24410" s="27">
        <v>1378737</v>
      </c>
      <c r="M24410" s="220">
        <f t="shared" si="381"/>
        <v>1805594</v>
      </c>
    </row>
    <row r="24411" spans="1:13" x14ac:dyDescent="0.2">
      <c r="A24411" s="35" t="s">
        <v>12735</v>
      </c>
      <c r="B24411" s="34" t="s">
        <v>71</v>
      </c>
      <c r="C24411" s="45" t="s">
        <v>1022</v>
      </c>
      <c r="D24411" s="23" t="s">
        <v>5734</v>
      </c>
      <c r="E24411" s="23" t="s">
        <v>4141</v>
      </c>
      <c r="F24411" s="40">
        <v>8</v>
      </c>
      <c r="G24411" s="25">
        <v>66987</v>
      </c>
      <c r="H24411" s="25">
        <v>535896</v>
      </c>
      <c r="I24411" s="25"/>
      <c r="J24411" s="58" t="e">
        <f>HYPERLINK("#"&amp;"Insumos"&amp;"!A"&amp;MATCH($B24411,#REF!,0),"Ins "&amp;$B24411)</f>
        <v>#REF!</v>
      </c>
      <c r="M24411" s="220"/>
    </row>
    <row r="24412" spans="1:13" x14ac:dyDescent="0.2">
      <c r="A24412" s="35" t="s">
        <v>12735</v>
      </c>
      <c r="B24412" s="34" t="s">
        <v>5533</v>
      </c>
      <c r="C24412" s="45" t="s">
        <v>5892</v>
      </c>
      <c r="D24412" s="23" t="s">
        <v>977</v>
      </c>
      <c r="E24412" s="23" t="s">
        <v>4134</v>
      </c>
      <c r="F24412" s="40">
        <v>1</v>
      </c>
      <c r="G24412" s="25">
        <v>3623</v>
      </c>
      <c r="H24412" s="25">
        <v>3623</v>
      </c>
      <c r="I24412" s="25"/>
      <c r="J24412" s="58" t="e">
        <f>HYPERLINK("#"&amp;"Insumos"&amp;"!A"&amp;MATCH($B24412,#REF!,0),"Ins "&amp;$B24412)</f>
        <v>#REF!</v>
      </c>
      <c r="M24412" s="220"/>
    </row>
    <row r="24413" spans="1:13" x14ac:dyDescent="0.2">
      <c r="A24413" s="35" t="s">
        <v>12735</v>
      </c>
      <c r="B24413" s="34" t="s">
        <v>5007</v>
      </c>
      <c r="C24413" s="45" t="s">
        <v>720</v>
      </c>
      <c r="D24413" s="23" t="s">
        <v>5751</v>
      </c>
      <c r="E24413" s="23" t="s">
        <v>4134</v>
      </c>
      <c r="F24413" s="40">
        <v>1</v>
      </c>
      <c r="G24413" s="25">
        <v>1897</v>
      </c>
      <c r="H24413" s="25">
        <v>1897</v>
      </c>
      <c r="I24413" s="25"/>
      <c r="J24413" s="58" t="e">
        <f>HYPERLINK("#"&amp;"Insumos"&amp;"!A"&amp;MATCH($B24413,#REF!,0),"Ins "&amp;$B24413)</f>
        <v>#REF!</v>
      </c>
      <c r="M24413" s="220"/>
    </row>
    <row r="24414" spans="1:13" x14ac:dyDescent="0.2">
      <c r="A24414" s="35" t="s">
        <v>12735</v>
      </c>
      <c r="B24414" s="34" t="s">
        <v>5589</v>
      </c>
      <c r="C24414" s="45" t="s">
        <v>5819</v>
      </c>
      <c r="D24414" s="23" t="s">
        <v>5585</v>
      </c>
      <c r="E24414" s="23" t="s">
        <v>466</v>
      </c>
      <c r="F24414" s="44">
        <v>1.05</v>
      </c>
      <c r="G24414" s="25">
        <v>597780</v>
      </c>
      <c r="H24414" s="25">
        <v>627669</v>
      </c>
      <c r="I24414" s="25"/>
      <c r="J24414" s="58" t="e">
        <f>HYPERLINK("#"&amp;"Insumos"&amp;"!A"&amp;MATCH($B24414,#REF!,0),"Ins "&amp;$B24414)</f>
        <v>#REF!</v>
      </c>
      <c r="M24414" s="220"/>
    </row>
    <row r="24415" spans="1:13" x14ac:dyDescent="0.2">
      <c r="A24415" s="35" t="s">
        <v>12735</v>
      </c>
      <c r="B24415" s="34" t="s">
        <v>4540</v>
      </c>
      <c r="C24415" s="45" t="s">
        <v>1425</v>
      </c>
      <c r="D24415" s="23" t="s">
        <v>5751</v>
      </c>
      <c r="E24415" s="23" t="s">
        <v>4134</v>
      </c>
      <c r="F24415" s="44">
        <v>4</v>
      </c>
      <c r="G24415" s="25">
        <v>19574</v>
      </c>
      <c r="H24415" s="25">
        <v>78296</v>
      </c>
      <c r="I24415" s="25"/>
      <c r="J24415" s="58" t="e">
        <f>HYPERLINK("#"&amp;"Insumos"&amp;"!A"&amp;MATCH($B24415,#REF!,0),"Ins "&amp;$B24415)</f>
        <v>#REF!</v>
      </c>
      <c r="M24415" s="220"/>
    </row>
    <row r="24416" spans="1:13" x14ac:dyDescent="0.2">
      <c r="A24416" s="35" t="s">
        <v>12735</v>
      </c>
      <c r="B24416" s="34" t="s">
        <v>4536</v>
      </c>
      <c r="C24416" s="45" t="s">
        <v>12752</v>
      </c>
      <c r="D24416" s="23" t="s">
        <v>5751</v>
      </c>
      <c r="E24416" s="23" t="s">
        <v>287</v>
      </c>
      <c r="F24416" s="44">
        <v>4</v>
      </c>
      <c r="G24416" s="25">
        <v>4457</v>
      </c>
      <c r="H24416" s="25">
        <v>17828</v>
      </c>
      <c r="I24416" s="25"/>
      <c r="J24416" s="58" t="e">
        <f>HYPERLINK("#"&amp;"Insumos"&amp;"!A"&amp;MATCH($B24416,#REF!,0),"Ins "&amp;$B24416)</f>
        <v>#REF!</v>
      </c>
      <c r="M24416" s="220"/>
    </row>
    <row r="24417" spans="1:13" x14ac:dyDescent="0.2">
      <c r="A24417" s="35" t="s">
        <v>12735</v>
      </c>
      <c r="B24417" s="34" t="s">
        <v>4519</v>
      </c>
      <c r="C24417" s="45" t="s">
        <v>1406</v>
      </c>
      <c r="D24417" s="23" t="s">
        <v>5751</v>
      </c>
      <c r="E24417" s="23" t="s">
        <v>287</v>
      </c>
      <c r="F24417" s="44">
        <v>6</v>
      </c>
      <c r="G24417" s="25">
        <v>4634</v>
      </c>
      <c r="H24417" s="25">
        <v>27804</v>
      </c>
      <c r="I24417" s="25"/>
      <c r="J24417" s="58" t="e">
        <f>HYPERLINK("#"&amp;"Insumos"&amp;"!A"&amp;MATCH($B24417,#REF!,0),"Ins "&amp;$B24417)</f>
        <v>#REF!</v>
      </c>
      <c r="M24417" s="220"/>
    </row>
    <row r="24418" spans="1:13" x14ac:dyDescent="0.2">
      <c r="A24418" s="35" t="s">
        <v>12735</v>
      </c>
      <c r="B24418" s="34" t="s">
        <v>5184</v>
      </c>
      <c r="C24418" s="45" t="s">
        <v>294</v>
      </c>
      <c r="D24418" s="23" t="s">
        <v>5751</v>
      </c>
      <c r="E24418" s="23" t="s">
        <v>4147</v>
      </c>
      <c r="F24418" s="44">
        <v>1</v>
      </c>
      <c r="G24418" s="25">
        <v>5304</v>
      </c>
      <c r="H24418" s="25">
        <v>5304</v>
      </c>
      <c r="I24418" s="25"/>
      <c r="J24418" s="58" t="e">
        <f>HYPERLINK("#"&amp;"Insumos"&amp;"!A"&amp;MATCH($B24418,#REF!,0),"Ins "&amp;$B24418)</f>
        <v>#REF!</v>
      </c>
      <c r="M24418" s="220"/>
    </row>
    <row r="24419" spans="1:13" x14ac:dyDescent="0.2">
      <c r="A24419" s="35" t="s">
        <v>12735</v>
      </c>
      <c r="B24419" s="34" t="s">
        <v>5584</v>
      </c>
      <c r="C24419" s="45" t="s">
        <v>6973</v>
      </c>
      <c r="D24419" s="23" t="s">
        <v>5585</v>
      </c>
      <c r="E24419" s="23" t="s">
        <v>467</v>
      </c>
      <c r="F24419" s="44">
        <v>10</v>
      </c>
      <c r="G24419" s="25">
        <v>8042</v>
      </c>
      <c r="H24419" s="25">
        <v>80420</v>
      </c>
      <c r="I24419" s="25"/>
      <c r="J24419" s="58" t="e">
        <f>HYPERLINK("#"&amp;"Insumos"&amp;"!A"&amp;MATCH($B24419,#REF!,0),"Ins "&amp;$B24419)</f>
        <v>#REF!</v>
      </c>
      <c r="M24419" s="220"/>
    </row>
    <row r="24420" spans="1:13" ht="63.75" x14ac:dyDescent="0.2">
      <c r="A24420" s="36" t="s">
        <v>12765</v>
      </c>
      <c r="B24420" s="26" t="s">
        <v>6816</v>
      </c>
      <c r="C24420" s="79" t="s">
        <v>12771</v>
      </c>
      <c r="D24420" s="37" t="s">
        <v>5608</v>
      </c>
      <c r="E24420" s="37" t="s">
        <v>4134</v>
      </c>
      <c r="F24420" s="41"/>
      <c r="G24420" s="27"/>
      <c r="H24420" s="27"/>
      <c r="I24420" s="27">
        <v>910361</v>
      </c>
      <c r="M24420" s="220">
        <f t="shared" si="381"/>
        <v>1192209</v>
      </c>
    </row>
    <row r="24421" spans="1:13" ht="25.5" x14ac:dyDescent="0.2">
      <c r="A24421" s="35" t="s">
        <v>12765</v>
      </c>
      <c r="B24421" s="34" t="s">
        <v>8695</v>
      </c>
      <c r="C24421" s="45" t="s">
        <v>8700</v>
      </c>
      <c r="D24421" s="23" t="s">
        <v>5751</v>
      </c>
      <c r="E24421" s="23" t="s">
        <v>72</v>
      </c>
      <c r="F24421" s="40">
        <v>1</v>
      </c>
      <c r="G24421" s="25">
        <v>104000</v>
      </c>
      <c r="H24421" s="25">
        <v>104000</v>
      </c>
      <c r="I24421" s="25"/>
      <c r="J24421" s="58" t="e">
        <f>HYPERLINK("#"&amp;"Insumos"&amp;"!A"&amp;MATCH($B24421,#REF!,0),"Ins "&amp;$B24421)</f>
        <v>#REF!</v>
      </c>
      <c r="M24421" s="220"/>
    </row>
    <row r="24422" spans="1:13" x14ac:dyDescent="0.2">
      <c r="A24422" s="35" t="s">
        <v>12765</v>
      </c>
      <c r="B24422" s="34" t="s">
        <v>4654</v>
      </c>
      <c r="C24422" s="45" t="s">
        <v>4</v>
      </c>
      <c r="D24422" s="23" t="s">
        <v>5751</v>
      </c>
      <c r="E24422" s="23" t="s">
        <v>4134</v>
      </c>
      <c r="F24422" s="40">
        <v>10</v>
      </c>
      <c r="G24422" s="25">
        <v>2562</v>
      </c>
      <c r="H24422" s="25">
        <v>25620</v>
      </c>
      <c r="I24422" s="25"/>
      <c r="J24422" s="58" t="e">
        <f>HYPERLINK("#"&amp;"Insumos"&amp;"!A"&amp;MATCH($B24422,#REF!,0),"Ins "&amp;$B24422)</f>
        <v>#REF!</v>
      </c>
      <c r="M24422" s="220"/>
    </row>
    <row r="24423" spans="1:13" x14ac:dyDescent="0.2">
      <c r="A24423" s="35" t="s">
        <v>12765</v>
      </c>
      <c r="B24423" s="34" t="s">
        <v>5007</v>
      </c>
      <c r="C24423" s="45" t="s">
        <v>720</v>
      </c>
      <c r="D24423" s="23" t="s">
        <v>5751</v>
      </c>
      <c r="E24423" s="23" t="s">
        <v>4134</v>
      </c>
      <c r="F24423" s="40">
        <v>10</v>
      </c>
      <c r="G24423" s="25">
        <v>1897</v>
      </c>
      <c r="H24423" s="25">
        <v>18970</v>
      </c>
      <c r="I24423" s="25"/>
      <c r="J24423" s="58" t="e">
        <f>HYPERLINK("#"&amp;"Insumos"&amp;"!A"&amp;MATCH($B24423,#REF!,0),"Ins "&amp;$B24423)</f>
        <v>#REF!</v>
      </c>
      <c r="M24423" s="220"/>
    </row>
    <row r="24424" spans="1:13" x14ac:dyDescent="0.2">
      <c r="A24424" s="35" t="s">
        <v>12765</v>
      </c>
      <c r="B24424" s="1" t="s">
        <v>5533</v>
      </c>
      <c r="C24424" s="45" t="s">
        <v>5892</v>
      </c>
      <c r="D24424" s="23" t="s">
        <v>977</v>
      </c>
      <c r="E24424" s="23" t="s">
        <v>4134</v>
      </c>
      <c r="F24424" s="40">
        <v>2</v>
      </c>
      <c r="G24424" s="25">
        <v>3623</v>
      </c>
      <c r="H24424" s="25">
        <v>7246</v>
      </c>
      <c r="I24424" s="25"/>
      <c r="J24424" s="58" t="e">
        <f>HYPERLINK("#"&amp;"Insumos"&amp;"!A"&amp;MATCH($B24424,#REF!,0),"Ins "&amp;$B24424)</f>
        <v>#REF!</v>
      </c>
      <c r="M24424" s="220"/>
    </row>
    <row r="24425" spans="1:13" x14ac:dyDescent="0.2">
      <c r="A24425" s="35" t="s">
        <v>12765</v>
      </c>
      <c r="B24425" s="34" t="s">
        <v>5578</v>
      </c>
      <c r="C24425" s="45" t="s">
        <v>1015</v>
      </c>
      <c r="D24425" s="23" t="s">
        <v>5734</v>
      </c>
      <c r="E24425" s="23" t="s">
        <v>4141</v>
      </c>
      <c r="F24425" s="40">
        <v>1</v>
      </c>
      <c r="G24425" s="25">
        <v>52425</v>
      </c>
      <c r="H24425" s="25">
        <v>52425</v>
      </c>
      <c r="I24425" s="25"/>
      <c r="J24425" s="58" t="e">
        <f>HYPERLINK("#"&amp;"Insumos"&amp;"!A"&amp;MATCH($B24425,#REF!,0),"Ins "&amp;$B24425)</f>
        <v>#REF!</v>
      </c>
      <c r="M24425" s="220"/>
    </row>
    <row r="24426" spans="1:13" ht="24" customHeight="1" x14ac:dyDescent="0.2">
      <c r="A24426" s="35" t="s">
        <v>12765</v>
      </c>
      <c r="B24426" s="34" t="s">
        <v>12699</v>
      </c>
      <c r="C24426" s="45" t="s">
        <v>12774</v>
      </c>
      <c r="D24426" s="23" t="s">
        <v>5751</v>
      </c>
      <c r="E24426" s="23" t="s">
        <v>4134</v>
      </c>
      <c r="F24426" s="40">
        <v>1</v>
      </c>
      <c r="G24426" s="25">
        <v>702100</v>
      </c>
      <c r="H24426" s="25">
        <v>702100</v>
      </c>
      <c r="I24426" s="25"/>
      <c r="J24426" s="58" t="e">
        <f>HYPERLINK("#"&amp;"Insumos"&amp;"!A"&amp;MATCH($B24426,#REF!,0),"Ins "&amp;$B24426)</f>
        <v>#REF!</v>
      </c>
      <c r="M24426" s="220"/>
    </row>
    <row r="24427" spans="1:13" ht="63.75" x14ac:dyDescent="0.2">
      <c r="A24427" s="36" t="s">
        <v>12766</v>
      </c>
      <c r="B24427" s="26" t="s">
        <v>6816</v>
      </c>
      <c r="C24427" s="79" t="s">
        <v>12772</v>
      </c>
      <c r="D24427" s="37" t="s">
        <v>5608</v>
      </c>
      <c r="E24427" s="37" t="s">
        <v>4134</v>
      </c>
      <c r="F24427" s="41"/>
      <c r="G24427" s="27"/>
      <c r="H24427" s="27"/>
      <c r="I24427" s="27">
        <v>660461</v>
      </c>
      <c r="M24427" s="220">
        <f t="shared" si="381"/>
        <v>864940</v>
      </c>
    </row>
    <row r="24428" spans="1:13" ht="25.5" x14ac:dyDescent="0.2">
      <c r="A24428" s="35" t="s">
        <v>12766</v>
      </c>
      <c r="B24428" s="34" t="s">
        <v>8695</v>
      </c>
      <c r="C24428" s="45" t="s">
        <v>8700</v>
      </c>
      <c r="D24428" s="23" t="s">
        <v>5751</v>
      </c>
      <c r="E24428" s="23" t="s">
        <v>72</v>
      </c>
      <c r="F24428" s="40">
        <v>1</v>
      </c>
      <c r="G24428" s="25">
        <v>104000</v>
      </c>
      <c r="H24428" s="25">
        <v>104000</v>
      </c>
      <c r="I24428" s="25"/>
      <c r="J24428" s="58" t="e">
        <f>HYPERLINK("#"&amp;"Insumos"&amp;"!A"&amp;MATCH($B24428,#REF!,0),"Ins "&amp;$B24428)</f>
        <v>#REF!</v>
      </c>
      <c r="M24428" s="220"/>
    </row>
    <row r="24429" spans="1:13" x14ac:dyDescent="0.2">
      <c r="A24429" s="35" t="s">
        <v>12766</v>
      </c>
      <c r="B24429" s="34" t="s">
        <v>4654</v>
      </c>
      <c r="C24429" s="45" t="s">
        <v>4</v>
      </c>
      <c r="D24429" s="23" t="s">
        <v>5751</v>
      </c>
      <c r="E24429" s="23" t="s">
        <v>4134</v>
      </c>
      <c r="F24429" s="40">
        <v>10</v>
      </c>
      <c r="G24429" s="25">
        <v>2562</v>
      </c>
      <c r="H24429" s="25">
        <v>25620</v>
      </c>
      <c r="I24429" s="25"/>
      <c r="J24429" s="58" t="e">
        <f>HYPERLINK("#"&amp;"Insumos"&amp;"!A"&amp;MATCH($B24429,#REF!,0),"Ins "&amp;$B24429)</f>
        <v>#REF!</v>
      </c>
      <c r="M24429" s="220"/>
    </row>
    <row r="24430" spans="1:13" x14ac:dyDescent="0.2">
      <c r="A24430" s="35" t="s">
        <v>12766</v>
      </c>
      <c r="B24430" s="34" t="s">
        <v>5007</v>
      </c>
      <c r="C24430" s="45" t="s">
        <v>720</v>
      </c>
      <c r="D24430" s="23" t="s">
        <v>5751</v>
      </c>
      <c r="E24430" s="23" t="s">
        <v>4134</v>
      </c>
      <c r="F24430" s="40">
        <v>10</v>
      </c>
      <c r="G24430" s="25">
        <v>1897</v>
      </c>
      <c r="H24430" s="25">
        <v>18970</v>
      </c>
      <c r="I24430" s="25"/>
      <c r="J24430" s="58" t="e">
        <f>HYPERLINK("#"&amp;"Insumos"&amp;"!A"&amp;MATCH($B24430,#REF!,0),"Ins "&amp;$B24430)</f>
        <v>#REF!</v>
      </c>
      <c r="M24430" s="220"/>
    </row>
    <row r="24431" spans="1:13" x14ac:dyDescent="0.2">
      <c r="A24431" s="35" t="s">
        <v>12766</v>
      </c>
      <c r="B24431" s="1" t="s">
        <v>5533</v>
      </c>
      <c r="C24431" s="45" t="s">
        <v>5892</v>
      </c>
      <c r="D24431" s="23" t="s">
        <v>977</v>
      </c>
      <c r="E24431" s="23" t="s">
        <v>4134</v>
      </c>
      <c r="F24431" s="40">
        <v>2</v>
      </c>
      <c r="G24431" s="25">
        <v>3623</v>
      </c>
      <c r="H24431" s="25">
        <v>7246</v>
      </c>
      <c r="I24431" s="25"/>
      <c r="J24431" s="58" t="e">
        <f>HYPERLINK("#"&amp;"Insumos"&amp;"!A"&amp;MATCH($B24431,#REF!,0),"Ins "&amp;$B24431)</f>
        <v>#REF!</v>
      </c>
      <c r="M24431" s="220"/>
    </row>
    <row r="24432" spans="1:13" x14ac:dyDescent="0.2">
      <c r="A24432" s="35" t="s">
        <v>12766</v>
      </c>
      <c r="B24432" s="34" t="s">
        <v>5578</v>
      </c>
      <c r="C24432" s="45" t="s">
        <v>1015</v>
      </c>
      <c r="D24432" s="23" t="s">
        <v>5734</v>
      </c>
      <c r="E24432" s="23" t="s">
        <v>4141</v>
      </c>
      <c r="F24432" s="40">
        <v>1</v>
      </c>
      <c r="G24432" s="25">
        <v>52425</v>
      </c>
      <c r="H24432" s="25">
        <v>52425</v>
      </c>
      <c r="I24432" s="25"/>
      <c r="J24432" s="58" t="e">
        <f>HYPERLINK("#"&amp;"Insumos"&amp;"!A"&amp;MATCH($B24432,#REF!,0),"Ins "&amp;$B24432)</f>
        <v>#REF!</v>
      </c>
      <c r="M24432" s="220"/>
    </row>
    <row r="24433" spans="1:13" ht="24" customHeight="1" x14ac:dyDescent="0.2">
      <c r="A24433" s="35" t="s">
        <v>12766</v>
      </c>
      <c r="B24433" s="34" t="s">
        <v>12700</v>
      </c>
      <c r="C24433" s="45" t="s">
        <v>12784</v>
      </c>
      <c r="D24433" s="23" t="s">
        <v>5751</v>
      </c>
      <c r="E24433" s="23" t="s">
        <v>4134</v>
      </c>
      <c r="F24433" s="40">
        <v>1</v>
      </c>
      <c r="G24433" s="25">
        <v>452200</v>
      </c>
      <c r="H24433" s="25">
        <v>452200</v>
      </c>
      <c r="I24433" s="25"/>
      <c r="J24433" s="58" t="e">
        <f>HYPERLINK("#"&amp;"Insumos"&amp;"!A"&amp;MATCH($B24433,#REF!,0),"Ins "&amp;$B24433)</f>
        <v>#REF!</v>
      </c>
      <c r="M24433" s="220"/>
    </row>
    <row r="24434" spans="1:13" ht="63.75" x14ac:dyDescent="0.2">
      <c r="A24434" s="36" t="s">
        <v>12767</v>
      </c>
      <c r="B24434" s="26" t="s">
        <v>6816</v>
      </c>
      <c r="C24434" s="79" t="s">
        <v>12773</v>
      </c>
      <c r="D24434" s="37" t="s">
        <v>5608</v>
      </c>
      <c r="E24434" s="37" t="s">
        <v>4134</v>
      </c>
      <c r="F24434" s="41"/>
      <c r="G24434" s="27"/>
      <c r="H24434" s="27"/>
      <c r="I24434" s="27">
        <v>4788374</v>
      </c>
      <c r="M24434" s="220">
        <f t="shared" si="381"/>
        <v>6270855</v>
      </c>
    </row>
    <row r="24435" spans="1:13" ht="25.5" x14ac:dyDescent="0.2">
      <c r="A24435" s="35" t="s">
        <v>12767</v>
      </c>
      <c r="B24435" s="34" t="s">
        <v>8695</v>
      </c>
      <c r="C24435" s="45" t="s">
        <v>8700</v>
      </c>
      <c r="D24435" s="23" t="s">
        <v>5751</v>
      </c>
      <c r="E24435" s="23" t="s">
        <v>72</v>
      </c>
      <c r="F24435" s="40">
        <v>1</v>
      </c>
      <c r="G24435" s="25">
        <v>104000</v>
      </c>
      <c r="H24435" s="25">
        <v>104000</v>
      </c>
      <c r="I24435" s="25"/>
      <c r="J24435" s="58" t="e">
        <f>HYPERLINK("#"&amp;"Insumos"&amp;"!A"&amp;MATCH($B24435,#REF!,0),"Ins "&amp;$B24435)</f>
        <v>#REF!</v>
      </c>
      <c r="M24435" s="220"/>
    </row>
    <row r="24436" spans="1:13" x14ac:dyDescent="0.2">
      <c r="A24436" s="35" t="s">
        <v>12767</v>
      </c>
      <c r="B24436" s="34" t="s">
        <v>4654</v>
      </c>
      <c r="C24436" s="45" t="s">
        <v>4</v>
      </c>
      <c r="D24436" s="23" t="s">
        <v>5751</v>
      </c>
      <c r="E24436" s="23" t="s">
        <v>4134</v>
      </c>
      <c r="F24436" s="40">
        <v>10</v>
      </c>
      <c r="G24436" s="25">
        <v>2562</v>
      </c>
      <c r="H24436" s="25">
        <v>25620</v>
      </c>
      <c r="I24436" s="25"/>
      <c r="J24436" s="58" t="e">
        <f>HYPERLINK("#"&amp;"Insumos"&amp;"!A"&amp;MATCH($B24436,#REF!,0),"Ins "&amp;$B24436)</f>
        <v>#REF!</v>
      </c>
      <c r="M24436" s="220"/>
    </row>
    <row r="24437" spans="1:13" x14ac:dyDescent="0.2">
      <c r="A24437" s="35" t="s">
        <v>12767</v>
      </c>
      <c r="B24437" s="34" t="s">
        <v>5007</v>
      </c>
      <c r="C24437" s="45" t="s">
        <v>720</v>
      </c>
      <c r="D24437" s="23" t="s">
        <v>5751</v>
      </c>
      <c r="E24437" s="23" t="s">
        <v>4134</v>
      </c>
      <c r="F24437" s="40">
        <v>10</v>
      </c>
      <c r="G24437" s="25">
        <v>1897</v>
      </c>
      <c r="H24437" s="25">
        <v>18970</v>
      </c>
      <c r="I24437" s="25"/>
      <c r="J24437" s="58" t="e">
        <f>HYPERLINK("#"&amp;"Insumos"&amp;"!A"&amp;MATCH($B24437,#REF!,0),"Ins "&amp;$B24437)</f>
        <v>#REF!</v>
      </c>
      <c r="M24437" s="220"/>
    </row>
    <row r="24438" spans="1:13" x14ac:dyDescent="0.2">
      <c r="A24438" s="35" t="s">
        <v>12767</v>
      </c>
      <c r="B24438" s="1" t="s">
        <v>5533</v>
      </c>
      <c r="C24438" s="45" t="s">
        <v>5892</v>
      </c>
      <c r="D24438" s="23" t="s">
        <v>977</v>
      </c>
      <c r="E24438" s="23" t="s">
        <v>4134</v>
      </c>
      <c r="F24438" s="40">
        <v>2</v>
      </c>
      <c r="G24438" s="25">
        <v>3623</v>
      </c>
      <c r="H24438" s="25">
        <v>7246</v>
      </c>
      <c r="I24438" s="25"/>
      <c r="J24438" s="58" t="e">
        <f>HYPERLINK("#"&amp;"Insumos"&amp;"!A"&amp;MATCH($B24438,#REF!,0),"Ins "&amp;$B24438)</f>
        <v>#REF!</v>
      </c>
      <c r="M24438" s="220"/>
    </row>
    <row r="24439" spans="1:13" x14ac:dyDescent="0.2">
      <c r="A24439" s="35" t="s">
        <v>12767</v>
      </c>
      <c r="B24439" s="34" t="s">
        <v>74</v>
      </c>
      <c r="C24439" s="45" t="s">
        <v>1023</v>
      </c>
      <c r="D24439" s="23" t="s">
        <v>5734</v>
      </c>
      <c r="E24439" s="23" t="s">
        <v>4141</v>
      </c>
      <c r="F24439" s="40">
        <v>1.5</v>
      </c>
      <c r="G24439" s="25">
        <v>73692</v>
      </c>
      <c r="H24439" s="25">
        <v>110538</v>
      </c>
      <c r="I24439" s="25"/>
      <c r="J24439" s="58" t="e">
        <f>HYPERLINK("#"&amp;"Insumos"&amp;"!A"&amp;MATCH($B24439,#REF!,0),"Ins "&amp;$B24439)</f>
        <v>#REF!</v>
      </c>
      <c r="M24439" s="220"/>
    </row>
    <row r="24440" spans="1:13" ht="24" customHeight="1" x14ac:dyDescent="0.2">
      <c r="A24440" s="35" t="s">
        <v>12767</v>
      </c>
      <c r="B24440" s="34" t="s">
        <v>12579</v>
      </c>
      <c r="C24440" s="45" t="s">
        <v>12624</v>
      </c>
      <c r="D24440" s="23" t="s">
        <v>5751</v>
      </c>
      <c r="E24440" s="23" t="s">
        <v>463</v>
      </c>
      <c r="F24440" s="40">
        <v>1</v>
      </c>
      <c r="G24440" s="25">
        <v>4522000</v>
      </c>
      <c r="H24440" s="25">
        <v>4522000</v>
      </c>
      <c r="I24440" s="25"/>
      <c r="J24440" s="58" t="e">
        <f>HYPERLINK("#"&amp;"Insumos"&amp;"!A"&amp;MATCH($B24440,#REF!,0),"Ins "&amp;$B24440)</f>
        <v>#REF!</v>
      </c>
      <c r="M24440" s="220"/>
    </row>
    <row r="24441" spans="1:13" ht="25.5" x14ac:dyDescent="0.2">
      <c r="A24441" s="36" t="s">
        <v>12768</v>
      </c>
      <c r="B24441" s="26" t="s">
        <v>6816</v>
      </c>
      <c r="C24441" s="79" t="s">
        <v>12798</v>
      </c>
      <c r="D24441" s="37" t="s">
        <v>5608</v>
      </c>
      <c r="E24441" s="37" t="s">
        <v>4134</v>
      </c>
      <c r="F24441" s="41"/>
      <c r="G24441" s="27"/>
      <c r="H24441" s="27"/>
      <c r="I24441" s="27">
        <v>2720000</v>
      </c>
      <c r="M24441" s="220">
        <f t="shared" si="381"/>
        <v>3562112</v>
      </c>
    </row>
    <row r="24442" spans="1:13" ht="63.75" x14ac:dyDescent="0.2">
      <c r="A24442" s="35" t="s">
        <v>12768</v>
      </c>
      <c r="B24442" s="34" t="s">
        <v>12779</v>
      </c>
      <c r="C24442" s="45" t="s">
        <v>12799</v>
      </c>
      <c r="D24442" s="23" t="s">
        <v>5751</v>
      </c>
      <c r="E24442" s="23" t="s">
        <v>4134</v>
      </c>
      <c r="F24442" s="40">
        <v>1</v>
      </c>
      <c r="G24442" s="25">
        <v>2720000</v>
      </c>
      <c r="H24442" s="25">
        <v>2720000</v>
      </c>
      <c r="I24442" s="25"/>
      <c r="J24442" s="58" t="e">
        <f>HYPERLINK("#"&amp;"Insumos"&amp;"!A"&amp;MATCH($B24442,#REF!,0),"Ins "&amp;$B24442)</f>
        <v>#REF!</v>
      </c>
      <c r="M24442" s="220"/>
    </row>
    <row r="24443" spans="1:13" ht="25.5" x14ac:dyDescent="0.2">
      <c r="A24443" s="36" t="s">
        <v>12769</v>
      </c>
      <c r="B24443" s="26" t="s">
        <v>6816</v>
      </c>
      <c r="C24443" s="79" t="s">
        <v>12812</v>
      </c>
      <c r="D24443" s="37" t="s">
        <v>5608</v>
      </c>
      <c r="E24443" s="37" t="s">
        <v>4134</v>
      </c>
      <c r="F24443" s="41"/>
      <c r="G24443" s="27"/>
      <c r="H24443" s="27"/>
      <c r="I24443" s="27">
        <v>3250000</v>
      </c>
      <c r="M24443" s="220">
        <f t="shared" si="381"/>
        <v>4256200</v>
      </c>
    </row>
    <row r="24444" spans="1:13" ht="63.75" x14ac:dyDescent="0.2">
      <c r="A24444" s="35" t="s">
        <v>12769</v>
      </c>
      <c r="B24444" s="34" t="s">
        <v>12780</v>
      </c>
      <c r="C24444" s="45" t="s">
        <v>12800</v>
      </c>
      <c r="D24444" s="23" t="s">
        <v>5751</v>
      </c>
      <c r="E24444" s="23" t="s">
        <v>4134</v>
      </c>
      <c r="F24444" s="40">
        <v>1</v>
      </c>
      <c r="G24444" s="25">
        <v>3250000</v>
      </c>
      <c r="H24444" s="25">
        <v>3250000</v>
      </c>
      <c r="I24444" s="25"/>
      <c r="J24444" s="58" t="e">
        <f>HYPERLINK("#"&amp;"Insumos"&amp;"!A"&amp;MATCH($B24444,#REF!,0),"Ins "&amp;$B24444)</f>
        <v>#REF!</v>
      </c>
      <c r="M24444" s="220"/>
    </row>
    <row r="24445" spans="1:13" ht="63.75" x14ac:dyDescent="0.2">
      <c r="A24445" s="36" t="s">
        <v>12770</v>
      </c>
      <c r="B24445" s="26" t="s">
        <v>6816</v>
      </c>
      <c r="C24445" s="79" t="s">
        <v>12820</v>
      </c>
      <c r="D24445" s="37" t="s">
        <v>5608</v>
      </c>
      <c r="E24445" s="37" t="s">
        <v>4134</v>
      </c>
      <c r="F24445" s="41"/>
      <c r="G24445" s="27"/>
      <c r="H24445" s="27"/>
      <c r="I24445" s="27">
        <v>66407715</v>
      </c>
      <c r="M24445" s="220">
        <f t="shared" si="381"/>
        <v>86967544</v>
      </c>
    </row>
    <row r="24446" spans="1:13" ht="25.5" x14ac:dyDescent="0.2">
      <c r="A24446" s="35" t="s">
        <v>12770</v>
      </c>
      <c r="B24446" s="34" t="s">
        <v>12781</v>
      </c>
      <c r="C24446" s="45" t="s">
        <v>12938</v>
      </c>
      <c r="D24446" s="23" t="s">
        <v>5751</v>
      </c>
      <c r="E24446" s="23" t="s">
        <v>4134</v>
      </c>
      <c r="F24446" s="40">
        <v>1</v>
      </c>
      <c r="G24446" s="25">
        <v>2084880</v>
      </c>
      <c r="H24446" s="25">
        <v>2084880</v>
      </c>
      <c r="I24446" s="25"/>
      <c r="J24446" s="58" t="e">
        <f>HYPERLINK("#"&amp;"Insumos"&amp;"!A"&amp;MATCH($B24446,#REF!,0),"Ins "&amp;$B24446)</f>
        <v>#REF!</v>
      </c>
      <c r="M24446" s="220"/>
    </row>
    <row r="24447" spans="1:13" ht="63.75" x14ac:dyDescent="0.2">
      <c r="A24447" s="35" t="s">
        <v>12770</v>
      </c>
      <c r="B24447" s="34" t="s">
        <v>12782</v>
      </c>
      <c r="C24447" s="45" t="s">
        <v>12811</v>
      </c>
      <c r="D24447" s="23" t="s">
        <v>5751</v>
      </c>
      <c r="E24447" s="23" t="s">
        <v>4137</v>
      </c>
      <c r="F24447" s="40">
        <v>1</v>
      </c>
      <c r="G24447" s="25">
        <v>1785000</v>
      </c>
      <c r="H24447" s="25">
        <v>1785000</v>
      </c>
      <c r="I24447" s="25"/>
      <c r="J24447" s="58" t="e">
        <f>HYPERLINK("#"&amp;"Insumos"&amp;"!A"&amp;MATCH($B24447,#REF!,0),"Ins "&amp;$B24447)</f>
        <v>#REF!</v>
      </c>
      <c r="M24447" s="220"/>
    </row>
    <row r="24448" spans="1:13" ht="51" x14ac:dyDescent="0.2">
      <c r="A24448" s="35" t="s">
        <v>12770</v>
      </c>
      <c r="B24448" s="34" t="s">
        <v>12783</v>
      </c>
      <c r="C24448" s="45" t="s">
        <v>12817</v>
      </c>
      <c r="D24448" s="23" t="s">
        <v>5751</v>
      </c>
      <c r="E24448" s="23" t="s">
        <v>4137</v>
      </c>
      <c r="F24448" s="40">
        <v>1</v>
      </c>
      <c r="G24448" s="25">
        <v>5323465</v>
      </c>
      <c r="H24448" s="25">
        <v>5323465</v>
      </c>
      <c r="I24448" s="25"/>
      <c r="J24448" s="58" t="e">
        <f>HYPERLINK("#"&amp;"Insumos"&amp;"!A"&amp;MATCH($B24448,#REF!,0),"Ins "&amp;$B24448)</f>
        <v>#REF!</v>
      </c>
      <c r="M24448" s="220"/>
    </row>
    <row r="24449" spans="1:13" x14ac:dyDescent="0.2">
      <c r="A24449" s="35" t="s">
        <v>12770</v>
      </c>
      <c r="B24449" s="34" t="s">
        <v>12801</v>
      </c>
      <c r="C24449" s="45" t="s">
        <v>12813</v>
      </c>
      <c r="D24449" s="23" t="s">
        <v>5751</v>
      </c>
      <c r="E24449" s="23" t="s">
        <v>466</v>
      </c>
      <c r="F24449" s="40">
        <v>50</v>
      </c>
      <c r="G24449" s="25">
        <v>297500</v>
      </c>
      <c r="H24449" s="25">
        <v>14875000</v>
      </c>
      <c r="I24449" s="25"/>
      <c r="J24449" s="58" t="e">
        <f>HYPERLINK("#"&amp;"Insumos"&amp;"!A"&amp;MATCH($B24449,#REF!,0),"Ins "&amp;$B24449)</f>
        <v>#REF!</v>
      </c>
      <c r="M24449" s="220"/>
    </row>
    <row r="24450" spans="1:13" x14ac:dyDescent="0.2">
      <c r="A24450" s="35" t="s">
        <v>12770</v>
      </c>
      <c r="B24450" s="34" t="s">
        <v>12802</v>
      </c>
      <c r="C24450" s="45" t="s">
        <v>12814</v>
      </c>
      <c r="D24450" s="23" t="s">
        <v>5751</v>
      </c>
      <c r="E24450" s="23" t="s">
        <v>12815</v>
      </c>
      <c r="F24450" s="40">
        <v>30</v>
      </c>
      <c r="G24450" s="25">
        <v>357000</v>
      </c>
      <c r="H24450" s="25">
        <v>10710000</v>
      </c>
      <c r="I24450" s="25"/>
      <c r="J24450" s="58" t="e">
        <f>HYPERLINK("#"&amp;"Insumos"&amp;"!A"&amp;MATCH($B24450,#REF!,0),"Ins "&amp;$B24450)</f>
        <v>#REF!</v>
      </c>
      <c r="M24450" s="220"/>
    </row>
    <row r="24451" spans="1:13" x14ac:dyDescent="0.2">
      <c r="A24451" s="35" t="s">
        <v>12770</v>
      </c>
      <c r="B24451" s="34" t="s">
        <v>12803</v>
      </c>
      <c r="C24451" s="45" t="s">
        <v>12816</v>
      </c>
      <c r="D24451" s="23" t="s">
        <v>5751</v>
      </c>
      <c r="E24451" s="23" t="s">
        <v>12815</v>
      </c>
      <c r="F24451" s="40">
        <v>8</v>
      </c>
      <c r="G24451" s="25">
        <v>464100</v>
      </c>
      <c r="H24451" s="25">
        <v>3712800</v>
      </c>
      <c r="I24451" s="25"/>
      <c r="J24451" s="58" t="e">
        <f>HYPERLINK("#"&amp;"Insumos"&amp;"!A"&amp;MATCH($B24451,#REF!,0),"Ins "&amp;$B24451)</f>
        <v>#REF!</v>
      </c>
      <c r="M24451" s="220"/>
    </row>
    <row r="24452" spans="1:13" x14ac:dyDescent="0.2">
      <c r="A24452" s="35" t="s">
        <v>12770</v>
      </c>
      <c r="B24452" s="34" t="s">
        <v>12804</v>
      </c>
      <c r="C24452" s="45" t="s">
        <v>12818</v>
      </c>
      <c r="D24452" s="23" t="s">
        <v>5751</v>
      </c>
      <c r="E24452" s="23" t="s">
        <v>4134</v>
      </c>
      <c r="F24452" s="40">
        <v>1</v>
      </c>
      <c r="G24452" s="25">
        <v>4605300</v>
      </c>
      <c r="H24452" s="25">
        <v>4605300</v>
      </c>
      <c r="I24452" s="25"/>
      <c r="J24452" s="58" t="e">
        <f>HYPERLINK("#"&amp;"Insumos"&amp;"!A"&amp;MATCH($B24452,#REF!,0),"Ins "&amp;$B24452)</f>
        <v>#REF!</v>
      </c>
      <c r="M24452" s="220"/>
    </row>
    <row r="24453" spans="1:13" x14ac:dyDescent="0.2">
      <c r="A24453" s="35" t="s">
        <v>12770</v>
      </c>
      <c r="B24453" s="34" t="s">
        <v>12805</v>
      </c>
      <c r="C24453" s="45" t="s">
        <v>12819</v>
      </c>
      <c r="D24453" s="23" t="s">
        <v>5751</v>
      </c>
      <c r="E24453" s="23" t="s">
        <v>4134</v>
      </c>
      <c r="F24453" s="40">
        <v>1</v>
      </c>
      <c r="G24453" s="25">
        <v>505750</v>
      </c>
      <c r="H24453" s="25">
        <v>505750</v>
      </c>
      <c r="I24453" s="25"/>
      <c r="J24453" s="58" t="e">
        <f>HYPERLINK("#"&amp;"Insumos"&amp;"!A"&amp;MATCH($B24453,#REF!,0),"Ins "&amp;$B24453)</f>
        <v>#REF!</v>
      </c>
      <c r="M24453" s="220"/>
    </row>
    <row r="24454" spans="1:13" x14ac:dyDescent="0.2">
      <c r="A24454" s="35" t="s">
        <v>12770</v>
      </c>
      <c r="B24454" s="34" t="s">
        <v>5007</v>
      </c>
      <c r="C24454" s="45" t="s">
        <v>720</v>
      </c>
      <c r="D24454" s="23" t="s">
        <v>5751</v>
      </c>
      <c r="E24454" s="23" t="s">
        <v>4134</v>
      </c>
      <c r="F24454" s="40">
        <v>1</v>
      </c>
      <c r="G24454" s="25">
        <v>1897</v>
      </c>
      <c r="H24454" s="25">
        <v>1897</v>
      </c>
      <c r="I24454" s="25"/>
      <c r="J24454" s="58" t="e">
        <f>HYPERLINK("#"&amp;"Insumos"&amp;"!A"&amp;MATCH($B24454,#REF!,0),"Ins "&amp;$B24454)</f>
        <v>#REF!</v>
      </c>
      <c r="M24454" s="220"/>
    </row>
    <row r="24455" spans="1:13" x14ac:dyDescent="0.2">
      <c r="A24455" s="35" t="s">
        <v>12770</v>
      </c>
      <c r="B24455" s="1" t="s">
        <v>5533</v>
      </c>
      <c r="C24455" s="45" t="s">
        <v>5892</v>
      </c>
      <c r="D24455" s="23" t="s">
        <v>977</v>
      </c>
      <c r="E24455" s="23" t="s">
        <v>4134</v>
      </c>
      <c r="F24455" s="40">
        <v>1</v>
      </c>
      <c r="G24455" s="25">
        <v>3623</v>
      </c>
      <c r="H24455" s="25">
        <v>3623</v>
      </c>
      <c r="I24455" s="25"/>
      <c r="J24455" s="58" t="e">
        <f>HYPERLINK("#"&amp;"Insumos"&amp;"!A"&amp;MATCH($B24455,#REF!,0),"Ins "&amp;$B24455)</f>
        <v>#REF!</v>
      </c>
      <c r="M24455" s="220"/>
    </row>
    <row r="24456" spans="1:13" ht="38.25" x14ac:dyDescent="0.2">
      <c r="A24456" s="35" t="s">
        <v>12770</v>
      </c>
      <c r="B24456" s="34" t="s">
        <v>12806</v>
      </c>
      <c r="C24456" s="45" t="s">
        <v>12821</v>
      </c>
      <c r="D24456" s="23" t="s">
        <v>5751</v>
      </c>
      <c r="E24456" s="23" t="s">
        <v>465</v>
      </c>
      <c r="F24456" s="40">
        <v>760</v>
      </c>
      <c r="G24456" s="25">
        <v>30000</v>
      </c>
      <c r="H24456" s="25">
        <v>22800000</v>
      </c>
      <c r="I24456" s="25"/>
      <c r="J24456" s="58" t="e">
        <f>HYPERLINK("#"&amp;"Insumos"&amp;"!A"&amp;MATCH($B24456,#REF!,0),"Ins "&amp;$B24456)</f>
        <v>#REF!</v>
      </c>
      <c r="M24456" s="220"/>
    </row>
    <row r="24457" spans="1:13" s="176" customFormat="1" ht="40.15" customHeight="1" x14ac:dyDescent="0.2">
      <c r="A24457" s="170" t="s">
        <v>9027</v>
      </c>
      <c r="B24457" s="171"/>
      <c r="C24457" s="172" t="s">
        <v>9024</v>
      </c>
      <c r="D24457" s="173" t="s">
        <v>5607</v>
      </c>
      <c r="E24457" s="173"/>
      <c r="F24457" s="174"/>
      <c r="G24457" s="175"/>
      <c r="H24457" s="175"/>
      <c r="I24457" s="175"/>
      <c r="M24457" s="220"/>
    </row>
    <row r="24458" spans="1:13" ht="127.5" x14ac:dyDescent="0.2">
      <c r="A24458" s="49" t="s">
        <v>8949</v>
      </c>
      <c r="B24458" s="50" t="s">
        <v>6816</v>
      </c>
      <c r="C24458" s="79" t="s">
        <v>9208</v>
      </c>
      <c r="D24458" s="37" t="s">
        <v>5608</v>
      </c>
      <c r="E24458" s="37" t="s">
        <v>4134</v>
      </c>
      <c r="F24458" s="41"/>
      <c r="G24458" s="27"/>
      <c r="H24458" s="27"/>
      <c r="I24458" s="27">
        <v>116398</v>
      </c>
      <c r="M24458" s="220">
        <f t="shared" ref="M24458:M24514" si="382">ROUND(I24458*(1+$L$2),0)</f>
        <v>152435</v>
      </c>
    </row>
    <row r="24459" spans="1:13" x14ac:dyDescent="0.2">
      <c r="A24459" s="51" t="s">
        <v>8949</v>
      </c>
      <c r="B24459" s="52" t="s">
        <v>5533</v>
      </c>
      <c r="C24459" s="45" t="s">
        <v>5892</v>
      </c>
      <c r="D24459" s="23" t="s">
        <v>977</v>
      </c>
      <c r="E24459" s="23" t="s">
        <v>4134</v>
      </c>
      <c r="F24459" s="40">
        <v>0.7</v>
      </c>
      <c r="G24459" s="25">
        <v>3623</v>
      </c>
      <c r="H24459" s="25">
        <v>2536</v>
      </c>
      <c r="J24459" s="58" t="e">
        <f>HYPERLINK("#"&amp;"Insumos"&amp;"!A"&amp;MATCH($B24459,#REF!,0),"Ins "&amp;$B24459)</f>
        <v>#REF!</v>
      </c>
      <c r="M24459" s="220"/>
    </row>
    <row r="24460" spans="1:13" ht="25.5" x14ac:dyDescent="0.2">
      <c r="A24460" s="51" t="s">
        <v>8949</v>
      </c>
      <c r="B24460" s="52" t="s">
        <v>597</v>
      </c>
      <c r="C24460" s="45" t="s">
        <v>8738</v>
      </c>
      <c r="D24460" s="23" t="s">
        <v>5534</v>
      </c>
      <c r="E24460" s="23" t="s">
        <v>8737</v>
      </c>
      <c r="F24460" s="40">
        <v>1.583576778350825</v>
      </c>
      <c r="G24460" s="25">
        <v>17302</v>
      </c>
      <c r="H24460" s="25">
        <v>27399</v>
      </c>
      <c r="J24460" s="58" t="e">
        <f>HYPERLINK("#"&amp;"Insumos"&amp;"!A"&amp;MATCH($B24460,#REF!,0),"Ins "&amp;$B24460)</f>
        <v>#REF!</v>
      </c>
      <c r="M24460" s="220"/>
    </row>
    <row r="24461" spans="1:13" ht="63.75" x14ac:dyDescent="0.2">
      <c r="A24461" s="51" t="s">
        <v>8949</v>
      </c>
      <c r="B24461" s="52" t="s">
        <v>5000</v>
      </c>
      <c r="C24461" s="45" t="s">
        <v>2346</v>
      </c>
      <c r="D24461" s="23" t="s">
        <v>5751</v>
      </c>
      <c r="E24461" s="23" t="s">
        <v>4134</v>
      </c>
      <c r="F24461" s="40">
        <v>0.2</v>
      </c>
      <c r="G24461" s="25">
        <v>5410</v>
      </c>
      <c r="H24461" s="25">
        <v>1082</v>
      </c>
      <c r="J24461" s="58" t="e">
        <f>HYPERLINK("#"&amp;"Insumos"&amp;"!A"&amp;MATCH($B24461,#REF!,0),"Ins "&amp;$B24461)</f>
        <v>#REF!</v>
      </c>
      <c r="M24461" s="220"/>
    </row>
    <row r="24462" spans="1:13" x14ac:dyDescent="0.2">
      <c r="A24462" s="51" t="s">
        <v>8949</v>
      </c>
      <c r="B24462" s="52" t="s">
        <v>5575</v>
      </c>
      <c r="C24462" s="45" t="s">
        <v>974</v>
      </c>
      <c r="D24462" s="23" t="s">
        <v>5734</v>
      </c>
      <c r="E24462" s="23" t="s">
        <v>4141</v>
      </c>
      <c r="F24462" s="40">
        <v>1.5</v>
      </c>
      <c r="G24462" s="25">
        <v>41004</v>
      </c>
      <c r="H24462" s="25">
        <v>61506</v>
      </c>
      <c r="J24462" s="58" t="e">
        <f>HYPERLINK("#"&amp;"Insumos"&amp;"!A"&amp;MATCH($B24462,#REF!,0),"Ins "&amp;$B24462)</f>
        <v>#REF!</v>
      </c>
      <c r="M24462" s="220"/>
    </row>
    <row r="24463" spans="1:13" x14ac:dyDescent="0.2">
      <c r="A24463" s="51" t="s">
        <v>8949</v>
      </c>
      <c r="B24463" s="52" t="s">
        <v>4537</v>
      </c>
      <c r="C24463" s="45" t="s">
        <v>12753</v>
      </c>
      <c r="D24463" s="23" t="s">
        <v>5751</v>
      </c>
      <c r="E24463" s="23" t="s">
        <v>287</v>
      </c>
      <c r="F24463" s="40">
        <v>2.5</v>
      </c>
      <c r="G24463" s="25">
        <v>3630</v>
      </c>
      <c r="H24463" s="25">
        <v>9075</v>
      </c>
      <c r="J24463" s="58" t="e">
        <f>HYPERLINK("#"&amp;"Insumos"&amp;"!A"&amp;MATCH($B24463,#REF!,0),"Ins "&amp;$B24463)</f>
        <v>#REF!</v>
      </c>
      <c r="M24463" s="220"/>
    </row>
    <row r="24464" spans="1:13" x14ac:dyDescent="0.2">
      <c r="A24464" s="51" t="s">
        <v>8949</v>
      </c>
      <c r="B24464" s="52" t="s">
        <v>5258</v>
      </c>
      <c r="C24464" s="45" t="s">
        <v>2153</v>
      </c>
      <c r="D24464" s="23" t="s">
        <v>5751</v>
      </c>
      <c r="E24464" s="23" t="s">
        <v>287</v>
      </c>
      <c r="F24464" s="40">
        <v>4</v>
      </c>
      <c r="G24464" s="25">
        <v>1803</v>
      </c>
      <c r="H24464" s="25">
        <v>7212</v>
      </c>
      <c r="J24464" s="58" t="e">
        <f>HYPERLINK("#"&amp;"Insumos"&amp;"!A"&amp;MATCH($B24464,#REF!,0),"Ins "&amp;$B24464)</f>
        <v>#REF!</v>
      </c>
      <c r="M24464" s="220"/>
    </row>
    <row r="24465" spans="1:13" x14ac:dyDescent="0.2">
      <c r="A24465" s="51" t="s">
        <v>8949</v>
      </c>
      <c r="B24465" s="52" t="s">
        <v>5007</v>
      </c>
      <c r="C24465" s="45" t="s">
        <v>720</v>
      </c>
      <c r="D24465" s="23" t="s">
        <v>5751</v>
      </c>
      <c r="E24465" s="23" t="s">
        <v>4134</v>
      </c>
      <c r="F24465" s="40">
        <v>4</v>
      </c>
      <c r="G24465" s="25">
        <v>1897</v>
      </c>
      <c r="H24465" s="25">
        <v>7588</v>
      </c>
      <c r="J24465" s="58" t="e">
        <f>HYPERLINK("#"&amp;"Insumos"&amp;"!A"&amp;MATCH($B24465,#REF!,0),"Ins "&amp;$B24465)</f>
        <v>#REF!</v>
      </c>
      <c r="M24465" s="220"/>
    </row>
    <row r="24466" spans="1:13" ht="114.75" x14ac:dyDescent="0.2">
      <c r="A24466" s="49" t="s">
        <v>8950</v>
      </c>
      <c r="B24466" s="50" t="s">
        <v>6816</v>
      </c>
      <c r="C24466" s="79" t="s">
        <v>9209</v>
      </c>
      <c r="D24466" s="37" t="s">
        <v>5608</v>
      </c>
      <c r="E24466" s="37" t="s">
        <v>4134</v>
      </c>
      <c r="F24466" s="41"/>
      <c r="G24466" s="27"/>
      <c r="H24466" s="27"/>
      <c r="I24466" s="27">
        <v>97604</v>
      </c>
      <c r="M24466" s="220">
        <f t="shared" si="382"/>
        <v>127822</v>
      </c>
    </row>
    <row r="24467" spans="1:13" x14ac:dyDescent="0.2">
      <c r="A24467" s="51" t="s">
        <v>8950</v>
      </c>
      <c r="B24467" s="52" t="s">
        <v>5533</v>
      </c>
      <c r="C24467" s="45" t="s">
        <v>5892</v>
      </c>
      <c r="D24467" s="23" t="s">
        <v>977</v>
      </c>
      <c r="E24467" s="23" t="s">
        <v>4134</v>
      </c>
      <c r="F24467" s="40">
        <v>1.1631458094144644</v>
      </c>
      <c r="G24467" s="25">
        <v>3623</v>
      </c>
      <c r="H24467" s="25">
        <v>4214</v>
      </c>
      <c r="J24467" s="58" t="e">
        <f>HYPERLINK("#"&amp;"Insumos"&amp;"!A"&amp;MATCH($B24467,#REF!,0),"Ins "&amp;$B24467)</f>
        <v>#REF!</v>
      </c>
      <c r="M24467" s="220"/>
    </row>
    <row r="24468" spans="1:13" x14ac:dyDescent="0.2">
      <c r="A24468" s="51" t="s">
        <v>8950</v>
      </c>
      <c r="B24468" s="52" t="s">
        <v>5575</v>
      </c>
      <c r="C24468" s="45" t="s">
        <v>974</v>
      </c>
      <c r="D24468" s="23" t="s">
        <v>5734</v>
      </c>
      <c r="E24468" s="23" t="s">
        <v>4141</v>
      </c>
      <c r="F24468" s="40">
        <v>2</v>
      </c>
      <c r="G24468" s="25">
        <v>41004</v>
      </c>
      <c r="H24468" s="25">
        <v>82008</v>
      </c>
      <c r="J24468" s="58" t="e">
        <f>HYPERLINK("#"&amp;"Insumos"&amp;"!A"&amp;MATCH($B24468,#REF!,0),"Ins "&amp;$B24468)</f>
        <v>#REF!</v>
      </c>
      <c r="M24468" s="220"/>
    </row>
    <row r="24469" spans="1:13" x14ac:dyDescent="0.2">
      <c r="A24469" s="51" t="s">
        <v>8950</v>
      </c>
      <c r="B24469" s="52" t="s">
        <v>5007</v>
      </c>
      <c r="C24469" s="45" t="s">
        <v>720</v>
      </c>
      <c r="D24469" s="23" t="s">
        <v>5751</v>
      </c>
      <c r="E24469" s="23" t="s">
        <v>4134</v>
      </c>
      <c r="F24469" s="40">
        <v>6</v>
      </c>
      <c r="G24469" s="25">
        <v>1897</v>
      </c>
      <c r="H24469" s="25">
        <v>11382</v>
      </c>
      <c r="J24469" s="58" t="e">
        <f>HYPERLINK("#"&amp;"Insumos"&amp;"!A"&amp;MATCH($B24469,#REF!,0),"Ins "&amp;$B24469)</f>
        <v>#REF!</v>
      </c>
      <c r="M24469" s="220"/>
    </row>
    <row r="24470" spans="1:13" ht="114.75" x14ac:dyDescent="0.2">
      <c r="A24470" s="49" t="s">
        <v>8951</v>
      </c>
      <c r="B24470" s="50" t="s">
        <v>6816</v>
      </c>
      <c r="C24470" s="79" t="s">
        <v>9210</v>
      </c>
      <c r="D24470" s="37" t="s">
        <v>5608</v>
      </c>
      <c r="E24470" s="37" t="s">
        <v>464</v>
      </c>
      <c r="F24470" s="41"/>
      <c r="G24470" s="27"/>
      <c r="H24470" s="27"/>
      <c r="I24470" s="27">
        <v>14526</v>
      </c>
      <c r="M24470" s="220">
        <f t="shared" si="382"/>
        <v>19023</v>
      </c>
    </row>
    <row r="24471" spans="1:13" x14ac:dyDescent="0.2">
      <c r="A24471" s="51" t="s">
        <v>8951</v>
      </c>
      <c r="B24471" s="52" t="s">
        <v>5533</v>
      </c>
      <c r="C24471" s="45" t="s">
        <v>5892</v>
      </c>
      <c r="D24471" s="23" t="s">
        <v>977</v>
      </c>
      <c r="E24471" s="23" t="s">
        <v>4134</v>
      </c>
      <c r="F24471" s="40">
        <v>9.7276119402985028E-2</v>
      </c>
      <c r="G24471" s="25">
        <v>3623</v>
      </c>
      <c r="H24471" s="25">
        <v>352</v>
      </c>
      <c r="J24471" s="58" t="e">
        <f>HYPERLINK("#"&amp;"Insumos"&amp;"!A"&amp;MATCH($B24471,#REF!,0),"Ins "&amp;$B24471)</f>
        <v>#REF!</v>
      </c>
      <c r="M24471" s="220"/>
    </row>
    <row r="24472" spans="1:13" x14ac:dyDescent="0.2">
      <c r="A24472" s="51" t="s">
        <v>8951</v>
      </c>
      <c r="B24472" s="52" t="s">
        <v>5575</v>
      </c>
      <c r="C24472" s="45" t="s">
        <v>974</v>
      </c>
      <c r="D24472" s="23" t="s">
        <v>5734</v>
      </c>
      <c r="E24472" s="23" t="s">
        <v>4141</v>
      </c>
      <c r="F24472" s="40">
        <v>0.23</v>
      </c>
      <c r="G24472" s="25">
        <v>41004</v>
      </c>
      <c r="H24472" s="25">
        <v>9431</v>
      </c>
      <c r="J24472" s="58" t="e">
        <f>HYPERLINK("#"&amp;"Insumos"&amp;"!A"&amp;MATCH($B24472,#REF!,0),"Ins "&amp;$B24472)</f>
        <v>#REF!</v>
      </c>
      <c r="M24472" s="220"/>
    </row>
    <row r="24473" spans="1:13" x14ac:dyDescent="0.2">
      <c r="A24473" s="51" t="s">
        <v>8951</v>
      </c>
      <c r="B24473" s="52" t="s">
        <v>5007</v>
      </c>
      <c r="C24473" s="45" t="s">
        <v>720</v>
      </c>
      <c r="D24473" s="23" t="s">
        <v>5751</v>
      </c>
      <c r="E24473" s="23" t="s">
        <v>4134</v>
      </c>
      <c r="F24473" s="40">
        <v>2.5</v>
      </c>
      <c r="G24473" s="25">
        <v>1897</v>
      </c>
      <c r="H24473" s="25">
        <v>4743</v>
      </c>
      <c r="J24473" s="58" t="e">
        <f>HYPERLINK("#"&amp;"Insumos"&amp;"!A"&amp;MATCH($B24473,#REF!,0),"Ins "&amp;$B24473)</f>
        <v>#REF!</v>
      </c>
      <c r="M24473" s="220"/>
    </row>
    <row r="24474" spans="1:13" ht="165.75" x14ac:dyDescent="0.2">
      <c r="A24474" s="49" t="s">
        <v>8952</v>
      </c>
      <c r="B24474" s="50" t="s">
        <v>6816</v>
      </c>
      <c r="C24474" s="79" t="s">
        <v>9211</v>
      </c>
      <c r="D24474" s="37" t="s">
        <v>5608</v>
      </c>
      <c r="E24474" s="37" t="s">
        <v>465</v>
      </c>
      <c r="F24474" s="41"/>
      <c r="G24474" s="27"/>
      <c r="H24474" s="27"/>
      <c r="I24474" s="27">
        <v>176590</v>
      </c>
      <c r="M24474" s="220">
        <f t="shared" si="382"/>
        <v>231262</v>
      </c>
    </row>
    <row r="24475" spans="1:13" x14ac:dyDescent="0.2">
      <c r="A24475" s="51" t="s">
        <v>8952</v>
      </c>
      <c r="B24475" s="52" t="s">
        <v>5533</v>
      </c>
      <c r="C24475" s="45" t="s">
        <v>5892</v>
      </c>
      <c r="D24475" s="23" t="s">
        <v>977</v>
      </c>
      <c r="E24475" s="23" t="s">
        <v>4134</v>
      </c>
      <c r="F24475" s="40">
        <v>1.97</v>
      </c>
      <c r="G24475" s="25">
        <v>3623</v>
      </c>
      <c r="H24475" s="25">
        <v>7137</v>
      </c>
      <c r="J24475" s="58" t="e">
        <f>HYPERLINK("#"&amp;"Insumos"&amp;"!A"&amp;MATCH($B24475,#REF!,0),"Ins "&amp;$B24475)</f>
        <v>#REF!</v>
      </c>
      <c r="M24475" s="220"/>
    </row>
    <row r="24476" spans="1:13" ht="25.5" x14ac:dyDescent="0.2">
      <c r="A24476" s="51" t="s">
        <v>8952</v>
      </c>
      <c r="B24476" s="52" t="s">
        <v>597</v>
      </c>
      <c r="C24476" s="45" t="s">
        <v>8738</v>
      </c>
      <c r="D24476" s="23" t="s">
        <v>5534</v>
      </c>
      <c r="E24476" s="23" t="s">
        <v>8737</v>
      </c>
      <c r="F24476" s="40">
        <v>3.2583270217958424</v>
      </c>
      <c r="G24476" s="25">
        <v>17302</v>
      </c>
      <c r="H24476" s="25">
        <v>56376</v>
      </c>
      <c r="J24476" s="58" t="e">
        <f>HYPERLINK("#"&amp;"Insumos"&amp;"!A"&amp;MATCH($B24476,#REF!,0),"Ins "&amp;$B24476)</f>
        <v>#REF!</v>
      </c>
      <c r="M24476" s="220"/>
    </row>
    <row r="24477" spans="1:13" ht="63.75" x14ac:dyDescent="0.2">
      <c r="A24477" s="51" t="s">
        <v>8952</v>
      </c>
      <c r="B24477" s="52" t="s">
        <v>5000</v>
      </c>
      <c r="C24477" s="45" t="s">
        <v>2346</v>
      </c>
      <c r="D24477" s="23" t="s">
        <v>5751</v>
      </c>
      <c r="E24477" s="23" t="s">
        <v>4134</v>
      </c>
      <c r="F24477" s="40">
        <v>0.2</v>
      </c>
      <c r="G24477" s="25">
        <v>5410</v>
      </c>
      <c r="H24477" s="25">
        <v>1082</v>
      </c>
      <c r="J24477" s="58" t="e">
        <f>HYPERLINK("#"&amp;"Insumos"&amp;"!A"&amp;MATCH($B24477,#REF!,0),"Ins "&amp;$B24477)</f>
        <v>#REF!</v>
      </c>
      <c r="M24477" s="220"/>
    </row>
    <row r="24478" spans="1:13" x14ac:dyDescent="0.2">
      <c r="A24478" s="51" t="s">
        <v>8952</v>
      </c>
      <c r="B24478" s="52" t="s">
        <v>5575</v>
      </c>
      <c r="C24478" s="45" t="s">
        <v>974</v>
      </c>
      <c r="D24478" s="23" t="s">
        <v>5734</v>
      </c>
      <c r="E24478" s="23" t="s">
        <v>4141</v>
      </c>
      <c r="F24478" s="40">
        <v>2.5</v>
      </c>
      <c r="G24478" s="25">
        <v>41004</v>
      </c>
      <c r="H24478" s="25">
        <v>102510</v>
      </c>
      <c r="J24478" s="58" t="e">
        <f>HYPERLINK("#"&amp;"Insumos"&amp;"!A"&amp;MATCH($B24478,#REF!,0),"Ins "&amp;$B24478)</f>
        <v>#REF!</v>
      </c>
      <c r="M24478" s="220"/>
    </row>
    <row r="24479" spans="1:13" x14ac:dyDescent="0.2">
      <c r="A24479" s="51" t="s">
        <v>8952</v>
      </c>
      <c r="B24479" s="52" t="s">
        <v>5007</v>
      </c>
      <c r="C24479" s="45" t="s">
        <v>720</v>
      </c>
      <c r="D24479" s="23" t="s">
        <v>5751</v>
      </c>
      <c r="E24479" s="23" t="s">
        <v>4134</v>
      </c>
      <c r="F24479" s="40">
        <v>5</v>
      </c>
      <c r="G24479" s="25">
        <v>1897</v>
      </c>
      <c r="H24479" s="25">
        <v>9485</v>
      </c>
      <c r="J24479" s="58" t="e">
        <f>HYPERLINK("#"&amp;"Insumos"&amp;"!A"&amp;MATCH($B24479,#REF!,0),"Ins "&amp;$B24479)</f>
        <v>#REF!</v>
      </c>
      <c r="M24479" s="220"/>
    </row>
    <row r="24480" spans="1:13" ht="89.25" x14ac:dyDescent="0.2">
      <c r="A24480" s="49" t="s">
        <v>8953</v>
      </c>
      <c r="B24480" s="50" t="s">
        <v>6816</v>
      </c>
      <c r="C24480" s="79" t="s">
        <v>9212</v>
      </c>
      <c r="D24480" s="37" t="s">
        <v>5608</v>
      </c>
      <c r="E24480" s="37" t="s">
        <v>464</v>
      </c>
      <c r="F24480" s="41"/>
      <c r="G24480" s="27"/>
      <c r="H24480" s="27"/>
      <c r="I24480" s="27">
        <v>41068</v>
      </c>
      <c r="M24480" s="220">
        <f t="shared" si="382"/>
        <v>53783</v>
      </c>
    </row>
    <row r="24481" spans="1:13" x14ac:dyDescent="0.2">
      <c r="A24481" s="51" t="s">
        <v>8953</v>
      </c>
      <c r="B24481" s="52" t="s">
        <v>5533</v>
      </c>
      <c r="C24481" s="45" t="s">
        <v>5892</v>
      </c>
      <c r="D24481" s="23" t="s">
        <v>977</v>
      </c>
      <c r="E24481" s="23" t="s">
        <v>4134</v>
      </c>
      <c r="F24481" s="40">
        <v>0.34</v>
      </c>
      <c r="G24481" s="25">
        <v>3623</v>
      </c>
      <c r="H24481" s="25">
        <v>1232</v>
      </c>
      <c r="J24481" s="58" t="e">
        <f>HYPERLINK("#"&amp;"Insumos"&amp;"!A"&amp;MATCH($B24481,#REF!,0),"Ins "&amp;$B24481)</f>
        <v>#REF!</v>
      </c>
      <c r="M24481" s="220"/>
    </row>
    <row r="24482" spans="1:13" ht="25.5" x14ac:dyDescent="0.2">
      <c r="A24482" s="51" t="s">
        <v>8953</v>
      </c>
      <c r="B24482" s="52" t="s">
        <v>597</v>
      </c>
      <c r="C24482" s="45" t="s">
        <v>8738</v>
      </c>
      <c r="D24482" s="23" t="s">
        <v>5534</v>
      </c>
      <c r="E24482" s="23" t="s">
        <v>8737</v>
      </c>
      <c r="F24482" s="40">
        <v>0.47691239585963108</v>
      </c>
      <c r="G24482" s="25">
        <v>17302</v>
      </c>
      <c r="H24482" s="25">
        <v>8252</v>
      </c>
      <c r="J24482" s="58" t="e">
        <f>HYPERLINK("#"&amp;"Insumos"&amp;"!A"&amp;MATCH($B24482,#REF!,0),"Ins "&amp;$B24482)</f>
        <v>#REF!</v>
      </c>
      <c r="M24482" s="220"/>
    </row>
    <row r="24483" spans="1:13" ht="63.75" x14ac:dyDescent="0.2">
      <c r="A24483" s="51" t="s">
        <v>8953</v>
      </c>
      <c r="B24483" s="52" t="s">
        <v>5000</v>
      </c>
      <c r="C24483" s="45" t="s">
        <v>2346</v>
      </c>
      <c r="D24483" s="23" t="s">
        <v>5751</v>
      </c>
      <c r="E24483" s="23" t="s">
        <v>4134</v>
      </c>
      <c r="F24483" s="40">
        <v>0.2</v>
      </c>
      <c r="G24483" s="25">
        <v>5410</v>
      </c>
      <c r="H24483" s="25">
        <v>1082</v>
      </c>
      <c r="J24483" s="58" t="e">
        <f>HYPERLINK("#"&amp;"Insumos"&amp;"!A"&amp;MATCH($B24483,#REF!,0),"Ins "&amp;$B24483)</f>
        <v>#REF!</v>
      </c>
      <c r="M24483" s="220"/>
    </row>
    <row r="24484" spans="1:13" x14ac:dyDescent="0.2">
      <c r="A24484" s="51" t="s">
        <v>8953</v>
      </c>
      <c r="B24484" s="52" t="s">
        <v>5575</v>
      </c>
      <c r="C24484" s="45" t="s">
        <v>974</v>
      </c>
      <c r="D24484" s="23" t="s">
        <v>5734</v>
      </c>
      <c r="E24484" s="23" t="s">
        <v>4141</v>
      </c>
      <c r="F24484" s="40">
        <v>0.73</v>
      </c>
      <c r="G24484" s="25">
        <v>41004</v>
      </c>
      <c r="H24484" s="25">
        <v>29933</v>
      </c>
      <c r="J24484" s="58" t="e">
        <f>HYPERLINK("#"&amp;"Insumos"&amp;"!A"&amp;MATCH($B24484,#REF!,0),"Ins "&amp;$B24484)</f>
        <v>#REF!</v>
      </c>
      <c r="M24484" s="220"/>
    </row>
    <row r="24485" spans="1:13" x14ac:dyDescent="0.2">
      <c r="A24485" s="51" t="s">
        <v>8953</v>
      </c>
      <c r="B24485" s="52" t="s">
        <v>5007</v>
      </c>
      <c r="C24485" s="45" t="s">
        <v>720</v>
      </c>
      <c r="D24485" s="23" t="s">
        <v>5751</v>
      </c>
      <c r="E24485" s="23" t="s">
        <v>4134</v>
      </c>
      <c r="F24485" s="40">
        <v>0.3</v>
      </c>
      <c r="G24485" s="25">
        <v>1897</v>
      </c>
      <c r="H24485" s="25">
        <v>569</v>
      </c>
      <c r="J24485" s="58" t="e">
        <f>HYPERLINK("#"&amp;"Insumos"&amp;"!A"&amp;MATCH($B24485,#REF!,0),"Ins "&amp;$B24485)</f>
        <v>#REF!</v>
      </c>
      <c r="M24485" s="220"/>
    </row>
    <row r="24486" spans="1:13" ht="102" x14ac:dyDescent="0.2">
      <c r="A24486" s="49" t="s">
        <v>8954</v>
      </c>
      <c r="B24486" s="50" t="s">
        <v>6816</v>
      </c>
      <c r="C24486" s="79" t="s">
        <v>9213</v>
      </c>
      <c r="D24486" s="37" t="s">
        <v>5608</v>
      </c>
      <c r="E24486" s="37" t="s">
        <v>4134</v>
      </c>
      <c r="F24486" s="41"/>
      <c r="G24486" s="27"/>
      <c r="H24486" s="27"/>
      <c r="I24486" s="27">
        <v>119756</v>
      </c>
      <c r="M24486" s="220">
        <f t="shared" si="382"/>
        <v>156832</v>
      </c>
    </row>
    <row r="24487" spans="1:13" x14ac:dyDescent="0.2">
      <c r="A24487" s="51" t="s">
        <v>8954</v>
      </c>
      <c r="B24487" s="52" t="s">
        <v>5533</v>
      </c>
      <c r="C24487" s="45" t="s">
        <v>5892</v>
      </c>
      <c r="D24487" s="23" t="s">
        <v>977</v>
      </c>
      <c r="E24487" s="23" t="s">
        <v>4134</v>
      </c>
      <c r="F24487" s="40">
        <v>0.34</v>
      </c>
      <c r="G24487" s="25">
        <v>3623</v>
      </c>
      <c r="H24487" s="25">
        <v>1232</v>
      </c>
      <c r="J24487" s="58" t="e">
        <f>HYPERLINK("#"&amp;"Insumos"&amp;"!A"&amp;MATCH($B24487,#REF!,0),"Ins "&amp;$B24487)</f>
        <v>#REF!</v>
      </c>
      <c r="M24487" s="220"/>
    </row>
    <row r="24488" spans="1:13" ht="25.5" x14ac:dyDescent="0.2">
      <c r="A24488" s="51" t="s">
        <v>8954</v>
      </c>
      <c r="B24488" s="52" t="s">
        <v>597</v>
      </c>
      <c r="C24488" s="45" t="s">
        <v>8738</v>
      </c>
      <c r="D24488" s="23" t="s">
        <v>5534</v>
      </c>
      <c r="E24488" s="23" t="s">
        <v>8737</v>
      </c>
      <c r="F24488" s="40">
        <v>0.14438633822627725</v>
      </c>
      <c r="G24488" s="25">
        <v>17302</v>
      </c>
      <c r="H24488" s="25">
        <v>2498</v>
      </c>
      <c r="J24488" s="58" t="e">
        <f>HYPERLINK("#"&amp;"Insumos"&amp;"!A"&amp;MATCH($B24488,#REF!,0),"Ins "&amp;$B24488)</f>
        <v>#REF!</v>
      </c>
      <c r="M24488" s="220"/>
    </row>
    <row r="24489" spans="1:13" ht="63.75" x14ac:dyDescent="0.2">
      <c r="A24489" s="51" t="s">
        <v>8954</v>
      </c>
      <c r="B24489" s="52" t="s">
        <v>5000</v>
      </c>
      <c r="C24489" s="45" t="s">
        <v>2346</v>
      </c>
      <c r="D24489" s="23" t="s">
        <v>5751</v>
      </c>
      <c r="E24489" s="23" t="s">
        <v>4134</v>
      </c>
      <c r="F24489" s="40">
        <v>0.2</v>
      </c>
      <c r="G24489" s="25">
        <v>5410</v>
      </c>
      <c r="H24489" s="25">
        <v>1082</v>
      </c>
      <c r="J24489" s="58" t="e">
        <f>HYPERLINK("#"&amp;"Insumos"&amp;"!A"&amp;MATCH($B24489,#REF!,0),"Ins "&amp;$B24489)</f>
        <v>#REF!</v>
      </c>
      <c r="M24489" s="220"/>
    </row>
    <row r="24490" spans="1:13" x14ac:dyDescent="0.2">
      <c r="A24490" s="51" t="s">
        <v>8954</v>
      </c>
      <c r="B24490" s="52" t="s">
        <v>5575</v>
      </c>
      <c r="C24490" s="45" t="s">
        <v>974</v>
      </c>
      <c r="D24490" s="23" t="s">
        <v>5734</v>
      </c>
      <c r="E24490" s="23" t="s">
        <v>4141</v>
      </c>
      <c r="F24490" s="40">
        <v>2.8</v>
      </c>
      <c r="G24490" s="25">
        <v>41004</v>
      </c>
      <c r="H24490" s="25">
        <v>114811</v>
      </c>
      <c r="J24490" s="58" t="e">
        <f>HYPERLINK("#"&amp;"Insumos"&amp;"!A"&amp;MATCH($B24490,#REF!,0),"Ins "&amp;$B24490)</f>
        <v>#REF!</v>
      </c>
      <c r="M24490" s="220"/>
    </row>
    <row r="24491" spans="1:13" x14ac:dyDescent="0.2">
      <c r="A24491" s="51" t="s">
        <v>8954</v>
      </c>
      <c r="B24491" s="52" t="s">
        <v>5007</v>
      </c>
      <c r="C24491" s="45" t="s">
        <v>720</v>
      </c>
      <c r="D24491" s="23" t="s">
        <v>5751</v>
      </c>
      <c r="E24491" s="23" t="s">
        <v>4134</v>
      </c>
      <c r="F24491" s="40">
        <v>7.0000000000000007E-2</v>
      </c>
      <c r="G24491" s="25">
        <v>1897</v>
      </c>
      <c r="H24491" s="25">
        <v>133</v>
      </c>
      <c r="J24491" s="58" t="e">
        <f>HYPERLINK("#"&amp;"Insumos"&amp;"!A"&amp;MATCH($B24491,#REF!,0),"Ins "&amp;$B24491)</f>
        <v>#REF!</v>
      </c>
      <c r="M24491" s="220"/>
    </row>
    <row r="24492" spans="1:13" ht="191.25" x14ac:dyDescent="0.2">
      <c r="A24492" s="49" t="s">
        <v>8955</v>
      </c>
      <c r="B24492" s="50" t="s">
        <v>6816</v>
      </c>
      <c r="C24492" s="79" t="s">
        <v>9214</v>
      </c>
      <c r="D24492" s="37" t="s">
        <v>5608</v>
      </c>
      <c r="E24492" s="37" t="s">
        <v>465</v>
      </c>
      <c r="F24492" s="41"/>
      <c r="G24492" s="27"/>
      <c r="H24492" s="27"/>
      <c r="I24492" s="27">
        <v>41683</v>
      </c>
      <c r="M24492" s="220">
        <f t="shared" si="382"/>
        <v>54588</v>
      </c>
    </row>
    <row r="24493" spans="1:13" x14ac:dyDescent="0.2">
      <c r="A24493" s="51" t="s">
        <v>8955</v>
      </c>
      <c r="B24493" s="52" t="s">
        <v>5533</v>
      </c>
      <c r="C24493" s="45" t="s">
        <v>5892</v>
      </c>
      <c r="D24493" s="23" t="s">
        <v>977</v>
      </c>
      <c r="E24493" s="23" t="s">
        <v>4134</v>
      </c>
      <c r="F24493" s="40">
        <v>0.41894374282433944</v>
      </c>
      <c r="G24493" s="25">
        <v>3623</v>
      </c>
      <c r="H24493" s="25">
        <v>1518</v>
      </c>
      <c r="J24493" s="58" t="e">
        <f>HYPERLINK("#"&amp;"Insumos"&amp;"!A"&amp;MATCH($B24493,#REF!,0),"Ins "&amp;$B24493)</f>
        <v>#REF!</v>
      </c>
      <c r="M24493" s="220"/>
    </row>
    <row r="24494" spans="1:13" ht="63.75" x14ac:dyDescent="0.2">
      <c r="A24494" s="51" t="s">
        <v>8955</v>
      </c>
      <c r="B24494" s="52" t="s">
        <v>5000</v>
      </c>
      <c r="C24494" s="45" t="s">
        <v>2346</v>
      </c>
      <c r="D24494" s="23" t="s">
        <v>5751</v>
      </c>
      <c r="E24494" s="23" t="s">
        <v>4134</v>
      </c>
      <c r="F24494" s="40">
        <v>2</v>
      </c>
      <c r="G24494" s="25">
        <v>5410</v>
      </c>
      <c r="H24494" s="25">
        <v>10820</v>
      </c>
      <c r="J24494" s="58" t="e">
        <f>HYPERLINK("#"&amp;"Insumos"&amp;"!A"&amp;MATCH($B24494,#REF!,0),"Ins "&amp;$B24494)</f>
        <v>#REF!</v>
      </c>
      <c r="M24494" s="220"/>
    </row>
    <row r="24495" spans="1:13" x14ac:dyDescent="0.2">
      <c r="A24495" s="51" t="s">
        <v>8955</v>
      </c>
      <c r="B24495" s="52" t="s">
        <v>5575</v>
      </c>
      <c r="C24495" s="45" t="s">
        <v>974</v>
      </c>
      <c r="D24495" s="23" t="s">
        <v>5734</v>
      </c>
      <c r="E24495" s="23" t="s">
        <v>4141</v>
      </c>
      <c r="F24495" s="40">
        <v>0.6</v>
      </c>
      <c r="G24495" s="25">
        <v>41004</v>
      </c>
      <c r="H24495" s="25">
        <v>24602</v>
      </c>
      <c r="J24495" s="58" t="e">
        <f>HYPERLINK("#"&amp;"Insumos"&amp;"!A"&amp;MATCH($B24495,#REF!,0),"Ins "&amp;$B24495)</f>
        <v>#REF!</v>
      </c>
      <c r="M24495" s="220"/>
    </row>
    <row r="24496" spans="1:13" x14ac:dyDescent="0.2">
      <c r="A24496" s="51" t="s">
        <v>8955</v>
      </c>
      <c r="B24496" s="52" t="s">
        <v>5007</v>
      </c>
      <c r="C24496" s="45" t="s">
        <v>720</v>
      </c>
      <c r="D24496" s="23" t="s">
        <v>5751</v>
      </c>
      <c r="E24496" s="23" t="s">
        <v>4134</v>
      </c>
      <c r="F24496" s="40">
        <v>2.5</v>
      </c>
      <c r="G24496" s="25">
        <v>1897</v>
      </c>
      <c r="H24496" s="25">
        <v>4743</v>
      </c>
      <c r="J24496" s="58" t="e">
        <f>HYPERLINK("#"&amp;"Insumos"&amp;"!A"&amp;MATCH($B24496,#REF!,0),"Ins "&amp;$B24496)</f>
        <v>#REF!</v>
      </c>
      <c r="M24496" s="220"/>
    </row>
    <row r="24497" spans="1:13" ht="89.25" x14ac:dyDescent="0.2">
      <c r="A24497" s="49" t="s">
        <v>8956</v>
      </c>
      <c r="B24497" s="50" t="s">
        <v>6816</v>
      </c>
      <c r="C24497" s="79" t="s">
        <v>9215</v>
      </c>
      <c r="D24497" s="37" t="s">
        <v>5608</v>
      </c>
      <c r="E24497" s="37" t="s">
        <v>465</v>
      </c>
      <c r="F24497" s="41"/>
      <c r="G24497" s="27"/>
      <c r="H24497" s="27"/>
      <c r="I24497" s="27">
        <v>33963</v>
      </c>
      <c r="M24497" s="220">
        <f t="shared" si="382"/>
        <v>44478</v>
      </c>
    </row>
    <row r="24498" spans="1:13" x14ac:dyDescent="0.2">
      <c r="A24498" s="51" t="s">
        <v>8956</v>
      </c>
      <c r="B24498" s="52" t="s">
        <v>5533</v>
      </c>
      <c r="C24498" s="45" t="s">
        <v>5892</v>
      </c>
      <c r="D24498" s="23" t="s">
        <v>977</v>
      </c>
      <c r="E24498" s="23" t="s">
        <v>4134</v>
      </c>
      <c r="F24498" s="40">
        <v>0.3</v>
      </c>
      <c r="G24498" s="25">
        <v>3623</v>
      </c>
      <c r="H24498" s="25">
        <v>1087</v>
      </c>
      <c r="J24498" s="58" t="e">
        <f>HYPERLINK("#"&amp;"Insumos"&amp;"!A"&amp;MATCH($B24498,#REF!,0),"Ins "&amp;$B24498)</f>
        <v>#REF!</v>
      </c>
      <c r="M24498" s="220"/>
    </row>
    <row r="24499" spans="1:13" ht="63.75" x14ac:dyDescent="0.2">
      <c r="A24499" s="51" t="s">
        <v>8956</v>
      </c>
      <c r="B24499" s="52" t="s">
        <v>5000</v>
      </c>
      <c r="C24499" s="45" t="s">
        <v>2346</v>
      </c>
      <c r="D24499" s="23" t="s">
        <v>5751</v>
      </c>
      <c r="E24499" s="23" t="s">
        <v>4134</v>
      </c>
      <c r="F24499" s="40">
        <v>2</v>
      </c>
      <c r="G24499" s="25">
        <v>5410</v>
      </c>
      <c r="H24499" s="25">
        <v>10820</v>
      </c>
      <c r="J24499" s="58" t="e">
        <f>HYPERLINK("#"&amp;"Insumos"&amp;"!A"&amp;MATCH($B24499,#REF!,0),"Ins "&amp;$B24499)</f>
        <v>#REF!</v>
      </c>
      <c r="M24499" s="220"/>
    </row>
    <row r="24500" spans="1:13" x14ac:dyDescent="0.2">
      <c r="A24500" s="51" t="s">
        <v>8956</v>
      </c>
      <c r="B24500" s="52" t="s">
        <v>5575</v>
      </c>
      <c r="C24500" s="45" t="s">
        <v>974</v>
      </c>
      <c r="D24500" s="23" t="s">
        <v>5734</v>
      </c>
      <c r="E24500" s="23" t="s">
        <v>4141</v>
      </c>
      <c r="F24500" s="40">
        <v>0.45</v>
      </c>
      <c r="G24500" s="25">
        <v>41004</v>
      </c>
      <c r="H24500" s="25">
        <v>18452</v>
      </c>
      <c r="J24500" s="58" t="e">
        <f>HYPERLINK("#"&amp;"Insumos"&amp;"!A"&amp;MATCH($B24500,#REF!,0),"Ins "&amp;$B24500)</f>
        <v>#REF!</v>
      </c>
      <c r="M24500" s="220"/>
    </row>
    <row r="24501" spans="1:13" x14ac:dyDescent="0.2">
      <c r="A24501" s="51" t="s">
        <v>8956</v>
      </c>
      <c r="B24501" s="52" t="s">
        <v>5007</v>
      </c>
      <c r="C24501" s="45" t="s">
        <v>720</v>
      </c>
      <c r="D24501" s="23" t="s">
        <v>5751</v>
      </c>
      <c r="E24501" s="23" t="s">
        <v>4134</v>
      </c>
      <c r="F24501" s="40">
        <v>1.9</v>
      </c>
      <c r="G24501" s="25">
        <v>1897</v>
      </c>
      <c r="H24501" s="25">
        <v>3604</v>
      </c>
      <c r="J24501" s="58" t="e">
        <f>HYPERLINK("#"&amp;"Insumos"&amp;"!A"&amp;MATCH($B24501,#REF!,0),"Ins "&amp;$B24501)</f>
        <v>#REF!</v>
      </c>
      <c r="M24501" s="220"/>
    </row>
    <row r="24502" spans="1:13" ht="102" x14ac:dyDescent="0.2">
      <c r="A24502" s="49" t="s">
        <v>8957</v>
      </c>
      <c r="B24502" s="50" t="s">
        <v>6816</v>
      </c>
      <c r="C24502" s="79" t="s">
        <v>9216</v>
      </c>
      <c r="D24502" s="37" t="s">
        <v>5608</v>
      </c>
      <c r="E24502" s="37" t="s">
        <v>4134</v>
      </c>
      <c r="F24502" s="41"/>
      <c r="G24502" s="27"/>
      <c r="H24502" s="27"/>
      <c r="I24502" s="27">
        <v>39842</v>
      </c>
      <c r="M24502" s="220">
        <f t="shared" si="382"/>
        <v>52177</v>
      </c>
    </row>
    <row r="24503" spans="1:13" x14ac:dyDescent="0.2">
      <c r="A24503" s="51" t="s">
        <v>8957</v>
      </c>
      <c r="B24503" s="52" t="s">
        <v>5533</v>
      </c>
      <c r="C24503" s="45" t="s">
        <v>5892</v>
      </c>
      <c r="D24503" s="23" t="s">
        <v>977</v>
      </c>
      <c r="E24503" s="23" t="s">
        <v>4134</v>
      </c>
      <c r="F24503" s="40">
        <v>0.88</v>
      </c>
      <c r="G24503" s="25">
        <v>3623</v>
      </c>
      <c r="H24503" s="25">
        <v>3188</v>
      </c>
      <c r="J24503" s="58" t="e">
        <f>HYPERLINK("#"&amp;"Insumos"&amp;"!A"&amp;MATCH($B24503,#REF!,0),"Ins "&amp;$B24503)</f>
        <v>#REF!</v>
      </c>
      <c r="M24503" s="220"/>
    </row>
    <row r="24504" spans="1:13" ht="25.5" x14ac:dyDescent="0.2">
      <c r="A24504" s="51" t="s">
        <v>8957</v>
      </c>
      <c r="B24504" s="52" t="s">
        <v>597</v>
      </c>
      <c r="C24504" s="45" t="s">
        <v>8738</v>
      </c>
      <c r="D24504" s="23" t="s">
        <v>5534</v>
      </c>
      <c r="E24504" s="23" t="s">
        <v>8737</v>
      </c>
      <c r="F24504" s="40">
        <v>0.1777220759548456</v>
      </c>
      <c r="G24504" s="25">
        <v>17302</v>
      </c>
      <c r="H24504" s="25">
        <v>3075</v>
      </c>
      <c r="J24504" s="58" t="e">
        <f>HYPERLINK("#"&amp;"Insumos"&amp;"!A"&amp;MATCH($B24504,#REF!,0),"Ins "&amp;$B24504)</f>
        <v>#REF!</v>
      </c>
      <c r="M24504" s="220"/>
    </row>
    <row r="24505" spans="1:13" ht="63.75" x14ac:dyDescent="0.2">
      <c r="A24505" s="51" t="s">
        <v>8957</v>
      </c>
      <c r="B24505" s="52" t="s">
        <v>5000</v>
      </c>
      <c r="C24505" s="45" t="s">
        <v>2346</v>
      </c>
      <c r="D24505" s="23" t="s">
        <v>5751</v>
      </c>
      <c r="E24505" s="23" t="s">
        <v>4134</v>
      </c>
      <c r="F24505" s="40">
        <v>0.2</v>
      </c>
      <c r="G24505" s="25">
        <v>5410</v>
      </c>
      <c r="H24505" s="25">
        <v>1082</v>
      </c>
      <c r="J24505" s="58" t="e">
        <f>HYPERLINK("#"&amp;"Insumos"&amp;"!A"&amp;MATCH($B24505,#REF!,0),"Ins "&amp;$B24505)</f>
        <v>#REF!</v>
      </c>
      <c r="M24505" s="220"/>
    </row>
    <row r="24506" spans="1:13" x14ac:dyDescent="0.2">
      <c r="A24506" s="51" t="s">
        <v>8957</v>
      </c>
      <c r="B24506" s="52" t="s">
        <v>5575</v>
      </c>
      <c r="C24506" s="45" t="s">
        <v>974</v>
      </c>
      <c r="D24506" s="23" t="s">
        <v>5734</v>
      </c>
      <c r="E24506" s="23" t="s">
        <v>4141</v>
      </c>
      <c r="F24506" s="40">
        <v>0.7</v>
      </c>
      <c r="G24506" s="25">
        <v>41004</v>
      </c>
      <c r="H24506" s="25">
        <v>28703</v>
      </c>
      <c r="J24506" s="58" t="e">
        <f>HYPERLINK("#"&amp;"Insumos"&amp;"!A"&amp;MATCH($B24506,#REF!,0),"Ins "&amp;$B24506)</f>
        <v>#REF!</v>
      </c>
      <c r="M24506" s="220"/>
    </row>
    <row r="24507" spans="1:13" x14ac:dyDescent="0.2">
      <c r="A24507" s="51" t="s">
        <v>8957</v>
      </c>
      <c r="B24507" s="52" t="s">
        <v>5007</v>
      </c>
      <c r="C24507" s="45" t="s">
        <v>720</v>
      </c>
      <c r="D24507" s="23" t="s">
        <v>5751</v>
      </c>
      <c r="E24507" s="23" t="s">
        <v>4134</v>
      </c>
      <c r="F24507" s="40">
        <v>2</v>
      </c>
      <c r="G24507" s="25">
        <v>1897</v>
      </c>
      <c r="H24507" s="25">
        <v>3794</v>
      </c>
      <c r="J24507" s="58" t="e">
        <f>HYPERLINK("#"&amp;"Insumos"&amp;"!A"&amp;MATCH($B24507,#REF!,0),"Ins "&amp;$B24507)</f>
        <v>#REF!</v>
      </c>
      <c r="M24507" s="220"/>
    </row>
    <row r="24508" spans="1:13" ht="89.25" x14ac:dyDescent="0.2">
      <c r="A24508" s="49" t="s">
        <v>8958</v>
      </c>
      <c r="B24508" s="50" t="s">
        <v>6816</v>
      </c>
      <c r="C24508" s="79" t="s">
        <v>9217</v>
      </c>
      <c r="D24508" s="37" t="s">
        <v>5608</v>
      </c>
      <c r="E24508" s="37" t="s">
        <v>4134</v>
      </c>
      <c r="F24508" s="41"/>
      <c r="G24508" s="27"/>
      <c r="H24508" s="27"/>
      <c r="I24508" s="27">
        <v>62457</v>
      </c>
      <c r="M24508" s="220">
        <f t="shared" si="382"/>
        <v>81794</v>
      </c>
    </row>
    <row r="24509" spans="1:13" x14ac:dyDescent="0.2">
      <c r="A24509" s="51" t="s">
        <v>8958</v>
      </c>
      <c r="B24509" s="52" t="s">
        <v>5533</v>
      </c>
      <c r="C24509" s="45" t="s">
        <v>5892</v>
      </c>
      <c r="D24509" s="23" t="s">
        <v>977</v>
      </c>
      <c r="E24509" s="23" t="s">
        <v>4134</v>
      </c>
      <c r="F24509" s="40">
        <v>0.88</v>
      </c>
      <c r="G24509" s="25">
        <v>3623</v>
      </c>
      <c r="H24509" s="25">
        <v>3188</v>
      </c>
      <c r="J24509" s="58" t="e">
        <f>HYPERLINK("#"&amp;"Insumos"&amp;"!A"&amp;MATCH($B24509,#REF!,0),"Ins "&amp;$B24509)</f>
        <v>#REF!</v>
      </c>
      <c r="M24509" s="220"/>
    </row>
    <row r="24510" spans="1:13" ht="25.5" x14ac:dyDescent="0.2">
      <c r="A24510" s="51" t="s">
        <v>8958</v>
      </c>
      <c r="B24510" s="52" t="s">
        <v>597</v>
      </c>
      <c r="C24510" s="45" t="s">
        <v>8738</v>
      </c>
      <c r="D24510" s="23" t="s">
        <v>5534</v>
      </c>
      <c r="E24510" s="23" t="s">
        <v>8737</v>
      </c>
      <c r="F24510" s="40">
        <v>0.18137375121722524</v>
      </c>
      <c r="G24510" s="25">
        <v>17302</v>
      </c>
      <c r="H24510" s="25">
        <v>3138</v>
      </c>
      <c r="J24510" s="58" t="e">
        <f>HYPERLINK("#"&amp;"Insumos"&amp;"!A"&amp;MATCH($B24510,#REF!,0),"Ins "&amp;$B24510)</f>
        <v>#REF!</v>
      </c>
      <c r="M24510" s="220"/>
    </row>
    <row r="24511" spans="1:13" ht="63.75" x14ac:dyDescent="0.2">
      <c r="A24511" s="51" t="s">
        <v>8958</v>
      </c>
      <c r="B24511" s="52" t="s">
        <v>5000</v>
      </c>
      <c r="C24511" s="45" t="s">
        <v>2346</v>
      </c>
      <c r="D24511" s="23" t="s">
        <v>5751</v>
      </c>
      <c r="E24511" s="23" t="s">
        <v>4134</v>
      </c>
      <c r="F24511" s="40">
        <v>0.2</v>
      </c>
      <c r="G24511" s="25">
        <v>5410</v>
      </c>
      <c r="H24511" s="25">
        <v>1082</v>
      </c>
      <c r="J24511" s="58" t="e">
        <f>HYPERLINK("#"&amp;"Insumos"&amp;"!A"&amp;MATCH($B24511,#REF!,0),"Ins "&amp;$B24511)</f>
        <v>#REF!</v>
      </c>
      <c r="M24511" s="220"/>
    </row>
    <row r="24512" spans="1:13" x14ac:dyDescent="0.2">
      <c r="A24512" s="51" t="s">
        <v>8958</v>
      </c>
      <c r="B24512" s="52" t="s">
        <v>5575</v>
      </c>
      <c r="C24512" s="45" t="s">
        <v>974</v>
      </c>
      <c r="D24512" s="23" t="s">
        <v>5734</v>
      </c>
      <c r="E24512" s="23" t="s">
        <v>4141</v>
      </c>
      <c r="F24512" s="40">
        <v>1.25</v>
      </c>
      <c r="G24512" s="25">
        <v>41004</v>
      </c>
      <c r="H24512" s="25">
        <v>51255</v>
      </c>
      <c r="J24512" s="58" t="e">
        <f>HYPERLINK("#"&amp;"Insumos"&amp;"!A"&amp;MATCH($B24512,#REF!,0),"Ins "&amp;$B24512)</f>
        <v>#REF!</v>
      </c>
      <c r="M24512" s="220"/>
    </row>
    <row r="24513" spans="1:13" x14ac:dyDescent="0.2">
      <c r="A24513" s="51" t="s">
        <v>8958</v>
      </c>
      <c r="B24513" s="52" t="s">
        <v>5007</v>
      </c>
      <c r="C24513" s="45" t="s">
        <v>720</v>
      </c>
      <c r="D24513" s="23" t="s">
        <v>5751</v>
      </c>
      <c r="E24513" s="23" t="s">
        <v>4134</v>
      </c>
      <c r="F24513" s="40">
        <v>2</v>
      </c>
      <c r="G24513" s="25">
        <v>1897</v>
      </c>
      <c r="H24513" s="25">
        <v>3794</v>
      </c>
      <c r="J24513" s="58" t="e">
        <f>HYPERLINK("#"&amp;"Insumos"&amp;"!A"&amp;MATCH($B24513,#REF!,0),"Ins "&amp;$B24513)</f>
        <v>#REF!</v>
      </c>
      <c r="M24513" s="220"/>
    </row>
    <row r="24514" spans="1:13" ht="89.25" x14ac:dyDescent="0.2">
      <c r="A24514" s="49" t="s">
        <v>8959</v>
      </c>
      <c r="B24514" s="50" t="s">
        <v>6816</v>
      </c>
      <c r="C24514" s="79" t="s">
        <v>9218</v>
      </c>
      <c r="D24514" s="37" t="s">
        <v>5608</v>
      </c>
      <c r="E24514" s="37" t="s">
        <v>4134</v>
      </c>
      <c r="F24514" s="41"/>
      <c r="G24514" s="27"/>
      <c r="H24514" s="27"/>
      <c r="I24514" s="27">
        <v>42878</v>
      </c>
      <c r="M24514" s="220">
        <f t="shared" si="382"/>
        <v>56153</v>
      </c>
    </row>
    <row r="24515" spans="1:13" x14ac:dyDescent="0.2">
      <c r="A24515" s="51" t="s">
        <v>8959</v>
      </c>
      <c r="B24515" s="52" t="s">
        <v>5533</v>
      </c>
      <c r="C24515" s="45" t="s">
        <v>5892</v>
      </c>
      <c r="D24515" s="23" t="s">
        <v>977</v>
      </c>
      <c r="E24515" s="23" t="s">
        <v>4134</v>
      </c>
      <c r="F24515" s="40">
        <v>0.8</v>
      </c>
      <c r="G24515" s="25">
        <v>3623</v>
      </c>
      <c r="H24515" s="25">
        <v>2898</v>
      </c>
      <c r="J24515" s="58" t="e">
        <f>HYPERLINK("#"&amp;"Insumos"&amp;"!A"&amp;MATCH($B24515,#REF!,0),"Ins "&amp;$B24515)</f>
        <v>#REF!</v>
      </c>
      <c r="M24515" s="220"/>
    </row>
    <row r="24516" spans="1:13" ht="25.5" x14ac:dyDescent="0.2">
      <c r="A24516" s="51" t="s">
        <v>8959</v>
      </c>
      <c r="B24516" s="52" t="s">
        <v>597</v>
      </c>
      <c r="C24516" s="45" t="s">
        <v>8738</v>
      </c>
      <c r="D24516" s="23" t="s">
        <v>5534</v>
      </c>
      <c r="E24516" s="23" t="s">
        <v>8737</v>
      </c>
      <c r="F24516" s="40">
        <v>0.13020461403445502</v>
      </c>
      <c r="G24516" s="25">
        <v>17302</v>
      </c>
      <c r="H24516" s="25">
        <v>2253</v>
      </c>
      <c r="J24516" s="58" t="e">
        <f>HYPERLINK("#"&amp;"Insumos"&amp;"!A"&amp;MATCH($B24516,#REF!,0),"Ins "&amp;$B24516)</f>
        <v>#REF!</v>
      </c>
      <c r="M24516" s="220"/>
    </row>
    <row r="24517" spans="1:13" ht="63.75" x14ac:dyDescent="0.2">
      <c r="A24517" s="51" t="s">
        <v>8959</v>
      </c>
      <c r="B24517" s="52" t="s">
        <v>5000</v>
      </c>
      <c r="C24517" s="45" t="s">
        <v>2346</v>
      </c>
      <c r="D24517" s="23" t="s">
        <v>5751</v>
      </c>
      <c r="E24517" s="23" t="s">
        <v>4134</v>
      </c>
      <c r="F24517" s="40">
        <v>0.2</v>
      </c>
      <c r="G24517" s="25">
        <v>5410</v>
      </c>
      <c r="H24517" s="25">
        <v>1082</v>
      </c>
      <c r="J24517" s="58" t="e">
        <f>HYPERLINK("#"&amp;"Insumos"&amp;"!A"&amp;MATCH($B24517,#REF!,0),"Ins "&amp;$B24517)</f>
        <v>#REF!</v>
      </c>
      <c r="M24517" s="220"/>
    </row>
    <row r="24518" spans="1:13" x14ac:dyDescent="0.2">
      <c r="A24518" s="51" t="s">
        <v>8959</v>
      </c>
      <c r="B24518" s="52" t="s">
        <v>9028</v>
      </c>
      <c r="C24518" s="45" t="s">
        <v>9148</v>
      </c>
      <c r="D24518" s="23" t="s">
        <v>5534</v>
      </c>
      <c r="E24518" s="23" t="s">
        <v>4141</v>
      </c>
      <c r="F24518" s="40">
        <v>1.08</v>
      </c>
      <c r="G24518" s="25">
        <v>8725</v>
      </c>
      <c r="H24518" s="25">
        <v>9423</v>
      </c>
      <c r="J24518" s="58" t="e">
        <f>HYPERLINK("#"&amp;"Insumos"&amp;"!A"&amp;MATCH($B24518,#REF!,0),"Ins "&amp;$B24518)</f>
        <v>#REF!</v>
      </c>
      <c r="M24518" s="220"/>
    </row>
    <row r="24519" spans="1:13" x14ac:dyDescent="0.2">
      <c r="A24519" s="51" t="s">
        <v>8959</v>
      </c>
      <c r="B24519" s="52" t="s">
        <v>5575</v>
      </c>
      <c r="C24519" s="45" t="s">
        <v>974</v>
      </c>
      <c r="D24519" s="23" t="s">
        <v>5734</v>
      </c>
      <c r="E24519" s="23" t="s">
        <v>4141</v>
      </c>
      <c r="F24519" s="40">
        <v>0.65</v>
      </c>
      <c r="G24519" s="25">
        <v>41004</v>
      </c>
      <c r="H24519" s="25">
        <v>26653</v>
      </c>
      <c r="J24519" s="58" t="e">
        <f>HYPERLINK("#"&amp;"Insumos"&amp;"!A"&amp;MATCH($B24519,#REF!,0),"Ins "&amp;$B24519)</f>
        <v>#REF!</v>
      </c>
      <c r="M24519" s="220"/>
    </row>
    <row r="24520" spans="1:13" x14ac:dyDescent="0.2">
      <c r="A24520" s="51" t="s">
        <v>8959</v>
      </c>
      <c r="B24520" s="52" t="s">
        <v>5007</v>
      </c>
      <c r="C24520" s="45" t="s">
        <v>720</v>
      </c>
      <c r="D24520" s="23" t="s">
        <v>5751</v>
      </c>
      <c r="E24520" s="23" t="s">
        <v>4134</v>
      </c>
      <c r="F24520" s="40">
        <v>0.3</v>
      </c>
      <c r="G24520" s="25">
        <v>1897</v>
      </c>
      <c r="H24520" s="25">
        <v>569</v>
      </c>
      <c r="J24520" s="58" t="e">
        <f>HYPERLINK("#"&amp;"Insumos"&amp;"!A"&amp;MATCH($B24520,#REF!,0),"Ins "&amp;$B24520)</f>
        <v>#REF!</v>
      </c>
      <c r="M24520" s="220"/>
    </row>
    <row r="24521" spans="1:13" ht="89.25" x14ac:dyDescent="0.2">
      <c r="A24521" s="49" t="s">
        <v>8960</v>
      </c>
      <c r="B24521" s="50" t="s">
        <v>6816</v>
      </c>
      <c r="C24521" s="79" t="s">
        <v>9219</v>
      </c>
      <c r="D24521" s="37" t="s">
        <v>5608</v>
      </c>
      <c r="E24521" s="37" t="s">
        <v>465</v>
      </c>
      <c r="F24521" s="41"/>
      <c r="G24521" s="27"/>
      <c r="H24521" s="27"/>
      <c r="I24521" s="27">
        <v>21554</v>
      </c>
      <c r="M24521" s="220">
        <f t="shared" ref="M24521:M24576" si="383">ROUND(I24521*(1+$L$2),0)</f>
        <v>28227</v>
      </c>
    </row>
    <row r="24522" spans="1:13" x14ac:dyDescent="0.2">
      <c r="A24522" s="51" t="s">
        <v>8960</v>
      </c>
      <c r="B24522" s="52" t="s">
        <v>5533</v>
      </c>
      <c r="C24522" s="45" t="s">
        <v>5892</v>
      </c>
      <c r="D24522" s="23" t="s">
        <v>977</v>
      </c>
      <c r="E24522" s="23" t="s">
        <v>4134</v>
      </c>
      <c r="F24522" s="40">
        <v>0.15</v>
      </c>
      <c r="G24522" s="25">
        <v>3623</v>
      </c>
      <c r="H24522" s="25">
        <v>543</v>
      </c>
      <c r="J24522" s="58" t="e">
        <f>HYPERLINK("#"&amp;"Insumos"&amp;"!A"&amp;MATCH($B24522,#REF!,0),"Ins "&amp;$B24522)</f>
        <v>#REF!</v>
      </c>
      <c r="M24522" s="220"/>
    </row>
    <row r="24523" spans="1:13" ht="25.5" x14ac:dyDescent="0.2">
      <c r="A24523" s="51" t="s">
        <v>8960</v>
      </c>
      <c r="B24523" s="52" t="s">
        <v>597</v>
      </c>
      <c r="C24523" s="45" t="s">
        <v>8738</v>
      </c>
      <c r="D24523" s="23" t="s">
        <v>5534</v>
      </c>
      <c r="E24523" s="23" t="s">
        <v>8737</v>
      </c>
      <c r="F24523" s="40">
        <v>0.15998845890287436</v>
      </c>
      <c r="G24523" s="25">
        <v>17302</v>
      </c>
      <c r="H24523" s="25">
        <v>2768</v>
      </c>
      <c r="J24523" s="58" t="e">
        <f>HYPERLINK("#"&amp;"Insumos"&amp;"!A"&amp;MATCH($B24523,#REF!,0),"Ins "&amp;$B24523)</f>
        <v>#REF!</v>
      </c>
      <c r="M24523" s="220"/>
    </row>
    <row r="24524" spans="1:13" ht="63.75" x14ac:dyDescent="0.2">
      <c r="A24524" s="51" t="s">
        <v>8960</v>
      </c>
      <c r="B24524" s="52" t="s">
        <v>5000</v>
      </c>
      <c r="C24524" s="45" t="s">
        <v>2346</v>
      </c>
      <c r="D24524" s="23" t="s">
        <v>5751</v>
      </c>
      <c r="E24524" s="23" t="s">
        <v>4134</v>
      </c>
      <c r="F24524" s="40">
        <v>0.2</v>
      </c>
      <c r="G24524" s="25">
        <v>5410</v>
      </c>
      <c r="H24524" s="25">
        <v>1082</v>
      </c>
      <c r="J24524" s="58" t="e">
        <f>HYPERLINK("#"&amp;"Insumos"&amp;"!A"&amp;MATCH($B24524,#REF!,0),"Ins "&amp;$B24524)</f>
        <v>#REF!</v>
      </c>
      <c r="M24524" s="220"/>
    </row>
    <row r="24525" spans="1:13" x14ac:dyDescent="0.2">
      <c r="A24525" s="51" t="s">
        <v>8960</v>
      </c>
      <c r="B24525" s="52" t="s">
        <v>5575</v>
      </c>
      <c r="C24525" s="45" t="s">
        <v>974</v>
      </c>
      <c r="D24525" s="23" t="s">
        <v>5734</v>
      </c>
      <c r="E24525" s="23" t="s">
        <v>4141</v>
      </c>
      <c r="F24525" s="40">
        <v>0.4</v>
      </c>
      <c r="G24525" s="25">
        <v>41004</v>
      </c>
      <c r="H24525" s="25">
        <v>16402</v>
      </c>
      <c r="J24525" s="58" t="e">
        <f>HYPERLINK("#"&amp;"Insumos"&amp;"!A"&amp;MATCH($B24525,#REF!,0),"Ins "&amp;$B24525)</f>
        <v>#REF!</v>
      </c>
      <c r="M24525" s="220"/>
    </row>
    <row r="24526" spans="1:13" x14ac:dyDescent="0.2">
      <c r="A24526" s="51" t="s">
        <v>8960</v>
      </c>
      <c r="B24526" s="52" t="s">
        <v>5007</v>
      </c>
      <c r="C24526" s="45" t="s">
        <v>720</v>
      </c>
      <c r="D24526" s="23" t="s">
        <v>5751</v>
      </c>
      <c r="E24526" s="23" t="s">
        <v>4134</v>
      </c>
      <c r="F24526" s="40">
        <v>0.4</v>
      </c>
      <c r="G24526" s="25">
        <v>1897</v>
      </c>
      <c r="H24526" s="25">
        <v>759</v>
      </c>
      <c r="J24526" s="58" t="e">
        <f>HYPERLINK("#"&amp;"Insumos"&amp;"!A"&amp;MATCH($B24526,#REF!,0),"Ins "&amp;$B24526)</f>
        <v>#REF!</v>
      </c>
      <c r="M24526" s="220"/>
    </row>
    <row r="24527" spans="1:13" ht="153" x14ac:dyDescent="0.2">
      <c r="A24527" s="49" t="s">
        <v>8961</v>
      </c>
      <c r="B24527" s="50" t="s">
        <v>6816</v>
      </c>
      <c r="C24527" s="79" t="s">
        <v>9220</v>
      </c>
      <c r="D24527" s="37" t="s">
        <v>5608</v>
      </c>
      <c r="E24527" s="37" t="s">
        <v>465</v>
      </c>
      <c r="F24527" s="41"/>
      <c r="G24527" s="27"/>
      <c r="H24527" s="27"/>
      <c r="I24527" s="27">
        <v>44184</v>
      </c>
      <c r="M24527" s="220">
        <f t="shared" si="383"/>
        <v>57863</v>
      </c>
    </row>
    <row r="24528" spans="1:13" x14ac:dyDescent="0.2">
      <c r="A24528" s="51" t="s">
        <v>8961</v>
      </c>
      <c r="B24528" s="52" t="s">
        <v>5533</v>
      </c>
      <c r="C24528" s="45" t="s">
        <v>5892</v>
      </c>
      <c r="D24528" s="23" t="s">
        <v>977</v>
      </c>
      <c r="E24528" s="23" t="s">
        <v>4134</v>
      </c>
      <c r="F24528" s="40">
        <v>0.38</v>
      </c>
      <c r="G24528" s="25">
        <v>3623</v>
      </c>
      <c r="H24528" s="25">
        <v>1377</v>
      </c>
      <c r="J24528" s="58" t="e">
        <f>HYPERLINK("#"&amp;"Insumos"&amp;"!A"&amp;MATCH($B24528,#REF!,0),"Ins "&amp;$B24528)</f>
        <v>#REF!</v>
      </c>
      <c r="M24528" s="220"/>
    </row>
    <row r="24529" spans="1:13" ht="25.5" x14ac:dyDescent="0.2">
      <c r="A24529" s="51" t="s">
        <v>8961</v>
      </c>
      <c r="B24529" s="52" t="s">
        <v>597</v>
      </c>
      <c r="C24529" s="45" t="s">
        <v>8738</v>
      </c>
      <c r="D24529" s="23" t="s">
        <v>5534</v>
      </c>
      <c r="E24529" s="23" t="s">
        <v>8737</v>
      </c>
      <c r="F24529" s="40">
        <v>0.47539822796071213</v>
      </c>
      <c r="G24529" s="25">
        <v>17302</v>
      </c>
      <c r="H24529" s="25">
        <v>8225</v>
      </c>
      <c r="J24529" s="58" t="e">
        <f>HYPERLINK("#"&amp;"Insumos"&amp;"!A"&amp;MATCH($B24529,#REF!,0),"Ins "&amp;$B24529)</f>
        <v>#REF!</v>
      </c>
      <c r="M24529" s="220"/>
    </row>
    <row r="24530" spans="1:13" ht="63.75" x14ac:dyDescent="0.2">
      <c r="A24530" s="51" t="s">
        <v>8961</v>
      </c>
      <c r="B24530" s="52" t="s">
        <v>5000</v>
      </c>
      <c r="C24530" s="45" t="s">
        <v>2346</v>
      </c>
      <c r="D24530" s="23" t="s">
        <v>5751</v>
      </c>
      <c r="E24530" s="23" t="s">
        <v>4134</v>
      </c>
      <c r="F24530" s="40">
        <v>1.2</v>
      </c>
      <c r="G24530" s="25">
        <v>5410</v>
      </c>
      <c r="H24530" s="25">
        <v>6492</v>
      </c>
      <c r="J24530" s="58" t="e">
        <f>HYPERLINK("#"&amp;"Insumos"&amp;"!A"&amp;MATCH($B24530,#REF!,0),"Ins "&amp;$B24530)</f>
        <v>#REF!</v>
      </c>
      <c r="M24530" s="220"/>
    </row>
    <row r="24531" spans="1:13" x14ac:dyDescent="0.2">
      <c r="A24531" s="51" t="s">
        <v>8961</v>
      </c>
      <c r="B24531" s="52" t="s">
        <v>5575</v>
      </c>
      <c r="C24531" s="45" t="s">
        <v>974</v>
      </c>
      <c r="D24531" s="23" t="s">
        <v>5734</v>
      </c>
      <c r="E24531" s="23" t="s">
        <v>4141</v>
      </c>
      <c r="F24531" s="40">
        <v>0.5</v>
      </c>
      <c r="G24531" s="25">
        <v>41004</v>
      </c>
      <c r="H24531" s="25">
        <v>20502</v>
      </c>
      <c r="J24531" s="58" t="e">
        <f>HYPERLINK("#"&amp;"Insumos"&amp;"!A"&amp;MATCH($B24531,#REF!,0),"Ins "&amp;$B24531)</f>
        <v>#REF!</v>
      </c>
      <c r="M24531" s="220"/>
    </row>
    <row r="24532" spans="1:13" x14ac:dyDescent="0.2">
      <c r="A24532" s="51" t="s">
        <v>8961</v>
      </c>
      <c r="B24532" s="52" t="s">
        <v>5007</v>
      </c>
      <c r="C24532" s="45" t="s">
        <v>720</v>
      </c>
      <c r="D24532" s="23" t="s">
        <v>5751</v>
      </c>
      <c r="E24532" s="23" t="s">
        <v>4134</v>
      </c>
      <c r="F24532" s="40">
        <v>4</v>
      </c>
      <c r="G24532" s="25">
        <v>1897</v>
      </c>
      <c r="H24532" s="25">
        <v>7588</v>
      </c>
      <c r="J24532" s="58" t="e">
        <f>HYPERLINK("#"&amp;"Insumos"&amp;"!A"&amp;MATCH($B24532,#REF!,0),"Ins "&amp;$B24532)</f>
        <v>#REF!</v>
      </c>
      <c r="M24532" s="220"/>
    </row>
    <row r="24533" spans="1:13" ht="153" x14ac:dyDescent="0.2">
      <c r="A24533" s="49" t="s">
        <v>8962</v>
      </c>
      <c r="B24533" s="50" t="s">
        <v>6816</v>
      </c>
      <c r="C24533" s="79" t="s">
        <v>9221</v>
      </c>
      <c r="D24533" s="37" t="s">
        <v>5608</v>
      </c>
      <c r="E24533" s="37" t="s">
        <v>465</v>
      </c>
      <c r="F24533" s="41"/>
      <c r="G24533" s="27"/>
      <c r="H24533" s="27"/>
      <c r="I24533" s="27">
        <v>148866</v>
      </c>
      <c r="M24533" s="220">
        <f t="shared" si="383"/>
        <v>194955</v>
      </c>
    </row>
    <row r="24534" spans="1:13" x14ac:dyDescent="0.2">
      <c r="A24534" s="51" t="s">
        <v>8962</v>
      </c>
      <c r="B24534" s="52" t="s">
        <v>5533</v>
      </c>
      <c r="C24534" s="45" t="s">
        <v>5892</v>
      </c>
      <c r="D24534" s="23" t="s">
        <v>977</v>
      </c>
      <c r="E24534" s="23" t="s">
        <v>4134</v>
      </c>
      <c r="F24534" s="40">
        <v>0.65</v>
      </c>
      <c r="G24534" s="25">
        <v>3623</v>
      </c>
      <c r="H24534" s="25">
        <v>2355</v>
      </c>
      <c r="J24534" s="58" t="e">
        <f>HYPERLINK("#"&amp;"Insumos"&amp;"!A"&amp;MATCH($B24534,#REF!,0),"Ins "&amp;$B24534)</f>
        <v>#REF!</v>
      </c>
      <c r="M24534" s="220"/>
    </row>
    <row r="24535" spans="1:13" ht="25.5" x14ac:dyDescent="0.2">
      <c r="A24535" s="51" t="s">
        <v>8962</v>
      </c>
      <c r="B24535" s="52" t="s">
        <v>597</v>
      </c>
      <c r="C24535" s="45" t="s">
        <v>8738</v>
      </c>
      <c r="D24535" s="23" t="s">
        <v>5534</v>
      </c>
      <c r="E24535" s="23" t="s">
        <v>8737</v>
      </c>
      <c r="F24535" s="40">
        <v>0.56206345199023844</v>
      </c>
      <c r="G24535" s="25">
        <v>17302</v>
      </c>
      <c r="H24535" s="25">
        <v>9725</v>
      </c>
      <c r="J24535" s="58" t="e">
        <f>HYPERLINK("#"&amp;"Insumos"&amp;"!A"&amp;MATCH($B24535,#REF!,0),"Ins "&amp;$B24535)</f>
        <v>#REF!</v>
      </c>
      <c r="M24535" s="220"/>
    </row>
    <row r="24536" spans="1:13" ht="63.75" x14ac:dyDescent="0.2">
      <c r="A24536" s="51" t="s">
        <v>8962</v>
      </c>
      <c r="B24536" s="52" t="s">
        <v>5000</v>
      </c>
      <c r="C24536" s="45" t="s">
        <v>2346</v>
      </c>
      <c r="D24536" s="23" t="s">
        <v>5751</v>
      </c>
      <c r="E24536" s="23" t="s">
        <v>4134</v>
      </c>
      <c r="F24536" s="40">
        <v>1.2</v>
      </c>
      <c r="G24536" s="25">
        <v>5410</v>
      </c>
      <c r="H24536" s="25">
        <v>6492</v>
      </c>
      <c r="J24536" s="58" t="e">
        <f>HYPERLINK("#"&amp;"Insumos"&amp;"!A"&amp;MATCH($B24536,#REF!,0),"Ins "&amp;$B24536)</f>
        <v>#REF!</v>
      </c>
      <c r="M24536" s="220"/>
    </row>
    <row r="24537" spans="1:13" x14ac:dyDescent="0.2">
      <c r="A24537" s="51" t="s">
        <v>8962</v>
      </c>
      <c r="B24537" s="52" t="s">
        <v>5575</v>
      </c>
      <c r="C24537" s="45" t="s">
        <v>974</v>
      </c>
      <c r="D24537" s="23" t="s">
        <v>5734</v>
      </c>
      <c r="E24537" s="23" t="s">
        <v>4141</v>
      </c>
      <c r="F24537" s="40">
        <v>2.9</v>
      </c>
      <c r="G24537" s="25">
        <v>41004</v>
      </c>
      <c r="H24537" s="25">
        <v>118912</v>
      </c>
      <c r="J24537" s="58" t="e">
        <f>HYPERLINK("#"&amp;"Insumos"&amp;"!A"&amp;MATCH($B24537,#REF!,0),"Ins "&amp;$B24537)</f>
        <v>#REF!</v>
      </c>
      <c r="M24537" s="220"/>
    </row>
    <row r="24538" spans="1:13" x14ac:dyDescent="0.2">
      <c r="A24538" s="51" t="s">
        <v>8962</v>
      </c>
      <c r="B24538" s="52" t="s">
        <v>5007</v>
      </c>
      <c r="C24538" s="45" t="s">
        <v>720</v>
      </c>
      <c r="D24538" s="23" t="s">
        <v>5751</v>
      </c>
      <c r="E24538" s="23" t="s">
        <v>4134</v>
      </c>
      <c r="F24538" s="40">
        <v>6</v>
      </c>
      <c r="G24538" s="25">
        <v>1897</v>
      </c>
      <c r="H24538" s="25">
        <v>11382</v>
      </c>
      <c r="J24538" s="58" t="e">
        <f>HYPERLINK("#"&amp;"Insumos"&amp;"!A"&amp;MATCH($B24538,#REF!,0),"Ins "&amp;$B24538)</f>
        <v>#REF!</v>
      </c>
      <c r="M24538" s="220"/>
    </row>
    <row r="24539" spans="1:13" ht="140.25" x14ac:dyDescent="0.2">
      <c r="A24539" s="49" t="s">
        <v>8963</v>
      </c>
      <c r="B24539" s="50" t="s">
        <v>6816</v>
      </c>
      <c r="C24539" s="79" t="s">
        <v>9222</v>
      </c>
      <c r="D24539" s="37" t="s">
        <v>5608</v>
      </c>
      <c r="E24539" s="37" t="s">
        <v>4134</v>
      </c>
      <c r="F24539" s="41"/>
      <c r="G24539" s="27"/>
      <c r="H24539" s="27"/>
      <c r="I24539" s="27">
        <v>140955</v>
      </c>
      <c r="M24539" s="220">
        <f t="shared" si="383"/>
        <v>184595</v>
      </c>
    </row>
    <row r="24540" spans="1:13" x14ac:dyDescent="0.2">
      <c r="A24540" s="51" t="s">
        <v>8963</v>
      </c>
      <c r="B24540" s="52" t="s">
        <v>5533</v>
      </c>
      <c r="C24540" s="45" t="s">
        <v>5892</v>
      </c>
      <c r="D24540" s="23" t="s">
        <v>977</v>
      </c>
      <c r="E24540" s="23" t="s">
        <v>4134</v>
      </c>
      <c r="F24540" s="40">
        <v>3</v>
      </c>
      <c r="G24540" s="25">
        <v>3623</v>
      </c>
      <c r="H24540" s="25">
        <v>10869</v>
      </c>
      <c r="J24540" s="58" t="e">
        <f>HYPERLINK("#"&amp;"Insumos"&amp;"!A"&amp;MATCH($B24540,#REF!,0),"Ins "&amp;$B24540)</f>
        <v>#REF!</v>
      </c>
      <c r="M24540" s="220"/>
    </row>
    <row r="24541" spans="1:13" ht="25.5" x14ac:dyDescent="0.2">
      <c r="A24541" s="51" t="s">
        <v>8963</v>
      </c>
      <c r="B24541" s="52" t="s">
        <v>597</v>
      </c>
      <c r="C24541" s="45" t="s">
        <v>8738</v>
      </c>
      <c r="D24541" s="23" t="s">
        <v>5534</v>
      </c>
      <c r="E24541" s="23" t="s">
        <v>8737</v>
      </c>
      <c r="F24541" s="40">
        <v>0.55944626777749706</v>
      </c>
      <c r="G24541" s="25">
        <v>17302</v>
      </c>
      <c r="H24541" s="25">
        <v>9680</v>
      </c>
      <c r="J24541" s="58" t="e">
        <f>HYPERLINK("#"&amp;"Insumos"&amp;"!A"&amp;MATCH($B24541,#REF!,0),"Ins "&amp;$B24541)</f>
        <v>#REF!</v>
      </c>
      <c r="M24541" s="220"/>
    </row>
    <row r="24542" spans="1:13" ht="63.75" x14ac:dyDescent="0.2">
      <c r="A24542" s="51" t="s">
        <v>8963</v>
      </c>
      <c r="B24542" s="52" t="s">
        <v>5000</v>
      </c>
      <c r="C24542" s="45" t="s">
        <v>2346</v>
      </c>
      <c r="D24542" s="23" t="s">
        <v>5751</v>
      </c>
      <c r="E24542" s="23" t="s">
        <v>4134</v>
      </c>
      <c r="F24542" s="40">
        <v>1.73</v>
      </c>
      <c r="G24542" s="25">
        <v>5410</v>
      </c>
      <c r="H24542" s="25">
        <v>9359</v>
      </c>
      <c r="J24542" s="58" t="e">
        <f>HYPERLINK("#"&amp;"Insumos"&amp;"!A"&amp;MATCH($B24542,#REF!,0),"Ins "&amp;$B24542)</f>
        <v>#REF!</v>
      </c>
      <c r="M24542" s="220"/>
    </row>
    <row r="24543" spans="1:13" x14ac:dyDescent="0.2">
      <c r="A24543" s="51" t="s">
        <v>8963</v>
      </c>
      <c r="B24543" s="52" t="s">
        <v>5575</v>
      </c>
      <c r="C24543" s="45" t="s">
        <v>974</v>
      </c>
      <c r="D24543" s="23" t="s">
        <v>5734</v>
      </c>
      <c r="E24543" s="23" t="s">
        <v>4141</v>
      </c>
      <c r="F24543" s="40">
        <v>2.5</v>
      </c>
      <c r="G24543" s="25">
        <v>41004</v>
      </c>
      <c r="H24543" s="25">
        <v>102510</v>
      </c>
      <c r="J24543" s="58" t="e">
        <f>HYPERLINK("#"&amp;"Insumos"&amp;"!A"&amp;MATCH($B24543,#REF!,0),"Ins "&amp;$B24543)</f>
        <v>#REF!</v>
      </c>
      <c r="M24543" s="220"/>
    </row>
    <row r="24544" spans="1:13" x14ac:dyDescent="0.2">
      <c r="A24544" s="51" t="s">
        <v>8963</v>
      </c>
      <c r="B24544" s="52" t="s">
        <v>5007</v>
      </c>
      <c r="C24544" s="45" t="s">
        <v>720</v>
      </c>
      <c r="D24544" s="23" t="s">
        <v>5751</v>
      </c>
      <c r="E24544" s="23" t="s">
        <v>4134</v>
      </c>
      <c r="F24544" s="40">
        <v>4.5</v>
      </c>
      <c r="G24544" s="25">
        <v>1897</v>
      </c>
      <c r="H24544" s="25">
        <v>8537</v>
      </c>
      <c r="J24544" s="58" t="e">
        <f>HYPERLINK("#"&amp;"Insumos"&amp;"!A"&amp;MATCH($B24544,#REF!,0),"Ins "&amp;$B24544)</f>
        <v>#REF!</v>
      </c>
      <c r="M24544" s="220"/>
    </row>
    <row r="24545" spans="1:13" ht="76.5" x14ac:dyDescent="0.2">
      <c r="A24545" s="49" t="s">
        <v>8964</v>
      </c>
      <c r="B24545" s="50" t="s">
        <v>6816</v>
      </c>
      <c r="C24545" s="79" t="s">
        <v>9223</v>
      </c>
      <c r="D24545" s="37" t="s">
        <v>5608</v>
      </c>
      <c r="E24545" s="37" t="s">
        <v>465</v>
      </c>
      <c r="F24545" s="41"/>
      <c r="G24545" s="27"/>
      <c r="H24545" s="27"/>
      <c r="I24545" s="27">
        <v>30575</v>
      </c>
      <c r="M24545" s="220">
        <f t="shared" si="383"/>
        <v>40041</v>
      </c>
    </row>
    <row r="24546" spans="1:13" x14ac:dyDescent="0.2">
      <c r="A24546" s="51" t="s">
        <v>8964</v>
      </c>
      <c r="B24546" s="52" t="s">
        <v>5533</v>
      </c>
      <c r="C24546" s="45" t="s">
        <v>5892</v>
      </c>
      <c r="D24546" s="23" t="s">
        <v>977</v>
      </c>
      <c r="E24546" s="23" t="s">
        <v>4134</v>
      </c>
      <c r="F24546" s="40">
        <v>0.2</v>
      </c>
      <c r="G24546" s="25">
        <v>3623</v>
      </c>
      <c r="H24546" s="25">
        <v>725</v>
      </c>
      <c r="J24546" s="58" t="e">
        <f>HYPERLINK("#"&amp;"Insumos"&amp;"!A"&amp;MATCH($B24546,#REF!,0),"Ins "&amp;$B24546)</f>
        <v>#REF!</v>
      </c>
      <c r="M24546" s="220"/>
    </row>
    <row r="24547" spans="1:13" x14ac:dyDescent="0.2">
      <c r="A24547" s="51" t="s">
        <v>8964</v>
      </c>
      <c r="B24547" s="52" t="s">
        <v>1050</v>
      </c>
      <c r="C24547" s="45" t="s">
        <v>1063</v>
      </c>
      <c r="D24547" s="23" t="s">
        <v>5751</v>
      </c>
      <c r="E24547" s="23" t="s">
        <v>4136</v>
      </c>
      <c r="F24547" s="40">
        <v>18</v>
      </c>
      <c r="G24547" s="25">
        <v>34</v>
      </c>
      <c r="H24547" s="25">
        <v>612</v>
      </c>
      <c r="J24547" s="58" t="e">
        <f>HYPERLINK("#"&amp;"Insumos"&amp;"!A"&amp;MATCH($B24547,#REF!,0),"Ins "&amp;$B24547)</f>
        <v>#REF!</v>
      </c>
      <c r="M24547" s="220"/>
    </row>
    <row r="24548" spans="1:13" x14ac:dyDescent="0.2">
      <c r="A24548" s="51" t="s">
        <v>8964</v>
      </c>
      <c r="B24548" s="52" t="s">
        <v>218</v>
      </c>
      <c r="C24548" s="45" t="s">
        <v>5580</v>
      </c>
      <c r="D24548" s="23" t="s">
        <v>5734</v>
      </c>
      <c r="E24548" s="23" t="s">
        <v>4141</v>
      </c>
      <c r="F24548" s="40">
        <v>2</v>
      </c>
      <c r="G24548" s="25">
        <v>14562</v>
      </c>
      <c r="H24548" s="25">
        <v>29124</v>
      </c>
      <c r="J24548" s="58" t="e">
        <f>HYPERLINK("#"&amp;"Insumos"&amp;"!A"&amp;MATCH($B24548,#REF!,0),"Ins "&amp;$B24548)</f>
        <v>#REF!</v>
      </c>
      <c r="M24548" s="220"/>
    </row>
    <row r="24549" spans="1:13" x14ac:dyDescent="0.2">
      <c r="A24549" s="51" t="s">
        <v>8964</v>
      </c>
      <c r="B24549" s="52" t="s">
        <v>5007</v>
      </c>
      <c r="C24549" s="45" t="s">
        <v>720</v>
      </c>
      <c r="D24549" s="23" t="s">
        <v>5751</v>
      </c>
      <c r="E24549" s="23" t="s">
        <v>4134</v>
      </c>
      <c r="F24549" s="40">
        <v>0.06</v>
      </c>
      <c r="G24549" s="25">
        <v>1897</v>
      </c>
      <c r="H24549" s="25">
        <v>114</v>
      </c>
      <c r="J24549" s="58" t="e">
        <f>HYPERLINK("#"&amp;"Insumos"&amp;"!A"&amp;MATCH($B24549,#REF!,0),"Ins "&amp;$B24549)</f>
        <v>#REF!</v>
      </c>
      <c r="M24549" s="220"/>
    </row>
    <row r="24550" spans="1:13" ht="127.5" x14ac:dyDescent="0.2">
      <c r="A24550" s="49" t="s">
        <v>8965</v>
      </c>
      <c r="B24550" s="50" t="s">
        <v>6816</v>
      </c>
      <c r="C24550" s="79" t="s">
        <v>9224</v>
      </c>
      <c r="D24550" s="37" t="s">
        <v>5608</v>
      </c>
      <c r="E24550" s="37" t="s">
        <v>4134</v>
      </c>
      <c r="F24550" s="41"/>
      <c r="G24550" s="27"/>
      <c r="H24550" s="27"/>
      <c r="I24550" s="27">
        <v>57382</v>
      </c>
      <c r="M24550" s="220">
        <f t="shared" si="383"/>
        <v>75147</v>
      </c>
    </row>
    <row r="24551" spans="1:13" x14ac:dyDescent="0.2">
      <c r="A24551" s="51" t="s">
        <v>8965</v>
      </c>
      <c r="B24551" s="52" t="s">
        <v>5533</v>
      </c>
      <c r="C24551" s="45" t="s">
        <v>5892</v>
      </c>
      <c r="D24551" s="23" t="s">
        <v>977</v>
      </c>
      <c r="E24551" s="23" t="s">
        <v>4134</v>
      </c>
      <c r="F24551" s="40">
        <v>0.4</v>
      </c>
      <c r="G24551" s="25">
        <v>3623</v>
      </c>
      <c r="H24551" s="25">
        <v>1449</v>
      </c>
      <c r="J24551" s="58" t="e">
        <f>HYPERLINK("#"&amp;"Insumos"&amp;"!A"&amp;MATCH($B24551,#REF!,0),"Ins "&amp;$B24551)</f>
        <v>#REF!</v>
      </c>
      <c r="M24551" s="220"/>
    </row>
    <row r="24552" spans="1:13" ht="25.5" x14ac:dyDescent="0.2">
      <c r="A24552" s="51" t="s">
        <v>8965</v>
      </c>
      <c r="B24552" s="52" t="s">
        <v>597</v>
      </c>
      <c r="C24552" s="45" t="s">
        <v>8738</v>
      </c>
      <c r="D24552" s="23" t="s">
        <v>5534</v>
      </c>
      <c r="E24552" s="23" t="s">
        <v>8737</v>
      </c>
      <c r="F24552" s="40">
        <v>0.36916723771053533</v>
      </c>
      <c r="G24552" s="25">
        <v>17302</v>
      </c>
      <c r="H24552" s="25">
        <v>6387</v>
      </c>
      <c r="J24552" s="58" t="e">
        <f>HYPERLINK("#"&amp;"Insumos"&amp;"!A"&amp;MATCH($B24552,#REF!,0),"Ins "&amp;$B24552)</f>
        <v>#REF!</v>
      </c>
      <c r="M24552" s="220"/>
    </row>
    <row r="24553" spans="1:13" ht="63.75" x14ac:dyDescent="0.2">
      <c r="A24553" s="51" t="s">
        <v>8965</v>
      </c>
      <c r="B24553" s="52" t="s">
        <v>5000</v>
      </c>
      <c r="C24553" s="45" t="s">
        <v>2346</v>
      </c>
      <c r="D24553" s="23" t="s">
        <v>5751</v>
      </c>
      <c r="E24553" s="23" t="s">
        <v>4134</v>
      </c>
      <c r="F24553" s="40">
        <v>0.8</v>
      </c>
      <c r="G24553" s="25">
        <v>5410</v>
      </c>
      <c r="H24553" s="25">
        <v>4328</v>
      </c>
      <c r="J24553" s="58" t="e">
        <f>HYPERLINK("#"&amp;"Insumos"&amp;"!A"&amp;MATCH($B24553,#REF!,0),"Ins "&amp;$B24553)</f>
        <v>#REF!</v>
      </c>
      <c r="M24553" s="220"/>
    </row>
    <row r="24554" spans="1:13" x14ac:dyDescent="0.2">
      <c r="A24554" s="51" t="s">
        <v>8965</v>
      </c>
      <c r="B24554" s="52" t="s">
        <v>5575</v>
      </c>
      <c r="C24554" s="45" t="s">
        <v>974</v>
      </c>
      <c r="D24554" s="23" t="s">
        <v>5734</v>
      </c>
      <c r="E24554" s="23" t="s">
        <v>4141</v>
      </c>
      <c r="F24554" s="40">
        <v>1.1000000000000001</v>
      </c>
      <c r="G24554" s="25">
        <v>41004</v>
      </c>
      <c r="H24554" s="25">
        <v>45104</v>
      </c>
      <c r="J24554" s="58" t="e">
        <f>HYPERLINK("#"&amp;"Insumos"&amp;"!A"&amp;MATCH($B24554,#REF!,0),"Ins "&amp;$B24554)</f>
        <v>#REF!</v>
      </c>
      <c r="M24554" s="220"/>
    </row>
    <row r="24555" spans="1:13" x14ac:dyDescent="0.2">
      <c r="A24555" s="51" t="s">
        <v>8965</v>
      </c>
      <c r="B24555" s="52" t="s">
        <v>5007</v>
      </c>
      <c r="C24555" s="45" t="s">
        <v>720</v>
      </c>
      <c r="D24555" s="23" t="s">
        <v>5751</v>
      </c>
      <c r="E24555" s="23" t="s">
        <v>4134</v>
      </c>
      <c r="F24555" s="40">
        <v>0.06</v>
      </c>
      <c r="G24555" s="25">
        <v>1897</v>
      </c>
      <c r="H24555" s="25">
        <v>114</v>
      </c>
      <c r="J24555" s="58" t="e">
        <f>HYPERLINK("#"&amp;"Insumos"&amp;"!A"&amp;MATCH($B24555,#REF!,0),"Ins "&amp;$B24555)</f>
        <v>#REF!</v>
      </c>
      <c r="M24555" s="220"/>
    </row>
    <row r="24556" spans="1:13" ht="127.5" x14ac:dyDescent="0.2">
      <c r="A24556" s="49" t="s">
        <v>8966</v>
      </c>
      <c r="B24556" s="50" t="s">
        <v>6816</v>
      </c>
      <c r="C24556" s="79" t="s">
        <v>9225</v>
      </c>
      <c r="D24556" s="37" t="s">
        <v>5608</v>
      </c>
      <c r="E24556" s="37" t="s">
        <v>464</v>
      </c>
      <c r="F24556" s="41"/>
      <c r="G24556" s="27"/>
      <c r="H24556" s="27"/>
      <c r="I24556" s="27">
        <v>155831</v>
      </c>
      <c r="M24556" s="220">
        <f t="shared" si="383"/>
        <v>204076</v>
      </c>
    </row>
    <row r="24557" spans="1:13" x14ac:dyDescent="0.2">
      <c r="A24557" s="51" t="s">
        <v>8966</v>
      </c>
      <c r="B24557" s="52" t="s">
        <v>5533</v>
      </c>
      <c r="C24557" s="45" t="s">
        <v>5892</v>
      </c>
      <c r="D24557" s="23" t="s">
        <v>977</v>
      </c>
      <c r="E24557" s="23" t="s">
        <v>4134</v>
      </c>
      <c r="F24557" s="40">
        <v>1.7</v>
      </c>
      <c r="G24557" s="25">
        <v>3623</v>
      </c>
      <c r="H24557" s="25">
        <v>6159</v>
      </c>
      <c r="J24557" s="58" t="e">
        <f>HYPERLINK("#"&amp;"Insumos"&amp;"!A"&amp;MATCH($B24557,#REF!,0),"Ins "&amp;$B24557)</f>
        <v>#REF!</v>
      </c>
      <c r="M24557" s="220"/>
    </row>
    <row r="24558" spans="1:13" ht="25.5" x14ac:dyDescent="0.2">
      <c r="A24558" s="51" t="s">
        <v>8966</v>
      </c>
      <c r="B24558" s="52" t="s">
        <v>597</v>
      </c>
      <c r="C24558" s="45" t="s">
        <v>8738</v>
      </c>
      <c r="D24558" s="23" t="s">
        <v>5534</v>
      </c>
      <c r="E24558" s="23" t="s">
        <v>8737</v>
      </c>
      <c r="F24558" s="40">
        <v>3.0031978456618691</v>
      </c>
      <c r="G24558" s="25">
        <v>17302</v>
      </c>
      <c r="H24558" s="25">
        <v>51961</v>
      </c>
      <c r="J24558" s="58" t="e">
        <f>HYPERLINK("#"&amp;"Insumos"&amp;"!A"&amp;MATCH($B24558,#REF!,0),"Ins "&amp;$B24558)</f>
        <v>#REF!</v>
      </c>
      <c r="M24558" s="220"/>
    </row>
    <row r="24559" spans="1:13" ht="63.75" x14ac:dyDescent="0.2">
      <c r="A24559" s="51" t="s">
        <v>8966</v>
      </c>
      <c r="B24559" s="52" t="s">
        <v>5000</v>
      </c>
      <c r="C24559" s="45" t="s">
        <v>2346</v>
      </c>
      <c r="D24559" s="23" t="s">
        <v>5751</v>
      </c>
      <c r="E24559" s="23" t="s">
        <v>4134</v>
      </c>
      <c r="F24559" s="40">
        <v>1.5</v>
      </c>
      <c r="G24559" s="25">
        <v>5410</v>
      </c>
      <c r="H24559" s="25">
        <v>8115</v>
      </c>
      <c r="J24559" s="58" t="e">
        <f>HYPERLINK("#"&amp;"Insumos"&amp;"!A"&amp;MATCH($B24559,#REF!,0),"Ins "&amp;$B24559)</f>
        <v>#REF!</v>
      </c>
      <c r="M24559" s="220"/>
    </row>
    <row r="24560" spans="1:13" x14ac:dyDescent="0.2">
      <c r="A24560" s="51" t="s">
        <v>8966</v>
      </c>
      <c r="B24560" s="52" t="s">
        <v>5575</v>
      </c>
      <c r="C24560" s="45" t="s">
        <v>974</v>
      </c>
      <c r="D24560" s="23" t="s">
        <v>5734</v>
      </c>
      <c r="E24560" s="23" t="s">
        <v>4141</v>
      </c>
      <c r="F24560" s="40">
        <v>2</v>
      </c>
      <c r="G24560" s="25">
        <v>41004</v>
      </c>
      <c r="H24560" s="25">
        <v>82008</v>
      </c>
      <c r="J24560" s="58" t="e">
        <f>HYPERLINK("#"&amp;"Insumos"&amp;"!A"&amp;MATCH($B24560,#REF!,0),"Ins "&amp;$B24560)</f>
        <v>#REF!</v>
      </c>
      <c r="M24560" s="220"/>
    </row>
    <row r="24561" spans="1:13" x14ac:dyDescent="0.2">
      <c r="A24561" s="51" t="s">
        <v>8966</v>
      </c>
      <c r="B24561" s="52" t="s">
        <v>5007</v>
      </c>
      <c r="C24561" s="45" t="s">
        <v>720</v>
      </c>
      <c r="D24561" s="23" t="s">
        <v>5751</v>
      </c>
      <c r="E24561" s="23" t="s">
        <v>4134</v>
      </c>
      <c r="F24561" s="40">
        <v>4</v>
      </c>
      <c r="G24561" s="25">
        <v>1897</v>
      </c>
      <c r="H24561" s="25">
        <v>7588</v>
      </c>
      <c r="J24561" s="58" t="e">
        <f>HYPERLINK("#"&amp;"Insumos"&amp;"!A"&amp;MATCH($B24561,#REF!,0),"Ins "&amp;$B24561)</f>
        <v>#REF!</v>
      </c>
      <c r="M24561" s="220"/>
    </row>
    <row r="24562" spans="1:13" ht="76.5" x14ac:dyDescent="0.2">
      <c r="A24562" s="49" t="s">
        <v>8967</v>
      </c>
      <c r="B24562" s="50" t="s">
        <v>6816</v>
      </c>
      <c r="C24562" s="79" t="s">
        <v>9226</v>
      </c>
      <c r="D24562" s="37" t="s">
        <v>5608</v>
      </c>
      <c r="E24562" s="37" t="s">
        <v>464</v>
      </c>
      <c r="F24562" s="41"/>
      <c r="G24562" s="27"/>
      <c r="H24562" s="27"/>
      <c r="I24562" s="27">
        <v>38372</v>
      </c>
      <c r="M24562" s="220">
        <f t="shared" si="383"/>
        <v>50252</v>
      </c>
    </row>
    <row r="24563" spans="1:13" x14ac:dyDescent="0.2">
      <c r="A24563" s="51" t="s">
        <v>8967</v>
      </c>
      <c r="B24563" s="52" t="s">
        <v>5533</v>
      </c>
      <c r="C24563" s="45" t="s">
        <v>5892</v>
      </c>
      <c r="D24563" s="23" t="s">
        <v>977</v>
      </c>
      <c r="E24563" s="23" t="s">
        <v>4134</v>
      </c>
      <c r="F24563" s="40">
        <v>0.25</v>
      </c>
      <c r="G24563" s="25">
        <v>3623</v>
      </c>
      <c r="H24563" s="25">
        <v>906</v>
      </c>
      <c r="J24563" s="58" t="e">
        <f>HYPERLINK("#"&amp;"Insumos"&amp;"!A"&amp;MATCH($B24563,#REF!,0),"Ins "&amp;$B24563)</f>
        <v>#REF!</v>
      </c>
      <c r="M24563" s="220"/>
    </row>
    <row r="24564" spans="1:13" ht="25.5" x14ac:dyDescent="0.2">
      <c r="A24564" s="51" t="s">
        <v>8967</v>
      </c>
      <c r="B24564" s="52" t="s">
        <v>597</v>
      </c>
      <c r="C24564" s="45" t="s">
        <v>8738</v>
      </c>
      <c r="D24564" s="23" t="s">
        <v>5534</v>
      </c>
      <c r="E24564" s="23" t="s">
        <v>8737</v>
      </c>
      <c r="F24564" s="40">
        <v>1.3390377610271575</v>
      </c>
      <c r="G24564" s="25">
        <v>17302</v>
      </c>
      <c r="H24564" s="25">
        <v>23168</v>
      </c>
      <c r="J24564" s="58" t="e">
        <f>HYPERLINK("#"&amp;"Insumos"&amp;"!A"&amp;MATCH($B24564,#REF!,0),"Ins "&amp;$B24564)</f>
        <v>#REF!</v>
      </c>
      <c r="M24564" s="220"/>
    </row>
    <row r="24565" spans="1:13" ht="63.75" x14ac:dyDescent="0.2">
      <c r="A24565" s="51" t="s">
        <v>8967</v>
      </c>
      <c r="B24565" s="52" t="s">
        <v>5000</v>
      </c>
      <c r="C24565" s="45" t="s">
        <v>2346</v>
      </c>
      <c r="D24565" s="23" t="s">
        <v>5751</v>
      </c>
      <c r="E24565" s="23" t="s">
        <v>4134</v>
      </c>
      <c r="F24565" s="40">
        <v>0.8</v>
      </c>
      <c r="G24565" s="25">
        <v>5410</v>
      </c>
      <c r="H24565" s="25">
        <v>4328</v>
      </c>
      <c r="J24565" s="58" t="e">
        <f>HYPERLINK("#"&amp;"Insumos"&amp;"!A"&amp;MATCH($B24565,#REF!,0),"Ins "&amp;$B24565)</f>
        <v>#REF!</v>
      </c>
      <c r="M24565" s="220"/>
    </row>
    <row r="24566" spans="1:13" x14ac:dyDescent="0.2">
      <c r="A24566" s="51" t="s">
        <v>8967</v>
      </c>
      <c r="B24566" s="52" t="s">
        <v>5575</v>
      </c>
      <c r="C24566" s="45" t="s">
        <v>974</v>
      </c>
      <c r="D24566" s="23" t="s">
        <v>5734</v>
      </c>
      <c r="E24566" s="23" t="s">
        <v>4141</v>
      </c>
      <c r="F24566" s="40">
        <v>0.22</v>
      </c>
      <c r="G24566" s="25">
        <v>41004</v>
      </c>
      <c r="H24566" s="25">
        <v>9021</v>
      </c>
      <c r="J24566" s="58" t="e">
        <f>HYPERLINK("#"&amp;"Insumos"&amp;"!A"&amp;MATCH($B24566,#REF!,0),"Ins "&amp;$B24566)</f>
        <v>#REF!</v>
      </c>
      <c r="M24566" s="220"/>
    </row>
    <row r="24567" spans="1:13" x14ac:dyDescent="0.2">
      <c r="A24567" s="51" t="s">
        <v>8967</v>
      </c>
      <c r="B24567" s="52" t="s">
        <v>5007</v>
      </c>
      <c r="C24567" s="45" t="s">
        <v>720</v>
      </c>
      <c r="D24567" s="23" t="s">
        <v>5751</v>
      </c>
      <c r="E24567" s="23" t="s">
        <v>4134</v>
      </c>
      <c r="F24567" s="40">
        <v>0.5</v>
      </c>
      <c r="G24567" s="25">
        <v>1897</v>
      </c>
      <c r="H24567" s="25">
        <v>949</v>
      </c>
      <c r="J24567" s="58" t="e">
        <f>HYPERLINK("#"&amp;"Insumos"&amp;"!A"&amp;MATCH($B24567,#REF!,0),"Ins "&amp;$B24567)</f>
        <v>#REF!</v>
      </c>
      <c r="M24567" s="220"/>
    </row>
    <row r="24568" spans="1:13" ht="89.25" x14ac:dyDescent="0.2">
      <c r="A24568" s="49" t="s">
        <v>8968</v>
      </c>
      <c r="B24568" s="50" t="s">
        <v>6816</v>
      </c>
      <c r="C24568" s="79" t="s">
        <v>9227</v>
      </c>
      <c r="D24568" s="37" t="s">
        <v>5608</v>
      </c>
      <c r="E24568" s="37" t="s">
        <v>465</v>
      </c>
      <c r="F24568" s="41"/>
      <c r="G24568" s="27"/>
      <c r="H24568" s="27"/>
      <c r="I24568" s="27">
        <v>14721</v>
      </c>
      <c r="M24568" s="220">
        <f t="shared" si="383"/>
        <v>19279</v>
      </c>
    </row>
    <row r="24569" spans="1:13" x14ac:dyDescent="0.2">
      <c r="A24569" s="51" t="s">
        <v>8968</v>
      </c>
      <c r="B24569" s="52" t="s">
        <v>5533</v>
      </c>
      <c r="C24569" s="45" t="s">
        <v>5892</v>
      </c>
      <c r="D24569" s="23" t="s">
        <v>977</v>
      </c>
      <c r="E24569" s="23" t="s">
        <v>4134</v>
      </c>
      <c r="F24569" s="40">
        <v>0.25</v>
      </c>
      <c r="G24569" s="25">
        <v>3623</v>
      </c>
      <c r="H24569" s="25">
        <v>906</v>
      </c>
      <c r="J24569" s="58" t="e">
        <f>HYPERLINK("#"&amp;"Insumos"&amp;"!A"&amp;MATCH($B24569,#REF!,0),"Ins "&amp;$B24569)</f>
        <v>#REF!</v>
      </c>
      <c r="M24569" s="220"/>
    </row>
    <row r="24570" spans="1:13" ht="25.5" x14ac:dyDescent="0.2">
      <c r="A24570" s="51" t="s">
        <v>8968</v>
      </c>
      <c r="B24570" s="52" t="s">
        <v>597</v>
      </c>
      <c r="C24570" s="45" t="s">
        <v>8738</v>
      </c>
      <c r="D24570" s="23" t="s">
        <v>5534</v>
      </c>
      <c r="E24570" s="23" t="s">
        <v>8737</v>
      </c>
      <c r="F24570" s="40">
        <v>3.1053365552229401E-2</v>
      </c>
      <c r="G24570" s="25">
        <v>17302</v>
      </c>
      <c r="H24570" s="25">
        <v>537</v>
      </c>
      <c r="J24570" s="58" t="e">
        <f>HYPERLINK("#"&amp;"Insumos"&amp;"!A"&amp;MATCH($B24570,#REF!,0),"Ins "&amp;$B24570)</f>
        <v>#REF!</v>
      </c>
      <c r="M24570" s="220"/>
    </row>
    <row r="24571" spans="1:13" ht="63.75" x14ac:dyDescent="0.2">
      <c r="A24571" s="51" t="s">
        <v>8968</v>
      </c>
      <c r="B24571" s="52" t="s">
        <v>5000</v>
      </c>
      <c r="C24571" s="45" t="s">
        <v>2346</v>
      </c>
      <c r="D24571" s="23" t="s">
        <v>5751</v>
      </c>
      <c r="E24571" s="23" t="s">
        <v>4134</v>
      </c>
      <c r="F24571" s="40">
        <v>0.2</v>
      </c>
      <c r="G24571" s="25">
        <v>5410</v>
      </c>
      <c r="H24571" s="25">
        <v>1082</v>
      </c>
      <c r="J24571" s="58" t="e">
        <f>HYPERLINK("#"&amp;"Insumos"&amp;"!A"&amp;MATCH($B24571,#REF!,0),"Ins "&amp;$B24571)</f>
        <v>#REF!</v>
      </c>
      <c r="M24571" s="220"/>
    </row>
    <row r="24572" spans="1:13" x14ac:dyDescent="0.2">
      <c r="A24572" s="51" t="s">
        <v>8968</v>
      </c>
      <c r="B24572" s="52" t="s">
        <v>5575</v>
      </c>
      <c r="C24572" s="45" t="s">
        <v>974</v>
      </c>
      <c r="D24572" s="23" t="s">
        <v>5734</v>
      </c>
      <c r="E24572" s="23" t="s">
        <v>4141</v>
      </c>
      <c r="F24572" s="40">
        <v>0.25</v>
      </c>
      <c r="G24572" s="25">
        <v>41004</v>
      </c>
      <c r="H24572" s="25">
        <v>10251</v>
      </c>
      <c r="J24572" s="58" t="e">
        <f>HYPERLINK("#"&amp;"Insumos"&amp;"!A"&amp;MATCH($B24572,#REF!,0),"Ins "&amp;$B24572)</f>
        <v>#REF!</v>
      </c>
      <c r="M24572" s="220"/>
    </row>
    <row r="24573" spans="1:13" x14ac:dyDescent="0.2">
      <c r="A24573" s="51" t="s">
        <v>8968</v>
      </c>
      <c r="B24573" s="52" t="s">
        <v>5007</v>
      </c>
      <c r="C24573" s="45" t="s">
        <v>720</v>
      </c>
      <c r="D24573" s="23" t="s">
        <v>5751</v>
      </c>
      <c r="E24573" s="23" t="s">
        <v>4134</v>
      </c>
      <c r="F24573" s="40">
        <v>0.01</v>
      </c>
      <c r="G24573" s="25">
        <v>1897</v>
      </c>
      <c r="H24573" s="25">
        <v>19</v>
      </c>
      <c r="J24573" s="58" t="e">
        <f>HYPERLINK("#"&amp;"Insumos"&amp;"!A"&amp;MATCH($B24573,#REF!,0),"Ins "&amp;$B24573)</f>
        <v>#REF!</v>
      </c>
      <c r="M24573" s="220"/>
    </row>
    <row r="24574" spans="1:13" x14ac:dyDescent="0.2">
      <c r="A24574" s="51" t="s">
        <v>8968</v>
      </c>
      <c r="B24574" s="53" t="s">
        <v>5185</v>
      </c>
      <c r="C24574" s="45" t="s">
        <v>295</v>
      </c>
      <c r="D24574" s="23" t="s">
        <v>5751</v>
      </c>
      <c r="E24574" s="23" t="s">
        <v>4147</v>
      </c>
      <c r="F24574" s="40">
        <v>0.2</v>
      </c>
      <c r="G24574" s="25">
        <v>5304</v>
      </c>
      <c r="H24574" s="25">
        <v>1061</v>
      </c>
      <c r="J24574" s="58" t="e">
        <f>HYPERLINK("#"&amp;"Insumos"&amp;"!A"&amp;MATCH($B24574,#REF!,0),"Ins "&amp;$B24574)</f>
        <v>#REF!</v>
      </c>
      <c r="M24574" s="220"/>
    </row>
    <row r="24575" spans="1:13" x14ac:dyDescent="0.2">
      <c r="A24575" s="51" t="s">
        <v>8968</v>
      </c>
      <c r="B24575" s="53" t="s">
        <v>5483</v>
      </c>
      <c r="C24575" s="45" t="s">
        <v>1064</v>
      </c>
      <c r="D24575" s="23" t="s">
        <v>5751</v>
      </c>
      <c r="E24575" s="23" t="s">
        <v>467</v>
      </c>
      <c r="F24575" s="40">
        <v>0.14000000000000001</v>
      </c>
      <c r="G24575" s="25">
        <v>6176</v>
      </c>
      <c r="H24575" s="25">
        <v>865</v>
      </c>
      <c r="J24575" s="58" t="e">
        <f>HYPERLINK("#"&amp;"Insumos"&amp;"!A"&amp;MATCH($B24575,#REF!,0),"Ins "&amp;$B24575)</f>
        <v>#REF!</v>
      </c>
      <c r="M24575" s="220"/>
    </row>
    <row r="24576" spans="1:13" ht="178.5" x14ac:dyDescent="0.2">
      <c r="A24576" s="49" t="s">
        <v>8969</v>
      </c>
      <c r="B24576" s="50" t="s">
        <v>6816</v>
      </c>
      <c r="C24576" s="79" t="s">
        <v>9228</v>
      </c>
      <c r="D24576" s="37" t="s">
        <v>5608</v>
      </c>
      <c r="E24576" s="37" t="s">
        <v>465</v>
      </c>
      <c r="F24576" s="41"/>
      <c r="G24576" s="27"/>
      <c r="H24576" s="27"/>
      <c r="I24576" s="27">
        <v>537909</v>
      </c>
      <c r="M24576" s="220">
        <f t="shared" si="383"/>
        <v>704446</v>
      </c>
    </row>
    <row r="24577" spans="1:13" x14ac:dyDescent="0.2">
      <c r="A24577" s="51" t="s">
        <v>8969</v>
      </c>
      <c r="B24577" s="52" t="s">
        <v>5533</v>
      </c>
      <c r="C24577" s="45" t="s">
        <v>5892</v>
      </c>
      <c r="D24577" s="23" t="s">
        <v>977</v>
      </c>
      <c r="E24577" s="23" t="s">
        <v>4134</v>
      </c>
      <c r="F24577" s="40">
        <v>3.2</v>
      </c>
      <c r="G24577" s="25">
        <v>3623</v>
      </c>
      <c r="H24577" s="25">
        <v>11594</v>
      </c>
      <c r="J24577" s="58" t="e">
        <f>HYPERLINK("#"&amp;"Insumos"&amp;"!A"&amp;MATCH($B24577,#REF!,0),"Ins "&amp;$B24577)</f>
        <v>#REF!</v>
      </c>
      <c r="M24577" s="220"/>
    </row>
    <row r="24578" spans="1:13" ht="25.5" x14ac:dyDescent="0.2">
      <c r="A24578" s="51" t="s">
        <v>8969</v>
      </c>
      <c r="B24578" s="52" t="s">
        <v>597</v>
      </c>
      <c r="C24578" s="45" t="s">
        <v>8738</v>
      </c>
      <c r="D24578" s="23" t="s">
        <v>5534</v>
      </c>
      <c r="E24578" s="23" t="s">
        <v>8737</v>
      </c>
      <c r="F24578" s="40">
        <v>4.8283670115800961</v>
      </c>
      <c r="G24578" s="25">
        <v>17302</v>
      </c>
      <c r="H24578" s="25">
        <v>83540</v>
      </c>
      <c r="J24578" s="58" t="e">
        <f>HYPERLINK("#"&amp;"Insumos"&amp;"!A"&amp;MATCH($B24578,#REF!,0),"Ins "&amp;$B24578)</f>
        <v>#REF!</v>
      </c>
      <c r="M24578" s="220"/>
    </row>
    <row r="24579" spans="1:13" ht="63.75" x14ac:dyDescent="0.2">
      <c r="A24579" s="51" t="s">
        <v>8969</v>
      </c>
      <c r="B24579" s="52" t="s">
        <v>5000</v>
      </c>
      <c r="C24579" s="45" t="s">
        <v>2346</v>
      </c>
      <c r="D24579" s="23" t="s">
        <v>5751</v>
      </c>
      <c r="E24579" s="23" t="s">
        <v>4134</v>
      </c>
      <c r="F24579" s="40">
        <v>0.2</v>
      </c>
      <c r="G24579" s="25">
        <v>5410</v>
      </c>
      <c r="H24579" s="25">
        <v>1082</v>
      </c>
      <c r="J24579" s="58" t="e">
        <f>HYPERLINK("#"&amp;"Insumos"&amp;"!A"&amp;MATCH($B24579,#REF!,0),"Ins "&amp;$B24579)</f>
        <v>#REF!</v>
      </c>
      <c r="M24579" s="220"/>
    </row>
    <row r="24580" spans="1:13" x14ac:dyDescent="0.2">
      <c r="A24580" s="51" t="s">
        <v>8969</v>
      </c>
      <c r="B24580" s="52" t="s">
        <v>139</v>
      </c>
      <c r="C24580" s="45" t="s">
        <v>155</v>
      </c>
      <c r="D24580" s="23" t="s">
        <v>5534</v>
      </c>
      <c r="E24580" s="23" t="s">
        <v>4140</v>
      </c>
      <c r="F24580" s="40">
        <v>0.04</v>
      </c>
      <c r="G24580" s="25">
        <v>86632</v>
      </c>
      <c r="H24580" s="25">
        <v>3465</v>
      </c>
      <c r="J24580" s="58" t="e">
        <f>HYPERLINK("#"&amp;"Insumos"&amp;"!A"&amp;MATCH($B24580,#REF!,0),"Ins "&amp;$B24580)</f>
        <v>#REF!</v>
      </c>
      <c r="M24580" s="220"/>
    </row>
    <row r="24581" spans="1:13" x14ac:dyDescent="0.2">
      <c r="A24581" s="51" t="s">
        <v>8969</v>
      </c>
      <c r="B24581" s="52" t="s">
        <v>9028</v>
      </c>
      <c r="C24581" s="45" t="s">
        <v>9148</v>
      </c>
      <c r="D24581" s="23" t="s">
        <v>5534</v>
      </c>
      <c r="E24581" s="23" t="s">
        <v>4141</v>
      </c>
      <c r="F24581" s="40">
        <v>0.3</v>
      </c>
      <c r="G24581" s="25">
        <v>8725</v>
      </c>
      <c r="H24581" s="25">
        <v>2618</v>
      </c>
      <c r="J24581" s="58" t="e">
        <f>HYPERLINK("#"&amp;"Insumos"&amp;"!A"&amp;MATCH($B24581,#REF!,0),"Ins "&amp;$B24581)</f>
        <v>#REF!</v>
      </c>
      <c r="M24581" s="220"/>
    </row>
    <row r="24582" spans="1:13" x14ac:dyDescent="0.2">
      <c r="A24582" s="51" t="s">
        <v>8969</v>
      </c>
      <c r="B24582" s="52" t="s">
        <v>217</v>
      </c>
      <c r="C24582" s="45" t="s">
        <v>1018</v>
      </c>
      <c r="D24582" s="23" t="s">
        <v>5734</v>
      </c>
      <c r="E24582" s="23" t="s">
        <v>4141</v>
      </c>
      <c r="F24582" s="40">
        <v>2.2999999999999998</v>
      </c>
      <c r="G24582" s="25">
        <v>57752</v>
      </c>
      <c r="H24582" s="25">
        <v>132830</v>
      </c>
      <c r="J24582" s="58" t="e">
        <f>HYPERLINK("#"&amp;"Insumos"&amp;"!A"&amp;MATCH($B24582,#REF!,0),"Ins "&amp;$B24582)</f>
        <v>#REF!</v>
      </c>
      <c r="M24582" s="220"/>
    </row>
    <row r="24583" spans="1:13" x14ac:dyDescent="0.2">
      <c r="A24583" s="51" t="s">
        <v>8969</v>
      </c>
      <c r="B24583" s="52" t="s">
        <v>5007</v>
      </c>
      <c r="C24583" s="45" t="s">
        <v>720</v>
      </c>
      <c r="D24583" s="23" t="s">
        <v>5751</v>
      </c>
      <c r="E24583" s="23" t="s">
        <v>4134</v>
      </c>
      <c r="F24583" s="40">
        <v>2</v>
      </c>
      <c r="G24583" s="25">
        <v>1897</v>
      </c>
      <c r="H24583" s="25">
        <v>3794</v>
      </c>
      <c r="J24583" s="58" t="e">
        <f>HYPERLINK("#"&amp;"Insumos"&amp;"!A"&amp;MATCH($B24583,#REF!,0),"Ins "&amp;$B24583)</f>
        <v>#REF!</v>
      </c>
      <c r="M24583" s="220"/>
    </row>
    <row r="24584" spans="1:13" x14ac:dyDescent="0.2">
      <c r="A24584" s="54" t="s">
        <v>8969</v>
      </c>
      <c r="B24584" s="53" t="s">
        <v>9029</v>
      </c>
      <c r="C24584" s="45" t="s">
        <v>9090</v>
      </c>
      <c r="D24584" s="23" t="s">
        <v>5751</v>
      </c>
      <c r="E24584" s="23" t="s">
        <v>8602</v>
      </c>
      <c r="F24584" s="40">
        <v>2.5000000000000001E-2</v>
      </c>
      <c r="G24584" s="25">
        <v>6441549</v>
      </c>
      <c r="H24584" s="25">
        <v>161039</v>
      </c>
      <c r="J24584" s="58" t="e">
        <f>HYPERLINK("#"&amp;"Insumos"&amp;"!A"&amp;MATCH($B24584,#REF!,0),"Ins "&amp;$B24584)</f>
        <v>#REF!</v>
      </c>
      <c r="M24584" s="220"/>
    </row>
    <row r="24585" spans="1:13" x14ac:dyDescent="0.2">
      <c r="A24585" s="54" t="s">
        <v>8969</v>
      </c>
      <c r="B24585" s="53" t="s">
        <v>9030</v>
      </c>
      <c r="C24585" s="45" t="s">
        <v>9091</v>
      </c>
      <c r="D24585" s="23" t="s">
        <v>5751</v>
      </c>
      <c r="E24585" s="23" t="s">
        <v>9092</v>
      </c>
      <c r="F24585" s="40">
        <v>2.8999999999999998E-3</v>
      </c>
      <c r="G24585" s="25">
        <v>2206969</v>
      </c>
      <c r="H24585" s="25">
        <v>6400</v>
      </c>
      <c r="J24585" s="58" t="e">
        <f>HYPERLINK("#"&amp;"Insumos"&amp;"!A"&amp;MATCH($B24585,#REF!,0),"Ins "&amp;$B24585)</f>
        <v>#REF!</v>
      </c>
      <c r="M24585" s="220"/>
    </row>
    <row r="24586" spans="1:13" x14ac:dyDescent="0.2">
      <c r="A24586" s="54" t="s">
        <v>8969</v>
      </c>
      <c r="B24586" s="53" t="s">
        <v>5370</v>
      </c>
      <c r="C24586" s="45" t="s">
        <v>567</v>
      </c>
      <c r="D24586" s="23" t="s">
        <v>5751</v>
      </c>
      <c r="E24586" s="23" t="s">
        <v>4138</v>
      </c>
      <c r="F24586" s="40">
        <v>0.1</v>
      </c>
      <c r="G24586" s="25">
        <v>12500</v>
      </c>
      <c r="H24586" s="25">
        <v>1250</v>
      </c>
      <c r="J24586" s="58" t="e">
        <f>HYPERLINK("#"&amp;"Insumos"&amp;"!A"&amp;MATCH($B24586,#REF!,0),"Ins "&amp;$B24586)</f>
        <v>#REF!</v>
      </c>
      <c r="M24586" s="220"/>
    </row>
    <row r="24587" spans="1:13" x14ac:dyDescent="0.2">
      <c r="A24587" s="54" t="s">
        <v>8969</v>
      </c>
      <c r="B24587" s="53" t="s">
        <v>9031</v>
      </c>
      <c r="C24587" s="45" t="s">
        <v>9093</v>
      </c>
      <c r="D24587" s="23" t="s">
        <v>5751</v>
      </c>
      <c r="E24587" s="23" t="s">
        <v>8514</v>
      </c>
      <c r="F24587" s="40">
        <v>0.01</v>
      </c>
      <c r="G24587" s="25">
        <v>40095</v>
      </c>
      <c r="H24587" s="25">
        <v>401</v>
      </c>
      <c r="J24587" s="58" t="e">
        <f>HYPERLINK("#"&amp;"Insumos"&amp;"!A"&amp;MATCH($B24587,#REF!,0),"Ins "&amp;$B24587)</f>
        <v>#REF!</v>
      </c>
      <c r="M24587" s="220"/>
    </row>
    <row r="24588" spans="1:13" x14ac:dyDescent="0.2">
      <c r="A24588" s="54" t="s">
        <v>8969</v>
      </c>
      <c r="B24588" s="53" t="s">
        <v>9032</v>
      </c>
      <c r="C24588" s="45" t="s">
        <v>9094</v>
      </c>
      <c r="D24588" s="23" t="s">
        <v>5751</v>
      </c>
      <c r="E24588" s="23" t="s">
        <v>69</v>
      </c>
      <c r="F24588" s="40">
        <v>0.35</v>
      </c>
      <c r="G24588" s="25">
        <v>13021</v>
      </c>
      <c r="H24588" s="25">
        <v>4557</v>
      </c>
      <c r="J24588" s="58" t="e">
        <f>HYPERLINK("#"&amp;"Insumos"&amp;"!A"&amp;MATCH($B24588,#REF!,0),"Ins "&amp;$B24588)</f>
        <v>#REF!</v>
      </c>
      <c r="M24588" s="220"/>
    </row>
    <row r="24589" spans="1:13" x14ac:dyDescent="0.2">
      <c r="A24589" s="54" t="s">
        <v>8969</v>
      </c>
      <c r="B24589" s="53" t="s">
        <v>9033</v>
      </c>
      <c r="C24589" s="45" t="s">
        <v>9095</v>
      </c>
      <c r="D24589" s="23" t="s">
        <v>5751</v>
      </c>
      <c r="E24589" s="23" t="s">
        <v>72</v>
      </c>
      <c r="F24589" s="40">
        <v>1.5</v>
      </c>
      <c r="G24589" s="25">
        <v>985</v>
      </c>
      <c r="H24589" s="25">
        <v>1478</v>
      </c>
      <c r="J24589" s="58" t="e">
        <f>HYPERLINK("#"&amp;"Insumos"&amp;"!A"&amp;MATCH($B24589,#REF!,0),"Ins "&amp;$B24589)</f>
        <v>#REF!</v>
      </c>
      <c r="M24589" s="220"/>
    </row>
    <row r="24590" spans="1:13" x14ac:dyDescent="0.2">
      <c r="A24590" s="54" t="s">
        <v>8969</v>
      </c>
      <c r="B24590" s="53" t="s">
        <v>9034</v>
      </c>
      <c r="C24590" s="45" t="s">
        <v>9096</v>
      </c>
      <c r="D24590" s="23" t="s">
        <v>5751</v>
      </c>
      <c r="E24590" s="23" t="s">
        <v>72</v>
      </c>
      <c r="F24590" s="40">
        <v>1.5</v>
      </c>
      <c r="G24590" s="25">
        <v>985</v>
      </c>
      <c r="H24590" s="25">
        <v>1478</v>
      </c>
      <c r="J24590" s="58" t="e">
        <f>HYPERLINK("#"&amp;"Insumos"&amp;"!A"&amp;MATCH($B24590,#REF!,0),"Ins "&amp;$B24590)</f>
        <v>#REF!</v>
      </c>
      <c r="M24590" s="220"/>
    </row>
    <row r="24591" spans="1:13" x14ac:dyDescent="0.2">
      <c r="A24591" s="54" t="s">
        <v>8969</v>
      </c>
      <c r="B24591" s="53" t="s">
        <v>9035</v>
      </c>
      <c r="C24591" s="45" t="s">
        <v>9097</v>
      </c>
      <c r="D24591" s="23" t="s">
        <v>5751</v>
      </c>
      <c r="E24591" s="23" t="s">
        <v>72</v>
      </c>
      <c r="F24591" s="40">
        <v>7.0000000000000007E-2</v>
      </c>
      <c r="G24591" s="25">
        <v>21329</v>
      </c>
      <c r="H24591" s="25">
        <v>1493</v>
      </c>
      <c r="J24591" s="58" t="e">
        <f>HYPERLINK("#"&amp;"Insumos"&amp;"!A"&amp;MATCH($B24591,#REF!,0),"Ins "&amp;$B24591)</f>
        <v>#REF!</v>
      </c>
      <c r="M24591" s="220"/>
    </row>
    <row r="24592" spans="1:13" ht="38.25" x14ac:dyDescent="0.2">
      <c r="A24592" s="54" t="s">
        <v>8969</v>
      </c>
      <c r="B24592" s="53" t="s">
        <v>9036</v>
      </c>
      <c r="C24592" s="45" t="s">
        <v>9098</v>
      </c>
      <c r="D24592" s="23" t="s">
        <v>5751</v>
      </c>
      <c r="E24592" s="23" t="s">
        <v>72</v>
      </c>
      <c r="F24592" s="40">
        <v>0.73170731707317083</v>
      </c>
      <c r="G24592" s="25">
        <v>45408</v>
      </c>
      <c r="H24592" s="25">
        <v>33225</v>
      </c>
      <c r="J24592" s="58" t="e">
        <f>HYPERLINK("#"&amp;"Insumos"&amp;"!A"&amp;MATCH($B24592,#REF!,0),"Ins "&amp;$B24592)</f>
        <v>#REF!</v>
      </c>
      <c r="M24592" s="220"/>
    </row>
    <row r="24593" spans="1:13" x14ac:dyDescent="0.2">
      <c r="A24593" s="54" t="s">
        <v>8969</v>
      </c>
      <c r="B24593" s="53" t="s">
        <v>9037</v>
      </c>
      <c r="C24593" s="45" t="s">
        <v>9099</v>
      </c>
      <c r="D24593" s="23" t="s">
        <v>5751</v>
      </c>
      <c r="E24593" s="23" t="s">
        <v>9100</v>
      </c>
      <c r="F24593" s="40">
        <v>0.1</v>
      </c>
      <c r="G24593" s="25">
        <v>12882</v>
      </c>
      <c r="H24593" s="25">
        <v>1288</v>
      </c>
      <c r="J24593" s="58" t="e">
        <f>HYPERLINK("#"&amp;"Insumos"&amp;"!A"&amp;MATCH($B24593,#REF!,0),"Ins "&amp;$B24593)</f>
        <v>#REF!</v>
      </c>
      <c r="M24593" s="220"/>
    </row>
    <row r="24594" spans="1:13" ht="25.5" x14ac:dyDescent="0.2">
      <c r="A24594" s="54" t="s">
        <v>8969</v>
      </c>
      <c r="B24594" s="53" t="s">
        <v>9038</v>
      </c>
      <c r="C24594" s="45" t="s">
        <v>9101</v>
      </c>
      <c r="D24594" s="23" t="s">
        <v>5751</v>
      </c>
      <c r="E24594" s="23" t="s">
        <v>72</v>
      </c>
      <c r="F24594" s="40">
        <v>1.05</v>
      </c>
      <c r="G24594" s="25">
        <v>27355</v>
      </c>
      <c r="H24594" s="25">
        <v>28723</v>
      </c>
      <c r="J24594" s="58" t="e">
        <f>HYPERLINK("#"&amp;"Insumos"&amp;"!A"&amp;MATCH($B24594,#REF!,0),"Ins "&amp;$B24594)</f>
        <v>#REF!</v>
      </c>
      <c r="M24594" s="220"/>
    </row>
    <row r="24595" spans="1:13" x14ac:dyDescent="0.2">
      <c r="A24595" s="54" t="s">
        <v>8969</v>
      </c>
      <c r="B24595" s="53" t="s">
        <v>5185</v>
      </c>
      <c r="C24595" s="45" t="s">
        <v>295</v>
      </c>
      <c r="D24595" s="23" t="s">
        <v>5751</v>
      </c>
      <c r="E24595" s="23" t="s">
        <v>4147</v>
      </c>
      <c r="F24595" s="40">
        <v>0.15</v>
      </c>
      <c r="G24595" s="25">
        <v>5304</v>
      </c>
      <c r="H24595" s="25">
        <v>796</v>
      </c>
      <c r="J24595" s="58" t="e">
        <f>HYPERLINK("#"&amp;"Insumos"&amp;"!A"&amp;MATCH($B24595,#REF!,0),"Ins "&amp;$B24595)</f>
        <v>#REF!</v>
      </c>
      <c r="M24595" s="220"/>
    </row>
    <row r="24596" spans="1:13" x14ac:dyDescent="0.2">
      <c r="A24596" s="54" t="s">
        <v>8969</v>
      </c>
      <c r="B24596" s="53" t="s">
        <v>5483</v>
      </c>
      <c r="C24596" s="45" t="s">
        <v>1064</v>
      </c>
      <c r="D24596" s="23" t="s">
        <v>5751</v>
      </c>
      <c r="E24596" s="23" t="s">
        <v>467</v>
      </c>
      <c r="F24596" s="40">
        <v>0.15</v>
      </c>
      <c r="G24596" s="25">
        <v>6176</v>
      </c>
      <c r="H24596" s="25">
        <v>926</v>
      </c>
      <c r="J24596" s="58" t="e">
        <f>HYPERLINK("#"&amp;"Insumos"&amp;"!A"&amp;MATCH($B24596,#REF!,0),"Ins "&amp;$B24596)</f>
        <v>#REF!</v>
      </c>
      <c r="M24596" s="220"/>
    </row>
    <row r="24597" spans="1:13" x14ac:dyDescent="0.2">
      <c r="A24597" s="54" t="s">
        <v>8969</v>
      </c>
      <c r="B24597" s="53" t="s">
        <v>9039</v>
      </c>
      <c r="C24597" s="45" t="s">
        <v>9102</v>
      </c>
      <c r="D24597" s="23" t="s">
        <v>5751</v>
      </c>
      <c r="E24597" s="23" t="s">
        <v>72</v>
      </c>
      <c r="F24597" s="40">
        <v>0.5</v>
      </c>
      <c r="G24597" s="25">
        <v>46503</v>
      </c>
      <c r="H24597" s="25">
        <v>23252</v>
      </c>
      <c r="J24597" s="58" t="e">
        <f>HYPERLINK("#"&amp;"Insumos"&amp;"!A"&amp;MATCH($B24597,#REF!,0),"Ins "&amp;$B24597)</f>
        <v>#REF!</v>
      </c>
      <c r="M24597" s="220"/>
    </row>
    <row r="24598" spans="1:13" x14ac:dyDescent="0.2">
      <c r="A24598" s="54" t="s">
        <v>8969</v>
      </c>
      <c r="B24598" s="53" t="s">
        <v>7753</v>
      </c>
      <c r="C24598" s="45" t="s">
        <v>540</v>
      </c>
      <c r="D24598" s="23" t="s">
        <v>5751</v>
      </c>
      <c r="E24598" s="23" t="s">
        <v>466</v>
      </c>
      <c r="F24598" s="40">
        <v>0.03</v>
      </c>
      <c r="G24598" s="25">
        <v>734369</v>
      </c>
      <c r="H24598" s="25">
        <v>22031</v>
      </c>
      <c r="J24598" s="58" t="e">
        <f>HYPERLINK("#"&amp;"Insumos"&amp;"!A"&amp;MATCH($B24598,#REF!,0),"Ins "&amp;$B24598)</f>
        <v>#REF!</v>
      </c>
      <c r="M24598" s="220"/>
    </row>
    <row r="24599" spans="1:13" x14ac:dyDescent="0.2">
      <c r="A24599" s="54" t="s">
        <v>8969</v>
      </c>
      <c r="B24599" s="53" t="s">
        <v>6841</v>
      </c>
      <c r="C24599" s="45" t="s">
        <v>6842</v>
      </c>
      <c r="D24599" s="23" t="s">
        <v>5751</v>
      </c>
      <c r="E24599" s="23" t="s">
        <v>465</v>
      </c>
      <c r="F24599" s="40">
        <v>1.05</v>
      </c>
      <c r="G24599" s="25">
        <v>2371</v>
      </c>
      <c r="H24599" s="25">
        <v>2490</v>
      </c>
      <c r="J24599" s="58" t="e">
        <f>HYPERLINK("#"&amp;"Insumos"&amp;"!A"&amp;MATCH($B24599,#REF!,0),"Ins "&amp;$B24599)</f>
        <v>#REF!</v>
      </c>
      <c r="M24599" s="220"/>
    </row>
    <row r="24600" spans="1:13" x14ac:dyDescent="0.2">
      <c r="A24600" s="54" t="s">
        <v>8969</v>
      </c>
      <c r="B24600" s="53" t="s">
        <v>9040</v>
      </c>
      <c r="C24600" s="45" t="s">
        <v>9103</v>
      </c>
      <c r="D24600" s="23" t="s">
        <v>5751</v>
      </c>
      <c r="E24600" s="23" t="s">
        <v>9092</v>
      </c>
      <c r="F24600" s="40">
        <v>0.04</v>
      </c>
      <c r="G24600" s="25">
        <v>74150</v>
      </c>
      <c r="H24600" s="25">
        <v>2966</v>
      </c>
      <c r="J24600" s="58" t="e">
        <f>HYPERLINK("#"&amp;"Insumos"&amp;"!A"&amp;MATCH($B24600,#REF!,0),"Ins "&amp;$B24600)</f>
        <v>#REF!</v>
      </c>
      <c r="M24600" s="220"/>
    </row>
    <row r="24601" spans="1:13" x14ac:dyDescent="0.2">
      <c r="A24601" s="54" t="s">
        <v>8969</v>
      </c>
      <c r="B24601" s="53" t="s">
        <v>5186</v>
      </c>
      <c r="C24601" s="45" t="s">
        <v>1212</v>
      </c>
      <c r="D24601" s="23" t="s">
        <v>5751</v>
      </c>
      <c r="E24601" s="23" t="s">
        <v>467</v>
      </c>
      <c r="F24601" s="40">
        <v>0.3</v>
      </c>
      <c r="G24601" s="25">
        <v>17311</v>
      </c>
      <c r="H24601" s="25">
        <v>5193</v>
      </c>
      <c r="J24601" s="58" t="e">
        <f>HYPERLINK("#"&amp;"Insumos"&amp;"!A"&amp;MATCH($B24601,#REF!,0),"Ins "&amp;$B24601)</f>
        <v>#REF!</v>
      </c>
      <c r="M24601" s="220"/>
    </row>
    <row r="24602" spans="1:13" ht="114.75" x14ac:dyDescent="0.2">
      <c r="A24602" s="49" t="s">
        <v>8970</v>
      </c>
      <c r="B24602" s="50" t="s">
        <v>6816</v>
      </c>
      <c r="C24602" s="79" t="s">
        <v>9229</v>
      </c>
      <c r="D24602" s="37" t="s">
        <v>5608</v>
      </c>
      <c r="E24602" s="37" t="s">
        <v>464</v>
      </c>
      <c r="F24602" s="41"/>
      <c r="G24602" s="27"/>
      <c r="H24602" s="27"/>
      <c r="I24602" s="27">
        <v>127233</v>
      </c>
      <c r="M24602" s="220">
        <f t="shared" ref="M24602:M24635" si="384">ROUND(I24602*(1+$L$2),0)</f>
        <v>166624</v>
      </c>
    </row>
    <row r="24603" spans="1:13" x14ac:dyDescent="0.2">
      <c r="A24603" s="51" t="s">
        <v>8970</v>
      </c>
      <c r="B24603" s="52" t="s">
        <v>5533</v>
      </c>
      <c r="C24603" s="45" t="s">
        <v>5892</v>
      </c>
      <c r="D24603" s="23" t="s">
        <v>977</v>
      </c>
      <c r="E24603" s="23" t="s">
        <v>4134</v>
      </c>
      <c r="F24603" s="40">
        <v>0.5</v>
      </c>
      <c r="G24603" s="25">
        <v>3623</v>
      </c>
      <c r="H24603" s="25">
        <v>1812</v>
      </c>
      <c r="J24603" s="58" t="e">
        <f>HYPERLINK("#"&amp;"Insumos"&amp;"!A"&amp;MATCH($B24603,#REF!,0),"Ins "&amp;$B24603)</f>
        <v>#REF!</v>
      </c>
      <c r="M24603" s="220"/>
    </row>
    <row r="24604" spans="1:13" ht="25.5" x14ac:dyDescent="0.2">
      <c r="A24604" s="51" t="s">
        <v>8970</v>
      </c>
      <c r="B24604" s="52" t="s">
        <v>597</v>
      </c>
      <c r="C24604" s="45" t="s">
        <v>8738</v>
      </c>
      <c r="D24604" s="23" t="s">
        <v>5534</v>
      </c>
      <c r="E24604" s="23" t="s">
        <v>8737</v>
      </c>
      <c r="F24604" s="40">
        <v>0.32133274906529202</v>
      </c>
      <c r="G24604" s="25">
        <v>17302</v>
      </c>
      <c r="H24604" s="25">
        <v>5560</v>
      </c>
      <c r="J24604" s="58" t="e">
        <f>HYPERLINK("#"&amp;"Insumos"&amp;"!A"&amp;MATCH($B24604,#REF!,0),"Ins "&amp;$B24604)</f>
        <v>#REF!</v>
      </c>
      <c r="M24604" s="220"/>
    </row>
    <row r="24605" spans="1:13" ht="63.75" x14ac:dyDescent="0.2">
      <c r="A24605" s="51" t="s">
        <v>8970</v>
      </c>
      <c r="B24605" s="52" t="s">
        <v>5000</v>
      </c>
      <c r="C24605" s="45" t="s">
        <v>2346</v>
      </c>
      <c r="D24605" s="23" t="s">
        <v>5751</v>
      </c>
      <c r="E24605" s="23" t="s">
        <v>4134</v>
      </c>
      <c r="F24605" s="40">
        <v>0.2</v>
      </c>
      <c r="G24605" s="25">
        <v>5410</v>
      </c>
      <c r="H24605" s="25">
        <v>1082</v>
      </c>
      <c r="J24605" s="58" t="e">
        <f>HYPERLINK("#"&amp;"Insumos"&amp;"!A"&amp;MATCH($B24605,#REF!,0),"Ins "&amp;$B24605)</f>
        <v>#REF!</v>
      </c>
      <c r="M24605" s="220"/>
    </row>
    <row r="24606" spans="1:13" x14ac:dyDescent="0.2">
      <c r="A24606" s="51" t="s">
        <v>8970</v>
      </c>
      <c r="B24606" s="52" t="s">
        <v>139</v>
      </c>
      <c r="C24606" s="45" t="s">
        <v>155</v>
      </c>
      <c r="D24606" s="23" t="s">
        <v>5534</v>
      </c>
      <c r="E24606" s="23" t="s">
        <v>4140</v>
      </c>
      <c r="F24606" s="40">
        <v>0.1</v>
      </c>
      <c r="G24606" s="25">
        <v>86632</v>
      </c>
      <c r="H24606" s="25">
        <v>8663</v>
      </c>
      <c r="J24606" s="58" t="e">
        <f>HYPERLINK("#"&amp;"Insumos"&amp;"!A"&amp;MATCH($B24606,#REF!,0),"Ins "&amp;$B24606)</f>
        <v>#REF!</v>
      </c>
      <c r="M24606" s="220"/>
    </row>
    <row r="24607" spans="1:13" x14ac:dyDescent="0.2">
      <c r="A24607" s="51" t="s">
        <v>8970</v>
      </c>
      <c r="B24607" s="52" t="s">
        <v>9028</v>
      </c>
      <c r="C24607" s="45" t="s">
        <v>9148</v>
      </c>
      <c r="D24607" s="23" t="s">
        <v>5534</v>
      </c>
      <c r="E24607" s="23" t="s">
        <v>4141</v>
      </c>
      <c r="F24607" s="40">
        <v>0.12</v>
      </c>
      <c r="G24607" s="25">
        <v>8725</v>
      </c>
      <c r="H24607" s="25">
        <v>1047</v>
      </c>
      <c r="J24607" s="58" t="e">
        <f>HYPERLINK("#"&amp;"Insumos"&amp;"!A"&amp;MATCH($B24607,#REF!,0),"Ins "&amp;$B24607)</f>
        <v>#REF!</v>
      </c>
      <c r="M24607" s="220"/>
    </row>
    <row r="24608" spans="1:13" x14ac:dyDescent="0.2">
      <c r="A24608" s="51" t="s">
        <v>8970</v>
      </c>
      <c r="B24608" s="52" t="s">
        <v>217</v>
      </c>
      <c r="C24608" s="45" t="s">
        <v>1018</v>
      </c>
      <c r="D24608" s="23" t="s">
        <v>5734</v>
      </c>
      <c r="E24608" s="23" t="s">
        <v>4141</v>
      </c>
      <c r="F24608" s="40">
        <v>0.5</v>
      </c>
      <c r="G24608" s="25">
        <v>57752</v>
      </c>
      <c r="H24608" s="25">
        <v>28876</v>
      </c>
      <c r="J24608" s="58" t="e">
        <f>HYPERLINK("#"&amp;"Insumos"&amp;"!A"&amp;MATCH($B24608,#REF!,0),"Ins "&amp;$B24608)</f>
        <v>#REF!</v>
      </c>
      <c r="M24608" s="220"/>
    </row>
    <row r="24609" spans="1:13" x14ac:dyDescent="0.2">
      <c r="A24609" s="51" t="s">
        <v>8970</v>
      </c>
      <c r="B24609" s="52" t="s">
        <v>5007</v>
      </c>
      <c r="C24609" s="45" t="s">
        <v>720</v>
      </c>
      <c r="D24609" s="23" t="s">
        <v>5751</v>
      </c>
      <c r="E24609" s="23" t="s">
        <v>4134</v>
      </c>
      <c r="F24609" s="40">
        <v>0.5</v>
      </c>
      <c r="G24609" s="25">
        <v>1897</v>
      </c>
      <c r="H24609" s="25">
        <v>949</v>
      </c>
      <c r="J24609" s="58" t="e">
        <f>HYPERLINK("#"&amp;"Insumos"&amp;"!A"&amp;MATCH($B24609,#REF!,0),"Ins "&amp;$B24609)</f>
        <v>#REF!</v>
      </c>
      <c r="M24609" s="220"/>
    </row>
    <row r="24610" spans="1:13" x14ac:dyDescent="0.2">
      <c r="A24610" s="54" t="s">
        <v>8970</v>
      </c>
      <c r="B24610" s="53" t="s">
        <v>9029</v>
      </c>
      <c r="C24610" s="45" t="s">
        <v>9090</v>
      </c>
      <c r="D24610" s="23" t="s">
        <v>5751</v>
      </c>
      <c r="E24610" s="23" t="s">
        <v>8602</v>
      </c>
      <c r="F24610" s="40">
        <v>0.01</v>
      </c>
      <c r="G24610" s="25">
        <v>6441549</v>
      </c>
      <c r="H24610" s="25">
        <v>64415</v>
      </c>
      <c r="J24610" s="58" t="e">
        <f>HYPERLINK("#"&amp;"Insumos"&amp;"!A"&amp;MATCH($B24610,#REF!,0),"Ins "&amp;$B24610)</f>
        <v>#REF!</v>
      </c>
      <c r="M24610" s="220"/>
    </row>
    <row r="24611" spans="1:13" x14ac:dyDescent="0.2">
      <c r="A24611" s="54" t="s">
        <v>8970</v>
      </c>
      <c r="B24611" s="53" t="s">
        <v>9030</v>
      </c>
      <c r="C24611" s="45" t="s">
        <v>9091</v>
      </c>
      <c r="D24611" s="23" t="s">
        <v>5751</v>
      </c>
      <c r="E24611" s="23" t="s">
        <v>9092</v>
      </c>
      <c r="F24611" s="40">
        <v>5.8E-4</v>
      </c>
      <c r="G24611" s="25">
        <v>2206969</v>
      </c>
      <c r="H24611" s="25">
        <v>1280</v>
      </c>
      <c r="J24611" s="58" t="e">
        <f>HYPERLINK("#"&amp;"Insumos"&amp;"!A"&amp;MATCH($B24611,#REF!,0),"Ins "&amp;$B24611)</f>
        <v>#REF!</v>
      </c>
      <c r="M24611" s="220"/>
    </row>
    <row r="24612" spans="1:13" x14ac:dyDescent="0.2">
      <c r="A24612" s="54" t="s">
        <v>8970</v>
      </c>
      <c r="B24612" s="53" t="s">
        <v>5370</v>
      </c>
      <c r="C24612" s="45" t="s">
        <v>567</v>
      </c>
      <c r="D24612" s="23" t="s">
        <v>5751</v>
      </c>
      <c r="E24612" s="23" t="s">
        <v>4138</v>
      </c>
      <c r="F24612" s="40">
        <v>0.02</v>
      </c>
      <c r="G24612" s="25">
        <v>12500</v>
      </c>
      <c r="H24612" s="25">
        <v>250</v>
      </c>
      <c r="J24612" s="58" t="e">
        <f>HYPERLINK("#"&amp;"Insumos"&amp;"!A"&amp;MATCH($B24612,#REF!,0),"Ins "&amp;$B24612)</f>
        <v>#REF!</v>
      </c>
      <c r="M24612" s="220"/>
    </row>
    <row r="24613" spans="1:13" x14ac:dyDescent="0.2">
      <c r="A24613" s="54" t="s">
        <v>8970</v>
      </c>
      <c r="B24613" s="53" t="s">
        <v>9031</v>
      </c>
      <c r="C24613" s="45" t="s">
        <v>9093</v>
      </c>
      <c r="D24613" s="23" t="s">
        <v>5751</v>
      </c>
      <c r="E24613" s="23" t="s">
        <v>8514</v>
      </c>
      <c r="F24613" s="40">
        <v>2E-3</v>
      </c>
      <c r="G24613" s="25">
        <v>40095</v>
      </c>
      <c r="H24613" s="25">
        <v>80</v>
      </c>
      <c r="J24613" s="58" t="e">
        <f>HYPERLINK("#"&amp;"Insumos"&amp;"!A"&amp;MATCH($B24613,#REF!,0),"Ins "&amp;$B24613)</f>
        <v>#REF!</v>
      </c>
      <c r="M24613" s="220"/>
    </row>
    <row r="24614" spans="1:13" x14ac:dyDescent="0.2">
      <c r="A24614" s="54" t="s">
        <v>8970</v>
      </c>
      <c r="B24614" s="53" t="s">
        <v>9032</v>
      </c>
      <c r="C24614" s="45" t="s">
        <v>9094</v>
      </c>
      <c r="D24614" s="23" t="s">
        <v>5751</v>
      </c>
      <c r="E24614" s="23" t="s">
        <v>69</v>
      </c>
      <c r="F24614" s="40">
        <v>0.28999999999999998</v>
      </c>
      <c r="G24614" s="25">
        <v>13021</v>
      </c>
      <c r="H24614" s="25">
        <v>3776</v>
      </c>
      <c r="J24614" s="58" t="e">
        <f>HYPERLINK("#"&amp;"Insumos"&amp;"!A"&amp;MATCH($B24614,#REF!,0),"Ins "&amp;$B24614)</f>
        <v>#REF!</v>
      </c>
      <c r="M24614" s="220"/>
    </row>
    <row r="24615" spans="1:13" x14ac:dyDescent="0.2">
      <c r="A24615" s="54" t="s">
        <v>8970</v>
      </c>
      <c r="B24615" s="53" t="s">
        <v>9033</v>
      </c>
      <c r="C24615" s="45" t="s">
        <v>9095</v>
      </c>
      <c r="D24615" s="23" t="s">
        <v>5751</v>
      </c>
      <c r="E24615" s="23" t="s">
        <v>72</v>
      </c>
      <c r="F24615" s="40">
        <v>2</v>
      </c>
      <c r="G24615" s="25">
        <v>985</v>
      </c>
      <c r="H24615" s="25">
        <v>1970</v>
      </c>
      <c r="J24615" s="58" t="e">
        <f>HYPERLINK("#"&amp;"Insumos"&amp;"!A"&amp;MATCH($B24615,#REF!,0),"Ins "&amp;$B24615)</f>
        <v>#REF!</v>
      </c>
      <c r="M24615" s="220"/>
    </row>
    <row r="24616" spans="1:13" x14ac:dyDescent="0.2">
      <c r="A24616" s="54" t="s">
        <v>8970</v>
      </c>
      <c r="B24616" s="53" t="s">
        <v>9034</v>
      </c>
      <c r="C24616" s="45" t="s">
        <v>9096</v>
      </c>
      <c r="D24616" s="23" t="s">
        <v>5751</v>
      </c>
      <c r="E24616" s="23" t="s">
        <v>72</v>
      </c>
      <c r="F24616" s="40">
        <v>2</v>
      </c>
      <c r="G24616" s="25">
        <v>985</v>
      </c>
      <c r="H24616" s="25">
        <v>1970</v>
      </c>
      <c r="J24616" s="58" t="e">
        <f>HYPERLINK("#"&amp;"Insumos"&amp;"!A"&amp;MATCH($B24616,#REF!,0),"Ins "&amp;$B24616)</f>
        <v>#REF!</v>
      </c>
      <c r="M24616" s="220"/>
    </row>
    <row r="24617" spans="1:13" x14ac:dyDescent="0.2">
      <c r="A24617" s="54" t="s">
        <v>8970</v>
      </c>
      <c r="B24617" s="53" t="s">
        <v>9035</v>
      </c>
      <c r="C24617" s="45" t="s">
        <v>9097</v>
      </c>
      <c r="D24617" s="23" t="s">
        <v>5751</v>
      </c>
      <c r="E24617" s="23" t="s">
        <v>72</v>
      </c>
      <c r="F24617" s="40">
        <v>7.0000000000000007E-2</v>
      </c>
      <c r="G24617" s="25">
        <v>21329</v>
      </c>
      <c r="H24617" s="25">
        <v>1493</v>
      </c>
      <c r="J24617" s="58" t="e">
        <f>HYPERLINK("#"&amp;"Insumos"&amp;"!A"&amp;MATCH($B24617,#REF!,0),"Ins "&amp;$B24617)</f>
        <v>#REF!</v>
      </c>
      <c r="M24617" s="220"/>
    </row>
    <row r="24618" spans="1:13" x14ac:dyDescent="0.2">
      <c r="A24618" s="54" t="s">
        <v>8970</v>
      </c>
      <c r="B24618" s="53" t="s">
        <v>9031</v>
      </c>
      <c r="C24618" s="45" t="s">
        <v>9093</v>
      </c>
      <c r="D24618" s="23" t="s">
        <v>5751</v>
      </c>
      <c r="E24618" s="23" t="s">
        <v>8514</v>
      </c>
      <c r="F24618" s="40">
        <v>0.1</v>
      </c>
      <c r="G24618" s="25">
        <v>40095</v>
      </c>
      <c r="H24618" s="25">
        <v>4010</v>
      </c>
      <c r="J24618" s="58" t="e">
        <f>HYPERLINK("#"&amp;"Insumos"&amp;"!A"&amp;MATCH($B24618,#REF!,0),"Ins "&amp;$B24618)</f>
        <v>#REF!</v>
      </c>
      <c r="M24618" s="220"/>
    </row>
    <row r="24619" spans="1:13" ht="114.75" x14ac:dyDescent="0.2">
      <c r="A24619" s="49" t="s">
        <v>8971</v>
      </c>
      <c r="B24619" s="50" t="s">
        <v>6816</v>
      </c>
      <c r="C24619" s="79" t="s">
        <v>9230</v>
      </c>
      <c r="D24619" s="37" t="s">
        <v>5608</v>
      </c>
      <c r="E24619" s="37" t="s">
        <v>4134</v>
      </c>
      <c r="F24619" s="41"/>
      <c r="G24619" s="27"/>
      <c r="H24619" s="27"/>
      <c r="I24619" s="27">
        <v>42224</v>
      </c>
      <c r="M24619" s="220">
        <f t="shared" si="384"/>
        <v>55297</v>
      </c>
    </row>
    <row r="24620" spans="1:13" x14ac:dyDescent="0.2">
      <c r="A24620" s="51" t="s">
        <v>8971</v>
      </c>
      <c r="B24620" s="52" t="s">
        <v>5533</v>
      </c>
      <c r="C24620" s="45" t="s">
        <v>5892</v>
      </c>
      <c r="D24620" s="23" t="s">
        <v>977</v>
      </c>
      <c r="E24620" s="23" t="s">
        <v>4134</v>
      </c>
      <c r="F24620" s="40">
        <v>0.2</v>
      </c>
      <c r="G24620" s="25">
        <v>3623</v>
      </c>
      <c r="H24620" s="25">
        <v>725</v>
      </c>
      <c r="J24620" s="58" t="e">
        <f>HYPERLINK("#"&amp;"Insumos"&amp;"!A"&amp;MATCH($B24620,#REF!,0),"Ins "&amp;$B24620)</f>
        <v>#REF!</v>
      </c>
      <c r="M24620" s="220"/>
    </row>
    <row r="24621" spans="1:13" ht="25.5" x14ac:dyDescent="0.2">
      <c r="A24621" s="51" t="s">
        <v>8971</v>
      </c>
      <c r="B24621" s="52" t="s">
        <v>597</v>
      </c>
      <c r="C24621" s="45" t="s">
        <v>8738</v>
      </c>
      <c r="D24621" s="23" t="s">
        <v>5534</v>
      </c>
      <c r="E24621" s="23" t="s">
        <v>8737</v>
      </c>
      <c r="F24621" s="40">
        <v>1.8359696805760509E-2</v>
      </c>
      <c r="G24621" s="25">
        <v>17302</v>
      </c>
      <c r="H24621" s="25">
        <v>318</v>
      </c>
      <c r="J24621" s="58" t="e">
        <f>HYPERLINK("#"&amp;"Insumos"&amp;"!A"&amp;MATCH($B24621,#REF!,0),"Ins "&amp;$B24621)</f>
        <v>#REF!</v>
      </c>
      <c r="M24621" s="220"/>
    </row>
    <row r="24622" spans="1:13" ht="63.75" x14ac:dyDescent="0.2">
      <c r="A24622" s="51" t="s">
        <v>8971</v>
      </c>
      <c r="B24622" s="52" t="s">
        <v>5000</v>
      </c>
      <c r="C24622" s="45" t="s">
        <v>2346</v>
      </c>
      <c r="D24622" s="23" t="s">
        <v>5751</v>
      </c>
      <c r="E24622" s="23" t="s">
        <v>4134</v>
      </c>
      <c r="F24622" s="40">
        <v>0.2</v>
      </c>
      <c r="G24622" s="25">
        <v>5410</v>
      </c>
      <c r="H24622" s="25">
        <v>1082</v>
      </c>
      <c r="J24622" s="58" t="e">
        <f>HYPERLINK("#"&amp;"Insumos"&amp;"!A"&amp;MATCH($B24622,#REF!,0),"Ins "&amp;$B24622)</f>
        <v>#REF!</v>
      </c>
      <c r="M24622" s="220"/>
    </row>
    <row r="24623" spans="1:13" x14ac:dyDescent="0.2">
      <c r="A24623" s="51" t="s">
        <v>8971</v>
      </c>
      <c r="B24623" s="52" t="s">
        <v>139</v>
      </c>
      <c r="C24623" s="45" t="s">
        <v>155</v>
      </c>
      <c r="D24623" s="23" t="s">
        <v>5534</v>
      </c>
      <c r="E24623" s="23" t="s">
        <v>4140</v>
      </c>
      <c r="F24623" s="40">
        <v>0.01</v>
      </c>
      <c r="G24623" s="25">
        <v>86632</v>
      </c>
      <c r="H24623" s="25">
        <v>866</v>
      </c>
      <c r="J24623" s="58" t="e">
        <f>HYPERLINK("#"&amp;"Insumos"&amp;"!A"&amp;MATCH($B24623,#REF!,0),"Ins "&amp;$B24623)</f>
        <v>#REF!</v>
      </c>
      <c r="M24623" s="220"/>
    </row>
    <row r="24624" spans="1:13" x14ac:dyDescent="0.2">
      <c r="A24624" s="51" t="s">
        <v>8971</v>
      </c>
      <c r="B24624" s="52" t="s">
        <v>9028</v>
      </c>
      <c r="C24624" s="45" t="s">
        <v>9148</v>
      </c>
      <c r="D24624" s="23" t="s">
        <v>5534</v>
      </c>
      <c r="E24624" s="23" t="s">
        <v>4141</v>
      </c>
      <c r="F24624" s="40">
        <v>0.08</v>
      </c>
      <c r="G24624" s="25">
        <v>8725</v>
      </c>
      <c r="H24624" s="25">
        <v>698</v>
      </c>
      <c r="J24624" s="58" t="e">
        <f>HYPERLINK("#"&amp;"Insumos"&amp;"!A"&amp;MATCH($B24624,#REF!,0),"Ins "&amp;$B24624)</f>
        <v>#REF!</v>
      </c>
      <c r="M24624" s="220"/>
    </row>
    <row r="24625" spans="1:13" x14ac:dyDescent="0.2">
      <c r="A24625" s="51" t="s">
        <v>8971</v>
      </c>
      <c r="B24625" s="52" t="s">
        <v>5575</v>
      </c>
      <c r="C24625" s="45" t="s">
        <v>974</v>
      </c>
      <c r="D24625" s="23" t="s">
        <v>5734</v>
      </c>
      <c r="E24625" s="23" t="s">
        <v>4141</v>
      </c>
      <c r="F24625" s="40">
        <v>0.4</v>
      </c>
      <c r="G24625" s="25">
        <v>41004</v>
      </c>
      <c r="H24625" s="25">
        <v>16402</v>
      </c>
      <c r="J24625" s="58" t="e">
        <f>HYPERLINK("#"&amp;"Insumos"&amp;"!A"&amp;MATCH($B24625,#REF!,0),"Ins "&amp;$B24625)</f>
        <v>#REF!</v>
      </c>
      <c r="M24625" s="220"/>
    </row>
    <row r="24626" spans="1:13" x14ac:dyDescent="0.2">
      <c r="A24626" s="51" t="s">
        <v>8971</v>
      </c>
      <c r="B24626" s="52" t="s">
        <v>5007</v>
      </c>
      <c r="C24626" s="45" t="s">
        <v>720</v>
      </c>
      <c r="D24626" s="23" t="s">
        <v>5751</v>
      </c>
      <c r="E24626" s="23" t="s">
        <v>4134</v>
      </c>
      <c r="F24626" s="40">
        <v>0.2</v>
      </c>
      <c r="G24626" s="25">
        <v>1897</v>
      </c>
      <c r="H24626" s="25">
        <v>379</v>
      </c>
      <c r="J24626" s="58" t="e">
        <f>HYPERLINK("#"&amp;"Insumos"&amp;"!A"&amp;MATCH($B24626,#REF!,0),"Ins "&amp;$B24626)</f>
        <v>#REF!</v>
      </c>
      <c r="M24626" s="220"/>
    </row>
    <row r="24627" spans="1:13" x14ac:dyDescent="0.2">
      <c r="A24627" s="54" t="s">
        <v>8971</v>
      </c>
      <c r="B24627" s="53" t="s">
        <v>9029</v>
      </c>
      <c r="C24627" s="45" t="s">
        <v>9090</v>
      </c>
      <c r="D24627" s="23" t="s">
        <v>5751</v>
      </c>
      <c r="E24627" s="23" t="s">
        <v>8602</v>
      </c>
      <c r="F24627" s="40">
        <v>2E-3</v>
      </c>
      <c r="G24627" s="25">
        <v>6441549</v>
      </c>
      <c r="H24627" s="25">
        <v>12883</v>
      </c>
      <c r="J24627" s="58" t="e">
        <f>HYPERLINK("#"&amp;"Insumos"&amp;"!A"&amp;MATCH($B24627,#REF!,0),"Ins "&amp;$B24627)</f>
        <v>#REF!</v>
      </c>
      <c r="M24627" s="220"/>
    </row>
    <row r="24628" spans="1:13" x14ac:dyDescent="0.2">
      <c r="A24628" s="54" t="s">
        <v>8971</v>
      </c>
      <c r="B24628" s="53" t="s">
        <v>9030</v>
      </c>
      <c r="C24628" s="45" t="s">
        <v>9091</v>
      </c>
      <c r="D24628" s="23" t="s">
        <v>5751</v>
      </c>
      <c r="E24628" s="23" t="s">
        <v>9092</v>
      </c>
      <c r="F24628" s="40">
        <v>5.8E-5</v>
      </c>
      <c r="G24628" s="25">
        <v>2206969</v>
      </c>
      <c r="H24628" s="25">
        <v>128</v>
      </c>
      <c r="J24628" s="58" t="e">
        <f>HYPERLINK("#"&amp;"Insumos"&amp;"!A"&amp;MATCH($B24628,#REF!,0),"Ins "&amp;$B24628)</f>
        <v>#REF!</v>
      </c>
      <c r="M24628" s="220"/>
    </row>
    <row r="24629" spans="1:13" x14ac:dyDescent="0.2">
      <c r="A24629" s="54" t="s">
        <v>8971</v>
      </c>
      <c r="B24629" s="53" t="s">
        <v>5370</v>
      </c>
      <c r="C24629" s="45" t="s">
        <v>567</v>
      </c>
      <c r="D24629" s="23" t="s">
        <v>5751</v>
      </c>
      <c r="E24629" s="23" t="s">
        <v>4138</v>
      </c>
      <c r="F24629" s="40">
        <v>2E-3</v>
      </c>
      <c r="G24629" s="25">
        <v>12500</v>
      </c>
      <c r="H24629" s="25">
        <v>25</v>
      </c>
      <c r="J24629" s="58" t="e">
        <f>HYPERLINK("#"&amp;"Insumos"&amp;"!A"&amp;MATCH($B24629,#REF!,0),"Ins "&amp;$B24629)</f>
        <v>#REF!</v>
      </c>
      <c r="M24629" s="220"/>
    </row>
    <row r="24630" spans="1:13" x14ac:dyDescent="0.2">
      <c r="A24630" s="54" t="s">
        <v>8971</v>
      </c>
      <c r="B24630" s="53" t="s">
        <v>9031</v>
      </c>
      <c r="C24630" s="45" t="s">
        <v>9093</v>
      </c>
      <c r="D24630" s="23" t="s">
        <v>5751</v>
      </c>
      <c r="E24630" s="23" t="s">
        <v>8514</v>
      </c>
      <c r="F24630" s="40">
        <v>2.0000000000000001E-4</v>
      </c>
      <c r="G24630" s="25">
        <v>40095</v>
      </c>
      <c r="H24630" s="25">
        <v>8</v>
      </c>
      <c r="J24630" s="58" t="e">
        <f>HYPERLINK("#"&amp;"Insumos"&amp;"!A"&amp;MATCH($B24630,#REF!,0),"Ins "&amp;$B24630)</f>
        <v>#REF!</v>
      </c>
      <c r="M24630" s="220"/>
    </row>
    <row r="24631" spans="1:13" x14ac:dyDescent="0.2">
      <c r="A24631" s="54" t="s">
        <v>8971</v>
      </c>
      <c r="B24631" s="53" t="s">
        <v>9032</v>
      </c>
      <c r="C24631" s="45" t="s">
        <v>9094</v>
      </c>
      <c r="D24631" s="23" t="s">
        <v>5751</v>
      </c>
      <c r="E24631" s="23" t="s">
        <v>69</v>
      </c>
      <c r="F24631" s="40">
        <v>0.35</v>
      </c>
      <c r="G24631" s="25">
        <v>13021</v>
      </c>
      <c r="H24631" s="25">
        <v>4557</v>
      </c>
      <c r="J24631" s="58" t="e">
        <f>HYPERLINK("#"&amp;"Insumos"&amp;"!A"&amp;MATCH($B24631,#REF!,0),"Ins "&amp;$B24631)</f>
        <v>#REF!</v>
      </c>
      <c r="M24631" s="220"/>
    </row>
    <row r="24632" spans="1:13" x14ac:dyDescent="0.2">
      <c r="A24632" s="54" t="s">
        <v>8971</v>
      </c>
      <c r="B24632" s="53" t="s">
        <v>9033</v>
      </c>
      <c r="C24632" s="45" t="s">
        <v>9095</v>
      </c>
      <c r="D24632" s="23" t="s">
        <v>5751</v>
      </c>
      <c r="E24632" s="23" t="s">
        <v>72</v>
      </c>
      <c r="F24632" s="40">
        <v>2</v>
      </c>
      <c r="G24632" s="25">
        <v>985</v>
      </c>
      <c r="H24632" s="25">
        <v>1970</v>
      </c>
      <c r="J24632" s="58" t="e">
        <f>HYPERLINK("#"&amp;"Insumos"&amp;"!A"&amp;MATCH($B24632,#REF!,0),"Ins "&amp;$B24632)</f>
        <v>#REF!</v>
      </c>
      <c r="M24632" s="220"/>
    </row>
    <row r="24633" spans="1:13" x14ac:dyDescent="0.2">
      <c r="A24633" s="54" t="s">
        <v>8971</v>
      </c>
      <c r="B24633" s="53" t="s">
        <v>9034</v>
      </c>
      <c r="C24633" s="45" t="s">
        <v>9096</v>
      </c>
      <c r="D24633" s="23" t="s">
        <v>5751</v>
      </c>
      <c r="E24633" s="23" t="s">
        <v>72</v>
      </c>
      <c r="F24633" s="40">
        <v>2</v>
      </c>
      <c r="G24633" s="25">
        <v>985</v>
      </c>
      <c r="H24633" s="25">
        <v>1970</v>
      </c>
      <c r="J24633" s="58" t="e">
        <f>HYPERLINK("#"&amp;"Insumos"&amp;"!A"&amp;MATCH($B24633,#REF!,0),"Ins "&amp;$B24633)</f>
        <v>#REF!</v>
      </c>
      <c r="M24633" s="220"/>
    </row>
    <row r="24634" spans="1:13" x14ac:dyDescent="0.2">
      <c r="A24634" s="54" t="s">
        <v>8971</v>
      </c>
      <c r="B24634" s="53" t="s">
        <v>9035</v>
      </c>
      <c r="C24634" s="45" t="s">
        <v>9097</v>
      </c>
      <c r="D24634" s="23" t="s">
        <v>5751</v>
      </c>
      <c r="E24634" s="23" t="s">
        <v>72</v>
      </c>
      <c r="F24634" s="40">
        <v>0.01</v>
      </c>
      <c r="G24634" s="25">
        <v>21329</v>
      </c>
      <c r="H24634" s="25">
        <v>213</v>
      </c>
      <c r="J24634" s="58" t="e">
        <f>HYPERLINK("#"&amp;"Insumos"&amp;"!A"&amp;MATCH($B24634,#REF!,0),"Ins "&amp;$B24634)</f>
        <v>#REF!</v>
      </c>
      <c r="M24634" s="220"/>
    </row>
    <row r="24635" spans="1:13" ht="191.25" x14ac:dyDescent="0.2">
      <c r="A24635" s="49" t="s">
        <v>8972</v>
      </c>
      <c r="B24635" s="50" t="s">
        <v>6816</v>
      </c>
      <c r="C24635" s="79" t="s">
        <v>9231</v>
      </c>
      <c r="D24635" s="37" t="s">
        <v>5608</v>
      </c>
      <c r="E24635" s="37" t="s">
        <v>465</v>
      </c>
      <c r="F24635" s="41"/>
      <c r="G24635" s="27"/>
      <c r="H24635" s="27"/>
      <c r="I24635" s="27">
        <v>561477</v>
      </c>
      <c r="M24635" s="220">
        <f t="shared" si="384"/>
        <v>735310</v>
      </c>
    </row>
    <row r="24636" spans="1:13" x14ac:dyDescent="0.2">
      <c r="A24636" s="51" t="s">
        <v>8972</v>
      </c>
      <c r="B24636" s="52" t="s">
        <v>5533</v>
      </c>
      <c r="C24636" s="45" t="s">
        <v>5892</v>
      </c>
      <c r="D24636" s="23" t="s">
        <v>977</v>
      </c>
      <c r="E24636" s="23" t="s">
        <v>4134</v>
      </c>
      <c r="F24636" s="40">
        <v>2</v>
      </c>
      <c r="G24636" s="25">
        <v>3623</v>
      </c>
      <c r="H24636" s="25">
        <v>7246</v>
      </c>
      <c r="J24636" s="58" t="e">
        <f>HYPERLINK("#"&amp;"Insumos"&amp;"!A"&amp;MATCH($B24636,#REF!,0),"Ins "&amp;$B24636)</f>
        <v>#REF!</v>
      </c>
      <c r="M24636" s="220"/>
    </row>
    <row r="24637" spans="1:13" ht="25.5" x14ac:dyDescent="0.2">
      <c r="A24637" s="51" t="s">
        <v>8972</v>
      </c>
      <c r="B24637" s="52" t="s">
        <v>597</v>
      </c>
      <c r="C24637" s="45" t="s">
        <v>8738</v>
      </c>
      <c r="D24637" s="23" t="s">
        <v>5534</v>
      </c>
      <c r="E24637" s="23" t="s">
        <v>8737</v>
      </c>
      <c r="F24637" s="40">
        <v>4.8311482229515583</v>
      </c>
      <c r="G24637" s="25">
        <v>17302</v>
      </c>
      <c r="H24637" s="25">
        <v>83589</v>
      </c>
      <c r="J24637" s="58" t="e">
        <f>HYPERLINK("#"&amp;"Insumos"&amp;"!A"&amp;MATCH($B24637,#REF!,0),"Ins "&amp;$B24637)</f>
        <v>#REF!</v>
      </c>
      <c r="M24637" s="220"/>
    </row>
    <row r="24638" spans="1:13" ht="63.75" x14ac:dyDescent="0.2">
      <c r="A24638" s="51" t="s">
        <v>8972</v>
      </c>
      <c r="B24638" s="52" t="s">
        <v>5000</v>
      </c>
      <c r="C24638" s="45" t="s">
        <v>2346</v>
      </c>
      <c r="D24638" s="23" t="s">
        <v>5751</v>
      </c>
      <c r="E24638" s="23" t="s">
        <v>4134</v>
      </c>
      <c r="F24638" s="40">
        <v>0.2</v>
      </c>
      <c r="G24638" s="25">
        <v>5410</v>
      </c>
      <c r="H24638" s="25">
        <v>1082</v>
      </c>
      <c r="J24638" s="58" t="e">
        <f>HYPERLINK("#"&amp;"Insumos"&amp;"!A"&amp;MATCH($B24638,#REF!,0),"Ins "&amp;$B24638)</f>
        <v>#REF!</v>
      </c>
      <c r="M24638" s="220"/>
    </row>
    <row r="24639" spans="1:13" x14ac:dyDescent="0.2">
      <c r="A24639" s="51" t="s">
        <v>8972</v>
      </c>
      <c r="B24639" s="52" t="s">
        <v>139</v>
      </c>
      <c r="C24639" s="45" t="s">
        <v>155</v>
      </c>
      <c r="D24639" s="23" t="s">
        <v>5534</v>
      </c>
      <c r="E24639" s="23" t="s">
        <v>4140</v>
      </c>
      <c r="F24639" s="40">
        <v>0.03</v>
      </c>
      <c r="G24639" s="25">
        <v>86632</v>
      </c>
      <c r="H24639" s="25">
        <v>2599</v>
      </c>
      <c r="J24639" s="58" t="e">
        <f>HYPERLINK("#"&amp;"Insumos"&amp;"!A"&amp;MATCH($B24639,#REF!,0),"Ins "&amp;$B24639)</f>
        <v>#REF!</v>
      </c>
      <c r="M24639" s="220"/>
    </row>
    <row r="24640" spans="1:13" x14ac:dyDescent="0.2">
      <c r="A24640" s="51" t="s">
        <v>8972</v>
      </c>
      <c r="B24640" s="52" t="s">
        <v>9028</v>
      </c>
      <c r="C24640" s="45" t="s">
        <v>9148</v>
      </c>
      <c r="D24640" s="23" t="s">
        <v>5534</v>
      </c>
      <c r="E24640" s="23" t="s">
        <v>4141</v>
      </c>
      <c r="F24640" s="40">
        <v>0.2</v>
      </c>
      <c r="G24640" s="25">
        <v>8725</v>
      </c>
      <c r="H24640" s="25">
        <v>1745</v>
      </c>
      <c r="J24640" s="58" t="e">
        <f>HYPERLINK("#"&amp;"Insumos"&amp;"!A"&amp;MATCH($B24640,#REF!,0),"Ins "&amp;$B24640)</f>
        <v>#REF!</v>
      </c>
      <c r="M24640" s="220"/>
    </row>
    <row r="24641" spans="1:13" x14ac:dyDescent="0.2">
      <c r="A24641" s="51" t="s">
        <v>8972</v>
      </c>
      <c r="B24641" s="52" t="s">
        <v>217</v>
      </c>
      <c r="C24641" s="45" t="s">
        <v>1018</v>
      </c>
      <c r="D24641" s="23" t="s">
        <v>5734</v>
      </c>
      <c r="E24641" s="23" t="s">
        <v>4141</v>
      </c>
      <c r="F24641" s="40">
        <v>2.5</v>
      </c>
      <c r="G24641" s="25">
        <v>57752</v>
      </c>
      <c r="H24641" s="25">
        <v>144380</v>
      </c>
      <c r="J24641" s="58" t="e">
        <f>HYPERLINK("#"&amp;"Insumos"&amp;"!A"&amp;MATCH($B24641,#REF!,0),"Ins "&amp;$B24641)</f>
        <v>#REF!</v>
      </c>
      <c r="M24641" s="220"/>
    </row>
    <row r="24642" spans="1:13" x14ac:dyDescent="0.2">
      <c r="A24642" s="51" t="s">
        <v>8972</v>
      </c>
      <c r="B24642" s="52" t="s">
        <v>5007</v>
      </c>
      <c r="C24642" s="45" t="s">
        <v>720</v>
      </c>
      <c r="D24642" s="23" t="s">
        <v>5751</v>
      </c>
      <c r="E24642" s="23" t="s">
        <v>4134</v>
      </c>
      <c r="F24642" s="40">
        <v>2</v>
      </c>
      <c r="G24642" s="25">
        <v>1897</v>
      </c>
      <c r="H24642" s="25">
        <v>3794</v>
      </c>
      <c r="J24642" s="58" t="e">
        <f>HYPERLINK("#"&amp;"Insumos"&amp;"!A"&amp;MATCH($B24642,#REF!,0),"Ins "&amp;$B24642)</f>
        <v>#REF!</v>
      </c>
      <c r="M24642" s="220"/>
    </row>
    <row r="24643" spans="1:13" x14ac:dyDescent="0.2">
      <c r="A24643" s="54" t="s">
        <v>8972</v>
      </c>
      <c r="B24643" s="53" t="s">
        <v>9029</v>
      </c>
      <c r="C24643" s="45" t="s">
        <v>9090</v>
      </c>
      <c r="D24643" s="23" t="s">
        <v>5751</v>
      </c>
      <c r="E24643" s="23" t="s">
        <v>8602</v>
      </c>
      <c r="F24643" s="40">
        <v>2.5999999999999999E-2</v>
      </c>
      <c r="G24643" s="25">
        <v>6441549</v>
      </c>
      <c r="H24643" s="25">
        <v>167480</v>
      </c>
      <c r="J24643" s="58" t="e">
        <f>HYPERLINK("#"&amp;"Insumos"&amp;"!A"&amp;MATCH($B24643,#REF!,0),"Ins "&amp;$B24643)</f>
        <v>#REF!</v>
      </c>
      <c r="M24643" s="220"/>
    </row>
    <row r="24644" spans="1:13" x14ac:dyDescent="0.2">
      <c r="A24644" s="54" t="s">
        <v>8972</v>
      </c>
      <c r="B24644" s="53" t="s">
        <v>9030</v>
      </c>
      <c r="C24644" s="45" t="s">
        <v>9091</v>
      </c>
      <c r="D24644" s="23" t="s">
        <v>5751</v>
      </c>
      <c r="E24644" s="23" t="s">
        <v>9092</v>
      </c>
      <c r="F24644" s="40">
        <v>2.8999999999999998E-3</v>
      </c>
      <c r="G24644" s="25">
        <v>2206969</v>
      </c>
      <c r="H24644" s="25">
        <v>6400</v>
      </c>
      <c r="J24644" s="58" t="e">
        <f>HYPERLINK("#"&amp;"Insumos"&amp;"!A"&amp;MATCH($B24644,#REF!,0),"Ins "&amp;$B24644)</f>
        <v>#REF!</v>
      </c>
      <c r="M24644" s="220"/>
    </row>
    <row r="24645" spans="1:13" x14ac:dyDescent="0.2">
      <c r="A24645" s="54" t="s">
        <v>8972</v>
      </c>
      <c r="B24645" s="53" t="s">
        <v>5370</v>
      </c>
      <c r="C24645" s="45" t="s">
        <v>567</v>
      </c>
      <c r="D24645" s="23" t="s">
        <v>5751</v>
      </c>
      <c r="E24645" s="23" t="s">
        <v>4138</v>
      </c>
      <c r="F24645" s="40">
        <v>0.2</v>
      </c>
      <c r="G24645" s="25">
        <v>12500</v>
      </c>
      <c r="H24645" s="25">
        <v>2500</v>
      </c>
      <c r="J24645" s="58" t="e">
        <f>HYPERLINK("#"&amp;"Insumos"&amp;"!A"&amp;MATCH($B24645,#REF!,0),"Ins "&amp;$B24645)</f>
        <v>#REF!</v>
      </c>
      <c r="M24645" s="220"/>
    </row>
    <row r="24646" spans="1:13" x14ac:dyDescent="0.2">
      <c r="A24646" s="54" t="s">
        <v>8972</v>
      </c>
      <c r="B24646" s="53" t="s">
        <v>9031</v>
      </c>
      <c r="C24646" s="45" t="s">
        <v>9093</v>
      </c>
      <c r="D24646" s="23" t="s">
        <v>5751</v>
      </c>
      <c r="E24646" s="23" t="s">
        <v>8514</v>
      </c>
      <c r="F24646" s="40">
        <v>0.02</v>
      </c>
      <c r="G24646" s="25">
        <v>40095</v>
      </c>
      <c r="H24646" s="25">
        <v>802</v>
      </c>
      <c r="J24646" s="58" t="e">
        <f>HYPERLINK("#"&amp;"Insumos"&amp;"!A"&amp;MATCH($B24646,#REF!,0),"Ins "&amp;$B24646)</f>
        <v>#REF!</v>
      </c>
      <c r="M24646" s="220"/>
    </row>
    <row r="24647" spans="1:13" x14ac:dyDescent="0.2">
      <c r="A24647" s="54" t="s">
        <v>8972</v>
      </c>
      <c r="B24647" s="53" t="s">
        <v>9032</v>
      </c>
      <c r="C24647" s="45" t="s">
        <v>9094</v>
      </c>
      <c r="D24647" s="23" t="s">
        <v>5751</v>
      </c>
      <c r="E24647" s="23" t="s">
        <v>69</v>
      </c>
      <c r="F24647" s="40">
        <v>0.2</v>
      </c>
      <c r="G24647" s="25">
        <v>13021</v>
      </c>
      <c r="H24647" s="25">
        <v>2604</v>
      </c>
      <c r="J24647" s="58" t="e">
        <f>HYPERLINK("#"&amp;"Insumos"&amp;"!A"&amp;MATCH($B24647,#REF!,0),"Ins "&amp;$B24647)</f>
        <v>#REF!</v>
      </c>
      <c r="M24647" s="220"/>
    </row>
    <row r="24648" spans="1:13" x14ac:dyDescent="0.2">
      <c r="A24648" s="54" t="s">
        <v>8972</v>
      </c>
      <c r="B24648" s="53" t="s">
        <v>9033</v>
      </c>
      <c r="C24648" s="45" t="s">
        <v>9095</v>
      </c>
      <c r="D24648" s="23" t="s">
        <v>5751</v>
      </c>
      <c r="E24648" s="23" t="s">
        <v>72</v>
      </c>
      <c r="F24648" s="40">
        <v>2</v>
      </c>
      <c r="G24648" s="25">
        <v>985</v>
      </c>
      <c r="H24648" s="25">
        <v>1970</v>
      </c>
      <c r="J24648" s="58" t="e">
        <f>HYPERLINK("#"&amp;"Insumos"&amp;"!A"&amp;MATCH($B24648,#REF!,0),"Ins "&amp;$B24648)</f>
        <v>#REF!</v>
      </c>
      <c r="M24648" s="220"/>
    </row>
    <row r="24649" spans="1:13" x14ac:dyDescent="0.2">
      <c r="A24649" s="54" t="s">
        <v>8972</v>
      </c>
      <c r="B24649" s="53" t="s">
        <v>9034</v>
      </c>
      <c r="C24649" s="45" t="s">
        <v>9096</v>
      </c>
      <c r="D24649" s="23" t="s">
        <v>5751</v>
      </c>
      <c r="E24649" s="23" t="s">
        <v>72</v>
      </c>
      <c r="F24649" s="40">
        <v>2</v>
      </c>
      <c r="G24649" s="25">
        <v>985</v>
      </c>
      <c r="H24649" s="25">
        <v>1970</v>
      </c>
      <c r="J24649" s="58" t="e">
        <f>HYPERLINK("#"&amp;"Insumos"&amp;"!A"&amp;MATCH($B24649,#REF!,0),"Ins "&amp;$B24649)</f>
        <v>#REF!</v>
      </c>
      <c r="M24649" s="220"/>
    </row>
    <row r="24650" spans="1:13" x14ac:dyDescent="0.2">
      <c r="A24650" s="54" t="s">
        <v>8972</v>
      </c>
      <c r="B24650" s="53" t="s">
        <v>9035</v>
      </c>
      <c r="C24650" s="45" t="s">
        <v>9097</v>
      </c>
      <c r="D24650" s="23" t="s">
        <v>5751</v>
      </c>
      <c r="E24650" s="23" t="s">
        <v>72</v>
      </c>
      <c r="F24650" s="40">
        <v>7.0000000000000007E-2</v>
      </c>
      <c r="G24650" s="25">
        <v>21329</v>
      </c>
      <c r="H24650" s="25">
        <v>1493</v>
      </c>
      <c r="J24650" s="58" t="e">
        <f>HYPERLINK("#"&amp;"Insumos"&amp;"!A"&amp;MATCH($B24650,#REF!,0),"Ins "&amp;$B24650)</f>
        <v>#REF!</v>
      </c>
      <c r="M24650" s="220"/>
    </row>
    <row r="24651" spans="1:13" ht="38.25" x14ac:dyDescent="0.2">
      <c r="A24651" s="54" t="s">
        <v>8972</v>
      </c>
      <c r="B24651" s="53" t="s">
        <v>9036</v>
      </c>
      <c r="C24651" s="45" t="s">
        <v>9098</v>
      </c>
      <c r="D24651" s="23" t="s">
        <v>5751</v>
      </c>
      <c r="E24651" s="23" t="s">
        <v>72</v>
      </c>
      <c r="F24651" s="40">
        <v>1</v>
      </c>
      <c r="G24651" s="25">
        <v>45408</v>
      </c>
      <c r="H24651" s="25">
        <v>45408</v>
      </c>
      <c r="J24651" s="58" t="e">
        <f>HYPERLINK("#"&amp;"Insumos"&amp;"!A"&amp;MATCH($B24651,#REF!,0),"Ins "&amp;$B24651)</f>
        <v>#REF!</v>
      </c>
      <c r="M24651" s="220"/>
    </row>
    <row r="24652" spans="1:13" x14ac:dyDescent="0.2">
      <c r="A24652" s="54" t="s">
        <v>8972</v>
      </c>
      <c r="B24652" s="53" t="s">
        <v>9037</v>
      </c>
      <c r="C24652" s="45" t="s">
        <v>9099</v>
      </c>
      <c r="D24652" s="23" t="s">
        <v>5751</v>
      </c>
      <c r="E24652" s="23" t="s">
        <v>9100</v>
      </c>
      <c r="F24652" s="40">
        <v>0.1</v>
      </c>
      <c r="G24652" s="25">
        <v>12882</v>
      </c>
      <c r="H24652" s="25">
        <v>1288</v>
      </c>
      <c r="J24652" s="58" t="e">
        <f>HYPERLINK("#"&amp;"Insumos"&amp;"!A"&amp;MATCH($B24652,#REF!,0),"Ins "&amp;$B24652)</f>
        <v>#REF!</v>
      </c>
      <c r="M24652" s="220"/>
    </row>
    <row r="24653" spans="1:13" ht="25.5" x14ac:dyDescent="0.2">
      <c r="A24653" s="54" t="s">
        <v>8972</v>
      </c>
      <c r="B24653" s="53" t="s">
        <v>9038</v>
      </c>
      <c r="C24653" s="45" t="s">
        <v>9101</v>
      </c>
      <c r="D24653" s="23" t="s">
        <v>5751</v>
      </c>
      <c r="E24653" s="23" t="s">
        <v>72</v>
      </c>
      <c r="F24653" s="40">
        <v>1.05</v>
      </c>
      <c r="G24653" s="25">
        <v>27355</v>
      </c>
      <c r="H24653" s="25">
        <v>28723</v>
      </c>
      <c r="J24653" s="58" t="e">
        <f>HYPERLINK("#"&amp;"Insumos"&amp;"!A"&amp;MATCH($B24653,#REF!,0),"Ins "&amp;$B24653)</f>
        <v>#REF!</v>
      </c>
      <c r="M24653" s="220"/>
    </row>
    <row r="24654" spans="1:13" x14ac:dyDescent="0.2">
      <c r="A24654" s="54" t="s">
        <v>8972</v>
      </c>
      <c r="B24654" s="53" t="s">
        <v>5185</v>
      </c>
      <c r="C24654" s="45" t="s">
        <v>295</v>
      </c>
      <c r="D24654" s="23" t="s">
        <v>5751</v>
      </c>
      <c r="E24654" s="23" t="s">
        <v>4147</v>
      </c>
      <c r="F24654" s="40">
        <v>0.15</v>
      </c>
      <c r="G24654" s="25">
        <v>5304</v>
      </c>
      <c r="H24654" s="25">
        <v>796</v>
      </c>
      <c r="J24654" s="58" t="e">
        <f>HYPERLINK("#"&amp;"Insumos"&amp;"!A"&amp;MATCH($B24654,#REF!,0),"Ins "&amp;$B24654)</f>
        <v>#REF!</v>
      </c>
      <c r="M24654" s="220"/>
    </row>
    <row r="24655" spans="1:13" x14ac:dyDescent="0.2">
      <c r="A24655" s="54" t="s">
        <v>8972</v>
      </c>
      <c r="B24655" s="53" t="s">
        <v>5483</v>
      </c>
      <c r="C24655" s="45" t="s">
        <v>1064</v>
      </c>
      <c r="D24655" s="23" t="s">
        <v>5751</v>
      </c>
      <c r="E24655" s="23" t="s">
        <v>467</v>
      </c>
      <c r="F24655" s="40">
        <v>0.15</v>
      </c>
      <c r="G24655" s="25">
        <v>6176</v>
      </c>
      <c r="H24655" s="25">
        <v>926</v>
      </c>
      <c r="J24655" s="58" t="e">
        <f>HYPERLINK("#"&amp;"Insumos"&amp;"!A"&amp;MATCH($B24655,#REF!,0),"Ins "&amp;$B24655)</f>
        <v>#REF!</v>
      </c>
      <c r="M24655" s="220"/>
    </row>
    <row r="24656" spans="1:13" x14ac:dyDescent="0.2">
      <c r="A24656" s="54" t="s">
        <v>8972</v>
      </c>
      <c r="B24656" s="53" t="s">
        <v>9039</v>
      </c>
      <c r="C24656" s="45" t="s">
        <v>9102</v>
      </c>
      <c r="D24656" s="23" t="s">
        <v>5751</v>
      </c>
      <c r="E24656" s="23" t="s">
        <v>72</v>
      </c>
      <c r="F24656" s="40">
        <v>0.5</v>
      </c>
      <c r="G24656" s="25">
        <v>46503</v>
      </c>
      <c r="H24656" s="25">
        <v>23252</v>
      </c>
      <c r="J24656" s="58" t="e">
        <f>HYPERLINK("#"&amp;"Insumos"&amp;"!A"&amp;MATCH($B24656,#REF!,0),"Ins "&amp;$B24656)</f>
        <v>#REF!</v>
      </c>
      <c r="M24656" s="220"/>
    </row>
    <row r="24657" spans="1:13" x14ac:dyDescent="0.2">
      <c r="A24657" s="54" t="s">
        <v>8972</v>
      </c>
      <c r="B24657" s="53" t="s">
        <v>7753</v>
      </c>
      <c r="C24657" s="45" t="s">
        <v>540</v>
      </c>
      <c r="D24657" s="23" t="s">
        <v>5751</v>
      </c>
      <c r="E24657" s="23" t="s">
        <v>466</v>
      </c>
      <c r="F24657" s="40">
        <v>0.03</v>
      </c>
      <c r="G24657" s="25">
        <v>734369</v>
      </c>
      <c r="H24657" s="25">
        <v>22031</v>
      </c>
      <c r="J24657" s="58" t="e">
        <f>HYPERLINK("#"&amp;"Insumos"&amp;"!A"&amp;MATCH($B24657,#REF!,0),"Ins "&amp;$B24657)</f>
        <v>#REF!</v>
      </c>
      <c r="M24657" s="220"/>
    </row>
    <row r="24658" spans="1:13" x14ac:dyDescent="0.2">
      <c r="A24658" s="54" t="s">
        <v>8972</v>
      </c>
      <c r="B24658" s="53" t="s">
        <v>6841</v>
      </c>
      <c r="C24658" s="45" t="s">
        <v>6842</v>
      </c>
      <c r="D24658" s="23" t="s">
        <v>5751</v>
      </c>
      <c r="E24658" s="23" t="s">
        <v>465</v>
      </c>
      <c r="F24658" s="40">
        <v>1.05</v>
      </c>
      <c r="G24658" s="25">
        <v>2371</v>
      </c>
      <c r="H24658" s="25">
        <v>2490</v>
      </c>
      <c r="J24658" s="58" t="e">
        <f>HYPERLINK("#"&amp;"Insumos"&amp;"!A"&amp;MATCH($B24658,#REF!,0),"Ins "&amp;$B24658)</f>
        <v>#REF!</v>
      </c>
      <c r="M24658" s="220"/>
    </row>
    <row r="24659" spans="1:13" x14ac:dyDescent="0.2">
      <c r="A24659" s="54" t="s">
        <v>8972</v>
      </c>
      <c r="B24659" s="53" t="s">
        <v>9040</v>
      </c>
      <c r="C24659" s="45" t="s">
        <v>9103</v>
      </c>
      <c r="D24659" s="23" t="s">
        <v>5751</v>
      </c>
      <c r="E24659" s="23" t="s">
        <v>9092</v>
      </c>
      <c r="F24659" s="40">
        <v>2.3148148148148147E-2</v>
      </c>
      <c r="G24659" s="25">
        <v>74150</v>
      </c>
      <c r="H24659" s="25">
        <v>1716</v>
      </c>
      <c r="J24659" s="58" t="e">
        <f>HYPERLINK("#"&amp;"Insumos"&amp;"!A"&amp;MATCH($B24659,#REF!,0),"Ins "&amp;$B24659)</f>
        <v>#REF!</v>
      </c>
      <c r="M24659" s="220"/>
    </row>
    <row r="24660" spans="1:13" x14ac:dyDescent="0.2">
      <c r="A24660" s="54" t="s">
        <v>8972</v>
      </c>
      <c r="B24660" s="53" t="s">
        <v>5186</v>
      </c>
      <c r="C24660" s="45" t="s">
        <v>1212</v>
      </c>
      <c r="D24660" s="23" t="s">
        <v>5751</v>
      </c>
      <c r="E24660" s="23" t="s">
        <v>467</v>
      </c>
      <c r="F24660" s="40">
        <v>0.3</v>
      </c>
      <c r="G24660" s="25">
        <v>17311</v>
      </c>
      <c r="H24660" s="25">
        <v>5193</v>
      </c>
      <c r="J24660" s="58" t="e">
        <f>HYPERLINK("#"&amp;"Insumos"&amp;"!A"&amp;MATCH($B24660,#REF!,0),"Ins "&amp;$B24660)</f>
        <v>#REF!</v>
      </c>
      <c r="M24660" s="220"/>
    </row>
    <row r="24661" spans="1:13" ht="165.75" x14ac:dyDescent="0.2">
      <c r="A24661" s="49" t="s">
        <v>8973</v>
      </c>
      <c r="B24661" s="50" t="s">
        <v>6816</v>
      </c>
      <c r="C24661" s="79" t="s">
        <v>9232</v>
      </c>
      <c r="D24661" s="37" t="s">
        <v>5608</v>
      </c>
      <c r="E24661" s="37" t="s">
        <v>465</v>
      </c>
      <c r="F24661" s="41"/>
      <c r="G24661" s="27"/>
      <c r="H24661" s="27"/>
      <c r="I24661" s="27">
        <v>203417</v>
      </c>
      <c r="M24661" s="220">
        <f t="shared" ref="M24661:M24691" si="385">ROUND(I24661*(1+$L$2),0)</f>
        <v>266395</v>
      </c>
    </row>
    <row r="24662" spans="1:13" x14ac:dyDescent="0.2">
      <c r="A24662" s="51" t="s">
        <v>8973</v>
      </c>
      <c r="B24662" s="52" t="s">
        <v>5533</v>
      </c>
      <c r="C24662" s="45" t="s">
        <v>5892</v>
      </c>
      <c r="D24662" s="23" t="s">
        <v>977</v>
      </c>
      <c r="E24662" s="23" t="s">
        <v>4134</v>
      </c>
      <c r="F24662" s="40">
        <v>2.5</v>
      </c>
      <c r="G24662" s="25">
        <v>3623</v>
      </c>
      <c r="H24662" s="25">
        <v>9058</v>
      </c>
      <c r="J24662" s="58" t="e">
        <f>HYPERLINK("#"&amp;"Insumos"&amp;"!A"&amp;MATCH($B24662,#REF!,0),"Ins "&amp;$B24662)</f>
        <v>#REF!</v>
      </c>
      <c r="M24662" s="220"/>
    </row>
    <row r="24663" spans="1:13" ht="25.5" x14ac:dyDescent="0.2">
      <c r="A24663" s="51" t="s">
        <v>8973</v>
      </c>
      <c r="B24663" s="52" t="s">
        <v>597</v>
      </c>
      <c r="C24663" s="45" t="s">
        <v>8738</v>
      </c>
      <c r="D24663" s="23" t="s">
        <v>5534</v>
      </c>
      <c r="E24663" s="23" t="s">
        <v>8737</v>
      </c>
      <c r="F24663" s="40">
        <v>3.403265168728435</v>
      </c>
      <c r="G24663" s="25">
        <v>17302</v>
      </c>
      <c r="H24663" s="25">
        <v>58883</v>
      </c>
      <c r="J24663" s="58" t="e">
        <f>HYPERLINK("#"&amp;"Insumos"&amp;"!A"&amp;MATCH($B24663,#REF!,0),"Ins "&amp;$B24663)</f>
        <v>#REF!</v>
      </c>
      <c r="M24663" s="220"/>
    </row>
    <row r="24664" spans="1:13" ht="63.75" x14ac:dyDescent="0.2">
      <c r="A24664" s="51" t="s">
        <v>8973</v>
      </c>
      <c r="B24664" s="52" t="s">
        <v>5000</v>
      </c>
      <c r="C24664" s="45" t="s">
        <v>2346</v>
      </c>
      <c r="D24664" s="23" t="s">
        <v>5751</v>
      </c>
      <c r="E24664" s="23" t="s">
        <v>4134</v>
      </c>
      <c r="F24664" s="40">
        <v>0.2</v>
      </c>
      <c r="G24664" s="25">
        <v>5410</v>
      </c>
      <c r="H24664" s="25">
        <v>1082</v>
      </c>
      <c r="J24664" s="58" t="e">
        <f>HYPERLINK("#"&amp;"Insumos"&amp;"!A"&amp;MATCH($B24664,#REF!,0),"Ins "&amp;$B24664)</f>
        <v>#REF!</v>
      </c>
      <c r="M24664" s="220"/>
    </row>
    <row r="24665" spans="1:13" x14ac:dyDescent="0.2">
      <c r="A24665" s="51" t="s">
        <v>8973</v>
      </c>
      <c r="B24665" s="52" t="s">
        <v>5575</v>
      </c>
      <c r="C24665" s="45" t="s">
        <v>974</v>
      </c>
      <c r="D24665" s="23" t="s">
        <v>5734</v>
      </c>
      <c r="E24665" s="23" t="s">
        <v>4141</v>
      </c>
      <c r="F24665" s="40">
        <v>3</v>
      </c>
      <c r="G24665" s="25">
        <v>41004</v>
      </c>
      <c r="H24665" s="25">
        <v>123012</v>
      </c>
      <c r="J24665" s="58" t="e">
        <f>HYPERLINK("#"&amp;"Insumos"&amp;"!A"&amp;MATCH($B24665,#REF!,0),"Ins "&amp;$B24665)</f>
        <v>#REF!</v>
      </c>
      <c r="M24665" s="220"/>
    </row>
    <row r="24666" spans="1:13" x14ac:dyDescent="0.2">
      <c r="A24666" s="51" t="s">
        <v>8973</v>
      </c>
      <c r="B24666" s="52" t="s">
        <v>5007</v>
      </c>
      <c r="C24666" s="45" t="s">
        <v>720</v>
      </c>
      <c r="D24666" s="23" t="s">
        <v>5751</v>
      </c>
      <c r="E24666" s="23" t="s">
        <v>4134</v>
      </c>
      <c r="F24666" s="40">
        <v>6</v>
      </c>
      <c r="G24666" s="25">
        <v>1897</v>
      </c>
      <c r="H24666" s="25">
        <v>11382</v>
      </c>
      <c r="J24666" s="58" t="e">
        <f>HYPERLINK("#"&amp;"Insumos"&amp;"!A"&amp;MATCH($B24666,#REF!,0),"Ins "&amp;$B24666)</f>
        <v>#REF!</v>
      </c>
      <c r="M24666" s="220"/>
    </row>
    <row r="24667" spans="1:13" ht="89.25" x14ac:dyDescent="0.2">
      <c r="A24667" s="49" t="s">
        <v>8974</v>
      </c>
      <c r="B24667" s="50" t="s">
        <v>6816</v>
      </c>
      <c r="C24667" s="79" t="s">
        <v>9233</v>
      </c>
      <c r="D24667" s="37" t="s">
        <v>5608</v>
      </c>
      <c r="E24667" s="37" t="s">
        <v>464</v>
      </c>
      <c r="F24667" s="41"/>
      <c r="G24667" s="27"/>
      <c r="H24667" s="27"/>
      <c r="I24667" s="27">
        <v>134803</v>
      </c>
      <c r="M24667" s="220">
        <f t="shared" si="385"/>
        <v>176538</v>
      </c>
    </row>
    <row r="24668" spans="1:13" x14ac:dyDescent="0.2">
      <c r="A24668" s="51" t="s">
        <v>8974</v>
      </c>
      <c r="B24668" s="52" t="s">
        <v>5533</v>
      </c>
      <c r="C24668" s="45" t="s">
        <v>5892</v>
      </c>
      <c r="D24668" s="23" t="s">
        <v>977</v>
      </c>
      <c r="E24668" s="23" t="s">
        <v>4134</v>
      </c>
      <c r="F24668" s="40">
        <v>0.5</v>
      </c>
      <c r="G24668" s="25">
        <v>3623</v>
      </c>
      <c r="H24668" s="25">
        <v>1812</v>
      </c>
      <c r="J24668" s="58" t="e">
        <f>HYPERLINK("#"&amp;"Insumos"&amp;"!A"&amp;MATCH($B24668,#REF!,0),"Ins "&amp;$B24668)</f>
        <v>#REF!</v>
      </c>
      <c r="M24668" s="220"/>
    </row>
    <row r="24669" spans="1:13" ht="25.5" x14ac:dyDescent="0.2">
      <c r="A24669" s="51" t="s">
        <v>8974</v>
      </c>
      <c r="B24669" s="52" t="s">
        <v>597</v>
      </c>
      <c r="C24669" s="45" t="s">
        <v>8738</v>
      </c>
      <c r="D24669" s="23" t="s">
        <v>5534</v>
      </c>
      <c r="E24669" s="23" t="s">
        <v>8737</v>
      </c>
      <c r="F24669" s="40">
        <v>0.80093410754859884</v>
      </c>
      <c r="G24669" s="25">
        <v>17302</v>
      </c>
      <c r="H24669" s="25">
        <v>13858</v>
      </c>
      <c r="J24669" s="58" t="e">
        <f>HYPERLINK("#"&amp;"Insumos"&amp;"!A"&amp;MATCH($B24669,#REF!,0),"Ins "&amp;$B24669)</f>
        <v>#REF!</v>
      </c>
      <c r="M24669" s="220"/>
    </row>
    <row r="24670" spans="1:13" ht="63.75" x14ac:dyDescent="0.2">
      <c r="A24670" s="51" t="s">
        <v>8974</v>
      </c>
      <c r="B24670" s="52" t="s">
        <v>5000</v>
      </c>
      <c r="C24670" s="45" t="s">
        <v>2346</v>
      </c>
      <c r="D24670" s="23" t="s">
        <v>5751</v>
      </c>
      <c r="E24670" s="23" t="s">
        <v>4134</v>
      </c>
      <c r="F24670" s="40">
        <v>0.2</v>
      </c>
      <c r="G24670" s="25">
        <v>5410</v>
      </c>
      <c r="H24670" s="25">
        <v>1082</v>
      </c>
      <c r="J24670" s="58" t="e">
        <f>HYPERLINK("#"&amp;"Insumos"&amp;"!A"&amp;MATCH($B24670,#REF!,0),"Ins "&amp;$B24670)</f>
        <v>#REF!</v>
      </c>
      <c r="M24670" s="220"/>
    </row>
    <row r="24671" spans="1:13" x14ac:dyDescent="0.2">
      <c r="A24671" s="51" t="s">
        <v>8974</v>
      </c>
      <c r="B24671" s="52" t="s">
        <v>139</v>
      </c>
      <c r="C24671" s="45" t="s">
        <v>155</v>
      </c>
      <c r="D24671" s="23" t="s">
        <v>5534</v>
      </c>
      <c r="E24671" s="23" t="s">
        <v>4140</v>
      </c>
      <c r="F24671" s="40">
        <v>1.4999999999999999E-2</v>
      </c>
      <c r="G24671" s="25">
        <v>86632</v>
      </c>
      <c r="H24671" s="25">
        <v>1299</v>
      </c>
      <c r="J24671" s="58" t="e">
        <f>HYPERLINK("#"&amp;"Insumos"&amp;"!A"&amp;MATCH($B24671,#REF!,0),"Ins "&amp;$B24671)</f>
        <v>#REF!</v>
      </c>
      <c r="M24671" s="220"/>
    </row>
    <row r="24672" spans="1:13" x14ac:dyDescent="0.2">
      <c r="A24672" s="51" t="s">
        <v>8974</v>
      </c>
      <c r="B24672" s="52" t="s">
        <v>5572</v>
      </c>
      <c r="C24672" s="45" t="s">
        <v>971</v>
      </c>
      <c r="D24672" s="23" t="s">
        <v>5734</v>
      </c>
      <c r="E24672" s="23" t="s">
        <v>4141</v>
      </c>
      <c r="F24672" s="40">
        <v>0.95</v>
      </c>
      <c r="G24672" s="25">
        <v>37863</v>
      </c>
      <c r="H24672" s="25">
        <v>35970</v>
      </c>
      <c r="J24672" s="58" t="e">
        <f>HYPERLINK("#"&amp;"Insumos"&amp;"!A"&amp;MATCH($B24672,#REF!,0),"Ins "&amp;$B24672)</f>
        <v>#REF!</v>
      </c>
      <c r="M24672" s="220"/>
    </row>
    <row r="24673" spans="1:13" x14ac:dyDescent="0.2">
      <c r="A24673" s="51" t="s">
        <v>8974</v>
      </c>
      <c r="B24673" s="52" t="s">
        <v>5007</v>
      </c>
      <c r="C24673" s="45" t="s">
        <v>720</v>
      </c>
      <c r="D24673" s="23" t="s">
        <v>5751</v>
      </c>
      <c r="E24673" s="23" t="s">
        <v>4134</v>
      </c>
      <c r="F24673" s="40">
        <v>0.5</v>
      </c>
      <c r="G24673" s="25">
        <v>1897</v>
      </c>
      <c r="H24673" s="25">
        <v>949</v>
      </c>
      <c r="J24673" s="58" t="e">
        <f>HYPERLINK("#"&amp;"Insumos"&amp;"!A"&amp;MATCH($B24673,#REF!,0),"Ins "&amp;$B24673)</f>
        <v>#REF!</v>
      </c>
      <c r="M24673" s="220"/>
    </row>
    <row r="24674" spans="1:13" ht="25.5" x14ac:dyDescent="0.2">
      <c r="A24674" s="54" t="s">
        <v>8974</v>
      </c>
      <c r="B24674" s="53" t="s">
        <v>9041</v>
      </c>
      <c r="C24674" s="45" t="s">
        <v>9104</v>
      </c>
      <c r="D24674" s="23" t="s">
        <v>5751</v>
      </c>
      <c r="E24674" s="23" t="s">
        <v>69</v>
      </c>
      <c r="F24674" s="40">
        <v>1.05</v>
      </c>
      <c r="G24674" s="25">
        <v>52521</v>
      </c>
      <c r="H24674" s="25">
        <v>55147</v>
      </c>
      <c r="J24674" s="58" t="e">
        <f>HYPERLINK("#"&amp;"Insumos"&amp;"!A"&amp;MATCH($B24674,#REF!,0),"Ins "&amp;$B24674)</f>
        <v>#REF!</v>
      </c>
      <c r="M24674" s="220"/>
    </row>
    <row r="24675" spans="1:13" x14ac:dyDescent="0.2">
      <c r="A24675" s="54" t="s">
        <v>8974</v>
      </c>
      <c r="B24675" s="53" t="s">
        <v>9042</v>
      </c>
      <c r="C24675" s="45" t="s">
        <v>9105</v>
      </c>
      <c r="D24675" s="23" t="s">
        <v>5751</v>
      </c>
      <c r="E24675" s="23" t="s">
        <v>72</v>
      </c>
      <c r="F24675" s="40">
        <v>16</v>
      </c>
      <c r="G24675" s="25">
        <v>630</v>
      </c>
      <c r="H24675" s="25">
        <v>10080</v>
      </c>
      <c r="J24675" s="58" t="e">
        <f>HYPERLINK("#"&amp;"Insumos"&amp;"!A"&amp;MATCH($B24675,#REF!,0),"Ins "&amp;$B24675)</f>
        <v>#REF!</v>
      </c>
      <c r="M24675" s="220"/>
    </row>
    <row r="24676" spans="1:13" x14ac:dyDescent="0.2">
      <c r="A24676" s="54" t="s">
        <v>8974</v>
      </c>
      <c r="B24676" s="53" t="s">
        <v>9043</v>
      </c>
      <c r="C24676" s="45" t="s">
        <v>9106</v>
      </c>
      <c r="D24676" s="23" t="s">
        <v>5751</v>
      </c>
      <c r="E24676" s="23" t="s">
        <v>69</v>
      </c>
      <c r="F24676" s="40">
        <v>1</v>
      </c>
      <c r="G24676" s="25">
        <v>1861</v>
      </c>
      <c r="H24676" s="25">
        <v>1861</v>
      </c>
      <c r="J24676" s="58" t="e">
        <f>HYPERLINK("#"&amp;"Insumos"&amp;"!A"&amp;MATCH($B24676,#REF!,0),"Ins "&amp;$B24676)</f>
        <v>#REF!</v>
      </c>
      <c r="M24676" s="220"/>
    </row>
    <row r="24677" spans="1:13" ht="25.5" x14ac:dyDescent="0.2">
      <c r="A24677" s="54" t="s">
        <v>8974</v>
      </c>
      <c r="B24677" s="53" t="s">
        <v>9044</v>
      </c>
      <c r="C24677" s="45" t="s">
        <v>9107</v>
      </c>
      <c r="D24677" s="23" t="s">
        <v>5751</v>
      </c>
      <c r="E24677" s="23" t="s">
        <v>9092</v>
      </c>
      <c r="F24677" s="40">
        <v>3.7499999999999999E-2</v>
      </c>
      <c r="G24677" s="25">
        <v>130208</v>
      </c>
      <c r="H24677" s="25">
        <v>4883</v>
      </c>
      <c r="J24677" s="58" t="e">
        <f>HYPERLINK("#"&amp;"Insumos"&amp;"!A"&amp;MATCH($B24677,#REF!,0),"Ins "&amp;$B24677)</f>
        <v>#REF!</v>
      </c>
      <c r="M24677" s="220"/>
    </row>
    <row r="24678" spans="1:13" x14ac:dyDescent="0.2">
      <c r="A24678" s="54" t="s">
        <v>8974</v>
      </c>
      <c r="B24678" s="53" t="s">
        <v>9045</v>
      </c>
      <c r="C24678" s="45" t="s">
        <v>9108</v>
      </c>
      <c r="D24678" s="23" t="s">
        <v>5751</v>
      </c>
      <c r="E24678" s="23" t="s">
        <v>69</v>
      </c>
      <c r="F24678" s="40">
        <v>1.05</v>
      </c>
      <c r="G24678" s="25">
        <v>7488</v>
      </c>
      <c r="H24678" s="25">
        <v>7862</v>
      </c>
      <c r="J24678" s="58" t="e">
        <f>HYPERLINK("#"&amp;"Insumos"&amp;"!A"&amp;MATCH($B24678,#REF!,0),"Ins "&amp;$B24678)</f>
        <v>#REF!</v>
      </c>
      <c r="M24678" s="220"/>
    </row>
    <row r="24679" spans="1:13" ht="63.75" x14ac:dyDescent="0.2">
      <c r="A24679" s="49" t="s">
        <v>8975</v>
      </c>
      <c r="B24679" s="50" t="s">
        <v>6816</v>
      </c>
      <c r="C24679" s="79" t="s">
        <v>9234</v>
      </c>
      <c r="D24679" s="37" t="s">
        <v>5608</v>
      </c>
      <c r="E24679" s="37" t="s">
        <v>464</v>
      </c>
      <c r="F24679" s="41"/>
      <c r="G24679" s="27"/>
      <c r="H24679" s="27"/>
      <c r="I24679" s="27">
        <v>148752</v>
      </c>
      <c r="M24679" s="220">
        <f t="shared" si="385"/>
        <v>194806</v>
      </c>
    </row>
    <row r="24680" spans="1:13" x14ac:dyDescent="0.2">
      <c r="A24680" s="51" t="s">
        <v>8975</v>
      </c>
      <c r="B24680" s="52" t="s">
        <v>5533</v>
      </c>
      <c r="C24680" s="45" t="s">
        <v>5892</v>
      </c>
      <c r="D24680" s="23" t="s">
        <v>977</v>
      </c>
      <c r="E24680" s="23" t="s">
        <v>4134</v>
      </c>
      <c r="F24680" s="40">
        <v>0.5</v>
      </c>
      <c r="G24680" s="25">
        <v>3623</v>
      </c>
      <c r="H24680" s="25">
        <v>1812</v>
      </c>
      <c r="J24680" s="58" t="e">
        <f>HYPERLINK("#"&amp;"Insumos"&amp;"!A"&amp;MATCH($B24680,#REF!,0),"Ins "&amp;$B24680)</f>
        <v>#REF!</v>
      </c>
      <c r="M24680" s="220"/>
    </row>
    <row r="24681" spans="1:13" ht="25.5" x14ac:dyDescent="0.2">
      <c r="A24681" s="51" t="s">
        <v>8975</v>
      </c>
      <c r="B24681" s="52" t="s">
        <v>597</v>
      </c>
      <c r="C24681" s="45" t="s">
        <v>8738</v>
      </c>
      <c r="D24681" s="23" t="s">
        <v>5534</v>
      </c>
      <c r="E24681" s="23" t="s">
        <v>8737</v>
      </c>
      <c r="F24681" s="40">
        <v>0.78524242314951798</v>
      </c>
      <c r="G24681" s="25">
        <v>17302</v>
      </c>
      <c r="H24681" s="25">
        <v>13586</v>
      </c>
      <c r="J24681" s="58" t="e">
        <f>HYPERLINK("#"&amp;"Insumos"&amp;"!A"&amp;MATCH($B24681,#REF!,0),"Ins "&amp;$B24681)</f>
        <v>#REF!</v>
      </c>
      <c r="M24681" s="220"/>
    </row>
    <row r="24682" spans="1:13" ht="63.75" x14ac:dyDescent="0.2">
      <c r="A24682" s="51" t="s">
        <v>8975</v>
      </c>
      <c r="B24682" s="52" t="s">
        <v>5000</v>
      </c>
      <c r="C24682" s="45" t="s">
        <v>2346</v>
      </c>
      <c r="D24682" s="23" t="s">
        <v>5751</v>
      </c>
      <c r="E24682" s="23" t="s">
        <v>4134</v>
      </c>
      <c r="F24682" s="40">
        <v>0.2</v>
      </c>
      <c r="G24682" s="25">
        <v>5410</v>
      </c>
      <c r="H24682" s="25">
        <v>1082</v>
      </c>
      <c r="J24682" s="58" t="e">
        <f>HYPERLINK("#"&amp;"Insumos"&amp;"!A"&amp;MATCH($B24682,#REF!,0),"Ins "&amp;$B24682)</f>
        <v>#REF!</v>
      </c>
      <c r="M24682" s="220"/>
    </row>
    <row r="24683" spans="1:13" x14ac:dyDescent="0.2">
      <c r="A24683" s="51" t="s">
        <v>8975</v>
      </c>
      <c r="B24683" s="52" t="s">
        <v>139</v>
      </c>
      <c r="C24683" s="45" t="s">
        <v>155</v>
      </c>
      <c r="D24683" s="23" t="s">
        <v>5534</v>
      </c>
      <c r="E24683" s="23" t="s">
        <v>4140</v>
      </c>
      <c r="F24683" s="40">
        <v>0.02</v>
      </c>
      <c r="G24683" s="25">
        <v>86632</v>
      </c>
      <c r="H24683" s="25">
        <v>1733</v>
      </c>
      <c r="J24683" s="58" t="e">
        <f>HYPERLINK("#"&amp;"Insumos"&amp;"!A"&amp;MATCH($B24683,#REF!,0),"Ins "&amp;$B24683)</f>
        <v>#REF!</v>
      </c>
      <c r="M24683" s="220"/>
    </row>
    <row r="24684" spans="1:13" x14ac:dyDescent="0.2">
      <c r="A24684" s="51" t="s">
        <v>8975</v>
      </c>
      <c r="B24684" s="52" t="s">
        <v>5572</v>
      </c>
      <c r="C24684" s="45" t="s">
        <v>971</v>
      </c>
      <c r="D24684" s="23" t="s">
        <v>5734</v>
      </c>
      <c r="E24684" s="23" t="s">
        <v>4141</v>
      </c>
      <c r="F24684" s="40">
        <v>0.95</v>
      </c>
      <c r="G24684" s="25">
        <v>37863</v>
      </c>
      <c r="H24684" s="25">
        <v>35970</v>
      </c>
      <c r="J24684" s="58" t="e">
        <f>HYPERLINK("#"&amp;"Insumos"&amp;"!A"&amp;MATCH($B24684,#REF!,0),"Ins "&amp;$B24684)</f>
        <v>#REF!</v>
      </c>
      <c r="M24684" s="220"/>
    </row>
    <row r="24685" spans="1:13" x14ac:dyDescent="0.2">
      <c r="A24685" s="51" t="s">
        <v>8975</v>
      </c>
      <c r="B24685" s="52" t="s">
        <v>5007</v>
      </c>
      <c r="C24685" s="45" t="s">
        <v>720</v>
      </c>
      <c r="D24685" s="23" t="s">
        <v>5751</v>
      </c>
      <c r="E24685" s="23" t="s">
        <v>4134</v>
      </c>
      <c r="F24685" s="40">
        <v>0.5</v>
      </c>
      <c r="G24685" s="25">
        <v>1897</v>
      </c>
      <c r="H24685" s="25">
        <v>949</v>
      </c>
      <c r="J24685" s="58" t="e">
        <f>HYPERLINK("#"&amp;"Insumos"&amp;"!A"&amp;MATCH($B24685,#REF!,0),"Ins "&amp;$B24685)</f>
        <v>#REF!</v>
      </c>
      <c r="M24685" s="220"/>
    </row>
    <row r="24686" spans="1:13" x14ac:dyDescent="0.2">
      <c r="A24686" s="54" t="s">
        <v>8975</v>
      </c>
      <c r="B24686" s="53" t="s">
        <v>9046</v>
      </c>
      <c r="C24686" s="45" t="s">
        <v>9109</v>
      </c>
      <c r="D24686" s="23" t="s">
        <v>5751</v>
      </c>
      <c r="E24686" s="23" t="s">
        <v>69</v>
      </c>
      <c r="F24686" s="40">
        <v>1.05</v>
      </c>
      <c r="G24686" s="25">
        <v>65651</v>
      </c>
      <c r="H24686" s="25">
        <v>68934</v>
      </c>
      <c r="J24686" s="58" t="e">
        <f>HYPERLINK("#"&amp;"Insumos"&amp;"!A"&amp;MATCH($B24686,#REF!,0),"Ins "&amp;$B24686)</f>
        <v>#REF!</v>
      </c>
      <c r="M24686" s="220"/>
    </row>
    <row r="24687" spans="1:13" x14ac:dyDescent="0.2">
      <c r="A24687" s="54" t="s">
        <v>8975</v>
      </c>
      <c r="B24687" s="53" t="s">
        <v>9042</v>
      </c>
      <c r="C24687" s="45" t="s">
        <v>9105</v>
      </c>
      <c r="D24687" s="23" t="s">
        <v>5751</v>
      </c>
      <c r="E24687" s="23" t="s">
        <v>72</v>
      </c>
      <c r="F24687" s="40">
        <v>16</v>
      </c>
      <c r="G24687" s="25">
        <v>630</v>
      </c>
      <c r="H24687" s="25">
        <v>10080</v>
      </c>
      <c r="J24687" s="58" t="e">
        <f>HYPERLINK("#"&amp;"Insumos"&amp;"!A"&amp;MATCH($B24687,#REF!,0),"Ins "&amp;$B24687)</f>
        <v>#REF!</v>
      </c>
      <c r="M24687" s="220"/>
    </row>
    <row r="24688" spans="1:13" x14ac:dyDescent="0.2">
      <c r="A24688" s="54" t="s">
        <v>8975</v>
      </c>
      <c r="B24688" s="53" t="s">
        <v>9043</v>
      </c>
      <c r="C24688" s="45" t="s">
        <v>9106</v>
      </c>
      <c r="D24688" s="23" t="s">
        <v>5751</v>
      </c>
      <c r="E24688" s="23" t="s">
        <v>69</v>
      </c>
      <c r="F24688" s="40">
        <v>1</v>
      </c>
      <c r="G24688" s="25">
        <v>1861</v>
      </c>
      <c r="H24688" s="25">
        <v>1861</v>
      </c>
      <c r="J24688" s="58" t="e">
        <f>HYPERLINK("#"&amp;"Insumos"&amp;"!A"&amp;MATCH($B24688,#REF!,0),"Ins "&amp;$B24688)</f>
        <v>#REF!</v>
      </c>
      <c r="M24688" s="220"/>
    </row>
    <row r="24689" spans="1:13" ht="25.5" x14ac:dyDescent="0.2">
      <c r="A24689" s="54" t="s">
        <v>8975</v>
      </c>
      <c r="B24689" s="53" t="s">
        <v>9044</v>
      </c>
      <c r="C24689" s="45" t="s">
        <v>9107</v>
      </c>
      <c r="D24689" s="23" t="s">
        <v>5751</v>
      </c>
      <c r="E24689" s="23" t="s">
        <v>9092</v>
      </c>
      <c r="F24689" s="40">
        <v>3.7499999999999999E-2</v>
      </c>
      <c r="G24689" s="25">
        <v>130208</v>
      </c>
      <c r="H24689" s="25">
        <v>4883</v>
      </c>
      <c r="J24689" s="58" t="e">
        <f>HYPERLINK("#"&amp;"Insumos"&amp;"!A"&amp;MATCH($B24689,#REF!,0),"Ins "&amp;$B24689)</f>
        <v>#REF!</v>
      </c>
      <c r="M24689" s="220"/>
    </row>
    <row r="24690" spans="1:13" x14ac:dyDescent="0.2">
      <c r="A24690" s="54" t="s">
        <v>8975</v>
      </c>
      <c r="B24690" s="53" t="s">
        <v>9045</v>
      </c>
      <c r="C24690" s="45" t="s">
        <v>9108</v>
      </c>
      <c r="D24690" s="23" t="s">
        <v>5751</v>
      </c>
      <c r="E24690" s="23" t="s">
        <v>69</v>
      </c>
      <c r="F24690" s="40">
        <v>1.05</v>
      </c>
      <c r="G24690" s="25">
        <v>7488</v>
      </c>
      <c r="H24690" s="25">
        <v>7862</v>
      </c>
      <c r="J24690" s="58" t="e">
        <f>HYPERLINK("#"&amp;"Insumos"&amp;"!A"&amp;MATCH($B24690,#REF!,0),"Ins "&amp;$B24690)</f>
        <v>#REF!</v>
      </c>
      <c r="M24690" s="220"/>
    </row>
    <row r="24691" spans="1:13" ht="204" x14ac:dyDescent="0.2">
      <c r="A24691" s="49" t="s">
        <v>8976</v>
      </c>
      <c r="B24691" s="50" t="s">
        <v>6816</v>
      </c>
      <c r="C24691" s="79" t="s">
        <v>9235</v>
      </c>
      <c r="D24691" s="37" t="s">
        <v>5608</v>
      </c>
      <c r="E24691" s="37" t="s">
        <v>465</v>
      </c>
      <c r="F24691" s="41"/>
      <c r="G24691" s="27"/>
      <c r="H24691" s="27"/>
      <c r="I24691" s="27">
        <v>484309</v>
      </c>
      <c r="M24691" s="220">
        <f t="shared" si="385"/>
        <v>634251</v>
      </c>
    </row>
    <row r="24692" spans="1:13" x14ac:dyDescent="0.2">
      <c r="A24692" s="51" t="s">
        <v>8976</v>
      </c>
      <c r="B24692" s="52" t="s">
        <v>5533</v>
      </c>
      <c r="C24692" s="45" t="s">
        <v>5892</v>
      </c>
      <c r="D24692" s="23" t="s">
        <v>977</v>
      </c>
      <c r="E24692" s="23" t="s">
        <v>4134</v>
      </c>
      <c r="F24692" s="40">
        <v>2</v>
      </c>
      <c r="G24692" s="25">
        <v>3623</v>
      </c>
      <c r="H24692" s="25">
        <v>7246</v>
      </c>
      <c r="J24692" s="58" t="e">
        <f>HYPERLINK("#"&amp;"Insumos"&amp;"!A"&amp;MATCH($B24692,#REF!,0),"Ins "&amp;$B24692)</f>
        <v>#REF!</v>
      </c>
      <c r="M24692" s="220"/>
    </row>
    <row r="24693" spans="1:13" ht="25.5" x14ac:dyDescent="0.2">
      <c r="A24693" s="51" t="s">
        <v>8976</v>
      </c>
      <c r="B24693" s="52" t="s">
        <v>597</v>
      </c>
      <c r="C24693" s="45" t="s">
        <v>8738</v>
      </c>
      <c r="D24693" s="23" t="s">
        <v>5534</v>
      </c>
      <c r="E24693" s="23" t="s">
        <v>8737</v>
      </c>
      <c r="F24693" s="40">
        <v>0.66223765443230453</v>
      </c>
      <c r="G24693" s="25">
        <v>17302</v>
      </c>
      <c r="H24693" s="25">
        <v>11458</v>
      </c>
      <c r="J24693" s="58" t="e">
        <f>HYPERLINK("#"&amp;"Insumos"&amp;"!A"&amp;MATCH($B24693,#REF!,0),"Ins "&amp;$B24693)</f>
        <v>#REF!</v>
      </c>
      <c r="M24693" s="220"/>
    </row>
    <row r="24694" spans="1:13" ht="63.75" x14ac:dyDescent="0.2">
      <c r="A24694" s="51" t="s">
        <v>8976</v>
      </c>
      <c r="B24694" s="52" t="s">
        <v>5000</v>
      </c>
      <c r="C24694" s="45" t="s">
        <v>2346</v>
      </c>
      <c r="D24694" s="23" t="s">
        <v>5751</v>
      </c>
      <c r="E24694" s="23" t="s">
        <v>4134</v>
      </c>
      <c r="F24694" s="40">
        <v>0.2</v>
      </c>
      <c r="G24694" s="25">
        <v>5410</v>
      </c>
      <c r="H24694" s="25">
        <v>1082</v>
      </c>
      <c r="J24694" s="58" t="e">
        <f>HYPERLINK("#"&amp;"Insumos"&amp;"!A"&amp;MATCH($B24694,#REF!,0),"Ins "&amp;$B24694)</f>
        <v>#REF!</v>
      </c>
      <c r="M24694" s="220"/>
    </row>
    <row r="24695" spans="1:13" x14ac:dyDescent="0.2">
      <c r="A24695" s="51" t="s">
        <v>8976</v>
      </c>
      <c r="B24695" s="52" t="s">
        <v>139</v>
      </c>
      <c r="C24695" s="45" t="s">
        <v>155</v>
      </c>
      <c r="D24695" s="23" t="s">
        <v>5534</v>
      </c>
      <c r="E24695" s="23" t="s">
        <v>4140</v>
      </c>
      <c r="F24695" s="40">
        <v>0.01</v>
      </c>
      <c r="G24695" s="25">
        <v>86632</v>
      </c>
      <c r="H24695" s="25">
        <v>866</v>
      </c>
      <c r="J24695" s="58" t="e">
        <f>HYPERLINK("#"&amp;"Insumos"&amp;"!A"&amp;MATCH($B24695,#REF!,0),"Ins "&amp;$B24695)</f>
        <v>#REF!</v>
      </c>
      <c r="M24695" s="220"/>
    </row>
    <row r="24696" spans="1:13" x14ac:dyDescent="0.2">
      <c r="A24696" s="51" t="s">
        <v>8976</v>
      </c>
      <c r="B24696" s="52" t="s">
        <v>9028</v>
      </c>
      <c r="C24696" s="45" t="s">
        <v>9148</v>
      </c>
      <c r="D24696" s="23" t="s">
        <v>5534</v>
      </c>
      <c r="E24696" s="23" t="s">
        <v>4141</v>
      </c>
      <c r="F24696" s="40">
        <v>0.2</v>
      </c>
      <c r="G24696" s="25">
        <v>8725</v>
      </c>
      <c r="H24696" s="25">
        <v>1745</v>
      </c>
      <c r="J24696" s="58" t="e">
        <f>HYPERLINK("#"&amp;"Insumos"&amp;"!A"&amp;MATCH($B24696,#REF!,0),"Ins "&amp;$B24696)</f>
        <v>#REF!</v>
      </c>
      <c r="M24696" s="220"/>
    </row>
    <row r="24697" spans="1:13" x14ac:dyDescent="0.2">
      <c r="A24697" s="51" t="s">
        <v>8976</v>
      </c>
      <c r="B24697" s="52" t="s">
        <v>217</v>
      </c>
      <c r="C24697" s="45" t="s">
        <v>1018</v>
      </c>
      <c r="D24697" s="23" t="s">
        <v>5734</v>
      </c>
      <c r="E24697" s="23" t="s">
        <v>4141</v>
      </c>
      <c r="F24697" s="40">
        <v>2.6</v>
      </c>
      <c r="G24697" s="25">
        <v>57752</v>
      </c>
      <c r="H24697" s="25">
        <v>150155</v>
      </c>
      <c r="J24697" s="58" t="e">
        <f>HYPERLINK("#"&amp;"Insumos"&amp;"!A"&amp;MATCH($B24697,#REF!,0),"Ins "&amp;$B24697)</f>
        <v>#REF!</v>
      </c>
      <c r="M24697" s="220"/>
    </row>
    <row r="24698" spans="1:13" x14ac:dyDescent="0.2">
      <c r="A24698" s="51" t="s">
        <v>8976</v>
      </c>
      <c r="B24698" s="52" t="s">
        <v>5007</v>
      </c>
      <c r="C24698" s="45" t="s">
        <v>720</v>
      </c>
      <c r="D24698" s="23" t="s">
        <v>5751</v>
      </c>
      <c r="E24698" s="23" t="s">
        <v>4134</v>
      </c>
      <c r="F24698" s="40">
        <v>2</v>
      </c>
      <c r="G24698" s="25">
        <v>1897</v>
      </c>
      <c r="H24698" s="25">
        <v>3794</v>
      </c>
      <c r="J24698" s="58" t="e">
        <f>HYPERLINK("#"&amp;"Insumos"&amp;"!A"&amp;MATCH($B24698,#REF!,0),"Ins "&amp;$B24698)</f>
        <v>#REF!</v>
      </c>
      <c r="M24698" s="220"/>
    </row>
    <row r="24699" spans="1:13" x14ac:dyDescent="0.2">
      <c r="A24699" s="54" t="s">
        <v>8976</v>
      </c>
      <c r="B24699" s="53" t="s">
        <v>9029</v>
      </c>
      <c r="C24699" s="45" t="s">
        <v>9090</v>
      </c>
      <c r="D24699" s="23" t="s">
        <v>5751</v>
      </c>
      <c r="E24699" s="23" t="s">
        <v>8602</v>
      </c>
      <c r="F24699" s="40">
        <v>2.5999999999999999E-2</v>
      </c>
      <c r="G24699" s="25">
        <v>6441549</v>
      </c>
      <c r="H24699" s="25">
        <v>167480</v>
      </c>
      <c r="J24699" s="58" t="e">
        <f>HYPERLINK("#"&amp;"Insumos"&amp;"!A"&amp;MATCH($B24699,#REF!,0),"Ins "&amp;$B24699)</f>
        <v>#REF!</v>
      </c>
      <c r="M24699" s="220"/>
    </row>
    <row r="24700" spans="1:13" x14ac:dyDescent="0.2">
      <c r="A24700" s="54" t="s">
        <v>8976</v>
      </c>
      <c r="B24700" s="53" t="s">
        <v>9030</v>
      </c>
      <c r="C24700" s="45" t="s">
        <v>9091</v>
      </c>
      <c r="D24700" s="23" t="s">
        <v>5751</v>
      </c>
      <c r="E24700" s="23" t="s">
        <v>9092</v>
      </c>
      <c r="F24700" s="40">
        <v>2.8999999999999998E-3</v>
      </c>
      <c r="G24700" s="25">
        <v>2206969</v>
      </c>
      <c r="H24700" s="25">
        <v>6400</v>
      </c>
      <c r="J24700" s="58" t="e">
        <f>HYPERLINK("#"&amp;"Insumos"&amp;"!A"&amp;MATCH($B24700,#REF!,0),"Ins "&amp;$B24700)</f>
        <v>#REF!</v>
      </c>
      <c r="M24700" s="220"/>
    </row>
    <row r="24701" spans="1:13" x14ac:dyDescent="0.2">
      <c r="A24701" s="54" t="s">
        <v>8976</v>
      </c>
      <c r="B24701" s="53" t="s">
        <v>5370</v>
      </c>
      <c r="C24701" s="45" t="s">
        <v>567</v>
      </c>
      <c r="D24701" s="23" t="s">
        <v>5751</v>
      </c>
      <c r="E24701" s="23" t="s">
        <v>4138</v>
      </c>
      <c r="F24701" s="40">
        <v>0.2</v>
      </c>
      <c r="G24701" s="25">
        <v>12500</v>
      </c>
      <c r="H24701" s="25">
        <v>2500</v>
      </c>
      <c r="J24701" s="58" t="e">
        <f>HYPERLINK("#"&amp;"Insumos"&amp;"!A"&amp;MATCH($B24701,#REF!,0),"Ins "&amp;$B24701)</f>
        <v>#REF!</v>
      </c>
      <c r="M24701" s="220"/>
    </row>
    <row r="24702" spans="1:13" x14ac:dyDescent="0.2">
      <c r="A24702" s="54" t="s">
        <v>8976</v>
      </c>
      <c r="B24702" s="53" t="s">
        <v>9031</v>
      </c>
      <c r="C24702" s="45" t="s">
        <v>9093</v>
      </c>
      <c r="D24702" s="23" t="s">
        <v>5751</v>
      </c>
      <c r="E24702" s="23" t="s">
        <v>8514</v>
      </c>
      <c r="F24702" s="40">
        <v>0.02</v>
      </c>
      <c r="G24702" s="25">
        <v>40095</v>
      </c>
      <c r="H24702" s="25">
        <v>802</v>
      </c>
      <c r="J24702" s="58" t="e">
        <f>HYPERLINK("#"&amp;"Insumos"&amp;"!A"&amp;MATCH($B24702,#REF!,0),"Ins "&amp;$B24702)</f>
        <v>#REF!</v>
      </c>
      <c r="M24702" s="220"/>
    </row>
    <row r="24703" spans="1:13" x14ac:dyDescent="0.2">
      <c r="A24703" s="54" t="s">
        <v>8976</v>
      </c>
      <c r="B24703" s="53" t="s">
        <v>9032</v>
      </c>
      <c r="C24703" s="45" t="s">
        <v>9094</v>
      </c>
      <c r="D24703" s="23" t="s">
        <v>5751</v>
      </c>
      <c r="E24703" s="23" t="s">
        <v>69</v>
      </c>
      <c r="F24703" s="40">
        <v>0.2</v>
      </c>
      <c r="G24703" s="25">
        <v>13021</v>
      </c>
      <c r="H24703" s="25">
        <v>2604</v>
      </c>
      <c r="J24703" s="58" t="e">
        <f>HYPERLINK("#"&amp;"Insumos"&amp;"!A"&amp;MATCH($B24703,#REF!,0),"Ins "&amp;$B24703)</f>
        <v>#REF!</v>
      </c>
      <c r="M24703" s="220"/>
    </row>
    <row r="24704" spans="1:13" x14ac:dyDescent="0.2">
      <c r="A24704" s="54" t="s">
        <v>8976</v>
      </c>
      <c r="B24704" s="53" t="s">
        <v>9033</v>
      </c>
      <c r="C24704" s="45" t="s">
        <v>9095</v>
      </c>
      <c r="D24704" s="23" t="s">
        <v>5751</v>
      </c>
      <c r="E24704" s="23" t="s">
        <v>72</v>
      </c>
      <c r="F24704" s="40">
        <v>2</v>
      </c>
      <c r="G24704" s="25">
        <v>985</v>
      </c>
      <c r="H24704" s="25">
        <v>1970</v>
      </c>
      <c r="J24704" s="58" t="e">
        <f>HYPERLINK("#"&amp;"Insumos"&amp;"!A"&amp;MATCH($B24704,#REF!,0),"Ins "&amp;$B24704)</f>
        <v>#REF!</v>
      </c>
      <c r="M24704" s="220"/>
    </row>
    <row r="24705" spans="1:13" x14ac:dyDescent="0.2">
      <c r="A24705" s="54" t="s">
        <v>8976</v>
      </c>
      <c r="B24705" s="53" t="s">
        <v>9034</v>
      </c>
      <c r="C24705" s="45" t="s">
        <v>9096</v>
      </c>
      <c r="D24705" s="23" t="s">
        <v>5751</v>
      </c>
      <c r="E24705" s="23" t="s">
        <v>72</v>
      </c>
      <c r="F24705" s="40">
        <v>2</v>
      </c>
      <c r="G24705" s="25">
        <v>985</v>
      </c>
      <c r="H24705" s="25">
        <v>1970</v>
      </c>
      <c r="J24705" s="58" t="e">
        <f>HYPERLINK("#"&amp;"Insumos"&amp;"!A"&amp;MATCH($B24705,#REF!,0),"Ins "&amp;$B24705)</f>
        <v>#REF!</v>
      </c>
      <c r="M24705" s="220"/>
    </row>
    <row r="24706" spans="1:13" x14ac:dyDescent="0.2">
      <c r="A24706" s="54" t="s">
        <v>8976</v>
      </c>
      <c r="B24706" s="53" t="s">
        <v>9035</v>
      </c>
      <c r="C24706" s="45" t="s">
        <v>9097</v>
      </c>
      <c r="D24706" s="23" t="s">
        <v>5751</v>
      </c>
      <c r="E24706" s="23" t="s">
        <v>72</v>
      </c>
      <c r="F24706" s="40">
        <v>7.0000000000000007E-2</v>
      </c>
      <c r="G24706" s="25">
        <v>21329</v>
      </c>
      <c r="H24706" s="25">
        <v>1493</v>
      </c>
      <c r="J24706" s="58" t="e">
        <f>HYPERLINK("#"&amp;"Insumos"&amp;"!A"&amp;MATCH($B24706,#REF!,0),"Ins "&amp;$B24706)</f>
        <v>#REF!</v>
      </c>
      <c r="M24706" s="220"/>
    </row>
    <row r="24707" spans="1:13" ht="38.25" x14ac:dyDescent="0.2">
      <c r="A24707" s="54" t="s">
        <v>8976</v>
      </c>
      <c r="B24707" s="53" t="s">
        <v>9036</v>
      </c>
      <c r="C24707" s="45" t="s">
        <v>9098</v>
      </c>
      <c r="D24707" s="23" t="s">
        <v>5751</v>
      </c>
      <c r="E24707" s="23" t="s">
        <v>72</v>
      </c>
      <c r="F24707" s="40">
        <v>1</v>
      </c>
      <c r="G24707" s="25">
        <v>45408</v>
      </c>
      <c r="H24707" s="25">
        <v>45408</v>
      </c>
      <c r="J24707" s="58" t="e">
        <f>HYPERLINK("#"&amp;"Insumos"&amp;"!A"&amp;MATCH($B24707,#REF!,0),"Ins "&amp;$B24707)</f>
        <v>#REF!</v>
      </c>
      <c r="M24707" s="220"/>
    </row>
    <row r="24708" spans="1:13" x14ac:dyDescent="0.2">
      <c r="A24708" s="54" t="s">
        <v>8976</v>
      </c>
      <c r="B24708" s="53" t="s">
        <v>9037</v>
      </c>
      <c r="C24708" s="45" t="s">
        <v>9099</v>
      </c>
      <c r="D24708" s="23" t="s">
        <v>5751</v>
      </c>
      <c r="E24708" s="23" t="s">
        <v>9100</v>
      </c>
      <c r="F24708" s="40">
        <v>0.1</v>
      </c>
      <c r="G24708" s="25">
        <v>12882</v>
      </c>
      <c r="H24708" s="25">
        <v>1288</v>
      </c>
      <c r="J24708" s="58" t="e">
        <f>HYPERLINK("#"&amp;"Insumos"&amp;"!A"&amp;MATCH($B24708,#REF!,0),"Ins "&amp;$B24708)</f>
        <v>#REF!</v>
      </c>
      <c r="M24708" s="220"/>
    </row>
    <row r="24709" spans="1:13" ht="25.5" x14ac:dyDescent="0.2">
      <c r="A24709" s="54" t="s">
        <v>8976</v>
      </c>
      <c r="B24709" s="53" t="s">
        <v>9038</v>
      </c>
      <c r="C24709" s="45" t="s">
        <v>9101</v>
      </c>
      <c r="D24709" s="23" t="s">
        <v>5751</v>
      </c>
      <c r="E24709" s="23" t="s">
        <v>72</v>
      </c>
      <c r="F24709" s="40">
        <v>1.05</v>
      </c>
      <c r="G24709" s="25">
        <v>27355</v>
      </c>
      <c r="H24709" s="25">
        <v>28723</v>
      </c>
      <c r="J24709" s="58" t="e">
        <f>HYPERLINK("#"&amp;"Insumos"&amp;"!A"&amp;MATCH($B24709,#REF!,0),"Ins "&amp;$B24709)</f>
        <v>#REF!</v>
      </c>
      <c r="M24709" s="220"/>
    </row>
    <row r="24710" spans="1:13" x14ac:dyDescent="0.2">
      <c r="A24710" s="54" t="s">
        <v>8976</v>
      </c>
      <c r="B24710" s="53" t="s">
        <v>5185</v>
      </c>
      <c r="C24710" s="45" t="s">
        <v>295</v>
      </c>
      <c r="D24710" s="23" t="s">
        <v>5751</v>
      </c>
      <c r="E24710" s="23" t="s">
        <v>4147</v>
      </c>
      <c r="F24710" s="40">
        <v>0.15</v>
      </c>
      <c r="G24710" s="25">
        <v>5304</v>
      </c>
      <c r="H24710" s="25">
        <v>796</v>
      </c>
      <c r="J24710" s="58" t="e">
        <f>HYPERLINK("#"&amp;"Insumos"&amp;"!A"&amp;MATCH($B24710,#REF!,0),"Ins "&amp;$B24710)</f>
        <v>#REF!</v>
      </c>
      <c r="M24710" s="220"/>
    </row>
    <row r="24711" spans="1:13" x14ac:dyDescent="0.2">
      <c r="A24711" s="54" t="s">
        <v>8976</v>
      </c>
      <c r="B24711" s="53" t="s">
        <v>5483</v>
      </c>
      <c r="C24711" s="45" t="s">
        <v>1064</v>
      </c>
      <c r="D24711" s="23" t="s">
        <v>5751</v>
      </c>
      <c r="E24711" s="23" t="s">
        <v>467</v>
      </c>
      <c r="F24711" s="40">
        <v>0.15</v>
      </c>
      <c r="G24711" s="25">
        <v>6176</v>
      </c>
      <c r="H24711" s="25">
        <v>926</v>
      </c>
      <c r="J24711" s="58" t="e">
        <f>HYPERLINK("#"&amp;"Insumos"&amp;"!A"&amp;MATCH($B24711,#REF!,0),"Ins "&amp;$B24711)</f>
        <v>#REF!</v>
      </c>
      <c r="M24711" s="220"/>
    </row>
    <row r="24712" spans="1:13" x14ac:dyDescent="0.2">
      <c r="A24712" s="54" t="s">
        <v>8976</v>
      </c>
      <c r="B24712" s="53" t="s">
        <v>9039</v>
      </c>
      <c r="C24712" s="45" t="s">
        <v>9102</v>
      </c>
      <c r="D24712" s="23" t="s">
        <v>5751</v>
      </c>
      <c r="E24712" s="23" t="s">
        <v>72</v>
      </c>
      <c r="F24712" s="40">
        <v>0.5</v>
      </c>
      <c r="G24712" s="25">
        <v>46503</v>
      </c>
      <c r="H24712" s="25">
        <v>23252</v>
      </c>
      <c r="J24712" s="58" t="e">
        <f>HYPERLINK("#"&amp;"Insumos"&amp;"!A"&amp;MATCH($B24712,#REF!,0),"Ins "&amp;$B24712)</f>
        <v>#REF!</v>
      </c>
      <c r="M24712" s="220"/>
    </row>
    <row r="24713" spans="1:13" x14ac:dyDescent="0.2">
      <c r="A24713" s="54" t="s">
        <v>8976</v>
      </c>
      <c r="B24713" s="53" t="s">
        <v>7753</v>
      </c>
      <c r="C24713" s="45" t="s">
        <v>540</v>
      </c>
      <c r="D24713" s="23" t="s">
        <v>5751</v>
      </c>
      <c r="E24713" s="23" t="s">
        <v>466</v>
      </c>
      <c r="F24713" s="40">
        <v>2.2499999999999999E-2</v>
      </c>
      <c r="G24713" s="25">
        <v>734369</v>
      </c>
      <c r="H24713" s="25">
        <v>16523</v>
      </c>
      <c r="J24713" s="58" t="e">
        <f>HYPERLINK("#"&amp;"Insumos"&amp;"!A"&amp;MATCH($B24713,#REF!,0),"Ins "&amp;$B24713)</f>
        <v>#REF!</v>
      </c>
      <c r="M24713" s="220"/>
    </row>
    <row r="24714" spans="1:13" x14ac:dyDescent="0.2">
      <c r="A24714" s="54" t="s">
        <v>8976</v>
      </c>
      <c r="B24714" s="53" t="s">
        <v>6841</v>
      </c>
      <c r="C24714" s="45" t="s">
        <v>6842</v>
      </c>
      <c r="D24714" s="23" t="s">
        <v>5751</v>
      </c>
      <c r="E24714" s="23" t="s">
        <v>465</v>
      </c>
      <c r="F24714" s="40">
        <v>1.05</v>
      </c>
      <c r="G24714" s="25">
        <v>2371</v>
      </c>
      <c r="H24714" s="25">
        <v>2490</v>
      </c>
      <c r="J24714" s="58" t="e">
        <f>HYPERLINK("#"&amp;"Insumos"&amp;"!A"&amp;MATCH($B24714,#REF!,0),"Ins "&amp;$B24714)</f>
        <v>#REF!</v>
      </c>
      <c r="M24714" s="220"/>
    </row>
    <row r="24715" spans="1:13" x14ac:dyDescent="0.2">
      <c r="A24715" s="54" t="s">
        <v>8976</v>
      </c>
      <c r="B24715" s="53" t="s">
        <v>9040</v>
      </c>
      <c r="C24715" s="45" t="s">
        <v>9103</v>
      </c>
      <c r="D24715" s="23" t="s">
        <v>5751</v>
      </c>
      <c r="E24715" s="23" t="s">
        <v>9092</v>
      </c>
      <c r="F24715" s="40">
        <v>2.3148148148148147E-2</v>
      </c>
      <c r="G24715" s="25">
        <v>74150</v>
      </c>
      <c r="H24715" s="25">
        <v>1716</v>
      </c>
      <c r="J24715" s="58" t="e">
        <f>HYPERLINK("#"&amp;"Insumos"&amp;"!A"&amp;MATCH($B24715,#REF!,0),"Ins "&amp;$B24715)</f>
        <v>#REF!</v>
      </c>
      <c r="M24715" s="220"/>
    </row>
    <row r="24716" spans="1:13" x14ac:dyDescent="0.2">
      <c r="A24716" s="54" t="s">
        <v>8976</v>
      </c>
      <c r="B24716" s="53" t="s">
        <v>4519</v>
      </c>
      <c r="C24716" s="45" t="s">
        <v>1406</v>
      </c>
      <c r="D24716" s="23" t="s">
        <v>5751</v>
      </c>
      <c r="E24716" s="23" t="s">
        <v>287</v>
      </c>
      <c r="F24716" s="40">
        <v>0.35</v>
      </c>
      <c r="G24716" s="25">
        <v>4634</v>
      </c>
      <c r="H24716" s="25">
        <v>1622</v>
      </c>
      <c r="J24716" s="58" t="e">
        <f>HYPERLINK("#"&amp;"Insumos"&amp;"!A"&amp;MATCH($B24716,#REF!,0),"Ins "&amp;$B24716)</f>
        <v>#REF!</v>
      </c>
      <c r="M24716" s="220"/>
    </row>
    <row r="24717" spans="1:13" ht="51" x14ac:dyDescent="0.2">
      <c r="A24717" s="49" t="s">
        <v>8977</v>
      </c>
      <c r="B24717" s="50" t="s">
        <v>6816</v>
      </c>
      <c r="C24717" s="79" t="s">
        <v>9236</v>
      </c>
      <c r="D24717" s="37" t="s">
        <v>5608</v>
      </c>
      <c r="E24717" s="37" t="s">
        <v>465</v>
      </c>
      <c r="F24717" s="41"/>
      <c r="G24717" s="27"/>
      <c r="H24717" s="27"/>
      <c r="I24717" s="27">
        <v>78518</v>
      </c>
      <c r="M24717" s="220">
        <f t="shared" ref="M24717:M24759" si="386">ROUND(I24717*(1+$L$2),0)</f>
        <v>102827</v>
      </c>
    </row>
    <row r="24718" spans="1:13" x14ac:dyDescent="0.2">
      <c r="A24718" s="51" t="s">
        <v>8977</v>
      </c>
      <c r="B24718" s="52" t="s">
        <v>5533</v>
      </c>
      <c r="C24718" s="45" t="s">
        <v>5892</v>
      </c>
      <c r="D24718" s="23" t="s">
        <v>977</v>
      </c>
      <c r="E24718" s="23" t="s">
        <v>4134</v>
      </c>
      <c r="F24718" s="40">
        <v>0.4</v>
      </c>
      <c r="G24718" s="25">
        <v>3623</v>
      </c>
      <c r="H24718" s="25">
        <v>1449</v>
      </c>
      <c r="J24718" s="58" t="e">
        <f>HYPERLINK("#"&amp;"Insumos"&amp;"!A"&amp;MATCH($B24718,#REF!,0),"Ins "&amp;$B24718)</f>
        <v>#REF!</v>
      </c>
      <c r="M24718" s="220"/>
    </row>
    <row r="24719" spans="1:13" ht="25.5" x14ac:dyDescent="0.2">
      <c r="A24719" s="51" t="s">
        <v>8977</v>
      </c>
      <c r="B24719" s="52" t="s">
        <v>597</v>
      </c>
      <c r="C24719" s="45" t="s">
        <v>8738</v>
      </c>
      <c r="D24719" s="23" t="s">
        <v>5534</v>
      </c>
      <c r="E24719" s="23" t="s">
        <v>8737</v>
      </c>
      <c r="F24719" s="40">
        <v>1.3882166600545793</v>
      </c>
      <c r="G24719" s="25">
        <v>17302</v>
      </c>
      <c r="H24719" s="25">
        <v>24019</v>
      </c>
      <c r="J24719" s="58" t="e">
        <f>HYPERLINK("#"&amp;"Insumos"&amp;"!A"&amp;MATCH($B24719,#REF!,0),"Ins "&amp;$B24719)</f>
        <v>#REF!</v>
      </c>
      <c r="M24719" s="220"/>
    </row>
    <row r="24720" spans="1:13" ht="63.75" x14ac:dyDescent="0.2">
      <c r="A24720" s="51" t="s">
        <v>8977</v>
      </c>
      <c r="B24720" s="52" t="s">
        <v>5000</v>
      </c>
      <c r="C24720" s="45" t="s">
        <v>2346</v>
      </c>
      <c r="D24720" s="23" t="s">
        <v>5751</v>
      </c>
      <c r="E24720" s="23" t="s">
        <v>4134</v>
      </c>
      <c r="F24720" s="40">
        <v>0.3</v>
      </c>
      <c r="G24720" s="25">
        <v>5410</v>
      </c>
      <c r="H24720" s="25">
        <v>1623</v>
      </c>
      <c r="J24720" s="58" t="e">
        <f>HYPERLINK("#"&amp;"Insumos"&amp;"!A"&amp;MATCH($B24720,#REF!,0),"Ins "&amp;$B24720)</f>
        <v>#REF!</v>
      </c>
      <c r="M24720" s="220"/>
    </row>
    <row r="24721" spans="1:13" x14ac:dyDescent="0.2">
      <c r="A24721" s="51" t="s">
        <v>8977</v>
      </c>
      <c r="B24721" s="52" t="s">
        <v>5574</v>
      </c>
      <c r="C24721" s="45" t="s">
        <v>972</v>
      </c>
      <c r="D24721" s="23" t="s">
        <v>5734</v>
      </c>
      <c r="E24721" s="23" t="s">
        <v>4141</v>
      </c>
      <c r="F24721" s="40">
        <v>0.8</v>
      </c>
      <c r="G24721" s="25">
        <v>41004</v>
      </c>
      <c r="H24721" s="25">
        <v>32803</v>
      </c>
      <c r="J24721" s="58" t="e">
        <f>HYPERLINK("#"&amp;"Insumos"&amp;"!A"&amp;MATCH($B24721,#REF!,0),"Ins "&amp;$B24721)</f>
        <v>#REF!</v>
      </c>
      <c r="M24721" s="220"/>
    </row>
    <row r="24722" spans="1:13" x14ac:dyDescent="0.2">
      <c r="A24722" s="51" t="s">
        <v>8977</v>
      </c>
      <c r="B24722" s="52" t="s">
        <v>5007</v>
      </c>
      <c r="C24722" s="45" t="s">
        <v>720</v>
      </c>
      <c r="D24722" s="23" t="s">
        <v>5751</v>
      </c>
      <c r="E24722" s="23" t="s">
        <v>4134</v>
      </c>
      <c r="F24722" s="40">
        <v>1</v>
      </c>
      <c r="G24722" s="25">
        <v>1897</v>
      </c>
      <c r="H24722" s="25">
        <v>1897</v>
      </c>
      <c r="J24722" s="58" t="e">
        <f>HYPERLINK("#"&amp;"Insumos"&amp;"!A"&amp;MATCH($B24722,#REF!,0),"Ins "&amp;$B24722)</f>
        <v>#REF!</v>
      </c>
      <c r="M24722" s="220"/>
    </row>
    <row r="24723" spans="1:13" x14ac:dyDescent="0.2">
      <c r="A24723" s="54" t="s">
        <v>8977</v>
      </c>
      <c r="B24723" s="53" t="s">
        <v>9047</v>
      </c>
      <c r="C24723" s="45" t="s">
        <v>9110</v>
      </c>
      <c r="D24723" s="23" t="s">
        <v>5751</v>
      </c>
      <c r="E24723" s="23" t="s">
        <v>72</v>
      </c>
      <c r="F24723" s="40">
        <v>1</v>
      </c>
      <c r="G24723" s="25">
        <v>1861</v>
      </c>
      <c r="H24723" s="25">
        <v>1861</v>
      </c>
      <c r="J24723" s="58" t="e">
        <f>HYPERLINK("#"&amp;"Insumos"&amp;"!A"&amp;MATCH($B24723,#REF!,0),"Ins "&amp;$B24723)</f>
        <v>#REF!</v>
      </c>
      <c r="M24723" s="220"/>
    </row>
    <row r="24724" spans="1:13" x14ac:dyDescent="0.2">
      <c r="A24724" s="54" t="s">
        <v>8977</v>
      </c>
      <c r="B24724" s="53" t="s">
        <v>9048</v>
      </c>
      <c r="C24724" s="45" t="s">
        <v>9111</v>
      </c>
      <c r="D24724" s="23" t="s">
        <v>5751</v>
      </c>
      <c r="E24724" s="23" t="s">
        <v>9092</v>
      </c>
      <c r="F24724" s="40">
        <v>0.05</v>
      </c>
      <c r="G24724" s="25">
        <v>110286</v>
      </c>
      <c r="H24724" s="25">
        <v>5514</v>
      </c>
      <c r="J24724" s="58" t="e">
        <f>HYPERLINK("#"&amp;"Insumos"&amp;"!A"&amp;MATCH($B24724,#REF!,0),"Ins "&amp;$B24724)</f>
        <v>#REF!</v>
      </c>
      <c r="M24724" s="220"/>
    </row>
    <row r="24725" spans="1:13" ht="25.5" x14ac:dyDescent="0.2">
      <c r="A24725" s="54" t="s">
        <v>8977</v>
      </c>
      <c r="B24725" s="53" t="s">
        <v>4566</v>
      </c>
      <c r="C24725" s="45" t="s">
        <v>8859</v>
      </c>
      <c r="D24725" s="23" t="s">
        <v>5751</v>
      </c>
      <c r="E24725" s="23" t="s">
        <v>4138</v>
      </c>
      <c r="F24725" s="40">
        <v>7.4999999999999997E-2</v>
      </c>
      <c r="G24725" s="25">
        <v>124696</v>
      </c>
      <c r="H24725" s="25">
        <v>9352</v>
      </c>
      <c r="J24725" s="58" t="e">
        <f>HYPERLINK("#"&amp;"Insumos"&amp;"!A"&amp;MATCH($B24725,#REF!,0),"Ins "&amp;$B24725)</f>
        <v>#REF!</v>
      </c>
      <c r="M24725" s="220"/>
    </row>
    <row r="24726" spans="1:13" ht="38.25" x14ac:dyDescent="0.2">
      <c r="A24726" s="49" t="s">
        <v>8978</v>
      </c>
      <c r="B24726" s="50" t="s">
        <v>6816</v>
      </c>
      <c r="C24726" s="79" t="s">
        <v>9237</v>
      </c>
      <c r="D24726" s="37" t="s">
        <v>5608</v>
      </c>
      <c r="E24726" s="37" t="s">
        <v>465</v>
      </c>
      <c r="F24726" s="41"/>
      <c r="G24726" s="27"/>
      <c r="H24726" s="27"/>
      <c r="I24726" s="27">
        <v>50683</v>
      </c>
      <c r="M24726" s="220">
        <f t="shared" si="386"/>
        <v>66374</v>
      </c>
    </row>
    <row r="24727" spans="1:13" x14ac:dyDescent="0.2">
      <c r="A24727" s="51" t="s">
        <v>8978</v>
      </c>
      <c r="B24727" s="52" t="s">
        <v>5533</v>
      </c>
      <c r="C24727" s="45" t="s">
        <v>5892</v>
      </c>
      <c r="D24727" s="23" t="s">
        <v>977</v>
      </c>
      <c r="E24727" s="23" t="s">
        <v>4134</v>
      </c>
      <c r="F24727" s="40">
        <v>0.1</v>
      </c>
      <c r="G24727" s="25">
        <v>3623</v>
      </c>
      <c r="H24727" s="25">
        <v>362</v>
      </c>
      <c r="J24727" s="58" t="e">
        <f>HYPERLINK("#"&amp;"Insumos"&amp;"!A"&amp;MATCH($B24727,#REF!,0),"Ins "&amp;$B24727)</f>
        <v>#REF!</v>
      </c>
      <c r="M24727" s="220"/>
    </row>
    <row r="24728" spans="1:13" ht="25.5" x14ac:dyDescent="0.2">
      <c r="A24728" s="51" t="s">
        <v>8978</v>
      </c>
      <c r="B24728" s="52" t="s">
        <v>597</v>
      </c>
      <c r="C24728" s="45" t="s">
        <v>8738</v>
      </c>
      <c r="D24728" s="23" t="s">
        <v>5534</v>
      </c>
      <c r="E24728" s="23" t="s">
        <v>8737</v>
      </c>
      <c r="F24728" s="40">
        <v>0.44639701374111912</v>
      </c>
      <c r="G24728" s="25">
        <v>17302</v>
      </c>
      <c r="H24728" s="25">
        <v>7724</v>
      </c>
      <c r="J24728" s="58" t="e">
        <f>HYPERLINK("#"&amp;"Insumos"&amp;"!A"&amp;MATCH($B24728,#REF!,0),"Ins "&amp;$B24728)</f>
        <v>#REF!</v>
      </c>
      <c r="M24728" s="220"/>
    </row>
    <row r="24729" spans="1:13" ht="63.75" x14ac:dyDescent="0.2">
      <c r="A24729" s="51" t="s">
        <v>8978</v>
      </c>
      <c r="B24729" s="52" t="s">
        <v>5000</v>
      </c>
      <c r="C24729" s="45" t="s">
        <v>2346</v>
      </c>
      <c r="D24729" s="23" t="s">
        <v>5751</v>
      </c>
      <c r="E24729" s="23" t="s">
        <v>4134</v>
      </c>
      <c r="F24729" s="40">
        <v>0.1</v>
      </c>
      <c r="G24729" s="25">
        <v>5410</v>
      </c>
      <c r="H24729" s="25">
        <v>541</v>
      </c>
      <c r="J24729" s="58" t="e">
        <f>HYPERLINK("#"&amp;"Insumos"&amp;"!A"&amp;MATCH($B24729,#REF!,0),"Ins "&amp;$B24729)</f>
        <v>#REF!</v>
      </c>
      <c r="M24729" s="220"/>
    </row>
    <row r="24730" spans="1:13" x14ac:dyDescent="0.2">
      <c r="A24730" s="51" t="s">
        <v>8978</v>
      </c>
      <c r="B24730" s="52" t="s">
        <v>5574</v>
      </c>
      <c r="C24730" s="45" t="s">
        <v>972</v>
      </c>
      <c r="D24730" s="23" t="s">
        <v>5734</v>
      </c>
      <c r="E24730" s="23" t="s">
        <v>4141</v>
      </c>
      <c r="F24730" s="40">
        <v>0.6</v>
      </c>
      <c r="G24730" s="25">
        <v>41004</v>
      </c>
      <c r="H24730" s="25">
        <v>24602</v>
      </c>
      <c r="J24730" s="58" t="e">
        <f>HYPERLINK("#"&amp;"Insumos"&amp;"!A"&amp;MATCH($B24730,#REF!,0),"Ins "&amp;$B24730)</f>
        <v>#REF!</v>
      </c>
      <c r="M24730" s="220"/>
    </row>
    <row r="24731" spans="1:13" x14ac:dyDescent="0.2">
      <c r="A24731" s="51" t="s">
        <v>8978</v>
      </c>
      <c r="B24731" s="52" t="s">
        <v>5007</v>
      </c>
      <c r="C24731" s="45" t="s">
        <v>720</v>
      </c>
      <c r="D24731" s="23" t="s">
        <v>5751</v>
      </c>
      <c r="E24731" s="23" t="s">
        <v>4134</v>
      </c>
      <c r="F24731" s="40">
        <v>1</v>
      </c>
      <c r="G24731" s="25">
        <v>1897</v>
      </c>
      <c r="H24731" s="25">
        <v>1897</v>
      </c>
      <c r="J24731" s="58" t="e">
        <f>HYPERLINK("#"&amp;"Insumos"&amp;"!A"&amp;MATCH($B24731,#REF!,0),"Ins "&amp;$B24731)</f>
        <v>#REF!</v>
      </c>
      <c r="M24731" s="220"/>
    </row>
    <row r="24732" spans="1:13" x14ac:dyDescent="0.2">
      <c r="A24732" s="54" t="s">
        <v>8978</v>
      </c>
      <c r="B24732" s="53" t="s">
        <v>9047</v>
      </c>
      <c r="C24732" s="45" t="s">
        <v>9110</v>
      </c>
      <c r="D24732" s="23" t="s">
        <v>5751</v>
      </c>
      <c r="E24732" s="23" t="s">
        <v>72</v>
      </c>
      <c r="F24732" s="40">
        <v>1</v>
      </c>
      <c r="G24732" s="25">
        <v>1861</v>
      </c>
      <c r="H24732" s="25">
        <v>1861</v>
      </c>
      <c r="J24732" s="58" t="e">
        <f>HYPERLINK("#"&amp;"Insumos"&amp;"!A"&amp;MATCH($B24732,#REF!,0),"Ins "&amp;$B24732)</f>
        <v>#REF!</v>
      </c>
      <c r="M24732" s="220"/>
    </row>
    <row r="24733" spans="1:13" x14ac:dyDescent="0.2">
      <c r="A24733" s="54" t="s">
        <v>8978</v>
      </c>
      <c r="B24733" s="53" t="s">
        <v>9048</v>
      </c>
      <c r="C24733" s="45" t="s">
        <v>9111</v>
      </c>
      <c r="D24733" s="23" t="s">
        <v>5751</v>
      </c>
      <c r="E24733" s="23" t="s">
        <v>9092</v>
      </c>
      <c r="F24733" s="40">
        <v>0.05</v>
      </c>
      <c r="G24733" s="25">
        <v>110286</v>
      </c>
      <c r="H24733" s="25">
        <v>5514</v>
      </c>
      <c r="J24733" s="58" t="e">
        <f>HYPERLINK("#"&amp;"Insumos"&amp;"!A"&amp;MATCH($B24733,#REF!,0),"Ins "&amp;$B24733)</f>
        <v>#REF!</v>
      </c>
      <c r="M24733" s="220"/>
    </row>
    <row r="24734" spans="1:13" ht="25.5" x14ac:dyDescent="0.2">
      <c r="A24734" s="54" t="s">
        <v>8978</v>
      </c>
      <c r="B24734" s="53" t="s">
        <v>4578</v>
      </c>
      <c r="C24734" s="45" t="s">
        <v>8875</v>
      </c>
      <c r="D24734" s="23" t="s">
        <v>5751</v>
      </c>
      <c r="E24734" s="23" t="s">
        <v>4138</v>
      </c>
      <c r="F24734" s="40">
        <v>7.4999999999999997E-2</v>
      </c>
      <c r="G24734" s="25">
        <v>109097</v>
      </c>
      <c r="H24734" s="25">
        <v>8182</v>
      </c>
      <c r="J24734" s="58" t="e">
        <f>HYPERLINK("#"&amp;"Insumos"&amp;"!A"&amp;MATCH($B24734,#REF!,0),"Ins "&amp;$B24734)</f>
        <v>#REF!</v>
      </c>
      <c r="M24734" s="220"/>
    </row>
    <row r="24735" spans="1:13" ht="38.25" x14ac:dyDescent="0.2">
      <c r="A24735" s="49" t="s">
        <v>8979</v>
      </c>
      <c r="B24735" s="50" t="s">
        <v>6816</v>
      </c>
      <c r="C24735" s="79" t="s">
        <v>9238</v>
      </c>
      <c r="D24735" s="37" t="s">
        <v>5608</v>
      </c>
      <c r="E24735" s="37" t="s">
        <v>464</v>
      </c>
      <c r="F24735" s="41"/>
      <c r="G24735" s="27"/>
      <c r="H24735" s="27"/>
      <c r="I24735" s="27">
        <v>35157</v>
      </c>
      <c r="M24735" s="220">
        <f t="shared" si="386"/>
        <v>46042</v>
      </c>
    </row>
    <row r="24736" spans="1:13" x14ac:dyDescent="0.2">
      <c r="A24736" s="51" t="s">
        <v>8979</v>
      </c>
      <c r="B24736" s="52" t="s">
        <v>5533</v>
      </c>
      <c r="C24736" s="45" t="s">
        <v>5892</v>
      </c>
      <c r="D24736" s="23" t="s">
        <v>977</v>
      </c>
      <c r="E24736" s="23" t="s">
        <v>4134</v>
      </c>
      <c r="F24736" s="40">
        <v>0.2</v>
      </c>
      <c r="G24736" s="25">
        <v>3623</v>
      </c>
      <c r="H24736" s="25">
        <v>725</v>
      </c>
      <c r="J24736" s="58" t="e">
        <f>HYPERLINK("#"&amp;"Insumos"&amp;"!A"&amp;MATCH($B24736,#REF!,0),"Ins "&amp;$B24736)</f>
        <v>#REF!</v>
      </c>
      <c r="M24736" s="220"/>
    </row>
    <row r="24737" spans="1:13" ht="25.5" x14ac:dyDescent="0.2">
      <c r="A24737" s="51" t="s">
        <v>8979</v>
      </c>
      <c r="B24737" s="52" t="s">
        <v>597</v>
      </c>
      <c r="C24737" s="45" t="s">
        <v>8738</v>
      </c>
      <c r="D24737" s="23" t="s">
        <v>5534</v>
      </c>
      <c r="E24737" s="23" t="s">
        <v>8737</v>
      </c>
      <c r="F24737" s="40">
        <v>0.47580156526129758</v>
      </c>
      <c r="G24737" s="25">
        <v>17302</v>
      </c>
      <c r="H24737" s="25">
        <v>8232</v>
      </c>
      <c r="J24737" s="58" t="e">
        <f>HYPERLINK("#"&amp;"Insumos"&amp;"!A"&amp;MATCH($B24737,#REF!,0),"Ins "&amp;$B24737)</f>
        <v>#REF!</v>
      </c>
      <c r="M24737" s="220"/>
    </row>
    <row r="24738" spans="1:13" ht="63.75" x14ac:dyDescent="0.2">
      <c r="A24738" s="51" t="s">
        <v>8979</v>
      </c>
      <c r="B24738" s="52" t="s">
        <v>5000</v>
      </c>
      <c r="C24738" s="45" t="s">
        <v>2346</v>
      </c>
      <c r="D24738" s="23" t="s">
        <v>5751</v>
      </c>
      <c r="E24738" s="23" t="s">
        <v>4134</v>
      </c>
      <c r="F24738" s="40">
        <v>0.1</v>
      </c>
      <c r="G24738" s="25">
        <v>5410</v>
      </c>
      <c r="H24738" s="25">
        <v>541</v>
      </c>
      <c r="J24738" s="58" t="e">
        <f>HYPERLINK("#"&amp;"Insumos"&amp;"!A"&amp;MATCH($B24738,#REF!,0),"Ins "&amp;$B24738)</f>
        <v>#REF!</v>
      </c>
      <c r="M24738" s="220"/>
    </row>
    <row r="24739" spans="1:13" x14ac:dyDescent="0.2">
      <c r="A24739" s="51" t="s">
        <v>8979</v>
      </c>
      <c r="B24739" s="52" t="s">
        <v>2112</v>
      </c>
      <c r="C24739" s="45" t="s">
        <v>2058</v>
      </c>
      <c r="D24739" s="23" t="s">
        <v>5534</v>
      </c>
      <c r="E24739" s="23" t="s">
        <v>4140</v>
      </c>
      <c r="F24739" s="40">
        <v>0.1</v>
      </c>
      <c r="G24739" s="25">
        <v>69183</v>
      </c>
      <c r="H24739" s="25">
        <v>6918</v>
      </c>
      <c r="J24739" s="58" t="e">
        <f>HYPERLINK("#"&amp;"Insumos"&amp;"!A"&amp;MATCH($B24739,#REF!,0),"Ins "&amp;$B24739)</f>
        <v>#REF!</v>
      </c>
      <c r="M24739" s="220"/>
    </row>
    <row r="24740" spans="1:13" x14ac:dyDescent="0.2">
      <c r="A24740" s="51" t="s">
        <v>8979</v>
      </c>
      <c r="B24740" s="52" t="s">
        <v>5572</v>
      </c>
      <c r="C24740" s="45" t="s">
        <v>971</v>
      </c>
      <c r="D24740" s="23" t="s">
        <v>5734</v>
      </c>
      <c r="E24740" s="23" t="s">
        <v>4141</v>
      </c>
      <c r="F24740" s="40">
        <v>0.25</v>
      </c>
      <c r="G24740" s="25">
        <v>37863</v>
      </c>
      <c r="H24740" s="25">
        <v>9466</v>
      </c>
      <c r="J24740" s="58" t="e">
        <f>HYPERLINK("#"&amp;"Insumos"&amp;"!A"&amp;MATCH($B24740,#REF!,0),"Ins "&amp;$B24740)</f>
        <v>#REF!</v>
      </c>
      <c r="M24740" s="220"/>
    </row>
    <row r="24741" spans="1:13" x14ac:dyDescent="0.2">
      <c r="A24741" s="51" t="s">
        <v>8979</v>
      </c>
      <c r="B24741" s="52" t="s">
        <v>5007</v>
      </c>
      <c r="C24741" s="45" t="s">
        <v>720</v>
      </c>
      <c r="D24741" s="23" t="s">
        <v>5751</v>
      </c>
      <c r="E24741" s="23" t="s">
        <v>4134</v>
      </c>
      <c r="F24741" s="40">
        <v>1</v>
      </c>
      <c r="G24741" s="25">
        <v>1897</v>
      </c>
      <c r="H24741" s="25">
        <v>1897</v>
      </c>
      <c r="J24741" s="58" t="e">
        <f>HYPERLINK("#"&amp;"Insumos"&amp;"!A"&amp;MATCH($B24741,#REF!,0),"Ins "&amp;$B24741)</f>
        <v>#REF!</v>
      </c>
      <c r="M24741" s="220"/>
    </row>
    <row r="24742" spans="1:13" x14ac:dyDescent="0.2">
      <c r="A24742" s="54" t="s">
        <v>8979</v>
      </c>
      <c r="B24742" s="53" t="s">
        <v>5190</v>
      </c>
      <c r="C24742" s="45" t="s">
        <v>1215</v>
      </c>
      <c r="D24742" s="23" t="s">
        <v>5751</v>
      </c>
      <c r="E24742" s="23" t="s">
        <v>4134</v>
      </c>
      <c r="F24742" s="40">
        <v>0.16</v>
      </c>
      <c r="G24742" s="25">
        <v>46112</v>
      </c>
      <c r="H24742" s="25">
        <v>7378</v>
      </c>
      <c r="J24742" s="58" t="e">
        <f>HYPERLINK("#"&amp;"Insumos"&amp;"!A"&amp;MATCH($B24742,#REF!,0),"Ins "&amp;$B24742)</f>
        <v>#REF!</v>
      </c>
      <c r="M24742" s="220"/>
    </row>
    <row r="24743" spans="1:13" ht="63.75" x14ac:dyDescent="0.2">
      <c r="A24743" s="49" t="s">
        <v>8980</v>
      </c>
      <c r="B24743" s="50" t="s">
        <v>6816</v>
      </c>
      <c r="C24743" s="79" t="s">
        <v>9239</v>
      </c>
      <c r="D24743" s="37" t="s">
        <v>5608</v>
      </c>
      <c r="E24743" s="37" t="s">
        <v>4134</v>
      </c>
      <c r="F24743" s="41"/>
      <c r="G24743" s="27"/>
      <c r="H24743" s="27"/>
      <c r="I24743" s="27">
        <v>1186026</v>
      </c>
      <c r="M24743" s="220">
        <f t="shared" si="386"/>
        <v>1553220</v>
      </c>
    </row>
    <row r="24744" spans="1:13" x14ac:dyDescent="0.2">
      <c r="A24744" s="51" t="s">
        <v>8980</v>
      </c>
      <c r="B24744" s="52" t="s">
        <v>5533</v>
      </c>
      <c r="C24744" s="45" t="s">
        <v>5892</v>
      </c>
      <c r="D24744" s="23" t="s">
        <v>977</v>
      </c>
      <c r="E24744" s="23" t="s">
        <v>4134</v>
      </c>
      <c r="F24744" s="40">
        <v>0.5</v>
      </c>
      <c r="G24744" s="25">
        <v>3623</v>
      </c>
      <c r="H24744" s="25">
        <v>1812</v>
      </c>
      <c r="J24744" s="58" t="e">
        <f>HYPERLINK("#"&amp;"Insumos"&amp;"!A"&amp;MATCH($B24744,#REF!,0),"Ins "&amp;$B24744)</f>
        <v>#REF!</v>
      </c>
      <c r="M24744" s="220"/>
    </row>
    <row r="24745" spans="1:13" ht="25.5" x14ac:dyDescent="0.2">
      <c r="A24745" s="51" t="s">
        <v>8980</v>
      </c>
      <c r="B24745" s="52" t="s">
        <v>597</v>
      </c>
      <c r="C24745" s="45" t="s">
        <v>8738</v>
      </c>
      <c r="D24745" s="23" t="s">
        <v>5534</v>
      </c>
      <c r="E24745" s="23" t="s">
        <v>8737</v>
      </c>
      <c r="F24745" s="40">
        <v>0.49188931366537997</v>
      </c>
      <c r="G24745" s="25">
        <v>17302</v>
      </c>
      <c r="H24745" s="25">
        <v>8511</v>
      </c>
      <c r="J24745" s="58" t="e">
        <f>HYPERLINK("#"&amp;"Insumos"&amp;"!A"&amp;MATCH($B24745,#REF!,0),"Ins "&amp;$B24745)</f>
        <v>#REF!</v>
      </c>
      <c r="M24745" s="220"/>
    </row>
    <row r="24746" spans="1:13" ht="63.75" x14ac:dyDescent="0.2">
      <c r="A24746" s="51" t="s">
        <v>8980</v>
      </c>
      <c r="B24746" s="52" t="s">
        <v>5000</v>
      </c>
      <c r="C24746" s="45" t="s">
        <v>2346</v>
      </c>
      <c r="D24746" s="23" t="s">
        <v>5751</v>
      </c>
      <c r="E24746" s="23" t="s">
        <v>4134</v>
      </c>
      <c r="F24746" s="40">
        <v>0.2</v>
      </c>
      <c r="G24746" s="25">
        <v>5410</v>
      </c>
      <c r="H24746" s="25">
        <v>1082</v>
      </c>
      <c r="J24746" s="58" t="e">
        <f>HYPERLINK("#"&amp;"Insumos"&amp;"!A"&amp;MATCH($B24746,#REF!,0),"Ins "&amp;$B24746)</f>
        <v>#REF!</v>
      </c>
      <c r="M24746" s="220"/>
    </row>
    <row r="24747" spans="1:13" x14ac:dyDescent="0.2">
      <c r="A24747" s="51" t="s">
        <v>8980</v>
      </c>
      <c r="B24747" s="52" t="s">
        <v>139</v>
      </c>
      <c r="C24747" s="45" t="s">
        <v>155</v>
      </c>
      <c r="D24747" s="23" t="s">
        <v>5534</v>
      </c>
      <c r="E24747" s="23" t="s">
        <v>4140</v>
      </c>
      <c r="F24747" s="40">
        <v>0.15</v>
      </c>
      <c r="G24747" s="25">
        <v>86632</v>
      </c>
      <c r="H24747" s="25">
        <v>12995</v>
      </c>
      <c r="J24747" s="58" t="e">
        <f>HYPERLINK("#"&amp;"Insumos"&amp;"!A"&amp;MATCH($B24747,#REF!,0),"Ins "&amp;$B24747)</f>
        <v>#REF!</v>
      </c>
      <c r="M24747" s="220"/>
    </row>
    <row r="24748" spans="1:13" x14ac:dyDescent="0.2">
      <c r="A24748" s="51" t="s">
        <v>8980</v>
      </c>
      <c r="B24748" s="52" t="s">
        <v>9028</v>
      </c>
      <c r="C24748" s="45" t="s">
        <v>9148</v>
      </c>
      <c r="D24748" s="23" t="s">
        <v>5534</v>
      </c>
      <c r="E24748" s="23" t="s">
        <v>4141</v>
      </c>
      <c r="F24748" s="40">
        <v>0.2</v>
      </c>
      <c r="G24748" s="25">
        <v>8725</v>
      </c>
      <c r="H24748" s="25">
        <v>1745</v>
      </c>
      <c r="J24748" s="58" t="e">
        <f>HYPERLINK("#"&amp;"Insumos"&amp;"!A"&amp;MATCH($B24748,#REF!,0),"Ins "&amp;$B24748)</f>
        <v>#REF!</v>
      </c>
      <c r="M24748" s="220"/>
    </row>
    <row r="24749" spans="1:13" x14ac:dyDescent="0.2">
      <c r="A24749" s="51" t="s">
        <v>8980</v>
      </c>
      <c r="B24749" s="52" t="s">
        <v>5575</v>
      </c>
      <c r="C24749" s="45" t="s">
        <v>974</v>
      </c>
      <c r="D24749" s="23" t="s">
        <v>5734</v>
      </c>
      <c r="E24749" s="23" t="s">
        <v>4141</v>
      </c>
      <c r="F24749" s="40">
        <v>3</v>
      </c>
      <c r="G24749" s="25">
        <v>41004</v>
      </c>
      <c r="H24749" s="25">
        <v>123012</v>
      </c>
      <c r="J24749" s="58" t="e">
        <f>HYPERLINK("#"&amp;"Insumos"&amp;"!A"&amp;MATCH($B24749,#REF!,0),"Ins "&amp;$B24749)</f>
        <v>#REF!</v>
      </c>
      <c r="M24749" s="220"/>
    </row>
    <row r="24750" spans="1:13" x14ac:dyDescent="0.2">
      <c r="A24750" s="51" t="s">
        <v>8980</v>
      </c>
      <c r="B24750" s="52" t="s">
        <v>5007</v>
      </c>
      <c r="C24750" s="45" t="s">
        <v>720</v>
      </c>
      <c r="D24750" s="23" t="s">
        <v>5751</v>
      </c>
      <c r="E24750" s="23" t="s">
        <v>4134</v>
      </c>
      <c r="F24750" s="40">
        <v>5</v>
      </c>
      <c r="G24750" s="25">
        <v>1897</v>
      </c>
      <c r="H24750" s="25">
        <v>9485</v>
      </c>
      <c r="J24750" s="58" t="e">
        <f>HYPERLINK("#"&amp;"Insumos"&amp;"!A"&amp;MATCH($B24750,#REF!,0),"Ins "&amp;$B24750)</f>
        <v>#REF!</v>
      </c>
      <c r="M24750" s="220"/>
    </row>
    <row r="24751" spans="1:13" x14ac:dyDescent="0.2">
      <c r="A24751" s="54" t="s">
        <v>8980</v>
      </c>
      <c r="B24751" s="53" t="s">
        <v>9029</v>
      </c>
      <c r="C24751" s="45" t="s">
        <v>9090</v>
      </c>
      <c r="D24751" s="23" t="s">
        <v>5751</v>
      </c>
      <c r="E24751" s="23" t="s">
        <v>8602</v>
      </c>
      <c r="F24751" s="40">
        <v>0.14000000000000001</v>
      </c>
      <c r="G24751" s="25">
        <v>6441549</v>
      </c>
      <c r="H24751" s="25">
        <v>901817</v>
      </c>
      <c r="J24751" s="58" t="e">
        <f>HYPERLINK("#"&amp;"Insumos"&amp;"!A"&amp;MATCH($B24751,#REF!,0),"Ins "&amp;$B24751)</f>
        <v>#REF!</v>
      </c>
      <c r="M24751" s="220"/>
    </row>
    <row r="24752" spans="1:13" x14ac:dyDescent="0.2">
      <c r="A24752" s="54" t="s">
        <v>8980</v>
      </c>
      <c r="B24752" s="53" t="s">
        <v>9030</v>
      </c>
      <c r="C24752" s="45" t="s">
        <v>9091</v>
      </c>
      <c r="D24752" s="23" t="s">
        <v>5751</v>
      </c>
      <c r="E24752" s="23" t="s">
        <v>9092</v>
      </c>
      <c r="F24752" s="40">
        <v>1.5E-3</v>
      </c>
      <c r="G24752" s="25">
        <v>2206969</v>
      </c>
      <c r="H24752" s="25">
        <v>3310</v>
      </c>
      <c r="J24752" s="58" t="e">
        <f>HYPERLINK("#"&amp;"Insumos"&amp;"!A"&amp;MATCH($B24752,#REF!,0),"Ins "&amp;$B24752)</f>
        <v>#REF!</v>
      </c>
      <c r="M24752" s="220"/>
    </row>
    <row r="24753" spans="1:13" x14ac:dyDescent="0.2">
      <c r="A24753" s="54" t="s">
        <v>8980</v>
      </c>
      <c r="B24753" s="53" t="s">
        <v>5370</v>
      </c>
      <c r="C24753" s="45" t="s">
        <v>567</v>
      </c>
      <c r="D24753" s="23" t="s">
        <v>5751</v>
      </c>
      <c r="E24753" s="23" t="s">
        <v>4138</v>
      </c>
      <c r="F24753" s="40">
        <v>0.2</v>
      </c>
      <c r="G24753" s="25">
        <v>12500</v>
      </c>
      <c r="H24753" s="25">
        <v>2500</v>
      </c>
      <c r="J24753" s="58" t="e">
        <f>HYPERLINK("#"&amp;"Insumos"&amp;"!A"&amp;MATCH($B24753,#REF!,0),"Ins "&amp;$B24753)</f>
        <v>#REF!</v>
      </c>
      <c r="M24753" s="220"/>
    </row>
    <row r="24754" spans="1:13" x14ac:dyDescent="0.2">
      <c r="A24754" s="54" t="s">
        <v>8980</v>
      </c>
      <c r="B24754" s="53" t="s">
        <v>9031</v>
      </c>
      <c r="C24754" s="45" t="s">
        <v>9093</v>
      </c>
      <c r="D24754" s="23" t="s">
        <v>5751</v>
      </c>
      <c r="E24754" s="23" t="s">
        <v>8514</v>
      </c>
      <c r="F24754" s="40">
        <v>0.01</v>
      </c>
      <c r="G24754" s="25">
        <v>40095</v>
      </c>
      <c r="H24754" s="25">
        <v>401</v>
      </c>
      <c r="J24754" s="58" t="e">
        <f>HYPERLINK("#"&amp;"Insumos"&amp;"!A"&amp;MATCH($B24754,#REF!,0),"Ins "&amp;$B24754)</f>
        <v>#REF!</v>
      </c>
      <c r="M24754" s="220"/>
    </row>
    <row r="24755" spans="1:13" x14ac:dyDescent="0.2">
      <c r="A24755" s="54" t="s">
        <v>8980</v>
      </c>
      <c r="B24755" s="53" t="s">
        <v>9032</v>
      </c>
      <c r="C24755" s="45" t="s">
        <v>9094</v>
      </c>
      <c r="D24755" s="23" t="s">
        <v>5751</v>
      </c>
      <c r="E24755" s="23" t="s">
        <v>69</v>
      </c>
      <c r="F24755" s="40">
        <v>3</v>
      </c>
      <c r="G24755" s="25">
        <v>13021</v>
      </c>
      <c r="H24755" s="25">
        <v>39063</v>
      </c>
      <c r="J24755" s="58" t="e">
        <f>HYPERLINK("#"&amp;"Insumos"&amp;"!A"&amp;MATCH($B24755,#REF!,0),"Ins "&amp;$B24755)</f>
        <v>#REF!</v>
      </c>
      <c r="M24755" s="220"/>
    </row>
    <row r="24756" spans="1:13" x14ac:dyDescent="0.2">
      <c r="A24756" s="54" t="s">
        <v>8980</v>
      </c>
      <c r="B24756" s="53" t="s">
        <v>9033</v>
      </c>
      <c r="C24756" s="45" t="s">
        <v>9095</v>
      </c>
      <c r="D24756" s="23" t="s">
        <v>5751</v>
      </c>
      <c r="E24756" s="23" t="s">
        <v>72</v>
      </c>
      <c r="F24756" s="40">
        <v>40</v>
      </c>
      <c r="G24756" s="25">
        <v>985</v>
      </c>
      <c r="H24756" s="25">
        <v>39400</v>
      </c>
      <c r="J24756" s="58" t="e">
        <f>HYPERLINK("#"&amp;"Insumos"&amp;"!A"&amp;MATCH($B24756,#REF!,0),"Ins "&amp;$B24756)</f>
        <v>#REF!</v>
      </c>
      <c r="M24756" s="220"/>
    </row>
    <row r="24757" spans="1:13" x14ac:dyDescent="0.2">
      <c r="A24757" s="54" t="s">
        <v>8980</v>
      </c>
      <c r="B24757" s="53" t="s">
        <v>9034</v>
      </c>
      <c r="C24757" s="45" t="s">
        <v>9096</v>
      </c>
      <c r="D24757" s="23" t="s">
        <v>5751</v>
      </c>
      <c r="E24757" s="23" t="s">
        <v>72</v>
      </c>
      <c r="F24757" s="40">
        <v>40</v>
      </c>
      <c r="G24757" s="25">
        <v>985</v>
      </c>
      <c r="H24757" s="25">
        <v>39400</v>
      </c>
      <c r="J24757" s="58" t="e">
        <f>HYPERLINK("#"&amp;"Insumos"&amp;"!A"&amp;MATCH($B24757,#REF!,0),"Ins "&amp;$B24757)</f>
        <v>#REF!</v>
      </c>
      <c r="M24757" s="220"/>
    </row>
    <row r="24758" spans="1:13" x14ac:dyDescent="0.2">
      <c r="A24758" s="54" t="s">
        <v>8980</v>
      </c>
      <c r="B24758" s="53" t="s">
        <v>9035</v>
      </c>
      <c r="C24758" s="45" t="s">
        <v>9097</v>
      </c>
      <c r="D24758" s="23" t="s">
        <v>5751</v>
      </c>
      <c r="E24758" s="23" t="s">
        <v>72</v>
      </c>
      <c r="F24758" s="40">
        <v>7.0000000000000007E-2</v>
      </c>
      <c r="G24758" s="25">
        <v>21329</v>
      </c>
      <c r="H24758" s="25">
        <v>1493</v>
      </c>
      <c r="J24758" s="58" t="e">
        <f>HYPERLINK("#"&amp;"Insumos"&amp;"!A"&amp;MATCH($B24758,#REF!,0),"Ins "&amp;$B24758)</f>
        <v>#REF!</v>
      </c>
      <c r="M24758" s="220"/>
    </row>
    <row r="24759" spans="1:13" ht="51" x14ac:dyDescent="0.2">
      <c r="A24759" s="49" t="s">
        <v>8981</v>
      </c>
      <c r="B24759" s="50" t="s">
        <v>6816</v>
      </c>
      <c r="C24759" s="79" t="s">
        <v>9240</v>
      </c>
      <c r="D24759" s="37" t="s">
        <v>5608</v>
      </c>
      <c r="E24759" s="37" t="s">
        <v>4134</v>
      </c>
      <c r="F24759" s="41"/>
      <c r="G24759" s="27"/>
      <c r="H24759" s="27"/>
      <c r="I24759" s="27">
        <v>275501</v>
      </c>
      <c r="M24759" s="220">
        <f t="shared" si="386"/>
        <v>360796</v>
      </c>
    </row>
    <row r="24760" spans="1:13" x14ac:dyDescent="0.2">
      <c r="A24760" s="51" t="s">
        <v>8981</v>
      </c>
      <c r="B24760" s="52" t="s">
        <v>5533</v>
      </c>
      <c r="C24760" s="45" t="s">
        <v>5892</v>
      </c>
      <c r="D24760" s="23" t="s">
        <v>977</v>
      </c>
      <c r="E24760" s="23" t="s">
        <v>4134</v>
      </c>
      <c r="F24760" s="40">
        <v>0.3</v>
      </c>
      <c r="G24760" s="25">
        <v>3623</v>
      </c>
      <c r="H24760" s="25">
        <v>1087</v>
      </c>
      <c r="J24760" s="58" t="e">
        <f>HYPERLINK("#"&amp;"Insumos"&amp;"!A"&amp;MATCH($B24760,#REF!,0),"Ins "&amp;$B24760)</f>
        <v>#REF!</v>
      </c>
      <c r="M24760" s="220"/>
    </row>
    <row r="24761" spans="1:13" ht="25.5" x14ac:dyDescent="0.2">
      <c r="A24761" s="51" t="s">
        <v>8981</v>
      </c>
      <c r="B24761" s="52" t="s">
        <v>597</v>
      </c>
      <c r="C24761" s="45" t="s">
        <v>8738</v>
      </c>
      <c r="D24761" s="23" t="s">
        <v>5534</v>
      </c>
      <c r="E24761" s="23" t="s">
        <v>8737</v>
      </c>
      <c r="F24761" s="40">
        <v>0.30558862600834547</v>
      </c>
      <c r="G24761" s="25">
        <v>17302</v>
      </c>
      <c r="H24761" s="25">
        <v>5287</v>
      </c>
      <c r="J24761" s="58" t="e">
        <f>HYPERLINK("#"&amp;"Insumos"&amp;"!A"&amp;MATCH($B24761,#REF!,0),"Ins "&amp;$B24761)</f>
        <v>#REF!</v>
      </c>
      <c r="M24761" s="220"/>
    </row>
    <row r="24762" spans="1:13" ht="63.75" x14ac:dyDescent="0.2">
      <c r="A24762" s="51" t="s">
        <v>8981</v>
      </c>
      <c r="B24762" s="52" t="s">
        <v>5000</v>
      </c>
      <c r="C24762" s="45" t="s">
        <v>2346</v>
      </c>
      <c r="D24762" s="23" t="s">
        <v>5751</v>
      </c>
      <c r="E24762" s="23" t="s">
        <v>4134</v>
      </c>
      <c r="F24762" s="40">
        <v>0.2</v>
      </c>
      <c r="G24762" s="25">
        <v>5410</v>
      </c>
      <c r="H24762" s="25">
        <v>1082</v>
      </c>
      <c r="J24762" s="58" t="e">
        <f>HYPERLINK("#"&amp;"Insumos"&amp;"!A"&amp;MATCH($B24762,#REF!,0),"Ins "&amp;$B24762)</f>
        <v>#REF!</v>
      </c>
      <c r="M24762" s="220"/>
    </row>
    <row r="24763" spans="1:13" x14ac:dyDescent="0.2">
      <c r="A24763" s="51" t="s">
        <v>8981</v>
      </c>
      <c r="B24763" s="52" t="s">
        <v>139</v>
      </c>
      <c r="C24763" s="45" t="s">
        <v>155</v>
      </c>
      <c r="D24763" s="23" t="s">
        <v>5534</v>
      </c>
      <c r="E24763" s="23" t="s">
        <v>4140</v>
      </c>
      <c r="F24763" s="40">
        <v>1.4999999999999999E-2</v>
      </c>
      <c r="G24763" s="25">
        <v>86632</v>
      </c>
      <c r="H24763" s="25">
        <v>1299</v>
      </c>
      <c r="J24763" s="58" t="e">
        <f>HYPERLINK("#"&amp;"Insumos"&amp;"!A"&amp;MATCH($B24763,#REF!,0),"Ins "&amp;$B24763)</f>
        <v>#REF!</v>
      </c>
      <c r="M24763" s="220"/>
    </row>
    <row r="24764" spans="1:13" x14ac:dyDescent="0.2">
      <c r="A24764" s="51" t="s">
        <v>8981</v>
      </c>
      <c r="B24764" s="52" t="s">
        <v>9028</v>
      </c>
      <c r="C24764" s="45" t="s">
        <v>9148</v>
      </c>
      <c r="D24764" s="23" t="s">
        <v>5534</v>
      </c>
      <c r="E24764" s="23" t="s">
        <v>4141</v>
      </c>
      <c r="F24764" s="40">
        <v>0.1</v>
      </c>
      <c r="G24764" s="25">
        <v>8725</v>
      </c>
      <c r="H24764" s="25">
        <v>873</v>
      </c>
      <c r="J24764" s="58" t="e">
        <f>HYPERLINK("#"&amp;"Insumos"&amp;"!A"&amp;MATCH($B24764,#REF!,0),"Ins "&amp;$B24764)</f>
        <v>#REF!</v>
      </c>
      <c r="M24764" s="220"/>
    </row>
    <row r="24765" spans="1:13" x14ac:dyDescent="0.2">
      <c r="A24765" s="51" t="s">
        <v>8981</v>
      </c>
      <c r="B24765" s="52" t="s">
        <v>5575</v>
      </c>
      <c r="C24765" s="45" t="s">
        <v>974</v>
      </c>
      <c r="D24765" s="23" t="s">
        <v>5734</v>
      </c>
      <c r="E24765" s="23" t="s">
        <v>4141</v>
      </c>
      <c r="F24765" s="40">
        <v>1</v>
      </c>
      <c r="G24765" s="25">
        <v>41004</v>
      </c>
      <c r="H24765" s="25">
        <v>41004</v>
      </c>
      <c r="J24765" s="58" t="e">
        <f>HYPERLINK("#"&amp;"Insumos"&amp;"!A"&amp;MATCH($B24765,#REF!,0),"Ins "&amp;$B24765)</f>
        <v>#REF!</v>
      </c>
      <c r="M24765" s="220"/>
    </row>
    <row r="24766" spans="1:13" x14ac:dyDescent="0.2">
      <c r="A24766" s="51" t="s">
        <v>8981</v>
      </c>
      <c r="B24766" s="52" t="s">
        <v>5007</v>
      </c>
      <c r="C24766" s="45" t="s">
        <v>720</v>
      </c>
      <c r="D24766" s="23" t="s">
        <v>5751</v>
      </c>
      <c r="E24766" s="23" t="s">
        <v>4134</v>
      </c>
      <c r="F24766" s="40">
        <v>2</v>
      </c>
      <c r="G24766" s="25">
        <v>1897</v>
      </c>
      <c r="H24766" s="25">
        <v>3794</v>
      </c>
      <c r="J24766" s="58" t="e">
        <f>HYPERLINK("#"&amp;"Insumos"&amp;"!A"&amp;MATCH($B24766,#REF!,0),"Ins "&amp;$B24766)</f>
        <v>#REF!</v>
      </c>
      <c r="M24766" s="220"/>
    </row>
    <row r="24767" spans="1:13" x14ac:dyDescent="0.2">
      <c r="A24767" s="54" t="s">
        <v>8981</v>
      </c>
      <c r="B24767" s="53" t="s">
        <v>9029</v>
      </c>
      <c r="C24767" s="45" t="s">
        <v>9090</v>
      </c>
      <c r="D24767" s="23" t="s">
        <v>5751</v>
      </c>
      <c r="E24767" s="23" t="s">
        <v>8602</v>
      </c>
      <c r="F24767" s="40">
        <v>3.0000000000000006E-2</v>
      </c>
      <c r="G24767" s="25">
        <v>6441549</v>
      </c>
      <c r="H24767" s="25">
        <v>193246</v>
      </c>
      <c r="J24767" s="58" t="e">
        <f>HYPERLINK("#"&amp;"Insumos"&amp;"!A"&amp;MATCH($B24767,#REF!,0),"Ins "&amp;$B24767)</f>
        <v>#REF!</v>
      </c>
      <c r="M24767" s="220"/>
    </row>
    <row r="24768" spans="1:13" x14ac:dyDescent="0.2">
      <c r="A24768" s="54" t="s">
        <v>8981</v>
      </c>
      <c r="B24768" s="53" t="s">
        <v>9030</v>
      </c>
      <c r="C24768" s="45" t="s">
        <v>9091</v>
      </c>
      <c r="D24768" s="23" t="s">
        <v>5751</v>
      </c>
      <c r="E24768" s="23" t="s">
        <v>9092</v>
      </c>
      <c r="F24768" s="40">
        <v>2.2500000000000003E-3</v>
      </c>
      <c r="G24768" s="25">
        <v>2206969</v>
      </c>
      <c r="H24768" s="25">
        <v>4966</v>
      </c>
      <c r="J24768" s="58" t="e">
        <f>HYPERLINK("#"&amp;"Insumos"&amp;"!A"&amp;MATCH($B24768,#REF!,0),"Ins "&amp;$B24768)</f>
        <v>#REF!</v>
      </c>
      <c r="M24768" s="220"/>
    </row>
    <row r="24769" spans="1:13" x14ac:dyDescent="0.2">
      <c r="A24769" s="54" t="s">
        <v>8981</v>
      </c>
      <c r="B24769" s="53" t="s">
        <v>5370</v>
      </c>
      <c r="C24769" s="45" t="s">
        <v>567</v>
      </c>
      <c r="D24769" s="23" t="s">
        <v>5751</v>
      </c>
      <c r="E24769" s="23" t="s">
        <v>4138</v>
      </c>
      <c r="F24769" s="40">
        <v>0.30000000000000004</v>
      </c>
      <c r="G24769" s="25">
        <v>12500</v>
      </c>
      <c r="H24769" s="25">
        <v>3750</v>
      </c>
      <c r="J24769" s="58" t="e">
        <f>HYPERLINK("#"&amp;"Insumos"&amp;"!A"&amp;MATCH($B24769,#REF!,0),"Ins "&amp;$B24769)</f>
        <v>#REF!</v>
      </c>
      <c r="M24769" s="220"/>
    </row>
    <row r="24770" spans="1:13" x14ac:dyDescent="0.2">
      <c r="A24770" s="54" t="s">
        <v>8981</v>
      </c>
      <c r="B24770" s="53" t="s">
        <v>9031</v>
      </c>
      <c r="C24770" s="45" t="s">
        <v>9093</v>
      </c>
      <c r="D24770" s="23" t="s">
        <v>5751</v>
      </c>
      <c r="E24770" s="23" t="s">
        <v>8514</v>
      </c>
      <c r="F24770" s="40">
        <v>0.01</v>
      </c>
      <c r="G24770" s="25">
        <v>40095</v>
      </c>
      <c r="H24770" s="25">
        <v>401</v>
      </c>
      <c r="J24770" s="58" t="e">
        <f>HYPERLINK("#"&amp;"Insumos"&amp;"!A"&amp;MATCH($B24770,#REF!,0),"Ins "&amp;$B24770)</f>
        <v>#REF!</v>
      </c>
      <c r="M24770" s="220"/>
    </row>
    <row r="24771" spans="1:13" x14ac:dyDescent="0.2">
      <c r="A24771" s="54" t="s">
        <v>8981</v>
      </c>
      <c r="B24771" s="53" t="s">
        <v>9032</v>
      </c>
      <c r="C24771" s="45" t="s">
        <v>9094</v>
      </c>
      <c r="D24771" s="23" t="s">
        <v>5751</v>
      </c>
      <c r="E24771" s="23" t="s">
        <v>69</v>
      </c>
      <c r="F24771" s="40">
        <v>0.75</v>
      </c>
      <c r="G24771" s="25">
        <v>13021</v>
      </c>
      <c r="H24771" s="25">
        <v>9766</v>
      </c>
      <c r="J24771" s="58" t="e">
        <f>HYPERLINK("#"&amp;"Insumos"&amp;"!A"&amp;MATCH($B24771,#REF!,0),"Ins "&amp;$B24771)</f>
        <v>#REF!</v>
      </c>
      <c r="M24771" s="220"/>
    </row>
    <row r="24772" spans="1:13" x14ac:dyDescent="0.2">
      <c r="A24772" s="54" t="s">
        <v>8981</v>
      </c>
      <c r="B24772" s="53" t="s">
        <v>9033</v>
      </c>
      <c r="C24772" s="45" t="s">
        <v>9095</v>
      </c>
      <c r="D24772" s="23" t="s">
        <v>5751</v>
      </c>
      <c r="E24772" s="23" t="s">
        <v>72</v>
      </c>
      <c r="F24772" s="40">
        <v>4</v>
      </c>
      <c r="G24772" s="25">
        <v>985</v>
      </c>
      <c r="H24772" s="25">
        <v>3940</v>
      </c>
      <c r="J24772" s="58" t="e">
        <f>HYPERLINK("#"&amp;"Insumos"&amp;"!A"&amp;MATCH($B24772,#REF!,0),"Ins "&amp;$B24772)</f>
        <v>#REF!</v>
      </c>
      <c r="M24772" s="220"/>
    </row>
    <row r="24773" spans="1:13" x14ac:dyDescent="0.2">
      <c r="A24773" s="54" t="s">
        <v>8981</v>
      </c>
      <c r="B24773" s="53" t="s">
        <v>9034</v>
      </c>
      <c r="C24773" s="45" t="s">
        <v>9096</v>
      </c>
      <c r="D24773" s="23" t="s">
        <v>5751</v>
      </c>
      <c r="E24773" s="23" t="s">
        <v>72</v>
      </c>
      <c r="F24773" s="40">
        <v>4</v>
      </c>
      <c r="G24773" s="25">
        <v>985</v>
      </c>
      <c r="H24773" s="25">
        <v>3940</v>
      </c>
      <c r="J24773" s="58" t="e">
        <f>HYPERLINK("#"&amp;"Insumos"&amp;"!A"&amp;MATCH($B24773,#REF!,0),"Ins "&amp;$B24773)</f>
        <v>#REF!</v>
      </c>
      <c r="M24773" s="220"/>
    </row>
    <row r="24774" spans="1:13" x14ac:dyDescent="0.2">
      <c r="A24774" s="54" t="s">
        <v>8981</v>
      </c>
      <c r="B24774" s="53" t="s">
        <v>9035</v>
      </c>
      <c r="C24774" s="45" t="s">
        <v>9097</v>
      </c>
      <c r="D24774" s="23" t="s">
        <v>5751</v>
      </c>
      <c r="E24774" s="23" t="s">
        <v>72</v>
      </c>
      <c r="F24774" s="40">
        <v>0.05</v>
      </c>
      <c r="G24774" s="25">
        <v>21329</v>
      </c>
      <c r="H24774" s="25">
        <v>1066</v>
      </c>
      <c r="J24774" s="58" t="e">
        <f>HYPERLINK("#"&amp;"Insumos"&amp;"!A"&amp;MATCH($B24774,#REF!,0),"Ins "&amp;$B24774)</f>
        <v>#REF!</v>
      </c>
      <c r="M24774" s="220"/>
    </row>
    <row r="24775" spans="1:13" ht="89.25" x14ac:dyDescent="0.2">
      <c r="A24775" s="49" t="s">
        <v>8982</v>
      </c>
      <c r="B24775" s="50" t="s">
        <v>6816</v>
      </c>
      <c r="C24775" s="79" t="s">
        <v>9241</v>
      </c>
      <c r="D24775" s="37" t="s">
        <v>5608</v>
      </c>
      <c r="E24775" s="37" t="s">
        <v>4134</v>
      </c>
      <c r="F24775" s="41"/>
      <c r="G24775" s="27"/>
      <c r="H24775" s="27"/>
      <c r="I24775" s="27">
        <v>248219</v>
      </c>
      <c r="M24775" s="220">
        <f t="shared" ref="M24775:M24834" si="387">ROUND(I24775*(1+$L$2),0)</f>
        <v>325068</v>
      </c>
    </row>
    <row r="24776" spans="1:13" x14ac:dyDescent="0.2">
      <c r="A24776" s="51" t="s">
        <v>8982</v>
      </c>
      <c r="B24776" s="52" t="s">
        <v>5533</v>
      </c>
      <c r="C24776" s="45" t="s">
        <v>5892</v>
      </c>
      <c r="D24776" s="23" t="s">
        <v>977</v>
      </c>
      <c r="E24776" s="23" t="s">
        <v>4134</v>
      </c>
      <c r="F24776" s="40">
        <v>0.25</v>
      </c>
      <c r="G24776" s="25">
        <v>3623</v>
      </c>
      <c r="H24776" s="25">
        <v>906</v>
      </c>
      <c r="J24776" s="58" t="e">
        <f>HYPERLINK("#"&amp;"Insumos"&amp;"!A"&amp;MATCH($B24776,#REF!,0),"Ins "&amp;$B24776)</f>
        <v>#REF!</v>
      </c>
      <c r="M24776" s="220"/>
    </row>
    <row r="24777" spans="1:13" ht="25.5" x14ac:dyDescent="0.2">
      <c r="A24777" s="51" t="s">
        <v>8982</v>
      </c>
      <c r="B24777" s="52" t="s">
        <v>597</v>
      </c>
      <c r="C24777" s="45" t="s">
        <v>8738</v>
      </c>
      <c r="D24777" s="23" t="s">
        <v>5534</v>
      </c>
      <c r="E24777" s="23" t="s">
        <v>8737</v>
      </c>
      <c r="F24777" s="40">
        <v>0.19381347302869775</v>
      </c>
      <c r="G24777" s="25">
        <v>17302</v>
      </c>
      <c r="H24777" s="25">
        <v>3353</v>
      </c>
      <c r="J24777" s="58" t="e">
        <f>HYPERLINK("#"&amp;"Insumos"&amp;"!A"&amp;MATCH($B24777,#REF!,0),"Ins "&amp;$B24777)</f>
        <v>#REF!</v>
      </c>
      <c r="M24777" s="220"/>
    </row>
    <row r="24778" spans="1:13" ht="63.75" x14ac:dyDescent="0.2">
      <c r="A24778" s="51" t="s">
        <v>8982</v>
      </c>
      <c r="B24778" s="52" t="s">
        <v>5000</v>
      </c>
      <c r="C24778" s="45" t="s">
        <v>2346</v>
      </c>
      <c r="D24778" s="23" t="s">
        <v>5751</v>
      </c>
      <c r="E24778" s="23" t="s">
        <v>4134</v>
      </c>
      <c r="F24778" s="40">
        <v>0.2</v>
      </c>
      <c r="G24778" s="25">
        <v>5410</v>
      </c>
      <c r="H24778" s="25">
        <v>1082</v>
      </c>
      <c r="J24778" s="58" t="e">
        <f>HYPERLINK("#"&amp;"Insumos"&amp;"!A"&amp;MATCH($B24778,#REF!,0),"Ins "&amp;$B24778)</f>
        <v>#REF!</v>
      </c>
      <c r="M24778" s="220"/>
    </row>
    <row r="24779" spans="1:13" x14ac:dyDescent="0.2">
      <c r="A24779" s="51" t="s">
        <v>8982</v>
      </c>
      <c r="B24779" s="52" t="s">
        <v>139</v>
      </c>
      <c r="C24779" s="45" t="s">
        <v>155</v>
      </c>
      <c r="D24779" s="23" t="s">
        <v>5534</v>
      </c>
      <c r="E24779" s="23" t="s">
        <v>4140</v>
      </c>
      <c r="F24779" s="40">
        <v>1.4999999999999999E-2</v>
      </c>
      <c r="G24779" s="25">
        <v>86632</v>
      </c>
      <c r="H24779" s="25">
        <v>1299</v>
      </c>
      <c r="J24779" s="58" t="e">
        <f>HYPERLINK("#"&amp;"Insumos"&amp;"!A"&amp;MATCH($B24779,#REF!,0),"Ins "&amp;$B24779)</f>
        <v>#REF!</v>
      </c>
      <c r="M24779" s="220"/>
    </row>
    <row r="24780" spans="1:13" x14ac:dyDescent="0.2">
      <c r="A24780" s="51" t="s">
        <v>8982</v>
      </c>
      <c r="B24780" s="52" t="s">
        <v>9028</v>
      </c>
      <c r="C24780" s="45" t="s">
        <v>9148</v>
      </c>
      <c r="D24780" s="23" t="s">
        <v>5534</v>
      </c>
      <c r="E24780" s="23" t="s">
        <v>4141</v>
      </c>
      <c r="F24780" s="40">
        <v>0.15</v>
      </c>
      <c r="G24780" s="25">
        <v>8725</v>
      </c>
      <c r="H24780" s="25">
        <v>1309</v>
      </c>
      <c r="J24780" s="58" t="e">
        <f>HYPERLINK("#"&amp;"Insumos"&amp;"!A"&amp;MATCH($B24780,#REF!,0),"Ins "&amp;$B24780)</f>
        <v>#REF!</v>
      </c>
      <c r="M24780" s="220"/>
    </row>
    <row r="24781" spans="1:13" x14ac:dyDescent="0.2">
      <c r="A24781" s="51" t="s">
        <v>8982</v>
      </c>
      <c r="B24781" s="52" t="s">
        <v>5575</v>
      </c>
      <c r="C24781" s="45" t="s">
        <v>974</v>
      </c>
      <c r="D24781" s="23" t="s">
        <v>5734</v>
      </c>
      <c r="E24781" s="23" t="s">
        <v>4141</v>
      </c>
      <c r="F24781" s="40">
        <v>0.75</v>
      </c>
      <c r="G24781" s="25">
        <v>41004</v>
      </c>
      <c r="H24781" s="25">
        <v>30753</v>
      </c>
      <c r="J24781" s="58" t="e">
        <f>HYPERLINK("#"&amp;"Insumos"&amp;"!A"&amp;MATCH($B24781,#REF!,0),"Ins "&amp;$B24781)</f>
        <v>#REF!</v>
      </c>
      <c r="M24781" s="220"/>
    </row>
    <row r="24782" spans="1:13" x14ac:dyDescent="0.2">
      <c r="A24782" s="51" t="s">
        <v>8982</v>
      </c>
      <c r="B24782" s="52" t="s">
        <v>5007</v>
      </c>
      <c r="C24782" s="45" t="s">
        <v>720</v>
      </c>
      <c r="D24782" s="23" t="s">
        <v>5751</v>
      </c>
      <c r="E24782" s="23" t="s">
        <v>4134</v>
      </c>
      <c r="F24782" s="40">
        <v>1</v>
      </c>
      <c r="G24782" s="25">
        <v>1897</v>
      </c>
      <c r="H24782" s="25">
        <v>1897</v>
      </c>
      <c r="J24782" s="58" t="e">
        <f>HYPERLINK("#"&amp;"Insumos"&amp;"!A"&amp;MATCH($B24782,#REF!,0),"Ins "&amp;$B24782)</f>
        <v>#REF!</v>
      </c>
      <c r="M24782" s="220"/>
    </row>
    <row r="24783" spans="1:13" x14ac:dyDescent="0.2">
      <c r="A24783" s="54" t="s">
        <v>8982</v>
      </c>
      <c r="B24783" s="53" t="s">
        <v>9029</v>
      </c>
      <c r="C24783" s="45" t="s">
        <v>9090</v>
      </c>
      <c r="D24783" s="23" t="s">
        <v>5751</v>
      </c>
      <c r="E24783" s="23" t="s">
        <v>8602</v>
      </c>
      <c r="F24783" s="40">
        <v>3.0000000000000006E-2</v>
      </c>
      <c r="G24783" s="25">
        <v>6441549</v>
      </c>
      <c r="H24783" s="25">
        <v>193246</v>
      </c>
      <c r="J24783" s="58" t="e">
        <f>HYPERLINK("#"&amp;"Insumos"&amp;"!A"&amp;MATCH($B24783,#REF!,0),"Ins "&amp;$B24783)</f>
        <v>#REF!</v>
      </c>
      <c r="M24783" s="220"/>
    </row>
    <row r="24784" spans="1:13" x14ac:dyDescent="0.2">
      <c r="A24784" s="54" t="s">
        <v>8982</v>
      </c>
      <c r="B24784" s="53" t="s">
        <v>9030</v>
      </c>
      <c r="C24784" s="45" t="s">
        <v>9091</v>
      </c>
      <c r="D24784" s="23" t="s">
        <v>5751</v>
      </c>
      <c r="E24784" s="23" t="s">
        <v>9092</v>
      </c>
      <c r="F24784" s="40">
        <v>1.4499999999999999E-3</v>
      </c>
      <c r="G24784" s="25">
        <v>2206969</v>
      </c>
      <c r="H24784" s="25">
        <v>3200</v>
      </c>
      <c r="J24784" s="58" t="e">
        <f>HYPERLINK("#"&amp;"Insumos"&amp;"!A"&amp;MATCH($B24784,#REF!,0),"Ins "&amp;$B24784)</f>
        <v>#REF!</v>
      </c>
      <c r="M24784" s="220"/>
    </row>
    <row r="24785" spans="1:13" x14ac:dyDescent="0.2">
      <c r="A24785" s="54" t="s">
        <v>8982</v>
      </c>
      <c r="B24785" s="53" t="s">
        <v>5370</v>
      </c>
      <c r="C24785" s="45" t="s">
        <v>567</v>
      </c>
      <c r="D24785" s="23" t="s">
        <v>5751</v>
      </c>
      <c r="E24785" s="23" t="s">
        <v>4138</v>
      </c>
      <c r="F24785" s="40">
        <v>0.2</v>
      </c>
      <c r="G24785" s="25">
        <v>12500</v>
      </c>
      <c r="H24785" s="25">
        <v>2500</v>
      </c>
      <c r="J24785" s="58" t="e">
        <f>HYPERLINK("#"&amp;"Insumos"&amp;"!A"&amp;MATCH($B24785,#REF!,0),"Ins "&amp;$B24785)</f>
        <v>#REF!</v>
      </c>
      <c r="M24785" s="220"/>
    </row>
    <row r="24786" spans="1:13" x14ac:dyDescent="0.2">
      <c r="A24786" s="54" t="s">
        <v>8982</v>
      </c>
      <c r="B24786" s="53" t="s">
        <v>9031</v>
      </c>
      <c r="C24786" s="45" t="s">
        <v>9093</v>
      </c>
      <c r="D24786" s="23" t="s">
        <v>5751</v>
      </c>
      <c r="E24786" s="23" t="s">
        <v>8514</v>
      </c>
      <c r="F24786" s="40">
        <v>0.01</v>
      </c>
      <c r="G24786" s="25">
        <v>40095</v>
      </c>
      <c r="H24786" s="25">
        <v>401</v>
      </c>
      <c r="J24786" s="58" t="e">
        <f>HYPERLINK("#"&amp;"Insumos"&amp;"!A"&amp;MATCH($B24786,#REF!,0),"Ins "&amp;$B24786)</f>
        <v>#REF!</v>
      </c>
      <c r="M24786" s="220"/>
    </row>
    <row r="24787" spans="1:13" x14ac:dyDescent="0.2">
      <c r="A24787" s="54" t="s">
        <v>8982</v>
      </c>
      <c r="B24787" s="53" t="s">
        <v>9032</v>
      </c>
      <c r="C24787" s="45" t="s">
        <v>9094</v>
      </c>
      <c r="D24787" s="23" t="s">
        <v>5751</v>
      </c>
      <c r="E24787" s="23" t="s">
        <v>69</v>
      </c>
      <c r="F24787" s="40">
        <v>0.3</v>
      </c>
      <c r="G24787" s="25">
        <v>13021</v>
      </c>
      <c r="H24787" s="25">
        <v>3906</v>
      </c>
      <c r="J24787" s="58" t="e">
        <f>HYPERLINK("#"&amp;"Insumos"&amp;"!A"&amp;MATCH($B24787,#REF!,0),"Ins "&amp;$B24787)</f>
        <v>#REF!</v>
      </c>
      <c r="M24787" s="220"/>
    </row>
    <row r="24788" spans="1:13" x14ac:dyDescent="0.2">
      <c r="A24788" s="54" t="s">
        <v>8982</v>
      </c>
      <c r="B24788" s="53" t="s">
        <v>9033</v>
      </c>
      <c r="C24788" s="45" t="s">
        <v>9095</v>
      </c>
      <c r="D24788" s="23" t="s">
        <v>5751</v>
      </c>
      <c r="E24788" s="23" t="s">
        <v>72</v>
      </c>
      <c r="F24788" s="40">
        <v>2</v>
      </c>
      <c r="G24788" s="25">
        <v>985</v>
      </c>
      <c r="H24788" s="25">
        <v>1970</v>
      </c>
      <c r="J24788" s="58" t="e">
        <f>HYPERLINK("#"&amp;"Insumos"&amp;"!A"&amp;MATCH($B24788,#REF!,0),"Ins "&amp;$B24788)</f>
        <v>#REF!</v>
      </c>
      <c r="M24788" s="220"/>
    </row>
    <row r="24789" spans="1:13" x14ac:dyDescent="0.2">
      <c r="A24789" s="54" t="s">
        <v>8982</v>
      </c>
      <c r="B24789" s="53" t="s">
        <v>9034</v>
      </c>
      <c r="C24789" s="45" t="s">
        <v>9096</v>
      </c>
      <c r="D24789" s="23" t="s">
        <v>5751</v>
      </c>
      <c r="E24789" s="23" t="s">
        <v>72</v>
      </c>
      <c r="F24789" s="40">
        <v>2</v>
      </c>
      <c r="G24789" s="25">
        <v>985</v>
      </c>
      <c r="H24789" s="25">
        <v>1970</v>
      </c>
      <c r="J24789" s="58" t="e">
        <f>HYPERLINK("#"&amp;"Insumos"&amp;"!A"&amp;MATCH($B24789,#REF!,0),"Ins "&amp;$B24789)</f>
        <v>#REF!</v>
      </c>
      <c r="M24789" s="220"/>
    </row>
    <row r="24790" spans="1:13" x14ac:dyDescent="0.2">
      <c r="A24790" s="54" t="s">
        <v>8982</v>
      </c>
      <c r="B24790" s="53" t="s">
        <v>9035</v>
      </c>
      <c r="C24790" s="45" t="s">
        <v>9097</v>
      </c>
      <c r="D24790" s="23" t="s">
        <v>5751</v>
      </c>
      <c r="E24790" s="23" t="s">
        <v>72</v>
      </c>
      <c r="F24790" s="40">
        <v>0.02</v>
      </c>
      <c r="G24790" s="25">
        <v>21329</v>
      </c>
      <c r="H24790" s="25">
        <v>427</v>
      </c>
      <c r="J24790" s="58" t="e">
        <f>HYPERLINK("#"&amp;"Insumos"&amp;"!A"&amp;MATCH($B24790,#REF!,0),"Ins "&amp;$B24790)</f>
        <v>#REF!</v>
      </c>
      <c r="M24790" s="220"/>
    </row>
    <row r="24791" spans="1:13" ht="76.5" x14ac:dyDescent="0.2">
      <c r="A24791" s="49" t="s">
        <v>8983</v>
      </c>
      <c r="B24791" s="50" t="s">
        <v>6816</v>
      </c>
      <c r="C24791" s="79" t="s">
        <v>9242</v>
      </c>
      <c r="D24791" s="37" t="s">
        <v>5608</v>
      </c>
      <c r="E24791" s="37" t="s">
        <v>4134</v>
      </c>
      <c r="F24791" s="41"/>
      <c r="G24791" s="27"/>
      <c r="H24791" s="27"/>
      <c r="I24791" s="27">
        <v>76266</v>
      </c>
      <c r="M24791" s="220">
        <f t="shared" si="387"/>
        <v>99878</v>
      </c>
    </row>
    <row r="24792" spans="1:13" x14ac:dyDescent="0.2">
      <c r="A24792" s="51" t="s">
        <v>8983</v>
      </c>
      <c r="B24792" s="52" t="s">
        <v>5533</v>
      </c>
      <c r="C24792" s="45" t="s">
        <v>5892</v>
      </c>
      <c r="D24792" s="23" t="s">
        <v>977</v>
      </c>
      <c r="E24792" s="23" t="s">
        <v>4134</v>
      </c>
      <c r="F24792" s="40">
        <v>0.2</v>
      </c>
      <c r="G24792" s="25">
        <v>3623</v>
      </c>
      <c r="H24792" s="25">
        <v>725</v>
      </c>
      <c r="J24792" s="58" t="e">
        <f>HYPERLINK("#"&amp;"Insumos"&amp;"!A"&amp;MATCH($B24792,#REF!,0),"Ins "&amp;$B24792)</f>
        <v>#REF!</v>
      </c>
      <c r="M24792" s="220"/>
    </row>
    <row r="24793" spans="1:13" ht="25.5" x14ac:dyDescent="0.2">
      <c r="A24793" s="51" t="s">
        <v>8983</v>
      </c>
      <c r="B24793" s="52" t="s">
        <v>597</v>
      </c>
      <c r="C24793" s="45" t="s">
        <v>8738</v>
      </c>
      <c r="D24793" s="23" t="s">
        <v>5534</v>
      </c>
      <c r="E24793" s="23" t="s">
        <v>8737</v>
      </c>
      <c r="F24793" s="40">
        <v>9.8479015640590459E-2</v>
      </c>
      <c r="G24793" s="25">
        <v>17302</v>
      </c>
      <c r="H24793" s="25">
        <v>1704</v>
      </c>
      <c r="J24793" s="58" t="e">
        <f>HYPERLINK("#"&amp;"Insumos"&amp;"!A"&amp;MATCH($B24793,#REF!,0),"Ins "&amp;$B24793)</f>
        <v>#REF!</v>
      </c>
      <c r="M24793" s="220"/>
    </row>
    <row r="24794" spans="1:13" ht="63.75" x14ac:dyDescent="0.2">
      <c r="A24794" s="51" t="s">
        <v>8983</v>
      </c>
      <c r="B24794" s="52" t="s">
        <v>5000</v>
      </c>
      <c r="C24794" s="45" t="s">
        <v>2346</v>
      </c>
      <c r="D24794" s="23" t="s">
        <v>5751</v>
      </c>
      <c r="E24794" s="23" t="s">
        <v>4134</v>
      </c>
      <c r="F24794" s="40">
        <v>0.2</v>
      </c>
      <c r="G24794" s="25">
        <v>5410</v>
      </c>
      <c r="H24794" s="25">
        <v>1082</v>
      </c>
      <c r="J24794" s="58" t="e">
        <f>HYPERLINK("#"&amp;"Insumos"&amp;"!A"&amp;MATCH($B24794,#REF!,0),"Ins "&amp;$B24794)</f>
        <v>#REF!</v>
      </c>
      <c r="M24794" s="220"/>
    </row>
    <row r="24795" spans="1:13" x14ac:dyDescent="0.2">
      <c r="A24795" s="51" t="s">
        <v>8983</v>
      </c>
      <c r="B24795" s="52" t="s">
        <v>139</v>
      </c>
      <c r="C24795" s="45" t="s">
        <v>155</v>
      </c>
      <c r="D24795" s="23" t="s">
        <v>5534</v>
      </c>
      <c r="E24795" s="23" t="s">
        <v>4140</v>
      </c>
      <c r="F24795" s="40">
        <v>3.5000000000000003E-2</v>
      </c>
      <c r="G24795" s="25">
        <v>86632</v>
      </c>
      <c r="H24795" s="25">
        <v>3032</v>
      </c>
      <c r="J24795" s="58" t="e">
        <f>HYPERLINK("#"&amp;"Insumos"&amp;"!A"&amp;MATCH($B24795,#REF!,0),"Ins "&amp;$B24795)</f>
        <v>#REF!</v>
      </c>
      <c r="M24795" s="220"/>
    </row>
    <row r="24796" spans="1:13" x14ac:dyDescent="0.2">
      <c r="A24796" s="51" t="s">
        <v>8983</v>
      </c>
      <c r="B24796" s="52" t="s">
        <v>9028</v>
      </c>
      <c r="C24796" s="45" t="s">
        <v>9148</v>
      </c>
      <c r="D24796" s="23" t="s">
        <v>5534</v>
      </c>
      <c r="E24796" s="23" t="s">
        <v>4141</v>
      </c>
      <c r="F24796" s="40">
        <v>0.09</v>
      </c>
      <c r="G24796" s="25">
        <v>8725</v>
      </c>
      <c r="H24796" s="25">
        <v>785</v>
      </c>
      <c r="J24796" s="58" t="e">
        <f>HYPERLINK("#"&amp;"Insumos"&amp;"!A"&amp;MATCH($B24796,#REF!,0),"Ins "&amp;$B24796)</f>
        <v>#REF!</v>
      </c>
      <c r="M24796" s="220"/>
    </row>
    <row r="24797" spans="1:13" x14ac:dyDescent="0.2">
      <c r="A24797" s="51" t="s">
        <v>8983</v>
      </c>
      <c r="B24797" s="52" t="s">
        <v>5575</v>
      </c>
      <c r="C24797" s="45" t="s">
        <v>974</v>
      </c>
      <c r="D24797" s="23" t="s">
        <v>5734</v>
      </c>
      <c r="E24797" s="23" t="s">
        <v>4141</v>
      </c>
      <c r="F24797" s="40">
        <v>0.7</v>
      </c>
      <c r="G24797" s="25">
        <v>41004</v>
      </c>
      <c r="H24797" s="25">
        <v>28703</v>
      </c>
      <c r="J24797" s="58" t="e">
        <f>HYPERLINK("#"&amp;"Insumos"&amp;"!A"&amp;MATCH($B24797,#REF!,0),"Ins "&amp;$B24797)</f>
        <v>#REF!</v>
      </c>
      <c r="M24797" s="220"/>
    </row>
    <row r="24798" spans="1:13" x14ac:dyDescent="0.2">
      <c r="A24798" s="51" t="s">
        <v>8983</v>
      </c>
      <c r="B24798" s="52" t="s">
        <v>5007</v>
      </c>
      <c r="C24798" s="45" t="s">
        <v>720</v>
      </c>
      <c r="D24798" s="23" t="s">
        <v>5751</v>
      </c>
      <c r="E24798" s="23" t="s">
        <v>4134</v>
      </c>
      <c r="F24798" s="40">
        <v>0.5</v>
      </c>
      <c r="G24798" s="25">
        <v>1897</v>
      </c>
      <c r="H24798" s="25">
        <v>949</v>
      </c>
      <c r="J24798" s="58" t="e">
        <f>HYPERLINK("#"&amp;"Insumos"&amp;"!A"&amp;MATCH($B24798,#REF!,0),"Ins "&amp;$B24798)</f>
        <v>#REF!</v>
      </c>
      <c r="M24798" s="220"/>
    </row>
    <row r="24799" spans="1:13" x14ac:dyDescent="0.2">
      <c r="A24799" s="54" t="s">
        <v>8983</v>
      </c>
      <c r="B24799" s="53" t="s">
        <v>9029</v>
      </c>
      <c r="C24799" s="45" t="s">
        <v>9090</v>
      </c>
      <c r="D24799" s="23" t="s">
        <v>5751</v>
      </c>
      <c r="E24799" s="23" t="s">
        <v>8602</v>
      </c>
      <c r="F24799" s="40">
        <v>4.000000000000001E-3</v>
      </c>
      <c r="G24799" s="25">
        <v>6441549</v>
      </c>
      <c r="H24799" s="25">
        <v>25766</v>
      </c>
      <c r="J24799" s="58" t="e">
        <f>HYPERLINK("#"&amp;"Insumos"&amp;"!A"&amp;MATCH($B24799,#REF!,0),"Ins "&amp;$B24799)</f>
        <v>#REF!</v>
      </c>
      <c r="M24799" s="220"/>
    </row>
    <row r="24800" spans="1:13" x14ac:dyDescent="0.2">
      <c r="A24800" s="54" t="s">
        <v>8983</v>
      </c>
      <c r="B24800" s="53" t="s">
        <v>9030</v>
      </c>
      <c r="C24800" s="45" t="s">
        <v>9091</v>
      </c>
      <c r="D24800" s="23" t="s">
        <v>5751</v>
      </c>
      <c r="E24800" s="23" t="s">
        <v>9092</v>
      </c>
      <c r="F24800" s="40">
        <v>1E-4</v>
      </c>
      <c r="G24800" s="25">
        <v>2206969</v>
      </c>
      <c r="H24800" s="25">
        <v>221</v>
      </c>
      <c r="J24800" s="58" t="e">
        <f>HYPERLINK("#"&amp;"Insumos"&amp;"!A"&amp;MATCH($B24800,#REF!,0),"Ins "&amp;$B24800)</f>
        <v>#REF!</v>
      </c>
      <c r="M24800" s="220"/>
    </row>
    <row r="24801" spans="1:13" x14ac:dyDescent="0.2">
      <c r="A24801" s="54" t="s">
        <v>8983</v>
      </c>
      <c r="B24801" s="53" t="s">
        <v>5370</v>
      </c>
      <c r="C24801" s="45" t="s">
        <v>567</v>
      </c>
      <c r="D24801" s="23" t="s">
        <v>5751</v>
      </c>
      <c r="E24801" s="23" t="s">
        <v>4138</v>
      </c>
      <c r="F24801" s="40">
        <v>0.02</v>
      </c>
      <c r="G24801" s="25">
        <v>12500</v>
      </c>
      <c r="H24801" s="25">
        <v>250</v>
      </c>
      <c r="J24801" s="58" t="e">
        <f>HYPERLINK("#"&amp;"Insumos"&amp;"!A"&amp;MATCH($B24801,#REF!,0),"Ins "&amp;$B24801)</f>
        <v>#REF!</v>
      </c>
      <c r="M24801" s="220"/>
    </row>
    <row r="24802" spans="1:13" x14ac:dyDescent="0.2">
      <c r="A24802" s="54" t="s">
        <v>8983</v>
      </c>
      <c r="B24802" s="53" t="s">
        <v>9031</v>
      </c>
      <c r="C24802" s="45" t="s">
        <v>9093</v>
      </c>
      <c r="D24802" s="23" t="s">
        <v>5751</v>
      </c>
      <c r="E24802" s="23" t="s">
        <v>8514</v>
      </c>
      <c r="F24802" s="40">
        <v>5.0000000000000001E-3</v>
      </c>
      <c r="G24802" s="25">
        <v>40095</v>
      </c>
      <c r="H24802" s="25">
        <v>200</v>
      </c>
      <c r="J24802" s="58" t="e">
        <f>HYPERLINK("#"&amp;"Insumos"&amp;"!A"&amp;MATCH($B24802,#REF!,0),"Ins "&amp;$B24802)</f>
        <v>#REF!</v>
      </c>
      <c r="M24802" s="220"/>
    </row>
    <row r="24803" spans="1:13" x14ac:dyDescent="0.2">
      <c r="A24803" s="54" t="s">
        <v>8983</v>
      </c>
      <c r="B24803" s="53" t="s">
        <v>9032</v>
      </c>
      <c r="C24803" s="45" t="s">
        <v>9094</v>
      </c>
      <c r="D24803" s="23" t="s">
        <v>5751</v>
      </c>
      <c r="E24803" s="23" t="s">
        <v>69</v>
      </c>
      <c r="F24803" s="40">
        <v>0.5</v>
      </c>
      <c r="G24803" s="25">
        <v>13021</v>
      </c>
      <c r="H24803" s="25">
        <v>6511</v>
      </c>
      <c r="J24803" s="58" t="e">
        <f>HYPERLINK("#"&amp;"Insumos"&amp;"!A"&amp;MATCH($B24803,#REF!,0),"Ins "&amp;$B24803)</f>
        <v>#REF!</v>
      </c>
      <c r="M24803" s="220"/>
    </row>
    <row r="24804" spans="1:13" x14ac:dyDescent="0.2">
      <c r="A24804" s="54" t="s">
        <v>8983</v>
      </c>
      <c r="B24804" s="53" t="s">
        <v>9033</v>
      </c>
      <c r="C24804" s="45" t="s">
        <v>9095</v>
      </c>
      <c r="D24804" s="23" t="s">
        <v>5751</v>
      </c>
      <c r="E24804" s="23" t="s">
        <v>72</v>
      </c>
      <c r="F24804" s="40">
        <v>2</v>
      </c>
      <c r="G24804" s="25">
        <v>985</v>
      </c>
      <c r="H24804" s="25">
        <v>1970</v>
      </c>
      <c r="J24804" s="58" t="e">
        <f>HYPERLINK("#"&amp;"Insumos"&amp;"!A"&amp;MATCH($B24804,#REF!,0),"Ins "&amp;$B24804)</f>
        <v>#REF!</v>
      </c>
      <c r="M24804" s="220"/>
    </row>
    <row r="24805" spans="1:13" x14ac:dyDescent="0.2">
      <c r="A24805" s="54" t="s">
        <v>8983</v>
      </c>
      <c r="B24805" s="53" t="s">
        <v>9034</v>
      </c>
      <c r="C24805" s="45" t="s">
        <v>9096</v>
      </c>
      <c r="D24805" s="23" t="s">
        <v>5751</v>
      </c>
      <c r="E24805" s="23" t="s">
        <v>72</v>
      </c>
      <c r="F24805" s="40">
        <v>2</v>
      </c>
      <c r="G24805" s="25">
        <v>985</v>
      </c>
      <c r="H24805" s="25">
        <v>1970</v>
      </c>
      <c r="J24805" s="58" t="e">
        <f>HYPERLINK("#"&amp;"Insumos"&amp;"!A"&amp;MATCH($B24805,#REF!,0),"Ins "&amp;$B24805)</f>
        <v>#REF!</v>
      </c>
      <c r="M24805" s="220"/>
    </row>
    <row r="24806" spans="1:13" x14ac:dyDescent="0.2">
      <c r="A24806" s="54" t="s">
        <v>8983</v>
      </c>
      <c r="B24806" s="53" t="s">
        <v>5185</v>
      </c>
      <c r="C24806" s="45" t="s">
        <v>295</v>
      </c>
      <c r="D24806" s="23" t="s">
        <v>5751</v>
      </c>
      <c r="E24806" s="23" t="s">
        <v>4147</v>
      </c>
      <c r="F24806" s="40">
        <v>0.05</v>
      </c>
      <c r="G24806" s="25">
        <v>5304</v>
      </c>
      <c r="H24806" s="25">
        <v>265</v>
      </c>
      <c r="J24806" s="58" t="e">
        <f>HYPERLINK("#"&amp;"Insumos"&amp;"!A"&amp;MATCH($B24806,#REF!,0),"Ins "&amp;$B24806)</f>
        <v>#REF!</v>
      </c>
      <c r="M24806" s="220"/>
    </row>
    <row r="24807" spans="1:13" x14ac:dyDescent="0.2">
      <c r="A24807" s="54" t="s">
        <v>8983</v>
      </c>
      <c r="B24807" s="53" t="s">
        <v>9035</v>
      </c>
      <c r="C24807" s="45" t="s">
        <v>9097</v>
      </c>
      <c r="D24807" s="23" t="s">
        <v>5751</v>
      </c>
      <c r="E24807" s="23" t="s">
        <v>72</v>
      </c>
      <c r="F24807" s="40">
        <v>0.1</v>
      </c>
      <c r="G24807" s="25">
        <v>21329</v>
      </c>
      <c r="H24807" s="25">
        <v>2133</v>
      </c>
      <c r="J24807" s="58" t="e">
        <f>HYPERLINK("#"&amp;"Insumos"&amp;"!A"&amp;MATCH($B24807,#REF!,0),"Ins "&amp;$B24807)</f>
        <v>#REF!</v>
      </c>
      <c r="M24807" s="220"/>
    </row>
    <row r="24808" spans="1:13" ht="102" x14ac:dyDescent="0.2">
      <c r="A24808" s="49" t="s">
        <v>8984</v>
      </c>
      <c r="B24808" s="50" t="s">
        <v>6816</v>
      </c>
      <c r="C24808" s="79" t="s">
        <v>9243</v>
      </c>
      <c r="D24808" s="37" t="s">
        <v>5608</v>
      </c>
      <c r="E24808" s="37" t="s">
        <v>464</v>
      </c>
      <c r="F24808" s="41"/>
      <c r="G24808" s="27"/>
      <c r="H24808" s="27"/>
      <c r="I24808" s="27">
        <v>169733</v>
      </c>
      <c r="M24808" s="220">
        <f t="shared" si="387"/>
        <v>222282</v>
      </c>
    </row>
    <row r="24809" spans="1:13" x14ac:dyDescent="0.2">
      <c r="A24809" s="51" t="s">
        <v>8984</v>
      </c>
      <c r="B24809" s="52" t="s">
        <v>5533</v>
      </c>
      <c r="C24809" s="45" t="s">
        <v>5892</v>
      </c>
      <c r="D24809" s="23" t="s">
        <v>977</v>
      </c>
      <c r="E24809" s="23" t="s">
        <v>4134</v>
      </c>
      <c r="F24809" s="40">
        <v>0.8</v>
      </c>
      <c r="G24809" s="25">
        <v>3623</v>
      </c>
      <c r="H24809" s="25">
        <v>2898</v>
      </c>
      <c r="J24809" s="58" t="e">
        <f>HYPERLINK("#"&amp;"Insumos"&amp;"!A"&amp;MATCH($B24809,#REF!,0),"Ins "&amp;$B24809)</f>
        <v>#REF!</v>
      </c>
      <c r="M24809" s="220"/>
    </row>
    <row r="24810" spans="1:13" ht="25.5" x14ac:dyDescent="0.2">
      <c r="A24810" s="51" t="s">
        <v>8984</v>
      </c>
      <c r="B24810" s="52" t="s">
        <v>597</v>
      </c>
      <c r="C24810" s="45" t="s">
        <v>8738</v>
      </c>
      <c r="D24810" s="23" t="s">
        <v>5534</v>
      </c>
      <c r="E24810" s="23" t="s">
        <v>8737</v>
      </c>
      <c r="F24810" s="40">
        <v>0.90128078166889158</v>
      </c>
      <c r="G24810" s="25">
        <v>17302</v>
      </c>
      <c r="H24810" s="25">
        <v>15594</v>
      </c>
      <c r="J24810" s="58" t="e">
        <f>HYPERLINK("#"&amp;"Insumos"&amp;"!A"&amp;MATCH($B24810,#REF!,0),"Ins "&amp;$B24810)</f>
        <v>#REF!</v>
      </c>
      <c r="M24810" s="220"/>
    </row>
    <row r="24811" spans="1:13" ht="63.75" x14ac:dyDescent="0.2">
      <c r="A24811" s="51" t="s">
        <v>8984</v>
      </c>
      <c r="B24811" s="52" t="s">
        <v>5000</v>
      </c>
      <c r="C24811" s="45" t="s">
        <v>2346</v>
      </c>
      <c r="D24811" s="23" t="s">
        <v>5751</v>
      </c>
      <c r="E24811" s="23" t="s">
        <v>4134</v>
      </c>
      <c r="F24811" s="40">
        <v>0.2</v>
      </c>
      <c r="G24811" s="25">
        <v>5410</v>
      </c>
      <c r="H24811" s="25">
        <v>1082</v>
      </c>
      <c r="J24811" s="58" t="e">
        <f>HYPERLINK("#"&amp;"Insumos"&amp;"!A"&amp;MATCH($B24811,#REF!,0),"Ins "&amp;$B24811)</f>
        <v>#REF!</v>
      </c>
      <c r="M24811" s="220"/>
    </row>
    <row r="24812" spans="1:13" x14ac:dyDescent="0.2">
      <c r="A24812" s="51" t="s">
        <v>8984</v>
      </c>
      <c r="B24812" s="52" t="s">
        <v>139</v>
      </c>
      <c r="C24812" s="45" t="s">
        <v>155</v>
      </c>
      <c r="D24812" s="23" t="s">
        <v>5534</v>
      </c>
      <c r="E24812" s="23" t="s">
        <v>4140</v>
      </c>
      <c r="F24812" s="40">
        <v>1.4999999999999999E-2</v>
      </c>
      <c r="G24812" s="25">
        <v>86632</v>
      </c>
      <c r="H24812" s="25">
        <v>1299</v>
      </c>
      <c r="J24812" s="58" t="e">
        <f>HYPERLINK("#"&amp;"Insumos"&amp;"!A"&amp;MATCH($B24812,#REF!,0),"Ins "&amp;$B24812)</f>
        <v>#REF!</v>
      </c>
      <c r="M24812" s="220"/>
    </row>
    <row r="24813" spans="1:13" x14ac:dyDescent="0.2">
      <c r="A24813" s="51" t="s">
        <v>8984</v>
      </c>
      <c r="B24813" s="52" t="s">
        <v>9028</v>
      </c>
      <c r="C24813" s="45" t="s">
        <v>9148</v>
      </c>
      <c r="D24813" s="23" t="s">
        <v>5534</v>
      </c>
      <c r="E24813" s="23" t="s">
        <v>4141</v>
      </c>
      <c r="F24813" s="40">
        <v>7.0000000000000007E-2</v>
      </c>
      <c r="G24813" s="25">
        <v>8725</v>
      </c>
      <c r="H24813" s="25">
        <v>611</v>
      </c>
      <c r="J24813" s="58" t="e">
        <f>HYPERLINK("#"&amp;"Insumos"&amp;"!A"&amp;MATCH($B24813,#REF!,0),"Ins "&amp;$B24813)</f>
        <v>#REF!</v>
      </c>
      <c r="M24813" s="220"/>
    </row>
    <row r="24814" spans="1:13" x14ac:dyDescent="0.2">
      <c r="A24814" s="51" t="s">
        <v>8984</v>
      </c>
      <c r="B24814" s="52" t="s">
        <v>5575</v>
      </c>
      <c r="C24814" s="45" t="s">
        <v>974</v>
      </c>
      <c r="D24814" s="23" t="s">
        <v>5734</v>
      </c>
      <c r="E24814" s="23" t="s">
        <v>4141</v>
      </c>
      <c r="F24814" s="40">
        <v>0.4</v>
      </c>
      <c r="G24814" s="25">
        <v>41004</v>
      </c>
      <c r="H24814" s="25">
        <v>16402</v>
      </c>
      <c r="J24814" s="58" t="e">
        <f>HYPERLINK("#"&amp;"Insumos"&amp;"!A"&amp;MATCH($B24814,#REF!,0),"Ins "&amp;$B24814)</f>
        <v>#REF!</v>
      </c>
      <c r="M24814" s="220"/>
    </row>
    <row r="24815" spans="1:13" x14ac:dyDescent="0.2">
      <c r="A24815" s="51" t="s">
        <v>8984</v>
      </c>
      <c r="B24815" s="52" t="s">
        <v>5007</v>
      </c>
      <c r="C24815" s="45" t="s">
        <v>720</v>
      </c>
      <c r="D24815" s="23" t="s">
        <v>5751</v>
      </c>
      <c r="E24815" s="23" t="s">
        <v>4134</v>
      </c>
      <c r="F24815" s="40">
        <v>1</v>
      </c>
      <c r="G24815" s="25">
        <v>1897</v>
      </c>
      <c r="H24815" s="25">
        <v>1897</v>
      </c>
      <c r="J24815" s="58" t="e">
        <f>HYPERLINK("#"&amp;"Insumos"&amp;"!A"&amp;MATCH($B24815,#REF!,0),"Ins "&amp;$B24815)</f>
        <v>#REF!</v>
      </c>
      <c r="M24815" s="220"/>
    </row>
    <row r="24816" spans="1:13" x14ac:dyDescent="0.2">
      <c r="A24816" s="54" t="s">
        <v>8984</v>
      </c>
      <c r="B24816" s="53" t="s">
        <v>9049</v>
      </c>
      <c r="C24816" s="45" t="s">
        <v>9112</v>
      </c>
      <c r="D24816" s="23" t="s">
        <v>5751</v>
      </c>
      <c r="E24816" s="23" t="s">
        <v>8602</v>
      </c>
      <c r="F24816" s="40">
        <v>3.0000000000000001E-3</v>
      </c>
      <c r="G24816" s="25">
        <v>12790052</v>
      </c>
      <c r="H24816" s="25">
        <v>38370</v>
      </c>
      <c r="J24816" s="58" t="e">
        <f>HYPERLINK("#"&amp;"Insumos"&amp;"!A"&amp;MATCH($B24816,#REF!,0),"Ins "&amp;$B24816)</f>
        <v>#REF!</v>
      </c>
      <c r="M24816" s="220"/>
    </row>
    <row r="24817" spans="1:13" x14ac:dyDescent="0.2">
      <c r="A24817" s="54" t="s">
        <v>8984</v>
      </c>
      <c r="B24817" s="53" t="s">
        <v>9030</v>
      </c>
      <c r="C24817" s="45" t="s">
        <v>9091</v>
      </c>
      <c r="D24817" s="23" t="s">
        <v>5751</v>
      </c>
      <c r="E24817" s="23" t="s">
        <v>9092</v>
      </c>
      <c r="F24817" s="40">
        <v>6.9000000000000008E-4</v>
      </c>
      <c r="G24817" s="25">
        <v>2206969</v>
      </c>
      <c r="H24817" s="25">
        <v>1523</v>
      </c>
      <c r="J24817" s="58" t="e">
        <f>HYPERLINK("#"&amp;"Insumos"&amp;"!A"&amp;MATCH($B24817,#REF!,0),"Ins "&amp;$B24817)</f>
        <v>#REF!</v>
      </c>
      <c r="M24817" s="220"/>
    </row>
    <row r="24818" spans="1:13" x14ac:dyDescent="0.2">
      <c r="A24818" s="54" t="s">
        <v>8984</v>
      </c>
      <c r="B24818" s="53" t="s">
        <v>1050</v>
      </c>
      <c r="C24818" s="45" t="s">
        <v>1063</v>
      </c>
      <c r="D24818" s="23" t="s">
        <v>5751</v>
      </c>
      <c r="E24818" s="23" t="s">
        <v>4136</v>
      </c>
      <c r="F24818" s="40">
        <v>0.18000000000000002</v>
      </c>
      <c r="G24818" s="25">
        <v>34</v>
      </c>
      <c r="H24818" s="25">
        <v>6</v>
      </c>
      <c r="J24818" s="58" t="e">
        <f>HYPERLINK("#"&amp;"Insumos"&amp;"!A"&amp;MATCH($B24818,#REF!,0),"Ins "&amp;$B24818)</f>
        <v>#REF!</v>
      </c>
      <c r="M24818" s="220"/>
    </row>
    <row r="24819" spans="1:13" x14ac:dyDescent="0.2">
      <c r="A24819" s="54" t="s">
        <v>8984</v>
      </c>
      <c r="B24819" s="53" t="s">
        <v>9050</v>
      </c>
      <c r="C24819" s="45" t="s">
        <v>9113</v>
      </c>
      <c r="D24819" s="23" t="s">
        <v>5751</v>
      </c>
      <c r="E24819" s="23" t="s">
        <v>9114</v>
      </c>
      <c r="F24819" s="40">
        <v>4.5999999999999999E-2</v>
      </c>
      <c r="G24819" s="25">
        <v>95734</v>
      </c>
      <c r="H24819" s="25">
        <v>4404</v>
      </c>
      <c r="J24819" s="58" t="e">
        <f>HYPERLINK("#"&amp;"Insumos"&amp;"!A"&amp;MATCH($B24819,#REF!,0),"Ins "&amp;$B24819)</f>
        <v>#REF!</v>
      </c>
      <c r="M24819" s="220"/>
    </row>
    <row r="24820" spans="1:13" x14ac:dyDescent="0.2">
      <c r="A24820" s="54" t="s">
        <v>8984</v>
      </c>
      <c r="B24820" s="53" t="s">
        <v>5433</v>
      </c>
      <c r="C24820" s="45" t="s">
        <v>1179</v>
      </c>
      <c r="D24820" s="23" t="s">
        <v>5751</v>
      </c>
      <c r="E24820" s="23" t="s">
        <v>4134</v>
      </c>
      <c r="F24820" s="40">
        <v>7</v>
      </c>
      <c r="G24820" s="25">
        <v>44</v>
      </c>
      <c r="H24820" s="25">
        <v>308</v>
      </c>
      <c r="J24820" s="58" t="e">
        <f>HYPERLINK("#"&amp;"Insumos"&amp;"!A"&amp;MATCH($B24820,#REF!,0),"Ins "&amp;$B24820)</f>
        <v>#REF!</v>
      </c>
      <c r="M24820" s="220"/>
    </row>
    <row r="24821" spans="1:13" ht="25.5" x14ac:dyDescent="0.2">
      <c r="A24821" s="54" t="s">
        <v>8984</v>
      </c>
      <c r="B24821" s="53" t="s">
        <v>9051</v>
      </c>
      <c r="C24821" s="45" t="s">
        <v>9115</v>
      </c>
      <c r="D24821" s="23" t="s">
        <v>5751</v>
      </c>
      <c r="E24821" s="23" t="s">
        <v>69</v>
      </c>
      <c r="F24821" s="40">
        <v>1.03</v>
      </c>
      <c r="G24821" s="25">
        <v>74952</v>
      </c>
      <c r="H24821" s="25">
        <v>77201</v>
      </c>
      <c r="J24821" s="58" t="e">
        <f>HYPERLINK("#"&amp;"Insumos"&amp;"!A"&amp;MATCH($B24821,#REF!,0),"Ins "&amp;$B24821)</f>
        <v>#REF!</v>
      </c>
      <c r="M24821" s="220"/>
    </row>
    <row r="24822" spans="1:13" ht="25.5" x14ac:dyDescent="0.2">
      <c r="A24822" s="54" t="s">
        <v>8984</v>
      </c>
      <c r="B24822" s="53" t="s">
        <v>9044</v>
      </c>
      <c r="C24822" s="45" t="s">
        <v>9107</v>
      </c>
      <c r="D24822" s="23" t="s">
        <v>5751</v>
      </c>
      <c r="E24822" s="23" t="s">
        <v>9092</v>
      </c>
      <c r="F24822" s="40">
        <v>6.25E-2</v>
      </c>
      <c r="G24822" s="25">
        <v>130208</v>
      </c>
      <c r="H24822" s="25">
        <v>8138</v>
      </c>
      <c r="J24822" s="58" t="e">
        <f>HYPERLINK("#"&amp;"Insumos"&amp;"!A"&amp;MATCH($B24822,#REF!,0),"Ins "&amp;$B24822)</f>
        <v>#REF!</v>
      </c>
      <c r="M24822" s="220"/>
    </row>
    <row r="24823" spans="1:13" ht="63.75" x14ac:dyDescent="0.2">
      <c r="A24823" s="49" t="s">
        <v>8985</v>
      </c>
      <c r="B24823" s="50" t="s">
        <v>6816</v>
      </c>
      <c r="C24823" s="79" t="s">
        <v>9244</v>
      </c>
      <c r="D24823" s="37" t="s">
        <v>5608</v>
      </c>
      <c r="E24823" s="37" t="s">
        <v>4134</v>
      </c>
      <c r="F24823" s="41"/>
      <c r="G24823" s="27"/>
      <c r="H24823" s="27"/>
      <c r="I24823" s="27">
        <v>212556</v>
      </c>
      <c r="M24823" s="220">
        <f t="shared" si="387"/>
        <v>278363</v>
      </c>
    </row>
    <row r="24824" spans="1:13" x14ac:dyDescent="0.2">
      <c r="A24824" s="51" t="s">
        <v>8985</v>
      </c>
      <c r="B24824" s="52" t="s">
        <v>5533</v>
      </c>
      <c r="C24824" s="45" t="s">
        <v>5892</v>
      </c>
      <c r="D24824" s="23" t="s">
        <v>977</v>
      </c>
      <c r="E24824" s="23" t="s">
        <v>4134</v>
      </c>
      <c r="F24824" s="40">
        <v>0.1</v>
      </c>
      <c r="G24824" s="25">
        <v>3623</v>
      </c>
      <c r="H24824" s="25">
        <v>362</v>
      </c>
      <c r="J24824" s="58" t="e">
        <f>HYPERLINK("#"&amp;"Insumos"&amp;"!A"&amp;MATCH($B24824,#REF!,0),"Ins "&amp;$B24824)</f>
        <v>#REF!</v>
      </c>
      <c r="M24824" s="220"/>
    </row>
    <row r="24825" spans="1:13" ht="63.75" x14ac:dyDescent="0.2">
      <c r="A24825" s="51" t="s">
        <v>8985</v>
      </c>
      <c r="B24825" s="52" t="s">
        <v>5000</v>
      </c>
      <c r="C24825" s="45" t="s">
        <v>2346</v>
      </c>
      <c r="D24825" s="23" t="s">
        <v>5751</v>
      </c>
      <c r="E24825" s="23" t="s">
        <v>4134</v>
      </c>
      <c r="F24825" s="40">
        <v>0.2</v>
      </c>
      <c r="G24825" s="25">
        <v>5410</v>
      </c>
      <c r="H24825" s="25">
        <v>1082</v>
      </c>
      <c r="J24825" s="58" t="e">
        <f>HYPERLINK("#"&amp;"Insumos"&amp;"!A"&amp;MATCH($B24825,#REF!,0),"Ins "&amp;$B24825)</f>
        <v>#REF!</v>
      </c>
      <c r="M24825" s="220"/>
    </row>
    <row r="24826" spans="1:13" x14ac:dyDescent="0.2">
      <c r="A24826" s="51" t="s">
        <v>8985</v>
      </c>
      <c r="B24826" s="52" t="s">
        <v>254</v>
      </c>
      <c r="C24826" s="45" t="s">
        <v>751</v>
      </c>
      <c r="D24826" s="23" t="s">
        <v>5534</v>
      </c>
      <c r="E24826" s="23" t="s">
        <v>4141</v>
      </c>
      <c r="F24826" s="40">
        <v>0.14000000000000001</v>
      </c>
      <c r="G24826" s="25">
        <v>46854</v>
      </c>
      <c r="H24826" s="25">
        <v>6560</v>
      </c>
      <c r="J24826" s="58" t="e">
        <f>HYPERLINK("#"&amp;"Insumos"&amp;"!A"&amp;MATCH($B24826,#REF!,0),"Ins "&amp;$B24826)</f>
        <v>#REF!</v>
      </c>
      <c r="M24826" s="220"/>
    </row>
    <row r="24827" spans="1:13" x14ac:dyDescent="0.2">
      <c r="A24827" s="51" t="s">
        <v>8985</v>
      </c>
      <c r="B24827" s="52" t="s">
        <v>5572</v>
      </c>
      <c r="C24827" s="45" t="s">
        <v>971</v>
      </c>
      <c r="D24827" s="23" t="s">
        <v>5734</v>
      </c>
      <c r="E24827" s="23" t="s">
        <v>4141</v>
      </c>
      <c r="F24827" s="40">
        <v>0.7</v>
      </c>
      <c r="G24827" s="25">
        <v>37863</v>
      </c>
      <c r="H24827" s="25">
        <v>26504</v>
      </c>
      <c r="J24827" s="58" t="e">
        <f>HYPERLINK("#"&amp;"Insumos"&amp;"!A"&amp;MATCH($B24827,#REF!,0),"Ins "&amp;$B24827)</f>
        <v>#REF!</v>
      </c>
      <c r="M24827" s="220"/>
    </row>
    <row r="24828" spans="1:13" x14ac:dyDescent="0.2">
      <c r="A24828" s="51" t="s">
        <v>8985</v>
      </c>
      <c r="B24828" s="52" t="s">
        <v>5007</v>
      </c>
      <c r="C24828" s="45" t="s">
        <v>720</v>
      </c>
      <c r="D24828" s="23" t="s">
        <v>5751</v>
      </c>
      <c r="E24828" s="23" t="s">
        <v>4134</v>
      </c>
      <c r="F24828" s="40">
        <v>1</v>
      </c>
      <c r="G24828" s="25">
        <v>1897</v>
      </c>
      <c r="H24828" s="25">
        <v>1897</v>
      </c>
      <c r="J24828" s="58" t="e">
        <f>HYPERLINK("#"&amp;"Insumos"&amp;"!A"&amp;MATCH($B24828,#REF!,0),"Ins "&amp;$B24828)</f>
        <v>#REF!</v>
      </c>
      <c r="M24828" s="220"/>
    </row>
    <row r="24829" spans="1:13" ht="25.5" x14ac:dyDescent="0.2">
      <c r="A24829" s="54" t="s">
        <v>8985</v>
      </c>
      <c r="B24829" s="53" t="s">
        <v>5194</v>
      </c>
      <c r="C24829" s="45" t="s">
        <v>1219</v>
      </c>
      <c r="D24829" s="23" t="s">
        <v>5751</v>
      </c>
      <c r="E24829" s="23" t="s">
        <v>467</v>
      </c>
      <c r="F24829" s="40">
        <v>0.5</v>
      </c>
      <c r="G24829" s="25">
        <v>22500</v>
      </c>
      <c r="H24829" s="25">
        <v>11250</v>
      </c>
      <c r="J24829" s="58" t="e">
        <f>HYPERLINK("#"&amp;"Insumos"&amp;"!A"&amp;MATCH($B24829,#REF!,0),"Ins "&amp;$B24829)</f>
        <v>#REF!</v>
      </c>
      <c r="M24829" s="220"/>
    </row>
    <row r="24830" spans="1:13" x14ac:dyDescent="0.2">
      <c r="A24830" s="54" t="s">
        <v>8985</v>
      </c>
      <c r="B24830" s="53" t="s">
        <v>5394</v>
      </c>
      <c r="C24830" s="45" t="s">
        <v>250</v>
      </c>
      <c r="D24830" s="23" t="s">
        <v>5751</v>
      </c>
      <c r="E24830" s="23" t="s">
        <v>467</v>
      </c>
      <c r="F24830" s="40">
        <v>21.021000000000001</v>
      </c>
      <c r="G24830" s="25">
        <v>5949</v>
      </c>
      <c r="H24830" s="25">
        <v>125054</v>
      </c>
      <c r="J24830" s="58" t="e">
        <f>HYPERLINK("#"&amp;"Insumos"&amp;"!A"&amp;MATCH($B24830,#REF!,0),"Ins "&amp;$B24830)</f>
        <v>#REF!</v>
      </c>
      <c r="M24830" s="220"/>
    </row>
    <row r="24831" spans="1:13" x14ac:dyDescent="0.2">
      <c r="A24831" s="54" t="s">
        <v>8985</v>
      </c>
      <c r="B24831" s="53" t="s">
        <v>9052</v>
      </c>
      <c r="C24831" s="45" t="s">
        <v>9116</v>
      </c>
      <c r="D24831" s="23" t="s">
        <v>5751</v>
      </c>
      <c r="E24831" s="23" t="s">
        <v>72</v>
      </c>
      <c r="F24831" s="40">
        <v>10</v>
      </c>
      <c r="G24831" s="25">
        <v>3579</v>
      </c>
      <c r="H24831" s="25">
        <v>35790</v>
      </c>
      <c r="J24831" s="58" t="e">
        <f>HYPERLINK("#"&amp;"Insumos"&amp;"!A"&amp;MATCH($B24831,#REF!,0),"Ins "&amp;$B24831)</f>
        <v>#REF!</v>
      </c>
      <c r="M24831" s="220"/>
    </row>
    <row r="24832" spans="1:13" ht="25.5" x14ac:dyDescent="0.2">
      <c r="A24832" s="54" t="s">
        <v>8985</v>
      </c>
      <c r="B24832" s="53" t="s">
        <v>4559</v>
      </c>
      <c r="C24832" s="45" t="s">
        <v>9471</v>
      </c>
      <c r="D24832" s="23" t="s">
        <v>5751</v>
      </c>
      <c r="E24832" s="23" t="s">
        <v>4138</v>
      </c>
      <c r="F24832" s="40">
        <v>1.4999999999999999E-2</v>
      </c>
      <c r="G24832" s="25">
        <v>140296</v>
      </c>
      <c r="H24832" s="25">
        <v>2104</v>
      </c>
      <c r="J24832" s="58" t="e">
        <f>HYPERLINK("#"&amp;"Insumos"&amp;"!A"&amp;MATCH($B24832,#REF!,0),"Ins "&amp;$B24832)</f>
        <v>#REF!</v>
      </c>
      <c r="M24832" s="220"/>
    </row>
    <row r="24833" spans="1:13" ht="25.5" x14ac:dyDescent="0.2">
      <c r="A24833" s="54" t="s">
        <v>8985</v>
      </c>
      <c r="B24833" s="53" t="s">
        <v>9044</v>
      </c>
      <c r="C24833" s="45" t="s">
        <v>9107</v>
      </c>
      <c r="D24833" s="23" t="s">
        <v>5751</v>
      </c>
      <c r="E24833" s="23" t="s">
        <v>9092</v>
      </c>
      <c r="F24833" s="40">
        <v>1.4999999999999999E-2</v>
      </c>
      <c r="G24833" s="25">
        <v>130208</v>
      </c>
      <c r="H24833" s="25">
        <v>1953</v>
      </c>
      <c r="J24833" s="58" t="e">
        <f>HYPERLINK("#"&amp;"Insumos"&amp;"!A"&amp;MATCH($B24833,#REF!,0),"Ins "&amp;$B24833)</f>
        <v>#REF!</v>
      </c>
      <c r="M24833" s="220"/>
    </row>
    <row r="24834" spans="1:13" ht="38.25" x14ac:dyDescent="0.2">
      <c r="A24834" s="49" t="s">
        <v>8986</v>
      </c>
      <c r="B24834" s="50" t="s">
        <v>6816</v>
      </c>
      <c r="C24834" s="79" t="s">
        <v>9245</v>
      </c>
      <c r="D24834" s="37" t="s">
        <v>5608</v>
      </c>
      <c r="E24834" s="37" t="s">
        <v>4134</v>
      </c>
      <c r="F24834" s="41"/>
      <c r="G24834" s="27"/>
      <c r="H24834" s="27"/>
      <c r="I24834" s="27">
        <v>66856</v>
      </c>
      <c r="M24834" s="220">
        <f t="shared" si="387"/>
        <v>87555</v>
      </c>
    </row>
    <row r="24835" spans="1:13" x14ac:dyDescent="0.2">
      <c r="A24835" s="51" t="s">
        <v>8986</v>
      </c>
      <c r="B24835" s="52" t="s">
        <v>5533</v>
      </c>
      <c r="C24835" s="45" t="s">
        <v>5892</v>
      </c>
      <c r="D24835" s="23" t="s">
        <v>977</v>
      </c>
      <c r="E24835" s="23" t="s">
        <v>4134</v>
      </c>
      <c r="F24835" s="40">
        <v>0.2</v>
      </c>
      <c r="G24835" s="25">
        <v>3623</v>
      </c>
      <c r="H24835" s="25">
        <v>725</v>
      </c>
      <c r="J24835" s="58" t="e">
        <f>HYPERLINK("#"&amp;"Insumos"&amp;"!A"&amp;MATCH($B24835,#REF!,0),"Ins "&amp;$B24835)</f>
        <v>#REF!</v>
      </c>
      <c r="M24835" s="220"/>
    </row>
    <row r="24836" spans="1:13" x14ac:dyDescent="0.2">
      <c r="A24836" s="51" t="s">
        <v>8986</v>
      </c>
      <c r="B24836" s="52" t="s">
        <v>5572</v>
      </c>
      <c r="C24836" s="45" t="s">
        <v>971</v>
      </c>
      <c r="D24836" s="23" t="s">
        <v>5734</v>
      </c>
      <c r="E24836" s="23" t="s">
        <v>4141</v>
      </c>
      <c r="F24836" s="40">
        <v>0.5</v>
      </c>
      <c r="G24836" s="25">
        <v>37863</v>
      </c>
      <c r="H24836" s="25">
        <v>18932</v>
      </c>
      <c r="J24836" s="58" t="e">
        <f>HYPERLINK("#"&amp;"Insumos"&amp;"!A"&amp;MATCH($B24836,#REF!,0),"Ins "&amp;$B24836)</f>
        <v>#REF!</v>
      </c>
      <c r="M24836" s="220"/>
    </row>
    <row r="24837" spans="1:13" x14ac:dyDescent="0.2">
      <c r="A24837" s="51" t="s">
        <v>8986</v>
      </c>
      <c r="B24837" s="52" t="s">
        <v>5007</v>
      </c>
      <c r="C24837" s="45" t="s">
        <v>720</v>
      </c>
      <c r="D24837" s="23" t="s">
        <v>5751</v>
      </c>
      <c r="E24837" s="23" t="s">
        <v>4134</v>
      </c>
      <c r="F24837" s="40">
        <v>1</v>
      </c>
      <c r="G24837" s="25">
        <v>1897</v>
      </c>
      <c r="H24837" s="25">
        <v>1897</v>
      </c>
      <c r="J24837" s="58" t="e">
        <f>HYPERLINK("#"&amp;"Insumos"&amp;"!A"&amp;MATCH($B24837,#REF!,0),"Ins "&amp;$B24837)</f>
        <v>#REF!</v>
      </c>
      <c r="M24837" s="220"/>
    </row>
    <row r="24838" spans="1:13" x14ac:dyDescent="0.2">
      <c r="A24838" s="54" t="s">
        <v>8986</v>
      </c>
      <c r="B24838" s="53" t="s">
        <v>9053</v>
      </c>
      <c r="C24838" s="45" t="s">
        <v>9117</v>
      </c>
      <c r="D24838" s="23" t="s">
        <v>5751</v>
      </c>
      <c r="E24838" s="23" t="s">
        <v>72</v>
      </c>
      <c r="F24838" s="40">
        <v>1</v>
      </c>
      <c r="G24838" s="25">
        <v>44042</v>
      </c>
      <c r="H24838" s="25">
        <v>44042</v>
      </c>
      <c r="J24838" s="58" t="e">
        <f>HYPERLINK("#"&amp;"Insumos"&amp;"!A"&amp;MATCH($B24838,#REF!,0),"Ins "&amp;$B24838)</f>
        <v>#REF!</v>
      </c>
      <c r="M24838" s="220"/>
    </row>
    <row r="24839" spans="1:13" x14ac:dyDescent="0.2">
      <c r="A24839" s="54" t="s">
        <v>8986</v>
      </c>
      <c r="B24839" s="53" t="s">
        <v>9042</v>
      </c>
      <c r="C24839" s="45" t="s">
        <v>9105</v>
      </c>
      <c r="D24839" s="23" t="s">
        <v>5751</v>
      </c>
      <c r="E24839" s="23" t="s">
        <v>72</v>
      </c>
      <c r="F24839" s="40">
        <v>2</v>
      </c>
      <c r="G24839" s="25">
        <v>630</v>
      </c>
      <c r="H24839" s="25">
        <v>1260</v>
      </c>
      <c r="J24839" s="58" t="e">
        <f>HYPERLINK("#"&amp;"Insumos"&amp;"!A"&amp;MATCH($B24839,#REF!,0),"Ins "&amp;$B24839)</f>
        <v>#REF!</v>
      </c>
      <c r="M24839" s="220"/>
    </row>
    <row r="24840" spans="1:13" ht="63.75" x14ac:dyDescent="0.2">
      <c r="A24840" s="49" t="s">
        <v>8987</v>
      </c>
      <c r="B24840" s="50" t="s">
        <v>6816</v>
      </c>
      <c r="C24840" s="79" t="s">
        <v>9246</v>
      </c>
      <c r="D24840" s="37" t="s">
        <v>5608</v>
      </c>
      <c r="E24840" s="37" t="s">
        <v>465</v>
      </c>
      <c r="F24840" s="41"/>
      <c r="G24840" s="27"/>
      <c r="H24840" s="27"/>
      <c r="I24840" s="27">
        <v>207259</v>
      </c>
      <c r="M24840" s="220">
        <f t="shared" ref="M24840:M24887" si="388">ROUND(I24840*(1+$L$2),0)</f>
        <v>271426</v>
      </c>
    </row>
    <row r="24841" spans="1:13" x14ac:dyDescent="0.2">
      <c r="A24841" s="51" t="s">
        <v>8987</v>
      </c>
      <c r="B24841" s="52" t="s">
        <v>5533</v>
      </c>
      <c r="C24841" s="45" t="s">
        <v>5892</v>
      </c>
      <c r="D24841" s="23" t="s">
        <v>977</v>
      </c>
      <c r="E24841" s="23" t="s">
        <v>4134</v>
      </c>
      <c r="F24841" s="40">
        <v>1.8</v>
      </c>
      <c r="G24841" s="25">
        <v>3623</v>
      </c>
      <c r="H24841" s="25">
        <v>6521</v>
      </c>
      <c r="J24841" s="58" t="e">
        <f>HYPERLINK("#"&amp;"Insumos"&amp;"!A"&amp;MATCH($B24841,#REF!,0),"Ins "&amp;$B24841)</f>
        <v>#REF!</v>
      </c>
      <c r="M24841" s="220"/>
    </row>
    <row r="24842" spans="1:13" x14ac:dyDescent="0.2">
      <c r="A24842" s="51" t="s">
        <v>8987</v>
      </c>
      <c r="B24842" s="52" t="s">
        <v>71</v>
      </c>
      <c r="C24842" s="45" t="s">
        <v>1022</v>
      </c>
      <c r="D24842" s="23" t="s">
        <v>5734</v>
      </c>
      <c r="E24842" s="23" t="s">
        <v>4141</v>
      </c>
      <c r="F24842" s="40">
        <v>1</v>
      </c>
      <c r="G24842" s="25">
        <v>66987</v>
      </c>
      <c r="H24842" s="25">
        <v>66987</v>
      </c>
      <c r="J24842" s="58" t="e">
        <f>HYPERLINK("#"&amp;"Insumos"&amp;"!A"&amp;MATCH($B24842,#REF!,0),"Ins "&amp;$B24842)</f>
        <v>#REF!</v>
      </c>
      <c r="M24842" s="220"/>
    </row>
    <row r="24843" spans="1:13" x14ac:dyDescent="0.2">
      <c r="A24843" s="51" t="s">
        <v>8987</v>
      </c>
      <c r="B24843" s="52" t="s">
        <v>9054</v>
      </c>
      <c r="C24843" s="45" t="s">
        <v>6022</v>
      </c>
      <c r="D24843" s="23" t="s">
        <v>5751</v>
      </c>
      <c r="E24843" s="23" t="s">
        <v>465</v>
      </c>
      <c r="F24843" s="40">
        <v>1.03</v>
      </c>
      <c r="G24843" s="25">
        <v>42097</v>
      </c>
      <c r="H24843" s="25">
        <v>43360</v>
      </c>
      <c r="J24843" s="58" t="e">
        <f>HYPERLINK("#"&amp;"Insumos"&amp;"!A"&amp;MATCH($B24843,#REF!,0),"Ins "&amp;$B24843)</f>
        <v>#REF!</v>
      </c>
      <c r="M24843" s="220"/>
    </row>
    <row r="24844" spans="1:13" x14ac:dyDescent="0.2">
      <c r="A24844" s="51" t="s">
        <v>8987</v>
      </c>
      <c r="B24844" s="52" t="s">
        <v>246</v>
      </c>
      <c r="C24844" s="45" t="s">
        <v>1069</v>
      </c>
      <c r="D24844" s="23" t="s">
        <v>5751</v>
      </c>
      <c r="E24844" s="23" t="s">
        <v>467</v>
      </c>
      <c r="F24844" s="40">
        <v>3.1</v>
      </c>
      <c r="G24844" s="25">
        <v>5200</v>
      </c>
      <c r="H24844" s="25">
        <v>16120</v>
      </c>
      <c r="J24844" s="58" t="e">
        <f>HYPERLINK("#"&amp;"Insumos"&amp;"!A"&amp;MATCH($B24844,#REF!,0),"Ins "&amp;$B24844)</f>
        <v>#REF!</v>
      </c>
      <c r="M24844" s="220"/>
    </row>
    <row r="24845" spans="1:13" x14ac:dyDescent="0.2">
      <c r="A24845" s="51" t="s">
        <v>8987</v>
      </c>
      <c r="B24845" s="52" t="s">
        <v>5543</v>
      </c>
      <c r="C24845" s="45" t="s">
        <v>1226</v>
      </c>
      <c r="D24845" s="23" t="s">
        <v>5534</v>
      </c>
      <c r="E24845" s="23" t="s">
        <v>4140</v>
      </c>
      <c r="F24845" s="40">
        <v>9</v>
      </c>
      <c r="G24845" s="25">
        <v>239</v>
      </c>
      <c r="H24845" s="25">
        <v>2151</v>
      </c>
      <c r="J24845" s="58" t="e">
        <f>HYPERLINK("#"&amp;"Insumos"&amp;"!A"&amp;MATCH($B24845,#REF!,0),"Ins "&amp;$B24845)</f>
        <v>#REF!</v>
      </c>
      <c r="M24845" s="220"/>
    </row>
    <row r="24846" spans="1:13" x14ac:dyDescent="0.2">
      <c r="A24846" s="51" t="s">
        <v>8987</v>
      </c>
      <c r="B24846" s="52" t="s">
        <v>5551</v>
      </c>
      <c r="C24846" s="45" t="s">
        <v>1229</v>
      </c>
      <c r="D24846" s="23" t="s">
        <v>5534</v>
      </c>
      <c r="E24846" s="23" t="s">
        <v>4140</v>
      </c>
      <c r="F24846" s="40">
        <v>9</v>
      </c>
      <c r="G24846" s="25">
        <v>437</v>
      </c>
      <c r="H24846" s="25">
        <v>3933</v>
      </c>
      <c r="J24846" s="58" t="e">
        <f>HYPERLINK("#"&amp;"Insumos"&amp;"!A"&amp;MATCH($B24846,#REF!,0),"Ins "&amp;$B24846)</f>
        <v>#REF!</v>
      </c>
      <c r="M24846" s="220"/>
    </row>
    <row r="24847" spans="1:13" x14ac:dyDescent="0.2">
      <c r="A24847" s="51" t="s">
        <v>8987</v>
      </c>
      <c r="B24847" s="52" t="s">
        <v>9055</v>
      </c>
      <c r="C24847" s="45" t="s">
        <v>9118</v>
      </c>
      <c r="D24847" s="23" t="s">
        <v>5751</v>
      </c>
      <c r="E24847" s="23" t="s">
        <v>8514</v>
      </c>
      <c r="F24847" s="40">
        <v>0.1</v>
      </c>
      <c r="G24847" s="25">
        <v>33854</v>
      </c>
      <c r="H24847" s="25">
        <v>3385</v>
      </c>
      <c r="J24847" s="58" t="e">
        <f>HYPERLINK("#"&amp;"Insumos"&amp;"!A"&amp;MATCH($B24847,#REF!,0),"Ins "&amp;$B24847)</f>
        <v>#REF!</v>
      </c>
      <c r="M24847" s="220"/>
    </row>
    <row r="24848" spans="1:13" x14ac:dyDescent="0.2">
      <c r="A24848" s="51" t="s">
        <v>8987</v>
      </c>
      <c r="B24848" s="53" t="s">
        <v>254</v>
      </c>
      <c r="C24848" s="45" t="s">
        <v>751</v>
      </c>
      <c r="D24848" s="23" t="s">
        <v>5534</v>
      </c>
      <c r="E24848" s="23" t="s">
        <v>4141</v>
      </c>
      <c r="F24848" s="40">
        <v>0.4</v>
      </c>
      <c r="G24848" s="25">
        <v>46854</v>
      </c>
      <c r="H24848" s="25">
        <v>18742</v>
      </c>
      <c r="J24848" s="58" t="e">
        <f>HYPERLINK("#"&amp;"Insumos"&amp;"!A"&amp;MATCH($B24848,#REF!,0),"Ins "&amp;$B24848)</f>
        <v>#REF!</v>
      </c>
      <c r="M24848" s="220"/>
    </row>
    <row r="24849" spans="1:13" x14ac:dyDescent="0.2">
      <c r="A24849" s="51" t="s">
        <v>8987</v>
      </c>
      <c r="B24849" s="53" t="s">
        <v>7614</v>
      </c>
      <c r="C24849" s="45" t="s">
        <v>7615</v>
      </c>
      <c r="D24849" s="23" t="s">
        <v>5751</v>
      </c>
      <c r="E24849" s="23" t="s">
        <v>466</v>
      </c>
      <c r="F24849" s="40">
        <v>9.5000000000000001E-2</v>
      </c>
      <c r="G24849" s="25">
        <v>426164</v>
      </c>
      <c r="H24849" s="25">
        <v>40486</v>
      </c>
      <c r="J24849" s="58" t="e">
        <f>HYPERLINK("#"&amp;"Insumos"&amp;"!A"&amp;MATCH($B24849,#REF!,0),"Ins "&amp;$B24849)</f>
        <v>#REF!</v>
      </c>
      <c r="M24849" s="220"/>
    </row>
    <row r="24850" spans="1:13" x14ac:dyDescent="0.2">
      <c r="A24850" s="51" t="s">
        <v>8987</v>
      </c>
      <c r="B24850" s="53" t="s">
        <v>5007</v>
      </c>
      <c r="C24850" s="45" t="s">
        <v>720</v>
      </c>
      <c r="D24850" s="23" t="s">
        <v>5751</v>
      </c>
      <c r="E24850" s="23" t="s">
        <v>4134</v>
      </c>
      <c r="F24850" s="40">
        <v>1.8</v>
      </c>
      <c r="G24850" s="25">
        <v>1897</v>
      </c>
      <c r="H24850" s="25">
        <v>3415</v>
      </c>
      <c r="J24850" s="58" t="e">
        <f>HYPERLINK("#"&amp;"Insumos"&amp;"!A"&amp;MATCH($B24850,#REF!,0),"Ins "&amp;$B24850)</f>
        <v>#REF!</v>
      </c>
      <c r="M24850" s="220"/>
    </row>
    <row r="24851" spans="1:13" x14ac:dyDescent="0.2">
      <c r="A24851" s="51" t="s">
        <v>8987</v>
      </c>
      <c r="B24851" s="53" t="s">
        <v>263</v>
      </c>
      <c r="C24851" s="45" t="s">
        <v>696</v>
      </c>
      <c r="D24851" s="23" t="s">
        <v>5534</v>
      </c>
      <c r="E24851" s="23" t="s">
        <v>4140</v>
      </c>
      <c r="F24851" s="40">
        <v>1.1520715207152071E-2</v>
      </c>
      <c r="G24851" s="25">
        <v>187426</v>
      </c>
      <c r="H24851" s="25">
        <v>2159</v>
      </c>
      <c r="J24851" s="58" t="e">
        <f>HYPERLINK("#"&amp;"Insumos"&amp;"!A"&amp;MATCH($B24851,#REF!,0),"Ins "&amp;$B24851)</f>
        <v>#REF!</v>
      </c>
      <c r="M24851" s="220"/>
    </row>
    <row r="24852" spans="1:13" ht="114.75" x14ac:dyDescent="0.2">
      <c r="A24852" s="49" t="s">
        <v>8988</v>
      </c>
      <c r="B24852" s="50" t="s">
        <v>6816</v>
      </c>
      <c r="C24852" s="79" t="s">
        <v>9247</v>
      </c>
      <c r="D24852" s="37" t="s">
        <v>5608</v>
      </c>
      <c r="E24852" s="37" t="s">
        <v>465</v>
      </c>
      <c r="F24852" s="41"/>
      <c r="G24852" s="27"/>
      <c r="H24852" s="27"/>
      <c r="I24852" s="27">
        <v>419577</v>
      </c>
      <c r="M24852" s="220">
        <f t="shared" si="388"/>
        <v>549478</v>
      </c>
    </row>
    <row r="24853" spans="1:13" x14ac:dyDescent="0.2">
      <c r="A24853" s="51" t="s">
        <v>8988</v>
      </c>
      <c r="B24853" s="52" t="s">
        <v>5533</v>
      </c>
      <c r="C24853" s="45" t="s">
        <v>5892</v>
      </c>
      <c r="D24853" s="23" t="s">
        <v>977</v>
      </c>
      <c r="E24853" s="23" t="s">
        <v>4134</v>
      </c>
      <c r="F24853" s="40">
        <v>0.8</v>
      </c>
      <c r="G24853" s="25">
        <v>3623</v>
      </c>
      <c r="H24853" s="25">
        <v>2898</v>
      </c>
      <c r="J24853" s="58" t="e">
        <f>HYPERLINK("#"&amp;"Insumos"&amp;"!A"&amp;MATCH($B24853,#REF!,0),"Ins "&amp;$B24853)</f>
        <v>#REF!</v>
      </c>
      <c r="M24853" s="220"/>
    </row>
    <row r="24854" spans="1:13" x14ac:dyDescent="0.2">
      <c r="A24854" s="51" t="s">
        <v>8988</v>
      </c>
      <c r="B24854" s="52" t="s">
        <v>9028</v>
      </c>
      <c r="C24854" s="45" t="s">
        <v>9148</v>
      </c>
      <c r="D24854" s="23" t="s">
        <v>5534</v>
      </c>
      <c r="E24854" s="23" t="s">
        <v>4141</v>
      </c>
      <c r="F24854" s="40">
        <v>0.2</v>
      </c>
      <c r="G24854" s="25">
        <v>8725</v>
      </c>
      <c r="H24854" s="25">
        <v>1745</v>
      </c>
      <c r="J24854" s="58" t="e">
        <f>HYPERLINK("#"&amp;"Insumos"&amp;"!A"&amp;MATCH($B24854,#REF!,0),"Ins "&amp;$B24854)</f>
        <v>#REF!</v>
      </c>
      <c r="M24854" s="220"/>
    </row>
    <row r="24855" spans="1:13" x14ac:dyDescent="0.2">
      <c r="A24855" s="51" t="s">
        <v>8988</v>
      </c>
      <c r="B24855" s="52" t="s">
        <v>9056</v>
      </c>
      <c r="C24855" s="45" t="s">
        <v>9149</v>
      </c>
      <c r="D24855" s="23" t="s">
        <v>5534</v>
      </c>
      <c r="E24855" s="23" t="s">
        <v>4141</v>
      </c>
      <c r="F24855" s="40">
        <v>0.18</v>
      </c>
      <c r="G24855" s="25">
        <v>153186</v>
      </c>
      <c r="H24855" s="25">
        <v>27573</v>
      </c>
      <c r="J24855" s="58" t="e">
        <f>HYPERLINK("#"&amp;"Insumos"&amp;"!A"&amp;MATCH($B24855,#REF!,0),"Ins "&amp;$B24855)</f>
        <v>#REF!</v>
      </c>
      <c r="M24855" s="220"/>
    </row>
    <row r="24856" spans="1:13" x14ac:dyDescent="0.2">
      <c r="A24856" s="51" t="s">
        <v>8988</v>
      </c>
      <c r="B24856" s="52" t="s">
        <v>5007</v>
      </c>
      <c r="C24856" s="45" t="s">
        <v>720</v>
      </c>
      <c r="D24856" s="23" t="s">
        <v>5751</v>
      </c>
      <c r="E24856" s="23" t="s">
        <v>4134</v>
      </c>
      <c r="F24856" s="40">
        <v>1.8</v>
      </c>
      <c r="G24856" s="25">
        <v>1897</v>
      </c>
      <c r="H24856" s="25">
        <v>3415</v>
      </c>
      <c r="J24856" s="58" t="e">
        <f>HYPERLINK("#"&amp;"Insumos"&amp;"!A"&amp;MATCH($B24856,#REF!,0),"Ins "&amp;$B24856)</f>
        <v>#REF!</v>
      </c>
      <c r="M24856" s="220"/>
    </row>
    <row r="24857" spans="1:13" x14ac:dyDescent="0.2">
      <c r="A24857" s="51" t="s">
        <v>8988</v>
      </c>
      <c r="B24857" s="52" t="s">
        <v>9057</v>
      </c>
      <c r="C24857" s="45" t="s">
        <v>9150</v>
      </c>
      <c r="D24857" s="23" t="s">
        <v>5534</v>
      </c>
      <c r="E24857" s="23" t="s">
        <v>4134</v>
      </c>
      <c r="F24857" s="40">
        <v>1E-3</v>
      </c>
      <c r="G24857" s="25">
        <v>257134</v>
      </c>
      <c r="H24857" s="25">
        <v>257</v>
      </c>
      <c r="J24857" s="58" t="e">
        <f>HYPERLINK("#"&amp;"Insumos"&amp;"!A"&amp;MATCH($B24857,#REF!,0),"Ins "&amp;$B24857)</f>
        <v>#REF!</v>
      </c>
      <c r="M24857" s="220"/>
    </row>
    <row r="24858" spans="1:13" x14ac:dyDescent="0.2">
      <c r="A24858" s="51" t="s">
        <v>8988</v>
      </c>
      <c r="B24858" s="52" t="s">
        <v>5575</v>
      </c>
      <c r="C24858" s="45" t="s">
        <v>974</v>
      </c>
      <c r="D24858" s="23" t="s">
        <v>5734</v>
      </c>
      <c r="E24858" s="23" t="s">
        <v>4141</v>
      </c>
      <c r="F24858" s="40">
        <v>3</v>
      </c>
      <c r="G24858" s="25">
        <v>41004</v>
      </c>
      <c r="H24858" s="25">
        <v>123012</v>
      </c>
      <c r="J24858" s="58" t="e">
        <f>HYPERLINK("#"&amp;"Insumos"&amp;"!A"&amp;MATCH($B24858,#REF!,0),"Ins "&amp;$B24858)</f>
        <v>#REF!</v>
      </c>
      <c r="M24858" s="220"/>
    </row>
    <row r="24859" spans="1:13" x14ac:dyDescent="0.2">
      <c r="A24859" s="54" t="s">
        <v>8988</v>
      </c>
      <c r="B24859" s="53" t="s">
        <v>9049</v>
      </c>
      <c r="C24859" s="45" t="s">
        <v>9112</v>
      </c>
      <c r="D24859" s="23" t="s">
        <v>5751</v>
      </c>
      <c r="E24859" s="23" t="s">
        <v>8602</v>
      </c>
      <c r="F24859" s="40">
        <v>1.4999999999999999E-2</v>
      </c>
      <c r="G24859" s="25">
        <v>12790052</v>
      </c>
      <c r="H24859" s="25">
        <v>191851</v>
      </c>
      <c r="J24859" s="58" t="e">
        <f>HYPERLINK("#"&amp;"Insumos"&amp;"!A"&amp;MATCH($B24859,#REF!,0),"Ins "&amp;$B24859)</f>
        <v>#REF!</v>
      </c>
      <c r="M24859" s="220"/>
    </row>
    <row r="24860" spans="1:13" x14ac:dyDescent="0.2">
      <c r="A24860" s="54" t="s">
        <v>8988</v>
      </c>
      <c r="B24860" s="53" t="s">
        <v>9030</v>
      </c>
      <c r="C24860" s="45" t="s">
        <v>9091</v>
      </c>
      <c r="D24860" s="23" t="s">
        <v>5751</v>
      </c>
      <c r="E24860" s="23" t="s">
        <v>9092</v>
      </c>
      <c r="F24860" s="40">
        <v>1.4499999999999999E-3</v>
      </c>
      <c r="G24860" s="25">
        <v>2206969</v>
      </c>
      <c r="H24860" s="25">
        <v>3200</v>
      </c>
      <c r="J24860" s="58" t="e">
        <f>HYPERLINK("#"&amp;"Insumos"&amp;"!A"&amp;MATCH($B24860,#REF!,0),"Ins "&amp;$B24860)</f>
        <v>#REF!</v>
      </c>
      <c r="M24860" s="220"/>
    </row>
    <row r="24861" spans="1:13" x14ac:dyDescent="0.2">
      <c r="A24861" s="54" t="s">
        <v>8988</v>
      </c>
      <c r="B24861" s="53" t="s">
        <v>1050</v>
      </c>
      <c r="C24861" s="45" t="s">
        <v>1063</v>
      </c>
      <c r="D24861" s="23" t="s">
        <v>5751</v>
      </c>
      <c r="E24861" s="23" t="s">
        <v>4136</v>
      </c>
      <c r="F24861" s="40">
        <v>0.18000000000000002</v>
      </c>
      <c r="G24861" s="25">
        <v>34</v>
      </c>
      <c r="H24861" s="25">
        <v>6</v>
      </c>
      <c r="J24861" s="58" t="e">
        <f>HYPERLINK("#"&amp;"Insumos"&amp;"!A"&amp;MATCH($B24861,#REF!,0),"Ins "&amp;$B24861)</f>
        <v>#REF!</v>
      </c>
      <c r="M24861" s="220"/>
    </row>
    <row r="24862" spans="1:13" x14ac:dyDescent="0.2">
      <c r="A24862" s="54" t="s">
        <v>8988</v>
      </c>
      <c r="B24862" s="53" t="s">
        <v>9058</v>
      </c>
      <c r="C24862" s="45" t="s">
        <v>9119</v>
      </c>
      <c r="D24862" s="23" t="s">
        <v>5751</v>
      </c>
      <c r="E24862" s="23" t="s">
        <v>72</v>
      </c>
      <c r="F24862" s="40">
        <v>0.3</v>
      </c>
      <c r="G24862" s="25">
        <v>5537</v>
      </c>
      <c r="H24862" s="25">
        <v>1661</v>
      </c>
      <c r="J24862" s="58" t="e">
        <f>HYPERLINK("#"&amp;"Insumos"&amp;"!A"&amp;MATCH($B24862,#REF!,0),"Ins "&amp;$B24862)</f>
        <v>#REF!</v>
      </c>
      <c r="M24862" s="220"/>
    </row>
    <row r="24863" spans="1:13" x14ac:dyDescent="0.2">
      <c r="A24863" s="54" t="s">
        <v>8988</v>
      </c>
      <c r="B24863" s="53" t="s">
        <v>9059</v>
      </c>
      <c r="C24863" s="45" t="s">
        <v>9120</v>
      </c>
      <c r="D24863" s="23" t="s">
        <v>5751</v>
      </c>
      <c r="E24863" s="23" t="s">
        <v>9092</v>
      </c>
      <c r="F24863" s="40">
        <v>0.1</v>
      </c>
      <c r="G24863" s="25">
        <v>583091</v>
      </c>
      <c r="H24863" s="25">
        <v>58309</v>
      </c>
      <c r="J24863" s="58" t="e">
        <f>HYPERLINK("#"&amp;"Insumos"&amp;"!A"&amp;MATCH($B24863,#REF!,0),"Ins "&amp;$B24863)</f>
        <v>#REF!</v>
      </c>
      <c r="M24863" s="220"/>
    </row>
    <row r="24864" spans="1:13" x14ac:dyDescent="0.2">
      <c r="A24864" s="54" t="s">
        <v>8988</v>
      </c>
      <c r="B24864" s="53" t="s">
        <v>9047</v>
      </c>
      <c r="C24864" s="45" t="s">
        <v>9110</v>
      </c>
      <c r="D24864" s="23" t="s">
        <v>5751</v>
      </c>
      <c r="E24864" s="23" t="s">
        <v>72</v>
      </c>
      <c r="F24864" s="40">
        <v>2.5</v>
      </c>
      <c r="G24864" s="25">
        <v>1861</v>
      </c>
      <c r="H24864" s="25">
        <v>4653</v>
      </c>
      <c r="J24864" s="58" t="e">
        <f>HYPERLINK("#"&amp;"Insumos"&amp;"!A"&amp;MATCH($B24864,#REF!,0),"Ins "&amp;$B24864)</f>
        <v>#REF!</v>
      </c>
      <c r="M24864" s="220"/>
    </row>
    <row r="24865" spans="1:13" x14ac:dyDescent="0.2">
      <c r="A24865" s="54" t="s">
        <v>8988</v>
      </c>
      <c r="B24865" s="53" t="s">
        <v>9060</v>
      </c>
      <c r="C24865" s="45" t="s">
        <v>9121</v>
      </c>
      <c r="D24865" s="23" t="s">
        <v>5751</v>
      </c>
      <c r="E24865" s="23" t="s">
        <v>9092</v>
      </c>
      <c r="F24865" s="40">
        <v>0.01</v>
      </c>
      <c r="G24865" s="25">
        <v>99668</v>
      </c>
      <c r="H24865" s="25">
        <v>997</v>
      </c>
      <c r="J24865" s="58" t="e">
        <f>HYPERLINK("#"&amp;"Insumos"&amp;"!A"&amp;MATCH($B24865,#REF!,0),"Ins "&amp;$B24865)</f>
        <v>#REF!</v>
      </c>
      <c r="M24865" s="220"/>
    </row>
    <row r="24866" spans="1:13" ht="127.5" x14ac:dyDescent="0.2">
      <c r="A24866" s="49" t="s">
        <v>8989</v>
      </c>
      <c r="B24866" s="50" t="s">
        <v>6816</v>
      </c>
      <c r="C24866" s="79" t="s">
        <v>9248</v>
      </c>
      <c r="D24866" s="37" t="s">
        <v>5608</v>
      </c>
      <c r="E24866" s="37" t="s">
        <v>465</v>
      </c>
      <c r="F24866" s="41"/>
      <c r="G24866" s="27"/>
      <c r="H24866" s="27"/>
      <c r="I24866" s="27">
        <v>253055</v>
      </c>
      <c r="M24866" s="220">
        <f t="shared" si="388"/>
        <v>331401</v>
      </c>
    </row>
    <row r="24867" spans="1:13" x14ac:dyDescent="0.2">
      <c r="A24867" s="51" t="s">
        <v>8989</v>
      </c>
      <c r="B24867" s="52" t="s">
        <v>5533</v>
      </c>
      <c r="C24867" s="45" t="s">
        <v>5892</v>
      </c>
      <c r="D24867" s="23" t="s">
        <v>977</v>
      </c>
      <c r="E24867" s="23" t="s">
        <v>4134</v>
      </c>
      <c r="F24867" s="40">
        <v>0.8</v>
      </c>
      <c r="G24867" s="25">
        <v>3623</v>
      </c>
      <c r="H24867" s="25">
        <v>2898</v>
      </c>
      <c r="J24867" s="58" t="e">
        <f>HYPERLINK("#"&amp;"Insumos"&amp;"!A"&amp;MATCH($B24867,#REF!,0),"Ins "&amp;$B24867)</f>
        <v>#REF!</v>
      </c>
      <c r="M24867" s="220"/>
    </row>
    <row r="24868" spans="1:13" x14ac:dyDescent="0.2">
      <c r="A24868" s="51" t="s">
        <v>8989</v>
      </c>
      <c r="B24868" s="52" t="s">
        <v>9028</v>
      </c>
      <c r="C24868" s="45" t="s">
        <v>9148</v>
      </c>
      <c r="D24868" s="23" t="s">
        <v>5534</v>
      </c>
      <c r="E24868" s="23" t="s">
        <v>4141</v>
      </c>
      <c r="F24868" s="40">
        <v>0.22</v>
      </c>
      <c r="G24868" s="25">
        <v>8725</v>
      </c>
      <c r="H24868" s="25">
        <v>1920</v>
      </c>
      <c r="J24868" s="58" t="e">
        <f>HYPERLINK("#"&amp;"Insumos"&amp;"!A"&amp;MATCH($B24868,#REF!,0),"Ins "&amp;$B24868)</f>
        <v>#REF!</v>
      </c>
      <c r="M24868" s="220"/>
    </row>
    <row r="24869" spans="1:13" x14ac:dyDescent="0.2">
      <c r="A24869" s="51" t="s">
        <v>8989</v>
      </c>
      <c r="B24869" s="52" t="s">
        <v>9056</v>
      </c>
      <c r="C24869" s="45" t="s">
        <v>9149</v>
      </c>
      <c r="D24869" s="23" t="s">
        <v>5534</v>
      </c>
      <c r="E24869" s="23" t="s">
        <v>4141</v>
      </c>
      <c r="F24869" s="40">
        <v>0.18</v>
      </c>
      <c r="G24869" s="25">
        <v>153186</v>
      </c>
      <c r="H24869" s="25">
        <v>27573</v>
      </c>
      <c r="J24869" s="58" t="e">
        <f>HYPERLINK("#"&amp;"Insumos"&amp;"!A"&amp;MATCH($B24869,#REF!,0),"Ins "&amp;$B24869)</f>
        <v>#REF!</v>
      </c>
      <c r="M24869" s="220"/>
    </row>
    <row r="24870" spans="1:13" x14ac:dyDescent="0.2">
      <c r="A24870" s="51" t="s">
        <v>8989</v>
      </c>
      <c r="B24870" s="52" t="s">
        <v>5007</v>
      </c>
      <c r="C24870" s="45" t="s">
        <v>720</v>
      </c>
      <c r="D24870" s="23" t="s">
        <v>5751</v>
      </c>
      <c r="E24870" s="23" t="s">
        <v>4134</v>
      </c>
      <c r="F24870" s="40">
        <v>1.8</v>
      </c>
      <c r="G24870" s="25">
        <v>1897</v>
      </c>
      <c r="H24870" s="25">
        <v>3415</v>
      </c>
      <c r="J24870" s="58" t="e">
        <f>HYPERLINK("#"&amp;"Insumos"&amp;"!A"&amp;MATCH($B24870,#REF!,0),"Ins "&amp;$B24870)</f>
        <v>#REF!</v>
      </c>
      <c r="M24870" s="220"/>
    </row>
    <row r="24871" spans="1:13" x14ac:dyDescent="0.2">
      <c r="A24871" s="51" t="s">
        <v>8989</v>
      </c>
      <c r="B24871" s="52" t="s">
        <v>9057</v>
      </c>
      <c r="C24871" s="45" t="s">
        <v>9150</v>
      </c>
      <c r="D24871" s="23" t="s">
        <v>5534</v>
      </c>
      <c r="E24871" s="23" t="s">
        <v>4134</v>
      </c>
      <c r="F24871" s="40">
        <v>1E-3</v>
      </c>
      <c r="G24871" s="25">
        <v>257134</v>
      </c>
      <c r="H24871" s="25">
        <v>257</v>
      </c>
      <c r="J24871" s="58" t="e">
        <f>HYPERLINK("#"&amp;"Insumos"&amp;"!A"&amp;MATCH($B24871,#REF!,0),"Ins "&amp;$B24871)</f>
        <v>#REF!</v>
      </c>
      <c r="M24871" s="220"/>
    </row>
    <row r="24872" spans="1:13" x14ac:dyDescent="0.2">
      <c r="A24872" s="51" t="s">
        <v>8989</v>
      </c>
      <c r="B24872" s="52" t="s">
        <v>5575</v>
      </c>
      <c r="C24872" s="45" t="s">
        <v>974</v>
      </c>
      <c r="D24872" s="23" t="s">
        <v>5734</v>
      </c>
      <c r="E24872" s="23" t="s">
        <v>4141</v>
      </c>
      <c r="F24872" s="40">
        <v>3.5</v>
      </c>
      <c r="G24872" s="25">
        <v>41004</v>
      </c>
      <c r="H24872" s="25">
        <v>143514</v>
      </c>
      <c r="J24872" s="58" t="e">
        <f>HYPERLINK("#"&amp;"Insumos"&amp;"!A"&amp;MATCH($B24872,#REF!,0),"Ins "&amp;$B24872)</f>
        <v>#REF!</v>
      </c>
      <c r="M24872" s="220"/>
    </row>
    <row r="24873" spans="1:13" x14ac:dyDescent="0.2">
      <c r="A24873" s="54" t="s">
        <v>8989</v>
      </c>
      <c r="B24873" s="53" t="s">
        <v>9030</v>
      </c>
      <c r="C24873" s="45" t="s">
        <v>9091</v>
      </c>
      <c r="D24873" s="23" t="s">
        <v>5751</v>
      </c>
      <c r="E24873" s="23" t="s">
        <v>9092</v>
      </c>
      <c r="F24873" s="40">
        <v>1.4499999999999999E-3</v>
      </c>
      <c r="G24873" s="25">
        <v>2206969</v>
      </c>
      <c r="H24873" s="25">
        <v>3200</v>
      </c>
      <c r="J24873" s="58" t="e">
        <f>HYPERLINK("#"&amp;"Insumos"&amp;"!A"&amp;MATCH($B24873,#REF!,0),"Ins "&amp;$B24873)</f>
        <v>#REF!</v>
      </c>
      <c r="M24873" s="220"/>
    </row>
    <row r="24874" spans="1:13" x14ac:dyDescent="0.2">
      <c r="A24874" s="54" t="s">
        <v>8989</v>
      </c>
      <c r="B24874" s="53" t="s">
        <v>1050</v>
      </c>
      <c r="C24874" s="45" t="s">
        <v>1063</v>
      </c>
      <c r="D24874" s="23" t="s">
        <v>5751</v>
      </c>
      <c r="E24874" s="23" t="s">
        <v>4136</v>
      </c>
      <c r="F24874" s="40">
        <v>0.18000000000000002</v>
      </c>
      <c r="G24874" s="25">
        <v>34</v>
      </c>
      <c r="H24874" s="25">
        <v>6</v>
      </c>
      <c r="J24874" s="58" t="e">
        <f>HYPERLINK("#"&amp;"Insumos"&amp;"!A"&amp;MATCH($B24874,#REF!,0),"Ins "&amp;$B24874)</f>
        <v>#REF!</v>
      </c>
      <c r="M24874" s="220"/>
    </row>
    <row r="24875" spans="1:13" x14ac:dyDescent="0.2">
      <c r="A24875" s="54" t="s">
        <v>8989</v>
      </c>
      <c r="B24875" s="53" t="s">
        <v>9058</v>
      </c>
      <c r="C24875" s="45" t="s">
        <v>9119</v>
      </c>
      <c r="D24875" s="23" t="s">
        <v>5751</v>
      </c>
      <c r="E24875" s="23" t="s">
        <v>72</v>
      </c>
      <c r="F24875" s="40">
        <v>0.3</v>
      </c>
      <c r="G24875" s="25">
        <v>5537</v>
      </c>
      <c r="H24875" s="25">
        <v>1661</v>
      </c>
      <c r="J24875" s="58" t="e">
        <f>HYPERLINK("#"&amp;"Insumos"&amp;"!A"&amp;MATCH($B24875,#REF!,0),"Ins "&amp;$B24875)</f>
        <v>#REF!</v>
      </c>
      <c r="M24875" s="220"/>
    </row>
    <row r="24876" spans="1:13" x14ac:dyDescent="0.2">
      <c r="A24876" s="54" t="s">
        <v>8989</v>
      </c>
      <c r="B24876" s="53" t="s">
        <v>9059</v>
      </c>
      <c r="C24876" s="45" t="s">
        <v>9120</v>
      </c>
      <c r="D24876" s="23" t="s">
        <v>5751</v>
      </c>
      <c r="E24876" s="23" t="s">
        <v>9092</v>
      </c>
      <c r="F24876" s="40">
        <v>0.1</v>
      </c>
      <c r="G24876" s="25">
        <v>583091</v>
      </c>
      <c r="H24876" s="25">
        <v>58309</v>
      </c>
      <c r="J24876" s="58" t="e">
        <f>HYPERLINK("#"&amp;"Insumos"&amp;"!A"&amp;MATCH($B24876,#REF!,0),"Ins "&amp;$B24876)</f>
        <v>#REF!</v>
      </c>
      <c r="M24876" s="220"/>
    </row>
    <row r="24877" spans="1:13" x14ac:dyDescent="0.2">
      <c r="A24877" s="54" t="s">
        <v>8989</v>
      </c>
      <c r="B24877" s="53" t="s">
        <v>9047</v>
      </c>
      <c r="C24877" s="45" t="s">
        <v>9110</v>
      </c>
      <c r="D24877" s="23" t="s">
        <v>5751</v>
      </c>
      <c r="E24877" s="23" t="s">
        <v>72</v>
      </c>
      <c r="F24877" s="40">
        <v>5</v>
      </c>
      <c r="G24877" s="25">
        <v>1861</v>
      </c>
      <c r="H24877" s="25">
        <v>9305</v>
      </c>
      <c r="J24877" s="58" t="e">
        <f>HYPERLINK("#"&amp;"Insumos"&amp;"!A"&amp;MATCH($B24877,#REF!,0),"Ins "&amp;$B24877)</f>
        <v>#REF!</v>
      </c>
      <c r="M24877" s="220"/>
    </row>
    <row r="24878" spans="1:13" x14ac:dyDescent="0.2">
      <c r="A24878" s="54" t="s">
        <v>8989</v>
      </c>
      <c r="B24878" s="53" t="s">
        <v>9060</v>
      </c>
      <c r="C24878" s="45" t="s">
        <v>9121</v>
      </c>
      <c r="D24878" s="23" t="s">
        <v>5751</v>
      </c>
      <c r="E24878" s="23" t="s">
        <v>9092</v>
      </c>
      <c r="F24878" s="40">
        <v>0.01</v>
      </c>
      <c r="G24878" s="25">
        <v>99668</v>
      </c>
      <c r="H24878" s="25">
        <v>997</v>
      </c>
      <c r="J24878" s="58" t="e">
        <f>HYPERLINK("#"&amp;"Insumos"&amp;"!A"&amp;MATCH($B24878,#REF!,0),"Ins "&amp;$B24878)</f>
        <v>#REF!</v>
      </c>
      <c r="M24878" s="220"/>
    </row>
    <row r="24879" spans="1:13" ht="51" x14ac:dyDescent="0.2">
      <c r="A24879" s="49" t="s">
        <v>8990</v>
      </c>
      <c r="B24879" s="50" t="s">
        <v>6816</v>
      </c>
      <c r="C24879" s="79" t="s">
        <v>9249</v>
      </c>
      <c r="D24879" s="37" t="s">
        <v>5608</v>
      </c>
      <c r="E24879" s="37" t="s">
        <v>465</v>
      </c>
      <c r="F24879" s="41"/>
      <c r="G24879" s="27"/>
      <c r="H24879" s="27"/>
      <c r="I24879" s="27">
        <v>88684</v>
      </c>
      <c r="M24879" s="220">
        <f t="shared" si="388"/>
        <v>116141</v>
      </c>
    </row>
    <row r="24880" spans="1:13" x14ac:dyDescent="0.2">
      <c r="A24880" s="51" t="s">
        <v>8990</v>
      </c>
      <c r="B24880" s="52" t="s">
        <v>5533</v>
      </c>
      <c r="C24880" s="45" t="s">
        <v>5892</v>
      </c>
      <c r="D24880" s="23" t="s">
        <v>977</v>
      </c>
      <c r="E24880" s="23" t="s">
        <v>4134</v>
      </c>
      <c r="F24880" s="40">
        <v>0.8</v>
      </c>
      <c r="G24880" s="25">
        <v>3623</v>
      </c>
      <c r="H24880" s="25">
        <v>2898</v>
      </c>
      <c r="J24880" s="58" t="e">
        <f>HYPERLINK("#"&amp;"Insumos"&amp;"!A"&amp;MATCH($B24880,#REF!,0),"Ins "&amp;$B24880)</f>
        <v>#REF!</v>
      </c>
      <c r="M24880" s="220"/>
    </row>
    <row r="24881" spans="1:13" x14ac:dyDescent="0.2">
      <c r="A24881" s="51" t="s">
        <v>8990</v>
      </c>
      <c r="B24881" s="52" t="s">
        <v>5572</v>
      </c>
      <c r="C24881" s="45" t="s">
        <v>971</v>
      </c>
      <c r="D24881" s="23" t="s">
        <v>5734</v>
      </c>
      <c r="E24881" s="23" t="s">
        <v>4141</v>
      </c>
      <c r="F24881" s="40">
        <v>0.8</v>
      </c>
      <c r="G24881" s="25">
        <v>37863</v>
      </c>
      <c r="H24881" s="25">
        <v>30290</v>
      </c>
      <c r="J24881" s="58" t="e">
        <f>HYPERLINK("#"&amp;"Insumos"&amp;"!A"&amp;MATCH($B24881,#REF!,0),"Ins "&amp;$B24881)</f>
        <v>#REF!</v>
      </c>
      <c r="M24881" s="220"/>
    </row>
    <row r="24882" spans="1:13" x14ac:dyDescent="0.2">
      <c r="A24882" s="54" t="s">
        <v>8990</v>
      </c>
      <c r="B24882" s="53" t="s">
        <v>5007</v>
      </c>
      <c r="C24882" s="45" t="s">
        <v>720</v>
      </c>
      <c r="D24882" s="23" t="s">
        <v>5751</v>
      </c>
      <c r="E24882" s="23" t="s">
        <v>4134</v>
      </c>
      <c r="F24882" s="40">
        <v>1.8</v>
      </c>
      <c r="G24882" s="25">
        <v>1897</v>
      </c>
      <c r="H24882" s="25">
        <v>3415</v>
      </c>
      <c r="J24882" s="58" t="e">
        <f>HYPERLINK("#"&amp;"Insumos"&amp;"!A"&amp;MATCH($B24882,#REF!,0),"Ins "&amp;$B24882)</f>
        <v>#REF!</v>
      </c>
      <c r="M24882" s="220"/>
    </row>
    <row r="24883" spans="1:13" x14ac:dyDescent="0.2">
      <c r="A24883" s="54" t="s">
        <v>8990</v>
      </c>
      <c r="B24883" s="53" t="s">
        <v>7614</v>
      </c>
      <c r="C24883" s="45" t="s">
        <v>7615</v>
      </c>
      <c r="D24883" s="23" t="s">
        <v>5751</v>
      </c>
      <c r="E24883" s="23" t="s">
        <v>466</v>
      </c>
      <c r="F24883" s="40">
        <v>0.08</v>
      </c>
      <c r="G24883" s="25">
        <v>426164</v>
      </c>
      <c r="H24883" s="25">
        <v>34093</v>
      </c>
      <c r="J24883" s="58" t="e">
        <f>HYPERLINK("#"&amp;"Insumos"&amp;"!A"&amp;MATCH($B24883,#REF!,0),"Ins "&amp;$B24883)</f>
        <v>#REF!</v>
      </c>
      <c r="M24883" s="220"/>
    </row>
    <row r="24884" spans="1:13" x14ac:dyDescent="0.2">
      <c r="A24884" s="54" t="s">
        <v>8990</v>
      </c>
      <c r="B24884" s="53" t="s">
        <v>5466</v>
      </c>
      <c r="C24884" s="45" t="s">
        <v>1066</v>
      </c>
      <c r="D24884" s="23" t="s">
        <v>5751</v>
      </c>
      <c r="E24884" s="23" t="s">
        <v>467</v>
      </c>
      <c r="F24884" s="40">
        <v>1.4740000000000002</v>
      </c>
      <c r="G24884" s="25">
        <v>5200</v>
      </c>
      <c r="H24884" s="25">
        <v>7665</v>
      </c>
      <c r="J24884" s="58" t="e">
        <f>HYPERLINK("#"&amp;"Insumos"&amp;"!A"&amp;MATCH($B24884,#REF!,0),"Ins "&amp;$B24884)</f>
        <v>#REF!</v>
      </c>
      <c r="M24884" s="220"/>
    </row>
    <row r="24885" spans="1:13" x14ac:dyDescent="0.2">
      <c r="A24885" s="54" t="s">
        <v>8990</v>
      </c>
      <c r="B24885" s="53" t="s">
        <v>4549</v>
      </c>
      <c r="C24885" s="45" t="s">
        <v>719</v>
      </c>
      <c r="D24885" s="23" t="s">
        <v>5751</v>
      </c>
      <c r="E24885" s="23" t="s">
        <v>4134</v>
      </c>
      <c r="F24885" s="40">
        <v>0.4</v>
      </c>
      <c r="G24885" s="25">
        <v>15152</v>
      </c>
      <c r="H24885" s="25">
        <v>6061</v>
      </c>
      <c r="J24885" s="58" t="e">
        <f>HYPERLINK("#"&amp;"Insumos"&amp;"!A"&amp;MATCH($B24885,#REF!,0),"Ins "&amp;$B24885)</f>
        <v>#REF!</v>
      </c>
      <c r="M24885" s="220"/>
    </row>
    <row r="24886" spans="1:13" x14ac:dyDescent="0.2">
      <c r="A24886" s="54" t="s">
        <v>8990</v>
      </c>
      <c r="B24886" s="53" t="s">
        <v>4550</v>
      </c>
      <c r="C24886" s="45" t="s">
        <v>728</v>
      </c>
      <c r="D24886" s="23" t="s">
        <v>5751</v>
      </c>
      <c r="E24886" s="23" t="s">
        <v>4134</v>
      </c>
      <c r="F24886" s="40">
        <v>0.3</v>
      </c>
      <c r="G24886" s="25">
        <v>14206</v>
      </c>
      <c r="H24886" s="25">
        <v>4262</v>
      </c>
      <c r="J24886" s="58" t="e">
        <f>HYPERLINK("#"&amp;"Insumos"&amp;"!A"&amp;MATCH($B24886,#REF!,0),"Ins "&amp;$B24886)</f>
        <v>#REF!</v>
      </c>
      <c r="M24886" s="220"/>
    </row>
    <row r="24887" spans="1:13" ht="63.75" x14ac:dyDescent="0.2">
      <c r="A24887" s="49" t="s">
        <v>8991</v>
      </c>
      <c r="B24887" s="50" t="s">
        <v>6816</v>
      </c>
      <c r="C24887" s="79" t="s">
        <v>9250</v>
      </c>
      <c r="D24887" s="37" t="s">
        <v>5608</v>
      </c>
      <c r="E24887" s="37" t="s">
        <v>4134</v>
      </c>
      <c r="F24887" s="41"/>
      <c r="G24887" s="27"/>
      <c r="H24887" s="27"/>
      <c r="I24887" s="27">
        <v>109920</v>
      </c>
      <c r="M24887" s="220">
        <f t="shared" si="388"/>
        <v>143951</v>
      </c>
    </row>
    <row r="24888" spans="1:13" x14ac:dyDescent="0.2">
      <c r="A24888" s="51" t="s">
        <v>8991</v>
      </c>
      <c r="B24888" s="52" t="s">
        <v>5533</v>
      </c>
      <c r="C24888" s="45" t="s">
        <v>5892</v>
      </c>
      <c r="D24888" s="23" t="s">
        <v>977</v>
      </c>
      <c r="E24888" s="23" t="s">
        <v>4134</v>
      </c>
      <c r="F24888" s="40">
        <v>1</v>
      </c>
      <c r="G24888" s="25">
        <v>3623</v>
      </c>
      <c r="H24888" s="25">
        <v>3623</v>
      </c>
      <c r="J24888" s="58" t="e">
        <f>HYPERLINK("#"&amp;"Insumos"&amp;"!A"&amp;MATCH($B24888,#REF!,0),"Ins "&amp;$B24888)</f>
        <v>#REF!</v>
      </c>
      <c r="M24888" s="220"/>
    </row>
    <row r="24889" spans="1:13" x14ac:dyDescent="0.2">
      <c r="A24889" s="51" t="s">
        <v>8991</v>
      </c>
      <c r="B24889" s="52" t="s">
        <v>254</v>
      </c>
      <c r="C24889" s="45" t="s">
        <v>751</v>
      </c>
      <c r="D24889" s="23" t="s">
        <v>5534</v>
      </c>
      <c r="E24889" s="23" t="s">
        <v>4141</v>
      </c>
      <c r="F24889" s="40">
        <v>0.1</v>
      </c>
      <c r="G24889" s="25">
        <v>46854</v>
      </c>
      <c r="H24889" s="25">
        <v>4685</v>
      </c>
      <c r="J24889" s="58" t="e">
        <f>HYPERLINK("#"&amp;"Insumos"&amp;"!A"&amp;MATCH($B24889,#REF!,0),"Ins "&amp;$B24889)</f>
        <v>#REF!</v>
      </c>
      <c r="M24889" s="220"/>
    </row>
    <row r="24890" spans="1:13" ht="25.5" x14ac:dyDescent="0.2">
      <c r="A24890" s="51" t="s">
        <v>8991</v>
      </c>
      <c r="B24890" s="52" t="s">
        <v>597</v>
      </c>
      <c r="C24890" s="45" t="s">
        <v>8738</v>
      </c>
      <c r="D24890" s="23" t="s">
        <v>5534</v>
      </c>
      <c r="E24890" s="23" t="s">
        <v>8737</v>
      </c>
      <c r="F24890" s="40">
        <v>1.4284149986174726</v>
      </c>
      <c r="G24890" s="25">
        <v>17302</v>
      </c>
      <c r="H24890" s="25">
        <v>24714</v>
      </c>
      <c r="J24890" s="58" t="e">
        <f>HYPERLINK("#"&amp;"Insumos"&amp;"!A"&amp;MATCH($B24890,#REF!,0),"Ins "&amp;$B24890)</f>
        <v>#REF!</v>
      </c>
      <c r="M24890" s="220"/>
    </row>
    <row r="24891" spans="1:13" ht="63.75" x14ac:dyDescent="0.2">
      <c r="A24891" s="51" t="s">
        <v>8991</v>
      </c>
      <c r="B24891" s="52" t="s">
        <v>5000</v>
      </c>
      <c r="C24891" s="45" t="s">
        <v>2346</v>
      </c>
      <c r="D24891" s="23" t="s">
        <v>5751</v>
      </c>
      <c r="E24891" s="23" t="s">
        <v>4134</v>
      </c>
      <c r="F24891" s="40">
        <v>0.2</v>
      </c>
      <c r="G24891" s="25">
        <v>5410</v>
      </c>
      <c r="H24891" s="25">
        <v>1082</v>
      </c>
      <c r="J24891" s="58" t="e">
        <f>HYPERLINK("#"&amp;"Insumos"&amp;"!A"&amp;MATCH($B24891,#REF!,0),"Ins "&amp;$B24891)</f>
        <v>#REF!</v>
      </c>
      <c r="M24891" s="220"/>
    </row>
    <row r="24892" spans="1:13" x14ac:dyDescent="0.2">
      <c r="A24892" s="51" t="s">
        <v>8991</v>
      </c>
      <c r="B24892" s="52" t="s">
        <v>5572</v>
      </c>
      <c r="C24892" s="45" t="s">
        <v>971</v>
      </c>
      <c r="D24892" s="23" t="s">
        <v>5734</v>
      </c>
      <c r="E24892" s="23" t="s">
        <v>4141</v>
      </c>
      <c r="F24892" s="40">
        <v>0.6</v>
      </c>
      <c r="G24892" s="25">
        <v>37863</v>
      </c>
      <c r="H24892" s="25">
        <v>22718</v>
      </c>
      <c r="J24892" s="58" t="e">
        <f>HYPERLINK("#"&amp;"Insumos"&amp;"!A"&amp;MATCH($B24892,#REF!,0),"Ins "&amp;$B24892)</f>
        <v>#REF!</v>
      </c>
      <c r="M24892" s="220"/>
    </row>
    <row r="24893" spans="1:13" x14ac:dyDescent="0.2">
      <c r="A24893" s="51" t="s">
        <v>8991</v>
      </c>
      <c r="B24893" s="52" t="s">
        <v>5007</v>
      </c>
      <c r="C24893" s="45" t="s">
        <v>720</v>
      </c>
      <c r="D24893" s="23" t="s">
        <v>5751</v>
      </c>
      <c r="E24893" s="23" t="s">
        <v>4134</v>
      </c>
      <c r="F24893" s="40">
        <v>1</v>
      </c>
      <c r="G24893" s="25">
        <v>1897</v>
      </c>
      <c r="H24893" s="25">
        <v>1897</v>
      </c>
      <c r="J24893" s="58" t="e">
        <f>HYPERLINK("#"&amp;"Insumos"&amp;"!A"&amp;MATCH($B24893,#REF!,0),"Ins "&amp;$B24893)</f>
        <v>#REF!</v>
      </c>
      <c r="M24893" s="220"/>
    </row>
    <row r="24894" spans="1:13" ht="25.5" x14ac:dyDescent="0.2">
      <c r="A24894" s="54" t="s">
        <v>8991</v>
      </c>
      <c r="B24894" s="53" t="s">
        <v>5194</v>
      </c>
      <c r="C24894" s="45" t="s">
        <v>1219</v>
      </c>
      <c r="D24894" s="23" t="s">
        <v>5751</v>
      </c>
      <c r="E24894" s="23" t="s">
        <v>467</v>
      </c>
      <c r="F24894" s="40">
        <v>1</v>
      </c>
      <c r="G24894" s="25">
        <v>22500</v>
      </c>
      <c r="H24894" s="25">
        <v>22500</v>
      </c>
      <c r="J24894" s="58" t="e">
        <f>HYPERLINK("#"&amp;"Insumos"&amp;"!A"&amp;MATCH($B24894,#REF!,0),"Ins "&amp;$B24894)</f>
        <v>#REF!</v>
      </c>
      <c r="M24894" s="220"/>
    </row>
    <row r="24895" spans="1:13" x14ac:dyDescent="0.2">
      <c r="A24895" s="54" t="s">
        <v>8991</v>
      </c>
      <c r="B24895" s="53" t="s">
        <v>5394</v>
      </c>
      <c r="C24895" s="45" t="s">
        <v>250</v>
      </c>
      <c r="D24895" s="23" t="s">
        <v>5751</v>
      </c>
      <c r="E24895" s="23" t="s">
        <v>467</v>
      </c>
      <c r="F24895" s="40">
        <v>3.4943999999999997</v>
      </c>
      <c r="G24895" s="25">
        <v>5949</v>
      </c>
      <c r="H24895" s="25">
        <v>20788</v>
      </c>
      <c r="J24895" s="58" t="e">
        <f>HYPERLINK("#"&amp;"Insumos"&amp;"!A"&amp;MATCH($B24895,#REF!,0),"Ins "&amp;$B24895)</f>
        <v>#REF!</v>
      </c>
      <c r="M24895" s="220"/>
    </row>
    <row r="24896" spans="1:13" x14ac:dyDescent="0.2">
      <c r="A24896" s="54" t="s">
        <v>8991</v>
      </c>
      <c r="B24896" s="53" t="s">
        <v>9032</v>
      </c>
      <c r="C24896" s="45" t="s">
        <v>9094</v>
      </c>
      <c r="D24896" s="23" t="s">
        <v>5751</v>
      </c>
      <c r="E24896" s="23" t="s">
        <v>69</v>
      </c>
      <c r="F24896" s="40">
        <v>0.4</v>
      </c>
      <c r="G24896" s="25">
        <v>13021</v>
      </c>
      <c r="H24896" s="25">
        <v>5208</v>
      </c>
      <c r="J24896" s="58" t="e">
        <f>HYPERLINK("#"&amp;"Insumos"&amp;"!A"&amp;MATCH($B24896,#REF!,0),"Ins "&amp;$B24896)</f>
        <v>#REF!</v>
      </c>
      <c r="M24896" s="220"/>
    </row>
    <row r="24897" spans="1:13" x14ac:dyDescent="0.2">
      <c r="A24897" s="54"/>
      <c r="B24897" s="53" t="s">
        <v>9033</v>
      </c>
      <c r="C24897" s="45" t="s">
        <v>9095</v>
      </c>
      <c r="D24897" s="23" t="s">
        <v>5751</v>
      </c>
      <c r="E24897" s="23" t="s">
        <v>72</v>
      </c>
      <c r="F24897" s="40">
        <v>4</v>
      </c>
      <c r="G24897" s="25">
        <v>985</v>
      </c>
      <c r="H24897" s="25">
        <v>3940</v>
      </c>
      <c r="J24897" s="58" t="e">
        <f>HYPERLINK("#"&amp;"Insumos"&amp;"!A"&amp;MATCH($B24897,#REF!,0),"Ins "&amp;$B24897)</f>
        <v>#REF!</v>
      </c>
      <c r="M24897" s="220"/>
    </row>
    <row r="24898" spans="1:13" x14ac:dyDescent="0.2">
      <c r="A24898" s="54"/>
      <c r="B24898" s="53" t="s">
        <v>9034</v>
      </c>
      <c r="C24898" s="45" t="s">
        <v>9096</v>
      </c>
      <c r="D24898" s="23" t="s">
        <v>5751</v>
      </c>
      <c r="E24898" s="23" t="s">
        <v>72</v>
      </c>
      <c r="F24898" s="40">
        <v>4</v>
      </c>
      <c r="G24898" s="25">
        <v>985</v>
      </c>
      <c r="H24898" s="25">
        <v>3940</v>
      </c>
      <c r="J24898" s="58" t="e">
        <f>HYPERLINK("#"&amp;"Insumos"&amp;"!A"&amp;MATCH($B24898,#REF!,0),"Ins "&amp;$B24898)</f>
        <v>#REF!</v>
      </c>
      <c r="M24898" s="220"/>
    </row>
    <row r="24899" spans="1:13" ht="25.5" x14ac:dyDescent="0.2">
      <c r="A24899" s="54" t="s">
        <v>8991</v>
      </c>
      <c r="B24899" s="53" t="s">
        <v>4559</v>
      </c>
      <c r="C24899" s="45" t="s">
        <v>9471</v>
      </c>
      <c r="D24899" s="23" t="s">
        <v>5751</v>
      </c>
      <c r="E24899" s="23" t="s">
        <v>4138</v>
      </c>
      <c r="F24899" s="40">
        <v>0.01</v>
      </c>
      <c r="G24899" s="25">
        <v>140296</v>
      </c>
      <c r="H24899" s="25">
        <v>1403</v>
      </c>
      <c r="J24899" s="58" t="e">
        <f>HYPERLINK("#"&amp;"Insumos"&amp;"!A"&amp;MATCH($B24899,#REF!,0),"Ins "&amp;$B24899)</f>
        <v>#REF!</v>
      </c>
      <c r="M24899" s="220"/>
    </row>
    <row r="24900" spans="1:13" ht="25.5" x14ac:dyDescent="0.2">
      <c r="A24900" s="54" t="s">
        <v>8991</v>
      </c>
      <c r="B24900" s="53" t="s">
        <v>9044</v>
      </c>
      <c r="C24900" s="45" t="s">
        <v>9107</v>
      </c>
      <c r="D24900" s="23" t="s">
        <v>5751</v>
      </c>
      <c r="E24900" s="23" t="s">
        <v>9092</v>
      </c>
      <c r="F24900" s="40">
        <v>0.01</v>
      </c>
      <c r="G24900" s="25">
        <v>130208</v>
      </c>
      <c r="H24900" s="25">
        <v>1302</v>
      </c>
      <c r="J24900" s="58" t="e">
        <f>HYPERLINK("#"&amp;"Insumos"&amp;"!A"&amp;MATCH($B24900,#REF!,0),"Ins "&amp;$B24900)</f>
        <v>#REF!</v>
      </c>
      <c r="M24900" s="220"/>
    </row>
    <row r="24901" spans="1:13" ht="63.75" x14ac:dyDescent="0.2">
      <c r="A24901" s="49" t="s">
        <v>8992</v>
      </c>
      <c r="B24901" s="50" t="s">
        <v>6816</v>
      </c>
      <c r="C24901" s="79" t="s">
        <v>9251</v>
      </c>
      <c r="D24901" s="37" t="s">
        <v>5608</v>
      </c>
      <c r="E24901" s="37" t="s">
        <v>4134</v>
      </c>
      <c r="F24901" s="41"/>
      <c r="G24901" s="27"/>
      <c r="H24901" s="27"/>
      <c r="I24901" s="27">
        <v>96300</v>
      </c>
      <c r="M24901" s="220">
        <f t="shared" ref="M24901:M24961" si="389">ROUND(I24901*(1+$L$2),0)</f>
        <v>126114</v>
      </c>
    </row>
    <row r="24902" spans="1:13" x14ac:dyDescent="0.2">
      <c r="A24902" s="51" t="s">
        <v>8992</v>
      </c>
      <c r="B24902" s="52" t="s">
        <v>5533</v>
      </c>
      <c r="C24902" s="45" t="s">
        <v>5892</v>
      </c>
      <c r="D24902" s="23" t="s">
        <v>977</v>
      </c>
      <c r="E24902" s="23" t="s">
        <v>4134</v>
      </c>
      <c r="F24902" s="40">
        <v>1</v>
      </c>
      <c r="G24902" s="25">
        <v>3623</v>
      </c>
      <c r="H24902" s="25">
        <v>3623</v>
      </c>
      <c r="J24902" s="58" t="e">
        <f>HYPERLINK("#"&amp;"Insumos"&amp;"!A"&amp;MATCH($B24902,#REF!,0),"Ins "&amp;$B24902)</f>
        <v>#REF!</v>
      </c>
      <c r="M24902" s="220"/>
    </row>
    <row r="24903" spans="1:13" x14ac:dyDescent="0.2">
      <c r="A24903" s="51" t="s">
        <v>8992</v>
      </c>
      <c r="B24903" s="52" t="s">
        <v>254</v>
      </c>
      <c r="C24903" s="45" t="s">
        <v>751</v>
      </c>
      <c r="D24903" s="23" t="s">
        <v>5534</v>
      </c>
      <c r="E24903" s="23" t="s">
        <v>4141</v>
      </c>
      <c r="F24903" s="40">
        <v>0.1</v>
      </c>
      <c r="G24903" s="25">
        <v>46854</v>
      </c>
      <c r="H24903" s="25">
        <v>4685</v>
      </c>
      <c r="J24903" s="58" t="e">
        <f>HYPERLINK("#"&amp;"Insumos"&amp;"!A"&amp;MATCH($B24903,#REF!,0),"Ins "&amp;$B24903)</f>
        <v>#REF!</v>
      </c>
      <c r="M24903" s="220"/>
    </row>
    <row r="24904" spans="1:13" ht="25.5" x14ac:dyDescent="0.2">
      <c r="A24904" s="51" t="s">
        <v>8992</v>
      </c>
      <c r="B24904" s="52" t="s">
        <v>597</v>
      </c>
      <c r="C24904" s="45" t="s">
        <v>8738</v>
      </c>
      <c r="D24904" s="23" t="s">
        <v>5534</v>
      </c>
      <c r="E24904" s="23" t="s">
        <v>8737</v>
      </c>
      <c r="F24904" s="40">
        <v>0.25872487707529351</v>
      </c>
      <c r="G24904" s="25">
        <v>17302</v>
      </c>
      <c r="H24904" s="25">
        <v>4476</v>
      </c>
      <c r="J24904" s="58" t="e">
        <f>HYPERLINK("#"&amp;"Insumos"&amp;"!A"&amp;MATCH($B24904,#REF!,0),"Ins "&amp;$B24904)</f>
        <v>#REF!</v>
      </c>
      <c r="M24904" s="220"/>
    </row>
    <row r="24905" spans="1:13" ht="63.75" x14ac:dyDescent="0.2">
      <c r="A24905" s="51" t="s">
        <v>8992</v>
      </c>
      <c r="B24905" s="52" t="s">
        <v>5000</v>
      </c>
      <c r="C24905" s="45" t="s">
        <v>2346</v>
      </c>
      <c r="D24905" s="23" t="s">
        <v>5751</v>
      </c>
      <c r="E24905" s="23" t="s">
        <v>4134</v>
      </c>
      <c r="F24905" s="40">
        <v>0.2</v>
      </c>
      <c r="G24905" s="25">
        <v>5410</v>
      </c>
      <c r="H24905" s="25">
        <v>1082</v>
      </c>
      <c r="J24905" s="58" t="e">
        <f>HYPERLINK("#"&amp;"Insumos"&amp;"!A"&amp;MATCH($B24905,#REF!,0),"Ins "&amp;$B24905)</f>
        <v>#REF!</v>
      </c>
      <c r="M24905" s="220"/>
    </row>
    <row r="24906" spans="1:13" x14ac:dyDescent="0.2">
      <c r="A24906" s="51" t="s">
        <v>8992</v>
      </c>
      <c r="B24906" s="52" t="s">
        <v>5572</v>
      </c>
      <c r="C24906" s="45" t="s">
        <v>971</v>
      </c>
      <c r="D24906" s="23" t="s">
        <v>5734</v>
      </c>
      <c r="E24906" s="23" t="s">
        <v>4141</v>
      </c>
      <c r="F24906" s="40">
        <v>0.6</v>
      </c>
      <c r="G24906" s="25">
        <v>37863</v>
      </c>
      <c r="H24906" s="25">
        <v>22718</v>
      </c>
      <c r="J24906" s="58" t="e">
        <f>HYPERLINK("#"&amp;"Insumos"&amp;"!A"&amp;MATCH($B24906,#REF!,0),"Ins "&amp;$B24906)</f>
        <v>#REF!</v>
      </c>
      <c r="M24906" s="220"/>
    </row>
    <row r="24907" spans="1:13" x14ac:dyDescent="0.2">
      <c r="A24907" s="51" t="s">
        <v>8992</v>
      </c>
      <c r="B24907" s="52" t="s">
        <v>5007</v>
      </c>
      <c r="C24907" s="45" t="s">
        <v>720</v>
      </c>
      <c r="D24907" s="23" t="s">
        <v>5751</v>
      </c>
      <c r="E24907" s="23" t="s">
        <v>4134</v>
      </c>
      <c r="F24907" s="40">
        <v>1</v>
      </c>
      <c r="G24907" s="25">
        <v>1897</v>
      </c>
      <c r="H24907" s="25">
        <v>1897</v>
      </c>
      <c r="J24907" s="58" t="e">
        <f>HYPERLINK("#"&amp;"Insumos"&amp;"!A"&amp;MATCH($B24907,#REF!,0),"Ins "&amp;$B24907)</f>
        <v>#REF!</v>
      </c>
      <c r="M24907" s="220"/>
    </row>
    <row r="24908" spans="1:13" ht="25.5" x14ac:dyDescent="0.2">
      <c r="A24908" s="54" t="s">
        <v>8992</v>
      </c>
      <c r="B24908" s="53" t="s">
        <v>5194</v>
      </c>
      <c r="C24908" s="45" t="s">
        <v>1219</v>
      </c>
      <c r="D24908" s="23" t="s">
        <v>5751</v>
      </c>
      <c r="E24908" s="23" t="s">
        <v>467</v>
      </c>
      <c r="F24908" s="40">
        <v>1</v>
      </c>
      <c r="G24908" s="25">
        <v>22500</v>
      </c>
      <c r="H24908" s="25">
        <v>22500</v>
      </c>
      <c r="J24908" s="58" t="e">
        <f>HYPERLINK("#"&amp;"Insumos"&amp;"!A"&amp;MATCH($B24908,#REF!,0),"Ins "&amp;$B24908)</f>
        <v>#REF!</v>
      </c>
      <c r="M24908" s="220"/>
    </row>
    <row r="24909" spans="1:13" x14ac:dyDescent="0.2">
      <c r="A24909" s="54" t="s">
        <v>8992</v>
      </c>
      <c r="B24909" s="53" t="s">
        <v>5394</v>
      </c>
      <c r="C24909" s="45" t="s">
        <v>250</v>
      </c>
      <c r="D24909" s="23" t="s">
        <v>5751</v>
      </c>
      <c r="E24909" s="23" t="s">
        <v>467</v>
      </c>
      <c r="F24909" s="40">
        <v>1.7471999999999999</v>
      </c>
      <c r="G24909" s="25">
        <v>5949</v>
      </c>
      <c r="H24909" s="25">
        <v>10394</v>
      </c>
      <c r="J24909" s="58" t="e">
        <f>HYPERLINK("#"&amp;"Insumos"&amp;"!A"&amp;MATCH($B24909,#REF!,0),"Ins "&amp;$B24909)</f>
        <v>#REF!</v>
      </c>
      <c r="M24909" s="220"/>
    </row>
    <row r="24910" spans="1:13" x14ac:dyDescent="0.2">
      <c r="A24910" s="54" t="s">
        <v>8992</v>
      </c>
      <c r="B24910" s="53" t="s">
        <v>9032</v>
      </c>
      <c r="C24910" s="45" t="s">
        <v>9094</v>
      </c>
      <c r="D24910" s="23" t="s">
        <v>5751</v>
      </c>
      <c r="E24910" s="23" t="s">
        <v>69</v>
      </c>
      <c r="F24910" s="40">
        <v>0.6</v>
      </c>
      <c r="G24910" s="25">
        <v>13021</v>
      </c>
      <c r="H24910" s="25">
        <v>7813</v>
      </c>
      <c r="J24910" s="58" t="e">
        <f>HYPERLINK("#"&amp;"Insumos"&amp;"!A"&amp;MATCH($B24910,#REF!,0),"Ins "&amp;$B24910)</f>
        <v>#REF!</v>
      </c>
      <c r="M24910" s="220"/>
    </row>
    <row r="24911" spans="1:13" x14ac:dyDescent="0.2">
      <c r="A24911" s="54" t="s">
        <v>8992</v>
      </c>
      <c r="B24911" s="53" t="s">
        <v>9033</v>
      </c>
      <c r="C24911" s="45" t="s">
        <v>9095</v>
      </c>
      <c r="D24911" s="23" t="s">
        <v>5751</v>
      </c>
      <c r="E24911" s="23" t="s">
        <v>72</v>
      </c>
      <c r="F24911" s="40">
        <v>8</v>
      </c>
      <c r="G24911" s="25">
        <v>985</v>
      </c>
      <c r="H24911" s="25">
        <v>7880</v>
      </c>
      <c r="J24911" s="58" t="e">
        <f>HYPERLINK("#"&amp;"Insumos"&amp;"!A"&amp;MATCH($B24911,#REF!,0),"Ins "&amp;$B24911)</f>
        <v>#REF!</v>
      </c>
      <c r="M24911" s="220"/>
    </row>
    <row r="24912" spans="1:13" x14ac:dyDescent="0.2">
      <c r="A24912" s="54" t="s">
        <v>8992</v>
      </c>
      <c r="B24912" s="53" t="s">
        <v>9034</v>
      </c>
      <c r="C24912" s="45" t="s">
        <v>9096</v>
      </c>
      <c r="D24912" s="23" t="s">
        <v>5751</v>
      </c>
      <c r="E24912" s="23" t="s">
        <v>72</v>
      </c>
      <c r="F24912" s="40">
        <v>8</v>
      </c>
      <c r="G24912" s="25">
        <v>985</v>
      </c>
      <c r="H24912" s="25">
        <v>7880</v>
      </c>
      <c r="J24912" s="58" t="e">
        <f>HYPERLINK("#"&amp;"Insumos"&amp;"!A"&amp;MATCH($B24912,#REF!,0),"Ins "&amp;$B24912)</f>
        <v>#REF!</v>
      </c>
      <c r="M24912" s="220"/>
    </row>
    <row r="24913" spans="1:13" ht="25.5" x14ac:dyDescent="0.2">
      <c r="A24913" s="54" t="s">
        <v>8992</v>
      </c>
      <c r="B24913" s="53" t="s">
        <v>4559</v>
      </c>
      <c r="C24913" s="45" t="s">
        <v>9471</v>
      </c>
      <c r="D24913" s="23" t="s">
        <v>5751</v>
      </c>
      <c r="E24913" s="23" t="s">
        <v>4138</v>
      </c>
      <c r="F24913" s="40">
        <v>5.0000000000000001E-3</v>
      </c>
      <c r="G24913" s="25">
        <v>140296</v>
      </c>
      <c r="H24913" s="25">
        <v>701</v>
      </c>
      <c r="J24913" s="58" t="e">
        <f>HYPERLINK("#"&amp;"Insumos"&amp;"!A"&amp;MATCH($B24913,#REF!,0),"Ins "&amp;$B24913)</f>
        <v>#REF!</v>
      </c>
      <c r="M24913" s="220"/>
    </row>
    <row r="24914" spans="1:13" ht="25.5" x14ac:dyDescent="0.2">
      <c r="A24914" s="54" t="s">
        <v>8992</v>
      </c>
      <c r="B24914" s="53" t="s">
        <v>9044</v>
      </c>
      <c r="C24914" s="45" t="s">
        <v>9107</v>
      </c>
      <c r="D24914" s="23" t="s">
        <v>5751</v>
      </c>
      <c r="E24914" s="23" t="s">
        <v>9092</v>
      </c>
      <c r="F24914" s="40">
        <v>5.0000000000000001E-3</v>
      </c>
      <c r="G24914" s="25">
        <v>130208</v>
      </c>
      <c r="H24914" s="25">
        <v>651</v>
      </c>
      <c r="J24914" s="58" t="e">
        <f>HYPERLINK("#"&amp;"Insumos"&amp;"!A"&amp;MATCH($B24914,#REF!,0),"Ins "&amp;$B24914)</f>
        <v>#REF!</v>
      </c>
      <c r="M24914" s="220"/>
    </row>
    <row r="24915" spans="1:13" ht="102" x14ac:dyDescent="0.2">
      <c r="A24915" s="49" t="s">
        <v>8993</v>
      </c>
      <c r="B24915" s="50" t="s">
        <v>6816</v>
      </c>
      <c r="C24915" s="79" t="s">
        <v>9252</v>
      </c>
      <c r="D24915" s="37" t="s">
        <v>5608</v>
      </c>
      <c r="E24915" s="37" t="s">
        <v>464</v>
      </c>
      <c r="F24915" s="41"/>
      <c r="G24915" s="27"/>
      <c r="H24915" s="27"/>
      <c r="I24915" s="27">
        <v>125242</v>
      </c>
      <c r="M24915" s="220">
        <f t="shared" si="389"/>
        <v>164017</v>
      </c>
    </row>
    <row r="24916" spans="1:13" x14ac:dyDescent="0.2">
      <c r="A24916" s="51" t="s">
        <v>8993</v>
      </c>
      <c r="B24916" s="52" t="s">
        <v>5533</v>
      </c>
      <c r="C24916" s="45" t="s">
        <v>5892</v>
      </c>
      <c r="D24916" s="23" t="s">
        <v>977</v>
      </c>
      <c r="E24916" s="23" t="s">
        <v>4134</v>
      </c>
      <c r="F24916" s="40">
        <v>0.25</v>
      </c>
      <c r="G24916" s="25">
        <v>3623</v>
      </c>
      <c r="H24916" s="25">
        <v>906</v>
      </c>
      <c r="J24916" s="58" t="e">
        <f>HYPERLINK("#"&amp;"Insumos"&amp;"!A"&amp;MATCH($B24916,#REF!,0),"Ins "&amp;$B24916)</f>
        <v>#REF!</v>
      </c>
      <c r="M24916" s="220"/>
    </row>
    <row r="24917" spans="1:13" ht="25.5" x14ac:dyDescent="0.2">
      <c r="A24917" s="51" t="s">
        <v>8993</v>
      </c>
      <c r="B24917" s="52" t="s">
        <v>597</v>
      </c>
      <c r="C24917" s="45" t="s">
        <v>8738</v>
      </c>
      <c r="D24917" s="23" t="s">
        <v>5534</v>
      </c>
      <c r="E24917" s="23" t="s">
        <v>8737</v>
      </c>
      <c r="F24917" s="40">
        <v>0.4767213426143001</v>
      </c>
      <c r="G24917" s="25">
        <v>17302</v>
      </c>
      <c r="H24917" s="25">
        <v>8248</v>
      </c>
      <c r="J24917" s="58" t="e">
        <f>HYPERLINK("#"&amp;"Insumos"&amp;"!A"&amp;MATCH($B24917,#REF!,0),"Ins "&amp;$B24917)</f>
        <v>#REF!</v>
      </c>
      <c r="M24917" s="220"/>
    </row>
    <row r="24918" spans="1:13" ht="63.75" x14ac:dyDescent="0.2">
      <c r="A24918" s="51" t="s">
        <v>8993</v>
      </c>
      <c r="B24918" s="52" t="s">
        <v>5000</v>
      </c>
      <c r="C24918" s="45" t="s">
        <v>2346</v>
      </c>
      <c r="D24918" s="23" t="s">
        <v>5751</v>
      </c>
      <c r="E24918" s="23" t="s">
        <v>4134</v>
      </c>
      <c r="F24918" s="40">
        <v>0.2</v>
      </c>
      <c r="G24918" s="25">
        <v>5410</v>
      </c>
      <c r="H24918" s="25">
        <v>1082</v>
      </c>
      <c r="J24918" s="58" t="e">
        <f>HYPERLINK("#"&amp;"Insumos"&amp;"!A"&amp;MATCH($B24918,#REF!,0),"Ins "&amp;$B24918)</f>
        <v>#REF!</v>
      </c>
      <c r="M24918" s="220"/>
    </row>
    <row r="24919" spans="1:13" x14ac:dyDescent="0.2">
      <c r="A24919" s="51" t="s">
        <v>8993</v>
      </c>
      <c r="B24919" s="52" t="s">
        <v>5575</v>
      </c>
      <c r="C24919" s="45" t="s">
        <v>974</v>
      </c>
      <c r="D24919" s="23" t="s">
        <v>5734</v>
      </c>
      <c r="E24919" s="23" t="s">
        <v>4141</v>
      </c>
      <c r="F24919" s="40">
        <v>0.7</v>
      </c>
      <c r="G24919" s="25">
        <v>41004</v>
      </c>
      <c r="H24919" s="25">
        <v>28703</v>
      </c>
      <c r="J24919" s="58" t="e">
        <f>HYPERLINK("#"&amp;"Insumos"&amp;"!A"&amp;MATCH($B24919,#REF!,0),"Ins "&amp;$B24919)</f>
        <v>#REF!</v>
      </c>
      <c r="M24919" s="220"/>
    </row>
    <row r="24920" spans="1:13" x14ac:dyDescent="0.2">
      <c r="A24920" s="51" t="s">
        <v>8993</v>
      </c>
      <c r="B24920" s="52" t="s">
        <v>5007</v>
      </c>
      <c r="C24920" s="45" t="s">
        <v>720</v>
      </c>
      <c r="D24920" s="23" t="s">
        <v>5751</v>
      </c>
      <c r="E24920" s="23" t="s">
        <v>4134</v>
      </c>
      <c r="F24920" s="40">
        <v>1</v>
      </c>
      <c r="G24920" s="25">
        <v>1897</v>
      </c>
      <c r="H24920" s="25">
        <v>1897</v>
      </c>
      <c r="J24920" s="58" t="e">
        <f>HYPERLINK("#"&amp;"Insumos"&amp;"!A"&amp;MATCH($B24920,#REF!,0),"Ins "&amp;$B24920)</f>
        <v>#REF!</v>
      </c>
      <c r="M24920" s="220"/>
    </row>
    <row r="24921" spans="1:13" x14ac:dyDescent="0.2">
      <c r="A24921" s="54" t="s">
        <v>8993</v>
      </c>
      <c r="B24921" s="53" t="s">
        <v>9029</v>
      </c>
      <c r="C24921" s="45" t="s">
        <v>9090</v>
      </c>
      <c r="D24921" s="23" t="s">
        <v>5751</v>
      </c>
      <c r="E24921" s="23" t="s">
        <v>8602</v>
      </c>
      <c r="F24921" s="40">
        <v>1.0000000000000002E-2</v>
      </c>
      <c r="G24921" s="25">
        <v>6441549</v>
      </c>
      <c r="H24921" s="25">
        <v>64415</v>
      </c>
      <c r="J24921" s="58" t="e">
        <f>HYPERLINK("#"&amp;"Insumos"&amp;"!A"&amp;MATCH($B24921,#REF!,0),"Ins "&amp;$B24921)</f>
        <v>#REF!</v>
      </c>
      <c r="M24921" s="220"/>
    </row>
    <row r="24922" spans="1:13" x14ac:dyDescent="0.2">
      <c r="A24922" s="54" t="s">
        <v>8993</v>
      </c>
      <c r="B24922" s="53" t="s">
        <v>9030</v>
      </c>
      <c r="C24922" s="45" t="s">
        <v>9091</v>
      </c>
      <c r="D24922" s="23" t="s">
        <v>5751</v>
      </c>
      <c r="E24922" s="23" t="s">
        <v>9092</v>
      </c>
      <c r="F24922" s="40">
        <v>6.0000000000000006E-4</v>
      </c>
      <c r="G24922" s="25">
        <v>2206969</v>
      </c>
      <c r="H24922" s="25">
        <v>1324</v>
      </c>
      <c r="J24922" s="58" t="e">
        <f>HYPERLINK("#"&amp;"Insumos"&amp;"!A"&amp;MATCH($B24922,#REF!,0),"Ins "&amp;$B24922)</f>
        <v>#REF!</v>
      </c>
      <c r="M24922" s="220"/>
    </row>
    <row r="24923" spans="1:13" x14ac:dyDescent="0.2">
      <c r="A24923" s="54" t="s">
        <v>8993</v>
      </c>
      <c r="B24923" s="53" t="s">
        <v>5370</v>
      </c>
      <c r="C24923" s="45" t="s">
        <v>567</v>
      </c>
      <c r="D24923" s="23" t="s">
        <v>5751</v>
      </c>
      <c r="E24923" s="23" t="s">
        <v>4138</v>
      </c>
      <c r="F24923" s="40">
        <v>8.0000000000000016E-2</v>
      </c>
      <c r="G24923" s="25">
        <v>12500</v>
      </c>
      <c r="H24923" s="25">
        <v>1000</v>
      </c>
      <c r="J24923" s="58" t="e">
        <f>HYPERLINK("#"&amp;"Insumos"&amp;"!A"&amp;MATCH($B24923,#REF!,0),"Ins "&amp;$B24923)</f>
        <v>#REF!</v>
      </c>
      <c r="M24923" s="220"/>
    </row>
    <row r="24924" spans="1:13" x14ac:dyDescent="0.2">
      <c r="A24924" s="54" t="s">
        <v>8993</v>
      </c>
      <c r="B24924" s="53" t="s">
        <v>9032</v>
      </c>
      <c r="C24924" s="45" t="s">
        <v>9094</v>
      </c>
      <c r="D24924" s="23" t="s">
        <v>5751</v>
      </c>
      <c r="E24924" s="23" t="s">
        <v>69</v>
      </c>
      <c r="F24924" s="40">
        <v>0.2</v>
      </c>
      <c r="G24924" s="25">
        <v>13021</v>
      </c>
      <c r="H24924" s="25">
        <v>2604</v>
      </c>
      <c r="J24924" s="58" t="e">
        <f>HYPERLINK("#"&amp;"Insumos"&amp;"!A"&amp;MATCH($B24924,#REF!,0),"Ins "&amp;$B24924)</f>
        <v>#REF!</v>
      </c>
      <c r="M24924" s="220"/>
    </row>
    <row r="24925" spans="1:13" x14ac:dyDescent="0.2">
      <c r="A24925" s="54" t="s">
        <v>8993</v>
      </c>
      <c r="B24925" s="53" t="s">
        <v>9033</v>
      </c>
      <c r="C24925" s="45" t="s">
        <v>9095</v>
      </c>
      <c r="D24925" s="23" t="s">
        <v>5751</v>
      </c>
      <c r="E24925" s="23" t="s">
        <v>72</v>
      </c>
      <c r="F24925" s="40">
        <v>4</v>
      </c>
      <c r="G24925" s="25">
        <v>985</v>
      </c>
      <c r="H24925" s="25">
        <v>3940</v>
      </c>
      <c r="J24925" s="58" t="e">
        <f>HYPERLINK("#"&amp;"Insumos"&amp;"!A"&amp;MATCH($B24925,#REF!,0),"Ins "&amp;$B24925)</f>
        <v>#REF!</v>
      </c>
      <c r="M24925" s="220"/>
    </row>
    <row r="24926" spans="1:13" x14ac:dyDescent="0.2">
      <c r="A24926" s="54" t="s">
        <v>8993</v>
      </c>
      <c r="B24926" s="53" t="s">
        <v>9034</v>
      </c>
      <c r="C24926" s="45" t="s">
        <v>9096</v>
      </c>
      <c r="D24926" s="23" t="s">
        <v>5751</v>
      </c>
      <c r="E24926" s="23" t="s">
        <v>72</v>
      </c>
      <c r="F24926" s="40">
        <v>4</v>
      </c>
      <c r="G24926" s="25">
        <v>985</v>
      </c>
      <c r="H24926" s="25">
        <v>3940</v>
      </c>
      <c r="J24926" s="58" t="e">
        <f>HYPERLINK("#"&amp;"Insumos"&amp;"!A"&amp;MATCH($B24926,#REF!,0),"Ins "&amp;$B24926)</f>
        <v>#REF!</v>
      </c>
      <c r="M24926" s="220"/>
    </row>
    <row r="24927" spans="1:13" x14ac:dyDescent="0.2">
      <c r="A24927" s="54" t="s">
        <v>8993</v>
      </c>
      <c r="B24927" s="53" t="s">
        <v>9050</v>
      </c>
      <c r="C24927" s="45" t="s">
        <v>9113</v>
      </c>
      <c r="D24927" s="23" t="s">
        <v>5751</v>
      </c>
      <c r="E24927" s="23" t="s">
        <v>9114</v>
      </c>
      <c r="F24927" s="40">
        <v>0.04</v>
      </c>
      <c r="G24927" s="25">
        <v>95734</v>
      </c>
      <c r="H24927" s="25">
        <v>3829</v>
      </c>
      <c r="J24927" s="58" t="e">
        <f>HYPERLINK("#"&amp;"Insumos"&amp;"!A"&amp;MATCH($B24927,#REF!,0),"Ins "&amp;$B24927)</f>
        <v>#REF!</v>
      </c>
      <c r="M24927" s="220"/>
    </row>
    <row r="24928" spans="1:13" x14ac:dyDescent="0.2">
      <c r="A24928" s="54" t="s">
        <v>8993</v>
      </c>
      <c r="B24928" s="53" t="s">
        <v>9035</v>
      </c>
      <c r="C24928" s="45" t="s">
        <v>9097</v>
      </c>
      <c r="D24928" s="23" t="s">
        <v>5751</v>
      </c>
      <c r="E24928" s="23" t="s">
        <v>72</v>
      </c>
      <c r="F24928" s="40">
        <v>7.0000000000000007E-2</v>
      </c>
      <c r="G24928" s="25">
        <v>21329</v>
      </c>
      <c r="H24928" s="25">
        <v>1493</v>
      </c>
      <c r="J24928" s="58" t="e">
        <f>HYPERLINK("#"&amp;"Insumos"&amp;"!A"&amp;MATCH($B24928,#REF!,0),"Ins "&amp;$B24928)</f>
        <v>#REF!</v>
      </c>
      <c r="M24928" s="220"/>
    </row>
    <row r="24929" spans="1:13" x14ac:dyDescent="0.2">
      <c r="A24929" s="54" t="s">
        <v>8993</v>
      </c>
      <c r="B24929" s="53" t="s">
        <v>9047</v>
      </c>
      <c r="C24929" s="45" t="s">
        <v>9110</v>
      </c>
      <c r="D24929" s="23" t="s">
        <v>5751</v>
      </c>
      <c r="E24929" s="23" t="s">
        <v>72</v>
      </c>
      <c r="F24929" s="40">
        <v>1</v>
      </c>
      <c r="G24929" s="25">
        <v>1861</v>
      </c>
      <c r="H24929" s="25">
        <v>1861</v>
      </c>
      <c r="J24929" s="58" t="e">
        <f>HYPERLINK("#"&amp;"Insumos"&amp;"!A"&amp;MATCH($B24929,#REF!,0),"Ins "&amp;$B24929)</f>
        <v>#REF!</v>
      </c>
      <c r="M24929" s="220"/>
    </row>
    <row r="24930" spans="1:13" ht="63.75" x14ac:dyDescent="0.2">
      <c r="A24930" s="49" t="s">
        <v>8994</v>
      </c>
      <c r="B24930" s="50" t="s">
        <v>6816</v>
      </c>
      <c r="C24930" s="79" t="s">
        <v>9253</v>
      </c>
      <c r="D24930" s="37" t="s">
        <v>5608</v>
      </c>
      <c r="E24930" s="37" t="s">
        <v>464</v>
      </c>
      <c r="F24930" s="41"/>
      <c r="G24930" s="27"/>
      <c r="H24930" s="27"/>
      <c r="I24930" s="27">
        <v>99247</v>
      </c>
      <c r="M24930" s="220">
        <f t="shared" si="389"/>
        <v>129974</v>
      </c>
    </row>
    <row r="24931" spans="1:13" x14ac:dyDescent="0.2">
      <c r="A24931" s="51" t="s">
        <v>8994</v>
      </c>
      <c r="B24931" s="52" t="s">
        <v>5533</v>
      </c>
      <c r="C24931" s="45" t="s">
        <v>5892</v>
      </c>
      <c r="D24931" s="23" t="s">
        <v>977</v>
      </c>
      <c r="E24931" s="23" t="s">
        <v>4134</v>
      </c>
      <c r="F24931" s="40">
        <v>0.5</v>
      </c>
      <c r="G24931" s="25">
        <v>3623</v>
      </c>
      <c r="H24931" s="25">
        <v>1812</v>
      </c>
      <c r="J24931" s="58" t="e">
        <f>HYPERLINK("#"&amp;"Insumos"&amp;"!A"&amp;MATCH($B24931,#REF!,0),"Ins "&amp;$B24931)</f>
        <v>#REF!</v>
      </c>
      <c r="M24931" s="220"/>
    </row>
    <row r="24932" spans="1:13" x14ac:dyDescent="0.2">
      <c r="A24932" s="51" t="s">
        <v>8994</v>
      </c>
      <c r="B24932" s="52" t="s">
        <v>254</v>
      </c>
      <c r="C24932" s="45" t="s">
        <v>751</v>
      </c>
      <c r="D24932" s="23" t="s">
        <v>5534</v>
      </c>
      <c r="E24932" s="23" t="s">
        <v>4141</v>
      </c>
      <c r="F24932" s="40">
        <v>0.05</v>
      </c>
      <c r="G24932" s="25">
        <v>46854</v>
      </c>
      <c r="H24932" s="25">
        <v>2343</v>
      </c>
      <c r="J24932" s="58" t="e">
        <f>HYPERLINK("#"&amp;"Insumos"&amp;"!A"&amp;MATCH($B24932,#REF!,0),"Ins "&amp;$B24932)</f>
        <v>#REF!</v>
      </c>
      <c r="M24932" s="220"/>
    </row>
    <row r="24933" spans="1:13" ht="25.5" x14ac:dyDescent="0.2">
      <c r="A24933" s="51" t="s">
        <v>8994</v>
      </c>
      <c r="B24933" s="52" t="s">
        <v>597</v>
      </c>
      <c r="C24933" s="45" t="s">
        <v>8738</v>
      </c>
      <c r="D24933" s="23" t="s">
        <v>5534</v>
      </c>
      <c r="E24933" s="23" t="s">
        <v>8737</v>
      </c>
      <c r="F24933" s="40">
        <v>0</v>
      </c>
      <c r="G24933" s="25">
        <v>17302</v>
      </c>
      <c r="H24933" s="25">
        <v>0</v>
      </c>
      <c r="J24933" s="58" t="e">
        <f>HYPERLINK("#"&amp;"Insumos"&amp;"!A"&amp;MATCH($B24933,#REF!,0),"Ins "&amp;$B24933)</f>
        <v>#REF!</v>
      </c>
      <c r="M24933" s="220"/>
    </row>
    <row r="24934" spans="1:13" ht="63.75" x14ac:dyDescent="0.2">
      <c r="A24934" s="51" t="s">
        <v>8994</v>
      </c>
      <c r="B24934" s="52" t="s">
        <v>5000</v>
      </c>
      <c r="C24934" s="45" t="s">
        <v>2346</v>
      </c>
      <c r="D24934" s="23" t="s">
        <v>5751</v>
      </c>
      <c r="E24934" s="23" t="s">
        <v>4134</v>
      </c>
      <c r="F24934" s="40">
        <v>0.3</v>
      </c>
      <c r="G24934" s="25">
        <v>5410</v>
      </c>
      <c r="H24934" s="25">
        <v>1623</v>
      </c>
      <c r="J24934" s="58" t="e">
        <f>HYPERLINK("#"&amp;"Insumos"&amp;"!A"&amp;MATCH($B24934,#REF!,0),"Ins "&amp;$B24934)</f>
        <v>#REF!</v>
      </c>
      <c r="M24934" s="220"/>
    </row>
    <row r="24935" spans="1:13" x14ac:dyDescent="0.2">
      <c r="A24935" s="51" t="s">
        <v>8994</v>
      </c>
      <c r="B24935" s="52" t="s">
        <v>5572</v>
      </c>
      <c r="C24935" s="45" t="s">
        <v>971</v>
      </c>
      <c r="D24935" s="23" t="s">
        <v>5734</v>
      </c>
      <c r="E24935" s="23" t="s">
        <v>4141</v>
      </c>
      <c r="F24935" s="40">
        <v>0.4</v>
      </c>
      <c r="G24935" s="25">
        <v>37863</v>
      </c>
      <c r="H24935" s="25">
        <v>15145</v>
      </c>
      <c r="J24935" s="58" t="e">
        <f>HYPERLINK("#"&amp;"Insumos"&amp;"!A"&amp;MATCH($B24935,#REF!,0),"Ins "&amp;$B24935)</f>
        <v>#REF!</v>
      </c>
      <c r="M24935" s="220"/>
    </row>
    <row r="24936" spans="1:13" x14ac:dyDescent="0.2">
      <c r="A24936" s="51" t="s">
        <v>8994</v>
      </c>
      <c r="B24936" s="52" t="s">
        <v>5007</v>
      </c>
      <c r="C24936" s="45" t="s">
        <v>720</v>
      </c>
      <c r="D24936" s="23" t="s">
        <v>5751</v>
      </c>
      <c r="E24936" s="23" t="s">
        <v>4134</v>
      </c>
      <c r="F24936" s="40">
        <v>0.5</v>
      </c>
      <c r="G24936" s="25">
        <v>1897</v>
      </c>
      <c r="H24936" s="25">
        <v>949</v>
      </c>
      <c r="J24936" s="58" t="e">
        <f>HYPERLINK("#"&amp;"Insumos"&amp;"!A"&amp;MATCH($B24936,#REF!,0),"Ins "&amp;$B24936)</f>
        <v>#REF!</v>
      </c>
      <c r="M24936" s="220"/>
    </row>
    <row r="24937" spans="1:13" ht="25.5" x14ac:dyDescent="0.2">
      <c r="A24937" s="54" t="s">
        <v>8994</v>
      </c>
      <c r="B24937" s="53" t="s">
        <v>5194</v>
      </c>
      <c r="C24937" s="45" t="s">
        <v>1219</v>
      </c>
      <c r="D24937" s="23" t="s">
        <v>5751</v>
      </c>
      <c r="E24937" s="23" t="s">
        <v>467</v>
      </c>
      <c r="F24937" s="40">
        <v>0.3</v>
      </c>
      <c r="G24937" s="25">
        <v>22500</v>
      </c>
      <c r="H24937" s="25">
        <v>6750</v>
      </c>
      <c r="J24937" s="58" t="e">
        <f>HYPERLINK("#"&amp;"Insumos"&amp;"!A"&amp;MATCH($B24937,#REF!,0),"Ins "&amp;$B24937)</f>
        <v>#REF!</v>
      </c>
      <c r="M24937" s="220"/>
    </row>
    <row r="24938" spans="1:13" x14ac:dyDescent="0.2">
      <c r="A24938" s="54" t="s">
        <v>8994</v>
      </c>
      <c r="B24938" s="53" t="s">
        <v>5394</v>
      </c>
      <c r="C24938" s="45" t="s">
        <v>250</v>
      </c>
      <c r="D24938" s="23" t="s">
        <v>5751</v>
      </c>
      <c r="E24938" s="23" t="s">
        <v>467</v>
      </c>
      <c r="F24938" s="40">
        <v>6.3063000000000002</v>
      </c>
      <c r="G24938" s="25">
        <v>5949</v>
      </c>
      <c r="H24938" s="25">
        <v>37516</v>
      </c>
      <c r="J24938" s="58" t="e">
        <f>HYPERLINK("#"&amp;"Insumos"&amp;"!A"&amp;MATCH($B24938,#REF!,0),"Ins "&amp;$B24938)</f>
        <v>#REF!</v>
      </c>
      <c r="M24938" s="220"/>
    </row>
    <row r="24939" spans="1:13" x14ac:dyDescent="0.2">
      <c r="A24939" s="54" t="s">
        <v>8994</v>
      </c>
      <c r="B24939" s="53" t="s">
        <v>9032</v>
      </c>
      <c r="C24939" s="45" t="s">
        <v>9094</v>
      </c>
      <c r="D24939" s="23" t="s">
        <v>5751</v>
      </c>
      <c r="E24939" s="23" t="s">
        <v>69</v>
      </c>
      <c r="F24939" s="40">
        <v>1</v>
      </c>
      <c r="G24939" s="25">
        <v>13021</v>
      </c>
      <c r="H24939" s="25">
        <v>13021</v>
      </c>
      <c r="J24939" s="58" t="e">
        <f>HYPERLINK("#"&amp;"Insumos"&amp;"!A"&amp;MATCH($B24939,#REF!,0),"Ins "&amp;$B24939)</f>
        <v>#REF!</v>
      </c>
      <c r="M24939" s="220"/>
    </row>
    <row r="24940" spans="1:13" x14ac:dyDescent="0.2">
      <c r="A24940" s="54" t="s">
        <v>8994</v>
      </c>
      <c r="B24940" s="53" t="s">
        <v>9033</v>
      </c>
      <c r="C24940" s="45" t="s">
        <v>9095</v>
      </c>
      <c r="D24940" s="23" t="s">
        <v>5751</v>
      </c>
      <c r="E24940" s="23" t="s">
        <v>72</v>
      </c>
      <c r="F24940" s="40">
        <v>8</v>
      </c>
      <c r="G24940" s="25">
        <v>985</v>
      </c>
      <c r="H24940" s="25">
        <v>7880</v>
      </c>
      <c r="J24940" s="58" t="e">
        <f>HYPERLINK("#"&amp;"Insumos"&amp;"!A"&amp;MATCH($B24940,#REF!,0),"Ins "&amp;$B24940)</f>
        <v>#REF!</v>
      </c>
      <c r="M24940" s="220"/>
    </row>
    <row r="24941" spans="1:13" x14ac:dyDescent="0.2">
      <c r="A24941" s="54" t="s">
        <v>8994</v>
      </c>
      <c r="B24941" s="53" t="s">
        <v>9034</v>
      </c>
      <c r="C24941" s="45" t="s">
        <v>9096</v>
      </c>
      <c r="D24941" s="23" t="s">
        <v>5751</v>
      </c>
      <c r="E24941" s="23" t="s">
        <v>72</v>
      </c>
      <c r="F24941" s="40">
        <v>8</v>
      </c>
      <c r="G24941" s="25">
        <v>985</v>
      </c>
      <c r="H24941" s="25">
        <v>7880</v>
      </c>
      <c r="J24941" s="58" t="e">
        <f>HYPERLINK("#"&amp;"Insumos"&amp;"!A"&amp;MATCH($B24941,#REF!,0),"Ins "&amp;$B24941)</f>
        <v>#REF!</v>
      </c>
      <c r="M24941" s="220"/>
    </row>
    <row r="24942" spans="1:13" ht="25.5" x14ac:dyDescent="0.2">
      <c r="A24942" s="54" t="s">
        <v>8994</v>
      </c>
      <c r="B24942" s="53" t="s">
        <v>4559</v>
      </c>
      <c r="C24942" s="45" t="s">
        <v>9471</v>
      </c>
      <c r="D24942" s="23" t="s">
        <v>5751</v>
      </c>
      <c r="E24942" s="23" t="s">
        <v>4138</v>
      </c>
      <c r="F24942" s="40">
        <v>1.6E-2</v>
      </c>
      <c r="G24942" s="25">
        <v>140296</v>
      </c>
      <c r="H24942" s="25">
        <v>2245</v>
      </c>
      <c r="J24942" s="58" t="e">
        <f>HYPERLINK("#"&amp;"Insumos"&amp;"!A"&amp;MATCH($B24942,#REF!,0),"Ins "&amp;$B24942)</f>
        <v>#REF!</v>
      </c>
      <c r="M24942" s="220"/>
    </row>
    <row r="24943" spans="1:13" ht="25.5" x14ac:dyDescent="0.2">
      <c r="A24943" s="54" t="s">
        <v>8994</v>
      </c>
      <c r="B24943" s="53" t="s">
        <v>9044</v>
      </c>
      <c r="C24943" s="45" t="s">
        <v>9107</v>
      </c>
      <c r="D24943" s="23" t="s">
        <v>5751</v>
      </c>
      <c r="E24943" s="23" t="s">
        <v>9092</v>
      </c>
      <c r="F24943" s="40">
        <v>1.6E-2</v>
      </c>
      <c r="G24943" s="25">
        <v>130208</v>
      </c>
      <c r="H24943" s="25">
        <v>2083</v>
      </c>
      <c r="J24943" s="58" t="e">
        <f>HYPERLINK("#"&amp;"Insumos"&amp;"!A"&amp;MATCH($B24943,#REF!,0),"Ins "&amp;$B24943)</f>
        <v>#REF!</v>
      </c>
      <c r="M24943" s="220"/>
    </row>
    <row r="24944" spans="1:13" ht="38.25" x14ac:dyDescent="0.2">
      <c r="A24944" s="49" t="s">
        <v>8995</v>
      </c>
      <c r="B24944" s="50" t="s">
        <v>6816</v>
      </c>
      <c r="C24944" s="79" t="s">
        <v>9254</v>
      </c>
      <c r="D24944" s="37" t="s">
        <v>5608</v>
      </c>
      <c r="E24944" s="37" t="s">
        <v>465</v>
      </c>
      <c r="F24944" s="41"/>
      <c r="G24944" s="27"/>
      <c r="H24944" s="27"/>
      <c r="I24944" s="27">
        <v>96726</v>
      </c>
      <c r="M24944" s="220">
        <f t="shared" si="389"/>
        <v>126672</v>
      </c>
    </row>
    <row r="24945" spans="1:13" x14ac:dyDescent="0.2">
      <c r="A24945" s="51" t="s">
        <v>8995</v>
      </c>
      <c r="B24945" s="52" t="s">
        <v>5533</v>
      </c>
      <c r="C24945" s="45" t="s">
        <v>5892</v>
      </c>
      <c r="D24945" s="23" t="s">
        <v>977</v>
      </c>
      <c r="E24945" s="23" t="s">
        <v>4134</v>
      </c>
      <c r="F24945" s="40">
        <v>0.1</v>
      </c>
      <c r="G24945" s="25">
        <v>3623</v>
      </c>
      <c r="H24945" s="25">
        <v>362</v>
      </c>
      <c r="J24945" s="58" t="e">
        <f>HYPERLINK("#"&amp;"Insumos"&amp;"!A"&amp;MATCH($B24945,#REF!,0),"Ins "&amp;$B24945)</f>
        <v>#REF!</v>
      </c>
      <c r="M24945" s="220"/>
    </row>
    <row r="24946" spans="1:13" ht="25.5" x14ac:dyDescent="0.2">
      <c r="A24946" s="51" t="s">
        <v>8995</v>
      </c>
      <c r="B24946" s="52" t="s">
        <v>597</v>
      </c>
      <c r="C24946" s="45" t="s">
        <v>8738</v>
      </c>
      <c r="D24946" s="23" t="s">
        <v>5534</v>
      </c>
      <c r="E24946" s="23" t="s">
        <v>8737</v>
      </c>
      <c r="F24946" s="40">
        <v>3.1592106370445179</v>
      </c>
      <c r="G24946" s="25">
        <v>17302</v>
      </c>
      <c r="H24946" s="25">
        <v>54661</v>
      </c>
      <c r="J24946" s="58" t="e">
        <f>HYPERLINK("#"&amp;"Insumos"&amp;"!A"&amp;MATCH($B24946,#REF!,0),"Ins "&amp;$B24946)</f>
        <v>#REF!</v>
      </c>
      <c r="M24946" s="220"/>
    </row>
    <row r="24947" spans="1:13" ht="63.75" x14ac:dyDescent="0.2">
      <c r="A24947" s="51" t="s">
        <v>8995</v>
      </c>
      <c r="B24947" s="52" t="s">
        <v>5000</v>
      </c>
      <c r="C24947" s="45" t="s">
        <v>2346</v>
      </c>
      <c r="D24947" s="23" t="s">
        <v>5751</v>
      </c>
      <c r="E24947" s="23" t="s">
        <v>4134</v>
      </c>
      <c r="F24947" s="40">
        <v>0.15</v>
      </c>
      <c r="G24947" s="25">
        <v>5410</v>
      </c>
      <c r="H24947" s="25">
        <v>812</v>
      </c>
      <c r="J24947" s="58" t="e">
        <f>HYPERLINK("#"&amp;"Insumos"&amp;"!A"&amp;MATCH($B24947,#REF!,0),"Ins "&amp;$B24947)</f>
        <v>#REF!</v>
      </c>
      <c r="M24947" s="220"/>
    </row>
    <row r="24948" spans="1:13" x14ac:dyDescent="0.2">
      <c r="A24948" s="51" t="s">
        <v>8995</v>
      </c>
      <c r="B24948" s="52" t="s">
        <v>5572</v>
      </c>
      <c r="C24948" s="45" t="s">
        <v>971</v>
      </c>
      <c r="D24948" s="23" t="s">
        <v>5734</v>
      </c>
      <c r="E24948" s="23" t="s">
        <v>4141</v>
      </c>
      <c r="F24948" s="40">
        <v>0.8</v>
      </c>
      <c r="G24948" s="25">
        <v>37863</v>
      </c>
      <c r="H24948" s="25">
        <v>30290</v>
      </c>
      <c r="J24948" s="58" t="e">
        <f>HYPERLINK("#"&amp;"Insumos"&amp;"!A"&amp;MATCH($B24948,#REF!,0),"Ins "&amp;$B24948)</f>
        <v>#REF!</v>
      </c>
      <c r="M24948" s="220"/>
    </row>
    <row r="24949" spans="1:13" x14ac:dyDescent="0.2">
      <c r="A24949" s="51" t="s">
        <v>8995</v>
      </c>
      <c r="B24949" s="52" t="s">
        <v>5007</v>
      </c>
      <c r="C24949" s="45" t="s">
        <v>720</v>
      </c>
      <c r="D24949" s="23" t="s">
        <v>5751</v>
      </c>
      <c r="E24949" s="23" t="s">
        <v>4134</v>
      </c>
      <c r="F24949" s="40">
        <v>0.9</v>
      </c>
      <c r="G24949" s="25">
        <v>1897</v>
      </c>
      <c r="H24949" s="25">
        <v>1707</v>
      </c>
      <c r="J24949" s="58" t="e">
        <f>HYPERLINK("#"&amp;"Insumos"&amp;"!A"&amp;MATCH($B24949,#REF!,0),"Ins "&amp;$B24949)</f>
        <v>#REF!</v>
      </c>
      <c r="M24949" s="220"/>
    </row>
    <row r="24950" spans="1:13" x14ac:dyDescent="0.2">
      <c r="A24950" s="54" t="s">
        <v>8995</v>
      </c>
      <c r="B24950" s="53" t="s">
        <v>9061</v>
      </c>
      <c r="C24950" s="45" t="s">
        <v>9122</v>
      </c>
      <c r="D24950" s="23" t="s">
        <v>5751</v>
      </c>
      <c r="E24950" s="23" t="s">
        <v>8514</v>
      </c>
      <c r="F24950" s="40">
        <v>0.4</v>
      </c>
      <c r="G24950" s="25">
        <v>16232</v>
      </c>
      <c r="H24950" s="25">
        <v>6493</v>
      </c>
      <c r="J24950" s="58" t="e">
        <f>HYPERLINK("#"&amp;"Insumos"&amp;"!A"&amp;MATCH($B24950,#REF!,0),"Ins "&amp;$B24950)</f>
        <v>#REF!</v>
      </c>
      <c r="M24950" s="220"/>
    </row>
    <row r="24951" spans="1:13" x14ac:dyDescent="0.2">
      <c r="A24951" s="54" t="s">
        <v>8995</v>
      </c>
      <c r="B24951" s="53" t="s">
        <v>9062</v>
      </c>
      <c r="C24951" s="45" t="s">
        <v>9123</v>
      </c>
      <c r="D24951" s="23" t="s">
        <v>5751</v>
      </c>
      <c r="E24951" s="23" t="s">
        <v>8514</v>
      </c>
      <c r="F24951" s="40">
        <v>0.12</v>
      </c>
      <c r="G24951" s="25">
        <v>20008</v>
      </c>
      <c r="H24951" s="25">
        <v>2401</v>
      </c>
      <c r="J24951" s="58" t="e">
        <f>HYPERLINK("#"&amp;"Insumos"&amp;"!A"&amp;MATCH($B24951,#REF!,0),"Ins "&amp;$B24951)</f>
        <v>#REF!</v>
      </c>
      <c r="M24951" s="220"/>
    </row>
    <row r="24952" spans="1:13" ht="51" x14ac:dyDescent="0.2">
      <c r="A24952" s="49" t="s">
        <v>8996</v>
      </c>
      <c r="B24952" s="50" t="s">
        <v>6816</v>
      </c>
      <c r="C24952" s="79" t="s">
        <v>9255</v>
      </c>
      <c r="D24952" s="37" t="s">
        <v>5608</v>
      </c>
      <c r="E24952" s="37" t="s">
        <v>465</v>
      </c>
      <c r="F24952" s="41"/>
      <c r="G24952" s="27"/>
      <c r="H24952" s="27"/>
      <c r="I24952" s="27">
        <v>136574</v>
      </c>
      <c r="M24952" s="220">
        <f t="shared" si="389"/>
        <v>178857</v>
      </c>
    </row>
    <row r="24953" spans="1:13" x14ac:dyDescent="0.2">
      <c r="A24953" s="51" t="s">
        <v>8996</v>
      </c>
      <c r="B24953" s="52" t="s">
        <v>5533</v>
      </c>
      <c r="C24953" s="45" t="s">
        <v>5892</v>
      </c>
      <c r="D24953" s="23" t="s">
        <v>977</v>
      </c>
      <c r="E24953" s="23" t="s">
        <v>4134</v>
      </c>
      <c r="F24953" s="40">
        <v>0.1</v>
      </c>
      <c r="G24953" s="25">
        <v>3623</v>
      </c>
      <c r="H24953" s="25">
        <v>362</v>
      </c>
      <c r="J24953" s="58" t="e">
        <f>HYPERLINK("#"&amp;"Insumos"&amp;"!A"&amp;MATCH($B24953,#REF!,0),"Ins "&amp;$B24953)</f>
        <v>#REF!</v>
      </c>
      <c r="M24953" s="220"/>
    </row>
    <row r="24954" spans="1:13" ht="25.5" x14ac:dyDescent="0.2">
      <c r="A24954" s="51" t="s">
        <v>8996</v>
      </c>
      <c r="B24954" s="52" t="s">
        <v>597</v>
      </c>
      <c r="C24954" s="45" t="s">
        <v>8738</v>
      </c>
      <c r="D24954" s="23" t="s">
        <v>5534</v>
      </c>
      <c r="E24954" s="23" t="s">
        <v>8737</v>
      </c>
      <c r="F24954" s="40">
        <v>3.1985525540688382</v>
      </c>
      <c r="G24954" s="25">
        <v>17302</v>
      </c>
      <c r="H24954" s="25">
        <v>55341</v>
      </c>
      <c r="J24954" s="58" t="e">
        <f>HYPERLINK("#"&amp;"Insumos"&amp;"!A"&amp;MATCH($B24954,#REF!,0),"Ins "&amp;$B24954)</f>
        <v>#REF!</v>
      </c>
      <c r="M24954" s="220"/>
    </row>
    <row r="24955" spans="1:13" ht="63.75" x14ac:dyDescent="0.2">
      <c r="A24955" s="51" t="s">
        <v>8996</v>
      </c>
      <c r="B24955" s="52" t="s">
        <v>5000</v>
      </c>
      <c r="C24955" s="45" t="s">
        <v>2346</v>
      </c>
      <c r="D24955" s="23" t="s">
        <v>5751</v>
      </c>
      <c r="E24955" s="23" t="s">
        <v>4134</v>
      </c>
      <c r="F24955" s="40">
        <v>0.15</v>
      </c>
      <c r="G24955" s="25">
        <v>5410</v>
      </c>
      <c r="H24955" s="25">
        <v>812</v>
      </c>
      <c r="J24955" s="58" t="e">
        <f>HYPERLINK("#"&amp;"Insumos"&amp;"!A"&amp;MATCH($B24955,#REF!,0),"Ins "&amp;$B24955)</f>
        <v>#REF!</v>
      </c>
      <c r="M24955" s="220"/>
    </row>
    <row r="24956" spans="1:13" x14ac:dyDescent="0.2">
      <c r="A24956" s="51" t="s">
        <v>8996</v>
      </c>
      <c r="B24956" s="52" t="s">
        <v>5572</v>
      </c>
      <c r="C24956" s="45" t="s">
        <v>971</v>
      </c>
      <c r="D24956" s="23" t="s">
        <v>5734</v>
      </c>
      <c r="E24956" s="23" t="s">
        <v>4141</v>
      </c>
      <c r="F24956" s="40">
        <v>0.8</v>
      </c>
      <c r="G24956" s="25">
        <v>37863</v>
      </c>
      <c r="H24956" s="25">
        <v>30290</v>
      </c>
      <c r="J24956" s="58" t="e">
        <f>HYPERLINK("#"&amp;"Insumos"&amp;"!A"&amp;MATCH($B24956,#REF!,0),"Ins "&amp;$B24956)</f>
        <v>#REF!</v>
      </c>
      <c r="M24956" s="220"/>
    </row>
    <row r="24957" spans="1:13" x14ac:dyDescent="0.2">
      <c r="A24957" s="51" t="s">
        <v>8996</v>
      </c>
      <c r="B24957" s="52" t="s">
        <v>5007</v>
      </c>
      <c r="C24957" s="45" t="s">
        <v>720</v>
      </c>
      <c r="D24957" s="23" t="s">
        <v>5751</v>
      </c>
      <c r="E24957" s="23" t="s">
        <v>4134</v>
      </c>
      <c r="F24957" s="40">
        <v>0.9</v>
      </c>
      <c r="G24957" s="25">
        <v>1897</v>
      </c>
      <c r="H24957" s="25">
        <v>1707</v>
      </c>
      <c r="J24957" s="58" t="e">
        <f>HYPERLINK("#"&amp;"Insumos"&amp;"!A"&amp;MATCH($B24957,#REF!,0),"Ins "&amp;$B24957)</f>
        <v>#REF!</v>
      </c>
      <c r="M24957" s="220"/>
    </row>
    <row r="24958" spans="1:13" x14ac:dyDescent="0.2">
      <c r="A24958" s="54" t="s">
        <v>8996</v>
      </c>
      <c r="B24958" s="53" t="s">
        <v>9061</v>
      </c>
      <c r="C24958" s="45" t="s">
        <v>9122</v>
      </c>
      <c r="D24958" s="23" t="s">
        <v>5751</v>
      </c>
      <c r="E24958" s="23" t="s">
        <v>8514</v>
      </c>
      <c r="F24958" s="40">
        <v>0.4</v>
      </c>
      <c r="G24958" s="25">
        <v>16232</v>
      </c>
      <c r="H24958" s="25">
        <v>6493</v>
      </c>
      <c r="J24958" s="58" t="e">
        <f>HYPERLINK("#"&amp;"Insumos"&amp;"!A"&amp;MATCH($B24958,#REF!,0),"Ins "&amp;$B24958)</f>
        <v>#REF!</v>
      </c>
      <c r="M24958" s="220"/>
    </row>
    <row r="24959" spans="1:13" x14ac:dyDescent="0.2">
      <c r="A24959" s="54" t="s">
        <v>8996</v>
      </c>
      <c r="B24959" s="53" t="s">
        <v>9062</v>
      </c>
      <c r="C24959" s="45" t="s">
        <v>9123</v>
      </c>
      <c r="D24959" s="23" t="s">
        <v>5751</v>
      </c>
      <c r="E24959" s="23" t="s">
        <v>8514</v>
      </c>
      <c r="F24959" s="40">
        <v>0.12</v>
      </c>
      <c r="G24959" s="25">
        <v>20008</v>
      </c>
      <c r="H24959" s="25">
        <v>2401</v>
      </c>
      <c r="J24959" s="58" t="e">
        <f>HYPERLINK("#"&amp;"Insumos"&amp;"!A"&amp;MATCH($B24959,#REF!,0),"Ins "&amp;$B24959)</f>
        <v>#REF!</v>
      </c>
      <c r="M24959" s="220"/>
    </row>
    <row r="24960" spans="1:13" x14ac:dyDescent="0.2">
      <c r="A24960" s="54" t="s">
        <v>8996</v>
      </c>
      <c r="B24960" s="53" t="s">
        <v>6609</v>
      </c>
      <c r="C24960" s="45" t="s">
        <v>6610</v>
      </c>
      <c r="D24960" s="23" t="s">
        <v>5751</v>
      </c>
      <c r="E24960" s="23" t="s">
        <v>4134</v>
      </c>
      <c r="F24960" s="40">
        <v>24</v>
      </c>
      <c r="G24960" s="25">
        <v>1632</v>
      </c>
      <c r="H24960" s="25">
        <v>39168</v>
      </c>
      <c r="J24960" s="58" t="e">
        <f>HYPERLINK("#"&amp;"Insumos"&amp;"!A"&amp;MATCH($B24960,#REF!,0),"Ins "&amp;$B24960)</f>
        <v>#REF!</v>
      </c>
      <c r="M24960" s="220"/>
    </row>
    <row r="24961" spans="1:13" ht="178.5" x14ac:dyDescent="0.2">
      <c r="A24961" s="49" t="s">
        <v>8997</v>
      </c>
      <c r="B24961" s="50" t="s">
        <v>6816</v>
      </c>
      <c r="C24961" s="79" t="s">
        <v>9256</v>
      </c>
      <c r="D24961" s="37" t="s">
        <v>5608</v>
      </c>
      <c r="E24961" s="37" t="s">
        <v>465</v>
      </c>
      <c r="F24961" s="41"/>
      <c r="G24961" s="27"/>
      <c r="H24961" s="27"/>
      <c r="I24961" s="27">
        <v>410086</v>
      </c>
      <c r="M24961" s="220">
        <f t="shared" si="389"/>
        <v>537049</v>
      </c>
    </row>
    <row r="24962" spans="1:13" x14ac:dyDescent="0.2">
      <c r="A24962" s="51" t="s">
        <v>8997</v>
      </c>
      <c r="B24962" s="52" t="s">
        <v>5533</v>
      </c>
      <c r="C24962" s="45" t="s">
        <v>5892</v>
      </c>
      <c r="D24962" s="23" t="s">
        <v>977</v>
      </c>
      <c r="E24962" s="23" t="s">
        <v>4134</v>
      </c>
      <c r="F24962" s="40">
        <v>0.1</v>
      </c>
      <c r="G24962" s="25">
        <v>3623</v>
      </c>
      <c r="H24962" s="25">
        <v>362</v>
      </c>
      <c r="J24962" s="58" t="e">
        <f>HYPERLINK("#"&amp;"Insumos"&amp;"!A"&amp;MATCH($B24962,#REF!,0),"Ins "&amp;$B24962)</f>
        <v>#REF!</v>
      </c>
      <c r="M24962" s="220"/>
    </row>
    <row r="24963" spans="1:13" ht="25.5" x14ac:dyDescent="0.2">
      <c r="A24963" s="51" t="s">
        <v>8997</v>
      </c>
      <c r="B24963" s="52" t="s">
        <v>597</v>
      </c>
      <c r="C24963" s="45" t="s">
        <v>8738</v>
      </c>
      <c r="D24963" s="23" t="s">
        <v>5534</v>
      </c>
      <c r="E24963" s="23" t="s">
        <v>8737</v>
      </c>
      <c r="F24963" s="40">
        <v>5.4113904199455964</v>
      </c>
      <c r="G24963" s="25">
        <v>17302</v>
      </c>
      <c r="H24963" s="25">
        <v>93628</v>
      </c>
      <c r="J24963" s="58" t="e">
        <f>HYPERLINK("#"&amp;"Insumos"&amp;"!A"&amp;MATCH($B24963,#REF!,0),"Ins "&amp;$B24963)</f>
        <v>#REF!</v>
      </c>
      <c r="M24963" s="220"/>
    </row>
    <row r="24964" spans="1:13" ht="63.75" x14ac:dyDescent="0.2">
      <c r="A24964" s="51" t="s">
        <v>8997</v>
      </c>
      <c r="B24964" s="52" t="s">
        <v>5000</v>
      </c>
      <c r="C24964" s="45" t="s">
        <v>2346</v>
      </c>
      <c r="D24964" s="23" t="s">
        <v>5751</v>
      </c>
      <c r="E24964" s="23" t="s">
        <v>4134</v>
      </c>
      <c r="F24964" s="40">
        <v>0.7</v>
      </c>
      <c r="G24964" s="25">
        <v>5410</v>
      </c>
      <c r="H24964" s="25">
        <v>3787</v>
      </c>
      <c r="J24964" s="58" t="e">
        <f>HYPERLINK("#"&amp;"Insumos"&amp;"!A"&amp;MATCH($B24964,#REF!,0),"Ins "&amp;$B24964)</f>
        <v>#REF!</v>
      </c>
      <c r="M24964" s="220"/>
    </row>
    <row r="24965" spans="1:13" x14ac:dyDescent="0.2">
      <c r="A24965" s="51" t="s">
        <v>8997</v>
      </c>
      <c r="B24965" s="52" t="s">
        <v>217</v>
      </c>
      <c r="C24965" s="45" t="s">
        <v>1018</v>
      </c>
      <c r="D24965" s="23" t="s">
        <v>5734</v>
      </c>
      <c r="E24965" s="23" t="s">
        <v>4141</v>
      </c>
      <c r="F24965" s="40">
        <v>1.3</v>
      </c>
      <c r="G24965" s="25">
        <v>57752</v>
      </c>
      <c r="H24965" s="25">
        <v>75078</v>
      </c>
      <c r="J24965" s="58" t="e">
        <f>HYPERLINK("#"&amp;"Insumos"&amp;"!A"&amp;MATCH($B24965,#REF!,0),"Ins "&amp;$B24965)</f>
        <v>#REF!</v>
      </c>
      <c r="M24965" s="220"/>
    </row>
    <row r="24966" spans="1:13" x14ac:dyDescent="0.2">
      <c r="A24966" s="51" t="s">
        <v>8997</v>
      </c>
      <c r="B24966" s="52" t="s">
        <v>5007</v>
      </c>
      <c r="C24966" s="45" t="s">
        <v>720</v>
      </c>
      <c r="D24966" s="23" t="s">
        <v>5751</v>
      </c>
      <c r="E24966" s="23" t="s">
        <v>4134</v>
      </c>
      <c r="F24966" s="40">
        <v>2</v>
      </c>
      <c r="G24966" s="25">
        <v>1897</v>
      </c>
      <c r="H24966" s="25">
        <v>3794</v>
      </c>
      <c r="J24966" s="58" t="e">
        <f>HYPERLINK("#"&amp;"Insumos"&amp;"!A"&amp;MATCH($B24966,#REF!,0),"Ins "&amp;$B24966)</f>
        <v>#REF!</v>
      </c>
      <c r="M24966" s="220"/>
    </row>
    <row r="24967" spans="1:13" x14ac:dyDescent="0.2">
      <c r="A24967" s="54" t="s">
        <v>8997</v>
      </c>
      <c r="B24967" s="53" t="s">
        <v>9029</v>
      </c>
      <c r="C24967" s="45" t="s">
        <v>9090</v>
      </c>
      <c r="D24967" s="23" t="s">
        <v>5751</v>
      </c>
      <c r="E24967" s="23" t="s">
        <v>8602</v>
      </c>
      <c r="F24967" s="40">
        <v>1.393159232873884E-2</v>
      </c>
      <c r="G24967" s="25">
        <v>6441549</v>
      </c>
      <c r="H24967" s="25">
        <v>89741</v>
      </c>
      <c r="J24967" s="58" t="e">
        <f>HYPERLINK("#"&amp;"Insumos"&amp;"!A"&amp;MATCH($B24967,#REF!,0),"Ins "&amp;$B24967)</f>
        <v>#REF!</v>
      </c>
      <c r="M24967" s="220"/>
    </row>
    <row r="24968" spans="1:13" x14ac:dyDescent="0.2">
      <c r="A24968" s="54" t="s">
        <v>8997</v>
      </c>
      <c r="B24968" s="53" t="s">
        <v>9030</v>
      </c>
      <c r="C24968" s="45" t="s">
        <v>9091</v>
      </c>
      <c r="D24968" s="23" t="s">
        <v>5751</v>
      </c>
      <c r="E24968" s="23" t="s">
        <v>9092</v>
      </c>
      <c r="F24968" s="40">
        <v>1.2000000000000001E-3</v>
      </c>
      <c r="G24968" s="25">
        <v>2206969</v>
      </c>
      <c r="H24968" s="25">
        <v>2648</v>
      </c>
      <c r="J24968" s="58" t="e">
        <f>HYPERLINK("#"&amp;"Insumos"&amp;"!A"&amp;MATCH($B24968,#REF!,0),"Ins "&amp;$B24968)</f>
        <v>#REF!</v>
      </c>
      <c r="M24968" s="220"/>
    </row>
    <row r="24969" spans="1:13" x14ac:dyDescent="0.2">
      <c r="A24969" s="54" t="s">
        <v>8997</v>
      </c>
      <c r="B24969" s="53" t="s">
        <v>5370</v>
      </c>
      <c r="C24969" s="45" t="s">
        <v>567</v>
      </c>
      <c r="D24969" s="23" t="s">
        <v>5751</v>
      </c>
      <c r="E24969" s="23" t="s">
        <v>4138</v>
      </c>
      <c r="F24969" s="40">
        <v>0.16000000000000003</v>
      </c>
      <c r="G24969" s="25">
        <v>12500</v>
      </c>
      <c r="H24969" s="25">
        <v>2000</v>
      </c>
      <c r="J24969" s="58" t="e">
        <f>HYPERLINK("#"&amp;"Insumos"&amp;"!A"&amp;MATCH($B24969,#REF!,0),"Ins "&amp;$B24969)</f>
        <v>#REF!</v>
      </c>
      <c r="M24969" s="220"/>
    </row>
    <row r="24970" spans="1:13" x14ac:dyDescent="0.2">
      <c r="A24970" s="54" t="s">
        <v>8997</v>
      </c>
      <c r="B24970" s="53" t="s">
        <v>9031</v>
      </c>
      <c r="C24970" s="45" t="s">
        <v>9093</v>
      </c>
      <c r="D24970" s="23" t="s">
        <v>5751</v>
      </c>
      <c r="E24970" s="23" t="s">
        <v>8514</v>
      </c>
      <c r="F24970" s="40">
        <v>4.4000000000000004E-2</v>
      </c>
      <c r="G24970" s="25">
        <v>40095</v>
      </c>
      <c r="H24970" s="25">
        <v>1764</v>
      </c>
      <c r="J24970" s="58" t="e">
        <f>HYPERLINK("#"&amp;"Insumos"&amp;"!A"&amp;MATCH($B24970,#REF!,0),"Ins "&amp;$B24970)</f>
        <v>#REF!</v>
      </c>
      <c r="M24970" s="220"/>
    </row>
    <row r="24971" spans="1:13" x14ac:dyDescent="0.2">
      <c r="A24971" s="54" t="s">
        <v>8997</v>
      </c>
      <c r="B24971" s="53" t="s">
        <v>9032</v>
      </c>
      <c r="C24971" s="45" t="s">
        <v>9094</v>
      </c>
      <c r="D24971" s="23" t="s">
        <v>5751</v>
      </c>
      <c r="E24971" s="23" t="s">
        <v>69</v>
      </c>
      <c r="F24971" s="40">
        <v>2</v>
      </c>
      <c r="G24971" s="25">
        <v>13021</v>
      </c>
      <c r="H24971" s="25">
        <v>26042</v>
      </c>
      <c r="J24971" s="58" t="e">
        <f>HYPERLINK("#"&amp;"Insumos"&amp;"!A"&amp;MATCH($B24971,#REF!,0),"Ins "&amp;$B24971)</f>
        <v>#REF!</v>
      </c>
      <c r="M24971" s="220"/>
    </row>
    <row r="24972" spans="1:13" x14ac:dyDescent="0.2">
      <c r="A24972" s="54" t="s">
        <v>8997</v>
      </c>
      <c r="B24972" s="53" t="s">
        <v>9033</v>
      </c>
      <c r="C24972" s="45" t="s">
        <v>9095</v>
      </c>
      <c r="D24972" s="23" t="s">
        <v>5751</v>
      </c>
      <c r="E24972" s="23" t="s">
        <v>72</v>
      </c>
      <c r="F24972" s="40">
        <v>24</v>
      </c>
      <c r="G24972" s="25">
        <v>985</v>
      </c>
      <c r="H24972" s="25">
        <v>23640</v>
      </c>
      <c r="J24972" s="58" t="e">
        <f>HYPERLINK("#"&amp;"Insumos"&amp;"!A"&amp;MATCH($B24972,#REF!,0),"Ins "&amp;$B24972)</f>
        <v>#REF!</v>
      </c>
      <c r="M24972" s="220"/>
    </row>
    <row r="24973" spans="1:13" x14ac:dyDescent="0.2">
      <c r="A24973" s="54" t="s">
        <v>8997</v>
      </c>
      <c r="B24973" s="53" t="s">
        <v>9034</v>
      </c>
      <c r="C24973" s="45" t="s">
        <v>9096</v>
      </c>
      <c r="D24973" s="23" t="s">
        <v>5751</v>
      </c>
      <c r="E24973" s="23" t="s">
        <v>72</v>
      </c>
      <c r="F24973" s="40">
        <v>24</v>
      </c>
      <c r="G24973" s="25">
        <v>985</v>
      </c>
      <c r="H24973" s="25">
        <v>23640</v>
      </c>
      <c r="J24973" s="58" t="e">
        <f>HYPERLINK("#"&amp;"Insumos"&amp;"!A"&amp;MATCH($B24973,#REF!,0),"Ins "&amp;$B24973)</f>
        <v>#REF!</v>
      </c>
      <c r="M24973" s="220"/>
    </row>
    <row r="24974" spans="1:13" x14ac:dyDescent="0.2">
      <c r="A24974" s="54" t="s">
        <v>8997</v>
      </c>
      <c r="B24974" s="53" t="s">
        <v>5185</v>
      </c>
      <c r="C24974" s="45" t="s">
        <v>295</v>
      </c>
      <c r="D24974" s="23" t="s">
        <v>5751</v>
      </c>
      <c r="E24974" s="23" t="s">
        <v>4147</v>
      </c>
      <c r="F24974" s="40">
        <v>0.2</v>
      </c>
      <c r="G24974" s="25">
        <v>5304</v>
      </c>
      <c r="H24974" s="25">
        <v>1061</v>
      </c>
      <c r="J24974" s="58" t="e">
        <f>HYPERLINK("#"&amp;"Insumos"&amp;"!A"&amp;MATCH($B24974,#REF!,0),"Ins "&amp;$B24974)</f>
        <v>#REF!</v>
      </c>
      <c r="M24974" s="220"/>
    </row>
    <row r="24975" spans="1:13" x14ac:dyDescent="0.2">
      <c r="A24975" s="54" t="s">
        <v>8997</v>
      </c>
      <c r="B24975" s="53" t="s">
        <v>9035</v>
      </c>
      <c r="C24975" s="45" t="s">
        <v>9097</v>
      </c>
      <c r="D24975" s="23" t="s">
        <v>5751</v>
      </c>
      <c r="E24975" s="23" t="s">
        <v>72</v>
      </c>
      <c r="F24975" s="40">
        <v>0.25</v>
      </c>
      <c r="G24975" s="25">
        <v>21329</v>
      </c>
      <c r="H24975" s="25">
        <v>5332</v>
      </c>
      <c r="J24975" s="58" t="e">
        <f>HYPERLINK("#"&amp;"Insumos"&amp;"!A"&amp;MATCH($B24975,#REF!,0),"Ins "&amp;$B24975)</f>
        <v>#REF!</v>
      </c>
      <c r="M24975" s="220"/>
    </row>
    <row r="24976" spans="1:13" x14ac:dyDescent="0.2">
      <c r="A24976" s="54" t="s">
        <v>8997</v>
      </c>
      <c r="B24976" s="53" t="s">
        <v>9039</v>
      </c>
      <c r="C24976" s="45" t="s">
        <v>9102</v>
      </c>
      <c r="D24976" s="23" t="s">
        <v>5751</v>
      </c>
      <c r="E24976" s="23" t="s">
        <v>72</v>
      </c>
      <c r="F24976" s="40">
        <v>0.6</v>
      </c>
      <c r="G24976" s="25">
        <v>46503</v>
      </c>
      <c r="H24976" s="25">
        <v>27902</v>
      </c>
      <c r="J24976" s="58" t="e">
        <f>HYPERLINK("#"&amp;"Insumos"&amp;"!A"&amp;MATCH($B24976,#REF!,0),"Ins "&amp;$B24976)</f>
        <v>#REF!</v>
      </c>
      <c r="M24976" s="220"/>
    </row>
    <row r="24977" spans="1:13" x14ac:dyDescent="0.2">
      <c r="A24977" s="54" t="s">
        <v>8997</v>
      </c>
      <c r="B24977" s="53" t="s">
        <v>9063</v>
      </c>
      <c r="C24977" s="45" t="s">
        <v>9124</v>
      </c>
      <c r="D24977" s="23" t="s">
        <v>5751</v>
      </c>
      <c r="E24977" s="23" t="s">
        <v>72</v>
      </c>
      <c r="F24977" s="40">
        <v>0.41666666666666669</v>
      </c>
      <c r="G24977" s="25">
        <v>66745</v>
      </c>
      <c r="H24977" s="25">
        <v>27810</v>
      </c>
      <c r="J24977" s="58" t="e">
        <f>HYPERLINK("#"&amp;"Insumos"&amp;"!A"&amp;MATCH($B24977,#REF!,0),"Ins "&amp;$B24977)</f>
        <v>#REF!</v>
      </c>
      <c r="M24977" s="220"/>
    </row>
    <row r="24978" spans="1:13" x14ac:dyDescent="0.2">
      <c r="A24978" s="54" t="s">
        <v>8997</v>
      </c>
      <c r="B24978" s="53" t="s">
        <v>5412</v>
      </c>
      <c r="C24978" s="45" t="s">
        <v>8867</v>
      </c>
      <c r="D24978" s="23" t="s">
        <v>5751</v>
      </c>
      <c r="E24978" s="23" t="s">
        <v>4134</v>
      </c>
      <c r="F24978" s="40">
        <v>3</v>
      </c>
      <c r="G24978" s="25">
        <v>619</v>
      </c>
      <c r="H24978" s="25">
        <v>1857</v>
      </c>
      <c r="J24978" s="58" t="e">
        <f>HYPERLINK("#"&amp;"Insumos"&amp;"!A"&amp;MATCH($B24978,#REF!,0),"Ins "&amp;$B24978)</f>
        <v>#REF!</v>
      </c>
      <c r="M24978" s="220"/>
    </row>
    <row r="24979" spans="1:13" ht="51" x14ac:dyDescent="0.2">
      <c r="A24979" s="49" t="s">
        <v>8998</v>
      </c>
      <c r="B24979" s="50" t="s">
        <v>6816</v>
      </c>
      <c r="C24979" s="79" t="s">
        <v>9257</v>
      </c>
      <c r="D24979" s="37" t="s">
        <v>5608</v>
      </c>
      <c r="E24979" s="37" t="s">
        <v>464</v>
      </c>
      <c r="F24979" s="41"/>
      <c r="G24979" s="27"/>
      <c r="H24979" s="27"/>
      <c r="I24979" s="27">
        <v>150234</v>
      </c>
      <c r="M24979" s="220">
        <f t="shared" ref="M24979:M25021" si="390">ROUND(I24979*(1+$L$2),0)</f>
        <v>196746</v>
      </c>
    </row>
    <row r="24980" spans="1:13" x14ac:dyDescent="0.2">
      <c r="A24980" s="51" t="s">
        <v>8998</v>
      </c>
      <c r="B24980" s="52" t="s">
        <v>5533</v>
      </c>
      <c r="C24980" s="45" t="s">
        <v>5892</v>
      </c>
      <c r="D24980" s="23" t="s">
        <v>977</v>
      </c>
      <c r="E24980" s="23" t="s">
        <v>4134</v>
      </c>
      <c r="F24980" s="40">
        <v>0.4</v>
      </c>
      <c r="G24980" s="25">
        <v>3623</v>
      </c>
      <c r="H24980" s="25">
        <v>1449</v>
      </c>
      <c r="J24980" s="58" t="e">
        <f>HYPERLINK("#"&amp;"Insumos"&amp;"!A"&amp;MATCH($B24980,#REF!,0),"Ins "&amp;$B24980)</f>
        <v>#REF!</v>
      </c>
      <c r="M24980" s="220"/>
    </row>
    <row r="24981" spans="1:13" ht="25.5" x14ac:dyDescent="0.2">
      <c r="A24981" s="51" t="s">
        <v>8998</v>
      </c>
      <c r="B24981" s="52" t="s">
        <v>597</v>
      </c>
      <c r="C24981" s="45" t="s">
        <v>8738</v>
      </c>
      <c r="D24981" s="23" t="s">
        <v>5534</v>
      </c>
      <c r="E24981" s="23" t="s">
        <v>8737</v>
      </c>
      <c r="F24981" s="40">
        <v>1.1842769502650861</v>
      </c>
      <c r="G24981" s="25">
        <v>17302</v>
      </c>
      <c r="H24981" s="25">
        <v>20490</v>
      </c>
      <c r="J24981" s="58" t="e">
        <f>HYPERLINK("#"&amp;"Insumos"&amp;"!A"&amp;MATCH($B24981,#REF!,0),"Ins "&amp;$B24981)</f>
        <v>#REF!</v>
      </c>
      <c r="M24981" s="220"/>
    </row>
    <row r="24982" spans="1:13" ht="63.75" x14ac:dyDescent="0.2">
      <c r="A24982" s="51" t="s">
        <v>8998</v>
      </c>
      <c r="B24982" s="52" t="s">
        <v>5000</v>
      </c>
      <c r="C24982" s="45" t="s">
        <v>2346</v>
      </c>
      <c r="D24982" s="23" t="s">
        <v>5751</v>
      </c>
      <c r="E24982" s="23" t="s">
        <v>4134</v>
      </c>
      <c r="F24982" s="40">
        <v>0.5</v>
      </c>
      <c r="G24982" s="25">
        <v>5410</v>
      </c>
      <c r="H24982" s="25">
        <v>2705</v>
      </c>
      <c r="J24982" s="58" t="e">
        <f>HYPERLINK("#"&amp;"Insumos"&amp;"!A"&amp;MATCH($B24982,#REF!,0),"Ins "&amp;$B24982)</f>
        <v>#REF!</v>
      </c>
      <c r="M24982" s="220"/>
    </row>
    <row r="24983" spans="1:13" x14ac:dyDescent="0.2">
      <c r="A24983" s="51" t="s">
        <v>8998</v>
      </c>
      <c r="B24983" s="52" t="s">
        <v>5575</v>
      </c>
      <c r="C24983" s="45" t="s">
        <v>974</v>
      </c>
      <c r="D24983" s="23" t="s">
        <v>5734</v>
      </c>
      <c r="E24983" s="23" t="s">
        <v>4141</v>
      </c>
      <c r="F24983" s="40">
        <v>0.8</v>
      </c>
      <c r="G24983" s="25">
        <v>41004</v>
      </c>
      <c r="H24983" s="25">
        <v>32803</v>
      </c>
      <c r="J24983" s="58" t="e">
        <f>HYPERLINK("#"&amp;"Insumos"&amp;"!A"&amp;MATCH($B24983,#REF!,0),"Ins "&amp;$B24983)</f>
        <v>#REF!</v>
      </c>
      <c r="M24983" s="220"/>
    </row>
    <row r="24984" spans="1:13" x14ac:dyDescent="0.2">
      <c r="A24984" s="51" t="s">
        <v>8998</v>
      </c>
      <c r="B24984" s="52" t="s">
        <v>5007</v>
      </c>
      <c r="C24984" s="45" t="s">
        <v>720</v>
      </c>
      <c r="D24984" s="23" t="s">
        <v>5751</v>
      </c>
      <c r="E24984" s="23" t="s">
        <v>4134</v>
      </c>
      <c r="F24984" s="40">
        <v>2</v>
      </c>
      <c r="G24984" s="25">
        <v>1897</v>
      </c>
      <c r="H24984" s="25">
        <v>3794</v>
      </c>
      <c r="J24984" s="58" t="e">
        <f>HYPERLINK("#"&amp;"Insumos"&amp;"!A"&amp;MATCH($B24984,#REF!,0),"Ins "&amp;$B24984)</f>
        <v>#REF!</v>
      </c>
      <c r="M24984" s="220"/>
    </row>
    <row r="24985" spans="1:13" x14ac:dyDescent="0.2">
      <c r="A24985" s="54" t="s">
        <v>8998</v>
      </c>
      <c r="B24985" s="53" t="s">
        <v>9029</v>
      </c>
      <c r="C24985" s="45" t="s">
        <v>9090</v>
      </c>
      <c r="D24985" s="23" t="s">
        <v>5751</v>
      </c>
      <c r="E24985" s="23" t="s">
        <v>8602</v>
      </c>
      <c r="F24985" s="40">
        <v>0.01</v>
      </c>
      <c r="G24985" s="25">
        <v>6441549</v>
      </c>
      <c r="H24985" s="25">
        <v>64415</v>
      </c>
      <c r="J24985" s="58" t="e">
        <f>HYPERLINK("#"&amp;"Insumos"&amp;"!A"&amp;MATCH($B24985,#REF!,0),"Ins "&amp;$B24985)</f>
        <v>#REF!</v>
      </c>
      <c r="M24985" s="220"/>
    </row>
    <row r="24986" spans="1:13" x14ac:dyDescent="0.2">
      <c r="A24986" s="54" t="s">
        <v>8998</v>
      </c>
      <c r="B24986" s="53" t="s">
        <v>9030</v>
      </c>
      <c r="C24986" s="45" t="s">
        <v>9091</v>
      </c>
      <c r="D24986" s="23" t="s">
        <v>5751</v>
      </c>
      <c r="E24986" s="23" t="s">
        <v>9092</v>
      </c>
      <c r="F24986" s="40">
        <v>6.0000000000000006E-4</v>
      </c>
      <c r="G24986" s="25">
        <v>2206969</v>
      </c>
      <c r="H24986" s="25">
        <v>1324</v>
      </c>
      <c r="J24986" s="58" t="e">
        <f>HYPERLINK("#"&amp;"Insumos"&amp;"!A"&amp;MATCH($B24986,#REF!,0),"Ins "&amp;$B24986)</f>
        <v>#REF!</v>
      </c>
      <c r="M24986" s="220"/>
    </row>
    <row r="24987" spans="1:13" x14ac:dyDescent="0.2">
      <c r="A24987" s="54" t="s">
        <v>8998</v>
      </c>
      <c r="B24987" s="53" t="s">
        <v>5370</v>
      </c>
      <c r="C24987" s="45" t="s">
        <v>567</v>
      </c>
      <c r="D24987" s="23" t="s">
        <v>5751</v>
      </c>
      <c r="E24987" s="23" t="s">
        <v>4138</v>
      </c>
      <c r="F24987" s="40">
        <v>8.0000000000000016E-2</v>
      </c>
      <c r="G24987" s="25">
        <v>12500</v>
      </c>
      <c r="H24987" s="25">
        <v>1000</v>
      </c>
      <c r="J24987" s="58" t="e">
        <f>HYPERLINK("#"&amp;"Insumos"&amp;"!A"&amp;MATCH($B24987,#REF!,0),"Ins "&amp;$B24987)</f>
        <v>#REF!</v>
      </c>
      <c r="M24987" s="220"/>
    </row>
    <row r="24988" spans="1:13" x14ac:dyDescent="0.2">
      <c r="A24988" s="54" t="s">
        <v>8998</v>
      </c>
      <c r="B24988" s="53" t="s">
        <v>9031</v>
      </c>
      <c r="C24988" s="45" t="s">
        <v>9093</v>
      </c>
      <c r="D24988" s="23" t="s">
        <v>5751</v>
      </c>
      <c r="E24988" s="23" t="s">
        <v>8514</v>
      </c>
      <c r="F24988" s="40">
        <v>2.2000000000000001E-3</v>
      </c>
      <c r="G24988" s="25">
        <v>40095</v>
      </c>
      <c r="H24988" s="25">
        <v>88</v>
      </c>
      <c r="J24988" s="58" t="e">
        <f>HYPERLINK("#"&amp;"Insumos"&amp;"!A"&amp;MATCH($B24988,#REF!,0),"Ins "&amp;$B24988)</f>
        <v>#REF!</v>
      </c>
      <c r="M24988" s="220"/>
    </row>
    <row r="24989" spans="1:13" x14ac:dyDescent="0.2">
      <c r="A24989" s="54" t="s">
        <v>8998</v>
      </c>
      <c r="B24989" s="53" t="s">
        <v>9032</v>
      </c>
      <c r="C24989" s="45" t="s">
        <v>9094</v>
      </c>
      <c r="D24989" s="23" t="s">
        <v>5751</v>
      </c>
      <c r="E24989" s="23" t="s">
        <v>69</v>
      </c>
      <c r="F24989" s="40">
        <v>0.5</v>
      </c>
      <c r="G24989" s="25">
        <v>13021</v>
      </c>
      <c r="H24989" s="25">
        <v>6511</v>
      </c>
      <c r="J24989" s="58" t="e">
        <f>HYPERLINK("#"&amp;"Insumos"&amp;"!A"&amp;MATCH($B24989,#REF!,0),"Ins "&amp;$B24989)</f>
        <v>#REF!</v>
      </c>
      <c r="M24989" s="220"/>
    </row>
    <row r="24990" spans="1:13" x14ac:dyDescent="0.2">
      <c r="A24990" s="54" t="s">
        <v>8998</v>
      </c>
      <c r="B24990" s="53" t="s">
        <v>9033</v>
      </c>
      <c r="C24990" s="45" t="s">
        <v>9095</v>
      </c>
      <c r="D24990" s="23" t="s">
        <v>5751</v>
      </c>
      <c r="E24990" s="23" t="s">
        <v>72</v>
      </c>
      <c r="F24990" s="40">
        <v>6</v>
      </c>
      <c r="G24990" s="25">
        <v>985</v>
      </c>
      <c r="H24990" s="25">
        <v>5910</v>
      </c>
      <c r="J24990" s="58" t="e">
        <f>HYPERLINK("#"&amp;"Insumos"&amp;"!A"&amp;MATCH($B24990,#REF!,0),"Ins "&amp;$B24990)</f>
        <v>#REF!</v>
      </c>
      <c r="M24990" s="220"/>
    </row>
    <row r="24991" spans="1:13" x14ac:dyDescent="0.2">
      <c r="A24991" s="54" t="s">
        <v>8998</v>
      </c>
      <c r="B24991" s="53" t="s">
        <v>9034</v>
      </c>
      <c r="C24991" s="45" t="s">
        <v>9096</v>
      </c>
      <c r="D24991" s="23" t="s">
        <v>5751</v>
      </c>
      <c r="E24991" s="23" t="s">
        <v>72</v>
      </c>
      <c r="F24991" s="40">
        <v>6</v>
      </c>
      <c r="G24991" s="25">
        <v>985</v>
      </c>
      <c r="H24991" s="25">
        <v>5910</v>
      </c>
      <c r="J24991" s="58" t="e">
        <f>HYPERLINK("#"&amp;"Insumos"&amp;"!A"&amp;MATCH($B24991,#REF!,0),"Ins "&amp;$B24991)</f>
        <v>#REF!</v>
      </c>
      <c r="M24991" s="220"/>
    </row>
    <row r="24992" spans="1:13" x14ac:dyDescent="0.2">
      <c r="A24992" s="54" t="s">
        <v>8998</v>
      </c>
      <c r="B24992" s="53" t="s">
        <v>5185</v>
      </c>
      <c r="C24992" s="45" t="s">
        <v>295</v>
      </c>
      <c r="D24992" s="23" t="s">
        <v>5751</v>
      </c>
      <c r="E24992" s="23" t="s">
        <v>4147</v>
      </c>
      <c r="F24992" s="40">
        <v>0.12</v>
      </c>
      <c r="G24992" s="25">
        <v>5304</v>
      </c>
      <c r="H24992" s="25">
        <v>636</v>
      </c>
      <c r="J24992" s="58" t="e">
        <f>HYPERLINK("#"&amp;"Insumos"&amp;"!A"&amp;MATCH($B24992,#REF!,0),"Ins "&amp;$B24992)</f>
        <v>#REF!</v>
      </c>
      <c r="M24992" s="220"/>
    </row>
    <row r="24993" spans="1:13" x14ac:dyDescent="0.2">
      <c r="A24993" s="54" t="s">
        <v>8998</v>
      </c>
      <c r="B24993" s="53" t="s">
        <v>9035</v>
      </c>
      <c r="C24993" s="45" t="s">
        <v>9097</v>
      </c>
      <c r="D24993" s="23" t="s">
        <v>5751</v>
      </c>
      <c r="E24993" s="23" t="s">
        <v>72</v>
      </c>
      <c r="F24993" s="40">
        <v>0.15</v>
      </c>
      <c r="G24993" s="25">
        <v>21329</v>
      </c>
      <c r="H24993" s="25">
        <v>3199</v>
      </c>
      <c r="J24993" s="58" t="e">
        <f>HYPERLINK("#"&amp;"Insumos"&amp;"!A"&amp;MATCH($B24993,#REF!,0),"Ins "&amp;$B24993)</f>
        <v>#REF!</v>
      </c>
      <c r="M24993" s="220"/>
    </row>
    <row r="24994" spans="1:13" ht="51" x14ac:dyDescent="0.2">
      <c r="A24994" s="49" t="s">
        <v>8999</v>
      </c>
      <c r="B24994" s="50" t="s">
        <v>6816</v>
      </c>
      <c r="C24994" s="79" t="s">
        <v>9258</v>
      </c>
      <c r="D24994" s="37" t="s">
        <v>5608</v>
      </c>
      <c r="E24994" s="37" t="s">
        <v>465</v>
      </c>
      <c r="F24994" s="41"/>
      <c r="G24994" s="27"/>
      <c r="H24994" s="27"/>
      <c r="I24994" s="27">
        <v>74197</v>
      </c>
      <c r="M24994" s="220">
        <f t="shared" si="390"/>
        <v>97168</v>
      </c>
    </row>
    <row r="24995" spans="1:13" x14ac:dyDescent="0.2">
      <c r="A24995" s="51" t="s">
        <v>8999</v>
      </c>
      <c r="B24995" s="52" t="s">
        <v>5533</v>
      </c>
      <c r="C24995" s="45" t="s">
        <v>5892</v>
      </c>
      <c r="D24995" s="23" t="s">
        <v>977</v>
      </c>
      <c r="E24995" s="23" t="s">
        <v>4134</v>
      </c>
      <c r="F24995" s="40">
        <v>0.15</v>
      </c>
      <c r="G24995" s="25">
        <v>3623</v>
      </c>
      <c r="H24995" s="25">
        <v>543</v>
      </c>
      <c r="J24995" s="58" t="e">
        <f>HYPERLINK("#"&amp;"Insumos"&amp;"!A"&amp;MATCH($B24995,#REF!,0),"Ins "&amp;$B24995)</f>
        <v>#REF!</v>
      </c>
      <c r="M24995" s="220"/>
    </row>
    <row r="24996" spans="1:13" ht="25.5" x14ac:dyDescent="0.2">
      <c r="A24996" s="51" t="s">
        <v>8999</v>
      </c>
      <c r="B24996" s="52" t="s">
        <v>597</v>
      </c>
      <c r="C24996" s="45" t="s">
        <v>8738</v>
      </c>
      <c r="D24996" s="23" t="s">
        <v>5534</v>
      </c>
      <c r="E24996" s="23" t="s">
        <v>8737</v>
      </c>
      <c r="F24996" s="40">
        <v>1.1848907803464725</v>
      </c>
      <c r="G24996" s="25">
        <v>17302</v>
      </c>
      <c r="H24996" s="25">
        <v>20501</v>
      </c>
      <c r="J24996" s="58" t="e">
        <f>HYPERLINK("#"&amp;"Insumos"&amp;"!A"&amp;MATCH($B24996,#REF!,0),"Ins "&amp;$B24996)</f>
        <v>#REF!</v>
      </c>
      <c r="M24996" s="220"/>
    </row>
    <row r="24997" spans="1:13" ht="63.75" x14ac:dyDescent="0.2">
      <c r="A24997" s="51" t="s">
        <v>8999</v>
      </c>
      <c r="B24997" s="52" t="s">
        <v>5000</v>
      </c>
      <c r="C24997" s="45" t="s">
        <v>2346</v>
      </c>
      <c r="D24997" s="23" t="s">
        <v>5751</v>
      </c>
      <c r="E24997" s="23" t="s">
        <v>4134</v>
      </c>
      <c r="F24997" s="40">
        <v>0.1</v>
      </c>
      <c r="G24997" s="25">
        <v>5410</v>
      </c>
      <c r="H24997" s="25">
        <v>541</v>
      </c>
      <c r="J24997" s="58" t="e">
        <f>HYPERLINK("#"&amp;"Insumos"&amp;"!A"&amp;MATCH($B24997,#REF!,0),"Ins "&amp;$B24997)</f>
        <v>#REF!</v>
      </c>
      <c r="M24997" s="220"/>
    </row>
    <row r="24998" spans="1:13" x14ac:dyDescent="0.2">
      <c r="A24998" s="51" t="s">
        <v>8999</v>
      </c>
      <c r="B24998" s="52" t="s">
        <v>5575</v>
      </c>
      <c r="C24998" s="45" t="s">
        <v>974</v>
      </c>
      <c r="D24998" s="23" t="s">
        <v>5734</v>
      </c>
      <c r="E24998" s="23" t="s">
        <v>4141</v>
      </c>
      <c r="F24998" s="40">
        <v>0.9</v>
      </c>
      <c r="G24998" s="25">
        <v>41004</v>
      </c>
      <c r="H24998" s="25">
        <v>36904</v>
      </c>
      <c r="J24998" s="58" t="e">
        <f>HYPERLINK("#"&amp;"Insumos"&amp;"!A"&amp;MATCH($B24998,#REF!,0),"Ins "&amp;$B24998)</f>
        <v>#REF!</v>
      </c>
      <c r="M24998" s="220"/>
    </row>
    <row r="24999" spans="1:13" x14ac:dyDescent="0.2">
      <c r="A24999" s="51" t="s">
        <v>8999</v>
      </c>
      <c r="B24999" s="52" t="s">
        <v>5247</v>
      </c>
      <c r="C24999" s="45" t="s">
        <v>9366</v>
      </c>
      <c r="D24999" s="23" t="s">
        <v>5751</v>
      </c>
      <c r="E24999" s="23" t="s">
        <v>465</v>
      </c>
      <c r="F24999" s="40">
        <v>1.1000000000000001</v>
      </c>
      <c r="G24999" s="25">
        <v>2590</v>
      </c>
      <c r="H24999" s="25">
        <v>2849</v>
      </c>
      <c r="J24999" s="58" t="e">
        <f>HYPERLINK("#"&amp;"Insumos"&amp;"!A"&amp;MATCH($B24999,#REF!,0),"Ins "&amp;$B24999)</f>
        <v>#REF!</v>
      </c>
      <c r="M24999" s="220"/>
    </row>
    <row r="25000" spans="1:13" x14ac:dyDescent="0.2">
      <c r="A25000" s="54" t="s">
        <v>8999</v>
      </c>
      <c r="B25000" s="53" t="s">
        <v>263</v>
      </c>
      <c r="C25000" s="45" t="s">
        <v>696</v>
      </c>
      <c r="D25000" s="23" t="s">
        <v>5534</v>
      </c>
      <c r="E25000" s="23" t="s">
        <v>4140</v>
      </c>
      <c r="F25000" s="40">
        <v>0.01</v>
      </c>
      <c r="G25000" s="25">
        <v>187426</v>
      </c>
      <c r="H25000" s="25">
        <v>1874</v>
      </c>
      <c r="J25000" s="58" t="e">
        <f>HYPERLINK("#"&amp;"Insumos"&amp;"!A"&amp;MATCH($B25000,#REF!,0),"Ins "&amp;$B25000)</f>
        <v>#REF!</v>
      </c>
      <c r="M25000" s="220"/>
    </row>
    <row r="25001" spans="1:13" x14ac:dyDescent="0.2">
      <c r="A25001" s="54" t="s">
        <v>8999</v>
      </c>
      <c r="B25001" s="53" t="s">
        <v>5483</v>
      </c>
      <c r="C25001" s="45" t="s">
        <v>1064</v>
      </c>
      <c r="D25001" s="23" t="s">
        <v>5751</v>
      </c>
      <c r="E25001" s="23" t="s">
        <v>467</v>
      </c>
      <c r="F25001" s="40">
        <v>0.2</v>
      </c>
      <c r="G25001" s="25">
        <v>6176</v>
      </c>
      <c r="H25001" s="25">
        <v>1235</v>
      </c>
      <c r="J25001" s="58" t="e">
        <f>HYPERLINK("#"&amp;"Insumos"&amp;"!A"&amp;MATCH($B25001,#REF!,0),"Ins "&amp;$B25001)</f>
        <v>#REF!</v>
      </c>
      <c r="M25001" s="220"/>
    </row>
    <row r="25002" spans="1:13" x14ac:dyDescent="0.2">
      <c r="A25002" s="54" t="s">
        <v>8999</v>
      </c>
      <c r="B25002" s="53" t="s">
        <v>5185</v>
      </c>
      <c r="C25002" s="45" t="s">
        <v>295</v>
      </c>
      <c r="D25002" s="23" t="s">
        <v>5751</v>
      </c>
      <c r="E25002" s="23" t="s">
        <v>4147</v>
      </c>
      <c r="F25002" s="40">
        <v>0.12</v>
      </c>
      <c r="G25002" s="25">
        <v>5304</v>
      </c>
      <c r="H25002" s="25">
        <v>636</v>
      </c>
      <c r="J25002" s="58" t="e">
        <f>HYPERLINK("#"&amp;"Insumos"&amp;"!A"&amp;MATCH($B25002,#REF!,0),"Ins "&amp;$B25002)</f>
        <v>#REF!</v>
      </c>
      <c r="M25002" s="220"/>
    </row>
    <row r="25003" spans="1:13" x14ac:dyDescent="0.2">
      <c r="A25003" s="54" t="s">
        <v>8999</v>
      </c>
      <c r="B25003" s="53" t="s">
        <v>9064</v>
      </c>
      <c r="C25003" s="45" t="s">
        <v>9125</v>
      </c>
      <c r="D25003" s="23" t="s">
        <v>5751</v>
      </c>
      <c r="E25003" s="23" t="s">
        <v>72</v>
      </c>
      <c r="F25003" s="40">
        <v>0.17777777777777778</v>
      </c>
      <c r="G25003" s="25">
        <v>10942</v>
      </c>
      <c r="H25003" s="25">
        <v>1945</v>
      </c>
      <c r="J25003" s="58" t="e">
        <f>HYPERLINK("#"&amp;"Insumos"&amp;"!A"&amp;MATCH($B25003,#REF!,0),"Ins "&amp;$B25003)</f>
        <v>#REF!</v>
      </c>
      <c r="M25003" s="220"/>
    </row>
    <row r="25004" spans="1:13" x14ac:dyDescent="0.2">
      <c r="A25004" s="54" t="s">
        <v>8999</v>
      </c>
      <c r="B25004" s="53" t="s">
        <v>5213</v>
      </c>
      <c r="C25004" s="45" t="s">
        <v>558</v>
      </c>
      <c r="D25004" s="23" t="s">
        <v>5751</v>
      </c>
      <c r="E25004" s="23" t="s">
        <v>465</v>
      </c>
      <c r="F25004" s="40">
        <v>1.03</v>
      </c>
      <c r="G25004" s="25">
        <v>3277</v>
      </c>
      <c r="H25004" s="25">
        <v>3375</v>
      </c>
      <c r="J25004" s="58" t="e">
        <f>HYPERLINK("#"&amp;"Insumos"&amp;"!A"&amp;MATCH($B25004,#REF!,0),"Ins "&amp;$B25004)</f>
        <v>#REF!</v>
      </c>
      <c r="M25004" s="220"/>
    </row>
    <row r="25005" spans="1:13" x14ac:dyDescent="0.2">
      <c r="A25005" s="54" t="s">
        <v>8999</v>
      </c>
      <c r="B25005" s="53" t="s">
        <v>5007</v>
      </c>
      <c r="C25005" s="45" t="s">
        <v>720</v>
      </c>
      <c r="D25005" s="23" t="s">
        <v>5751</v>
      </c>
      <c r="E25005" s="23" t="s">
        <v>4134</v>
      </c>
      <c r="F25005" s="40">
        <v>2</v>
      </c>
      <c r="G25005" s="25">
        <v>1897</v>
      </c>
      <c r="H25005" s="25">
        <v>3794</v>
      </c>
      <c r="J25005" s="58" t="e">
        <f>HYPERLINK("#"&amp;"Insumos"&amp;"!A"&amp;MATCH($B25005,#REF!,0),"Ins "&amp;$B25005)</f>
        <v>#REF!</v>
      </c>
      <c r="M25005" s="220"/>
    </row>
    <row r="25006" spans="1:13" ht="51" x14ac:dyDescent="0.2">
      <c r="A25006" s="49" t="s">
        <v>9000</v>
      </c>
      <c r="B25006" s="50" t="s">
        <v>6816</v>
      </c>
      <c r="C25006" s="79" t="s">
        <v>9259</v>
      </c>
      <c r="D25006" s="37" t="s">
        <v>5608</v>
      </c>
      <c r="E25006" s="37" t="s">
        <v>4134</v>
      </c>
      <c r="F25006" s="41"/>
      <c r="G25006" s="27"/>
      <c r="H25006" s="27"/>
      <c r="I25006" s="27">
        <v>353259</v>
      </c>
      <c r="M25006" s="220">
        <f t="shared" si="390"/>
        <v>462628</v>
      </c>
    </row>
    <row r="25007" spans="1:13" x14ac:dyDescent="0.2">
      <c r="A25007" s="51" t="s">
        <v>9000</v>
      </c>
      <c r="B25007" s="52" t="s">
        <v>5533</v>
      </c>
      <c r="C25007" s="45" t="s">
        <v>5892</v>
      </c>
      <c r="D25007" s="23" t="s">
        <v>977</v>
      </c>
      <c r="E25007" s="23" t="s">
        <v>4134</v>
      </c>
      <c r="F25007" s="40">
        <v>2</v>
      </c>
      <c r="G25007" s="25">
        <v>3623</v>
      </c>
      <c r="H25007" s="25">
        <v>7246</v>
      </c>
      <c r="J25007" s="58" t="e">
        <f>HYPERLINK("#"&amp;"Insumos"&amp;"!A"&amp;MATCH($B25007,#REF!,0),"Ins "&amp;$B25007)</f>
        <v>#REF!</v>
      </c>
      <c r="M25007" s="220"/>
    </row>
    <row r="25008" spans="1:13" ht="25.5" x14ac:dyDescent="0.2">
      <c r="A25008" s="51" t="s">
        <v>9000</v>
      </c>
      <c r="B25008" s="52" t="s">
        <v>597</v>
      </c>
      <c r="C25008" s="45" t="s">
        <v>8738</v>
      </c>
      <c r="D25008" s="23" t="s">
        <v>5534</v>
      </c>
      <c r="E25008" s="23" t="s">
        <v>8737</v>
      </c>
      <c r="F25008" s="40">
        <v>0.56952768060014247</v>
      </c>
      <c r="G25008" s="25">
        <v>17302</v>
      </c>
      <c r="H25008" s="25">
        <v>9854</v>
      </c>
      <c r="J25008" s="58" t="e">
        <f>HYPERLINK("#"&amp;"Insumos"&amp;"!A"&amp;MATCH($B25008,#REF!,0),"Ins "&amp;$B25008)</f>
        <v>#REF!</v>
      </c>
      <c r="M25008" s="220"/>
    </row>
    <row r="25009" spans="1:13" ht="63.75" x14ac:dyDescent="0.2">
      <c r="A25009" s="51" t="s">
        <v>9000</v>
      </c>
      <c r="B25009" s="52" t="s">
        <v>5000</v>
      </c>
      <c r="C25009" s="45" t="s">
        <v>2346</v>
      </c>
      <c r="D25009" s="23" t="s">
        <v>5751</v>
      </c>
      <c r="E25009" s="23" t="s">
        <v>4134</v>
      </c>
      <c r="F25009" s="40">
        <v>0.2</v>
      </c>
      <c r="G25009" s="25">
        <v>5410</v>
      </c>
      <c r="H25009" s="25">
        <v>1082</v>
      </c>
      <c r="J25009" s="58" t="e">
        <f>HYPERLINK("#"&amp;"Insumos"&amp;"!A"&amp;MATCH($B25009,#REF!,0),"Ins "&amp;$B25009)</f>
        <v>#REF!</v>
      </c>
      <c r="M25009" s="220"/>
    </row>
    <row r="25010" spans="1:13" x14ac:dyDescent="0.2">
      <c r="A25010" s="51" t="s">
        <v>9000</v>
      </c>
      <c r="B25010" s="52" t="s">
        <v>5575</v>
      </c>
      <c r="C25010" s="45" t="s">
        <v>974</v>
      </c>
      <c r="D25010" s="23" t="s">
        <v>5734</v>
      </c>
      <c r="E25010" s="23" t="s">
        <v>4141</v>
      </c>
      <c r="F25010" s="40">
        <v>3</v>
      </c>
      <c r="G25010" s="25">
        <v>41004</v>
      </c>
      <c r="H25010" s="25">
        <v>123012</v>
      </c>
      <c r="J25010" s="58" t="e">
        <f>HYPERLINK("#"&amp;"Insumos"&amp;"!A"&amp;MATCH($B25010,#REF!,0),"Ins "&amp;$B25010)</f>
        <v>#REF!</v>
      </c>
      <c r="M25010" s="220"/>
    </row>
    <row r="25011" spans="1:13" x14ac:dyDescent="0.2">
      <c r="A25011" s="51" t="s">
        <v>9000</v>
      </c>
      <c r="B25011" s="52" t="s">
        <v>5007</v>
      </c>
      <c r="C25011" s="45" t="s">
        <v>720</v>
      </c>
      <c r="D25011" s="23" t="s">
        <v>5751</v>
      </c>
      <c r="E25011" s="23" t="s">
        <v>4134</v>
      </c>
      <c r="F25011" s="40">
        <v>2</v>
      </c>
      <c r="G25011" s="25">
        <v>1897</v>
      </c>
      <c r="H25011" s="25">
        <v>3794</v>
      </c>
      <c r="J25011" s="58" t="e">
        <f>HYPERLINK("#"&amp;"Insumos"&amp;"!A"&amp;MATCH($B25011,#REF!,0),"Ins "&amp;$B25011)</f>
        <v>#REF!</v>
      </c>
      <c r="M25011" s="220"/>
    </row>
    <row r="25012" spans="1:13" x14ac:dyDescent="0.2">
      <c r="A25012" s="54" t="s">
        <v>9000</v>
      </c>
      <c r="B25012" s="53" t="s">
        <v>9029</v>
      </c>
      <c r="C25012" s="45" t="s">
        <v>9090</v>
      </c>
      <c r="D25012" s="23" t="s">
        <v>5751</v>
      </c>
      <c r="E25012" s="23" t="s">
        <v>8602</v>
      </c>
      <c r="F25012" s="40">
        <v>2.0000000000000004E-2</v>
      </c>
      <c r="G25012" s="25">
        <v>6441549</v>
      </c>
      <c r="H25012" s="25">
        <v>128831</v>
      </c>
      <c r="J25012" s="58" t="e">
        <f>HYPERLINK("#"&amp;"Insumos"&amp;"!A"&amp;MATCH($B25012,#REF!,0),"Ins "&amp;$B25012)</f>
        <v>#REF!</v>
      </c>
      <c r="M25012" s="220"/>
    </row>
    <row r="25013" spans="1:13" x14ac:dyDescent="0.2">
      <c r="A25013" s="54" t="s">
        <v>9000</v>
      </c>
      <c r="B25013" s="53" t="s">
        <v>9030</v>
      </c>
      <c r="C25013" s="45" t="s">
        <v>9091</v>
      </c>
      <c r="D25013" s="23" t="s">
        <v>5751</v>
      </c>
      <c r="E25013" s="23" t="s">
        <v>9092</v>
      </c>
      <c r="F25013" s="40">
        <v>1.2000000000000001E-3</v>
      </c>
      <c r="G25013" s="25">
        <v>2206969</v>
      </c>
      <c r="H25013" s="25">
        <v>2648</v>
      </c>
      <c r="J25013" s="58" t="e">
        <f>HYPERLINK("#"&amp;"Insumos"&amp;"!A"&amp;MATCH($B25013,#REF!,0),"Ins "&amp;$B25013)</f>
        <v>#REF!</v>
      </c>
      <c r="M25013" s="220"/>
    </row>
    <row r="25014" spans="1:13" x14ac:dyDescent="0.2">
      <c r="A25014" s="54" t="s">
        <v>9000</v>
      </c>
      <c r="B25014" s="53" t="s">
        <v>5370</v>
      </c>
      <c r="C25014" s="45" t="s">
        <v>567</v>
      </c>
      <c r="D25014" s="23" t="s">
        <v>5751</v>
      </c>
      <c r="E25014" s="23" t="s">
        <v>4138</v>
      </c>
      <c r="F25014" s="40">
        <v>0.16000000000000003</v>
      </c>
      <c r="G25014" s="25">
        <v>12500</v>
      </c>
      <c r="H25014" s="25">
        <v>2000</v>
      </c>
      <c r="J25014" s="58" t="e">
        <f>HYPERLINK("#"&amp;"Insumos"&amp;"!A"&amp;MATCH($B25014,#REF!,0),"Ins "&amp;$B25014)</f>
        <v>#REF!</v>
      </c>
      <c r="M25014" s="220"/>
    </row>
    <row r="25015" spans="1:13" x14ac:dyDescent="0.2">
      <c r="A25015" s="54" t="s">
        <v>9000</v>
      </c>
      <c r="B25015" s="53" t="s">
        <v>9031</v>
      </c>
      <c r="C25015" s="45" t="s">
        <v>9093</v>
      </c>
      <c r="D25015" s="23" t="s">
        <v>5751</v>
      </c>
      <c r="E25015" s="23" t="s">
        <v>8514</v>
      </c>
      <c r="F25015" s="40">
        <v>4.4000000000000003E-3</v>
      </c>
      <c r="G25015" s="25">
        <v>40095</v>
      </c>
      <c r="H25015" s="25">
        <v>176</v>
      </c>
      <c r="J25015" s="58" t="e">
        <f>HYPERLINK("#"&amp;"Insumos"&amp;"!A"&amp;MATCH($B25015,#REF!,0),"Ins "&amp;$B25015)</f>
        <v>#REF!</v>
      </c>
      <c r="M25015" s="220"/>
    </row>
    <row r="25016" spans="1:13" x14ac:dyDescent="0.2">
      <c r="A25016" s="54" t="s">
        <v>9000</v>
      </c>
      <c r="B25016" s="53" t="s">
        <v>9032</v>
      </c>
      <c r="C25016" s="45" t="s">
        <v>9094</v>
      </c>
      <c r="D25016" s="23" t="s">
        <v>5751</v>
      </c>
      <c r="E25016" s="23" t="s">
        <v>69</v>
      </c>
      <c r="F25016" s="40">
        <v>2.5</v>
      </c>
      <c r="G25016" s="25">
        <v>13021</v>
      </c>
      <c r="H25016" s="25">
        <v>32553</v>
      </c>
      <c r="J25016" s="58" t="e">
        <f>HYPERLINK("#"&amp;"Insumos"&amp;"!A"&amp;MATCH($B25016,#REF!,0),"Ins "&amp;$B25016)</f>
        <v>#REF!</v>
      </c>
      <c r="M25016" s="220"/>
    </row>
    <row r="25017" spans="1:13" x14ac:dyDescent="0.2">
      <c r="A25017" s="54" t="s">
        <v>9000</v>
      </c>
      <c r="B25017" s="53" t="s">
        <v>9033</v>
      </c>
      <c r="C25017" s="45" t="s">
        <v>9095</v>
      </c>
      <c r="D25017" s="23" t="s">
        <v>5751</v>
      </c>
      <c r="E25017" s="23" t="s">
        <v>72</v>
      </c>
      <c r="F25017" s="40">
        <v>20</v>
      </c>
      <c r="G25017" s="25">
        <v>985</v>
      </c>
      <c r="H25017" s="25">
        <v>19700</v>
      </c>
      <c r="J25017" s="58" t="e">
        <f>HYPERLINK("#"&amp;"Insumos"&amp;"!A"&amp;MATCH($B25017,#REF!,0),"Ins "&amp;$B25017)</f>
        <v>#REF!</v>
      </c>
      <c r="M25017" s="220"/>
    </row>
    <row r="25018" spans="1:13" x14ac:dyDescent="0.2">
      <c r="A25018" s="54" t="s">
        <v>9000</v>
      </c>
      <c r="B25018" s="53" t="s">
        <v>9034</v>
      </c>
      <c r="C25018" s="45" t="s">
        <v>9096</v>
      </c>
      <c r="D25018" s="23" t="s">
        <v>5751</v>
      </c>
      <c r="E25018" s="23" t="s">
        <v>72</v>
      </c>
      <c r="F25018" s="40">
        <v>20</v>
      </c>
      <c r="G25018" s="25">
        <v>985</v>
      </c>
      <c r="H25018" s="25">
        <v>19700</v>
      </c>
      <c r="J25018" s="58" t="e">
        <f>HYPERLINK("#"&amp;"Insumos"&amp;"!A"&amp;MATCH($B25018,#REF!,0),"Ins "&amp;$B25018)</f>
        <v>#REF!</v>
      </c>
      <c r="M25018" s="220"/>
    </row>
    <row r="25019" spans="1:13" x14ac:dyDescent="0.2">
      <c r="A25019" s="54" t="s">
        <v>9000</v>
      </c>
      <c r="B25019" s="53" t="s">
        <v>5185</v>
      </c>
      <c r="C25019" s="45" t="s">
        <v>295</v>
      </c>
      <c r="D25019" s="23" t="s">
        <v>5751</v>
      </c>
      <c r="E25019" s="23" t="s">
        <v>4147</v>
      </c>
      <c r="F25019" s="40">
        <v>0.1</v>
      </c>
      <c r="G25019" s="25">
        <v>5304</v>
      </c>
      <c r="H25019" s="25">
        <v>530</v>
      </c>
      <c r="J25019" s="58" t="e">
        <f>HYPERLINK("#"&amp;"Insumos"&amp;"!A"&amp;MATCH($B25019,#REF!,0),"Ins "&amp;$B25019)</f>
        <v>#REF!</v>
      </c>
      <c r="M25019" s="220"/>
    </row>
    <row r="25020" spans="1:13" x14ac:dyDescent="0.2">
      <c r="A25020" s="54" t="s">
        <v>9000</v>
      </c>
      <c r="B25020" s="53" t="s">
        <v>9035</v>
      </c>
      <c r="C25020" s="45" t="s">
        <v>9097</v>
      </c>
      <c r="D25020" s="23" t="s">
        <v>5751</v>
      </c>
      <c r="E25020" s="23" t="s">
        <v>72</v>
      </c>
      <c r="F25020" s="40">
        <v>0.1</v>
      </c>
      <c r="G25020" s="25">
        <v>21329</v>
      </c>
      <c r="H25020" s="25">
        <v>2133</v>
      </c>
      <c r="J25020" s="58" t="e">
        <f>HYPERLINK("#"&amp;"Insumos"&amp;"!A"&amp;MATCH($B25020,#REF!,0),"Ins "&amp;$B25020)</f>
        <v>#REF!</v>
      </c>
      <c r="M25020" s="220"/>
    </row>
    <row r="25021" spans="1:13" ht="63.75" x14ac:dyDescent="0.2">
      <c r="A25021" s="49" t="s">
        <v>9001</v>
      </c>
      <c r="B25021" s="50" t="s">
        <v>6816</v>
      </c>
      <c r="C25021" s="79" t="s">
        <v>9260</v>
      </c>
      <c r="D25021" s="37" t="s">
        <v>5608</v>
      </c>
      <c r="E25021" s="37" t="s">
        <v>4134</v>
      </c>
      <c r="F25021" s="41"/>
      <c r="G25021" s="27"/>
      <c r="H25021" s="27"/>
      <c r="I25021" s="27">
        <v>288843</v>
      </c>
      <c r="M25021" s="220">
        <f t="shared" si="390"/>
        <v>378269</v>
      </c>
    </row>
    <row r="25022" spans="1:13" x14ac:dyDescent="0.2">
      <c r="A25022" s="51" t="s">
        <v>9001</v>
      </c>
      <c r="B25022" s="52" t="s">
        <v>5533</v>
      </c>
      <c r="C25022" s="45" t="s">
        <v>5892</v>
      </c>
      <c r="D25022" s="23" t="s">
        <v>977</v>
      </c>
      <c r="E25022" s="23" t="s">
        <v>4134</v>
      </c>
      <c r="F25022" s="40">
        <v>2</v>
      </c>
      <c r="G25022" s="25">
        <v>3623</v>
      </c>
      <c r="H25022" s="25">
        <v>7246</v>
      </c>
      <c r="J25022" s="58" t="e">
        <f>HYPERLINK("#"&amp;"Insumos"&amp;"!A"&amp;MATCH($B25022,#REF!,0),"Ins "&amp;$B25022)</f>
        <v>#REF!</v>
      </c>
      <c r="M25022" s="220"/>
    </row>
    <row r="25023" spans="1:13" ht="25.5" x14ac:dyDescent="0.2">
      <c r="A25023" s="51" t="s">
        <v>9001</v>
      </c>
      <c r="B25023" s="52" t="s">
        <v>597</v>
      </c>
      <c r="C25023" s="45" t="s">
        <v>8738</v>
      </c>
      <c r="D25023" s="23" t="s">
        <v>5534</v>
      </c>
      <c r="E25023" s="23" t="s">
        <v>8737</v>
      </c>
      <c r="F25023" s="40">
        <v>0.56952948389656299</v>
      </c>
      <c r="G25023" s="25">
        <v>17302</v>
      </c>
      <c r="H25023" s="25">
        <v>9854</v>
      </c>
      <c r="J25023" s="58" t="e">
        <f>HYPERLINK("#"&amp;"Insumos"&amp;"!A"&amp;MATCH($B25023,#REF!,0),"Ins "&amp;$B25023)</f>
        <v>#REF!</v>
      </c>
      <c r="M25023" s="220"/>
    </row>
    <row r="25024" spans="1:13" ht="63.75" x14ac:dyDescent="0.2">
      <c r="A25024" s="51" t="s">
        <v>9001</v>
      </c>
      <c r="B25024" s="52" t="s">
        <v>5000</v>
      </c>
      <c r="C25024" s="45" t="s">
        <v>2346</v>
      </c>
      <c r="D25024" s="23" t="s">
        <v>5751</v>
      </c>
      <c r="E25024" s="23" t="s">
        <v>4134</v>
      </c>
      <c r="F25024" s="40">
        <v>0.2</v>
      </c>
      <c r="G25024" s="25">
        <v>5410</v>
      </c>
      <c r="H25024" s="25">
        <v>1082</v>
      </c>
      <c r="J25024" s="58" t="e">
        <f>HYPERLINK("#"&amp;"Insumos"&amp;"!A"&amp;MATCH($B25024,#REF!,0),"Ins "&amp;$B25024)</f>
        <v>#REF!</v>
      </c>
      <c r="M25024" s="220"/>
    </row>
    <row r="25025" spans="1:13" x14ac:dyDescent="0.2">
      <c r="A25025" s="51" t="s">
        <v>9001</v>
      </c>
      <c r="B25025" s="52" t="s">
        <v>5575</v>
      </c>
      <c r="C25025" s="45" t="s">
        <v>974</v>
      </c>
      <c r="D25025" s="23" t="s">
        <v>5734</v>
      </c>
      <c r="E25025" s="23" t="s">
        <v>4141</v>
      </c>
      <c r="F25025" s="40">
        <v>3</v>
      </c>
      <c r="G25025" s="25">
        <v>41004</v>
      </c>
      <c r="H25025" s="25">
        <v>123012</v>
      </c>
      <c r="J25025" s="58" t="e">
        <f>HYPERLINK("#"&amp;"Insumos"&amp;"!A"&amp;MATCH($B25025,#REF!,0),"Ins "&amp;$B25025)</f>
        <v>#REF!</v>
      </c>
      <c r="M25025" s="220"/>
    </row>
    <row r="25026" spans="1:13" x14ac:dyDescent="0.2">
      <c r="A25026" s="51" t="s">
        <v>9001</v>
      </c>
      <c r="B25026" s="52" t="s">
        <v>5007</v>
      </c>
      <c r="C25026" s="45" t="s">
        <v>720</v>
      </c>
      <c r="D25026" s="23" t="s">
        <v>5751</v>
      </c>
      <c r="E25026" s="23" t="s">
        <v>4134</v>
      </c>
      <c r="F25026" s="40">
        <v>2</v>
      </c>
      <c r="G25026" s="25">
        <v>1897</v>
      </c>
      <c r="H25026" s="25">
        <v>3794</v>
      </c>
      <c r="J25026" s="58" t="e">
        <f>HYPERLINK("#"&amp;"Insumos"&amp;"!A"&amp;MATCH($B25026,#REF!,0),"Ins "&amp;$B25026)</f>
        <v>#REF!</v>
      </c>
      <c r="M25026" s="220"/>
    </row>
    <row r="25027" spans="1:13" x14ac:dyDescent="0.2">
      <c r="A25027" s="54" t="s">
        <v>9001</v>
      </c>
      <c r="B25027" s="53" t="s">
        <v>9029</v>
      </c>
      <c r="C25027" s="45" t="s">
        <v>9090</v>
      </c>
      <c r="D25027" s="23" t="s">
        <v>5751</v>
      </c>
      <c r="E25027" s="23" t="s">
        <v>8602</v>
      </c>
      <c r="F25027" s="40">
        <v>0.01</v>
      </c>
      <c r="G25027" s="25">
        <v>6441549</v>
      </c>
      <c r="H25027" s="25">
        <v>64415</v>
      </c>
      <c r="J25027" s="58" t="e">
        <f>HYPERLINK("#"&amp;"Insumos"&amp;"!A"&amp;MATCH($B25027,#REF!,0),"Ins "&amp;$B25027)</f>
        <v>#REF!</v>
      </c>
      <c r="M25027" s="220"/>
    </row>
    <row r="25028" spans="1:13" x14ac:dyDescent="0.2">
      <c r="A25028" s="54" t="s">
        <v>9001</v>
      </c>
      <c r="B25028" s="53" t="s">
        <v>9030</v>
      </c>
      <c r="C25028" s="45" t="s">
        <v>9091</v>
      </c>
      <c r="D25028" s="23" t="s">
        <v>5751</v>
      </c>
      <c r="E25028" s="23" t="s">
        <v>9092</v>
      </c>
      <c r="F25028" s="40">
        <v>1.2000000000000001E-3</v>
      </c>
      <c r="G25028" s="25">
        <v>2206969</v>
      </c>
      <c r="H25028" s="25">
        <v>2648</v>
      </c>
      <c r="J25028" s="58" t="e">
        <f>HYPERLINK("#"&amp;"Insumos"&amp;"!A"&amp;MATCH($B25028,#REF!,0),"Ins "&amp;$B25028)</f>
        <v>#REF!</v>
      </c>
      <c r="M25028" s="220"/>
    </row>
    <row r="25029" spans="1:13" x14ac:dyDescent="0.2">
      <c r="A25029" s="54" t="s">
        <v>9001</v>
      </c>
      <c r="B25029" s="53" t="s">
        <v>5370</v>
      </c>
      <c r="C25029" s="45" t="s">
        <v>567</v>
      </c>
      <c r="D25029" s="23" t="s">
        <v>5751</v>
      </c>
      <c r="E25029" s="23" t="s">
        <v>4138</v>
      </c>
      <c r="F25029" s="40">
        <v>0.16000000000000003</v>
      </c>
      <c r="G25029" s="25">
        <v>12500</v>
      </c>
      <c r="H25029" s="25">
        <v>2000</v>
      </c>
      <c r="J25029" s="58" t="e">
        <f>HYPERLINK("#"&amp;"Insumos"&amp;"!A"&amp;MATCH($B25029,#REF!,0),"Ins "&amp;$B25029)</f>
        <v>#REF!</v>
      </c>
      <c r="M25029" s="220"/>
    </row>
    <row r="25030" spans="1:13" x14ac:dyDescent="0.2">
      <c r="A25030" s="54" t="s">
        <v>9001</v>
      </c>
      <c r="B25030" s="53" t="s">
        <v>9031</v>
      </c>
      <c r="C25030" s="45" t="s">
        <v>9093</v>
      </c>
      <c r="D25030" s="23" t="s">
        <v>5751</v>
      </c>
      <c r="E25030" s="23" t="s">
        <v>8514</v>
      </c>
      <c r="F25030" s="40">
        <v>4.4000000000000003E-3</v>
      </c>
      <c r="G25030" s="25">
        <v>40095</v>
      </c>
      <c r="H25030" s="25">
        <v>176</v>
      </c>
      <c r="J25030" s="58" t="e">
        <f>HYPERLINK("#"&amp;"Insumos"&amp;"!A"&amp;MATCH($B25030,#REF!,0),"Ins "&amp;$B25030)</f>
        <v>#REF!</v>
      </c>
      <c r="M25030" s="220"/>
    </row>
    <row r="25031" spans="1:13" x14ac:dyDescent="0.2">
      <c r="A25031" s="54" t="s">
        <v>9001</v>
      </c>
      <c r="B25031" s="53" t="s">
        <v>9032</v>
      </c>
      <c r="C25031" s="45" t="s">
        <v>9094</v>
      </c>
      <c r="D25031" s="23" t="s">
        <v>5751</v>
      </c>
      <c r="E25031" s="23" t="s">
        <v>69</v>
      </c>
      <c r="F25031" s="40">
        <v>2.5</v>
      </c>
      <c r="G25031" s="25">
        <v>13021</v>
      </c>
      <c r="H25031" s="25">
        <v>32553</v>
      </c>
      <c r="J25031" s="58" t="e">
        <f>HYPERLINK("#"&amp;"Insumos"&amp;"!A"&amp;MATCH($B25031,#REF!,0),"Ins "&amp;$B25031)</f>
        <v>#REF!</v>
      </c>
      <c r="M25031" s="220"/>
    </row>
    <row r="25032" spans="1:13" x14ac:dyDescent="0.2">
      <c r="A25032" s="54" t="s">
        <v>9001</v>
      </c>
      <c r="B25032" s="53" t="s">
        <v>9033</v>
      </c>
      <c r="C25032" s="45" t="s">
        <v>9095</v>
      </c>
      <c r="D25032" s="23" t="s">
        <v>5751</v>
      </c>
      <c r="E25032" s="23" t="s">
        <v>72</v>
      </c>
      <c r="F25032" s="40">
        <v>20</v>
      </c>
      <c r="G25032" s="25">
        <v>985</v>
      </c>
      <c r="H25032" s="25">
        <v>19700</v>
      </c>
      <c r="J25032" s="58" t="e">
        <f>HYPERLINK("#"&amp;"Insumos"&amp;"!A"&amp;MATCH($B25032,#REF!,0),"Ins "&amp;$B25032)</f>
        <v>#REF!</v>
      </c>
      <c r="M25032" s="220"/>
    </row>
    <row r="25033" spans="1:13" x14ac:dyDescent="0.2">
      <c r="A25033" s="54" t="s">
        <v>9001</v>
      </c>
      <c r="B25033" s="53" t="s">
        <v>9034</v>
      </c>
      <c r="C25033" s="45" t="s">
        <v>9096</v>
      </c>
      <c r="D25033" s="23" t="s">
        <v>5751</v>
      </c>
      <c r="E25033" s="23" t="s">
        <v>72</v>
      </c>
      <c r="F25033" s="40">
        <v>20</v>
      </c>
      <c r="G25033" s="25">
        <v>985</v>
      </c>
      <c r="H25033" s="25">
        <v>19700</v>
      </c>
      <c r="J25033" s="58" t="e">
        <f>HYPERLINK("#"&amp;"Insumos"&amp;"!A"&amp;MATCH($B25033,#REF!,0),"Ins "&amp;$B25033)</f>
        <v>#REF!</v>
      </c>
      <c r="M25033" s="220"/>
    </row>
    <row r="25034" spans="1:13" x14ac:dyDescent="0.2">
      <c r="A25034" s="54" t="s">
        <v>9001</v>
      </c>
      <c r="B25034" s="53" t="s">
        <v>5185</v>
      </c>
      <c r="C25034" s="45" t="s">
        <v>295</v>
      </c>
      <c r="D25034" s="23" t="s">
        <v>5751</v>
      </c>
      <c r="E25034" s="23" t="s">
        <v>4147</v>
      </c>
      <c r="F25034" s="40">
        <v>0.1</v>
      </c>
      <c r="G25034" s="25">
        <v>5304</v>
      </c>
      <c r="H25034" s="25">
        <v>530</v>
      </c>
      <c r="J25034" s="58" t="e">
        <f>HYPERLINK("#"&amp;"Insumos"&amp;"!A"&amp;MATCH($B25034,#REF!,0),"Ins "&amp;$B25034)</f>
        <v>#REF!</v>
      </c>
      <c r="M25034" s="220"/>
    </row>
    <row r="25035" spans="1:13" x14ac:dyDescent="0.2">
      <c r="A25035" s="54" t="s">
        <v>9001</v>
      </c>
      <c r="B25035" s="53" t="s">
        <v>9035</v>
      </c>
      <c r="C25035" s="45" t="s">
        <v>9097</v>
      </c>
      <c r="D25035" s="23" t="s">
        <v>5751</v>
      </c>
      <c r="E25035" s="23" t="s">
        <v>72</v>
      </c>
      <c r="F25035" s="40">
        <v>0.1</v>
      </c>
      <c r="G25035" s="25">
        <v>21329</v>
      </c>
      <c r="H25035" s="25">
        <v>2133</v>
      </c>
      <c r="J25035" s="58" t="e">
        <f>HYPERLINK("#"&amp;"Insumos"&amp;"!A"&amp;MATCH($B25035,#REF!,0),"Ins "&amp;$B25035)</f>
        <v>#REF!</v>
      </c>
      <c r="M25035" s="220"/>
    </row>
    <row r="25036" spans="1:13" ht="140.25" x14ac:dyDescent="0.2">
      <c r="A25036" s="49" t="s">
        <v>9002</v>
      </c>
      <c r="B25036" s="50" t="s">
        <v>6816</v>
      </c>
      <c r="C25036" s="79" t="s">
        <v>9261</v>
      </c>
      <c r="D25036" s="37" t="s">
        <v>5608</v>
      </c>
      <c r="E25036" s="37" t="s">
        <v>4134</v>
      </c>
      <c r="F25036" s="41"/>
      <c r="G25036" s="27"/>
      <c r="H25036" s="27"/>
      <c r="I25036" s="27">
        <v>806360</v>
      </c>
      <c r="M25036" s="220">
        <f t="shared" ref="M25036:M25082" si="391">ROUND(I25036*(1+$L$2),0)</f>
        <v>1056009</v>
      </c>
    </row>
    <row r="25037" spans="1:13" x14ac:dyDescent="0.2">
      <c r="A25037" s="51" t="s">
        <v>9002</v>
      </c>
      <c r="B25037" s="52" t="s">
        <v>5533</v>
      </c>
      <c r="C25037" s="45" t="s">
        <v>5892</v>
      </c>
      <c r="D25037" s="23" t="s">
        <v>977</v>
      </c>
      <c r="E25037" s="23" t="s">
        <v>4134</v>
      </c>
      <c r="F25037" s="40">
        <v>0.1</v>
      </c>
      <c r="G25037" s="25">
        <v>3623</v>
      </c>
      <c r="H25037" s="25">
        <v>362</v>
      </c>
      <c r="J25037" s="58" t="e">
        <f>HYPERLINK("#"&amp;"Insumos"&amp;"!A"&amp;MATCH($B25037,#REF!,0),"Ins "&amp;$B25037)</f>
        <v>#REF!</v>
      </c>
      <c r="M25037" s="220"/>
    </row>
    <row r="25038" spans="1:13" ht="25.5" x14ac:dyDescent="0.2">
      <c r="A25038" s="51" t="s">
        <v>9002</v>
      </c>
      <c r="B25038" s="52" t="s">
        <v>597</v>
      </c>
      <c r="C25038" s="45" t="s">
        <v>8738</v>
      </c>
      <c r="D25038" s="23" t="s">
        <v>5534</v>
      </c>
      <c r="E25038" s="23" t="s">
        <v>8737</v>
      </c>
      <c r="F25038" s="40">
        <v>0.48961982483981475</v>
      </c>
      <c r="G25038" s="25">
        <v>17302</v>
      </c>
      <c r="H25038" s="25">
        <v>8471</v>
      </c>
      <c r="J25038" s="58" t="e">
        <f>HYPERLINK("#"&amp;"Insumos"&amp;"!A"&amp;MATCH($B25038,#REF!,0),"Ins "&amp;$B25038)</f>
        <v>#REF!</v>
      </c>
      <c r="M25038" s="220"/>
    </row>
    <row r="25039" spans="1:13" ht="63.75" x14ac:dyDescent="0.2">
      <c r="A25039" s="51" t="s">
        <v>9002</v>
      </c>
      <c r="B25039" s="52" t="s">
        <v>5000</v>
      </c>
      <c r="C25039" s="45" t="s">
        <v>2346</v>
      </c>
      <c r="D25039" s="23" t="s">
        <v>5751</v>
      </c>
      <c r="E25039" s="23" t="s">
        <v>4134</v>
      </c>
      <c r="F25039" s="40">
        <v>0.2</v>
      </c>
      <c r="G25039" s="25">
        <v>5410</v>
      </c>
      <c r="H25039" s="25">
        <v>1082</v>
      </c>
      <c r="J25039" s="58" t="e">
        <f>HYPERLINK("#"&amp;"Insumos"&amp;"!A"&amp;MATCH($B25039,#REF!,0),"Ins "&amp;$B25039)</f>
        <v>#REF!</v>
      </c>
      <c r="M25039" s="220"/>
    </row>
    <row r="25040" spans="1:13" x14ac:dyDescent="0.2">
      <c r="A25040" s="51" t="s">
        <v>9002</v>
      </c>
      <c r="B25040" s="52" t="s">
        <v>5575</v>
      </c>
      <c r="C25040" s="45" t="s">
        <v>974</v>
      </c>
      <c r="D25040" s="23" t="s">
        <v>5734</v>
      </c>
      <c r="E25040" s="23" t="s">
        <v>4141</v>
      </c>
      <c r="F25040" s="40">
        <v>2.8</v>
      </c>
      <c r="G25040" s="25">
        <v>41004</v>
      </c>
      <c r="H25040" s="25">
        <v>114811</v>
      </c>
      <c r="J25040" s="58" t="e">
        <f>HYPERLINK("#"&amp;"Insumos"&amp;"!A"&amp;MATCH($B25040,#REF!,0),"Ins "&amp;$B25040)</f>
        <v>#REF!</v>
      </c>
      <c r="M25040" s="220"/>
    </row>
    <row r="25041" spans="1:13" x14ac:dyDescent="0.2">
      <c r="A25041" s="51" t="s">
        <v>9002</v>
      </c>
      <c r="B25041" s="52" t="s">
        <v>5007</v>
      </c>
      <c r="C25041" s="45" t="s">
        <v>720</v>
      </c>
      <c r="D25041" s="23" t="s">
        <v>5751</v>
      </c>
      <c r="E25041" s="23" t="s">
        <v>4134</v>
      </c>
      <c r="F25041" s="40">
        <v>1</v>
      </c>
      <c r="G25041" s="25">
        <v>1897</v>
      </c>
      <c r="H25041" s="25">
        <v>1897</v>
      </c>
      <c r="J25041" s="58" t="e">
        <f>HYPERLINK("#"&amp;"Insumos"&amp;"!A"&amp;MATCH($B25041,#REF!,0),"Ins "&amp;$B25041)</f>
        <v>#REF!</v>
      </c>
      <c r="M25041" s="220"/>
    </row>
    <row r="25042" spans="1:13" x14ac:dyDescent="0.2">
      <c r="A25042" s="54" t="s">
        <v>9002</v>
      </c>
      <c r="B25042" s="53" t="s">
        <v>9029</v>
      </c>
      <c r="C25042" s="45" t="s">
        <v>9090</v>
      </c>
      <c r="D25042" s="23" t="s">
        <v>5751</v>
      </c>
      <c r="E25042" s="23" t="s">
        <v>8602</v>
      </c>
      <c r="F25042" s="40">
        <v>9.0999999999999998E-2</v>
      </c>
      <c r="G25042" s="25">
        <v>6441549</v>
      </c>
      <c r="H25042" s="25">
        <v>586181</v>
      </c>
      <c r="J25042" s="58" t="e">
        <f>HYPERLINK("#"&amp;"Insumos"&amp;"!A"&amp;MATCH($B25042,#REF!,0),"Ins "&amp;$B25042)</f>
        <v>#REF!</v>
      </c>
      <c r="M25042" s="220"/>
    </row>
    <row r="25043" spans="1:13" x14ac:dyDescent="0.2">
      <c r="A25043" s="54" t="s">
        <v>9002</v>
      </c>
      <c r="B25043" s="53" t="s">
        <v>9030</v>
      </c>
      <c r="C25043" s="45" t="s">
        <v>9091</v>
      </c>
      <c r="D25043" s="23" t="s">
        <v>5751</v>
      </c>
      <c r="E25043" s="23" t="s">
        <v>9092</v>
      </c>
      <c r="F25043" s="40">
        <v>6.3899999999999998E-3</v>
      </c>
      <c r="G25043" s="25">
        <v>2206969</v>
      </c>
      <c r="H25043" s="25">
        <v>14103</v>
      </c>
      <c r="J25043" s="58" t="e">
        <f>HYPERLINK("#"&amp;"Insumos"&amp;"!A"&amp;MATCH($B25043,#REF!,0),"Ins "&amp;$B25043)</f>
        <v>#REF!</v>
      </c>
      <c r="M25043" s="220"/>
    </row>
    <row r="25044" spans="1:13" x14ac:dyDescent="0.2">
      <c r="A25044" s="54" t="s">
        <v>9002</v>
      </c>
      <c r="B25044" s="53" t="s">
        <v>5370</v>
      </c>
      <c r="C25044" s="45" t="s">
        <v>567</v>
      </c>
      <c r="D25044" s="23" t="s">
        <v>5751</v>
      </c>
      <c r="E25044" s="23" t="s">
        <v>4138</v>
      </c>
      <c r="F25044" s="40">
        <v>0.85199999999999998</v>
      </c>
      <c r="G25044" s="25">
        <v>12500</v>
      </c>
      <c r="H25044" s="25">
        <v>10650</v>
      </c>
      <c r="J25044" s="58" t="e">
        <f>HYPERLINK("#"&amp;"Insumos"&amp;"!A"&amp;MATCH($B25044,#REF!,0),"Ins "&amp;$B25044)</f>
        <v>#REF!</v>
      </c>
      <c r="M25044" s="220"/>
    </row>
    <row r="25045" spans="1:13" x14ac:dyDescent="0.2">
      <c r="A25045" s="54" t="s">
        <v>9002</v>
      </c>
      <c r="B25045" s="53" t="s">
        <v>9031</v>
      </c>
      <c r="C25045" s="45" t="s">
        <v>9093</v>
      </c>
      <c r="D25045" s="23" t="s">
        <v>5751</v>
      </c>
      <c r="E25045" s="23" t="s">
        <v>8514</v>
      </c>
      <c r="F25045" s="40">
        <v>2.3429999999999996E-2</v>
      </c>
      <c r="G25045" s="25">
        <v>40095</v>
      </c>
      <c r="H25045" s="25">
        <v>939</v>
      </c>
      <c r="J25045" s="58" t="e">
        <f>HYPERLINK("#"&amp;"Insumos"&amp;"!A"&amp;MATCH($B25045,#REF!,0),"Ins "&amp;$B25045)</f>
        <v>#REF!</v>
      </c>
      <c r="M25045" s="220"/>
    </row>
    <row r="25046" spans="1:13" x14ac:dyDescent="0.2">
      <c r="A25046" s="54" t="s">
        <v>9002</v>
      </c>
      <c r="B25046" s="53" t="s">
        <v>9032</v>
      </c>
      <c r="C25046" s="45" t="s">
        <v>9094</v>
      </c>
      <c r="D25046" s="23" t="s">
        <v>5751</v>
      </c>
      <c r="E25046" s="23" t="s">
        <v>69</v>
      </c>
      <c r="F25046" s="40">
        <v>0.3</v>
      </c>
      <c r="G25046" s="25">
        <v>13021</v>
      </c>
      <c r="H25046" s="25">
        <v>3906</v>
      </c>
      <c r="J25046" s="58" t="e">
        <f>HYPERLINK("#"&amp;"Insumos"&amp;"!A"&amp;MATCH($B25046,#REF!,0),"Ins "&amp;$B25046)</f>
        <v>#REF!</v>
      </c>
      <c r="M25046" s="220"/>
    </row>
    <row r="25047" spans="1:13" x14ac:dyDescent="0.2">
      <c r="A25047" s="54" t="s">
        <v>9002</v>
      </c>
      <c r="B25047" s="53" t="s">
        <v>9033</v>
      </c>
      <c r="C25047" s="45" t="s">
        <v>9095</v>
      </c>
      <c r="D25047" s="23" t="s">
        <v>5751</v>
      </c>
      <c r="E25047" s="23" t="s">
        <v>72</v>
      </c>
      <c r="F25047" s="40">
        <v>4</v>
      </c>
      <c r="G25047" s="25">
        <v>985</v>
      </c>
      <c r="H25047" s="25">
        <v>3940</v>
      </c>
      <c r="J25047" s="58" t="e">
        <f>HYPERLINK("#"&amp;"Insumos"&amp;"!A"&amp;MATCH($B25047,#REF!,0),"Ins "&amp;$B25047)</f>
        <v>#REF!</v>
      </c>
      <c r="M25047" s="220"/>
    </row>
    <row r="25048" spans="1:13" x14ac:dyDescent="0.2">
      <c r="A25048" s="54" t="s">
        <v>9002</v>
      </c>
      <c r="B25048" s="53" t="s">
        <v>9034</v>
      </c>
      <c r="C25048" s="45" t="s">
        <v>9096</v>
      </c>
      <c r="D25048" s="23" t="s">
        <v>5751</v>
      </c>
      <c r="E25048" s="23" t="s">
        <v>72</v>
      </c>
      <c r="F25048" s="40">
        <v>4</v>
      </c>
      <c r="G25048" s="25">
        <v>985</v>
      </c>
      <c r="H25048" s="25">
        <v>3940</v>
      </c>
      <c r="J25048" s="58" t="e">
        <f>HYPERLINK("#"&amp;"Insumos"&amp;"!A"&amp;MATCH($B25048,#REF!,0),"Ins "&amp;$B25048)</f>
        <v>#REF!</v>
      </c>
      <c r="M25048" s="220"/>
    </row>
    <row r="25049" spans="1:13" x14ac:dyDescent="0.2">
      <c r="A25049" s="54" t="s">
        <v>9002</v>
      </c>
      <c r="B25049" s="53" t="s">
        <v>9052</v>
      </c>
      <c r="C25049" s="45" t="s">
        <v>9116</v>
      </c>
      <c r="D25049" s="23" t="s">
        <v>5751</v>
      </c>
      <c r="E25049" s="23" t="s">
        <v>72</v>
      </c>
      <c r="F25049" s="40">
        <v>4</v>
      </c>
      <c r="G25049" s="25">
        <v>3579</v>
      </c>
      <c r="H25049" s="25">
        <v>14316</v>
      </c>
      <c r="J25049" s="58" t="e">
        <f>HYPERLINK("#"&amp;"Insumos"&amp;"!A"&amp;MATCH($B25049,#REF!,0),"Ins "&amp;$B25049)</f>
        <v>#REF!</v>
      </c>
      <c r="M25049" s="220"/>
    </row>
    <row r="25050" spans="1:13" x14ac:dyDescent="0.2">
      <c r="A25050" s="54" t="s">
        <v>9002</v>
      </c>
      <c r="B25050" s="53" t="s">
        <v>5185</v>
      </c>
      <c r="C25050" s="45" t="s">
        <v>295</v>
      </c>
      <c r="D25050" s="23" t="s">
        <v>5751</v>
      </c>
      <c r="E25050" s="23" t="s">
        <v>4147</v>
      </c>
      <c r="F25050" s="40">
        <v>0.1</v>
      </c>
      <c r="G25050" s="25">
        <v>5304</v>
      </c>
      <c r="H25050" s="25">
        <v>530</v>
      </c>
      <c r="J25050" s="58" t="e">
        <f>HYPERLINK("#"&amp;"Insumos"&amp;"!A"&amp;MATCH($B25050,#REF!,0),"Ins "&amp;$B25050)</f>
        <v>#REF!</v>
      </c>
      <c r="M25050" s="220"/>
    </row>
    <row r="25051" spans="1:13" x14ac:dyDescent="0.2">
      <c r="A25051" s="54" t="s">
        <v>9002</v>
      </c>
      <c r="B25051" s="53" t="s">
        <v>9035</v>
      </c>
      <c r="C25051" s="45" t="s">
        <v>9097</v>
      </c>
      <c r="D25051" s="23" t="s">
        <v>5751</v>
      </c>
      <c r="E25051" s="23" t="s">
        <v>72</v>
      </c>
      <c r="F25051" s="40">
        <v>0.6</v>
      </c>
      <c r="G25051" s="25">
        <v>21329</v>
      </c>
      <c r="H25051" s="25">
        <v>12797</v>
      </c>
      <c r="J25051" s="58" t="e">
        <f>HYPERLINK("#"&amp;"Insumos"&amp;"!A"&amp;MATCH($B25051,#REF!,0),"Ins "&amp;$B25051)</f>
        <v>#REF!</v>
      </c>
      <c r="M25051" s="220"/>
    </row>
    <row r="25052" spans="1:13" x14ac:dyDescent="0.2">
      <c r="A25052" s="54" t="s">
        <v>9002</v>
      </c>
      <c r="B25052" s="53" t="s">
        <v>9065</v>
      </c>
      <c r="C25052" s="45" t="s">
        <v>9126</v>
      </c>
      <c r="D25052" s="23" t="s">
        <v>5751</v>
      </c>
      <c r="E25052" s="23" t="s">
        <v>72</v>
      </c>
      <c r="F25052" s="40">
        <v>0.16</v>
      </c>
      <c r="G25052" s="25">
        <v>130006</v>
      </c>
      <c r="H25052" s="25">
        <v>20801</v>
      </c>
      <c r="J25052" s="58" t="e">
        <f>HYPERLINK("#"&amp;"Insumos"&amp;"!A"&amp;MATCH($B25052,#REF!,0),"Ins "&amp;$B25052)</f>
        <v>#REF!</v>
      </c>
      <c r="M25052" s="220"/>
    </row>
    <row r="25053" spans="1:13" x14ac:dyDescent="0.2">
      <c r="A25053" s="54" t="s">
        <v>9002</v>
      </c>
      <c r="B25053" s="53" t="s">
        <v>9066</v>
      </c>
      <c r="C25053" s="45" t="s">
        <v>9127</v>
      </c>
      <c r="D25053" s="23" t="s">
        <v>5751</v>
      </c>
      <c r="E25053" s="23" t="s">
        <v>72</v>
      </c>
      <c r="F25053" s="40">
        <v>2</v>
      </c>
      <c r="G25053" s="25">
        <v>1253</v>
      </c>
      <c r="H25053" s="25">
        <v>2506</v>
      </c>
      <c r="J25053" s="58" t="e">
        <f>HYPERLINK("#"&amp;"Insumos"&amp;"!A"&amp;MATCH($B25053,#REF!,0),"Ins "&amp;$B25053)</f>
        <v>#REF!</v>
      </c>
      <c r="M25053" s="220"/>
    </row>
    <row r="25054" spans="1:13" x14ac:dyDescent="0.2">
      <c r="A25054" s="54" t="s">
        <v>9002</v>
      </c>
      <c r="B25054" s="53" t="s">
        <v>9067</v>
      </c>
      <c r="C25054" s="45" t="s">
        <v>9128</v>
      </c>
      <c r="D25054" s="23" t="s">
        <v>5751</v>
      </c>
      <c r="E25054" s="23" t="s">
        <v>72</v>
      </c>
      <c r="F25054" s="40">
        <v>2</v>
      </c>
      <c r="G25054" s="25">
        <v>496</v>
      </c>
      <c r="H25054" s="25">
        <v>992</v>
      </c>
      <c r="J25054" s="58" t="e">
        <f>HYPERLINK("#"&amp;"Insumos"&amp;"!A"&amp;MATCH($B25054,#REF!,0),"Ins "&amp;$B25054)</f>
        <v>#REF!</v>
      </c>
      <c r="M25054" s="220"/>
    </row>
    <row r="25055" spans="1:13" x14ac:dyDescent="0.2">
      <c r="A25055" s="54" t="s">
        <v>9002</v>
      </c>
      <c r="B25055" s="53" t="s">
        <v>9068</v>
      </c>
      <c r="C25055" s="45" t="s">
        <v>9129</v>
      </c>
      <c r="D25055" s="23" t="s">
        <v>5751</v>
      </c>
      <c r="E25055" s="23" t="s">
        <v>72</v>
      </c>
      <c r="F25055" s="40">
        <v>0.1</v>
      </c>
      <c r="G25055" s="25">
        <v>41360</v>
      </c>
      <c r="H25055" s="25">
        <v>4136</v>
      </c>
      <c r="J25055" s="58" t="e">
        <f>HYPERLINK("#"&amp;"Insumos"&amp;"!A"&amp;MATCH($B25055,#REF!,0),"Ins "&amp;$B25055)</f>
        <v>#REF!</v>
      </c>
      <c r="M25055" s="220"/>
    </row>
    <row r="25056" spans="1:13" ht="76.5" x14ac:dyDescent="0.2">
      <c r="A25056" s="49" t="s">
        <v>9003</v>
      </c>
      <c r="B25056" s="50" t="s">
        <v>6816</v>
      </c>
      <c r="C25056" s="79" t="s">
        <v>9262</v>
      </c>
      <c r="D25056" s="37" t="s">
        <v>5608</v>
      </c>
      <c r="E25056" s="37" t="s">
        <v>464</v>
      </c>
      <c r="F25056" s="41"/>
      <c r="G25056" s="27"/>
      <c r="H25056" s="27"/>
      <c r="I25056" s="27">
        <v>78063</v>
      </c>
      <c r="M25056" s="220">
        <f t="shared" si="391"/>
        <v>102231</v>
      </c>
    </row>
    <row r="25057" spans="1:13" x14ac:dyDescent="0.2">
      <c r="A25057" s="51" t="s">
        <v>9003</v>
      </c>
      <c r="B25057" s="52" t="s">
        <v>5533</v>
      </c>
      <c r="C25057" s="45" t="s">
        <v>5892</v>
      </c>
      <c r="D25057" s="23" t="s">
        <v>977</v>
      </c>
      <c r="E25057" s="23" t="s">
        <v>4134</v>
      </c>
      <c r="F25057" s="40">
        <v>0.3</v>
      </c>
      <c r="G25057" s="25">
        <v>3623</v>
      </c>
      <c r="H25057" s="25">
        <v>1087</v>
      </c>
      <c r="J25057" s="58" t="e">
        <f>HYPERLINK("#"&amp;"Insumos"&amp;"!A"&amp;MATCH($B25057,#REF!,0),"Ins "&amp;$B25057)</f>
        <v>#REF!</v>
      </c>
      <c r="M25057" s="220"/>
    </row>
    <row r="25058" spans="1:13" ht="25.5" x14ac:dyDescent="0.2">
      <c r="A25058" s="51" t="s">
        <v>9003</v>
      </c>
      <c r="B25058" s="52" t="s">
        <v>597</v>
      </c>
      <c r="C25058" s="45" t="s">
        <v>8738</v>
      </c>
      <c r="D25058" s="23" t="s">
        <v>5534</v>
      </c>
      <c r="E25058" s="23" t="s">
        <v>8737</v>
      </c>
      <c r="F25058" s="40">
        <v>0.36565938736009451</v>
      </c>
      <c r="G25058" s="25">
        <v>17302</v>
      </c>
      <c r="H25058" s="25">
        <v>6327</v>
      </c>
      <c r="J25058" s="58" t="e">
        <f>HYPERLINK("#"&amp;"Insumos"&amp;"!A"&amp;MATCH($B25058,#REF!,0),"Ins "&amp;$B25058)</f>
        <v>#REF!</v>
      </c>
      <c r="M25058" s="220"/>
    </row>
    <row r="25059" spans="1:13" ht="63.75" x14ac:dyDescent="0.2">
      <c r="A25059" s="51" t="s">
        <v>9003</v>
      </c>
      <c r="B25059" s="52" t="s">
        <v>5000</v>
      </c>
      <c r="C25059" s="45" t="s">
        <v>2346</v>
      </c>
      <c r="D25059" s="23" t="s">
        <v>5751</v>
      </c>
      <c r="E25059" s="23" t="s">
        <v>4134</v>
      </c>
      <c r="F25059" s="40">
        <v>0.2</v>
      </c>
      <c r="G25059" s="25">
        <v>5410</v>
      </c>
      <c r="H25059" s="25">
        <v>1082</v>
      </c>
      <c r="J25059" s="58" t="e">
        <f>HYPERLINK("#"&amp;"Insumos"&amp;"!A"&amp;MATCH($B25059,#REF!,0),"Ins "&amp;$B25059)</f>
        <v>#REF!</v>
      </c>
      <c r="M25059" s="220"/>
    </row>
    <row r="25060" spans="1:13" x14ac:dyDescent="0.2">
      <c r="A25060" s="51" t="s">
        <v>9003</v>
      </c>
      <c r="B25060" s="52" t="s">
        <v>5575</v>
      </c>
      <c r="C25060" s="45" t="s">
        <v>974</v>
      </c>
      <c r="D25060" s="23" t="s">
        <v>5734</v>
      </c>
      <c r="E25060" s="23" t="s">
        <v>4141</v>
      </c>
      <c r="F25060" s="40">
        <v>0.8</v>
      </c>
      <c r="G25060" s="25">
        <v>41004</v>
      </c>
      <c r="H25060" s="25">
        <v>32803</v>
      </c>
      <c r="J25060" s="58" t="e">
        <f>HYPERLINK("#"&amp;"Insumos"&amp;"!A"&amp;MATCH($B25060,#REF!,0),"Ins "&amp;$B25060)</f>
        <v>#REF!</v>
      </c>
      <c r="M25060" s="220"/>
    </row>
    <row r="25061" spans="1:13" x14ac:dyDescent="0.2">
      <c r="A25061" s="51" t="s">
        <v>9003</v>
      </c>
      <c r="B25061" s="52" t="s">
        <v>5007</v>
      </c>
      <c r="C25061" s="45" t="s">
        <v>720</v>
      </c>
      <c r="D25061" s="23" t="s">
        <v>5751</v>
      </c>
      <c r="E25061" s="23" t="s">
        <v>4134</v>
      </c>
      <c r="F25061" s="40">
        <v>1</v>
      </c>
      <c r="G25061" s="25">
        <v>1897</v>
      </c>
      <c r="H25061" s="25">
        <v>1897</v>
      </c>
      <c r="J25061" s="58" t="e">
        <f>HYPERLINK("#"&amp;"Insumos"&amp;"!A"&amp;MATCH($B25061,#REF!,0),"Ins "&amp;$B25061)</f>
        <v>#REF!</v>
      </c>
      <c r="M25061" s="220"/>
    </row>
    <row r="25062" spans="1:13" x14ac:dyDescent="0.2">
      <c r="A25062" s="54" t="s">
        <v>9003</v>
      </c>
      <c r="B25062" s="53" t="s">
        <v>9029</v>
      </c>
      <c r="C25062" s="45" t="s">
        <v>9090</v>
      </c>
      <c r="D25062" s="23" t="s">
        <v>5751</v>
      </c>
      <c r="E25062" s="23" t="s">
        <v>8602</v>
      </c>
      <c r="F25062" s="40">
        <v>5.000000000000001E-3</v>
      </c>
      <c r="G25062" s="25">
        <v>6441549</v>
      </c>
      <c r="H25062" s="25">
        <v>32208</v>
      </c>
      <c r="J25062" s="58" t="e">
        <f>HYPERLINK("#"&amp;"Insumos"&amp;"!A"&amp;MATCH($B25062,#REF!,0),"Ins "&amp;$B25062)</f>
        <v>#REF!</v>
      </c>
      <c r="M25062" s="220"/>
    </row>
    <row r="25063" spans="1:13" x14ac:dyDescent="0.2">
      <c r="A25063" s="54" t="s">
        <v>9003</v>
      </c>
      <c r="B25063" s="53" t="s">
        <v>9030</v>
      </c>
      <c r="C25063" s="45" t="s">
        <v>9091</v>
      </c>
      <c r="D25063" s="23" t="s">
        <v>5751</v>
      </c>
      <c r="E25063" s="23" t="s">
        <v>9092</v>
      </c>
      <c r="F25063" s="40">
        <v>4.4999999999999999E-4</v>
      </c>
      <c r="G25063" s="25">
        <v>2206969</v>
      </c>
      <c r="H25063" s="25">
        <v>993</v>
      </c>
      <c r="J25063" s="58" t="e">
        <f>HYPERLINK("#"&amp;"Insumos"&amp;"!A"&amp;MATCH($B25063,#REF!,0),"Ins "&amp;$B25063)</f>
        <v>#REF!</v>
      </c>
      <c r="M25063" s="220"/>
    </row>
    <row r="25064" spans="1:13" x14ac:dyDescent="0.2">
      <c r="A25064" s="54" t="s">
        <v>9003</v>
      </c>
      <c r="B25064" s="53" t="s">
        <v>5370</v>
      </c>
      <c r="C25064" s="45" t="s">
        <v>567</v>
      </c>
      <c r="D25064" s="23" t="s">
        <v>5751</v>
      </c>
      <c r="E25064" s="23" t="s">
        <v>4138</v>
      </c>
      <c r="F25064" s="40">
        <v>0.06</v>
      </c>
      <c r="G25064" s="25">
        <v>12500</v>
      </c>
      <c r="H25064" s="25">
        <v>750</v>
      </c>
      <c r="J25064" s="58" t="e">
        <f>HYPERLINK("#"&amp;"Insumos"&amp;"!A"&amp;MATCH($B25064,#REF!,0),"Ins "&amp;$B25064)</f>
        <v>#REF!</v>
      </c>
      <c r="M25064" s="220"/>
    </row>
    <row r="25065" spans="1:13" x14ac:dyDescent="0.2">
      <c r="A25065" s="54" t="s">
        <v>9003</v>
      </c>
      <c r="B25065" s="53" t="s">
        <v>9031</v>
      </c>
      <c r="C25065" s="45" t="s">
        <v>9093</v>
      </c>
      <c r="D25065" s="23" t="s">
        <v>5751</v>
      </c>
      <c r="E25065" s="23" t="s">
        <v>8514</v>
      </c>
      <c r="F25065" s="40">
        <v>3.0000000000000001E-3</v>
      </c>
      <c r="G25065" s="25">
        <v>40095</v>
      </c>
      <c r="H25065" s="25">
        <v>120</v>
      </c>
      <c r="J25065" s="58" t="e">
        <f>HYPERLINK("#"&amp;"Insumos"&amp;"!A"&amp;MATCH($B25065,#REF!,0),"Ins "&amp;$B25065)</f>
        <v>#REF!</v>
      </c>
      <c r="M25065" s="220"/>
    </row>
    <row r="25066" spans="1:13" x14ac:dyDescent="0.2">
      <c r="A25066" s="54" t="s">
        <v>9003</v>
      </c>
      <c r="B25066" s="53" t="s">
        <v>5185</v>
      </c>
      <c r="C25066" s="45" t="s">
        <v>295</v>
      </c>
      <c r="D25066" s="23" t="s">
        <v>5751</v>
      </c>
      <c r="E25066" s="23" t="s">
        <v>4147</v>
      </c>
      <c r="F25066" s="40">
        <v>0.15</v>
      </c>
      <c r="G25066" s="25">
        <v>5304</v>
      </c>
      <c r="H25066" s="25">
        <v>796</v>
      </c>
      <c r="J25066" s="58" t="e">
        <f>HYPERLINK("#"&amp;"Insumos"&amp;"!A"&amp;MATCH($B25066,#REF!,0),"Ins "&amp;$B25066)</f>
        <v>#REF!</v>
      </c>
      <c r="M25066" s="220"/>
    </row>
    <row r="25067" spans="1:13" ht="102" x14ac:dyDescent="0.2">
      <c r="A25067" s="49" t="s">
        <v>9004</v>
      </c>
      <c r="B25067" s="50" t="s">
        <v>6816</v>
      </c>
      <c r="C25067" s="79" t="s">
        <v>9263</v>
      </c>
      <c r="D25067" s="37" t="s">
        <v>5608</v>
      </c>
      <c r="E25067" s="37" t="s">
        <v>4134</v>
      </c>
      <c r="F25067" s="41"/>
      <c r="G25067" s="27"/>
      <c r="H25067" s="27"/>
      <c r="I25067" s="27">
        <v>165788</v>
      </c>
      <c r="M25067" s="220">
        <f t="shared" si="391"/>
        <v>217116</v>
      </c>
    </row>
    <row r="25068" spans="1:13" x14ac:dyDescent="0.2">
      <c r="A25068" s="51" t="s">
        <v>9004</v>
      </c>
      <c r="B25068" s="52" t="s">
        <v>5533</v>
      </c>
      <c r="C25068" s="45" t="s">
        <v>5892</v>
      </c>
      <c r="D25068" s="23" t="s">
        <v>977</v>
      </c>
      <c r="E25068" s="23" t="s">
        <v>4134</v>
      </c>
      <c r="F25068" s="40">
        <v>0.1</v>
      </c>
      <c r="G25068" s="25">
        <v>3623</v>
      </c>
      <c r="H25068" s="25">
        <v>362</v>
      </c>
      <c r="J25068" s="58" t="e">
        <f>HYPERLINK("#"&amp;"Insumos"&amp;"!A"&amp;MATCH($B25068,#REF!,0),"Ins "&amp;$B25068)</f>
        <v>#REF!</v>
      </c>
      <c r="M25068" s="220"/>
    </row>
    <row r="25069" spans="1:13" ht="25.5" x14ac:dyDescent="0.2">
      <c r="A25069" s="51" t="s">
        <v>9004</v>
      </c>
      <c r="B25069" s="52" t="s">
        <v>597</v>
      </c>
      <c r="C25069" s="45" t="s">
        <v>8738</v>
      </c>
      <c r="D25069" s="23" t="s">
        <v>5534</v>
      </c>
      <c r="E25069" s="23" t="s">
        <v>8737</v>
      </c>
      <c r="F25069" s="40">
        <v>0.46204604266599375</v>
      </c>
      <c r="G25069" s="25">
        <v>17302</v>
      </c>
      <c r="H25069" s="25">
        <v>7994</v>
      </c>
      <c r="J25069" s="58" t="e">
        <f>HYPERLINK("#"&amp;"Insumos"&amp;"!A"&amp;MATCH($B25069,#REF!,0),"Ins "&amp;$B25069)</f>
        <v>#REF!</v>
      </c>
      <c r="M25069" s="220"/>
    </row>
    <row r="25070" spans="1:13" ht="63.75" x14ac:dyDescent="0.2">
      <c r="A25070" s="51" t="s">
        <v>9004</v>
      </c>
      <c r="B25070" s="52" t="s">
        <v>5000</v>
      </c>
      <c r="C25070" s="45" t="s">
        <v>2346</v>
      </c>
      <c r="D25070" s="23" t="s">
        <v>5751</v>
      </c>
      <c r="E25070" s="23" t="s">
        <v>4134</v>
      </c>
      <c r="F25070" s="40">
        <v>0.2</v>
      </c>
      <c r="G25070" s="25">
        <v>5410</v>
      </c>
      <c r="H25070" s="25">
        <v>1082</v>
      </c>
      <c r="J25070" s="58" t="e">
        <f>HYPERLINK("#"&amp;"Insumos"&amp;"!A"&amp;MATCH($B25070,#REF!,0),"Ins "&amp;$B25070)</f>
        <v>#REF!</v>
      </c>
      <c r="M25070" s="220"/>
    </row>
    <row r="25071" spans="1:13" x14ac:dyDescent="0.2">
      <c r="A25071" s="51" t="s">
        <v>9004</v>
      </c>
      <c r="B25071" s="52" t="s">
        <v>5575</v>
      </c>
      <c r="C25071" s="45" t="s">
        <v>974</v>
      </c>
      <c r="D25071" s="23" t="s">
        <v>5734</v>
      </c>
      <c r="E25071" s="23" t="s">
        <v>4141</v>
      </c>
      <c r="F25071" s="40">
        <v>1</v>
      </c>
      <c r="G25071" s="25">
        <v>41004</v>
      </c>
      <c r="H25071" s="25">
        <v>41004</v>
      </c>
      <c r="J25071" s="58" t="e">
        <f>HYPERLINK("#"&amp;"Insumos"&amp;"!A"&amp;MATCH($B25071,#REF!,0),"Ins "&amp;$B25071)</f>
        <v>#REF!</v>
      </c>
      <c r="M25071" s="220"/>
    </row>
    <row r="25072" spans="1:13" x14ac:dyDescent="0.2">
      <c r="A25072" s="51" t="s">
        <v>9004</v>
      </c>
      <c r="B25072" s="52" t="s">
        <v>5007</v>
      </c>
      <c r="C25072" s="45" t="s">
        <v>720</v>
      </c>
      <c r="D25072" s="23" t="s">
        <v>5751</v>
      </c>
      <c r="E25072" s="23" t="s">
        <v>4134</v>
      </c>
      <c r="F25072" s="40">
        <v>1</v>
      </c>
      <c r="G25072" s="25">
        <v>1897</v>
      </c>
      <c r="H25072" s="25">
        <v>1897</v>
      </c>
      <c r="J25072" s="58" t="e">
        <f>HYPERLINK("#"&amp;"Insumos"&amp;"!A"&amp;MATCH($B25072,#REF!,0),"Ins "&amp;$B25072)</f>
        <v>#REF!</v>
      </c>
      <c r="M25072" s="220"/>
    </row>
    <row r="25073" spans="1:13" x14ac:dyDescent="0.2">
      <c r="A25073" s="54" t="s">
        <v>9004</v>
      </c>
      <c r="B25073" s="53" t="s">
        <v>9029</v>
      </c>
      <c r="C25073" s="45" t="s">
        <v>9090</v>
      </c>
      <c r="D25073" s="23" t="s">
        <v>5751</v>
      </c>
      <c r="E25073" s="23" t="s">
        <v>8602</v>
      </c>
      <c r="F25073" s="40">
        <v>1.2500000000000001E-2</v>
      </c>
      <c r="G25073" s="25">
        <v>6441549</v>
      </c>
      <c r="H25073" s="25">
        <v>80519</v>
      </c>
      <c r="J25073" s="58" t="e">
        <f>HYPERLINK("#"&amp;"Insumos"&amp;"!A"&amp;MATCH($B25073,#REF!,0),"Ins "&amp;$B25073)</f>
        <v>#REF!</v>
      </c>
      <c r="M25073" s="220"/>
    </row>
    <row r="25074" spans="1:13" x14ac:dyDescent="0.2">
      <c r="A25074" s="54" t="s">
        <v>9004</v>
      </c>
      <c r="B25074" s="53" t="s">
        <v>9030</v>
      </c>
      <c r="C25074" s="45" t="s">
        <v>9091</v>
      </c>
      <c r="D25074" s="23" t="s">
        <v>5751</v>
      </c>
      <c r="E25074" s="23" t="s">
        <v>9092</v>
      </c>
      <c r="F25074" s="40">
        <v>1.1250000000000001E-3</v>
      </c>
      <c r="G25074" s="25">
        <v>2206969</v>
      </c>
      <c r="H25074" s="25">
        <v>2483</v>
      </c>
      <c r="J25074" s="58" t="e">
        <f>HYPERLINK("#"&amp;"Insumos"&amp;"!A"&amp;MATCH($B25074,#REF!,0),"Ins "&amp;$B25074)</f>
        <v>#REF!</v>
      </c>
      <c r="M25074" s="220"/>
    </row>
    <row r="25075" spans="1:13" x14ac:dyDescent="0.2">
      <c r="A25075" s="54" t="s">
        <v>9004</v>
      </c>
      <c r="B25075" s="53" t="s">
        <v>5370</v>
      </c>
      <c r="C25075" s="45" t="s">
        <v>567</v>
      </c>
      <c r="D25075" s="23" t="s">
        <v>5751</v>
      </c>
      <c r="E25075" s="23" t="s">
        <v>4138</v>
      </c>
      <c r="F25075" s="40">
        <v>0.15000000000000002</v>
      </c>
      <c r="G25075" s="25">
        <v>12500</v>
      </c>
      <c r="H25075" s="25">
        <v>1875</v>
      </c>
      <c r="J25075" s="58" t="e">
        <f>HYPERLINK("#"&amp;"Insumos"&amp;"!A"&amp;MATCH($B25075,#REF!,0),"Ins "&amp;$B25075)</f>
        <v>#REF!</v>
      </c>
      <c r="M25075" s="220"/>
    </row>
    <row r="25076" spans="1:13" x14ac:dyDescent="0.2">
      <c r="A25076" s="54" t="s">
        <v>9004</v>
      </c>
      <c r="B25076" s="53" t="s">
        <v>9031</v>
      </c>
      <c r="C25076" s="45" t="s">
        <v>9093</v>
      </c>
      <c r="D25076" s="23" t="s">
        <v>5751</v>
      </c>
      <c r="E25076" s="23" t="s">
        <v>8514</v>
      </c>
      <c r="F25076" s="40">
        <v>4.1250000000000002E-3</v>
      </c>
      <c r="G25076" s="25">
        <v>40095</v>
      </c>
      <c r="H25076" s="25">
        <v>165</v>
      </c>
      <c r="J25076" s="58" t="e">
        <f>HYPERLINK("#"&amp;"Insumos"&amp;"!A"&amp;MATCH($B25076,#REF!,0),"Ins "&amp;$B25076)</f>
        <v>#REF!</v>
      </c>
      <c r="M25076" s="220"/>
    </row>
    <row r="25077" spans="1:13" x14ac:dyDescent="0.2">
      <c r="A25077" s="54" t="s">
        <v>9004</v>
      </c>
      <c r="B25077" s="53" t="s">
        <v>9032</v>
      </c>
      <c r="C25077" s="45" t="s">
        <v>9094</v>
      </c>
      <c r="D25077" s="23" t="s">
        <v>5751</v>
      </c>
      <c r="E25077" s="23" t="s">
        <v>69</v>
      </c>
      <c r="F25077" s="40">
        <v>1</v>
      </c>
      <c r="G25077" s="25">
        <v>13021</v>
      </c>
      <c r="H25077" s="25">
        <v>13021</v>
      </c>
      <c r="J25077" s="58" t="e">
        <f>HYPERLINK("#"&amp;"Insumos"&amp;"!A"&amp;MATCH($B25077,#REF!,0),"Ins "&amp;$B25077)</f>
        <v>#REF!</v>
      </c>
      <c r="M25077" s="220"/>
    </row>
    <row r="25078" spans="1:13" x14ac:dyDescent="0.2">
      <c r="A25078" s="54" t="s">
        <v>9004</v>
      </c>
      <c r="B25078" s="53" t="s">
        <v>9033</v>
      </c>
      <c r="C25078" s="45" t="s">
        <v>9095</v>
      </c>
      <c r="D25078" s="23" t="s">
        <v>5751</v>
      </c>
      <c r="E25078" s="23" t="s">
        <v>72</v>
      </c>
      <c r="F25078" s="40">
        <v>7</v>
      </c>
      <c r="G25078" s="25">
        <v>985</v>
      </c>
      <c r="H25078" s="25">
        <v>6895</v>
      </c>
      <c r="J25078" s="58" t="e">
        <f>HYPERLINK("#"&amp;"Insumos"&amp;"!A"&amp;MATCH($B25078,#REF!,0),"Ins "&amp;$B25078)</f>
        <v>#REF!</v>
      </c>
      <c r="M25078" s="220"/>
    </row>
    <row r="25079" spans="1:13" x14ac:dyDescent="0.2">
      <c r="A25079" s="54" t="s">
        <v>9004</v>
      </c>
      <c r="B25079" s="53" t="s">
        <v>9034</v>
      </c>
      <c r="C25079" s="45" t="s">
        <v>9096</v>
      </c>
      <c r="D25079" s="23" t="s">
        <v>5751</v>
      </c>
      <c r="E25079" s="23" t="s">
        <v>72</v>
      </c>
      <c r="F25079" s="40">
        <v>7</v>
      </c>
      <c r="G25079" s="25">
        <v>985</v>
      </c>
      <c r="H25079" s="25">
        <v>6895</v>
      </c>
      <c r="J25079" s="58" t="e">
        <f>HYPERLINK("#"&amp;"Insumos"&amp;"!A"&amp;MATCH($B25079,#REF!,0),"Ins "&amp;$B25079)</f>
        <v>#REF!</v>
      </c>
      <c r="M25079" s="220"/>
    </row>
    <row r="25080" spans="1:13" x14ac:dyDescent="0.2">
      <c r="A25080" s="54" t="s">
        <v>9004</v>
      </c>
      <c r="B25080" s="53" t="s">
        <v>5185</v>
      </c>
      <c r="C25080" s="45" t="s">
        <v>295</v>
      </c>
      <c r="D25080" s="23" t="s">
        <v>5751</v>
      </c>
      <c r="E25080" s="23" t="s">
        <v>4147</v>
      </c>
      <c r="F25080" s="40">
        <v>0.1</v>
      </c>
      <c r="G25080" s="25">
        <v>5304</v>
      </c>
      <c r="H25080" s="25">
        <v>530</v>
      </c>
      <c r="J25080" s="58" t="e">
        <f>HYPERLINK("#"&amp;"Insumos"&amp;"!A"&amp;MATCH($B25080,#REF!,0),"Ins "&amp;$B25080)</f>
        <v>#REF!</v>
      </c>
      <c r="M25080" s="220"/>
    </row>
    <row r="25081" spans="1:13" x14ac:dyDescent="0.2">
      <c r="A25081" s="54" t="s">
        <v>9004</v>
      </c>
      <c r="B25081" s="53" t="s">
        <v>9035</v>
      </c>
      <c r="C25081" s="45" t="s">
        <v>9097</v>
      </c>
      <c r="D25081" s="23" t="s">
        <v>5751</v>
      </c>
      <c r="E25081" s="23" t="s">
        <v>72</v>
      </c>
      <c r="F25081" s="40">
        <v>0.05</v>
      </c>
      <c r="G25081" s="25">
        <v>21329</v>
      </c>
      <c r="H25081" s="25">
        <v>1066</v>
      </c>
      <c r="J25081" s="58" t="e">
        <f>HYPERLINK("#"&amp;"Insumos"&amp;"!A"&amp;MATCH($B25081,#REF!,0),"Ins "&amp;$B25081)</f>
        <v>#REF!</v>
      </c>
      <c r="M25081" s="220"/>
    </row>
    <row r="25082" spans="1:13" ht="204" x14ac:dyDescent="0.2">
      <c r="A25082" s="49" t="s">
        <v>9005</v>
      </c>
      <c r="B25082" s="50" t="s">
        <v>6816</v>
      </c>
      <c r="C25082" s="79" t="s">
        <v>9264</v>
      </c>
      <c r="D25082" s="37" t="s">
        <v>5608</v>
      </c>
      <c r="E25082" s="37" t="s">
        <v>464</v>
      </c>
      <c r="F25082" s="41"/>
      <c r="G25082" s="27"/>
      <c r="H25082" s="27"/>
      <c r="I25082" s="27">
        <v>840756</v>
      </c>
      <c r="M25082" s="220">
        <f t="shared" si="391"/>
        <v>1101054</v>
      </c>
    </row>
    <row r="25083" spans="1:13" x14ac:dyDescent="0.2">
      <c r="A25083" s="51" t="s">
        <v>9005</v>
      </c>
      <c r="B25083" s="52" t="s">
        <v>5533</v>
      </c>
      <c r="C25083" s="45" t="s">
        <v>5892</v>
      </c>
      <c r="D25083" s="23" t="s">
        <v>977</v>
      </c>
      <c r="E25083" s="23" t="s">
        <v>4134</v>
      </c>
      <c r="F25083" s="40">
        <v>0.5</v>
      </c>
      <c r="G25083" s="25">
        <v>3623</v>
      </c>
      <c r="H25083" s="25">
        <v>1812</v>
      </c>
      <c r="J25083" s="58" t="e">
        <f>HYPERLINK("#"&amp;"Insumos"&amp;"!A"&amp;MATCH($B25083,#REF!,0),"Ins "&amp;$B25083)</f>
        <v>#REF!</v>
      </c>
      <c r="M25083" s="220"/>
    </row>
    <row r="25084" spans="1:13" ht="25.5" x14ac:dyDescent="0.2">
      <c r="A25084" s="51" t="s">
        <v>9005</v>
      </c>
      <c r="B25084" s="52" t="s">
        <v>597</v>
      </c>
      <c r="C25084" s="45" t="s">
        <v>8738</v>
      </c>
      <c r="D25084" s="23" t="s">
        <v>5534</v>
      </c>
      <c r="E25084" s="23" t="s">
        <v>8737</v>
      </c>
      <c r="F25084" s="40">
        <v>5.1139234801216586</v>
      </c>
      <c r="G25084" s="25">
        <v>17302</v>
      </c>
      <c r="H25084" s="25">
        <v>88481</v>
      </c>
      <c r="J25084" s="58" t="e">
        <f>HYPERLINK("#"&amp;"Insumos"&amp;"!A"&amp;MATCH($B25084,#REF!,0),"Ins "&amp;$B25084)</f>
        <v>#REF!</v>
      </c>
      <c r="M25084" s="220"/>
    </row>
    <row r="25085" spans="1:13" ht="63.75" x14ac:dyDescent="0.2">
      <c r="A25085" s="51" t="s">
        <v>9005</v>
      </c>
      <c r="B25085" s="52" t="s">
        <v>5000</v>
      </c>
      <c r="C25085" s="45" t="s">
        <v>2346</v>
      </c>
      <c r="D25085" s="23" t="s">
        <v>5751</v>
      </c>
      <c r="E25085" s="23" t="s">
        <v>4134</v>
      </c>
      <c r="F25085" s="40">
        <v>0.2</v>
      </c>
      <c r="G25085" s="25">
        <v>5410</v>
      </c>
      <c r="H25085" s="25">
        <v>1082</v>
      </c>
      <c r="J25085" s="58" t="e">
        <f>HYPERLINK("#"&amp;"Insumos"&amp;"!A"&amp;MATCH($B25085,#REF!,0),"Ins "&amp;$B25085)</f>
        <v>#REF!</v>
      </c>
      <c r="M25085" s="220"/>
    </row>
    <row r="25086" spans="1:13" x14ac:dyDescent="0.2">
      <c r="A25086" s="51" t="s">
        <v>9005</v>
      </c>
      <c r="B25086" s="52" t="s">
        <v>5575</v>
      </c>
      <c r="C25086" s="45" t="s">
        <v>974</v>
      </c>
      <c r="D25086" s="23" t="s">
        <v>5734</v>
      </c>
      <c r="E25086" s="23" t="s">
        <v>4141</v>
      </c>
      <c r="F25086" s="40">
        <v>4.5</v>
      </c>
      <c r="G25086" s="25">
        <v>41004</v>
      </c>
      <c r="H25086" s="25">
        <v>184518</v>
      </c>
      <c r="J25086" s="58" t="e">
        <f>HYPERLINK("#"&amp;"Insumos"&amp;"!A"&amp;MATCH($B25086,#REF!,0),"Ins "&amp;$B25086)</f>
        <v>#REF!</v>
      </c>
      <c r="M25086" s="220"/>
    </row>
    <row r="25087" spans="1:13" x14ac:dyDescent="0.2">
      <c r="A25087" s="51" t="s">
        <v>9005</v>
      </c>
      <c r="B25087" s="52" t="s">
        <v>5007</v>
      </c>
      <c r="C25087" s="45" t="s">
        <v>720</v>
      </c>
      <c r="D25087" s="23" t="s">
        <v>5751</v>
      </c>
      <c r="E25087" s="23" t="s">
        <v>4134</v>
      </c>
      <c r="F25087" s="40">
        <v>1</v>
      </c>
      <c r="G25087" s="25">
        <v>1897</v>
      </c>
      <c r="H25087" s="25">
        <v>1897</v>
      </c>
      <c r="J25087" s="58" t="e">
        <f>HYPERLINK("#"&amp;"Insumos"&amp;"!A"&amp;MATCH($B25087,#REF!,0),"Ins "&amp;$B25087)</f>
        <v>#REF!</v>
      </c>
      <c r="M25087" s="220"/>
    </row>
    <row r="25088" spans="1:13" x14ac:dyDescent="0.2">
      <c r="A25088" s="54" t="s">
        <v>9005</v>
      </c>
      <c r="B25088" s="53" t="s">
        <v>9029</v>
      </c>
      <c r="C25088" s="45" t="s">
        <v>9090</v>
      </c>
      <c r="D25088" s="23" t="s">
        <v>5751</v>
      </c>
      <c r="E25088" s="23" t="s">
        <v>8602</v>
      </c>
      <c r="F25088" s="40">
        <v>4.4999999999999998E-2</v>
      </c>
      <c r="G25088" s="25">
        <v>6441549</v>
      </c>
      <c r="H25088" s="25">
        <v>289870</v>
      </c>
      <c r="J25088" s="58" t="e">
        <f>HYPERLINK("#"&amp;"Insumos"&amp;"!A"&amp;MATCH($B25088,#REF!,0),"Ins "&amp;$B25088)</f>
        <v>#REF!</v>
      </c>
      <c r="M25088" s="220"/>
    </row>
    <row r="25089" spans="1:13" x14ac:dyDescent="0.2">
      <c r="A25089" s="54" t="s">
        <v>9005</v>
      </c>
      <c r="B25089" s="53" t="s">
        <v>9030</v>
      </c>
      <c r="C25089" s="45" t="s">
        <v>9091</v>
      </c>
      <c r="D25089" s="23" t="s">
        <v>5751</v>
      </c>
      <c r="E25089" s="23" t="s">
        <v>9092</v>
      </c>
      <c r="F25089" s="40">
        <v>5.4000000000000003E-3</v>
      </c>
      <c r="G25089" s="25">
        <v>2206969</v>
      </c>
      <c r="H25089" s="25">
        <v>11918</v>
      </c>
      <c r="J25089" s="58" t="e">
        <f>HYPERLINK("#"&amp;"Insumos"&amp;"!A"&amp;MATCH($B25089,#REF!,0),"Ins "&amp;$B25089)</f>
        <v>#REF!</v>
      </c>
      <c r="M25089" s="220"/>
    </row>
    <row r="25090" spans="1:13" x14ac:dyDescent="0.2">
      <c r="A25090" s="54" t="s">
        <v>9005</v>
      </c>
      <c r="B25090" s="53" t="s">
        <v>5370</v>
      </c>
      <c r="C25090" s="45" t="s">
        <v>567</v>
      </c>
      <c r="D25090" s="23" t="s">
        <v>5751</v>
      </c>
      <c r="E25090" s="23" t="s">
        <v>4138</v>
      </c>
      <c r="F25090" s="40">
        <v>0.72000000000000008</v>
      </c>
      <c r="G25090" s="25">
        <v>12500</v>
      </c>
      <c r="H25090" s="25">
        <v>9000</v>
      </c>
      <c r="J25090" s="58" t="e">
        <f>HYPERLINK("#"&amp;"Insumos"&amp;"!A"&amp;MATCH($B25090,#REF!,0),"Ins "&amp;$B25090)</f>
        <v>#REF!</v>
      </c>
      <c r="M25090" s="220"/>
    </row>
    <row r="25091" spans="1:13" x14ac:dyDescent="0.2">
      <c r="A25091" s="54" t="s">
        <v>9005</v>
      </c>
      <c r="B25091" s="53" t="s">
        <v>9031</v>
      </c>
      <c r="C25091" s="45" t="s">
        <v>9093</v>
      </c>
      <c r="D25091" s="23" t="s">
        <v>5751</v>
      </c>
      <c r="E25091" s="23" t="s">
        <v>8514</v>
      </c>
      <c r="F25091" s="40">
        <v>1.9799999999999998E-2</v>
      </c>
      <c r="G25091" s="25">
        <v>40095</v>
      </c>
      <c r="H25091" s="25">
        <v>794</v>
      </c>
      <c r="J25091" s="58" t="e">
        <f>HYPERLINK("#"&amp;"Insumos"&amp;"!A"&amp;MATCH($B25091,#REF!,0),"Ins "&amp;$B25091)</f>
        <v>#REF!</v>
      </c>
      <c r="M25091" s="220"/>
    </row>
    <row r="25092" spans="1:13" x14ac:dyDescent="0.2">
      <c r="A25092" s="54" t="s">
        <v>9005</v>
      </c>
      <c r="B25092" s="53" t="s">
        <v>9050</v>
      </c>
      <c r="C25092" s="45" t="s">
        <v>9113</v>
      </c>
      <c r="D25092" s="23" t="s">
        <v>5751</v>
      </c>
      <c r="E25092" s="23" t="s">
        <v>9114</v>
      </c>
      <c r="F25092" s="40">
        <v>0.36</v>
      </c>
      <c r="G25092" s="25">
        <v>95734</v>
      </c>
      <c r="H25092" s="25">
        <v>34464</v>
      </c>
      <c r="J25092" s="58" t="e">
        <f>HYPERLINK("#"&amp;"Insumos"&amp;"!A"&amp;MATCH($B25092,#REF!,0),"Ins "&amp;$B25092)</f>
        <v>#REF!</v>
      </c>
      <c r="M25092" s="220"/>
    </row>
    <row r="25093" spans="1:13" x14ac:dyDescent="0.2">
      <c r="A25093" s="54" t="s">
        <v>9005</v>
      </c>
      <c r="B25093" s="53" t="s">
        <v>9032</v>
      </c>
      <c r="C25093" s="45" t="s">
        <v>9094</v>
      </c>
      <c r="D25093" s="23" t="s">
        <v>5751</v>
      </c>
      <c r="E25093" s="23" t="s">
        <v>69</v>
      </c>
      <c r="F25093" s="40">
        <v>1.2</v>
      </c>
      <c r="G25093" s="25">
        <v>13021</v>
      </c>
      <c r="H25093" s="25">
        <v>15625</v>
      </c>
      <c r="J25093" s="58" t="e">
        <f>HYPERLINK("#"&amp;"Insumos"&amp;"!A"&amp;MATCH($B25093,#REF!,0),"Ins "&amp;$B25093)</f>
        <v>#REF!</v>
      </c>
      <c r="M25093" s="220"/>
    </row>
    <row r="25094" spans="1:13" x14ac:dyDescent="0.2">
      <c r="A25094" s="54" t="s">
        <v>9005</v>
      </c>
      <c r="B25094" s="53" t="s">
        <v>9033</v>
      </c>
      <c r="C25094" s="45" t="s">
        <v>9095</v>
      </c>
      <c r="D25094" s="23" t="s">
        <v>5751</v>
      </c>
      <c r="E25094" s="23" t="s">
        <v>72</v>
      </c>
      <c r="F25094" s="40">
        <v>12</v>
      </c>
      <c r="G25094" s="25">
        <v>985</v>
      </c>
      <c r="H25094" s="25">
        <v>11820</v>
      </c>
      <c r="J25094" s="58" t="e">
        <f>HYPERLINK("#"&amp;"Insumos"&amp;"!A"&amp;MATCH($B25094,#REF!,0),"Ins "&amp;$B25094)</f>
        <v>#REF!</v>
      </c>
      <c r="M25094" s="220"/>
    </row>
    <row r="25095" spans="1:13" x14ac:dyDescent="0.2">
      <c r="A25095" s="54" t="s">
        <v>9005</v>
      </c>
      <c r="B25095" s="53" t="s">
        <v>9034</v>
      </c>
      <c r="C25095" s="45" t="s">
        <v>9096</v>
      </c>
      <c r="D25095" s="23" t="s">
        <v>5751</v>
      </c>
      <c r="E25095" s="23" t="s">
        <v>72</v>
      </c>
      <c r="F25095" s="40">
        <v>12</v>
      </c>
      <c r="G25095" s="25">
        <v>985</v>
      </c>
      <c r="H25095" s="25">
        <v>11820</v>
      </c>
      <c r="J25095" s="58" t="e">
        <f>HYPERLINK("#"&amp;"Insumos"&amp;"!A"&amp;MATCH($B25095,#REF!,0),"Ins "&amp;$B25095)</f>
        <v>#REF!</v>
      </c>
      <c r="M25095" s="220"/>
    </row>
    <row r="25096" spans="1:13" x14ac:dyDescent="0.2">
      <c r="A25096" s="54" t="s">
        <v>9005</v>
      </c>
      <c r="B25096" s="53" t="s">
        <v>5185</v>
      </c>
      <c r="C25096" s="45" t="s">
        <v>295</v>
      </c>
      <c r="D25096" s="23" t="s">
        <v>5751</v>
      </c>
      <c r="E25096" s="23" t="s">
        <v>4147</v>
      </c>
      <c r="F25096" s="40">
        <v>0.3</v>
      </c>
      <c r="G25096" s="25">
        <v>5304</v>
      </c>
      <c r="H25096" s="25">
        <v>1591</v>
      </c>
      <c r="J25096" s="58" t="e">
        <f>HYPERLINK("#"&amp;"Insumos"&amp;"!A"&amp;MATCH($B25096,#REF!,0),"Ins "&amp;$B25096)</f>
        <v>#REF!</v>
      </c>
      <c r="M25096" s="220"/>
    </row>
    <row r="25097" spans="1:13" x14ac:dyDescent="0.2">
      <c r="A25097" s="54" t="s">
        <v>9005</v>
      </c>
      <c r="B25097" s="53" t="s">
        <v>9035</v>
      </c>
      <c r="C25097" s="45" t="s">
        <v>9097</v>
      </c>
      <c r="D25097" s="23" t="s">
        <v>5751</v>
      </c>
      <c r="E25097" s="23" t="s">
        <v>72</v>
      </c>
      <c r="F25097" s="40">
        <v>7.0000000000000007E-2</v>
      </c>
      <c r="G25097" s="25">
        <v>21329</v>
      </c>
      <c r="H25097" s="25">
        <v>1493</v>
      </c>
      <c r="J25097" s="58" t="e">
        <f>HYPERLINK("#"&amp;"Insumos"&amp;"!A"&amp;MATCH($B25097,#REF!,0),"Ins "&amp;$B25097)</f>
        <v>#REF!</v>
      </c>
      <c r="M25097" s="220"/>
    </row>
    <row r="25098" spans="1:13" x14ac:dyDescent="0.2">
      <c r="A25098" s="54" t="s">
        <v>9005</v>
      </c>
      <c r="B25098" s="53" t="s">
        <v>9069</v>
      </c>
      <c r="C25098" s="45" t="s">
        <v>9130</v>
      </c>
      <c r="D25098" s="23" t="s">
        <v>5751</v>
      </c>
      <c r="E25098" s="23" t="s">
        <v>72</v>
      </c>
      <c r="F25098" s="40">
        <v>6</v>
      </c>
      <c r="G25098" s="25">
        <v>3009</v>
      </c>
      <c r="H25098" s="25">
        <v>18054</v>
      </c>
      <c r="J25098" s="58" t="e">
        <f>HYPERLINK("#"&amp;"Insumos"&amp;"!A"&amp;MATCH($B25098,#REF!,0),"Ins "&amp;$B25098)</f>
        <v>#REF!</v>
      </c>
      <c r="M25098" s="220"/>
    </row>
    <row r="25099" spans="1:13" x14ac:dyDescent="0.2">
      <c r="A25099" s="54" t="s">
        <v>9005</v>
      </c>
      <c r="B25099" s="53" t="s">
        <v>5430</v>
      </c>
      <c r="C25099" s="45" t="s">
        <v>1177</v>
      </c>
      <c r="D25099" s="23" t="s">
        <v>5751</v>
      </c>
      <c r="E25099" s="23" t="s">
        <v>465</v>
      </c>
      <c r="F25099" s="40">
        <v>0.35</v>
      </c>
      <c r="G25099" s="25">
        <v>21089</v>
      </c>
      <c r="H25099" s="25">
        <v>7381</v>
      </c>
      <c r="J25099" s="58" t="e">
        <f>HYPERLINK("#"&amp;"Insumos"&amp;"!A"&amp;MATCH($B25099,#REF!,0),"Ins "&amp;$B25099)</f>
        <v>#REF!</v>
      </c>
      <c r="M25099" s="220"/>
    </row>
    <row r="25100" spans="1:13" x14ac:dyDescent="0.2">
      <c r="A25100" s="54" t="s">
        <v>9005</v>
      </c>
      <c r="B25100" s="53" t="s">
        <v>5429</v>
      </c>
      <c r="C25100" s="45" t="s">
        <v>6542</v>
      </c>
      <c r="D25100" s="23" t="s">
        <v>5751</v>
      </c>
      <c r="E25100" s="23" t="s">
        <v>465</v>
      </c>
      <c r="F25100" s="40">
        <v>1.55</v>
      </c>
      <c r="G25100" s="25">
        <v>33852</v>
      </c>
      <c r="H25100" s="25">
        <v>52471</v>
      </c>
      <c r="J25100" s="58" t="e">
        <f>HYPERLINK("#"&amp;"Insumos"&amp;"!A"&amp;MATCH($B25100,#REF!,0),"Ins "&amp;$B25100)</f>
        <v>#REF!</v>
      </c>
      <c r="M25100" s="220"/>
    </row>
    <row r="25101" spans="1:13" ht="25.5" x14ac:dyDescent="0.2">
      <c r="A25101" s="54" t="s">
        <v>9005</v>
      </c>
      <c r="B25101" s="53" t="s">
        <v>4566</v>
      </c>
      <c r="C25101" s="45" t="s">
        <v>8859</v>
      </c>
      <c r="D25101" s="23" t="s">
        <v>5751</v>
      </c>
      <c r="E25101" s="23" t="s">
        <v>4138</v>
      </c>
      <c r="F25101" s="40">
        <v>0.1125</v>
      </c>
      <c r="G25101" s="25">
        <v>124696</v>
      </c>
      <c r="H25101" s="25">
        <v>14028</v>
      </c>
      <c r="J25101" s="58" t="e">
        <f>HYPERLINK("#"&amp;"Insumos"&amp;"!A"&amp;MATCH($B25101,#REF!,0),"Ins "&amp;$B25101)</f>
        <v>#REF!</v>
      </c>
      <c r="M25101" s="220"/>
    </row>
    <row r="25102" spans="1:13" ht="25.5" x14ac:dyDescent="0.2">
      <c r="A25102" s="54" t="s">
        <v>9005</v>
      </c>
      <c r="B25102" s="53" t="s">
        <v>9070</v>
      </c>
      <c r="C25102" s="45" t="s">
        <v>9131</v>
      </c>
      <c r="D25102" s="23" t="s">
        <v>5751</v>
      </c>
      <c r="E25102" s="23" t="s">
        <v>72</v>
      </c>
      <c r="F25102" s="40">
        <v>3</v>
      </c>
      <c r="G25102" s="25">
        <v>27355</v>
      </c>
      <c r="H25102" s="25">
        <v>82065</v>
      </c>
      <c r="J25102" s="58" t="e">
        <f>HYPERLINK("#"&amp;"Insumos"&amp;"!A"&amp;MATCH($B25102,#REF!,0),"Ins "&amp;$B25102)</f>
        <v>#REF!</v>
      </c>
      <c r="M25102" s="220"/>
    </row>
    <row r="25103" spans="1:13" x14ac:dyDescent="0.2">
      <c r="A25103" s="54" t="s">
        <v>9005</v>
      </c>
      <c r="B25103" s="53" t="s">
        <v>5433</v>
      </c>
      <c r="C25103" s="45" t="s">
        <v>1179</v>
      </c>
      <c r="D25103" s="23" t="s">
        <v>5751</v>
      </c>
      <c r="E25103" s="23" t="s">
        <v>4134</v>
      </c>
      <c r="F25103" s="40">
        <v>13</v>
      </c>
      <c r="G25103" s="25">
        <v>44</v>
      </c>
      <c r="H25103" s="25">
        <v>572</v>
      </c>
      <c r="J25103" s="58" t="e">
        <f>HYPERLINK("#"&amp;"Insumos"&amp;"!A"&amp;MATCH($B25103,#REF!,0),"Ins "&amp;$B25103)</f>
        <v>#REF!</v>
      </c>
      <c r="M25103" s="220"/>
    </row>
    <row r="25104" spans="1:13" ht="38.25" x14ac:dyDescent="0.2">
      <c r="A25104" s="49" t="s">
        <v>9006</v>
      </c>
      <c r="B25104" s="50" t="s">
        <v>6816</v>
      </c>
      <c r="C25104" s="79" t="s">
        <v>9265</v>
      </c>
      <c r="D25104" s="37" t="s">
        <v>5608</v>
      </c>
      <c r="E25104" s="37" t="s">
        <v>464</v>
      </c>
      <c r="F25104" s="41"/>
      <c r="G25104" s="27"/>
      <c r="H25104" s="27"/>
      <c r="I25104" s="27">
        <v>159634</v>
      </c>
      <c r="M25104" s="220">
        <f t="shared" ref="M25104:M25142" si="392">ROUND(I25104*(1+$L$2),0)</f>
        <v>209057</v>
      </c>
    </row>
    <row r="25105" spans="1:13" x14ac:dyDescent="0.2">
      <c r="A25105" s="51" t="s">
        <v>9006</v>
      </c>
      <c r="B25105" s="52" t="s">
        <v>5533</v>
      </c>
      <c r="C25105" s="45" t="s">
        <v>5892</v>
      </c>
      <c r="D25105" s="23" t="s">
        <v>977</v>
      </c>
      <c r="E25105" s="23" t="s">
        <v>4134</v>
      </c>
      <c r="F25105" s="40">
        <v>0.1</v>
      </c>
      <c r="G25105" s="25">
        <v>3623</v>
      </c>
      <c r="H25105" s="25">
        <v>362</v>
      </c>
      <c r="J25105" s="58" t="e">
        <f>HYPERLINK("#"&amp;"Insumos"&amp;"!A"&amp;MATCH($B25105,#REF!,0),"Ins "&amp;$B25105)</f>
        <v>#REF!</v>
      </c>
      <c r="M25105" s="220"/>
    </row>
    <row r="25106" spans="1:13" ht="63.75" x14ac:dyDescent="0.2">
      <c r="A25106" s="51" t="s">
        <v>9006</v>
      </c>
      <c r="B25106" s="52" t="s">
        <v>5000</v>
      </c>
      <c r="C25106" s="45" t="s">
        <v>2346</v>
      </c>
      <c r="D25106" s="23" t="s">
        <v>5751</v>
      </c>
      <c r="E25106" s="23" t="s">
        <v>4134</v>
      </c>
      <c r="F25106" s="40">
        <v>1</v>
      </c>
      <c r="G25106" s="25">
        <v>5410</v>
      </c>
      <c r="H25106" s="25">
        <v>5410</v>
      </c>
      <c r="J25106" s="58" t="e">
        <f>HYPERLINK("#"&amp;"Insumos"&amp;"!A"&amp;MATCH($B25106,#REF!,0),"Ins "&amp;$B25106)</f>
        <v>#REF!</v>
      </c>
      <c r="M25106" s="220"/>
    </row>
    <row r="25107" spans="1:13" ht="25.5" x14ac:dyDescent="0.2">
      <c r="A25107" s="51" t="s">
        <v>9006</v>
      </c>
      <c r="B25107" s="52" t="s">
        <v>597</v>
      </c>
      <c r="C25107" s="45" t="s">
        <v>8738</v>
      </c>
      <c r="D25107" s="23" t="s">
        <v>5534</v>
      </c>
      <c r="E25107" s="23" t="s">
        <v>8737</v>
      </c>
      <c r="F25107" s="40">
        <v>0.82896334499464952</v>
      </c>
      <c r="G25107" s="25">
        <v>17302</v>
      </c>
      <c r="H25107" s="25">
        <v>14343</v>
      </c>
      <c r="J25107" s="58" t="e">
        <f>HYPERLINK("#"&amp;"Insumos"&amp;"!A"&amp;MATCH($B25107,#REF!,0),"Ins "&amp;$B25107)</f>
        <v>#REF!</v>
      </c>
      <c r="M25107" s="220"/>
    </row>
    <row r="25108" spans="1:13" x14ac:dyDescent="0.2">
      <c r="A25108" s="51" t="s">
        <v>9006</v>
      </c>
      <c r="B25108" s="52" t="s">
        <v>5007</v>
      </c>
      <c r="C25108" s="45" t="s">
        <v>720</v>
      </c>
      <c r="D25108" s="23" t="s">
        <v>5751</v>
      </c>
      <c r="E25108" s="23" t="s">
        <v>4134</v>
      </c>
      <c r="F25108" s="40">
        <v>1</v>
      </c>
      <c r="G25108" s="25">
        <v>1897</v>
      </c>
      <c r="H25108" s="25">
        <v>1897</v>
      </c>
      <c r="J25108" s="58" t="e">
        <f>HYPERLINK("#"&amp;"Insumos"&amp;"!A"&amp;MATCH($B25108,#REF!,0),"Ins "&amp;$B25108)</f>
        <v>#REF!</v>
      </c>
      <c r="M25108" s="220"/>
    </row>
    <row r="25109" spans="1:13" x14ac:dyDescent="0.2">
      <c r="A25109" s="51" t="s">
        <v>9006</v>
      </c>
      <c r="B25109" s="52" t="s">
        <v>9042</v>
      </c>
      <c r="C25109" s="45" t="s">
        <v>9105</v>
      </c>
      <c r="D25109" s="23" t="s">
        <v>5751</v>
      </c>
      <c r="E25109" s="23" t="s">
        <v>72</v>
      </c>
      <c r="F25109" s="40">
        <v>4</v>
      </c>
      <c r="G25109" s="25">
        <v>630</v>
      </c>
      <c r="H25109" s="25">
        <v>2520</v>
      </c>
      <c r="J25109" s="58" t="e">
        <f>HYPERLINK("#"&amp;"Insumos"&amp;"!A"&amp;MATCH($B25109,#REF!,0),"Ins "&amp;$B25109)</f>
        <v>#REF!</v>
      </c>
      <c r="M25109" s="220"/>
    </row>
    <row r="25110" spans="1:13" x14ac:dyDescent="0.2">
      <c r="A25110" s="51" t="s">
        <v>9006</v>
      </c>
      <c r="B25110" s="52" t="s">
        <v>5572</v>
      </c>
      <c r="C25110" s="45" t="s">
        <v>971</v>
      </c>
      <c r="D25110" s="23" t="s">
        <v>5734</v>
      </c>
      <c r="E25110" s="23" t="s">
        <v>4141</v>
      </c>
      <c r="F25110" s="40">
        <v>1.6</v>
      </c>
      <c r="G25110" s="25">
        <v>37863</v>
      </c>
      <c r="H25110" s="25">
        <v>60581</v>
      </c>
      <c r="J25110" s="58" t="e">
        <f>HYPERLINK("#"&amp;"Insumos"&amp;"!A"&amp;MATCH($B25110,#REF!,0),"Ins "&amp;$B25110)</f>
        <v>#REF!</v>
      </c>
      <c r="M25110" s="220"/>
    </row>
    <row r="25111" spans="1:13" x14ac:dyDescent="0.2">
      <c r="A25111" s="54" t="s">
        <v>9006</v>
      </c>
      <c r="B25111" s="53" t="s">
        <v>5128</v>
      </c>
      <c r="C25111" s="45" t="s">
        <v>1133</v>
      </c>
      <c r="D25111" s="23" t="s">
        <v>5751</v>
      </c>
      <c r="E25111" s="23" t="s">
        <v>465</v>
      </c>
      <c r="F25111" s="40">
        <v>1.25</v>
      </c>
      <c r="G25111" s="25">
        <v>43992</v>
      </c>
      <c r="H25111" s="25">
        <v>54990</v>
      </c>
      <c r="J25111" s="58" t="e">
        <f>HYPERLINK("#"&amp;"Insumos"&amp;"!A"&amp;MATCH($B25111,#REF!,0),"Ins "&amp;$B25111)</f>
        <v>#REF!</v>
      </c>
      <c r="M25111" s="220"/>
    </row>
    <row r="25112" spans="1:13" ht="25.5" x14ac:dyDescent="0.2">
      <c r="A25112" s="54" t="s">
        <v>9006</v>
      </c>
      <c r="B25112" s="53" t="s">
        <v>9044</v>
      </c>
      <c r="C25112" s="45" t="s">
        <v>9107</v>
      </c>
      <c r="D25112" s="23" t="s">
        <v>5751</v>
      </c>
      <c r="E25112" s="23" t="s">
        <v>9092</v>
      </c>
      <c r="F25112" s="40">
        <v>0.15</v>
      </c>
      <c r="G25112" s="25">
        <v>130208</v>
      </c>
      <c r="H25112" s="25">
        <v>19531</v>
      </c>
      <c r="J25112" s="58" t="e">
        <f>HYPERLINK("#"&amp;"Insumos"&amp;"!A"&amp;MATCH($B25112,#REF!,0),"Ins "&amp;$B25112)</f>
        <v>#REF!</v>
      </c>
      <c r="M25112" s="220"/>
    </row>
    <row r="25113" spans="1:13" ht="63.75" x14ac:dyDescent="0.2">
      <c r="A25113" s="49" t="s">
        <v>9007</v>
      </c>
      <c r="B25113" s="50" t="s">
        <v>6816</v>
      </c>
      <c r="C25113" s="79" t="s">
        <v>9266</v>
      </c>
      <c r="D25113" s="37" t="s">
        <v>5608</v>
      </c>
      <c r="E25113" s="37" t="s">
        <v>4134</v>
      </c>
      <c r="F25113" s="41"/>
      <c r="G25113" s="27"/>
      <c r="H25113" s="27"/>
      <c r="I25113" s="27">
        <v>205236</v>
      </c>
      <c r="M25113" s="220">
        <f t="shared" si="392"/>
        <v>268777</v>
      </c>
    </row>
    <row r="25114" spans="1:13" x14ac:dyDescent="0.2">
      <c r="A25114" s="51" t="s">
        <v>9007</v>
      </c>
      <c r="B25114" s="52" t="s">
        <v>5533</v>
      </c>
      <c r="C25114" s="45" t="s">
        <v>5892</v>
      </c>
      <c r="D25114" s="23" t="s">
        <v>977</v>
      </c>
      <c r="E25114" s="23" t="s">
        <v>4134</v>
      </c>
      <c r="F25114" s="40">
        <v>0.1</v>
      </c>
      <c r="G25114" s="25">
        <v>3623</v>
      </c>
      <c r="H25114" s="25">
        <v>362</v>
      </c>
      <c r="J25114" s="58" t="e">
        <f>HYPERLINK("#"&amp;"Insumos"&amp;"!A"&amp;MATCH($B25114,#REF!,0),"Ins "&amp;$B25114)</f>
        <v>#REF!</v>
      </c>
      <c r="M25114" s="220"/>
    </row>
    <row r="25115" spans="1:13" ht="25.5" x14ac:dyDescent="0.2">
      <c r="A25115" s="51" t="s">
        <v>9007</v>
      </c>
      <c r="B25115" s="52" t="s">
        <v>597</v>
      </c>
      <c r="C25115" s="45" t="s">
        <v>8738</v>
      </c>
      <c r="D25115" s="23" t="s">
        <v>5534</v>
      </c>
      <c r="E25115" s="23" t="s">
        <v>8737</v>
      </c>
      <c r="F25115" s="40">
        <v>1.1387396160180803</v>
      </c>
      <c r="G25115" s="25">
        <v>17302</v>
      </c>
      <c r="H25115" s="25">
        <v>19702</v>
      </c>
      <c r="J25115" s="58" t="e">
        <f>HYPERLINK("#"&amp;"Insumos"&amp;"!A"&amp;MATCH($B25115,#REF!,0),"Ins "&amp;$B25115)</f>
        <v>#REF!</v>
      </c>
      <c r="M25115" s="220"/>
    </row>
    <row r="25116" spans="1:13" ht="63.75" x14ac:dyDescent="0.2">
      <c r="A25116" s="51" t="s">
        <v>9007</v>
      </c>
      <c r="B25116" s="52" t="s">
        <v>5000</v>
      </c>
      <c r="C25116" s="45" t="s">
        <v>2346</v>
      </c>
      <c r="D25116" s="23" t="s">
        <v>5751</v>
      </c>
      <c r="E25116" s="23" t="s">
        <v>4134</v>
      </c>
      <c r="F25116" s="40">
        <v>0.2</v>
      </c>
      <c r="G25116" s="25">
        <v>5410</v>
      </c>
      <c r="H25116" s="25">
        <v>1082</v>
      </c>
      <c r="J25116" s="58" t="e">
        <f>HYPERLINK("#"&amp;"Insumos"&amp;"!A"&amp;MATCH($B25116,#REF!,0),"Ins "&amp;$B25116)</f>
        <v>#REF!</v>
      </c>
      <c r="M25116" s="220"/>
    </row>
    <row r="25117" spans="1:13" x14ac:dyDescent="0.2">
      <c r="A25117" s="51" t="s">
        <v>9007</v>
      </c>
      <c r="B25117" s="52" t="s">
        <v>5572</v>
      </c>
      <c r="C25117" s="45" t="s">
        <v>971</v>
      </c>
      <c r="D25117" s="23" t="s">
        <v>5734</v>
      </c>
      <c r="E25117" s="23" t="s">
        <v>4141</v>
      </c>
      <c r="F25117" s="40">
        <v>2.5</v>
      </c>
      <c r="G25117" s="25">
        <v>37863</v>
      </c>
      <c r="H25117" s="25">
        <v>94658</v>
      </c>
      <c r="J25117" s="58" t="e">
        <f>HYPERLINK("#"&amp;"Insumos"&amp;"!A"&amp;MATCH($B25117,#REF!,0),"Ins "&amp;$B25117)</f>
        <v>#REF!</v>
      </c>
      <c r="M25117" s="220"/>
    </row>
    <row r="25118" spans="1:13" x14ac:dyDescent="0.2">
      <c r="A25118" s="51" t="s">
        <v>9007</v>
      </c>
      <c r="B25118" s="52" t="s">
        <v>5007</v>
      </c>
      <c r="C25118" s="45" t="s">
        <v>720</v>
      </c>
      <c r="D25118" s="23" t="s">
        <v>5751</v>
      </c>
      <c r="E25118" s="23" t="s">
        <v>4134</v>
      </c>
      <c r="F25118" s="40">
        <v>1</v>
      </c>
      <c r="G25118" s="25">
        <v>1897</v>
      </c>
      <c r="H25118" s="25">
        <v>1897</v>
      </c>
      <c r="J25118" s="58" t="e">
        <f>HYPERLINK("#"&amp;"Insumos"&amp;"!A"&amp;MATCH($B25118,#REF!,0),"Ins "&amp;$B25118)</f>
        <v>#REF!</v>
      </c>
      <c r="M25118" s="220"/>
    </row>
    <row r="25119" spans="1:13" ht="51" x14ac:dyDescent="0.2">
      <c r="A25119" s="51" t="s">
        <v>9007</v>
      </c>
      <c r="B25119" s="52" t="s">
        <v>9071</v>
      </c>
      <c r="C25119" s="45" t="s">
        <v>12375</v>
      </c>
      <c r="D25119" s="23" t="s">
        <v>5751</v>
      </c>
      <c r="E25119" s="23" t="s">
        <v>72</v>
      </c>
      <c r="F25119" s="40">
        <v>1</v>
      </c>
      <c r="G25119" s="25">
        <v>87535</v>
      </c>
      <c r="H25119" s="25">
        <v>87535</v>
      </c>
      <c r="J25119" s="58" t="e">
        <f>HYPERLINK("#"&amp;"Insumos"&amp;"!A"&amp;MATCH($B25119,#REF!,0),"Ins "&amp;$B25119)</f>
        <v>#REF!</v>
      </c>
      <c r="M25119" s="220"/>
    </row>
    <row r="25120" spans="1:13" ht="51" x14ac:dyDescent="0.2">
      <c r="A25120" s="49" t="s">
        <v>9008</v>
      </c>
      <c r="B25120" s="50" t="s">
        <v>6816</v>
      </c>
      <c r="C25120" s="79" t="s">
        <v>9267</v>
      </c>
      <c r="D25120" s="37" t="s">
        <v>5608</v>
      </c>
      <c r="E25120" s="37" t="s">
        <v>464</v>
      </c>
      <c r="F25120" s="41"/>
      <c r="G25120" s="27"/>
      <c r="H25120" s="27"/>
      <c r="I25120" s="27">
        <v>132745</v>
      </c>
      <c r="M25120" s="220">
        <f t="shared" si="392"/>
        <v>173843</v>
      </c>
    </row>
    <row r="25121" spans="1:13" x14ac:dyDescent="0.2">
      <c r="A25121" s="51" t="s">
        <v>9008</v>
      </c>
      <c r="B25121" s="52" t="s">
        <v>5533</v>
      </c>
      <c r="C25121" s="45" t="s">
        <v>5892</v>
      </c>
      <c r="D25121" s="23" t="s">
        <v>977</v>
      </c>
      <c r="E25121" s="23" t="s">
        <v>4134</v>
      </c>
      <c r="F25121" s="40">
        <v>0.1</v>
      </c>
      <c r="G25121" s="25">
        <v>3623</v>
      </c>
      <c r="H25121" s="25">
        <v>362</v>
      </c>
      <c r="J25121" s="58" t="e">
        <f>HYPERLINK("#"&amp;"Insumos"&amp;"!A"&amp;MATCH($B25121,#REF!,0),"Ins "&amp;$B25121)</f>
        <v>#REF!</v>
      </c>
      <c r="M25121" s="220"/>
    </row>
    <row r="25122" spans="1:13" ht="63.75" x14ac:dyDescent="0.2">
      <c r="A25122" s="51" t="s">
        <v>9008</v>
      </c>
      <c r="B25122" s="52" t="s">
        <v>5000</v>
      </c>
      <c r="C25122" s="45" t="s">
        <v>2346</v>
      </c>
      <c r="D25122" s="23" t="s">
        <v>5751</v>
      </c>
      <c r="E25122" s="23" t="s">
        <v>4134</v>
      </c>
      <c r="F25122" s="40">
        <v>2</v>
      </c>
      <c r="G25122" s="25">
        <v>5410</v>
      </c>
      <c r="H25122" s="25">
        <v>10820</v>
      </c>
      <c r="J25122" s="58" t="e">
        <f>HYPERLINK("#"&amp;"Insumos"&amp;"!A"&amp;MATCH($B25122,#REF!,0),"Ins "&amp;$B25122)</f>
        <v>#REF!</v>
      </c>
      <c r="M25122" s="220"/>
    </row>
    <row r="25123" spans="1:13" ht="25.5" x14ac:dyDescent="0.2">
      <c r="A25123" s="51" t="s">
        <v>9008</v>
      </c>
      <c r="B25123" s="52" t="s">
        <v>597</v>
      </c>
      <c r="C25123" s="45" t="s">
        <v>8738</v>
      </c>
      <c r="D25123" s="23" t="s">
        <v>5534</v>
      </c>
      <c r="E25123" s="23" t="s">
        <v>8737</v>
      </c>
      <c r="F25123" s="40">
        <v>3.6934013777184695</v>
      </c>
      <c r="G25123" s="25">
        <v>17302</v>
      </c>
      <c r="H25123" s="25">
        <v>63903</v>
      </c>
      <c r="J25123" s="58" t="e">
        <f>HYPERLINK("#"&amp;"Insumos"&amp;"!A"&amp;MATCH($B25123,#REF!,0),"Ins "&amp;$B25123)</f>
        <v>#REF!</v>
      </c>
      <c r="M25123" s="220"/>
    </row>
    <row r="25124" spans="1:13" x14ac:dyDescent="0.2">
      <c r="A25124" s="51" t="s">
        <v>9008</v>
      </c>
      <c r="B25124" s="52" t="s">
        <v>5007</v>
      </c>
      <c r="C25124" s="45" t="s">
        <v>720</v>
      </c>
      <c r="D25124" s="23" t="s">
        <v>5751</v>
      </c>
      <c r="E25124" s="23" t="s">
        <v>4134</v>
      </c>
      <c r="F25124" s="40">
        <v>1</v>
      </c>
      <c r="G25124" s="25">
        <v>1897</v>
      </c>
      <c r="H25124" s="25">
        <v>1897</v>
      </c>
      <c r="J25124" s="58" t="e">
        <f>HYPERLINK("#"&amp;"Insumos"&amp;"!A"&amp;MATCH($B25124,#REF!,0),"Ins "&amp;$B25124)</f>
        <v>#REF!</v>
      </c>
      <c r="M25124" s="220"/>
    </row>
    <row r="25125" spans="1:13" x14ac:dyDescent="0.2">
      <c r="A25125" s="51" t="s">
        <v>9008</v>
      </c>
      <c r="B25125" s="52" t="s">
        <v>5572</v>
      </c>
      <c r="C25125" s="45" t="s">
        <v>971</v>
      </c>
      <c r="D25125" s="23" t="s">
        <v>5734</v>
      </c>
      <c r="E25125" s="23" t="s">
        <v>4141</v>
      </c>
      <c r="F25125" s="40">
        <v>0.5</v>
      </c>
      <c r="G25125" s="25">
        <v>37863</v>
      </c>
      <c r="H25125" s="25">
        <v>18932</v>
      </c>
      <c r="J25125" s="58" t="e">
        <f>HYPERLINK("#"&amp;"Insumos"&amp;"!A"&amp;MATCH($B25125,#REF!,0),"Ins "&amp;$B25125)</f>
        <v>#REF!</v>
      </c>
      <c r="M25125" s="220"/>
    </row>
    <row r="25126" spans="1:13" x14ac:dyDescent="0.2">
      <c r="A25126" s="54" t="s">
        <v>9008</v>
      </c>
      <c r="B25126" s="53" t="s">
        <v>9072</v>
      </c>
      <c r="C25126" s="45" t="s">
        <v>9132</v>
      </c>
      <c r="D25126" s="23" t="s">
        <v>5751</v>
      </c>
      <c r="E25126" s="23" t="s">
        <v>72</v>
      </c>
      <c r="F25126" s="40">
        <v>0.5</v>
      </c>
      <c r="G25126" s="25">
        <v>7331</v>
      </c>
      <c r="H25126" s="25">
        <v>3666</v>
      </c>
      <c r="J25126" s="58" t="e">
        <f>HYPERLINK("#"&amp;"Insumos"&amp;"!A"&amp;MATCH($B25126,#REF!,0),"Ins "&amp;$B25126)</f>
        <v>#REF!</v>
      </c>
      <c r="M25126" s="220"/>
    </row>
    <row r="25127" spans="1:13" x14ac:dyDescent="0.2">
      <c r="A25127" s="54" t="s">
        <v>9008</v>
      </c>
      <c r="B25127" s="53" t="s">
        <v>9073</v>
      </c>
      <c r="C25127" s="45" t="s">
        <v>9133</v>
      </c>
      <c r="D25127" s="23" t="s">
        <v>5751</v>
      </c>
      <c r="E25127" s="23" t="s">
        <v>219</v>
      </c>
      <c r="F25127" s="40">
        <v>0.46</v>
      </c>
      <c r="G25127" s="25">
        <v>49457</v>
      </c>
      <c r="H25127" s="25">
        <v>22750</v>
      </c>
      <c r="J25127" s="58" t="e">
        <f>HYPERLINK("#"&amp;"Insumos"&amp;"!A"&amp;MATCH($B25127,#REF!,0),"Ins "&amp;$B25127)</f>
        <v>#REF!</v>
      </c>
      <c r="M25127" s="220"/>
    </row>
    <row r="25128" spans="1:13" x14ac:dyDescent="0.2">
      <c r="A25128" s="54" t="s">
        <v>9008</v>
      </c>
      <c r="B25128" s="53" t="s">
        <v>5605</v>
      </c>
      <c r="C25128" s="45" t="s">
        <v>541</v>
      </c>
      <c r="D25128" s="23" t="s">
        <v>5585</v>
      </c>
      <c r="E25128" s="23" t="s">
        <v>466</v>
      </c>
      <c r="F25128" s="40">
        <v>1.0999999999999999E-2</v>
      </c>
      <c r="G25128" s="25">
        <v>458377</v>
      </c>
      <c r="H25128" s="25">
        <v>5042</v>
      </c>
      <c r="M25128" s="220"/>
    </row>
    <row r="25129" spans="1:13" x14ac:dyDescent="0.2">
      <c r="A25129" s="54" t="s">
        <v>9008</v>
      </c>
      <c r="B25129" s="53" t="s">
        <v>5185</v>
      </c>
      <c r="C25129" s="45" t="s">
        <v>295</v>
      </c>
      <c r="D25129" s="23" t="s">
        <v>5751</v>
      </c>
      <c r="E25129" s="23" t="s">
        <v>4147</v>
      </c>
      <c r="F25129" s="40">
        <v>0.09</v>
      </c>
      <c r="G25129" s="25">
        <v>5304</v>
      </c>
      <c r="H25129" s="25">
        <v>477</v>
      </c>
      <c r="J25129" s="58" t="e">
        <f>HYPERLINK("#"&amp;"Insumos"&amp;"!A"&amp;MATCH($B25129,#REF!,0),"Ins "&amp;$B25129)</f>
        <v>#REF!</v>
      </c>
      <c r="M25129" s="220"/>
    </row>
    <row r="25130" spans="1:13" x14ac:dyDescent="0.2">
      <c r="A25130" s="54" t="s">
        <v>9008</v>
      </c>
      <c r="B25130" s="53" t="s">
        <v>6609</v>
      </c>
      <c r="C25130" s="45" t="s">
        <v>6610</v>
      </c>
      <c r="D25130" s="23" t="s">
        <v>5751</v>
      </c>
      <c r="E25130" s="23" t="s">
        <v>4134</v>
      </c>
      <c r="F25130" s="40">
        <v>3</v>
      </c>
      <c r="G25130" s="25">
        <v>1632</v>
      </c>
      <c r="H25130" s="25">
        <v>4896</v>
      </c>
      <c r="J25130" s="58" t="e">
        <f>HYPERLINK("#"&amp;"Insumos"&amp;"!A"&amp;MATCH($B25130,#REF!,0),"Ins "&amp;$B25130)</f>
        <v>#REF!</v>
      </c>
      <c r="M25130" s="220"/>
    </row>
    <row r="25131" spans="1:13" ht="51" x14ac:dyDescent="0.2">
      <c r="A25131" s="49" t="s">
        <v>9009</v>
      </c>
      <c r="B25131" s="50" t="s">
        <v>6816</v>
      </c>
      <c r="C25131" s="79" t="s">
        <v>9268</v>
      </c>
      <c r="D25131" s="37" t="s">
        <v>5608</v>
      </c>
      <c r="E25131" s="37" t="s">
        <v>464</v>
      </c>
      <c r="F25131" s="41"/>
      <c r="G25131" s="27"/>
      <c r="H25131" s="27"/>
      <c r="I25131" s="27">
        <v>190918</v>
      </c>
      <c r="M25131" s="220">
        <f t="shared" si="392"/>
        <v>250026</v>
      </c>
    </row>
    <row r="25132" spans="1:13" x14ac:dyDescent="0.2">
      <c r="A25132" s="51" t="s">
        <v>9009</v>
      </c>
      <c r="B25132" s="52" t="s">
        <v>5533</v>
      </c>
      <c r="C25132" s="45" t="s">
        <v>5892</v>
      </c>
      <c r="D25132" s="23" t="s">
        <v>977</v>
      </c>
      <c r="E25132" s="23" t="s">
        <v>4134</v>
      </c>
      <c r="F25132" s="40">
        <v>0.18</v>
      </c>
      <c r="G25132" s="25">
        <v>3623</v>
      </c>
      <c r="H25132" s="25">
        <v>652</v>
      </c>
      <c r="J25132" s="58" t="e">
        <f>HYPERLINK("#"&amp;"Insumos"&amp;"!A"&amp;MATCH($B25132,#REF!,0),"Ins "&amp;$B25132)</f>
        <v>#REF!</v>
      </c>
      <c r="M25132" s="220"/>
    </row>
    <row r="25133" spans="1:13" x14ac:dyDescent="0.2">
      <c r="A25133" s="51" t="s">
        <v>9009</v>
      </c>
      <c r="B25133" s="52" t="s">
        <v>5572</v>
      </c>
      <c r="C25133" s="45" t="s">
        <v>971</v>
      </c>
      <c r="D25133" s="23" t="s">
        <v>5734</v>
      </c>
      <c r="E25133" s="23" t="s">
        <v>4141</v>
      </c>
      <c r="F25133" s="40">
        <v>1.2</v>
      </c>
      <c r="G25133" s="25">
        <v>37863</v>
      </c>
      <c r="H25133" s="25">
        <v>45436</v>
      </c>
      <c r="J25133" s="58" t="e">
        <f>HYPERLINK("#"&amp;"Insumos"&amp;"!A"&amp;MATCH($B25133,#REF!,0),"Ins "&amp;$B25133)</f>
        <v>#REF!</v>
      </c>
      <c r="M25133" s="220"/>
    </row>
    <row r="25134" spans="1:13" ht="25.5" x14ac:dyDescent="0.2">
      <c r="A25134" s="51" t="s">
        <v>9009</v>
      </c>
      <c r="B25134" s="52" t="s">
        <v>597</v>
      </c>
      <c r="C25134" s="45" t="s">
        <v>8738</v>
      </c>
      <c r="D25134" s="23" t="s">
        <v>5534</v>
      </c>
      <c r="E25134" s="23" t="s">
        <v>8737</v>
      </c>
      <c r="F25134" s="40">
        <v>3.774950409348286</v>
      </c>
      <c r="G25134" s="25">
        <v>17302</v>
      </c>
      <c r="H25134" s="25">
        <v>65314</v>
      </c>
      <c r="J25134" s="58" t="e">
        <f>HYPERLINK("#"&amp;"Insumos"&amp;"!A"&amp;MATCH($B25134,#REF!,0),"Ins "&amp;$B25134)</f>
        <v>#REF!</v>
      </c>
      <c r="M25134" s="220"/>
    </row>
    <row r="25135" spans="1:13" ht="63.75" x14ac:dyDescent="0.2">
      <c r="A25135" s="51" t="s">
        <v>9009</v>
      </c>
      <c r="B25135" s="52" t="s">
        <v>5000</v>
      </c>
      <c r="C25135" s="45" t="s">
        <v>2346</v>
      </c>
      <c r="D25135" s="23" t="s">
        <v>5751</v>
      </c>
      <c r="E25135" s="23" t="s">
        <v>4134</v>
      </c>
      <c r="F25135" s="40">
        <v>0.2</v>
      </c>
      <c r="G25135" s="25">
        <v>5410</v>
      </c>
      <c r="H25135" s="25">
        <v>1082</v>
      </c>
      <c r="J25135" s="58" t="e">
        <f>HYPERLINK("#"&amp;"Insumos"&amp;"!A"&amp;MATCH($B25135,#REF!,0),"Ins "&amp;$B25135)</f>
        <v>#REF!</v>
      </c>
      <c r="M25135" s="220"/>
    </row>
    <row r="25136" spans="1:13" x14ac:dyDescent="0.2">
      <c r="A25136" s="51" t="s">
        <v>9009</v>
      </c>
      <c r="B25136" s="52" t="s">
        <v>5128</v>
      </c>
      <c r="C25136" s="45" t="s">
        <v>1133</v>
      </c>
      <c r="D25136" s="23" t="s">
        <v>5751</v>
      </c>
      <c r="E25136" s="23" t="s">
        <v>465</v>
      </c>
      <c r="F25136" s="40">
        <v>0.8</v>
      </c>
      <c r="G25136" s="25">
        <v>43992</v>
      </c>
      <c r="H25136" s="25">
        <v>35194</v>
      </c>
      <c r="J25136" s="58" t="e">
        <f>HYPERLINK("#"&amp;"Insumos"&amp;"!A"&amp;MATCH($B25136,#REF!,0),"Ins "&amp;$B25136)</f>
        <v>#REF!</v>
      </c>
      <c r="M25136" s="220"/>
    </row>
    <row r="25137" spans="1:13" ht="25.5" x14ac:dyDescent="0.2">
      <c r="A25137" s="51" t="s">
        <v>9009</v>
      </c>
      <c r="B25137" s="52" t="s">
        <v>9044</v>
      </c>
      <c r="C25137" s="45" t="s">
        <v>9107</v>
      </c>
      <c r="D25137" s="23" t="s">
        <v>5751</v>
      </c>
      <c r="E25137" s="23" t="s">
        <v>9092</v>
      </c>
      <c r="F25137" s="40">
        <v>3.2000000000000001E-2</v>
      </c>
      <c r="G25137" s="25">
        <v>130208</v>
      </c>
      <c r="H25137" s="25">
        <v>4167</v>
      </c>
      <c r="J25137" s="58" t="e">
        <f>HYPERLINK("#"&amp;"Insumos"&amp;"!A"&amp;MATCH($B25137,#REF!,0),"Ins "&amp;$B25137)</f>
        <v>#REF!</v>
      </c>
      <c r="M25137" s="220"/>
    </row>
    <row r="25138" spans="1:13" x14ac:dyDescent="0.2">
      <c r="A25138" s="51" t="s">
        <v>9009</v>
      </c>
      <c r="B25138" s="52" t="s">
        <v>5193</v>
      </c>
      <c r="C25138" s="45" t="s">
        <v>1218</v>
      </c>
      <c r="D25138" s="23" t="s">
        <v>5751</v>
      </c>
      <c r="E25138" s="23" t="s">
        <v>4134</v>
      </c>
      <c r="F25138" s="40">
        <v>0.03</v>
      </c>
      <c r="G25138" s="25">
        <v>37291</v>
      </c>
      <c r="H25138" s="25">
        <v>1119</v>
      </c>
      <c r="J25138" s="58" t="e">
        <f>HYPERLINK("#"&amp;"Insumos"&amp;"!A"&amp;MATCH($B25138,#REF!,0),"Ins "&amp;$B25138)</f>
        <v>#REF!</v>
      </c>
      <c r="M25138" s="220"/>
    </row>
    <row r="25139" spans="1:13" x14ac:dyDescent="0.2">
      <c r="A25139" s="51" t="s">
        <v>9009</v>
      </c>
      <c r="B25139" s="52" t="s">
        <v>5328</v>
      </c>
      <c r="C25139" s="45" t="s">
        <v>1142</v>
      </c>
      <c r="D25139" s="23" t="s">
        <v>5751</v>
      </c>
      <c r="E25139" s="23" t="s">
        <v>4134</v>
      </c>
      <c r="F25139" s="40">
        <v>0.5</v>
      </c>
      <c r="G25139" s="25">
        <v>5121</v>
      </c>
      <c r="H25139" s="25">
        <v>2561</v>
      </c>
      <c r="J25139" s="58" t="e">
        <f>HYPERLINK("#"&amp;"Insumos"&amp;"!A"&amp;MATCH($B25139,#REF!,0),"Ins "&amp;$B25139)</f>
        <v>#REF!</v>
      </c>
      <c r="M25139" s="220"/>
    </row>
    <row r="25140" spans="1:13" x14ac:dyDescent="0.2">
      <c r="A25140" s="51" t="s">
        <v>9009</v>
      </c>
      <c r="B25140" s="52" t="s">
        <v>5007</v>
      </c>
      <c r="C25140" s="45" t="s">
        <v>720</v>
      </c>
      <c r="D25140" s="23" t="s">
        <v>5751</v>
      </c>
      <c r="E25140" s="23" t="s">
        <v>4134</v>
      </c>
      <c r="F25140" s="40">
        <v>0.2</v>
      </c>
      <c r="G25140" s="25">
        <v>1897</v>
      </c>
      <c r="H25140" s="25">
        <v>379</v>
      </c>
      <c r="J25140" s="58" t="e">
        <f>HYPERLINK("#"&amp;"Insumos"&amp;"!A"&amp;MATCH($B25140,#REF!,0),"Ins "&amp;$B25140)</f>
        <v>#REF!</v>
      </c>
      <c r="M25140" s="220"/>
    </row>
    <row r="25141" spans="1:13" ht="25.5" x14ac:dyDescent="0.2">
      <c r="A25141" s="54" t="s">
        <v>9009</v>
      </c>
      <c r="B25141" s="53" t="s">
        <v>9074</v>
      </c>
      <c r="C25141" s="45" t="s">
        <v>9134</v>
      </c>
      <c r="D25141" s="23" t="s">
        <v>5751</v>
      </c>
      <c r="E25141" s="23" t="s">
        <v>72</v>
      </c>
      <c r="F25141" s="40">
        <v>2</v>
      </c>
      <c r="G25141" s="25">
        <v>17507</v>
      </c>
      <c r="H25141" s="25">
        <v>35014</v>
      </c>
      <c r="J25141" s="58" t="e">
        <f>HYPERLINK("#"&amp;"Insumos"&amp;"!A"&amp;MATCH($B25141,#REF!,0),"Ins "&amp;$B25141)</f>
        <v>#REF!</v>
      </c>
      <c r="M25141" s="220"/>
    </row>
    <row r="25142" spans="1:13" ht="51" x14ac:dyDescent="0.2">
      <c r="A25142" s="49" t="s">
        <v>9010</v>
      </c>
      <c r="B25142" s="50" t="s">
        <v>6816</v>
      </c>
      <c r="C25142" s="79" t="s">
        <v>9025</v>
      </c>
      <c r="D25142" s="37" t="s">
        <v>5608</v>
      </c>
      <c r="E25142" s="37" t="s">
        <v>464</v>
      </c>
      <c r="F25142" s="41"/>
      <c r="G25142" s="27"/>
      <c r="H25142" s="27"/>
      <c r="I25142" s="27">
        <v>90320</v>
      </c>
      <c r="M25142" s="220">
        <f t="shared" si="392"/>
        <v>118283</v>
      </c>
    </row>
    <row r="25143" spans="1:13" x14ac:dyDescent="0.2">
      <c r="A25143" s="51" t="s">
        <v>9010</v>
      </c>
      <c r="B25143" s="52" t="s">
        <v>5533</v>
      </c>
      <c r="C25143" s="45" t="s">
        <v>5892</v>
      </c>
      <c r="D25143" s="23" t="s">
        <v>977</v>
      </c>
      <c r="E25143" s="23" t="s">
        <v>4134</v>
      </c>
      <c r="F25143" s="40">
        <v>0.1</v>
      </c>
      <c r="G25143" s="25">
        <v>3623</v>
      </c>
      <c r="H25143" s="25">
        <v>362</v>
      </c>
      <c r="J25143" s="58" t="e">
        <f>HYPERLINK("#"&amp;"Insumos"&amp;"!A"&amp;MATCH($B25143,#REF!,0),"Ins "&amp;$B25143)</f>
        <v>#REF!</v>
      </c>
      <c r="M25143" s="220"/>
    </row>
    <row r="25144" spans="1:13" ht="25.5" x14ac:dyDescent="0.2">
      <c r="A25144" s="51" t="s">
        <v>9010</v>
      </c>
      <c r="B25144" s="52" t="s">
        <v>597</v>
      </c>
      <c r="C25144" s="45" t="s">
        <v>8738</v>
      </c>
      <c r="D25144" s="23" t="s">
        <v>5534</v>
      </c>
      <c r="E25144" s="23" t="s">
        <v>8737</v>
      </c>
      <c r="F25144" s="40">
        <v>2.0548503707768235</v>
      </c>
      <c r="G25144" s="25">
        <v>17302</v>
      </c>
      <c r="H25144" s="25">
        <v>35553</v>
      </c>
      <c r="J25144" s="58" t="e">
        <f>HYPERLINK("#"&amp;"Insumos"&amp;"!A"&amp;MATCH($B25144,#REF!,0),"Ins "&amp;$B25144)</f>
        <v>#REF!</v>
      </c>
      <c r="M25144" s="220"/>
    </row>
    <row r="25145" spans="1:13" ht="63.75" x14ac:dyDescent="0.2">
      <c r="A25145" s="51" t="s">
        <v>9010</v>
      </c>
      <c r="B25145" s="52" t="s">
        <v>5000</v>
      </c>
      <c r="C25145" s="45" t="s">
        <v>2346</v>
      </c>
      <c r="D25145" s="23" t="s">
        <v>5751</v>
      </c>
      <c r="E25145" s="23" t="s">
        <v>4134</v>
      </c>
      <c r="F25145" s="40">
        <v>0.2</v>
      </c>
      <c r="G25145" s="25">
        <v>5410</v>
      </c>
      <c r="H25145" s="25">
        <v>1082</v>
      </c>
      <c r="J25145" s="58" t="e">
        <f>HYPERLINK("#"&amp;"Insumos"&amp;"!A"&amp;MATCH($B25145,#REF!,0),"Ins "&amp;$B25145)</f>
        <v>#REF!</v>
      </c>
      <c r="M25145" s="220"/>
    </row>
    <row r="25146" spans="1:13" x14ac:dyDescent="0.2">
      <c r="A25146" s="51" t="s">
        <v>9010</v>
      </c>
      <c r="B25146" s="52" t="s">
        <v>5579</v>
      </c>
      <c r="C25146" s="45" t="s">
        <v>1016</v>
      </c>
      <c r="D25146" s="23" t="s">
        <v>5734</v>
      </c>
      <c r="E25146" s="23" t="s">
        <v>4141</v>
      </c>
      <c r="F25146" s="40">
        <v>0.4</v>
      </c>
      <c r="G25146" s="25">
        <v>57672</v>
      </c>
      <c r="H25146" s="25">
        <v>23069</v>
      </c>
      <c r="J25146" s="58" t="e">
        <f>HYPERLINK("#"&amp;"Insumos"&amp;"!A"&amp;MATCH($B25146,#REF!,0),"Ins "&amp;$B25146)</f>
        <v>#REF!</v>
      </c>
      <c r="M25146" s="220"/>
    </row>
    <row r="25147" spans="1:13" x14ac:dyDescent="0.2">
      <c r="A25147" s="51" t="s">
        <v>9010</v>
      </c>
      <c r="B25147" s="52" t="s">
        <v>4204</v>
      </c>
      <c r="C25147" s="45" t="s">
        <v>633</v>
      </c>
      <c r="D25147" s="23" t="s">
        <v>5751</v>
      </c>
      <c r="E25147" s="23" t="s">
        <v>287</v>
      </c>
      <c r="F25147" s="40">
        <v>1.03</v>
      </c>
      <c r="G25147" s="25">
        <v>15912</v>
      </c>
      <c r="H25147" s="25">
        <v>16389</v>
      </c>
      <c r="J25147" s="58" t="e">
        <f>HYPERLINK("#"&amp;"Insumos"&amp;"!A"&amp;MATCH($B25147,#REF!,0),"Ins "&amp;$B25147)</f>
        <v>#REF!</v>
      </c>
      <c r="M25147" s="220"/>
    </row>
    <row r="25148" spans="1:13" x14ac:dyDescent="0.2">
      <c r="A25148" s="51" t="s">
        <v>9010</v>
      </c>
      <c r="B25148" s="52" t="s">
        <v>4785</v>
      </c>
      <c r="C25148" s="45" t="s">
        <v>176</v>
      </c>
      <c r="D25148" s="23" t="s">
        <v>5751</v>
      </c>
      <c r="E25148" s="23" t="s">
        <v>4134</v>
      </c>
      <c r="F25148" s="40">
        <v>0.02</v>
      </c>
      <c r="G25148" s="25">
        <v>134508</v>
      </c>
      <c r="H25148" s="25">
        <v>2690</v>
      </c>
      <c r="J25148" s="58" t="e">
        <f>HYPERLINK("#"&amp;"Insumos"&amp;"!A"&amp;MATCH($B25148,#REF!,0),"Ins "&amp;$B25148)</f>
        <v>#REF!</v>
      </c>
      <c r="M25148" s="220"/>
    </row>
    <row r="25149" spans="1:13" x14ac:dyDescent="0.2">
      <c r="A25149" s="51" t="s">
        <v>9010</v>
      </c>
      <c r="B25149" s="52" t="s">
        <v>4759</v>
      </c>
      <c r="C25149" s="45" t="s">
        <v>1287</v>
      </c>
      <c r="D25149" s="23" t="s">
        <v>5751</v>
      </c>
      <c r="E25149" s="23" t="s">
        <v>4134</v>
      </c>
      <c r="F25149" s="40">
        <v>0.02</v>
      </c>
      <c r="G25149" s="25">
        <v>64889</v>
      </c>
      <c r="H25149" s="25">
        <v>1298</v>
      </c>
      <c r="J25149" s="58" t="e">
        <f>HYPERLINK("#"&amp;"Insumos"&amp;"!A"&amp;MATCH($B25149,#REF!,0),"Ins "&amp;$B25149)</f>
        <v>#REF!</v>
      </c>
      <c r="M25149" s="220"/>
    </row>
    <row r="25150" spans="1:13" x14ac:dyDescent="0.2">
      <c r="A25150" s="51" t="s">
        <v>9010</v>
      </c>
      <c r="B25150" s="52" t="s">
        <v>4380</v>
      </c>
      <c r="C25150" s="45" t="s">
        <v>273</v>
      </c>
      <c r="D25150" s="23" t="s">
        <v>5751</v>
      </c>
      <c r="E25150" s="23" t="s">
        <v>4134</v>
      </c>
      <c r="F25150" s="40">
        <v>0.16</v>
      </c>
      <c r="G25150" s="25">
        <v>11904</v>
      </c>
      <c r="H25150" s="25">
        <v>1905</v>
      </c>
      <c r="J25150" s="58" t="e">
        <f>HYPERLINK("#"&amp;"Insumos"&amp;"!A"&amp;MATCH($B25150,#REF!,0),"Ins "&amp;$B25150)</f>
        <v>#REF!</v>
      </c>
      <c r="M25150" s="220"/>
    </row>
    <row r="25151" spans="1:13" x14ac:dyDescent="0.2">
      <c r="A25151" s="51" t="s">
        <v>9010</v>
      </c>
      <c r="B25151" s="52" t="s">
        <v>4733</v>
      </c>
      <c r="C25151" s="45" t="s">
        <v>1268</v>
      </c>
      <c r="D25151" s="23" t="s">
        <v>5751</v>
      </c>
      <c r="E25151" s="23" t="s">
        <v>4134</v>
      </c>
      <c r="F25151" s="40">
        <v>0.1</v>
      </c>
      <c r="G25151" s="25">
        <v>20431</v>
      </c>
      <c r="H25151" s="25">
        <v>2043</v>
      </c>
      <c r="J25151" s="58" t="e">
        <f>HYPERLINK("#"&amp;"Insumos"&amp;"!A"&amp;MATCH($B25151,#REF!,0),"Ins "&amp;$B25151)</f>
        <v>#REF!</v>
      </c>
      <c r="M25151" s="220"/>
    </row>
    <row r="25152" spans="1:13" x14ac:dyDescent="0.2">
      <c r="A25152" s="54" t="s">
        <v>9010</v>
      </c>
      <c r="B25152" s="53" t="s">
        <v>5271</v>
      </c>
      <c r="C25152" s="45" t="s">
        <v>55</v>
      </c>
      <c r="D25152" s="23" t="s">
        <v>5751</v>
      </c>
      <c r="E25152" s="23" t="s">
        <v>4134</v>
      </c>
      <c r="F25152" s="40">
        <v>0.63</v>
      </c>
      <c r="G25152" s="25">
        <v>2963</v>
      </c>
      <c r="H25152" s="25">
        <v>1867</v>
      </c>
      <c r="J25152" s="58" t="e">
        <f>HYPERLINK("#"&amp;"Insumos"&amp;"!A"&amp;MATCH($B25152,#REF!,0),"Ins "&amp;$B25152)</f>
        <v>#REF!</v>
      </c>
      <c r="M25152" s="220"/>
    </row>
    <row r="25153" spans="1:13" ht="25.5" x14ac:dyDescent="0.2">
      <c r="A25153" s="54" t="s">
        <v>9010</v>
      </c>
      <c r="B25153" s="53" t="s">
        <v>9044</v>
      </c>
      <c r="C25153" s="45" t="s">
        <v>9107</v>
      </c>
      <c r="D25153" s="23" t="s">
        <v>5751</v>
      </c>
      <c r="E25153" s="23" t="s">
        <v>9092</v>
      </c>
      <c r="F25153" s="40">
        <v>0.02</v>
      </c>
      <c r="G25153" s="25">
        <v>130208</v>
      </c>
      <c r="H25153" s="25">
        <v>2604</v>
      </c>
      <c r="J25153" s="58" t="e">
        <f>HYPERLINK("#"&amp;"Insumos"&amp;"!A"&amp;MATCH($B25153,#REF!,0),"Ins "&amp;$B25153)</f>
        <v>#REF!</v>
      </c>
      <c r="M25153" s="220"/>
    </row>
    <row r="25154" spans="1:13" x14ac:dyDescent="0.2">
      <c r="A25154" s="54" t="s">
        <v>9010</v>
      </c>
      <c r="B25154" s="53" t="s">
        <v>5007</v>
      </c>
      <c r="C25154" s="45" t="s">
        <v>720</v>
      </c>
      <c r="D25154" s="23" t="s">
        <v>5751</v>
      </c>
      <c r="E25154" s="23" t="s">
        <v>4134</v>
      </c>
      <c r="F25154" s="40">
        <v>0.4</v>
      </c>
      <c r="G25154" s="25">
        <v>1897</v>
      </c>
      <c r="H25154" s="25">
        <v>759</v>
      </c>
      <c r="J25154" s="58" t="e">
        <f>HYPERLINK("#"&amp;"Insumos"&amp;"!A"&amp;MATCH($B25154,#REF!,0),"Ins "&amp;$B25154)</f>
        <v>#REF!</v>
      </c>
      <c r="M25154" s="220"/>
    </row>
    <row r="25155" spans="1:13" x14ac:dyDescent="0.2">
      <c r="A25155" s="54" t="s">
        <v>9010</v>
      </c>
      <c r="B25155" s="53" t="s">
        <v>263</v>
      </c>
      <c r="C25155" s="45" t="s">
        <v>696</v>
      </c>
      <c r="D25155" s="23" t="s">
        <v>5534</v>
      </c>
      <c r="E25155" s="23" t="s">
        <v>4140</v>
      </c>
      <c r="F25155" s="40">
        <v>3.7282372823728236E-3</v>
      </c>
      <c r="G25155" s="25">
        <v>187426</v>
      </c>
      <c r="H25155" s="25">
        <v>699</v>
      </c>
      <c r="J25155" s="58" t="e">
        <f>HYPERLINK("#"&amp;"Insumos"&amp;"!A"&amp;MATCH($B25155,#REF!,0),"Ins "&amp;$B25155)</f>
        <v>#REF!</v>
      </c>
      <c r="M25155" s="220"/>
    </row>
    <row r="25156" spans="1:13" ht="114.75" x14ac:dyDescent="0.2">
      <c r="A25156" s="49" t="s">
        <v>9011</v>
      </c>
      <c r="B25156" s="50" t="s">
        <v>6816</v>
      </c>
      <c r="C25156" s="79" t="s">
        <v>9269</v>
      </c>
      <c r="D25156" s="37" t="s">
        <v>5608</v>
      </c>
      <c r="E25156" s="37" t="s">
        <v>464</v>
      </c>
      <c r="F25156" s="41"/>
      <c r="G25156" s="27"/>
      <c r="H25156" s="27"/>
      <c r="I25156" s="27">
        <v>519197</v>
      </c>
      <c r="M25156" s="220">
        <f t="shared" ref="M25156:M25204" si="393">ROUND(I25156*(1+$L$2),0)</f>
        <v>679940</v>
      </c>
    </row>
    <row r="25157" spans="1:13" x14ac:dyDescent="0.2">
      <c r="A25157" s="51" t="s">
        <v>9011</v>
      </c>
      <c r="B25157" s="52" t="s">
        <v>5533</v>
      </c>
      <c r="C25157" s="45" t="s">
        <v>5892</v>
      </c>
      <c r="D25157" s="23" t="s">
        <v>977</v>
      </c>
      <c r="E25157" s="23" t="s">
        <v>4134</v>
      </c>
      <c r="F25157" s="40">
        <v>0.5</v>
      </c>
      <c r="G25157" s="25">
        <v>3623</v>
      </c>
      <c r="H25157" s="25">
        <v>1812</v>
      </c>
      <c r="J25157" s="58" t="e">
        <f>HYPERLINK("#"&amp;"Insumos"&amp;"!A"&amp;MATCH($B25157,#REF!,0),"Ins "&amp;$B25157)</f>
        <v>#REF!</v>
      </c>
      <c r="M25157" s="220"/>
    </row>
    <row r="25158" spans="1:13" x14ac:dyDescent="0.2">
      <c r="A25158" s="51" t="s">
        <v>9011</v>
      </c>
      <c r="B25158" s="52" t="s">
        <v>9028</v>
      </c>
      <c r="C25158" s="45" t="s">
        <v>9148</v>
      </c>
      <c r="D25158" s="23" t="s">
        <v>5534</v>
      </c>
      <c r="E25158" s="23" t="s">
        <v>4141</v>
      </c>
      <c r="F25158" s="40">
        <v>0.3</v>
      </c>
      <c r="G25158" s="25">
        <v>8725</v>
      </c>
      <c r="H25158" s="25">
        <v>2618</v>
      </c>
      <c r="J25158" s="58" t="e">
        <f>HYPERLINK("#"&amp;"Insumos"&amp;"!A"&amp;MATCH($B25158,#REF!,0),"Ins "&amp;$B25158)</f>
        <v>#REF!</v>
      </c>
      <c r="M25158" s="220"/>
    </row>
    <row r="25159" spans="1:13" x14ac:dyDescent="0.2">
      <c r="A25159" s="51" t="s">
        <v>9011</v>
      </c>
      <c r="B25159" s="52" t="s">
        <v>139</v>
      </c>
      <c r="C25159" s="45" t="s">
        <v>155</v>
      </c>
      <c r="D25159" s="23" t="s">
        <v>5534</v>
      </c>
      <c r="E25159" s="23" t="s">
        <v>4140</v>
      </c>
      <c r="F25159" s="40">
        <v>0.2</v>
      </c>
      <c r="G25159" s="25">
        <v>86632</v>
      </c>
      <c r="H25159" s="25">
        <v>17326</v>
      </c>
      <c r="J25159" s="58" t="e">
        <f>HYPERLINK("#"&amp;"Insumos"&amp;"!A"&amp;MATCH($B25159,#REF!,0),"Ins "&amp;$B25159)</f>
        <v>#REF!</v>
      </c>
      <c r="M25159" s="220"/>
    </row>
    <row r="25160" spans="1:13" x14ac:dyDescent="0.2">
      <c r="A25160" s="51" t="s">
        <v>9011</v>
      </c>
      <c r="B25160" s="52" t="s">
        <v>254</v>
      </c>
      <c r="C25160" s="45" t="s">
        <v>751</v>
      </c>
      <c r="D25160" s="23" t="s">
        <v>5534</v>
      </c>
      <c r="E25160" s="23" t="s">
        <v>4141</v>
      </c>
      <c r="F25160" s="40">
        <v>0.15</v>
      </c>
      <c r="G25160" s="25">
        <v>46854</v>
      </c>
      <c r="H25160" s="25">
        <v>7028</v>
      </c>
      <c r="J25160" s="58" t="e">
        <f>HYPERLINK("#"&amp;"Insumos"&amp;"!A"&amp;MATCH($B25160,#REF!,0),"Ins "&amp;$B25160)</f>
        <v>#REF!</v>
      </c>
      <c r="M25160" s="220"/>
    </row>
    <row r="25161" spans="1:13" x14ac:dyDescent="0.2">
      <c r="A25161" s="51" t="s">
        <v>9011</v>
      </c>
      <c r="B25161" s="52" t="s">
        <v>5575</v>
      </c>
      <c r="C25161" s="45" t="s">
        <v>974</v>
      </c>
      <c r="D25161" s="23" t="s">
        <v>5734</v>
      </c>
      <c r="E25161" s="23" t="s">
        <v>4141</v>
      </c>
      <c r="F25161" s="40">
        <v>5.5</v>
      </c>
      <c r="G25161" s="25">
        <v>41004</v>
      </c>
      <c r="H25161" s="25">
        <v>225522</v>
      </c>
      <c r="J25161" s="58" t="e">
        <f>HYPERLINK("#"&amp;"Insumos"&amp;"!A"&amp;MATCH($B25161,#REF!,0),"Ins "&amp;$B25161)</f>
        <v>#REF!</v>
      </c>
      <c r="M25161" s="220"/>
    </row>
    <row r="25162" spans="1:13" x14ac:dyDescent="0.2">
      <c r="A25162" s="51" t="s">
        <v>9011</v>
      </c>
      <c r="B25162" s="52" t="s">
        <v>5007</v>
      </c>
      <c r="C25162" s="45" t="s">
        <v>720</v>
      </c>
      <c r="D25162" s="23" t="s">
        <v>5751</v>
      </c>
      <c r="E25162" s="23" t="s">
        <v>4134</v>
      </c>
      <c r="F25162" s="40">
        <v>1</v>
      </c>
      <c r="G25162" s="25">
        <v>1897</v>
      </c>
      <c r="H25162" s="25">
        <v>1897</v>
      </c>
      <c r="J25162" s="58" t="e">
        <f>HYPERLINK("#"&amp;"Insumos"&amp;"!A"&amp;MATCH($B25162,#REF!,0),"Ins "&amp;$B25162)</f>
        <v>#REF!</v>
      </c>
      <c r="M25162" s="220"/>
    </row>
    <row r="25163" spans="1:13" x14ac:dyDescent="0.2">
      <c r="A25163" s="51" t="s">
        <v>9011</v>
      </c>
      <c r="B25163" s="52" t="s">
        <v>9049</v>
      </c>
      <c r="C25163" s="45" t="s">
        <v>9112</v>
      </c>
      <c r="D25163" s="23" t="s">
        <v>5751</v>
      </c>
      <c r="E25163" s="23" t="s">
        <v>8602</v>
      </c>
      <c r="F25163" s="40">
        <v>1.4E-2</v>
      </c>
      <c r="G25163" s="25">
        <v>12790052</v>
      </c>
      <c r="H25163" s="25">
        <v>179061</v>
      </c>
      <c r="J25163" s="58" t="e">
        <f>HYPERLINK("#"&amp;"Insumos"&amp;"!A"&amp;MATCH($B25163,#REF!,0),"Ins "&amp;$B25163)</f>
        <v>#REF!</v>
      </c>
      <c r="M25163" s="220"/>
    </row>
    <row r="25164" spans="1:13" x14ac:dyDescent="0.2">
      <c r="A25164" s="51" t="s">
        <v>9011</v>
      </c>
      <c r="B25164" s="52" t="s">
        <v>9030</v>
      </c>
      <c r="C25164" s="45" t="s">
        <v>9091</v>
      </c>
      <c r="D25164" s="23" t="s">
        <v>5751</v>
      </c>
      <c r="E25164" s="23" t="s">
        <v>9092</v>
      </c>
      <c r="F25164" s="40">
        <v>8.250000000000001E-4</v>
      </c>
      <c r="G25164" s="25">
        <v>2206969</v>
      </c>
      <c r="H25164" s="25">
        <v>1821</v>
      </c>
      <c r="J25164" s="58" t="e">
        <f>HYPERLINK("#"&amp;"Insumos"&amp;"!A"&amp;MATCH($B25164,#REF!,0),"Ins "&amp;$B25164)</f>
        <v>#REF!</v>
      </c>
      <c r="M25164" s="220"/>
    </row>
    <row r="25165" spans="1:13" x14ac:dyDescent="0.2">
      <c r="A25165" s="51" t="s">
        <v>9011</v>
      </c>
      <c r="B25165" s="52" t="s">
        <v>1050</v>
      </c>
      <c r="C25165" s="45" t="s">
        <v>1063</v>
      </c>
      <c r="D25165" s="23" t="s">
        <v>5751</v>
      </c>
      <c r="E25165" s="23" t="s">
        <v>4136</v>
      </c>
      <c r="F25165" s="40">
        <v>0.39600000000000007</v>
      </c>
      <c r="G25165" s="25">
        <v>34</v>
      </c>
      <c r="H25165" s="25">
        <v>13</v>
      </c>
      <c r="J25165" s="58" t="e">
        <f>HYPERLINK("#"&amp;"Insumos"&amp;"!A"&amp;MATCH($B25165,#REF!,0),"Ins "&amp;$B25165)</f>
        <v>#REF!</v>
      </c>
      <c r="M25165" s="220"/>
    </row>
    <row r="25166" spans="1:13" x14ac:dyDescent="0.2">
      <c r="A25166" s="51" t="s">
        <v>9011</v>
      </c>
      <c r="B25166" s="52" t="s">
        <v>9050</v>
      </c>
      <c r="C25166" s="45" t="s">
        <v>9113</v>
      </c>
      <c r="D25166" s="23" t="s">
        <v>5751</v>
      </c>
      <c r="E25166" s="23" t="s">
        <v>9114</v>
      </c>
      <c r="F25166" s="40">
        <v>0.08</v>
      </c>
      <c r="G25166" s="25">
        <v>95734</v>
      </c>
      <c r="H25166" s="25">
        <v>7659</v>
      </c>
      <c r="J25166" s="58" t="e">
        <f>HYPERLINK("#"&amp;"Insumos"&amp;"!A"&amp;MATCH($B25166,#REF!,0),"Ins "&amp;$B25166)</f>
        <v>#REF!</v>
      </c>
      <c r="M25166" s="220"/>
    </row>
    <row r="25167" spans="1:13" x14ac:dyDescent="0.2">
      <c r="A25167" s="54" t="s">
        <v>9011</v>
      </c>
      <c r="B25167" s="53" t="s">
        <v>5394</v>
      </c>
      <c r="C25167" s="45" t="s">
        <v>250</v>
      </c>
      <c r="D25167" s="23" t="s">
        <v>5751</v>
      </c>
      <c r="E25167" s="23" t="s">
        <v>467</v>
      </c>
      <c r="F25167" s="40">
        <v>4.9140000000000015</v>
      </c>
      <c r="G25167" s="25">
        <v>5949</v>
      </c>
      <c r="H25167" s="25">
        <v>29233</v>
      </c>
      <c r="J25167" s="58" t="e">
        <f>HYPERLINK("#"&amp;"Insumos"&amp;"!A"&amp;MATCH($B25167,#REF!,0),"Ins "&amp;$B25167)</f>
        <v>#REF!</v>
      </c>
      <c r="M25167" s="220"/>
    </row>
    <row r="25168" spans="1:13" x14ac:dyDescent="0.2">
      <c r="A25168" s="54" t="s">
        <v>9011</v>
      </c>
      <c r="B25168" s="53" t="s">
        <v>9075</v>
      </c>
      <c r="C25168" s="45" t="s">
        <v>9135</v>
      </c>
      <c r="D25168" s="23" t="s">
        <v>5751</v>
      </c>
      <c r="E25168" s="23" t="s">
        <v>69</v>
      </c>
      <c r="F25168" s="40">
        <v>0.4</v>
      </c>
      <c r="G25168" s="25">
        <v>6784</v>
      </c>
      <c r="H25168" s="25">
        <v>2714</v>
      </c>
      <c r="J25168" s="58" t="e">
        <f>HYPERLINK("#"&amp;"Insumos"&amp;"!A"&amp;MATCH($B25168,#REF!,0),"Ins "&amp;$B25168)</f>
        <v>#REF!</v>
      </c>
      <c r="M25168" s="220"/>
    </row>
    <row r="25169" spans="1:13" x14ac:dyDescent="0.2">
      <c r="A25169" s="54" t="s">
        <v>9011</v>
      </c>
      <c r="B25169" s="53" t="s">
        <v>5185</v>
      </c>
      <c r="C25169" s="45" t="s">
        <v>295</v>
      </c>
      <c r="D25169" s="23" t="s">
        <v>5751</v>
      </c>
      <c r="E25169" s="23" t="s">
        <v>4147</v>
      </c>
      <c r="F25169" s="40">
        <v>0.3</v>
      </c>
      <c r="G25169" s="25">
        <v>5304</v>
      </c>
      <c r="H25169" s="25">
        <v>1591</v>
      </c>
      <c r="J25169" s="58" t="e">
        <f>HYPERLINK("#"&amp;"Insumos"&amp;"!A"&amp;MATCH($B25169,#REF!,0),"Ins "&amp;$B25169)</f>
        <v>#REF!</v>
      </c>
      <c r="M25169" s="220"/>
    </row>
    <row r="25170" spans="1:13" x14ac:dyDescent="0.2">
      <c r="A25170" s="54" t="s">
        <v>9011</v>
      </c>
      <c r="B25170" s="53" t="s">
        <v>9066</v>
      </c>
      <c r="C25170" s="45" t="s">
        <v>9127</v>
      </c>
      <c r="D25170" s="23" t="s">
        <v>5751</v>
      </c>
      <c r="E25170" s="23" t="s">
        <v>72</v>
      </c>
      <c r="F25170" s="40">
        <v>10</v>
      </c>
      <c r="G25170" s="25">
        <v>1253</v>
      </c>
      <c r="H25170" s="25">
        <v>12530</v>
      </c>
      <c r="J25170" s="58" t="e">
        <f>HYPERLINK("#"&amp;"Insumos"&amp;"!A"&amp;MATCH($B25170,#REF!,0),"Ins "&amp;$B25170)</f>
        <v>#REF!</v>
      </c>
      <c r="M25170" s="220"/>
    </row>
    <row r="25171" spans="1:13" x14ac:dyDescent="0.2">
      <c r="A25171" s="54" t="s">
        <v>9011</v>
      </c>
      <c r="B25171" s="53" t="s">
        <v>9067</v>
      </c>
      <c r="C25171" s="45" t="s">
        <v>9128</v>
      </c>
      <c r="D25171" s="23" t="s">
        <v>5751</v>
      </c>
      <c r="E25171" s="23" t="s">
        <v>72</v>
      </c>
      <c r="F25171" s="40">
        <v>10</v>
      </c>
      <c r="G25171" s="25">
        <v>496</v>
      </c>
      <c r="H25171" s="25">
        <v>4960</v>
      </c>
      <c r="J25171" s="58" t="e">
        <f>HYPERLINK("#"&amp;"Insumos"&amp;"!A"&amp;MATCH($B25171,#REF!,0),"Ins "&amp;$B25171)</f>
        <v>#REF!</v>
      </c>
      <c r="M25171" s="220"/>
    </row>
    <row r="25172" spans="1:13" x14ac:dyDescent="0.2">
      <c r="A25172" s="54" t="s">
        <v>9011</v>
      </c>
      <c r="B25172" s="53" t="s">
        <v>5195</v>
      </c>
      <c r="C25172" s="45" t="s">
        <v>462</v>
      </c>
      <c r="D25172" s="23" t="s">
        <v>5751</v>
      </c>
      <c r="E25172" s="23" t="s">
        <v>467</v>
      </c>
      <c r="F25172" s="40">
        <v>0.5</v>
      </c>
      <c r="G25172" s="25">
        <v>22500</v>
      </c>
      <c r="H25172" s="25">
        <v>11250</v>
      </c>
      <c r="J25172" s="58" t="e">
        <f>HYPERLINK("#"&amp;"Insumos"&amp;"!A"&amp;MATCH($B25172,#REF!,0),"Ins "&amp;$B25172)</f>
        <v>#REF!</v>
      </c>
      <c r="M25172" s="220"/>
    </row>
    <row r="25173" spans="1:13" x14ac:dyDescent="0.2">
      <c r="A25173" s="54" t="s">
        <v>9011</v>
      </c>
      <c r="B25173" s="53" t="s">
        <v>9076</v>
      </c>
      <c r="C25173" s="45" t="s">
        <v>9136</v>
      </c>
      <c r="D25173" s="23" t="s">
        <v>5751</v>
      </c>
      <c r="E25173" s="23" t="s">
        <v>69</v>
      </c>
      <c r="F25173" s="40">
        <v>0.6</v>
      </c>
      <c r="G25173" s="25">
        <v>15255</v>
      </c>
      <c r="H25173" s="25">
        <v>9153</v>
      </c>
      <c r="J25173" s="58" t="e">
        <f>HYPERLINK("#"&amp;"Insumos"&amp;"!A"&amp;MATCH($B25173,#REF!,0),"Ins "&amp;$B25173)</f>
        <v>#REF!</v>
      </c>
      <c r="M25173" s="220"/>
    </row>
    <row r="25174" spans="1:13" x14ac:dyDescent="0.2">
      <c r="A25174" s="54" t="s">
        <v>9011</v>
      </c>
      <c r="B25174" s="53" t="s">
        <v>9077</v>
      </c>
      <c r="C25174" s="45" t="s">
        <v>9130</v>
      </c>
      <c r="D25174" s="23" t="s">
        <v>5751</v>
      </c>
      <c r="E25174" s="23" t="s">
        <v>72</v>
      </c>
      <c r="F25174" s="40">
        <v>1</v>
      </c>
      <c r="G25174" s="25">
        <v>3009</v>
      </c>
      <c r="H25174" s="25">
        <v>3009</v>
      </c>
      <c r="J25174" s="58" t="e">
        <f>HYPERLINK("#"&amp;"Insumos"&amp;"!A"&amp;MATCH($B25174,#REF!,0),"Ins "&amp;$B25174)</f>
        <v>#REF!</v>
      </c>
      <c r="M25174" s="220"/>
    </row>
    <row r="25175" spans="1:13" ht="127.5" x14ac:dyDescent="0.2">
      <c r="A25175" s="49" t="s">
        <v>9012</v>
      </c>
      <c r="B25175" s="50" t="s">
        <v>6816</v>
      </c>
      <c r="C25175" s="79" t="s">
        <v>9270</v>
      </c>
      <c r="D25175" s="37" t="s">
        <v>5608</v>
      </c>
      <c r="E25175" s="37" t="s">
        <v>4134</v>
      </c>
      <c r="F25175" s="41"/>
      <c r="G25175" s="27"/>
      <c r="H25175" s="27"/>
      <c r="I25175" s="27">
        <v>1230710</v>
      </c>
      <c r="M25175" s="220">
        <f t="shared" si="393"/>
        <v>1611738</v>
      </c>
    </row>
    <row r="25176" spans="1:13" x14ac:dyDescent="0.2">
      <c r="A25176" s="51" t="s">
        <v>9012</v>
      </c>
      <c r="B25176" s="52" t="s">
        <v>5533</v>
      </c>
      <c r="C25176" s="45" t="s">
        <v>5892</v>
      </c>
      <c r="D25176" s="23" t="s">
        <v>977</v>
      </c>
      <c r="E25176" s="23" t="s">
        <v>4134</v>
      </c>
      <c r="F25176" s="40">
        <v>0.8</v>
      </c>
      <c r="G25176" s="25">
        <v>3623</v>
      </c>
      <c r="H25176" s="25">
        <v>2898</v>
      </c>
      <c r="J25176" s="58" t="e">
        <f>HYPERLINK("#"&amp;"Insumos"&amp;"!A"&amp;MATCH($B25176,#REF!,0),"Ins "&amp;$B25176)</f>
        <v>#REF!</v>
      </c>
      <c r="M25176" s="220"/>
    </row>
    <row r="25177" spans="1:13" x14ac:dyDescent="0.2">
      <c r="A25177" s="51" t="s">
        <v>9012</v>
      </c>
      <c r="B25177" s="52" t="s">
        <v>9028</v>
      </c>
      <c r="C25177" s="45" t="s">
        <v>9148</v>
      </c>
      <c r="D25177" s="23" t="s">
        <v>5534</v>
      </c>
      <c r="E25177" s="23" t="s">
        <v>4141</v>
      </c>
      <c r="F25177" s="40">
        <v>0.5</v>
      </c>
      <c r="G25177" s="25">
        <v>8725</v>
      </c>
      <c r="H25177" s="25">
        <v>4363</v>
      </c>
      <c r="J25177" s="58" t="e">
        <f>HYPERLINK("#"&amp;"Insumos"&amp;"!A"&amp;MATCH($B25177,#REF!,0),"Ins "&amp;$B25177)</f>
        <v>#REF!</v>
      </c>
      <c r="M25177" s="220"/>
    </row>
    <row r="25178" spans="1:13" x14ac:dyDescent="0.2">
      <c r="A25178" s="51" t="s">
        <v>9012</v>
      </c>
      <c r="B25178" s="52" t="s">
        <v>139</v>
      </c>
      <c r="C25178" s="45" t="s">
        <v>155</v>
      </c>
      <c r="D25178" s="23" t="s">
        <v>5534</v>
      </c>
      <c r="E25178" s="23" t="s">
        <v>4140</v>
      </c>
      <c r="F25178" s="40">
        <v>0.1</v>
      </c>
      <c r="G25178" s="25">
        <v>86632</v>
      </c>
      <c r="H25178" s="25">
        <v>8663</v>
      </c>
      <c r="J25178" s="58" t="e">
        <f>HYPERLINK("#"&amp;"Insumos"&amp;"!A"&amp;MATCH($B25178,#REF!,0),"Ins "&amp;$B25178)</f>
        <v>#REF!</v>
      </c>
      <c r="M25178" s="220"/>
    </row>
    <row r="25179" spans="1:13" ht="25.5" x14ac:dyDescent="0.2">
      <c r="A25179" s="51" t="s">
        <v>9012</v>
      </c>
      <c r="B25179" s="52" t="s">
        <v>597</v>
      </c>
      <c r="C25179" s="45" t="s">
        <v>8738</v>
      </c>
      <c r="D25179" s="23" t="s">
        <v>5534</v>
      </c>
      <c r="E25179" s="23" t="s">
        <v>8737</v>
      </c>
      <c r="F25179" s="40">
        <v>0.95989031870260333</v>
      </c>
      <c r="G25179" s="25">
        <v>17302</v>
      </c>
      <c r="H25179" s="25">
        <v>16608</v>
      </c>
      <c r="J25179" s="58" t="e">
        <f>HYPERLINK("#"&amp;"Insumos"&amp;"!A"&amp;MATCH($B25179,#REF!,0),"Ins "&amp;$B25179)</f>
        <v>#REF!</v>
      </c>
      <c r="M25179" s="220"/>
    </row>
    <row r="25180" spans="1:13" ht="63.75" x14ac:dyDescent="0.2">
      <c r="A25180" s="51" t="s">
        <v>9012</v>
      </c>
      <c r="B25180" s="52" t="s">
        <v>5000</v>
      </c>
      <c r="C25180" s="45" t="s">
        <v>2346</v>
      </c>
      <c r="D25180" s="23" t="s">
        <v>5751</v>
      </c>
      <c r="E25180" s="23" t="s">
        <v>4134</v>
      </c>
      <c r="F25180" s="40">
        <v>0.2</v>
      </c>
      <c r="G25180" s="25">
        <v>5410</v>
      </c>
      <c r="H25180" s="25">
        <v>1082</v>
      </c>
      <c r="J25180" s="58" t="e">
        <f>HYPERLINK("#"&amp;"Insumos"&amp;"!A"&amp;MATCH($B25180,#REF!,0),"Ins "&amp;$B25180)</f>
        <v>#REF!</v>
      </c>
      <c r="M25180" s="220"/>
    </row>
    <row r="25181" spans="1:13" x14ac:dyDescent="0.2">
      <c r="A25181" s="51" t="s">
        <v>9012</v>
      </c>
      <c r="B25181" s="52" t="s">
        <v>5575</v>
      </c>
      <c r="C25181" s="45" t="s">
        <v>974</v>
      </c>
      <c r="D25181" s="23" t="s">
        <v>5734</v>
      </c>
      <c r="E25181" s="23" t="s">
        <v>4141</v>
      </c>
      <c r="F25181" s="40">
        <v>6</v>
      </c>
      <c r="G25181" s="25">
        <v>41004</v>
      </c>
      <c r="H25181" s="25">
        <v>246024</v>
      </c>
      <c r="J25181" s="58" t="e">
        <f>HYPERLINK("#"&amp;"Insumos"&amp;"!A"&amp;MATCH($B25181,#REF!,0),"Ins "&amp;$B25181)</f>
        <v>#REF!</v>
      </c>
      <c r="M25181" s="220"/>
    </row>
    <row r="25182" spans="1:13" x14ac:dyDescent="0.2">
      <c r="A25182" s="51" t="s">
        <v>9012</v>
      </c>
      <c r="B25182" s="52" t="s">
        <v>9049</v>
      </c>
      <c r="C25182" s="45" t="s">
        <v>9112</v>
      </c>
      <c r="D25182" s="23" t="s">
        <v>5751</v>
      </c>
      <c r="E25182" s="23" t="s">
        <v>8602</v>
      </c>
      <c r="F25182" s="40">
        <v>6.7600000000000007E-2</v>
      </c>
      <c r="G25182" s="25">
        <v>12790052</v>
      </c>
      <c r="H25182" s="25">
        <v>864608</v>
      </c>
      <c r="J25182" s="58" t="e">
        <f>HYPERLINK("#"&amp;"Insumos"&amp;"!A"&amp;MATCH($B25182,#REF!,0),"Ins "&amp;$B25182)</f>
        <v>#REF!</v>
      </c>
      <c r="M25182" s="220"/>
    </row>
    <row r="25183" spans="1:13" x14ac:dyDescent="0.2">
      <c r="A25183" s="51" t="s">
        <v>9012</v>
      </c>
      <c r="B25183" s="52" t="s">
        <v>9030</v>
      </c>
      <c r="C25183" s="45" t="s">
        <v>9091</v>
      </c>
      <c r="D25183" s="23" t="s">
        <v>5751</v>
      </c>
      <c r="E25183" s="23" t="s">
        <v>9092</v>
      </c>
      <c r="F25183" s="40">
        <v>3.1200000000000004E-3</v>
      </c>
      <c r="G25183" s="25">
        <v>2206969</v>
      </c>
      <c r="H25183" s="25">
        <v>6886</v>
      </c>
      <c r="J25183" s="58" t="e">
        <f>HYPERLINK("#"&amp;"Insumos"&amp;"!A"&amp;MATCH($B25183,#REF!,0),"Ins "&amp;$B25183)</f>
        <v>#REF!</v>
      </c>
      <c r="M25183" s="220"/>
    </row>
    <row r="25184" spans="1:13" x14ac:dyDescent="0.2">
      <c r="A25184" s="51" t="s">
        <v>9012</v>
      </c>
      <c r="B25184" s="52" t="s">
        <v>1050</v>
      </c>
      <c r="C25184" s="45" t="s">
        <v>1063</v>
      </c>
      <c r="D25184" s="23" t="s">
        <v>5751</v>
      </c>
      <c r="E25184" s="23" t="s">
        <v>4136</v>
      </c>
      <c r="F25184" s="40">
        <v>1.4976000000000003</v>
      </c>
      <c r="G25184" s="25">
        <v>34</v>
      </c>
      <c r="H25184" s="25">
        <v>51</v>
      </c>
      <c r="J25184" s="58" t="e">
        <f>HYPERLINK("#"&amp;"Insumos"&amp;"!A"&amp;MATCH($B25184,#REF!,0),"Ins "&amp;$B25184)</f>
        <v>#REF!</v>
      </c>
      <c r="M25184" s="220"/>
    </row>
    <row r="25185" spans="1:13" x14ac:dyDescent="0.2">
      <c r="A25185" s="51" t="s">
        <v>9012</v>
      </c>
      <c r="B25185" s="52" t="s">
        <v>9050</v>
      </c>
      <c r="C25185" s="45" t="s">
        <v>9113</v>
      </c>
      <c r="D25185" s="23" t="s">
        <v>5751</v>
      </c>
      <c r="E25185" s="23" t="s">
        <v>9114</v>
      </c>
      <c r="F25185" s="40">
        <v>0.20800000000000002</v>
      </c>
      <c r="G25185" s="25">
        <v>95734</v>
      </c>
      <c r="H25185" s="25">
        <v>19913</v>
      </c>
      <c r="J25185" s="58" t="e">
        <f>HYPERLINK("#"&amp;"Insumos"&amp;"!A"&amp;MATCH($B25185,#REF!,0),"Ins "&amp;$B25185)</f>
        <v>#REF!</v>
      </c>
      <c r="M25185" s="220"/>
    </row>
    <row r="25186" spans="1:13" x14ac:dyDescent="0.2">
      <c r="A25186" s="54" t="s">
        <v>9012</v>
      </c>
      <c r="B25186" s="53" t="s">
        <v>5394</v>
      </c>
      <c r="C25186" s="45" t="s">
        <v>250</v>
      </c>
      <c r="D25186" s="23" t="s">
        <v>5751</v>
      </c>
      <c r="E25186" s="23" t="s">
        <v>467</v>
      </c>
      <c r="F25186" s="40">
        <v>4.3680000000000012</v>
      </c>
      <c r="G25186" s="25">
        <v>5949</v>
      </c>
      <c r="H25186" s="25">
        <v>25985</v>
      </c>
      <c r="J25186" s="58" t="e">
        <f>HYPERLINK("#"&amp;"Insumos"&amp;"!A"&amp;MATCH($B25186,#REF!,0),"Ins "&amp;$B25186)</f>
        <v>#REF!</v>
      </c>
      <c r="M25186" s="220"/>
    </row>
    <row r="25187" spans="1:13" x14ac:dyDescent="0.2">
      <c r="A25187" s="54" t="s">
        <v>9012</v>
      </c>
      <c r="B25187" s="53" t="s">
        <v>9032</v>
      </c>
      <c r="C25187" s="45" t="s">
        <v>9094</v>
      </c>
      <c r="D25187" s="23" t="s">
        <v>5751</v>
      </c>
      <c r="E25187" s="23" t="s">
        <v>69</v>
      </c>
      <c r="F25187" s="40">
        <v>0.6</v>
      </c>
      <c r="G25187" s="25">
        <v>13021</v>
      </c>
      <c r="H25187" s="25">
        <v>7813</v>
      </c>
      <c r="J25187" s="58" t="e">
        <f>HYPERLINK("#"&amp;"Insumos"&amp;"!A"&amp;MATCH($B25187,#REF!,0),"Ins "&amp;$B25187)</f>
        <v>#REF!</v>
      </c>
      <c r="M25187" s="220"/>
    </row>
    <row r="25188" spans="1:13" x14ac:dyDescent="0.2">
      <c r="A25188" s="54" t="s">
        <v>9012</v>
      </c>
      <c r="B25188" s="53" t="s">
        <v>9034</v>
      </c>
      <c r="C25188" s="45" t="s">
        <v>9096</v>
      </c>
      <c r="D25188" s="23" t="s">
        <v>5751</v>
      </c>
      <c r="E25188" s="23" t="s">
        <v>72</v>
      </c>
      <c r="F25188" s="40">
        <v>6</v>
      </c>
      <c r="G25188" s="25">
        <v>985</v>
      </c>
      <c r="H25188" s="25">
        <v>5910</v>
      </c>
      <c r="J25188" s="58" t="e">
        <f>HYPERLINK("#"&amp;"Insumos"&amp;"!A"&amp;MATCH($B25188,#REF!,0),"Ins "&amp;$B25188)</f>
        <v>#REF!</v>
      </c>
      <c r="M25188" s="220"/>
    </row>
    <row r="25189" spans="1:13" x14ac:dyDescent="0.2">
      <c r="A25189" s="54" t="s">
        <v>9012</v>
      </c>
      <c r="B25189" s="53" t="s">
        <v>9033</v>
      </c>
      <c r="C25189" s="45" t="s">
        <v>9095</v>
      </c>
      <c r="D25189" s="23" t="s">
        <v>5751</v>
      </c>
      <c r="E25189" s="23" t="s">
        <v>72</v>
      </c>
      <c r="F25189" s="40">
        <v>6</v>
      </c>
      <c r="G25189" s="25">
        <v>985</v>
      </c>
      <c r="H25189" s="25">
        <v>5910</v>
      </c>
      <c r="J25189" s="58" t="e">
        <f>HYPERLINK("#"&amp;"Insumos"&amp;"!A"&amp;MATCH($B25189,#REF!,0),"Ins "&amp;$B25189)</f>
        <v>#REF!</v>
      </c>
      <c r="M25189" s="220"/>
    </row>
    <row r="25190" spans="1:13" x14ac:dyDescent="0.2">
      <c r="A25190" s="54" t="s">
        <v>9012</v>
      </c>
      <c r="B25190" s="53" t="s">
        <v>9047</v>
      </c>
      <c r="C25190" s="45" t="s">
        <v>9110</v>
      </c>
      <c r="D25190" s="23" t="s">
        <v>5751</v>
      </c>
      <c r="E25190" s="23" t="s">
        <v>72</v>
      </c>
      <c r="F25190" s="40">
        <v>2</v>
      </c>
      <c r="G25190" s="25">
        <v>1861</v>
      </c>
      <c r="H25190" s="25">
        <v>3722</v>
      </c>
      <c r="J25190" s="58" t="e">
        <f>HYPERLINK("#"&amp;"Insumos"&amp;"!A"&amp;MATCH($B25190,#REF!,0),"Ins "&amp;$B25190)</f>
        <v>#REF!</v>
      </c>
      <c r="M25190" s="220"/>
    </row>
    <row r="25191" spans="1:13" x14ac:dyDescent="0.2">
      <c r="A25191" s="54" t="s">
        <v>9012</v>
      </c>
      <c r="B25191" s="53" t="s">
        <v>5007</v>
      </c>
      <c r="C25191" s="45" t="s">
        <v>720</v>
      </c>
      <c r="D25191" s="23" t="s">
        <v>5751</v>
      </c>
      <c r="E25191" s="23" t="s">
        <v>4134</v>
      </c>
      <c r="F25191" s="40">
        <v>0.4</v>
      </c>
      <c r="G25191" s="25">
        <v>1897</v>
      </c>
      <c r="H25191" s="25">
        <v>759</v>
      </c>
      <c r="J25191" s="58" t="e">
        <f>HYPERLINK("#"&amp;"Insumos"&amp;"!A"&amp;MATCH($B25191,#REF!,0),"Ins "&amp;$B25191)</f>
        <v>#REF!</v>
      </c>
      <c r="M25191" s="220"/>
    </row>
    <row r="25192" spans="1:13" x14ac:dyDescent="0.2">
      <c r="A25192" s="54" t="s">
        <v>9012</v>
      </c>
      <c r="B25192" s="53" t="s">
        <v>5127</v>
      </c>
      <c r="C25192" s="45" t="s">
        <v>6541</v>
      </c>
      <c r="D25192" s="23" t="s">
        <v>5751</v>
      </c>
      <c r="E25192" s="23" t="s">
        <v>4134</v>
      </c>
      <c r="F25192" s="40">
        <v>2.5000000000000001E-2</v>
      </c>
      <c r="G25192" s="25">
        <v>213923</v>
      </c>
      <c r="H25192" s="25">
        <v>5348</v>
      </c>
      <c r="J25192" s="58" t="e">
        <f>HYPERLINK("#"&amp;"Insumos"&amp;"!A"&amp;MATCH($B25192,#REF!,0),"Ins "&amp;$B25192)</f>
        <v>#REF!</v>
      </c>
      <c r="M25192" s="220"/>
    </row>
    <row r="25193" spans="1:13" ht="25.5" x14ac:dyDescent="0.2">
      <c r="A25193" s="54" t="s">
        <v>9012</v>
      </c>
      <c r="B25193" s="53" t="s">
        <v>9044</v>
      </c>
      <c r="C25193" s="45" t="s">
        <v>9107</v>
      </c>
      <c r="D25193" s="23" t="s">
        <v>5751</v>
      </c>
      <c r="E25193" s="23" t="s">
        <v>9092</v>
      </c>
      <c r="F25193" s="40">
        <v>3.2000000000000001E-2</v>
      </c>
      <c r="G25193" s="25">
        <v>130208</v>
      </c>
      <c r="H25193" s="25">
        <v>4167</v>
      </c>
      <c r="J25193" s="58" t="e">
        <f>HYPERLINK("#"&amp;"Insumos"&amp;"!A"&amp;MATCH($B25193,#REF!,0),"Ins "&amp;$B25193)</f>
        <v>#REF!</v>
      </c>
      <c r="M25193" s="220"/>
    </row>
    <row r="25194" spans="1:13" ht="25.5" x14ac:dyDescent="0.2">
      <c r="A25194" s="49" t="s">
        <v>9013</v>
      </c>
      <c r="B25194" s="50" t="s">
        <v>6816</v>
      </c>
      <c r="C25194" s="79" t="s">
        <v>9026</v>
      </c>
      <c r="D25194" s="37" t="s">
        <v>5608</v>
      </c>
      <c r="E25194" s="37" t="s">
        <v>465</v>
      </c>
      <c r="F25194" s="41"/>
      <c r="G25194" s="27"/>
      <c r="H25194" s="27"/>
      <c r="I25194" s="27">
        <v>51212</v>
      </c>
      <c r="M25194" s="220">
        <f t="shared" si="393"/>
        <v>67067</v>
      </c>
    </row>
    <row r="25195" spans="1:13" x14ac:dyDescent="0.2">
      <c r="A25195" s="51" t="s">
        <v>9013</v>
      </c>
      <c r="B25195" s="52" t="s">
        <v>5533</v>
      </c>
      <c r="C25195" s="45" t="s">
        <v>5892</v>
      </c>
      <c r="D25195" s="23" t="s">
        <v>977</v>
      </c>
      <c r="E25195" s="23" t="s">
        <v>4134</v>
      </c>
      <c r="F25195" s="40">
        <v>0.16</v>
      </c>
      <c r="G25195" s="25">
        <v>3623</v>
      </c>
      <c r="H25195" s="25">
        <v>580</v>
      </c>
      <c r="J25195" s="58" t="e">
        <f>HYPERLINK("#"&amp;"Insumos"&amp;"!A"&amp;MATCH($B25195,#REF!,0),"Ins "&amp;$B25195)</f>
        <v>#REF!</v>
      </c>
      <c r="M25195" s="220"/>
    </row>
    <row r="25196" spans="1:13" ht="25.5" x14ac:dyDescent="0.2">
      <c r="A25196" s="51" t="s">
        <v>9013</v>
      </c>
      <c r="B25196" s="52" t="s">
        <v>597</v>
      </c>
      <c r="C25196" s="45" t="s">
        <v>8738</v>
      </c>
      <c r="D25196" s="23" t="s">
        <v>5534</v>
      </c>
      <c r="E25196" s="23" t="s">
        <v>8737</v>
      </c>
      <c r="F25196" s="40">
        <v>0.16422259891080901</v>
      </c>
      <c r="G25196" s="25">
        <v>17302</v>
      </c>
      <c r="H25196" s="25">
        <v>2841</v>
      </c>
      <c r="J25196" s="58" t="e">
        <f>HYPERLINK("#"&amp;"Insumos"&amp;"!A"&amp;MATCH($B25196,#REF!,0),"Ins "&amp;$B25196)</f>
        <v>#REF!</v>
      </c>
      <c r="M25196" s="220"/>
    </row>
    <row r="25197" spans="1:13" ht="63.75" x14ac:dyDescent="0.2">
      <c r="A25197" s="51" t="s">
        <v>9013</v>
      </c>
      <c r="B25197" s="52" t="s">
        <v>5000</v>
      </c>
      <c r="C25197" s="45" t="s">
        <v>2346</v>
      </c>
      <c r="D25197" s="23" t="s">
        <v>5751</v>
      </c>
      <c r="E25197" s="23" t="s">
        <v>4134</v>
      </c>
      <c r="F25197" s="40">
        <v>0.2</v>
      </c>
      <c r="G25197" s="25">
        <v>5410</v>
      </c>
      <c r="H25197" s="25">
        <v>1082</v>
      </c>
      <c r="J25197" s="58" t="e">
        <f>HYPERLINK("#"&amp;"Insumos"&amp;"!A"&amp;MATCH($B25197,#REF!,0),"Ins "&amp;$B25197)</f>
        <v>#REF!</v>
      </c>
      <c r="M25197" s="220"/>
    </row>
    <row r="25198" spans="1:13" x14ac:dyDescent="0.2">
      <c r="A25198" s="51" t="s">
        <v>9013</v>
      </c>
      <c r="B25198" s="52" t="s">
        <v>5572</v>
      </c>
      <c r="C25198" s="45" t="s">
        <v>971</v>
      </c>
      <c r="D25198" s="23" t="s">
        <v>5734</v>
      </c>
      <c r="E25198" s="23" t="s">
        <v>4141</v>
      </c>
      <c r="F25198" s="40">
        <v>0.6</v>
      </c>
      <c r="G25198" s="25">
        <v>37863</v>
      </c>
      <c r="H25198" s="25">
        <v>22718</v>
      </c>
      <c r="J25198" s="58" t="e">
        <f>HYPERLINK("#"&amp;"Insumos"&amp;"!A"&amp;MATCH($B25198,#REF!,0),"Ins "&amp;$B25198)</f>
        <v>#REF!</v>
      </c>
      <c r="M25198" s="220"/>
    </row>
    <row r="25199" spans="1:13" x14ac:dyDescent="0.2">
      <c r="A25199" s="51" t="s">
        <v>9013</v>
      </c>
      <c r="B25199" s="52" t="s">
        <v>5184</v>
      </c>
      <c r="C25199" s="45" t="s">
        <v>294</v>
      </c>
      <c r="D25199" s="23" t="s">
        <v>5751</v>
      </c>
      <c r="E25199" s="23" t="s">
        <v>4147</v>
      </c>
      <c r="F25199" s="40">
        <v>0.2</v>
      </c>
      <c r="G25199" s="25">
        <v>5304</v>
      </c>
      <c r="H25199" s="25">
        <v>1061</v>
      </c>
      <c r="J25199" s="58" t="e">
        <f>HYPERLINK("#"&amp;"Insumos"&amp;"!A"&amp;MATCH($B25199,#REF!,0),"Ins "&amp;$B25199)</f>
        <v>#REF!</v>
      </c>
      <c r="M25199" s="220"/>
    </row>
    <row r="25200" spans="1:13" x14ac:dyDescent="0.2">
      <c r="A25200" s="51" t="s">
        <v>9013</v>
      </c>
      <c r="B25200" s="52" t="s">
        <v>5483</v>
      </c>
      <c r="C25200" s="45" t="s">
        <v>1064</v>
      </c>
      <c r="D25200" s="23" t="s">
        <v>5751</v>
      </c>
      <c r="E25200" s="23" t="s">
        <v>467</v>
      </c>
      <c r="F25200" s="40">
        <v>0.3</v>
      </c>
      <c r="G25200" s="25">
        <v>6176</v>
      </c>
      <c r="H25200" s="25">
        <v>1853</v>
      </c>
      <c r="J25200" s="58" t="e">
        <f>HYPERLINK("#"&amp;"Insumos"&amp;"!A"&amp;MATCH($B25200,#REF!,0),"Ins "&amp;$B25200)</f>
        <v>#REF!</v>
      </c>
      <c r="M25200" s="220"/>
    </row>
    <row r="25201" spans="1:13" x14ac:dyDescent="0.2">
      <c r="A25201" s="51" t="s">
        <v>9013</v>
      </c>
      <c r="B25201" s="52" t="s">
        <v>4519</v>
      </c>
      <c r="C25201" s="45" t="s">
        <v>1406</v>
      </c>
      <c r="D25201" s="23" t="s">
        <v>5751</v>
      </c>
      <c r="E25201" s="23" t="s">
        <v>287</v>
      </c>
      <c r="F25201" s="40">
        <v>4</v>
      </c>
      <c r="G25201" s="25">
        <v>4634</v>
      </c>
      <c r="H25201" s="25">
        <v>18536</v>
      </c>
      <c r="J25201" s="58" t="e">
        <f>HYPERLINK("#"&amp;"Insumos"&amp;"!A"&amp;MATCH($B25201,#REF!,0),"Ins "&amp;$B25201)</f>
        <v>#REF!</v>
      </c>
      <c r="M25201" s="220"/>
    </row>
    <row r="25202" spans="1:13" x14ac:dyDescent="0.2">
      <c r="A25202" s="51" t="s">
        <v>9013</v>
      </c>
      <c r="B25202" s="52" t="s">
        <v>5007</v>
      </c>
      <c r="C25202" s="45" t="s">
        <v>720</v>
      </c>
      <c r="D25202" s="23" t="s">
        <v>5751</v>
      </c>
      <c r="E25202" s="23" t="s">
        <v>4134</v>
      </c>
      <c r="F25202" s="40">
        <v>0.4</v>
      </c>
      <c r="G25202" s="25">
        <v>1897</v>
      </c>
      <c r="H25202" s="25">
        <v>759</v>
      </c>
      <c r="J25202" s="58" t="e">
        <f>HYPERLINK("#"&amp;"Insumos"&amp;"!A"&amp;MATCH($B25202,#REF!,0),"Ins "&amp;$B25202)</f>
        <v>#REF!</v>
      </c>
      <c r="M25202" s="220"/>
    </row>
    <row r="25203" spans="1:13" x14ac:dyDescent="0.2">
      <c r="A25203" s="54" t="s">
        <v>9013</v>
      </c>
      <c r="B25203" s="53" t="s">
        <v>6241</v>
      </c>
      <c r="C25203" s="45" t="s">
        <v>6242</v>
      </c>
      <c r="D25203" s="23" t="s">
        <v>5751</v>
      </c>
      <c r="E25203" s="23" t="s">
        <v>287</v>
      </c>
      <c r="F25203" s="40">
        <v>1</v>
      </c>
      <c r="G25203" s="25">
        <v>1782</v>
      </c>
      <c r="H25203" s="25">
        <v>1782</v>
      </c>
      <c r="J25203" s="58" t="e">
        <f>HYPERLINK("#"&amp;"Insumos"&amp;"!A"&amp;MATCH($B25203,#REF!,0),"Ins "&amp;$B25203)</f>
        <v>#REF!</v>
      </c>
      <c r="M25203" s="220"/>
    </row>
    <row r="25204" spans="1:13" ht="76.5" x14ac:dyDescent="0.2">
      <c r="A25204" s="49" t="s">
        <v>9014</v>
      </c>
      <c r="B25204" s="50" t="s">
        <v>6816</v>
      </c>
      <c r="C25204" s="79" t="s">
        <v>9271</v>
      </c>
      <c r="D25204" s="37" t="s">
        <v>5608</v>
      </c>
      <c r="E25204" s="37" t="s">
        <v>4134</v>
      </c>
      <c r="F25204" s="41"/>
      <c r="G25204" s="27"/>
      <c r="H25204" s="27"/>
      <c r="I25204" s="27">
        <v>732786</v>
      </c>
      <c r="M25204" s="220">
        <f t="shared" si="393"/>
        <v>959657</v>
      </c>
    </row>
    <row r="25205" spans="1:13" x14ac:dyDescent="0.2">
      <c r="A25205" s="51" t="s">
        <v>9014</v>
      </c>
      <c r="B25205" s="52" t="s">
        <v>5533</v>
      </c>
      <c r="C25205" s="45" t="s">
        <v>5892</v>
      </c>
      <c r="D25205" s="23" t="s">
        <v>977</v>
      </c>
      <c r="E25205" s="23" t="s">
        <v>4134</v>
      </c>
      <c r="F25205" s="40">
        <v>0.5</v>
      </c>
      <c r="G25205" s="25">
        <v>3623</v>
      </c>
      <c r="H25205" s="25">
        <v>1812</v>
      </c>
      <c r="J25205" s="58" t="e">
        <f>HYPERLINK("#"&amp;"Insumos"&amp;"!A"&amp;MATCH($B25205,#REF!,0),"Ins "&amp;$B25205)</f>
        <v>#REF!</v>
      </c>
      <c r="M25205" s="220"/>
    </row>
    <row r="25206" spans="1:13" ht="25.5" x14ac:dyDescent="0.2">
      <c r="A25206" s="51" t="s">
        <v>9014</v>
      </c>
      <c r="B25206" s="52" t="s">
        <v>597</v>
      </c>
      <c r="C25206" s="45" t="s">
        <v>8738</v>
      </c>
      <c r="D25206" s="23" t="s">
        <v>5534</v>
      </c>
      <c r="E25206" s="23" t="s">
        <v>8737</v>
      </c>
      <c r="F25206" s="40">
        <v>0.49187188179993468</v>
      </c>
      <c r="G25206" s="25">
        <v>17302</v>
      </c>
      <c r="H25206" s="25">
        <v>8510</v>
      </c>
      <c r="J25206" s="58" t="e">
        <f>HYPERLINK("#"&amp;"Insumos"&amp;"!A"&amp;MATCH($B25206,#REF!,0),"Ins "&amp;$B25206)</f>
        <v>#REF!</v>
      </c>
      <c r="M25206" s="220"/>
    </row>
    <row r="25207" spans="1:13" ht="63.75" x14ac:dyDescent="0.2">
      <c r="A25207" s="51" t="s">
        <v>9014</v>
      </c>
      <c r="B25207" s="52" t="s">
        <v>5000</v>
      </c>
      <c r="C25207" s="45" t="s">
        <v>2346</v>
      </c>
      <c r="D25207" s="23" t="s">
        <v>5751</v>
      </c>
      <c r="E25207" s="23" t="s">
        <v>4134</v>
      </c>
      <c r="F25207" s="40">
        <v>0.2</v>
      </c>
      <c r="G25207" s="25">
        <v>5410</v>
      </c>
      <c r="H25207" s="25">
        <v>1082</v>
      </c>
      <c r="J25207" s="58" t="e">
        <f>HYPERLINK("#"&amp;"Insumos"&amp;"!A"&amp;MATCH($B25207,#REF!,0),"Ins "&amp;$B25207)</f>
        <v>#REF!</v>
      </c>
      <c r="M25207" s="220"/>
    </row>
    <row r="25208" spans="1:13" x14ac:dyDescent="0.2">
      <c r="A25208" s="51" t="s">
        <v>9014</v>
      </c>
      <c r="B25208" s="52" t="s">
        <v>139</v>
      </c>
      <c r="C25208" s="45" t="s">
        <v>155</v>
      </c>
      <c r="D25208" s="23" t="s">
        <v>5534</v>
      </c>
      <c r="E25208" s="23" t="s">
        <v>4140</v>
      </c>
      <c r="F25208" s="40">
        <v>0.14499999999999999</v>
      </c>
      <c r="G25208" s="25">
        <v>86632</v>
      </c>
      <c r="H25208" s="25">
        <v>12562</v>
      </c>
      <c r="J25208" s="58" t="e">
        <f>HYPERLINK("#"&amp;"Insumos"&amp;"!A"&amp;MATCH($B25208,#REF!,0),"Ins "&amp;$B25208)</f>
        <v>#REF!</v>
      </c>
      <c r="M25208" s="220"/>
    </row>
    <row r="25209" spans="1:13" x14ac:dyDescent="0.2">
      <c r="A25209" s="51" t="s">
        <v>9014</v>
      </c>
      <c r="B25209" s="52" t="s">
        <v>9028</v>
      </c>
      <c r="C25209" s="45" t="s">
        <v>9148</v>
      </c>
      <c r="D25209" s="23" t="s">
        <v>5534</v>
      </c>
      <c r="E25209" s="23" t="s">
        <v>4141</v>
      </c>
      <c r="F25209" s="40">
        <v>0.2</v>
      </c>
      <c r="G25209" s="25">
        <v>8725</v>
      </c>
      <c r="H25209" s="25">
        <v>1745</v>
      </c>
      <c r="J25209" s="58" t="e">
        <f>HYPERLINK("#"&amp;"Insumos"&amp;"!A"&amp;MATCH($B25209,#REF!,0),"Ins "&amp;$B25209)</f>
        <v>#REF!</v>
      </c>
      <c r="M25209" s="220"/>
    </row>
    <row r="25210" spans="1:13" x14ac:dyDescent="0.2">
      <c r="A25210" s="51" t="s">
        <v>9014</v>
      </c>
      <c r="B25210" s="52" t="s">
        <v>5575</v>
      </c>
      <c r="C25210" s="45" t="s">
        <v>974</v>
      </c>
      <c r="D25210" s="23" t="s">
        <v>5734</v>
      </c>
      <c r="E25210" s="23" t="s">
        <v>4141</v>
      </c>
      <c r="F25210" s="40">
        <v>3</v>
      </c>
      <c r="G25210" s="25">
        <v>41004</v>
      </c>
      <c r="H25210" s="25">
        <v>123012</v>
      </c>
      <c r="J25210" s="58" t="e">
        <f>HYPERLINK("#"&amp;"Insumos"&amp;"!A"&amp;MATCH($B25210,#REF!,0),"Ins "&amp;$B25210)</f>
        <v>#REF!</v>
      </c>
      <c r="M25210" s="220"/>
    </row>
    <row r="25211" spans="1:13" x14ac:dyDescent="0.2">
      <c r="A25211" s="51" t="s">
        <v>9014</v>
      </c>
      <c r="B25211" s="52" t="s">
        <v>5007</v>
      </c>
      <c r="C25211" s="45" t="s">
        <v>720</v>
      </c>
      <c r="D25211" s="23" t="s">
        <v>5751</v>
      </c>
      <c r="E25211" s="23" t="s">
        <v>4134</v>
      </c>
      <c r="F25211" s="40">
        <v>4</v>
      </c>
      <c r="G25211" s="25">
        <v>1897</v>
      </c>
      <c r="H25211" s="25">
        <v>7588</v>
      </c>
      <c r="J25211" s="58" t="e">
        <f>HYPERLINK("#"&amp;"Insumos"&amp;"!A"&amp;MATCH($B25211,#REF!,0),"Ins "&amp;$B25211)</f>
        <v>#REF!</v>
      </c>
      <c r="M25211" s="220"/>
    </row>
    <row r="25212" spans="1:13" x14ac:dyDescent="0.2">
      <c r="A25212" s="54" t="s">
        <v>9014</v>
      </c>
      <c r="B25212" s="53" t="s">
        <v>9029</v>
      </c>
      <c r="C25212" s="45" t="s">
        <v>9090</v>
      </c>
      <c r="D25212" s="23" t="s">
        <v>5751</v>
      </c>
      <c r="E25212" s="23" t="s">
        <v>8602</v>
      </c>
      <c r="F25212" s="40">
        <v>7.0000000000000007E-2</v>
      </c>
      <c r="G25212" s="25">
        <v>6441549</v>
      </c>
      <c r="H25212" s="25">
        <v>450908</v>
      </c>
      <c r="J25212" s="58" t="e">
        <f>HYPERLINK("#"&amp;"Insumos"&amp;"!A"&amp;MATCH($B25212,#REF!,0),"Ins "&amp;$B25212)</f>
        <v>#REF!</v>
      </c>
      <c r="M25212" s="220"/>
    </row>
    <row r="25213" spans="1:13" x14ac:dyDescent="0.2">
      <c r="A25213" s="54" t="s">
        <v>9014</v>
      </c>
      <c r="B25213" s="53" t="s">
        <v>9030</v>
      </c>
      <c r="C25213" s="45" t="s">
        <v>9091</v>
      </c>
      <c r="D25213" s="23" t="s">
        <v>5751</v>
      </c>
      <c r="E25213" s="23" t="s">
        <v>9092</v>
      </c>
      <c r="F25213" s="40">
        <v>1.5E-3</v>
      </c>
      <c r="G25213" s="25">
        <v>2206969</v>
      </c>
      <c r="H25213" s="25">
        <v>3310</v>
      </c>
      <c r="J25213" s="58" t="e">
        <f>HYPERLINK("#"&amp;"Insumos"&amp;"!A"&amp;MATCH($B25213,#REF!,0),"Ins "&amp;$B25213)</f>
        <v>#REF!</v>
      </c>
      <c r="M25213" s="220"/>
    </row>
    <row r="25214" spans="1:13" x14ac:dyDescent="0.2">
      <c r="A25214" s="54" t="s">
        <v>9014</v>
      </c>
      <c r="B25214" s="53" t="s">
        <v>5370</v>
      </c>
      <c r="C25214" s="45" t="s">
        <v>567</v>
      </c>
      <c r="D25214" s="23" t="s">
        <v>5751</v>
      </c>
      <c r="E25214" s="23" t="s">
        <v>4138</v>
      </c>
      <c r="F25214" s="40">
        <v>0.2</v>
      </c>
      <c r="G25214" s="25">
        <v>12500</v>
      </c>
      <c r="H25214" s="25">
        <v>2500</v>
      </c>
      <c r="J25214" s="58" t="e">
        <f>HYPERLINK("#"&amp;"Insumos"&amp;"!A"&amp;MATCH($B25214,#REF!,0),"Ins "&amp;$B25214)</f>
        <v>#REF!</v>
      </c>
      <c r="M25214" s="220"/>
    </row>
    <row r="25215" spans="1:13" x14ac:dyDescent="0.2">
      <c r="A25215" s="54" t="s">
        <v>9014</v>
      </c>
      <c r="B25215" s="53" t="s">
        <v>9031</v>
      </c>
      <c r="C25215" s="45" t="s">
        <v>9093</v>
      </c>
      <c r="D25215" s="23" t="s">
        <v>5751</v>
      </c>
      <c r="E25215" s="23" t="s">
        <v>8514</v>
      </c>
      <c r="F25215" s="40">
        <v>0.01</v>
      </c>
      <c r="G25215" s="25">
        <v>40095</v>
      </c>
      <c r="H25215" s="25">
        <v>401</v>
      </c>
      <c r="J25215" s="58" t="e">
        <f>HYPERLINK("#"&amp;"Insumos"&amp;"!A"&amp;MATCH($B25215,#REF!,0),"Ins "&amp;$B25215)</f>
        <v>#REF!</v>
      </c>
      <c r="M25215" s="220"/>
    </row>
    <row r="25216" spans="1:13" x14ac:dyDescent="0.2">
      <c r="A25216" s="54" t="s">
        <v>9014</v>
      </c>
      <c r="B25216" s="53" t="s">
        <v>9032</v>
      </c>
      <c r="C25216" s="45" t="s">
        <v>9094</v>
      </c>
      <c r="D25216" s="23" t="s">
        <v>5751</v>
      </c>
      <c r="E25216" s="23" t="s">
        <v>69</v>
      </c>
      <c r="F25216" s="40">
        <v>3</v>
      </c>
      <c r="G25216" s="25">
        <v>13021</v>
      </c>
      <c r="H25216" s="25">
        <v>39063</v>
      </c>
      <c r="J25216" s="58" t="e">
        <f>HYPERLINK("#"&amp;"Insumos"&amp;"!A"&amp;MATCH($B25216,#REF!,0),"Ins "&amp;$B25216)</f>
        <v>#REF!</v>
      </c>
      <c r="M25216" s="220"/>
    </row>
    <row r="25217" spans="1:13" x14ac:dyDescent="0.2">
      <c r="A25217" s="54" t="s">
        <v>9014</v>
      </c>
      <c r="B25217" s="53" t="s">
        <v>9033</v>
      </c>
      <c r="C25217" s="45" t="s">
        <v>9095</v>
      </c>
      <c r="D25217" s="23" t="s">
        <v>5751</v>
      </c>
      <c r="E25217" s="23" t="s">
        <v>72</v>
      </c>
      <c r="F25217" s="40">
        <v>40</v>
      </c>
      <c r="G25217" s="25">
        <v>985</v>
      </c>
      <c r="H25217" s="25">
        <v>39400</v>
      </c>
      <c r="J25217" s="58" t="e">
        <f>HYPERLINK("#"&amp;"Insumos"&amp;"!A"&amp;MATCH($B25217,#REF!,0),"Ins "&amp;$B25217)</f>
        <v>#REF!</v>
      </c>
      <c r="M25217" s="220"/>
    </row>
    <row r="25218" spans="1:13" x14ac:dyDescent="0.2">
      <c r="A25218" s="54" t="s">
        <v>9014</v>
      </c>
      <c r="B25218" s="53" t="s">
        <v>9034</v>
      </c>
      <c r="C25218" s="45" t="s">
        <v>9096</v>
      </c>
      <c r="D25218" s="23" t="s">
        <v>5751</v>
      </c>
      <c r="E25218" s="23" t="s">
        <v>72</v>
      </c>
      <c r="F25218" s="40">
        <v>40</v>
      </c>
      <c r="G25218" s="25">
        <v>985</v>
      </c>
      <c r="H25218" s="25">
        <v>39400</v>
      </c>
      <c r="J25218" s="58" t="e">
        <f>HYPERLINK("#"&amp;"Insumos"&amp;"!A"&amp;MATCH($B25218,#REF!,0),"Ins "&amp;$B25218)</f>
        <v>#REF!</v>
      </c>
      <c r="M25218" s="220"/>
    </row>
    <row r="25219" spans="1:13" x14ac:dyDescent="0.2">
      <c r="A25219" s="54" t="s">
        <v>9014</v>
      </c>
      <c r="B25219" s="53" t="s">
        <v>9035</v>
      </c>
      <c r="C25219" s="45" t="s">
        <v>9097</v>
      </c>
      <c r="D25219" s="23" t="s">
        <v>5751</v>
      </c>
      <c r="E25219" s="23" t="s">
        <v>72</v>
      </c>
      <c r="F25219" s="40">
        <v>7.0000000000000007E-2</v>
      </c>
      <c r="G25219" s="25">
        <v>21329</v>
      </c>
      <c r="H25219" s="25">
        <v>1493</v>
      </c>
      <c r="J25219" s="58" t="e">
        <f>HYPERLINK("#"&amp;"Insumos"&amp;"!A"&amp;MATCH($B25219,#REF!,0),"Ins "&amp;$B25219)</f>
        <v>#REF!</v>
      </c>
      <c r="M25219" s="220"/>
    </row>
    <row r="25220" spans="1:13" ht="191.25" x14ac:dyDescent="0.2">
      <c r="A25220" s="49" t="s">
        <v>9015</v>
      </c>
      <c r="B25220" s="50" t="s">
        <v>6816</v>
      </c>
      <c r="C25220" s="79" t="s">
        <v>9272</v>
      </c>
      <c r="D25220" s="37" t="s">
        <v>5608</v>
      </c>
      <c r="E25220" s="37" t="s">
        <v>464</v>
      </c>
      <c r="F25220" s="41"/>
      <c r="G25220" s="27"/>
      <c r="H25220" s="27"/>
      <c r="I25220" s="27">
        <v>784074</v>
      </c>
      <c r="M25220" s="220">
        <f t="shared" ref="M25220:M25278" si="394">ROUND(I25220*(1+$L$2),0)</f>
        <v>1026823</v>
      </c>
    </row>
    <row r="25221" spans="1:13" x14ac:dyDescent="0.2">
      <c r="A25221" s="51" t="s">
        <v>9015</v>
      </c>
      <c r="B25221" s="52" t="s">
        <v>5533</v>
      </c>
      <c r="C25221" s="45" t="s">
        <v>5892</v>
      </c>
      <c r="D25221" s="23" t="s">
        <v>977</v>
      </c>
      <c r="E25221" s="23" t="s">
        <v>4134</v>
      </c>
      <c r="F25221" s="40">
        <v>0.5</v>
      </c>
      <c r="G25221" s="25">
        <v>3623</v>
      </c>
      <c r="H25221" s="25">
        <v>1812</v>
      </c>
      <c r="J25221" s="58" t="e">
        <f>HYPERLINK("#"&amp;"Insumos"&amp;"!A"&amp;MATCH($B25221,#REF!,0),"Ins "&amp;$B25221)</f>
        <v>#REF!</v>
      </c>
      <c r="M25221" s="220"/>
    </row>
    <row r="25222" spans="1:13" ht="25.5" x14ac:dyDescent="0.2">
      <c r="A25222" s="51" t="s">
        <v>9015</v>
      </c>
      <c r="B25222" s="52" t="s">
        <v>597</v>
      </c>
      <c r="C25222" s="45" t="s">
        <v>8738</v>
      </c>
      <c r="D25222" s="23" t="s">
        <v>5534</v>
      </c>
      <c r="E25222" s="23" t="s">
        <v>8737</v>
      </c>
      <c r="F25222" s="40">
        <v>2.1549066974429127</v>
      </c>
      <c r="G25222" s="25">
        <v>17302</v>
      </c>
      <c r="H25222" s="25">
        <v>37284</v>
      </c>
      <c r="J25222" s="58" t="e">
        <f>HYPERLINK("#"&amp;"Insumos"&amp;"!A"&amp;MATCH($B25222,#REF!,0),"Ins "&amp;$B25222)</f>
        <v>#REF!</v>
      </c>
      <c r="M25222" s="220"/>
    </row>
    <row r="25223" spans="1:13" ht="63.75" x14ac:dyDescent="0.2">
      <c r="A25223" s="51" t="s">
        <v>9015</v>
      </c>
      <c r="B25223" s="52" t="s">
        <v>5000</v>
      </c>
      <c r="C25223" s="45" t="s">
        <v>2346</v>
      </c>
      <c r="D25223" s="23" t="s">
        <v>5751</v>
      </c>
      <c r="E25223" s="23" t="s">
        <v>4134</v>
      </c>
      <c r="F25223" s="40">
        <v>0.2</v>
      </c>
      <c r="G25223" s="25">
        <v>5410</v>
      </c>
      <c r="H25223" s="25">
        <v>1082</v>
      </c>
      <c r="J25223" s="58" t="e">
        <f>HYPERLINK("#"&amp;"Insumos"&amp;"!A"&amp;MATCH($B25223,#REF!,0),"Ins "&amp;$B25223)</f>
        <v>#REF!</v>
      </c>
      <c r="M25223" s="220"/>
    </row>
    <row r="25224" spans="1:13" x14ac:dyDescent="0.2">
      <c r="A25224" s="51" t="s">
        <v>9015</v>
      </c>
      <c r="B25224" s="52" t="s">
        <v>5575</v>
      </c>
      <c r="C25224" s="45" t="s">
        <v>974</v>
      </c>
      <c r="D25224" s="23" t="s">
        <v>5734</v>
      </c>
      <c r="E25224" s="23" t="s">
        <v>4141</v>
      </c>
      <c r="F25224" s="40">
        <v>4.5</v>
      </c>
      <c r="G25224" s="25">
        <v>41004</v>
      </c>
      <c r="H25224" s="25">
        <v>184518</v>
      </c>
      <c r="J25224" s="58" t="e">
        <f>HYPERLINK("#"&amp;"Insumos"&amp;"!A"&amp;MATCH($B25224,#REF!,0),"Ins "&amp;$B25224)</f>
        <v>#REF!</v>
      </c>
      <c r="M25224" s="220"/>
    </row>
    <row r="25225" spans="1:13" x14ac:dyDescent="0.2">
      <c r="A25225" s="51" t="s">
        <v>9015</v>
      </c>
      <c r="B25225" s="52" t="s">
        <v>5007</v>
      </c>
      <c r="C25225" s="45" t="s">
        <v>720</v>
      </c>
      <c r="D25225" s="23" t="s">
        <v>5751</v>
      </c>
      <c r="E25225" s="23" t="s">
        <v>4134</v>
      </c>
      <c r="F25225" s="40">
        <v>1</v>
      </c>
      <c r="G25225" s="25">
        <v>1897</v>
      </c>
      <c r="H25225" s="25">
        <v>1897</v>
      </c>
      <c r="J25225" s="58" t="e">
        <f>HYPERLINK("#"&amp;"Insumos"&amp;"!A"&amp;MATCH($B25225,#REF!,0),"Ins "&amp;$B25225)</f>
        <v>#REF!</v>
      </c>
      <c r="M25225" s="220"/>
    </row>
    <row r="25226" spans="1:13" x14ac:dyDescent="0.2">
      <c r="A25226" s="54" t="s">
        <v>9015</v>
      </c>
      <c r="B25226" s="53" t="s">
        <v>9029</v>
      </c>
      <c r="C25226" s="45" t="s">
        <v>9090</v>
      </c>
      <c r="D25226" s="23" t="s">
        <v>5751</v>
      </c>
      <c r="E25226" s="23" t="s">
        <v>8602</v>
      </c>
      <c r="F25226" s="40">
        <v>0.06</v>
      </c>
      <c r="G25226" s="25">
        <v>6441549</v>
      </c>
      <c r="H25226" s="25">
        <v>386493</v>
      </c>
      <c r="J25226" s="58" t="e">
        <f>HYPERLINK("#"&amp;"Insumos"&amp;"!A"&amp;MATCH($B25226,#REF!,0),"Ins "&amp;$B25226)</f>
        <v>#REF!</v>
      </c>
      <c r="M25226" s="220"/>
    </row>
    <row r="25227" spans="1:13" x14ac:dyDescent="0.2">
      <c r="A25227" s="54" t="s">
        <v>9015</v>
      </c>
      <c r="B25227" s="53" t="s">
        <v>9030</v>
      </c>
      <c r="C25227" s="45" t="s">
        <v>9091</v>
      </c>
      <c r="D25227" s="23" t="s">
        <v>5751</v>
      </c>
      <c r="E25227" s="23" t="s">
        <v>9092</v>
      </c>
      <c r="F25227" s="40">
        <v>5.4000000000000003E-3</v>
      </c>
      <c r="G25227" s="25">
        <v>2206969</v>
      </c>
      <c r="H25227" s="25">
        <v>11918</v>
      </c>
      <c r="J25227" s="58" t="e">
        <f>HYPERLINK("#"&amp;"Insumos"&amp;"!A"&amp;MATCH($B25227,#REF!,0),"Ins "&amp;$B25227)</f>
        <v>#REF!</v>
      </c>
      <c r="M25227" s="220"/>
    </row>
    <row r="25228" spans="1:13" x14ac:dyDescent="0.2">
      <c r="A25228" s="54" t="s">
        <v>9015</v>
      </c>
      <c r="B25228" s="53" t="s">
        <v>5370</v>
      </c>
      <c r="C25228" s="45" t="s">
        <v>567</v>
      </c>
      <c r="D25228" s="23" t="s">
        <v>5751</v>
      </c>
      <c r="E25228" s="23" t="s">
        <v>4138</v>
      </c>
      <c r="F25228" s="40">
        <v>0.72000000000000008</v>
      </c>
      <c r="G25228" s="25">
        <v>12500</v>
      </c>
      <c r="H25228" s="25">
        <v>9000</v>
      </c>
      <c r="J25228" s="58" t="e">
        <f>HYPERLINK("#"&amp;"Insumos"&amp;"!A"&amp;MATCH($B25228,#REF!,0),"Ins "&amp;$B25228)</f>
        <v>#REF!</v>
      </c>
      <c r="M25228" s="220"/>
    </row>
    <row r="25229" spans="1:13" x14ac:dyDescent="0.2">
      <c r="A25229" s="54" t="s">
        <v>9015</v>
      </c>
      <c r="B25229" s="53" t="s">
        <v>9031</v>
      </c>
      <c r="C25229" s="45" t="s">
        <v>9093</v>
      </c>
      <c r="D25229" s="23" t="s">
        <v>5751</v>
      </c>
      <c r="E25229" s="23" t="s">
        <v>8514</v>
      </c>
      <c r="F25229" s="40">
        <v>1.9799999999999998E-2</v>
      </c>
      <c r="G25229" s="25">
        <v>40095</v>
      </c>
      <c r="H25229" s="25">
        <v>794</v>
      </c>
      <c r="J25229" s="58" t="e">
        <f>HYPERLINK("#"&amp;"Insumos"&amp;"!A"&amp;MATCH($B25229,#REF!,0),"Ins "&amp;$B25229)</f>
        <v>#REF!</v>
      </c>
      <c r="M25229" s="220"/>
    </row>
    <row r="25230" spans="1:13" x14ac:dyDescent="0.2">
      <c r="A25230" s="54" t="s">
        <v>9015</v>
      </c>
      <c r="B25230" s="53" t="s">
        <v>9050</v>
      </c>
      <c r="C25230" s="45" t="s">
        <v>9113</v>
      </c>
      <c r="D25230" s="23" t="s">
        <v>5751</v>
      </c>
      <c r="E25230" s="23" t="s">
        <v>9114</v>
      </c>
      <c r="F25230" s="40">
        <v>0.36</v>
      </c>
      <c r="G25230" s="25">
        <v>95734</v>
      </c>
      <c r="H25230" s="25">
        <v>34464</v>
      </c>
      <c r="J25230" s="58" t="e">
        <f>HYPERLINK("#"&amp;"Insumos"&amp;"!A"&amp;MATCH($B25230,#REF!,0),"Ins "&amp;$B25230)</f>
        <v>#REF!</v>
      </c>
      <c r="M25230" s="220"/>
    </row>
    <row r="25231" spans="1:13" x14ac:dyDescent="0.2">
      <c r="A25231" s="54" t="s">
        <v>9015</v>
      </c>
      <c r="B25231" s="53" t="s">
        <v>9032</v>
      </c>
      <c r="C25231" s="45" t="s">
        <v>9094</v>
      </c>
      <c r="D25231" s="23" t="s">
        <v>5751</v>
      </c>
      <c r="E25231" s="23" t="s">
        <v>69</v>
      </c>
      <c r="F25231" s="40">
        <v>1.2</v>
      </c>
      <c r="G25231" s="25">
        <v>13021</v>
      </c>
      <c r="H25231" s="25">
        <v>15625</v>
      </c>
      <c r="J25231" s="58" t="e">
        <f>HYPERLINK("#"&amp;"Insumos"&amp;"!A"&amp;MATCH($B25231,#REF!,0),"Ins "&amp;$B25231)</f>
        <v>#REF!</v>
      </c>
      <c r="M25231" s="220"/>
    </row>
    <row r="25232" spans="1:13" x14ac:dyDescent="0.2">
      <c r="A25232" s="54" t="s">
        <v>9015</v>
      </c>
      <c r="B25232" s="53" t="s">
        <v>9033</v>
      </c>
      <c r="C25232" s="45" t="s">
        <v>9095</v>
      </c>
      <c r="D25232" s="23" t="s">
        <v>5751</v>
      </c>
      <c r="E25232" s="23" t="s">
        <v>72</v>
      </c>
      <c r="F25232" s="40">
        <v>12</v>
      </c>
      <c r="G25232" s="25">
        <v>985</v>
      </c>
      <c r="H25232" s="25">
        <v>11820</v>
      </c>
      <c r="J25232" s="58" t="e">
        <f>HYPERLINK("#"&amp;"Insumos"&amp;"!A"&amp;MATCH($B25232,#REF!,0),"Ins "&amp;$B25232)</f>
        <v>#REF!</v>
      </c>
      <c r="M25232" s="220"/>
    </row>
    <row r="25233" spans="1:13" x14ac:dyDescent="0.2">
      <c r="A25233" s="54" t="s">
        <v>9015</v>
      </c>
      <c r="B25233" s="53" t="s">
        <v>9034</v>
      </c>
      <c r="C25233" s="45" t="s">
        <v>9096</v>
      </c>
      <c r="D25233" s="23" t="s">
        <v>5751</v>
      </c>
      <c r="E25233" s="23" t="s">
        <v>72</v>
      </c>
      <c r="F25233" s="40">
        <v>12</v>
      </c>
      <c r="G25233" s="25">
        <v>985</v>
      </c>
      <c r="H25233" s="25">
        <v>11820</v>
      </c>
      <c r="J25233" s="58" t="e">
        <f>HYPERLINK("#"&amp;"Insumos"&amp;"!A"&amp;MATCH($B25233,#REF!,0),"Ins "&amp;$B25233)</f>
        <v>#REF!</v>
      </c>
      <c r="M25233" s="220"/>
    </row>
    <row r="25234" spans="1:13" x14ac:dyDescent="0.2">
      <c r="A25234" s="54" t="s">
        <v>9015</v>
      </c>
      <c r="B25234" s="53" t="s">
        <v>5185</v>
      </c>
      <c r="C25234" s="45" t="s">
        <v>295</v>
      </c>
      <c r="D25234" s="23" t="s">
        <v>5751</v>
      </c>
      <c r="E25234" s="23" t="s">
        <v>4147</v>
      </c>
      <c r="F25234" s="40">
        <v>0.3</v>
      </c>
      <c r="G25234" s="25">
        <v>5304</v>
      </c>
      <c r="H25234" s="25">
        <v>1591</v>
      </c>
      <c r="J25234" s="58" t="e">
        <f>HYPERLINK("#"&amp;"Insumos"&amp;"!A"&amp;MATCH($B25234,#REF!,0),"Ins "&amp;$B25234)</f>
        <v>#REF!</v>
      </c>
      <c r="M25234" s="220"/>
    </row>
    <row r="25235" spans="1:13" x14ac:dyDescent="0.2">
      <c r="A25235" s="54" t="s">
        <v>9015</v>
      </c>
      <c r="B25235" s="53" t="s">
        <v>9035</v>
      </c>
      <c r="C25235" s="45" t="s">
        <v>9097</v>
      </c>
      <c r="D25235" s="23" t="s">
        <v>5751</v>
      </c>
      <c r="E25235" s="23" t="s">
        <v>72</v>
      </c>
      <c r="F25235" s="40">
        <v>7.0000000000000007E-2</v>
      </c>
      <c r="G25235" s="25">
        <v>21329</v>
      </c>
      <c r="H25235" s="25">
        <v>1493</v>
      </c>
      <c r="J25235" s="58" t="e">
        <f>HYPERLINK("#"&amp;"Insumos"&amp;"!A"&amp;MATCH($B25235,#REF!,0),"Ins "&amp;$B25235)</f>
        <v>#REF!</v>
      </c>
      <c r="M25235" s="220"/>
    </row>
    <row r="25236" spans="1:13" x14ac:dyDescent="0.2">
      <c r="A25236" s="54" t="s">
        <v>9015</v>
      </c>
      <c r="B25236" s="53" t="s">
        <v>9069</v>
      </c>
      <c r="C25236" s="45" t="s">
        <v>9130</v>
      </c>
      <c r="D25236" s="23" t="s">
        <v>5751</v>
      </c>
      <c r="E25236" s="23" t="s">
        <v>72</v>
      </c>
      <c r="F25236" s="40">
        <v>6</v>
      </c>
      <c r="G25236" s="25">
        <v>3009</v>
      </c>
      <c r="H25236" s="25">
        <v>18054</v>
      </c>
      <c r="J25236" s="58" t="e">
        <f>HYPERLINK("#"&amp;"Insumos"&amp;"!A"&amp;MATCH($B25236,#REF!,0),"Ins "&amp;$B25236)</f>
        <v>#REF!</v>
      </c>
      <c r="M25236" s="220"/>
    </row>
    <row r="25237" spans="1:13" x14ac:dyDescent="0.2">
      <c r="A25237" s="54" t="s">
        <v>9015</v>
      </c>
      <c r="B25237" s="53" t="s">
        <v>5430</v>
      </c>
      <c r="C25237" s="45" t="s">
        <v>1177</v>
      </c>
      <c r="D25237" s="23" t="s">
        <v>5751</v>
      </c>
      <c r="E25237" s="23" t="s">
        <v>465</v>
      </c>
      <c r="F25237" s="40">
        <v>0.35</v>
      </c>
      <c r="G25237" s="25">
        <v>21089</v>
      </c>
      <c r="H25237" s="25">
        <v>7381</v>
      </c>
      <c r="J25237" s="58" t="e">
        <f>HYPERLINK("#"&amp;"Insumos"&amp;"!A"&amp;MATCH($B25237,#REF!,0),"Ins "&amp;$B25237)</f>
        <v>#REF!</v>
      </c>
      <c r="M25237" s="220"/>
    </row>
    <row r="25238" spans="1:13" x14ac:dyDescent="0.2">
      <c r="A25238" s="54" t="s">
        <v>9015</v>
      </c>
      <c r="B25238" s="53" t="s">
        <v>5429</v>
      </c>
      <c r="C25238" s="45" t="s">
        <v>6542</v>
      </c>
      <c r="D25238" s="23" t="s">
        <v>5751</v>
      </c>
      <c r="E25238" s="23" t="s">
        <v>465</v>
      </c>
      <c r="F25238" s="40">
        <v>1.05</v>
      </c>
      <c r="G25238" s="25">
        <v>33852</v>
      </c>
      <c r="H25238" s="25">
        <v>35545</v>
      </c>
      <c r="J25238" s="58" t="e">
        <f>HYPERLINK("#"&amp;"Insumos"&amp;"!A"&amp;MATCH($B25238,#REF!,0),"Ins "&amp;$B25238)</f>
        <v>#REF!</v>
      </c>
      <c r="M25238" s="220"/>
    </row>
    <row r="25239" spans="1:13" ht="25.5" x14ac:dyDescent="0.2">
      <c r="A25239" s="54" t="s">
        <v>9015</v>
      </c>
      <c r="B25239" s="53" t="s">
        <v>4566</v>
      </c>
      <c r="C25239" s="45" t="s">
        <v>8859</v>
      </c>
      <c r="D25239" s="23" t="s">
        <v>5751</v>
      </c>
      <c r="E25239" s="23" t="s">
        <v>4138</v>
      </c>
      <c r="F25239" s="40">
        <v>8.7499999999999994E-2</v>
      </c>
      <c r="G25239" s="25">
        <v>124696</v>
      </c>
      <c r="H25239" s="25">
        <v>10911</v>
      </c>
      <c r="J25239" s="58" t="e">
        <f>HYPERLINK("#"&amp;"Insumos"&amp;"!A"&amp;MATCH($B25239,#REF!,0),"Ins "&amp;$B25239)</f>
        <v>#REF!</v>
      </c>
      <c r="M25239" s="220"/>
    </row>
    <row r="25240" spans="1:13" x14ac:dyDescent="0.2">
      <c r="A25240" s="54" t="s">
        <v>9015</v>
      </c>
      <c r="B25240" s="53" t="s">
        <v>5433</v>
      </c>
      <c r="C25240" s="45" t="s">
        <v>1179</v>
      </c>
      <c r="D25240" s="23" t="s">
        <v>5751</v>
      </c>
      <c r="E25240" s="23" t="s">
        <v>4134</v>
      </c>
      <c r="F25240" s="40">
        <v>13</v>
      </c>
      <c r="G25240" s="25">
        <v>44</v>
      </c>
      <c r="H25240" s="25">
        <v>572</v>
      </c>
      <c r="J25240" s="58" t="e">
        <f>HYPERLINK("#"&amp;"Insumos"&amp;"!A"&amp;MATCH($B25240,#REF!,0),"Ins "&amp;$B25240)</f>
        <v>#REF!</v>
      </c>
      <c r="M25240" s="220"/>
    </row>
    <row r="25241" spans="1:13" ht="25.5" x14ac:dyDescent="0.2">
      <c r="A25241" s="49" t="s">
        <v>9016</v>
      </c>
      <c r="B25241" s="50" t="s">
        <v>6816</v>
      </c>
      <c r="C25241" s="79" t="s">
        <v>9273</v>
      </c>
      <c r="D25241" s="37" t="s">
        <v>5608</v>
      </c>
      <c r="E25241" s="37" t="s">
        <v>4134</v>
      </c>
      <c r="F25241" s="41"/>
      <c r="G25241" s="27"/>
      <c r="H25241" s="27"/>
      <c r="I25241" s="27">
        <v>4513509</v>
      </c>
      <c r="M25241" s="220">
        <f t="shared" si="394"/>
        <v>5910891</v>
      </c>
    </row>
    <row r="25242" spans="1:13" x14ac:dyDescent="0.2">
      <c r="A25242" s="51" t="s">
        <v>9016</v>
      </c>
      <c r="B25242" s="52" t="s">
        <v>9078</v>
      </c>
      <c r="C25242" s="45" t="s">
        <v>9137</v>
      </c>
      <c r="D25242" s="23" t="s">
        <v>5751</v>
      </c>
      <c r="E25242" s="23" t="s">
        <v>9138</v>
      </c>
      <c r="F25242" s="40">
        <v>1</v>
      </c>
      <c r="G25242" s="25">
        <v>1203602</v>
      </c>
      <c r="H25242" s="25">
        <v>1203602</v>
      </c>
      <c r="J25242" s="58" t="e">
        <f>HYPERLINK("#"&amp;"Insumos"&amp;"!A"&amp;MATCH($B25242,#REF!,0),"Ins "&amp;$B25242)</f>
        <v>#REF!</v>
      </c>
      <c r="M25242" s="220"/>
    </row>
    <row r="25243" spans="1:13" x14ac:dyDescent="0.2">
      <c r="A25243" s="51" t="s">
        <v>9016</v>
      </c>
      <c r="B25243" s="52" t="s">
        <v>9079</v>
      </c>
      <c r="C25243" s="45" t="s">
        <v>9139</v>
      </c>
      <c r="D25243" s="23" t="s">
        <v>5751</v>
      </c>
      <c r="E25243" s="23" t="s">
        <v>72</v>
      </c>
      <c r="F25243" s="40">
        <v>1</v>
      </c>
      <c r="G25243" s="25">
        <v>984766</v>
      </c>
      <c r="H25243" s="25">
        <v>984766</v>
      </c>
      <c r="J25243" s="58" t="e">
        <f>HYPERLINK("#"&amp;"Insumos"&amp;"!A"&amp;MATCH($B25243,#REF!,0),"Ins "&amp;$B25243)</f>
        <v>#REF!</v>
      </c>
      <c r="M25243" s="220"/>
    </row>
    <row r="25244" spans="1:13" x14ac:dyDescent="0.2">
      <c r="A25244" s="51" t="s">
        <v>9016</v>
      </c>
      <c r="B25244" s="52" t="s">
        <v>9080</v>
      </c>
      <c r="C25244" s="45" t="s">
        <v>9140</v>
      </c>
      <c r="D25244" s="23" t="s">
        <v>5751</v>
      </c>
      <c r="E25244" s="23" t="s">
        <v>9138</v>
      </c>
      <c r="F25244" s="40">
        <v>1.5</v>
      </c>
      <c r="G25244" s="25">
        <v>820638</v>
      </c>
      <c r="H25244" s="25">
        <v>1230957</v>
      </c>
      <c r="J25244" s="58" t="e">
        <f>HYPERLINK("#"&amp;"Insumos"&amp;"!A"&amp;MATCH($B25244,#REF!,0),"Ins "&amp;$B25244)</f>
        <v>#REF!</v>
      </c>
      <c r="M25244" s="220"/>
    </row>
    <row r="25245" spans="1:13" x14ac:dyDescent="0.2">
      <c r="A25245" s="51" t="s">
        <v>9016</v>
      </c>
      <c r="B25245" s="52" t="s">
        <v>9081</v>
      </c>
      <c r="C25245" s="45" t="s">
        <v>9141</v>
      </c>
      <c r="D25245" s="23" t="s">
        <v>5751</v>
      </c>
      <c r="E25245" s="23" t="s">
        <v>9142</v>
      </c>
      <c r="F25245" s="40">
        <v>2</v>
      </c>
      <c r="G25245" s="25">
        <v>547092</v>
      </c>
      <c r="H25245" s="25">
        <v>1094184</v>
      </c>
      <c r="J25245" s="58" t="e">
        <f>HYPERLINK("#"&amp;"Insumos"&amp;"!A"&amp;MATCH($B25245,#REF!,0),"Ins "&amp;$B25245)</f>
        <v>#REF!</v>
      </c>
      <c r="M25245" s="220"/>
    </row>
    <row r="25246" spans="1:13" ht="102" x14ac:dyDescent="0.2">
      <c r="A25246" s="49" t="s">
        <v>9017</v>
      </c>
      <c r="B25246" s="50" t="s">
        <v>6816</v>
      </c>
      <c r="C25246" s="79" t="s">
        <v>9274</v>
      </c>
      <c r="D25246" s="37" t="s">
        <v>5608</v>
      </c>
      <c r="E25246" s="37" t="s">
        <v>4148</v>
      </c>
      <c r="F25246" s="41"/>
      <c r="G25246" s="27"/>
      <c r="H25246" s="27"/>
      <c r="I25246" s="27">
        <v>25510305</v>
      </c>
      <c r="M25246" s="220">
        <f t="shared" si="394"/>
        <v>33408295</v>
      </c>
    </row>
    <row r="25247" spans="1:13" ht="25.5" x14ac:dyDescent="0.2">
      <c r="A25247" s="51" t="s">
        <v>9017</v>
      </c>
      <c r="B25247" s="52" t="s">
        <v>9082</v>
      </c>
      <c r="C25247" s="45" t="s">
        <v>9143</v>
      </c>
      <c r="D25247" s="23" t="s">
        <v>5751</v>
      </c>
      <c r="E25247" s="23" t="s">
        <v>8500</v>
      </c>
      <c r="F25247" s="40">
        <v>1</v>
      </c>
      <c r="G25247" s="25">
        <v>14892135</v>
      </c>
      <c r="H25247" s="25">
        <v>14892135</v>
      </c>
      <c r="J25247" s="58" t="e">
        <f>HYPERLINK("#"&amp;"Insumos"&amp;"!A"&amp;MATCH($B25247,#REF!,0),"Ins "&amp;$B25247)</f>
        <v>#REF!</v>
      </c>
      <c r="M25247" s="220"/>
    </row>
    <row r="25248" spans="1:13" ht="25.5" x14ac:dyDescent="0.2">
      <c r="A25248" s="51" t="s">
        <v>9017</v>
      </c>
      <c r="B25248" s="52" t="s">
        <v>9083</v>
      </c>
      <c r="C25248" s="45" t="s">
        <v>9144</v>
      </c>
      <c r="D25248" s="23" t="s">
        <v>5751</v>
      </c>
      <c r="E25248" s="23" t="s">
        <v>8500</v>
      </c>
      <c r="F25248" s="40">
        <v>1</v>
      </c>
      <c r="G25248" s="25">
        <v>10618170</v>
      </c>
      <c r="H25248" s="25">
        <v>10618170</v>
      </c>
      <c r="J25248" s="58" t="e">
        <f>HYPERLINK("#"&amp;"Insumos"&amp;"!A"&amp;MATCH($B25248,#REF!,0),"Ins "&amp;$B25248)</f>
        <v>#REF!</v>
      </c>
      <c r="M25248" s="220"/>
    </row>
    <row r="25249" spans="1:13" ht="25.5" x14ac:dyDescent="0.2">
      <c r="A25249" s="49" t="s">
        <v>9018</v>
      </c>
      <c r="B25249" s="50" t="s">
        <v>6816</v>
      </c>
      <c r="C25249" s="79" t="s">
        <v>8781</v>
      </c>
      <c r="D25249" s="37" t="s">
        <v>5608</v>
      </c>
      <c r="E25249" s="37" t="s">
        <v>466</v>
      </c>
      <c r="F25249" s="41"/>
      <c r="G25249" s="27"/>
      <c r="H25249" s="27"/>
      <c r="I25249" s="27">
        <v>1572006</v>
      </c>
      <c r="M25249" s="220">
        <f t="shared" si="394"/>
        <v>2058699</v>
      </c>
    </row>
    <row r="25250" spans="1:13" x14ac:dyDescent="0.2">
      <c r="A25250" s="51" t="s">
        <v>9018</v>
      </c>
      <c r="B25250" s="55" t="s">
        <v>5597</v>
      </c>
      <c r="C25250" s="45" t="s">
        <v>5827</v>
      </c>
      <c r="D25250" s="23" t="s">
        <v>5585</v>
      </c>
      <c r="E25250" s="23" t="s">
        <v>466</v>
      </c>
      <c r="F25250" s="40">
        <v>1.06</v>
      </c>
      <c r="G25250" s="25">
        <v>718193</v>
      </c>
      <c r="H25250" s="25">
        <v>761285</v>
      </c>
      <c r="M25250" s="220"/>
    </row>
    <row r="25251" spans="1:13" x14ac:dyDescent="0.2">
      <c r="A25251" s="51" t="s">
        <v>9018</v>
      </c>
      <c r="B25251" s="55" t="s">
        <v>80</v>
      </c>
      <c r="C25251" s="45" t="s">
        <v>1035</v>
      </c>
      <c r="D25251" s="23" t="s">
        <v>5734</v>
      </c>
      <c r="E25251" s="23" t="s">
        <v>4141</v>
      </c>
      <c r="F25251" s="40">
        <v>4.8499999999999996</v>
      </c>
      <c r="G25251" s="25">
        <v>110673</v>
      </c>
      <c r="H25251" s="25">
        <v>536764</v>
      </c>
      <c r="J25251" s="58" t="e">
        <f>HYPERLINK("#"&amp;"Insumos"&amp;"!A"&amp;MATCH($B25251,#REF!,0),"Ins "&amp;$B25251)</f>
        <v>#REF!</v>
      </c>
      <c r="M25251" s="220"/>
    </row>
    <row r="25252" spans="1:13" x14ac:dyDescent="0.2">
      <c r="A25252" s="51" t="s">
        <v>9018</v>
      </c>
      <c r="B25252" s="55" t="s">
        <v>5552</v>
      </c>
      <c r="C25252" s="45" t="s">
        <v>471</v>
      </c>
      <c r="D25252" s="23" t="s">
        <v>5534</v>
      </c>
      <c r="E25252" s="23" t="s">
        <v>465</v>
      </c>
      <c r="F25252" s="40">
        <v>9</v>
      </c>
      <c r="G25252" s="25">
        <v>11074</v>
      </c>
      <c r="H25252" s="25">
        <v>99666</v>
      </c>
      <c r="J25252" s="58" t="e">
        <f>HYPERLINK("#"&amp;"Insumos"&amp;"!A"&amp;MATCH($B25252,#REF!,0),"Ins "&amp;$B25252)</f>
        <v>#REF!</v>
      </c>
      <c r="M25252" s="220"/>
    </row>
    <row r="25253" spans="1:13" x14ac:dyDescent="0.2">
      <c r="A25253" s="54" t="s">
        <v>9018</v>
      </c>
      <c r="B25253" s="55" t="s">
        <v>263</v>
      </c>
      <c r="C25253" s="45" t="s">
        <v>696</v>
      </c>
      <c r="D25253" s="23" t="s">
        <v>5534</v>
      </c>
      <c r="E25253" s="23" t="s">
        <v>4140</v>
      </c>
      <c r="F25253" s="40">
        <v>8.8300000000000003E-2</v>
      </c>
      <c r="G25253" s="25">
        <v>187426</v>
      </c>
      <c r="H25253" s="25">
        <v>16550</v>
      </c>
      <c r="J25253" s="58" t="e">
        <f>HYPERLINK("#"&amp;"Insumos"&amp;"!A"&amp;MATCH($B25253,#REF!,0),"Ins "&amp;$B25253)</f>
        <v>#REF!</v>
      </c>
      <c r="M25253" s="220"/>
    </row>
    <row r="25254" spans="1:13" x14ac:dyDescent="0.2">
      <c r="A25254" s="54" t="s">
        <v>9018</v>
      </c>
      <c r="B25254" s="55" t="s">
        <v>222</v>
      </c>
      <c r="C25254" s="45" t="s">
        <v>157</v>
      </c>
      <c r="D25254" s="23" t="s">
        <v>5534</v>
      </c>
      <c r="E25254" s="23" t="s">
        <v>4140</v>
      </c>
      <c r="F25254" s="40">
        <v>0.1</v>
      </c>
      <c r="G25254" s="25">
        <v>66212</v>
      </c>
      <c r="H25254" s="25">
        <v>6621</v>
      </c>
      <c r="J25254" s="58" t="e">
        <f>HYPERLINK("#"&amp;"Insumos"&amp;"!A"&amp;MATCH($B25254,#REF!,0),"Ins "&amp;$B25254)</f>
        <v>#REF!</v>
      </c>
      <c r="M25254" s="220"/>
    </row>
    <row r="25255" spans="1:13" x14ac:dyDescent="0.2">
      <c r="A25255" s="54" t="s">
        <v>9018</v>
      </c>
      <c r="B25255" s="55" t="s">
        <v>5543</v>
      </c>
      <c r="C25255" s="45" t="s">
        <v>1226</v>
      </c>
      <c r="D25255" s="23" t="s">
        <v>5534</v>
      </c>
      <c r="E25255" s="23" t="s">
        <v>4140</v>
      </c>
      <c r="F25255" s="40">
        <v>9</v>
      </c>
      <c r="G25255" s="25">
        <v>239</v>
      </c>
      <c r="H25255" s="25">
        <v>2151</v>
      </c>
      <c r="J25255" s="58" t="e">
        <f>HYPERLINK("#"&amp;"Insumos"&amp;"!A"&amp;MATCH($B25255,#REF!,0),"Ins "&amp;$B25255)</f>
        <v>#REF!</v>
      </c>
      <c r="M25255" s="220"/>
    </row>
    <row r="25256" spans="1:13" x14ac:dyDescent="0.2">
      <c r="A25256" s="54" t="s">
        <v>9018</v>
      </c>
      <c r="B25256" s="55" t="s">
        <v>5533</v>
      </c>
      <c r="C25256" s="45" t="s">
        <v>5892</v>
      </c>
      <c r="D25256" s="23" t="s">
        <v>977</v>
      </c>
      <c r="E25256" s="23" t="s">
        <v>4134</v>
      </c>
      <c r="F25256" s="40">
        <v>1</v>
      </c>
      <c r="G25256" s="25">
        <v>3623</v>
      </c>
      <c r="H25256" s="25">
        <v>3623</v>
      </c>
      <c r="J25256" s="58" t="e">
        <f>HYPERLINK("#"&amp;"Insumos"&amp;"!A"&amp;MATCH($B25256,#REF!,0),"Ins "&amp;$B25256)</f>
        <v>#REF!</v>
      </c>
      <c r="M25256" s="220"/>
    </row>
    <row r="25257" spans="1:13" x14ac:dyDescent="0.2">
      <c r="A25257" s="54" t="s">
        <v>9018</v>
      </c>
      <c r="B25257" s="55" t="s">
        <v>5007</v>
      </c>
      <c r="C25257" s="45" t="s">
        <v>720</v>
      </c>
      <c r="D25257" s="23" t="s">
        <v>5751</v>
      </c>
      <c r="E25257" s="23" t="s">
        <v>4134</v>
      </c>
      <c r="F25257" s="40">
        <v>16</v>
      </c>
      <c r="G25257" s="25">
        <v>1897</v>
      </c>
      <c r="H25257" s="25">
        <v>30352</v>
      </c>
      <c r="J25257" s="58" t="e">
        <f>HYPERLINK("#"&amp;"Insumos"&amp;"!A"&amp;MATCH($B25257,#REF!,0),"Ins "&amp;$B25257)</f>
        <v>#REF!</v>
      </c>
      <c r="M25257" s="220"/>
    </row>
    <row r="25258" spans="1:13" x14ac:dyDescent="0.2">
      <c r="A25258" s="54" t="s">
        <v>9018</v>
      </c>
      <c r="B25258" s="55" t="s">
        <v>5483</v>
      </c>
      <c r="C25258" s="45" t="s">
        <v>1064</v>
      </c>
      <c r="D25258" s="23" t="s">
        <v>5751</v>
      </c>
      <c r="E25258" s="23" t="s">
        <v>467</v>
      </c>
      <c r="F25258" s="40">
        <v>0.5</v>
      </c>
      <c r="G25258" s="25">
        <v>6176</v>
      </c>
      <c r="H25258" s="25">
        <v>3088</v>
      </c>
      <c r="J25258" s="58" t="e">
        <f>HYPERLINK("#"&amp;"Insumos"&amp;"!A"&amp;MATCH($B25258,#REF!,0),"Ins "&amp;$B25258)</f>
        <v>#REF!</v>
      </c>
      <c r="M25258" s="220"/>
    </row>
    <row r="25259" spans="1:13" x14ac:dyDescent="0.2">
      <c r="A25259" s="54" t="s">
        <v>9018</v>
      </c>
      <c r="B25259" s="55" t="s">
        <v>5184</v>
      </c>
      <c r="C25259" s="45" t="s">
        <v>294</v>
      </c>
      <c r="D25259" s="23" t="s">
        <v>5751</v>
      </c>
      <c r="E25259" s="23" t="s">
        <v>4147</v>
      </c>
      <c r="F25259" s="40">
        <v>2</v>
      </c>
      <c r="G25259" s="25">
        <v>5304</v>
      </c>
      <c r="H25259" s="25">
        <v>10608</v>
      </c>
      <c r="J25259" s="58" t="e">
        <f>HYPERLINK("#"&amp;"Insumos"&amp;"!A"&amp;MATCH($B25259,#REF!,0),"Ins "&amp;$B25259)</f>
        <v>#REF!</v>
      </c>
      <c r="M25259" s="220"/>
    </row>
    <row r="25260" spans="1:13" x14ac:dyDescent="0.2">
      <c r="A25260" s="54" t="s">
        <v>9018</v>
      </c>
      <c r="B25260" s="55" t="s">
        <v>5199</v>
      </c>
      <c r="C25260" s="45" t="s">
        <v>8827</v>
      </c>
      <c r="D25260" s="23" t="s">
        <v>5751</v>
      </c>
      <c r="E25260" s="23" t="s">
        <v>467</v>
      </c>
      <c r="F25260" s="40">
        <v>2.7</v>
      </c>
      <c r="G25260" s="25">
        <v>12480</v>
      </c>
      <c r="H25260" s="25">
        <v>33696</v>
      </c>
      <c r="J25260" s="58" t="e">
        <f>HYPERLINK("#"&amp;"Insumos"&amp;"!A"&amp;MATCH($B25260,#REF!,0),"Ins "&amp;$B25260)</f>
        <v>#REF!</v>
      </c>
      <c r="M25260" s="220"/>
    </row>
    <row r="25261" spans="1:13" x14ac:dyDescent="0.2">
      <c r="A25261" s="54" t="s">
        <v>9018</v>
      </c>
      <c r="B25261" s="55" t="s">
        <v>5200</v>
      </c>
      <c r="C25261" s="45" t="s">
        <v>9156</v>
      </c>
      <c r="D25261" s="23" t="s">
        <v>5751</v>
      </c>
      <c r="E25261" s="23" t="s">
        <v>467</v>
      </c>
      <c r="F25261" s="40">
        <v>0.67</v>
      </c>
      <c r="G25261" s="25">
        <v>19807</v>
      </c>
      <c r="H25261" s="25">
        <v>13271</v>
      </c>
      <c r="J25261" s="58" t="e">
        <f>HYPERLINK("#"&amp;"Insumos"&amp;"!A"&amp;MATCH($B25261,#REF!,0),"Ins "&amp;$B25261)</f>
        <v>#REF!</v>
      </c>
      <c r="M25261" s="220"/>
    </row>
    <row r="25262" spans="1:13" x14ac:dyDescent="0.2">
      <c r="A25262" s="54" t="s">
        <v>9018</v>
      </c>
      <c r="B25262" s="55" t="s">
        <v>5201</v>
      </c>
      <c r="C25262" s="45" t="s">
        <v>470</v>
      </c>
      <c r="D25262" s="23" t="s">
        <v>5751</v>
      </c>
      <c r="E25262" s="23" t="s">
        <v>287</v>
      </c>
      <c r="F25262" s="40">
        <v>1.67</v>
      </c>
      <c r="G25262" s="25">
        <v>7581</v>
      </c>
      <c r="H25262" s="25">
        <v>12660</v>
      </c>
      <c r="J25262" s="58" t="e">
        <f>HYPERLINK("#"&amp;"Insumos"&amp;"!A"&amp;MATCH($B25262,#REF!,0),"Ins "&amp;$B25262)</f>
        <v>#REF!</v>
      </c>
      <c r="M25262" s="220"/>
    </row>
    <row r="25263" spans="1:13" x14ac:dyDescent="0.2">
      <c r="A25263" s="54" t="s">
        <v>9018</v>
      </c>
      <c r="B25263" s="55" t="s">
        <v>4544</v>
      </c>
      <c r="C25263" s="45" t="s">
        <v>711</v>
      </c>
      <c r="D25263" s="23" t="s">
        <v>5751</v>
      </c>
      <c r="E25263" s="23" t="s">
        <v>4134</v>
      </c>
      <c r="F25263" s="40">
        <v>1</v>
      </c>
      <c r="G25263" s="25">
        <v>35039</v>
      </c>
      <c r="H25263" s="25">
        <v>35039</v>
      </c>
      <c r="J25263" s="58" t="e">
        <f>HYPERLINK("#"&amp;"Insumos"&amp;"!A"&amp;MATCH($B25263,#REF!,0),"Ins "&amp;$B25263)</f>
        <v>#REF!</v>
      </c>
      <c r="M25263" s="220"/>
    </row>
    <row r="25264" spans="1:13" x14ac:dyDescent="0.2">
      <c r="A25264" s="54" t="s">
        <v>9018</v>
      </c>
      <c r="B25264" s="55" t="s">
        <v>4548</v>
      </c>
      <c r="C25264" s="45" t="s">
        <v>1426</v>
      </c>
      <c r="D25264" s="23" t="s">
        <v>5751</v>
      </c>
      <c r="E25264" s="23" t="s">
        <v>4134</v>
      </c>
      <c r="F25264" s="40">
        <v>1</v>
      </c>
      <c r="G25264" s="25">
        <v>6632</v>
      </c>
      <c r="H25264" s="25">
        <v>6632</v>
      </c>
      <c r="J25264" s="58" t="e">
        <f>HYPERLINK("#"&amp;"Insumos"&amp;"!A"&amp;MATCH($B25264,#REF!,0),"Ins "&amp;$B25264)</f>
        <v>#REF!</v>
      </c>
      <c r="M25264" s="220"/>
    </row>
    <row r="25265" spans="1:13" ht="25.5" x14ac:dyDescent="0.2">
      <c r="A25265" s="49" t="s">
        <v>9019</v>
      </c>
      <c r="B25265" s="50" t="s">
        <v>6816</v>
      </c>
      <c r="C25265" s="79" t="s">
        <v>9275</v>
      </c>
      <c r="D25265" s="37" t="s">
        <v>5608</v>
      </c>
      <c r="E25265" s="37" t="s">
        <v>465</v>
      </c>
      <c r="F25265" s="41"/>
      <c r="G25265" s="27"/>
      <c r="H25265" s="27"/>
      <c r="I25265" s="27">
        <v>350320</v>
      </c>
      <c r="M25265" s="220">
        <f t="shared" si="394"/>
        <v>458779</v>
      </c>
    </row>
    <row r="25266" spans="1:13" x14ac:dyDescent="0.2">
      <c r="A25266" s="51" t="s">
        <v>9019</v>
      </c>
      <c r="B25266" s="55" t="s">
        <v>5597</v>
      </c>
      <c r="C25266" s="45" t="s">
        <v>5827</v>
      </c>
      <c r="D25266" s="23" t="s">
        <v>5585</v>
      </c>
      <c r="E25266" s="23" t="s">
        <v>466</v>
      </c>
      <c r="F25266" s="40">
        <v>0.25800000000000001</v>
      </c>
      <c r="G25266" s="25">
        <v>718193</v>
      </c>
      <c r="H25266" s="25">
        <v>185294</v>
      </c>
      <c r="M25266" s="220"/>
    </row>
    <row r="25267" spans="1:13" x14ac:dyDescent="0.2">
      <c r="A25267" s="51" t="s">
        <v>9019</v>
      </c>
      <c r="B25267" s="55" t="s">
        <v>80</v>
      </c>
      <c r="C25267" s="45" t="s">
        <v>1035</v>
      </c>
      <c r="D25267" s="23" t="s">
        <v>5734</v>
      </c>
      <c r="E25267" s="23" t="s">
        <v>4141</v>
      </c>
      <c r="F25267" s="40">
        <v>1</v>
      </c>
      <c r="G25267" s="25">
        <v>110673</v>
      </c>
      <c r="H25267" s="25">
        <v>110673</v>
      </c>
      <c r="J25267" s="58" t="e">
        <f>HYPERLINK("#"&amp;"Insumos"&amp;"!A"&amp;MATCH($B25267,#REF!,0),"Ins "&amp;$B25267)</f>
        <v>#REF!</v>
      </c>
      <c r="M25267" s="220"/>
    </row>
    <row r="25268" spans="1:13" x14ac:dyDescent="0.2">
      <c r="A25268" s="51" t="s">
        <v>9019</v>
      </c>
      <c r="B25268" s="55" t="s">
        <v>5551</v>
      </c>
      <c r="C25268" s="45" t="s">
        <v>1229</v>
      </c>
      <c r="D25268" s="23" t="s">
        <v>5534</v>
      </c>
      <c r="E25268" s="23" t="s">
        <v>4140</v>
      </c>
      <c r="F25268" s="40">
        <v>9</v>
      </c>
      <c r="G25268" s="25">
        <v>437</v>
      </c>
      <c r="H25268" s="25">
        <v>3933</v>
      </c>
      <c r="J25268" s="58" t="e">
        <f>HYPERLINK("#"&amp;"Insumos"&amp;"!A"&amp;MATCH($B25268,#REF!,0),"Ins "&amp;$B25268)</f>
        <v>#REF!</v>
      </c>
      <c r="M25268" s="220"/>
    </row>
    <row r="25269" spans="1:13" x14ac:dyDescent="0.2">
      <c r="A25269" s="54" t="s">
        <v>9019</v>
      </c>
      <c r="B25269" s="55" t="s">
        <v>263</v>
      </c>
      <c r="C25269" s="45" t="s">
        <v>696</v>
      </c>
      <c r="D25269" s="23" t="s">
        <v>5534</v>
      </c>
      <c r="E25269" s="23" t="s">
        <v>4140</v>
      </c>
      <c r="F25269" s="40">
        <v>2.06E-2</v>
      </c>
      <c r="G25269" s="25">
        <v>187426</v>
      </c>
      <c r="H25269" s="25">
        <v>3861</v>
      </c>
      <c r="J25269" s="58" t="e">
        <f>HYPERLINK("#"&amp;"Insumos"&amp;"!A"&amp;MATCH($B25269,#REF!,0),"Ins "&amp;$B25269)</f>
        <v>#REF!</v>
      </c>
      <c r="M25269" s="220"/>
    </row>
    <row r="25270" spans="1:13" x14ac:dyDescent="0.2">
      <c r="A25270" s="54" t="s">
        <v>9019</v>
      </c>
      <c r="B25270" s="55" t="s">
        <v>222</v>
      </c>
      <c r="C25270" s="45" t="s">
        <v>157</v>
      </c>
      <c r="D25270" s="23" t="s">
        <v>5534</v>
      </c>
      <c r="E25270" s="23" t="s">
        <v>4140</v>
      </c>
      <c r="F25270" s="40">
        <v>7.0000000000000001E-3</v>
      </c>
      <c r="G25270" s="25">
        <v>66212</v>
      </c>
      <c r="H25270" s="25">
        <v>463</v>
      </c>
      <c r="J25270" s="58" t="e">
        <f>HYPERLINK("#"&amp;"Insumos"&amp;"!A"&amp;MATCH($B25270,#REF!,0),"Ins "&amp;$B25270)</f>
        <v>#REF!</v>
      </c>
      <c r="M25270" s="220"/>
    </row>
    <row r="25271" spans="1:13" x14ac:dyDescent="0.2">
      <c r="A25271" s="54" t="s">
        <v>9019</v>
      </c>
      <c r="B25271" s="55" t="s">
        <v>102</v>
      </c>
      <c r="C25271" s="45" t="s">
        <v>1189</v>
      </c>
      <c r="D25271" s="23" t="s">
        <v>5534</v>
      </c>
      <c r="E25271" s="23" t="s">
        <v>4140</v>
      </c>
      <c r="F25271" s="40">
        <v>9</v>
      </c>
      <c r="G25271" s="25">
        <v>406</v>
      </c>
      <c r="H25271" s="25">
        <v>3654</v>
      </c>
      <c r="J25271" s="58" t="e">
        <f>HYPERLINK("#"&amp;"Insumos"&amp;"!A"&amp;MATCH($B25271,#REF!,0),"Ins "&amp;$B25271)</f>
        <v>#REF!</v>
      </c>
      <c r="M25271" s="220"/>
    </row>
    <row r="25272" spans="1:13" x14ac:dyDescent="0.2">
      <c r="A25272" s="54" t="s">
        <v>9019</v>
      </c>
      <c r="B25272" s="55" t="s">
        <v>2114</v>
      </c>
      <c r="C25272" s="45" t="s">
        <v>1722</v>
      </c>
      <c r="D25272" s="23" t="s">
        <v>5534</v>
      </c>
      <c r="E25272" s="23" t="s">
        <v>4140</v>
      </c>
      <c r="F25272" s="40">
        <v>0.25800000000000001</v>
      </c>
      <c r="G25272" s="25">
        <v>90480</v>
      </c>
      <c r="H25272" s="25">
        <v>23344</v>
      </c>
      <c r="J25272" s="58" t="e">
        <f>HYPERLINK("#"&amp;"Insumos"&amp;"!A"&amp;MATCH($B25272,#REF!,0),"Ins "&amp;$B25272)</f>
        <v>#REF!</v>
      </c>
      <c r="M25272" s="220"/>
    </row>
    <row r="25273" spans="1:13" x14ac:dyDescent="0.2">
      <c r="A25273" s="54" t="s">
        <v>9019</v>
      </c>
      <c r="B25273" s="55" t="s">
        <v>5543</v>
      </c>
      <c r="C25273" s="45" t="s">
        <v>1226</v>
      </c>
      <c r="D25273" s="23" t="s">
        <v>5534</v>
      </c>
      <c r="E25273" s="23" t="s">
        <v>4140</v>
      </c>
      <c r="F25273" s="40">
        <v>9</v>
      </c>
      <c r="G25273" s="25">
        <v>239</v>
      </c>
      <c r="H25273" s="25">
        <v>2151</v>
      </c>
      <c r="J25273" s="58" t="e">
        <f>HYPERLINK("#"&amp;"Insumos"&amp;"!A"&amp;MATCH($B25273,#REF!,0),"Ins "&amp;$B25273)</f>
        <v>#REF!</v>
      </c>
      <c r="M25273" s="220"/>
    </row>
    <row r="25274" spans="1:13" x14ac:dyDescent="0.2">
      <c r="A25274" s="54" t="s">
        <v>9019</v>
      </c>
      <c r="B25274" s="55" t="s">
        <v>5533</v>
      </c>
      <c r="C25274" s="45" t="s">
        <v>5892</v>
      </c>
      <c r="D25274" s="23" t="s">
        <v>977</v>
      </c>
      <c r="E25274" s="23" t="s">
        <v>4134</v>
      </c>
      <c r="F25274" s="40">
        <v>1</v>
      </c>
      <c r="G25274" s="25">
        <v>3623</v>
      </c>
      <c r="H25274" s="25">
        <v>3623</v>
      </c>
      <c r="J25274" s="58" t="e">
        <f>HYPERLINK("#"&amp;"Insumos"&amp;"!A"&amp;MATCH($B25274,#REF!,0),"Ins "&amp;$B25274)</f>
        <v>#REF!</v>
      </c>
      <c r="M25274" s="220"/>
    </row>
    <row r="25275" spans="1:13" x14ac:dyDescent="0.2">
      <c r="A25275" s="54" t="s">
        <v>9019</v>
      </c>
      <c r="B25275" s="55" t="s">
        <v>5007</v>
      </c>
      <c r="C25275" s="45" t="s">
        <v>720</v>
      </c>
      <c r="D25275" s="23" t="s">
        <v>5751</v>
      </c>
      <c r="E25275" s="23" t="s">
        <v>4134</v>
      </c>
      <c r="F25275" s="40">
        <v>2.6</v>
      </c>
      <c r="G25275" s="25">
        <v>1897</v>
      </c>
      <c r="H25275" s="25">
        <v>4932</v>
      </c>
      <c r="J25275" s="58" t="e">
        <f>HYPERLINK("#"&amp;"Insumos"&amp;"!A"&amp;MATCH($B25275,#REF!,0),"Ins "&amp;$B25275)</f>
        <v>#REF!</v>
      </c>
      <c r="M25275" s="220"/>
    </row>
    <row r="25276" spans="1:13" x14ac:dyDescent="0.2">
      <c r="A25276" s="54" t="s">
        <v>9019</v>
      </c>
      <c r="B25276" s="55" t="s">
        <v>5483</v>
      </c>
      <c r="C25276" s="45" t="s">
        <v>1064</v>
      </c>
      <c r="D25276" s="23" t="s">
        <v>5751</v>
      </c>
      <c r="E25276" s="23" t="s">
        <v>467</v>
      </c>
      <c r="F25276" s="40">
        <v>0.5</v>
      </c>
      <c r="G25276" s="25">
        <v>6176</v>
      </c>
      <c r="H25276" s="25">
        <v>3088</v>
      </c>
      <c r="J25276" s="58" t="e">
        <f>HYPERLINK("#"&amp;"Insumos"&amp;"!A"&amp;MATCH($B25276,#REF!,0),"Ins "&amp;$B25276)</f>
        <v>#REF!</v>
      </c>
      <c r="M25276" s="220"/>
    </row>
    <row r="25277" spans="1:13" x14ac:dyDescent="0.2">
      <c r="A25277" s="54" t="s">
        <v>9019</v>
      </c>
      <c r="B25277" s="55" t="s">
        <v>5184</v>
      </c>
      <c r="C25277" s="45" t="s">
        <v>294</v>
      </c>
      <c r="D25277" s="23" t="s">
        <v>5751</v>
      </c>
      <c r="E25277" s="23" t="s">
        <v>4147</v>
      </c>
      <c r="F25277" s="40">
        <v>1</v>
      </c>
      <c r="G25277" s="25">
        <v>5304</v>
      </c>
      <c r="H25277" s="25">
        <v>5304</v>
      </c>
      <c r="J25277" s="58" t="e">
        <f>HYPERLINK("#"&amp;"Insumos"&amp;"!A"&amp;MATCH($B25277,#REF!,0),"Ins "&amp;$B25277)</f>
        <v>#REF!</v>
      </c>
      <c r="M25277" s="220"/>
    </row>
    <row r="25278" spans="1:13" ht="38.25" x14ac:dyDescent="0.2">
      <c r="A25278" s="49" t="s">
        <v>9020</v>
      </c>
      <c r="B25278" s="50" t="s">
        <v>6816</v>
      </c>
      <c r="C25278" s="79" t="s">
        <v>9276</v>
      </c>
      <c r="D25278" s="37" t="s">
        <v>5608</v>
      </c>
      <c r="E25278" s="37" t="s">
        <v>465</v>
      </c>
      <c r="F25278" s="41"/>
      <c r="G25278" s="27"/>
      <c r="H25278" s="27"/>
      <c r="I25278" s="27">
        <v>419523</v>
      </c>
      <c r="M25278" s="220">
        <f t="shared" si="394"/>
        <v>549407</v>
      </c>
    </row>
    <row r="25279" spans="1:13" x14ac:dyDescent="0.2">
      <c r="A25279" s="51" t="s">
        <v>9020</v>
      </c>
      <c r="B25279" s="55" t="s">
        <v>5597</v>
      </c>
      <c r="C25279" s="45" t="s">
        <v>5827</v>
      </c>
      <c r="D25279" s="23" t="s">
        <v>5585</v>
      </c>
      <c r="E25279" s="23" t="s">
        <v>466</v>
      </c>
      <c r="F25279" s="40">
        <v>0.36749999999999999</v>
      </c>
      <c r="G25279" s="25">
        <v>718193</v>
      </c>
      <c r="H25279" s="25">
        <v>263936</v>
      </c>
      <c r="M25279" s="220"/>
    </row>
    <row r="25280" spans="1:13" x14ac:dyDescent="0.2">
      <c r="A25280" s="51" t="s">
        <v>9020</v>
      </c>
      <c r="B25280" s="55" t="s">
        <v>80</v>
      </c>
      <c r="C25280" s="45" t="s">
        <v>1035</v>
      </c>
      <c r="D25280" s="23" t="s">
        <v>5734</v>
      </c>
      <c r="E25280" s="23" t="s">
        <v>4141</v>
      </c>
      <c r="F25280" s="40">
        <v>1</v>
      </c>
      <c r="G25280" s="25">
        <v>110673</v>
      </c>
      <c r="H25280" s="25">
        <v>110673</v>
      </c>
      <c r="J25280" s="58" t="e">
        <f>HYPERLINK("#"&amp;"Insumos"&amp;"!A"&amp;MATCH($B25280,#REF!,0),"Ins "&amp;$B25280)</f>
        <v>#REF!</v>
      </c>
      <c r="M25280" s="220"/>
    </row>
    <row r="25281" spans="1:13" x14ac:dyDescent="0.2">
      <c r="A25281" s="51" t="s">
        <v>9020</v>
      </c>
      <c r="B25281" s="55" t="s">
        <v>263</v>
      </c>
      <c r="C25281" s="45" t="s">
        <v>696</v>
      </c>
      <c r="D25281" s="23" t="s">
        <v>5534</v>
      </c>
      <c r="E25281" s="23" t="s">
        <v>4140</v>
      </c>
      <c r="F25281" s="40">
        <v>3.4000000000000002E-2</v>
      </c>
      <c r="G25281" s="25">
        <v>187426</v>
      </c>
      <c r="H25281" s="25">
        <v>6372</v>
      </c>
      <c r="J25281" s="58" t="e">
        <f>HYPERLINK("#"&amp;"Insumos"&amp;"!A"&amp;MATCH($B25281,#REF!,0),"Ins "&amp;$B25281)</f>
        <v>#REF!</v>
      </c>
      <c r="M25281" s="220"/>
    </row>
    <row r="25282" spans="1:13" x14ac:dyDescent="0.2">
      <c r="A25282" s="54" t="s">
        <v>9020</v>
      </c>
      <c r="B25282" s="55" t="s">
        <v>222</v>
      </c>
      <c r="C25282" s="45" t="s">
        <v>157</v>
      </c>
      <c r="D25282" s="23" t="s">
        <v>5534</v>
      </c>
      <c r="E25282" s="23" t="s">
        <v>4140</v>
      </c>
      <c r="F25282" s="40">
        <v>1.4E-2</v>
      </c>
      <c r="G25282" s="25">
        <v>66212</v>
      </c>
      <c r="H25282" s="25">
        <v>927</v>
      </c>
      <c r="J25282" s="58" t="e">
        <f>HYPERLINK("#"&amp;"Insumos"&amp;"!A"&amp;MATCH($B25282,#REF!,0),"Ins "&amp;$B25282)</f>
        <v>#REF!</v>
      </c>
      <c r="M25282" s="220"/>
    </row>
    <row r="25283" spans="1:13" x14ac:dyDescent="0.2">
      <c r="A25283" s="54" t="s">
        <v>9020</v>
      </c>
      <c r="B25283" s="55" t="s">
        <v>5533</v>
      </c>
      <c r="C25283" s="45" t="s">
        <v>5892</v>
      </c>
      <c r="D25283" s="23" t="s">
        <v>977</v>
      </c>
      <c r="E25283" s="23" t="s">
        <v>4134</v>
      </c>
      <c r="F25283" s="40">
        <v>0.06</v>
      </c>
      <c r="G25283" s="25">
        <v>3623</v>
      </c>
      <c r="H25283" s="25">
        <v>217</v>
      </c>
      <c r="J25283" s="58" t="e">
        <f>HYPERLINK("#"&amp;"Insumos"&amp;"!A"&amp;MATCH($B25283,#REF!,0),"Ins "&amp;$B25283)</f>
        <v>#REF!</v>
      </c>
      <c r="M25283" s="220"/>
    </row>
    <row r="25284" spans="1:13" x14ac:dyDescent="0.2">
      <c r="A25284" s="54" t="s">
        <v>9020</v>
      </c>
      <c r="B25284" s="55" t="s">
        <v>5007</v>
      </c>
      <c r="C25284" s="45" t="s">
        <v>720</v>
      </c>
      <c r="D25284" s="23" t="s">
        <v>5751</v>
      </c>
      <c r="E25284" s="23" t="s">
        <v>4134</v>
      </c>
      <c r="F25284" s="40">
        <v>1.9</v>
      </c>
      <c r="G25284" s="25">
        <v>1897</v>
      </c>
      <c r="H25284" s="25">
        <v>3604</v>
      </c>
      <c r="J25284" s="58" t="e">
        <f>HYPERLINK("#"&amp;"Insumos"&amp;"!A"&amp;MATCH($B25284,#REF!,0),"Ins "&amp;$B25284)</f>
        <v>#REF!</v>
      </c>
      <c r="M25284" s="220"/>
    </row>
    <row r="25285" spans="1:13" x14ac:dyDescent="0.2">
      <c r="A25285" s="54" t="s">
        <v>9020</v>
      </c>
      <c r="B25285" s="55" t="s">
        <v>5184</v>
      </c>
      <c r="C25285" s="45" t="s">
        <v>294</v>
      </c>
      <c r="D25285" s="23" t="s">
        <v>5751</v>
      </c>
      <c r="E25285" s="23" t="s">
        <v>4147</v>
      </c>
      <c r="F25285" s="40">
        <v>0.06</v>
      </c>
      <c r="G25285" s="25">
        <v>5304</v>
      </c>
      <c r="H25285" s="25">
        <v>318</v>
      </c>
      <c r="J25285" s="58" t="e">
        <f>HYPERLINK("#"&amp;"Insumos"&amp;"!A"&amp;MATCH($B25285,#REF!,0),"Ins "&amp;$B25285)</f>
        <v>#REF!</v>
      </c>
      <c r="M25285" s="220"/>
    </row>
    <row r="25286" spans="1:13" x14ac:dyDescent="0.2">
      <c r="A25286" s="54" t="s">
        <v>9020</v>
      </c>
      <c r="B25286" s="55" t="s">
        <v>4519</v>
      </c>
      <c r="C25286" s="45" t="s">
        <v>1406</v>
      </c>
      <c r="D25286" s="23" t="s">
        <v>5751</v>
      </c>
      <c r="E25286" s="23" t="s">
        <v>287</v>
      </c>
      <c r="F25286" s="40">
        <v>3</v>
      </c>
      <c r="G25286" s="25">
        <v>4634</v>
      </c>
      <c r="H25286" s="25">
        <v>13902</v>
      </c>
      <c r="J25286" s="58" t="e">
        <f>HYPERLINK("#"&amp;"Insumos"&amp;"!A"&amp;MATCH($B25286,#REF!,0),"Ins "&amp;$B25286)</f>
        <v>#REF!</v>
      </c>
      <c r="M25286" s="220"/>
    </row>
    <row r="25287" spans="1:13" x14ac:dyDescent="0.2">
      <c r="A25287" s="54" t="s">
        <v>9020</v>
      </c>
      <c r="B25287" s="55" t="s">
        <v>4540</v>
      </c>
      <c r="C25287" s="45" t="s">
        <v>1425</v>
      </c>
      <c r="D25287" s="23" t="s">
        <v>5751</v>
      </c>
      <c r="E25287" s="23" t="s">
        <v>4134</v>
      </c>
      <c r="F25287" s="40">
        <v>1</v>
      </c>
      <c r="G25287" s="25">
        <v>19574</v>
      </c>
      <c r="H25287" s="25">
        <v>19574</v>
      </c>
      <c r="J25287" s="58" t="e">
        <f>HYPERLINK("#"&amp;"Insumos"&amp;"!A"&amp;MATCH($B25287,#REF!,0),"Ins "&amp;$B25287)</f>
        <v>#REF!</v>
      </c>
      <c r="M25287" s="220"/>
    </row>
    <row r="25288" spans="1:13" ht="63.75" x14ac:dyDescent="0.2">
      <c r="A25288" s="49" t="s">
        <v>9021</v>
      </c>
      <c r="B25288" s="50" t="s">
        <v>6816</v>
      </c>
      <c r="C25288" s="79" t="s">
        <v>9277</v>
      </c>
      <c r="D25288" s="37" t="s">
        <v>5608</v>
      </c>
      <c r="E25288" s="37" t="s">
        <v>464</v>
      </c>
      <c r="F25288" s="41"/>
      <c r="G25288" s="27"/>
      <c r="H25288" s="27"/>
      <c r="I25288" s="27">
        <v>161338</v>
      </c>
      <c r="M25288" s="220">
        <f t="shared" ref="M25288:M25331" si="395">ROUND(I25288*(1+$L$2),0)</f>
        <v>211288</v>
      </c>
    </row>
    <row r="25289" spans="1:13" x14ac:dyDescent="0.2">
      <c r="A25289" s="51" t="s">
        <v>9021</v>
      </c>
      <c r="B25289" s="52" t="s">
        <v>5533</v>
      </c>
      <c r="C25289" s="45" t="s">
        <v>5892</v>
      </c>
      <c r="D25289" s="23" t="s">
        <v>977</v>
      </c>
      <c r="E25289" s="23" t="s">
        <v>4134</v>
      </c>
      <c r="F25289" s="40">
        <v>0.5</v>
      </c>
      <c r="G25289" s="25">
        <v>3623</v>
      </c>
      <c r="H25289" s="25">
        <v>1812</v>
      </c>
      <c r="J25289" s="58" t="e">
        <f>HYPERLINK("#"&amp;"Insumos"&amp;"!A"&amp;MATCH($B25289,#REF!,0),"Ins "&amp;$B25289)</f>
        <v>#REF!</v>
      </c>
      <c r="M25289" s="220"/>
    </row>
    <row r="25290" spans="1:13" x14ac:dyDescent="0.2">
      <c r="A25290" s="51" t="s">
        <v>9021</v>
      </c>
      <c r="B25290" s="55" t="s">
        <v>5572</v>
      </c>
      <c r="C25290" s="45" t="s">
        <v>971</v>
      </c>
      <c r="D25290" s="23" t="s">
        <v>5734</v>
      </c>
      <c r="E25290" s="23" t="s">
        <v>4141</v>
      </c>
      <c r="F25290" s="40">
        <v>0.8</v>
      </c>
      <c r="G25290" s="25">
        <v>37863</v>
      </c>
      <c r="H25290" s="25">
        <v>30290</v>
      </c>
      <c r="J25290" s="58" t="e">
        <f>HYPERLINK("#"&amp;"Insumos"&amp;"!A"&amp;MATCH($B25290,#REF!,0),"Ins "&amp;$B25290)</f>
        <v>#REF!</v>
      </c>
      <c r="M25290" s="220"/>
    </row>
    <row r="25291" spans="1:13" ht="25.5" x14ac:dyDescent="0.2">
      <c r="A25291" s="51" t="s">
        <v>9021</v>
      </c>
      <c r="B25291" s="52" t="s">
        <v>597</v>
      </c>
      <c r="C25291" s="45" t="s">
        <v>8738</v>
      </c>
      <c r="D25291" s="23" t="s">
        <v>5534</v>
      </c>
      <c r="E25291" s="23" t="s">
        <v>8737</v>
      </c>
      <c r="F25291" s="40">
        <v>0.79869862107933287</v>
      </c>
      <c r="G25291" s="25">
        <v>17302</v>
      </c>
      <c r="H25291" s="25">
        <v>13819</v>
      </c>
      <c r="J25291" s="58" t="e">
        <f>HYPERLINK("#"&amp;"Insumos"&amp;"!A"&amp;MATCH($B25291,#REF!,0),"Ins "&amp;$B25291)</f>
        <v>#REF!</v>
      </c>
      <c r="M25291" s="220"/>
    </row>
    <row r="25292" spans="1:13" ht="63.75" x14ac:dyDescent="0.2">
      <c r="A25292" s="54" t="s">
        <v>9021</v>
      </c>
      <c r="B25292" s="52" t="s">
        <v>5000</v>
      </c>
      <c r="C25292" s="45" t="s">
        <v>2346</v>
      </c>
      <c r="D25292" s="23" t="s">
        <v>5751</v>
      </c>
      <c r="E25292" s="23" t="s">
        <v>4134</v>
      </c>
      <c r="F25292" s="40">
        <v>0.2</v>
      </c>
      <c r="G25292" s="25">
        <v>5410</v>
      </c>
      <c r="H25292" s="25">
        <v>1082</v>
      </c>
      <c r="J25292" s="58" t="e">
        <f>HYPERLINK("#"&amp;"Insumos"&amp;"!A"&amp;MATCH($B25292,#REF!,0),"Ins "&amp;$B25292)</f>
        <v>#REF!</v>
      </c>
      <c r="M25292" s="220"/>
    </row>
    <row r="25293" spans="1:13" x14ac:dyDescent="0.2">
      <c r="A25293" s="54" t="s">
        <v>9021</v>
      </c>
      <c r="B25293" s="55" t="s">
        <v>5007</v>
      </c>
      <c r="C25293" s="45" t="s">
        <v>720</v>
      </c>
      <c r="D25293" s="23" t="s">
        <v>5751</v>
      </c>
      <c r="E25293" s="23" t="s">
        <v>4134</v>
      </c>
      <c r="F25293" s="40">
        <v>1</v>
      </c>
      <c r="G25293" s="25">
        <v>1897</v>
      </c>
      <c r="H25293" s="25">
        <v>1897</v>
      </c>
      <c r="J25293" s="58" t="e">
        <f>HYPERLINK("#"&amp;"Insumos"&amp;"!A"&amp;MATCH($B25293,#REF!,0),"Ins "&amp;$B25293)</f>
        <v>#REF!</v>
      </c>
      <c r="M25293" s="220"/>
    </row>
    <row r="25294" spans="1:13" x14ac:dyDescent="0.2">
      <c r="A25294" s="54" t="s">
        <v>9021</v>
      </c>
      <c r="B25294" s="55" t="s">
        <v>949</v>
      </c>
      <c r="C25294" s="45" t="s">
        <v>8842</v>
      </c>
      <c r="D25294" s="23" t="s">
        <v>5534</v>
      </c>
      <c r="E25294" s="23" t="s">
        <v>4140</v>
      </c>
      <c r="F25294" s="40">
        <v>0.05</v>
      </c>
      <c r="G25294" s="25">
        <v>74256</v>
      </c>
      <c r="H25294" s="25">
        <v>3713</v>
      </c>
      <c r="J25294" s="58" t="e">
        <f>HYPERLINK("#"&amp;"Insumos"&amp;"!A"&amp;MATCH($B25294,#REF!,0),"Ins "&amp;$B25294)</f>
        <v>#REF!</v>
      </c>
      <c r="M25294" s="220"/>
    </row>
    <row r="25295" spans="1:13" x14ac:dyDescent="0.2">
      <c r="A25295" s="54" t="s">
        <v>9021</v>
      </c>
      <c r="B25295" s="55" t="s">
        <v>5483</v>
      </c>
      <c r="C25295" s="45" t="s">
        <v>1064</v>
      </c>
      <c r="D25295" s="23" t="s">
        <v>5751</v>
      </c>
      <c r="E25295" s="23" t="s">
        <v>467</v>
      </c>
      <c r="F25295" s="40">
        <v>0.02</v>
      </c>
      <c r="G25295" s="25">
        <v>6176</v>
      </c>
      <c r="H25295" s="25">
        <v>124</v>
      </c>
      <c r="J25295" s="58" t="e">
        <f>HYPERLINK("#"&amp;"Insumos"&amp;"!A"&amp;MATCH($B25295,#REF!,0),"Ins "&amp;$B25295)</f>
        <v>#REF!</v>
      </c>
      <c r="M25295" s="220"/>
    </row>
    <row r="25296" spans="1:13" x14ac:dyDescent="0.2">
      <c r="A25296" s="54" t="s">
        <v>9021</v>
      </c>
      <c r="B25296" s="55" t="s">
        <v>5190</v>
      </c>
      <c r="C25296" s="45" t="s">
        <v>1215</v>
      </c>
      <c r="D25296" s="23" t="s">
        <v>5751</v>
      </c>
      <c r="E25296" s="23" t="s">
        <v>4134</v>
      </c>
      <c r="F25296" s="40">
        <v>0.2</v>
      </c>
      <c r="G25296" s="25">
        <v>46112</v>
      </c>
      <c r="H25296" s="25">
        <v>9222</v>
      </c>
      <c r="J25296" s="58" t="e">
        <f>HYPERLINK("#"&amp;"Insumos"&amp;"!A"&amp;MATCH($B25296,#REF!,0),"Ins "&amp;$B25296)</f>
        <v>#REF!</v>
      </c>
      <c r="M25296" s="220"/>
    </row>
    <row r="25297" spans="1:13" ht="25.5" x14ac:dyDescent="0.2">
      <c r="A25297" s="54" t="s">
        <v>9021</v>
      </c>
      <c r="B25297" s="55" t="s">
        <v>9084</v>
      </c>
      <c r="C25297" s="45" t="s">
        <v>9145</v>
      </c>
      <c r="D25297" s="23" t="s">
        <v>5751</v>
      </c>
      <c r="E25297" s="23" t="s">
        <v>69</v>
      </c>
      <c r="F25297" s="40">
        <v>1.05</v>
      </c>
      <c r="G25297" s="25">
        <v>94647</v>
      </c>
      <c r="H25297" s="25">
        <v>99379</v>
      </c>
      <c r="J25297" s="58" t="e">
        <f>HYPERLINK("#"&amp;"Insumos"&amp;"!A"&amp;MATCH($B25297,#REF!,0),"Ins "&amp;$B25297)</f>
        <v>#REF!</v>
      </c>
      <c r="M25297" s="220"/>
    </row>
    <row r="25298" spans="1:13" ht="63.75" x14ac:dyDescent="0.2">
      <c r="A25298" s="49" t="s">
        <v>9022</v>
      </c>
      <c r="B25298" s="50" t="s">
        <v>6816</v>
      </c>
      <c r="C25298" s="79" t="s">
        <v>9278</v>
      </c>
      <c r="D25298" s="37" t="s">
        <v>5608</v>
      </c>
      <c r="E25298" s="37" t="s">
        <v>4134</v>
      </c>
      <c r="F25298" s="41"/>
      <c r="G25298" s="27"/>
      <c r="H25298" s="27"/>
      <c r="I25298" s="27">
        <v>3963345</v>
      </c>
      <c r="M25298" s="220">
        <f t="shared" si="395"/>
        <v>5190397</v>
      </c>
    </row>
    <row r="25299" spans="1:13" x14ac:dyDescent="0.2">
      <c r="A25299" s="51" t="s">
        <v>9022</v>
      </c>
      <c r="B25299" s="52" t="s">
        <v>5533</v>
      </c>
      <c r="C25299" s="45" t="s">
        <v>5892</v>
      </c>
      <c r="D25299" s="23" t="s">
        <v>977</v>
      </c>
      <c r="E25299" s="23" t="s">
        <v>4134</v>
      </c>
      <c r="F25299" s="40">
        <v>0.5</v>
      </c>
      <c r="G25299" s="25">
        <v>3623</v>
      </c>
      <c r="H25299" s="25">
        <v>1812</v>
      </c>
      <c r="J25299" s="58" t="e">
        <f>HYPERLINK("#"&amp;"Insumos"&amp;"!A"&amp;MATCH($B25299,#REF!,0),"Ins "&amp;$B25299)</f>
        <v>#REF!</v>
      </c>
      <c r="M25299" s="220"/>
    </row>
    <row r="25300" spans="1:13" x14ac:dyDescent="0.2">
      <c r="A25300" s="51" t="s">
        <v>9022</v>
      </c>
      <c r="B25300" s="55" t="s">
        <v>5572</v>
      </c>
      <c r="C25300" s="45" t="s">
        <v>971</v>
      </c>
      <c r="D25300" s="23" t="s">
        <v>5734</v>
      </c>
      <c r="E25300" s="23" t="s">
        <v>4141</v>
      </c>
      <c r="F25300" s="40">
        <v>0.5</v>
      </c>
      <c r="G25300" s="25">
        <v>37863</v>
      </c>
      <c r="H25300" s="25">
        <v>18932</v>
      </c>
      <c r="J25300" s="58" t="e">
        <f>HYPERLINK("#"&amp;"Insumos"&amp;"!A"&amp;MATCH($B25300,#REF!,0),"Ins "&amp;$B25300)</f>
        <v>#REF!</v>
      </c>
      <c r="M25300" s="220"/>
    </row>
    <row r="25301" spans="1:13" ht="63.75" x14ac:dyDescent="0.2">
      <c r="A25301" s="54" t="s">
        <v>9022</v>
      </c>
      <c r="B25301" s="52" t="s">
        <v>9085</v>
      </c>
      <c r="C25301" s="45" t="s">
        <v>9146</v>
      </c>
      <c r="D25301" s="23" t="s">
        <v>5751</v>
      </c>
      <c r="E25301" s="23" t="s">
        <v>72</v>
      </c>
      <c r="F25301" s="40">
        <v>1.05</v>
      </c>
      <c r="G25301" s="25">
        <v>3753051</v>
      </c>
      <c r="H25301" s="25">
        <v>3940704</v>
      </c>
      <c r="J25301" s="58" t="e">
        <f>HYPERLINK("#"&amp;"Insumos"&amp;"!A"&amp;MATCH($B25301,#REF!,0),"Ins "&amp;$B25301)</f>
        <v>#REF!</v>
      </c>
      <c r="M25301" s="220"/>
    </row>
    <row r="25302" spans="1:13" x14ac:dyDescent="0.2">
      <c r="A25302" s="54" t="s">
        <v>9022</v>
      </c>
      <c r="B25302" s="55" t="s">
        <v>5007</v>
      </c>
      <c r="C25302" s="45" t="s">
        <v>720</v>
      </c>
      <c r="D25302" s="23" t="s">
        <v>5751</v>
      </c>
      <c r="E25302" s="23" t="s">
        <v>4134</v>
      </c>
      <c r="F25302" s="40">
        <v>1</v>
      </c>
      <c r="G25302" s="25">
        <v>1897</v>
      </c>
      <c r="H25302" s="25">
        <v>1897</v>
      </c>
      <c r="J25302" s="58" t="e">
        <f>HYPERLINK("#"&amp;"Insumos"&amp;"!A"&amp;MATCH($B25302,#REF!,0),"Ins "&amp;$B25302)</f>
        <v>#REF!</v>
      </c>
      <c r="M25302" s="220"/>
    </row>
    <row r="25303" spans="1:13" ht="51" x14ac:dyDescent="0.2">
      <c r="A25303" s="49" t="s">
        <v>9023</v>
      </c>
      <c r="B25303" s="50" t="s">
        <v>6816</v>
      </c>
      <c r="C25303" s="79" t="s">
        <v>9279</v>
      </c>
      <c r="D25303" s="37" t="s">
        <v>5608</v>
      </c>
      <c r="E25303" s="37" t="s">
        <v>4134</v>
      </c>
      <c r="F25303" s="41"/>
      <c r="G25303" s="27"/>
      <c r="H25303" s="27"/>
      <c r="I25303" s="27">
        <v>2488715</v>
      </c>
      <c r="M25303" s="220">
        <f t="shared" si="395"/>
        <v>3259221</v>
      </c>
    </row>
    <row r="25304" spans="1:13" x14ac:dyDescent="0.2">
      <c r="A25304" s="51" t="s">
        <v>9023</v>
      </c>
      <c r="B25304" s="52" t="s">
        <v>5533</v>
      </c>
      <c r="C25304" s="45" t="s">
        <v>5892</v>
      </c>
      <c r="D25304" s="23" t="s">
        <v>977</v>
      </c>
      <c r="E25304" s="23" t="s">
        <v>4134</v>
      </c>
      <c r="F25304" s="40">
        <v>0.5</v>
      </c>
      <c r="G25304" s="25">
        <v>3623</v>
      </c>
      <c r="H25304" s="25">
        <v>1812</v>
      </c>
      <c r="J25304" s="58" t="e">
        <f>HYPERLINK("#"&amp;"Insumos"&amp;"!A"&amp;MATCH($B25304,#REF!,0),"Ins "&amp;$B25304)</f>
        <v>#REF!</v>
      </c>
      <c r="M25304" s="220"/>
    </row>
    <row r="25305" spans="1:13" x14ac:dyDescent="0.2">
      <c r="A25305" s="51" t="s">
        <v>9023</v>
      </c>
      <c r="B25305" s="55" t="s">
        <v>5572</v>
      </c>
      <c r="C25305" s="45" t="s">
        <v>971</v>
      </c>
      <c r="D25305" s="23" t="s">
        <v>5734</v>
      </c>
      <c r="E25305" s="23" t="s">
        <v>4141</v>
      </c>
      <c r="F25305" s="40">
        <v>1</v>
      </c>
      <c r="G25305" s="25">
        <v>37863</v>
      </c>
      <c r="H25305" s="25">
        <v>37863</v>
      </c>
      <c r="J25305" s="58" t="e">
        <f>HYPERLINK("#"&amp;"Insumos"&amp;"!A"&amp;MATCH($B25305,#REF!,0),"Ins "&amp;$B25305)</f>
        <v>#REF!</v>
      </c>
      <c r="M25305" s="220"/>
    </row>
    <row r="25306" spans="1:13" ht="25.5" x14ac:dyDescent="0.2">
      <c r="A25306" s="54" t="s">
        <v>9023</v>
      </c>
      <c r="B25306" s="52" t="s">
        <v>9086</v>
      </c>
      <c r="C25306" s="45" t="s">
        <v>9147</v>
      </c>
      <c r="D25306" s="23" t="s">
        <v>5751</v>
      </c>
      <c r="E25306" s="23" t="s">
        <v>72</v>
      </c>
      <c r="F25306" s="40">
        <v>1.05</v>
      </c>
      <c r="G25306" s="25">
        <v>2330612</v>
      </c>
      <c r="H25306" s="25">
        <v>2447143</v>
      </c>
      <c r="J25306" s="58" t="e">
        <f>HYPERLINK("#"&amp;"Insumos"&amp;"!A"&amp;MATCH($B25306,#REF!,0),"Ins "&amp;$B25306)</f>
        <v>#REF!</v>
      </c>
      <c r="M25306" s="220"/>
    </row>
    <row r="25307" spans="1:13" x14ac:dyDescent="0.2">
      <c r="A25307" s="54" t="s">
        <v>9023</v>
      </c>
      <c r="B25307" s="55" t="s">
        <v>5007</v>
      </c>
      <c r="C25307" s="45" t="s">
        <v>720</v>
      </c>
      <c r="D25307" s="23" t="s">
        <v>5751</v>
      </c>
      <c r="E25307" s="23" t="s">
        <v>4134</v>
      </c>
      <c r="F25307" s="40">
        <v>1</v>
      </c>
      <c r="G25307" s="25">
        <v>1897</v>
      </c>
      <c r="H25307" s="25">
        <v>1897</v>
      </c>
      <c r="J25307" s="58" t="e">
        <f>HYPERLINK("#"&amp;"Insumos"&amp;"!A"&amp;MATCH($B25307,#REF!,0),"Ins "&amp;$B25307)</f>
        <v>#REF!</v>
      </c>
      <c r="M25307" s="220"/>
    </row>
    <row r="25308" spans="1:13" ht="63.75" x14ac:dyDescent="0.2">
      <c r="A25308" s="49" t="s">
        <v>9087</v>
      </c>
      <c r="B25308" s="50" t="s">
        <v>6816</v>
      </c>
      <c r="C25308" s="79" t="s">
        <v>9280</v>
      </c>
      <c r="D25308" s="37" t="s">
        <v>5608</v>
      </c>
      <c r="E25308" s="37" t="s">
        <v>464</v>
      </c>
      <c r="F25308" s="41"/>
      <c r="G25308" s="27"/>
      <c r="H25308" s="27"/>
      <c r="I25308" s="27">
        <v>359368</v>
      </c>
      <c r="M25308" s="220">
        <f t="shared" si="395"/>
        <v>470628</v>
      </c>
    </row>
    <row r="25309" spans="1:13" x14ac:dyDescent="0.2">
      <c r="A25309" s="51" t="s">
        <v>9087</v>
      </c>
      <c r="B25309" s="52" t="s">
        <v>5533</v>
      </c>
      <c r="C25309" s="45" t="s">
        <v>5892</v>
      </c>
      <c r="D25309" s="23" t="s">
        <v>977</v>
      </c>
      <c r="E25309" s="23" t="s">
        <v>4134</v>
      </c>
      <c r="F25309" s="40">
        <v>2</v>
      </c>
      <c r="G25309" s="25">
        <v>3623</v>
      </c>
      <c r="H25309" s="25">
        <v>7246</v>
      </c>
      <c r="J25309" s="58" t="e">
        <f>HYPERLINK("#"&amp;"Insumos"&amp;"!A"&amp;MATCH($B25309,#REF!,0),"Ins "&amp;$B25309)</f>
        <v>#REF!</v>
      </c>
      <c r="M25309" s="220"/>
    </row>
    <row r="25310" spans="1:13" x14ac:dyDescent="0.2">
      <c r="A25310" s="51" t="s">
        <v>9087</v>
      </c>
      <c r="B25310" s="52" t="s">
        <v>9028</v>
      </c>
      <c r="C25310" s="45" t="s">
        <v>9148</v>
      </c>
      <c r="D25310" s="23" t="s">
        <v>5534</v>
      </c>
      <c r="E25310" s="23" t="s">
        <v>4141</v>
      </c>
      <c r="F25310" s="40">
        <v>0.3</v>
      </c>
      <c r="G25310" s="25">
        <v>8725</v>
      </c>
      <c r="H25310" s="25">
        <v>2618</v>
      </c>
      <c r="J25310" s="58" t="e">
        <f>HYPERLINK("#"&amp;"Insumos"&amp;"!A"&amp;MATCH($B25310,#REF!,0),"Ins "&amp;$B25310)</f>
        <v>#REF!</v>
      </c>
      <c r="M25310" s="220"/>
    </row>
    <row r="25311" spans="1:13" x14ac:dyDescent="0.2">
      <c r="A25311" s="51" t="s">
        <v>9087</v>
      </c>
      <c r="B25311" s="52" t="s">
        <v>9088</v>
      </c>
      <c r="C25311" s="45" t="s">
        <v>9151</v>
      </c>
      <c r="D25311" s="23" t="s">
        <v>5534</v>
      </c>
      <c r="E25311" s="23" t="s">
        <v>4134</v>
      </c>
      <c r="F25311" s="40">
        <v>0.2</v>
      </c>
      <c r="G25311" s="25">
        <v>362960</v>
      </c>
      <c r="H25311" s="25">
        <v>72592</v>
      </c>
      <c r="J25311" s="58" t="e">
        <f>HYPERLINK("#"&amp;"Insumos"&amp;"!A"&amp;MATCH($B25311,#REF!,0),"Ins "&amp;$B25311)</f>
        <v>#REF!</v>
      </c>
      <c r="M25311" s="220"/>
    </row>
    <row r="25312" spans="1:13" x14ac:dyDescent="0.2">
      <c r="A25312" s="51" t="s">
        <v>9087</v>
      </c>
      <c r="B25312" s="52" t="s">
        <v>217</v>
      </c>
      <c r="C25312" s="45" t="s">
        <v>1018</v>
      </c>
      <c r="D25312" s="23" t="s">
        <v>5734</v>
      </c>
      <c r="E25312" s="23" t="s">
        <v>4141</v>
      </c>
      <c r="F25312" s="40">
        <v>2.1</v>
      </c>
      <c r="G25312" s="25">
        <v>57752</v>
      </c>
      <c r="H25312" s="25">
        <v>121279</v>
      </c>
      <c r="J25312" s="58" t="e">
        <f>HYPERLINK("#"&amp;"Insumos"&amp;"!A"&amp;MATCH($B25312,#REF!,0),"Ins "&amp;$B25312)</f>
        <v>#REF!</v>
      </c>
      <c r="M25312" s="220"/>
    </row>
    <row r="25313" spans="1:13" x14ac:dyDescent="0.2">
      <c r="A25313" s="51" t="s">
        <v>9087</v>
      </c>
      <c r="B25313" s="52" t="s">
        <v>5007</v>
      </c>
      <c r="C25313" s="45" t="s">
        <v>720</v>
      </c>
      <c r="D25313" s="23" t="s">
        <v>5751</v>
      </c>
      <c r="E25313" s="23" t="s">
        <v>4134</v>
      </c>
      <c r="F25313" s="40">
        <v>1</v>
      </c>
      <c r="G25313" s="25">
        <v>1897</v>
      </c>
      <c r="H25313" s="25">
        <v>1897</v>
      </c>
      <c r="J25313" s="58" t="e">
        <f>HYPERLINK("#"&amp;"Insumos"&amp;"!A"&amp;MATCH($B25313,#REF!,0),"Ins "&amp;$B25313)</f>
        <v>#REF!</v>
      </c>
      <c r="M25313" s="220"/>
    </row>
    <row r="25314" spans="1:13" x14ac:dyDescent="0.2">
      <c r="A25314" s="54" t="s">
        <v>9087</v>
      </c>
      <c r="B25314" s="53" t="s">
        <v>9049</v>
      </c>
      <c r="C25314" s="45" t="s">
        <v>9112</v>
      </c>
      <c r="D25314" s="23" t="s">
        <v>5751</v>
      </c>
      <c r="E25314" s="23" t="s">
        <v>8602</v>
      </c>
      <c r="F25314" s="40">
        <v>7.4000000000000003E-3</v>
      </c>
      <c r="G25314" s="25">
        <v>12790052</v>
      </c>
      <c r="H25314" s="25">
        <v>94646</v>
      </c>
      <c r="J25314" s="58" t="e">
        <f>HYPERLINK("#"&amp;"Insumos"&amp;"!A"&amp;MATCH($B25314,#REF!,0),"Ins "&amp;$B25314)</f>
        <v>#REF!</v>
      </c>
      <c r="M25314" s="220"/>
    </row>
    <row r="25315" spans="1:13" x14ac:dyDescent="0.2">
      <c r="A25315" s="54" t="s">
        <v>9087</v>
      </c>
      <c r="B25315" s="53" t="s">
        <v>9030</v>
      </c>
      <c r="C25315" s="45" t="s">
        <v>9091</v>
      </c>
      <c r="D25315" s="23" t="s">
        <v>5751</v>
      </c>
      <c r="E25315" s="23" t="s">
        <v>9092</v>
      </c>
      <c r="F25315" s="40">
        <v>9.9000000000000008E-5</v>
      </c>
      <c r="G25315" s="25">
        <v>2206969</v>
      </c>
      <c r="H25315" s="25">
        <v>218</v>
      </c>
      <c r="J25315" s="58" t="e">
        <f>HYPERLINK("#"&amp;"Insumos"&amp;"!A"&amp;MATCH($B25315,#REF!,0),"Ins "&amp;$B25315)</f>
        <v>#REF!</v>
      </c>
      <c r="M25315" s="220"/>
    </row>
    <row r="25316" spans="1:13" x14ac:dyDescent="0.2">
      <c r="A25316" s="54" t="s">
        <v>9087</v>
      </c>
      <c r="B25316" s="53" t="s">
        <v>1050</v>
      </c>
      <c r="C25316" s="45" t="s">
        <v>1063</v>
      </c>
      <c r="D25316" s="23" t="s">
        <v>5751</v>
      </c>
      <c r="E25316" s="23" t="s">
        <v>4136</v>
      </c>
      <c r="F25316" s="40">
        <v>3.6299999999999999E-4</v>
      </c>
      <c r="G25316" s="25">
        <v>34</v>
      </c>
      <c r="H25316" s="25">
        <v>0</v>
      </c>
      <c r="J25316" s="58" t="e">
        <f>HYPERLINK("#"&amp;"Insumos"&amp;"!A"&amp;MATCH($B25316,#REF!,0),"Ins "&amp;$B25316)</f>
        <v>#REF!</v>
      </c>
      <c r="M25316" s="220"/>
    </row>
    <row r="25317" spans="1:13" x14ac:dyDescent="0.2">
      <c r="A25317" s="54" t="s">
        <v>9087</v>
      </c>
      <c r="B25317" s="53" t="s">
        <v>9050</v>
      </c>
      <c r="C25317" s="45" t="s">
        <v>9113</v>
      </c>
      <c r="D25317" s="23" t="s">
        <v>5751</v>
      </c>
      <c r="E25317" s="23" t="s">
        <v>9114</v>
      </c>
      <c r="F25317" s="40">
        <v>6.6E-3</v>
      </c>
      <c r="G25317" s="25">
        <v>95734</v>
      </c>
      <c r="H25317" s="25">
        <v>632</v>
      </c>
      <c r="J25317" s="58" t="e">
        <f>HYPERLINK("#"&amp;"Insumos"&amp;"!A"&amp;MATCH($B25317,#REF!,0),"Ins "&amp;$B25317)</f>
        <v>#REF!</v>
      </c>
      <c r="M25317" s="220"/>
    </row>
    <row r="25318" spans="1:13" x14ac:dyDescent="0.2">
      <c r="A25318" s="54" t="s">
        <v>9087</v>
      </c>
      <c r="B25318" s="53" t="s">
        <v>4519</v>
      </c>
      <c r="C25318" s="45" t="s">
        <v>1406</v>
      </c>
      <c r="D25318" s="23" t="s">
        <v>5751</v>
      </c>
      <c r="E25318" s="23" t="s">
        <v>287</v>
      </c>
      <c r="F25318" s="40">
        <v>3</v>
      </c>
      <c r="G25318" s="25">
        <v>4634</v>
      </c>
      <c r="H25318" s="25">
        <v>13902</v>
      </c>
      <c r="J25318" s="58" t="e">
        <f>HYPERLINK("#"&amp;"Insumos"&amp;"!A"&amp;MATCH($B25318,#REF!,0),"Ins "&amp;$B25318)</f>
        <v>#REF!</v>
      </c>
      <c r="M25318" s="220"/>
    </row>
    <row r="25319" spans="1:13" x14ac:dyDescent="0.2">
      <c r="A25319" s="54" t="s">
        <v>9087</v>
      </c>
      <c r="B25319" s="53" t="s">
        <v>5432</v>
      </c>
      <c r="C25319" s="45" t="s">
        <v>257</v>
      </c>
      <c r="D25319" s="23" t="s">
        <v>5751</v>
      </c>
      <c r="E25319" s="23" t="s">
        <v>4134</v>
      </c>
      <c r="F25319" s="40">
        <v>20</v>
      </c>
      <c r="G25319" s="25">
        <v>44</v>
      </c>
      <c r="H25319" s="25">
        <v>880</v>
      </c>
      <c r="J25319" s="58" t="e">
        <f>HYPERLINK("#"&amp;"Insumos"&amp;"!A"&amp;MATCH($B25319,#REF!,0),"Ins "&amp;$B25319)</f>
        <v>#REF!</v>
      </c>
      <c r="M25319" s="220"/>
    </row>
    <row r="25320" spans="1:13" x14ac:dyDescent="0.2">
      <c r="A25320" s="54" t="s">
        <v>9087</v>
      </c>
      <c r="B25320" s="53" t="s">
        <v>5431</v>
      </c>
      <c r="C25320" s="45" t="s">
        <v>1178</v>
      </c>
      <c r="D25320" s="23" t="s">
        <v>5751</v>
      </c>
      <c r="E25320" s="23" t="s">
        <v>465</v>
      </c>
      <c r="F25320" s="40">
        <v>1</v>
      </c>
      <c r="G25320" s="25">
        <v>27040</v>
      </c>
      <c r="H25320" s="25">
        <v>27040</v>
      </c>
      <c r="J25320" s="58" t="e">
        <f>HYPERLINK("#"&amp;"Insumos"&amp;"!A"&amp;MATCH($B25320,#REF!,0),"Ins "&amp;$B25320)</f>
        <v>#REF!</v>
      </c>
      <c r="M25320" s="220"/>
    </row>
    <row r="25321" spans="1:13" x14ac:dyDescent="0.2">
      <c r="A25321" s="54" t="s">
        <v>9087</v>
      </c>
      <c r="B25321" s="53" t="s">
        <v>9042</v>
      </c>
      <c r="C25321" s="45" t="s">
        <v>9105</v>
      </c>
      <c r="D25321" s="23" t="s">
        <v>5751</v>
      </c>
      <c r="E25321" s="23" t="s">
        <v>72</v>
      </c>
      <c r="F25321" s="40">
        <v>20</v>
      </c>
      <c r="G25321" s="25">
        <v>630</v>
      </c>
      <c r="H25321" s="25">
        <v>12600</v>
      </c>
      <c r="J25321" s="58" t="e">
        <f>HYPERLINK("#"&amp;"Insumos"&amp;"!A"&amp;MATCH($B25321,#REF!,0),"Ins "&amp;$B25321)</f>
        <v>#REF!</v>
      </c>
      <c r="M25321" s="220"/>
    </row>
    <row r="25322" spans="1:13" ht="25.5" x14ac:dyDescent="0.2">
      <c r="A25322" s="54" t="s">
        <v>9087</v>
      </c>
      <c r="B25322" s="53" t="s">
        <v>4578</v>
      </c>
      <c r="C25322" s="45" t="s">
        <v>8875</v>
      </c>
      <c r="D25322" s="23" t="s">
        <v>5751</v>
      </c>
      <c r="E25322" s="23" t="s">
        <v>4138</v>
      </c>
      <c r="F25322" s="40">
        <v>3.5000000000000003E-2</v>
      </c>
      <c r="G25322" s="25">
        <v>109097</v>
      </c>
      <c r="H25322" s="25">
        <v>3818</v>
      </c>
      <c r="J25322" s="58" t="e">
        <f>HYPERLINK("#"&amp;"Insumos"&amp;"!A"&amp;MATCH($B25322,#REF!,0),"Ins "&amp;$B25322)</f>
        <v>#REF!</v>
      </c>
      <c r="M25322" s="220"/>
    </row>
    <row r="25323" spans="1:13" ht="63.75" x14ac:dyDescent="0.2">
      <c r="A25323" s="49" t="s">
        <v>9089</v>
      </c>
      <c r="B25323" s="50" t="s">
        <v>6816</v>
      </c>
      <c r="C25323" s="79" t="s">
        <v>9281</v>
      </c>
      <c r="D25323" s="37" t="s">
        <v>5608</v>
      </c>
      <c r="E25323" s="37" t="s">
        <v>465</v>
      </c>
      <c r="F25323" s="41"/>
      <c r="G25323" s="27"/>
      <c r="H25323" s="27"/>
      <c r="I25323" s="27">
        <v>107195</v>
      </c>
      <c r="M25323" s="220">
        <f t="shared" si="395"/>
        <v>140383</v>
      </c>
    </row>
    <row r="25324" spans="1:13" x14ac:dyDescent="0.2">
      <c r="A25324" s="51" t="s">
        <v>9089</v>
      </c>
      <c r="B25324" s="52" t="s">
        <v>5533</v>
      </c>
      <c r="C25324" s="45" t="s">
        <v>5892</v>
      </c>
      <c r="D25324" s="23" t="s">
        <v>977</v>
      </c>
      <c r="E25324" s="23" t="s">
        <v>4134</v>
      </c>
      <c r="F25324" s="40">
        <v>0.3</v>
      </c>
      <c r="G25324" s="25">
        <v>3623</v>
      </c>
      <c r="H25324" s="25">
        <v>1087</v>
      </c>
      <c r="J25324" s="58" t="e">
        <f>HYPERLINK("#"&amp;"Insumos"&amp;"!A"&amp;MATCH($B25324,#REF!,0),"Ins "&amp;$B25324)</f>
        <v>#REF!</v>
      </c>
      <c r="M25324" s="220"/>
    </row>
    <row r="25325" spans="1:13" x14ac:dyDescent="0.2">
      <c r="A25325" s="51" t="s">
        <v>9089</v>
      </c>
      <c r="B25325" s="52" t="s">
        <v>263</v>
      </c>
      <c r="C25325" s="45" t="s">
        <v>696</v>
      </c>
      <c r="D25325" s="23" t="s">
        <v>5534</v>
      </c>
      <c r="E25325" s="23" t="s">
        <v>4140</v>
      </c>
      <c r="F25325" s="40">
        <v>3.0000000000000001E-3</v>
      </c>
      <c r="G25325" s="25">
        <v>187426</v>
      </c>
      <c r="H25325" s="25">
        <v>562</v>
      </c>
      <c r="J25325" s="58" t="e">
        <f>HYPERLINK("#"&amp;"Insumos"&amp;"!A"&amp;MATCH($B25325,#REF!,0),"Ins "&amp;$B25325)</f>
        <v>#REF!</v>
      </c>
      <c r="M25325" s="220"/>
    </row>
    <row r="25326" spans="1:13" x14ac:dyDescent="0.2">
      <c r="A25326" s="51" t="s">
        <v>9089</v>
      </c>
      <c r="B25326" s="52" t="s">
        <v>5578</v>
      </c>
      <c r="C25326" s="45" t="s">
        <v>1015</v>
      </c>
      <c r="D25326" s="23" t="s">
        <v>5734</v>
      </c>
      <c r="E25326" s="23" t="s">
        <v>4141</v>
      </c>
      <c r="F25326" s="40">
        <v>0.17</v>
      </c>
      <c r="G25326" s="25">
        <v>52425</v>
      </c>
      <c r="H25326" s="25">
        <v>8912</v>
      </c>
      <c r="J25326" s="58" t="e">
        <f>HYPERLINK("#"&amp;"Insumos"&amp;"!A"&amp;MATCH($B25326,#REF!,0),"Ins "&amp;$B25326)</f>
        <v>#REF!</v>
      </c>
      <c r="M25326" s="220"/>
    </row>
    <row r="25327" spans="1:13" x14ac:dyDescent="0.2">
      <c r="A25327" s="51" t="s">
        <v>9089</v>
      </c>
      <c r="B25327" s="52" t="s">
        <v>5007</v>
      </c>
      <c r="C25327" s="45" t="s">
        <v>720</v>
      </c>
      <c r="D25327" s="23" t="s">
        <v>5751</v>
      </c>
      <c r="E25327" s="23" t="s">
        <v>4134</v>
      </c>
      <c r="F25327" s="40">
        <v>0.372</v>
      </c>
      <c r="G25327" s="25">
        <v>1897</v>
      </c>
      <c r="H25327" s="25">
        <v>706</v>
      </c>
      <c r="J25327" s="58" t="e">
        <f>HYPERLINK("#"&amp;"Insumos"&amp;"!A"&amp;MATCH($B25327,#REF!,0),"Ins "&amp;$B25327)</f>
        <v>#REF!</v>
      </c>
      <c r="M25327" s="220"/>
    </row>
    <row r="25328" spans="1:13" ht="25.5" x14ac:dyDescent="0.2">
      <c r="A25328" s="54" t="s">
        <v>9089</v>
      </c>
      <c r="B25328" s="53" t="s">
        <v>4575</v>
      </c>
      <c r="C25328" s="45" t="s">
        <v>1437</v>
      </c>
      <c r="D25328" s="23" t="s">
        <v>5751</v>
      </c>
      <c r="E25328" s="23" t="s">
        <v>4138</v>
      </c>
      <c r="F25328" s="40">
        <v>0.4</v>
      </c>
      <c r="G25328" s="25">
        <v>182936</v>
      </c>
      <c r="H25328" s="25">
        <v>73174</v>
      </c>
      <c r="J25328" s="58" t="e">
        <f>HYPERLINK("#"&amp;"Insumos"&amp;"!A"&amp;MATCH($B25328,#REF!,0),"Ins "&amp;$B25328)</f>
        <v>#REF!</v>
      </c>
      <c r="M25328" s="220"/>
    </row>
    <row r="25329" spans="1:13" ht="25.5" x14ac:dyDescent="0.2">
      <c r="A25329" s="54" t="s">
        <v>9089</v>
      </c>
      <c r="B25329" s="53" t="s">
        <v>4558</v>
      </c>
      <c r="C25329" s="45" t="s">
        <v>1427</v>
      </c>
      <c r="D25329" s="23" t="s">
        <v>5751</v>
      </c>
      <c r="E25329" s="23" t="s">
        <v>4138</v>
      </c>
      <c r="F25329" s="40">
        <v>1.2E-2</v>
      </c>
      <c r="G25329" s="25">
        <v>69974</v>
      </c>
      <c r="H25329" s="25">
        <v>840</v>
      </c>
      <c r="J25329" s="58" t="e">
        <f>HYPERLINK("#"&amp;"Insumos"&amp;"!A"&amp;MATCH($B25329,#REF!,0),"Ins "&amp;$B25329)</f>
        <v>#REF!</v>
      </c>
      <c r="M25329" s="220"/>
    </row>
    <row r="25330" spans="1:13" x14ac:dyDescent="0.2">
      <c r="A25330" s="54" t="s">
        <v>9089</v>
      </c>
      <c r="B25330" s="53" t="s">
        <v>5191</v>
      </c>
      <c r="C25330" s="45" t="s">
        <v>1216</v>
      </c>
      <c r="D25330" s="23" t="s">
        <v>5751</v>
      </c>
      <c r="E25330" s="23" t="s">
        <v>4134</v>
      </c>
      <c r="F25330" s="40">
        <v>0.2</v>
      </c>
      <c r="G25330" s="25">
        <v>109572</v>
      </c>
      <c r="H25330" s="25">
        <v>21914</v>
      </c>
      <c r="J25330" s="58" t="e">
        <f>HYPERLINK("#"&amp;"Insumos"&amp;"!A"&amp;MATCH($B25330,#REF!,0),"Ins "&amp;$B25330)</f>
        <v>#REF!</v>
      </c>
      <c r="M25330" s="220"/>
    </row>
    <row r="25331" spans="1:13" ht="76.5" x14ac:dyDescent="0.2">
      <c r="A25331" s="49" t="s">
        <v>9632</v>
      </c>
      <c r="B25331" s="50" t="s">
        <v>6816</v>
      </c>
      <c r="C25331" s="79" t="s">
        <v>9633</v>
      </c>
      <c r="D25331" s="37" t="s">
        <v>5608</v>
      </c>
      <c r="E25331" s="37" t="s">
        <v>463</v>
      </c>
      <c r="F25331" s="41"/>
      <c r="G25331" s="27"/>
      <c r="H25331" s="27"/>
      <c r="I25331" s="27">
        <v>40381302</v>
      </c>
      <c r="M25331" s="220">
        <f t="shared" si="395"/>
        <v>52883353</v>
      </c>
    </row>
    <row r="25332" spans="1:13" ht="63.75" x14ac:dyDescent="0.2">
      <c r="A25332" s="28" t="s">
        <v>9632</v>
      </c>
      <c r="B25332" s="35" t="s">
        <v>9635</v>
      </c>
      <c r="C25332" s="45" t="s">
        <v>9634</v>
      </c>
      <c r="D25332" s="23" t="s">
        <v>5751</v>
      </c>
      <c r="E25332" s="23" t="s">
        <v>72</v>
      </c>
      <c r="F25332" s="40">
        <v>1</v>
      </c>
      <c r="G25332" s="25">
        <v>37345870</v>
      </c>
      <c r="H25332" s="25">
        <v>37345870</v>
      </c>
      <c r="J25332" s="58" t="e">
        <f>HYPERLINK("#"&amp;"Insumos"&amp;"!A"&amp;MATCH($B25332,#REF!,0),"Ins "&amp;$B25332)</f>
        <v>#REF!</v>
      </c>
      <c r="M25332" s="220"/>
    </row>
    <row r="25333" spans="1:13" x14ac:dyDescent="0.2">
      <c r="A25333" s="28" t="s">
        <v>9632</v>
      </c>
      <c r="B25333" s="35" t="s">
        <v>201</v>
      </c>
      <c r="C25333" s="45" t="s">
        <v>1029</v>
      </c>
      <c r="D25333" s="23" t="s">
        <v>5734</v>
      </c>
      <c r="E25333" s="23" t="s">
        <v>4141</v>
      </c>
      <c r="F25333" s="40">
        <v>12</v>
      </c>
      <c r="G25333" s="25">
        <v>89712</v>
      </c>
      <c r="H25333" s="25">
        <v>1076544</v>
      </c>
      <c r="J25333" s="58" t="e">
        <f>HYPERLINK("#"&amp;"Insumos"&amp;"!A"&amp;MATCH($B25333,#REF!,0),"Ins "&amp;$B25333)</f>
        <v>#REF!</v>
      </c>
      <c r="M25333" s="220"/>
    </row>
    <row r="25334" spans="1:13" x14ac:dyDescent="0.2">
      <c r="A25334" s="28" t="s">
        <v>9632</v>
      </c>
      <c r="B25334" s="52" t="s">
        <v>263</v>
      </c>
      <c r="C25334" s="45" t="s">
        <v>696</v>
      </c>
      <c r="D25334" s="23" t="s">
        <v>5534</v>
      </c>
      <c r="E25334" s="23" t="s">
        <v>4140</v>
      </c>
      <c r="F25334" s="40">
        <v>10</v>
      </c>
      <c r="G25334" s="25">
        <v>187426</v>
      </c>
      <c r="H25334" s="25">
        <v>1874260</v>
      </c>
      <c r="J25334" s="58" t="e">
        <f>HYPERLINK("#"&amp;"Insumos"&amp;"!A"&amp;MATCH($B25334,#REF!,0),"Ins "&amp;$B25334)</f>
        <v>#REF!</v>
      </c>
      <c r="M25334" s="220"/>
    </row>
    <row r="25335" spans="1:13" ht="25.5" x14ac:dyDescent="0.2">
      <c r="A25335" s="28" t="s">
        <v>9632</v>
      </c>
      <c r="B25335" s="35" t="s">
        <v>8795</v>
      </c>
      <c r="C25335" s="45" t="s">
        <v>8796</v>
      </c>
      <c r="D25335" s="23" t="s">
        <v>5534</v>
      </c>
      <c r="E25335" s="23" t="s">
        <v>8737</v>
      </c>
      <c r="F25335" s="40">
        <v>2</v>
      </c>
      <c r="G25335" s="25">
        <v>42314</v>
      </c>
      <c r="H25335" s="25">
        <v>84628</v>
      </c>
      <c r="J25335" s="58" t="e">
        <f>HYPERLINK("#"&amp;"Insumos"&amp;"!A"&amp;MATCH($B25335,#REF!,0),"Ins "&amp;$B25335)</f>
        <v>#REF!</v>
      </c>
      <c r="M25335" s="220"/>
    </row>
    <row r="25336" spans="1:13" s="176" customFormat="1" ht="40.15" customHeight="1" x14ac:dyDescent="0.2">
      <c r="A25336" s="170" t="s">
        <v>12786</v>
      </c>
      <c r="B25336" s="171"/>
      <c r="C25336" s="172" t="s">
        <v>12785</v>
      </c>
      <c r="D25336" s="173" t="s">
        <v>5607</v>
      </c>
      <c r="E25336" s="173"/>
      <c r="F25336" s="174"/>
      <c r="G25336" s="175"/>
      <c r="H25336" s="175"/>
      <c r="I25336" s="175"/>
    </row>
  </sheetData>
  <sheetProtection sort="0" autoFilter="0"/>
  <autoFilter ref="L1:N25335"/>
  <phoneticPr fontId="9" type="noConversion"/>
  <conditionalFormatting sqref="A2026:A2035">
    <cfRule type="uniqueValues" dxfId="0" priority="1"/>
  </conditionalFormatting>
  <pageMargins left="0.25" right="0.25" top="0.75" bottom="0.75" header="0.3" footer="0.3"/>
  <pageSetup scale="84"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0"/>
  <sheetViews>
    <sheetView workbookViewId="0">
      <selection activeCell="G9" sqref="G9"/>
    </sheetView>
  </sheetViews>
  <sheetFormatPr baseColWidth="10" defaultColWidth="11.42578125" defaultRowHeight="12.75" x14ac:dyDescent="0.2"/>
  <cols>
    <col min="1" max="1" width="11.28515625" style="85" customWidth="1"/>
    <col min="2" max="2" width="57.7109375" style="84" customWidth="1"/>
    <col min="3" max="3" width="5.28515625" style="86" customWidth="1"/>
    <col min="4" max="4" width="12.28515625" style="87" bestFit="1" customWidth="1"/>
    <col min="5" max="5" width="23" style="87" customWidth="1"/>
    <col min="6" max="6" width="16.7109375" style="88" bestFit="1" customWidth="1"/>
    <col min="7" max="7" width="18.42578125" style="84" bestFit="1" customWidth="1"/>
    <col min="8" max="8" width="14.28515625" style="89" bestFit="1" customWidth="1"/>
    <col min="9" max="9" width="14.42578125" style="89" customWidth="1"/>
    <col min="10" max="10" width="17.28515625" style="97" bestFit="1" customWidth="1"/>
    <col min="11" max="11" width="2.7109375" style="83" customWidth="1"/>
    <col min="12" max="16384" width="11.42578125" style="84"/>
  </cols>
  <sheetData>
    <row r="1" spans="1:11" ht="28.15" customHeight="1" x14ac:dyDescent="0.2">
      <c r="A1" s="281" t="s">
        <v>12542</v>
      </c>
      <c r="B1" s="281"/>
      <c r="C1" s="281"/>
      <c r="D1" s="281"/>
      <c r="E1" s="281"/>
      <c r="F1" s="281"/>
      <c r="G1" s="281"/>
      <c r="H1" s="281"/>
      <c r="I1" s="281"/>
      <c r="J1" s="281"/>
    </row>
    <row r="2" spans="1:11" ht="13.5" thickBot="1" x14ac:dyDescent="0.25">
      <c r="J2" s="90"/>
    </row>
    <row r="3" spans="1:11" ht="21.4" customHeight="1" x14ac:dyDescent="0.2">
      <c r="A3" s="91" t="s">
        <v>979</v>
      </c>
      <c r="B3" s="92"/>
      <c r="C3" s="93"/>
      <c r="D3" s="94" t="s">
        <v>980</v>
      </c>
      <c r="E3" s="95">
        <v>4963167818</v>
      </c>
      <c r="F3" s="96"/>
      <c r="G3" s="97"/>
      <c r="J3" s="218"/>
    </row>
    <row r="4" spans="1:11" ht="21.4" customHeight="1" thickBot="1" x14ac:dyDescent="0.25">
      <c r="A4" s="98" t="s">
        <v>981</v>
      </c>
      <c r="B4" s="99"/>
      <c r="C4" s="100"/>
      <c r="D4" s="101" t="s">
        <v>982</v>
      </c>
      <c r="E4" s="102">
        <v>5</v>
      </c>
      <c r="J4" s="218"/>
    </row>
    <row r="5" spans="1:11" ht="13.5" thickBot="1" x14ac:dyDescent="0.25"/>
    <row r="6" spans="1:11" s="109" customFormat="1" ht="66.400000000000006" customHeight="1" thickBot="1" x14ac:dyDescent="0.25">
      <c r="A6" s="103" t="s">
        <v>983</v>
      </c>
      <c r="B6" s="104" t="s">
        <v>984</v>
      </c>
      <c r="C6" s="104" t="s">
        <v>463</v>
      </c>
      <c r="D6" s="103" t="s">
        <v>985</v>
      </c>
      <c r="E6" s="103" t="s">
        <v>986</v>
      </c>
      <c r="F6" s="105" t="s">
        <v>987</v>
      </c>
      <c r="G6" s="104" t="s">
        <v>12543</v>
      </c>
      <c r="H6" s="106" t="s">
        <v>1648</v>
      </c>
      <c r="I6" s="106" t="s">
        <v>988</v>
      </c>
      <c r="J6" s="107" t="s">
        <v>989</v>
      </c>
      <c r="K6" s="108"/>
    </row>
    <row r="7" spans="1:11" x14ac:dyDescent="0.2">
      <c r="A7" s="110">
        <v>1</v>
      </c>
      <c r="B7" s="111" t="s">
        <v>990</v>
      </c>
      <c r="C7" s="112"/>
      <c r="D7" s="113"/>
      <c r="E7" s="113"/>
      <c r="F7" s="114"/>
      <c r="G7" s="115"/>
      <c r="H7" s="116"/>
      <c r="I7" s="116"/>
      <c r="J7" s="117">
        <f>+J8</f>
        <v>5.0302933359324911E-2</v>
      </c>
    </row>
    <row r="8" spans="1:11" x14ac:dyDescent="0.2">
      <c r="A8" s="118">
        <v>1.1000000000000001</v>
      </c>
      <c r="B8" s="119" t="s">
        <v>991</v>
      </c>
      <c r="C8" s="120"/>
      <c r="D8" s="121"/>
      <c r="E8" s="121"/>
      <c r="F8" s="122"/>
      <c r="G8" s="123"/>
      <c r="H8" s="124"/>
      <c r="I8" s="125">
        <f>SUM(H9:H23)</f>
        <v>249661900.00000003</v>
      </c>
      <c r="J8" s="126">
        <f>+I8/$E$3</f>
        <v>5.0302933359324911E-2</v>
      </c>
      <c r="K8" s="127"/>
    </row>
    <row r="9" spans="1:11" x14ac:dyDescent="0.2">
      <c r="A9" s="118"/>
      <c r="B9" s="123" t="s">
        <v>992</v>
      </c>
      <c r="C9" s="120" t="s">
        <v>993</v>
      </c>
      <c r="D9" s="121">
        <v>1</v>
      </c>
      <c r="E9" s="128">
        <v>0.5</v>
      </c>
      <c r="F9" s="124">
        <v>6700000</v>
      </c>
      <c r="G9" s="129">
        <v>0.65560000000000007</v>
      </c>
      <c r="H9" s="124">
        <f>+D9*E9*$E$4*F9*(1+G9)</f>
        <v>27731300.000000004</v>
      </c>
      <c r="I9" s="124"/>
      <c r="J9" s="130">
        <f>+H9/$E$3</f>
        <v>5.5874193694249981E-3</v>
      </c>
    </row>
    <row r="10" spans="1:11" x14ac:dyDescent="0.2">
      <c r="A10" s="118"/>
      <c r="B10" s="123" t="s">
        <v>994</v>
      </c>
      <c r="C10" s="120" t="s">
        <v>993</v>
      </c>
      <c r="D10" s="121">
        <v>2</v>
      </c>
      <c r="E10" s="128">
        <v>1</v>
      </c>
      <c r="F10" s="124">
        <v>4500000</v>
      </c>
      <c r="G10" s="129">
        <v>0.65560000000000007</v>
      </c>
      <c r="H10" s="124">
        <f>+D10*E10*$E$4*F10*(1+G10)</f>
        <v>74502000.000000015</v>
      </c>
      <c r="I10" s="124"/>
      <c r="J10" s="130">
        <f>+H10/$E$3</f>
        <v>1.5010977410395518E-2</v>
      </c>
    </row>
    <row r="11" spans="1:11" x14ac:dyDescent="0.2">
      <c r="A11" s="118"/>
      <c r="B11" s="123" t="s">
        <v>995</v>
      </c>
      <c r="C11" s="120" t="s">
        <v>993</v>
      </c>
      <c r="D11" s="121">
        <v>2</v>
      </c>
      <c r="E11" s="128">
        <v>1</v>
      </c>
      <c r="F11" s="124">
        <v>3600000</v>
      </c>
      <c r="G11" s="129">
        <v>0.65560000000000007</v>
      </c>
      <c r="H11" s="124">
        <f>+D11*E11*$E$4*F11*(1+G11)</f>
        <v>59601600.000000007</v>
      </c>
      <c r="I11" s="124"/>
      <c r="J11" s="130">
        <f>+H11/$E$3</f>
        <v>1.2008781928316413E-2</v>
      </c>
    </row>
    <row r="12" spans="1:11" x14ac:dyDescent="0.2">
      <c r="A12" s="118"/>
      <c r="B12" s="123" t="s">
        <v>996</v>
      </c>
      <c r="C12" s="120" t="s">
        <v>993</v>
      </c>
      <c r="D12" s="121">
        <v>1</v>
      </c>
      <c r="E12" s="128">
        <v>1</v>
      </c>
      <c r="F12" s="124">
        <v>3600000</v>
      </c>
      <c r="G12" s="129">
        <v>0.65560000000000007</v>
      </c>
      <c r="H12" s="124">
        <f>+D12*E12*$E$4*F12*(1+G12)</f>
        <v>29800800.000000004</v>
      </c>
      <c r="I12" s="124"/>
      <c r="J12" s="130">
        <f t="shared" ref="J12:J23" si="0">+H12/$E$3</f>
        <v>6.0043909641582065E-3</v>
      </c>
    </row>
    <row r="13" spans="1:11" x14ac:dyDescent="0.2">
      <c r="A13" s="118"/>
      <c r="B13" s="123" t="s">
        <v>9170</v>
      </c>
      <c r="C13" s="120" t="s">
        <v>993</v>
      </c>
      <c r="D13" s="121">
        <v>1</v>
      </c>
      <c r="E13" s="128">
        <v>0.5</v>
      </c>
      <c r="F13" s="124">
        <v>3600000</v>
      </c>
      <c r="G13" s="129">
        <v>0.65560000000000007</v>
      </c>
      <c r="H13" s="124">
        <f t="shared" ref="H13:H17" si="1">+D13*E13*$E$4*F13*(1+G13)</f>
        <v>14900400.000000002</v>
      </c>
      <c r="I13" s="124"/>
      <c r="J13" s="130">
        <f t="shared" si="0"/>
        <v>3.0021954820791032E-3</v>
      </c>
    </row>
    <row r="14" spans="1:11" x14ac:dyDescent="0.2">
      <c r="A14" s="118"/>
      <c r="B14" s="123" t="s">
        <v>12544</v>
      </c>
      <c r="C14" s="120" t="s">
        <v>993</v>
      </c>
      <c r="D14" s="121">
        <v>1</v>
      </c>
      <c r="E14" s="128">
        <v>1</v>
      </c>
      <c r="F14" s="124">
        <v>3600000</v>
      </c>
      <c r="G14" s="129">
        <v>0.65560000000000007</v>
      </c>
      <c r="H14" s="124">
        <f>+D14*E14*$E$4*F14*(1+G14)</f>
        <v>29800800.000000004</v>
      </c>
      <c r="I14" s="124"/>
      <c r="J14" s="130">
        <f t="shared" si="0"/>
        <v>6.0043909641582065E-3</v>
      </c>
    </row>
    <row r="15" spans="1:11" x14ac:dyDescent="0.2">
      <c r="A15" s="118"/>
      <c r="B15" s="123" t="s">
        <v>997</v>
      </c>
      <c r="C15" s="120" t="s">
        <v>993</v>
      </c>
      <c r="D15" s="121">
        <v>0</v>
      </c>
      <c r="E15" s="128">
        <v>1</v>
      </c>
      <c r="F15" s="124">
        <v>1750905</v>
      </c>
      <c r="G15" s="129">
        <v>0.82900000000000007</v>
      </c>
      <c r="H15" s="124">
        <f t="shared" si="1"/>
        <v>0</v>
      </c>
      <c r="I15" s="124"/>
      <c r="J15" s="130">
        <f>+H15/$E$3</f>
        <v>0</v>
      </c>
    </row>
    <row r="16" spans="1:11" x14ac:dyDescent="0.2">
      <c r="A16" s="118"/>
      <c r="B16" s="123" t="s">
        <v>9523</v>
      </c>
      <c r="C16" s="120" t="s">
        <v>993</v>
      </c>
      <c r="D16" s="121">
        <v>0</v>
      </c>
      <c r="E16" s="128">
        <v>0.2</v>
      </c>
      <c r="F16" s="124">
        <v>1750905</v>
      </c>
      <c r="G16" s="129">
        <v>0.82900000000000007</v>
      </c>
      <c r="H16" s="124">
        <f t="shared" si="1"/>
        <v>0</v>
      </c>
      <c r="I16" s="124"/>
      <c r="J16" s="130">
        <f t="shared" si="0"/>
        <v>0</v>
      </c>
    </row>
    <row r="17" spans="1:11" x14ac:dyDescent="0.2">
      <c r="A17" s="118"/>
      <c r="B17" s="123" t="s">
        <v>998</v>
      </c>
      <c r="C17" s="120" t="s">
        <v>993</v>
      </c>
      <c r="D17" s="121">
        <v>0</v>
      </c>
      <c r="E17" s="128">
        <v>0.15</v>
      </c>
      <c r="F17" s="124">
        <v>3600000</v>
      </c>
      <c r="G17" s="129"/>
      <c r="H17" s="124">
        <f t="shared" si="1"/>
        <v>0</v>
      </c>
      <c r="I17" s="124"/>
      <c r="J17" s="130">
        <f t="shared" si="0"/>
        <v>0</v>
      </c>
      <c r="K17" s="127"/>
    </row>
    <row r="18" spans="1:11" ht="25.5" x14ac:dyDescent="0.2">
      <c r="A18" s="118"/>
      <c r="B18" s="131" t="s">
        <v>9167</v>
      </c>
      <c r="C18" s="120" t="s">
        <v>999</v>
      </c>
      <c r="D18" s="121">
        <f t="shared" ref="D18:D21" si="2">+$E$4</f>
        <v>5</v>
      </c>
      <c r="E18" s="128">
        <v>1</v>
      </c>
      <c r="F18" s="124">
        <v>800000</v>
      </c>
      <c r="G18" s="129"/>
      <c r="H18" s="124">
        <f t="shared" ref="H18:H21" si="3">+D18*E18*F18*(1+G18)</f>
        <v>4000000</v>
      </c>
      <c r="I18" s="124"/>
      <c r="J18" s="130">
        <f t="shared" si="0"/>
        <v>8.0593688278948294E-4</v>
      </c>
      <c r="K18" s="127"/>
    </row>
    <row r="19" spans="1:11" x14ac:dyDescent="0.2">
      <c r="A19" s="118"/>
      <c r="B19" s="123" t="s">
        <v>1000</v>
      </c>
      <c r="C19" s="120" t="s">
        <v>999</v>
      </c>
      <c r="D19" s="121">
        <f t="shared" si="2"/>
        <v>5</v>
      </c>
      <c r="E19" s="128">
        <v>1</v>
      </c>
      <c r="F19" s="159">
        <v>500000</v>
      </c>
      <c r="G19" s="129"/>
      <c r="H19" s="124">
        <f t="shared" si="3"/>
        <v>2500000</v>
      </c>
      <c r="I19" s="124"/>
      <c r="J19" s="130">
        <f t="shared" si="0"/>
        <v>5.0371055174342687E-4</v>
      </c>
      <c r="K19" s="127"/>
    </row>
    <row r="20" spans="1:11" x14ac:dyDescent="0.2">
      <c r="A20" s="118"/>
      <c r="B20" s="123" t="s">
        <v>1001</v>
      </c>
      <c r="C20" s="120" t="s">
        <v>999</v>
      </c>
      <c r="D20" s="121">
        <f t="shared" si="2"/>
        <v>5</v>
      </c>
      <c r="E20" s="128">
        <v>1</v>
      </c>
      <c r="F20" s="159">
        <v>300000</v>
      </c>
      <c r="G20" s="129"/>
      <c r="H20" s="124">
        <f t="shared" si="3"/>
        <v>1500000</v>
      </c>
      <c r="I20" s="124"/>
      <c r="J20" s="130">
        <f t="shared" si="0"/>
        <v>3.0222633104605613E-4</v>
      </c>
      <c r="K20" s="127"/>
    </row>
    <row r="21" spans="1:11" ht="27.75" customHeight="1" x14ac:dyDescent="0.2">
      <c r="A21" s="118"/>
      <c r="B21" s="131" t="s">
        <v>12545</v>
      </c>
      <c r="C21" s="120" t="s">
        <v>999</v>
      </c>
      <c r="D21" s="121">
        <f t="shared" si="2"/>
        <v>5</v>
      </c>
      <c r="E21" s="128">
        <v>1</v>
      </c>
      <c r="F21" s="159">
        <v>1000000</v>
      </c>
      <c r="G21" s="129"/>
      <c r="H21" s="124">
        <f t="shared" si="3"/>
        <v>5000000</v>
      </c>
      <c r="I21" s="124"/>
      <c r="J21" s="130">
        <f t="shared" si="0"/>
        <v>1.0074211034868537E-3</v>
      </c>
      <c r="K21" s="127"/>
    </row>
    <row r="22" spans="1:11" x14ac:dyDescent="0.2">
      <c r="A22" s="118"/>
      <c r="B22" s="123" t="s">
        <v>1002</v>
      </c>
      <c r="C22" s="120" t="s">
        <v>999</v>
      </c>
      <c r="D22" s="121">
        <f>+$E$4</f>
        <v>5</v>
      </c>
      <c r="E22" s="128">
        <v>1</v>
      </c>
      <c r="F22" s="124">
        <v>65000</v>
      </c>
      <c r="G22" s="129"/>
      <c r="H22" s="124">
        <f>+D22*E22*F22*(1+G22)</f>
        <v>325000</v>
      </c>
      <c r="I22" s="124"/>
      <c r="J22" s="130">
        <f t="shared" si="0"/>
        <v>6.5482371726645499E-5</v>
      </c>
      <c r="K22" s="127"/>
    </row>
    <row r="23" spans="1:11" x14ac:dyDescent="0.2">
      <c r="A23" s="118"/>
      <c r="B23" s="123"/>
      <c r="C23" s="120"/>
      <c r="D23" s="121"/>
      <c r="E23" s="132"/>
      <c r="F23" s="124"/>
      <c r="G23" s="129"/>
      <c r="H23" s="124"/>
      <c r="I23" s="124"/>
      <c r="J23" s="130">
        <f t="shared" si="0"/>
        <v>0</v>
      </c>
      <c r="K23" s="127"/>
    </row>
    <row r="24" spans="1:11" x14ac:dyDescent="0.2">
      <c r="A24" s="118">
        <v>2</v>
      </c>
      <c r="B24" s="133" t="s">
        <v>1003</v>
      </c>
      <c r="C24" s="120"/>
      <c r="D24" s="121"/>
      <c r="E24" s="121"/>
      <c r="F24" s="124"/>
      <c r="G24" s="123"/>
      <c r="H24" s="124"/>
      <c r="I24" s="124"/>
      <c r="J24" s="134">
        <f>+J25+J27+J38+J34</f>
        <v>0.19934450114684429</v>
      </c>
    </row>
    <row r="25" spans="1:11" x14ac:dyDescent="0.2">
      <c r="A25" s="118">
        <v>2.1</v>
      </c>
      <c r="B25" s="119" t="s">
        <v>1004</v>
      </c>
      <c r="C25" s="120"/>
      <c r="D25" s="121"/>
      <c r="E25" s="121"/>
      <c r="F25" s="124"/>
      <c r="G25" s="123"/>
      <c r="H25" s="124"/>
      <c r="I25" s="125">
        <f>SUM(H26:H26)</f>
        <v>0</v>
      </c>
      <c r="J25" s="126">
        <f>+I25/$E$3</f>
        <v>0</v>
      </c>
      <c r="K25" s="127"/>
    </row>
    <row r="26" spans="1:11" x14ac:dyDescent="0.2">
      <c r="A26" s="118"/>
      <c r="B26" s="123" t="s">
        <v>12546</v>
      </c>
      <c r="C26" s="120"/>
      <c r="D26" s="129"/>
      <c r="E26" s="121"/>
      <c r="F26" s="124"/>
      <c r="G26" s="135">
        <v>1.3096000000000001</v>
      </c>
      <c r="H26" s="124">
        <f>+F26*D26*G26</f>
        <v>0</v>
      </c>
      <c r="I26" s="124"/>
      <c r="J26" s="130"/>
    </row>
    <row r="27" spans="1:11" x14ac:dyDescent="0.2">
      <c r="A27" s="118">
        <v>2.2000000000000002</v>
      </c>
      <c r="B27" s="119" t="s">
        <v>1005</v>
      </c>
      <c r="C27" s="120"/>
      <c r="D27" s="121"/>
      <c r="E27" s="121"/>
      <c r="F27" s="124"/>
      <c r="G27" s="136"/>
      <c r="H27" s="124"/>
      <c r="I27" s="125">
        <f>SUM(H28:H32)</f>
        <v>60063808.012867205</v>
      </c>
      <c r="J27" s="126">
        <f>+I27/$E$3</f>
        <v>1.2101909549589042E-2</v>
      </c>
    </row>
    <row r="28" spans="1:11" x14ac:dyDescent="0.2">
      <c r="A28" s="118"/>
      <c r="B28" s="123" t="s">
        <v>1006</v>
      </c>
      <c r="C28" s="120" t="s">
        <v>468</v>
      </c>
      <c r="D28" s="129">
        <v>5.9999999999999995E-4</v>
      </c>
      <c r="E28" s="128">
        <v>0.2</v>
      </c>
      <c r="F28" s="124">
        <f>+$E$3*E28</f>
        <v>992633563.60000002</v>
      </c>
      <c r="G28" s="136">
        <f t="shared" ref="G28" si="4">+$G$26</f>
        <v>1.3096000000000001</v>
      </c>
      <c r="H28" s="137">
        <f>+(((F28*G28*D28)/365)*($E$4*30+120))*1.19</f>
        <v>686588.82995233475</v>
      </c>
      <c r="I28" s="124"/>
      <c r="J28" s="130">
        <f t="shared" ref="J28:J32" si="5">+H28/$E$3</f>
        <v>1.3833681534246577E-4</v>
      </c>
      <c r="K28" s="127"/>
    </row>
    <row r="29" spans="1:11" x14ac:dyDescent="0.2">
      <c r="A29" s="118"/>
      <c r="B29" s="123" t="s">
        <v>1007</v>
      </c>
      <c r="C29" s="120" t="s">
        <v>468</v>
      </c>
      <c r="D29" s="138">
        <v>5.9999999999999995E-4</v>
      </c>
      <c r="E29" s="139"/>
      <c r="F29" s="124">
        <f t="shared" ref="F29:F31" si="6">+$E$3</f>
        <v>4963167818</v>
      </c>
      <c r="G29" s="140">
        <f>+$G$26</f>
        <v>1.3096000000000001</v>
      </c>
      <c r="H29" s="137">
        <f>+(((F29*G29*D29)/365)*($E$4*30+120))*1.19</f>
        <v>3432944.1497616731</v>
      </c>
      <c r="I29" s="124"/>
      <c r="J29" s="130">
        <f t="shared" si="5"/>
        <v>6.9168407671232868E-4</v>
      </c>
    </row>
    <row r="30" spans="1:11" x14ac:dyDescent="0.2">
      <c r="A30" s="118"/>
      <c r="B30" s="123" t="s">
        <v>1008</v>
      </c>
      <c r="C30" s="120" t="s">
        <v>468</v>
      </c>
      <c r="D30" s="138">
        <v>8.9999999999999998E-4</v>
      </c>
      <c r="E30" s="139"/>
      <c r="F30" s="124">
        <f t="shared" si="6"/>
        <v>4963167818</v>
      </c>
      <c r="G30" s="140">
        <f t="shared" ref="G30:G32" si="7">+$G$26</f>
        <v>1.3096000000000001</v>
      </c>
      <c r="H30" s="137">
        <f>+(((F30*G30*D30)/365)*(1825))*1.19</f>
        <v>34806239.29619474</v>
      </c>
      <c r="I30" s="124"/>
      <c r="J30" s="130">
        <f t="shared" si="5"/>
        <v>7.0129079999999991E-3</v>
      </c>
    </row>
    <row r="31" spans="1:11" x14ac:dyDescent="0.2">
      <c r="A31" s="118"/>
      <c r="B31" s="123" t="s">
        <v>443</v>
      </c>
      <c r="C31" s="120" t="s">
        <v>468</v>
      </c>
      <c r="D31" s="138">
        <v>5.0000000000000001E-4</v>
      </c>
      <c r="E31" s="139"/>
      <c r="F31" s="124">
        <f t="shared" si="6"/>
        <v>4963167818</v>
      </c>
      <c r="G31" s="140">
        <f t="shared" si="7"/>
        <v>1.3096000000000001</v>
      </c>
      <c r="H31" s="137">
        <f>+(((F31*G31*D31)/365)*($E$4*30+1095))*1.19</f>
        <v>13191405.760658285</v>
      </c>
      <c r="I31" s="124"/>
      <c r="J31" s="130">
        <f t="shared" si="5"/>
        <v>2.6578601095890416E-3</v>
      </c>
    </row>
    <row r="32" spans="1:11" x14ac:dyDescent="0.2">
      <c r="A32" s="118"/>
      <c r="B32" s="123" t="s">
        <v>12547</v>
      </c>
      <c r="C32" s="120" t="s">
        <v>468</v>
      </c>
      <c r="D32" s="138">
        <v>2.5000000000000001E-3</v>
      </c>
      <c r="E32" s="139"/>
      <c r="F32" s="124">
        <f>+$E$3</f>
        <v>4963167818</v>
      </c>
      <c r="G32" s="140">
        <f t="shared" si="7"/>
        <v>1.3096000000000001</v>
      </c>
      <c r="H32" s="137">
        <f>+(((F32*G32*D32)/365)*($E$4*30+0))*1.19</f>
        <v>7946629.9763001706</v>
      </c>
      <c r="I32" s="124"/>
      <c r="J32" s="130">
        <f t="shared" si="5"/>
        <v>1.6011205479452056E-3</v>
      </c>
    </row>
    <row r="33" spans="1:11" x14ac:dyDescent="0.2">
      <c r="A33" s="118"/>
      <c r="B33" s="123"/>
      <c r="C33" s="120"/>
      <c r="D33" s="129"/>
      <c r="E33" s="121"/>
      <c r="F33" s="124"/>
      <c r="G33" s="136"/>
      <c r="H33" s="124"/>
      <c r="I33" s="124"/>
      <c r="J33" s="130"/>
    </row>
    <row r="34" spans="1:11" x14ac:dyDescent="0.2">
      <c r="A34" s="118">
        <v>2.2999999999999998</v>
      </c>
      <c r="B34" s="119" t="s">
        <v>9169</v>
      </c>
      <c r="C34" s="120"/>
      <c r="D34" s="129"/>
      <c r="E34" s="121"/>
      <c r="F34" s="124"/>
      <c r="G34" s="136"/>
      <c r="H34" s="124"/>
      <c r="I34" s="125">
        <f>SUM(H35:H37)</f>
        <v>1800000</v>
      </c>
      <c r="J34" s="126">
        <f>+I34/$E$3</f>
        <v>3.6267159725526734E-4</v>
      </c>
    </row>
    <row r="35" spans="1:11" x14ac:dyDescent="0.2">
      <c r="A35" s="118"/>
      <c r="B35" s="123" t="s">
        <v>12548</v>
      </c>
      <c r="C35" s="120" t="s">
        <v>465</v>
      </c>
      <c r="D35" s="160">
        <v>6</v>
      </c>
      <c r="E35" s="159">
        <v>300000</v>
      </c>
      <c r="F35" s="124">
        <f>E35*D35</f>
        <v>1800000</v>
      </c>
      <c r="G35" s="136"/>
      <c r="H35" s="124">
        <f>+F35</f>
        <v>1800000</v>
      </c>
      <c r="I35" s="124"/>
      <c r="J35" s="130">
        <f t="shared" ref="J35:J36" si="8">+H35/$E$3</f>
        <v>3.6267159725526734E-4</v>
      </c>
    </row>
    <row r="36" spans="1:11" x14ac:dyDescent="0.2">
      <c r="A36" s="118"/>
      <c r="B36" s="123"/>
      <c r="C36" s="120"/>
      <c r="D36" s="141"/>
      <c r="E36" s="121"/>
      <c r="F36" s="124"/>
      <c r="G36" s="136"/>
      <c r="H36" s="124">
        <f>+F36*D36</f>
        <v>0</v>
      </c>
      <c r="I36" s="124"/>
      <c r="J36" s="130">
        <f t="shared" si="8"/>
        <v>0</v>
      </c>
    </row>
    <row r="37" spans="1:11" x14ac:dyDescent="0.2">
      <c r="A37" s="118"/>
      <c r="B37" s="123"/>
      <c r="C37" s="120"/>
      <c r="D37" s="129"/>
      <c r="E37" s="121"/>
      <c r="F37" s="124"/>
      <c r="G37" s="136"/>
      <c r="H37" s="124"/>
      <c r="I37" s="124"/>
      <c r="J37" s="130"/>
    </row>
    <row r="38" spans="1:11" ht="12" customHeight="1" x14ac:dyDescent="0.2">
      <c r="A38" s="118">
        <v>2.4</v>
      </c>
      <c r="B38" s="119" t="s">
        <v>1009</v>
      </c>
      <c r="C38" s="120"/>
      <c r="D38" s="121"/>
      <c r="E38" s="121"/>
      <c r="F38" s="124"/>
      <c r="G38" s="136"/>
      <c r="H38" s="124"/>
      <c r="I38" s="125">
        <f>SUM(H39:H46)</f>
        <v>927516404.77441454</v>
      </c>
      <c r="J38" s="126">
        <f>+I38/$E$3</f>
        <v>0.18687992</v>
      </c>
      <c r="K38" s="127"/>
    </row>
    <row r="39" spans="1:11" x14ac:dyDescent="0.2">
      <c r="A39" s="118"/>
      <c r="B39" s="123" t="s">
        <v>1010</v>
      </c>
      <c r="C39" s="120" t="s">
        <v>468</v>
      </c>
      <c r="D39" s="129">
        <v>0.05</v>
      </c>
      <c r="E39" s="121"/>
      <c r="F39" s="124">
        <f t="shared" ref="F39:F46" si="9">+$E$3</f>
        <v>4963167818</v>
      </c>
      <c r="G39" s="136">
        <f t="shared" ref="G39:G46" si="10">+$G$26</f>
        <v>1.3096000000000001</v>
      </c>
      <c r="H39" s="124">
        <f t="shared" ref="H39:H46" si="11">+F39*D39*G39</f>
        <v>324988228.72264004</v>
      </c>
      <c r="I39" s="124"/>
      <c r="J39" s="130">
        <f t="shared" ref="J39:J45" si="12">+H39/$E$3</f>
        <v>6.548000000000001E-2</v>
      </c>
    </row>
    <row r="40" spans="1:11" x14ac:dyDescent="0.2">
      <c r="A40" s="118"/>
      <c r="B40" s="123" t="s">
        <v>8493</v>
      </c>
      <c r="C40" s="120" t="s">
        <v>468</v>
      </c>
      <c r="D40" s="129">
        <v>0.02</v>
      </c>
      <c r="E40" s="121"/>
      <c r="F40" s="124">
        <f t="shared" si="9"/>
        <v>4963167818</v>
      </c>
      <c r="G40" s="136">
        <f t="shared" si="10"/>
        <v>1.3096000000000001</v>
      </c>
      <c r="H40" s="124">
        <f t="shared" si="11"/>
        <v>129995291.48905601</v>
      </c>
      <c r="I40" s="124"/>
      <c r="J40" s="130">
        <f>+H40/$E$3</f>
        <v>2.6192E-2</v>
      </c>
    </row>
    <row r="41" spans="1:11" x14ac:dyDescent="0.2">
      <c r="A41" s="118"/>
      <c r="B41" s="123" t="s">
        <v>8494</v>
      </c>
      <c r="C41" s="120" t="s">
        <v>468</v>
      </c>
      <c r="D41" s="129">
        <v>0.02</v>
      </c>
      <c r="E41" s="121"/>
      <c r="F41" s="124">
        <f t="shared" si="9"/>
        <v>4963167818</v>
      </c>
      <c r="G41" s="136">
        <f t="shared" si="10"/>
        <v>1.3096000000000001</v>
      </c>
      <c r="H41" s="124">
        <f t="shared" si="11"/>
        <v>129995291.48905601</v>
      </c>
      <c r="I41" s="124"/>
      <c r="J41" s="130">
        <f t="shared" si="12"/>
        <v>2.6192E-2</v>
      </c>
    </row>
    <row r="42" spans="1:11" x14ac:dyDescent="0.2">
      <c r="A42" s="118"/>
      <c r="B42" s="123" t="s">
        <v>8495</v>
      </c>
      <c r="C42" s="120" t="s">
        <v>468</v>
      </c>
      <c r="D42" s="129">
        <v>0.02</v>
      </c>
      <c r="E42" s="121"/>
      <c r="F42" s="124">
        <f t="shared" si="9"/>
        <v>4963167818</v>
      </c>
      <c r="G42" s="136">
        <f t="shared" si="10"/>
        <v>1.3096000000000001</v>
      </c>
      <c r="H42" s="124">
        <f t="shared" si="11"/>
        <v>129995291.48905601</v>
      </c>
      <c r="I42" s="124"/>
      <c r="J42" s="130">
        <f t="shared" si="12"/>
        <v>2.6192E-2</v>
      </c>
    </row>
    <row r="43" spans="1:11" x14ac:dyDescent="0.2">
      <c r="A43" s="118"/>
      <c r="B43" s="123" t="s">
        <v>8496</v>
      </c>
      <c r="C43" s="120" t="s">
        <v>468</v>
      </c>
      <c r="D43" s="129">
        <v>0.02</v>
      </c>
      <c r="E43" s="121"/>
      <c r="F43" s="124">
        <f t="shared" si="9"/>
        <v>4963167818</v>
      </c>
      <c r="G43" s="136">
        <f t="shared" si="10"/>
        <v>1.3096000000000001</v>
      </c>
      <c r="H43" s="124">
        <f t="shared" si="11"/>
        <v>129995291.48905601</v>
      </c>
      <c r="I43" s="124"/>
      <c r="J43" s="130">
        <f t="shared" si="12"/>
        <v>2.6192E-2</v>
      </c>
    </row>
    <row r="44" spans="1:11" x14ac:dyDescent="0.2">
      <c r="A44" s="118"/>
      <c r="B44" s="123" t="s">
        <v>1011</v>
      </c>
      <c r="C44" s="120" t="s">
        <v>468</v>
      </c>
      <c r="D44" s="129">
        <v>4.0000000000000001E-3</v>
      </c>
      <c r="E44" s="121"/>
      <c r="F44" s="124">
        <f t="shared" si="9"/>
        <v>4963167818</v>
      </c>
      <c r="G44" s="136">
        <f t="shared" si="10"/>
        <v>1.3096000000000001</v>
      </c>
      <c r="H44" s="124">
        <f t="shared" si="11"/>
        <v>25999058.297811203</v>
      </c>
      <c r="I44" s="124"/>
      <c r="J44" s="130">
        <f t="shared" si="12"/>
        <v>5.2384000000000007E-3</v>
      </c>
    </row>
    <row r="45" spans="1:11" x14ac:dyDescent="0.2">
      <c r="A45" s="118"/>
      <c r="B45" s="123" t="s">
        <v>8497</v>
      </c>
      <c r="C45" s="120" t="s">
        <v>468</v>
      </c>
      <c r="D45" s="129">
        <v>3.7000000000000002E-3</v>
      </c>
      <c r="E45" s="121"/>
      <c r="F45" s="124">
        <f t="shared" si="9"/>
        <v>4963167818</v>
      </c>
      <c r="G45" s="136">
        <f t="shared" si="10"/>
        <v>1.3096000000000001</v>
      </c>
      <c r="H45" s="124">
        <f t="shared" si="11"/>
        <v>24049128.925475363</v>
      </c>
      <c r="I45" s="124"/>
      <c r="J45" s="130">
        <f t="shared" si="12"/>
        <v>4.8455200000000007E-3</v>
      </c>
    </row>
    <row r="46" spans="1:11" ht="13.5" thickBot="1" x14ac:dyDescent="0.25">
      <c r="A46" s="118"/>
      <c r="B46" s="123" t="s">
        <v>8498</v>
      </c>
      <c r="C46" s="120" t="s">
        <v>468</v>
      </c>
      <c r="D46" s="129">
        <v>5.0000000000000001E-3</v>
      </c>
      <c r="E46" s="121"/>
      <c r="F46" s="124">
        <f t="shared" si="9"/>
        <v>4963167818</v>
      </c>
      <c r="G46" s="136">
        <f t="shared" si="10"/>
        <v>1.3096000000000001</v>
      </c>
      <c r="H46" s="124">
        <f t="shared" si="11"/>
        <v>32498822.872264002</v>
      </c>
      <c r="I46" s="124"/>
      <c r="J46" s="130">
        <f>+H46/$E$3</f>
        <v>6.548E-3</v>
      </c>
    </row>
    <row r="47" spans="1:11" ht="13.5" thickBot="1" x14ac:dyDescent="0.25">
      <c r="A47" s="142"/>
      <c r="B47" s="143" t="s">
        <v>1012</v>
      </c>
      <c r="C47" s="144"/>
      <c r="D47" s="145"/>
      <c r="E47" s="145"/>
      <c r="F47" s="146"/>
      <c r="G47" s="147"/>
      <c r="H47" s="148"/>
      <c r="I47" s="149">
        <f>SUM(I8:I46)</f>
        <v>1239042112.7872818</v>
      </c>
      <c r="J47" s="150">
        <f>SUM(J7:J46)/3</f>
        <v>0.24964743450616922</v>
      </c>
      <c r="K47" s="127"/>
    </row>
    <row r="48" spans="1:11" ht="21.4" customHeight="1" thickBot="1" x14ac:dyDescent="0.25">
      <c r="A48" s="151"/>
      <c r="B48" s="152" t="s">
        <v>1013</v>
      </c>
      <c r="C48" s="120"/>
      <c r="D48" s="121"/>
      <c r="E48" s="121"/>
      <c r="F48" s="122"/>
      <c r="G48" s="123"/>
      <c r="H48" s="124"/>
      <c r="I48" s="124"/>
      <c r="J48" s="130">
        <v>0.06</v>
      </c>
    </row>
    <row r="49" spans="1:11" ht="24" customHeight="1" thickBot="1" x14ac:dyDescent="0.25">
      <c r="A49" s="161"/>
      <c r="B49" s="162" t="s">
        <v>10150</v>
      </c>
      <c r="C49" s="163"/>
      <c r="D49" s="164"/>
      <c r="E49" s="164"/>
      <c r="F49" s="165"/>
      <c r="G49" s="166"/>
      <c r="H49" s="167"/>
      <c r="I49" s="168"/>
      <c r="J49" s="169">
        <f>SUM(J47:J48)</f>
        <v>0.30964743450616922</v>
      </c>
      <c r="K49" s="127"/>
    </row>
    <row r="51" spans="1:11" x14ac:dyDescent="0.2">
      <c r="A51" s="153"/>
      <c r="B51" s="153"/>
      <c r="C51" s="153"/>
      <c r="I51" s="154" t="s">
        <v>12549</v>
      </c>
      <c r="J51" s="154">
        <f>1+J49</f>
        <v>1.3096474345061693</v>
      </c>
    </row>
    <row r="53" spans="1:11" s="109" customFormat="1" x14ac:dyDescent="0.2">
      <c r="A53" s="155"/>
      <c r="H53" s="156"/>
      <c r="I53" s="157"/>
      <c r="J53" s="158"/>
      <c r="K53" s="108"/>
    </row>
    <row r="54" spans="1:11" x14ac:dyDescent="0.2">
      <c r="C54" s="84"/>
      <c r="D54" s="84"/>
      <c r="E54" s="84"/>
      <c r="F54" s="84"/>
    </row>
    <row r="55" spans="1:11" x14ac:dyDescent="0.2">
      <c r="C55" s="84"/>
      <c r="D55" s="84"/>
      <c r="E55" s="84"/>
      <c r="F55" s="84"/>
    </row>
    <row r="56" spans="1:11" x14ac:dyDescent="0.2">
      <c r="C56" s="84"/>
      <c r="D56" s="84"/>
      <c r="E56" s="84"/>
      <c r="F56" s="84"/>
    </row>
    <row r="57" spans="1:11" x14ac:dyDescent="0.2">
      <c r="C57" s="84"/>
      <c r="D57" s="84"/>
      <c r="E57" s="84"/>
      <c r="F57" s="84"/>
    </row>
    <row r="58" spans="1:11" x14ac:dyDescent="0.2">
      <c r="C58" s="84"/>
      <c r="D58" s="84"/>
      <c r="E58" s="84"/>
      <c r="F58" s="84"/>
    </row>
    <row r="59" spans="1:11" x14ac:dyDescent="0.2">
      <c r="C59" s="84"/>
      <c r="D59" s="84"/>
      <c r="E59" s="84"/>
      <c r="F59" s="84"/>
    </row>
    <row r="60" spans="1:11" x14ac:dyDescent="0.2">
      <c r="C60" s="84"/>
      <c r="D60" s="84"/>
      <c r="E60" s="84"/>
      <c r="F60" s="84"/>
    </row>
  </sheetData>
  <mergeCells count="1">
    <mergeCell ref="A1:J1"/>
  </mergeCells>
  <pageMargins left="0.70866141732283472" right="0.70866141732283472" top="0.74803149606299213" bottom="0.74803149606299213" header="0.31496062992125984" footer="0.31496062992125984"/>
  <pageSetup paperSize="119" scale="53"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B1:G25"/>
  <sheetViews>
    <sheetView workbookViewId="0">
      <selection activeCell="I10" sqref="I10"/>
    </sheetView>
  </sheetViews>
  <sheetFormatPr baseColWidth="10" defaultColWidth="11.42578125" defaultRowHeight="12.75" x14ac:dyDescent="0.2"/>
  <cols>
    <col min="1" max="1" width="1.7109375" style="2" customWidth="1"/>
    <col min="2" max="2" width="40.28515625" style="2" customWidth="1"/>
    <col min="3" max="3" width="7.42578125" style="3" bestFit="1" customWidth="1"/>
    <col min="4" max="4" width="9.140625" style="3" bestFit="1" customWidth="1"/>
    <col min="5" max="5" width="13.42578125" style="2" bestFit="1" customWidth="1"/>
    <col min="6" max="6" width="11" style="2" bestFit="1" customWidth="1"/>
    <col min="7" max="7" width="3.7109375" style="2" customWidth="1"/>
    <col min="8" max="8" width="4.28515625" style="2" customWidth="1"/>
    <col min="9" max="16384" width="11.42578125" style="2"/>
  </cols>
  <sheetData>
    <row r="1" spans="2:7" x14ac:dyDescent="0.2">
      <c r="B1" s="282" t="s">
        <v>1685</v>
      </c>
      <c r="C1" s="282"/>
      <c r="D1" s="282"/>
      <c r="E1" s="282"/>
      <c r="F1" s="282"/>
      <c r="G1" s="19"/>
    </row>
    <row r="3" spans="2:7" ht="26.25" customHeight="1" x14ac:dyDescent="0.2">
      <c r="B3" s="4" t="s">
        <v>967</v>
      </c>
      <c r="C3" s="4" t="s">
        <v>196</v>
      </c>
      <c r="D3" s="4" t="s">
        <v>5815</v>
      </c>
      <c r="E3" s="4" t="s">
        <v>1660</v>
      </c>
      <c r="F3" s="4" t="s">
        <v>1661</v>
      </c>
    </row>
    <row r="4" spans="2:7" x14ac:dyDescent="0.2">
      <c r="B4" s="5" t="s">
        <v>1662</v>
      </c>
      <c r="C4" s="6" t="s">
        <v>72</v>
      </c>
      <c r="D4" s="22">
        <v>0.19</v>
      </c>
      <c r="E4" s="7">
        <v>17442.308432996506</v>
      </c>
      <c r="F4" s="7">
        <f>ROUNDUP($E4*(1+$D4),0)</f>
        <v>20757</v>
      </c>
      <c r="G4" s="21"/>
    </row>
    <row r="5" spans="2:7" x14ac:dyDescent="0.2">
      <c r="B5" s="5" t="s">
        <v>1663</v>
      </c>
      <c r="C5" s="6" t="s">
        <v>72</v>
      </c>
      <c r="D5" s="22">
        <v>0.19</v>
      </c>
      <c r="E5" s="7">
        <v>26635.446260616391</v>
      </c>
      <c r="F5" s="7">
        <f t="shared" ref="F5:F17" si="0">ROUNDUP($E5*(1+$D5),0)</f>
        <v>31697</v>
      </c>
      <c r="G5" s="21"/>
    </row>
    <row r="6" spans="2:7" x14ac:dyDescent="0.2">
      <c r="B6" s="5" t="s">
        <v>1664</v>
      </c>
      <c r="C6" s="6" t="s">
        <v>72</v>
      </c>
      <c r="D6" s="22">
        <v>0.19</v>
      </c>
      <c r="E6" s="7">
        <v>18316.532372496709</v>
      </c>
      <c r="F6" s="7">
        <f t="shared" si="0"/>
        <v>21797</v>
      </c>
      <c r="G6" s="21"/>
    </row>
    <row r="7" spans="2:7" x14ac:dyDescent="0.2">
      <c r="B7" s="5" t="s">
        <v>1665</v>
      </c>
      <c r="C7" s="6" t="s">
        <v>72</v>
      </c>
      <c r="D7" s="22">
        <v>0.19</v>
      </c>
      <c r="E7" s="7">
        <v>59422.898833893727</v>
      </c>
      <c r="F7" s="7">
        <f t="shared" si="0"/>
        <v>70714</v>
      </c>
      <c r="G7" s="21"/>
    </row>
    <row r="8" spans="2:7" x14ac:dyDescent="0.2">
      <c r="B8" s="5" t="s">
        <v>1666</v>
      </c>
      <c r="C8" s="6" t="s">
        <v>72</v>
      </c>
      <c r="D8" s="22">
        <v>0.19</v>
      </c>
      <c r="E8" s="7">
        <v>67114.123177325891</v>
      </c>
      <c r="F8" s="7">
        <f t="shared" si="0"/>
        <v>79866</v>
      </c>
      <c r="G8" s="21"/>
    </row>
    <row r="9" spans="2:7" x14ac:dyDescent="0.2">
      <c r="B9" s="8" t="s">
        <v>1667</v>
      </c>
      <c r="C9" s="6" t="s">
        <v>72</v>
      </c>
      <c r="D9" s="22">
        <v>0.19</v>
      </c>
      <c r="E9" s="7">
        <v>3005.448905183423</v>
      </c>
      <c r="F9" s="7">
        <f t="shared" si="0"/>
        <v>3577</v>
      </c>
      <c r="G9" s="21"/>
    </row>
    <row r="10" spans="2:7" x14ac:dyDescent="0.2">
      <c r="B10" s="5" t="s">
        <v>1668</v>
      </c>
      <c r="C10" s="6" t="s">
        <v>72</v>
      </c>
      <c r="D10" s="22">
        <v>0.19</v>
      </c>
      <c r="E10" s="7">
        <v>137793.26345858764</v>
      </c>
      <c r="F10" s="7">
        <f t="shared" si="0"/>
        <v>163974</v>
      </c>
      <c r="G10" s="21"/>
    </row>
    <row r="11" spans="2:7" x14ac:dyDescent="0.2">
      <c r="B11" s="5" t="s">
        <v>1669</v>
      </c>
      <c r="C11" s="6" t="s">
        <v>69</v>
      </c>
      <c r="D11" s="22">
        <v>0.19</v>
      </c>
      <c r="E11" s="7">
        <v>1537.5960939632407</v>
      </c>
      <c r="F11" s="7">
        <f t="shared" si="0"/>
        <v>1830</v>
      </c>
      <c r="G11" s="21"/>
    </row>
    <row r="12" spans="2:7" x14ac:dyDescent="0.2">
      <c r="B12" s="8" t="s">
        <v>1670</v>
      </c>
      <c r="C12" s="6" t="s">
        <v>219</v>
      </c>
      <c r="D12" s="22">
        <v>0.19</v>
      </c>
      <c r="E12" s="7">
        <v>2470.209758550649</v>
      </c>
      <c r="F12" s="7">
        <f t="shared" si="0"/>
        <v>2940</v>
      </c>
      <c r="G12" s="21"/>
    </row>
    <row r="13" spans="2:7" x14ac:dyDescent="0.2">
      <c r="B13" s="8" t="s">
        <v>1671</v>
      </c>
      <c r="C13" s="6" t="s">
        <v>72</v>
      </c>
      <c r="D13" s="22">
        <v>0.19</v>
      </c>
      <c r="E13" s="7">
        <v>3634.7603866789268</v>
      </c>
      <c r="F13" s="7">
        <f t="shared" si="0"/>
        <v>4326</v>
      </c>
      <c r="G13" s="21"/>
    </row>
    <row r="14" spans="2:7" x14ac:dyDescent="0.2">
      <c r="B14" s="8" t="s">
        <v>1672</v>
      </c>
      <c r="C14" s="6" t="s">
        <v>72</v>
      </c>
      <c r="D14" s="22">
        <v>0.19</v>
      </c>
      <c r="E14" s="7">
        <v>4541.4230623386857</v>
      </c>
      <c r="F14" s="7">
        <f t="shared" si="0"/>
        <v>5405</v>
      </c>
      <c r="G14" s="21"/>
    </row>
    <row r="15" spans="2:7" x14ac:dyDescent="0.2">
      <c r="B15" s="5" t="s">
        <v>1673</v>
      </c>
      <c r="C15" s="6" t="s">
        <v>72</v>
      </c>
      <c r="D15" s="22">
        <v>0.19</v>
      </c>
      <c r="E15" s="7">
        <v>11184.876227816994</v>
      </c>
      <c r="F15" s="7">
        <f t="shared" si="0"/>
        <v>13311</v>
      </c>
      <c r="G15" s="21"/>
    </row>
    <row r="16" spans="2:7" x14ac:dyDescent="0.2">
      <c r="B16" s="5" t="s">
        <v>1674</v>
      </c>
      <c r="C16" s="6" t="s">
        <v>72</v>
      </c>
      <c r="D16" s="22">
        <v>0.19</v>
      </c>
      <c r="E16" s="7">
        <v>11184.876227816994</v>
      </c>
      <c r="F16" s="7">
        <f t="shared" si="0"/>
        <v>13311</v>
      </c>
      <c r="G16" s="21"/>
    </row>
    <row r="17" spans="2:7" x14ac:dyDescent="0.2">
      <c r="B17" s="8" t="s">
        <v>1675</v>
      </c>
      <c r="C17" s="6" t="s">
        <v>72</v>
      </c>
      <c r="D17" s="22">
        <v>0.19</v>
      </c>
      <c r="E17" s="7">
        <v>13981.095284771241</v>
      </c>
      <c r="F17" s="7">
        <f t="shared" si="0"/>
        <v>16638</v>
      </c>
      <c r="G17" s="21"/>
    </row>
    <row r="18" spans="2:7" x14ac:dyDescent="0.2">
      <c r="B18" s="9" t="s">
        <v>1676</v>
      </c>
      <c r="C18" s="10"/>
      <c r="D18" s="10"/>
      <c r="E18" s="11"/>
      <c r="F18" s="12">
        <f>SUM(F4:F17)</f>
        <v>450143</v>
      </c>
      <c r="G18" s="12"/>
    </row>
    <row r="19" spans="2:7" x14ac:dyDescent="0.2">
      <c r="B19" s="13" t="s">
        <v>1677</v>
      </c>
      <c r="D19" s="3">
        <v>10</v>
      </c>
      <c r="E19" s="14"/>
      <c r="F19" s="15" t="s">
        <v>6</v>
      </c>
    </row>
    <row r="20" spans="2:7" x14ac:dyDescent="0.2">
      <c r="B20" s="9" t="s">
        <v>1678</v>
      </c>
      <c r="C20" s="10"/>
      <c r="D20" s="10"/>
      <c r="E20" s="11"/>
      <c r="F20" s="12">
        <f>+F18/D19</f>
        <v>45014.3</v>
      </c>
    </row>
    <row r="21" spans="2:7" x14ac:dyDescent="0.2">
      <c r="B21" s="13" t="s">
        <v>1684</v>
      </c>
      <c r="D21" s="3">
        <f>+COUNT(D4:D17)</f>
        <v>14</v>
      </c>
      <c r="E21" s="14"/>
      <c r="F21" s="15" t="s">
        <v>6</v>
      </c>
    </row>
    <row r="22" spans="2:7" x14ac:dyDescent="0.2">
      <c r="B22" s="9" t="s">
        <v>1680</v>
      </c>
      <c r="C22" s="10"/>
      <c r="D22" s="10"/>
      <c r="E22" s="11"/>
      <c r="F22" s="12">
        <f>+ROUND(F20/D21,0)</f>
        <v>3215</v>
      </c>
    </row>
    <row r="23" spans="2:7" x14ac:dyDescent="0.2">
      <c r="B23" s="16" t="s">
        <v>1679</v>
      </c>
      <c r="C23" s="17"/>
      <c r="D23" s="17"/>
      <c r="E23" s="18" t="s">
        <v>5815</v>
      </c>
      <c r="F23" s="20">
        <v>0</v>
      </c>
    </row>
    <row r="24" spans="2:7" x14ac:dyDescent="0.2">
      <c r="B24" s="9" t="s">
        <v>1183</v>
      </c>
      <c r="C24" s="10"/>
      <c r="D24" s="10" t="s">
        <v>5771</v>
      </c>
      <c r="E24" s="11"/>
      <c r="F24" s="12">
        <f>+(F22*F23)+F22</f>
        <v>3215</v>
      </c>
    </row>
    <row r="25" spans="2:7" x14ac:dyDescent="0.2">
      <c r="B25" s="9" t="s">
        <v>1184</v>
      </c>
      <c r="C25" s="10"/>
      <c r="D25" s="10" t="s">
        <v>5771</v>
      </c>
      <c r="E25" s="11"/>
      <c r="F25" s="12">
        <f>+F24</f>
        <v>3215</v>
      </c>
    </row>
  </sheetData>
  <mergeCells count="1">
    <mergeCell ref="B1:F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PPTO-OFICIAL</vt:lpstr>
      <vt:lpstr>FORMULARIO 1 </vt:lpstr>
      <vt:lpstr>A.P.U</vt:lpstr>
      <vt:lpstr>Analisis AU</vt:lpstr>
      <vt:lpstr>Analisis Herramienta Menor</vt:lpstr>
      <vt:lpstr>A.P.U!Área_de_impresión</vt:lpstr>
      <vt:lpstr>'Analisis AU'!Área_de_impresión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Wilson Andrés Rudas Florez</dc:creator>
  <cp:lastModifiedBy>Hector Jose Baraona Chaparro</cp:lastModifiedBy>
  <cp:lastPrinted>2026-07-06T22:23:05Z</cp:lastPrinted>
  <dcterms:created xsi:type="dcterms:W3CDTF">2011-01-14T14:24:50Z</dcterms:created>
  <dcterms:modified xsi:type="dcterms:W3CDTF">2026-07-07T18:29:27Z</dcterms:modified>
</cp:coreProperties>
</file>